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ngyiliang/Downloads/"/>
    </mc:Choice>
  </mc:AlternateContent>
  <xr:revisionPtr revIDLastSave="0" documentId="13_ncr:1_{A7AC51CD-B5D2-ED4A-94A2-0BEF9F9090FF}" xr6:coauthVersionLast="47" xr6:coauthVersionMax="47" xr10:uidLastSave="{00000000-0000-0000-0000-000000000000}"/>
  <workbookProtection workbookAlgorithmName="SHA-512" workbookHashValue="1dq+xkwdOtQmHKJDovl/wzooMGmfWiVqEUFumlbfkyo4C5Qg/KxrwCR4ezUQ0QgP0P584FHXGKKAwM+80KUSog==" workbookSaltValue="8leBLAkHune3/fv0Pds+3w==" workbookSpinCount="100000" lockStructure="1"/>
  <bookViews>
    <workbookView xWindow="0" yWindow="500" windowWidth="28800" windowHeight="15520" activeTab="5" xr2:uid="{96D41845-9E52-6B45-AAA8-D956E61F553D}"/>
  </bookViews>
  <sheets>
    <sheet name="1.源数据-产品报告-消费降序" sheetId="1" r:id="rId1"/>
    <sheet name="2.源数据-产品分析-全商品" sheetId="2" r:id="rId2"/>
    <sheet name="产品报告-整理" sheetId="3" state="hidden" r:id="rId3"/>
    <sheet name="2-2.源数据-产品分析-优品" sheetId="5" r:id="rId4"/>
    <sheet name="2-3.源数据-产品分析-爆品" sheetId="6" r:id="rId5"/>
    <sheet name="产品建议" sheetId="4" r:id="rId6"/>
    <sheet name="草稿" sheetId="7" r:id="rId7"/>
  </sheets>
  <definedNames>
    <definedName name="_xlnm._FilterDatabase" localSheetId="5" hidden="1">产品建议!$A$2:$AE$1004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" i="4" l="1"/>
  <c r="AD1004" i="4"/>
  <c r="AD1003" i="4"/>
  <c r="AD1002" i="4"/>
  <c r="AD1001" i="4"/>
  <c r="AD1000" i="4"/>
  <c r="AD999" i="4"/>
  <c r="AD998" i="4"/>
  <c r="AD997" i="4"/>
  <c r="AD996" i="4"/>
  <c r="AD995" i="4"/>
  <c r="AD994" i="4"/>
  <c r="AD993" i="4"/>
  <c r="AD992" i="4"/>
  <c r="AD991" i="4"/>
  <c r="AD990" i="4"/>
  <c r="AD989" i="4"/>
  <c r="AD988" i="4"/>
  <c r="AD987" i="4"/>
  <c r="AD986" i="4"/>
  <c r="AD985" i="4"/>
  <c r="AD984" i="4"/>
  <c r="AD983" i="4"/>
  <c r="AD982" i="4"/>
  <c r="AD981" i="4"/>
  <c r="AD980" i="4"/>
  <c r="AD979" i="4"/>
  <c r="AD978" i="4"/>
  <c r="AD977" i="4"/>
  <c r="AD976" i="4"/>
  <c r="AD975" i="4"/>
  <c r="AD974" i="4"/>
  <c r="AD973" i="4"/>
  <c r="AD972" i="4"/>
  <c r="AD971" i="4"/>
  <c r="AD970" i="4"/>
  <c r="AD969" i="4"/>
  <c r="AD968" i="4"/>
  <c r="AD967" i="4"/>
  <c r="AD966" i="4"/>
  <c r="AD965" i="4"/>
  <c r="AD964" i="4"/>
  <c r="AD963" i="4"/>
  <c r="AD962" i="4"/>
  <c r="AD961" i="4"/>
  <c r="AD960" i="4"/>
  <c r="AD959" i="4"/>
  <c r="AD958" i="4"/>
  <c r="AD957" i="4"/>
  <c r="AD956" i="4"/>
  <c r="AD955" i="4"/>
  <c r="AD954" i="4"/>
  <c r="AD953" i="4"/>
  <c r="AD952" i="4"/>
  <c r="AD951" i="4"/>
  <c r="AD950" i="4"/>
  <c r="AD949" i="4"/>
  <c r="AD948" i="4"/>
  <c r="AD947" i="4"/>
  <c r="AD946" i="4"/>
  <c r="AD945" i="4"/>
  <c r="AD944" i="4"/>
  <c r="AD943" i="4"/>
  <c r="AD942" i="4"/>
  <c r="AD941" i="4"/>
  <c r="AD940" i="4"/>
  <c r="AD939" i="4"/>
  <c r="AD938" i="4"/>
  <c r="AD937" i="4"/>
  <c r="AD936" i="4"/>
  <c r="AD935" i="4"/>
  <c r="AD934" i="4"/>
  <c r="AD933" i="4"/>
  <c r="AD932" i="4"/>
  <c r="AD931" i="4"/>
  <c r="AD930" i="4"/>
  <c r="AD929" i="4"/>
  <c r="AD928" i="4"/>
  <c r="AD927" i="4"/>
  <c r="AD926" i="4"/>
  <c r="AD925" i="4"/>
  <c r="AD924" i="4"/>
  <c r="AD923" i="4"/>
  <c r="AD922" i="4"/>
  <c r="AD921" i="4"/>
  <c r="AD920" i="4"/>
  <c r="AD919" i="4"/>
  <c r="AD918" i="4"/>
  <c r="AD917" i="4"/>
  <c r="AD916" i="4"/>
  <c r="AD915" i="4"/>
  <c r="AD914" i="4"/>
  <c r="AD913" i="4"/>
  <c r="AD912" i="4"/>
  <c r="AD911" i="4"/>
  <c r="AD910" i="4"/>
  <c r="AD909" i="4"/>
  <c r="AD908" i="4"/>
  <c r="AD907" i="4"/>
  <c r="AD906" i="4"/>
  <c r="AD905" i="4"/>
  <c r="AD904" i="4"/>
  <c r="AD903" i="4"/>
  <c r="AD902" i="4"/>
  <c r="AD901" i="4"/>
  <c r="AD900" i="4"/>
  <c r="AD899" i="4"/>
  <c r="AD898" i="4"/>
  <c r="AD897" i="4"/>
  <c r="AD896" i="4"/>
  <c r="AD895" i="4"/>
  <c r="AD894" i="4"/>
  <c r="AD893" i="4"/>
  <c r="AD892" i="4"/>
  <c r="AD891" i="4"/>
  <c r="AD890" i="4"/>
  <c r="AD889" i="4"/>
  <c r="AD888" i="4"/>
  <c r="AD887" i="4"/>
  <c r="AD886" i="4"/>
  <c r="AD885" i="4"/>
  <c r="AD884" i="4"/>
  <c r="AD883" i="4"/>
  <c r="AD882" i="4"/>
  <c r="AD881" i="4"/>
  <c r="AD880" i="4"/>
  <c r="AD879" i="4"/>
  <c r="AD878" i="4"/>
  <c r="AD877" i="4"/>
  <c r="AD876" i="4"/>
  <c r="AD875" i="4"/>
  <c r="AD874" i="4"/>
  <c r="AD873" i="4"/>
  <c r="AD872" i="4"/>
  <c r="AD871" i="4"/>
  <c r="AD870" i="4"/>
  <c r="AD869" i="4"/>
  <c r="AD868" i="4"/>
  <c r="AD867" i="4"/>
  <c r="AD866" i="4"/>
  <c r="AD865" i="4"/>
  <c r="AD864" i="4"/>
  <c r="AD863" i="4"/>
  <c r="AD862" i="4"/>
  <c r="AD861" i="4"/>
  <c r="AD860" i="4"/>
  <c r="AD859" i="4"/>
  <c r="AD858" i="4"/>
  <c r="AD857" i="4"/>
  <c r="AD856" i="4"/>
  <c r="AD855" i="4"/>
  <c r="AD854" i="4"/>
  <c r="AD853" i="4"/>
  <c r="AD852" i="4"/>
  <c r="AD851" i="4"/>
  <c r="AD850" i="4"/>
  <c r="AD849" i="4"/>
  <c r="AD848" i="4"/>
  <c r="AD847" i="4"/>
  <c r="AD846" i="4"/>
  <c r="AD845" i="4"/>
  <c r="AD844" i="4"/>
  <c r="AD843" i="4"/>
  <c r="AD842" i="4"/>
  <c r="AD841" i="4"/>
  <c r="AD840" i="4"/>
  <c r="AD839" i="4"/>
  <c r="AD838" i="4"/>
  <c r="AD837" i="4"/>
  <c r="AD836" i="4"/>
  <c r="AD835" i="4"/>
  <c r="AD834" i="4"/>
  <c r="AD833" i="4"/>
  <c r="AD832" i="4"/>
  <c r="AD831" i="4"/>
  <c r="AD830" i="4"/>
  <c r="AD829" i="4"/>
  <c r="AD828" i="4"/>
  <c r="AD827" i="4"/>
  <c r="AD826" i="4"/>
  <c r="AD825" i="4"/>
  <c r="AD824" i="4"/>
  <c r="AD823" i="4"/>
  <c r="AD822" i="4"/>
  <c r="AD821" i="4"/>
  <c r="AD820" i="4"/>
  <c r="AD819" i="4"/>
  <c r="AD818" i="4"/>
  <c r="AD817" i="4"/>
  <c r="AD816" i="4"/>
  <c r="AD815" i="4"/>
  <c r="AD814" i="4"/>
  <c r="AD813" i="4"/>
  <c r="AD812" i="4"/>
  <c r="AD811" i="4"/>
  <c r="AD810" i="4"/>
  <c r="AD809" i="4"/>
  <c r="AD808" i="4"/>
  <c r="AD807" i="4"/>
  <c r="AD806" i="4"/>
  <c r="AD805" i="4"/>
  <c r="AD804" i="4"/>
  <c r="AD803" i="4"/>
  <c r="AD802" i="4"/>
  <c r="AD801" i="4"/>
  <c r="AD800" i="4"/>
  <c r="AD799" i="4"/>
  <c r="AD798" i="4"/>
  <c r="AD797" i="4"/>
  <c r="AD796" i="4"/>
  <c r="AD795" i="4"/>
  <c r="AD794" i="4"/>
  <c r="AD793" i="4"/>
  <c r="AD792" i="4"/>
  <c r="AD791" i="4"/>
  <c r="AD790" i="4"/>
  <c r="AD789" i="4"/>
  <c r="AD788" i="4"/>
  <c r="AD787" i="4"/>
  <c r="AD786" i="4"/>
  <c r="AD785" i="4"/>
  <c r="AD784" i="4"/>
  <c r="AD783" i="4"/>
  <c r="AD782" i="4"/>
  <c r="AD781" i="4"/>
  <c r="AD780" i="4"/>
  <c r="AD779" i="4"/>
  <c r="AD778" i="4"/>
  <c r="AD777" i="4"/>
  <c r="AD776" i="4"/>
  <c r="AD775" i="4"/>
  <c r="AD774" i="4"/>
  <c r="AD773" i="4"/>
  <c r="AD772" i="4"/>
  <c r="AD771" i="4"/>
  <c r="AD770" i="4"/>
  <c r="AD769" i="4"/>
  <c r="AD768" i="4"/>
  <c r="AD767" i="4"/>
  <c r="AD766" i="4"/>
  <c r="AD765" i="4"/>
  <c r="AD764" i="4"/>
  <c r="AD763" i="4"/>
  <c r="AD762" i="4"/>
  <c r="AD761" i="4"/>
  <c r="AD760" i="4"/>
  <c r="AD759" i="4"/>
  <c r="AD758" i="4"/>
  <c r="AD757" i="4"/>
  <c r="AD756" i="4"/>
  <c r="AD755" i="4"/>
  <c r="AD754" i="4"/>
  <c r="AD753" i="4"/>
  <c r="AD752" i="4"/>
  <c r="AD751" i="4"/>
  <c r="AD750" i="4"/>
  <c r="AD749" i="4"/>
  <c r="AD748" i="4"/>
  <c r="AD747" i="4"/>
  <c r="AD746" i="4"/>
  <c r="AD745" i="4"/>
  <c r="AD744" i="4"/>
  <c r="AD743" i="4"/>
  <c r="AD742" i="4"/>
  <c r="AD741" i="4"/>
  <c r="AD740" i="4"/>
  <c r="AD739" i="4"/>
  <c r="AD738" i="4"/>
  <c r="AD737" i="4"/>
  <c r="AD736" i="4"/>
  <c r="AD735" i="4"/>
  <c r="AD734" i="4"/>
  <c r="AD733" i="4"/>
  <c r="AD732" i="4"/>
  <c r="AD731" i="4"/>
  <c r="AD730" i="4"/>
  <c r="AD729" i="4"/>
  <c r="AD728" i="4"/>
  <c r="AD727" i="4"/>
  <c r="AD726" i="4"/>
  <c r="AD725" i="4"/>
  <c r="AD724" i="4"/>
  <c r="AD723" i="4"/>
  <c r="AD722" i="4"/>
  <c r="AD721" i="4"/>
  <c r="AD720" i="4"/>
  <c r="AD719" i="4"/>
  <c r="AD718" i="4"/>
  <c r="AD717" i="4"/>
  <c r="AD716" i="4"/>
  <c r="AD715" i="4"/>
  <c r="AD714" i="4"/>
  <c r="AD713" i="4"/>
  <c r="AD712" i="4"/>
  <c r="AD711" i="4"/>
  <c r="AD710" i="4"/>
  <c r="AD709" i="4"/>
  <c r="AD708" i="4"/>
  <c r="AD707" i="4"/>
  <c r="AD706" i="4"/>
  <c r="AD705" i="4"/>
  <c r="AD704" i="4"/>
  <c r="AD703" i="4"/>
  <c r="AD702" i="4"/>
  <c r="AD701" i="4"/>
  <c r="AD700" i="4"/>
  <c r="AD699" i="4"/>
  <c r="AD698" i="4"/>
  <c r="AD697" i="4"/>
  <c r="AD696" i="4"/>
  <c r="AD695" i="4"/>
  <c r="AD694" i="4"/>
  <c r="AD693" i="4"/>
  <c r="AD692" i="4"/>
  <c r="AD691" i="4"/>
  <c r="AD690" i="4"/>
  <c r="AD689" i="4"/>
  <c r="AD688" i="4"/>
  <c r="AD687" i="4"/>
  <c r="AD686" i="4"/>
  <c r="AD685" i="4"/>
  <c r="AD684" i="4"/>
  <c r="AD683" i="4"/>
  <c r="AD682" i="4"/>
  <c r="AD681" i="4"/>
  <c r="AD680" i="4"/>
  <c r="AD679" i="4"/>
  <c r="AD678" i="4"/>
  <c r="AD677" i="4"/>
  <c r="AD676" i="4"/>
  <c r="AD675" i="4"/>
  <c r="AD674" i="4"/>
  <c r="AD673" i="4"/>
  <c r="AD672" i="4"/>
  <c r="AD671" i="4"/>
  <c r="AD670" i="4"/>
  <c r="AD669" i="4"/>
  <c r="AD668" i="4"/>
  <c r="AD667" i="4"/>
  <c r="AD666" i="4"/>
  <c r="AD665" i="4"/>
  <c r="AD664" i="4"/>
  <c r="AD663" i="4"/>
  <c r="AD662" i="4"/>
  <c r="AD661" i="4"/>
  <c r="AD660" i="4"/>
  <c r="AD659" i="4"/>
  <c r="AD658" i="4"/>
  <c r="AD657" i="4"/>
  <c r="AD656" i="4"/>
  <c r="AD655" i="4"/>
  <c r="AD654" i="4"/>
  <c r="AD653" i="4"/>
  <c r="AD652" i="4"/>
  <c r="AD651" i="4"/>
  <c r="AD650" i="4"/>
  <c r="AD649" i="4"/>
  <c r="AD648" i="4"/>
  <c r="AD647" i="4"/>
  <c r="AD646" i="4"/>
  <c r="AD645" i="4"/>
  <c r="AD644" i="4"/>
  <c r="AD643" i="4"/>
  <c r="AD642" i="4"/>
  <c r="AD641" i="4"/>
  <c r="AD640" i="4"/>
  <c r="AD639" i="4"/>
  <c r="AD638" i="4"/>
  <c r="AD637" i="4"/>
  <c r="AD636" i="4"/>
  <c r="AD635" i="4"/>
  <c r="AD634" i="4"/>
  <c r="AD633" i="4"/>
  <c r="AD632" i="4"/>
  <c r="AD631" i="4"/>
  <c r="AD630" i="4"/>
  <c r="AD629" i="4"/>
  <c r="AD628" i="4"/>
  <c r="AD627" i="4"/>
  <c r="AD626" i="4"/>
  <c r="AD625" i="4"/>
  <c r="AD624" i="4"/>
  <c r="AD623" i="4"/>
  <c r="AD622" i="4"/>
  <c r="AD621" i="4"/>
  <c r="AD620" i="4"/>
  <c r="AD619" i="4"/>
  <c r="AD618" i="4"/>
  <c r="AD617" i="4"/>
  <c r="AD616" i="4"/>
  <c r="AD615" i="4"/>
  <c r="AD614" i="4"/>
  <c r="AD613" i="4"/>
  <c r="AD612" i="4"/>
  <c r="AD611" i="4"/>
  <c r="AD610" i="4"/>
  <c r="AD609" i="4"/>
  <c r="AD608" i="4"/>
  <c r="AD607" i="4"/>
  <c r="AD606" i="4"/>
  <c r="AD605" i="4"/>
  <c r="AD604" i="4"/>
  <c r="AD603" i="4"/>
  <c r="AD602" i="4"/>
  <c r="AD601" i="4"/>
  <c r="AD600" i="4"/>
  <c r="AD599" i="4"/>
  <c r="AD598" i="4"/>
  <c r="AD597" i="4"/>
  <c r="AD596" i="4"/>
  <c r="AD595" i="4"/>
  <c r="AD594" i="4"/>
  <c r="AD593" i="4"/>
  <c r="AD592" i="4"/>
  <c r="AD591" i="4"/>
  <c r="AD590" i="4"/>
  <c r="AD589" i="4"/>
  <c r="AD588" i="4"/>
  <c r="AD587" i="4"/>
  <c r="AD586" i="4"/>
  <c r="AD585" i="4"/>
  <c r="AD584" i="4"/>
  <c r="AD583" i="4"/>
  <c r="AD582" i="4"/>
  <c r="AD581" i="4"/>
  <c r="AD580" i="4"/>
  <c r="AD579" i="4"/>
  <c r="AD578" i="4"/>
  <c r="AD577" i="4"/>
  <c r="AD576" i="4"/>
  <c r="AD575" i="4"/>
  <c r="AD574" i="4"/>
  <c r="AD573" i="4"/>
  <c r="AD572" i="4"/>
  <c r="AD571" i="4"/>
  <c r="AD570" i="4"/>
  <c r="AD569" i="4"/>
  <c r="AD568" i="4"/>
  <c r="AD567" i="4"/>
  <c r="AD566" i="4"/>
  <c r="AD565" i="4"/>
  <c r="AD564" i="4"/>
  <c r="AD563" i="4"/>
  <c r="AD562" i="4"/>
  <c r="AD561" i="4"/>
  <c r="AD560" i="4"/>
  <c r="AD559" i="4"/>
  <c r="AD558" i="4"/>
  <c r="AD557" i="4"/>
  <c r="AD556" i="4"/>
  <c r="AD555" i="4"/>
  <c r="AD554" i="4"/>
  <c r="AD553" i="4"/>
  <c r="AD552" i="4"/>
  <c r="AD551" i="4"/>
  <c r="AD550" i="4"/>
  <c r="AD549" i="4"/>
  <c r="AD548" i="4"/>
  <c r="AD547" i="4"/>
  <c r="AD546" i="4"/>
  <c r="AD545" i="4"/>
  <c r="AD544" i="4"/>
  <c r="AD543" i="4"/>
  <c r="AD542" i="4"/>
  <c r="AD541" i="4"/>
  <c r="AD540" i="4"/>
  <c r="AD539" i="4"/>
  <c r="AD538" i="4"/>
  <c r="AD537" i="4"/>
  <c r="AD536" i="4"/>
  <c r="AD535" i="4"/>
  <c r="AD534" i="4"/>
  <c r="AD533" i="4"/>
  <c r="AD532" i="4"/>
  <c r="AD531" i="4"/>
  <c r="AD530" i="4"/>
  <c r="AD529" i="4"/>
  <c r="AD528" i="4"/>
  <c r="AD527" i="4"/>
  <c r="AD526" i="4"/>
  <c r="AD525" i="4"/>
  <c r="AD524" i="4"/>
  <c r="AD523" i="4"/>
  <c r="AD522" i="4"/>
  <c r="AD521" i="4"/>
  <c r="AD520" i="4"/>
  <c r="AD519" i="4"/>
  <c r="AD518" i="4"/>
  <c r="AD517" i="4"/>
  <c r="AD516" i="4"/>
  <c r="AD515" i="4"/>
  <c r="AD514" i="4"/>
  <c r="AD513" i="4"/>
  <c r="AD512" i="4"/>
  <c r="AD511" i="4"/>
  <c r="AD510" i="4"/>
  <c r="AD509" i="4"/>
  <c r="AD508" i="4"/>
  <c r="AD507" i="4"/>
  <c r="AD506" i="4"/>
  <c r="AD505" i="4"/>
  <c r="AD504" i="4"/>
  <c r="AD503" i="4"/>
  <c r="AD502" i="4"/>
  <c r="AD501" i="4"/>
  <c r="AD500" i="4"/>
  <c r="AD499" i="4"/>
  <c r="AD498" i="4"/>
  <c r="AD497" i="4"/>
  <c r="AD496" i="4"/>
  <c r="AD495" i="4"/>
  <c r="AD494" i="4"/>
  <c r="AD493" i="4"/>
  <c r="AD492" i="4"/>
  <c r="AD491" i="4"/>
  <c r="AD490" i="4"/>
  <c r="AD489" i="4"/>
  <c r="AD488" i="4"/>
  <c r="AD487" i="4"/>
  <c r="AD486" i="4"/>
  <c r="AD485" i="4"/>
  <c r="AD484" i="4"/>
  <c r="AD483" i="4"/>
  <c r="AD482" i="4"/>
  <c r="AD481" i="4"/>
  <c r="AD480" i="4"/>
  <c r="AD479" i="4"/>
  <c r="AD478" i="4"/>
  <c r="AD477" i="4"/>
  <c r="AD476" i="4"/>
  <c r="AD475" i="4"/>
  <c r="AD474" i="4"/>
  <c r="AD473" i="4"/>
  <c r="AD472" i="4"/>
  <c r="AD471" i="4"/>
  <c r="AD470" i="4"/>
  <c r="AD469" i="4"/>
  <c r="AD468" i="4"/>
  <c r="AD467" i="4"/>
  <c r="AD466" i="4"/>
  <c r="AD465" i="4"/>
  <c r="AD464" i="4"/>
  <c r="AD463" i="4"/>
  <c r="AD462" i="4"/>
  <c r="AD461" i="4"/>
  <c r="AD460" i="4"/>
  <c r="AD459" i="4"/>
  <c r="AD458" i="4"/>
  <c r="AD457" i="4"/>
  <c r="AD456" i="4"/>
  <c r="AD455" i="4"/>
  <c r="AD454" i="4"/>
  <c r="AD453" i="4"/>
  <c r="AD452" i="4"/>
  <c r="AD451" i="4"/>
  <c r="AD450" i="4"/>
  <c r="AD449" i="4"/>
  <c r="AD448" i="4"/>
  <c r="AD447" i="4"/>
  <c r="AD446" i="4"/>
  <c r="AD445" i="4"/>
  <c r="AD444" i="4"/>
  <c r="AD443" i="4"/>
  <c r="AD442" i="4"/>
  <c r="AD441" i="4"/>
  <c r="AD440" i="4"/>
  <c r="AD439" i="4"/>
  <c r="AD438" i="4"/>
  <c r="AD437" i="4"/>
  <c r="AD436" i="4"/>
  <c r="AD435" i="4"/>
  <c r="AD434" i="4"/>
  <c r="AD433" i="4"/>
  <c r="AD432" i="4"/>
  <c r="AD431" i="4"/>
  <c r="AD430" i="4"/>
  <c r="AD429" i="4"/>
  <c r="AD428" i="4"/>
  <c r="AD427" i="4"/>
  <c r="AD426" i="4"/>
  <c r="AD425" i="4"/>
  <c r="AD424" i="4"/>
  <c r="AD423" i="4"/>
  <c r="AD422" i="4"/>
  <c r="AD421" i="4"/>
  <c r="AD420" i="4"/>
  <c r="AD419" i="4"/>
  <c r="AD418" i="4"/>
  <c r="AD417" i="4"/>
  <c r="AD416" i="4"/>
  <c r="AD415" i="4"/>
  <c r="AD414" i="4"/>
  <c r="AD413" i="4"/>
  <c r="AD412" i="4"/>
  <c r="AD411" i="4"/>
  <c r="AD410" i="4"/>
  <c r="AD409" i="4"/>
  <c r="AD408" i="4"/>
  <c r="AD407" i="4"/>
  <c r="AD406" i="4"/>
  <c r="AD405" i="4"/>
  <c r="AD404" i="4"/>
  <c r="AD403" i="4"/>
  <c r="AD402" i="4"/>
  <c r="AD401" i="4"/>
  <c r="AD400" i="4"/>
  <c r="AD399" i="4"/>
  <c r="AD398" i="4"/>
  <c r="AD397" i="4"/>
  <c r="AD396" i="4"/>
  <c r="AD395" i="4"/>
  <c r="AD394" i="4"/>
  <c r="AD393" i="4"/>
  <c r="AD392" i="4"/>
  <c r="AD391" i="4"/>
  <c r="AD390" i="4"/>
  <c r="AD389" i="4"/>
  <c r="AD388" i="4"/>
  <c r="AD387" i="4"/>
  <c r="AD386" i="4"/>
  <c r="AD385" i="4"/>
  <c r="AD384" i="4"/>
  <c r="AD383" i="4"/>
  <c r="AD382" i="4"/>
  <c r="AD381" i="4"/>
  <c r="AD380" i="4"/>
  <c r="AD379" i="4"/>
  <c r="AD378" i="4"/>
  <c r="AD377" i="4"/>
  <c r="AD376" i="4"/>
  <c r="AD375" i="4"/>
  <c r="AD374" i="4"/>
  <c r="AD373" i="4"/>
  <c r="AD372" i="4"/>
  <c r="AD371" i="4"/>
  <c r="AD370" i="4"/>
  <c r="AD369" i="4"/>
  <c r="AD368" i="4"/>
  <c r="AD367" i="4"/>
  <c r="AD366" i="4"/>
  <c r="AD365" i="4"/>
  <c r="AD364" i="4"/>
  <c r="AD363" i="4"/>
  <c r="AD362" i="4"/>
  <c r="AD361" i="4"/>
  <c r="AD360" i="4"/>
  <c r="AD359" i="4"/>
  <c r="AD358" i="4"/>
  <c r="AD357" i="4"/>
  <c r="AD356" i="4"/>
  <c r="AD355" i="4"/>
  <c r="AD354" i="4"/>
  <c r="AD353" i="4"/>
  <c r="AD352" i="4"/>
  <c r="AD351" i="4"/>
  <c r="AD350" i="4"/>
  <c r="AD349" i="4"/>
  <c r="AD348" i="4"/>
  <c r="AD347" i="4"/>
  <c r="AD346" i="4"/>
  <c r="AD345" i="4"/>
  <c r="AD344" i="4"/>
  <c r="AD343" i="4"/>
  <c r="AD342" i="4"/>
  <c r="AD341" i="4"/>
  <c r="AD340" i="4"/>
  <c r="AD339" i="4"/>
  <c r="AD338" i="4"/>
  <c r="AD337" i="4"/>
  <c r="AD336" i="4"/>
  <c r="AD335" i="4"/>
  <c r="AD334" i="4"/>
  <c r="AD333" i="4"/>
  <c r="AD332" i="4"/>
  <c r="AD331" i="4"/>
  <c r="AD330" i="4"/>
  <c r="AD329" i="4"/>
  <c r="AD328" i="4"/>
  <c r="AD327" i="4"/>
  <c r="AD326" i="4"/>
  <c r="AD325" i="4"/>
  <c r="AD324" i="4"/>
  <c r="AD323" i="4"/>
  <c r="AD322" i="4"/>
  <c r="AD321" i="4"/>
  <c r="AD320" i="4"/>
  <c r="AD319" i="4"/>
  <c r="AD318" i="4"/>
  <c r="AD317" i="4"/>
  <c r="AD316" i="4"/>
  <c r="AD315" i="4"/>
  <c r="AD314" i="4"/>
  <c r="AD313" i="4"/>
  <c r="AD312" i="4"/>
  <c r="AD311" i="4"/>
  <c r="AD310" i="4"/>
  <c r="AD309" i="4"/>
  <c r="AD308" i="4"/>
  <c r="AD307" i="4"/>
  <c r="AD306" i="4"/>
  <c r="AD305" i="4"/>
  <c r="AD304" i="4"/>
  <c r="AD303" i="4"/>
  <c r="AD302" i="4"/>
  <c r="AD301" i="4"/>
  <c r="AD300" i="4"/>
  <c r="AD299" i="4"/>
  <c r="AD298" i="4"/>
  <c r="AD297" i="4"/>
  <c r="AD296" i="4"/>
  <c r="AD295" i="4"/>
  <c r="AD294" i="4"/>
  <c r="AD293" i="4"/>
  <c r="AD292" i="4"/>
  <c r="AD291" i="4"/>
  <c r="AD290" i="4"/>
  <c r="AD289" i="4"/>
  <c r="AD288" i="4"/>
  <c r="AD287" i="4"/>
  <c r="AD286" i="4"/>
  <c r="AD285" i="4"/>
  <c r="AD284" i="4"/>
  <c r="AD283" i="4"/>
  <c r="AD282" i="4"/>
  <c r="AD281" i="4"/>
  <c r="AD280" i="4"/>
  <c r="AD279" i="4"/>
  <c r="AD278" i="4"/>
  <c r="AD277" i="4"/>
  <c r="AD276" i="4"/>
  <c r="AD275" i="4"/>
  <c r="AD274" i="4"/>
  <c r="AD273" i="4"/>
  <c r="AD272" i="4"/>
  <c r="AD271" i="4"/>
  <c r="AD270" i="4"/>
  <c r="AD269" i="4"/>
  <c r="AD268" i="4"/>
  <c r="AD267" i="4"/>
  <c r="AD266" i="4"/>
  <c r="AD265" i="4"/>
  <c r="AD264" i="4"/>
  <c r="AD263" i="4"/>
  <c r="AD262" i="4"/>
  <c r="AD261" i="4"/>
  <c r="AD260" i="4"/>
  <c r="AD259" i="4"/>
  <c r="AD258" i="4"/>
  <c r="AD257" i="4"/>
  <c r="AD256" i="4"/>
  <c r="AD255" i="4"/>
  <c r="AD254" i="4"/>
  <c r="AD253" i="4"/>
  <c r="AD252" i="4"/>
  <c r="AD251" i="4"/>
  <c r="AD250" i="4"/>
  <c r="AD249" i="4"/>
  <c r="AD248" i="4"/>
  <c r="AD247" i="4"/>
  <c r="AD246" i="4"/>
  <c r="AD245" i="4"/>
  <c r="AD244" i="4"/>
  <c r="AD243" i="4"/>
  <c r="AD242" i="4"/>
  <c r="AD241" i="4"/>
  <c r="AD240" i="4"/>
  <c r="AD239" i="4"/>
  <c r="AD238" i="4"/>
  <c r="AD237" i="4"/>
  <c r="AD236" i="4"/>
  <c r="AD235" i="4"/>
  <c r="AD234" i="4"/>
  <c r="AD233" i="4"/>
  <c r="AD232" i="4"/>
  <c r="AD231" i="4"/>
  <c r="AD230" i="4"/>
  <c r="AD229" i="4"/>
  <c r="AD228" i="4"/>
  <c r="AD227" i="4"/>
  <c r="AD226" i="4"/>
  <c r="AD225" i="4"/>
  <c r="AD224" i="4"/>
  <c r="AD223" i="4"/>
  <c r="AD222" i="4"/>
  <c r="AD221" i="4"/>
  <c r="AD220" i="4"/>
  <c r="AD219" i="4"/>
  <c r="AD218" i="4"/>
  <c r="AD217" i="4"/>
  <c r="AD216" i="4"/>
  <c r="AD215" i="4"/>
  <c r="AD214" i="4"/>
  <c r="AD213" i="4"/>
  <c r="AD212" i="4"/>
  <c r="AD211" i="4"/>
  <c r="AD210" i="4"/>
  <c r="AD209" i="4"/>
  <c r="AD208" i="4"/>
  <c r="AD207" i="4"/>
  <c r="AD206" i="4"/>
  <c r="AD205" i="4"/>
  <c r="AD204" i="4"/>
  <c r="AD203" i="4"/>
  <c r="AD202" i="4"/>
  <c r="AD201" i="4"/>
  <c r="AD200" i="4"/>
  <c r="AD199" i="4"/>
  <c r="AD198" i="4"/>
  <c r="AD197" i="4"/>
  <c r="AD196" i="4"/>
  <c r="AD195" i="4"/>
  <c r="AD194" i="4"/>
  <c r="AD193" i="4"/>
  <c r="AD192" i="4"/>
  <c r="AD191" i="4"/>
  <c r="AD190" i="4"/>
  <c r="AD189" i="4"/>
  <c r="AD188" i="4"/>
  <c r="AD187" i="4"/>
  <c r="AD186" i="4"/>
  <c r="AD185" i="4"/>
  <c r="AD184" i="4"/>
  <c r="AD183" i="4"/>
  <c r="AD182" i="4"/>
  <c r="AD181" i="4"/>
  <c r="AD180" i="4"/>
  <c r="AD179" i="4"/>
  <c r="AD178" i="4"/>
  <c r="AD177" i="4"/>
  <c r="AD176" i="4"/>
  <c r="AD175" i="4"/>
  <c r="AD174" i="4"/>
  <c r="AD173" i="4"/>
  <c r="AD172" i="4"/>
  <c r="AD171" i="4"/>
  <c r="AD170" i="4"/>
  <c r="AD169" i="4"/>
  <c r="AD168" i="4"/>
  <c r="AD167" i="4"/>
  <c r="AD166" i="4"/>
  <c r="AD165" i="4"/>
  <c r="AD164" i="4"/>
  <c r="AD163" i="4"/>
  <c r="AD162" i="4"/>
  <c r="AD161" i="4"/>
  <c r="AD160" i="4"/>
  <c r="AD159" i="4"/>
  <c r="AD158" i="4"/>
  <c r="AD157" i="4"/>
  <c r="AD156" i="4"/>
  <c r="AD155" i="4"/>
  <c r="AD154" i="4"/>
  <c r="AD153" i="4"/>
  <c r="AD152" i="4"/>
  <c r="AD151" i="4"/>
  <c r="AD150" i="4"/>
  <c r="AD149" i="4"/>
  <c r="AD148" i="4"/>
  <c r="AD147" i="4"/>
  <c r="AD146" i="4"/>
  <c r="AD145" i="4"/>
  <c r="AD144" i="4"/>
  <c r="AD143" i="4"/>
  <c r="AD142" i="4"/>
  <c r="AD141" i="4"/>
  <c r="AD140" i="4"/>
  <c r="AD139" i="4"/>
  <c r="AD138" i="4"/>
  <c r="AD137" i="4"/>
  <c r="AD136" i="4"/>
  <c r="AD135" i="4"/>
  <c r="AD134" i="4"/>
  <c r="AD133" i="4"/>
  <c r="AD132" i="4"/>
  <c r="AD131" i="4"/>
  <c r="AD130" i="4"/>
  <c r="AD129" i="4"/>
  <c r="AD128" i="4"/>
  <c r="AD127" i="4"/>
  <c r="AD126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G17" i="4"/>
  <c r="AD17" i="4"/>
  <c r="AH16" i="4"/>
  <c r="AH17" i="4" s="1"/>
  <c r="AG16" i="4"/>
  <c r="AD16" i="4"/>
  <c r="AG15" i="4"/>
  <c r="AD15" i="4"/>
  <c r="AG14" i="4"/>
  <c r="AD14" i="4"/>
  <c r="AH13" i="4"/>
  <c r="AH14" i="4" s="1"/>
  <c r="AG13" i="4"/>
  <c r="AD13" i="4"/>
  <c r="AD12" i="4"/>
  <c r="AG11" i="4"/>
  <c r="AD11" i="4"/>
  <c r="AG10" i="4"/>
  <c r="AD10" i="4"/>
  <c r="AG9" i="4"/>
  <c r="AD9" i="4"/>
  <c r="AG8" i="4"/>
  <c r="AD8" i="4"/>
  <c r="AG7" i="4"/>
  <c r="AD7" i="4"/>
  <c r="AG6" i="4"/>
  <c r="AD6" i="4"/>
  <c r="AG5" i="4"/>
  <c r="AD5" i="4"/>
  <c r="AH7" i="4" s="1"/>
  <c r="AG4" i="4"/>
  <c r="AD4" i="4"/>
  <c r="AH3" i="4"/>
  <c r="AG3" i="4"/>
  <c r="AD3" i="4"/>
  <c r="AH5" i="4" s="1"/>
  <c r="AD2" i="4"/>
  <c r="AH4" i="4" s="1"/>
  <c r="BV3" i="3"/>
  <c r="BV4" i="3"/>
  <c r="BV5" i="3"/>
  <c r="BV6" i="3"/>
  <c r="BV7" i="3"/>
  <c r="BV8" i="3"/>
  <c r="BV9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V126" i="3"/>
  <c r="BV127" i="3"/>
  <c r="BV128" i="3"/>
  <c r="BV129" i="3"/>
  <c r="BV130" i="3"/>
  <c r="BV131" i="3"/>
  <c r="BV132" i="3"/>
  <c r="BV133" i="3"/>
  <c r="BV134" i="3"/>
  <c r="BV135" i="3"/>
  <c r="BV136" i="3"/>
  <c r="BV137" i="3"/>
  <c r="BV138" i="3"/>
  <c r="BV139" i="3"/>
  <c r="BV140" i="3"/>
  <c r="BV141" i="3"/>
  <c r="BV142" i="3"/>
  <c r="BV143" i="3"/>
  <c r="BV144" i="3"/>
  <c r="BV145" i="3"/>
  <c r="BV146" i="3"/>
  <c r="BV147" i="3"/>
  <c r="BV148" i="3"/>
  <c r="BV149" i="3"/>
  <c r="BV150" i="3"/>
  <c r="BV151" i="3"/>
  <c r="BV152" i="3"/>
  <c r="BV153" i="3"/>
  <c r="BV154" i="3"/>
  <c r="BV155" i="3"/>
  <c r="BV156" i="3"/>
  <c r="BV157" i="3"/>
  <c r="BV158" i="3"/>
  <c r="BV159" i="3"/>
  <c r="BV160" i="3"/>
  <c r="BV161" i="3"/>
  <c r="BV162" i="3"/>
  <c r="BV163" i="3"/>
  <c r="BV164" i="3"/>
  <c r="BV165" i="3"/>
  <c r="BV166" i="3"/>
  <c r="BV167" i="3"/>
  <c r="BV168" i="3"/>
  <c r="BV169" i="3"/>
  <c r="BV170" i="3"/>
  <c r="BV171" i="3"/>
  <c r="BV172" i="3"/>
  <c r="BV173" i="3"/>
  <c r="BV174" i="3"/>
  <c r="BV175" i="3"/>
  <c r="BV176" i="3"/>
  <c r="BV177" i="3"/>
  <c r="BV178" i="3"/>
  <c r="BV179" i="3"/>
  <c r="BV180" i="3"/>
  <c r="BV181" i="3"/>
  <c r="BV182" i="3"/>
  <c r="BV183" i="3"/>
  <c r="BV184" i="3"/>
  <c r="BV185" i="3"/>
  <c r="BV186" i="3"/>
  <c r="BV187" i="3"/>
  <c r="BV188" i="3"/>
  <c r="BV189" i="3"/>
  <c r="BV190" i="3"/>
  <c r="BV191" i="3"/>
  <c r="BV192" i="3"/>
  <c r="BV193" i="3"/>
  <c r="BV194" i="3"/>
  <c r="BV195" i="3"/>
  <c r="BV196" i="3"/>
  <c r="BV197" i="3"/>
  <c r="BV198" i="3"/>
  <c r="BV199" i="3"/>
  <c r="BV200" i="3"/>
  <c r="BV201" i="3"/>
  <c r="BV202" i="3"/>
  <c r="BV203" i="3"/>
  <c r="BV204" i="3"/>
  <c r="BV205" i="3"/>
  <c r="BV206" i="3"/>
  <c r="BV207" i="3"/>
  <c r="BV208" i="3"/>
  <c r="BV209" i="3"/>
  <c r="BV210" i="3"/>
  <c r="BV211" i="3"/>
  <c r="BV212" i="3"/>
  <c r="BV213" i="3"/>
  <c r="BV214" i="3"/>
  <c r="BV215" i="3"/>
  <c r="BV216" i="3"/>
  <c r="BV217" i="3"/>
  <c r="BV218" i="3"/>
  <c r="BV219" i="3"/>
  <c r="BV220" i="3"/>
  <c r="BV221" i="3"/>
  <c r="BV222" i="3"/>
  <c r="BV223" i="3"/>
  <c r="BV224" i="3"/>
  <c r="BV225" i="3"/>
  <c r="BV226" i="3"/>
  <c r="BV227" i="3"/>
  <c r="BV228" i="3"/>
  <c r="BV229" i="3"/>
  <c r="BV230" i="3"/>
  <c r="BV231" i="3"/>
  <c r="BV232" i="3"/>
  <c r="BV233" i="3"/>
  <c r="BV234" i="3"/>
  <c r="BV235" i="3"/>
  <c r="BV236" i="3"/>
  <c r="BV237" i="3"/>
  <c r="BV238" i="3"/>
  <c r="BV239" i="3"/>
  <c r="BV240" i="3"/>
  <c r="BV241" i="3"/>
  <c r="BV242" i="3"/>
  <c r="BV243" i="3"/>
  <c r="BV244" i="3"/>
  <c r="BV245" i="3"/>
  <c r="BV246" i="3"/>
  <c r="BV247" i="3"/>
  <c r="BV248" i="3"/>
  <c r="BV249" i="3"/>
  <c r="BV250" i="3"/>
  <c r="BV251" i="3"/>
  <c r="BV252" i="3"/>
  <c r="BV253" i="3"/>
  <c r="BV254" i="3"/>
  <c r="BV255" i="3"/>
  <c r="BV256" i="3"/>
  <c r="BV257" i="3"/>
  <c r="BV258" i="3"/>
  <c r="BV259" i="3"/>
  <c r="BV260" i="3"/>
  <c r="BV261" i="3"/>
  <c r="BV262" i="3"/>
  <c r="BV263" i="3"/>
  <c r="BV264" i="3"/>
  <c r="BV265" i="3"/>
  <c r="BV266" i="3"/>
  <c r="BV267" i="3"/>
  <c r="BV268" i="3"/>
  <c r="BV269" i="3"/>
  <c r="BV270" i="3"/>
  <c r="BV271" i="3"/>
  <c r="BV272" i="3"/>
  <c r="BV273" i="3"/>
  <c r="BV274" i="3"/>
  <c r="BV275" i="3"/>
  <c r="BV276" i="3"/>
  <c r="BV277" i="3"/>
  <c r="BV278" i="3"/>
  <c r="BV279" i="3"/>
  <c r="BV280" i="3"/>
  <c r="BV281" i="3"/>
  <c r="BV282" i="3"/>
  <c r="BV283" i="3"/>
  <c r="BV284" i="3"/>
  <c r="BV285" i="3"/>
  <c r="BV286" i="3"/>
  <c r="BV287" i="3"/>
  <c r="BV288" i="3"/>
  <c r="BV289" i="3"/>
  <c r="BV290" i="3"/>
  <c r="BV291" i="3"/>
  <c r="BV292" i="3"/>
  <c r="BV293" i="3"/>
  <c r="BV294" i="3"/>
  <c r="BV295" i="3"/>
  <c r="BV296" i="3"/>
  <c r="BV297" i="3"/>
  <c r="BV298" i="3"/>
  <c r="BV299" i="3"/>
  <c r="BV300" i="3"/>
  <c r="BV301" i="3"/>
  <c r="BV302" i="3"/>
  <c r="BV303" i="3"/>
  <c r="BV304" i="3"/>
  <c r="BV305" i="3"/>
  <c r="BV306" i="3"/>
  <c r="BV307" i="3"/>
  <c r="BV308" i="3"/>
  <c r="BV309" i="3"/>
  <c r="BV310" i="3"/>
  <c r="BV311" i="3"/>
  <c r="BV312" i="3"/>
  <c r="BV313" i="3"/>
  <c r="BV314" i="3"/>
  <c r="BV315" i="3"/>
  <c r="BV316" i="3"/>
  <c r="BV317" i="3"/>
  <c r="BV318" i="3"/>
  <c r="BV319" i="3"/>
  <c r="BV320" i="3"/>
  <c r="BV321" i="3"/>
  <c r="BV322" i="3"/>
  <c r="BV323" i="3"/>
  <c r="BV324" i="3"/>
  <c r="BV325" i="3"/>
  <c r="BV326" i="3"/>
  <c r="BV327" i="3"/>
  <c r="BV328" i="3"/>
  <c r="BV329" i="3"/>
  <c r="BV330" i="3"/>
  <c r="BV331" i="3"/>
  <c r="BV332" i="3"/>
  <c r="BV333" i="3"/>
  <c r="BV334" i="3"/>
  <c r="BV335" i="3"/>
  <c r="BV336" i="3"/>
  <c r="BV337" i="3"/>
  <c r="BV338" i="3"/>
  <c r="BV339" i="3"/>
  <c r="BV340" i="3"/>
  <c r="BV341" i="3"/>
  <c r="BV342" i="3"/>
  <c r="BV343" i="3"/>
  <c r="BV344" i="3"/>
  <c r="BV345" i="3"/>
  <c r="BV346" i="3"/>
  <c r="BV347" i="3"/>
  <c r="BV348" i="3"/>
  <c r="BV349" i="3"/>
  <c r="BV350" i="3"/>
  <c r="BV351" i="3"/>
  <c r="BV352" i="3"/>
  <c r="BV353" i="3"/>
  <c r="BV354" i="3"/>
  <c r="BV355" i="3"/>
  <c r="BV356" i="3"/>
  <c r="BV357" i="3"/>
  <c r="BV358" i="3"/>
  <c r="BV359" i="3"/>
  <c r="BV360" i="3"/>
  <c r="BV361" i="3"/>
  <c r="BV362" i="3"/>
  <c r="BV363" i="3"/>
  <c r="BV364" i="3"/>
  <c r="BV365" i="3"/>
  <c r="BV366" i="3"/>
  <c r="BV367" i="3"/>
  <c r="BV368" i="3"/>
  <c r="BV369" i="3"/>
  <c r="BV370" i="3"/>
  <c r="BV371" i="3"/>
  <c r="BV372" i="3"/>
  <c r="BV373" i="3"/>
  <c r="BV374" i="3"/>
  <c r="BV375" i="3"/>
  <c r="BV376" i="3"/>
  <c r="BV377" i="3"/>
  <c r="BV378" i="3"/>
  <c r="BV379" i="3"/>
  <c r="BV380" i="3"/>
  <c r="BV381" i="3"/>
  <c r="BV382" i="3"/>
  <c r="BV383" i="3"/>
  <c r="BV384" i="3"/>
  <c r="BV385" i="3"/>
  <c r="BV386" i="3"/>
  <c r="BV387" i="3"/>
  <c r="BV388" i="3"/>
  <c r="BV389" i="3"/>
  <c r="BV390" i="3"/>
  <c r="BV391" i="3"/>
  <c r="BV392" i="3"/>
  <c r="BV393" i="3"/>
  <c r="BV394" i="3"/>
  <c r="BV395" i="3"/>
  <c r="BV396" i="3"/>
  <c r="BV397" i="3"/>
  <c r="BV398" i="3"/>
  <c r="BV399" i="3"/>
  <c r="BV400" i="3"/>
  <c r="BV401" i="3"/>
  <c r="BV402" i="3"/>
  <c r="BV403" i="3"/>
  <c r="BV404" i="3"/>
  <c r="BV405" i="3"/>
  <c r="BV406" i="3"/>
  <c r="BV407" i="3"/>
  <c r="BV408" i="3"/>
  <c r="BV409" i="3"/>
  <c r="BV410" i="3"/>
  <c r="BV411" i="3"/>
  <c r="BV412" i="3"/>
  <c r="BV413" i="3"/>
  <c r="BV414" i="3"/>
  <c r="BV415" i="3"/>
  <c r="BV416" i="3"/>
  <c r="BV417" i="3"/>
  <c r="BV418" i="3"/>
  <c r="BV419" i="3"/>
  <c r="BV420" i="3"/>
  <c r="BV421" i="3"/>
  <c r="BV422" i="3"/>
  <c r="BV423" i="3"/>
  <c r="BV424" i="3"/>
  <c r="BV425" i="3"/>
  <c r="BV426" i="3"/>
  <c r="BV427" i="3"/>
  <c r="BV428" i="3"/>
  <c r="BV429" i="3"/>
  <c r="BV430" i="3"/>
  <c r="BV431" i="3"/>
  <c r="BV432" i="3"/>
  <c r="BV433" i="3"/>
  <c r="BV434" i="3"/>
  <c r="BV435" i="3"/>
  <c r="BV436" i="3"/>
  <c r="BV437" i="3"/>
  <c r="BV438" i="3"/>
  <c r="BV439" i="3"/>
  <c r="BV440" i="3"/>
  <c r="BV441" i="3"/>
  <c r="BV442" i="3"/>
  <c r="BV443" i="3"/>
  <c r="BV444" i="3"/>
  <c r="BV445" i="3"/>
  <c r="BV446" i="3"/>
  <c r="BV447" i="3"/>
  <c r="BV448" i="3"/>
  <c r="BV449" i="3"/>
  <c r="BV450" i="3"/>
  <c r="BV451" i="3"/>
  <c r="BV452" i="3"/>
  <c r="BV453" i="3"/>
  <c r="BV454" i="3"/>
  <c r="BV455" i="3"/>
  <c r="BV456" i="3"/>
  <c r="BV457" i="3"/>
  <c r="BV458" i="3"/>
  <c r="BV459" i="3"/>
  <c r="BV460" i="3"/>
  <c r="BV461" i="3"/>
  <c r="BV462" i="3"/>
  <c r="BV463" i="3"/>
  <c r="BV464" i="3"/>
  <c r="BV465" i="3"/>
  <c r="BV466" i="3"/>
  <c r="BV467" i="3"/>
  <c r="BV468" i="3"/>
  <c r="BV469" i="3"/>
  <c r="BV470" i="3"/>
  <c r="BV471" i="3"/>
  <c r="BV472" i="3"/>
  <c r="BV473" i="3"/>
  <c r="BV474" i="3"/>
  <c r="BV475" i="3"/>
  <c r="BV476" i="3"/>
  <c r="BV477" i="3"/>
  <c r="BV478" i="3"/>
  <c r="BV479" i="3"/>
  <c r="BV480" i="3"/>
  <c r="BV481" i="3"/>
  <c r="BV482" i="3"/>
  <c r="BV483" i="3"/>
  <c r="BV484" i="3"/>
  <c r="BV485" i="3"/>
  <c r="BV486" i="3"/>
  <c r="BV487" i="3"/>
  <c r="BV488" i="3"/>
  <c r="BV489" i="3"/>
  <c r="BV490" i="3"/>
  <c r="BV491" i="3"/>
  <c r="BV492" i="3"/>
  <c r="BV493" i="3"/>
  <c r="BV494" i="3"/>
  <c r="BV495" i="3"/>
  <c r="BV496" i="3"/>
  <c r="BV497" i="3"/>
  <c r="BV498" i="3"/>
  <c r="BV499" i="3"/>
  <c r="BV500" i="3"/>
  <c r="BV501" i="3"/>
  <c r="BV502" i="3"/>
  <c r="BV503" i="3"/>
  <c r="BV504" i="3"/>
  <c r="BV505" i="3"/>
  <c r="BV506" i="3"/>
  <c r="BV507" i="3"/>
  <c r="BV508" i="3"/>
  <c r="BV509" i="3"/>
  <c r="BV510" i="3"/>
  <c r="BV511" i="3"/>
  <c r="BV512" i="3"/>
  <c r="BV513" i="3"/>
  <c r="BV514" i="3"/>
  <c r="BV515" i="3"/>
  <c r="BV516" i="3"/>
  <c r="BV517" i="3"/>
  <c r="BV518" i="3"/>
  <c r="BV519" i="3"/>
  <c r="BV520" i="3"/>
  <c r="BV521" i="3"/>
  <c r="BV522" i="3"/>
  <c r="BV523" i="3"/>
  <c r="BV524" i="3"/>
  <c r="BV525" i="3"/>
  <c r="BV526" i="3"/>
  <c r="BV527" i="3"/>
  <c r="BV528" i="3"/>
  <c r="BV529" i="3"/>
  <c r="BV530" i="3"/>
  <c r="BV531" i="3"/>
  <c r="BV532" i="3"/>
  <c r="BV533" i="3"/>
  <c r="BV534" i="3"/>
  <c r="BV535" i="3"/>
  <c r="BV536" i="3"/>
  <c r="BV537" i="3"/>
  <c r="BV538" i="3"/>
  <c r="BV539" i="3"/>
  <c r="BV540" i="3"/>
  <c r="BV541" i="3"/>
  <c r="BV542" i="3"/>
  <c r="BV543" i="3"/>
  <c r="BV544" i="3"/>
  <c r="BV545" i="3"/>
  <c r="BV546" i="3"/>
  <c r="BV547" i="3"/>
  <c r="BV548" i="3"/>
  <c r="BV549" i="3"/>
  <c r="BV550" i="3"/>
  <c r="BV551" i="3"/>
  <c r="BV552" i="3"/>
  <c r="BV553" i="3"/>
  <c r="BV554" i="3"/>
  <c r="BV555" i="3"/>
  <c r="BV556" i="3"/>
  <c r="BV557" i="3"/>
  <c r="BV558" i="3"/>
  <c r="BV559" i="3"/>
  <c r="BV560" i="3"/>
  <c r="BV561" i="3"/>
  <c r="BV562" i="3"/>
  <c r="BV563" i="3"/>
  <c r="BV564" i="3"/>
  <c r="BV565" i="3"/>
  <c r="BV566" i="3"/>
  <c r="BV567" i="3"/>
  <c r="BV568" i="3"/>
  <c r="BV569" i="3"/>
  <c r="BV570" i="3"/>
  <c r="BV571" i="3"/>
  <c r="BV572" i="3"/>
  <c r="BV573" i="3"/>
  <c r="BV574" i="3"/>
  <c r="BV575" i="3"/>
  <c r="BV576" i="3"/>
  <c r="BV577" i="3"/>
  <c r="BV578" i="3"/>
  <c r="BV579" i="3"/>
  <c r="BV580" i="3"/>
  <c r="BV581" i="3"/>
  <c r="BV582" i="3"/>
  <c r="BV583" i="3"/>
  <c r="BV584" i="3"/>
  <c r="BV585" i="3"/>
  <c r="BV586" i="3"/>
  <c r="BV587" i="3"/>
  <c r="BV588" i="3"/>
  <c r="BV589" i="3"/>
  <c r="BV590" i="3"/>
  <c r="BV591" i="3"/>
  <c r="BV592" i="3"/>
  <c r="BV593" i="3"/>
  <c r="BV594" i="3"/>
  <c r="BV595" i="3"/>
  <c r="BV596" i="3"/>
  <c r="BV597" i="3"/>
  <c r="BV598" i="3"/>
  <c r="BV599" i="3"/>
  <c r="BV600" i="3"/>
  <c r="BV601" i="3"/>
  <c r="BV602" i="3"/>
  <c r="BV603" i="3"/>
  <c r="BV604" i="3"/>
  <c r="BV605" i="3"/>
  <c r="BV606" i="3"/>
  <c r="BV607" i="3"/>
  <c r="BV608" i="3"/>
  <c r="BV609" i="3"/>
  <c r="BV610" i="3"/>
  <c r="BV611" i="3"/>
  <c r="BV612" i="3"/>
  <c r="BV613" i="3"/>
  <c r="BV614" i="3"/>
  <c r="BV615" i="3"/>
  <c r="BV616" i="3"/>
  <c r="BV617" i="3"/>
  <c r="BV618" i="3"/>
  <c r="BV619" i="3"/>
  <c r="BV620" i="3"/>
  <c r="BV621" i="3"/>
  <c r="BV622" i="3"/>
  <c r="BV623" i="3"/>
  <c r="BV624" i="3"/>
  <c r="BV625" i="3"/>
  <c r="BV626" i="3"/>
  <c r="BV627" i="3"/>
  <c r="BV628" i="3"/>
  <c r="BV629" i="3"/>
  <c r="BV630" i="3"/>
  <c r="BV631" i="3"/>
  <c r="BV632" i="3"/>
  <c r="BV633" i="3"/>
  <c r="BV634" i="3"/>
  <c r="BV635" i="3"/>
  <c r="BV636" i="3"/>
  <c r="BV637" i="3"/>
  <c r="BV638" i="3"/>
  <c r="BV639" i="3"/>
  <c r="BV640" i="3"/>
  <c r="BV641" i="3"/>
  <c r="BV642" i="3"/>
  <c r="BV643" i="3"/>
  <c r="BV644" i="3"/>
  <c r="BV645" i="3"/>
  <c r="BV646" i="3"/>
  <c r="BV647" i="3"/>
  <c r="BV648" i="3"/>
  <c r="BV649" i="3"/>
  <c r="BV650" i="3"/>
  <c r="BV651" i="3"/>
  <c r="BV652" i="3"/>
  <c r="BV653" i="3"/>
  <c r="BV654" i="3"/>
  <c r="BV655" i="3"/>
  <c r="BV656" i="3"/>
  <c r="BV657" i="3"/>
  <c r="BV658" i="3"/>
  <c r="BV659" i="3"/>
  <c r="BV660" i="3"/>
  <c r="BV661" i="3"/>
  <c r="BV662" i="3"/>
  <c r="BV663" i="3"/>
  <c r="BV664" i="3"/>
  <c r="BV665" i="3"/>
  <c r="BV666" i="3"/>
  <c r="BV667" i="3"/>
  <c r="BV668" i="3"/>
  <c r="BV669" i="3"/>
  <c r="BV670" i="3"/>
  <c r="BV671" i="3"/>
  <c r="BV672" i="3"/>
  <c r="BV673" i="3"/>
  <c r="BV674" i="3"/>
  <c r="BV675" i="3"/>
  <c r="BV676" i="3"/>
  <c r="BV677" i="3"/>
  <c r="BV678" i="3"/>
  <c r="BV679" i="3"/>
  <c r="BV680" i="3"/>
  <c r="BV681" i="3"/>
  <c r="BV682" i="3"/>
  <c r="BV683" i="3"/>
  <c r="BV684" i="3"/>
  <c r="BV685" i="3"/>
  <c r="BV686" i="3"/>
  <c r="BV687" i="3"/>
  <c r="BV688" i="3"/>
  <c r="BV689" i="3"/>
  <c r="BV690" i="3"/>
  <c r="BV691" i="3"/>
  <c r="BV692" i="3"/>
  <c r="BV693" i="3"/>
  <c r="BV694" i="3"/>
  <c r="BV695" i="3"/>
  <c r="BV696" i="3"/>
  <c r="BV697" i="3"/>
  <c r="BV698" i="3"/>
  <c r="BV699" i="3"/>
  <c r="BV700" i="3"/>
  <c r="BV701" i="3"/>
  <c r="BV702" i="3"/>
  <c r="BV703" i="3"/>
  <c r="BV704" i="3"/>
  <c r="BV705" i="3"/>
  <c r="BV706" i="3"/>
  <c r="BV707" i="3"/>
  <c r="BV708" i="3"/>
  <c r="BV709" i="3"/>
  <c r="BV710" i="3"/>
  <c r="BV711" i="3"/>
  <c r="BV712" i="3"/>
  <c r="BV713" i="3"/>
  <c r="BV714" i="3"/>
  <c r="BV715" i="3"/>
  <c r="BV716" i="3"/>
  <c r="BV717" i="3"/>
  <c r="BV718" i="3"/>
  <c r="BV719" i="3"/>
  <c r="BV720" i="3"/>
  <c r="BV721" i="3"/>
  <c r="BV722" i="3"/>
  <c r="BV723" i="3"/>
  <c r="BV724" i="3"/>
  <c r="BV725" i="3"/>
  <c r="BV726" i="3"/>
  <c r="BV727" i="3"/>
  <c r="BV728" i="3"/>
  <c r="BV729" i="3"/>
  <c r="BV730" i="3"/>
  <c r="BV731" i="3"/>
  <c r="BV732" i="3"/>
  <c r="BV733" i="3"/>
  <c r="BV734" i="3"/>
  <c r="BV735" i="3"/>
  <c r="BV736" i="3"/>
  <c r="BV737" i="3"/>
  <c r="BV738" i="3"/>
  <c r="BV739" i="3"/>
  <c r="BV740" i="3"/>
  <c r="BV741" i="3"/>
  <c r="BV742" i="3"/>
  <c r="BV743" i="3"/>
  <c r="BV744" i="3"/>
  <c r="BV745" i="3"/>
  <c r="BV746" i="3"/>
  <c r="BV747" i="3"/>
  <c r="BV748" i="3"/>
  <c r="BV749" i="3"/>
  <c r="BV750" i="3"/>
  <c r="BV751" i="3"/>
  <c r="BV752" i="3"/>
  <c r="BV753" i="3"/>
  <c r="BV754" i="3"/>
  <c r="BV755" i="3"/>
  <c r="BV756" i="3"/>
  <c r="BV757" i="3"/>
  <c r="BV758" i="3"/>
  <c r="BV759" i="3"/>
  <c r="BV760" i="3"/>
  <c r="BV761" i="3"/>
  <c r="BV762" i="3"/>
  <c r="BV763" i="3"/>
  <c r="BV764" i="3"/>
  <c r="BV765" i="3"/>
  <c r="BV766" i="3"/>
  <c r="BV767" i="3"/>
  <c r="BV768" i="3"/>
  <c r="BV769" i="3"/>
  <c r="BV770" i="3"/>
  <c r="BV771" i="3"/>
  <c r="BV772" i="3"/>
  <c r="BV773" i="3"/>
  <c r="BV774" i="3"/>
  <c r="BV775" i="3"/>
  <c r="BV776" i="3"/>
  <c r="BV777" i="3"/>
  <c r="BV778" i="3"/>
  <c r="BV779" i="3"/>
  <c r="BV780" i="3"/>
  <c r="BV781" i="3"/>
  <c r="BV782" i="3"/>
  <c r="BV783" i="3"/>
  <c r="BV784" i="3"/>
  <c r="BV785" i="3"/>
  <c r="BV786" i="3"/>
  <c r="BV787" i="3"/>
  <c r="BV788" i="3"/>
  <c r="BV789" i="3"/>
  <c r="BV790" i="3"/>
  <c r="BV791" i="3"/>
  <c r="BV792" i="3"/>
  <c r="BV793" i="3"/>
  <c r="BV794" i="3"/>
  <c r="BV795" i="3"/>
  <c r="BV796" i="3"/>
  <c r="BV797" i="3"/>
  <c r="BV798" i="3"/>
  <c r="BV799" i="3"/>
  <c r="BV800" i="3"/>
  <c r="BV801" i="3"/>
  <c r="BV802" i="3"/>
  <c r="BV803" i="3"/>
  <c r="BV804" i="3"/>
  <c r="BV805" i="3"/>
  <c r="BV806" i="3"/>
  <c r="BV807" i="3"/>
  <c r="BV808" i="3"/>
  <c r="BV809" i="3"/>
  <c r="BV810" i="3"/>
  <c r="BV811" i="3"/>
  <c r="BV812" i="3"/>
  <c r="BV813" i="3"/>
  <c r="BV814" i="3"/>
  <c r="BV815" i="3"/>
  <c r="BV816" i="3"/>
  <c r="BV817" i="3"/>
  <c r="BV818" i="3"/>
  <c r="BV819" i="3"/>
  <c r="BV820" i="3"/>
  <c r="BV821" i="3"/>
  <c r="BV822" i="3"/>
  <c r="BV823" i="3"/>
  <c r="BV824" i="3"/>
  <c r="BV825" i="3"/>
  <c r="BV826" i="3"/>
  <c r="BV827" i="3"/>
  <c r="BV828" i="3"/>
  <c r="BV829" i="3"/>
  <c r="BV830" i="3"/>
  <c r="BV831" i="3"/>
  <c r="BV832" i="3"/>
  <c r="BV833" i="3"/>
  <c r="BV834" i="3"/>
  <c r="BV835" i="3"/>
  <c r="BV836" i="3"/>
  <c r="BV837" i="3"/>
  <c r="BV838" i="3"/>
  <c r="BV839" i="3"/>
  <c r="BV840" i="3"/>
  <c r="BV841" i="3"/>
  <c r="BV842" i="3"/>
  <c r="BV843" i="3"/>
  <c r="BV844" i="3"/>
  <c r="BV845" i="3"/>
  <c r="BV846" i="3"/>
  <c r="BV847" i="3"/>
  <c r="BV848" i="3"/>
  <c r="BV849" i="3"/>
  <c r="BV850" i="3"/>
  <c r="BV851" i="3"/>
  <c r="BV852" i="3"/>
  <c r="BV853" i="3"/>
  <c r="BV854" i="3"/>
  <c r="BV855" i="3"/>
  <c r="BV856" i="3"/>
  <c r="BV857" i="3"/>
  <c r="BV858" i="3"/>
  <c r="BV859" i="3"/>
  <c r="BV860" i="3"/>
  <c r="BV861" i="3"/>
  <c r="BV862" i="3"/>
  <c r="BV863" i="3"/>
  <c r="BV864" i="3"/>
  <c r="BV865" i="3"/>
  <c r="BV866" i="3"/>
  <c r="BV867" i="3"/>
  <c r="BV868" i="3"/>
  <c r="BV869" i="3"/>
  <c r="BV870" i="3"/>
  <c r="BV871" i="3"/>
  <c r="BV872" i="3"/>
  <c r="BV873" i="3"/>
  <c r="BV874" i="3"/>
  <c r="BV875" i="3"/>
  <c r="BV876" i="3"/>
  <c r="BV877" i="3"/>
  <c r="BV878" i="3"/>
  <c r="BV879" i="3"/>
  <c r="BV880" i="3"/>
  <c r="BV881" i="3"/>
  <c r="BV882" i="3"/>
  <c r="BV883" i="3"/>
  <c r="BV884" i="3"/>
  <c r="BV885" i="3"/>
  <c r="BV886" i="3"/>
  <c r="BV887" i="3"/>
  <c r="BV888" i="3"/>
  <c r="BV889" i="3"/>
  <c r="BV890" i="3"/>
  <c r="BV891" i="3"/>
  <c r="BV892" i="3"/>
  <c r="BV893" i="3"/>
  <c r="BV894" i="3"/>
  <c r="BV895" i="3"/>
  <c r="BV896" i="3"/>
  <c r="BV897" i="3"/>
  <c r="BV898" i="3"/>
  <c r="BV899" i="3"/>
  <c r="BV900" i="3"/>
  <c r="BV901" i="3"/>
  <c r="BV902" i="3"/>
  <c r="BV903" i="3"/>
  <c r="BV904" i="3"/>
  <c r="BV905" i="3"/>
  <c r="BV906" i="3"/>
  <c r="BV907" i="3"/>
  <c r="BV908" i="3"/>
  <c r="BV909" i="3"/>
  <c r="BV910" i="3"/>
  <c r="BV911" i="3"/>
  <c r="BV912" i="3"/>
  <c r="BV913" i="3"/>
  <c r="BV914" i="3"/>
  <c r="BV915" i="3"/>
  <c r="BV916" i="3"/>
  <c r="BV917" i="3"/>
  <c r="BV918" i="3"/>
  <c r="BV919" i="3"/>
  <c r="BV920" i="3"/>
  <c r="BV921" i="3"/>
  <c r="BV922" i="3"/>
  <c r="BV923" i="3"/>
  <c r="BV924" i="3"/>
  <c r="BV925" i="3"/>
  <c r="BV926" i="3"/>
  <c r="BV927" i="3"/>
  <c r="BV928" i="3"/>
  <c r="BV929" i="3"/>
  <c r="BV930" i="3"/>
  <c r="BV931" i="3"/>
  <c r="BV932" i="3"/>
  <c r="BV933" i="3"/>
  <c r="BV934" i="3"/>
  <c r="BV935" i="3"/>
  <c r="BV936" i="3"/>
  <c r="BV937" i="3"/>
  <c r="BV938" i="3"/>
  <c r="BV939" i="3"/>
  <c r="BV940" i="3"/>
  <c r="BV941" i="3"/>
  <c r="BV942" i="3"/>
  <c r="BV943" i="3"/>
  <c r="BV944" i="3"/>
  <c r="BV945" i="3"/>
  <c r="BV946" i="3"/>
  <c r="BV947" i="3"/>
  <c r="BV948" i="3"/>
  <c r="BV949" i="3"/>
  <c r="BV950" i="3"/>
  <c r="BV951" i="3"/>
  <c r="BV952" i="3"/>
  <c r="BV953" i="3"/>
  <c r="BV954" i="3"/>
  <c r="BV955" i="3"/>
  <c r="BV956" i="3"/>
  <c r="BV957" i="3"/>
  <c r="BV958" i="3"/>
  <c r="BV959" i="3"/>
  <c r="BV960" i="3"/>
  <c r="BV961" i="3"/>
  <c r="BV962" i="3"/>
  <c r="BV963" i="3"/>
  <c r="BV964" i="3"/>
  <c r="BV965" i="3"/>
  <c r="BV966" i="3"/>
  <c r="BV967" i="3"/>
  <c r="BV968" i="3"/>
  <c r="BV969" i="3"/>
  <c r="BV970" i="3"/>
  <c r="BV971" i="3"/>
  <c r="BV972" i="3"/>
  <c r="BV973" i="3"/>
  <c r="BV974" i="3"/>
  <c r="BV975" i="3"/>
  <c r="BV976" i="3"/>
  <c r="BV977" i="3"/>
  <c r="BV978" i="3"/>
  <c r="BV979" i="3"/>
  <c r="BV980" i="3"/>
  <c r="BV981" i="3"/>
  <c r="BV982" i="3"/>
  <c r="BV983" i="3"/>
  <c r="BV984" i="3"/>
  <c r="BV985" i="3"/>
  <c r="BV986" i="3"/>
  <c r="BV987" i="3"/>
  <c r="BV988" i="3"/>
  <c r="BV989" i="3"/>
  <c r="BV990" i="3"/>
  <c r="BV991" i="3"/>
  <c r="BV992" i="3"/>
  <c r="BV993" i="3"/>
  <c r="BV994" i="3"/>
  <c r="BV995" i="3"/>
  <c r="BV996" i="3"/>
  <c r="BV997" i="3"/>
  <c r="BV998" i="3"/>
  <c r="BV999" i="3"/>
  <c r="BV1000" i="3"/>
  <c r="BV1001" i="3"/>
  <c r="BV1002" i="3"/>
  <c r="BV2" i="3"/>
  <c r="BK3" i="3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68" i="3"/>
  <c r="BK69" i="3"/>
  <c r="BK70" i="3"/>
  <c r="BK71" i="3"/>
  <c r="BK72" i="3"/>
  <c r="BK73" i="3"/>
  <c r="BK74" i="3"/>
  <c r="BK75" i="3"/>
  <c r="BK76" i="3"/>
  <c r="BK77" i="3"/>
  <c r="BK78" i="3"/>
  <c r="BK79" i="3"/>
  <c r="BK80" i="3"/>
  <c r="BK81" i="3"/>
  <c r="BK82" i="3"/>
  <c r="BK83" i="3"/>
  <c r="BK84" i="3"/>
  <c r="BK85" i="3"/>
  <c r="BK86" i="3"/>
  <c r="BK87" i="3"/>
  <c r="BK88" i="3"/>
  <c r="BK89" i="3"/>
  <c r="BK90" i="3"/>
  <c r="BK91" i="3"/>
  <c r="BK92" i="3"/>
  <c r="BK93" i="3"/>
  <c r="BK94" i="3"/>
  <c r="BK95" i="3"/>
  <c r="BK96" i="3"/>
  <c r="BK97" i="3"/>
  <c r="BK98" i="3"/>
  <c r="BK99" i="3"/>
  <c r="BK100" i="3"/>
  <c r="BK101" i="3"/>
  <c r="BK102" i="3"/>
  <c r="BK103" i="3"/>
  <c r="BK104" i="3"/>
  <c r="BK105" i="3"/>
  <c r="BK106" i="3"/>
  <c r="BK107" i="3"/>
  <c r="BK108" i="3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BK164" i="3"/>
  <c r="BK165" i="3"/>
  <c r="BK166" i="3"/>
  <c r="BK167" i="3"/>
  <c r="BK168" i="3"/>
  <c r="BK169" i="3"/>
  <c r="BK170" i="3"/>
  <c r="BK171" i="3"/>
  <c r="BK172" i="3"/>
  <c r="BK173" i="3"/>
  <c r="BK174" i="3"/>
  <c r="BK175" i="3"/>
  <c r="BK176" i="3"/>
  <c r="BK177" i="3"/>
  <c r="BK178" i="3"/>
  <c r="BK179" i="3"/>
  <c r="BK180" i="3"/>
  <c r="BK181" i="3"/>
  <c r="BK182" i="3"/>
  <c r="BK183" i="3"/>
  <c r="BK184" i="3"/>
  <c r="BK185" i="3"/>
  <c r="BK186" i="3"/>
  <c r="BK187" i="3"/>
  <c r="BK188" i="3"/>
  <c r="BK189" i="3"/>
  <c r="BK190" i="3"/>
  <c r="BK191" i="3"/>
  <c r="BK192" i="3"/>
  <c r="BK193" i="3"/>
  <c r="BK194" i="3"/>
  <c r="BK195" i="3"/>
  <c r="BK196" i="3"/>
  <c r="BK197" i="3"/>
  <c r="BK198" i="3"/>
  <c r="BK199" i="3"/>
  <c r="BK200" i="3"/>
  <c r="BK201" i="3"/>
  <c r="BK202" i="3"/>
  <c r="BK203" i="3"/>
  <c r="BK204" i="3"/>
  <c r="BK205" i="3"/>
  <c r="BK206" i="3"/>
  <c r="BK207" i="3"/>
  <c r="BK208" i="3"/>
  <c r="BK209" i="3"/>
  <c r="BK210" i="3"/>
  <c r="BK211" i="3"/>
  <c r="BK212" i="3"/>
  <c r="BK213" i="3"/>
  <c r="BK214" i="3"/>
  <c r="BK215" i="3"/>
  <c r="BK216" i="3"/>
  <c r="BK217" i="3"/>
  <c r="BK218" i="3"/>
  <c r="BK219" i="3"/>
  <c r="BK220" i="3"/>
  <c r="BK221" i="3"/>
  <c r="BK222" i="3"/>
  <c r="BK223" i="3"/>
  <c r="BK224" i="3"/>
  <c r="BK225" i="3"/>
  <c r="BK226" i="3"/>
  <c r="BK227" i="3"/>
  <c r="BK228" i="3"/>
  <c r="BK229" i="3"/>
  <c r="BK230" i="3"/>
  <c r="BK231" i="3"/>
  <c r="BK232" i="3"/>
  <c r="BK233" i="3"/>
  <c r="BK234" i="3"/>
  <c r="BK235" i="3"/>
  <c r="BK236" i="3"/>
  <c r="BK237" i="3"/>
  <c r="BK238" i="3"/>
  <c r="BK239" i="3"/>
  <c r="BK240" i="3"/>
  <c r="BK241" i="3"/>
  <c r="BK242" i="3"/>
  <c r="BK243" i="3"/>
  <c r="BK244" i="3"/>
  <c r="BK245" i="3"/>
  <c r="BK246" i="3"/>
  <c r="BK247" i="3"/>
  <c r="BK248" i="3"/>
  <c r="BK249" i="3"/>
  <c r="BK250" i="3"/>
  <c r="BK251" i="3"/>
  <c r="BK252" i="3"/>
  <c r="BK253" i="3"/>
  <c r="BK254" i="3"/>
  <c r="BK255" i="3"/>
  <c r="BK256" i="3"/>
  <c r="BK257" i="3"/>
  <c r="BK258" i="3"/>
  <c r="BK259" i="3"/>
  <c r="BK260" i="3"/>
  <c r="BK261" i="3"/>
  <c r="BK262" i="3"/>
  <c r="BK263" i="3"/>
  <c r="BK264" i="3"/>
  <c r="BK265" i="3"/>
  <c r="BK266" i="3"/>
  <c r="BK267" i="3"/>
  <c r="BK268" i="3"/>
  <c r="BK269" i="3"/>
  <c r="BK270" i="3"/>
  <c r="BK271" i="3"/>
  <c r="BK272" i="3"/>
  <c r="BK273" i="3"/>
  <c r="BK274" i="3"/>
  <c r="BK275" i="3"/>
  <c r="BK276" i="3"/>
  <c r="BK277" i="3"/>
  <c r="BK278" i="3"/>
  <c r="BK279" i="3"/>
  <c r="BK280" i="3"/>
  <c r="BK281" i="3"/>
  <c r="BK282" i="3"/>
  <c r="BK283" i="3"/>
  <c r="BK284" i="3"/>
  <c r="BK285" i="3"/>
  <c r="BK286" i="3"/>
  <c r="BK287" i="3"/>
  <c r="BK288" i="3"/>
  <c r="BK289" i="3"/>
  <c r="BK290" i="3"/>
  <c r="BK291" i="3"/>
  <c r="BK292" i="3"/>
  <c r="BK293" i="3"/>
  <c r="BK294" i="3"/>
  <c r="BK295" i="3"/>
  <c r="BK296" i="3"/>
  <c r="BK297" i="3"/>
  <c r="BK298" i="3"/>
  <c r="BK299" i="3"/>
  <c r="BK300" i="3"/>
  <c r="BK301" i="3"/>
  <c r="BK302" i="3"/>
  <c r="BK303" i="3"/>
  <c r="BK304" i="3"/>
  <c r="BK305" i="3"/>
  <c r="BK306" i="3"/>
  <c r="BK307" i="3"/>
  <c r="BK308" i="3"/>
  <c r="BK309" i="3"/>
  <c r="BK310" i="3"/>
  <c r="BK311" i="3"/>
  <c r="BK312" i="3"/>
  <c r="BK313" i="3"/>
  <c r="BK314" i="3"/>
  <c r="BK315" i="3"/>
  <c r="BK316" i="3"/>
  <c r="BK317" i="3"/>
  <c r="BK318" i="3"/>
  <c r="BK319" i="3"/>
  <c r="BK320" i="3"/>
  <c r="BK321" i="3"/>
  <c r="BK322" i="3"/>
  <c r="BK323" i="3"/>
  <c r="BK324" i="3"/>
  <c r="BK325" i="3"/>
  <c r="BK326" i="3"/>
  <c r="BK327" i="3"/>
  <c r="BK328" i="3"/>
  <c r="BK329" i="3"/>
  <c r="BK330" i="3"/>
  <c r="BK331" i="3"/>
  <c r="BK332" i="3"/>
  <c r="BK333" i="3"/>
  <c r="BK334" i="3"/>
  <c r="BK335" i="3"/>
  <c r="BK336" i="3"/>
  <c r="BK337" i="3"/>
  <c r="BK338" i="3"/>
  <c r="BK339" i="3"/>
  <c r="BK340" i="3"/>
  <c r="BK341" i="3"/>
  <c r="BK342" i="3"/>
  <c r="BK343" i="3"/>
  <c r="BK344" i="3"/>
  <c r="BK345" i="3"/>
  <c r="BK346" i="3"/>
  <c r="BK347" i="3"/>
  <c r="BK348" i="3"/>
  <c r="BK349" i="3"/>
  <c r="BK350" i="3"/>
  <c r="BK351" i="3"/>
  <c r="BK352" i="3"/>
  <c r="BK353" i="3"/>
  <c r="BK354" i="3"/>
  <c r="BK355" i="3"/>
  <c r="BK356" i="3"/>
  <c r="BK357" i="3"/>
  <c r="BK358" i="3"/>
  <c r="BK359" i="3"/>
  <c r="BK360" i="3"/>
  <c r="BK361" i="3"/>
  <c r="BK362" i="3"/>
  <c r="BK363" i="3"/>
  <c r="BK364" i="3"/>
  <c r="BK365" i="3"/>
  <c r="BK366" i="3"/>
  <c r="BK367" i="3"/>
  <c r="BK368" i="3"/>
  <c r="BK369" i="3"/>
  <c r="BK370" i="3"/>
  <c r="BK371" i="3"/>
  <c r="BK372" i="3"/>
  <c r="BK373" i="3"/>
  <c r="BK374" i="3"/>
  <c r="BK375" i="3"/>
  <c r="BK376" i="3"/>
  <c r="BK377" i="3"/>
  <c r="BK378" i="3"/>
  <c r="BK379" i="3"/>
  <c r="BK380" i="3"/>
  <c r="BK381" i="3"/>
  <c r="BK382" i="3"/>
  <c r="BK383" i="3"/>
  <c r="BK384" i="3"/>
  <c r="BK385" i="3"/>
  <c r="BK386" i="3"/>
  <c r="BK387" i="3"/>
  <c r="BK388" i="3"/>
  <c r="BK389" i="3"/>
  <c r="BK390" i="3"/>
  <c r="BK391" i="3"/>
  <c r="BK392" i="3"/>
  <c r="BK393" i="3"/>
  <c r="BK394" i="3"/>
  <c r="BK395" i="3"/>
  <c r="BK396" i="3"/>
  <c r="BK397" i="3"/>
  <c r="BK398" i="3"/>
  <c r="BK399" i="3"/>
  <c r="BK400" i="3"/>
  <c r="BK401" i="3"/>
  <c r="BK402" i="3"/>
  <c r="BK403" i="3"/>
  <c r="BK404" i="3"/>
  <c r="BK405" i="3"/>
  <c r="BK406" i="3"/>
  <c r="BK407" i="3"/>
  <c r="BK408" i="3"/>
  <c r="BK409" i="3"/>
  <c r="BK410" i="3"/>
  <c r="BK411" i="3"/>
  <c r="BK412" i="3"/>
  <c r="BK413" i="3"/>
  <c r="BK414" i="3"/>
  <c r="BK415" i="3"/>
  <c r="BK416" i="3"/>
  <c r="BK417" i="3"/>
  <c r="BK418" i="3"/>
  <c r="BK419" i="3"/>
  <c r="BK420" i="3"/>
  <c r="BK421" i="3"/>
  <c r="BK422" i="3"/>
  <c r="BK423" i="3"/>
  <c r="BK424" i="3"/>
  <c r="BK425" i="3"/>
  <c r="BK426" i="3"/>
  <c r="BK427" i="3"/>
  <c r="BK428" i="3"/>
  <c r="BK429" i="3"/>
  <c r="BK430" i="3"/>
  <c r="BK431" i="3"/>
  <c r="BK432" i="3"/>
  <c r="BK433" i="3"/>
  <c r="BK434" i="3"/>
  <c r="BK435" i="3"/>
  <c r="BK436" i="3"/>
  <c r="BK437" i="3"/>
  <c r="BK438" i="3"/>
  <c r="BK439" i="3"/>
  <c r="BK440" i="3"/>
  <c r="BK441" i="3"/>
  <c r="BK442" i="3"/>
  <c r="BK443" i="3"/>
  <c r="BK444" i="3"/>
  <c r="BK445" i="3"/>
  <c r="BK446" i="3"/>
  <c r="BK447" i="3"/>
  <c r="BK448" i="3"/>
  <c r="BK449" i="3"/>
  <c r="BK450" i="3"/>
  <c r="BK451" i="3"/>
  <c r="BK452" i="3"/>
  <c r="BK453" i="3"/>
  <c r="BK454" i="3"/>
  <c r="BK455" i="3"/>
  <c r="BK456" i="3"/>
  <c r="BK457" i="3"/>
  <c r="BK458" i="3"/>
  <c r="BK459" i="3"/>
  <c r="BK460" i="3"/>
  <c r="BK461" i="3"/>
  <c r="BK462" i="3"/>
  <c r="BK463" i="3"/>
  <c r="BK464" i="3"/>
  <c r="BK465" i="3"/>
  <c r="BK466" i="3"/>
  <c r="BK467" i="3"/>
  <c r="BK468" i="3"/>
  <c r="BK469" i="3"/>
  <c r="BK470" i="3"/>
  <c r="BK471" i="3"/>
  <c r="BK472" i="3"/>
  <c r="BK473" i="3"/>
  <c r="BK474" i="3"/>
  <c r="BK475" i="3"/>
  <c r="BK476" i="3"/>
  <c r="BK477" i="3"/>
  <c r="BK478" i="3"/>
  <c r="BK479" i="3"/>
  <c r="BK480" i="3"/>
  <c r="BK481" i="3"/>
  <c r="BK482" i="3"/>
  <c r="BK483" i="3"/>
  <c r="BK484" i="3"/>
  <c r="BK485" i="3"/>
  <c r="BK486" i="3"/>
  <c r="BK487" i="3"/>
  <c r="BK488" i="3"/>
  <c r="BK489" i="3"/>
  <c r="BK490" i="3"/>
  <c r="BK491" i="3"/>
  <c r="BK492" i="3"/>
  <c r="BK493" i="3"/>
  <c r="BK494" i="3"/>
  <c r="BK495" i="3"/>
  <c r="BK496" i="3"/>
  <c r="BK497" i="3"/>
  <c r="BK498" i="3"/>
  <c r="BK499" i="3"/>
  <c r="BK500" i="3"/>
  <c r="BK501" i="3"/>
  <c r="BK502" i="3"/>
  <c r="BK503" i="3"/>
  <c r="BK504" i="3"/>
  <c r="BK505" i="3"/>
  <c r="BK506" i="3"/>
  <c r="BK507" i="3"/>
  <c r="BK508" i="3"/>
  <c r="BK509" i="3"/>
  <c r="BK510" i="3"/>
  <c r="BK511" i="3"/>
  <c r="BK512" i="3"/>
  <c r="BK513" i="3"/>
  <c r="BK514" i="3"/>
  <c r="BK515" i="3"/>
  <c r="BK516" i="3"/>
  <c r="BK517" i="3"/>
  <c r="BK518" i="3"/>
  <c r="BK519" i="3"/>
  <c r="BK520" i="3"/>
  <c r="BK521" i="3"/>
  <c r="BK522" i="3"/>
  <c r="BK523" i="3"/>
  <c r="BK524" i="3"/>
  <c r="BK525" i="3"/>
  <c r="BK526" i="3"/>
  <c r="BK527" i="3"/>
  <c r="BK528" i="3"/>
  <c r="BK529" i="3"/>
  <c r="BK530" i="3"/>
  <c r="BK531" i="3"/>
  <c r="BK532" i="3"/>
  <c r="BK533" i="3"/>
  <c r="BK534" i="3"/>
  <c r="BK535" i="3"/>
  <c r="BK536" i="3"/>
  <c r="BK537" i="3"/>
  <c r="BK538" i="3"/>
  <c r="BK539" i="3"/>
  <c r="BK540" i="3"/>
  <c r="BK541" i="3"/>
  <c r="BK542" i="3"/>
  <c r="BK543" i="3"/>
  <c r="BK544" i="3"/>
  <c r="BK545" i="3"/>
  <c r="BK546" i="3"/>
  <c r="BK547" i="3"/>
  <c r="BK548" i="3"/>
  <c r="BK549" i="3"/>
  <c r="BK550" i="3"/>
  <c r="BK551" i="3"/>
  <c r="BK552" i="3"/>
  <c r="BK553" i="3"/>
  <c r="BK554" i="3"/>
  <c r="BK555" i="3"/>
  <c r="BK556" i="3"/>
  <c r="BK557" i="3"/>
  <c r="BK558" i="3"/>
  <c r="BK559" i="3"/>
  <c r="BK560" i="3"/>
  <c r="BK561" i="3"/>
  <c r="BK562" i="3"/>
  <c r="BK563" i="3"/>
  <c r="BK564" i="3"/>
  <c r="BK565" i="3"/>
  <c r="BK566" i="3"/>
  <c r="BK567" i="3"/>
  <c r="BK568" i="3"/>
  <c r="BK569" i="3"/>
  <c r="BK570" i="3"/>
  <c r="BK571" i="3"/>
  <c r="BK572" i="3"/>
  <c r="BK573" i="3"/>
  <c r="BK574" i="3"/>
  <c r="BK575" i="3"/>
  <c r="BK576" i="3"/>
  <c r="BK577" i="3"/>
  <c r="BK578" i="3"/>
  <c r="BK579" i="3"/>
  <c r="BK580" i="3"/>
  <c r="BK581" i="3"/>
  <c r="BK582" i="3"/>
  <c r="BK583" i="3"/>
  <c r="BK584" i="3"/>
  <c r="BK585" i="3"/>
  <c r="BK586" i="3"/>
  <c r="BK587" i="3"/>
  <c r="BK588" i="3"/>
  <c r="BK589" i="3"/>
  <c r="BK590" i="3"/>
  <c r="BK591" i="3"/>
  <c r="BK592" i="3"/>
  <c r="BK593" i="3"/>
  <c r="BK594" i="3"/>
  <c r="BK595" i="3"/>
  <c r="BK596" i="3"/>
  <c r="BK597" i="3"/>
  <c r="BK598" i="3"/>
  <c r="BK599" i="3"/>
  <c r="BK600" i="3"/>
  <c r="BK601" i="3"/>
  <c r="BK602" i="3"/>
  <c r="BK603" i="3"/>
  <c r="BK604" i="3"/>
  <c r="BK605" i="3"/>
  <c r="BK606" i="3"/>
  <c r="BK607" i="3"/>
  <c r="BK608" i="3"/>
  <c r="BK609" i="3"/>
  <c r="BK610" i="3"/>
  <c r="BK611" i="3"/>
  <c r="BK612" i="3"/>
  <c r="BK613" i="3"/>
  <c r="BK614" i="3"/>
  <c r="BK615" i="3"/>
  <c r="BK616" i="3"/>
  <c r="BK617" i="3"/>
  <c r="BK618" i="3"/>
  <c r="BK619" i="3"/>
  <c r="BK620" i="3"/>
  <c r="BK621" i="3"/>
  <c r="BK622" i="3"/>
  <c r="BK623" i="3"/>
  <c r="BK624" i="3"/>
  <c r="BK625" i="3"/>
  <c r="BK626" i="3"/>
  <c r="BK627" i="3"/>
  <c r="BK628" i="3"/>
  <c r="BK629" i="3"/>
  <c r="BK630" i="3"/>
  <c r="BK631" i="3"/>
  <c r="BK632" i="3"/>
  <c r="BK633" i="3"/>
  <c r="BK634" i="3"/>
  <c r="BK635" i="3"/>
  <c r="BK636" i="3"/>
  <c r="BK637" i="3"/>
  <c r="BK638" i="3"/>
  <c r="BK639" i="3"/>
  <c r="BK640" i="3"/>
  <c r="BK641" i="3"/>
  <c r="BK642" i="3"/>
  <c r="BK643" i="3"/>
  <c r="BK644" i="3"/>
  <c r="BK645" i="3"/>
  <c r="BK646" i="3"/>
  <c r="BK647" i="3"/>
  <c r="BK648" i="3"/>
  <c r="BK649" i="3"/>
  <c r="BK650" i="3"/>
  <c r="BK651" i="3"/>
  <c r="BK652" i="3"/>
  <c r="BK653" i="3"/>
  <c r="BK654" i="3"/>
  <c r="BK655" i="3"/>
  <c r="BK656" i="3"/>
  <c r="BK657" i="3"/>
  <c r="BK658" i="3"/>
  <c r="BK659" i="3"/>
  <c r="BK660" i="3"/>
  <c r="BK661" i="3"/>
  <c r="BK662" i="3"/>
  <c r="BK663" i="3"/>
  <c r="BK664" i="3"/>
  <c r="BK665" i="3"/>
  <c r="BK666" i="3"/>
  <c r="BK667" i="3"/>
  <c r="BK668" i="3"/>
  <c r="BK669" i="3"/>
  <c r="BK670" i="3"/>
  <c r="BK671" i="3"/>
  <c r="BK672" i="3"/>
  <c r="BK673" i="3"/>
  <c r="BK674" i="3"/>
  <c r="BK675" i="3"/>
  <c r="BK676" i="3"/>
  <c r="BK677" i="3"/>
  <c r="BK678" i="3"/>
  <c r="BK679" i="3"/>
  <c r="BK680" i="3"/>
  <c r="BK681" i="3"/>
  <c r="BK682" i="3"/>
  <c r="BK683" i="3"/>
  <c r="BK684" i="3"/>
  <c r="BK685" i="3"/>
  <c r="BK686" i="3"/>
  <c r="BK687" i="3"/>
  <c r="BK688" i="3"/>
  <c r="BK689" i="3"/>
  <c r="BK690" i="3"/>
  <c r="BK691" i="3"/>
  <c r="BK692" i="3"/>
  <c r="BK693" i="3"/>
  <c r="BK694" i="3"/>
  <c r="BK695" i="3"/>
  <c r="BK696" i="3"/>
  <c r="BK697" i="3"/>
  <c r="BK698" i="3"/>
  <c r="BK699" i="3"/>
  <c r="BK700" i="3"/>
  <c r="BK701" i="3"/>
  <c r="BK702" i="3"/>
  <c r="BK703" i="3"/>
  <c r="BK704" i="3"/>
  <c r="BK705" i="3"/>
  <c r="BK706" i="3"/>
  <c r="BK707" i="3"/>
  <c r="BK708" i="3"/>
  <c r="BK709" i="3"/>
  <c r="BK710" i="3"/>
  <c r="BK711" i="3"/>
  <c r="BK712" i="3"/>
  <c r="BK713" i="3"/>
  <c r="BK714" i="3"/>
  <c r="BK715" i="3"/>
  <c r="BK716" i="3"/>
  <c r="BK717" i="3"/>
  <c r="BK718" i="3"/>
  <c r="BK719" i="3"/>
  <c r="BK720" i="3"/>
  <c r="BK721" i="3"/>
  <c r="BK722" i="3"/>
  <c r="BK723" i="3"/>
  <c r="BK724" i="3"/>
  <c r="BK725" i="3"/>
  <c r="BK726" i="3"/>
  <c r="BK727" i="3"/>
  <c r="BK728" i="3"/>
  <c r="BK729" i="3"/>
  <c r="BK730" i="3"/>
  <c r="BK731" i="3"/>
  <c r="BK732" i="3"/>
  <c r="BK733" i="3"/>
  <c r="BK734" i="3"/>
  <c r="BK735" i="3"/>
  <c r="BK736" i="3"/>
  <c r="BK737" i="3"/>
  <c r="BK738" i="3"/>
  <c r="BK739" i="3"/>
  <c r="BK740" i="3"/>
  <c r="BK741" i="3"/>
  <c r="BK742" i="3"/>
  <c r="BK743" i="3"/>
  <c r="BK744" i="3"/>
  <c r="BK745" i="3"/>
  <c r="BK746" i="3"/>
  <c r="BK747" i="3"/>
  <c r="BK748" i="3"/>
  <c r="BK749" i="3"/>
  <c r="BK750" i="3"/>
  <c r="BK751" i="3"/>
  <c r="BK752" i="3"/>
  <c r="BK753" i="3"/>
  <c r="BK754" i="3"/>
  <c r="BK755" i="3"/>
  <c r="BK756" i="3"/>
  <c r="BK757" i="3"/>
  <c r="BK758" i="3"/>
  <c r="BK759" i="3"/>
  <c r="BK760" i="3"/>
  <c r="BK761" i="3"/>
  <c r="BK762" i="3"/>
  <c r="BK763" i="3"/>
  <c r="BK764" i="3"/>
  <c r="BK765" i="3"/>
  <c r="BK766" i="3"/>
  <c r="BK767" i="3"/>
  <c r="BK768" i="3"/>
  <c r="BK769" i="3"/>
  <c r="BK770" i="3"/>
  <c r="BK771" i="3"/>
  <c r="BK772" i="3"/>
  <c r="BK773" i="3"/>
  <c r="BK774" i="3"/>
  <c r="BK775" i="3"/>
  <c r="BK776" i="3"/>
  <c r="BK777" i="3"/>
  <c r="BK778" i="3"/>
  <c r="BK779" i="3"/>
  <c r="BK780" i="3"/>
  <c r="BK781" i="3"/>
  <c r="BK782" i="3"/>
  <c r="BK783" i="3"/>
  <c r="BK784" i="3"/>
  <c r="BK785" i="3"/>
  <c r="BK786" i="3"/>
  <c r="BK787" i="3"/>
  <c r="BK788" i="3"/>
  <c r="BK789" i="3"/>
  <c r="BK790" i="3"/>
  <c r="BK791" i="3"/>
  <c r="BK792" i="3"/>
  <c r="BK793" i="3"/>
  <c r="BK794" i="3"/>
  <c r="BK795" i="3"/>
  <c r="BK796" i="3"/>
  <c r="BK797" i="3"/>
  <c r="BK798" i="3"/>
  <c r="BK799" i="3"/>
  <c r="BK800" i="3"/>
  <c r="BK801" i="3"/>
  <c r="BK802" i="3"/>
  <c r="BK803" i="3"/>
  <c r="BK804" i="3"/>
  <c r="BK805" i="3"/>
  <c r="BK806" i="3"/>
  <c r="BK807" i="3"/>
  <c r="BK808" i="3"/>
  <c r="BK809" i="3"/>
  <c r="BK810" i="3"/>
  <c r="BK811" i="3"/>
  <c r="BK812" i="3"/>
  <c r="BK813" i="3"/>
  <c r="BK814" i="3"/>
  <c r="BK815" i="3"/>
  <c r="BK816" i="3"/>
  <c r="BK817" i="3"/>
  <c r="BK818" i="3"/>
  <c r="BK819" i="3"/>
  <c r="BK820" i="3"/>
  <c r="BK821" i="3"/>
  <c r="BK822" i="3"/>
  <c r="BK823" i="3"/>
  <c r="BK824" i="3"/>
  <c r="BK825" i="3"/>
  <c r="BK826" i="3"/>
  <c r="BK827" i="3"/>
  <c r="BK828" i="3"/>
  <c r="BK829" i="3"/>
  <c r="BK830" i="3"/>
  <c r="BK831" i="3"/>
  <c r="BK832" i="3"/>
  <c r="BK833" i="3"/>
  <c r="BK834" i="3"/>
  <c r="BK835" i="3"/>
  <c r="BK836" i="3"/>
  <c r="BK837" i="3"/>
  <c r="BK838" i="3"/>
  <c r="BK839" i="3"/>
  <c r="BK840" i="3"/>
  <c r="BK841" i="3"/>
  <c r="BK842" i="3"/>
  <c r="BK843" i="3"/>
  <c r="BK844" i="3"/>
  <c r="BK845" i="3"/>
  <c r="BK846" i="3"/>
  <c r="BK847" i="3"/>
  <c r="BK848" i="3"/>
  <c r="BK849" i="3"/>
  <c r="BK850" i="3"/>
  <c r="BK851" i="3"/>
  <c r="BK852" i="3"/>
  <c r="BK853" i="3"/>
  <c r="BK854" i="3"/>
  <c r="BK855" i="3"/>
  <c r="BK856" i="3"/>
  <c r="BK857" i="3"/>
  <c r="BK858" i="3"/>
  <c r="BK859" i="3"/>
  <c r="BK860" i="3"/>
  <c r="BK861" i="3"/>
  <c r="BK862" i="3"/>
  <c r="BK863" i="3"/>
  <c r="BK864" i="3"/>
  <c r="BK865" i="3"/>
  <c r="BK866" i="3"/>
  <c r="BK867" i="3"/>
  <c r="BK868" i="3"/>
  <c r="BK869" i="3"/>
  <c r="BK870" i="3"/>
  <c r="BK871" i="3"/>
  <c r="BK872" i="3"/>
  <c r="BK873" i="3"/>
  <c r="BK874" i="3"/>
  <c r="BK875" i="3"/>
  <c r="BK876" i="3"/>
  <c r="BK877" i="3"/>
  <c r="BK878" i="3"/>
  <c r="BK879" i="3"/>
  <c r="BK880" i="3"/>
  <c r="BK881" i="3"/>
  <c r="BK882" i="3"/>
  <c r="BK883" i="3"/>
  <c r="BK884" i="3"/>
  <c r="BK885" i="3"/>
  <c r="BK886" i="3"/>
  <c r="BK887" i="3"/>
  <c r="BK888" i="3"/>
  <c r="BK889" i="3"/>
  <c r="BK890" i="3"/>
  <c r="BK891" i="3"/>
  <c r="BK892" i="3"/>
  <c r="BK893" i="3"/>
  <c r="BK894" i="3"/>
  <c r="BK895" i="3"/>
  <c r="BK896" i="3"/>
  <c r="BK897" i="3"/>
  <c r="BK898" i="3"/>
  <c r="BK899" i="3"/>
  <c r="BK900" i="3"/>
  <c r="BK901" i="3"/>
  <c r="BK902" i="3"/>
  <c r="BK903" i="3"/>
  <c r="BK904" i="3"/>
  <c r="BK905" i="3"/>
  <c r="BK906" i="3"/>
  <c r="BK907" i="3"/>
  <c r="BK908" i="3"/>
  <c r="BK909" i="3"/>
  <c r="BK910" i="3"/>
  <c r="BK911" i="3"/>
  <c r="BK912" i="3"/>
  <c r="BK913" i="3"/>
  <c r="BK914" i="3"/>
  <c r="BK915" i="3"/>
  <c r="BK916" i="3"/>
  <c r="BK917" i="3"/>
  <c r="BK918" i="3"/>
  <c r="BK919" i="3"/>
  <c r="BK920" i="3"/>
  <c r="BK921" i="3"/>
  <c r="BK922" i="3"/>
  <c r="BK923" i="3"/>
  <c r="BK924" i="3"/>
  <c r="BK925" i="3"/>
  <c r="BK926" i="3"/>
  <c r="BK927" i="3"/>
  <c r="BK928" i="3"/>
  <c r="BK929" i="3"/>
  <c r="BK930" i="3"/>
  <c r="BK931" i="3"/>
  <c r="BK932" i="3"/>
  <c r="BK933" i="3"/>
  <c r="BK934" i="3"/>
  <c r="BK935" i="3"/>
  <c r="BK936" i="3"/>
  <c r="BK937" i="3"/>
  <c r="BK938" i="3"/>
  <c r="BK939" i="3"/>
  <c r="BK940" i="3"/>
  <c r="BK941" i="3"/>
  <c r="BK942" i="3"/>
  <c r="BK943" i="3"/>
  <c r="BK944" i="3"/>
  <c r="BK945" i="3"/>
  <c r="BK946" i="3"/>
  <c r="BK947" i="3"/>
  <c r="BK948" i="3"/>
  <c r="BK949" i="3"/>
  <c r="BK950" i="3"/>
  <c r="BK951" i="3"/>
  <c r="BK952" i="3"/>
  <c r="BK953" i="3"/>
  <c r="BK954" i="3"/>
  <c r="BK955" i="3"/>
  <c r="BK956" i="3"/>
  <c r="BK957" i="3"/>
  <c r="BK958" i="3"/>
  <c r="BK959" i="3"/>
  <c r="BK960" i="3"/>
  <c r="BK961" i="3"/>
  <c r="BK962" i="3"/>
  <c r="BK963" i="3"/>
  <c r="BK964" i="3"/>
  <c r="BK965" i="3"/>
  <c r="BK966" i="3"/>
  <c r="BK967" i="3"/>
  <c r="BK968" i="3"/>
  <c r="BK969" i="3"/>
  <c r="BK970" i="3"/>
  <c r="BK971" i="3"/>
  <c r="BK972" i="3"/>
  <c r="BK973" i="3"/>
  <c r="BK974" i="3"/>
  <c r="BK975" i="3"/>
  <c r="BK976" i="3"/>
  <c r="BK977" i="3"/>
  <c r="BK978" i="3"/>
  <c r="BK979" i="3"/>
  <c r="BK980" i="3"/>
  <c r="BK981" i="3"/>
  <c r="BK982" i="3"/>
  <c r="BK983" i="3"/>
  <c r="BK984" i="3"/>
  <c r="BK985" i="3"/>
  <c r="BK986" i="3"/>
  <c r="BK987" i="3"/>
  <c r="BK988" i="3"/>
  <c r="BK989" i="3"/>
  <c r="BK990" i="3"/>
  <c r="BK991" i="3"/>
  <c r="BK992" i="3"/>
  <c r="BK993" i="3"/>
  <c r="BK994" i="3"/>
  <c r="BK995" i="3"/>
  <c r="BK996" i="3"/>
  <c r="BK997" i="3"/>
  <c r="BK998" i="3"/>
  <c r="BK999" i="3"/>
  <c r="BK1000" i="3"/>
  <c r="BK1001" i="3"/>
  <c r="BK1002" i="3"/>
  <c r="BK2" i="3"/>
  <c r="AZ3" i="3"/>
  <c r="AZ4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5" i="3"/>
  <c r="AZ196" i="3"/>
  <c r="AZ197" i="3"/>
  <c r="AZ198" i="3"/>
  <c r="AZ199" i="3"/>
  <c r="AZ200" i="3"/>
  <c r="AZ201" i="3"/>
  <c r="AZ202" i="3"/>
  <c r="AZ203" i="3"/>
  <c r="AZ204" i="3"/>
  <c r="AZ205" i="3"/>
  <c r="AZ206" i="3"/>
  <c r="AZ207" i="3"/>
  <c r="AZ208" i="3"/>
  <c r="AZ209" i="3"/>
  <c r="AZ210" i="3"/>
  <c r="AZ211" i="3"/>
  <c r="AZ212" i="3"/>
  <c r="AZ213" i="3"/>
  <c r="AZ214" i="3"/>
  <c r="AZ215" i="3"/>
  <c r="AZ216" i="3"/>
  <c r="AZ217" i="3"/>
  <c r="AZ218" i="3"/>
  <c r="AZ219" i="3"/>
  <c r="AZ220" i="3"/>
  <c r="AZ221" i="3"/>
  <c r="AZ222" i="3"/>
  <c r="AZ223" i="3"/>
  <c r="AZ224" i="3"/>
  <c r="AZ225" i="3"/>
  <c r="AZ226" i="3"/>
  <c r="AZ227" i="3"/>
  <c r="AZ228" i="3"/>
  <c r="AZ229" i="3"/>
  <c r="AZ230" i="3"/>
  <c r="AZ231" i="3"/>
  <c r="AZ232" i="3"/>
  <c r="AZ233" i="3"/>
  <c r="AZ234" i="3"/>
  <c r="AZ235" i="3"/>
  <c r="AZ236" i="3"/>
  <c r="AZ237" i="3"/>
  <c r="AZ238" i="3"/>
  <c r="AZ239" i="3"/>
  <c r="AZ240" i="3"/>
  <c r="AZ241" i="3"/>
  <c r="AZ242" i="3"/>
  <c r="AZ243" i="3"/>
  <c r="AZ244" i="3"/>
  <c r="AZ245" i="3"/>
  <c r="AZ246" i="3"/>
  <c r="AZ247" i="3"/>
  <c r="AZ248" i="3"/>
  <c r="AZ249" i="3"/>
  <c r="AZ250" i="3"/>
  <c r="AZ251" i="3"/>
  <c r="AZ252" i="3"/>
  <c r="AZ253" i="3"/>
  <c r="AZ254" i="3"/>
  <c r="AZ255" i="3"/>
  <c r="AZ256" i="3"/>
  <c r="AZ257" i="3"/>
  <c r="AZ258" i="3"/>
  <c r="AZ259" i="3"/>
  <c r="AZ260" i="3"/>
  <c r="AZ261" i="3"/>
  <c r="AZ262" i="3"/>
  <c r="AZ263" i="3"/>
  <c r="AZ264" i="3"/>
  <c r="AZ265" i="3"/>
  <c r="AZ266" i="3"/>
  <c r="AZ267" i="3"/>
  <c r="AZ268" i="3"/>
  <c r="AZ269" i="3"/>
  <c r="AZ270" i="3"/>
  <c r="AZ271" i="3"/>
  <c r="AZ272" i="3"/>
  <c r="AZ273" i="3"/>
  <c r="AZ274" i="3"/>
  <c r="AZ275" i="3"/>
  <c r="AZ276" i="3"/>
  <c r="AZ277" i="3"/>
  <c r="AZ278" i="3"/>
  <c r="AZ279" i="3"/>
  <c r="AZ280" i="3"/>
  <c r="AZ281" i="3"/>
  <c r="AZ282" i="3"/>
  <c r="AZ283" i="3"/>
  <c r="AZ284" i="3"/>
  <c r="AZ285" i="3"/>
  <c r="AZ286" i="3"/>
  <c r="AZ287" i="3"/>
  <c r="AZ288" i="3"/>
  <c r="AZ289" i="3"/>
  <c r="AZ290" i="3"/>
  <c r="AZ291" i="3"/>
  <c r="AZ292" i="3"/>
  <c r="AZ293" i="3"/>
  <c r="AZ294" i="3"/>
  <c r="AZ295" i="3"/>
  <c r="AZ296" i="3"/>
  <c r="AZ297" i="3"/>
  <c r="AZ298" i="3"/>
  <c r="AZ299" i="3"/>
  <c r="AZ300" i="3"/>
  <c r="AZ301" i="3"/>
  <c r="AZ302" i="3"/>
  <c r="AZ303" i="3"/>
  <c r="AZ304" i="3"/>
  <c r="AZ305" i="3"/>
  <c r="AZ306" i="3"/>
  <c r="AZ307" i="3"/>
  <c r="AZ308" i="3"/>
  <c r="AZ309" i="3"/>
  <c r="AZ310" i="3"/>
  <c r="AZ311" i="3"/>
  <c r="AZ312" i="3"/>
  <c r="AZ313" i="3"/>
  <c r="AZ314" i="3"/>
  <c r="AZ315" i="3"/>
  <c r="AZ316" i="3"/>
  <c r="AZ317" i="3"/>
  <c r="AZ318" i="3"/>
  <c r="AZ319" i="3"/>
  <c r="AZ320" i="3"/>
  <c r="AZ321" i="3"/>
  <c r="AZ322" i="3"/>
  <c r="AZ323" i="3"/>
  <c r="AZ324" i="3"/>
  <c r="AZ325" i="3"/>
  <c r="AZ326" i="3"/>
  <c r="AZ327" i="3"/>
  <c r="AZ328" i="3"/>
  <c r="AZ329" i="3"/>
  <c r="AZ330" i="3"/>
  <c r="AZ331" i="3"/>
  <c r="AZ332" i="3"/>
  <c r="AZ333" i="3"/>
  <c r="AZ334" i="3"/>
  <c r="AZ335" i="3"/>
  <c r="AZ336" i="3"/>
  <c r="AZ337" i="3"/>
  <c r="AZ338" i="3"/>
  <c r="AZ339" i="3"/>
  <c r="AZ340" i="3"/>
  <c r="AZ341" i="3"/>
  <c r="AZ342" i="3"/>
  <c r="AZ343" i="3"/>
  <c r="AZ344" i="3"/>
  <c r="AZ345" i="3"/>
  <c r="AZ346" i="3"/>
  <c r="AZ347" i="3"/>
  <c r="AZ348" i="3"/>
  <c r="AZ349" i="3"/>
  <c r="AZ350" i="3"/>
  <c r="AZ351" i="3"/>
  <c r="AZ352" i="3"/>
  <c r="AZ353" i="3"/>
  <c r="AZ354" i="3"/>
  <c r="AZ355" i="3"/>
  <c r="AZ356" i="3"/>
  <c r="AZ357" i="3"/>
  <c r="AZ358" i="3"/>
  <c r="AZ359" i="3"/>
  <c r="AZ360" i="3"/>
  <c r="AZ361" i="3"/>
  <c r="AZ362" i="3"/>
  <c r="AZ363" i="3"/>
  <c r="AZ364" i="3"/>
  <c r="AZ365" i="3"/>
  <c r="AZ366" i="3"/>
  <c r="AZ367" i="3"/>
  <c r="AZ368" i="3"/>
  <c r="AZ369" i="3"/>
  <c r="AZ370" i="3"/>
  <c r="AZ371" i="3"/>
  <c r="AZ372" i="3"/>
  <c r="AZ373" i="3"/>
  <c r="AZ374" i="3"/>
  <c r="AZ375" i="3"/>
  <c r="AZ376" i="3"/>
  <c r="AZ377" i="3"/>
  <c r="AZ378" i="3"/>
  <c r="AZ379" i="3"/>
  <c r="AZ380" i="3"/>
  <c r="AZ381" i="3"/>
  <c r="AZ382" i="3"/>
  <c r="AZ383" i="3"/>
  <c r="AZ384" i="3"/>
  <c r="AZ385" i="3"/>
  <c r="AZ386" i="3"/>
  <c r="AZ387" i="3"/>
  <c r="AZ388" i="3"/>
  <c r="AZ389" i="3"/>
  <c r="AZ390" i="3"/>
  <c r="AZ391" i="3"/>
  <c r="AZ392" i="3"/>
  <c r="AZ393" i="3"/>
  <c r="AZ394" i="3"/>
  <c r="AZ395" i="3"/>
  <c r="AZ396" i="3"/>
  <c r="AZ397" i="3"/>
  <c r="AZ398" i="3"/>
  <c r="AZ399" i="3"/>
  <c r="AZ400" i="3"/>
  <c r="AZ401" i="3"/>
  <c r="AZ402" i="3"/>
  <c r="AZ403" i="3"/>
  <c r="AZ404" i="3"/>
  <c r="AZ405" i="3"/>
  <c r="AZ406" i="3"/>
  <c r="AZ407" i="3"/>
  <c r="AZ408" i="3"/>
  <c r="AZ409" i="3"/>
  <c r="AZ410" i="3"/>
  <c r="AZ411" i="3"/>
  <c r="AZ412" i="3"/>
  <c r="AZ413" i="3"/>
  <c r="AZ414" i="3"/>
  <c r="AZ415" i="3"/>
  <c r="AZ416" i="3"/>
  <c r="AZ417" i="3"/>
  <c r="AZ418" i="3"/>
  <c r="AZ419" i="3"/>
  <c r="AZ420" i="3"/>
  <c r="AZ421" i="3"/>
  <c r="AZ422" i="3"/>
  <c r="AZ423" i="3"/>
  <c r="AZ424" i="3"/>
  <c r="AZ425" i="3"/>
  <c r="AZ426" i="3"/>
  <c r="AZ427" i="3"/>
  <c r="AZ428" i="3"/>
  <c r="AZ429" i="3"/>
  <c r="AZ430" i="3"/>
  <c r="AZ431" i="3"/>
  <c r="AZ432" i="3"/>
  <c r="AZ433" i="3"/>
  <c r="AZ434" i="3"/>
  <c r="AZ435" i="3"/>
  <c r="AZ436" i="3"/>
  <c r="AZ437" i="3"/>
  <c r="AZ438" i="3"/>
  <c r="AZ439" i="3"/>
  <c r="AZ440" i="3"/>
  <c r="AZ441" i="3"/>
  <c r="AZ442" i="3"/>
  <c r="AZ443" i="3"/>
  <c r="AZ444" i="3"/>
  <c r="AZ445" i="3"/>
  <c r="AZ446" i="3"/>
  <c r="AZ447" i="3"/>
  <c r="AZ448" i="3"/>
  <c r="AZ449" i="3"/>
  <c r="AZ450" i="3"/>
  <c r="AZ451" i="3"/>
  <c r="AZ452" i="3"/>
  <c r="AZ453" i="3"/>
  <c r="AZ454" i="3"/>
  <c r="AZ455" i="3"/>
  <c r="AZ456" i="3"/>
  <c r="AZ457" i="3"/>
  <c r="AZ458" i="3"/>
  <c r="AZ459" i="3"/>
  <c r="AZ460" i="3"/>
  <c r="AZ461" i="3"/>
  <c r="AZ462" i="3"/>
  <c r="AZ463" i="3"/>
  <c r="AZ464" i="3"/>
  <c r="AZ465" i="3"/>
  <c r="AZ466" i="3"/>
  <c r="AZ467" i="3"/>
  <c r="AZ468" i="3"/>
  <c r="AZ469" i="3"/>
  <c r="AZ470" i="3"/>
  <c r="AZ471" i="3"/>
  <c r="AZ472" i="3"/>
  <c r="AZ473" i="3"/>
  <c r="AZ474" i="3"/>
  <c r="AZ475" i="3"/>
  <c r="AZ476" i="3"/>
  <c r="AZ477" i="3"/>
  <c r="AZ478" i="3"/>
  <c r="AZ479" i="3"/>
  <c r="AZ480" i="3"/>
  <c r="AZ481" i="3"/>
  <c r="AZ482" i="3"/>
  <c r="AZ483" i="3"/>
  <c r="AZ484" i="3"/>
  <c r="AZ485" i="3"/>
  <c r="AZ486" i="3"/>
  <c r="AZ487" i="3"/>
  <c r="AZ488" i="3"/>
  <c r="AZ489" i="3"/>
  <c r="AZ490" i="3"/>
  <c r="AZ491" i="3"/>
  <c r="AZ492" i="3"/>
  <c r="AZ493" i="3"/>
  <c r="AZ494" i="3"/>
  <c r="AZ495" i="3"/>
  <c r="AZ496" i="3"/>
  <c r="AZ497" i="3"/>
  <c r="AZ498" i="3"/>
  <c r="AZ499" i="3"/>
  <c r="AZ500" i="3"/>
  <c r="AZ501" i="3"/>
  <c r="AZ502" i="3"/>
  <c r="AZ503" i="3"/>
  <c r="AZ504" i="3"/>
  <c r="AZ505" i="3"/>
  <c r="AZ506" i="3"/>
  <c r="AZ507" i="3"/>
  <c r="AZ508" i="3"/>
  <c r="AZ509" i="3"/>
  <c r="AZ510" i="3"/>
  <c r="AZ511" i="3"/>
  <c r="AZ512" i="3"/>
  <c r="AZ513" i="3"/>
  <c r="AZ514" i="3"/>
  <c r="AZ515" i="3"/>
  <c r="AZ516" i="3"/>
  <c r="AZ517" i="3"/>
  <c r="AZ518" i="3"/>
  <c r="AZ519" i="3"/>
  <c r="AZ520" i="3"/>
  <c r="AZ521" i="3"/>
  <c r="AZ522" i="3"/>
  <c r="AZ523" i="3"/>
  <c r="AZ524" i="3"/>
  <c r="AZ525" i="3"/>
  <c r="AZ526" i="3"/>
  <c r="AZ527" i="3"/>
  <c r="AZ528" i="3"/>
  <c r="AZ529" i="3"/>
  <c r="AZ530" i="3"/>
  <c r="AZ531" i="3"/>
  <c r="AZ532" i="3"/>
  <c r="AZ533" i="3"/>
  <c r="AZ534" i="3"/>
  <c r="AZ535" i="3"/>
  <c r="AZ536" i="3"/>
  <c r="AZ537" i="3"/>
  <c r="AZ538" i="3"/>
  <c r="AZ539" i="3"/>
  <c r="AZ540" i="3"/>
  <c r="AZ541" i="3"/>
  <c r="AZ542" i="3"/>
  <c r="AZ543" i="3"/>
  <c r="AZ544" i="3"/>
  <c r="AZ545" i="3"/>
  <c r="AZ546" i="3"/>
  <c r="AZ547" i="3"/>
  <c r="AZ548" i="3"/>
  <c r="AZ549" i="3"/>
  <c r="AZ550" i="3"/>
  <c r="AZ551" i="3"/>
  <c r="AZ552" i="3"/>
  <c r="AZ553" i="3"/>
  <c r="AZ554" i="3"/>
  <c r="AZ555" i="3"/>
  <c r="AZ556" i="3"/>
  <c r="AZ557" i="3"/>
  <c r="AZ558" i="3"/>
  <c r="AZ559" i="3"/>
  <c r="AZ560" i="3"/>
  <c r="AZ561" i="3"/>
  <c r="AZ562" i="3"/>
  <c r="AZ563" i="3"/>
  <c r="AZ564" i="3"/>
  <c r="AZ565" i="3"/>
  <c r="AZ566" i="3"/>
  <c r="AZ567" i="3"/>
  <c r="AZ568" i="3"/>
  <c r="AZ569" i="3"/>
  <c r="AZ570" i="3"/>
  <c r="AZ571" i="3"/>
  <c r="AZ572" i="3"/>
  <c r="AZ573" i="3"/>
  <c r="AZ574" i="3"/>
  <c r="AZ575" i="3"/>
  <c r="AZ576" i="3"/>
  <c r="AZ577" i="3"/>
  <c r="AZ578" i="3"/>
  <c r="AZ579" i="3"/>
  <c r="AZ580" i="3"/>
  <c r="AZ581" i="3"/>
  <c r="AZ582" i="3"/>
  <c r="AZ583" i="3"/>
  <c r="AZ584" i="3"/>
  <c r="AZ585" i="3"/>
  <c r="AZ586" i="3"/>
  <c r="AZ587" i="3"/>
  <c r="AZ588" i="3"/>
  <c r="AZ589" i="3"/>
  <c r="AZ590" i="3"/>
  <c r="AZ591" i="3"/>
  <c r="AZ592" i="3"/>
  <c r="AZ593" i="3"/>
  <c r="AZ594" i="3"/>
  <c r="AZ595" i="3"/>
  <c r="AZ596" i="3"/>
  <c r="AZ597" i="3"/>
  <c r="AZ598" i="3"/>
  <c r="AZ599" i="3"/>
  <c r="AZ600" i="3"/>
  <c r="AZ601" i="3"/>
  <c r="AZ602" i="3"/>
  <c r="AZ603" i="3"/>
  <c r="AZ604" i="3"/>
  <c r="AZ605" i="3"/>
  <c r="AZ606" i="3"/>
  <c r="AZ607" i="3"/>
  <c r="AZ608" i="3"/>
  <c r="AZ609" i="3"/>
  <c r="AZ610" i="3"/>
  <c r="AZ611" i="3"/>
  <c r="AZ612" i="3"/>
  <c r="AZ613" i="3"/>
  <c r="AZ614" i="3"/>
  <c r="AZ615" i="3"/>
  <c r="AZ616" i="3"/>
  <c r="AZ617" i="3"/>
  <c r="AZ618" i="3"/>
  <c r="AZ619" i="3"/>
  <c r="AZ620" i="3"/>
  <c r="AZ621" i="3"/>
  <c r="AZ622" i="3"/>
  <c r="AZ623" i="3"/>
  <c r="AZ624" i="3"/>
  <c r="AZ625" i="3"/>
  <c r="AZ626" i="3"/>
  <c r="AZ627" i="3"/>
  <c r="AZ628" i="3"/>
  <c r="AZ629" i="3"/>
  <c r="AZ630" i="3"/>
  <c r="AZ631" i="3"/>
  <c r="AZ632" i="3"/>
  <c r="AZ633" i="3"/>
  <c r="AZ634" i="3"/>
  <c r="AZ635" i="3"/>
  <c r="AZ636" i="3"/>
  <c r="AZ637" i="3"/>
  <c r="AZ638" i="3"/>
  <c r="AZ639" i="3"/>
  <c r="AZ640" i="3"/>
  <c r="AZ641" i="3"/>
  <c r="AZ642" i="3"/>
  <c r="AZ643" i="3"/>
  <c r="AZ644" i="3"/>
  <c r="AZ645" i="3"/>
  <c r="AZ646" i="3"/>
  <c r="AZ647" i="3"/>
  <c r="AZ648" i="3"/>
  <c r="AZ649" i="3"/>
  <c r="AZ650" i="3"/>
  <c r="AZ651" i="3"/>
  <c r="AZ652" i="3"/>
  <c r="AZ653" i="3"/>
  <c r="AZ654" i="3"/>
  <c r="AZ655" i="3"/>
  <c r="AZ656" i="3"/>
  <c r="AZ657" i="3"/>
  <c r="AZ658" i="3"/>
  <c r="AZ659" i="3"/>
  <c r="AZ660" i="3"/>
  <c r="AZ661" i="3"/>
  <c r="AZ662" i="3"/>
  <c r="AZ663" i="3"/>
  <c r="AZ664" i="3"/>
  <c r="AZ665" i="3"/>
  <c r="AZ666" i="3"/>
  <c r="AZ667" i="3"/>
  <c r="AZ668" i="3"/>
  <c r="AZ669" i="3"/>
  <c r="AZ670" i="3"/>
  <c r="AZ671" i="3"/>
  <c r="AZ672" i="3"/>
  <c r="AZ673" i="3"/>
  <c r="AZ674" i="3"/>
  <c r="AZ675" i="3"/>
  <c r="AZ676" i="3"/>
  <c r="AZ677" i="3"/>
  <c r="AZ678" i="3"/>
  <c r="AZ679" i="3"/>
  <c r="AZ680" i="3"/>
  <c r="AZ681" i="3"/>
  <c r="AZ682" i="3"/>
  <c r="AZ683" i="3"/>
  <c r="AZ684" i="3"/>
  <c r="AZ685" i="3"/>
  <c r="AZ686" i="3"/>
  <c r="AZ687" i="3"/>
  <c r="AZ688" i="3"/>
  <c r="AZ689" i="3"/>
  <c r="AZ690" i="3"/>
  <c r="AZ691" i="3"/>
  <c r="AZ692" i="3"/>
  <c r="AZ693" i="3"/>
  <c r="AZ694" i="3"/>
  <c r="AZ695" i="3"/>
  <c r="AZ696" i="3"/>
  <c r="AZ697" i="3"/>
  <c r="AZ698" i="3"/>
  <c r="AZ699" i="3"/>
  <c r="AZ700" i="3"/>
  <c r="AZ701" i="3"/>
  <c r="AZ702" i="3"/>
  <c r="AZ703" i="3"/>
  <c r="AZ704" i="3"/>
  <c r="AZ705" i="3"/>
  <c r="AZ706" i="3"/>
  <c r="AZ707" i="3"/>
  <c r="AZ708" i="3"/>
  <c r="AZ709" i="3"/>
  <c r="AZ710" i="3"/>
  <c r="AZ711" i="3"/>
  <c r="AZ712" i="3"/>
  <c r="AZ713" i="3"/>
  <c r="AZ714" i="3"/>
  <c r="AZ715" i="3"/>
  <c r="AZ716" i="3"/>
  <c r="AZ717" i="3"/>
  <c r="AZ718" i="3"/>
  <c r="AZ719" i="3"/>
  <c r="AZ720" i="3"/>
  <c r="AZ721" i="3"/>
  <c r="AZ722" i="3"/>
  <c r="AZ723" i="3"/>
  <c r="AZ724" i="3"/>
  <c r="AZ725" i="3"/>
  <c r="AZ726" i="3"/>
  <c r="AZ727" i="3"/>
  <c r="AZ728" i="3"/>
  <c r="AZ729" i="3"/>
  <c r="AZ730" i="3"/>
  <c r="AZ731" i="3"/>
  <c r="AZ732" i="3"/>
  <c r="AZ733" i="3"/>
  <c r="AZ734" i="3"/>
  <c r="AZ735" i="3"/>
  <c r="AZ736" i="3"/>
  <c r="AZ737" i="3"/>
  <c r="AZ738" i="3"/>
  <c r="AZ739" i="3"/>
  <c r="AZ740" i="3"/>
  <c r="AZ741" i="3"/>
  <c r="AZ742" i="3"/>
  <c r="AZ743" i="3"/>
  <c r="AZ744" i="3"/>
  <c r="AZ745" i="3"/>
  <c r="AZ746" i="3"/>
  <c r="AZ747" i="3"/>
  <c r="AZ748" i="3"/>
  <c r="AZ749" i="3"/>
  <c r="AZ750" i="3"/>
  <c r="AZ751" i="3"/>
  <c r="AZ752" i="3"/>
  <c r="AZ753" i="3"/>
  <c r="AZ754" i="3"/>
  <c r="AZ755" i="3"/>
  <c r="AZ756" i="3"/>
  <c r="AZ757" i="3"/>
  <c r="AZ758" i="3"/>
  <c r="AZ759" i="3"/>
  <c r="AZ760" i="3"/>
  <c r="AZ761" i="3"/>
  <c r="AZ762" i="3"/>
  <c r="AZ763" i="3"/>
  <c r="AZ764" i="3"/>
  <c r="AZ765" i="3"/>
  <c r="AZ766" i="3"/>
  <c r="AZ767" i="3"/>
  <c r="AZ768" i="3"/>
  <c r="AZ769" i="3"/>
  <c r="AZ770" i="3"/>
  <c r="AZ771" i="3"/>
  <c r="AZ772" i="3"/>
  <c r="AZ773" i="3"/>
  <c r="AZ774" i="3"/>
  <c r="AZ775" i="3"/>
  <c r="AZ776" i="3"/>
  <c r="AZ777" i="3"/>
  <c r="AZ778" i="3"/>
  <c r="AZ779" i="3"/>
  <c r="AZ780" i="3"/>
  <c r="AZ781" i="3"/>
  <c r="AZ782" i="3"/>
  <c r="AZ783" i="3"/>
  <c r="AZ784" i="3"/>
  <c r="AZ785" i="3"/>
  <c r="AZ786" i="3"/>
  <c r="AZ787" i="3"/>
  <c r="AZ788" i="3"/>
  <c r="AZ789" i="3"/>
  <c r="AZ790" i="3"/>
  <c r="AZ791" i="3"/>
  <c r="AZ792" i="3"/>
  <c r="AZ793" i="3"/>
  <c r="AZ794" i="3"/>
  <c r="AZ795" i="3"/>
  <c r="AZ796" i="3"/>
  <c r="AZ797" i="3"/>
  <c r="AZ798" i="3"/>
  <c r="AZ799" i="3"/>
  <c r="AZ800" i="3"/>
  <c r="AZ801" i="3"/>
  <c r="AZ802" i="3"/>
  <c r="AZ803" i="3"/>
  <c r="AZ804" i="3"/>
  <c r="AZ805" i="3"/>
  <c r="AZ806" i="3"/>
  <c r="AZ807" i="3"/>
  <c r="AZ808" i="3"/>
  <c r="AZ809" i="3"/>
  <c r="AZ810" i="3"/>
  <c r="AZ811" i="3"/>
  <c r="AZ812" i="3"/>
  <c r="AZ813" i="3"/>
  <c r="AZ814" i="3"/>
  <c r="AZ815" i="3"/>
  <c r="AZ816" i="3"/>
  <c r="AZ817" i="3"/>
  <c r="AZ818" i="3"/>
  <c r="AZ819" i="3"/>
  <c r="AZ820" i="3"/>
  <c r="AZ821" i="3"/>
  <c r="AZ822" i="3"/>
  <c r="AZ823" i="3"/>
  <c r="AZ824" i="3"/>
  <c r="AZ825" i="3"/>
  <c r="AZ826" i="3"/>
  <c r="AZ827" i="3"/>
  <c r="AZ828" i="3"/>
  <c r="AZ829" i="3"/>
  <c r="AZ830" i="3"/>
  <c r="AZ831" i="3"/>
  <c r="AZ832" i="3"/>
  <c r="AZ833" i="3"/>
  <c r="AZ834" i="3"/>
  <c r="AZ835" i="3"/>
  <c r="AZ836" i="3"/>
  <c r="AZ837" i="3"/>
  <c r="AZ838" i="3"/>
  <c r="AZ839" i="3"/>
  <c r="AZ840" i="3"/>
  <c r="AZ841" i="3"/>
  <c r="AZ842" i="3"/>
  <c r="AZ843" i="3"/>
  <c r="AZ844" i="3"/>
  <c r="AZ845" i="3"/>
  <c r="AZ846" i="3"/>
  <c r="AZ847" i="3"/>
  <c r="AZ848" i="3"/>
  <c r="AZ849" i="3"/>
  <c r="AZ850" i="3"/>
  <c r="AZ851" i="3"/>
  <c r="AZ852" i="3"/>
  <c r="AZ853" i="3"/>
  <c r="AZ854" i="3"/>
  <c r="AZ855" i="3"/>
  <c r="AZ856" i="3"/>
  <c r="AZ857" i="3"/>
  <c r="AZ858" i="3"/>
  <c r="AZ859" i="3"/>
  <c r="AZ860" i="3"/>
  <c r="AZ861" i="3"/>
  <c r="AZ862" i="3"/>
  <c r="AZ863" i="3"/>
  <c r="AZ864" i="3"/>
  <c r="AZ865" i="3"/>
  <c r="AZ866" i="3"/>
  <c r="AZ867" i="3"/>
  <c r="AZ868" i="3"/>
  <c r="AZ869" i="3"/>
  <c r="AZ870" i="3"/>
  <c r="AZ871" i="3"/>
  <c r="AZ872" i="3"/>
  <c r="AZ873" i="3"/>
  <c r="AZ874" i="3"/>
  <c r="AZ875" i="3"/>
  <c r="AZ876" i="3"/>
  <c r="AZ877" i="3"/>
  <c r="AZ878" i="3"/>
  <c r="AZ879" i="3"/>
  <c r="AZ880" i="3"/>
  <c r="AZ881" i="3"/>
  <c r="AZ882" i="3"/>
  <c r="AZ883" i="3"/>
  <c r="AZ884" i="3"/>
  <c r="AZ885" i="3"/>
  <c r="AZ886" i="3"/>
  <c r="AZ887" i="3"/>
  <c r="AZ888" i="3"/>
  <c r="AZ889" i="3"/>
  <c r="AZ890" i="3"/>
  <c r="AZ891" i="3"/>
  <c r="AZ892" i="3"/>
  <c r="AZ893" i="3"/>
  <c r="AZ894" i="3"/>
  <c r="AZ895" i="3"/>
  <c r="AZ896" i="3"/>
  <c r="AZ897" i="3"/>
  <c r="AZ898" i="3"/>
  <c r="AZ899" i="3"/>
  <c r="AZ900" i="3"/>
  <c r="AZ901" i="3"/>
  <c r="AZ902" i="3"/>
  <c r="AZ903" i="3"/>
  <c r="AZ904" i="3"/>
  <c r="AZ905" i="3"/>
  <c r="AZ906" i="3"/>
  <c r="AZ907" i="3"/>
  <c r="AZ908" i="3"/>
  <c r="AZ909" i="3"/>
  <c r="AZ910" i="3"/>
  <c r="AZ911" i="3"/>
  <c r="AZ912" i="3"/>
  <c r="AZ913" i="3"/>
  <c r="AZ914" i="3"/>
  <c r="AZ915" i="3"/>
  <c r="AZ916" i="3"/>
  <c r="AZ917" i="3"/>
  <c r="AZ918" i="3"/>
  <c r="AZ919" i="3"/>
  <c r="AZ920" i="3"/>
  <c r="AZ921" i="3"/>
  <c r="AZ922" i="3"/>
  <c r="AZ923" i="3"/>
  <c r="AZ924" i="3"/>
  <c r="AZ925" i="3"/>
  <c r="AZ926" i="3"/>
  <c r="AZ927" i="3"/>
  <c r="AZ928" i="3"/>
  <c r="AZ929" i="3"/>
  <c r="AZ930" i="3"/>
  <c r="AZ931" i="3"/>
  <c r="AZ932" i="3"/>
  <c r="AZ933" i="3"/>
  <c r="AZ934" i="3"/>
  <c r="AZ935" i="3"/>
  <c r="AZ936" i="3"/>
  <c r="AZ937" i="3"/>
  <c r="AZ938" i="3"/>
  <c r="AZ939" i="3"/>
  <c r="AZ940" i="3"/>
  <c r="AZ941" i="3"/>
  <c r="AZ942" i="3"/>
  <c r="AZ943" i="3"/>
  <c r="AZ944" i="3"/>
  <c r="AZ945" i="3"/>
  <c r="AZ946" i="3"/>
  <c r="AZ947" i="3"/>
  <c r="AZ948" i="3"/>
  <c r="AZ949" i="3"/>
  <c r="AZ950" i="3"/>
  <c r="AZ951" i="3"/>
  <c r="AZ952" i="3"/>
  <c r="AZ953" i="3"/>
  <c r="AZ954" i="3"/>
  <c r="AZ955" i="3"/>
  <c r="AZ956" i="3"/>
  <c r="AZ957" i="3"/>
  <c r="AZ958" i="3"/>
  <c r="AZ959" i="3"/>
  <c r="AZ960" i="3"/>
  <c r="AZ961" i="3"/>
  <c r="AZ962" i="3"/>
  <c r="AZ963" i="3"/>
  <c r="AZ964" i="3"/>
  <c r="AZ965" i="3"/>
  <c r="AZ966" i="3"/>
  <c r="AZ967" i="3"/>
  <c r="AZ968" i="3"/>
  <c r="AZ969" i="3"/>
  <c r="AZ970" i="3"/>
  <c r="AZ971" i="3"/>
  <c r="AZ972" i="3"/>
  <c r="AZ973" i="3"/>
  <c r="AZ974" i="3"/>
  <c r="AZ975" i="3"/>
  <c r="AZ976" i="3"/>
  <c r="AZ977" i="3"/>
  <c r="AZ978" i="3"/>
  <c r="AZ979" i="3"/>
  <c r="AZ980" i="3"/>
  <c r="AZ981" i="3"/>
  <c r="AZ982" i="3"/>
  <c r="AZ983" i="3"/>
  <c r="AZ984" i="3"/>
  <c r="AZ985" i="3"/>
  <c r="AZ986" i="3"/>
  <c r="AZ987" i="3"/>
  <c r="AZ988" i="3"/>
  <c r="AZ989" i="3"/>
  <c r="AZ990" i="3"/>
  <c r="AZ991" i="3"/>
  <c r="AZ992" i="3"/>
  <c r="AZ993" i="3"/>
  <c r="AZ994" i="3"/>
  <c r="AZ995" i="3"/>
  <c r="AZ996" i="3"/>
  <c r="AZ997" i="3"/>
  <c r="AZ998" i="3"/>
  <c r="AZ999" i="3"/>
  <c r="AZ1000" i="3"/>
  <c r="AZ1001" i="3"/>
  <c r="AZ1002" i="3"/>
  <c r="AZ2" i="3"/>
  <c r="AO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O176" i="3"/>
  <c r="AO177" i="3"/>
  <c r="AO178" i="3"/>
  <c r="AO179" i="3"/>
  <c r="AO180" i="3"/>
  <c r="AO181" i="3"/>
  <c r="AO182" i="3"/>
  <c r="AO183" i="3"/>
  <c r="AO184" i="3"/>
  <c r="AO185" i="3"/>
  <c r="AO186" i="3"/>
  <c r="AO187" i="3"/>
  <c r="AO188" i="3"/>
  <c r="AO189" i="3"/>
  <c r="AO190" i="3"/>
  <c r="AO191" i="3"/>
  <c r="AO192" i="3"/>
  <c r="AO193" i="3"/>
  <c r="AO194" i="3"/>
  <c r="AO195" i="3"/>
  <c r="AO196" i="3"/>
  <c r="AO197" i="3"/>
  <c r="AO198" i="3"/>
  <c r="AO199" i="3"/>
  <c r="AO200" i="3"/>
  <c r="AO201" i="3"/>
  <c r="AO202" i="3"/>
  <c r="AO203" i="3"/>
  <c r="AO204" i="3"/>
  <c r="AO205" i="3"/>
  <c r="AO206" i="3"/>
  <c r="AO207" i="3"/>
  <c r="AO208" i="3"/>
  <c r="AO209" i="3"/>
  <c r="AO210" i="3"/>
  <c r="AO211" i="3"/>
  <c r="AO212" i="3"/>
  <c r="AO213" i="3"/>
  <c r="AO214" i="3"/>
  <c r="AO215" i="3"/>
  <c r="AO216" i="3"/>
  <c r="AO217" i="3"/>
  <c r="AO218" i="3"/>
  <c r="AO219" i="3"/>
  <c r="AO220" i="3"/>
  <c r="AO221" i="3"/>
  <c r="AO222" i="3"/>
  <c r="AO223" i="3"/>
  <c r="AO224" i="3"/>
  <c r="AO225" i="3"/>
  <c r="AO226" i="3"/>
  <c r="AO227" i="3"/>
  <c r="AO228" i="3"/>
  <c r="AO229" i="3"/>
  <c r="AO230" i="3"/>
  <c r="AO231" i="3"/>
  <c r="AO232" i="3"/>
  <c r="AO233" i="3"/>
  <c r="AO234" i="3"/>
  <c r="AO235" i="3"/>
  <c r="AO236" i="3"/>
  <c r="AO237" i="3"/>
  <c r="AO238" i="3"/>
  <c r="AO239" i="3"/>
  <c r="AO240" i="3"/>
  <c r="AO241" i="3"/>
  <c r="AO242" i="3"/>
  <c r="AO243" i="3"/>
  <c r="AO244" i="3"/>
  <c r="AO245" i="3"/>
  <c r="AO246" i="3"/>
  <c r="AO247" i="3"/>
  <c r="AO248" i="3"/>
  <c r="AO249" i="3"/>
  <c r="AO250" i="3"/>
  <c r="AO251" i="3"/>
  <c r="AO252" i="3"/>
  <c r="AO253" i="3"/>
  <c r="AO254" i="3"/>
  <c r="AO255" i="3"/>
  <c r="AO256" i="3"/>
  <c r="AO257" i="3"/>
  <c r="AO258" i="3"/>
  <c r="AO259" i="3"/>
  <c r="AO260" i="3"/>
  <c r="AO261" i="3"/>
  <c r="AO262" i="3"/>
  <c r="AO263" i="3"/>
  <c r="AO264" i="3"/>
  <c r="AO265" i="3"/>
  <c r="AO266" i="3"/>
  <c r="AO267" i="3"/>
  <c r="AO268" i="3"/>
  <c r="AO269" i="3"/>
  <c r="AO270" i="3"/>
  <c r="AO271" i="3"/>
  <c r="AO272" i="3"/>
  <c r="AO273" i="3"/>
  <c r="AO274" i="3"/>
  <c r="AO275" i="3"/>
  <c r="AO276" i="3"/>
  <c r="AO277" i="3"/>
  <c r="AO278" i="3"/>
  <c r="AO279" i="3"/>
  <c r="AO280" i="3"/>
  <c r="AO281" i="3"/>
  <c r="AO282" i="3"/>
  <c r="AO283" i="3"/>
  <c r="AO284" i="3"/>
  <c r="AO285" i="3"/>
  <c r="AO286" i="3"/>
  <c r="AO287" i="3"/>
  <c r="AO288" i="3"/>
  <c r="AO289" i="3"/>
  <c r="AO290" i="3"/>
  <c r="AO291" i="3"/>
  <c r="AO292" i="3"/>
  <c r="AO293" i="3"/>
  <c r="AO294" i="3"/>
  <c r="AO295" i="3"/>
  <c r="AO296" i="3"/>
  <c r="AO297" i="3"/>
  <c r="AO298" i="3"/>
  <c r="AO299" i="3"/>
  <c r="AO300" i="3"/>
  <c r="AO301" i="3"/>
  <c r="AO302" i="3"/>
  <c r="AO303" i="3"/>
  <c r="AO304" i="3"/>
  <c r="AO305" i="3"/>
  <c r="AO306" i="3"/>
  <c r="AO307" i="3"/>
  <c r="AO308" i="3"/>
  <c r="AO309" i="3"/>
  <c r="AO310" i="3"/>
  <c r="AO311" i="3"/>
  <c r="AO312" i="3"/>
  <c r="AO313" i="3"/>
  <c r="AO314" i="3"/>
  <c r="AO315" i="3"/>
  <c r="AO316" i="3"/>
  <c r="AO317" i="3"/>
  <c r="AO318" i="3"/>
  <c r="AO319" i="3"/>
  <c r="AO320" i="3"/>
  <c r="AO321" i="3"/>
  <c r="AO322" i="3"/>
  <c r="AO323" i="3"/>
  <c r="AO324" i="3"/>
  <c r="AO325" i="3"/>
  <c r="AO326" i="3"/>
  <c r="AO327" i="3"/>
  <c r="AO328" i="3"/>
  <c r="AO329" i="3"/>
  <c r="AO330" i="3"/>
  <c r="AO331" i="3"/>
  <c r="AO332" i="3"/>
  <c r="AO333" i="3"/>
  <c r="AO334" i="3"/>
  <c r="AO335" i="3"/>
  <c r="AO336" i="3"/>
  <c r="AO337" i="3"/>
  <c r="AO338" i="3"/>
  <c r="AO339" i="3"/>
  <c r="AO340" i="3"/>
  <c r="AO341" i="3"/>
  <c r="AO342" i="3"/>
  <c r="AO343" i="3"/>
  <c r="AO344" i="3"/>
  <c r="AO345" i="3"/>
  <c r="AO346" i="3"/>
  <c r="AO347" i="3"/>
  <c r="AO348" i="3"/>
  <c r="AO349" i="3"/>
  <c r="AO350" i="3"/>
  <c r="AO351" i="3"/>
  <c r="AO352" i="3"/>
  <c r="AO353" i="3"/>
  <c r="AO354" i="3"/>
  <c r="AO355" i="3"/>
  <c r="AO356" i="3"/>
  <c r="AO357" i="3"/>
  <c r="AO358" i="3"/>
  <c r="AO359" i="3"/>
  <c r="AO360" i="3"/>
  <c r="AO361" i="3"/>
  <c r="AO362" i="3"/>
  <c r="AO363" i="3"/>
  <c r="AO364" i="3"/>
  <c r="AO365" i="3"/>
  <c r="AO366" i="3"/>
  <c r="AO367" i="3"/>
  <c r="AO368" i="3"/>
  <c r="AO369" i="3"/>
  <c r="AO370" i="3"/>
  <c r="AO371" i="3"/>
  <c r="AO372" i="3"/>
  <c r="AO373" i="3"/>
  <c r="AO374" i="3"/>
  <c r="AO375" i="3"/>
  <c r="AO376" i="3"/>
  <c r="AO377" i="3"/>
  <c r="AO378" i="3"/>
  <c r="AO379" i="3"/>
  <c r="AO380" i="3"/>
  <c r="AO381" i="3"/>
  <c r="AO382" i="3"/>
  <c r="AO383" i="3"/>
  <c r="AO384" i="3"/>
  <c r="AO385" i="3"/>
  <c r="AO386" i="3"/>
  <c r="AO387" i="3"/>
  <c r="AO388" i="3"/>
  <c r="AO389" i="3"/>
  <c r="AO390" i="3"/>
  <c r="AO391" i="3"/>
  <c r="AO392" i="3"/>
  <c r="AO393" i="3"/>
  <c r="AO394" i="3"/>
  <c r="AO395" i="3"/>
  <c r="AO396" i="3"/>
  <c r="AO397" i="3"/>
  <c r="AO398" i="3"/>
  <c r="AO399" i="3"/>
  <c r="AO400" i="3"/>
  <c r="AO401" i="3"/>
  <c r="AO402" i="3"/>
  <c r="AO403" i="3"/>
  <c r="AO404" i="3"/>
  <c r="AO405" i="3"/>
  <c r="AO406" i="3"/>
  <c r="AO407" i="3"/>
  <c r="AO408" i="3"/>
  <c r="AO409" i="3"/>
  <c r="AO410" i="3"/>
  <c r="AO411" i="3"/>
  <c r="AO412" i="3"/>
  <c r="AO413" i="3"/>
  <c r="AO414" i="3"/>
  <c r="AO415" i="3"/>
  <c r="AO416" i="3"/>
  <c r="AO417" i="3"/>
  <c r="AO418" i="3"/>
  <c r="AO419" i="3"/>
  <c r="AO420" i="3"/>
  <c r="AO421" i="3"/>
  <c r="AO422" i="3"/>
  <c r="AO423" i="3"/>
  <c r="AO424" i="3"/>
  <c r="AO425" i="3"/>
  <c r="AO426" i="3"/>
  <c r="AO427" i="3"/>
  <c r="AO428" i="3"/>
  <c r="AO429" i="3"/>
  <c r="AO430" i="3"/>
  <c r="AO431" i="3"/>
  <c r="AO432" i="3"/>
  <c r="AO433" i="3"/>
  <c r="AO434" i="3"/>
  <c r="AO435" i="3"/>
  <c r="AO436" i="3"/>
  <c r="AO437" i="3"/>
  <c r="AO438" i="3"/>
  <c r="AO439" i="3"/>
  <c r="AO440" i="3"/>
  <c r="AO441" i="3"/>
  <c r="AO442" i="3"/>
  <c r="AO443" i="3"/>
  <c r="AO444" i="3"/>
  <c r="AO445" i="3"/>
  <c r="AO446" i="3"/>
  <c r="AO447" i="3"/>
  <c r="AO448" i="3"/>
  <c r="AO449" i="3"/>
  <c r="AO450" i="3"/>
  <c r="AO451" i="3"/>
  <c r="AO452" i="3"/>
  <c r="AO453" i="3"/>
  <c r="AO454" i="3"/>
  <c r="AO455" i="3"/>
  <c r="AO456" i="3"/>
  <c r="AO457" i="3"/>
  <c r="AO458" i="3"/>
  <c r="AO459" i="3"/>
  <c r="AO460" i="3"/>
  <c r="AO461" i="3"/>
  <c r="AO462" i="3"/>
  <c r="AO463" i="3"/>
  <c r="AO464" i="3"/>
  <c r="AO465" i="3"/>
  <c r="AO466" i="3"/>
  <c r="AO467" i="3"/>
  <c r="AO468" i="3"/>
  <c r="AO469" i="3"/>
  <c r="AO470" i="3"/>
  <c r="AO471" i="3"/>
  <c r="AO472" i="3"/>
  <c r="AO473" i="3"/>
  <c r="AO474" i="3"/>
  <c r="AO475" i="3"/>
  <c r="AO476" i="3"/>
  <c r="AO477" i="3"/>
  <c r="AO478" i="3"/>
  <c r="AO479" i="3"/>
  <c r="AO480" i="3"/>
  <c r="AO481" i="3"/>
  <c r="AO482" i="3"/>
  <c r="AO483" i="3"/>
  <c r="AO484" i="3"/>
  <c r="AO485" i="3"/>
  <c r="AO486" i="3"/>
  <c r="AO487" i="3"/>
  <c r="AO488" i="3"/>
  <c r="AO489" i="3"/>
  <c r="AO490" i="3"/>
  <c r="AO491" i="3"/>
  <c r="AO492" i="3"/>
  <c r="AO493" i="3"/>
  <c r="AO494" i="3"/>
  <c r="AO495" i="3"/>
  <c r="AO496" i="3"/>
  <c r="AO497" i="3"/>
  <c r="AO498" i="3"/>
  <c r="AO499" i="3"/>
  <c r="AO500" i="3"/>
  <c r="AO501" i="3"/>
  <c r="AO502" i="3"/>
  <c r="AO503" i="3"/>
  <c r="AO504" i="3"/>
  <c r="AO505" i="3"/>
  <c r="AO506" i="3"/>
  <c r="AO507" i="3"/>
  <c r="AO508" i="3"/>
  <c r="AO509" i="3"/>
  <c r="AO510" i="3"/>
  <c r="AO511" i="3"/>
  <c r="AO512" i="3"/>
  <c r="AO513" i="3"/>
  <c r="AO514" i="3"/>
  <c r="AO515" i="3"/>
  <c r="AO516" i="3"/>
  <c r="AO517" i="3"/>
  <c r="AO518" i="3"/>
  <c r="AO519" i="3"/>
  <c r="AO520" i="3"/>
  <c r="AO521" i="3"/>
  <c r="AO522" i="3"/>
  <c r="AO523" i="3"/>
  <c r="AO524" i="3"/>
  <c r="AO525" i="3"/>
  <c r="AO526" i="3"/>
  <c r="AO527" i="3"/>
  <c r="AO528" i="3"/>
  <c r="AO529" i="3"/>
  <c r="AO530" i="3"/>
  <c r="AO531" i="3"/>
  <c r="AO532" i="3"/>
  <c r="AO533" i="3"/>
  <c r="AO534" i="3"/>
  <c r="AO535" i="3"/>
  <c r="AO536" i="3"/>
  <c r="AO537" i="3"/>
  <c r="AO538" i="3"/>
  <c r="AO539" i="3"/>
  <c r="AO540" i="3"/>
  <c r="AO541" i="3"/>
  <c r="AO542" i="3"/>
  <c r="AO543" i="3"/>
  <c r="AO544" i="3"/>
  <c r="AO545" i="3"/>
  <c r="AO546" i="3"/>
  <c r="AO547" i="3"/>
  <c r="AO548" i="3"/>
  <c r="AO549" i="3"/>
  <c r="AO550" i="3"/>
  <c r="AO551" i="3"/>
  <c r="AO552" i="3"/>
  <c r="AO553" i="3"/>
  <c r="AO554" i="3"/>
  <c r="AO555" i="3"/>
  <c r="AO556" i="3"/>
  <c r="AO557" i="3"/>
  <c r="AO558" i="3"/>
  <c r="AO559" i="3"/>
  <c r="AO560" i="3"/>
  <c r="AO561" i="3"/>
  <c r="AO562" i="3"/>
  <c r="AO563" i="3"/>
  <c r="AO564" i="3"/>
  <c r="AO565" i="3"/>
  <c r="AO566" i="3"/>
  <c r="AO567" i="3"/>
  <c r="AO568" i="3"/>
  <c r="AO569" i="3"/>
  <c r="AO570" i="3"/>
  <c r="AO571" i="3"/>
  <c r="AO572" i="3"/>
  <c r="AO573" i="3"/>
  <c r="AO574" i="3"/>
  <c r="AO575" i="3"/>
  <c r="AO576" i="3"/>
  <c r="AO577" i="3"/>
  <c r="AO578" i="3"/>
  <c r="AO579" i="3"/>
  <c r="AO580" i="3"/>
  <c r="AO581" i="3"/>
  <c r="AO582" i="3"/>
  <c r="AO583" i="3"/>
  <c r="AO584" i="3"/>
  <c r="AO585" i="3"/>
  <c r="AO586" i="3"/>
  <c r="AO587" i="3"/>
  <c r="AO588" i="3"/>
  <c r="AO589" i="3"/>
  <c r="AO590" i="3"/>
  <c r="AO591" i="3"/>
  <c r="AO592" i="3"/>
  <c r="AO593" i="3"/>
  <c r="AO594" i="3"/>
  <c r="AO595" i="3"/>
  <c r="AO596" i="3"/>
  <c r="AO597" i="3"/>
  <c r="AO598" i="3"/>
  <c r="AO599" i="3"/>
  <c r="AO600" i="3"/>
  <c r="AO601" i="3"/>
  <c r="AO602" i="3"/>
  <c r="AO603" i="3"/>
  <c r="AO604" i="3"/>
  <c r="AO605" i="3"/>
  <c r="AO606" i="3"/>
  <c r="AO607" i="3"/>
  <c r="AO608" i="3"/>
  <c r="AO609" i="3"/>
  <c r="AO610" i="3"/>
  <c r="AO611" i="3"/>
  <c r="AO612" i="3"/>
  <c r="AO613" i="3"/>
  <c r="AO614" i="3"/>
  <c r="AO615" i="3"/>
  <c r="AO616" i="3"/>
  <c r="AO617" i="3"/>
  <c r="AO618" i="3"/>
  <c r="AO619" i="3"/>
  <c r="AO620" i="3"/>
  <c r="AO621" i="3"/>
  <c r="AO622" i="3"/>
  <c r="AO623" i="3"/>
  <c r="AO624" i="3"/>
  <c r="AO625" i="3"/>
  <c r="AO626" i="3"/>
  <c r="AO627" i="3"/>
  <c r="AO628" i="3"/>
  <c r="AO629" i="3"/>
  <c r="AO630" i="3"/>
  <c r="AO631" i="3"/>
  <c r="AO632" i="3"/>
  <c r="AO633" i="3"/>
  <c r="AO634" i="3"/>
  <c r="AO635" i="3"/>
  <c r="AO636" i="3"/>
  <c r="AO637" i="3"/>
  <c r="AO638" i="3"/>
  <c r="AO639" i="3"/>
  <c r="AO640" i="3"/>
  <c r="AO641" i="3"/>
  <c r="AO642" i="3"/>
  <c r="AO643" i="3"/>
  <c r="AO644" i="3"/>
  <c r="AO645" i="3"/>
  <c r="AO646" i="3"/>
  <c r="AO647" i="3"/>
  <c r="AO648" i="3"/>
  <c r="AO649" i="3"/>
  <c r="AO650" i="3"/>
  <c r="AO651" i="3"/>
  <c r="AO652" i="3"/>
  <c r="AO653" i="3"/>
  <c r="AO654" i="3"/>
  <c r="AO655" i="3"/>
  <c r="AO656" i="3"/>
  <c r="AO657" i="3"/>
  <c r="AO658" i="3"/>
  <c r="AO659" i="3"/>
  <c r="AO660" i="3"/>
  <c r="AO661" i="3"/>
  <c r="AO662" i="3"/>
  <c r="AO663" i="3"/>
  <c r="AO664" i="3"/>
  <c r="AO665" i="3"/>
  <c r="AO666" i="3"/>
  <c r="AO667" i="3"/>
  <c r="AO668" i="3"/>
  <c r="AO669" i="3"/>
  <c r="AO670" i="3"/>
  <c r="AO671" i="3"/>
  <c r="AO672" i="3"/>
  <c r="AO673" i="3"/>
  <c r="AO674" i="3"/>
  <c r="AO675" i="3"/>
  <c r="AO676" i="3"/>
  <c r="AO677" i="3"/>
  <c r="AO678" i="3"/>
  <c r="AO679" i="3"/>
  <c r="AO680" i="3"/>
  <c r="AO681" i="3"/>
  <c r="AO682" i="3"/>
  <c r="AO683" i="3"/>
  <c r="AO684" i="3"/>
  <c r="AO685" i="3"/>
  <c r="AO686" i="3"/>
  <c r="AO687" i="3"/>
  <c r="AO688" i="3"/>
  <c r="AO689" i="3"/>
  <c r="AO690" i="3"/>
  <c r="AO691" i="3"/>
  <c r="AO692" i="3"/>
  <c r="AO693" i="3"/>
  <c r="AO694" i="3"/>
  <c r="AO695" i="3"/>
  <c r="AO696" i="3"/>
  <c r="AO697" i="3"/>
  <c r="AO698" i="3"/>
  <c r="AO699" i="3"/>
  <c r="AO700" i="3"/>
  <c r="AO701" i="3"/>
  <c r="AO702" i="3"/>
  <c r="AO703" i="3"/>
  <c r="AO704" i="3"/>
  <c r="AO705" i="3"/>
  <c r="AO706" i="3"/>
  <c r="AO707" i="3"/>
  <c r="AO708" i="3"/>
  <c r="AO709" i="3"/>
  <c r="AO710" i="3"/>
  <c r="AO711" i="3"/>
  <c r="AO712" i="3"/>
  <c r="AO713" i="3"/>
  <c r="AO714" i="3"/>
  <c r="AO715" i="3"/>
  <c r="AO716" i="3"/>
  <c r="AO717" i="3"/>
  <c r="AO718" i="3"/>
  <c r="AO719" i="3"/>
  <c r="AO720" i="3"/>
  <c r="AO721" i="3"/>
  <c r="AO722" i="3"/>
  <c r="AO723" i="3"/>
  <c r="AO724" i="3"/>
  <c r="AO725" i="3"/>
  <c r="AO726" i="3"/>
  <c r="AO727" i="3"/>
  <c r="AO728" i="3"/>
  <c r="AO729" i="3"/>
  <c r="AO730" i="3"/>
  <c r="AO731" i="3"/>
  <c r="AO732" i="3"/>
  <c r="AO733" i="3"/>
  <c r="AO734" i="3"/>
  <c r="AO735" i="3"/>
  <c r="AO736" i="3"/>
  <c r="AO737" i="3"/>
  <c r="AO738" i="3"/>
  <c r="AO739" i="3"/>
  <c r="AO740" i="3"/>
  <c r="AO741" i="3"/>
  <c r="AO742" i="3"/>
  <c r="AO743" i="3"/>
  <c r="AO744" i="3"/>
  <c r="AO745" i="3"/>
  <c r="AO746" i="3"/>
  <c r="AO747" i="3"/>
  <c r="AO748" i="3"/>
  <c r="AO749" i="3"/>
  <c r="AO750" i="3"/>
  <c r="AO751" i="3"/>
  <c r="AO752" i="3"/>
  <c r="AO753" i="3"/>
  <c r="AO754" i="3"/>
  <c r="AO755" i="3"/>
  <c r="AO756" i="3"/>
  <c r="AO757" i="3"/>
  <c r="AO758" i="3"/>
  <c r="AO759" i="3"/>
  <c r="AO760" i="3"/>
  <c r="AO761" i="3"/>
  <c r="AO762" i="3"/>
  <c r="AO763" i="3"/>
  <c r="AO764" i="3"/>
  <c r="AO765" i="3"/>
  <c r="AO766" i="3"/>
  <c r="AO767" i="3"/>
  <c r="AO768" i="3"/>
  <c r="AO769" i="3"/>
  <c r="AO770" i="3"/>
  <c r="AO771" i="3"/>
  <c r="AO772" i="3"/>
  <c r="AO773" i="3"/>
  <c r="AO774" i="3"/>
  <c r="AO775" i="3"/>
  <c r="AO776" i="3"/>
  <c r="AO777" i="3"/>
  <c r="AO778" i="3"/>
  <c r="AO779" i="3"/>
  <c r="AO780" i="3"/>
  <c r="AO781" i="3"/>
  <c r="AO782" i="3"/>
  <c r="AO783" i="3"/>
  <c r="AO784" i="3"/>
  <c r="AO785" i="3"/>
  <c r="AO786" i="3"/>
  <c r="AO787" i="3"/>
  <c r="AO788" i="3"/>
  <c r="AO789" i="3"/>
  <c r="AO790" i="3"/>
  <c r="AO791" i="3"/>
  <c r="AO792" i="3"/>
  <c r="AO793" i="3"/>
  <c r="AO794" i="3"/>
  <c r="AO795" i="3"/>
  <c r="AO796" i="3"/>
  <c r="AO797" i="3"/>
  <c r="AO798" i="3"/>
  <c r="AO799" i="3"/>
  <c r="AO800" i="3"/>
  <c r="AO801" i="3"/>
  <c r="AO802" i="3"/>
  <c r="AO803" i="3"/>
  <c r="AO804" i="3"/>
  <c r="AO805" i="3"/>
  <c r="AO806" i="3"/>
  <c r="AO807" i="3"/>
  <c r="AO808" i="3"/>
  <c r="AO809" i="3"/>
  <c r="AO810" i="3"/>
  <c r="AO811" i="3"/>
  <c r="AO812" i="3"/>
  <c r="AO813" i="3"/>
  <c r="AO814" i="3"/>
  <c r="AO815" i="3"/>
  <c r="AO816" i="3"/>
  <c r="AO817" i="3"/>
  <c r="AO818" i="3"/>
  <c r="AO819" i="3"/>
  <c r="AO820" i="3"/>
  <c r="AO821" i="3"/>
  <c r="AO822" i="3"/>
  <c r="AO823" i="3"/>
  <c r="AO824" i="3"/>
  <c r="AO825" i="3"/>
  <c r="AO826" i="3"/>
  <c r="AO827" i="3"/>
  <c r="AO828" i="3"/>
  <c r="AO829" i="3"/>
  <c r="AO830" i="3"/>
  <c r="AO831" i="3"/>
  <c r="AO832" i="3"/>
  <c r="AO833" i="3"/>
  <c r="AO834" i="3"/>
  <c r="AO835" i="3"/>
  <c r="AO836" i="3"/>
  <c r="AO837" i="3"/>
  <c r="AO838" i="3"/>
  <c r="AO839" i="3"/>
  <c r="AO840" i="3"/>
  <c r="AO841" i="3"/>
  <c r="AO842" i="3"/>
  <c r="AO843" i="3"/>
  <c r="AO844" i="3"/>
  <c r="AO845" i="3"/>
  <c r="AO846" i="3"/>
  <c r="AO847" i="3"/>
  <c r="AO848" i="3"/>
  <c r="AO849" i="3"/>
  <c r="AO850" i="3"/>
  <c r="AO851" i="3"/>
  <c r="AO852" i="3"/>
  <c r="AO853" i="3"/>
  <c r="AO854" i="3"/>
  <c r="AO855" i="3"/>
  <c r="AO856" i="3"/>
  <c r="AO857" i="3"/>
  <c r="AO858" i="3"/>
  <c r="AO859" i="3"/>
  <c r="AO860" i="3"/>
  <c r="AO861" i="3"/>
  <c r="AO862" i="3"/>
  <c r="AO863" i="3"/>
  <c r="AO864" i="3"/>
  <c r="AO865" i="3"/>
  <c r="AO866" i="3"/>
  <c r="AO867" i="3"/>
  <c r="AO868" i="3"/>
  <c r="AO869" i="3"/>
  <c r="AO870" i="3"/>
  <c r="AO871" i="3"/>
  <c r="AO872" i="3"/>
  <c r="AO873" i="3"/>
  <c r="AO874" i="3"/>
  <c r="AO875" i="3"/>
  <c r="AO876" i="3"/>
  <c r="AO877" i="3"/>
  <c r="AO878" i="3"/>
  <c r="AO879" i="3"/>
  <c r="AO880" i="3"/>
  <c r="AO881" i="3"/>
  <c r="AO882" i="3"/>
  <c r="AO883" i="3"/>
  <c r="AO884" i="3"/>
  <c r="AO885" i="3"/>
  <c r="AO886" i="3"/>
  <c r="AO887" i="3"/>
  <c r="AO888" i="3"/>
  <c r="AO889" i="3"/>
  <c r="AO890" i="3"/>
  <c r="AO891" i="3"/>
  <c r="AO892" i="3"/>
  <c r="AO893" i="3"/>
  <c r="AO894" i="3"/>
  <c r="AO895" i="3"/>
  <c r="AO896" i="3"/>
  <c r="AO897" i="3"/>
  <c r="AO898" i="3"/>
  <c r="AO899" i="3"/>
  <c r="AO900" i="3"/>
  <c r="AO901" i="3"/>
  <c r="AO902" i="3"/>
  <c r="AO903" i="3"/>
  <c r="AO904" i="3"/>
  <c r="AO905" i="3"/>
  <c r="AO906" i="3"/>
  <c r="AO907" i="3"/>
  <c r="AO908" i="3"/>
  <c r="AO909" i="3"/>
  <c r="AO910" i="3"/>
  <c r="AO911" i="3"/>
  <c r="AO912" i="3"/>
  <c r="AO913" i="3"/>
  <c r="AO914" i="3"/>
  <c r="AO915" i="3"/>
  <c r="AO916" i="3"/>
  <c r="AO917" i="3"/>
  <c r="AO918" i="3"/>
  <c r="AO919" i="3"/>
  <c r="AO920" i="3"/>
  <c r="AO921" i="3"/>
  <c r="AO922" i="3"/>
  <c r="AO923" i="3"/>
  <c r="AO924" i="3"/>
  <c r="AO925" i="3"/>
  <c r="AO926" i="3"/>
  <c r="AO927" i="3"/>
  <c r="AO928" i="3"/>
  <c r="AO929" i="3"/>
  <c r="AO930" i="3"/>
  <c r="AO931" i="3"/>
  <c r="AO932" i="3"/>
  <c r="AO933" i="3"/>
  <c r="AO934" i="3"/>
  <c r="AO935" i="3"/>
  <c r="AO936" i="3"/>
  <c r="AO937" i="3"/>
  <c r="AO938" i="3"/>
  <c r="AO939" i="3"/>
  <c r="AO940" i="3"/>
  <c r="AO941" i="3"/>
  <c r="AO942" i="3"/>
  <c r="AO943" i="3"/>
  <c r="AO944" i="3"/>
  <c r="AO945" i="3"/>
  <c r="AO946" i="3"/>
  <c r="AO947" i="3"/>
  <c r="AO948" i="3"/>
  <c r="AO949" i="3"/>
  <c r="AO950" i="3"/>
  <c r="AO951" i="3"/>
  <c r="AO952" i="3"/>
  <c r="AO953" i="3"/>
  <c r="AO954" i="3"/>
  <c r="AO955" i="3"/>
  <c r="AO956" i="3"/>
  <c r="AO957" i="3"/>
  <c r="AO958" i="3"/>
  <c r="AO959" i="3"/>
  <c r="AO960" i="3"/>
  <c r="AO961" i="3"/>
  <c r="AO962" i="3"/>
  <c r="AO963" i="3"/>
  <c r="AO964" i="3"/>
  <c r="AO965" i="3"/>
  <c r="AO966" i="3"/>
  <c r="AO967" i="3"/>
  <c r="AO968" i="3"/>
  <c r="AO969" i="3"/>
  <c r="AO970" i="3"/>
  <c r="AO971" i="3"/>
  <c r="AO972" i="3"/>
  <c r="AO973" i="3"/>
  <c r="AO974" i="3"/>
  <c r="AO975" i="3"/>
  <c r="AO976" i="3"/>
  <c r="AO977" i="3"/>
  <c r="AO978" i="3"/>
  <c r="AO979" i="3"/>
  <c r="AO980" i="3"/>
  <c r="AO981" i="3"/>
  <c r="AO982" i="3"/>
  <c r="AO983" i="3"/>
  <c r="AO984" i="3"/>
  <c r="AO985" i="3"/>
  <c r="AO986" i="3"/>
  <c r="AO987" i="3"/>
  <c r="AO988" i="3"/>
  <c r="AO989" i="3"/>
  <c r="AO990" i="3"/>
  <c r="AO991" i="3"/>
  <c r="AO992" i="3"/>
  <c r="AO993" i="3"/>
  <c r="AO994" i="3"/>
  <c r="AO995" i="3"/>
  <c r="AO996" i="3"/>
  <c r="AO997" i="3"/>
  <c r="AO998" i="3"/>
  <c r="AO999" i="3"/>
  <c r="AO1000" i="3"/>
  <c r="AO1001" i="3"/>
  <c r="AO1002" i="3"/>
  <c r="AO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2" i="3"/>
  <c r="AH10" i="4" l="1"/>
  <c r="AH8" i="4"/>
  <c r="AH6" i="4"/>
  <c r="AH11" i="4" s="1"/>
  <c r="AH15" i="4"/>
  <c r="AH9" i="4"/>
  <c r="A997" i="4"/>
  <c r="A998" i="4"/>
  <c r="A999" i="4"/>
  <c r="A1000" i="4"/>
  <c r="A1001" i="4"/>
  <c r="A1002" i="4"/>
  <c r="A1003" i="4"/>
  <c r="A1004" i="4"/>
  <c r="A988" i="4"/>
  <c r="A989" i="4"/>
  <c r="A990" i="4"/>
  <c r="A991" i="4"/>
  <c r="A992" i="4"/>
  <c r="A993" i="4"/>
  <c r="A994" i="4"/>
  <c r="A996" i="4"/>
  <c r="A995" i="4"/>
  <c r="T996" i="4"/>
  <c r="T997" i="4"/>
  <c r="T998" i="4"/>
  <c r="T999" i="4"/>
  <c r="T1000" i="4"/>
  <c r="T1001" i="4"/>
  <c r="T1002" i="4"/>
  <c r="T1003" i="4"/>
  <c r="T1004" i="4"/>
  <c r="BW1002" i="3"/>
  <c r="BU1002" i="3"/>
  <c r="BT1002" i="3"/>
  <c r="BS1002" i="3"/>
  <c r="BR1002" i="3"/>
  <c r="BQ1002" i="3"/>
  <c r="BP1002" i="3"/>
  <c r="BO1002" i="3"/>
  <c r="BW1001" i="3"/>
  <c r="BU1001" i="3"/>
  <c r="BT1001" i="3"/>
  <c r="BS1001" i="3"/>
  <c r="BR1001" i="3"/>
  <c r="BQ1001" i="3"/>
  <c r="BP1001" i="3"/>
  <c r="BO1001" i="3"/>
  <c r="BW1000" i="3"/>
  <c r="BU1000" i="3"/>
  <c r="BT1000" i="3"/>
  <c r="BS1000" i="3"/>
  <c r="BR1000" i="3"/>
  <c r="BQ1000" i="3"/>
  <c r="BP1000" i="3"/>
  <c r="BO1000" i="3"/>
  <c r="BW999" i="3"/>
  <c r="BU999" i="3"/>
  <c r="BT999" i="3"/>
  <c r="BS999" i="3"/>
  <c r="BR999" i="3"/>
  <c r="BQ999" i="3"/>
  <c r="BP999" i="3"/>
  <c r="BO999" i="3"/>
  <c r="BW998" i="3"/>
  <c r="BU998" i="3"/>
  <c r="BT998" i="3"/>
  <c r="BS998" i="3"/>
  <c r="BR998" i="3"/>
  <c r="BQ998" i="3"/>
  <c r="BP998" i="3"/>
  <c r="BO998" i="3"/>
  <c r="BW997" i="3"/>
  <c r="BU997" i="3"/>
  <c r="BT997" i="3"/>
  <c r="BS997" i="3"/>
  <c r="BR997" i="3"/>
  <c r="BQ997" i="3"/>
  <c r="BP997" i="3"/>
  <c r="BO997" i="3"/>
  <c r="BW996" i="3"/>
  <c r="BU996" i="3"/>
  <c r="BT996" i="3"/>
  <c r="BS996" i="3"/>
  <c r="BR996" i="3"/>
  <c r="BQ996" i="3"/>
  <c r="BP996" i="3"/>
  <c r="BO996" i="3"/>
  <c r="BW995" i="3"/>
  <c r="BU995" i="3"/>
  <c r="BT995" i="3"/>
  <c r="BS995" i="3"/>
  <c r="BR995" i="3"/>
  <c r="BQ995" i="3"/>
  <c r="BP995" i="3"/>
  <c r="BO995" i="3"/>
  <c r="BW994" i="3"/>
  <c r="BU994" i="3"/>
  <c r="BT994" i="3"/>
  <c r="BS994" i="3"/>
  <c r="BR994" i="3"/>
  <c r="BQ994" i="3"/>
  <c r="BP994" i="3"/>
  <c r="BO994" i="3"/>
  <c r="BW993" i="3"/>
  <c r="BU993" i="3"/>
  <c r="BT993" i="3"/>
  <c r="BS993" i="3"/>
  <c r="BR993" i="3"/>
  <c r="BQ993" i="3"/>
  <c r="BP993" i="3"/>
  <c r="BO993" i="3"/>
  <c r="BW992" i="3"/>
  <c r="BU992" i="3"/>
  <c r="BT992" i="3"/>
  <c r="BS992" i="3"/>
  <c r="BR992" i="3"/>
  <c r="BQ992" i="3"/>
  <c r="BP992" i="3"/>
  <c r="BO992" i="3"/>
  <c r="BW991" i="3"/>
  <c r="BU991" i="3"/>
  <c r="BT991" i="3"/>
  <c r="BS991" i="3"/>
  <c r="BR991" i="3"/>
  <c r="BQ991" i="3"/>
  <c r="BP991" i="3"/>
  <c r="BO991" i="3"/>
  <c r="BW990" i="3"/>
  <c r="BU990" i="3"/>
  <c r="BT990" i="3"/>
  <c r="BS990" i="3"/>
  <c r="BR990" i="3"/>
  <c r="BQ990" i="3"/>
  <c r="BP990" i="3"/>
  <c r="BO990" i="3"/>
  <c r="BW989" i="3"/>
  <c r="BU989" i="3"/>
  <c r="BT989" i="3"/>
  <c r="BS989" i="3"/>
  <c r="BR989" i="3"/>
  <c r="BQ989" i="3"/>
  <c r="BP989" i="3"/>
  <c r="BO989" i="3"/>
  <c r="BW988" i="3"/>
  <c r="BU988" i="3"/>
  <c r="BT988" i="3"/>
  <c r="BS988" i="3"/>
  <c r="BR988" i="3"/>
  <c r="BQ988" i="3"/>
  <c r="BP988" i="3"/>
  <c r="BO988" i="3"/>
  <c r="BW987" i="3"/>
  <c r="BU987" i="3"/>
  <c r="BT987" i="3"/>
  <c r="BS987" i="3"/>
  <c r="BR987" i="3"/>
  <c r="BQ987" i="3"/>
  <c r="BP987" i="3"/>
  <c r="BO987" i="3"/>
  <c r="BW986" i="3"/>
  <c r="BU986" i="3"/>
  <c r="BT986" i="3"/>
  <c r="BS986" i="3"/>
  <c r="BR986" i="3"/>
  <c r="BQ986" i="3"/>
  <c r="BP986" i="3"/>
  <c r="BO986" i="3"/>
  <c r="BW985" i="3"/>
  <c r="BU985" i="3"/>
  <c r="BT985" i="3"/>
  <c r="BS985" i="3"/>
  <c r="BR985" i="3"/>
  <c r="BQ985" i="3"/>
  <c r="BP985" i="3"/>
  <c r="BO985" i="3"/>
  <c r="BW984" i="3"/>
  <c r="BU984" i="3"/>
  <c r="BT984" i="3"/>
  <c r="BS984" i="3"/>
  <c r="BR984" i="3"/>
  <c r="BQ984" i="3"/>
  <c r="BP984" i="3"/>
  <c r="BO984" i="3"/>
  <c r="BW983" i="3"/>
  <c r="BU983" i="3"/>
  <c r="BT983" i="3"/>
  <c r="BS983" i="3"/>
  <c r="BR983" i="3"/>
  <c r="BQ983" i="3"/>
  <c r="BP983" i="3"/>
  <c r="BO983" i="3"/>
  <c r="BW982" i="3"/>
  <c r="BU982" i="3"/>
  <c r="BT982" i="3"/>
  <c r="BS982" i="3"/>
  <c r="BR982" i="3"/>
  <c r="BQ982" i="3"/>
  <c r="BP982" i="3"/>
  <c r="BO982" i="3"/>
  <c r="BW981" i="3"/>
  <c r="BU981" i="3"/>
  <c r="BT981" i="3"/>
  <c r="BS981" i="3"/>
  <c r="BR981" i="3"/>
  <c r="BQ981" i="3"/>
  <c r="BP981" i="3"/>
  <c r="BO981" i="3"/>
  <c r="BW980" i="3"/>
  <c r="BU980" i="3"/>
  <c r="BT980" i="3"/>
  <c r="BS980" i="3"/>
  <c r="BR980" i="3"/>
  <c r="BQ980" i="3"/>
  <c r="BP980" i="3"/>
  <c r="BO980" i="3"/>
  <c r="BW979" i="3"/>
  <c r="BU979" i="3"/>
  <c r="BT979" i="3"/>
  <c r="BS979" i="3"/>
  <c r="BR979" i="3"/>
  <c r="BQ979" i="3"/>
  <c r="BP979" i="3"/>
  <c r="BO979" i="3"/>
  <c r="BW978" i="3"/>
  <c r="BU978" i="3"/>
  <c r="BT978" i="3"/>
  <c r="BS978" i="3"/>
  <c r="BR978" i="3"/>
  <c r="BQ978" i="3"/>
  <c r="BP978" i="3"/>
  <c r="BO978" i="3"/>
  <c r="BW977" i="3"/>
  <c r="BU977" i="3"/>
  <c r="BT977" i="3"/>
  <c r="BS977" i="3"/>
  <c r="BR977" i="3"/>
  <c r="BQ977" i="3"/>
  <c r="BP977" i="3"/>
  <c r="BO977" i="3"/>
  <c r="BW976" i="3"/>
  <c r="BU976" i="3"/>
  <c r="BT976" i="3"/>
  <c r="BS976" i="3"/>
  <c r="BR976" i="3"/>
  <c r="BQ976" i="3"/>
  <c r="BP976" i="3"/>
  <c r="BO976" i="3"/>
  <c r="BW975" i="3"/>
  <c r="BU975" i="3"/>
  <c r="BT975" i="3"/>
  <c r="BS975" i="3"/>
  <c r="BR975" i="3"/>
  <c r="BQ975" i="3"/>
  <c r="BP975" i="3"/>
  <c r="BO975" i="3"/>
  <c r="BW974" i="3"/>
  <c r="BU974" i="3"/>
  <c r="BT974" i="3"/>
  <c r="BS974" i="3"/>
  <c r="BR974" i="3"/>
  <c r="BQ974" i="3"/>
  <c r="BP974" i="3"/>
  <c r="BO974" i="3"/>
  <c r="BW973" i="3"/>
  <c r="BU973" i="3"/>
  <c r="BT973" i="3"/>
  <c r="BS973" i="3"/>
  <c r="BR973" i="3"/>
  <c r="BQ973" i="3"/>
  <c r="BP973" i="3"/>
  <c r="BO973" i="3"/>
  <c r="BW972" i="3"/>
  <c r="BU972" i="3"/>
  <c r="BT972" i="3"/>
  <c r="BS972" i="3"/>
  <c r="BR972" i="3"/>
  <c r="BQ972" i="3"/>
  <c r="BP972" i="3"/>
  <c r="BO972" i="3"/>
  <c r="BW971" i="3"/>
  <c r="BU971" i="3"/>
  <c r="BT971" i="3"/>
  <c r="BS971" i="3"/>
  <c r="BR971" i="3"/>
  <c r="BQ971" i="3"/>
  <c r="BP971" i="3"/>
  <c r="BO971" i="3"/>
  <c r="BW970" i="3"/>
  <c r="BU970" i="3"/>
  <c r="BT970" i="3"/>
  <c r="BS970" i="3"/>
  <c r="BR970" i="3"/>
  <c r="BQ970" i="3"/>
  <c r="BP970" i="3"/>
  <c r="BO970" i="3"/>
  <c r="BW969" i="3"/>
  <c r="BU969" i="3"/>
  <c r="BT969" i="3"/>
  <c r="BS969" i="3"/>
  <c r="BR969" i="3"/>
  <c r="BQ969" i="3"/>
  <c r="BP969" i="3"/>
  <c r="BO969" i="3"/>
  <c r="BW968" i="3"/>
  <c r="BU968" i="3"/>
  <c r="BT968" i="3"/>
  <c r="BS968" i="3"/>
  <c r="BR968" i="3"/>
  <c r="BQ968" i="3"/>
  <c r="BP968" i="3"/>
  <c r="BO968" i="3"/>
  <c r="BW967" i="3"/>
  <c r="BU967" i="3"/>
  <c r="BT967" i="3"/>
  <c r="BS967" i="3"/>
  <c r="BR967" i="3"/>
  <c r="BQ967" i="3"/>
  <c r="BP967" i="3"/>
  <c r="BO967" i="3"/>
  <c r="BW966" i="3"/>
  <c r="BU966" i="3"/>
  <c r="BT966" i="3"/>
  <c r="BS966" i="3"/>
  <c r="BR966" i="3"/>
  <c r="BQ966" i="3"/>
  <c r="BP966" i="3"/>
  <c r="BO966" i="3"/>
  <c r="BW965" i="3"/>
  <c r="BU965" i="3"/>
  <c r="BT965" i="3"/>
  <c r="BS965" i="3"/>
  <c r="BR965" i="3"/>
  <c r="BQ965" i="3"/>
  <c r="BP965" i="3"/>
  <c r="BO965" i="3"/>
  <c r="BW964" i="3"/>
  <c r="BU964" i="3"/>
  <c r="BT964" i="3"/>
  <c r="BS964" i="3"/>
  <c r="BR964" i="3"/>
  <c r="BQ964" i="3"/>
  <c r="BP964" i="3"/>
  <c r="BO964" i="3"/>
  <c r="BW963" i="3"/>
  <c r="BU963" i="3"/>
  <c r="BT963" i="3"/>
  <c r="BS963" i="3"/>
  <c r="BR963" i="3"/>
  <c r="BQ963" i="3"/>
  <c r="BP963" i="3"/>
  <c r="BO963" i="3"/>
  <c r="BW962" i="3"/>
  <c r="BU962" i="3"/>
  <c r="BT962" i="3"/>
  <c r="BS962" i="3"/>
  <c r="BR962" i="3"/>
  <c r="BQ962" i="3"/>
  <c r="BP962" i="3"/>
  <c r="BO962" i="3"/>
  <c r="BW961" i="3"/>
  <c r="BU961" i="3"/>
  <c r="BT961" i="3"/>
  <c r="BS961" i="3"/>
  <c r="BR961" i="3"/>
  <c r="BQ961" i="3"/>
  <c r="BP961" i="3"/>
  <c r="BO961" i="3"/>
  <c r="BW960" i="3"/>
  <c r="BU960" i="3"/>
  <c r="BT960" i="3"/>
  <c r="BS960" i="3"/>
  <c r="BR960" i="3"/>
  <c r="BQ960" i="3"/>
  <c r="BP960" i="3"/>
  <c r="BO960" i="3"/>
  <c r="BW959" i="3"/>
  <c r="BU959" i="3"/>
  <c r="BT959" i="3"/>
  <c r="BS959" i="3"/>
  <c r="BR959" i="3"/>
  <c r="BQ959" i="3"/>
  <c r="BP959" i="3"/>
  <c r="BO959" i="3"/>
  <c r="BW958" i="3"/>
  <c r="BU958" i="3"/>
  <c r="BT958" i="3"/>
  <c r="BS958" i="3"/>
  <c r="BR958" i="3"/>
  <c r="BQ958" i="3"/>
  <c r="BP958" i="3"/>
  <c r="BO958" i="3"/>
  <c r="BW957" i="3"/>
  <c r="BU957" i="3"/>
  <c r="BT957" i="3"/>
  <c r="BS957" i="3"/>
  <c r="BR957" i="3"/>
  <c r="BQ957" i="3"/>
  <c r="BP957" i="3"/>
  <c r="BO957" i="3"/>
  <c r="BW956" i="3"/>
  <c r="BU956" i="3"/>
  <c r="BT956" i="3"/>
  <c r="BS956" i="3"/>
  <c r="BR956" i="3"/>
  <c r="BQ956" i="3"/>
  <c r="BP956" i="3"/>
  <c r="BO956" i="3"/>
  <c r="BW955" i="3"/>
  <c r="BU955" i="3"/>
  <c r="BT955" i="3"/>
  <c r="BS955" i="3"/>
  <c r="BR955" i="3"/>
  <c r="BQ955" i="3"/>
  <c r="BP955" i="3"/>
  <c r="BO955" i="3"/>
  <c r="BW954" i="3"/>
  <c r="BU954" i="3"/>
  <c r="BT954" i="3"/>
  <c r="BS954" i="3"/>
  <c r="BR954" i="3"/>
  <c r="BQ954" i="3"/>
  <c r="BP954" i="3"/>
  <c r="BO954" i="3"/>
  <c r="BW953" i="3"/>
  <c r="BU953" i="3"/>
  <c r="BT953" i="3"/>
  <c r="BS953" i="3"/>
  <c r="BR953" i="3"/>
  <c r="BQ953" i="3"/>
  <c r="BP953" i="3"/>
  <c r="BO953" i="3"/>
  <c r="BW952" i="3"/>
  <c r="BU952" i="3"/>
  <c r="BT952" i="3"/>
  <c r="BS952" i="3"/>
  <c r="BR952" i="3"/>
  <c r="BQ952" i="3"/>
  <c r="BP952" i="3"/>
  <c r="BO952" i="3"/>
  <c r="BW951" i="3"/>
  <c r="BU951" i="3"/>
  <c r="BT951" i="3"/>
  <c r="BS951" i="3"/>
  <c r="BR951" i="3"/>
  <c r="BQ951" i="3"/>
  <c r="BP951" i="3"/>
  <c r="BO951" i="3"/>
  <c r="BW950" i="3"/>
  <c r="BU950" i="3"/>
  <c r="BT950" i="3"/>
  <c r="BS950" i="3"/>
  <c r="BR950" i="3"/>
  <c r="BQ950" i="3"/>
  <c r="BP950" i="3"/>
  <c r="BO950" i="3"/>
  <c r="BW949" i="3"/>
  <c r="BU949" i="3"/>
  <c r="BT949" i="3"/>
  <c r="BS949" i="3"/>
  <c r="BR949" i="3"/>
  <c r="BQ949" i="3"/>
  <c r="BP949" i="3"/>
  <c r="BO949" i="3"/>
  <c r="BW948" i="3"/>
  <c r="BU948" i="3"/>
  <c r="BT948" i="3"/>
  <c r="BS948" i="3"/>
  <c r="BR948" i="3"/>
  <c r="BQ948" i="3"/>
  <c r="BP948" i="3"/>
  <c r="BO948" i="3"/>
  <c r="BW947" i="3"/>
  <c r="BU947" i="3"/>
  <c r="BT947" i="3"/>
  <c r="BS947" i="3"/>
  <c r="BR947" i="3"/>
  <c r="BQ947" i="3"/>
  <c r="BP947" i="3"/>
  <c r="BO947" i="3"/>
  <c r="BW946" i="3"/>
  <c r="BU946" i="3"/>
  <c r="BT946" i="3"/>
  <c r="BS946" i="3"/>
  <c r="BR946" i="3"/>
  <c r="BQ946" i="3"/>
  <c r="BP946" i="3"/>
  <c r="BO946" i="3"/>
  <c r="BW945" i="3"/>
  <c r="BU945" i="3"/>
  <c r="BT945" i="3"/>
  <c r="BS945" i="3"/>
  <c r="BR945" i="3"/>
  <c r="BQ945" i="3"/>
  <c r="BP945" i="3"/>
  <c r="BO945" i="3"/>
  <c r="BW944" i="3"/>
  <c r="BU944" i="3"/>
  <c r="BT944" i="3"/>
  <c r="BS944" i="3"/>
  <c r="BR944" i="3"/>
  <c r="BQ944" i="3"/>
  <c r="BP944" i="3"/>
  <c r="BO944" i="3"/>
  <c r="BW943" i="3"/>
  <c r="BU943" i="3"/>
  <c r="BT943" i="3"/>
  <c r="BS943" i="3"/>
  <c r="BR943" i="3"/>
  <c r="BQ943" i="3"/>
  <c r="BP943" i="3"/>
  <c r="BO943" i="3"/>
  <c r="BW942" i="3"/>
  <c r="BU942" i="3"/>
  <c r="BT942" i="3"/>
  <c r="BS942" i="3"/>
  <c r="BR942" i="3"/>
  <c r="BQ942" i="3"/>
  <c r="BP942" i="3"/>
  <c r="BO942" i="3"/>
  <c r="BW941" i="3"/>
  <c r="BU941" i="3"/>
  <c r="BT941" i="3"/>
  <c r="BS941" i="3"/>
  <c r="BR941" i="3"/>
  <c r="BQ941" i="3"/>
  <c r="BP941" i="3"/>
  <c r="BO941" i="3"/>
  <c r="BW940" i="3"/>
  <c r="BU940" i="3"/>
  <c r="BT940" i="3"/>
  <c r="BS940" i="3"/>
  <c r="BR940" i="3"/>
  <c r="BQ940" i="3"/>
  <c r="BP940" i="3"/>
  <c r="BO940" i="3"/>
  <c r="BW939" i="3"/>
  <c r="BU939" i="3"/>
  <c r="BT939" i="3"/>
  <c r="BS939" i="3"/>
  <c r="BR939" i="3"/>
  <c r="BQ939" i="3"/>
  <c r="BP939" i="3"/>
  <c r="BO939" i="3"/>
  <c r="BW938" i="3"/>
  <c r="BU938" i="3"/>
  <c r="BT938" i="3"/>
  <c r="BS938" i="3"/>
  <c r="BR938" i="3"/>
  <c r="BQ938" i="3"/>
  <c r="BP938" i="3"/>
  <c r="BO938" i="3"/>
  <c r="BW937" i="3"/>
  <c r="BU937" i="3"/>
  <c r="BT937" i="3"/>
  <c r="BS937" i="3"/>
  <c r="BR937" i="3"/>
  <c r="BQ937" i="3"/>
  <c r="BP937" i="3"/>
  <c r="BO937" i="3"/>
  <c r="BW936" i="3"/>
  <c r="BU936" i="3"/>
  <c r="BT936" i="3"/>
  <c r="BS936" i="3"/>
  <c r="BR936" i="3"/>
  <c r="BQ936" i="3"/>
  <c r="BP936" i="3"/>
  <c r="BO936" i="3"/>
  <c r="BW935" i="3"/>
  <c r="BU935" i="3"/>
  <c r="BT935" i="3"/>
  <c r="BS935" i="3"/>
  <c r="BR935" i="3"/>
  <c r="BQ935" i="3"/>
  <c r="BP935" i="3"/>
  <c r="BO935" i="3"/>
  <c r="BW934" i="3"/>
  <c r="BU934" i="3"/>
  <c r="BT934" i="3"/>
  <c r="BS934" i="3"/>
  <c r="BR934" i="3"/>
  <c r="BQ934" i="3"/>
  <c r="BP934" i="3"/>
  <c r="BO934" i="3"/>
  <c r="BW933" i="3"/>
  <c r="BU933" i="3"/>
  <c r="BT933" i="3"/>
  <c r="BS933" i="3"/>
  <c r="BR933" i="3"/>
  <c r="BQ933" i="3"/>
  <c r="BP933" i="3"/>
  <c r="BO933" i="3"/>
  <c r="BW932" i="3"/>
  <c r="BU932" i="3"/>
  <c r="BT932" i="3"/>
  <c r="BS932" i="3"/>
  <c r="BR932" i="3"/>
  <c r="BQ932" i="3"/>
  <c r="BP932" i="3"/>
  <c r="BO932" i="3"/>
  <c r="BW931" i="3"/>
  <c r="BU931" i="3"/>
  <c r="BT931" i="3"/>
  <c r="BS931" i="3"/>
  <c r="BR931" i="3"/>
  <c r="BQ931" i="3"/>
  <c r="BP931" i="3"/>
  <c r="BO931" i="3"/>
  <c r="BW930" i="3"/>
  <c r="BU930" i="3"/>
  <c r="BT930" i="3"/>
  <c r="BS930" i="3"/>
  <c r="BR930" i="3"/>
  <c r="BQ930" i="3"/>
  <c r="BP930" i="3"/>
  <c r="BO930" i="3"/>
  <c r="BW929" i="3"/>
  <c r="BU929" i="3"/>
  <c r="BT929" i="3"/>
  <c r="BS929" i="3"/>
  <c r="BR929" i="3"/>
  <c r="BQ929" i="3"/>
  <c r="BP929" i="3"/>
  <c r="BO929" i="3"/>
  <c r="BW928" i="3"/>
  <c r="BU928" i="3"/>
  <c r="BT928" i="3"/>
  <c r="BS928" i="3"/>
  <c r="BR928" i="3"/>
  <c r="BQ928" i="3"/>
  <c r="BP928" i="3"/>
  <c r="BO928" i="3"/>
  <c r="BW927" i="3"/>
  <c r="BU927" i="3"/>
  <c r="BT927" i="3"/>
  <c r="BS927" i="3"/>
  <c r="BR927" i="3"/>
  <c r="BQ927" i="3"/>
  <c r="BP927" i="3"/>
  <c r="BO927" i="3"/>
  <c r="BW926" i="3"/>
  <c r="BU926" i="3"/>
  <c r="BT926" i="3"/>
  <c r="BS926" i="3"/>
  <c r="BR926" i="3"/>
  <c r="BQ926" i="3"/>
  <c r="BP926" i="3"/>
  <c r="BO926" i="3"/>
  <c r="BW925" i="3"/>
  <c r="BU925" i="3"/>
  <c r="BT925" i="3"/>
  <c r="BS925" i="3"/>
  <c r="BR925" i="3"/>
  <c r="BQ925" i="3"/>
  <c r="BP925" i="3"/>
  <c r="BO925" i="3"/>
  <c r="BW924" i="3"/>
  <c r="BU924" i="3"/>
  <c r="BT924" i="3"/>
  <c r="BS924" i="3"/>
  <c r="BR924" i="3"/>
  <c r="BQ924" i="3"/>
  <c r="BP924" i="3"/>
  <c r="BO924" i="3"/>
  <c r="BW923" i="3"/>
  <c r="BU923" i="3"/>
  <c r="BT923" i="3"/>
  <c r="BS923" i="3"/>
  <c r="BR923" i="3"/>
  <c r="BQ923" i="3"/>
  <c r="BP923" i="3"/>
  <c r="BO923" i="3"/>
  <c r="BW922" i="3"/>
  <c r="BU922" i="3"/>
  <c r="BT922" i="3"/>
  <c r="BS922" i="3"/>
  <c r="BR922" i="3"/>
  <c r="BQ922" i="3"/>
  <c r="BP922" i="3"/>
  <c r="BO922" i="3"/>
  <c r="BW921" i="3"/>
  <c r="BU921" i="3"/>
  <c r="BT921" i="3"/>
  <c r="BS921" i="3"/>
  <c r="BR921" i="3"/>
  <c r="BQ921" i="3"/>
  <c r="BP921" i="3"/>
  <c r="BO921" i="3"/>
  <c r="BW920" i="3"/>
  <c r="BU920" i="3"/>
  <c r="BT920" i="3"/>
  <c r="BS920" i="3"/>
  <c r="BR920" i="3"/>
  <c r="BQ920" i="3"/>
  <c r="BP920" i="3"/>
  <c r="BO920" i="3"/>
  <c r="BW919" i="3"/>
  <c r="BU919" i="3"/>
  <c r="BT919" i="3"/>
  <c r="BS919" i="3"/>
  <c r="BR919" i="3"/>
  <c r="BQ919" i="3"/>
  <c r="BP919" i="3"/>
  <c r="BO919" i="3"/>
  <c r="BW918" i="3"/>
  <c r="BU918" i="3"/>
  <c r="BT918" i="3"/>
  <c r="BS918" i="3"/>
  <c r="BR918" i="3"/>
  <c r="BQ918" i="3"/>
  <c r="BP918" i="3"/>
  <c r="BO918" i="3"/>
  <c r="BW917" i="3"/>
  <c r="BU917" i="3"/>
  <c r="BT917" i="3"/>
  <c r="BS917" i="3"/>
  <c r="BR917" i="3"/>
  <c r="BQ917" i="3"/>
  <c r="BP917" i="3"/>
  <c r="BO917" i="3"/>
  <c r="BW916" i="3"/>
  <c r="BU916" i="3"/>
  <c r="BT916" i="3"/>
  <c r="BS916" i="3"/>
  <c r="BR916" i="3"/>
  <c r="BQ916" i="3"/>
  <c r="BP916" i="3"/>
  <c r="BO916" i="3"/>
  <c r="BW915" i="3"/>
  <c r="BU915" i="3"/>
  <c r="BT915" i="3"/>
  <c r="BS915" i="3"/>
  <c r="BR915" i="3"/>
  <c r="BQ915" i="3"/>
  <c r="BP915" i="3"/>
  <c r="BO915" i="3"/>
  <c r="BW914" i="3"/>
  <c r="BU914" i="3"/>
  <c r="BT914" i="3"/>
  <c r="BS914" i="3"/>
  <c r="BR914" i="3"/>
  <c r="BQ914" i="3"/>
  <c r="BP914" i="3"/>
  <c r="BO914" i="3"/>
  <c r="BW913" i="3"/>
  <c r="BU913" i="3"/>
  <c r="BT913" i="3"/>
  <c r="BS913" i="3"/>
  <c r="BR913" i="3"/>
  <c r="BQ913" i="3"/>
  <c r="BP913" i="3"/>
  <c r="BO913" i="3"/>
  <c r="BW912" i="3"/>
  <c r="BU912" i="3"/>
  <c r="BT912" i="3"/>
  <c r="BS912" i="3"/>
  <c r="BR912" i="3"/>
  <c r="BQ912" i="3"/>
  <c r="BP912" i="3"/>
  <c r="BO912" i="3"/>
  <c r="BW911" i="3"/>
  <c r="BU911" i="3"/>
  <c r="BT911" i="3"/>
  <c r="BS911" i="3"/>
  <c r="BR911" i="3"/>
  <c r="BQ911" i="3"/>
  <c r="BP911" i="3"/>
  <c r="BO911" i="3"/>
  <c r="BW910" i="3"/>
  <c r="BU910" i="3"/>
  <c r="BT910" i="3"/>
  <c r="BS910" i="3"/>
  <c r="BR910" i="3"/>
  <c r="BQ910" i="3"/>
  <c r="BP910" i="3"/>
  <c r="BO910" i="3"/>
  <c r="BW909" i="3"/>
  <c r="BU909" i="3"/>
  <c r="BT909" i="3"/>
  <c r="BS909" i="3"/>
  <c r="BR909" i="3"/>
  <c r="BQ909" i="3"/>
  <c r="BP909" i="3"/>
  <c r="BO909" i="3"/>
  <c r="BW908" i="3"/>
  <c r="BU908" i="3"/>
  <c r="BT908" i="3"/>
  <c r="BS908" i="3"/>
  <c r="BR908" i="3"/>
  <c r="BQ908" i="3"/>
  <c r="BP908" i="3"/>
  <c r="BO908" i="3"/>
  <c r="BW907" i="3"/>
  <c r="BU907" i="3"/>
  <c r="BT907" i="3"/>
  <c r="BS907" i="3"/>
  <c r="BR907" i="3"/>
  <c r="BQ907" i="3"/>
  <c r="BP907" i="3"/>
  <c r="BO907" i="3"/>
  <c r="BW906" i="3"/>
  <c r="BU906" i="3"/>
  <c r="BT906" i="3"/>
  <c r="BS906" i="3"/>
  <c r="BR906" i="3"/>
  <c r="BQ906" i="3"/>
  <c r="BP906" i="3"/>
  <c r="BO906" i="3"/>
  <c r="BW905" i="3"/>
  <c r="BU905" i="3"/>
  <c r="BT905" i="3"/>
  <c r="BS905" i="3"/>
  <c r="BR905" i="3"/>
  <c r="BQ905" i="3"/>
  <c r="BP905" i="3"/>
  <c r="BO905" i="3"/>
  <c r="BW904" i="3"/>
  <c r="BU904" i="3"/>
  <c r="BT904" i="3"/>
  <c r="BS904" i="3"/>
  <c r="BR904" i="3"/>
  <c r="BQ904" i="3"/>
  <c r="BP904" i="3"/>
  <c r="BO904" i="3"/>
  <c r="BW903" i="3"/>
  <c r="BU903" i="3"/>
  <c r="BT903" i="3"/>
  <c r="BS903" i="3"/>
  <c r="BR903" i="3"/>
  <c r="BQ903" i="3"/>
  <c r="BP903" i="3"/>
  <c r="BO903" i="3"/>
  <c r="BW902" i="3"/>
  <c r="BU902" i="3"/>
  <c r="BT902" i="3"/>
  <c r="BS902" i="3"/>
  <c r="BR902" i="3"/>
  <c r="BQ902" i="3"/>
  <c r="BP902" i="3"/>
  <c r="BO902" i="3"/>
  <c r="BW901" i="3"/>
  <c r="BU901" i="3"/>
  <c r="BT901" i="3"/>
  <c r="BS901" i="3"/>
  <c r="BR901" i="3"/>
  <c r="BQ901" i="3"/>
  <c r="BP901" i="3"/>
  <c r="BO901" i="3"/>
  <c r="BW900" i="3"/>
  <c r="BU900" i="3"/>
  <c r="BT900" i="3"/>
  <c r="BS900" i="3"/>
  <c r="BR900" i="3"/>
  <c r="BQ900" i="3"/>
  <c r="BP900" i="3"/>
  <c r="BO900" i="3"/>
  <c r="BW899" i="3"/>
  <c r="BU899" i="3"/>
  <c r="BT899" i="3"/>
  <c r="BS899" i="3"/>
  <c r="BR899" i="3"/>
  <c r="BQ899" i="3"/>
  <c r="BP899" i="3"/>
  <c r="BO899" i="3"/>
  <c r="BW898" i="3"/>
  <c r="BU898" i="3"/>
  <c r="BT898" i="3"/>
  <c r="BS898" i="3"/>
  <c r="BR898" i="3"/>
  <c r="BQ898" i="3"/>
  <c r="BP898" i="3"/>
  <c r="BO898" i="3"/>
  <c r="BW897" i="3"/>
  <c r="BU897" i="3"/>
  <c r="BT897" i="3"/>
  <c r="BS897" i="3"/>
  <c r="BR897" i="3"/>
  <c r="BQ897" i="3"/>
  <c r="BP897" i="3"/>
  <c r="BO897" i="3"/>
  <c r="BW896" i="3"/>
  <c r="BU896" i="3"/>
  <c r="BT896" i="3"/>
  <c r="BS896" i="3"/>
  <c r="BR896" i="3"/>
  <c r="BQ896" i="3"/>
  <c r="BP896" i="3"/>
  <c r="BO896" i="3"/>
  <c r="BW895" i="3"/>
  <c r="BU895" i="3"/>
  <c r="BT895" i="3"/>
  <c r="BS895" i="3"/>
  <c r="BR895" i="3"/>
  <c r="BQ895" i="3"/>
  <c r="BP895" i="3"/>
  <c r="BO895" i="3"/>
  <c r="BW894" i="3"/>
  <c r="BU894" i="3"/>
  <c r="BT894" i="3"/>
  <c r="BS894" i="3"/>
  <c r="BR894" i="3"/>
  <c r="BQ894" i="3"/>
  <c r="BP894" i="3"/>
  <c r="BO894" i="3"/>
  <c r="BW893" i="3"/>
  <c r="BU893" i="3"/>
  <c r="BT893" i="3"/>
  <c r="BS893" i="3"/>
  <c r="BR893" i="3"/>
  <c r="BQ893" i="3"/>
  <c r="BP893" i="3"/>
  <c r="BO893" i="3"/>
  <c r="BW892" i="3"/>
  <c r="BU892" i="3"/>
  <c r="BT892" i="3"/>
  <c r="BS892" i="3"/>
  <c r="BR892" i="3"/>
  <c r="BQ892" i="3"/>
  <c r="BP892" i="3"/>
  <c r="BO892" i="3"/>
  <c r="BW891" i="3"/>
  <c r="BU891" i="3"/>
  <c r="BT891" i="3"/>
  <c r="BS891" i="3"/>
  <c r="BR891" i="3"/>
  <c r="BQ891" i="3"/>
  <c r="BP891" i="3"/>
  <c r="BO891" i="3"/>
  <c r="BW890" i="3"/>
  <c r="BU890" i="3"/>
  <c r="BT890" i="3"/>
  <c r="BS890" i="3"/>
  <c r="BR890" i="3"/>
  <c r="BQ890" i="3"/>
  <c r="BP890" i="3"/>
  <c r="BO890" i="3"/>
  <c r="BW889" i="3"/>
  <c r="BU889" i="3"/>
  <c r="BT889" i="3"/>
  <c r="BS889" i="3"/>
  <c r="BR889" i="3"/>
  <c r="BQ889" i="3"/>
  <c r="BP889" i="3"/>
  <c r="BO889" i="3"/>
  <c r="BW888" i="3"/>
  <c r="BU888" i="3"/>
  <c r="BT888" i="3"/>
  <c r="BS888" i="3"/>
  <c r="BR888" i="3"/>
  <c r="BQ888" i="3"/>
  <c r="BP888" i="3"/>
  <c r="BO888" i="3"/>
  <c r="BW887" i="3"/>
  <c r="BU887" i="3"/>
  <c r="BT887" i="3"/>
  <c r="BS887" i="3"/>
  <c r="BR887" i="3"/>
  <c r="BQ887" i="3"/>
  <c r="BP887" i="3"/>
  <c r="BO887" i="3"/>
  <c r="BW886" i="3"/>
  <c r="BU886" i="3"/>
  <c r="BT886" i="3"/>
  <c r="BS886" i="3"/>
  <c r="BR886" i="3"/>
  <c r="BQ886" i="3"/>
  <c r="BP886" i="3"/>
  <c r="BO886" i="3"/>
  <c r="BW885" i="3"/>
  <c r="BU885" i="3"/>
  <c r="BT885" i="3"/>
  <c r="BS885" i="3"/>
  <c r="BR885" i="3"/>
  <c r="BQ885" i="3"/>
  <c r="BP885" i="3"/>
  <c r="BO885" i="3"/>
  <c r="BW884" i="3"/>
  <c r="BU884" i="3"/>
  <c r="BT884" i="3"/>
  <c r="BS884" i="3"/>
  <c r="BR884" i="3"/>
  <c r="BQ884" i="3"/>
  <c r="BP884" i="3"/>
  <c r="BO884" i="3"/>
  <c r="BW883" i="3"/>
  <c r="BU883" i="3"/>
  <c r="BT883" i="3"/>
  <c r="BS883" i="3"/>
  <c r="BR883" i="3"/>
  <c r="BQ883" i="3"/>
  <c r="BP883" i="3"/>
  <c r="BO883" i="3"/>
  <c r="BW882" i="3"/>
  <c r="BU882" i="3"/>
  <c r="BT882" i="3"/>
  <c r="BS882" i="3"/>
  <c r="BR882" i="3"/>
  <c r="BQ882" i="3"/>
  <c r="BP882" i="3"/>
  <c r="BO882" i="3"/>
  <c r="BW881" i="3"/>
  <c r="BU881" i="3"/>
  <c r="BT881" i="3"/>
  <c r="BS881" i="3"/>
  <c r="BR881" i="3"/>
  <c r="BQ881" i="3"/>
  <c r="BP881" i="3"/>
  <c r="BO881" i="3"/>
  <c r="BW880" i="3"/>
  <c r="BU880" i="3"/>
  <c r="BT880" i="3"/>
  <c r="BS880" i="3"/>
  <c r="BR880" i="3"/>
  <c r="BQ880" i="3"/>
  <c r="BP880" i="3"/>
  <c r="BO880" i="3"/>
  <c r="BW879" i="3"/>
  <c r="BU879" i="3"/>
  <c r="BT879" i="3"/>
  <c r="BS879" i="3"/>
  <c r="BR879" i="3"/>
  <c r="BQ879" i="3"/>
  <c r="BP879" i="3"/>
  <c r="BO879" i="3"/>
  <c r="BW878" i="3"/>
  <c r="BU878" i="3"/>
  <c r="BT878" i="3"/>
  <c r="BS878" i="3"/>
  <c r="BR878" i="3"/>
  <c r="BQ878" i="3"/>
  <c r="BP878" i="3"/>
  <c r="BO878" i="3"/>
  <c r="BW877" i="3"/>
  <c r="BU877" i="3"/>
  <c r="BT877" i="3"/>
  <c r="BS877" i="3"/>
  <c r="BR877" i="3"/>
  <c r="BQ877" i="3"/>
  <c r="BP877" i="3"/>
  <c r="BO877" i="3"/>
  <c r="BW876" i="3"/>
  <c r="BU876" i="3"/>
  <c r="BT876" i="3"/>
  <c r="BS876" i="3"/>
  <c r="BR876" i="3"/>
  <c r="BQ876" i="3"/>
  <c r="BP876" i="3"/>
  <c r="BO876" i="3"/>
  <c r="BW875" i="3"/>
  <c r="BU875" i="3"/>
  <c r="BT875" i="3"/>
  <c r="BS875" i="3"/>
  <c r="BR875" i="3"/>
  <c r="BQ875" i="3"/>
  <c r="BP875" i="3"/>
  <c r="BO875" i="3"/>
  <c r="BW874" i="3"/>
  <c r="BU874" i="3"/>
  <c r="BT874" i="3"/>
  <c r="BS874" i="3"/>
  <c r="BR874" i="3"/>
  <c r="BQ874" i="3"/>
  <c r="BP874" i="3"/>
  <c r="BO874" i="3"/>
  <c r="BW873" i="3"/>
  <c r="BU873" i="3"/>
  <c r="BT873" i="3"/>
  <c r="BS873" i="3"/>
  <c r="BR873" i="3"/>
  <c r="BQ873" i="3"/>
  <c r="BP873" i="3"/>
  <c r="BO873" i="3"/>
  <c r="BW872" i="3"/>
  <c r="BU872" i="3"/>
  <c r="BT872" i="3"/>
  <c r="BS872" i="3"/>
  <c r="BR872" i="3"/>
  <c r="BQ872" i="3"/>
  <c r="BP872" i="3"/>
  <c r="BO872" i="3"/>
  <c r="BW871" i="3"/>
  <c r="BU871" i="3"/>
  <c r="BT871" i="3"/>
  <c r="BS871" i="3"/>
  <c r="BR871" i="3"/>
  <c r="BQ871" i="3"/>
  <c r="BP871" i="3"/>
  <c r="BO871" i="3"/>
  <c r="BW870" i="3"/>
  <c r="BU870" i="3"/>
  <c r="BT870" i="3"/>
  <c r="BS870" i="3"/>
  <c r="BR870" i="3"/>
  <c r="BQ870" i="3"/>
  <c r="BP870" i="3"/>
  <c r="BO870" i="3"/>
  <c r="BW869" i="3"/>
  <c r="BU869" i="3"/>
  <c r="BT869" i="3"/>
  <c r="BS869" i="3"/>
  <c r="BR869" i="3"/>
  <c r="BQ869" i="3"/>
  <c r="BP869" i="3"/>
  <c r="BO869" i="3"/>
  <c r="BW868" i="3"/>
  <c r="BU868" i="3"/>
  <c r="BT868" i="3"/>
  <c r="BS868" i="3"/>
  <c r="BR868" i="3"/>
  <c r="BQ868" i="3"/>
  <c r="BP868" i="3"/>
  <c r="BO868" i="3"/>
  <c r="BW867" i="3"/>
  <c r="BU867" i="3"/>
  <c r="BT867" i="3"/>
  <c r="BS867" i="3"/>
  <c r="BR867" i="3"/>
  <c r="BQ867" i="3"/>
  <c r="BP867" i="3"/>
  <c r="BO867" i="3"/>
  <c r="BW866" i="3"/>
  <c r="BU866" i="3"/>
  <c r="BT866" i="3"/>
  <c r="BS866" i="3"/>
  <c r="BR866" i="3"/>
  <c r="BQ866" i="3"/>
  <c r="BP866" i="3"/>
  <c r="BO866" i="3"/>
  <c r="BW865" i="3"/>
  <c r="BU865" i="3"/>
  <c r="BT865" i="3"/>
  <c r="BS865" i="3"/>
  <c r="BR865" i="3"/>
  <c r="BQ865" i="3"/>
  <c r="BP865" i="3"/>
  <c r="BO865" i="3"/>
  <c r="BW864" i="3"/>
  <c r="BU864" i="3"/>
  <c r="BT864" i="3"/>
  <c r="BS864" i="3"/>
  <c r="BR864" i="3"/>
  <c r="BQ864" i="3"/>
  <c r="BP864" i="3"/>
  <c r="BO864" i="3"/>
  <c r="BW863" i="3"/>
  <c r="BU863" i="3"/>
  <c r="BT863" i="3"/>
  <c r="BS863" i="3"/>
  <c r="BR863" i="3"/>
  <c r="BQ863" i="3"/>
  <c r="BP863" i="3"/>
  <c r="BO863" i="3"/>
  <c r="BW862" i="3"/>
  <c r="BU862" i="3"/>
  <c r="BT862" i="3"/>
  <c r="BS862" i="3"/>
  <c r="BR862" i="3"/>
  <c r="BQ862" i="3"/>
  <c r="BP862" i="3"/>
  <c r="BO862" i="3"/>
  <c r="BW861" i="3"/>
  <c r="BU861" i="3"/>
  <c r="BT861" i="3"/>
  <c r="BS861" i="3"/>
  <c r="BR861" i="3"/>
  <c r="BQ861" i="3"/>
  <c r="BP861" i="3"/>
  <c r="BO861" i="3"/>
  <c r="BW860" i="3"/>
  <c r="BU860" i="3"/>
  <c r="BT860" i="3"/>
  <c r="BS860" i="3"/>
  <c r="BR860" i="3"/>
  <c r="BQ860" i="3"/>
  <c r="BP860" i="3"/>
  <c r="BO860" i="3"/>
  <c r="BW859" i="3"/>
  <c r="BU859" i="3"/>
  <c r="BT859" i="3"/>
  <c r="BS859" i="3"/>
  <c r="BR859" i="3"/>
  <c r="BQ859" i="3"/>
  <c r="BP859" i="3"/>
  <c r="BO859" i="3"/>
  <c r="BW858" i="3"/>
  <c r="BU858" i="3"/>
  <c r="BT858" i="3"/>
  <c r="BS858" i="3"/>
  <c r="BR858" i="3"/>
  <c r="BQ858" i="3"/>
  <c r="BP858" i="3"/>
  <c r="BO858" i="3"/>
  <c r="BW857" i="3"/>
  <c r="BU857" i="3"/>
  <c r="BT857" i="3"/>
  <c r="BS857" i="3"/>
  <c r="BR857" i="3"/>
  <c r="BQ857" i="3"/>
  <c r="BP857" i="3"/>
  <c r="BO857" i="3"/>
  <c r="BW856" i="3"/>
  <c r="BU856" i="3"/>
  <c r="BT856" i="3"/>
  <c r="BS856" i="3"/>
  <c r="BR856" i="3"/>
  <c r="BQ856" i="3"/>
  <c r="BP856" i="3"/>
  <c r="BO856" i="3"/>
  <c r="BW855" i="3"/>
  <c r="BU855" i="3"/>
  <c r="BT855" i="3"/>
  <c r="BS855" i="3"/>
  <c r="BR855" i="3"/>
  <c r="BQ855" i="3"/>
  <c r="BP855" i="3"/>
  <c r="BO855" i="3"/>
  <c r="BW854" i="3"/>
  <c r="BU854" i="3"/>
  <c r="BT854" i="3"/>
  <c r="BS854" i="3"/>
  <c r="BR854" i="3"/>
  <c r="BQ854" i="3"/>
  <c r="BP854" i="3"/>
  <c r="BO854" i="3"/>
  <c r="BW853" i="3"/>
  <c r="BU853" i="3"/>
  <c r="BT853" i="3"/>
  <c r="BS853" i="3"/>
  <c r="BR853" i="3"/>
  <c r="BQ853" i="3"/>
  <c r="BP853" i="3"/>
  <c r="BO853" i="3"/>
  <c r="BW852" i="3"/>
  <c r="BU852" i="3"/>
  <c r="BT852" i="3"/>
  <c r="BS852" i="3"/>
  <c r="BR852" i="3"/>
  <c r="BQ852" i="3"/>
  <c r="BP852" i="3"/>
  <c r="BO852" i="3"/>
  <c r="BW851" i="3"/>
  <c r="BU851" i="3"/>
  <c r="BT851" i="3"/>
  <c r="BS851" i="3"/>
  <c r="BR851" i="3"/>
  <c r="BQ851" i="3"/>
  <c r="BP851" i="3"/>
  <c r="BO851" i="3"/>
  <c r="BW850" i="3"/>
  <c r="BU850" i="3"/>
  <c r="BT850" i="3"/>
  <c r="BS850" i="3"/>
  <c r="BR850" i="3"/>
  <c r="BQ850" i="3"/>
  <c r="BP850" i="3"/>
  <c r="BO850" i="3"/>
  <c r="BW849" i="3"/>
  <c r="BU849" i="3"/>
  <c r="BT849" i="3"/>
  <c r="BS849" i="3"/>
  <c r="BR849" i="3"/>
  <c r="BQ849" i="3"/>
  <c r="BP849" i="3"/>
  <c r="BO849" i="3"/>
  <c r="BW848" i="3"/>
  <c r="BU848" i="3"/>
  <c r="BT848" i="3"/>
  <c r="BS848" i="3"/>
  <c r="BR848" i="3"/>
  <c r="BQ848" i="3"/>
  <c r="BP848" i="3"/>
  <c r="BO848" i="3"/>
  <c r="BW847" i="3"/>
  <c r="BU847" i="3"/>
  <c r="BT847" i="3"/>
  <c r="BS847" i="3"/>
  <c r="BR847" i="3"/>
  <c r="BQ847" i="3"/>
  <c r="BP847" i="3"/>
  <c r="BO847" i="3"/>
  <c r="BW846" i="3"/>
  <c r="BU846" i="3"/>
  <c r="BT846" i="3"/>
  <c r="BS846" i="3"/>
  <c r="BR846" i="3"/>
  <c r="BQ846" i="3"/>
  <c r="BP846" i="3"/>
  <c r="BO846" i="3"/>
  <c r="BW845" i="3"/>
  <c r="BU845" i="3"/>
  <c r="BT845" i="3"/>
  <c r="BS845" i="3"/>
  <c r="BR845" i="3"/>
  <c r="BQ845" i="3"/>
  <c r="BP845" i="3"/>
  <c r="BO845" i="3"/>
  <c r="BW844" i="3"/>
  <c r="BU844" i="3"/>
  <c r="BT844" i="3"/>
  <c r="BS844" i="3"/>
  <c r="BR844" i="3"/>
  <c r="BQ844" i="3"/>
  <c r="BP844" i="3"/>
  <c r="BO844" i="3"/>
  <c r="BW843" i="3"/>
  <c r="BU843" i="3"/>
  <c r="BT843" i="3"/>
  <c r="BS843" i="3"/>
  <c r="BR843" i="3"/>
  <c r="BQ843" i="3"/>
  <c r="BP843" i="3"/>
  <c r="BO843" i="3"/>
  <c r="BW842" i="3"/>
  <c r="BU842" i="3"/>
  <c r="BT842" i="3"/>
  <c r="BS842" i="3"/>
  <c r="BR842" i="3"/>
  <c r="BQ842" i="3"/>
  <c r="BP842" i="3"/>
  <c r="BO842" i="3"/>
  <c r="BW841" i="3"/>
  <c r="BU841" i="3"/>
  <c r="BT841" i="3"/>
  <c r="BS841" i="3"/>
  <c r="BR841" i="3"/>
  <c r="BQ841" i="3"/>
  <c r="BP841" i="3"/>
  <c r="BO841" i="3"/>
  <c r="BW840" i="3"/>
  <c r="BU840" i="3"/>
  <c r="BT840" i="3"/>
  <c r="BS840" i="3"/>
  <c r="BR840" i="3"/>
  <c r="BQ840" i="3"/>
  <c r="BP840" i="3"/>
  <c r="BO840" i="3"/>
  <c r="BW839" i="3"/>
  <c r="BU839" i="3"/>
  <c r="BT839" i="3"/>
  <c r="BS839" i="3"/>
  <c r="BR839" i="3"/>
  <c r="BQ839" i="3"/>
  <c r="BP839" i="3"/>
  <c r="BO839" i="3"/>
  <c r="BW838" i="3"/>
  <c r="BU838" i="3"/>
  <c r="BT838" i="3"/>
  <c r="BS838" i="3"/>
  <c r="BR838" i="3"/>
  <c r="BQ838" i="3"/>
  <c r="BP838" i="3"/>
  <c r="BO838" i="3"/>
  <c r="BW837" i="3"/>
  <c r="BU837" i="3"/>
  <c r="BT837" i="3"/>
  <c r="BS837" i="3"/>
  <c r="BR837" i="3"/>
  <c r="BQ837" i="3"/>
  <c r="BP837" i="3"/>
  <c r="BO837" i="3"/>
  <c r="BW836" i="3"/>
  <c r="BU836" i="3"/>
  <c r="BT836" i="3"/>
  <c r="BS836" i="3"/>
  <c r="BR836" i="3"/>
  <c r="BQ836" i="3"/>
  <c r="BP836" i="3"/>
  <c r="BO836" i="3"/>
  <c r="BW835" i="3"/>
  <c r="BU835" i="3"/>
  <c r="BT835" i="3"/>
  <c r="BS835" i="3"/>
  <c r="BR835" i="3"/>
  <c r="BQ835" i="3"/>
  <c r="BP835" i="3"/>
  <c r="BO835" i="3"/>
  <c r="BW834" i="3"/>
  <c r="BU834" i="3"/>
  <c r="BT834" i="3"/>
  <c r="BS834" i="3"/>
  <c r="BR834" i="3"/>
  <c r="BQ834" i="3"/>
  <c r="BP834" i="3"/>
  <c r="BO834" i="3"/>
  <c r="BW833" i="3"/>
  <c r="BU833" i="3"/>
  <c r="BT833" i="3"/>
  <c r="BS833" i="3"/>
  <c r="BR833" i="3"/>
  <c r="BQ833" i="3"/>
  <c r="BP833" i="3"/>
  <c r="BO833" i="3"/>
  <c r="BW832" i="3"/>
  <c r="BU832" i="3"/>
  <c r="BT832" i="3"/>
  <c r="BS832" i="3"/>
  <c r="BR832" i="3"/>
  <c r="BQ832" i="3"/>
  <c r="BP832" i="3"/>
  <c r="BO832" i="3"/>
  <c r="BW831" i="3"/>
  <c r="BU831" i="3"/>
  <c r="BT831" i="3"/>
  <c r="BS831" i="3"/>
  <c r="BR831" i="3"/>
  <c r="BQ831" i="3"/>
  <c r="BP831" i="3"/>
  <c r="BO831" i="3"/>
  <c r="BW830" i="3"/>
  <c r="BU830" i="3"/>
  <c r="BT830" i="3"/>
  <c r="BS830" i="3"/>
  <c r="BR830" i="3"/>
  <c r="BQ830" i="3"/>
  <c r="BP830" i="3"/>
  <c r="BO830" i="3"/>
  <c r="BW829" i="3"/>
  <c r="BU829" i="3"/>
  <c r="BT829" i="3"/>
  <c r="BS829" i="3"/>
  <c r="BR829" i="3"/>
  <c r="BQ829" i="3"/>
  <c r="BP829" i="3"/>
  <c r="BO829" i="3"/>
  <c r="BW828" i="3"/>
  <c r="BU828" i="3"/>
  <c r="BT828" i="3"/>
  <c r="BS828" i="3"/>
  <c r="BR828" i="3"/>
  <c r="BQ828" i="3"/>
  <c r="BP828" i="3"/>
  <c r="BO828" i="3"/>
  <c r="BW827" i="3"/>
  <c r="BU827" i="3"/>
  <c r="BT827" i="3"/>
  <c r="BS827" i="3"/>
  <c r="BR827" i="3"/>
  <c r="BQ827" i="3"/>
  <c r="BP827" i="3"/>
  <c r="BO827" i="3"/>
  <c r="BW826" i="3"/>
  <c r="BU826" i="3"/>
  <c r="BT826" i="3"/>
  <c r="BS826" i="3"/>
  <c r="BR826" i="3"/>
  <c r="BQ826" i="3"/>
  <c r="BP826" i="3"/>
  <c r="BO826" i="3"/>
  <c r="BW825" i="3"/>
  <c r="BU825" i="3"/>
  <c r="BT825" i="3"/>
  <c r="BS825" i="3"/>
  <c r="BR825" i="3"/>
  <c r="BQ825" i="3"/>
  <c r="BP825" i="3"/>
  <c r="BO825" i="3"/>
  <c r="BW824" i="3"/>
  <c r="BU824" i="3"/>
  <c r="BT824" i="3"/>
  <c r="BS824" i="3"/>
  <c r="BR824" i="3"/>
  <c r="BQ824" i="3"/>
  <c r="BP824" i="3"/>
  <c r="BO824" i="3"/>
  <c r="BW823" i="3"/>
  <c r="BU823" i="3"/>
  <c r="BT823" i="3"/>
  <c r="BS823" i="3"/>
  <c r="BR823" i="3"/>
  <c r="BQ823" i="3"/>
  <c r="BP823" i="3"/>
  <c r="BO823" i="3"/>
  <c r="BW822" i="3"/>
  <c r="BU822" i="3"/>
  <c r="BT822" i="3"/>
  <c r="BS822" i="3"/>
  <c r="BR822" i="3"/>
  <c r="BQ822" i="3"/>
  <c r="BP822" i="3"/>
  <c r="BO822" i="3"/>
  <c r="BW821" i="3"/>
  <c r="BU821" i="3"/>
  <c r="BT821" i="3"/>
  <c r="BS821" i="3"/>
  <c r="BR821" i="3"/>
  <c r="BQ821" i="3"/>
  <c r="BP821" i="3"/>
  <c r="BO821" i="3"/>
  <c r="BW820" i="3"/>
  <c r="BU820" i="3"/>
  <c r="BT820" i="3"/>
  <c r="BS820" i="3"/>
  <c r="BR820" i="3"/>
  <c r="BQ820" i="3"/>
  <c r="BP820" i="3"/>
  <c r="BO820" i="3"/>
  <c r="BW819" i="3"/>
  <c r="BU819" i="3"/>
  <c r="BT819" i="3"/>
  <c r="BS819" i="3"/>
  <c r="BR819" i="3"/>
  <c r="BQ819" i="3"/>
  <c r="BP819" i="3"/>
  <c r="BO819" i="3"/>
  <c r="BW818" i="3"/>
  <c r="BU818" i="3"/>
  <c r="BT818" i="3"/>
  <c r="BS818" i="3"/>
  <c r="BR818" i="3"/>
  <c r="BQ818" i="3"/>
  <c r="BP818" i="3"/>
  <c r="BO818" i="3"/>
  <c r="BW817" i="3"/>
  <c r="BU817" i="3"/>
  <c r="BT817" i="3"/>
  <c r="BS817" i="3"/>
  <c r="BR817" i="3"/>
  <c r="BQ817" i="3"/>
  <c r="BP817" i="3"/>
  <c r="BO817" i="3"/>
  <c r="BW816" i="3"/>
  <c r="BU816" i="3"/>
  <c r="BT816" i="3"/>
  <c r="BS816" i="3"/>
  <c r="BR816" i="3"/>
  <c r="BQ816" i="3"/>
  <c r="BP816" i="3"/>
  <c r="BO816" i="3"/>
  <c r="BW815" i="3"/>
  <c r="BU815" i="3"/>
  <c r="BT815" i="3"/>
  <c r="BS815" i="3"/>
  <c r="BR815" i="3"/>
  <c r="BQ815" i="3"/>
  <c r="BP815" i="3"/>
  <c r="BO815" i="3"/>
  <c r="BW814" i="3"/>
  <c r="BU814" i="3"/>
  <c r="BT814" i="3"/>
  <c r="BS814" i="3"/>
  <c r="BR814" i="3"/>
  <c r="BQ814" i="3"/>
  <c r="BP814" i="3"/>
  <c r="BO814" i="3"/>
  <c r="BW813" i="3"/>
  <c r="BU813" i="3"/>
  <c r="BT813" i="3"/>
  <c r="BS813" i="3"/>
  <c r="BR813" i="3"/>
  <c r="BQ813" i="3"/>
  <c r="BP813" i="3"/>
  <c r="BO813" i="3"/>
  <c r="BW812" i="3"/>
  <c r="BU812" i="3"/>
  <c r="BT812" i="3"/>
  <c r="BS812" i="3"/>
  <c r="BR812" i="3"/>
  <c r="BQ812" i="3"/>
  <c r="BP812" i="3"/>
  <c r="BO812" i="3"/>
  <c r="BW811" i="3"/>
  <c r="BU811" i="3"/>
  <c r="BT811" i="3"/>
  <c r="BS811" i="3"/>
  <c r="BR811" i="3"/>
  <c r="BQ811" i="3"/>
  <c r="BP811" i="3"/>
  <c r="BO811" i="3"/>
  <c r="BW810" i="3"/>
  <c r="BU810" i="3"/>
  <c r="BT810" i="3"/>
  <c r="BS810" i="3"/>
  <c r="BR810" i="3"/>
  <c r="BQ810" i="3"/>
  <c r="BP810" i="3"/>
  <c r="BO810" i="3"/>
  <c r="BW809" i="3"/>
  <c r="BU809" i="3"/>
  <c r="BT809" i="3"/>
  <c r="BS809" i="3"/>
  <c r="BR809" i="3"/>
  <c r="BQ809" i="3"/>
  <c r="BP809" i="3"/>
  <c r="BO809" i="3"/>
  <c r="BW808" i="3"/>
  <c r="BU808" i="3"/>
  <c r="BT808" i="3"/>
  <c r="BS808" i="3"/>
  <c r="BR808" i="3"/>
  <c r="BQ808" i="3"/>
  <c r="BP808" i="3"/>
  <c r="BO808" i="3"/>
  <c r="BW807" i="3"/>
  <c r="BU807" i="3"/>
  <c r="BT807" i="3"/>
  <c r="BS807" i="3"/>
  <c r="BR807" i="3"/>
  <c r="BQ807" i="3"/>
  <c r="BP807" i="3"/>
  <c r="BO807" i="3"/>
  <c r="BW806" i="3"/>
  <c r="BU806" i="3"/>
  <c r="BT806" i="3"/>
  <c r="BS806" i="3"/>
  <c r="BR806" i="3"/>
  <c r="BQ806" i="3"/>
  <c r="BP806" i="3"/>
  <c r="BO806" i="3"/>
  <c r="BW805" i="3"/>
  <c r="BU805" i="3"/>
  <c r="BT805" i="3"/>
  <c r="BS805" i="3"/>
  <c r="BR805" i="3"/>
  <c r="BQ805" i="3"/>
  <c r="BP805" i="3"/>
  <c r="BO805" i="3"/>
  <c r="BW804" i="3"/>
  <c r="BU804" i="3"/>
  <c r="BT804" i="3"/>
  <c r="BS804" i="3"/>
  <c r="BR804" i="3"/>
  <c r="BQ804" i="3"/>
  <c r="BP804" i="3"/>
  <c r="BO804" i="3"/>
  <c r="BW803" i="3"/>
  <c r="BU803" i="3"/>
  <c r="BT803" i="3"/>
  <c r="BS803" i="3"/>
  <c r="BR803" i="3"/>
  <c r="BQ803" i="3"/>
  <c r="BP803" i="3"/>
  <c r="BO803" i="3"/>
  <c r="BW802" i="3"/>
  <c r="BU802" i="3"/>
  <c r="BT802" i="3"/>
  <c r="BS802" i="3"/>
  <c r="BR802" i="3"/>
  <c r="BQ802" i="3"/>
  <c r="BP802" i="3"/>
  <c r="BO802" i="3"/>
  <c r="BW801" i="3"/>
  <c r="BU801" i="3"/>
  <c r="BT801" i="3"/>
  <c r="BS801" i="3"/>
  <c r="BR801" i="3"/>
  <c r="BQ801" i="3"/>
  <c r="BP801" i="3"/>
  <c r="BO801" i="3"/>
  <c r="BW800" i="3"/>
  <c r="BU800" i="3"/>
  <c r="BT800" i="3"/>
  <c r="BS800" i="3"/>
  <c r="BR800" i="3"/>
  <c r="BQ800" i="3"/>
  <c r="BP800" i="3"/>
  <c r="BO800" i="3"/>
  <c r="BW799" i="3"/>
  <c r="BU799" i="3"/>
  <c r="BT799" i="3"/>
  <c r="BS799" i="3"/>
  <c r="BR799" i="3"/>
  <c r="BQ799" i="3"/>
  <c r="BP799" i="3"/>
  <c r="BO799" i="3"/>
  <c r="BW798" i="3"/>
  <c r="BU798" i="3"/>
  <c r="BT798" i="3"/>
  <c r="BS798" i="3"/>
  <c r="BR798" i="3"/>
  <c r="BQ798" i="3"/>
  <c r="BP798" i="3"/>
  <c r="BO798" i="3"/>
  <c r="BW797" i="3"/>
  <c r="BU797" i="3"/>
  <c r="BT797" i="3"/>
  <c r="BS797" i="3"/>
  <c r="BR797" i="3"/>
  <c r="BQ797" i="3"/>
  <c r="BP797" i="3"/>
  <c r="BO797" i="3"/>
  <c r="BW796" i="3"/>
  <c r="BU796" i="3"/>
  <c r="BT796" i="3"/>
  <c r="BS796" i="3"/>
  <c r="BR796" i="3"/>
  <c r="BQ796" i="3"/>
  <c r="BP796" i="3"/>
  <c r="BO796" i="3"/>
  <c r="BW795" i="3"/>
  <c r="BU795" i="3"/>
  <c r="BT795" i="3"/>
  <c r="BS795" i="3"/>
  <c r="BR795" i="3"/>
  <c r="BQ795" i="3"/>
  <c r="BP795" i="3"/>
  <c r="BO795" i="3"/>
  <c r="BW794" i="3"/>
  <c r="BU794" i="3"/>
  <c r="BT794" i="3"/>
  <c r="BS794" i="3"/>
  <c r="BR794" i="3"/>
  <c r="BQ794" i="3"/>
  <c r="BP794" i="3"/>
  <c r="BO794" i="3"/>
  <c r="BW793" i="3"/>
  <c r="BU793" i="3"/>
  <c r="BT793" i="3"/>
  <c r="BS793" i="3"/>
  <c r="BR793" i="3"/>
  <c r="BQ793" i="3"/>
  <c r="BP793" i="3"/>
  <c r="BO793" i="3"/>
  <c r="BW792" i="3"/>
  <c r="BU792" i="3"/>
  <c r="BT792" i="3"/>
  <c r="BS792" i="3"/>
  <c r="BR792" i="3"/>
  <c r="BQ792" i="3"/>
  <c r="BP792" i="3"/>
  <c r="BO792" i="3"/>
  <c r="BW791" i="3"/>
  <c r="BU791" i="3"/>
  <c r="BT791" i="3"/>
  <c r="BS791" i="3"/>
  <c r="BR791" i="3"/>
  <c r="BQ791" i="3"/>
  <c r="BP791" i="3"/>
  <c r="BO791" i="3"/>
  <c r="BW790" i="3"/>
  <c r="BU790" i="3"/>
  <c r="BT790" i="3"/>
  <c r="BS790" i="3"/>
  <c r="BR790" i="3"/>
  <c r="BQ790" i="3"/>
  <c r="BP790" i="3"/>
  <c r="BO790" i="3"/>
  <c r="BW789" i="3"/>
  <c r="BU789" i="3"/>
  <c r="BT789" i="3"/>
  <c r="BS789" i="3"/>
  <c r="BR789" i="3"/>
  <c r="BQ789" i="3"/>
  <c r="BP789" i="3"/>
  <c r="BO789" i="3"/>
  <c r="BW788" i="3"/>
  <c r="BU788" i="3"/>
  <c r="BT788" i="3"/>
  <c r="BS788" i="3"/>
  <c r="BR788" i="3"/>
  <c r="BQ788" i="3"/>
  <c r="BP788" i="3"/>
  <c r="BO788" i="3"/>
  <c r="BW787" i="3"/>
  <c r="BU787" i="3"/>
  <c r="BT787" i="3"/>
  <c r="BS787" i="3"/>
  <c r="BR787" i="3"/>
  <c r="BQ787" i="3"/>
  <c r="BP787" i="3"/>
  <c r="BO787" i="3"/>
  <c r="BW786" i="3"/>
  <c r="BU786" i="3"/>
  <c r="BT786" i="3"/>
  <c r="BS786" i="3"/>
  <c r="BR786" i="3"/>
  <c r="BQ786" i="3"/>
  <c r="BP786" i="3"/>
  <c r="BO786" i="3"/>
  <c r="BW785" i="3"/>
  <c r="BU785" i="3"/>
  <c r="BT785" i="3"/>
  <c r="BS785" i="3"/>
  <c r="BR785" i="3"/>
  <c r="BQ785" i="3"/>
  <c r="BP785" i="3"/>
  <c r="BO785" i="3"/>
  <c r="BW784" i="3"/>
  <c r="BU784" i="3"/>
  <c r="BT784" i="3"/>
  <c r="BS784" i="3"/>
  <c r="BR784" i="3"/>
  <c r="BQ784" i="3"/>
  <c r="BP784" i="3"/>
  <c r="BO784" i="3"/>
  <c r="BW783" i="3"/>
  <c r="BU783" i="3"/>
  <c r="BT783" i="3"/>
  <c r="BS783" i="3"/>
  <c r="BR783" i="3"/>
  <c r="BQ783" i="3"/>
  <c r="BP783" i="3"/>
  <c r="BO783" i="3"/>
  <c r="BW782" i="3"/>
  <c r="BU782" i="3"/>
  <c r="BT782" i="3"/>
  <c r="BS782" i="3"/>
  <c r="BR782" i="3"/>
  <c r="BQ782" i="3"/>
  <c r="BP782" i="3"/>
  <c r="BO782" i="3"/>
  <c r="BW781" i="3"/>
  <c r="BU781" i="3"/>
  <c r="BT781" i="3"/>
  <c r="BS781" i="3"/>
  <c r="BR781" i="3"/>
  <c r="BQ781" i="3"/>
  <c r="BP781" i="3"/>
  <c r="BO781" i="3"/>
  <c r="BW780" i="3"/>
  <c r="BU780" i="3"/>
  <c r="BT780" i="3"/>
  <c r="BS780" i="3"/>
  <c r="BR780" i="3"/>
  <c r="BQ780" i="3"/>
  <c r="BP780" i="3"/>
  <c r="BO780" i="3"/>
  <c r="BW779" i="3"/>
  <c r="BU779" i="3"/>
  <c r="BT779" i="3"/>
  <c r="BS779" i="3"/>
  <c r="BR779" i="3"/>
  <c r="BQ779" i="3"/>
  <c r="BP779" i="3"/>
  <c r="BO779" i="3"/>
  <c r="BW778" i="3"/>
  <c r="BU778" i="3"/>
  <c r="BT778" i="3"/>
  <c r="BS778" i="3"/>
  <c r="BR778" i="3"/>
  <c r="BQ778" i="3"/>
  <c r="BP778" i="3"/>
  <c r="BO778" i="3"/>
  <c r="BW777" i="3"/>
  <c r="BU777" i="3"/>
  <c r="BT777" i="3"/>
  <c r="BS777" i="3"/>
  <c r="BR777" i="3"/>
  <c r="BQ777" i="3"/>
  <c r="BP777" i="3"/>
  <c r="BO777" i="3"/>
  <c r="BW776" i="3"/>
  <c r="BU776" i="3"/>
  <c r="BT776" i="3"/>
  <c r="BS776" i="3"/>
  <c r="BR776" i="3"/>
  <c r="BQ776" i="3"/>
  <c r="BP776" i="3"/>
  <c r="BO776" i="3"/>
  <c r="BW775" i="3"/>
  <c r="BU775" i="3"/>
  <c r="BT775" i="3"/>
  <c r="BS775" i="3"/>
  <c r="BR775" i="3"/>
  <c r="BQ775" i="3"/>
  <c r="BP775" i="3"/>
  <c r="BO775" i="3"/>
  <c r="BW774" i="3"/>
  <c r="BU774" i="3"/>
  <c r="BT774" i="3"/>
  <c r="BS774" i="3"/>
  <c r="BR774" i="3"/>
  <c r="BQ774" i="3"/>
  <c r="BP774" i="3"/>
  <c r="BO774" i="3"/>
  <c r="BW773" i="3"/>
  <c r="BU773" i="3"/>
  <c r="BT773" i="3"/>
  <c r="BS773" i="3"/>
  <c r="BR773" i="3"/>
  <c r="BQ773" i="3"/>
  <c r="BP773" i="3"/>
  <c r="BO773" i="3"/>
  <c r="BW772" i="3"/>
  <c r="BU772" i="3"/>
  <c r="BT772" i="3"/>
  <c r="BS772" i="3"/>
  <c r="BR772" i="3"/>
  <c r="BQ772" i="3"/>
  <c r="BP772" i="3"/>
  <c r="BO772" i="3"/>
  <c r="BW771" i="3"/>
  <c r="BU771" i="3"/>
  <c r="BT771" i="3"/>
  <c r="BS771" i="3"/>
  <c r="BR771" i="3"/>
  <c r="BQ771" i="3"/>
  <c r="BP771" i="3"/>
  <c r="BO771" i="3"/>
  <c r="BW770" i="3"/>
  <c r="BU770" i="3"/>
  <c r="BT770" i="3"/>
  <c r="BS770" i="3"/>
  <c r="BR770" i="3"/>
  <c r="BQ770" i="3"/>
  <c r="BP770" i="3"/>
  <c r="BO770" i="3"/>
  <c r="BW769" i="3"/>
  <c r="BU769" i="3"/>
  <c r="BT769" i="3"/>
  <c r="BS769" i="3"/>
  <c r="BR769" i="3"/>
  <c r="BQ769" i="3"/>
  <c r="BP769" i="3"/>
  <c r="BO769" i="3"/>
  <c r="BW768" i="3"/>
  <c r="BU768" i="3"/>
  <c r="BT768" i="3"/>
  <c r="BS768" i="3"/>
  <c r="BR768" i="3"/>
  <c r="BQ768" i="3"/>
  <c r="BP768" i="3"/>
  <c r="BO768" i="3"/>
  <c r="BW767" i="3"/>
  <c r="BU767" i="3"/>
  <c r="BT767" i="3"/>
  <c r="BS767" i="3"/>
  <c r="BR767" i="3"/>
  <c r="BQ767" i="3"/>
  <c r="BP767" i="3"/>
  <c r="BO767" i="3"/>
  <c r="BW766" i="3"/>
  <c r="BU766" i="3"/>
  <c r="BT766" i="3"/>
  <c r="BS766" i="3"/>
  <c r="BR766" i="3"/>
  <c r="BQ766" i="3"/>
  <c r="BP766" i="3"/>
  <c r="BO766" i="3"/>
  <c r="BW765" i="3"/>
  <c r="BU765" i="3"/>
  <c r="BT765" i="3"/>
  <c r="BS765" i="3"/>
  <c r="BR765" i="3"/>
  <c r="BQ765" i="3"/>
  <c r="BP765" i="3"/>
  <c r="BO765" i="3"/>
  <c r="BW764" i="3"/>
  <c r="BU764" i="3"/>
  <c r="BT764" i="3"/>
  <c r="BS764" i="3"/>
  <c r="BR764" i="3"/>
  <c r="BQ764" i="3"/>
  <c r="BP764" i="3"/>
  <c r="BO764" i="3"/>
  <c r="BW763" i="3"/>
  <c r="BU763" i="3"/>
  <c r="BT763" i="3"/>
  <c r="BS763" i="3"/>
  <c r="BR763" i="3"/>
  <c r="BQ763" i="3"/>
  <c r="BP763" i="3"/>
  <c r="BO763" i="3"/>
  <c r="BW762" i="3"/>
  <c r="BU762" i="3"/>
  <c r="BT762" i="3"/>
  <c r="BS762" i="3"/>
  <c r="BR762" i="3"/>
  <c r="BQ762" i="3"/>
  <c r="BP762" i="3"/>
  <c r="BO762" i="3"/>
  <c r="BW761" i="3"/>
  <c r="BU761" i="3"/>
  <c r="BT761" i="3"/>
  <c r="BS761" i="3"/>
  <c r="BR761" i="3"/>
  <c r="BQ761" i="3"/>
  <c r="BP761" i="3"/>
  <c r="BO761" i="3"/>
  <c r="BW760" i="3"/>
  <c r="BU760" i="3"/>
  <c r="BT760" i="3"/>
  <c r="BS760" i="3"/>
  <c r="BR760" i="3"/>
  <c r="BQ760" i="3"/>
  <c r="BP760" i="3"/>
  <c r="BO760" i="3"/>
  <c r="BW759" i="3"/>
  <c r="BU759" i="3"/>
  <c r="BT759" i="3"/>
  <c r="BS759" i="3"/>
  <c r="BR759" i="3"/>
  <c r="BQ759" i="3"/>
  <c r="BP759" i="3"/>
  <c r="BO759" i="3"/>
  <c r="BW758" i="3"/>
  <c r="BU758" i="3"/>
  <c r="BT758" i="3"/>
  <c r="BS758" i="3"/>
  <c r="BR758" i="3"/>
  <c r="BQ758" i="3"/>
  <c r="BP758" i="3"/>
  <c r="BO758" i="3"/>
  <c r="BW757" i="3"/>
  <c r="BU757" i="3"/>
  <c r="BT757" i="3"/>
  <c r="BS757" i="3"/>
  <c r="BR757" i="3"/>
  <c r="BQ757" i="3"/>
  <c r="BP757" i="3"/>
  <c r="BO757" i="3"/>
  <c r="BW756" i="3"/>
  <c r="BU756" i="3"/>
  <c r="BT756" i="3"/>
  <c r="BS756" i="3"/>
  <c r="BR756" i="3"/>
  <c r="BQ756" i="3"/>
  <c r="BP756" i="3"/>
  <c r="BO756" i="3"/>
  <c r="BW755" i="3"/>
  <c r="BU755" i="3"/>
  <c r="BT755" i="3"/>
  <c r="BS755" i="3"/>
  <c r="BR755" i="3"/>
  <c r="BQ755" i="3"/>
  <c r="BP755" i="3"/>
  <c r="BO755" i="3"/>
  <c r="BW754" i="3"/>
  <c r="BU754" i="3"/>
  <c r="BT754" i="3"/>
  <c r="BS754" i="3"/>
  <c r="BR754" i="3"/>
  <c r="BQ754" i="3"/>
  <c r="BP754" i="3"/>
  <c r="BO754" i="3"/>
  <c r="BW753" i="3"/>
  <c r="BU753" i="3"/>
  <c r="BT753" i="3"/>
  <c r="BS753" i="3"/>
  <c r="BR753" i="3"/>
  <c r="BQ753" i="3"/>
  <c r="BP753" i="3"/>
  <c r="BO753" i="3"/>
  <c r="BW752" i="3"/>
  <c r="BU752" i="3"/>
  <c r="BT752" i="3"/>
  <c r="BS752" i="3"/>
  <c r="BR752" i="3"/>
  <c r="BQ752" i="3"/>
  <c r="BP752" i="3"/>
  <c r="BO752" i="3"/>
  <c r="BW751" i="3"/>
  <c r="BU751" i="3"/>
  <c r="BT751" i="3"/>
  <c r="BS751" i="3"/>
  <c r="BR751" i="3"/>
  <c r="BQ751" i="3"/>
  <c r="BP751" i="3"/>
  <c r="BO751" i="3"/>
  <c r="BW750" i="3"/>
  <c r="BU750" i="3"/>
  <c r="BT750" i="3"/>
  <c r="BS750" i="3"/>
  <c r="BR750" i="3"/>
  <c r="BQ750" i="3"/>
  <c r="BP750" i="3"/>
  <c r="BO750" i="3"/>
  <c r="BW749" i="3"/>
  <c r="BU749" i="3"/>
  <c r="BT749" i="3"/>
  <c r="BS749" i="3"/>
  <c r="BR749" i="3"/>
  <c r="BQ749" i="3"/>
  <c r="BP749" i="3"/>
  <c r="BO749" i="3"/>
  <c r="BW748" i="3"/>
  <c r="BU748" i="3"/>
  <c r="BT748" i="3"/>
  <c r="BS748" i="3"/>
  <c r="BR748" i="3"/>
  <c r="BQ748" i="3"/>
  <c r="BP748" i="3"/>
  <c r="BO748" i="3"/>
  <c r="BW747" i="3"/>
  <c r="BU747" i="3"/>
  <c r="BT747" i="3"/>
  <c r="BS747" i="3"/>
  <c r="BR747" i="3"/>
  <c r="BQ747" i="3"/>
  <c r="BP747" i="3"/>
  <c r="BO747" i="3"/>
  <c r="BW746" i="3"/>
  <c r="BU746" i="3"/>
  <c r="BT746" i="3"/>
  <c r="BS746" i="3"/>
  <c r="BR746" i="3"/>
  <c r="BQ746" i="3"/>
  <c r="BP746" i="3"/>
  <c r="BO746" i="3"/>
  <c r="BW745" i="3"/>
  <c r="BU745" i="3"/>
  <c r="BT745" i="3"/>
  <c r="BS745" i="3"/>
  <c r="BR745" i="3"/>
  <c r="BQ745" i="3"/>
  <c r="BP745" i="3"/>
  <c r="BO745" i="3"/>
  <c r="BW744" i="3"/>
  <c r="BU744" i="3"/>
  <c r="BT744" i="3"/>
  <c r="BS744" i="3"/>
  <c r="BR744" i="3"/>
  <c r="BQ744" i="3"/>
  <c r="BP744" i="3"/>
  <c r="BO744" i="3"/>
  <c r="BW743" i="3"/>
  <c r="BU743" i="3"/>
  <c r="BT743" i="3"/>
  <c r="BS743" i="3"/>
  <c r="BR743" i="3"/>
  <c r="BQ743" i="3"/>
  <c r="BP743" i="3"/>
  <c r="BO743" i="3"/>
  <c r="BW742" i="3"/>
  <c r="BU742" i="3"/>
  <c r="BT742" i="3"/>
  <c r="BS742" i="3"/>
  <c r="BR742" i="3"/>
  <c r="BQ742" i="3"/>
  <c r="BP742" i="3"/>
  <c r="BO742" i="3"/>
  <c r="BW741" i="3"/>
  <c r="BU741" i="3"/>
  <c r="BT741" i="3"/>
  <c r="BS741" i="3"/>
  <c r="BR741" i="3"/>
  <c r="BQ741" i="3"/>
  <c r="BP741" i="3"/>
  <c r="BO741" i="3"/>
  <c r="BW740" i="3"/>
  <c r="BU740" i="3"/>
  <c r="BT740" i="3"/>
  <c r="BS740" i="3"/>
  <c r="BR740" i="3"/>
  <c r="BQ740" i="3"/>
  <c r="BP740" i="3"/>
  <c r="BO740" i="3"/>
  <c r="BW739" i="3"/>
  <c r="BU739" i="3"/>
  <c r="BT739" i="3"/>
  <c r="BS739" i="3"/>
  <c r="BR739" i="3"/>
  <c r="BQ739" i="3"/>
  <c r="BP739" i="3"/>
  <c r="BO739" i="3"/>
  <c r="BW738" i="3"/>
  <c r="BU738" i="3"/>
  <c r="BT738" i="3"/>
  <c r="BS738" i="3"/>
  <c r="BR738" i="3"/>
  <c r="BQ738" i="3"/>
  <c r="BP738" i="3"/>
  <c r="BO738" i="3"/>
  <c r="BW737" i="3"/>
  <c r="BU737" i="3"/>
  <c r="BT737" i="3"/>
  <c r="BS737" i="3"/>
  <c r="BR737" i="3"/>
  <c r="BQ737" i="3"/>
  <c r="BP737" i="3"/>
  <c r="BO737" i="3"/>
  <c r="BW736" i="3"/>
  <c r="BU736" i="3"/>
  <c r="BT736" i="3"/>
  <c r="BS736" i="3"/>
  <c r="BR736" i="3"/>
  <c r="BQ736" i="3"/>
  <c r="BP736" i="3"/>
  <c r="BO736" i="3"/>
  <c r="BW735" i="3"/>
  <c r="BU735" i="3"/>
  <c r="BT735" i="3"/>
  <c r="BS735" i="3"/>
  <c r="BR735" i="3"/>
  <c r="BQ735" i="3"/>
  <c r="BP735" i="3"/>
  <c r="BO735" i="3"/>
  <c r="BW734" i="3"/>
  <c r="BU734" i="3"/>
  <c r="BT734" i="3"/>
  <c r="BS734" i="3"/>
  <c r="BR734" i="3"/>
  <c r="BQ734" i="3"/>
  <c r="BP734" i="3"/>
  <c r="BO734" i="3"/>
  <c r="BW733" i="3"/>
  <c r="BU733" i="3"/>
  <c r="BT733" i="3"/>
  <c r="BS733" i="3"/>
  <c r="BR733" i="3"/>
  <c r="BQ733" i="3"/>
  <c r="BP733" i="3"/>
  <c r="BO733" i="3"/>
  <c r="BW732" i="3"/>
  <c r="BU732" i="3"/>
  <c r="BT732" i="3"/>
  <c r="BS732" i="3"/>
  <c r="BR732" i="3"/>
  <c r="BQ732" i="3"/>
  <c r="BP732" i="3"/>
  <c r="BO732" i="3"/>
  <c r="BW731" i="3"/>
  <c r="BU731" i="3"/>
  <c r="BT731" i="3"/>
  <c r="BS731" i="3"/>
  <c r="BR731" i="3"/>
  <c r="BQ731" i="3"/>
  <c r="BP731" i="3"/>
  <c r="BO731" i="3"/>
  <c r="BW730" i="3"/>
  <c r="BU730" i="3"/>
  <c r="BT730" i="3"/>
  <c r="BS730" i="3"/>
  <c r="BR730" i="3"/>
  <c r="BQ730" i="3"/>
  <c r="BP730" i="3"/>
  <c r="BO730" i="3"/>
  <c r="BW729" i="3"/>
  <c r="BU729" i="3"/>
  <c r="BT729" i="3"/>
  <c r="BS729" i="3"/>
  <c r="BR729" i="3"/>
  <c r="BQ729" i="3"/>
  <c r="BP729" i="3"/>
  <c r="BO729" i="3"/>
  <c r="BW728" i="3"/>
  <c r="BU728" i="3"/>
  <c r="BT728" i="3"/>
  <c r="BS728" i="3"/>
  <c r="BR728" i="3"/>
  <c r="BQ728" i="3"/>
  <c r="BP728" i="3"/>
  <c r="BO728" i="3"/>
  <c r="BW727" i="3"/>
  <c r="BU727" i="3"/>
  <c r="BT727" i="3"/>
  <c r="BS727" i="3"/>
  <c r="BR727" i="3"/>
  <c r="BQ727" i="3"/>
  <c r="BP727" i="3"/>
  <c r="BO727" i="3"/>
  <c r="BW726" i="3"/>
  <c r="BU726" i="3"/>
  <c r="BT726" i="3"/>
  <c r="BS726" i="3"/>
  <c r="BR726" i="3"/>
  <c r="BQ726" i="3"/>
  <c r="BP726" i="3"/>
  <c r="BO726" i="3"/>
  <c r="BW725" i="3"/>
  <c r="BU725" i="3"/>
  <c r="BT725" i="3"/>
  <c r="BS725" i="3"/>
  <c r="BR725" i="3"/>
  <c r="BQ725" i="3"/>
  <c r="BP725" i="3"/>
  <c r="BO725" i="3"/>
  <c r="BW724" i="3"/>
  <c r="BU724" i="3"/>
  <c r="BT724" i="3"/>
  <c r="BS724" i="3"/>
  <c r="BR724" i="3"/>
  <c r="BQ724" i="3"/>
  <c r="BP724" i="3"/>
  <c r="BO724" i="3"/>
  <c r="BW723" i="3"/>
  <c r="BU723" i="3"/>
  <c r="BT723" i="3"/>
  <c r="BS723" i="3"/>
  <c r="BR723" i="3"/>
  <c r="BQ723" i="3"/>
  <c r="BP723" i="3"/>
  <c r="BO723" i="3"/>
  <c r="BW722" i="3"/>
  <c r="BU722" i="3"/>
  <c r="BT722" i="3"/>
  <c r="BS722" i="3"/>
  <c r="BR722" i="3"/>
  <c r="BQ722" i="3"/>
  <c r="BP722" i="3"/>
  <c r="BO722" i="3"/>
  <c r="BW721" i="3"/>
  <c r="BU721" i="3"/>
  <c r="BT721" i="3"/>
  <c r="BS721" i="3"/>
  <c r="BR721" i="3"/>
  <c r="BQ721" i="3"/>
  <c r="BP721" i="3"/>
  <c r="BO721" i="3"/>
  <c r="BW720" i="3"/>
  <c r="BU720" i="3"/>
  <c r="BT720" i="3"/>
  <c r="BS720" i="3"/>
  <c r="BR720" i="3"/>
  <c r="BQ720" i="3"/>
  <c r="BP720" i="3"/>
  <c r="BO720" i="3"/>
  <c r="BW719" i="3"/>
  <c r="BU719" i="3"/>
  <c r="BT719" i="3"/>
  <c r="BS719" i="3"/>
  <c r="BR719" i="3"/>
  <c r="BQ719" i="3"/>
  <c r="BP719" i="3"/>
  <c r="BO719" i="3"/>
  <c r="BW718" i="3"/>
  <c r="BU718" i="3"/>
  <c r="BT718" i="3"/>
  <c r="BS718" i="3"/>
  <c r="BR718" i="3"/>
  <c r="BQ718" i="3"/>
  <c r="BP718" i="3"/>
  <c r="BO718" i="3"/>
  <c r="BW717" i="3"/>
  <c r="BU717" i="3"/>
  <c r="BT717" i="3"/>
  <c r="BS717" i="3"/>
  <c r="BR717" i="3"/>
  <c r="BQ717" i="3"/>
  <c r="BP717" i="3"/>
  <c r="BO717" i="3"/>
  <c r="BW716" i="3"/>
  <c r="BU716" i="3"/>
  <c r="BT716" i="3"/>
  <c r="BS716" i="3"/>
  <c r="BR716" i="3"/>
  <c r="BQ716" i="3"/>
  <c r="BP716" i="3"/>
  <c r="BO716" i="3"/>
  <c r="BW715" i="3"/>
  <c r="BU715" i="3"/>
  <c r="BT715" i="3"/>
  <c r="BS715" i="3"/>
  <c r="BR715" i="3"/>
  <c r="BQ715" i="3"/>
  <c r="BP715" i="3"/>
  <c r="BO715" i="3"/>
  <c r="BW714" i="3"/>
  <c r="BU714" i="3"/>
  <c r="BT714" i="3"/>
  <c r="BS714" i="3"/>
  <c r="BR714" i="3"/>
  <c r="BQ714" i="3"/>
  <c r="BP714" i="3"/>
  <c r="BO714" i="3"/>
  <c r="BW713" i="3"/>
  <c r="BU713" i="3"/>
  <c r="BT713" i="3"/>
  <c r="BS713" i="3"/>
  <c r="BR713" i="3"/>
  <c r="BQ713" i="3"/>
  <c r="BP713" i="3"/>
  <c r="BO713" i="3"/>
  <c r="BW712" i="3"/>
  <c r="BU712" i="3"/>
  <c r="BT712" i="3"/>
  <c r="BS712" i="3"/>
  <c r="BR712" i="3"/>
  <c r="BQ712" i="3"/>
  <c r="BP712" i="3"/>
  <c r="BO712" i="3"/>
  <c r="BW711" i="3"/>
  <c r="BU711" i="3"/>
  <c r="BT711" i="3"/>
  <c r="BS711" i="3"/>
  <c r="BR711" i="3"/>
  <c r="BQ711" i="3"/>
  <c r="BP711" i="3"/>
  <c r="BO711" i="3"/>
  <c r="BW710" i="3"/>
  <c r="BU710" i="3"/>
  <c r="BT710" i="3"/>
  <c r="BS710" i="3"/>
  <c r="BR710" i="3"/>
  <c r="BQ710" i="3"/>
  <c r="BP710" i="3"/>
  <c r="BO710" i="3"/>
  <c r="BW709" i="3"/>
  <c r="BU709" i="3"/>
  <c r="BT709" i="3"/>
  <c r="BS709" i="3"/>
  <c r="BR709" i="3"/>
  <c r="BQ709" i="3"/>
  <c r="BP709" i="3"/>
  <c r="BO709" i="3"/>
  <c r="BW708" i="3"/>
  <c r="BU708" i="3"/>
  <c r="BT708" i="3"/>
  <c r="BS708" i="3"/>
  <c r="BR708" i="3"/>
  <c r="BQ708" i="3"/>
  <c r="BP708" i="3"/>
  <c r="BO708" i="3"/>
  <c r="BW707" i="3"/>
  <c r="BU707" i="3"/>
  <c r="BT707" i="3"/>
  <c r="BS707" i="3"/>
  <c r="BR707" i="3"/>
  <c r="BQ707" i="3"/>
  <c r="BP707" i="3"/>
  <c r="BO707" i="3"/>
  <c r="BW706" i="3"/>
  <c r="BU706" i="3"/>
  <c r="BT706" i="3"/>
  <c r="BS706" i="3"/>
  <c r="BR706" i="3"/>
  <c r="BQ706" i="3"/>
  <c r="BP706" i="3"/>
  <c r="BO706" i="3"/>
  <c r="BW705" i="3"/>
  <c r="BU705" i="3"/>
  <c r="BT705" i="3"/>
  <c r="BS705" i="3"/>
  <c r="BR705" i="3"/>
  <c r="BQ705" i="3"/>
  <c r="BP705" i="3"/>
  <c r="BO705" i="3"/>
  <c r="BW704" i="3"/>
  <c r="BU704" i="3"/>
  <c r="BT704" i="3"/>
  <c r="BS704" i="3"/>
  <c r="BR704" i="3"/>
  <c r="BQ704" i="3"/>
  <c r="BP704" i="3"/>
  <c r="BO704" i="3"/>
  <c r="BW703" i="3"/>
  <c r="BU703" i="3"/>
  <c r="BT703" i="3"/>
  <c r="BS703" i="3"/>
  <c r="BR703" i="3"/>
  <c r="BQ703" i="3"/>
  <c r="BP703" i="3"/>
  <c r="BO703" i="3"/>
  <c r="BW702" i="3"/>
  <c r="BU702" i="3"/>
  <c r="BT702" i="3"/>
  <c r="BS702" i="3"/>
  <c r="BR702" i="3"/>
  <c r="BQ702" i="3"/>
  <c r="BP702" i="3"/>
  <c r="BO702" i="3"/>
  <c r="BW701" i="3"/>
  <c r="BU701" i="3"/>
  <c r="BT701" i="3"/>
  <c r="BS701" i="3"/>
  <c r="BR701" i="3"/>
  <c r="BQ701" i="3"/>
  <c r="BP701" i="3"/>
  <c r="BO701" i="3"/>
  <c r="BW700" i="3"/>
  <c r="BU700" i="3"/>
  <c r="BT700" i="3"/>
  <c r="BS700" i="3"/>
  <c r="BR700" i="3"/>
  <c r="BQ700" i="3"/>
  <c r="BP700" i="3"/>
  <c r="BO700" i="3"/>
  <c r="BW699" i="3"/>
  <c r="BU699" i="3"/>
  <c r="BT699" i="3"/>
  <c r="BS699" i="3"/>
  <c r="BR699" i="3"/>
  <c r="BQ699" i="3"/>
  <c r="BP699" i="3"/>
  <c r="BO699" i="3"/>
  <c r="BW698" i="3"/>
  <c r="BU698" i="3"/>
  <c r="BT698" i="3"/>
  <c r="BS698" i="3"/>
  <c r="BR698" i="3"/>
  <c r="BQ698" i="3"/>
  <c r="BP698" i="3"/>
  <c r="BO698" i="3"/>
  <c r="BW697" i="3"/>
  <c r="BU697" i="3"/>
  <c r="BT697" i="3"/>
  <c r="BS697" i="3"/>
  <c r="BR697" i="3"/>
  <c r="BQ697" i="3"/>
  <c r="BP697" i="3"/>
  <c r="BO697" i="3"/>
  <c r="BW696" i="3"/>
  <c r="BU696" i="3"/>
  <c r="BT696" i="3"/>
  <c r="BS696" i="3"/>
  <c r="BR696" i="3"/>
  <c r="BQ696" i="3"/>
  <c r="BP696" i="3"/>
  <c r="BO696" i="3"/>
  <c r="BW695" i="3"/>
  <c r="BU695" i="3"/>
  <c r="BT695" i="3"/>
  <c r="BS695" i="3"/>
  <c r="BR695" i="3"/>
  <c r="BQ695" i="3"/>
  <c r="BP695" i="3"/>
  <c r="BO695" i="3"/>
  <c r="BW694" i="3"/>
  <c r="BU694" i="3"/>
  <c r="BT694" i="3"/>
  <c r="BS694" i="3"/>
  <c r="BR694" i="3"/>
  <c r="BQ694" i="3"/>
  <c r="BP694" i="3"/>
  <c r="BO694" i="3"/>
  <c r="BW693" i="3"/>
  <c r="BU693" i="3"/>
  <c r="BT693" i="3"/>
  <c r="BS693" i="3"/>
  <c r="BR693" i="3"/>
  <c r="BQ693" i="3"/>
  <c r="BP693" i="3"/>
  <c r="BO693" i="3"/>
  <c r="BW692" i="3"/>
  <c r="BU692" i="3"/>
  <c r="BT692" i="3"/>
  <c r="BS692" i="3"/>
  <c r="BR692" i="3"/>
  <c r="BQ692" i="3"/>
  <c r="BP692" i="3"/>
  <c r="BO692" i="3"/>
  <c r="BW691" i="3"/>
  <c r="BU691" i="3"/>
  <c r="BT691" i="3"/>
  <c r="BS691" i="3"/>
  <c r="BR691" i="3"/>
  <c r="BQ691" i="3"/>
  <c r="BP691" i="3"/>
  <c r="BO691" i="3"/>
  <c r="BW690" i="3"/>
  <c r="BU690" i="3"/>
  <c r="BT690" i="3"/>
  <c r="BS690" i="3"/>
  <c r="BR690" i="3"/>
  <c r="BQ690" i="3"/>
  <c r="BP690" i="3"/>
  <c r="BO690" i="3"/>
  <c r="BW689" i="3"/>
  <c r="BU689" i="3"/>
  <c r="BT689" i="3"/>
  <c r="BS689" i="3"/>
  <c r="BR689" i="3"/>
  <c r="BQ689" i="3"/>
  <c r="BP689" i="3"/>
  <c r="BO689" i="3"/>
  <c r="BW688" i="3"/>
  <c r="BU688" i="3"/>
  <c r="BT688" i="3"/>
  <c r="BS688" i="3"/>
  <c r="BR688" i="3"/>
  <c r="BQ688" i="3"/>
  <c r="BP688" i="3"/>
  <c r="BO688" i="3"/>
  <c r="BW687" i="3"/>
  <c r="BU687" i="3"/>
  <c r="BT687" i="3"/>
  <c r="BS687" i="3"/>
  <c r="BR687" i="3"/>
  <c r="BQ687" i="3"/>
  <c r="BP687" i="3"/>
  <c r="BO687" i="3"/>
  <c r="BW686" i="3"/>
  <c r="BU686" i="3"/>
  <c r="BT686" i="3"/>
  <c r="BS686" i="3"/>
  <c r="BR686" i="3"/>
  <c r="BQ686" i="3"/>
  <c r="BP686" i="3"/>
  <c r="BO686" i="3"/>
  <c r="BW685" i="3"/>
  <c r="BU685" i="3"/>
  <c r="BT685" i="3"/>
  <c r="BS685" i="3"/>
  <c r="BR685" i="3"/>
  <c r="BQ685" i="3"/>
  <c r="BP685" i="3"/>
  <c r="BO685" i="3"/>
  <c r="BW684" i="3"/>
  <c r="BU684" i="3"/>
  <c r="BT684" i="3"/>
  <c r="BS684" i="3"/>
  <c r="BR684" i="3"/>
  <c r="BQ684" i="3"/>
  <c r="BP684" i="3"/>
  <c r="BO684" i="3"/>
  <c r="BW683" i="3"/>
  <c r="BU683" i="3"/>
  <c r="BT683" i="3"/>
  <c r="BS683" i="3"/>
  <c r="BR683" i="3"/>
  <c r="BQ683" i="3"/>
  <c r="BP683" i="3"/>
  <c r="BO683" i="3"/>
  <c r="BW682" i="3"/>
  <c r="BU682" i="3"/>
  <c r="BT682" i="3"/>
  <c r="BS682" i="3"/>
  <c r="BR682" i="3"/>
  <c r="BQ682" i="3"/>
  <c r="BP682" i="3"/>
  <c r="BO682" i="3"/>
  <c r="BW681" i="3"/>
  <c r="BU681" i="3"/>
  <c r="BT681" i="3"/>
  <c r="BS681" i="3"/>
  <c r="BR681" i="3"/>
  <c r="BQ681" i="3"/>
  <c r="BP681" i="3"/>
  <c r="BO681" i="3"/>
  <c r="BW680" i="3"/>
  <c r="BU680" i="3"/>
  <c r="BT680" i="3"/>
  <c r="BS680" i="3"/>
  <c r="BR680" i="3"/>
  <c r="BQ680" i="3"/>
  <c r="BP680" i="3"/>
  <c r="BO680" i="3"/>
  <c r="BW679" i="3"/>
  <c r="BU679" i="3"/>
  <c r="BT679" i="3"/>
  <c r="BS679" i="3"/>
  <c r="BR679" i="3"/>
  <c r="BQ679" i="3"/>
  <c r="BP679" i="3"/>
  <c r="BO679" i="3"/>
  <c r="BW678" i="3"/>
  <c r="BU678" i="3"/>
  <c r="BT678" i="3"/>
  <c r="BS678" i="3"/>
  <c r="BR678" i="3"/>
  <c r="BQ678" i="3"/>
  <c r="BP678" i="3"/>
  <c r="BO678" i="3"/>
  <c r="BW677" i="3"/>
  <c r="BU677" i="3"/>
  <c r="BT677" i="3"/>
  <c r="BS677" i="3"/>
  <c r="BR677" i="3"/>
  <c r="BQ677" i="3"/>
  <c r="BP677" i="3"/>
  <c r="BO677" i="3"/>
  <c r="BW676" i="3"/>
  <c r="BU676" i="3"/>
  <c r="BT676" i="3"/>
  <c r="BS676" i="3"/>
  <c r="BR676" i="3"/>
  <c r="BQ676" i="3"/>
  <c r="BP676" i="3"/>
  <c r="BO676" i="3"/>
  <c r="BW675" i="3"/>
  <c r="BU675" i="3"/>
  <c r="BT675" i="3"/>
  <c r="BS675" i="3"/>
  <c r="BR675" i="3"/>
  <c r="BQ675" i="3"/>
  <c r="BP675" i="3"/>
  <c r="BO675" i="3"/>
  <c r="BW674" i="3"/>
  <c r="BU674" i="3"/>
  <c r="BT674" i="3"/>
  <c r="BS674" i="3"/>
  <c r="BR674" i="3"/>
  <c r="BQ674" i="3"/>
  <c r="BP674" i="3"/>
  <c r="BO674" i="3"/>
  <c r="BW673" i="3"/>
  <c r="BU673" i="3"/>
  <c r="BT673" i="3"/>
  <c r="BS673" i="3"/>
  <c r="BR673" i="3"/>
  <c r="BQ673" i="3"/>
  <c r="BP673" i="3"/>
  <c r="BO673" i="3"/>
  <c r="BW672" i="3"/>
  <c r="BU672" i="3"/>
  <c r="BT672" i="3"/>
  <c r="BS672" i="3"/>
  <c r="BR672" i="3"/>
  <c r="BQ672" i="3"/>
  <c r="BP672" i="3"/>
  <c r="BO672" i="3"/>
  <c r="BW671" i="3"/>
  <c r="BU671" i="3"/>
  <c r="BT671" i="3"/>
  <c r="BS671" i="3"/>
  <c r="BR671" i="3"/>
  <c r="BQ671" i="3"/>
  <c r="BP671" i="3"/>
  <c r="BO671" i="3"/>
  <c r="BW670" i="3"/>
  <c r="BU670" i="3"/>
  <c r="BT670" i="3"/>
  <c r="BS670" i="3"/>
  <c r="BR670" i="3"/>
  <c r="BQ670" i="3"/>
  <c r="BP670" i="3"/>
  <c r="BO670" i="3"/>
  <c r="BW669" i="3"/>
  <c r="BU669" i="3"/>
  <c r="BT669" i="3"/>
  <c r="BS669" i="3"/>
  <c r="BR669" i="3"/>
  <c r="BQ669" i="3"/>
  <c r="BP669" i="3"/>
  <c r="BO669" i="3"/>
  <c r="BW668" i="3"/>
  <c r="BU668" i="3"/>
  <c r="BT668" i="3"/>
  <c r="BS668" i="3"/>
  <c r="BR668" i="3"/>
  <c r="BQ668" i="3"/>
  <c r="BP668" i="3"/>
  <c r="BO668" i="3"/>
  <c r="BW667" i="3"/>
  <c r="BU667" i="3"/>
  <c r="BT667" i="3"/>
  <c r="BS667" i="3"/>
  <c r="BR667" i="3"/>
  <c r="BQ667" i="3"/>
  <c r="BP667" i="3"/>
  <c r="BO667" i="3"/>
  <c r="BW666" i="3"/>
  <c r="BU666" i="3"/>
  <c r="BT666" i="3"/>
  <c r="BS666" i="3"/>
  <c r="BR666" i="3"/>
  <c r="BQ666" i="3"/>
  <c r="BP666" i="3"/>
  <c r="BO666" i="3"/>
  <c r="BW665" i="3"/>
  <c r="BU665" i="3"/>
  <c r="BT665" i="3"/>
  <c r="BS665" i="3"/>
  <c r="BR665" i="3"/>
  <c r="BQ665" i="3"/>
  <c r="BP665" i="3"/>
  <c r="BO665" i="3"/>
  <c r="BW664" i="3"/>
  <c r="BU664" i="3"/>
  <c r="BT664" i="3"/>
  <c r="BS664" i="3"/>
  <c r="BR664" i="3"/>
  <c r="BQ664" i="3"/>
  <c r="BP664" i="3"/>
  <c r="BO664" i="3"/>
  <c r="BW663" i="3"/>
  <c r="BU663" i="3"/>
  <c r="BT663" i="3"/>
  <c r="BS663" i="3"/>
  <c r="BR663" i="3"/>
  <c r="BQ663" i="3"/>
  <c r="BP663" i="3"/>
  <c r="BO663" i="3"/>
  <c r="BW662" i="3"/>
  <c r="BU662" i="3"/>
  <c r="BT662" i="3"/>
  <c r="BS662" i="3"/>
  <c r="BR662" i="3"/>
  <c r="BQ662" i="3"/>
  <c r="BP662" i="3"/>
  <c r="BO662" i="3"/>
  <c r="BW661" i="3"/>
  <c r="BU661" i="3"/>
  <c r="BT661" i="3"/>
  <c r="BS661" i="3"/>
  <c r="BR661" i="3"/>
  <c r="BQ661" i="3"/>
  <c r="BP661" i="3"/>
  <c r="BO661" i="3"/>
  <c r="BW660" i="3"/>
  <c r="BU660" i="3"/>
  <c r="BT660" i="3"/>
  <c r="BS660" i="3"/>
  <c r="BR660" i="3"/>
  <c r="BQ660" i="3"/>
  <c r="BP660" i="3"/>
  <c r="BO660" i="3"/>
  <c r="BW659" i="3"/>
  <c r="BU659" i="3"/>
  <c r="BT659" i="3"/>
  <c r="BS659" i="3"/>
  <c r="BR659" i="3"/>
  <c r="BQ659" i="3"/>
  <c r="BP659" i="3"/>
  <c r="BO659" i="3"/>
  <c r="BW658" i="3"/>
  <c r="BU658" i="3"/>
  <c r="BT658" i="3"/>
  <c r="BS658" i="3"/>
  <c r="BR658" i="3"/>
  <c r="BQ658" i="3"/>
  <c r="BP658" i="3"/>
  <c r="BO658" i="3"/>
  <c r="BW657" i="3"/>
  <c r="BU657" i="3"/>
  <c r="BT657" i="3"/>
  <c r="BS657" i="3"/>
  <c r="BR657" i="3"/>
  <c r="BQ657" i="3"/>
  <c r="BP657" i="3"/>
  <c r="BO657" i="3"/>
  <c r="BW656" i="3"/>
  <c r="BU656" i="3"/>
  <c r="BT656" i="3"/>
  <c r="BS656" i="3"/>
  <c r="BR656" i="3"/>
  <c r="BQ656" i="3"/>
  <c r="BP656" i="3"/>
  <c r="BO656" i="3"/>
  <c r="BW655" i="3"/>
  <c r="BU655" i="3"/>
  <c r="BT655" i="3"/>
  <c r="BS655" i="3"/>
  <c r="BR655" i="3"/>
  <c r="BQ655" i="3"/>
  <c r="BP655" i="3"/>
  <c r="BO655" i="3"/>
  <c r="BW654" i="3"/>
  <c r="BU654" i="3"/>
  <c r="BT654" i="3"/>
  <c r="BS654" i="3"/>
  <c r="BR654" i="3"/>
  <c r="BQ654" i="3"/>
  <c r="BP654" i="3"/>
  <c r="BO654" i="3"/>
  <c r="BW653" i="3"/>
  <c r="BU653" i="3"/>
  <c r="BT653" i="3"/>
  <c r="BS653" i="3"/>
  <c r="BR653" i="3"/>
  <c r="BQ653" i="3"/>
  <c r="BP653" i="3"/>
  <c r="BO653" i="3"/>
  <c r="BW652" i="3"/>
  <c r="BU652" i="3"/>
  <c r="BT652" i="3"/>
  <c r="BS652" i="3"/>
  <c r="BR652" i="3"/>
  <c r="BQ652" i="3"/>
  <c r="BP652" i="3"/>
  <c r="BO652" i="3"/>
  <c r="BW651" i="3"/>
  <c r="BU651" i="3"/>
  <c r="BT651" i="3"/>
  <c r="BS651" i="3"/>
  <c r="BR651" i="3"/>
  <c r="BQ651" i="3"/>
  <c r="BP651" i="3"/>
  <c r="BO651" i="3"/>
  <c r="BW650" i="3"/>
  <c r="BU650" i="3"/>
  <c r="BT650" i="3"/>
  <c r="BS650" i="3"/>
  <c r="BR650" i="3"/>
  <c r="BQ650" i="3"/>
  <c r="BP650" i="3"/>
  <c r="BO650" i="3"/>
  <c r="BW649" i="3"/>
  <c r="BU649" i="3"/>
  <c r="BT649" i="3"/>
  <c r="BS649" i="3"/>
  <c r="BR649" i="3"/>
  <c r="BQ649" i="3"/>
  <c r="BP649" i="3"/>
  <c r="BO649" i="3"/>
  <c r="BW648" i="3"/>
  <c r="BU648" i="3"/>
  <c r="BT648" i="3"/>
  <c r="BS648" i="3"/>
  <c r="BR648" i="3"/>
  <c r="BQ648" i="3"/>
  <c r="BP648" i="3"/>
  <c r="BO648" i="3"/>
  <c r="BW647" i="3"/>
  <c r="BU647" i="3"/>
  <c r="BT647" i="3"/>
  <c r="BS647" i="3"/>
  <c r="BR647" i="3"/>
  <c r="BQ647" i="3"/>
  <c r="BP647" i="3"/>
  <c r="BO647" i="3"/>
  <c r="BW646" i="3"/>
  <c r="BU646" i="3"/>
  <c r="BT646" i="3"/>
  <c r="BS646" i="3"/>
  <c r="BR646" i="3"/>
  <c r="BQ646" i="3"/>
  <c r="BP646" i="3"/>
  <c r="BO646" i="3"/>
  <c r="BW645" i="3"/>
  <c r="BU645" i="3"/>
  <c r="BT645" i="3"/>
  <c r="BS645" i="3"/>
  <c r="BR645" i="3"/>
  <c r="BQ645" i="3"/>
  <c r="BP645" i="3"/>
  <c r="BO645" i="3"/>
  <c r="BW644" i="3"/>
  <c r="BU644" i="3"/>
  <c r="BT644" i="3"/>
  <c r="BS644" i="3"/>
  <c r="BR644" i="3"/>
  <c r="BQ644" i="3"/>
  <c r="BP644" i="3"/>
  <c r="BO644" i="3"/>
  <c r="BW643" i="3"/>
  <c r="BU643" i="3"/>
  <c r="BT643" i="3"/>
  <c r="BS643" i="3"/>
  <c r="BR643" i="3"/>
  <c r="BQ643" i="3"/>
  <c r="BP643" i="3"/>
  <c r="BO643" i="3"/>
  <c r="BW642" i="3"/>
  <c r="BU642" i="3"/>
  <c r="BT642" i="3"/>
  <c r="BS642" i="3"/>
  <c r="BR642" i="3"/>
  <c r="BQ642" i="3"/>
  <c r="BP642" i="3"/>
  <c r="BO642" i="3"/>
  <c r="BW641" i="3"/>
  <c r="BU641" i="3"/>
  <c r="BT641" i="3"/>
  <c r="BS641" i="3"/>
  <c r="BR641" i="3"/>
  <c r="BQ641" i="3"/>
  <c r="BP641" i="3"/>
  <c r="BO641" i="3"/>
  <c r="BW640" i="3"/>
  <c r="BU640" i="3"/>
  <c r="BT640" i="3"/>
  <c r="BS640" i="3"/>
  <c r="BR640" i="3"/>
  <c r="BQ640" i="3"/>
  <c r="BP640" i="3"/>
  <c r="BO640" i="3"/>
  <c r="BW639" i="3"/>
  <c r="BU639" i="3"/>
  <c r="BT639" i="3"/>
  <c r="BS639" i="3"/>
  <c r="BR639" i="3"/>
  <c r="BQ639" i="3"/>
  <c r="BP639" i="3"/>
  <c r="BO639" i="3"/>
  <c r="BW638" i="3"/>
  <c r="BU638" i="3"/>
  <c r="BT638" i="3"/>
  <c r="BS638" i="3"/>
  <c r="BR638" i="3"/>
  <c r="BQ638" i="3"/>
  <c r="BP638" i="3"/>
  <c r="BO638" i="3"/>
  <c r="BW637" i="3"/>
  <c r="BU637" i="3"/>
  <c r="BT637" i="3"/>
  <c r="BS637" i="3"/>
  <c r="BR637" i="3"/>
  <c r="BQ637" i="3"/>
  <c r="BP637" i="3"/>
  <c r="BO637" i="3"/>
  <c r="BW636" i="3"/>
  <c r="BU636" i="3"/>
  <c r="BT636" i="3"/>
  <c r="BS636" i="3"/>
  <c r="BR636" i="3"/>
  <c r="BQ636" i="3"/>
  <c r="BP636" i="3"/>
  <c r="BO636" i="3"/>
  <c r="BW635" i="3"/>
  <c r="BU635" i="3"/>
  <c r="BT635" i="3"/>
  <c r="BS635" i="3"/>
  <c r="BR635" i="3"/>
  <c r="BQ635" i="3"/>
  <c r="BP635" i="3"/>
  <c r="BO635" i="3"/>
  <c r="BW634" i="3"/>
  <c r="BU634" i="3"/>
  <c r="BT634" i="3"/>
  <c r="BS634" i="3"/>
  <c r="BR634" i="3"/>
  <c r="BQ634" i="3"/>
  <c r="BP634" i="3"/>
  <c r="BO634" i="3"/>
  <c r="BW633" i="3"/>
  <c r="BU633" i="3"/>
  <c r="BT633" i="3"/>
  <c r="BS633" i="3"/>
  <c r="BR633" i="3"/>
  <c r="BQ633" i="3"/>
  <c r="BP633" i="3"/>
  <c r="BO633" i="3"/>
  <c r="BW632" i="3"/>
  <c r="BU632" i="3"/>
  <c r="BT632" i="3"/>
  <c r="BS632" i="3"/>
  <c r="BR632" i="3"/>
  <c r="BQ632" i="3"/>
  <c r="BP632" i="3"/>
  <c r="BO632" i="3"/>
  <c r="BW631" i="3"/>
  <c r="BU631" i="3"/>
  <c r="BT631" i="3"/>
  <c r="BS631" i="3"/>
  <c r="BR631" i="3"/>
  <c r="BQ631" i="3"/>
  <c r="BP631" i="3"/>
  <c r="BO631" i="3"/>
  <c r="BW630" i="3"/>
  <c r="BU630" i="3"/>
  <c r="BT630" i="3"/>
  <c r="BS630" i="3"/>
  <c r="BR630" i="3"/>
  <c r="BQ630" i="3"/>
  <c r="BP630" i="3"/>
  <c r="BO630" i="3"/>
  <c r="BW629" i="3"/>
  <c r="BU629" i="3"/>
  <c r="BT629" i="3"/>
  <c r="BS629" i="3"/>
  <c r="BR629" i="3"/>
  <c r="BQ629" i="3"/>
  <c r="BP629" i="3"/>
  <c r="BO629" i="3"/>
  <c r="BW628" i="3"/>
  <c r="BU628" i="3"/>
  <c r="BT628" i="3"/>
  <c r="BS628" i="3"/>
  <c r="BR628" i="3"/>
  <c r="BQ628" i="3"/>
  <c r="BP628" i="3"/>
  <c r="BO628" i="3"/>
  <c r="BW627" i="3"/>
  <c r="BU627" i="3"/>
  <c r="BT627" i="3"/>
  <c r="BS627" i="3"/>
  <c r="BR627" i="3"/>
  <c r="BQ627" i="3"/>
  <c r="BP627" i="3"/>
  <c r="BO627" i="3"/>
  <c r="BW626" i="3"/>
  <c r="BU626" i="3"/>
  <c r="BT626" i="3"/>
  <c r="BS626" i="3"/>
  <c r="BR626" i="3"/>
  <c r="BQ626" i="3"/>
  <c r="BP626" i="3"/>
  <c r="BO626" i="3"/>
  <c r="BW625" i="3"/>
  <c r="BU625" i="3"/>
  <c r="BT625" i="3"/>
  <c r="BS625" i="3"/>
  <c r="BR625" i="3"/>
  <c r="BQ625" i="3"/>
  <c r="BP625" i="3"/>
  <c r="BO625" i="3"/>
  <c r="BW624" i="3"/>
  <c r="BU624" i="3"/>
  <c r="BT624" i="3"/>
  <c r="BS624" i="3"/>
  <c r="BR624" i="3"/>
  <c r="BQ624" i="3"/>
  <c r="BP624" i="3"/>
  <c r="BO624" i="3"/>
  <c r="BW623" i="3"/>
  <c r="BU623" i="3"/>
  <c r="BT623" i="3"/>
  <c r="BS623" i="3"/>
  <c r="BR623" i="3"/>
  <c r="BQ623" i="3"/>
  <c r="BP623" i="3"/>
  <c r="BO623" i="3"/>
  <c r="BW622" i="3"/>
  <c r="BU622" i="3"/>
  <c r="BT622" i="3"/>
  <c r="BS622" i="3"/>
  <c r="BR622" i="3"/>
  <c r="BQ622" i="3"/>
  <c r="BP622" i="3"/>
  <c r="BO622" i="3"/>
  <c r="BW621" i="3"/>
  <c r="BU621" i="3"/>
  <c r="BT621" i="3"/>
  <c r="BS621" i="3"/>
  <c r="BR621" i="3"/>
  <c r="BQ621" i="3"/>
  <c r="BP621" i="3"/>
  <c r="BO621" i="3"/>
  <c r="BW620" i="3"/>
  <c r="BU620" i="3"/>
  <c r="BT620" i="3"/>
  <c r="BS620" i="3"/>
  <c r="BR620" i="3"/>
  <c r="BQ620" i="3"/>
  <c r="BP620" i="3"/>
  <c r="BO620" i="3"/>
  <c r="BW619" i="3"/>
  <c r="BU619" i="3"/>
  <c r="BT619" i="3"/>
  <c r="BS619" i="3"/>
  <c r="BR619" i="3"/>
  <c r="BQ619" i="3"/>
  <c r="BP619" i="3"/>
  <c r="BO619" i="3"/>
  <c r="BW618" i="3"/>
  <c r="BU618" i="3"/>
  <c r="BT618" i="3"/>
  <c r="BS618" i="3"/>
  <c r="BR618" i="3"/>
  <c r="BQ618" i="3"/>
  <c r="BP618" i="3"/>
  <c r="BO618" i="3"/>
  <c r="BW617" i="3"/>
  <c r="BU617" i="3"/>
  <c r="BT617" i="3"/>
  <c r="BS617" i="3"/>
  <c r="BR617" i="3"/>
  <c r="BQ617" i="3"/>
  <c r="BP617" i="3"/>
  <c r="BO617" i="3"/>
  <c r="BW616" i="3"/>
  <c r="BU616" i="3"/>
  <c r="BT616" i="3"/>
  <c r="BS616" i="3"/>
  <c r="BR616" i="3"/>
  <c r="BQ616" i="3"/>
  <c r="BP616" i="3"/>
  <c r="BO616" i="3"/>
  <c r="BW615" i="3"/>
  <c r="BU615" i="3"/>
  <c r="BT615" i="3"/>
  <c r="BS615" i="3"/>
  <c r="BR615" i="3"/>
  <c r="BQ615" i="3"/>
  <c r="BP615" i="3"/>
  <c r="BO615" i="3"/>
  <c r="BW614" i="3"/>
  <c r="BU614" i="3"/>
  <c r="BT614" i="3"/>
  <c r="BS614" i="3"/>
  <c r="BR614" i="3"/>
  <c r="BQ614" i="3"/>
  <c r="BP614" i="3"/>
  <c r="BO614" i="3"/>
  <c r="BW613" i="3"/>
  <c r="BU613" i="3"/>
  <c r="BT613" i="3"/>
  <c r="BS613" i="3"/>
  <c r="BR613" i="3"/>
  <c r="BQ613" i="3"/>
  <c r="BP613" i="3"/>
  <c r="BO613" i="3"/>
  <c r="BW612" i="3"/>
  <c r="BU612" i="3"/>
  <c r="BT612" i="3"/>
  <c r="BS612" i="3"/>
  <c r="BR612" i="3"/>
  <c r="BQ612" i="3"/>
  <c r="BP612" i="3"/>
  <c r="BO612" i="3"/>
  <c r="BW611" i="3"/>
  <c r="BU611" i="3"/>
  <c r="BT611" i="3"/>
  <c r="BS611" i="3"/>
  <c r="BR611" i="3"/>
  <c r="BQ611" i="3"/>
  <c r="BP611" i="3"/>
  <c r="BO611" i="3"/>
  <c r="BW610" i="3"/>
  <c r="BU610" i="3"/>
  <c r="BT610" i="3"/>
  <c r="BS610" i="3"/>
  <c r="BR610" i="3"/>
  <c r="BQ610" i="3"/>
  <c r="BP610" i="3"/>
  <c r="BO610" i="3"/>
  <c r="BW609" i="3"/>
  <c r="BU609" i="3"/>
  <c r="BT609" i="3"/>
  <c r="BS609" i="3"/>
  <c r="BR609" i="3"/>
  <c r="BQ609" i="3"/>
  <c r="BP609" i="3"/>
  <c r="BO609" i="3"/>
  <c r="BW608" i="3"/>
  <c r="BU608" i="3"/>
  <c r="BT608" i="3"/>
  <c r="BS608" i="3"/>
  <c r="BR608" i="3"/>
  <c r="BQ608" i="3"/>
  <c r="BP608" i="3"/>
  <c r="BO608" i="3"/>
  <c r="BW607" i="3"/>
  <c r="BU607" i="3"/>
  <c r="BT607" i="3"/>
  <c r="BS607" i="3"/>
  <c r="BR607" i="3"/>
  <c r="BQ607" i="3"/>
  <c r="BP607" i="3"/>
  <c r="BO607" i="3"/>
  <c r="BW606" i="3"/>
  <c r="BU606" i="3"/>
  <c r="BT606" i="3"/>
  <c r="BS606" i="3"/>
  <c r="BR606" i="3"/>
  <c r="BQ606" i="3"/>
  <c r="BP606" i="3"/>
  <c r="BO606" i="3"/>
  <c r="BW605" i="3"/>
  <c r="BU605" i="3"/>
  <c r="BT605" i="3"/>
  <c r="BS605" i="3"/>
  <c r="BR605" i="3"/>
  <c r="BQ605" i="3"/>
  <c r="BP605" i="3"/>
  <c r="BO605" i="3"/>
  <c r="BW604" i="3"/>
  <c r="BU604" i="3"/>
  <c r="BT604" i="3"/>
  <c r="BS604" i="3"/>
  <c r="BR604" i="3"/>
  <c r="BQ604" i="3"/>
  <c r="BP604" i="3"/>
  <c r="BO604" i="3"/>
  <c r="BW603" i="3"/>
  <c r="BU603" i="3"/>
  <c r="BT603" i="3"/>
  <c r="BS603" i="3"/>
  <c r="BR603" i="3"/>
  <c r="BQ603" i="3"/>
  <c r="BP603" i="3"/>
  <c r="BO603" i="3"/>
  <c r="BW602" i="3"/>
  <c r="BU602" i="3"/>
  <c r="BT602" i="3"/>
  <c r="BS602" i="3"/>
  <c r="BR602" i="3"/>
  <c r="BQ602" i="3"/>
  <c r="BP602" i="3"/>
  <c r="BO602" i="3"/>
  <c r="BW601" i="3"/>
  <c r="BU601" i="3"/>
  <c r="BT601" i="3"/>
  <c r="BS601" i="3"/>
  <c r="BR601" i="3"/>
  <c r="BQ601" i="3"/>
  <c r="BP601" i="3"/>
  <c r="BO601" i="3"/>
  <c r="BW600" i="3"/>
  <c r="BU600" i="3"/>
  <c r="BT600" i="3"/>
  <c r="BS600" i="3"/>
  <c r="BR600" i="3"/>
  <c r="BQ600" i="3"/>
  <c r="BP600" i="3"/>
  <c r="BO600" i="3"/>
  <c r="BW599" i="3"/>
  <c r="BU599" i="3"/>
  <c r="BT599" i="3"/>
  <c r="BS599" i="3"/>
  <c r="BR599" i="3"/>
  <c r="BQ599" i="3"/>
  <c r="BP599" i="3"/>
  <c r="BO599" i="3"/>
  <c r="BW598" i="3"/>
  <c r="BU598" i="3"/>
  <c r="BT598" i="3"/>
  <c r="BS598" i="3"/>
  <c r="BR598" i="3"/>
  <c r="BQ598" i="3"/>
  <c r="BP598" i="3"/>
  <c r="BO598" i="3"/>
  <c r="BW597" i="3"/>
  <c r="BU597" i="3"/>
  <c r="BT597" i="3"/>
  <c r="BS597" i="3"/>
  <c r="BR597" i="3"/>
  <c r="BQ597" i="3"/>
  <c r="BP597" i="3"/>
  <c r="BO597" i="3"/>
  <c r="BW596" i="3"/>
  <c r="BU596" i="3"/>
  <c r="BT596" i="3"/>
  <c r="BS596" i="3"/>
  <c r="BR596" i="3"/>
  <c r="BQ596" i="3"/>
  <c r="BP596" i="3"/>
  <c r="BO596" i="3"/>
  <c r="BW595" i="3"/>
  <c r="BU595" i="3"/>
  <c r="BT595" i="3"/>
  <c r="BS595" i="3"/>
  <c r="BR595" i="3"/>
  <c r="BQ595" i="3"/>
  <c r="BP595" i="3"/>
  <c r="BO595" i="3"/>
  <c r="BW594" i="3"/>
  <c r="BU594" i="3"/>
  <c r="BT594" i="3"/>
  <c r="BS594" i="3"/>
  <c r="BR594" i="3"/>
  <c r="BQ594" i="3"/>
  <c r="BP594" i="3"/>
  <c r="BO594" i="3"/>
  <c r="BW593" i="3"/>
  <c r="BU593" i="3"/>
  <c r="BT593" i="3"/>
  <c r="BS593" i="3"/>
  <c r="BR593" i="3"/>
  <c r="BQ593" i="3"/>
  <c r="BP593" i="3"/>
  <c r="BO593" i="3"/>
  <c r="BW592" i="3"/>
  <c r="BU592" i="3"/>
  <c r="BT592" i="3"/>
  <c r="BS592" i="3"/>
  <c r="BR592" i="3"/>
  <c r="BQ592" i="3"/>
  <c r="BP592" i="3"/>
  <c r="BO592" i="3"/>
  <c r="BW591" i="3"/>
  <c r="BU591" i="3"/>
  <c r="BT591" i="3"/>
  <c r="BS591" i="3"/>
  <c r="BR591" i="3"/>
  <c r="BQ591" i="3"/>
  <c r="BP591" i="3"/>
  <c r="BO591" i="3"/>
  <c r="BW590" i="3"/>
  <c r="BU590" i="3"/>
  <c r="BT590" i="3"/>
  <c r="BS590" i="3"/>
  <c r="BR590" i="3"/>
  <c r="BQ590" i="3"/>
  <c r="BP590" i="3"/>
  <c r="BO590" i="3"/>
  <c r="BW589" i="3"/>
  <c r="BU589" i="3"/>
  <c r="BT589" i="3"/>
  <c r="BS589" i="3"/>
  <c r="BR589" i="3"/>
  <c r="BQ589" i="3"/>
  <c r="BP589" i="3"/>
  <c r="BO589" i="3"/>
  <c r="BW588" i="3"/>
  <c r="BU588" i="3"/>
  <c r="BT588" i="3"/>
  <c r="BS588" i="3"/>
  <c r="BR588" i="3"/>
  <c r="BQ588" i="3"/>
  <c r="BP588" i="3"/>
  <c r="BO588" i="3"/>
  <c r="BW587" i="3"/>
  <c r="BU587" i="3"/>
  <c r="BT587" i="3"/>
  <c r="BS587" i="3"/>
  <c r="BR587" i="3"/>
  <c r="BQ587" i="3"/>
  <c r="BP587" i="3"/>
  <c r="BO587" i="3"/>
  <c r="BW586" i="3"/>
  <c r="BU586" i="3"/>
  <c r="BT586" i="3"/>
  <c r="BS586" i="3"/>
  <c r="BR586" i="3"/>
  <c r="BQ586" i="3"/>
  <c r="BP586" i="3"/>
  <c r="BO586" i="3"/>
  <c r="BW585" i="3"/>
  <c r="BU585" i="3"/>
  <c r="BT585" i="3"/>
  <c r="BS585" i="3"/>
  <c r="BR585" i="3"/>
  <c r="BQ585" i="3"/>
  <c r="BP585" i="3"/>
  <c r="BO585" i="3"/>
  <c r="BW584" i="3"/>
  <c r="BU584" i="3"/>
  <c r="BT584" i="3"/>
  <c r="BS584" i="3"/>
  <c r="BR584" i="3"/>
  <c r="BQ584" i="3"/>
  <c r="BP584" i="3"/>
  <c r="BO584" i="3"/>
  <c r="BW583" i="3"/>
  <c r="BU583" i="3"/>
  <c r="BT583" i="3"/>
  <c r="BS583" i="3"/>
  <c r="BR583" i="3"/>
  <c r="BQ583" i="3"/>
  <c r="BP583" i="3"/>
  <c r="BO583" i="3"/>
  <c r="BW582" i="3"/>
  <c r="BU582" i="3"/>
  <c r="BT582" i="3"/>
  <c r="BS582" i="3"/>
  <c r="BR582" i="3"/>
  <c r="BQ582" i="3"/>
  <c r="BP582" i="3"/>
  <c r="BO582" i="3"/>
  <c r="BW581" i="3"/>
  <c r="BU581" i="3"/>
  <c r="BT581" i="3"/>
  <c r="BS581" i="3"/>
  <c r="BR581" i="3"/>
  <c r="BQ581" i="3"/>
  <c r="BP581" i="3"/>
  <c r="BO581" i="3"/>
  <c r="BW580" i="3"/>
  <c r="BU580" i="3"/>
  <c r="BT580" i="3"/>
  <c r="BS580" i="3"/>
  <c r="BR580" i="3"/>
  <c r="BQ580" i="3"/>
  <c r="BP580" i="3"/>
  <c r="BO580" i="3"/>
  <c r="BW579" i="3"/>
  <c r="BU579" i="3"/>
  <c r="BT579" i="3"/>
  <c r="BS579" i="3"/>
  <c r="BR579" i="3"/>
  <c r="BQ579" i="3"/>
  <c r="BP579" i="3"/>
  <c r="BO579" i="3"/>
  <c r="BW578" i="3"/>
  <c r="BU578" i="3"/>
  <c r="BT578" i="3"/>
  <c r="BS578" i="3"/>
  <c r="BR578" i="3"/>
  <c r="BQ578" i="3"/>
  <c r="BP578" i="3"/>
  <c r="BO578" i="3"/>
  <c r="BW577" i="3"/>
  <c r="BU577" i="3"/>
  <c r="BT577" i="3"/>
  <c r="BS577" i="3"/>
  <c r="BR577" i="3"/>
  <c r="BQ577" i="3"/>
  <c r="BP577" i="3"/>
  <c r="BO577" i="3"/>
  <c r="BW576" i="3"/>
  <c r="BU576" i="3"/>
  <c r="BT576" i="3"/>
  <c r="BS576" i="3"/>
  <c r="BR576" i="3"/>
  <c r="BQ576" i="3"/>
  <c r="BP576" i="3"/>
  <c r="BO576" i="3"/>
  <c r="BW575" i="3"/>
  <c r="BU575" i="3"/>
  <c r="BT575" i="3"/>
  <c r="BS575" i="3"/>
  <c r="BR575" i="3"/>
  <c r="BQ575" i="3"/>
  <c r="BP575" i="3"/>
  <c r="BO575" i="3"/>
  <c r="BW574" i="3"/>
  <c r="BU574" i="3"/>
  <c r="BT574" i="3"/>
  <c r="BS574" i="3"/>
  <c r="BR574" i="3"/>
  <c r="BQ574" i="3"/>
  <c r="BP574" i="3"/>
  <c r="BO574" i="3"/>
  <c r="BW573" i="3"/>
  <c r="BU573" i="3"/>
  <c r="BT573" i="3"/>
  <c r="BS573" i="3"/>
  <c r="BR573" i="3"/>
  <c r="BQ573" i="3"/>
  <c r="BP573" i="3"/>
  <c r="BO573" i="3"/>
  <c r="BW572" i="3"/>
  <c r="BU572" i="3"/>
  <c r="BT572" i="3"/>
  <c r="BS572" i="3"/>
  <c r="BR572" i="3"/>
  <c r="BQ572" i="3"/>
  <c r="BP572" i="3"/>
  <c r="BO572" i="3"/>
  <c r="BW571" i="3"/>
  <c r="BU571" i="3"/>
  <c r="BT571" i="3"/>
  <c r="BS571" i="3"/>
  <c r="BR571" i="3"/>
  <c r="BQ571" i="3"/>
  <c r="BP571" i="3"/>
  <c r="BO571" i="3"/>
  <c r="BW570" i="3"/>
  <c r="BU570" i="3"/>
  <c r="BT570" i="3"/>
  <c r="BS570" i="3"/>
  <c r="BR570" i="3"/>
  <c r="BQ570" i="3"/>
  <c r="BP570" i="3"/>
  <c r="BO570" i="3"/>
  <c r="BW569" i="3"/>
  <c r="BU569" i="3"/>
  <c r="BT569" i="3"/>
  <c r="BS569" i="3"/>
  <c r="BR569" i="3"/>
  <c r="BQ569" i="3"/>
  <c r="BP569" i="3"/>
  <c r="BO569" i="3"/>
  <c r="BW568" i="3"/>
  <c r="BU568" i="3"/>
  <c r="BT568" i="3"/>
  <c r="BS568" i="3"/>
  <c r="BR568" i="3"/>
  <c r="BQ568" i="3"/>
  <c r="BP568" i="3"/>
  <c r="BO568" i="3"/>
  <c r="BW567" i="3"/>
  <c r="BU567" i="3"/>
  <c r="BT567" i="3"/>
  <c r="BS567" i="3"/>
  <c r="BR567" i="3"/>
  <c r="BQ567" i="3"/>
  <c r="BP567" i="3"/>
  <c r="BO567" i="3"/>
  <c r="BW566" i="3"/>
  <c r="BU566" i="3"/>
  <c r="BT566" i="3"/>
  <c r="BS566" i="3"/>
  <c r="BR566" i="3"/>
  <c r="BQ566" i="3"/>
  <c r="BP566" i="3"/>
  <c r="BO566" i="3"/>
  <c r="BW565" i="3"/>
  <c r="BU565" i="3"/>
  <c r="BT565" i="3"/>
  <c r="BS565" i="3"/>
  <c r="BR565" i="3"/>
  <c r="BQ565" i="3"/>
  <c r="BP565" i="3"/>
  <c r="BO565" i="3"/>
  <c r="BW564" i="3"/>
  <c r="BU564" i="3"/>
  <c r="BT564" i="3"/>
  <c r="BS564" i="3"/>
  <c r="BR564" i="3"/>
  <c r="BQ564" i="3"/>
  <c r="BP564" i="3"/>
  <c r="BO564" i="3"/>
  <c r="BW563" i="3"/>
  <c r="BU563" i="3"/>
  <c r="BT563" i="3"/>
  <c r="BS563" i="3"/>
  <c r="BR563" i="3"/>
  <c r="BQ563" i="3"/>
  <c r="BP563" i="3"/>
  <c r="BO563" i="3"/>
  <c r="BW562" i="3"/>
  <c r="BU562" i="3"/>
  <c r="BT562" i="3"/>
  <c r="BS562" i="3"/>
  <c r="BR562" i="3"/>
  <c r="BQ562" i="3"/>
  <c r="BP562" i="3"/>
  <c r="BO562" i="3"/>
  <c r="BW561" i="3"/>
  <c r="BU561" i="3"/>
  <c r="BT561" i="3"/>
  <c r="BS561" i="3"/>
  <c r="BR561" i="3"/>
  <c r="BQ561" i="3"/>
  <c r="BP561" i="3"/>
  <c r="BO561" i="3"/>
  <c r="BW560" i="3"/>
  <c r="BU560" i="3"/>
  <c r="BT560" i="3"/>
  <c r="BS560" i="3"/>
  <c r="BR560" i="3"/>
  <c r="BQ560" i="3"/>
  <c r="BP560" i="3"/>
  <c r="BO560" i="3"/>
  <c r="BW559" i="3"/>
  <c r="BU559" i="3"/>
  <c r="BT559" i="3"/>
  <c r="BS559" i="3"/>
  <c r="BR559" i="3"/>
  <c r="BQ559" i="3"/>
  <c r="BP559" i="3"/>
  <c r="BO559" i="3"/>
  <c r="BW558" i="3"/>
  <c r="BU558" i="3"/>
  <c r="BT558" i="3"/>
  <c r="BS558" i="3"/>
  <c r="BR558" i="3"/>
  <c r="BQ558" i="3"/>
  <c r="BP558" i="3"/>
  <c r="BO558" i="3"/>
  <c r="BW557" i="3"/>
  <c r="BU557" i="3"/>
  <c r="BT557" i="3"/>
  <c r="BS557" i="3"/>
  <c r="BR557" i="3"/>
  <c r="BQ557" i="3"/>
  <c r="BP557" i="3"/>
  <c r="BO557" i="3"/>
  <c r="BW556" i="3"/>
  <c r="BU556" i="3"/>
  <c r="BT556" i="3"/>
  <c r="BS556" i="3"/>
  <c r="BR556" i="3"/>
  <c r="BQ556" i="3"/>
  <c r="BP556" i="3"/>
  <c r="BO556" i="3"/>
  <c r="BW555" i="3"/>
  <c r="BU555" i="3"/>
  <c r="BT555" i="3"/>
  <c r="BS555" i="3"/>
  <c r="BR555" i="3"/>
  <c r="BQ555" i="3"/>
  <c r="BP555" i="3"/>
  <c r="BO555" i="3"/>
  <c r="BW554" i="3"/>
  <c r="BU554" i="3"/>
  <c r="BT554" i="3"/>
  <c r="BS554" i="3"/>
  <c r="BR554" i="3"/>
  <c r="BQ554" i="3"/>
  <c r="BP554" i="3"/>
  <c r="BO554" i="3"/>
  <c r="BW553" i="3"/>
  <c r="BU553" i="3"/>
  <c r="BT553" i="3"/>
  <c r="BS553" i="3"/>
  <c r="BR553" i="3"/>
  <c r="BQ553" i="3"/>
  <c r="BP553" i="3"/>
  <c r="BO553" i="3"/>
  <c r="BW552" i="3"/>
  <c r="BU552" i="3"/>
  <c r="BT552" i="3"/>
  <c r="BS552" i="3"/>
  <c r="BR552" i="3"/>
  <c r="BQ552" i="3"/>
  <c r="BP552" i="3"/>
  <c r="BO552" i="3"/>
  <c r="BW551" i="3"/>
  <c r="BU551" i="3"/>
  <c r="BT551" i="3"/>
  <c r="BS551" i="3"/>
  <c r="BR551" i="3"/>
  <c r="BQ551" i="3"/>
  <c r="BP551" i="3"/>
  <c r="BO551" i="3"/>
  <c r="BW550" i="3"/>
  <c r="BU550" i="3"/>
  <c r="BT550" i="3"/>
  <c r="BS550" i="3"/>
  <c r="BR550" i="3"/>
  <c r="BQ550" i="3"/>
  <c r="BP550" i="3"/>
  <c r="BO550" i="3"/>
  <c r="BW549" i="3"/>
  <c r="BU549" i="3"/>
  <c r="BT549" i="3"/>
  <c r="BS549" i="3"/>
  <c r="BR549" i="3"/>
  <c r="BQ549" i="3"/>
  <c r="BP549" i="3"/>
  <c r="BO549" i="3"/>
  <c r="BW548" i="3"/>
  <c r="BU548" i="3"/>
  <c r="BT548" i="3"/>
  <c r="BS548" i="3"/>
  <c r="BR548" i="3"/>
  <c r="BQ548" i="3"/>
  <c r="BP548" i="3"/>
  <c r="BO548" i="3"/>
  <c r="BW547" i="3"/>
  <c r="BU547" i="3"/>
  <c r="BT547" i="3"/>
  <c r="BS547" i="3"/>
  <c r="BR547" i="3"/>
  <c r="BQ547" i="3"/>
  <c r="BP547" i="3"/>
  <c r="BO547" i="3"/>
  <c r="BW546" i="3"/>
  <c r="BU546" i="3"/>
  <c r="BT546" i="3"/>
  <c r="BS546" i="3"/>
  <c r="BR546" i="3"/>
  <c r="BQ546" i="3"/>
  <c r="BP546" i="3"/>
  <c r="BO546" i="3"/>
  <c r="BW545" i="3"/>
  <c r="BU545" i="3"/>
  <c r="BT545" i="3"/>
  <c r="BS545" i="3"/>
  <c r="BR545" i="3"/>
  <c r="BQ545" i="3"/>
  <c r="BP545" i="3"/>
  <c r="BO545" i="3"/>
  <c r="BW544" i="3"/>
  <c r="BU544" i="3"/>
  <c r="BT544" i="3"/>
  <c r="BS544" i="3"/>
  <c r="BR544" i="3"/>
  <c r="BQ544" i="3"/>
  <c r="BP544" i="3"/>
  <c r="BO544" i="3"/>
  <c r="BW543" i="3"/>
  <c r="BU543" i="3"/>
  <c r="BT543" i="3"/>
  <c r="BS543" i="3"/>
  <c r="BR543" i="3"/>
  <c r="BQ543" i="3"/>
  <c r="BP543" i="3"/>
  <c r="BO543" i="3"/>
  <c r="BW542" i="3"/>
  <c r="BU542" i="3"/>
  <c r="BT542" i="3"/>
  <c r="BS542" i="3"/>
  <c r="BR542" i="3"/>
  <c r="BQ542" i="3"/>
  <c r="BP542" i="3"/>
  <c r="BO542" i="3"/>
  <c r="BW541" i="3"/>
  <c r="BU541" i="3"/>
  <c r="BT541" i="3"/>
  <c r="BS541" i="3"/>
  <c r="BR541" i="3"/>
  <c r="BQ541" i="3"/>
  <c r="BP541" i="3"/>
  <c r="BO541" i="3"/>
  <c r="BW540" i="3"/>
  <c r="BU540" i="3"/>
  <c r="BT540" i="3"/>
  <c r="BS540" i="3"/>
  <c r="BR540" i="3"/>
  <c r="BQ540" i="3"/>
  <c r="BP540" i="3"/>
  <c r="BO540" i="3"/>
  <c r="BW539" i="3"/>
  <c r="BU539" i="3"/>
  <c r="BT539" i="3"/>
  <c r="BS539" i="3"/>
  <c r="BR539" i="3"/>
  <c r="BQ539" i="3"/>
  <c r="BP539" i="3"/>
  <c r="BO539" i="3"/>
  <c r="BW538" i="3"/>
  <c r="BU538" i="3"/>
  <c r="BT538" i="3"/>
  <c r="BS538" i="3"/>
  <c r="BR538" i="3"/>
  <c r="BQ538" i="3"/>
  <c r="BP538" i="3"/>
  <c r="BO538" i="3"/>
  <c r="BW537" i="3"/>
  <c r="BU537" i="3"/>
  <c r="BT537" i="3"/>
  <c r="BS537" i="3"/>
  <c r="BR537" i="3"/>
  <c r="BQ537" i="3"/>
  <c r="BP537" i="3"/>
  <c r="BO537" i="3"/>
  <c r="BW536" i="3"/>
  <c r="BU536" i="3"/>
  <c r="BT536" i="3"/>
  <c r="BS536" i="3"/>
  <c r="BR536" i="3"/>
  <c r="BQ536" i="3"/>
  <c r="BP536" i="3"/>
  <c r="BO536" i="3"/>
  <c r="BW535" i="3"/>
  <c r="BU535" i="3"/>
  <c r="BT535" i="3"/>
  <c r="BS535" i="3"/>
  <c r="BR535" i="3"/>
  <c r="BQ535" i="3"/>
  <c r="BP535" i="3"/>
  <c r="BO535" i="3"/>
  <c r="BW534" i="3"/>
  <c r="BU534" i="3"/>
  <c r="BT534" i="3"/>
  <c r="BS534" i="3"/>
  <c r="BR534" i="3"/>
  <c r="BQ534" i="3"/>
  <c r="BP534" i="3"/>
  <c r="BO534" i="3"/>
  <c r="BW533" i="3"/>
  <c r="BU533" i="3"/>
  <c r="BT533" i="3"/>
  <c r="BS533" i="3"/>
  <c r="BR533" i="3"/>
  <c r="BQ533" i="3"/>
  <c r="BP533" i="3"/>
  <c r="BO533" i="3"/>
  <c r="BW532" i="3"/>
  <c r="BU532" i="3"/>
  <c r="BT532" i="3"/>
  <c r="BS532" i="3"/>
  <c r="BR532" i="3"/>
  <c r="BQ532" i="3"/>
  <c r="BP532" i="3"/>
  <c r="BO532" i="3"/>
  <c r="BW531" i="3"/>
  <c r="BU531" i="3"/>
  <c r="BT531" i="3"/>
  <c r="BS531" i="3"/>
  <c r="BR531" i="3"/>
  <c r="BQ531" i="3"/>
  <c r="BP531" i="3"/>
  <c r="BO531" i="3"/>
  <c r="BW530" i="3"/>
  <c r="BU530" i="3"/>
  <c r="BT530" i="3"/>
  <c r="BS530" i="3"/>
  <c r="BR530" i="3"/>
  <c r="BQ530" i="3"/>
  <c r="BP530" i="3"/>
  <c r="BO530" i="3"/>
  <c r="BW529" i="3"/>
  <c r="BU529" i="3"/>
  <c r="BT529" i="3"/>
  <c r="BS529" i="3"/>
  <c r="BR529" i="3"/>
  <c r="BQ529" i="3"/>
  <c r="BP529" i="3"/>
  <c r="BO529" i="3"/>
  <c r="BW528" i="3"/>
  <c r="BU528" i="3"/>
  <c r="BT528" i="3"/>
  <c r="BS528" i="3"/>
  <c r="BR528" i="3"/>
  <c r="BQ528" i="3"/>
  <c r="BP528" i="3"/>
  <c r="BO528" i="3"/>
  <c r="BW527" i="3"/>
  <c r="BU527" i="3"/>
  <c r="BT527" i="3"/>
  <c r="BS527" i="3"/>
  <c r="BR527" i="3"/>
  <c r="BQ527" i="3"/>
  <c r="BP527" i="3"/>
  <c r="BO527" i="3"/>
  <c r="BW526" i="3"/>
  <c r="BU526" i="3"/>
  <c r="BT526" i="3"/>
  <c r="BS526" i="3"/>
  <c r="BR526" i="3"/>
  <c r="BQ526" i="3"/>
  <c r="BP526" i="3"/>
  <c r="BO526" i="3"/>
  <c r="BW525" i="3"/>
  <c r="BU525" i="3"/>
  <c r="BT525" i="3"/>
  <c r="BS525" i="3"/>
  <c r="BR525" i="3"/>
  <c r="BQ525" i="3"/>
  <c r="BP525" i="3"/>
  <c r="BO525" i="3"/>
  <c r="BW524" i="3"/>
  <c r="BU524" i="3"/>
  <c r="BT524" i="3"/>
  <c r="BS524" i="3"/>
  <c r="BR524" i="3"/>
  <c r="BQ524" i="3"/>
  <c r="BP524" i="3"/>
  <c r="BO524" i="3"/>
  <c r="BW523" i="3"/>
  <c r="BU523" i="3"/>
  <c r="BT523" i="3"/>
  <c r="BS523" i="3"/>
  <c r="BR523" i="3"/>
  <c r="BQ523" i="3"/>
  <c r="BP523" i="3"/>
  <c r="BO523" i="3"/>
  <c r="BW522" i="3"/>
  <c r="BU522" i="3"/>
  <c r="BT522" i="3"/>
  <c r="BS522" i="3"/>
  <c r="BR522" i="3"/>
  <c r="BQ522" i="3"/>
  <c r="BP522" i="3"/>
  <c r="BO522" i="3"/>
  <c r="BW521" i="3"/>
  <c r="BU521" i="3"/>
  <c r="BT521" i="3"/>
  <c r="BS521" i="3"/>
  <c r="BR521" i="3"/>
  <c r="BQ521" i="3"/>
  <c r="BP521" i="3"/>
  <c r="BO521" i="3"/>
  <c r="BW520" i="3"/>
  <c r="BU520" i="3"/>
  <c r="BT520" i="3"/>
  <c r="BS520" i="3"/>
  <c r="BR520" i="3"/>
  <c r="BQ520" i="3"/>
  <c r="BP520" i="3"/>
  <c r="BO520" i="3"/>
  <c r="BW519" i="3"/>
  <c r="BU519" i="3"/>
  <c r="BT519" i="3"/>
  <c r="BS519" i="3"/>
  <c r="BR519" i="3"/>
  <c r="BQ519" i="3"/>
  <c r="BP519" i="3"/>
  <c r="BO519" i="3"/>
  <c r="BW518" i="3"/>
  <c r="BU518" i="3"/>
  <c r="BT518" i="3"/>
  <c r="BS518" i="3"/>
  <c r="BR518" i="3"/>
  <c r="BQ518" i="3"/>
  <c r="BP518" i="3"/>
  <c r="BO518" i="3"/>
  <c r="BW517" i="3"/>
  <c r="BU517" i="3"/>
  <c r="BT517" i="3"/>
  <c r="BS517" i="3"/>
  <c r="BR517" i="3"/>
  <c r="BQ517" i="3"/>
  <c r="BP517" i="3"/>
  <c r="BO517" i="3"/>
  <c r="BW516" i="3"/>
  <c r="BU516" i="3"/>
  <c r="BT516" i="3"/>
  <c r="BS516" i="3"/>
  <c r="BR516" i="3"/>
  <c r="BQ516" i="3"/>
  <c r="BP516" i="3"/>
  <c r="BO516" i="3"/>
  <c r="BW515" i="3"/>
  <c r="BU515" i="3"/>
  <c r="BT515" i="3"/>
  <c r="BS515" i="3"/>
  <c r="BR515" i="3"/>
  <c r="BQ515" i="3"/>
  <c r="BP515" i="3"/>
  <c r="BO515" i="3"/>
  <c r="BW514" i="3"/>
  <c r="BU514" i="3"/>
  <c r="BT514" i="3"/>
  <c r="BS514" i="3"/>
  <c r="BR514" i="3"/>
  <c r="BQ514" i="3"/>
  <c r="BP514" i="3"/>
  <c r="BO514" i="3"/>
  <c r="BW513" i="3"/>
  <c r="BU513" i="3"/>
  <c r="BT513" i="3"/>
  <c r="BS513" i="3"/>
  <c r="BR513" i="3"/>
  <c r="BQ513" i="3"/>
  <c r="BP513" i="3"/>
  <c r="BO513" i="3"/>
  <c r="BW512" i="3"/>
  <c r="BU512" i="3"/>
  <c r="BT512" i="3"/>
  <c r="BS512" i="3"/>
  <c r="BR512" i="3"/>
  <c r="BQ512" i="3"/>
  <c r="BP512" i="3"/>
  <c r="BO512" i="3"/>
  <c r="BW511" i="3"/>
  <c r="BU511" i="3"/>
  <c r="BT511" i="3"/>
  <c r="BS511" i="3"/>
  <c r="BR511" i="3"/>
  <c r="BQ511" i="3"/>
  <c r="BP511" i="3"/>
  <c r="BO511" i="3"/>
  <c r="BW510" i="3"/>
  <c r="BU510" i="3"/>
  <c r="BT510" i="3"/>
  <c r="BS510" i="3"/>
  <c r="BR510" i="3"/>
  <c r="BQ510" i="3"/>
  <c r="BP510" i="3"/>
  <c r="BO510" i="3"/>
  <c r="BW509" i="3"/>
  <c r="BU509" i="3"/>
  <c r="BT509" i="3"/>
  <c r="BS509" i="3"/>
  <c r="BR509" i="3"/>
  <c r="BQ509" i="3"/>
  <c r="BP509" i="3"/>
  <c r="BO509" i="3"/>
  <c r="BW508" i="3"/>
  <c r="BU508" i="3"/>
  <c r="BT508" i="3"/>
  <c r="BS508" i="3"/>
  <c r="BR508" i="3"/>
  <c r="BQ508" i="3"/>
  <c r="BP508" i="3"/>
  <c r="BO508" i="3"/>
  <c r="BW507" i="3"/>
  <c r="BU507" i="3"/>
  <c r="BT507" i="3"/>
  <c r="BS507" i="3"/>
  <c r="BR507" i="3"/>
  <c r="BQ507" i="3"/>
  <c r="BP507" i="3"/>
  <c r="BO507" i="3"/>
  <c r="BW506" i="3"/>
  <c r="BU506" i="3"/>
  <c r="BT506" i="3"/>
  <c r="BS506" i="3"/>
  <c r="BR506" i="3"/>
  <c r="BQ506" i="3"/>
  <c r="BP506" i="3"/>
  <c r="BO506" i="3"/>
  <c r="BW505" i="3"/>
  <c r="BU505" i="3"/>
  <c r="BT505" i="3"/>
  <c r="BS505" i="3"/>
  <c r="BR505" i="3"/>
  <c r="BQ505" i="3"/>
  <c r="BP505" i="3"/>
  <c r="BO505" i="3"/>
  <c r="BW504" i="3"/>
  <c r="BU504" i="3"/>
  <c r="BT504" i="3"/>
  <c r="BS504" i="3"/>
  <c r="BR504" i="3"/>
  <c r="BQ504" i="3"/>
  <c r="BP504" i="3"/>
  <c r="BO504" i="3"/>
  <c r="BW503" i="3"/>
  <c r="BU503" i="3"/>
  <c r="BT503" i="3"/>
  <c r="BS503" i="3"/>
  <c r="BR503" i="3"/>
  <c r="BQ503" i="3"/>
  <c r="BP503" i="3"/>
  <c r="BO503" i="3"/>
  <c r="BW502" i="3"/>
  <c r="BU502" i="3"/>
  <c r="BT502" i="3"/>
  <c r="BS502" i="3"/>
  <c r="BR502" i="3"/>
  <c r="BQ502" i="3"/>
  <c r="BP502" i="3"/>
  <c r="BO502" i="3"/>
  <c r="BW501" i="3"/>
  <c r="BU501" i="3"/>
  <c r="BT501" i="3"/>
  <c r="BS501" i="3"/>
  <c r="BR501" i="3"/>
  <c r="BQ501" i="3"/>
  <c r="BP501" i="3"/>
  <c r="BO501" i="3"/>
  <c r="BW500" i="3"/>
  <c r="BU500" i="3"/>
  <c r="BT500" i="3"/>
  <c r="BS500" i="3"/>
  <c r="BR500" i="3"/>
  <c r="BQ500" i="3"/>
  <c r="BP500" i="3"/>
  <c r="BO500" i="3"/>
  <c r="BW499" i="3"/>
  <c r="BU499" i="3"/>
  <c r="BT499" i="3"/>
  <c r="BS499" i="3"/>
  <c r="BR499" i="3"/>
  <c r="BQ499" i="3"/>
  <c r="BP499" i="3"/>
  <c r="BO499" i="3"/>
  <c r="BW498" i="3"/>
  <c r="BU498" i="3"/>
  <c r="BT498" i="3"/>
  <c r="BS498" i="3"/>
  <c r="BR498" i="3"/>
  <c r="BQ498" i="3"/>
  <c r="BP498" i="3"/>
  <c r="BO498" i="3"/>
  <c r="BW497" i="3"/>
  <c r="BU497" i="3"/>
  <c r="BT497" i="3"/>
  <c r="BS497" i="3"/>
  <c r="BR497" i="3"/>
  <c r="BQ497" i="3"/>
  <c r="BP497" i="3"/>
  <c r="BO497" i="3"/>
  <c r="BW496" i="3"/>
  <c r="BU496" i="3"/>
  <c r="BT496" i="3"/>
  <c r="BS496" i="3"/>
  <c r="BR496" i="3"/>
  <c r="BQ496" i="3"/>
  <c r="BP496" i="3"/>
  <c r="BO496" i="3"/>
  <c r="BW495" i="3"/>
  <c r="BU495" i="3"/>
  <c r="BT495" i="3"/>
  <c r="BS495" i="3"/>
  <c r="BR495" i="3"/>
  <c r="BQ495" i="3"/>
  <c r="BP495" i="3"/>
  <c r="BO495" i="3"/>
  <c r="BW494" i="3"/>
  <c r="BU494" i="3"/>
  <c r="BT494" i="3"/>
  <c r="BS494" i="3"/>
  <c r="BR494" i="3"/>
  <c r="BQ494" i="3"/>
  <c r="BP494" i="3"/>
  <c r="BO494" i="3"/>
  <c r="BW493" i="3"/>
  <c r="BU493" i="3"/>
  <c r="BT493" i="3"/>
  <c r="BS493" i="3"/>
  <c r="BR493" i="3"/>
  <c r="BQ493" i="3"/>
  <c r="BP493" i="3"/>
  <c r="BO493" i="3"/>
  <c r="BW492" i="3"/>
  <c r="BU492" i="3"/>
  <c r="BT492" i="3"/>
  <c r="BS492" i="3"/>
  <c r="BR492" i="3"/>
  <c r="BQ492" i="3"/>
  <c r="BP492" i="3"/>
  <c r="BO492" i="3"/>
  <c r="BW491" i="3"/>
  <c r="BU491" i="3"/>
  <c r="BT491" i="3"/>
  <c r="BS491" i="3"/>
  <c r="BR491" i="3"/>
  <c r="BQ491" i="3"/>
  <c r="BP491" i="3"/>
  <c r="BO491" i="3"/>
  <c r="BW490" i="3"/>
  <c r="BU490" i="3"/>
  <c r="BT490" i="3"/>
  <c r="BS490" i="3"/>
  <c r="BR490" i="3"/>
  <c r="BQ490" i="3"/>
  <c r="BP490" i="3"/>
  <c r="BO490" i="3"/>
  <c r="BW489" i="3"/>
  <c r="BU489" i="3"/>
  <c r="BT489" i="3"/>
  <c r="BS489" i="3"/>
  <c r="BR489" i="3"/>
  <c r="BQ489" i="3"/>
  <c r="BP489" i="3"/>
  <c r="BO489" i="3"/>
  <c r="BW488" i="3"/>
  <c r="BU488" i="3"/>
  <c r="BT488" i="3"/>
  <c r="BS488" i="3"/>
  <c r="BR488" i="3"/>
  <c r="BQ488" i="3"/>
  <c r="BP488" i="3"/>
  <c r="BO488" i="3"/>
  <c r="BW487" i="3"/>
  <c r="BU487" i="3"/>
  <c r="BT487" i="3"/>
  <c r="BS487" i="3"/>
  <c r="BR487" i="3"/>
  <c r="BQ487" i="3"/>
  <c r="BP487" i="3"/>
  <c r="BO487" i="3"/>
  <c r="BW486" i="3"/>
  <c r="BU486" i="3"/>
  <c r="BT486" i="3"/>
  <c r="BS486" i="3"/>
  <c r="BR486" i="3"/>
  <c r="BQ486" i="3"/>
  <c r="BP486" i="3"/>
  <c r="BO486" i="3"/>
  <c r="BW485" i="3"/>
  <c r="BU485" i="3"/>
  <c r="BT485" i="3"/>
  <c r="BS485" i="3"/>
  <c r="BR485" i="3"/>
  <c r="BQ485" i="3"/>
  <c r="BP485" i="3"/>
  <c r="BO485" i="3"/>
  <c r="BW484" i="3"/>
  <c r="BU484" i="3"/>
  <c r="BT484" i="3"/>
  <c r="BS484" i="3"/>
  <c r="BR484" i="3"/>
  <c r="BQ484" i="3"/>
  <c r="BP484" i="3"/>
  <c r="BO484" i="3"/>
  <c r="BW483" i="3"/>
  <c r="BU483" i="3"/>
  <c r="BT483" i="3"/>
  <c r="BS483" i="3"/>
  <c r="BR483" i="3"/>
  <c r="BQ483" i="3"/>
  <c r="BP483" i="3"/>
  <c r="BO483" i="3"/>
  <c r="BW482" i="3"/>
  <c r="BU482" i="3"/>
  <c r="BT482" i="3"/>
  <c r="BS482" i="3"/>
  <c r="BR482" i="3"/>
  <c r="BQ482" i="3"/>
  <c r="BP482" i="3"/>
  <c r="BO482" i="3"/>
  <c r="BW481" i="3"/>
  <c r="BU481" i="3"/>
  <c r="BT481" i="3"/>
  <c r="BS481" i="3"/>
  <c r="BR481" i="3"/>
  <c r="BQ481" i="3"/>
  <c r="BP481" i="3"/>
  <c r="BO481" i="3"/>
  <c r="BW480" i="3"/>
  <c r="BU480" i="3"/>
  <c r="BT480" i="3"/>
  <c r="BS480" i="3"/>
  <c r="BR480" i="3"/>
  <c r="BQ480" i="3"/>
  <c r="BP480" i="3"/>
  <c r="BO480" i="3"/>
  <c r="BW479" i="3"/>
  <c r="BU479" i="3"/>
  <c r="BT479" i="3"/>
  <c r="BS479" i="3"/>
  <c r="BR479" i="3"/>
  <c r="BQ479" i="3"/>
  <c r="BP479" i="3"/>
  <c r="BO479" i="3"/>
  <c r="BW478" i="3"/>
  <c r="BU478" i="3"/>
  <c r="BT478" i="3"/>
  <c r="BS478" i="3"/>
  <c r="BR478" i="3"/>
  <c r="BQ478" i="3"/>
  <c r="BP478" i="3"/>
  <c r="BO478" i="3"/>
  <c r="BW477" i="3"/>
  <c r="BU477" i="3"/>
  <c r="BT477" i="3"/>
  <c r="BS477" i="3"/>
  <c r="BR477" i="3"/>
  <c r="BQ477" i="3"/>
  <c r="BP477" i="3"/>
  <c r="BO477" i="3"/>
  <c r="BW476" i="3"/>
  <c r="BU476" i="3"/>
  <c r="BT476" i="3"/>
  <c r="BS476" i="3"/>
  <c r="BR476" i="3"/>
  <c r="BQ476" i="3"/>
  <c r="BP476" i="3"/>
  <c r="BO476" i="3"/>
  <c r="BW475" i="3"/>
  <c r="BU475" i="3"/>
  <c r="BT475" i="3"/>
  <c r="BS475" i="3"/>
  <c r="BR475" i="3"/>
  <c r="BQ475" i="3"/>
  <c r="BP475" i="3"/>
  <c r="BO475" i="3"/>
  <c r="BW474" i="3"/>
  <c r="BU474" i="3"/>
  <c r="BT474" i="3"/>
  <c r="BS474" i="3"/>
  <c r="BR474" i="3"/>
  <c r="BQ474" i="3"/>
  <c r="BP474" i="3"/>
  <c r="BO474" i="3"/>
  <c r="BW473" i="3"/>
  <c r="BU473" i="3"/>
  <c r="BT473" i="3"/>
  <c r="BS473" i="3"/>
  <c r="BR473" i="3"/>
  <c r="BQ473" i="3"/>
  <c r="BP473" i="3"/>
  <c r="BO473" i="3"/>
  <c r="BW472" i="3"/>
  <c r="BU472" i="3"/>
  <c r="BT472" i="3"/>
  <c r="BS472" i="3"/>
  <c r="BR472" i="3"/>
  <c r="BQ472" i="3"/>
  <c r="BP472" i="3"/>
  <c r="BO472" i="3"/>
  <c r="BW471" i="3"/>
  <c r="BU471" i="3"/>
  <c r="BT471" i="3"/>
  <c r="BS471" i="3"/>
  <c r="BR471" i="3"/>
  <c r="BQ471" i="3"/>
  <c r="BP471" i="3"/>
  <c r="BO471" i="3"/>
  <c r="BW470" i="3"/>
  <c r="BU470" i="3"/>
  <c r="BT470" i="3"/>
  <c r="BS470" i="3"/>
  <c r="BR470" i="3"/>
  <c r="BQ470" i="3"/>
  <c r="BP470" i="3"/>
  <c r="BO470" i="3"/>
  <c r="BW469" i="3"/>
  <c r="BU469" i="3"/>
  <c r="BT469" i="3"/>
  <c r="BS469" i="3"/>
  <c r="BR469" i="3"/>
  <c r="BQ469" i="3"/>
  <c r="BP469" i="3"/>
  <c r="BO469" i="3"/>
  <c r="BW468" i="3"/>
  <c r="BU468" i="3"/>
  <c r="BT468" i="3"/>
  <c r="BS468" i="3"/>
  <c r="BR468" i="3"/>
  <c r="BQ468" i="3"/>
  <c r="BP468" i="3"/>
  <c r="BO468" i="3"/>
  <c r="BW467" i="3"/>
  <c r="BU467" i="3"/>
  <c r="BT467" i="3"/>
  <c r="BS467" i="3"/>
  <c r="BR467" i="3"/>
  <c r="BQ467" i="3"/>
  <c r="BP467" i="3"/>
  <c r="BO467" i="3"/>
  <c r="BW466" i="3"/>
  <c r="BU466" i="3"/>
  <c r="BT466" i="3"/>
  <c r="BS466" i="3"/>
  <c r="BR466" i="3"/>
  <c r="BQ466" i="3"/>
  <c r="BP466" i="3"/>
  <c r="BO466" i="3"/>
  <c r="BW465" i="3"/>
  <c r="BU465" i="3"/>
  <c r="BT465" i="3"/>
  <c r="BS465" i="3"/>
  <c r="BR465" i="3"/>
  <c r="BQ465" i="3"/>
  <c r="BP465" i="3"/>
  <c r="BO465" i="3"/>
  <c r="BW464" i="3"/>
  <c r="BU464" i="3"/>
  <c r="BT464" i="3"/>
  <c r="BS464" i="3"/>
  <c r="BR464" i="3"/>
  <c r="BQ464" i="3"/>
  <c r="BP464" i="3"/>
  <c r="BO464" i="3"/>
  <c r="BW463" i="3"/>
  <c r="BU463" i="3"/>
  <c r="BT463" i="3"/>
  <c r="BS463" i="3"/>
  <c r="BR463" i="3"/>
  <c r="BQ463" i="3"/>
  <c r="BP463" i="3"/>
  <c r="BO463" i="3"/>
  <c r="BW462" i="3"/>
  <c r="BU462" i="3"/>
  <c r="BT462" i="3"/>
  <c r="BS462" i="3"/>
  <c r="BR462" i="3"/>
  <c r="BQ462" i="3"/>
  <c r="BP462" i="3"/>
  <c r="BO462" i="3"/>
  <c r="BW461" i="3"/>
  <c r="BU461" i="3"/>
  <c r="BT461" i="3"/>
  <c r="BS461" i="3"/>
  <c r="BR461" i="3"/>
  <c r="BQ461" i="3"/>
  <c r="BP461" i="3"/>
  <c r="BO461" i="3"/>
  <c r="BW460" i="3"/>
  <c r="BU460" i="3"/>
  <c r="BT460" i="3"/>
  <c r="BS460" i="3"/>
  <c r="BR460" i="3"/>
  <c r="BQ460" i="3"/>
  <c r="BP460" i="3"/>
  <c r="BO460" i="3"/>
  <c r="BW459" i="3"/>
  <c r="BU459" i="3"/>
  <c r="BT459" i="3"/>
  <c r="BS459" i="3"/>
  <c r="BR459" i="3"/>
  <c r="BQ459" i="3"/>
  <c r="BP459" i="3"/>
  <c r="BO459" i="3"/>
  <c r="BW458" i="3"/>
  <c r="BU458" i="3"/>
  <c r="BT458" i="3"/>
  <c r="BS458" i="3"/>
  <c r="BR458" i="3"/>
  <c r="BQ458" i="3"/>
  <c r="BP458" i="3"/>
  <c r="BO458" i="3"/>
  <c r="BW457" i="3"/>
  <c r="BU457" i="3"/>
  <c r="BT457" i="3"/>
  <c r="BS457" i="3"/>
  <c r="BR457" i="3"/>
  <c r="BQ457" i="3"/>
  <c r="BP457" i="3"/>
  <c r="BO457" i="3"/>
  <c r="BW456" i="3"/>
  <c r="BU456" i="3"/>
  <c r="BT456" i="3"/>
  <c r="BS456" i="3"/>
  <c r="BR456" i="3"/>
  <c r="BQ456" i="3"/>
  <c r="BP456" i="3"/>
  <c r="BO456" i="3"/>
  <c r="BW455" i="3"/>
  <c r="BU455" i="3"/>
  <c r="BT455" i="3"/>
  <c r="BS455" i="3"/>
  <c r="BR455" i="3"/>
  <c r="BQ455" i="3"/>
  <c r="BP455" i="3"/>
  <c r="BO455" i="3"/>
  <c r="BW454" i="3"/>
  <c r="BU454" i="3"/>
  <c r="BT454" i="3"/>
  <c r="BS454" i="3"/>
  <c r="BR454" i="3"/>
  <c r="BQ454" i="3"/>
  <c r="BP454" i="3"/>
  <c r="BO454" i="3"/>
  <c r="BW453" i="3"/>
  <c r="BU453" i="3"/>
  <c r="BT453" i="3"/>
  <c r="BS453" i="3"/>
  <c r="BR453" i="3"/>
  <c r="BQ453" i="3"/>
  <c r="BP453" i="3"/>
  <c r="BO453" i="3"/>
  <c r="BW452" i="3"/>
  <c r="BU452" i="3"/>
  <c r="BT452" i="3"/>
  <c r="BS452" i="3"/>
  <c r="BR452" i="3"/>
  <c r="BQ452" i="3"/>
  <c r="BP452" i="3"/>
  <c r="BO452" i="3"/>
  <c r="BW451" i="3"/>
  <c r="BU451" i="3"/>
  <c r="BT451" i="3"/>
  <c r="BS451" i="3"/>
  <c r="BR451" i="3"/>
  <c r="BQ451" i="3"/>
  <c r="BP451" i="3"/>
  <c r="BO451" i="3"/>
  <c r="BW450" i="3"/>
  <c r="BU450" i="3"/>
  <c r="BT450" i="3"/>
  <c r="BS450" i="3"/>
  <c r="BR450" i="3"/>
  <c r="BQ450" i="3"/>
  <c r="BP450" i="3"/>
  <c r="BO450" i="3"/>
  <c r="BW449" i="3"/>
  <c r="BU449" i="3"/>
  <c r="BT449" i="3"/>
  <c r="BS449" i="3"/>
  <c r="BR449" i="3"/>
  <c r="BQ449" i="3"/>
  <c r="BP449" i="3"/>
  <c r="BO449" i="3"/>
  <c r="BW448" i="3"/>
  <c r="BU448" i="3"/>
  <c r="BT448" i="3"/>
  <c r="BS448" i="3"/>
  <c r="BR448" i="3"/>
  <c r="BQ448" i="3"/>
  <c r="BP448" i="3"/>
  <c r="BO448" i="3"/>
  <c r="BW447" i="3"/>
  <c r="BU447" i="3"/>
  <c r="BT447" i="3"/>
  <c r="BS447" i="3"/>
  <c r="BR447" i="3"/>
  <c r="BQ447" i="3"/>
  <c r="BP447" i="3"/>
  <c r="BO447" i="3"/>
  <c r="BW446" i="3"/>
  <c r="BU446" i="3"/>
  <c r="BT446" i="3"/>
  <c r="BS446" i="3"/>
  <c r="BR446" i="3"/>
  <c r="BQ446" i="3"/>
  <c r="BP446" i="3"/>
  <c r="BO446" i="3"/>
  <c r="BW445" i="3"/>
  <c r="BU445" i="3"/>
  <c r="BT445" i="3"/>
  <c r="BS445" i="3"/>
  <c r="BR445" i="3"/>
  <c r="BQ445" i="3"/>
  <c r="BP445" i="3"/>
  <c r="BO445" i="3"/>
  <c r="BW444" i="3"/>
  <c r="BU444" i="3"/>
  <c r="BT444" i="3"/>
  <c r="BS444" i="3"/>
  <c r="BR444" i="3"/>
  <c r="BQ444" i="3"/>
  <c r="BP444" i="3"/>
  <c r="BO444" i="3"/>
  <c r="BW443" i="3"/>
  <c r="BU443" i="3"/>
  <c r="BT443" i="3"/>
  <c r="BS443" i="3"/>
  <c r="BR443" i="3"/>
  <c r="BQ443" i="3"/>
  <c r="BP443" i="3"/>
  <c r="BO443" i="3"/>
  <c r="BW442" i="3"/>
  <c r="BU442" i="3"/>
  <c r="BT442" i="3"/>
  <c r="BS442" i="3"/>
  <c r="BR442" i="3"/>
  <c r="BQ442" i="3"/>
  <c r="BP442" i="3"/>
  <c r="BO442" i="3"/>
  <c r="BW441" i="3"/>
  <c r="BU441" i="3"/>
  <c r="BT441" i="3"/>
  <c r="BS441" i="3"/>
  <c r="BR441" i="3"/>
  <c r="BQ441" i="3"/>
  <c r="BP441" i="3"/>
  <c r="BO441" i="3"/>
  <c r="BW440" i="3"/>
  <c r="BU440" i="3"/>
  <c r="BT440" i="3"/>
  <c r="BS440" i="3"/>
  <c r="BR440" i="3"/>
  <c r="BQ440" i="3"/>
  <c r="BP440" i="3"/>
  <c r="BO440" i="3"/>
  <c r="BW439" i="3"/>
  <c r="BU439" i="3"/>
  <c r="BT439" i="3"/>
  <c r="BS439" i="3"/>
  <c r="BR439" i="3"/>
  <c r="BQ439" i="3"/>
  <c r="BP439" i="3"/>
  <c r="BO439" i="3"/>
  <c r="BW438" i="3"/>
  <c r="BU438" i="3"/>
  <c r="BT438" i="3"/>
  <c r="BS438" i="3"/>
  <c r="BR438" i="3"/>
  <c r="BQ438" i="3"/>
  <c r="BP438" i="3"/>
  <c r="BO438" i="3"/>
  <c r="BW437" i="3"/>
  <c r="BU437" i="3"/>
  <c r="BT437" i="3"/>
  <c r="BS437" i="3"/>
  <c r="BR437" i="3"/>
  <c r="BQ437" i="3"/>
  <c r="BP437" i="3"/>
  <c r="BO437" i="3"/>
  <c r="BW436" i="3"/>
  <c r="BU436" i="3"/>
  <c r="BT436" i="3"/>
  <c r="BS436" i="3"/>
  <c r="BR436" i="3"/>
  <c r="BQ436" i="3"/>
  <c r="BP436" i="3"/>
  <c r="BO436" i="3"/>
  <c r="BW435" i="3"/>
  <c r="BU435" i="3"/>
  <c r="BT435" i="3"/>
  <c r="BS435" i="3"/>
  <c r="BR435" i="3"/>
  <c r="BQ435" i="3"/>
  <c r="BP435" i="3"/>
  <c r="BO435" i="3"/>
  <c r="BW434" i="3"/>
  <c r="BU434" i="3"/>
  <c r="BT434" i="3"/>
  <c r="BS434" i="3"/>
  <c r="BR434" i="3"/>
  <c r="BQ434" i="3"/>
  <c r="BP434" i="3"/>
  <c r="BO434" i="3"/>
  <c r="BW433" i="3"/>
  <c r="BU433" i="3"/>
  <c r="BT433" i="3"/>
  <c r="BS433" i="3"/>
  <c r="BR433" i="3"/>
  <c r="BQ433" i="3"/>
  <c r="BP433" i="3"/>
  <c r="BO433" i="3"/>
  <c r="BW432" i="3"/>
  <c r="BU432" i="3"/>
  <c r="BT432" i="3"/>
  <c r="BS432" i="3"/>
  <c r="BR432" i="3"/>
  <c r="BQ432" i="3"/>
  <c r="BP432" i="3"/>
  <c r="BO432" i="3"/>
  <c r="BW431" i="3"/>
  <c r="BU431" i="3"/>
  <c r="BT431" i="3"/>
  <c r="BS431" i="3"/>
  <c r="BR431" i="3"/>
  <c r="BQ431" i="3"/>
  <c r="BP431" i="3"/>
  <c r="BO431" i="3"/>
  <c r="BW430" i="3"/>
  <c r="BU430" i="3"/>
  <c r="BT430" i="3"/>
  <c r="BS430" i="3"/>
  <c r="BR430" i="3"/>
  <c r="BQ430" i="3"/>
  <c r="BP430" i="3"/>
  <c r="BO430" i="3"/>
  <c r="BW429" i="3"/>
  <c r="BU429" i="3"/>
  <c r="BT429" i="3"/>
  <c r="BS429" i="3"/>
  <c r="BR429" i="3"/>
  <c r="BQ429" i="3"/>
  <c r="BP429" i="3"/>
  <c r="BO429" i="3"/>
  <c r="BW428" i="3"/>
  <c r="BU428" i="3"/>
  <c r="BT428" i="3"/>
  <c r="BS428" i="3"/>
  <c r="BR428" i="3"/>
  <c r="BQ428" i="3"/>
  <c r="BP428" i="3"/>
  <c r="BO428" i="3"/>
  <c r="BW427" i="3"/>
  <c r="BU427" i="3"/>
  <c r="BT427" i="3"/>
  <c r="BS427" i="3"/>
  <c r="BR427" i="3"/>
  <c r="BQ427" i="3"/>
  <c r="BP427" i="3"/>
  <c r="BO427" i="3"/>
  <c r="BW426" i="3"/>
  <c r="BU426" i="3"/>
  <c r="BT426" i="3"/>
  <c r="BS426" i="3"/>
  <c r="BR426" i="3"/>
  <c r="BQ426" i="3"/>
  <c r="BP426" i="3"/>
  <c r="BO426" i="3"/>
  <c r="BW425" i="3"/>
  <c r="BU425" i="3"/>
  <c r="BT425" i="3"/>
  <c r="BS425" i="3"/>
  <c r="BR425" i="3"/>
  <c r="BQ425" i="3"/>
  <c r="BP425" i="3"/>
  <c r="BO425" i="3"/>
  <c r="BW424" i="3"/>
  <c r="BU424" i="3"/>
  <c r="BT424" i="3"/>
  <c r="BS424" i="3"/>
  <c r="BR424" i="3"/>
  <c r="BQ424" i="3"/>
  <c r="BP424" i="3"/>
  <c r="BO424" i="3"/>
  <c r="BW423" i="3"/>
  <c r="BU423" i="3"/>
  <c r="BT423" i="3"/>
  <c r="BS423" i="3"/>
  <c r="BR423" i="3"/>
  <c r="BQ423" i="3"/>
  <c r="BP423" i="3"/>
  <c r="BO423" i="3"/>
  <c r="BW422" i="3"/>
  <c r="BU422" i="3"/>
  <c r="BT422" i="3"/>
  <c r="BS422" i="3"/>
  <c r="BR422" i="3"/>
  <c r="BQ422" i="3"/>
  <c r="BP422" i="3"/>
  <c r="BO422" i="3"/>
  <c r="BW421" i="3"/>
  <c r="BU421" i="3"/>
  <c r="BT421" i="3"/>
  <c r="BS421" i="3"/>
  <c r="BR421" i="3"/>
  <c r="BQ421" i="3"/>
  <c r="BP421" i="3"/>
  <c r="BO421" i="3"/>
  <c r="BW420" i="3"/>
  <c r="BU420" i="3"/>
  <c r="BT420" i="3"/>
  <c r="BS420" i="3"/>
  <c r="BR420" i="3"/>
  <c r="BQ420" i="3"/>
  <c r="BP420" i="3"/>
  <c r="BO420" i="3"/>
  <c r="BW419" i="3"/>
  <c r="BU419" i="3"/>
  <c r="BT419" i="3"/>
  <c r="BS419" i="3"/>
  <c r="BR419" i="3"/>
  <c r="BQ419" i="3"/>
  <c r="BP419" i="3"/>
  <c r="BO419" i="3"/>
  <c r="BW418" i="3"/>
  <c r="BU418" i="3"/>
  <c r="BT418" i="3"/>
  <c r="BS418" i="3"/>
  <c r="BR418" i="3"/>
  <c r="BQ418" i="3"/>
  <c r="BP418" i="3"/>
  <c r="BO418" i="3"/>
  <c r="BW417" i="3"/>
  <c r="BU417" i="3"/>
  <c r="BT417" i="3"/>
  <c r="BS417" i="3"/>
  <c r="BR417" i="3"/>
  <c r="BQ417" i="3"/>
  <c r="BP417" i="3"/>
  <c r="BO417" i="3"/>
  <c r="BW416" i="3"/>
  <c r="BU416" i="3"/>
  <c r="BT416" i="3"/>
  <c r="BS416" i="3"/>
  <c r="BR416" i="3"/>
  <c r="BQ416" i="3"/>
  <c r="BP416" i="3"/>
  <c r="BO416" i="3"/>
  <c r="BW415" i="3"/>
  <c r="BU415" i="3"/>
  <c r="BT415" i="3"/>
  <c r="BS415" i="3"/>
  <c r="BR415" i="3"/>
  <c r="BQ415" i="3"/>
  <c r="BP415" i="3"/>
  <c r="BO415" i="3"/>
  <c r="BW414" i="3"/>
  <c r="BU414" i="3"/>
  <c r="BT414" i="3"/>
  <c r="BS414" i="3"/>
  <c r="BR414" i="3"/>
  <c r="BQ414" i="3"/>
  <c r="BP414" i="3"/>
  <c r="BO414" i="3"/>
  <c r="BW413" i="3"/>
  <c r="BU413" i="3"/>
  <c r="BT413" i="3"/>
  <c r="BS413" i="3"/>
  <c r="BR413" i="3"/>
  <c r="BQ413" i="3"/>
  <c r="BP413" i="3"/>
  <c r="BO413" i="3"/>
  <c r="BW412" i="3"/>
  <c r="BU412" i="3"/>
  <c r="BT412" i="3"/>
  <c r="BS412" i="3"/>
  <c r="BR412" i="3"/>
  <c r="BQ412" i="3"/>
  <c r="BP412" i="3"/>
  <c r="BO412" i="3"/>
  <c r="BW411" i="3"/>
  <c r="BU411" i="3"/>
  <c r="BT411" i="3"/>
  <c r="BS411" i="3"/>
  <c r="BR411" i="3"/>
  <c r="BQ411" i="3"/>
  <c r="BP411" i="3"/>
  <c r="BO411" i="3"/>
  <c r="BW410" i="3"/>
  <c r="BU410" i="3"/>
  <c r="BT410" i="3"/>
  <c r="BS410" i="3"/>
  <c r="BR410" i="3"/>
  <c r="BQ410" i="3"/>
  <c r="BP410" i="3"/>
  <c r="BO410" i="3"/>
  <c r="BW409" i="3"/>
  <c r="BU409" i="3"/>
  <c r="BT409" i="3"/>
  <c r="BS409" i="3"/>
  <c r="BR409" i="3"/>
  <c r="BQ409" i="3"/>
  <c r="BP409" i="3"/>
  <c r="BO409" i="3"/>
  <c r="BW408" i="3"/>
  <c r="BU408" i="3"/>
  <c r="BT408" i="3"/>
  <c r="BS408" i="3"/>
  <c r="BR408" i="3"/>
  <c r="BQ408" i="3"/>
  <c r="BP408" i="3"/>
  <c r="BO408" i="3"/>
  <c r="BW407" i="3"/>
  <c r="BU407" i="3"/>
  <c r="BT407" i="3"/>
  <c r="BS407" i="3"/>
  <c r="BR407" i="3"/>
  <c r="BQ407" i="3"/>
  <c r="BP407" i="3"/>
  <c r="BO407" i="3"/>
  <c r="BW406" i="3"/>
  <c r="BU406" i="3"/>
  <c r="BT406" i="3"/>
  <c r="BS406" i="3"/>
  <c r="BR406" i="3"/>
  <c r="BQ406" i="3"/>
  <c r="BP406" i="3"/>
  <c r="BO406" i="3"/>
  <c r="BW405" i="3"/>
  <c r="BU405" i="3"/>
  <c r="BT405" i="3"/>
  <c r="BS405" i="3"/>
  <c r="BR405" i="3"/>
  <c r="BQ405" i="3"/>
  <c r="BP405" i="3"/>
  <c r="BO405" i="3"/>
  <c r="BW404" i="3"/>
  <c r="BU404" i="3"/>
  <c r="BT404" i="3"/>
  <c r="BS404" i="3"/>
  <c r="BR404" i="3"/>
  <c r="BQ404" i="3"/>
  <c r="BP404" i="3"/>
  <c r="BO404" i="3"/>
  <c r="BW403" i="3"/>
  <c r="BU403" i="3"/>
  <c r="BT403" i="3"/>
  <c r="BS403" i="3"/>
  <c r="BR403" i="3"/>
  <c r="BQ403" i="3"/>
  <c r="BP403" i="3"/>
  <c r="BO403" i="3"/>
  <c r="BW402" i="3"/>
  <c r="BU402" i="3"/>
  <c r="BT402" i="3"/>
  <c r="BS402" i="3"/>
  <c r="BR402" i="3"/>
  <c r="BQ402" i="3"/>
  <c r="BP402" i="3"/>
  <c r="BO402" i="3"/>
  <c r="BW401" i="3"/>
  <c r="BU401" i="3"/>
  <c r="BT401" i="3"/>
  <c r="BS401" i="3"/>
  <c r="BR401" i="3"/>
  <c r="BQ401" i="3"/>
  <c r="BP401" i="3"/>
  <c r="BO401" i="3"/>
  <c r="BW400" i="3"/>
  <c r="BU400" i="3"/>
  <c r="BT400" i="3"/>
  <c r="BS400" i="3"/>
  <c r="BR400" i="3"/>
  <c r="BQ400" i="3"/>
  <c r="BP400" i="3"/>
  <c r="BO400" i="3"/>
  <c r="BW399" i="3"/>
  <c r="BU399" i="3"/>
  <c r="BT399" i="3"/>
  <c r="BS399" i="3"/>
  <c r="BR399" i="3"/>
  <c r="BQ399" i="3"/>
  <c r="BP399" i="3"/>
  <c r="BO399" i="3"/>
  <c r="BW398" i="3"/>
  <c r="BU398" i="3"/>
  <c r="BT398" i="3"/>
  <c r="BS398" i="3"/>
  <c r="BR398" i="3"/>
  <c r="BQ398" i="3"/>
  <c r="BP398" i="3"/>
  <c r="BO398" i="3"/>
  <c r="BW397" i="3"/>
  <c r="BU397" i="3"/>
  <c r="BT397" i="3"/>
  <c r="BS397" i="3"/>
  <c r="BR397" i="3"/>
  <c r="BQ397" i="3"/>
  <c r="BP397" i="3"/>
  <c r="BO397" i="3"/>
  <c r="BW396" i="3"/>
  <c r="BU396" i="3"/>
  <c r="BT396" i="3"/>
  <c r="BS396" i="3"/>
  <c r="BR396" i="3"/>
  <c r="BQ396" i="3"/>
  <c r="BP396" i="3"/>
  <c r="BO396" i="3"/>
  <c r="BW395" i="3"/>
  <c r="BU395" i="3"/>
  <c r="BT395" i="3"/>
  <c r="BS395" i="3"/>
  <c r="BR395" i="3"/>
  <c r="BQ395" i="3"/>
  <c r="BP395" i="3"/>
  <c r="BO395" i="3"/>
  <c r="BW394" i="3"/>
  <c r="BU394" i="3"/>
  <c r="BT394" i="3"/>
  <c r="BS394" i="3"/>
  <c r="BR394" i="3"/>
  <c r="BQ394" i="3"/>
  <c r="BP394" i="3"/>
  <c r="BO394" i="3"/>
  <c r="BW393" i="3"/>
  <c r="BU393" i="3"/>
  <c r="BT393" i="3"/>
  <c r="BS393" i="3"/>
  <c r="BR393" i="3"/>
  <c r="BQ393" i="3"/>
  <c r="BP393" i="3"/>
  <c r="BO393" i="3"/>
  <c r="BW392" i="3"/>
  <c r="BU392" i="3"/>
  <c r="BT392" i="3"/>
  <c r="BS392" i="3"/>
  <c r="BR392" i="3"/>
  <c r="BQ392" i="3"/>
  <c r="BP392" i="3"/>
  <c r="BO392" i="3"/>
  <c r="BW391" i="3"/>
  <c r="BU391" i="3"/>
  <c r="BT391" i="3"/>
  <c r="BS391" i="3"/>
  <c r="BR391" i="3"/>
  <c r="BQ391" i="3"/>
  <c r="BP391" i="3"/>
  <c r="BO391" i="3"/>
  <c r="BW390" i="3"/>
  <c r="BU390" i="3"/>
  <c r="BT390" i="3"/>
  <c r="BS390" i="3"/>
  <c r="BR390" i="3"/>
  <c r="BQ390" i="3"/>
  <c r="BP390" i="3"/>
  <c r="BO390" i="3"/>
  <c r="BW389" i="3"/>
  <c r="BU389" i="3"/>
  <c r="BT389" i="3"/>
  <c r="BS389" i="3"/>
  <c r="BR389" i="3"/>
  <c r="BQ389" i="3"/>
  <c r="BP389" i="3"/>
  <c r="BO389" i="3"/>
  <c r="BW388" i="3"/>
  <c r="BU388" i="3"/>
  <c r="BT388" i="3"/>
  <c r="BS388" i="3"/>
  <c r="BR388" i="3"/>
  <c r="BQ388" i="3"/>
  <c r="BP388" i="3"/>
  <c r="BO388" i="3"/>
  <c r="BW387" i="3"/>
  <c r="BU387" i="3"/>
  <c r="BT387" i="3"/>
  <c r="BS387" i="3"/>
  <c r="BR387" i="3"/>
  <c r="BQ387" i="3"/>
  <c r="BP387" i="3"/>
  <c r="BO387" i="3"/>
  <c r="BW386" i="3"/>
  <c r="BU386" i="3"/>
  <c r="BT386" i="3"/>
  <c r="BS386" i="3"/>
  <c r="BR386" i="3"/>
  <c r="BQ386" i="3"/>
  <c r="BP386" i="3"/>
  <c r="BO386" i="3"/>
  <c r="BW385" i="3"/>
  <c r="BU385" i="3"/>
  <c r="BT385" i="3"/>
  <c r="BS385" i="3"/>
  <c r="BR385" i="3"/>
  <c r="BQ385" i="3"/>
  <c r="BP385" i="3"/>
  <c r="BO385" i="3"/>
  <c r="BW384" i="3"/>
  <c r="BU384" i="3"/>
  <c r="BT384" i="3"/>
  <c r="BS384" i="3"/>
  <c r="BR384" i="3"/>
  <c r="BQ384" i="3"/>
  <c r="BP384" i="3"/>
  <c r="BO384" i="3"/>
  <c r="BW383" i="3"/>
  <c r="BU383" i="3"/>
  <c r="BT383" i="3"/>
  <c r="BS383" i="3"/>
  <c r="BR383" i="3"/>
  <c r="BQ383" i="3"/>
  <c r="BP383" i="3"/>
  <c r="BO383" i="3"/>
  <c r="BW382" i="3"/>
  <c r="BU382" i="3"/>
  <c r="BT382" i="3"/>
  <c r="BS382" i="3"/>
  <c r="BR382" i="3"/>
  <c r="BQ382" i="3"/>
  <c r="BP382" i="3"/>
  <c r="BO382" i="3"/>
  <c r="BW381" i="3"/>
  <c r="BU381" i="3"/>
  <c r="BT381" i="3"/>
  <c r="BS381" i="3"/>
  <c r="BR381" i="3"/>
  <c r="BQ381" i="3"/>
  <c r="BP381" i="3"/>
  <c r="BO381" i="3"/>
  <c r="BW380" i="3"/>
  <c r="BU380" i="3"/>
  <c r="BT380" i="3"/>
  <c r="BS380" i="3"/>
  <c r="BR380" i="3"/>
  <c r="BQ380" i="3"/>
  <c r="BP380" i="3"/>
  <c r="BO380" i="3"/>
  <c r="BW379" i="3"/>
  <c r="BU379" i="3"/>
  <c r="BT379" i="3"/>
  <c r="BS379" i="3"/>
  <c r="BR379" i="3"/>
  <c r="BQ379" i="3"/>
  <c r="BP379" i="3"/>
  <c r="BO379" i="3"/>
  <c r="BW378" i="3"/>
  <c r="BU378" i="3"/>
  <c r="BT378" i="3"/>
  <c r="BS378" i="3"/>
  <c r="BR378" i="3"/>
  <c r="BQ378" i="3"/>
  <c r="BP378" i="3"/>
  <c r="BO378" i="3"/>
  <c r="BW377" i="3"/>
  <c r="BU377" i="3"/>
  <c r="BT377" i="3"/>
  <c r="BS377" i="3"/>
  <c r="BR377" i="3"/>
  <c r="BQ377" i="3"/>
  <c r="BP377" i="3"/>
  <c r="BO377" i="3"/>
  <c r="BW376" i="3"/>
  <c r="BU376" i="3"/>
  <c r="BT376" i="3"/>
  <c r="BS376" i="3"/>
  <c r="BR376" i="3"/>
  <c r="BQ376" i="3"/>
  <c r="BP376" i="3"/>
  <c r="BO376" i="3"/>
  <c r="BW375" i="3"/>
  <c r="BU375" i="3"/>
  <c r="BT375" i="3"/>
  <c r="BS375" i="3"/>
  <c r="BR375" i="3"/>
  <c r="BQ375" i="3"/>
  <c r="BP375" i="3"/>
  <c r="BO375" i="3"/>
  <c r="BW374" i="3"/>
  <c r="BU374" i="3"/>
  <c r="BT374" i="3"/>
  <c r="BS374" i="3"/>
  <c r="BR374" i="3"/>
  <c r="BQ374" i="3"/>
  <c r="BP374" i="3"/>
  <c r="BO374" i="3"/>
  <c r="BW373" i="3"/>
  <c r="BU373" i="3"/>
  <c r="BT373" i="3"/>
  <c r="BS373" i="3"/>
  <c r="BR373" i="3"/>
  <c r="BQ373" i="3"/>
  <c r="BP373" i="3"/>
  <c r="BO373" i="3"/>
  <c r="BW372" i="3"/>
  <c r="BU372" i="3"/>
  <c r="BT372" i="3"/>
  <c r="BS372" i="3"/>
  <c r="BR372" i="3"/>
  <c r="BQ372" i="3"/>
  <c r="BP372" i="3"/>
  <c r="BO372" i="3"/>
  <c r="BW371" i="3"/>
  <c r="BU371" i="3"/>
  <c r="BT371" i="3"/>
  <c r="BS371" i="3"/>
  <c r="BR371" i="3"/>
  <c r="BQ371" i="3"/>
  <c r="BP371" i="3"/>
  <c r="BO371" i="3"/>
  <c r="BW370" i="3"/>
  <c r="BU370" i="3"/>
  <c r="BT370" i="3"/>
  <c r="BS370" i="3"/>
  <c r="BR370" i="3"/>
  <c r="BQ370" i="3"/>
  <c r="BP370" i="3"/>
  <c r="BO370" i="3"/>
  <c r="BW369" i="3"/>
  <c r="BU369" i="3"/>
  <c r="BT369" i="3"/>
  <c r="BS369" i="3"/>
  <c r="BR369" i="3"/>
  <c r="BQ369" i="3"/>
  <c r="BP369" i="3"/>
  <c r="BO369" i="3"/>
  <c r="BW368" i="3"/>
  <c r="BU368" i="3"/>
  <c r="BT368" i="3"/>
  <c r="BS368" i="3"/>
  <c r="BR368" i="3"/>
  <c r="BQ368" i="3"/>
  <c r="BP368" i="3"/>
  <c r="BO368" i="3"/>
  <c r="BW367" i="3"/>
  <c r="BU367" i="3"/>
  <c r="BT367" i="3"/>
  <c r="BS367" i="3"/>
  <c r="BR367" i="3"/>
  <c r="BQ367" i="3"/>
  <c r="BP367" i="3"/>
  <c r="BO367" i="3"/>
  <c r="BW366" i="3"/>
  <c r="BU366" i="3"/>
  <c r="BT366" i="3"/>
  <c r="BS366" i="3"/>
  <c r="BR366" i="3"/>
  <c r="BQ366" i="3"/>
  <c r="BP366" i="3"/>
  <c r="BO366" i="3"/>
  <c r="BW365" i="3"/>
  <c r="BU365" i="3"/>
  <c r="BT365" i="3"/>
  <c r="BS365" i="3"/>
  <c r="BR365" i="3"/>
  <c r="BQ365" i="3"/>
  <c r="BP365" i="3"/>
  <c r="BO365" i="3"/>
  <c r="BW364" i="3"/>
  <c r="BU364" i="3"/>
  <c r="BT364" i="3"/>
  <c r="BS364" i="3"/>
  <c r="BR364" i="3"/>
  <c r="BQ364" i="3"/>
  <c r="BP364" i="3"/>
  <c r="BO364" i="3"/>
  <c r="BW363" i="3"/>
  <c r="BU363" i="3"/>
  <c r="BT363" i="3"/>
  <c r="BS363" i="3"/>
  <c r="BR363" i="3"/>
  <c r="BQ363" i="3"/>
  <c r="BP363" i="3"/>
  <c r="BO363" i="3"/>
  <c r="BW362" i="3"/>
  <c r="BU362" i="3"/>
  <c r="BT362" i="3"/>
  <c r="BS362" i="3"/>
  <c r="BR362" i="3"/>
  <c r="BQ362" i="3"/>
  <c r="BP362" i="3"/>
  <c r="BO362" i="3"/>
  <c r="BW361" i="3"/>
  <c r="BU361" i="3"/>
  <c r="BT361" i="3"/>
  <c r="BS361" i="3"/>
  <c r="BR361" i="3"/>
  <c r="BQ361" i="3"/>
  <c r="BP361" i="3"/>
  <c r="BO361" i="3"/>
  <c r="BW360" i="3"/>
  <c r="BU360" i="3"/>
  <c r="BT360" i="3"/>
  <c r="BS360" i="3"/>
  <c r="BR360" i="3"/>
  <c r="BQ360" i="3"/>
  <c r="BP360" i="3"/>
  <c r="BO360" i="3"/>
  <c r="BW359" i="3"/>
  <c r="BU359" i="3"/>
  <c r="BT359" i="3"/>
  <c r="BS359" i="3"/>
  <c r="BR359" i="3"/>
  <c r="BQ359" i="3"/>
  <c r="BP359" i="3"/>
  <c r="BO359" i="3"/>
  <c r="BW358" i="3"/>
  <c r="BU358" i="3"/>
  <c r="BT358" i="3"/>
  <c r="BS358" i="3"/>
  <c r="BR358" i="3"/>
  <c r="BQ358" i="3"/>
  <c r="BP358" i="3"/>
  <c r="BO358" i="3"/>
  <c r="BW357" i="3"/>
  <c r="BU357" i="3"/>
  <c r="BT357" i="3"/>
  <c r="BS357" i="3"/>
  <c r="BR357" i="3"/>
  <c r="BQ357" i="3"/>
  <c r="BP357" i="3"/>
  <c r="BO357" i="3"/>
  <c r="BW356" i="3"/>
  <c r="BU356" i="3"/>
  <c r="BT356" i="3"/>
  <c r="BS356" i="3"/>
  <c r="BR356" i="3"/>
  <c r="BQ356" i="3"/>
  <c r="BP356" i="3"/>
  <c r="BO356" i="3"/>
  <c r="BW355" i="3"/>
  <c r="BU355" i="3"/>
  <c r="BT355" i="3"/>
  <c r="BS355" i="3"/>
  <c r="BR355" i="3"/>
  <c r="BQ355" i="3"/>
  <c r="BP355" i="3"/>
  <c r="BO355" i="3"/>
  <c r="BW354" i="3"/>
  <c r="BU354" i="3"/>
  <c r="BT354" i="3"/>
  <c r="BS354" i="3"/>
  <c r="BR354" i="3"/>
  <c r="BQ354" i="3"/>
  <c r="BP354" i="3"/>
  <c r="BO354" i="3"/>
  <c r="BW353" i="3"/>
  <c r="BU353" i="3"/>
  <c r="BT353" i="3"/>
  <c r="BS353" i="3"/>
  <c r="BR353" i="3"/>
  <c r="BQ353" i="3"/>
  <c r="BP353" i="3"/>
  <c r="BO353" i="3"/>
  <c r="BW352" i="3"/>
  <c r="BU352" i="3"/>
  <c r="BT352" i="3"/>
  <c r="BS352" i="3"/>
  <c r="BR352" i="3"/>
  <c r="BQ352" i="3"/>
  <c r="BP352" i="3"/>
  <c r="BO352" i="3"/>
  <c r="BW351" i="3"/>
  <c r="BU351" i="3"/>
  <c r="BT351" i="3"/>
  <c r="BS351" i="3"/>
  <c r="BR351" i="3"/>
  <c r="BQ351" i="3"/>
  <c r="BP351" i="3"/>
  <c r="BO351" i="3"/>
  <c r="BW350" i="3"/>
  <c r="BU350" i="3"/>
  <c r="BT350" i="3"/>
  <c r="BS350" i="3"/>
  <c r="BR350" i="3"/>
  <c r="BQ350" i="3"/>
  <c r="BP350" i="3"/>
  <c r="BO350" i="3"/>
  <c r="BW349" i="3"/>
  <c r="BU349" i="3"/>
  <c r="BT349" i="3"/>
  <c r="BS349" i="3"/>
  <c r="BR349" i="3"/>
  <c r="BQ349" i="3"/>
  <c r="BP349" i="3"/>
  <c r="BO349" i="3"/>
  <c r="BW348" i="3"/>
  <c r="BU348" i="3"/>
  <c r="BT348" i="3"/>
  <c r="BS348" i="3"/>
  <c r="BR348" i="3"/>
  <c r="BQ348" i="3"/>
  <c r="BP348" i="3"/>
  <c r="BO348" i="3"/>
  <c r="BW347" i="3"/>
  <c r="BU347" i="3"/>
  <c r="BT347" i="3"/>
  <c r="BS347" i="3"/>
  <c r="BR347" i="3"/>
  <c r="BQ347" i="3"/>
  <c r="BP347" i="3"/>
  <c r="BO347" i="3"/>
  <c r="BW346" i="3"/>
  <c r="BU346" i="3"/>
  <c r="BT346" i="3"/>
  <c r="BS346" i="3"/>
  <c r="BR346" i="3"/>
  <c r="BQ346" i="3"/>
  <c r="BP346" i="3"/>
  <c r="BO346" i="3"/>
  <c r="BW345" i="3"/>
  <c r="BU345" i="3"/>
  <c r="BT345" i="3"/>
  <c r="BS345" i="3"/>
  <c r="BR345" i="3"/>
  <c r="BQ345" i="3"/>
  <c r="BP345" i="3"/>
  <c r="BO345" i="3"/>
  <c r="BW344" i="3"/>
  <c r="BU344" i="3"/>
  <c r="BT344" i="3"/>
  <c r="BS344" i="3"/>
  <c r="BR344" i="3"/>
  <c r="BQ344" i="3"/>
  <c r="BP344" i="3"/>
  <c r="BO344" i="3"/>
  <c r="BW343" i="3"/>
  <c r="BU343" i="3"/>
  <c r="BT343" i="3"/>
  <c r="BS343" i="3"/>
  <c r="BR343" i="3"/>
  <c r="BQ343" i="3"/>
  <c r="BP343" i="3"/>
  <c r="BO343" i="3"/>
  <c r="BW342" i="3"/>
  <c r="BU342" i="3"/>
  <c r="BT342" i="3"/>
  <c r="BS342" i="3"/>
  <c r="BR342" i="3"/>
  <c r="BQ342" i="3"/>
  <c r="BP342" i="3"/>
  <c r="BO342" i="3"/>
  <c r="BW341" i="3"/>
  <c r="BU341" i="3"/>
  <c r="BT341" i="3"/>
  <c r="BS341" i="3"/>
  <c r="BR341" i="3"/>
  <c r="BQ341" i="3"/>
  <c r="BP341" i="3"/>
  <c r="BO341" i="3"/>
  <c r="BW340" i="3"/>
  <c r="BU340" i="3"/>
  <c r="BT340" i="3"/>
  <c r="BS340" i="3"/>
  <c r="BR340" i="3"/>
  <c r="BQ340" i="3"/>
  <c r="BP340" i="3"/>
  <c r="BO340" i="3"/>
  <c r="BW339" i="3"/>
  <c r="BU339" i="3"/>
  <c r="BT339" i="3"/>
  <c r="BS339" i="3"/>
  <c r="BR339" i="3"/>
  <c r="BQ339" i="3"/>
  <c r="BP339" i="3"/>
  <c r="BO339" i="3"/>
  <c r="BW338" i="3"/>
  <c r="BU338" i="3"/>
  <c r="BT338" i="3"/>
  <c r="BS338" i="3"/>
  <c r="BR338" i="3"/>
  <c r="BQ338" i="3"/>
  <c r="BP338" i="3"/>
  <c r="BO338" i="3"/>
  <c r="BW337" i="3"/>
  <c r="BU337" i="3"/>
  <c r="BT337" i="3"/>
  <c r="BS337" i="3"/>
  <c r="BR337" i="3"/>
  <c r="BQ337" i="3"/>
  <c r="BP337" i="3"/>
  <c r="BO337" i="3"/>
  <c r="BW336" i="3"/>
  <c r="BU336" i="3"/>
  <c r="BT336" i="3"/>
  <c r="BS336" i="3"/>
  <c r="BR336" i="3"/>
  <c r="BQ336" i="3"/>
  <c r="BP336" i="3"/>
  <c r="BO336" i="3"/>
  <c r="BW335" i="3"/>
  <c r="BU335" i="3"/>
  <c r="BT335" i="3"/>
  <c r="BS335" i="3"/>
  <c r="BR335" i="3"/>
  <c r="BQ335" i="3"/>
  <c r="BP335" i="3"/>
  <c r="BO335" i="3"/>
  <c r="BW334" i="3"/>
  <c r="BU334" i="3"/>
  <c r="BT334" i="3"/>
  <c r="BS334" i="3"/>
  <c r="BR334" i="3"/>
  <c r="BQ334" i="3"/>
  <c r="BP334" i="3"/>
  <c r="BO334" i="3"/>
  <c r="BW333" i="3"/>
  <c r="BU333" i="3"/>
  <c r="BT333" i="3"/>
  <c r="BS333" i="3"/>
  <c r="BR333" i="3"/>
  <c r="BQ333" i="3"/>
  <c r="BP333" i="3"/>
  <c r="BO333" i="3"/>
  <c r="BW332" i="3"/>
  <c r="BU332" i="3"/>
  <c r="BT332" i="3"/>
  <c r="BS332" i="3"/>
  <c r="BR332" i="3"/>
  <c r="BQ332" i="3"/>
  <c r="BP332" i="3"/>
  <c r="BO332" i="3"/>
  <c r="BW331" i="3"/>
  <c r="BU331" i="3"/>
  <c r="BT331" i="3"/>
  <c r="BS331" i="3"/>
  <c r="BR331" i="3"/>
  <c r="BQ331" i="3"/>
  <c r="BP331" i="3"/>
  <c r="BO331" i="3"/>
  <c r="BW330" i="3"/>
  <c r="BU330" i="3"/>
  <c r="BT330" i="3"/>
  <c r="BS330" i="3"/>
  <c r="BR330" i="3"/>
  <c r="BQ330" i="3"/>
  <c r="BP330" i="3"/>
  <c r="BO330" i="3"/>
  <c r="BW329" i="3"/>
  <c r="BU329" i="3"/>
  <c r="BT329" i="3"/>
  <c r="BS329" i="3"/>
  <c r="BR329" i="3"/>
  <c r="BQ329" i="3"/>
  <c r="BP329" i="3"/>
  <c r="BO329" i="3"/>
  <c r="BW328" i="3"/>
  <c r="BU328" i="3"/>
  <c r="BT328" i="3"/>
  <c r="BS328" i="3"/>
  <c r="BR328" i="3"/>
  <c r="BQ328" i="3"/>
  <c r="BP328" i="3"/>
  <c r="BO328" i="3"/>
  <c r="BW327" i="3"/>
  <c r="BU327" i="3"/>
  <c r="BT327" i="3"/>
  <c r="BS327" i="3"/>
  <c r="BR327" i="3"/>
  <c r="BQ327" i="3"/>
  <c r="BP327" i="3"/>
  <c r="BO327" i="3"/>
  <c r="BW326" i="3"/>
  <c r="BU326" i="3"/>
  <c r="BT326" i="3"/>
  <c r="BS326" i="3"/>
  <c r="BR326" i="3"/>
  <c r="BQ326" i="3"/>
  <c r="BP326" i="3"/>
  <c r="BO326" i="3"/>
  <c r="BW325" i="3"/>
  <c r="BU325" i="3"/>
  <c r="BT325" i="3"/>
  <c r="BS325" i="3"/>
  <c r="BR325" i="3"/>
  <c r="BQ325" i="3"/>
  <c r="BP325" i="3"/>
  <c r="BO325" i="3"/>
  <c r="BW324" i="3"/>
  <c r="BU324" i="3"/>
  <c r="BT324" i="3"/>
  <c r="BS324" i="3"/>
  <c r="BR324" i="3"/>
  <c r="BQ324" i="3"/>
  <c r="BP324" i="3"/>
  <c r="BO324" i="3"/>
  <c r="BW323" i="3"/>
  <c r="BU323" i="3"/>
  <c r="BT323" i="3"/>
  <c r="BS323" i="3"/>
  <c r="BR323" i="3"/>
  <c r="BQ323" i="3"/>
  <c r="BP323" i="3"/>
  <c r="BO323" i="3"/>
  <c r="BW322" i="3"/>
  <c r="BU322" i="3"/>
  <c r="BT322" i="3"/>
  <c r="BS322" i="3"/>
  <c r="BR322" i="3"/>
  <c r="BQ322" i="3"/>
  <c r="BP322" i="3"/>
  <c r="BO322" i="3"/>
  <c r="BW321" i="3"/>
  <c r="BU321" i="3"/>
  <c r="BT321" i="3"/>
  <c r="BS321" i="3"/>
  <c r="BR321" i="3"/>
  <c r="BQ321" i="3"/>
  <c r="BP321" i="3"/>
  <c r="BO321" i="3"/>
  <c r="BW320" i="3"/>
  <c r="BU320" i="3"/>
  <c r="BT320" i="3"/>
  <c r="BS320" i="3"/>
  <c r="BR320" i="3"/>
  <c r="BQ320" i="3"/>
  <c r="BP320" i="3"/>
  <c r="BO320" i="3"/>
  <c r="BW319" i="3"/>
  <c r="BU319" i="3"/>
  <c r="BT319" i="3"/>
  <c r="BS319" i="3"/>
  <c r="BR319" i="3"/>
  <c r="BQ319" i="3"/>
  <c r="BP319" i="3"/>
  <c r="BO319" i="3"/>
  <c r="BW318" i="3"/>
  <c r="BU318" i="3"/>
  <c r="BT318" i="3"/>
  <c r="BS318" i="3"/>
  <c r="BR318" i="3"/>
  <c r="BQ318" i="3"/>
  <c r="BP318" i="3"/>
  <c r="BO318" i="3"/>
  <c r="BW317" i="3"/>
  <c r="BU317" i="3"/>
  <c r="BT317" i="3"/>
  <c r="BS317" i="3"/>
  <c r="BR317" i="3"/>
  <c r="BQ317" i="3"/>
  <c r="BP317" i="3"/>
  <c r="BO317" i="3"/>
  <c r="BW316" i="3"/>
  <c r="BU316" i="3"/>
  <c r="BT316" i="3"/>
  <c r="BS316" i="3"/>
  <c r="BR316" i="3"/>
  <c r="BQ316" i="3"/>
  <c r="BP316" i="3"/>
  <c r="BO316" i="3"/>
  <c r="BW315" i="3"/>
  <c r="BU315" i="3"/>
  <c r="BT315" i="3"/>
  <c r="BS315" i="3"/>
  <c r="BR315" i="3"/>
  <c r="BQ315" i="3"/>
  <c r="BP315" i="3"/>
  <c r="BO315" i="3"/>
  <c r="BW314" i="3"/>
  <c r="BU314" i="3"/>
  <c r="BT314" i="3"/>
  <c r="BS314" i="3"/>
  <c r="BR314" i="3"/>
  <c r="BQ314" i="3"/>
  <c r="BP314" i="3"/>
  <c r="BO314" i="3"/>
  <c r="BW313" i="3"/>
  <c r="BU313" i="3"/>
  <c r="BT313" i="3"/>
  <c r="BS313" i="3"/>
  <c r="BR313" i="3"/>
  <c r="BQ313" i="3"/>
  <c r="BP313" i="3"/>
  <c r="BO313" i="3"/>
  <c r="BW312" i="3"/>
  <c r="BU312" i="3"/>
  <c r="BT312" i="3"/>
  <c r="BS312" i="3"/>
  <c r="BR312" i="3"/>
  <c r="BQ312" i="3"/>
  <c r="BP312" i="3"/>
  <c r="BO312" i="3"/>
  <c r="BW311" i="3"/>
  <c r="BU311" i="3"/>
  <c r="BT311" i="3"/>
  <c r="BS311" i="3"/>
  <c r="BR311" i="3"/>
  <c r="BQ311" i="3"/>
  <c r="BP311" i="3"/>
  <c r="BO311" i="3"/>
  <c r="BW310" i="3"/>
  <c r="BU310" i="3"/>
  <c r="BT310" i="3"/>
  <c r="BS310" i="3"/>
  <c r="BR310" i="3"/>
  <c r="BQ310" i="3"/>
  <c r="BP310" i="3"/>
  <c r="BO310" i="3"/>
  <c r="BW309" i="3"/>
  <c r="BU309" i="3"/>
  <c r="BT309" i="3"/>
  <c r="BS309" i="3"/>
  <c r="BR309" i="3"/>
  <c r="BQ309" i="3"/>
  <c r="BP309" i="3"/>
  <c r="BO309" i="3"/>
  <c r="BW308" i="3"/>
  <c r="BU308" i="3"/>
  <c r="BT308" i="3"/>
  <c r="BS308" i="3"/>
  <c r="BR308" i="3"/>
  <c r="BQ308" i="3"/>
  <c r="BP308" i="3"/>
  <c r="BO308" i="3"/>
  <c r="BW307" i="3"/>
  <c r="BU307" i="3"/>
  <c r="BT307" i="3"/>
  <c r="BS307" i="3"/>
  <c r="BR307" i="3"/>
  <c r="BQ307" i="3"/>
  <c r="BP307" i="3"/>
  <c r="BO307" i="3"/>
  <c r="BW306" i="3"/>
  <c r="BU306" i="3"/>
  <c r="BT306" i="3"/>
  <c r="BS306" i="3"/>
  <c r="BR306" i="3"/>
  <c r="BQ306" i="3"/>
  <c r="BP306" i="3"/>
  <c r="BO306" i="3"/>
  <c r="BW305" i="3"/>
  <c r="BU305" i="3"/>
  <c r="BT305" i="3"/>
  <c r="BS305" i="3"/>
  <c r="BR305" i="3"/>
  <c r="BQ305" i="3"/>
  <c r="BP305" i="3"/>
  <c r="BO305" i="3"/>
  <c r="BW304" i="3"/>
  <c r="BU304" i="3"/>
  <c r="BT304" i="3"/>
  <c r="BS304" i="3"/>
  <c r="BR304" i="3"/>
  <c r="BQ304" i="3"/>
  <c r="BP304" i="3"/>
  <c r="BO304" i="3"/>
  <c r="BW303" i="3"/>
  <c r="BU303" i="3"/>
  <c r="BT303" i="3"/>
  <c r="BS303" i="3"/>
  <c r="BR303" i="3"/>
  <c r="BQ303" i="3"/>
  <c r="BP303" i="3"/>
  <c r="BO303" i="3"/>
  <c r="BW302" i="3"/>
  <c r="BU302" i="3"/>
  <c r="BT302" i="3"/>
  <c r="BS302" i="3"/>
  <c r="BR302" i="3"/>
  <c r="BQ302" i="3"/>
  <c r="BP302" i="3"/>
  <c r="BO302" i="3"/>
  <c r="BW301" i="3"/>
  <c r="BU301" i="3"/>
  <c r="BT301" i="3"/>
  <c r="BS301" i="3"/>
  <c r="BR301" i="3"/>
  <c r="BQ301" i="3"/>
  <c r="BP301" i="3"/>
  <c r="BO301" i="3"/>
  <c r="BW300" i="3"/>
  <c r="BU300" i="3"/>
  <c r="BT300" i="3"/>
  <c r="BS300" i="3"/>
  <c r="BR300" i="3"/>
  <c r="BQ300" i="3"/>
  <c r="BP300" i="3"/>
  <c r="BO300" i="3"/>
  <c r="BW299" i="3"/>
  <c r="BU299" i="3"/>
  <c r="BT299" i="3"/>
  <c r="BS299" i="3"/>
  <c r="BR299" i="3"/>
  <c r="BQ299" i="3"/>
  <c r="BP299" i="3"/>
  <c r="BO299" i="3"/>
  <c r="BW298" i="3"/>
  <c r="BU298" i="3"/>
  <c r="BT298" i="3"/>
  <c r="BS298" i="3"/>
  <c r="BR298" i="3"/>
  <c r="BQ298" i="3"/>
  <c r="BP298" i="3"/>
  <c r="BO298" i="3"/>
  <c r="BW297" i="3"/>
  <c r="BU297" i="3"/>
  <c r="BT297" i="3"/>
  <c r="BS297" i="3"/>
  <c r="BR297" i="3"/>
  <c r="BQ297" i="3"/>
  <c r="BP297" i="3"/>
  <c r="BO297" i="3"/>
  <c r="BW296" i="3"/>
  <c r="BU296" i="3"/>
  <c r="BT296" i="3"/>
  <c r="BS296" i="3"/>
  <c r="BR296" i="3"/>
  <c r="BQ296" i="3"/>
  <c r="BP296" i="3"/>
  <c r="BO296" i="3"/>
  <c r="BW295" i="3"/>
  <c r="BU295" i="3"/>
  <c r="BT295" i="3"/>
  <c r="BS295" i="3"/>
  <c r="BR295" i="3"/>
  <c r="BQ295" i="3"/>
  <c r="BP295" i="3"/>
  <c r="BO295" i="3"/>
  <c r="BW294" i="3"/>
  <c r="BU294" i="3"/>
  <c r="BT294" i="3"/>
  <c r="BS294" i="3"/>
  <c r="BR294" i="3"/>
  <c r="BQ294" i="3"/>
  <c r="BP294" i="3"/>
  <c r="BO294" i="3"/>
  <c r="BW293" i="3"/>
  <c r="BU293" i="3"/>
  <c r="BT293" i="3"/>
  <c r="BS293" i="3"/>
  <c r="BR293" i="3"/>
  <c r="BQ293" i="3"/>
  <c r="BP293" i="3"/>
  <c r="BO293" i="3"/>
  <c r="BW292" i="3"/>
  <c r="BU292" i="3"/>
  <c r="BT292" i="3"/>
  <c r="BS292" i="3"/>
  <c r="BR292" i="3"/>
  <c r="BQ292" i="3"/>
  <c r="BP292" i="3"/>
  <c r="BO292" i="3"/>
  <c r="BW291" i="3"/>
  <c r="BU291" i="3"/>
  <c r="BT291" i="3"/>
  <c r="BS291" i="3"/>
  <c r="BR291" i="3"/>
  <c r="BQ291" i="3"/>
  <c r="BP291" i="3"/>
  <c r="BO291" i="3"/>
  <c r="BW290" i="3"/>
  <c r="BU290" i="3"/>
  <c r="BT290" i="3"/>
  <c r="BS290" i="3"/>
  <c r="BR290" i="3"/>
  <c r="BQ290" i="3"/>
  <c r="BP290" i="3"/>
  <c r="BO290" i="3"/>
  <c r="BW289" i="3"/>
  <c r="BU289" i="3"/>
  <c r="BT289" i="3"/>
  <c r="BS289" i="3"/>
  <c r="BR289" i="3"/>
  <c r="BQ289" i="3"/>
  <c r="BP289" i="3"/>
  <c r="BO289" i="3"/>
  <c r="BW288" i="3"/>
  <c r="BU288" i="3"/>
  <c r="BT288" i="3"/>
  <c r="BS288" i="3"/>
  <c r="BR288" i="3"/>
  <c r="BQ288" i="3"/>
  <c r="BP288" i="3"/>
  <c r="BO288" i="3"/>
  <c r="BW287" i="3"/>
  <c r="BU287" i="3"/>
  <c r="BT287" i="3"/>
  <c r="BS287" i="3"/>
  <c r="BR287" i="3"/>
  <c r="BQ287" i="3"/>
  <c r="BP287" i="3"/>
  <c r="BO287" i="3"/>
  <c r="BW286" i="3"/>
  <c r="BU286" i="3"/>
  <c r="BT286" i="3"/>
  <c r="BS286" i="3"/>
  <c r="BR286" i="3"/>
  <c r="BQ286" i="3"/>
  <c r="BP286" i="3"/>
  <c r="BO286" i="3"/>
  <c r="BW285" i="3"/>
  <c r="BU285" i="3"/>
  <c r="BT285" i="3"/>
  <c r="BS285" i="3"/>
  <c r="BR285" i="3"/>
  <c r="BQ285" i="3"/>
  <c r="BP285" i="3"/>
  <c r="BO285" i="3"/>
  <c r="BW284" i="3"/>
  <c r="BU284" i="3"/>
  <c r="BT284" i="3"/>
  <c r="BS284" i="3"/>
  <c r="BR284" i="3"/>
  <c r="BQ284" i="3"/>
  <c r="BP284" i="3"/>
  <c r="BO284" i="3"/>
  <c r="BW283" i="3"/>
  <c r="BU283" i="3"/>
  <c r="BT283" i="3"/>
  <c r="BS283" i="3"/>
  <c r="BR283" i="3"/>
  <c r="BQ283" i="3"/>
  <c r="BP283" i="3"/>
  <c r="BO283" i="3"/>
  <c r="BW282" i="3"/>
  <c r="BU282" i="3"/>
  <c r="BT282" i="3"/>
  <c r="BS282" i="3"/>
  <c r="BR282" i="3"/>
  <c r="BQ282" i="3"/>
  <c r="BP282" i="3"/>
  <c r="BO282" i="3"/>
  <c r="BW281" i="3"/>
  <c r="BU281" i="3"/>
  <c r="BT281" i="3"/>
  <c r="BS281" i="3"/>
  <c r="BR281" i="3"/>
  <c r="BQ281" i="3"/>
  <c r="BP281" i="3"/>
  <c r="BO281" i="3"/>
  <c r="BW280" i="3"/>
  <c r="BU280" i="3"/>
  <c r="BT280" i="3"/>
  <c r="BS280" i="3"/>
  <c r="BR280" i="3"/>
  <c r="BQ280" i="3"/>
  <c r="BP280" i="3"/>
  <c r="BO280" i="3"/>
  <c r="BW279" i="3"/>
  <c r="BU279" i="3"/>
  <c r="BT279" i="3"/>
  <c r="BS279" i="3"/>
  <c r="BR279" i="3"/>
  <c r="BQ279" i="3"/>
  <c r="BP279" i="3"/>
  <c r="BO279" i="3"/>
  <c r="BW278" i="3"/>
  <c r="BU278" i="3"/>
  <c r="BT278" i="3"/>
  <c r="BS278" i="3"/>
  <c r="BR278" i="3"/>
  <c r="BQ278" i="3"/>
  <c r="BP278" i="3"/>
  <c r="BO278" i="3"/>
  <c r="BW277" i="3"/>
  <c r="BU277" i="3"/>
  <c r="BT277" i="3"/>
  <c r="BS277" i="3"/>
  <c r="BR277" i="3"/>
  <c r="BQ277" i="3"/>
  <c r="BP277" i="3"/>
  <c r="BO277" i="3"/>
  <c r="BW276" i="3"/>
  <c r="BU276" i="3"/>
  <c r="BT276" i="3"/>
  <c r="BS276" i="3"/>
  <c r="BR276" i="3"/>
  <c r="BQ276" i="3"/>
  <c r="BP276" i="3"/>
  <c r="BO276" i="3"/>
  <c r="BW275" i="3"/>
  <c r="BU275" i="3"/>
  <c r="BT275" i="3"/>
  <c r="BS275" i="3"/>
  <c r="BR275" i="3"/>
  <c r="BQ275" i="3"/>
  <c r="BP275" i="3"/>
  <c r="BO275" i="3"/>
  <c r="BW274" i="3"/>
  <c r="BU274" i="3"/>
  <c r="BT274" i="3"/>
  <c r="BS274" i="3"/>
  <c r="BR274" i="3"/>
  <c r="BQ274" i="3"/>
  <c r="BP274" i="3"/>
  <c r="BO274" i="3"/>
  <c r="BW273" i="3"/>
  <c r="BU273" i="3"/>
  <c r="BT273" i="3"/>
  <c r="BS273" i="3"/>
  <c r="BR273" i="3"/>
  <c r="BQ273" i="3"/>
  <c r="BP273" i="3"/>
  <c r="BO273" i="3"/>
  <c r="BW272" i="3"/>
  <c r="BU272" i="3"/>
  <c r="BT272" i="3"/>
  <c r="BS272" i="3"/>
  <c r="BR272" i="3"/>
  <c r="BQ272" i="3"/>
  <c r="BP272" i="3"/>
  <c r="BO272" i="3"/>
  <c r="BW271" i="3"/>
  <c r="BU271" i="3"/>
  <c r="BT271" i="3"/>
  <c r="BS271" i="3"/>
  <c r="BR271" i="3"/>
  <c r="BQ271" i="3"/>
  <c r="BP271" i="3"/>
  <c r="BO271" i="3"/>
  <c r="BW270" i="3"/>
  <c r="BU270" i="3"/>
  <c r="BT270" i="3"/>
  <c r="BS270" i="3"/>
  <c r="BR270" i="3"/>
  <c r="BQ270" i="3"/>
  <c r="BP270" i="3"/>
  <c r="BO270" i="3"/>
  <c r="BW269" i="3"/>
  <c r="BU269" i="3"/>
  <c r="BT269" i="3"/>
  <c r="BS269" i="3"/>
  <c r="BR269" i="3"/>
  <c r="BQ269" i="3"/>
  <c r="BP269" i="3"/>
  <c r="BO269" i="3"/>
  <c r="BW268" i="3"/>
  <c r="BU268" i="3"/>
  <c r="BT268" i="3"/>
  <c r="BS268" i="3"/>
  <c r="BR268" i="3"/>
  <c r="BQ268" i="3"/>
  <c r="BP268" i="3"/>
  <c r="BO268" i="3"/>
  <c r="BW267" i="3"/>
  <c r="BU267" i="3"/>
  <c r="BT267" i="3"/>
  <c r="BS267" i="3"/>
  <c r="BR267" i="3"/>
  <c r="BQ267" i="3"/>
  <c r="BP267" i="3"/>
  <c r="BO267" i="3"/>
  <c r="BW266" i="3"/>
  <c r="BU266" i="3"/>
  <c r="BT266" i="3"/>
  <c r="BS266" i="3"/>
  <c r="BR266" i="3"/>
  <c r="BQ266" i="3"/>
  <c r="BP266" i="3"/>
  <c r="BO266" i="3"/>
  <c r="BW265" i="3"/>
  <c r="BU265" i="3"/>
  <c r="BT265" i="3"/>
  <c r="BS265" i="3"/>
  <c r="BR265" i="3"/>
  <c r="BQ265" i="3"/>
  <c r="BP265" i="3"/>
  <c r="BO265" i="3"/>
  <c r="BW264" i="3"/>
  <c r="BU264" i="3"/>
  <c r="BT264" i="3"/>
  <c r="BS264" i="3"/>
  <c r="BR264" i="3"/>
  <c r="BQ264" i="3"/>
  <c r="BP264" i="3"/>
  <c r="BO264" i="3"/>
  <c r="BW263" i="3"/>
  <c r="BU263" i="3"/>
  <c r="BT263" i="3"/>
  <c r="BS263" i="3"/>
  <c r="BR263" i="3"/>
  <c r="BQ263" i="3"/>
  <c r="BP263" i="3"/>
  <c r="BO263" i="3"/>
  <c r="BW262" i="3"/>
  <c r="BU262" i="3"/>
  <c r="BT262" i="3"/>
  <c r="BS262" i="3"/>
  <c r="BR262" i="3"/>
  <c r="BQ262" i="3"/>
  <c r="BP262" i="3"/>
  <c r="BO262" i="3"/>
  <c r="BW261" i="3"/>
  <c r="BU261" i="3"/>
  <c r="BT261" i="3"/>
  <c r="BS261" i="3"/>
  <c r="BR261" i="3"/>
  <c r="BQ261" i="3"/>
  <c r="BP261" i="3"/>
  <c r="BO261" i="3"/>
  <c r="BW260" i="3"/>
  <c r="BU260" i="3"/>
  <c r="BT260" i="3"/>
  <c r="BS260" i="3"/>
  <c r="BR260" i="3"/>
  <c r="BQ260" i="3"/>
  <c r="BP260" i="3"/>
  <c r="BO260" i="3"/>
  <c r="BW259" i="3"/>
  <c r="BU259" i="3"/>
  <c r="BT259" i="3"/>
  <c r="BS259" i="3"/>
  <c r="BR259" i="3"/>
  <c r="BQ259" i="3"/>
  <c r="BP259" i="3"/>
  <c r="BO259" i="3"/>
  <c r="BW258" i="3"/>
  <c r="BU258" i="3"/>
  <c r="BT258" i="3"/>
  <c r="BS258" i="3"/>
  <c r="BR258" i="3"/>
  <c r="BQ258" i="3"/>
  <c r="BP258" i="3"/>
  <c r="BO258" i="3"/>
  <c r="BW257" i="3"/>
  <c r="BU257" i="3"/>
  <c r="BT257" i="3"/>
  <c r="BS257" i="3"/>
  <c r="BR257" i="3"/>
  <c r="BQ257" i="3"/>
  <c r="BP257" i="3"/>
  <c r="BO257" i="3"/>
  <c r="BW256" i="3"/>
  <c r="BU256" i="3"/>
  <c r="BT256" i="3"/>
  <c r="BS256" i="3"/>
  <c r="BR256" i="3"/>
  <c r="BQ256" i="3"/>
  <c r="BP256" i="3"/>
  <c r="BO256" i="3"/>
  <c r="BW255" i="3"/>
  <c r="BU255" i="3"/>
  <c r="BT255" i="3"/>
  <c r="BS255" i="3"/>
  <c r="BR255" i="3"/>
  <c r="BQ255" i="3"/>
  <c r="BP255" i="3"/>
  <c r="BO255" i="3"/>
  <c r="BW254" i="3"/>
  <c r="BU254" i="3"/>
  <c r="BT254" i="3"/>
  <c r="BS254" i="3"/>
  <c r="BR254" i="3"/>
  <c r="BQ254" i="3"/>
  <c r="BP254" i="3"/>
  <c r="BO254" i="3"/>
  <c r="BW253" i="3"/>
  <c r="BU253" i="3"/>
  <c r="BT253" i="3"/>
  <c r="BS253" i="3"/>
  <c r="BR253" i="3"/>
  <c r="BQ253" i="3"/>
  <c r="BP253" i="3"/>
  <c r="BO253" i="3"/>
  <c r="BW252" i="3"/>
  <c r="BU252" i="3"/>
  <c r="BT252" i="3"/>
  <c r="BS252" i="3"/>
  <c r="BR252" i="3"/>
  <c r="BQ252" i="3"/>
  <c r="BP252" i="3"/>
  <c r="BO252" i="3"/>
  <c r="BW251" i="3"/>
  <c r="BU251" i="3"/>
  <c r="BT251" i="3"/>
  <c r="BS251" i="3"/>
  <c r="BR251" i="3"/>
  <c r="BQ251" i="3"/>
  <c r="BP251" i="3"/>
  <c r="BO251" i="3"/>
  <c r="BW250" i="3"/>
  <c r="BU250" i="3"/>
  <c r="BT250" i="3"/>
  <c r="BS250" i="3"/>
  <c r="BR250" i="3"/>
  <c r="BQ250" i="3"/>
  <c r="BP250" i="3"/>
  <c r="BO250" i="3"/>
  <c r="BW249" i="3"/>
  <c r="BU249" i="3"/>
  <c r="BT249" i="3"/>
  <c r="BS249" i="3"/>
  <c r="BR249" i="3"/>
  <c r="BQ249" i="3"/>
  <c r="BP249" i="3"/>
  <c r="BO249" i="3"/>
  <c r="BW248" i="3"/>
  <c r="BU248" i="3"/>
  <c r="BT248" i="3"/>
  <c r="BS248" i="3"/>
  <c r="BR248" i="3"/>
  <c r="BQ248" i="3"/>
  <c r="BP248" i="3"/>
  <c r="BO248" i="3"/>
  <c r="BW247" i="3"/>
  <c r="BU247" i="3"/>
  <c r="BT247" i="3"/>
  <c r="BS247" i="3"/>
  <c r="BR247" i="3"/>
  <c r="BQ247" i="3"/>
  <c r="BP247" i="3"/>
  <c r="BO247" i="3"/>
  <c r="BW246" i="3"/>
  <c r="BU246" i="3"/>
  <c r="BT246" i="3"/>
  <c r="BS246" i="3"/>
  <c r="BR246" i="3"/>
  <c r="BQ246" i="3"/>
  <c r="BP246" i="3"/>
  <c r="BO246" i="3"/>
  <c r="BW245" i="3"/>
  <c r="BU245" i="3"/>
  <c r="BT245" i="3"/>
  <c r="BS245" i="3"/>
  <c r="BR245" i="3"/>
  <c r="BQ245" i="3"/>
  <c r="BP245" i="3"/>
  <c r="BO245" i="3"/>
  <c r="BW244" i="3"/>
  <c r="BU244" i="3"/>
  <c r="BT244" i="3"/>
  <c r="BS244" i="3"/>
  <c r="BR244" i="3"/>
  <c r="BQ244" i="3"/>
  <c r="BP244" i="3"/>
  <c r="BO244" i="3"/>
  <c r="BW243" i="3"/>
  <c r="BU243" i="3"/>
  <c r="BT243" i="3"/>
  <c r="BS243" i="3"/>
  <c r="BR243" i="3"/>
  <c r="BQ243" i="3"/>
  <c r="BP243" i="3"/>
  <c r="BO243" i="3"/>
  <c r="BW242" i="3"/>
  <c r="BU242" i="3"/>
  <c r="BT242" i="3"/>
  <c r="BS242" i="3"/>
  <c r="BR242" i="3"/>
  <c r="BQ242" i="3"/>
  <c r="BP242" i="3"/>
  <c r="BO242" i="3"/>
  <c r="BW241" i="3"/>
  <c r="BU241" i="3"/>
  <c r="BT241" i="3"/>
  <c r="BS241" i="3"/>
  <c r="BR241" i="3"/>
  <c r="BQ241" i="3"/>
  <c r="BP241" i="3"/>
  <c r="BO241" i="3"/>
  <c r="BW240" i="3"/>
  <c r="BU240" i="3"/>
  <c r="BT240" i="3"/>
  <c r="BS240" i="3"/>
  <c r="BR240" i="3"/>
  <c r="BQ240" i="3"/>
  <c r="BP240" i="3"/>
  <c r="BO240" i="3"/>
  <c r="BW239" i="3"/>
  <c r="BU239" i="3"/>
  <c r="BT239" i="3"/>
  <c r="BS239" i="3"/>
  <c r="BR239" i="3"/>
  <c r="BQ239" i="3"/>
  <c r="BP239" i="3"/>
  <c r="BO239" i="3"/>
  <c r="BW238" i="3"/>
  <c r="BU238" i="3"/>
  <c r="BT238" i="3"/>
  <c r="BS238" i="3"/>
  <c r="BR238" i="3"/>
  <c r="BQ238" i="3"/>
  <c r="BP238" i="3"/>
  <c r="BO238" i="3"/>
  <c r="BW237" i="3"/>
  <c r="BU237" i="3"/>
  <c r="BT237" i="3"/>
  <c r="BS237" i="3"/>
  <c r="BR237" i="3"/>
  <c r="BQ237" i="3"/>
  <c r="BP237" i="3"/>
  <c r="BO237" i="3"/>
  <c r="BW236" i="3"/>
  <c r="BU236" i="3"/>
  <c r="BT236" i="3"/>
  <c r="BS236" i="3"/>
  <c r="BR236" i="3"/>
  <c r="BQ236" i="3"/>
  <c r="BP236" i="3"/>
  <c r="BO236" i="3"/>
  <c r="BW235" i="3"/>
  <c r="BU235" i="3"/>
  <c r="BT235" i="3"/>
  <c r="BS235" i="3"/>
  <c r="BR235" i="3"/>
  <c r="BQ235" i="3"/>
  <c r="BP235" i="3"/>
  <c r="BO235" i="3"/>
  <c r="BW234" i="3"/>
  <c r="BU234" i="3"/>
  <c r="BT234" i="3"/>
  <c r="BS234" i="3"/>
  <c r="BR234" i="3"/>
  <c r="BQ234" i="3"/>
  <c r="BP234" i="3"/>
  <c r="BO234" i="3"/>
  <c r="BW233" i="3"/>
  <c r="BU233" i="3"/>
  <c r="BT233" i="3"/>
  <c r="BS233" i="3"/>
  <c r="BR233" i="3"/>
  <c r="BQ233" i="3"/>
  <c r="BP233" i="3"/>
  <c r="BO233" i="3"/>
  <c r="BW232" i="3"/>
  <c r="BU232" i="3"/>
  <c r="BT232" i="3"/>
  <c r="BS232" i="3"/>
  <c r="BR232" i="3"/>
  <c r="BQ232" i="3"/>
  <c r="BP232" i="3"/>
  <c r="BO232" i="3"/>
  <c r="BW231" i="3"/>
  <c r="BU231" i="3"/>
  <c r="BT231" i="3"/>
  <c r="BS231" i="3"/>
  <c r="BR231" i="3"/>
  <c r="BQ231" i="3"/>
  <c r="BP231" i="3"/>
  <c r="BO231" i="3"/>
  <c r="BW230" i="3"/>
  <c r="BU230" i="3"/>
  <c r="BT230" i="3"/>
  <c r="BS230" i="3"/>
  <c r="BR230" i="3"/>
  <c r="BQ230" i="3"/>
  <c r="BP230" i="3"/>
  <c r="BO230" i="3"/>
  <c r="BW229" i="3"/>
  <c r="BU229" i="3"/>
  <c r="BT229" i="3"/>
  <c r="BS229" i="3"/>
  <c r="BR229" i="3"/>
  <c r="BQ229" i="3"/>
  <c r="BP229" i="3"/>
  <c r="BO229" i="3"/>
  <c r="BW228" i="3"/>
  <c r="BU228" i="3"/>
  <c r="BT228" i="3"/>
  <c r="BS228" i="3"/>
  <c r="BR228" i="3"/>
  <c r="BQ228" i="3"/>
  <c r="BP228" i="3"/>
  <c r="BO228" i="3"/>
  <c r="BW227" i="3"/>
  <c r="BU227" i="3"/>
  <c r="BT227" i="3"/>
  <c r="BS227" i="3"/>
  <c r="BR227" i="3"/>
  <c r="BQ227" i="3"/>
  <c r="BP227" i="3"/>
  <c r="BO227" i="3"/>
  <c r="BW226" i="3"/>
  <c r="BU226" i="3"/>
  <c r="BT226" i="3"/>
  <c r="BS226" i="3"/>
  <c r="BR226" i="3"/>
  <c r="BQ226" i="3"/>
  <c r="BP226" i="3"/>
  <c r="BO226" i="3"/>
  <c r="BW225" i="3"/>
  <c r="BU225" i="3"/>
  <c r="BT225" i="3"/>
  <c r="BS225" i="3"/>
  <c r="BR225" i="3"/>
  <c r="BQ225" i="3"/>
  <c r="BP225" i="3"/>
  <c r="BO225" i="3"/>
  <c r="BW224" i="3"/>
  <c r="BU224" i="3"/>
  <c r="BT224" i="3"/>
  <c r="BS224" i="3"/>
  <c r="BR224" i="3"/>
  <c r="BQ224" i="3"/>
  <c r="BP224" i="3"/>
  <c r="BO224" i="3"/>
  <c r="BW223" i="3"/>
  <c r="BU223" i="3"/>
  <c r="BT223" i="3"/>
  <c r="BS223" i="3"/>
  <c r="BR223" i="3"/>
  <c r="BQ223" i="3"/>
  <c r="BP223" i="3"/>
  <c r="BO223" i="3"/>
  <c r="BW222" i="3"/>
  <c r="BU222" i="3"/>
  <c r="BT222" i="3"/>
  <c r="BS222" i="3"/>
  <c r="BR222" i="3"/>
  <c r="BQ222" i="3"/>
  <c r="BP222" i="3"/>
  <c r="BO222" i="3"/>
  <c r="BW221" i="3"/>
  <c r="BU221" i="3"/>
  <c r="BT221" i="3"/>
  <c r="BS221" i="3"/>
  <c r="BR221" i="3"/>
  <c r="BQ221" i="3"/>
  <c r="BP221" i="3"/>
  <c r="BO221" i="3"/>
  <c r="BW220" i="3"/>
  <c r="BU220" i="3"/>
  <c r="BT220" i="3"/>
  <c r="BS220" i="3"/>
  <c r="BR220" i="3"/>
  <c r="BQ220" i="3"/>
  <c r="BP220" i="3"/>
  <c r="BO220" i="3"/>
  <c r="BW219" i="3"/>
  <c r="BU219" i="3"/>
  <c r="BT219" i="3"/>
  <c r="BS219" i="3"/>
  <c r="BR219" i="3"/>
  <c r="BQ219" i="3"/>
  <c r="BP219" i="3"/>
  <c r="BO219" i="3"/>
  <c r="BW218" i="3"/>
  <c r="BU218" i="3"/>
  <c r="BT218" i="3"/>
  <c r="BS218" i="3"/>
  <c r="BR218" i="3"/>
  <c r="BQ218" i="3"/>
  <c r="BP218" i="3"/>
  <c r="BO218" i="3"/>
  <c r="BW217" i="3"/>
  <c r="BU217" i="3"/>
  <c r="BT217" i="3"/>
  <c r="BS217" i="3"/>
  <c r="BR217" i="3"/>
  <c r="BQ217" i="3"/>
  <c r="BP217" i="3"/>
  <c r="BO217" i="3"/>
  <c r="BW216" i="3"/>
  <c r="BU216" i="3"/>
  <c r="BT216" i="3"/>
  <c r="BS216" i="3"/>
  <c r="BR216" i="3"/>
  <c r="BQ216" i="3"/>
  <c r="BP216" i="3"/>
  <c r="BO216" i="3"/>
  <c r="BW215" i="3"/>
  <c r="BU215" i="3"/>
  <c r="BT215" i="3"/>
  <c r="BS215" i="3"/>
  <c r="BR215" i="3"/>
  <c r="BQ215" i="3"/>
  <c r="BP215" i="3"/>
  <c r="BO215" i="3"/>
  <c r="BW214" i="3"/>
  <c r="BU214" i="3"/>
  <c r="BT214" i="3"/>
  <c r="BS214" i="3"/>
  <c r="BR214" i="3"/>
  <c r="BQ214" i="3"/>
  <c r="BP214" i="3"/>
  <c r="BO214" i="3"/>
  <c r="BW213" i="3"/>
  <c r="BU213" i="3"/>
  <c r="BT213" i="3"/>
  <c r="BS213" i="3"/>
  <c r="BR213" i="3"/>
  <c r="BQ213" i="3"/>
  <c r="BP213" i="3"/>
  <c r="BO213" i="3"/>
  <c r="BW212" i="3"/>
  <c r="BU212" i="3"/>
  <c r="BT212" i="3"/>
  <c r="BS212" i="3"/>
  <c r="BR212" i="3"/>
  <c r="BQ212" i="3"/>
  <c r="BP212" i="3"/>
  <c r="BO212" i="3"/>
  <c r="BW211" i="3"/>
  <c r="BU211" i="3"/>
  <c r="BT211" i="3"/>
  <c r="BS211" i="3"/>
  <c r="BR211" i="3"/>
  <c r="BQ211" i="3"/>
  <c r="BP211" i="3"/>
  <c r="BO211" i="3"/>
  <c r="BW210" i="3"/>
  <c r="BU210" i="3"/>
  <c r="BT210" i="3"/>
  <c r="BS210" i="3"/>
  <c r="BR210" i="3"/>
  <c r="BQ210" i="3"/>
  <c r="BP210" i="3"/>
  <c r="BO210" i="3"/>
  <c r="BW209" i="3"/>
  <c r="BU209" i="3"/>
  <c r="BT209" i="3"/>
  <c r="BS209" i="3"/>
  <c r="BR209" i="3"/>
  <c r="BQ209" i="3"/>
  <c r="BP209" i="3"/>
  <c r="BO209" i="3"/>
  <c r="BW208" i="3"/>
  <c r="BU208" i="3"/>
  <c r="BT208" i="3"/>
  <c r="BS208" i="3"/>
  <c r="BR208" i="3"/>
  <c r="BQ208" i="3"/>
  <c r="BP208" i="3"/>
  <c r="BO208" i="3"/>
  <c r="BW207" i="3"/>
  <c r="BU207" i="3"/>
  <c r="BT207" i="3"/>
  <c r="BS207" i="3"/>
  <c r="BR207" i="3"/>
  <c r="BQ207" i="3"/>
  <c r="BP207" i="3"/>
  <c r="BO207" i="3"/>
  <c r="BW206" i="3"/>
  <c r="BU206" i="3"/>
  <c r="BT206" i="3"/>
  <c r="BS206" i="3"/>
  <c r="BR206" i="3"/>
  <c r="BQ206" i="3"/>
  <c r="BP206" i="3"/>
  <c r="BO206" i="3"/>
  <c r="BW205" i="3"/>
  <c r="BU205" i="3"/>
  <c r="BT205" i="3"/>
  <c r="BS205" i="3"/>
  <c r="BR205" i="3"/>
  <c r="BQ205" i="3"/>
  <c r="BP205" i="3"/>
  <c r="BO205" i="3"/>
  <c r="BW204" i="3"/>
  <c r="BU204" i="3"/>
  <c r="BT204" i="3"/>
  <c r="BS204" i="3"/>
  <c r="BR204" i="3"/>
  <c r="BQ204" i="3"/>
  <c r="BP204" i="3"/>
  <c r="BO204" i="3"/>
  <c r="BW203" i="3"/>
  <c r="BU203" i="3"/>
  <c r="BT203" i="3"/>
  <c r="BS203" i="3"/>
  <c r="BR203" i="3"/>
  <c r="BQ203" i="3"/>
  <c r="BP203" i="3"/>
  <c r="BO203" i="3"/>
  <c r="BW202" i="3"/>
  <c r="BU202" i="3"/>
  <c r="BT202" i="3"/>
  <c r="BS202" i="3"/>
  <c r="BR202" i="3"/>
  <c r="BQ202" i="3"/>
  <c r="BP202" i="3"/>
  <c r="BO202" i="3"/>
  <c r="BW201" i="3"/>
  <c r="BU201" i="3"/>
  <c r="BT201" i="3"/>
  <c r="BS201" i="3"/>
  <c r="BR201" i="3"/>
  <c r="BQ201" i="3"/>
  <c r="BP201" i="3"/>
  <c r="BO201" i="3"/>
  <c r="BW200" i="3"/>
  <c r="BU200" i="3"/>
  <c r="BT200" i="3"/>
  <c r="BS200" i="3"/>
  <c r="BR200" i="3"/>
  <c r="BQ200" i="3"/>
  <c r="BP200" i="3"/>
  <c r="BO200" i="3"/>
  <c r="BW199" i="3"/>
  <c r="BU199" i="3"/>
  <c r="BT199" i="3"/>
  <c r="BS199" i="3"/>
  <c r="BR199" i="3"/>
  <c r="BQ199" i="3"/>
  <c r="BP199" i="3"/>
  <c r="BO199" i="3"/>
  <c r="BW198" i="3"/>
  <c r="BU198" i="3"/>
  <c r="BT198" i="3"/>
  <c r="BS198" i="3"/>
  <c r="BR198" i="3"/>
  <c r="BQ198" i="3"/>
  <c r="BP198" i="3"/>
  <c r="BO198" i="3"/>
  <c r="BW197" i="3"/>
  <c r="BU197" i="3"/>
  <c r="BT197" i="3"/>
  <c r="BS197" i="3"/>
  <c r="BR197" i="3"/>
  <c r="BQ197" i="3"/>
  <c r="BP197" i="3"/>
  <c r="BO197" i="3"/>
  <c r="BW196" i="3"/>
  <c r="BU196" i="3"/>
  <c r="BT196" i="3"/>
  <c r="BS196" i="3"/>
  <c r="BR196" i="3"/>
  <c r="BQ196" i="3"/>
  <c r="BP196" i="3"/>
  <c r="BO196" i="3"/>
  <c r="BW195" i="3"/>
  <c r="BU195" i="3"/>
  <c r="BT195" i="3"/>
  <c r="BS195" i="3"/>
  <c r="BR195" i="3"/>
  <c r="BQ195" i="3"/>
  <c r="BP195" i="3"/>
  <c r="BO195" i="3"/>
  <c r="BW194" i="3"/>
  <c r="BU194" i="3"/>
  <c r="BT194" i="3"/>
  <c r="BS194" i="3"/>
  <c r="BR194" i="3"/>
  <c r="BQ194" i="3"/>
  <c r="BP194" i="3"/>
  <c r="BO194" i="3"/>
  <c r="BW193" i="3"/>
  <c r="BU193" i="3"/>
  <c r="BT193" i="3"/>
  <c r="BS193" i="3"/>
  <c r="BR193" i="3"/>
  <c r="BQ193" i="3"/>
  <c r="BP193" i="3"/>
  <c r="BO193" i="3"/>
  <c r="BW192" i="3"/>
  <c r="BU192" i="3"/>
  <c r="BT192" i="3"/>
  <c r="BS192" i="3"/>
  <c r="BR192" i="3"/>
  <c r="BQ192" i="3"/>
  <c r="BP192" i="3"/>
  <c r="BO192" i="3"/>
  <c r="BW191" i="3"/>
  <c r="BU191" i="3"/>
  <c r="BT191" i="3"/>
  <c r="BS191" i="3"/>
  <c r="BR191" i="3"/>
  <c r="BQ191" i="3"/>
  <c r="BP191" i="3"/>
  <c r="BO191" i="3"/>
  <c r="BW190" i="3"/>
  <c r="BU190" i="3"/>
  <c r="BT190" i="3"/>
  <c r="BS190" i="3"/>
  <c r="BR190" i="3"/>
  <c r="BQ190" i="3"/>
  <c r="BP190" i="3"/>
  <c r="BO190" i="3"/>
  <c r="BW189" i="3"/>
  <c r="BU189" i="3"/>
  <c r="BT189" i="3"/>
  <c r="BS189" i="3"/>
  <c r="BR189" i="3"/>
  <c r="BQ189" i="3"/>
  <c r="BP189" i="3"/>
  <c r="BO189" i="3"/>
  <c r="BW188" i="3"/>
  <c r="BU188" i="3"/>
  <c r="BT188" i="3"/>
  <c r="BS188" i="3"/>
  <c r="BR188" i="3"/>
  <c r="BQ188" i="3"/>
  <c r="BP188" i="3"/>
  <c r="BO188" i="3"/>
  <c r="BW187" i="3"/>
  <c r="BU187" i="3"/>
  <c r="BT187" i="3"/>
  <c r="BS187" i="3"/>
  <c r="BR187" i="3"/>
  <c r="BQ187" i="3"/>
  <c r="BP187" i="3"/>
  <c r="BO187" i="3"/>
  <c r="BW186" i="3"/>
  <c r="BU186" i="3"/>
  <c r="BT186" i="3"/>
  <c r="BS186" i="3"/>
  <c r="BR186" i="3"/>
  <c r="BQ186" i="3"/>
  <c r="BP186" i="3"/>
  <c r="BO186" i="3"/>
  <c r="BW185" i="3"/>
  <c r="BU185" i="3"/>
  <c r="BT185" i="3"/>
  <c r="BS185" i="3"/>
  <c r="BR185" i="3"/>
  <c r="BQ185" i="3"/>
  <c r="BP185" i="3"/>
  <c r="BO185" i="3"/>
  <c r="BW184" i="3"/>
  <c r="BU184" i="3"/>
  <c r="BT184" i="3"/>
  <c r="BS184" i="3"/>
  <c r="BR184" i="3"/>
  <c r="BQ184" i="3"/>
  <c r="BP184" i="3"/>
  <c r="BO184" i="3"/>
  <c r="BW183" i="3"/>
  <c r="BU183" i="3"/>
  <c r="BT183" i="3"/>
  <c r="BS183" i="3"/>
  <c r="BR183" i="3"/>
  <c r="BQ183" i="3"/>
  <c r="BP183" i="3"/>
  <c r="BO183" i="3"/>
  <c r="BW182" i="3"/>
  <c r="BU182" i="3"/>
  <c r="BT182" i="3"/>
  <c r="BS182" i="3"/>
  <c r="BR182" i="3"/>
  <c r="BQ182" i="3"/>
  <c r="BP182" i="3"/>
  <c r="BO182" i="3"/>
  <c r="BW181" i="3"/>
  <c r="BU181" i="3"/>
  <c r="BT181" i="3"/>
  <c r="BS181" i="3"/>
  <c r="BR181" i="3"/>
  <c r="BQ181" i="3"/>
  <c r="BP181" i="3"/>
  <c r="BO181" i="3"/>
  <c r="BW180" i="3"/>
  <c r="BU180" i="3"/>
  <c r="BT180" i="3"/>
  <c r="BS180" i="3"/>
  <c r="BR180" i="3"/>
  <c r="BQ180" i="3"/>
  <c r="BP180" i="3"/>
  <c r="BO180" i="3"/>
  <c r="BW179" i="3"/>
  <c r="BU179" i="3"/>
  <c r="BT179" i="3"/>
  <c r="BS179" i="3"/>
  <c r="BR179" i="3"/>
  <c r="BQ179" i="3"/>
  <c r="BP179" i="3"/>
  <c r="BO179" i="3"/>
  <c r="BW178" i="3"/>
  <c r="BU178" i="3"/>
  <c r="BT178" i="3"/>
  <c r="BS178" i="3"/>
  <c r="BR178" i="3"/>
  <c r="BQ178" i="3"/>
  <c r="BP178" i="3"/>
  <c r="BO178" i="3"/>
  <c r="BW177" i="3"/>
  <c r="BU177" i="3"/>
  <c r="BT177" i="3"/>
  <c r="BS177" i="3"/>
  <c r="BR177" i="3"/>
  <c r="BQ177" i="3"/>
  <c r="BP177" i="3"/>
  <c r="BO177" i="3"/>
  <c r="BW176" i="3"/>
  <c r="BU176" i="3"/>
  <c r="BT176" i="3"/>
  <c r="BS176" i="3"/>
  <c r="BR176" i="3"/>
  <c r="BQ176" i="3"/>
  <c r="BP176" i="3"/>
  <c r="BO176" i="3"/>
  <c r="BW175" i="3"/>
  <c r="BU175" i="3"/>
  <c r="BT175" i="3"/>
  <c r="BS175" i="3"/>
  <c r="BR175" i="3"/>
  <c r="BQ175" i="3"/>
  <c r="BP175" i="3"/>
  <c r="BO175" i="3"/>
  <c r="BW174" i="3"/>
  <c r="BU174" i="3"/>
  <c r="BT174" i="3"/>
  <c r="BS174" i="3"/>
  <c r="BR174" i="3"/>
  <c r="BQ174" i="3"/>
  <c r="BP174" i="3"/>
  <c r="BO174" i="3"/>
  <c r="BW173" i="3"/>
  <c r="BU173" i="3"/>
  <c r="BT173" i="3"/>
  <c r="BS173" i="3"/>
  <c r="BR173" i="3"/>
  <c r="BQ173" i="3"/>
  <c r="BP173" i="3"/>
  <c r="BO173" i="3"/>
  <c r="BW172" i="3"/>
  <c r="BU172" i="3"/>
  <c r="BT172" i="3"/>
  <c r="BS172" i="3"/>
  <c r="BR172" i="3"/>
  <c r="BQ172" i="3"/>
  <c r="BP172" i="3"/>
  <c r="BO172" i="3"/>
  <c r="BW171" i="3"/>
  <c r="BU171" i="3"/>
  <c r="BT171" i="3"/>
  <c r="BS171" i="3"/>
  <c r="BR171" i="3"/>
  <c r="BQ171" i="3"/>
  <c r="BP171" i="3"/>
  <c r="BO171" i="3"/>
  <c r="BW170" i="3"/>
  <c r="BU170" i="3"/>
  <c r="BT170" i="3"/>
  <c r="BS170" i="3"/>
  <c r="BR170" i="3"/>
  <c r="BQ170" i="3"/>
  <c r="BP170" i="3"/>
  <c r="BO170" i="3"/>
  <c r="BW169" i="3"/>
  <c r="BU169" i="3"/>
  <c r="BT169" i="3"/>
  <c r="BS169" i="3"/>
  <c r="BR169" i="3"/>
  <c r="BQ169" i="3"/>
  <c r="BP169" i="3"/>
  <c r="BO169" i="3"/>
  <c r="BW168" i="3"/>
  <c r="BU168" i="3"/>
  <c r="BT168" i="3"/>
  <c r="BS168" i="3"/>
  <c r="BR168" i="3"/>
  <c r="BQ168" i="3"/>
  <c r="BP168" i="3"/>
  <c r="BO168" i="3"/>
  <c r="BW167" i="3"/>
  <c r="BU167" i="3"/>
  <c r="BT167" i="3"/>
  <c r="BS167" i="3"/>
  <c r="BR167" i="3"/>
  <c r="BQ167" i="3"/>
  <c r="BP167" i="3"/>
  <c r="BO167" i="3"/>
  <c r="BW166" i="3"/>
  <c r="BU166" i="3"/>
  <c r="BT166" i="3"/>
  <c r="BS166" i="3"/>
  <c r="BR166" i="3"/>
  <c r="BQ166" i="3"/>
  <c r="BP166" i="3"/>
  <c r="BO166" i="3"/>
  <c r="BW165" i="3"/>
  <c r="BU165" i="3"/>
  <c r="BT165" i="3"/>
  <c r="BS165" i="3"/>
  <c r="BR165" i="3"/>
  <c r="BQ165" i="3"/>
  <c r="BP165" i="3"/>
  <c r="BO165" i="3"/>
  <c r="BW164" i="3"/>
  <c r="BU164" i="3"/>
  <c r="BT164" i="3"/>
  <c r="BS164" i="3"/>
  <c r="BR164" i="3"/>
  <c r="BQ164" i="3"/>
  <c r="BP164" i="3"/>
  <c r="BO164" i="3"/>
  <c r="BW163" i="3"/>
  <c r="BU163" i="3"/>
  <c r="BT163" i="3"/>
  <c r="BS163" i="3"/>
  <c r="BR163" i="3"/>
  <c r="BQ163" i="3"/>
  <c r="BP163" i="3"/>
  <c r="BO163" i="3"/>
  <c r="BW162" i="3"/>
  <c r="BU162" i="3"/>
  <c r="BT162" i="3"/>
  <c r="BS162" i="3"/>
  <c r="BR162" i="3"/>
  <c r="BQ162" i="3"/>
  <c r="BP162" i="3"/>
  <c r="BO162" i="3"/>
  <c r="BW161" i="3"/>
  <c r="BU161" i="3"/>
  <c r="BT161" i="3"/>
  <c r="BS161" i="3"/>
  <c r="BR161" i="3"/>
  <c r="BQ161" i="3"/>
  <c r="BP161" i="3"/>
  <c r="BO161" i="3"/>
  <c r="BW160" i="3"/>
  <c r="BU160" i="3"/>
  <c r="BT160" i="3"/>
  <c r="BS160" i="3"/>
  <c r="BR160" i="3"/>
  <c r="BQ160" i="3"/>
  <c r="BP160" i="3"/>
  <c r="BO160" i="3"/>
  <c r="BW159" i="3"/>
  <c r="BU159" i="3"/>
  <c r="BT159" i="3"/>
  <c r="BS159" i="3"/>
  <c r="BR159" i="3"/>
  <c r="BQ159" i="3"/>
  <c r="BP159" i="3"/>
  <c r="BO159" i="3"/>
  <c r="BW158" i="3"/>
  <c r="BU158" i="3"/>
  <c r="BT158" i="3"/>
  <c r="BS158" i="3"/>
  <c r="BR158" i="3"/>
  <c r="BQ158" i="3"/>
  <c r="BP158" i="3"/>
  <c r="BO158" i="3"/>
  <c r="BW157" i="3"/>
  <c r="BU157" i="3"/>
  <c r="BT157" i="3"/>
  <c r="BS157" i="3"/>
  <c r="BR157" i="3"/>
  <c r="BQ157" i="3"/>
  <c r="BP157" i="3"/>
  <c r="BO157" i="3"/>
  <c r="BW156" i="3"/>
  <c r="BU156" i="3"/>
  <c r="BT156" i="3"/>
  <c r="BS156" i="3"/>
  <c r="BR156" i="3"/>
  <c r="BQ156" i="3"/>
  <c r="BP156" i="3"/>
  <c r="BO156" i="3"/>
  <c r="BW155" i="3"/>
  <c r="BU155" i="3"/>
  <c r="BT155" i="3"/>
  <c r="BS155" i="3"/>
  <c r="BR155" i="3"/>
  <c r="BQ155" i="3"/>
  <c r="BP155" i="3"/>
  <c r="BO155" i="3"/>
  <c r="BW154" i="3"/>
  <c r="BU154" i="3"/>
  <c r="BT154" i="3"/>
  <c r="BS154" i="3"/>
  <c r="BR154" i="3"/>
  <c r="BQ154" i="3"/>
  <c r="BP154" i="3"/>
  <c r="BO154" i="3"/>
  <c r="BW153" i="3"/>
  <c r="BU153" i="3"/>
  <c r="BT153" i="3"/>
  <c r="BS153" i="3"/>
  <c r="BR153" i="3"/>
  <c r="BQ153" i="3"/>
  <c r="BP153" i="3"/>
  <c r="BO153" i="3"/>
  <c r="BW152" i="3"/>
  <c r="BU152" i="3"/>
  <c r="BT152" i="3"/>
  <c r="BS152" i="3"/>
  <c r="BR152" i="3"/>
  <c r="BQ152" i="3"/>
  <c r="BP152" i="3"/>
  <c r="BO152" i="3"/>
  <c r="BW151" i="3"/>
  <c r="BU151" i="3"/>
  <c r="BT151" i="3"/>
  <c r="BS151" i="3"/>
  <c r="BR151" i="3"/>
  <c r="BQ151" i="3"/>
  <c r="BP151" i="3"/>
  <c r="BO151" i="3"/>
  <c r="BW150" i="3"/>
  <c r="BU150" i="3"/>
  <c r="BT150" i="3"/>
  <c r="BS150" i="3"/>
  <c r="BR150" i="3"/>
  <c r="BQ150" i="3"/>
  <c r="BP150" i="3"/>
  <c r="BO150" i="3"/>
  <c r="BW149" i="3"/>
  <c r="BU149" i="3"/>
  <c r="BT149" i="3"/>
  <c r="BS149" i="3"/>
  <c r="BR149" i="3"/>
  <c r="BQ149" i="3"/>
  <c r="BP149" i="3"/>
  <c r="BO149" i="3"/>
  <c r="BW148" i="3"/>
  <c r="BU148" i="3"/>
  <c r="BT148" i="3"/>
  <c r="BS148" i="3"/>
  <c r="BR148" i="3"/>
  <c r="BQ148" i="3"/>
  <c r="BP148" i="3"/>
  <c r="BO148" i="3"/>
  <c r="BW147" i="3"/>
  <c r="BU147" i="3"/>
  <c r="BT147" i="3"/>
  <c r="BS147" i="3"/>
  <c r="BR147" i="3"/>
  <c r="BQ147" i="3"/>
  <c r="BP147" i="3"/>
  <c r="BO147" i="3"/>
  <c r="BW146" i="3"/>
  <c r="BU146" i="3"/>
  <c r="BT146" i="3"/>
  <c r="BS146" i="3"/>
  <c r="BR146" i="3"/>
  <c r="BQ146" i="3"/>
  <c r="BP146" i="3"/>
  <c r="BO146" i="3"/>
  <c r="BW145" i="3"/>
  <c r="BU145" i="3"/>
  <c r="BT145" i="3"/>
  <c r="BS145" i="3"/>
  <c r="BR145" i="3"/>
  <c r="BQ145" i="3"/>
  <c r="BP145" i="3"/>
  <c r="BO145" i="3"/>
  <c r="BW144" i="3"/>
  <c r="BU144" i="3"/>
  <c r="BT144" i="3"/>
  <c r="BS144" i="3"/>
  <c r="BR144" i="3"/>
  <c r="BQ144" i="3"/>
  <c r="BP144" i="3"/>
  <c r="BO144" i="3"/>
  <c r="BW143" i="3"/>
  <c r="BU143" i="3"/>
  <c r="BT143" i="3"/>
  <c r="BS143" i="3"/>
  <c r="BR143" i="3"/>
  <c r="BQ143" i="3"/>
  <c r="BP143" i="3"/>
  <c r="BO143" i="3"/>
  <c r="BW142" i="3"/>
  <c r="BU142" i="3"/>
  <c r="BT142" i="3"/>
  <c r="BS142" i="3"/>
  <c r="BR142" i="3"/>
  <c r="BQ142" i="3"/>
  <c r="BP142" i="3"/>
  <c r="BO142" i="3"/>
  <c r="BW141" i="3"/>
  <c r="BU141" i="3"/>
  <c r="BT141" i="3"/>
  <c r="BS141" i="3"/>
  <c r="BR141" i="3"/>
  <c r="BQ141" i="3"/>
  <c r="BP141" i="3"/>
  <c r="BO141" i="3"/>
  <c r="BW140" i="3"/>
  <c r="BU140" i="3"/>
  <c r="BT140" i="3"/>
  <c r="BS140" i="3"/>
  <c r="BR140" i="3"/>
  <c r="BQ140" i="3"/>
  <c r="BP140" i="3"/>
  <c r="BO140" i="3"/>
  <c r="BW139" i="3"/>
  <c r="BU139" i="3"/>
  <c r="BT139" i="3"/>
  <c r="BS139" i="3"/>
  <c r="BR139" i="3"/>
  <c r="BQ139" i="3"/>
  <c r="BP139" i="3"/>
  <c r="BO139" i="3"/>
  <c r="BW138" i="3"/>
  <c r="BU138" i="3"/>
  <c r="BT138" i="3"/>
  <c r="BS138" i="3"/>
  <c r="BR138" i="3"/>
  <c r="BQ138" i="3"/>
  <c r="BP138" i="3"/>
  <c r="BO138" i="3"/>
  <c r="BW137" i="3"/>
  <c r="BU137" i="3"/>
  <c r="BT137" i="3"/>
  <c r="BS137" i="3"/>
  <c r="BR137" i="3"/>
  <c r="BQ137" i="3"/>
  <c r="BP137" i="3"/>
  <c r="BO137" i="3"/>
  <c r="BW136" i="3"/>
  <c r="BU136" i="3"/>
  <c r="BT136" i="3"/>
  <c r="BS136" i="3"/>
  <c r="BR136" i="3"/>
  <c r="BQ136" i="3"/>
  <c r="BP136" i="3"/>
  <c r="BO136" i="3"/>
  <c r="BW135" i="3"/>
  <c r="BU135" i="3"/>
  <c r="BT135" i="3"/>
  <c r="BS135" i="3"/>
  <c r="BR135" i="3"/>
  <c r="BQ135" i="3"/>
  <c r="BP135" i="3"/>
  <c r="BO135" i="3"/>
  <c r="BW134" i="3"/>
  <c r="BU134" i="3"/>
  <c r="BT134" i="3"/>
  <c r="BS134" i="3"/>
  <c r="BR134" i="3"/>
  <c r="BQ134" i="3"/>
  <c r="BP134" i="3"/>
  <c r="BO134" i="3"/>
  <c r="BW133" i="3"/>
  <c r="BU133" i="3"/>
  <c r="BT133" i="3"/>
  <c r="BS133" i="3"/>
  <c r="BR133" i="3"/>
  <c r="BQ133" i="3"/>
  <c r="BP133" i="3"/>
  <c r="BO133" i="3"/>
  <c r="BW132" i="3"/>
  <c r="BU132" i="3"/>
  <c r="BT132" i="3"/>
  <c r="BS132" i="3"/>
  <c r="BR132" i="3"/>
  <c r="BQ132" i="3"/>
  <c r="BP132" i="3"/>
  <c r="BO132" i="3"/>
  <c r="BW131" i="3"/>
  <c r="BU131" i="3"/>
  <c r="BT131" i="3"/>
  <c r="BS131" i="3"/>
  <c r="BR131" i="3"/>
  <c r="BQ131" i="3"/>
  <c r="BP131" i="3"/>
  <c r="BO131" i="3"/>
  <c r="BW130" i="3"/>
  <c r="BU130" i="3"/>
  <c r="BT130" i="3"/>
  <c r="BS130" i="3"/>
  <c r="BR130" i="3"/>
  <c r="BQ130" i="3"/>
  <c r="BP130" i="3"/>
  <c r="BO130" i="3"/>
  <c r="BW129" i="3"/>
  <c r="BU129" i="3"/>
  <c r="BT129" i="3"/>
  <c r="BS129" i="3"/>
  <c r="BR129" i="3"/>
  <c r="BQ129" i="3"/>
  <c r="BP129" i="3"/>
  <c r="BO129" i="3"/>
  <c r="BW128" i="3"/>
  <c r="BU128" i="3"/>
  <c r="BT128" i="3"/>
  <c r="BS128" i="3"/>
  <c r="BR128" i="3"/>
  <c r="BQ128" i="3"/>
  <c r="BP128" i="3"/>
  <c r="BO128" i="3"/>
  <c r="BW127" i="3"/>
  <c r="BU127" i="3"/>
  <c r="BT127" i="3"/>
  <c r="BS127" i="3"/>
  <c r="BR127" i="3"/>
  <c r="BQ127" i="3"/>
  <c r="BP127" i="3"/>
  <c r="BO127" i="3"/>
  <c r="BW126" i="3"/>
  <c r="BU126" i="3"/>
  <c r="BT126" i="3"/>
  <c r="BS126" i="3"/>
  <c r="BR126" i="3"/>
  <c r="BQ126" i="3"/>
  <c r="BP126" i="3"/>
  <c r="BO126" i="3"/>
  <c r="BW125" i="3"/>
  <c r="BU125" i="3"/>
  <c r="BT125" i="3"/>
  <c r="BS125" i="3"/>
  <c r="BR125" i="3"/>
  <c r="BQ125" i="3"/>
  <c r="BP125" i="3"/>
  <c r="BO125" i="3"/>
  <c r="BW124" i="3"/>
  <c r="BU124" i="3"/>
  <c r="BT124" i="3"/>
  <c r="BS124" i="3"/>
  <c r="BR124" i="3"/>
  <c r="BQ124" i="3"/>
  <c r="BP124" i="3"/>
  <c r="BO124" i="3"/>
  <c r="BW123" i="3"/>
  <c r="BU123" i="3"/>
  <c r="BT123" i="3"/>
  <c r="BS123" i="3"/>
  <c r="BR123" i="3"/>
  <c r="BQ123" i="3"/>
  <c r="BP123" i="3"/>
  <c r="BO123" i="3"/>
  <c r="BW122" i="3"/>
  <c r="BU122" i="3"/>
  <c r="BT122" i="3"/>
  <c r="BS122" i="3"/>
  <c r="BR122" i="3"/>
  <c r="BQ122" i="3"/>
  <c r="BP122" i="3"/>
  <c r="BO122" i="3"/>
  <c r="BW121" i="3"/>
  <c r="BU121" i="3"/>
  <c r="BT121" i="3"/>
  <c r="BS121" i="3"/>
  <c r="BR121" i="3"/>
  <c r="BQ121" i="3"/>
  <c r="BP121" i="3"/>
  <c r="BO121" i="3"/>
  <c r="BW120" i="3"/>
  <c r="BU120" i="3"/>
  <c r="BT120" i="3"/>
  <c r="BS120" i="3"/>
  <c r="BR120" i="3"/>
  <c r="BQ120" i="3"/>
  <c r="BP120" i="3"/>
  <c r="BO120" i="3"/>
  <c r="BW119" i="3"/>
  <c r="BU119" i="3"/>
  <c r="BT119" i="3"/>
  <c r="BS119" i="3"/>
  <c r="BR119" i="3"/>
  <c r="BQ119" i="3"/>
  <c r="BP119" i="3"/>
  <c r="BO119" i="3"/>
  <c r="BW118" i="3"/>
  <c r="BU118" i="3"/>
  <c r="BT118" i="3"/>
  <c r="BS118" i="3"/>
  <c r="BR118" i="3"/>
  <c r="BQ118" i="3"/>
  <c r="BP118" i="3"/>
  <c r="BO118" i="3"/>
  <c r="BW117" i="3"/>
  <c r="BU117" i="3"/>
  <c r="BT117" i="3"/>
  <c r="BS117" i="3"/>
  <c r="BR117" i="3"/>
  <c r="BQ117" i="3"/>
  <c r="BP117" i="3"/>
  <c r="BO117" i="3"/>
  <c r="BW116" i="3"/>
  <c r="BU116" i="3"/>
  <c r="BT116" i="3"/>
  <c r="BS116" i="3"/>
  <c r="BR116" i="3"/>
  <c r="BQ116" i="3"/>
  <c r="BP116" i="3"/>
  <c r="BO116" i="3"/>
  <c r="BW115" i="3"/>
  <c r="BU115" i="3"/>
  <c r="BT115" i="3"/>
  <c r="BS115" i="3"/>
  <c r="BR115" i="3"/>
  <c r="BQ115" i="3"/>
  <c r="BP115" i="3"/>
  <c r="BO115" i="3"/>
  <c r="BW114" i="3"/>
  <c r="BU114" i="3"/>
  <c r="BT114" i="3"/>
  <c r="BS114" i="3"/>
  <c r="BR114" i="3"/>
  <c r="BQ114" i="3"/>
  <c r="BP114" i="3"/>
  <c r="BO114" i="3"/>
  <c r="BW113" i="3"/>
  <c r="BU113" i="3"/>
  <c r="BT113" i="3"/>
  <c r="BS113" i="3"/>
  <c r="BR113" i="3"/>
  <c r="BQ113" i="3"/>
  <c r="BP113" i="3"/>
  <c r="BO113" i="3"/>
  <c r="BW112" i="3"/>
  <c r="BU112" i="3"/>
  <c r="BT112" i="3"/>
  <c r="BS112" i="3"/>
  <c r="BR112" i="3"/>
  <c r="BQ112" i="3"/>
  <c r="BP112" i="3"/>
  <c r="BO112" i="3"/>
  <c r="BW111" i="3"/>
  <c r="BU111" i="3"/>
  <c r="BT111" i="3"/>
  <c r="BS111" i="3"/>
  <c r="BR111" i="3"/>
  <c r="BQ111" i="3"/>
  <c r="BP111" i="3"/>
  <c r="BO111" i="3"/>
  <c r="BW110" i="3"/>
  <c r="BU110" i="3"/>
  <c r="BT110" i="3"/>
  <c r="BS110" i="3"/>
  <c r="BR110" i="3"/>
  <c r="BQ110" i="3"/>
  <c r="BP110" i="3"/>
  <c r="BO110" i="3"/>
  <c r="BW109" i="3"/>
  <c r="BU109" i="3"/>
  <c r="BT109" i="3"/>
  <c r="BS109" i="3"/>
  <c r="BR109" i="3"/>
  <c r="BQ109" i="3"/>
  <c r="BP109" i="3"/>
  <c r="BO109" i="3"/>
  <c r="BW108" i="3"/>
  <c r="BU108" i="3"/>
  <c r="BT108" i="3"/>
  <c r="BS108" i="3"/>
  <c r="BR108" i="3"/>
  <c r="BQ108" i="3"/>
  <c r="BP108" i="3"/>
  <c r="BO108" i="3"/>
  <c r="BW107" i="3"/>
  <c r="BU107" i="3"/>
  <c r="BT107" i="3"/>
  <c r="BS107" i="3"/>
  <c r="BR107" i="3"/>
  <c r="BQ107" i="3"/>
  <c r="BP107" i="3"/>
  <c r="BO107" i="3"/>
  <c r="BW106" i="3"/>
  <c r="BU106" i="3"/>
  <c r="BT106" i="3"/>
  <c r="BS106" i="3"/>
  <c r="BR106" i="3"/>
  <c r="BQ106" i="3"/>
  <c r="BP106" i="3"/>
  <c r="BO106" i="3"/>
  <c r="BW105" i="3"/>
  <c r="BU105" i="3"/>
  <c r="BT105" i="3"/>
  <c r="BS105" i="3"/>
  <c r="BR105" i="3"/>
  <c r="BQ105" i="3"/>
  <c r="BP105" i="3"/>
  <c r="BO105" i="3"/>
  <c r="BW104" i="3"/>
  <c r="BU104" i="3"/>
  <c r="BT104" i="3"/>
  <c r="BS104" i="3"/>
  <c r="BR104" i="3"/>
  <c r="BQ104" i="3"/>
  <c r="BP104" i="3"/>
  <c r="BO104" i="3"/>
  <c r="BW103" i="3"/>
  <c r="BU103" i="3"/>
  <c r="BT103" i="3"/>
  <c r="BS103" i="3"/>
  <c r="BR103" i="3"/>
  <c r="BQ103" i="3"/>
  <c r="BP103" i="3"/>
  <c r="BO103" i="3"/>
  <c r="BW102" i="3"/>
  <c r="BU102" i="3"/>
  <c r="BT102" i="3"/>
  <c r="BS102" i="3"/>
  <c r="BR102" i="3"/>
  <c r="BQ102" i="3"/>
  <c r="BP102" i="3"/>
  <c r="BO102" i="3"/>
  <c r="BW101" i="3"/>
  <c r="BU101" i="3"/>
  <c r="BT101" i="3"/>
  <c r="BS101" i="3"/>
  <c r="BR101" i="3"/>
  <c r="BQ101" i="3"/>
  <c r="BP101" i="3"/>
  <c r="BO101" i="3"/>
  <c r="BW100" i="3"/>
  <c r="BU100" i="3"/>
  <c r="BT100" i="3"/>
  <c r="BS100" i="3"/>
  <c r="BR100" i="3"/>
  <c r="BQ100" i="3"/>
  <c r="BP100" i="3"/>
  <c r="BO100" i="3"/>
  <c r="BW99" i="3"/>
  <c r="BU99" i="3"/>
  <c r="BT99" i="3"/>
  <c r="BS99" i="3"/>
  <c r="BR99" i="3"/>
  <c r="BQ99" i="3"/>
  <c r="BP99" i="3"/>
  <c r="BO99" i="3"/>
  <c r="BW98" i="3"/>
  <c r="BU98" i="3"/>
  <c r="BT98" i="3"/>
  <c r="BS98" i="3"/>
  <c r="BR98" i="3"/>
  <c r="BQ98" i="3"/>
  <c r="BP98" i="3"/>
  <c r="BO98" i="3"/>
  <c r="BW97" i="3"/>
  <c r="BU97" i="3"/>
  <c r="BT97" i="3"/>
  <c r="BS97" i="3"/>
  <c r="BR97" i="3"/>
  <c r="BQ97" i="3"/>
  <c r="BP97" i="3"/>
  <c r="BO97" i="3"/>
  <c r="BW96" i="3"/>
  <c r="BU96" i="3"/>
  <c r="BT96" i="3"/>
  <c r="BS96" i="3"/>
  <c r="BR96" i="3"/>
  <c r="BQ96" i="3"/>
  <c r="BP96" i="3"/>
  <c r="BO96" i="3"/>
  <c r="BW95" i="3"/>
  <c r="BU95" i="3"/>
  <c r="BT95" i="3"/>
  <c r="BS95" i="3"/>
  <c r="BR95" i="3"/>
  <c r="BQ95" i="3"/>
  <c r="BP95" i="3"/>
  <c r="BO95" i="3"/>
  <c r="BW94" i="3"/>
  <c r="BU94" i="3"/>
  <c r="BT94" i="3"/>
  <c r="BS94" i="3"/>
  <c r="BR94" i="3"/>
  <c r="BQ94" i="3"/>
  <c r="BP94" i="3"/>
  <c r="BO94" i="3"/>
  <c r="BW93" i="3"/>
  <c r="BU93" i="3"/>
  <c r="BT93" i="3"/>
  <c r="BS93" i="3"/>
  <c r="BR93" i="3"/>
  <c r="BQ93" i="3"/>
  <c r="BP93" i="3"/>
  <c r="BO93" i="3"/>
  <c r="BW92" i="3"/>
  <c r="BU92" i="3"/>
  <c r="BT92" i="3"/>
  <c r="BS92" i="3"/>
  <c r="BR92" i="3"/>
  <c r="BQ92" i="3"/>
  <c r="BP92" i="3"/>
  <c r="BO92" i="3"/>
  <c r="BW91" i="3"/>
  <c r="BU91" i="3"/>
  <c r="BT91" i="3"/>
  <c r="BS91" i="3"/>
  <c r="BR91" i="3"/>
  <c r="BQ91" i="3"/>
  <c r="BP91" i="3"/>
  <c r="BO91" i="3"/>
  <c r="BW90" i="3"/>
  <c r="BU90" i="3"/>
  <c r="BT90" i="3"/>
  <c r="BS90" i="3"/>
  <c r="BR90" i="3"/>
  <c r="BQ90" i="3"/>
  <c r="BP90" i="3"/>
  <c r="BO90" i="3"/>
  <c r="BW89" i="3"/>
  <c r="BU89" i="3"/>
  <c r="BT89" i="3"/>
  <c r="BS89" i="3"/>
  <c r="BR89" i="3"/>
  <c r="BQ89" i="3"/>
  <c r="BP89" i="3"/>
  <c r="BO89" i="3"/>
  <c r="BW88" i="3"/>
  <c r="BU88" i="3"/>
  <c r="BT88" i="3"/>
  <c r="BS88" i="3"/>
  <c r="BR88" i="3"/>
  <c r="BQ88" i="3"/>
  <c r="BP88" i="3"/>
  <c r="BO88" i="3"/>
  <c r="BW87" i="3"/>
  <c r="BU87" i="3"/>
  <c r="BT87" i="3"/>
  <c r="BS87" i="3"/>
  <c r="BR87" i="3"/>
  <c r="BQ87" i="3"/>
  <c r="BP87" i="3"/>
  <c r="BO87" i="3"/>
  <c r="BW86" i="3"/>
  <c r="BU86" i="3"/>
  <c r="BT86" i="3"/>
  <c r="BS86" i="3"/>
  <c r="BR86" i="3"/>
  <c r="BQ86" i="3"/>
  <c r="BP86" i="3"/>
  <c r="BO86" i="3"/>
  <c r="BW85" i="3"/>
  <c r="BU85" i="3"/>
  <c r="BT85" i="3"/>
  <c r="BS85" i="3"/>
  <c r="BR85" i="3"/>
  <c r="BQ85" i="3"/>
  <c r="BP85" i="3"/>
  <c r="BO85" i="3"/>
  <c r="BW84" i="3"/>
  <c r="BU84" i="3"/>
  <c r="BT84" i="3"/>
  <c r="BS84" i="3"/>
  <c r="BR84" i="3"/>
  <c r="BQ84" i="3"/>
  <c r="BP84" i="3"/>
  <c r="BO84" i="3"/>
  <c r="BW83" i="3"/>
  <c r="BU83" i="3"/>
  <c r="BT83" i="3"/>
  <c r="BS83" i="3"/>
  <c r="BR83" i="3"/>
  <c r="BQ83" i="3"/>
  <c r="BP83" i="3"/>
  <c r="BO83" i="3"/>
  <c r="BW82" i="3"/>
  <c r="BU82" i="3"/>
  <c r="BT82" i="3"/>
  <c r="BS82" i="3"/>
  <c r="BR82" i="3"/>
  <c r="BQ82" i="3"/>
  <c r="BP82" i="3"/>
  <c r="BO82" i="3"/>
  <c r="BW81" i="3"/>
  <c r="BU81" i="3"/>
  <c r="BT81" i="3"/>
  <c r="BS81" i="3"/>
  <c r="BR81" i="3"/>
  <c r="BQ81" i="3"/>
  <c r="BP81" i="3"/>
  <c r="BO81" i="3"/>
  <c r="BW80" i="3"/>
  <c r="BU80" i="3"/>
  <c r="BT80" i="3"/>
  <c r="BS80" i="3"/>
  <c r="BR80" i="3"/>
  <c r="BQ80" i="3"/>
  <c r="BP80" i="3"/>
  <c r="BO80" i="3"/>
  <c r="BW79" i="3"/>
  <c r="BU79" i="3"/>
  <c r="BT79" i="3"/>
  <c r="BS79" i="3"/>
  <c r="BR79" i="3"/>
  <c r="BQ79" i="3"/>
  <c r="BP79" i="3"/>
  <c r="BO79" i="3"/>
  <c r="BW78" i="3"/>
  <c r="BU78" i="3"/>
  <c r="BT78" i="3"/>
  <c r="BS78" i="3"/>
  <c r="BR78" i="3"/>
  <c r="BQ78" i="3"/>
  <c r="BP78" i="3"/>
  <c r="BO78" i="3"/>
  <c r="BW77" i="3"/>
  <c r="BU77" i="3"/>
  <c r="BT77" i="3"/>
  <c r="BS77" i="3"/>
  <c r="BR77" i="3"/>
  <c r="BQ77" i="3"/>
  <c r="BP77" i="3"/>
  <c r="BO77" i="3"/>
  <c r="BW76" i="3"/>
  <c r="BU76" i="3"/>
  <c r="BT76" i="3"/>
  <c r="BS76" i="3"/>
  <c r="BR76" i="3"/>
  <c r="BQ76" i="3"/>
  <c r="BP76" i="3"/>
  <c r="BO76" i="3"/>
  <c r="BW75" i="3"/>
  <c r="BU75" i="3"/>
  <c r="BT75" i="3"/>
  <c r="BS75" i="3"/>
  <c r="BR75" i="3"/>
  <c r="BQ75" i="3"/>
  <c r="BP75" i="3"/>
  <c r="BO75" i="3"/>
  <c r="BW74" i="3"/>
  <c r="BU74" i="3"/>
  <c r="BT74" i="3"/>
  <c r="BS74" i="3"/>
  <c r="BR74" i="3"/>
  <c r="BQ74" i="3"/>
  <c r="BP74" i="3"/>
  <c r="BO74" i="3"/>
  <c r="BW73" i="3"/>
  <c r="BU73" i="3"/>
  <c r="BT73" i="3"/>
  <c r="BS73" i="3"/>
  <c r="BR73" i="3"/>
  <c r="BQ73" i="3"/>
  <c r="BP73" i="3"/>
  <c r="BO73" i="3"/>
  <c r="BW72" i="3"/>
  <c r="BU72" i="3"/>
  <c r="BT72" i="3"/>
  <c r="BS72" i="3"/>
  <c r="BR72" i="3"/>
  <c r="BQ72" i="3"/>
  <c r="BP72" i="3"/>
  <c r="BO72" i="3"/>
  <c r="BW71" i="3"/>
  <c r="BU71" i="3"/>
  <c r="BT71" i="3"/>
  <c r="BS71" i="3"/>
  <c r="BR71" i="3"/>
  <c r="BQ71" i="3"/>
  <c r="BP71" i="3"/>
  <c r="BO71" i="3"/>
  <c r="BW70" i="3"/>
  <c r="BU70" i="3"/>
  <c r="BT70" i="3"/>
  <c r="BS70" i="3"/>
  <c r="BR70" i="3"/>
  <c r="BQ70" i="3"/>
  <c r="BP70" i="3"/>
  <c r="BO70" i="3"/>
  <c r="BW69" i="3"/>
  <c r="BU69" i="3"/>
  <c r="BT69" i="3"/>
  <c r="BS69" i="3"/>
  <c r="BR69" i="3"/>
  <c r="BQ69" i="3"/>
  <c r="BP69" i="3"/>
  <c r="BO69" i="3"/>
  <c r="BW68" i="3"/>
  <c r="BU68" i="3"/>
  <c r="BT68" i="3"/>
  <c r="BS68" i="3"/>
  <c r="BR68" i="3"/>
  <c r="BQ68" i="3"/>
  <c r="BP68" i="3"/>
  <c r="BO68" i="3"/>
  <c r="BW67" i="3"/>
  <c r="BU67" i="3"/>
  <c r="BT67" i="3"/>
  <c r="BS67" i="3"/>
  <c r="BR67" i="3"/>
  <c r="BQ67" i="3"/>
  <c r="BP67" i="3"/>
  <c r="BO67" i="3"/>
  <c r="BW66" i="3"/>
  <c r="BU66" i="3"/>
  <c r="BT66" i="3"/>
  <c r="BS66" i="3"/>
  <c r="BR66" i="3"/>
  <c r="BQ66" i="3"/>
  <c r="BP66" i="3"/>
  <c r="BO66" i="3"/>
  <c r="BW65" i="3"/>
  <c r="BU65" i="3"/>
  <c r="BT65" i="3"/>
  <c r="BS65" i="3"/>
  <c r="BR65" i="3"/>
  <c r="BQ65" i="3"/>
  <c r="BP65" i="3"/>
  <c r="BO65" i="3"/>
  <c r="BW64" i="3"/>
  <c r="BU64" i="3"/>
  <c r="BT64" i="3"/>
  <c r="BS64" i="3"/>
  <c r="BR64" i="3"/>
  <c r="BQ64" i="3"/>
  <c r="BP64" i="3"/>
  <c r="BO64" i="3"/>
  <c r="BW63" i="3"/>
  <c r="BU63" i="3"/>
  <c r="BT63" i="3"/>
  <c r="BS63" i="3"/>
  <c r="BR63" i="3"/>
  <c r="BQ63" i="3"/>
  <c r="BP63" i="3"/>
  <c r="BO63" i="3"/>
  <c r="BW62" i="3"/>
  <c r="BU62" i="3"/>
  <c r="BT62" i="3"/>
  <c r="BS62" i="3"/>
  <c r="BR62" i="3"/>
  <c r="BQ62" i="3"/>
  <c r="BP62" i="3"/>
  <c r="BO62" i="3"/>
  <c r="BW61" i="3"/>
  <c r="BU61" i="3"/>
  <c r="BT61" i="3"/>
  <c r="BS61" i="3"/>
  <c r="BR61" i="3"/>
  <c r="BQ61" i="3"/>
  <c r="BP61" i="3"/>
  <c r="BO61" i="3"/>
  <c r="BW60" i="3"/>
  <c r="BU60" i="3"/>
  <c r="BT60" i="3"/>
  <c r="BS60" i="3"/>
  <c r="BR60" i="3"/>
  <c r="BQ60" i="3"/>
  <c r="BP60" i="3"/>
  <c r="BO60" i="3"/>
  <c r="BW59" i="3"/>
  <c r="BU59" i="3"/>
  <c r="BT59" i="3"/>
  <c r="BS59" i="3"/>
  <c r="BR59" i="3"/>
  <c r="BQ59" i="3"/>
  <c r="BP59" i="3"/>
  <c r="BO59" i="3"/>
  <c r="BW58" i="3"/>
  <c r="BU58" i="3"/>
  <c r="BT58" i="3"/>
  <c r="BS58" i="3"/>
  <c r="BR58" i="3"/>
  <c r="BQ58" i="3"/>
  <c r="BP58" i="3"/>
  <c r="BO58" i="3"/>
  <c r="BW57" i="3"/>
  <c r="BU57" i="3"/>
  <c r="BT57" i="3"/>
  <c r="BS57" i="3"/>
  <c r="BR57" i="3"/>
  <c r="BQ57" i="3"/>
  <c r="BP57" i="3"/>
  <c r="BO57" i="3"/>
  <c r="BW56" i="3"/>
  <c r="BU56" i="3"/>
  <c r="BT56" i="3"/>
  <c r="BS56" i="3"/>
  <c r="BR56" i="3"/>
  <c r="BQ56" i="3"/>
  <c r="BP56" i="3"/>
  <c r="BO56" i="3"/>
  <c r="BW55" i="3"/>
  <c r="BU55" i="3"/>
  <c r="BT55" i="3"/>
  <c r="BS55" i="3"/>
  <c r="BR55" i="3"/>
  <c r="BQ55" i="3"/>
  <c r="BP55" i="3"/>
  <c r="BO55" i="3"/>
  <c r="BW54" i="3"/>
  <c r="BU54" i="3"/>
  <c r="BT54" i="3"/>
  <c r="BS54" i="3"/>
  <c r="BR54" i="3"/>
  <c r="BQ54" i="3"/>
  <c r="BP54" i="3"/>
  <c r="BO54" i="3"/>
  <c r="BW53" i="3"/>
  <c r="BU53" i="3"/>
  <c r="BT53" i="3"/>
  <c r="BS53" i="3"/>
  <c r="BR53" i="3"/>
  <c r="BQ53" i="3"/>
  <c r="BP53" i="3"/>
  <c r="BO53" i="3"/>
  <c r="BW52" i="3"/>
  <c r="BU52" i="3"/>
  <c r="BT52" i="3"/>
  <c r="BS52" i="3"/>
  <c r="BR52" i="3"/>
  <c r="BQ52" i="3"/>
  <c r="BP52" i="3"/>
  <c r="BO52" i="3"/>
  <c r="BW51" i="3"/>
  <c r="BU51" i="3"/>
  <c r="BT51" i="3"/>
  <c r="BS51" i="3"/>
  <c r="BR51" i="3"/>
  <c r="BQ51" i="3"/>
  <c r="BP51" i="3"/>
  <c r="BO51" i="3"/>
  <c r="BW50" i="3"/>
  <c r="BU50" i="3"/>
  <c r="BT50" i="3"/>
  <c r="BS50" i="3"/>
  <c r="BR50" i="3"/>
  <c r="BQ50" i="3"/>
  <c r="BP50" i="3"/>
  <c r="BO50" i="3"/>
  <c r="BW49" i="3"/>
  <c r="BU49" i="3"/>
  <c r="BT49" i="3"/>
  <c r="BS49" i="3"/>
  <c r="BR49" i="3"/>
  <c r="BQ49" i="3"/>
  <c r="BP49" i="3"/>
  <c r="BO49" i="3"/>
  <c r="BW48" i="3"/>
  <c r="BU48" i="3"/>
  <c r="BT48" i="3"/>
  <c r="BS48" i="3"/>
  <c r="BR48" i="3"/>
  <c r="BQ48" i="3"/>
  <c r="BP48" i="3"/>
  <c r="BO48" i="3"/>
  <c r="BW47" i="3"/>
  <c r="BU47" i="3"/>
  <c r="BT47" i="3"/>
  <c r="BS47" i="3"/>
  <c r="BR47" i="3"/>
  <c r="BQ47" i="3"/>
  <c r="BP47" i="3"/>
  <c r="BO47" i="3"/>
  <c r="BW46" i="3"/>
  <c r="BU46" i="3"/>
  <c r="BT46" i="3"/>
  <c r="BS46" i="3"/>
  <c r="BR46" i="3"/>
  <c r="BQ46" i="3"/>
  <c r="BP46" i="3"/>
  <c r="BO46" i="3"/>
  <c r="BW45" i="3"/>
  <c r="BU45" i="3"/>
  <c r="BT45" i="3"/>
  <c r="BS45" i="3"/>
  <c r="BR45" i="3"/>
  <c r="BQ45" i="3"/>
  <c r="BP45" i="3"/>
  <c r="BO45" i="3"/>
  <c r="BW44" i="3"/>
  <c r="BU44" i="3"/>
  <c r="BT44" i="3"/>
  <c r="BS44" i="3"/>
  <c r="BR44" i="3"/>
  <c r="BQ44" i="3"/>
  <c r="BP44" i="3"/>
  <c r="BO44" i="3"/>
  <c r="BW43" i="3"/>
  <c r="BU43" i="3"/>
  <c r="BT43" i="3"/>
  <c r="BS43" i="3"/>
  <c r="BR43" i="3"/>
  <c r="BQ43" i="3"/>
  <c r="BP43" i="3"/>
  <c r="BO43" i="3"/>
  <c r="BW42" i="3"/>
  <c r="BU42" i="3"/>
  <c r="BT42" i="3"/>
  <c r="BS42" i="3"/>
  <c r="BR42" i="3"/>
  <c r="BQ42" i="3"/>
  <c r="BP42" i="3"/>
  <c r="BO42" i="3"/>
  <c r="BW41" i="3"/>
  <c r="BU41" i="3"/>
  <c r="BT41" i="3"/>
  <c r="BS41" i="3"/>
  <c r="BR41" i="3"/>
  <c r="BQ41" i="3"/>
  <c r="BP41" i="3"/>
  <c r="BO41" i="3"/>
  <c r="BW40" i="3"/>
  <c r="BU40" i="3"/>
  <c r="BT40" i="3"/>
  <c r="BS40" i="3"/>
  <c r="BR40" i="3"/>
  <c r="BQ40" i="3"/>
  <c r="BP40" i="3"/>
  <c r="BO40" i="3"/>
  <c r="BW39" i="3"/>
  <c r="BU39" i="3"/>
  <c r="BT39" i="3"/>
  <c r="BS39" i="3"/>
  <c r="BR39" i="3"/>
  <c r="BQ39" i="3"/>
  <c r="BP39" i="3"/>
  <c r="BO39" i="3"/>
  <c r="BW38" i="3"/>
  <c r="BU38" i="3"/>
  <c r="BT38" i="3"/>
  <c r="BS38" i="3"/>
  <c r="BR38" i="3"/>
  <c r="BQ38" i="3"/>
  <c r="BP38" i="3"/>
  <c r="BO38" i="3"/>
  <c r="BW37" i="3"/>
  <c r="BU37" i="3"/>
  <c r="BT37" i="3"/>
  <c r="BS37" i="3"/>
  <c r="BR37" i="3"/>
  <c r="BQ37" i="3"/>
  <c r="BP37" i="3"/>
  <c r="BO37" i="3"/>
  <c r="BW36" i="3"/>
  <c r="BU36" i="3"/>
  <c r="BT36" i="3"/>
  <c r="BS36" i="3"/>
  <c r="BR36" i="3"/>
  <c r="BQ36" i="3"/>
  <c r="BP36" i="3"/>
  <c r="BO36" i="3"/>
  <c r="BW35" i="3"/>
  <c r="BU35" i="3"/>
  <c r="BT35" i="3"/>
  <c r="BS35" i="3"/>
  <c r="BR35" i="3"/>
  <c r="BQ35" i="3"/>
  <c r="BP35" i="3"/>
  <c r="BO35" i="3"/>
  <c r="BW34" i="3"/>
  <c r="BU34" i="3"/>
  <c r="BT34" i="3"/>
  <c r="BS34" i="3"/>
  <c r="BR34" i="3"/>
  <c r="BQ34" i="3"/>
  <c r="BP34" i="3"/>
  <c r="BO34" i="3"/>
  <c r="BW33" i="3"/>
  <c r="BU33" i="3"/>
  <c r="BT33" i="3"/>
  <c r="BS33" i="3"/>
  <c r="BR33" i="3"/>
  <c r="BQ33" i="3"/>
  <c r="BP33" i="3"/>
  <c r="BO33" i="3"/>
  <c r="BW32" i="3"/>
  <c r="BU32" i="3"/>
  <c r="BT32" i="3"/>
  <c r="BS32" i="3"/>
  <c r="BR32" i="3"/>
  <c r="BQ32" i="3"/>
  <c r="BP32" i="3"/>
  <c r="BO32" i="3"/>
  <c r="BW31" i="3"/>
  <c r="BU31" i="3"/>
  <c r="BT31" i="3"/>
  <c r="BS31" i="3"/>
  <c r="BR31" i="3"/>
  <c r="BQ31" i="3"/>
  <c r="BP31" i="3"/>
  <c r="BO31" i="3"/>
  <c r="BW30" i="3"/>
  <c r="BU30" i="3"/>
  <c r="BT30" i="3"/>
  <c r="BS30" i="3"/>
  <c r="BR30" i="3"/>
  <c r="BQ30" i="3"/>
  <c r="BP30" i="3"/>
  <c r="BO30" i="3"/>
  <c r="BW29" i="3"/>
  <c r="BU29" i="3"/>
  <c r="BT29" i="3"/>
  <c r="BS29" i="3"/>
  <c r="BR29" i="3"/>
  <c r="BQ29" i="3"/>
  <c r="BP29" i="3"/>
  <c r="BO29" i="3"/>
  <c r="BW28" i="3"/>
  <c r="BU28" i="3"/>
  <c r="BT28" i="3"/>
  <c r="BS28" i="3"/>
  <c r="BR28" i="3"/>
  <c r="BQ28" i="3"/>
  <c r="BP28" i="3"/>
  <c r="BO28" i="3"/>
  <c r="BW27" i="3"/>
  <c r="BU27" i="3"/>
  <c r="BT27" i="3"/>
  <c r="BS27" i="3"/>
  <c r="BR27" i="3"/>
  <c r="BQ27" i="3"/>
  <c r="BP27" i="3"/>
  <c r="BO27" i="3"/>
  <c r="BW26" i="3"/>
  <c r="BU26" i="3"/>
  <c r="BT26" i="3"/>
  <c r="BS26" i="3"/>
  <c r="BR26" i="3"/>
  <c r="BQ26" i="3"/>
  <c r="BP26" i="3"/>
  <c r="BO26" i="3"/>
  <c r="BW25" i="3"/>
  <c r="BU25" i="3"/>
  <c r="BT25" i="3"/>
  <c r="BS25" i="3"/>
  <c r="BR25" i="3"/>
  <c r="BQ25" i="3"/>
  <c r="BP25" i="3"/>
  <c r="BO25" i="3"/>
  <c r="BW24" i="3"/>
  <c r="BU24" i="3"/>
  <c r="BT24" i="3"/>
  <c r="BS24" i="3"/>
  <c r="BR24" i="3"/>
  <c r="BQ24" i="3"/>
  <c r="BP24" i="3"/>
  <c r="BO24" i="3"/>
  <c r="BW23" i="3"/>
  <c r="BU23" i="3"/>
  <c r="BT23" i="3"/>
  <c r="BS23" i="3"/>
  <c r="BR23" i="3"/>
  <c r="BQ23" i="3"/>
  <c r="BP23" i="3"/>
  <c r="BO23" i="3"/>
  <c r="BW22" i="3"/>
  <c r="BU22" i="3"/>
  <c r="BT22" i="3"/>
  <c r="BS22" i="3"/>
  <c r="BR22" i="3"/>
  <c r="BQ22" i="3"/>
  <c r="BP22" i="3"/>
  <c r="BO22" i="3"/>
  <c r="BW21" i="3"/>
  <c r="BU21" i="3"/>
  <c r="BT21" i="3"/>
  <c r="BS21" i="3"/>
  <c r="BR21" i="3"/>
  <c r="BQ21" i="3"/>
  <c r="BP21" i="3"/>
  <c r="BO21" i="3"/>
  <c r="BW20" i="3"/>
  <c r="BU20" i="3"/>
  <c r="BT20" i="3"/>
  <c r="BS20" i="3"/>
  <c r="BR20" i="3"/>
  <c r="BQ20" i="3"/>
  <c r="BP20" i="3"/>
  <c r="BO20" i="3"/>
  <c r="BW19" i="3"/>
  <c r="BU19" i="3"/>
  <c r="BT19" i="3"/>
  <c r="BS19" i="3"/>
  <c r="BR19" i="3"/>
  <c r="BQ19" i="3"/>
  <c r="BP19" i="3"/>
  <c r="BO19" i="3"/>
  <c r="BW18" i="3"/>
  <c r="BU18" i="3"/>
  <c r="BT18" i="3"/>
  <c r="BS18" i="3"/>
  <c r="BR18" i="3"/>
  <c r="BQ18" i="3"/>
  <c r="BP18" i="3"/>
  <c r="BO18" i="3"/>
  <c r="BW17" i="3"/>
  <c r="BU17" i="3"/>
  <c r="BT17" i="3"/>
  <c r="BS17" i="3"/>
  <c r="BR17" i="3"/>
  <c r="BQ17" i="3"/>
  <c r="BP17" i="3"/>
  <c r="BO17" i="3"/>
  <c r="BW16" i="3"/>
  <c r="BU16" i="3"/>
  <c r="BT16" i="3"/>
  <c r="BS16" i="3"/>
  <c r="BR16" i="3"/>
  <c r="BQ16" i="3"/>
  <c r="BP16" i="3"/>
  <c r="BO16" i="3"/>
  <c r="BW15" i="3"/>
  <c r="BU15" i="3"/>
  <c r="BT15" i="3"/>
  <c r="BS15" i="3"/>
  <c r="BR15" i="3"/>
  <c r="BQ15" i="3"/>
  <c r="BP15" i="3"/>
  <c r="BO15" i="3"/>
  <c r="BW14" i="3"/>
  <c r="BU14" i="3"/>
  <c r="BT14" i="3"/>
  <c r="BS14" i="3"/>
  <c r="BR14" i="3"/>
  <c r="BQ14" i="3"/>
  <c r="BP14" i="3"/>
  <c r="BO14" i="3"/>
  <c r="BW13" i="3"/>
  <c r="BU13" i="3"/>
  <c r="BT13" i="3"/>
  <c r="BS13" i="3"/>
  <c r="BR13" i="3"/>
  <c r="BQ13" i="3"/>
  <c r="BP13" i="3"/>
  <c r="BO13" i="3"/>
  <c r="BW12" i="3"/>
  <c r="BU12" i="3"/>
  <c r="BT12" i="3"/>
  <c r="BS12" i="3"/>
  <c r="BR12" i="3"/>
  <c r="BQ12" i="3"/>
  <c r="BP12" i="3"/>
  <c r="BO12" i="3"/>
  <c r="BW11" i="3"/>
  <c r="BU11" i="3"/>
  <c r="BT11" i="3"/>
  <c r="BS11" i="3"/>
  <c r="BR11" i="3"/>
  <c r="BQ11" i="3"/>
  <c r="BP11" i="3"/>
  <c r="BO11" i="3"/>
  <c r="BW10" i="3"/>
  <c r="BU10" i="3"/>
  <c r="BT10" i="3"/>
  <c r="BS10" i="3"/>
  <c r="BR10" i="3"/>
  <c r="BQ10" i="3"/>
  <c r="BP10" i="3"/>
  <c r="BO10" i="3"/>
  <c r="BW9" i="3"/>
  <c r="BU9" i="3"/>
  <c r="BT9" i="3"/>
  <c r="BS9" i="3"/>
  <c r="BR9" i="3"/>
  <c r="BQ9" i="3"/>
  <c r="BP9" i="3"/>
  <c r="BO9" i="3"/>
  <c r="BW8" i="3"/>
  <c r="BU8" i="3"/>
  <c r="BT8" i="3"/>
  <c r="BS8" i="3"/>
  <c r="BR8" i="3"/>
  <c r="BQ8" i="3"/>
  <c r="BP8" i="3"/>
  <c r="BO8" i="3"/>
  <c r="BW7" i="3"/>
  <c r="BU7" i="3"/>
  <c r="BT7" i="3"/>
  <c r="BS7" i="3"/>
  <c r="BR7" i="3"/>
  <c r="BQ7" i="3"/>
  <c r="BP7" i="3"/>
  <c r="BO7" i="3"/>
  <c r="BW6" i="3"/>
  <c r="BU6" i="3"/>
  <c r="BT6" i="3"/>
  <c r="BS6" i="3"/>
  <c r="BR6" i="3"/>
  <c r="BQ6" i="3"/>
  <c r="BP6" i="3"/>
  <c r="BO6" i="3"/>
  <c r="BW5" i="3"/>
  <c r="BU5" i="3"/>
  <c r="BT5" i="3"/>
  <c r="BS5" i="3"/>
  <c r="BR5" i="3"/>
  <c r="BQ5" i="3"/>
  <c r="BP5" i="3"/>
  <c r="BO5" i="3"/>
  <c r="BW4" i="3"/>
  <c r="BU4" i="3"/>
  <c r="BT4" i="3"/>
  <c r="BS4" i="3"/>
  <c r="BR4" i="3"/>
  <c r="BQ4" i="3"/>
  <c r="BP4" i="3"/>
  <c r="BO4" i="3"/>
  <c r="BW3" i="3"/>
  <c r="BU3" i="3"/>
  <c r="BT3" i="3"/>
  <c r="BS3" i="3"/>
  <c r="BR3" i="3"/>
  <c r="BQ3" i="3"/>
  <c r="BP3" i="3"/>
  <c r="BO3" i="3"/>
  <c r="BW2" i="3"/>
  <c r="BU2" i="3"/>
  <c r="BT2" i="3"/>
  <c r="BS2" i="3"/>
  <c r="BR2" i="3"/>
  <c r="BQ2" i="3"/>
  <c r="BP2" i="3"/>
  <c r="BO2" i="3"/>
  <c r="BL1002" i="3"/>
  <c r="BJ1002" i="3"/>
  <c r="BI1002" i="3"/>
  <c r="BH1002" i="3"/>
  <c r="BG1002" i="3"/>
  <c r="BF1002" i="3"/>
  <c r="BE1002" i="3"/>
  <c r="BD1002" i="3"/>
  <c r="BL1001" i="3"/>
  <c r="BJ1001" i="3"/>
  <c r="BI1001" i="3"/>
  <c r="BH1001" i="3"/>
  <c r="BG1001" i="3"/>
  <c r="BF1001" i="3"/>
  <c r="BE1001" i="3"/>
  <c r="BD1001" i="3"/>
  <c r="BL1000" i="3"/>
  <c r="BJ1000" i="3"/>
  <c r="BI1000" i="3"/>
  <c r="BH1000" i="3"/>
  <c r="BG1000" i="3"/>
  <c r="BF1000" i="3"/>
  <c r="BE1000" i="3"/>
  <c r="BD1000" i="3"/>
  <c r="BL999" i="3"/>
  <c r="BJ999" i="3"/>
  <c r="BI999" i="3"/>
  <c r="BH999" i="3"/>
  <c r="BG999" i="3"/>
  <c r="BF999" i="3"/>
  <c r="BE999" i="3"/>
  <c r="BD999" i="3"/>
  <c r="BL998" i="3"/>
  <c r="BJ998" i="3"/>
  <c r="BI998" i="3"/>
  <c r="BH998" i="3"/>
  <c r="BG998" i="3"/>
  <c r="BF998" i="3"/>
  <c r="BE998" i="3"/>
  <c r="BD998" i="3"/>
  <c r="BL997" i="3"/>
  <c r="BJ997" i="3"/>
  <c r="BI997" i="3"/>
  <c r="BH997" i="3"/>
  <c r="BG997" i="3"/>
  <c r="BF997" i="3"/>
  <c r="BE997" i="3"/>
  <c r="BD997" i="3"/>
  <c r="BL996" i="3"/>
  <c r="BJ996" i="3"/>
  <c r="BI996" i="3"/>
  <c r="BH996" i="3"/>
  <c r="BG996" i="3"/>
  <c r="BF996" i="3"/>
  <c r="BE996" i="3"/>
  <c r="BD996" i="3"/>
  <c r="BL995" i="3"/>
  <c r="BJ995" i="3"/>
  <c r="BI995" i="3"/>
  <c r="BH995" i="3"/>
  <c r="BG995" i="3"/>
  <c r="BF995" i="3"/>
  <c r="BE995" i="3"/>
  <c r="BD995" i="3"/>
  <c r="BL994" i="3"/>
  <c r="BJ994" i="3"/>
  <c r="BI994" i="3"/>
  <c r="BH994" i="3"/>
  <c r="BG994" i="3"/>
  <c r="BF994" i="3"/>
  <c r="BE994" i="3"/>
  <c r="BD994" i="3"/>
  <c r="BL993" i="3"/>
  <c r="BJ993" i="3"/>
  <c r="BI993" i="3"/>
  <c r="BH993" i="3"/>
  <c r="BG993" i="3"/>
  <c r="BF993" i="3"/>
  <c r="BE993" i="3"/>
  <c r="BD993" i="3"/>
  <c r="BL992" i="3"/>
  <c r="BJ992" i="3"/>
  <c r="BI992" i="3"/>
  <c r="BH992" i="3"/>
  <c r="BG992" i="3"/>
  <c r="BF992" i="3"/>
  <c r="BE992" i="3"/>
  <c r="BD992" i="3"/>
  <c r="BL991" i="3"/>
  <c r="BJ991" i="3"/>
  <c r="BI991" i="3"/>
  <c r="BH991" i="3"/>
  <c r="BG991" i="3"/>
  <c r="BF991" i="3"/>
  <c r="BE991" i="3"/>
  <c r="BD991" i="3"/>
  <c r="BL990" i="3"/>
  <c r="BJ990" i="3"/>
  <c r="BI990" i="3"/>
  <c r="BH990" i="3"/>
  <c r="BG990" i="3"/>
  <c r="BF990" i="3"/>
  <c r="BE990" i="3"/>
  <c r="BD990" i="3"/>
  <c r="BL989" i="3"/>
  <c r="BJ989" i="3"/>
  <c r="BI989" i="3"/>
  <c r="BH989" i="3"/>
  <c r="BG989" i="3"/>
  <c r="BF989" i="3"/>
  <c r="BE989" i="3"/>
  <c r="BD989" i="3"/>
  <c r="BL988" i="3"/>
  <c r="BJ988" i="3"/>
  <c r="BI988" i="3"/>
  <c r="BH988" i="3"/>
  <c r="BG988" i="3"/>
  <c r="BF988" i="3"/>
  <c r="BE988" i="3"/>
  <c r="BD988" i="3"/>
  <c r="BL987" i="3"/>
  <c r="BJ987" i="3"/>
  <c r="BI987" i="3"/>
  <c r="BH987" i="3"/>
  <c r="BG987" i="3"/>
  <c r="BF987" i="3"/>
  <c r="BE987" i="3"/>
  <c r="BD987" i="3"/>
  <c r="BL986" i="3"/>
  <c r="BJ986" i="3"/>
  <c r="BI986" i="3"/>
  <c r="BH986" i="3"/>
  <c r="BG986" i="3"/>
  <c r="BF986" i="3"/>
  <c r="BE986" i="3"/>
  <c r="BD986" i="3"/>
  <c r="BL985" i="3"/>
  <c r="BJ985" i="3"/>
  <c r="BI985" i="3"/>
  <c r="BH985" i="3"/>
  <c r="BG985" i="3"/>
  <c r="BF985" i="3"/>
  <c r="BE985" i="3"/>
  <c r="BD985" i="3"/>
  <c r="BL984" i="3"/>
  <c r="BJ984" i="3"/>
  <c r="BI984" i="3"/>
  <c r="BH984" i="3"/>
  <c r="BG984" i="3"/>
  <c r="BF984" i="3"/>
  <c r="BE984" i="3"/>
  <c r="BD984" i="3"/>
  <c r="BL983" i="3"/>
  <c r="BJ983" i="3"/>
  <c r="BI983" i="3"/>
  <c r="BH983" i="3"/>
  <c r="BG983" i="3"/>
  <c r="BF983" i="3"/>
  <c r="BE983" i="3"/>
  <c r="BD983" i="3"/>
  <c r="BL982" i="3"/>
  <c r="BJ982" i="3"/>
  <c r="BI982" i="3"/>
  <c r="BH982" i="3"/>
  <c r="BG982" i="3"/>
  <c r="BF982" i="3"/>
  <c r="BE982" i="3"/>
  <c r="BD982" i="3"/>
  <c r="BL981" i="3"/>
  <c r="BJ981" i="3"/>
  <c r="BI981" i="3"/>
  <c r="BH981" i="3"/>
  <c r="BG981" i="3"/>
  <c r="BF981" i="3"/>
  <c r="BE981" i="3"/>
  <c r="BD981" i="3"/>
  <c r="BL980" i="3"/>
  <c r="BJ980" i="3"/>
  <c r="BI980" i="3"/>
  <c r="BH980" i="3"/>
  <c r="BG980" i="3"/>
  <c r="BF980" i="3"/>
  <c r="BE980" i="3"/>
  <c r="BD980" i="3"/>
  <c r="BL979" i="3"/>
  <c r="BJ979" i="3"/>
  <c r="BI979" i="3"/>
  <c r="BH979" i="3"/>
  <c r="BG979" i="3"/>
  <c r="BF979" i="3"/>
  <c r="BE979" i="3"/>
  <c r="BD979" i="3"/>
  <c r="BL978" i="3"/>
  <c r="BJ978" i="3"/>
  <c r="BI978" i="3"/>
  <c r="BH978" i="3"/>
  <c r="BG978" i="3"/>
  <c r="BF978" i="3"/>
  <c r="BE978" i="3"/>
  <c r="BD978" i="3"/>
  <c r="BL977" i="3"/>
  <c r="BJ977" i="3"/>
  <c r="BI977" i="3"/>
  <c r="BH977" i="3"/>
  <c r="BG977" i="3"/>
  <c r="BF977" i="3"/>
  <c r="BE977" i="3"/>
  <c r="BD977" i="3"/>
  <c r="BL976" i="3"/>
  <c r="BJ976" i="3"/>
  <c r="BI976" i="3"/>
  <c r="BH976" i="3"/>
  <c r="BG976" i="3"/>
  <c r="BF976" i="3"/>
  <c r="BE976" i="3"/>
  <c r="BD976" i="3"/>
  <c r="BL975" i="3"/>
  <c r="BJ975" i="3"/>
  <c r="BI975" i="3"/>
  <c r="BH975" i="3"/>
  <c r="BG975" i="3"/>
  <c r="BF975" i="3"/>
  <c r="BE975" i="3"/>
  <c r="BD975" i="3"/>
  <c r="BL974" i="3"/>
  <c r="BJ974" i="3"/>
  <c r="BI974" i="3"/>
  <c r="BH974" i="3"/>
  <c r="BG974" i="3"/>
  <c r="BF974" i="3"/>
  <c r="BE974" i="3"/>
  <c r="BD974" i="3"/>
  <c r="BL973" i="3"/>
  <c r="BJ973" i="3"/>
  <c r="BI973" i="3"/>
  <c r="BH973" i="3"/>
  <c r="BG973" i="3"/>
  <c r="BF973" i="3"/>
  <c r="BE973" i="3"/>
  <c r="BD973" i="3"/>
  <c r="BL972" i="3"/>
  <c r="BJ972" i="3"/>
  <c r="BI972" i="3"/>
  <c r="BH972" i="3"/>
  <c r="BG972" i="3"/>
  <c r="BF972" i="3"/>
  <c r="BE972" i="3"/>
  <c r="BD972" i="3"/>
  <c r="BL971" i="3"/>
  <c r="BJ971" i="3"/>
  <c r="BI971" i="3"/>
  <c r="BH971" i="3"/>
  <c r="BG971" i="3"/>
  <c r="BF971" i="3"/>
  <c r="BE971" i="3"/>
  <c r="BD971" i="3"/>
  <c r="BL970" i="3"/>
  <c r="BJ970" i="3"/>
  <c r="BI970" i="3"/>
  <c r="BH970" i="3"/>
  <c r="BG970" i="3"/>
  <c r="BF970" i="3"/>
  <c r="BE970" i="3"/>
  <c r="BD970" i="3"/>
  <c r="BL969" i="3"/>
  <c r="BJ969" i="3"/>
  <c r="BI969" i="3"/>
  <c r="BH969" i="3"/>
  <c r="BG969" i="3"/>
  <c r="BF969" i="3"/>
  <c r="BE969" i="3"/>
  <c r="BD969" i="3"/>
  <c r="BL968" i="3"/>
  <c r="BJ968" i="3"/>
  <c r="BI968" i="3"/>
  <c r="BH968" i="3"/>
  <c r="BG968" i="3"/>
  <c r="BF968" i="3"/>
  <c r="BE968" i="3"/>
  <c r="BD968" i="3"/>
  <c r="BL967" i="3"/>
  <c r="BJ967" i="3"/>
  <c r="BI967" i="3"/>
  <c r="BH967" i="3"/>
  <c r="BG967" i="3"/>
  <c r="BF967" i="3"/>
  <c r="BE967" i="3"/>
  <c r="BD967" i="3"/>
  <c r="BL966" i="3"/>
  <c r="BJ966" i="3"/>
  <c r="BI966" i="3"/>
  <c r="BH966" i="3"/>
  <c r="BG966" i="3"/>
  <c r="BF966" i="3"/>
  <c r="BE966" i="3"/>
  <c r="BD966" i="3"/>
  <c r="BL965" i="3"/>
  <c r="BJ965" i="3"/>
  <c r="BI965" i="3"/>
  <c r="BH965" i="3"/>
  <c r="BG965" i="3"/>
  <c r="BF965" i="3"/>
  <c r="BE965" i="3"/>
  <c r="BD965" i="3"/>
  <c r="BL964" i="3"/>
  <c r="BJ964" i="3"/>
  <c r="BI964" i="3"/>
  <c r="BH964" i="3"/>
  <c r="BG964" i="3"/>
  <c r="BF964" i="3"/>
  <c r="BE964" i="3"/>
  <c r="BD964" i="3"/>
  <c r="BL963" i="3"/>
  <c r="BJ963" i="3"/>
  <c r="BI963" i="3"/>
  <c r="BH963" i="3"/>
  <c r="BG963" i="3"/>
  <c r="BF963" i="3"/>
  <c r="BE963" i="3"/>
  <c r="BD963" i="3"/>
  <c r="BL962" i="3"/>
  <c r="BJ962" i="3"/>
  <c r="BI962" i="3"/>
  <c r="BH962" i="3"/>
  <c r="BG962" i="3"/>
  <c r="BF962" i="3"/>
  <c r="BE962" i="3"/>
  <c r="BD962" i="3"/>
  <c r="BL961" i="3"/>
  <c r="BJ961" i="3"/>
  <c r="BI961" i="3"/>
  <c r="BH961" i="3"/>
  <c r="BG961" i="3"/>
  <c r="BF961" i="3"/>
  <c r="BE961" i="3"/>
  <c r="BD961" i="3"/>
  <c r="BL960" i="3"/>
  <c r="BJ960" i="3"/>
  <c r="BI960" i="3"/>
  <c r="BH960" i="3"/>
  <c r="BG960" i="3"/>
  <c r="BF960" i="3"/>
  <c r="BE960" i="3"/>
  <c r="BD960" i="3"/>
  <c r="BL959" i="3"/>
  <c r="BJ959" i="3"/>
  <c r="BI959" i="3"/>
  <c r="BH959" i="3"/>
  <c r="BG959" i="3"/>
  <c r="BF959" i="3"/>
  <c r="BE959" i="3"/>
  <c r="BD959" i="3"/>
  <c r="BL958" i="3"/>
  <c r="BJ958" i="3"/>
  <c r="BI958" i="3"/>
  <c r="BH958" i="3"/>
  <c r="BG958" i="3"/>
  <c r="BF958" i="3"/>
  <c r="BE958" i="3"/>
  <c r="BD958" i="3"/>
  <c r="BL957" i="3"/>
  <c r="BJ957" i="3"/>
  <c r="BI957" i="3"/>
  <c r="BH957" i="3"/>
  <c r="BG957" i="3"/>
  <c r="BF957" i="3"/>
  <c r="BE957" i="3"/>
  <c r="BD957" i="3"/>
  <c r="BL956" i="3"/>
  <c r="BJ956" i="3"/>
  <c r="BI956" i="3"/>
  <c r="BH956" i="3"/>
  <c r="BG956" i="3"/>
  <c r="BF956" i="3"/>
  <c r="BE956" i="3"/>
  <c r="BD956" i="3"/>
  <c r="BL955" i="3"/>
  <c r="BJ955" i="3"/>
  <c r="BI955" i="3"/>
  <c r="BH955" i="3"/>
  <c r="BG955" i="3"/>
  <c r="BF955" i="3"/>
  <c r="BE955" i="3"/>
  <c r="BD955" i="3"/>
  <c r="BL954" i="3"/>
  <c r="BJ954" i="3"/>
  <c r="BI954" i="3"/>
  <c r="BH954" i="3"/>
  <c r="BG954" i="3"/>
  <c r="BF954" i="3"/>
  <c r="BE954" i="3"/>
  <c r="BD954" i="3"/>
  <c r="BL953" i="3"/>
  <c r="BJ953" i="3"/>
  <c r="BI953" i="3"/>
  <c r="BH953" i="3"/>
  <c r="BG953" i="3"/>
  <c r="BF953" i="3"/>
  <c r="BE953" i="3"/>
  <c r="BD953" i="3"/>
  <c r="BL952" i="3"/>
  <c r="BJ952" i="3"/>
  <c r="BI952" i="3"/>
  <c r="BH952" i="3"/>
  <c r="BG952" i="3"/>
  <c r="BF952" i="3"/>
  <c r="BE952" i="3"/>
  <c r="BD952" i="3"/>
  <c r="BL951" i="3"/>
  <c r="BJ951" i="3"/>
  <c r="BI951" i="3"/>
  <c r="BH951" i="3"/>
  <c r="BG951" i="3"/>
  <c r="BF951" i="3"/>
  <c r="BE951" i="3"/>
  <c r="BD951" i="3"/>
  <c r="BL950" i="3"/>
  <c r="BJ950" i="3"/>
  <c r="BI950" i="3"/>
  <c r="BH950" i="3"/>
  <c r="BG950" i="3"/>
  <c r="BF950" i="3"/>
  <c r="BE950" i="3"/>
  <c r="BD950" i="3"/>
  <c r="BL949" i="3"/>
  <c r="BJ949" i="3"/>
  <c r="BI949" i="3"/>
  <c r="BH949" i="3"/>
  <c r="BG949" i="3"/>
  <c r="BF949" i="3"/>
  <c r="BE949" i="3"/>
  <c r="BD949" i="3"/>
  <c r="BL948" i="3"/>
  <c r="BJ948" i="3"/>
  <c r="BI948" i="3"/>
  <c r="BH948" i="3"/>
  <c r="BG948" i="3"/>
  <c r="BF948" i="3"/>
  <c r="BE948" i="3"/>
  <c r="BD948" i="3"/>
  <c r="BL947" i="3"/>
  <c r="BJ947" i="3"/>
  <c r="BI947" i="3"/>
  <c r="BH947" i="3"/>
  <c r="BG947" i="3"/>
  <c r="BF947" i="3"/>
  <c r="BE947" i="3"/>
  <c r="BD947" i="3"/>
  <c r="BL946" i="3"/>
  <c r="BJ946" i="3"/>
  <c r="BI946" i="3"/>
  <c r="BH946" i="3"/>
  <c r="BG946" i="3"/>
  <c r="BF946" i="3"/>
  <c r="BE946" i="3"/>
  <c r="BD946" i="3"/>
  <c r="BL945" i="3"/>
  <c r="BJ945" i="3"/>
  <c r="BI945" i="3"/>
  <c r="BH945" i="3"/>
  <c r="BG945" i="3"/>
  <c r="BF945" i="3"/>
  <c r="BE945" i="3"/>
  <c r="BD945" i="3"/>
  <c r="BL944" i="3"/>
  <c r="BJ944" i="3"/>
  <c r="BI944" i="3"/>
  <c r="BH944" i="3"/>
  <c r="BG944" i="3"/>
  <c r="BF944" i="3"/>
  <c r="BE944" i="3"/>
  <c r="BD944" i="3"/>
  <c r="BL943" i="3"/>
  <c r="BJ943" i="3"/>
  <c r="BI943" i="3"/>
  <c r="BH943" i="3"/>
  <c r="BG943" i="3"/>
  <c r="BF943" i="3"/>
  <c r="BE943" i="3"/>
  <c r="BD943" i="3"/>
  <c r="BL942" i="3"/>
  <c r="BJ942" i="3"/>
  <c r="BI942" i="3"/>
  <c r="BH942" i="3"/>
  <c r="BG942" i="3"/>
  <c r="BF942" i="3"/>
  <c r="BE942" i="3"/>
  <c r="BD942" i="3"/>
  <c r="BL941" i="3"/>
  <c r="BJ941" i="3"/>
  <c r="BI941" i="3"/>
  <c r="BH941" i="3"/>
  <c r="BG941" i="3"/>
  <c r="BF941" i="3"/>
  <c r="BE941" i="3"/>
  <c r="BD941" i="3"/>
  <c r="BL940" i="3"/>
  <c r="BJ940" i="3"/>
  <c r="BI940" i="3"/>
  <c r="BH940" i="3"/>
  <c r="BG940" i="3"/>
  <c r="BF940" i="3"/>
  <c r="BE940" i="3"/>
  <c r="BD940" i="3"/>
  <c r="BL939" i="3"/>
  <c r="BJ939" i="3"/>
  <c r="BI939" i="3"/>
  <c r="BH939" i="3"/>
  <c r="BG939" i="3"/>
  <c r="BF939" i="3"/>
  <c r="BE939" i="3"/>
  <c r="BD939" i="3"/>
  <c r="BL938" i="3"/>
  <c r="BJ938" i="3"/>
  <c r="BI938" i="3"/>
  <c r="BH938" i="3"/>
  <c r="BG938" i="3"/>
  <c r="BF938" i="3"/>
  <c r="BE938" i="3"/>
  <c r="BD938" i="3"/>
  <c r="BL937" i="3"/>
  <c r="BJ937" i="3"/>
  <c r="BI937" i="3"/>
  <c r="BH937" i="3"/>
  <c r="BG937" i="3"/>
  <c r="BF937" i="3"/>
  <c r="BE937" i="3"/>
  <c r="BD937" i="3"/>
  <c r="BL936" i="3"/>
  <c r="BJ936" i="3"/>
  <c r="BI936" i="3"/>
  <c r="BH936" i="3"/>
  <c r="BG936" i="3"/>
  <c r="BF936" i="3"/>
  <c r="BE936" i="3"/>
  <c r="BD936" i="3"/>
  <c r="BL935" i="3"/>
  <c r="BJ935" i="3"/>
  <c r="BI935" i="3"/>
  <c r="BH935" i="3"/>
  <c r="BG935" i="3"/>
  <c r="BF935" i="3"/>
  <c r="BE935" i="3"/>
  <c r="BD935" i="3"/>
  <c r="BL934" i="3"/>
  <c r="BJ934" i="3"/>
  <c r="BI934" i="3"/>
  <c r="BH934" i="3"/>
  <c r="BG934" i="3"/>
  <c r="BF934" i="3"/>
  <c r="BE934" i="3"/>
  <c r="BD934" i="3"/>
  <c r="BL933" i="3"/>
  <c r="BJ933" i="3"/>
  <c r="BI933" i="3"/>
  <c r="BH933" i="3"/>
  <c r="BG933" i="3"/>
  <c r="BF933" i="3"/>
  <c r="BE933" i="3"/>
  <c r="BD933" i="3"/>
  <c r="BL932" i="3"/>
  <c r="BJ932" i="3"/>
  <c r="BI932" i="3"/>
  <c r="BH932" i="3"/>
  <c r="BG932" i="3"/>
  <c r="BF932" i="3"/>
  <c r="BE932" i="3"/>
  <c r="BD932" i="3"/>
  <c r="BL931" i="3"/>
  <c r="BJ931" i="3"/>
  <c r="BI931" i="3"/>
  <c r="BH931" i="3"/>
  <c r="BG931" i="3"/>
  <c r="BF931" i="3"/>
  <c r="BE931" i="3"/>
  <c r="BD931" i="3"/>
  <c r="BL930" i="3"/>
  <c r="BJ930" i="3"/>
  <c r="BI930" i="3"/>
  <c r="BH930" i="3"/>
  <c r="BG930" i="3"/>
  <c r="BF930" i="3"/>
  <c r="BE930" i="3"/>
  <c r="BD930" i="3"/>
  <c r="BL929" i="3"/>
  <c r="BJ929" i="3"/>
  <c r="BI929" i="3"/>
  <c r="BH929" i="3"/>
  <c r="BG929" i="3"/>
  <c r="BF929" i="3"/>
  <c r="BE929" i="3"/>
  <c r="BD929" i="3"/>
  <c r="BL928" i="3"/>
  <c r="BJ928" i="3"/>
  <c r="BI928" i="3"/>
  <c r="BH928" i="3"/>
  <c r="BG928" i="3"/>
  <c r="BF928" i="3"/>
  <c r="BE928" i="3"/>
  <c r="BD928" i="3"/>
  <c r="BL927" i="3"/>
  <c r="BJ927" i="3"/>
  <c r="BI927" i="3"/>
  <c r="BH927" i="3"/>
  <c r="BG927" i="3"/>
  <c r="BF927" i="3"/>
  <c r="BE927" i="3"/>
  <c r="BD927" i="3"/>
  <c r="BL926" i="3"/>
  <c r="BJ926" i="3"/>
  <c r="BI926" i="3"/>
  <c r="BH926" i="3"/>
  <c r="BG926" i="3"/>
  <c r="BF926" i="3"/>
  <c r="BE926" i="3"/>
  <c r="BD926" i="3"/>
  <c r="BL925" i="3"/>
  <c r="BJ925" i="3"/>
  <c r="BI925" i="3"/>
  <c r="BH925" i="3"/>
  <c r="BG925" i="3"/>
  <c r="BF925" i="3"/>
  <c r="BE925" i="3"/>
  <c r="BD925" i="3"/>
  <c r="BL924" i="3"/>
  <c r="BJ924" i="3"/>
  <c r="BI924" i="3"/>
  <c r="BH924" i="3"/>
  <c r="BG924" i="3"/>
  <c r="BF924" i="3"/>
  <c r="BE924" i="3"/>
  <c r="BD924" i="3"/>
  <c r="BL923" i="3"/>
  <c r="BJ923" i="3"/>
  <c r="BI923" i="3"/>
  <c r="BH923" i="3"/>
  <c r="BG923" i="3"/>
  <c r="BF923" i="3"/>
  <c r="BE923" i="3"/>
  <c r="BD923" i="3"/>
  <c r="BL922" i="3"/>
  <c r="BJ922" i="3"/>
  <c r="BI922" i="3"/>
  <c r="BH922" i="3"/>
  <c r="BG922" i="3"/>
  <c r="BF922" i="3"/>
  <c r="BE922" i="3"/>
  <c r="BD922" i="3"/>
  <c r="BL921" i="3"/>
  <c r="BJ921" i="3"/>
  <c r="BI921" i="3"/>
  <c r="BH921" i="3"/>
  <c r="BG921" i="3"/>
  <c r="BF921" i="3"/>
  <c r="BE921" i="3"/>
  <c r="BD921" i="3"/>
  <c r="BL920" i="3"/>
  <c r="BJ920" i="3"/>
  <c r="BI920" i="3"/>
  <c r="BH920" i="3"/>
  <c r="BG920" i="3"/>
  <c r="BF920" i="3"/>
  <c r="BE920" i="3"/>
  <c r="BD920" i="3"/>
  <c r="BL919" i="3"/>
  <c r="BJ919" i="3"/>
  <c r="BI919" i="3"/>
  <c r="BH919" i="3"/>
  <c r="BG919" i="3"/>
  <c r="BF919" i="3"/>
  <c r="BE919" i="3"/>
  <c r="BD919" i="3"/>
  <c r="BL918" i="3"/>
  <c r="BJ918" i="3"/>
  <c r="BI918" i="3"/>
  <c r="BH918" i="3"/>
  <c r="BG918" i="3"/>
  <c r="BF918" i="3"/>
  <c r="BE918" i="3"/>
  <c r="BD918" i="3"/>
  <c r="BL917" i="3"/>
  <c r="BJ917" i="3"/>
  <c r="BI917" i="3"/>
  <c r="BH917" i="3"/>
  <c r="BG917" i="3"/>
  <c r="BF917" i="3"/>
  <c r="BE917" i="3"/>
  <c r="BD917" i="3"/>
  <c r="BL916" i="3"/>
  <c r="BJ916" i="3"/>
  <c r="BI916" i="3"/>
  <c r="BH916" i="3"/>
  <c r="BG916" i="3"/>
  <c r="BF916" i="3"/>
  <c r="BE916" i="3"/>
  <c r="BD916" i="3"/>
  <c r="BL915" i="3"/>
  <c r="BJ915" i="3"/>
  <c r="BI915" i="3"/>
  <c r="BH915" i="3"/>
  <c r="BG915" i="3"/>
  <c r="BF915" i="3"/>
  <c r="BE915" i="3"/>
  <c r="BD915" i="3"/>
  <c r="BL914" i="3"/>
  <c r="BJ914" i="3"/>
  <c r="BI914" i="3"/>
  <c r="BH914" i="3"/>
  <c r="BG914" i="3"/>
  <c r="BF914" i="3"/>
  <c r="BE914" i="3"/>
  <c r="BD914" i="3"/>
  <c r="BL913" i="3"/>
  <c r="BJ913" i="3"/>
  <c r="BI913" i="3"/>
  <c r="BH913" i="3"/>
  <c r="BG913" i="3"/>
  <c r="BF913" i="3"/>
  <c r="BE913" i="3"/>
  <c r="BD913" i="3"/>
  <c r="BL912" i="3"/>
  <c r="BJ912" i="3"/>
  <c r="BI912" i="3"/>
  <c r="BH912" i="3"/>
  <c r="BG912" i="3"/>
  <c r="BF912" i="3"/>
  <c r="BE912" i="3"/>
  <c r="BD912" i="3"/>
  <c r="BL911" i="3"/>
  <c r="BJ911" i="3"/>
  <c r="BI911" i="3"/>
  <c r="BH911" i="3"/>
  <c r="BG911" i="3"/>
  <c r="BF911" i="3"/>
  <c r="BE911" i="3"/>
  <c r="BD911" i="3"/>
  <c r="BL910" i="3"/>
  <c r="BJ910" i="3"/>
  <c r="BI910" i="3"/>
  <c r="BH910" i="3"/>
  <c r="BG910" i="3"/>
  <c r="BF910" i="3"/>
  <c r="BE910" i="3"/>
  <c r="BD910" i="3"/>
  <c r="BL909" i="3"/>
  <c r="BJ909" i="3"/>
  <c r="BI909" i="3"/>
  <c r="BH909" i="3"/>
  <c r="BG909" i="3"/>
  <c r="BF909" i="3"/>
  <c r="BE909" i="3"/>
  <c r="BD909" i="3"/>
  <c r="BL908" i="3"/>
  <c r="BJ908" i="3"/>
  <c r="BI908" i="3"/>
  <c r="BH908" i="3"/>
  <c r="BG908" i="3"/>
  <c r="BF908" i="3"/>
  <c r="BE908" i="3"/>
  <c r="BD908" i="3"/>
  <c r="BL907" i="3"/>
  <c r="BJ907" i="3"/>
  <c r="BI907" i="3"/>
  <c r="BH907" i="3"/>
  <c r="BG907" i="3"/>
  <c r="BF907" i="3"/>
  <c r="BE907" i="3"/>
  <c r="BD907" i="3"/>
  <c r="BL906" i="3"/>
  <c r="BJ906" i="3"/>
  <c r="BI906" i="3"/>
  <c r="BH906" i="3"/>
  <c r="BG906" i="3"/>
  <c r="BF906" i="3"/>
  <c r="BE906" i="3"/>
  <c r="BD906" i="3"/>
  <c r="BL905" i="3"/>
  <c r="BJ905" i="3"/>
  <c r="BI905" i="3"/>
  <c r="BH905" i="3"/>
  <c r="BG905" i="3"/>
  <c r="BF905" i="3"/>
  <c r="BE905" i="3"/>
  <c r="BD905" i="3"/>
  <c r="BL904" i="3"/>
  <c r="BJ904" i="3"/>
  <c r="BI904" i="3"/>
  <c r="BH904" i="3"/>
  <c r="BG904" i="3"/>
  <c r="BF904" i="3"/>
  <c r="BE904" i="3"/>
  <c r="BD904" i="3"/>
  <c r="BL903" i="3"/>
  <c r="BJ903" i="3"/>
  <c r="BI903" i="3"/>
  <c r="BH903" i="3"/>
  <c r="BG903" i="3"/>
  <c r="BF903" i="3"/>
  <c r="BE903" i="3"/>
  <c r="BD903" i="3"/>
  <c r="BL902" i="3"/>
  <c r="BJ902" i="3"/>
  <c r="BI902" i="3"/>
  <c r="BH902" i="3"/>
  <c r="BG902" i="3"/>
  <c r="BF902" i="3"/>
  <c r="BE902" i="3"/>
  <c r="BD902" i="3"/>
  <c r="BL901" i="3"/>
  <c r="BJ901" i="3"/>
  <c r="BI901" i="3"/>
  <c r="BH901" i="3"/>
  <c r="BG901" i="3"/>
  <c r="BF901" i="3"/>
  <c r="BE901" i="3"/>
  <c r="BD901" i="3"/>
  <c r="BL900" i="3"/>
  <c r="BJ900" i="3"/>
  <c r="BI900" i="3"/>
  <c r="BH900" i="3"/>
  <c r="BG900" i="3"/>
  <c r="BF900" i="3"/>
  <c r="BE900" i="3"/>
  <c r="BD900" i="3"/>
  <c r="BL899" i="3"/>
  <c r="BJ899" i="3"/>
  <c r="BI899" i="3"/>
  <c r="BH899" i="3"/>
  <c r="BG899" i="3"/>
  <c r="BF899" i="3"/>
  <c r="BE899" i="3"/>
  <c r="BD899" i="3"/>
  <c r="BL898" i="3"/>
  <c r="BJ898" i="3"/>
  <c r="BI898" i="3"/>
  <c r="BH898" i="3"/>
  <c r="BG898" i="3"/>
  <c r="BF898" i="3"/>
  <c r="BE898" i="3"/>
  <c r="BD898" i="3"/>
  <c r="BL897" i="3"/>
  <c r="BJ897" i="3"/>
  <c r="BI897" i="3"/>
  <c r="BH897" i="3"/>
  <c r="BG897" i="3"/>
  <c r="BF897" i="3"/>
  <c r="BE897" i="3"/>
  <c r="BD897" i="3"/>
  <c r="BL896" i="3"/>
  <c r="BJ896" i="3"/>
  <c r="BI896" i="3"/>
  <c r="BH896" i="3"/>
  <c r="BG896" i="3"/>
  <c r="BF896" i="3"/>
  <c r="BE896" i="3"/>
  <c r="BD896" i="3"/>
  <c r="BL895" i="3"/>
  <c r="BJ895" i="3"/>
  <c r="BI895" i="3"/>
  <c r="BH895" i="3"/>
  <c r="BG895" i="3"/>
  <c r="BF895" i="3"/>
  <c r="BE895" i="3"/>
  <c r="BD895" i="3"/>
  <c r="BL894" i="3"/>
  <c r="BJ894" i="3"/>
  <c r="BI894" i="3"/>
  <c r="BH894" i="3"/>
  <c r="BG894" i="3"/>
  <c r="BF894" i="3"/>
  <c r="BE894" i="3"/>
  <c r="BD894" i="3"/>
  <c r="BL893" i="3"/>
  <c r="BJ893" i="3"/>
  <c r="BI893" i="3"/>
  <c r="BH893" i="3"/>
  <c r="BG893" i="3"/>
  <c r="BF893" i="3"/>
  <c r="BE893" i="3"/>
  <c r="BD893" i="3"/>
  <c r="BL892" i="3"/>
  <c r="BJ892" i="3"/>
  <c r="BI892" i="3"/>
  <c r="BH892" i="3"/>
  <c r="BG892" i="3"/>
  <c r="BF892" i="3"/>
  <c r="BE892" i="3"/>
  <c r="BD892" i="3"/>
  <c r="BL891" i="3"/>
  <c r="BJ891" i="3"/>
  <c r="BI891" i="3"/>
  <c r="BH891" i="3"/>
  <c r="BG891" i="3"/>
  <c r="BF891" i="3"/>
  <c r="BE891" i="3"/>
  <c r="BD891" i="3"/>
  <c r="BL890" i="3"/>
  <c r="BJ890" i="3"/>
  <c r="BI890" i="3"/>
  <c r="BH890" i="3"/>
  <c r="BG890" i="3"/>
  <c r="BF890" i="3"/>
  <c r="BE890" i="3"/>
  <c r="BD890" i="3"/>
  <c r="BL889" i="3"/>
  <c r="BJ889" i="3"/>
  <c r="BI889" i="3"/>
  <c r="BH889" i="3"/>
  <c r="BG889" i="3"/>
  <c r="BF889" i="3"/>
  <c r="BE889" i="3"/>
  <c r="BD889" i="3"/>
  <c r="BL888" i="3"/>
  <c r="BJ888" i="3"/>
  <c r="BI888" i="3"/>
  <c r="BH888" i="3"/>
  <c r="BG888" i="3"/>
  <c r="BF888" i="3"/>
  <c r="BE888" i="3"/>
  <c r="BD888" i="3"/>
  <c r="BL887" i="3"/>
  <c r="BJ887" i="3"/>
  <c r="BI887" i="3"/>
  <c r="BH887" i="3"/>
  <c r="BG887" i="3"/>
  <c r="BF887" i="3"/>
  <c r="BE887" i="3"/>
  <c r="BD887" i="3"/>
  <c r="BL886" i="3"/>
  <c r="BJ886" i="3"/>
  <c r="BI886" i="3"/>
  <c r="BH886" i="3"/>
  <c r="BG886" i="3"/>
  <c r="BF886" i="3"/>
  <c r="BE886" i="3"/>
  <c r="BD886" i="3"/>
  <c r="BL885" i="3"/>
  <c r="BJ885" i="3"/>
  <c r="BI885" i="3"/>
  <c r="BH885" i="3"/>
  <c r="BG885" i="3"/>
  <c r="BF885" i="3"/>
  <c r="BE885" i="3"/>
  <c r="BD885" i="3"/>
  <c r="BL884" i="3"/>
  <c r="BJ884" i="3"/>
  <c r="BI884" i="3"/>
  <c r="BH884" i="3"/>
  <c r="BG884" i="3"/>
  <c r="BF884" i="3"/>
  <c r="BE884" i="3"/>
  <c r="BD884" i="3"/>
  <c r="BL883" i="3"/>
  <c r="BJ883" i="3"/>
  <c r="BI883" i="3"/>
  <c r="BH883" i="3"/>
  <c r="BG883" i="3"/>
  <c r="BF883" i="3"/>
  <c r="BE883" i="3"/>
  <c r="BD883" i="3"/>
  <c r="BL882" i="3"/>
  <c r="BJ882" i="3"/>
  <c r="BI882" i="3"/>
  <c r="BH882" i="3"/>
  <c r="BG882" i="3"/>
  <c r="BF882" i="3"/>
  <c r="BE882" i="3"/>
  <c r="BD882" i="3"/>
  <c r="BL881" i="3"/>
  <c r="BJ881" i="3"/>
  <c r="BI881" i="3"/>
  <c r="BH881" i="3"/>
  <c r="BG881" i="3"/>
  <c r="BF881" i="3"/>
  <c r="BE881" i="3"/>
  <c r="BD881" i="3"/>
  <c r="BL880" i="3"/>
  <c r="BJ880" i="3"/>
  <c r="BI880" i="3"/>
  <c r="BH880" i="3"/>
  <c r="BG880" i="3"/>
  <c r="BF880" i="3"/>
  <c r="BE880" i="3"/>
  <c r="BD880" i="3"/>
  <c r="BL879" i="3"/>
  <c r="BJ879" i="3"/>
  <c r="BI879" i="3"/>
  <c r="BH879" i="3"/>
  <c r="BG879" i="3"/>
  <c r="BF879" i="3"/>
  <c r="BE879" i="3"/>
  <c r="BD879" i="3"/>
  <c r="BL878" i="3"/>
  <c r="BJ878" i="3"/>
  <c r="BI878" i="3"/>
  <c r="BH878" i="3"/>
  <c r="BG878" i="3"/>
  <c r="BF878" i="3"/>
  <c r="BE878" i="3"/>
  <c r="BD878" i="3"/>
  <c r="BL877" i="3"/>
  <c r="BJ877" i="3"/>
  <c r="BI877" i="3"/>
  <c r="BH877" i="3"/>
  <c r="BG877" i="3"/>
  <c r="BF877" i="3"/>
  <c r="BE877" i="3"/>
  <c r="BD877" i="3"/>
  <c r="BL876" i="3"/>
  <c r="BJ876" i="3"/>
  <c r="BI876" i="3"/>
  <c r="BH876" i="3"/>
  <c r="BG876" i="3"/>
  <c r="BF876" i="3"/>
  <c r="BE876" i="3"/>
  <c r="BD876" i="3"/>
  <c r="BL875" i="3"/>
  <c r="BJ875" i="3"/>
  <c r="BI875" i="3"/>
  <c r="BH875" i="3"/>
  <c r="BG875" i="3"/>
  <c r="BF875" i="3"/>
  <c r="BE875" i="3"/>
  <c r="BD875" i="3"/>
  <c r="BL874" i="3"/>
  <c r="BJ874" i="3"/>
  <c r="BI874" i="3"/>
  <c r="BH874" i="3"/>
  <c r="BG874" i="3"/>
  <c r="BF874" i="3"/>
  <c r="BE874" i="3"/>
  <c r="BD874" i="3"/>
  <c r="BL873" i="3"/>
  <c r="BJ873" i="3"/>
  <c r="BI873" i="3"/>
  <c r="BH873" i="3"/>
  <c r="BG873" i="3"/>
  <c r="BF873" i="3"/>
  <c r="BE873" i="3"/>
  <c r="BD873" i="3"/>
  <c r="BL872" i="3"/>
  <c r="BJ872" i="3"/>
  <c r="BI872" i="3"/>
  <c r="BH872" i="3"/>
  <c r="BG872" i="3"/>
  <c r="BF872" i="3"/>
  <c r="BE872" i="3"/>
  <c r="BD872" i="3"/>
  <c r="BL871" i="3"/>
  <c r="BJ871" i="3"/>
  <c r="BI871" i="3"/>
  <c r="BH871" i="3"/>
  <c r="BG871" i="3"/>
  <c r="BF871" i="3"/>
  <c r="BE871" i="3"/>
  <c r="BD871" i="3"/>
  <c r="BL870" i="3"/>
  <c r="BJ870" i="3"/>
  <c r="BI870" i="3"/>
  <c r="BH870" i="3"/>
  <c r="BG870" i="3"/>
  <c r="BF870" i="3"/>
  <c r="BE870" i="3"/>
  <c r="BD870" i="3"/>
  <c r="BL869" i="3"/>
  <c r="BJ869" i="3"/>
  <c r="BI869" i="3"/>
  <c r="BH869" i="3"/>
  <c r="BG869" i="3"/>
  <c r="BF869" i="3"/>
  <c r="BE869" i="3"/>
  <c r="BD869" i="3"/>
  <c r="BL868" i="3"/>
  <c r="BJ868" i="3"/>
  <c r="BI868" i="3"/>
  <c r="BH868" i="3"/>
  <c r="BG868" i="3"/>
  <c r="BF868" i="3"/>
  <c r="BE868" i="3"/>
  <c r="BD868" i="3"/>
  <c r="BL867" i="3"/>
  <c r="BJ867" i="3"/>
  <c r="BI867" i="3"/>
  <c r="BH867" i="3"/>
  <c r="BG867" i="3"/>
  <c r="BF867" i="3"/>
  <c r="BE867" i="3"/>
  <c r="BD867" i="3"/>
  <c r="BL866" i="3"/>
  <c r="BJ866" i="3"/>
  <c r="BI866" i="3"/>
  <c r="BH866" i="3"/>
  <c r="BG866" i="3"/>
  <c r="BF866" i="3"/>
  <c r="BE866" i="3"/>
  <c r="BD866" i="3"/>
  <c r="BL865" i="3"/>
  <c r="BJ865" i="3"/>
  <c r="BI865" i="3"/>
  <c r="BH865" i="3"/>
  <c r="BG865" i="3"/>
  <c r="BF865" i="3"/>
  <c r="BE865" i="3"/>
  <c r="BD865" i="3"/>
  <c r="BL864" i="3"/>
  <c r="BJ864" i="3"/>
  <c r="BI864" i="3"/>
  <c r="BH864" i="3"/>
  <c r="BG864" i="3"/>
  <c r="BF864" i="3"/>
  <c r="BE864" i="3"/>
  <c r="BD864" i="3"/>
  <c r="BL863" i="3"/>
  <c r="BJ863" i="3"/>
  <c r="BI863" i="3"/>
  <c r="BH863" i="3"/>
  <c r="BG863" i="3"/>
  <c r="BF863" i="3"/>
  <c r="BE863" i="3"/>
  <c r="BD863" i="3"/>
  <c r="BL862" i="3"/>
  <c r="BJ862" i="3"/>
  <c r="BI862" i="3"/>
  <c r="BH862" i="3"/>
  <c r="BG862" i="3"/>
  <c r="BF862" i="3"/>
  <c r="BE862" i="3"/>
  <c r="BD862" i="3"/>
  <c r="BL861" i="3"/>
  <c r="BJ861" i="3"/>
  <c r="BI861" i="3"/>
  <c r="BH861" i="3"/>
  <c r="BG861" i="3"/>
  <c r="BF861" i="3"/>
  <c r="BE861" i="3"/>
  <c r="BD861" i="3"/>
  <c r="BL860" i="3"/>
  <c r="BJ860" i="3"/>
  <c r="BI860" i="3"/>
  <c r="BH860" i="3"/>
  <c r="BG860" i="3"/>
  <c r="BF860" i="3"/>
  <c r="BE860" i="3"/>
  <c r="BD860" i="3"/>
  <c r="BL859" i="3"/>
  <c r="BJ859" i="3"/>
  <c r="BI859" i="3"/>
  <c r="BH859" i="3"/>
  <c r="BG859" i="3"/>
  <c r="BF859" i="3"/>
  <c r="BE859" i="3"/>
  <c r="BD859" i="3"/>
  <c r="BL858" i="3"/>
  <c r="BJ858" i="3"/>
  <c r="BI858" i="3"/>
  <c r="BH858" i="3"/>
  <c r="BG858" i="3"/>
  <c r="BF858" i="3"/>
  <c r="BE858" i="3"/>
  <c r="BD858" i="3"/>
  <c r="BL857" i="3"/>
  <c r="BJ857" i="3"/>
  <c r="BI857" i="3"/>
  <c r="BH857" i="3"/>
  <c r="BG857" i="3"/>
  <c r="BF857" i="3"/>
  <c r="BE857" i="3"/>
  <c r="BD857" i="3"/>
  <c r="BL856" i="3"/>
  <c r="BJ856" i="3"/>
  <c r="BI856" i="3"/>
  <c r="BH856" i="3"/>
  <c r="BG856" i="3"/>
  <c r="BF856" i="3"/>
  <c r="BE856" i="3"/>
  <c r="BD856" i="3"/>
  <c r="BL855" i="3"/>
  <c r="BJ855" i="3"/>
  <c r="BI855" i="3"/>
  <c r="BH855" i="3"/>
  <c r="BG855" i="3"/>
  <c r="BF855" i="3"/>
  <c r="BE855" i="3"/>
  <c r="BD855" i="3"/>
  <c r="BL854" i="3"/>
  <c r="BJ854" i="3"/>
  <c r="BI854" i="3"/>
  <c r="BH854" i="3"/>
  <c r="BG854" i="3"/>
  <c r="BF854" i="3"/>
  <c r="BE854" i="3"/>
  <c r="BD854" i="3"/>
  <c r="BL853" i="3"/>
  <c r="BJ853" i="3"/>
  <c r="BI853" i="3"/>
  <c r="BH853" i="3"/>
  <c r="BG853" i="3"/>
  <c r="BF853" i="3"/>
  <c r="BE853" i="3"/>
  <c r="BD853" i="3"/>
  <c r="BL852" i="3"/>
  <c r="BJ852" i="3"/>
  <c r="BI852" i="3"/>
  <c r="BH852" i="3"/>
  <c r="BG852" i="3"/>
  <c r="BF852" i="3"/>
  <c r="BE852" i="3"/>
  <c r="BD852" i="3"/>
  <c r="BL851" i="3"/>
  <c r="BJ851" i="3"/>
  <c r="BI851" i="3"/>
  <c r="BH851" i="3"/>
  <c r="BG851" i="3"/>
  <c r="BF851" i="3"/>
  <c r="BE851" i="3"/>
  <c r="BD851" i="3"/>
  <c r="BL850" i="3"/>
  <c r="BJ850" i="3"/>
  <c r="BI850" i="3"/>
  <c r="BH850" i="3"/>
  <c r="BG850" i="3"/>
  <c r="BF850" i="3"/>
  <c r="BE850" i="3"/>
  <c r="BD850" i="3"/>
  <c r="BL849" i="3"/>
  <c r="BJ849" i="3"/>
  <c r="BI849" i="3"/>
  <c r="BH849" i="3"/>
  <c r="BG849" i="3"/>
  <c r="BF849" i="3"/>
  <c r="BE849" i="3"/>
  <c r="BD849" i="3"/>
  <c r="BL848" i="3"/>
  <c r="BJ848" i="3"/>
  <c r="BI848" i="3"/>
  <c r="BH848" i="3"/>
  <c r="BG848" i="3"/>
  <c r="BF848" i="3"/>
  <c r="BE848" i="3"/>
  <c r="BD848" i="3"/>
  <c r="BL847" i="3"/>
  <c r="BJ847" i="3"/>
  <c r="BI847" i="3"/>
  <c r="BH847" i="3"/>
  <c r="BG847" i="3"/>
  <c r="BF847" i="3"/>
  <c r="BE847" i="3"/>
  <c r="BD847" i="3"/>
  <c r="BL846" i="3"/>
  <c r="BJ846" i="3"/>
  <c r="BI846" i="3"/>
  <c r="BH846" i="3"/>
  <c r="BG846" i="3"/>
  <c r="BF846" i="3"/>
  <c r="BE846" i="3"/>
  <c r="BD846" i="3"/>
  <c r="BL845" i="3"/>
  <c r="BJ845" i="3"/>
  <c r="BI845" i="3"/>
  <c r="BH845" i="3"/>
  <c r="BG845" i="3"/>
  <c r="BF845" i="3"/>
  <c r="BE845" i="3"/>
  <c r="BD845" i="3"/>
  <c r="BL844" i="3"/>
  <c r="BJ844" i="3"/>
  <c r="BI844" i="3"/>
  <c r="BH844" i="3"/>
  <c r="BG844" i="3"/>
  <c r="BF844" i="3"/>
  <c r="BE844" i="3"/>
  <c r="BD844" i="3"/>
  <c r="BL843" i="3"/>
  <c r="BJ843" i="3"/>
  <c r="BI843" i="3"/>
  <c r="BH843" i="3"/>
  <c r="BG843" i="3"/>
  <c r="BF843" i="3"/>
  <c r="BE843" i="3"/>
  <c r="BD843" i="3"/>
  <c r="BL842" i="3"/>
  <c r="BJ842" i="3"/>
  <c r="BI842" i="3"/>
  <c r="BH842" i="3"/>
  <c r="BG842" i="3"/>
  <c r="BF842" i="3"/>
  <c r="BE842" i="3"/>
  <c r="BD842" i="3"/>
  <c r="BL841" i="3"/>
  <c r="BJ841" i="3"/>
  <c r="BI841" i="3"/>
  <c r="BH841" i="3"/>
  <c r="BG841" i="3"/>
  <c r="BF841" i="3"/>
  <c r="BE841" i="3"/>
  <c r="BD841" i="3"/>
  <c r="BL840" i="3"/>
  <c r="BJ840" i="3"/>
  <c r="BI840" i="3"/>
  <c r="BH840" i="3"/>
  <c r="BG840" i="3"/>
  <c r="BF840" i="3"/>
  <c r="BE840" i="3"/>
  <c r="BD840" i="3"/>
  <c r="BL839" i="3"/>
  <c r="BJ839" i="3"/>
  <c r="BI839" i="3"/>
  <c r="BH839" i="3"/>
  <c r="BG839" i="3"/>
  <c r="BF839" i="3"/>
  <c r="BE839" i="3"/>
  <c r="BD839" i="3"/>
  <c r="BL838" i="3"/>
  <c r="BJ838" i="3"/>
  <c r="BI838" i="3"/>
  <c r="BH838" i="3"/>
  <c r="BG838" i="3"/>
  <c r="BF838" i="3"/>
  <c r="BE838" i="3"/>
  <c r="BD838" i="3"/>
  <c r="BL837" i="3"/>
  <c r="BJ837" i="3"/>
  <c r="BI837" i="3"/>
  <c r="BH837" i="3"/>
  <c r="BG837" i="3"/>
  <c r="BF837" i="3"/>
  <c r="BE837" i="3"/>
  <c r="BD837" i="3"/>
  <c r="BL836" i="3"/>
  <c r="BJ836" i="3"/>
  <c r="BI836" i="3"/>
  <c r="BH836" i="3"/>
  <c r="BG836" i="3"/>
  <c r="BF836" i="3"/>
  <c r="BE836" i="3"/>
  <c r="BD836" i="3"/>
  <c r="BL835" i="3"/>
  <c r="BJ835" i="3"/>
  <c r="BI835" i="3"/>
  <c r="BH835" i="3"/>
  <c r="BG835" i="3"/>
  <c r="BF835" i="3"/>
  <c r="BE835" i="3"/>
  <c r="BD835" i="3"/>
  <c r="BL834" i="3"/>
  <c r="BJ834" i="3"/>
  <c r="BI834" i="3"/>
  <c r="BH834" i="3"/>
  <c r="BG834" i="3"/>
  <c r="BF834" i="3"/>
  <c r="BE834" i="3"/>
  <c r="BD834" i="3"/>
  <c r="BL833" i="3"/>
  <c r="BJ833" i="3"/>
  <c r="BI833" i="3"/>
  <c r="BH833" i="3"/>
  <c r="BG833" i="3"/>
  <c r="BF833" i="3"/>
  <c r="BE833" i="3"/>
  <c r="BD833" i="3"/>
  <c r="BL832" i="3"/>
  <c r="BJ832" i="3"/>
  <c r="BI832" i="3"/>
  <c r="BH832" i="3"/>
  <c r="BG832" i="3"/>
  <c r="BF832" i="3"/>
  <c r="BE832" i="3"/>
  <c r="BD832" i="3"/>
  <c r="BL831" i="3"/>
  <c r="BJ831" i="3"/>
  <c r="BI831" i="3"/>
  <c r="BH831" i="3"/>
  <c r="BG831" i="3"/>
  <c r="BF831" i="3"/>
  <c r="BE831" i="3"/>
  <c r="BD831" i="3"/>
  <c r="BL830" i="3"/>
  <c r="BJ830" i="3"/>
  <c r="BI830" i="3"/>
  <c r="BH830" i="3"/>
  <c r="BG830" i="3"/>
  <c r="BF830" i="3"/>
  <c r="BE830" i="3"/>
  <c r="BD830" i="3"/>
  <c r="BL829" i="3"/>
  <c r="BJ829" i="3"/>
  <c r="BI829" i="3"/>
  <c r="BH829" i="3"/>
  <c r="BG829" i="3"/>
  <c r="BF829" i="3"/>
  <c r="BE829" i="3"/>
  <c r="BD829" i="3"/>
  <c r="BL828" i="3"/>
  <c r="BJ828" i="3"/>
  <c r="BI828" i="3"/>
  <c r="BH828" i="3"/>
  <c r="BG828" i="3"/>
  <c r="BF828" i="3"/>
  <c r="BE828" i="3"/>
  <c r="BD828" i="3"/>
  <c r="BL827" i="3"/>
  <c r="BJ827" i="3"/>
  <c r="BI827" i="3"/>
  <c r="BH827" i="3"/>
  <c r="BG827" i="3"/>
  <c r="BF827" i="3"/>
  <c r="BE827" i="3"/>
  <c r="BD827" i="3"/>
  <c r="BL826" i="3"/>
  <c r="BJ826" i="3"/>
  <c r="BI826" i="3"/>
  <c r="BH826" i="3"/>
  <c r="BG826" i="3"/>
  <c r="BF826" i="3"/>
  <c r="BE826" i="3"/>
  <c r="BD826" i="3"/>
  <c r="BL825" i="3"/>
  <c r="BJ825" i="3"/>
  <c r="BI825" i="3"/>
  <c r="BH825" i="3"/>
  <c r="BG825" i="3"/>
  <c r="BF825" i="3"/>
  <c r="BE825" i="3"/>
  <c r="BD825" i="3"/>
  <c r="BL824" i="3"/>
  <c r="BJ824" i="3"/>
  <c r="BI824" i="3"/>
  <c r="BH824" i="3"/>
  <c r="BG824" i="3"/>
  <c r="BF824" i="3"/>
  <c r="BE824" i="3"/>
  <c r="BD824" i="3"/>
  <c r="BL823" i="3"/>
  <c r="BJ823" i="3"/>
  <c r="BI823" i="3"/>
  <c r="BH823" i="3"/>
  <c r="BG823" i="3"/>
  <c r="BF823" i="3"/>
  <c r="BE823" i="3"/>
  <c r="BD823" i="3"/>
  <c r="BL822" i="3"/>
  <c r="BJ822" i="3"/>
  <c r="BI822" i="3"/>
  <c r="BH822" i="3"/>
  <c r="BG822" i="3"/>
  <c r="BF822" i="3"/>
  <c r="BE822" i="3"/>
  <c r="BD822" i="3"/>
  <c r="BL821" i="3"/>
  <c r="BJ821" i="3"/>
  <c r="BI821" i="3"/>
  <c r="BH821" i="3"/>
  <c r="BG821" i="3"/>
  <c r="BF821" i="3"/>
  <c r="BE821" i="3"/>
  <c r="BD821" i="3"/>
  <c r="BL820" i="3"/>
  <c r="BJ820" i="3"/>
  <c r="BI820" i="3"/>
  <c r="BH820" i="3"/>
  <c r="BG820" i="3"/>
  <c r="BF820" i="3"/>
  <c r="BE820" i="3"/>
  <c r="BD820" i="3"/>
  <c r="BL819" i="3"/>
  <c r="BJ819" i="3"/>
  <c r="BI819" i="3"/>
  <c r="BH819" i="3"/>
  <c r="BG819" i="3"/>
  <c r="BF819" i="3"/>
  <c r="BE819" i="3"/>
  <c r="BD819" i="3"/>
  <c r="BL818" i="3"/>
  <c r="BJ818" i="3"/>
  <c r="BI818" i="3"/>
  <c r="BH818" i="3"/>
  <c r="BG818" i="3"/>
  <c r="BF818" i="3"/>
  <c r="BE818" i="3"/>
  <c r="BD818" i="3"/>
  <c r="BL817" i="3"/>
  <c r="BJ817" i="3"/>
  <c r="BI817" i="3"/>
  <c r="BH817" i="3"/>
  <c r="BG817" i="3"/>
  <c r="BF817" i="3"/>
  <c r="BE817" i="3"/>
  <c r="BD817" i="3"/>
  <c r="BL816" i="3"/>
  <c r="BJ816" i="3"/>
  <c r="BI816" i="3"/>
  <c r="BH816" i="3"/>
  <c r="BG816" i="3"/>
  <c r="BF816" i="3"/>
  <c r="BE816" i="3"/>
  <c r="BD816" i="3"/>
  <c r="BL815" i="3"/>
  <c r="BJ815" i="3"/>
  <c r="BI815" i="3"/>
  <c r="BH815" i="3"/>
  <c r="BG815" i="3"/>
  <c r="BF815" i="3"/>
  <c r="BE815" i="3"/>
  <c r="BD815" i="3"/>
  <c r="BL814" i="3"/>
  <c r="BJ814" i="3"/>
  <c r="BI814" i="3"/>
  <c r="BH814" i="3"/>
  <c r="BG814" i="3"/>
  <c r="BF814" i="3"/>
  <c r="BE814" i="3"/>
  <c r="BD814" i="3"/>
  <c r="BL813" i="3"/>
  <c r="BJ813" i="3"/>
  <c r="BI813" i="3"/>
  <c r="BH813" i="3"/>
  <c r="BG813" i="3"/>
  <c r="BF813" i="3"/>
  <c r="BE813" i="3"/>
  <c r="BD813" i="3"/>
  <c r="BL812" i="3"/>
  <c r="BJ812" i="3"/>
  <c r="BI812" i="3"/>
  <c r="BH812" i="3"/>
  <c r="BG812" i="3"/>
  <c r="BF812" i="3"/>
  <c r="BE812" i="3"/>
  <c r="BD812" i="3"/>
  <c r="BL811" i="3"/>
  <c r="BJ811" i="3"/>
  <c r="BI811" i="3"/>
  <c r="BH811" i="3"/>
  <c r="BG811" i="3"/>
  <c r="BF811" i="3"/>
  <c r="BE811" i="3"/>
  <c r="BD811" i="3"/>
  <c r="BL810" i="3"/>
  <c r="BJ810" i="3"/>
  <c r="BI810" i="3"/>
  <c r="BH810" i="3"/>
  <c r="BG810" i="3"/>
  <c r="BF810" i="3"/>
  <c r="BE810" i="3"/>
  <c r="BD810" i="3"/>
  <c r="BL809" i="3"/>
  <c r="BJ809" i="3"/>
  <c r="BI809" i="3"/>
  <c r="BH809" i="3"/>
  <c r="BG809" i="3"/>
  <c r="BF809" i="3"/>
  <c r="BE809" i="3"/>
  <c r="BD809" i="3"/>
  <c r="BL808" i="3"/>
  <c r="BJ808" i="3"/>
  <c r="BI808" i="3"/>
  <c r="BH808" i="3"/>
  <c r="BG808" i="3"/>
  <c r="BF808" i="3"/>
  <c r="BE808" i="3"/>
  <c r="BD808" i="3"/>
  <c r="BL807" i="3"/>
  <c r="BJ807" i="3"/>
  <c r="BI807" i="3"/>
  <c r="BH807" i="3"/>
  <c r="BG807" i="3"/>
  <c r="BF807" i="3"/>
  <c r="BE807" i="3"/>
  <c r="BD807" i="3"/>
  <c r="BL806" i="3"/>
  <c r="BJ806" i="3"/>
  <c r="BI806" i="3"/>
  <c r="BH806" i="3"/>
  <c r="BG806" i="3"/>
  <c r="BF806" i="3"/>
  <c r="BE806" i="3"/>
  <c r="BD806" i="3"/>
  <c r="BL805" i="3"/>
  <c r="BJ805" i="3"/>
  <c r="BI805" i="3"/>
  <c r="BH805" i="3"/>
  <c r="BG805" i="3"/>
  <c r="BF805" i="3"/>
  <c r="BE805" i="3"/>
  <c r="BD805" i="3"/>
  <c r="BL804" i="3"/>
  <c r="BJ804" i="3"/>
  <c r="BI804" i="3"/>
  <c r="BH804" i="3"/>
  <c r="BG804" i="3"/>
  <c r="BF804" i="3"/>
  <c r="BE804" i="3"/>
  <c r="BD804" i="3"/>
  <c r="BL803" i="3"/>
  <c r="BJ803" i="3"/>
  <c r="BI803" i="3"/>
  <c r="BH803" i="3"/>
  <c r="BG803" i="3"/>
  <c r="BF803" i="3"/>
  <c r="BE803" i="3"/>
  <c r="BD803" i="3"/>
  <c r="BL802" i="3"/>
  <c r="BJ802" i="3"/>
  <c r="BI802" i="3"/>
  <c r="BH802" i="3"/>
  <c r="BG802" i="3"/>
  <c r="BF802" i="3"/>
  <c r="BE802" i="3"/>
  <c r="BD802" i="3"/>
  <c r="BL801" i="3"/>
  <c r="BJ801" i="3"/>
  <c r="BI801" i="3"/>
  <c r="BH801" i="3"/>
  <c r="BG801" i="3"/>
  <c r="BF801" i="3"/>
  <c r="BE801" i="3"/>
  <c r="BD801" i="3"/>
  <c r="BL800" i="3"/>
  <c r="BJ800" i="3"/>
  <c r="BI800" i="3"/>
  <c r="BH800" i="3"/>
  <c r="BG800" i="3"/>
  <c r="BF800" i="3"/>
  <c r="BE800" i="3"/>
  <c r="BD800" i="3"/>
  <c r="BL799" i="3"/>
  <c r="BJ799" i="3"/>
  <c r="BI799" i="3"/>
  <c r="BH799" i="3"/>
  <c r="BG799" i="3"/>
  <c r="BF799" i="3"/>
  <c r="BE799" i="3"/>
  <c r="BD799" i="3"/>
  <c r="BL798" i="3"/>
  <c r="BJ798" i="3"/>
  <c r="BI798" i="3"/>
  <c r="BH798" i="3"/>
  <c r="BG798" i="3"/>
  <c r="BF798" i="3"/>
  <c r="BE798" i="3"/>
  <c r="BD798" i="3"/>
  <c r="BL797" i="3"/>
  <c r="BJ797" i="3"/>
  <c r="BI797" i="3"/>
  <c r="BH797" i="3"/>
  <c r="BG797" i="3"/>
  <c r="BF797" i="3"/>
  <c r="BE797" i="3"/>
  <c r="BD797" i="3"/>
  <c r="BL796" i="3"/>
  <c r="BJ796" i="3"/>
  <c r="BI796" i="3"/>
  <c r="BH796" i="3"/>
  <c r="BG796" i="3"/>
  <c r="BF796" i="3"/>
  <c r="BE796" i="3"/>
  <c r="BD796" i="3"/>
  <c r="BL795" i="3"/>
  <c r="BJ795" i="3"/>
  <c r="BI795" i="3"/>
  <c r="BH795" i="3"/>
  <c r="BG795" i="3"/>
  <c r="BF795" i="3"/>
  <c r="BE795" i="3"/>
  <c r="BD795" i="3"/>
  <c r="BL794" i="3"/>
  <c r="BJ794" i="3"/>
  <c r="BI794" i="3"/>
  <c r="BH794" i="3"/>
  <c r="BG794" i="3"/>
  <c r="BF794" i="3"/>
  <c r="BE794" i="3"/>
  <c r="BD794" i="3"/>
  <c r="BL793" i="3"/>
  <c r="BJ793" i="3"/>
  <c r="BI793" i="3"/>
  <c r="BH793" i="3"/>
  <c r="BG793" i="3"/>
  <c r="BF793" i="3"/>
  <c r="BE793" i="3"/>
  <c r="BD793" i="3"/>
  <c r="BL792" i="3"/>
  <c r="BJ792" i="3"/>
  <c r="BI792" i="3"/>
  <c r="BH792" i="3"/>
  <c r="BG792" i="3"/>
  <c r="BF792" i="3"/>
  <c r="BE792" i="3"/>
  <c r="BD792" i="3"/>
  <c r="BL791" i="3"/>
  <c r="BJ791" i="3"/>
  <c r="BI791" i="3"/>
  <c r="BH791" i="3"/>
  <c r="BG791" i="3"/>
  <c r="BF791" i="3"/>
  <c r="BE791" i="3"/>
  <c r="BD791" i="3"/>
  <c r="BL790" i="3"/>
  <c r="BJ790" i="3"/>
  <c r="BI790" i="3"/>
  <c r="BH790" i="3"/>
  <c r="BG790" i="3"/>
  <c r="BF790" i="3"/>
  <c r="BE790" i="3"/>
  <c r="BD790" i="3"/>
  <c r="BL789" i="3"/>
  <c r="BJ789" i="3"/>
  <c r="BI789" i="3"/>
  <c r="BH789" i="3"/>
  <c r="BG789" i="3"/>
  <c r="BF789" i="3"/>
  <c r="BE789" i="3"/>
  <c r="BD789" i="3"/>
  <c r="BL788" i="3"/>
  <c r="BJ788" i="3"/>
  <c r="BI788" i="3"/>
  <c r="BH788" i="3"/>
  <c r="BG788" i="3"/>
  <c r="BF788" i="3"/>
  <c r="BE788" i="3"/>
  <c r="BD788" i="3"/>
  <c r="BL787" i="3"/>
  <c r="BJ787" i="3"/>
  <c r="BI787" i="3"/>
  <c r="BH787" i="3"/>
  <c r="BG787" i="3"/>
  <c r="BF787" i="3"/>
  <c r="BE787" i="3"/>
  <c r="BD787" i="3"/>
  <c r="BL786" i="3"/>
  <c r="BJ786" i="3"/>
  <c r="BI786" i="3"/>
  <c r="BH786" i="3"/>
  <c r="BG786" i="3"/>
  <c r="BF786" i="3"/>
  <c r="BE786" i="3"/>
  <c r="BD786" i="3"/>
  <c r="BL785" i="3"/>
  <c r="BJ785" i="3"/>
  <c r="BI785" i="3"/>
  <c r="BH785" i="3"/>
  <c r="BG785" i="3"/>
  <c r="BF785" i="3"/>
  <c r="BE785" i="3"/>
  <c r="BD785" i="3"/>
  <c r="BL784" i="3"/>
  <c r="BJ784" i="3"/>
  <c r="BI784" i="3"/>
  <c r="BH784" i="3"/>
  <c r="BG784" i="3"/>
  <c r="BF784" i="3"/>
  <c r="BE784" i="3"/>
  <c r="BD784" i="3"/>
  <c r="BL783" i="3"/>
  <c r="BJ783" i="3"/>
  <c r="BI783" i="3"/>
  <c r="BH783" i="3"/>
  <c r="BG783" i="3"/>
  <c r="BF783" i="3"/>
  <c r="BE783" i="3"/>
  <c r="BD783" i="3"/>
  <c r="BL782" i="3"/>
  <c r="BJ782" i="3"/>
  <c r="BI782" i="3"/>
  <c r="BH782" i="3"/>
  <c r="BG782" i="3"/>
  <c r="BF782" i="3"/>
  <c r="BE782" i="3"/>
  <c r="BD782" i="3"/>
  <c r="BL781" i="3"/>
  <c r="BJ781" i="3"/>
  <c r="BI781" i="3"/>
  <c r="BH781" i="3"/>
  <c r="BG781" i="3"/>
  <c r="BF781" i="3"/>
  <c r="BE781" i="3"/>
  <c r="BD781" i="3"/>
  <c r="BL780" i="3"/>
  <c r="BJ780" i="3"/>
  <c r="BI780" i="3"/>
  <c r="BH780" i="3"/>
  <c r="BG780" i="3"/>
  <c r="BF780" i="3"/>
  <c r="BE780" i="3"/>
  <c r="BD780" i="3"/>
  <c r="BL779" i="3"/>
  <c r="BJ779" i="3"/>
  <c r="BI779" i="3"/>
  <c r="BH779" i="3"/>
  <c r="BG779" i="3"/>
  <c r="BF779" i="3"/>
  <c r="BE779" i="3"/>
  <c r="BD779" i="3"/>
  <c r="BL778" i="3"/>
  <c r="BJ778" i="3"/>
  <c r="BI778" i="3"/>
  <c r="BH778" i="3"/>
  <c r="BG778" i="3"/>
  <c r="BF778" i="3"/>
  <c r="BE778" i="3"/>
  <c r="BD778" i="3"/>
  <c r="BL777" i="3"/>
  <c r="BJ777" i="3"/>
  <c r="BI777" i="3"/>
  <c r="BH777" i="3"/>
  <c r="BG777" i="3"/>
  <c r="BF777" i="3"/>
  <c r="BE777" i="3"/>
  <c r="BD777" i="3"/>
  <c r="BL776" i="3"/>
  <c r="BJ776" i="3"/>
  <c r="BI776" i="3"/>
  <c r="BH776" i="3"/>
  <c r="BG776" i="3"/>
  <c r="BF776" i="3"/>
  <c r="BE776" i="3"/>
  <c r="BD776" i="3"/>
  <c r="BL775" i="3"/>
  <c r="BJ775" i="3"/>
  <c r="BI775" i="3"/>
  <c r="BH775" i="3"/>
  <c r="BG775" i="3"/>
  <c r="BF775" i="3"/>
  <c r="BE775" i="3"/>
  <c r="BD775" i="3"/>
  <c r="BL774" i="3"/>
  <c r="BJ774" i="3"/>
  <c r="BI774" i="3"/>
  <c r="BH774" i="3"/>
  <c r="BG774" i="3"/>
  <c r="BF774" i="3"/>
  <c r="BE774" i="3"/>
  <c r="BD774" i="3"/>
  <c r="BL773" i="3"/>
  <c r="BJ773" i="3"/>
  <c r="BI773" i="3"/>
  <c r="BH773" i="3"/>
  <c r="BG773" i="3"/>
  <c r="BF773" i="3"/>
  <c r="BE773" i="3"/>
  <c r="BD773" i="3"/>
  <c r="BL772" i="3"/>
  <c r="BJ772" i="3"/>
  <c r="BI772" i="3"/>
  <c r="BH772" i="3"/>
  <c r="BG772" i="3"/>
  <c r="BF772" i="3"/>
  <c r="BE772" i="3"/>
  <c r="BD772" i="3"/>
  <c r="BL771" i="3"/>
  <c r="BJ771" i="3"/>
  <c r="BI771" i="3"/>
  <c r="BH771" i="3"/>
  <c r="BG771" i="3"/>
  <c r="BF771" i="3"/>
  <c r="BE771" i="3"/>
  <c r="BD771" i="3"/>
  <c r="BL770" i="3"/>
  <c r="BJ770" i="3"/>
  <c r="BI770" i="3"/>
  <c r="BH770" i="3"/>
  <c r="BG770" i="3"/>
  <c r="BF770" i="3"/>
  <c r="BE770" i="3"/>
  <c r="BD770" i="3"/>
  <c r="BL769" i="3"/>
  <c r="BJ769" i="3"/>
  <c r="BI769" i="3"/>
  <c r="BH769" i="3"/>
  <c r="BG769" i="3"/>
  <c r="BF769" i="3"/>
  <c r="BE769" i="3"/>
  <c r="BD769" i="3"/>
  <c r="BL768" i="3"/>
  <c r="BJ768" i="3"/>
  <c r="BI768" i="3"/>
  <c r="BH768" i="3"/>
  <c r="BG768" i="3"/>
  <c r="BF768" i="3"/>
  <c r="BE768" i="3"/>
  <c r="BD768" i="3"/>
  <c r="BL767" i="3"/>
  <c r="BJ767" i="3"/>
  <c r="BI767" i="3"/>
  <c r="BH767" i="3"/>
  <c r="BG767" i="3"/>
  <c r="BF767" i="3"/>
  <c r="BE767" i="3"/>
  <c r="BD767" i="3"/>
  <c r="BL766" i="3"/>
  <c r="BJ766" i="3"/>
  <c r="BI766" i="3"/>
  <c r="BH766" i="3"/>
  <c r="BG766" i="3"/>
  <c r="BF766" i="3"/>
  <c r="BE766" i="3"/>
  <c r="BD766" i="3"/>
  <c r="BL765" i="3"/>
  <c r="BJ765" i="3"/>
  <c r="BI765" i="3"/>
  <c r="BH765" i="3"/>
  <c r="BG765" i="3"/>
  <c r="BF765" i="3"/>
  <c r="BE765" i="3"/>
  <c r="BD765" i="3"/>
  <c r="BL764" i="3"/>
  <c r="BJ764" i="3"/>
  <c r="BI764" i="3"/>
  <c r="BH764" i="3"/>
  <c r="BG764" i="3"/>
  <c r="BF764" i="3"/>
  <c r="BE764" i="3"/>
  <c r="BD764" i="3"/>
  <c r="BL763" i="3"/>
  <c r="BJ763" i="3"/>
  <c r="BI763" i="3"/>
  <c r="BH763" i="3"/>
  <c r="BG763" i="3"/>
  <c r="BF763" i="3"/>
  <c r="BE763" i="3"/>
  <c r="BD763" i="3"/>
  <c r="BL762" i="3"/>
  <c r="BJ762" i="3"/>
  <c r="BI762" i="3"/>
  <c r="BH762" i="3"/>
  <c r="BG762" i="3"/>
  <c r="BF762" i="3"/>
  <c r="BE762" i="3"/>
  <c r="BD762" i="3"/>
  <c r="BL761" i="3"/>
  <c r="BJ761" i="3"/>
  <c r="BI761" i="3"/>
  <c r="BH761" i="3"/>
  <c r="BG761" i="3"/>
  <c r="BF761" i="3"/>
  <c r="BE761" i="3"/>
  <c r="BD761" i="3"/>
  <c r="BL760" i="3"/>
  <c r="BJ760" i="3"/>
  <c r="BI760" i="3"/>
  <c r="BH760" i="3"/>
  <c r="BG760" i="3"/>
  <c r="BF760" i="3"/>
  <c r="BE760" i="3"/>
  <c r="BD760" i="3"/>
  <c r="BL759" i="3"/>
  <c r="BJ759" i="3"/>
  <c r="BI759" i="3"/>
  <c r="BH759" i="3"/>
  <c r="BG759" i="3"/>
  <c r="BF759" i="3"/>
  <c r="BE759" i="3"/>
  <c r="BD759" i="3"/>
  <c r="BL758" i="3"/>
  <c r="BJ758" i="3"/>
  <c r="BI758" i="3"/>
  <c r="BH758" i="3"/>
  <c r="BG758" i="3"/>
  <c r="BF758" i="3"/>
  <c r="BE758" i="3"/>
  <c r="BD758" i="3"/>
  <c r="BL757" i="3"/>
  <c r="BJ757" i="3"/>
  <c r="BI757" i="3"/>
  <c r="BH757" i="3"/>
  <c r="BG757" i="3"/>
  <c r="BF757" i="3"/>
  <c r="BE757" i="3"/>
  <c r="BD757" i="3"/>
  <c r="BL756" i="3"/>
  <c r="BJ756" i="3"/>
  <c r="BI756" i="3"/>
  <c r="BH756" i="3"/>
  <c r="BG756" i="3"/>
  <c r="BF756" i="3"/>
  <c r="BE756" i="3"/>
  <c r="BD756" i="3"/>
  <c r="BL755" i="3"/>
  <c r="BJ755" i="3"/>
  <c r="BI755" i="3"/>
  <c r="BH755" i="3"/>
  <c r="BG755" i="3"/>
  <c r="BF755" i="3"/>
  <c r="BE755" i="3"/>
  <c r="BD755" i="3"/>
  <c r="BL754" i="3"/>
  <c r="BJ754" i="3"/>
  <c r="BI754" i="3"/>
  <c r="BH754" i="3"/>
  <c r="BG754" i="3"/>
  <c r="BF754" i="3"/>
  <c r="BE754" i="3"/>
  <c r="BD754" i="3"/>
  <c r="BL753" i="3"/>
  <c r="BJ753" i="3"/>
  <c r="BI753" i="3"/>
  <c r="BH753" i="3"/>
  <c r="BG753" i="3"/>
  <c r="BF753" i="3"/>
  <c r="BE753" i="3"/>
  <c r="BD753" i="3"/>
  <c r="BL752" i="3"/>
  <c r="BJ752" i="3"/>
  <c r="BI752" i="3"/>
  <c r="BH752" i="3"/>
  <c r="BG752" i="3"/>
  <c r="BF752" i="3"/>
  <c r="BE752" i="3"/>
  <c r="BD752" i="3"/>
  <c r="BL751" i="3"/>
  <c r="BJ751" i="3"/>
  <c r="BI751" i="3"/>
  <c r="BH751" i="3"/>
  <c r="BG751" i="3"/>
  <c r="BF751" i="3"/>
  <c r="BE751" i="3"/>
  <c r="BD751" i="3"/>
  <c r="BL750" i="3"/>
  <c r="BJ750" i="3"/>
  <c r="BI750" i="3"/>
  <c r="BH750" i="3"/>
  <c r="BG750" i="3"/>
  <c r="BF750" i="3"/>
  <c r="BE750" i="3"/>
  <c r="BD750" i="3"/>
  <c r="BL749" i="3"/>
  <c r="BJ749" i="3"/>
  <c r="BI749" i="3"/>
  <c r="BH749" i="3"/>
  <c r="BG749" i="3"/>
  <c r="BF749" i="3"/>
  <c r="BE749" i="3"/>
  <c r="BD749" i="3"/>
  <c r="BL748" i="3"/>
  <c r="BJ748" i="3"/>
  <c r="BI748" i="3"/>
  <c r="BH748" i="3"/>
  <c r="BG748" i="3"/>
  <c r="BF748" i="3"/>
  <c r="BE748" i="3"/>
  <c r="BD748" i="3"/>
  <c r="BL747" i="3"/>
  <c r="BJ747" i="3"/>
  <c r="BI747" i="3"/>
  <c r="BH747" i="3"/>
  <c r="BG747" i="3"/>
  <c r="BF747" i="3"/>
  <c r="BE747" i="3"/>
  <c r="BD747" i="3"/>
  <c r="BL746" i="3"/>
  <c r="BJ746" i="3"/>
  <c r="BI746" i="3"/>
  <c r="BH746" i="3"/>
  <c r="BG746" i="3"/>
  <c r="BF746" i="3"/>
  <c r="BE746" i="3"/>
  <c r="BD746" i="3"/>
  <c r="BL745" i="3"/>
  <c r="BJ745" i="3"/>
  <c r="BI745" i="3"/>
  <c r="BH745" i="3"/>
  <c r="BG745" i="3"/>
  <c r="BF745" i="3"/>
  <c r="BE745" i="3"/>
  <c r="BD745" i="3"/>
  <c r="BL744" i="3"/>
  <c r="BJ744" i="3"/>
  <c r="BI744" i="3"/>
  <c r="BH744" i="3"/>
  <c r="BG744" i="3"/>
  <c r="BF744" i="3"/>
  <c r="BE744" i="3"/>
  <c r="BD744" i="3"/>
  <c r="BL743" i="3"/>
  <c r="BJ743" i="3"/>
  <c r="BI743" i="3"/>
  <c r="BH743" i="3"/>
  <c r="BG743" i="3"/>
  <c r="BF743" i="3"/>
  <c r="BE743" i="3"/>
  <c r="BD743" i="3"/>
  <c r="BL742" i="3"/>
  <c r="BJ742" i="3"/>
  <c r="BI742" i="3"/>
  <c r="BH742" i="3"/>
  <c r="BG742" i="3"/>
  <c r="BF742" i="3"/>
  <c r="BE742" i="3"/>
  <c r="BD742" i="3"/>
  <c r="BL741" i="3"/>
  <c r="BJ741" i="3"/>
  <c r="BI741" i="3"/>
  <c r="BH741" i="3"/>
  <c r="BG741" i="3"/>
  <c r="BF741" i="3"/>
  <c r="BE741" i="3"/>
  <c r="BD741" i="3"/>
  <c r="BL740" i="3"/>
  <c r="BJ740" i="3"/>
  <c r="BI740" i="3"/>
  <c r="BH740" i="3"/>
  <c r="BG740" i="3"/>
  <c r="BF740" i="3"/>
  <c r="BE740" i="3"/>
  <c r="BD740" i="3"/>
  <c r="BL739" i="3"/>
  <c r="BJ739" i="3"/>
  <c r="BI739" i="3"/>
  <c r="BH739" i="3"/>
  <c r="BG739" i="3"/>
  <c r="BF739" i="3"/>
  <c r="BE739" i="3"/>
  <c r="BD739" i="3"/>
  <c r="BL738" i="3"/>
  <c r="BJ738" i="3"/>
  <c r="BI738" i="3"/>
  <c r="BH738" i="3"/>
  <c r="BG738" i="3"/>
  <c r="BF738" i="3"/>
  <c r="BE738" i="3"/>
  <c r="BD738" i="3"/>
  <c r="BL737" i="3"/>
  <c r="BJ737" i="3"/>
  <c r="BI737" i="3"/>
  <c r="BH737" i="3"/>
  <c r="BG737" i="3"/>
  <c r="BF737" i="3"/>
  <c r="BE737" i="3"/>
  <c r="BD737" i="3"/>
  <c r="BL736" i="3"/>
  <c r="BJ736" i="3"/>
  <c r="BI736" i="3"/>
  <c r="BH736" i="3"/>
  <c r="BG736" i="3"/>
  <c r="BF736" i="3"/>
  <c r="BE736" i="3"/>
  <c r="BD736" i="3"/>
  <c r="BL735" i="3"/>
  <c r="BJ735" i="3"/>
  <c r="BI735" i="3"/>
  <c r="BH735" i="3"/>
  <c r="BG735" i="3"/>
  <c r="BF735" i="3"/>
  <c r="BE735" i="3"/>
  <c r="BD735" i="3"/>
  <c r="BL734" i="3"/>
  <c r="BJ734" i="3"/>
  <c r="BI734" i="3"/>
  <c r="BH734" i="3"/>
  <c r="BG734" i="3"/>
  <c r="BF734" i="3"/>
  <c r="BE734" i="3"/>
  <c r="BD734" i="3"/>
  <c r="BL733" i="3"/>
  <c r="BJ733" i="3"/>
  <c r="BI733" i="3"/>
  <c r="BH733" i="3"/>
  <c r="BG733" i="3"/>
  <c r="BF733" i="3"/>
  <c r="BE733" i="3"/>
  <c r="BD733" i="3"/>
  <c r="BL732" i="3"/>
  <c r="BJ732" i="3"/>
  <c r="BI732" i="3"/>
  <c r="BH732" i="3"/>
  <c r="BG732" i="3"/>
  <c r="BF732" i="3"/>
  <c r="BE732" i="3"/>
  <c r="BD732" i="3"/>
  <c r="BL731" i="3"/>
  <c r="BJ731" i="3"/>
  <c r="BI731" i="3"/>
  <c r="BH731" i="3"/>
  <c r="BG731" i="3"/>
  <c r="BF731" i="3"/>
  <c r="BE731" i="3"/>
  <c r="BD731" i="3"/>
  <c r="BL730" i="3"/>
  <c r="BJ730" i="3"/>
  <c r="BI730" i="3"/>
  <c r="BH730" i="3"/>
  <c r="BG730" i="3"/>
  <c r="BF730" i="3"/>
  <c r="BE730" i="3"/>
  <c r="BD730" i="3"/>
  <c r="BL729" i="3"/>
  <c r="BJ729" i="3"/>
  <c r="BI729" i="3"/>
  <c r="BH729" i="3"/>
  <c r="BG729" i="3"/>
  <c r="BF729" i="3"/>
  <c r="BE729" i="3"/>
  <c r="BD729" i="3"/>
  <c r="BL728" i="3"/>
  <c r="BJ728" i="3"/>
  <c r="BI728" i="3"/>
  <c r="BH728" i="3"/>
  <c r="BG728" i="3"/>
  <c r="BF728" i="3"/>
  <c r="BE728" i="3"/>
  <c r="BD728" i="3"/>
  <c r="BL727" i="3"/>
  <c r="BJ727" i="3"/>
  <c r="BI727" i="3"/>
  <c r="BH727" i="3"/>
  <c r="BG727" i="3"/>
  <c r="BF727" i="3"/>
  <c r="BE727" i="3"/>
  <c r="BD727" i="3"/>
  <c r="BL726" i="3"/>
  <c r="BJ726" i="3"/>
  <c r="BI726" i="3"/>
  <c r="BH726" i="3"/>
  <c r="BG726" i="3"/>
  <c r="BF726" i="3"/>
  <c r="BE726" i="3"/>
  <c r="BD726" i="3"/>
  <c r="BL725" i="3"/>
  <c r="BJ725" i="3"/>
  <c r="BI725" i="3"/>
  <c r="BH725" i="3"/>
  <c r="BG725" i="3"/>
  <c r="BF725" i="3"/>
  <c r="BE725" i="3"/>
  <c r="BD725" i="3"/>
  <c r="BL724" i="3"/>
  <c r="BJ724" i="3"/>
  <c r="BI724" i="3"/>
  <c r="BH724" i="3"/>
  <c r="BG724" i="3"/>
  <c r="BF724" i="3"/>
  <c r="BE724" i="3"/>
  <c r="BD724" i="3"/>
  <c r="BL723" i="3"/>
  <c r="BJ723" i="3"/>
  <c r="BI723" i="3"/>
  <c r="BH723" i="3"/>
  <c r="BG723" i="3"/>
  <c r="BF723" i="3"/>
  <c r="BE723" i="3"/>
  <c r="BD723" i="3"/>
  <c r="BL722" i="3"/>
  <c r="BJ722" i="3"/>
  <c r="BI722" i="3"/>
  <c r="BH722" i="3"/>
  <c r="BG722" i="3"/>
  <c r="BF722" i="3"/>
  <c r="BE722" i="3"/>
  <c r="BD722" i="3"/>
  <c r="BL721" i="3"/>
  <c r="BJ721" i="3"/>
  <c r="BI721" i="3"/>
  <c r="BH721" i="3"/>
  <c r="BG721" i="3"/>
  <c r="BF721" i="3"/>
  <c r="BE721" i="3"/>
  <c r="BD721" i="3"/>
  <c r="BL720" i="3"/>
  <c r="BJ720" i="3"/>
  <c r="BI720" i="3"/>
  <c r="BH720" i="3"/>
  <c r="BG720" i="3"/>
  <c r="BF720" i="3"/>
  <c r="BE720" i="3"/>
  <c r="BD720" i="3"/>
  <c r="BL719" i="3"/>
  <c r="BJ719" i="3"/>
  <c r="BI719" i="3"/>
  <c r="BH719" i="3"/>
  <c r="BG719" i="3"/>
  <c r="BF719" i="3"/>
  <c r="BE719" i="3"/>
  <c r="BD719" i="3"/>
  <c r="BL718" i="3"/>
  <c r="BJ718" i="3"/>
  <c r="BI718" i="3"/>
  <c r="BH718" i="3"/>
  <c r="BG718" i="3"/>
  <c r="BF718" i="3"/>
  <c r="BE718" i="3"/>
  <c r="BD718" i="3"/>
  <c r="BL717" i="3"/>
  <c r="BJ717" i="3"/>
  <c r="BI717" i="3"/>
  <c r="BH717" i="3"/>
  <c r="BG717" i="3"/>
  <c r="BF717" i="3"/>
  <c r="BE717" i="3"/>
  <c r="BD717" i="3"/>
  <c r="BL716" i="3"/>
  <c r="BJ716" i="3"/>
  <c r="BI716" i="3"/>
  <c r="BH716" i="3"/>
  <c r="BG716" i="3"/>
  <c r="BF716" i="3"/>
  <c r="BE716" i="3"/>
  <c r="BD716" i="3"/>
  <c r="BL715" i="3"/>
  <c r="BJ715" i="3"/>
  <c r="BI715" i="3"/>
  <c r="BH715" i="3"/>
  <c r="BG715" i="3"/>
  <c r="BF715" i="3"/>
  <c r="BE715" i="3"/>
  <c r="BD715" i="3"/>
  <c r="BL714" i="3"/>
  <c r="BJ714" i="3"/>
  <c r="BI714" i="3"/>
  <c r="BH714" i="3"/>
  <c r="BG714" i="3"/>
  <c r="BF714" i="3"/>
  <c r="BE714" i="3"/>
  <c r="BD714" i="3"/>
  <c r="BL713" i="3"/>
  <c r="BJ713" i="3"/>
  <c r="BI713" i="3"/>
  <c r="BH713" i="3"/>
  <c r="BG713" i="3"/>
  <c r="BF713" i="3"/>
  <c r="BE713" i="3"/>
  <c r="BD713" i="3"/>
  <c r="BL712" i="3"/>
  <c r="BJ712" i="3"/>
  <c r="BI712" i="3"/>
  <c r="BH712" i="3"/>
  <c r="BG712" i="3"/>
  <c r="BF712" i="3"/>
  <c r="BE712" i="3"/>
  <c r="BD712" i="3"/>
  <c r="BL711" i="3"/>
  <c r="BJ711" i="3"/>
  <c r="BI711" i="3"/>
  <c r="BH711" i="3"/>
  <c r="BG711" i="3"/>
  <c r="BF711" i="3"/>
  <c r="BE711" i="3"/>
  <c r="BD711" i="3"/>
  <c r="BL710" i="3"/>
  <c r="BJ710" i="3"/>
  <c r="BI710" i="3"/>
  <c r="BH710" i="3"/>
  <c r="BG710" i="3"/>
  <c r="BF710" i="3"/>
  <c r="BE710" i="3"/>
  <c r="BD710" i="3"/>
  <c r="BL709" i="3"/>
  <c r="BJ709" i="3"/>
  <c r="BI709" i="3"/>
  <c r="BH709" i="3"/>
  <c r="BG709" i="3"/>
  <c r="BF709" i="3"/>
  <c r="BE709" i="3"/>
  <c r="BD709" i="3"/>
  <c r="BL708" i="3"/>
  <c r="BJ708" i="3"/>
  <c r="BI708" i="3"/>
  <c r="BH708" i="3"/>
  <c r="BG708" i="3"/>
  <c r="BF708" i="3"/>
  <c r="BE708" i="3"/>
  <c r="BD708" i="3"/>
  <c r="BL707" i="3"/>
  <c r="BJ707" i="3"/>
  <c r="BI707" i="3"/>
  <c r="BH707" i="3"/>
  <c r="BG707" i="3"/>
  <c r="BF707" i="3"/>
  <c r="BE707" i="3"/>
  <c r="BD707" i="3"/>
  <c r="BL706" i="3"/>
  <c r="BJ706" i="3"/>
  <c r="BI706" i="3"/>
  <c r="BH706" i="3"/>
  <c r="BG706" i="3"/>
  <c r="BF706" i="3"/>
  <c r="BE706" i="3"/>
  <c r="BD706" i="3"/>
  <c r="BL705" i="3"/>
  <c r="BJ705" i="3"/>
  <c r="BI705" i="3"/>
  <c r="BH705" i="3"/>
  <c r="BG705" i="3"/>
  <c r="BF705" i="3"/>
  <c r="BE705" i="3"/>
  <c r="BD705" i="3"/>
  <c r="BL704" i="3"/>
  <c r="BJ704" i="3"/>
  <c r="BI704" i="3"/>
  <c r="BH704" i="3"/>
  <c r="BG704" i="3"/>
  <c r="BF704" i="3"/>
  <c r="BE704" i="3"/>
  <c r="BD704" i="3"/>
  <c r="BL703" i="3"/>
  <c r="BJ703" i="3"/>
  <c r="BI703" i="3"/>
  <c r="BH703" i="3"/>
  <c r="BG703" i="3"/>
  <c r="BF703" i="3"/>
  <c r="BE703" i="3"/>
  <c r="BD703" i="3"/>
  <c r="BL702" i="3"/>
  <c r="BJ702" i="3"/>
  <c r="BI702" i="3"/>
  <c r="BH702" i="3"/>
  <c r="BG702" i="3"/>
  <c r="BF702" i="3"/>
  <c r="BE702" i="3"/>
  <c r="BD702" i="3"/>
  <c r="BL701" i="3"/>
  <c r="BJ701" i="3"/>
  <c r="BI701" i="3"/>
  <c r="BH701" i="3"/>
  <c r="BG701" i="3"/>
  <c r="BF701" i="3"/>
  <c r="BE701" i="3"/>
  <c r="BD701" i="3"/>
  <c r="BL700" i="3"/>
  <c r="BJ700" i="3"/>
  <c r="BI700" i="3"/>
  <c r="BH700" i="3"/>
  <c r="BG700" i="3"/>
  <c r="BF700" i="3"/>
  <c r="BE700" i="3"/>
  <c r="BD700" i="3"/>
  <c r="BL699" i="3"/>
  <c r="BJ699" i="3"/>
  <c r="BI699" i="3"/>
  <c r="BH699" i="3"/>
  <c r="BG699" i="3"/>
  <c r="BF699" i="3"/>
  <c r="BE699" i="3"/>
  <c r="BD699" i="3"/>
  <c r="BL698" i="3"/>
  <c r="BJ698" i="3"/>
  <c r="BI698" i="3"/>
  <c r="BH698" i="3"/>
  <c r="BG698" i="3"/>
  <c r="BF698" i="3"/>
  <c r="BE698" i="3"/>
  <c r="BD698" i="3"/>
  <c r="BL697" i="3"/>
  <c r="BJ697" i="3"/>
  <c r="BI697" i="3"/>
  <c r="BH697" i="3"/>
  <c r="BG697" i="3"/>
  <c r="BF697" i="3"/>
  <c r="BE697" i="3"/>
  <c r="BD697" i="3"/>
  <c r="BL696" i="3"/>
  <c r="BJ696" i="3"/>
  <c r="BI696" i="3"/>
  <c r="BH696" i="3"/>
  <c r="BG696" i="3"/>
  <c r="BF696" i="3"/>
  <c r="BE696" i="3"/>
  <c r="BD696" i="3"/>
  <c r="BL695" i="3"/>
  <c r="BJ695" i="3"/>
  <c r="BI695" i="3"/>
  <c r="BH695" i="3"/>
  <c r="BG695" i="3"/>
  <c r="BF695" i="3"/>
  <c r="BE695" i="3"/>
  <c r="BD695" i="3"/>
  <c r="BL694" i="3"/>
  <c r="BJ694" i="3"/>
  <c r="BI694" i="3"/>
  <c r="BH694" i="3"/>
  <c r="BG694" i="3"/>
  <c r="BF694" i="3"/>
  <c r="BE694" i="3"/>
  <c r="BD694" i="3"/>
  <c r="BL693" i="3"/>
  <c r="BJ693" i="3"/>
  <c r="BI693" i="3"/>
  <c r="BH693" i="3"/>
  <c r="BG693" i="3"/>
  <c r="BF693" i="3"/>
  <c r="BE693" i="3"/>
  <c r="BD693" i="3"/>
  <c r="BL692" i="3"/>
  <c r="BJ692" i="3"/>
  <c r="BI692" i="3"/>
  <c r="BH692" i="3"/>
  <c r="BG692" i="3"/>
  <c r="BF692" i="3"/>
  <c r="BE692" i="3"/>
  <c r="BD692" i="3"/>
  <c r="BL691" i="3"/>
  <c r="BJ691" i="3"/>
  <c r="BI691" i="3"/>
  <c r="BH691" i="3"/>
  <c r="BG691" i="3"/>
  <c r="BF691" i="3"/>
  <c r="BE691" i="3"/>
  <c r="BD691" i="3"/>
  <c r="BL690" i="3"/>
  <c r="BJ690" i="3"/>
  <c r="BI690" i="3"/>
  <c r="BH690" i="3"/>
  <c r="BG690" i="3"/>
  <c r="BF690" i="3"/>
  <c r="BE690" i="3"/>
  <c r="BD690" i="3"/>
  <c r="BL689" i="3"/>
  <c r="BJ689" i="3"/>
  <c r="BI689" i="3"/>
  <c r="BH689" i="3"/>
  <c r="BG689" i="3"/>
  <c r="BF689" i="3"/>
  <c r="BE689" i="3"/>
  <c r="BD689" i="3"/>
  <c r="BL688" i="3"/>
  <c r="BJ688" i="3"/>
  <c r="BI688" i="3"/>
  <c r="BH688" i="3"/>
  <c r="BG688" i="3"/>
  <c r="BF688" i="3"/>
  <c r="BE688" i="3"/>
  <c r="BD688" i="3"/>
  <c r="BL687" i="3"/>
  <c r="BJ687" i="3"/>
  <c r="BI687" i="3"/>
  <c r="BH687" i="3"/>
  <c r="BG687" i="3"/>
  <c r="BF687" i="3"/>
  <c r="BE687" i="3"/>
  <c r="BD687" i="3"/>
  <c r="BL686" i="3"/>
  <c r="BJ686" i="3"/>
  <c r="BI686" i="3"/>
  <c r="BH686" i="3"/>
  <c r="BG686" i="3"/>
  <c r="BF686" i="3"/>
  <c r="BE686" i="3"/>
  <c r="BD686" i="3"/>
  <c r="BL685" i="3"/>
  <c r="BJ685" i="3"/>
  <c r="BI685" i="3"/>
  <c r="BH685" i="3"/>
  <c r="BG685" i="3"/>
  <c r="BF685" i="3"/>
  <c r="BE685" i="3"/>
  <c r="BD685" i="3"/>
  <c r="BL684" i="3"/>
  <c r="BJ684" i="3"/>
  <c r="BI684" i="3"/>
  <c r="BH684" i="3"/>
  <c r="BG684" i="3"/>
  <c r="BF684" i="3"/>
  <c r="BE684" i="3"/>
  <c r="BD684" i="3"/>
  <c r="BL683" i="3"/>
  <c r="BJ683" i="3"/>
  <c r="BI683" i="3"/>
  <c r="BH683" i="3"/>
  <c r="BG683" i="3"/>
  <c r="BF683" i="3"/>
  <c r="BE683" i="3"/>
  <c r="BD683" i="3"/>
  <c r="BL682" i="3"/>
  <c r="BJ682" i="3"/>
  <c r="BI682" i="3"/>
  <c r="BH682" i="3"/>
  <c r="BG682" i="3"/>
  <c r="BF682" i="3"/>
  <c r="BE682" i="3"/>
  <c r="BD682" i="3"/>
  <c r="BL681" i="3"/>
  <c r="BJ681" i="3"/>
  <c r="BI681" i="3"/>
  <c r="BH681" i="3"/>
  <c r="BG681" i="3"/>
  <c r="BF681" i="3"/>
  <c r="BE681" i="3"/>
  <c r="BD681" i="3"/>
  <c r="BL680" i="3"/>
  <c r="BJ680" i="3"/>
  <c r="BI680" i="3"/>
  <c r="BH680" i="3"/>
  <c r="BG680" i="3"/>
  <c r="BF680" i="3"/>
  <c r="BE680" i="3"/>
  <c r="BD680" i="3"/>
  <c r="BL679" i="3"/>
  <c r="BJ679" i="3"/>
  <c r="BI679" i="3"/>
  <c r="BH679" i="3"/>
  <c r="BG679" i="3"/>
  <c r="BF679" i="3"/>
  <c r="BE679" i="3"/>
  <c r="BD679" i="3"/>
  <c r="BL678" i="3"/>
  <c r="BJ678" i="3"/>
  <c r="BI678" i="3"/>
  <c r="BH678" i="3"/>
  <c r="BG678" i="3"/>
  <c r="BF678" i="3"/>
  <c r="BE678" i="3"/>
  <c r="BD678" i="3"/>
  <c r="BL677" i="3"/>
  <c r="BJ677" i="3"/>
  <c r="BI677" i="3"/>
  <c r="BH677" i="3"/>
  <c r="BG677" i="3"/>
  <c r="BF677" i="3"/>
  <c r="BE677" i="3"/>
  <c r="BD677" i="3"/>
  <c r="BL676" i="3"/>
  <c r="BJ676" i="3"/>
  <c r="BI676" i="3"/>
  <c r="BH676" i="3"/>
  <c r="BG676" i="3"/>
  <c r="BF676" i="3"/>
  <c r="BE676" i="3"/>
  <c r="BD676" i="3"/>
  <c r="BL675" i="3"/>
  <c r="BJ675" i="3"/>
  <c r="BI675" i="3"/>
  <c r="BH675" i="3"/>
  <c r="BG675" i="3"/>
  <c r="BF675" i="3"/>
  <c r="BE675" i="3"/>
  <c r="BD675" i="3"/>
  <c r="BL674" i="3"/>
  <c r="BJ674" i="3"/>
  <c r="BI674" i="3"/>
  <c r="BH674" i="3"/>
  <c r="BG674" i="3"/>
  <c r="BF674" i="3"/>
  <c r="BE674" i="3"/>
  <c r="BD674" i="3"/>
  <c r="BL673" i="3"/>
  <c r="BJ673" i="3"/>
  <c r="BI673" i="3"/>
  <c r="BH673" i="3"/>
  <c r="BG673" i="3"/>
  <c r="BF673" i="3"/>
  <c r="BE673" i="3"/>
  <c r="BD673" i="3"/>
  <c r="BL672" i="3"/>
  <c r="BJ672" i="3"/>
  <c r="BI672" i="3"/>
  <c r="BH672" i="3"/>
  <c r="BG672" i="3"/>
  <c r="BF672" i="3"/>
  <c r="BE672" i="3"/>
  <c r="BD672" i="3"/>
  <c r="BL671" i="3"/>
  <c r="BJ671" i="3"/>
  <c r="BI671" i="3"/>
  <c r="BH671" i="3"/>
  <c r="BG671" i="3"/>
  <c r="BF671" i="3"/>
  <c r="BE671" i="3"/>
  <c r="BD671" i="3"/>
  <c r="BL670" i="3"/>
  <c r="BJ670" i="3"/>
  <c r="BI670" i="3"/>
  <c r="BH670" i="3"/>
  <c r="BG670" i="3"/>
  <c r="BF670" i="3"/>
  <c r="BE670" i="3"/>
  <c r="BD670" i="3"/>
  <c r="BL669" i="3"/>
  <c r="BJ669" i="3"/>
  <c r="BI669" i="3"/>
  <c r="BH669" i="3"/>
  <c r="BG669" i="3"/>
  <c r="BF669" i="3"/>
  <c r="BE669" i="3"/>
  <c r="BD669" i="3"/>
  <c r="BL668" i="3"/>
  <c r="BJ668" i="3"/>
  <c r="BI668" i="3"/>
  <c r="BH668" i="3"/>
  <c r="BG668" i="3"/>
  <c r="BF668" i="3"/>
  <c r="BE668" i="3"/>
  <c r="BD668" i="3"/>
  <c r="BL667" i="3"/>
  <c r="BJ667" i="3"/>
  <c r="BI667" i="3"/>
  <c r="BH667" i="3"/>
  <c r="BG667" i="3"/>
  <c r="BF667" i="3"/>
  <c r="BE667" i="3"/>
  <c r="BD667" i="3"/>
  <c r="BL666" i="3"/>
  <c r="BJ666" i="3"/>
  <c r="BI666" i="3"/>
  <c r="BH666" i="3"/>
  <c r="BG666" i="3"/>
  <c r="BF666" i="3"/>
  <c r="BE666" i="3"/>
  <c r="BD666" i="3"/>
  <c r="BL665" i="3"/>
  <c r="BJ665" i="3"/>
  <c r="BI665" i="3"/>
  <c r="BH665" i="3"/>
  <c r="BG665" i="3"/>
  <c r="BF665" i="3"/>
  <c r="BE665" i="3"/>
  <c r="BD665" i="3"/>
  <c r="BL664" i="3"/>
  <c r="BJ664" i="3"/>
  <c r="BI664" i="3"/>
  <c r="BH664" i="3"/>
  <c r="BG664" i="3"/>
  <c r="BF664" i="3"/>
  <c r="BE664" i="3"/>
  <c r="BD664" i="3"/>
  <c r="BL663" i="3"/>
  <c r="BJ663" i="3"/>
  <c r="BI663" i="3"/>
  <c r="BH663" i="3"/>
  <c r="BG663" i="3"/>
  <c r="BF663" i="3"/>
  <c r="BE663" i="3"/>
  <c r="BD663" i="3"/>
  <c r="BL662" i="3"/>
  <c r="BJ662" i="3"/>
  <c r="BI662" i="3"/>
  <c r="BH662" i="3"/>
  <c r="BG662" i="3"/>
  <c r="BF662" i="3"/>
  <c r="BE662" i="3"/>
  <c r="BD662" i="3"/>
  <c r="BL661" i="3"/>
  <c r="BJ661" i="3"/>
  <c r="BI661" i="3"/>
  <c r="BH661" i="3"/>
  <c r="BG661" i="3"/>
  <c r="BF661" i="3"/>
  <c r="BE661" i="3"/>
  <c r="BD661" i="3"/>
  <c r="BL660" i="3"/>
  <c r="BJ660" i="3"/>
  <c r="BI660" i="3"/>
  <c r="BH660" i="3"/>
  <c r="BG660" i="3"/>
  <c r="BF660" i="3"/>
  <c r="BE660" i="3"/>
  <c r="BD660" i="3"/>
  <c r="BL659" i="3"/>
  <c r="BJ659" i="3"/>
  <c r="BI659" i="3"/>
  <c r="BH659" i="3"/>
  <c r="BG659" i="3"/>
  <c r="BF659" i="3"/>
  <c r="BE659" i="3"/>
  <c r="BD659" i="3"/>
  <c r="BL658" i="3"/>
  <c r="BJ658" i="3"/>
  <c r="BI658" i="3"/>
  <c r="BH658" i="3"/>
  <c r="BG658" i="3"/>
  <c r="BF658" i="3"/>
  <c r="BE658" i="3"/>
  <c r="BD658" i="3"/>
  <c r="BL657" i="3"/>
  <c r="BJ657" i="3"/>
  <c r="BI657" i="3"/>
  <c r="BH657" i="3"/>
  <c r="BG657" i="3"/>
  <c r="BF657" i="3"/>
  <c r="BE657" i="3"/>
  <c r="BD657" i="3"/>
  <c r="BL656" i="3"/>
  <c r="BJ656" i="3"/>
  <c r="BI656" i="3"/>
  <c r="BH656" i="3"/>
  <c r="BG656" i="3"/>
  <c r="BF656" i="3"/>
  <c r="BE656" i="3"/>
  <c r="BD656" i="3"/>
  <c r="BL655" i="3"/>
  <c r="BJ655" i="3"/>
  <c r="BI655" i="3"/>
  <c r="BH655" i="3"/>
  <c r="BG655" i="3"/>
  <c r="BF655" i="3"/>
  <c r="BE655" i="3"/>
  <c r="BD655" i="3"/>
  <c r="BL654" i="3"/>
  <c r="BJ654" i="3"/>
  <c r="BI654" i="3"/>
  <c r="BH654" i="3"/>
  <c r="BG654" i="3"/>
  <c r="BF654" i="3"/>
  <c r="BE654" i="3"/>
  <c r="BD654" i="3"/>
  <c r="BL653" i="3"/>
  <c r="BJ653" i="3"/>
  <c r="BI653" i="3"/>
  <c r="BH653" i="3"/>
  <c r="BG653" i="3"/>
  <c r="BF653" i="3"/>
  <c r="BE653" i="3"/>
  <c r="BD653" i="3"/>
  <c r="BL652" i="3"/>
  <c r="BJ652" i="3"/>
  <c r="BI652" i="3"/>
  <c r="BH652" i="3"/>
  <c r="BG652" i="3"/>
  <c r="BF652" i="3"/>
  <c r="BE652" i="3"/>
  <c r="BD652" i="3"/>
  <c r="BL651" i="3"/>
  <c r="BJ651" i="3"/>
  <c r="BI651" i="3"/>
  <c r="BH651" i="3"/>
  <c r="BG651" i="3"/>
  <c r="BF651" i="3"/>
  <c r="BE651" i="3"/>
  <c r="BD651" i="3"/>
  <c r="BL650" i="3"/>
  <c r="BJ650" i="3"/>
  <c r="BI650" i="3"/>
  <c r="BH650" i="3"/>
  <c r="BG650" i="3"/>
  <c r="BF650" i="3"/>
  <c r="BE650" i="3"/>
  <c r="BD650" i="3"/>
  <c r="BL649" i="3"/>
  <c r="BJ649" i="3"/>
  <c r="BI649" i="3"/>
  <c r="BH649" i="3"/>
  <c r="BG649" i="3"/>
  <c r="BF649" i="3"/>
  <c r="BE649" i="3"/>
  <c r="BD649" i="3"/>
  <c r="BL648" i="3"/>
  <c r="BJ648" i="3"/>
  <c r="BI648" i="3"/>
  <c r="BH648" i="3"/>
  <c r="BG648" i="3"/>
  <c r="BF648" i="3"/>
  <c r="BE648" i="3"/>
  <c r="BD648" i="3"/>
  <c r="BL647" i="3"/>
  <c r="BJ647" i="3"/>
  <c r="BI647" i="3"/>
  <c r="BH647" i="3"/>
  <c r="BG647" i="3"/>
  <c r="BF647" i="3"/>
  <c r="BE647" i="3"/>
  <c r="BD647" i="3"/>
  <c r="BL646" i="3"/>
  <c r="BJ646" i="3"/>
  <c r="BI646" i="3"/>
  <c r="BH646" i="3"/>
  <c r="BG646" i="3"/>
  <c r="BF646" i="3"/>
  <c r="BE646" i="3"/>
  <c r="BD646" i="3"/>
  <c r="BL645" i="3"/>
  <c r="BJ645" i="3"/>
  <c r="BI645" i="3"/>
  <c r="BH645" i="3"/>
  <c r="BG645" i="3"/>
  <c r="BF645" i="3"/>
  <c r="BE645" i="3"/>
  <c r="BD645" i="3"/>
  <c r="BL644" i="3"/>
  <c r="BJ644" i="3"/>
  <c r="BI644" i="3"/>
  <c r="BH644" i="3"/>
  <c r="BG644" i="3"/>
  <c r="BF644" i="3"/>
  <c r="BE644" i="3"/>
  <c r="BD644" i="3"/>
  <c r="BL643" i="3"/>
  <c r="BJ643" i="3"/>
  <c r="BI643" i="3"/>
  <c r="BH643" i="3"/>
  <c r="BG643" i="3"/>
  <c r="BF643" i="3"/>
  <c r="BE643" i="3"/>
  <c r="BD643" i="3"/>
  <c r="BL642" i="3"/>
  <c r="BJ642" i="3"/>
  <c r="BI642" i="3"/>
  <c r="BH642" i="3"/>
  <c r="BG642" i="3"/>
  <c r="BF642" i="3"/>
  <c r="BE642" i="3"/>
  <c r="BD642" i="3"/>
  <c r="BL641" i="3"/>
  <c r="BJ641" i="3"/>
  <c r="BI641" i="3"/>
  <c r="BH641" i="3"/>
  <c r="BG641" i="3"/>
  <c r="BF641" i="3"/>
  <c r="BE641" i="3"/>
  <c r="BD641" i="3"/>
  <c r="BL640" i="3"/>
  <c r="BJ640" i="3"/>
  <c r="BI640" i="3"/>
  <c r="BH640" i="3"/>
  <c r="BG640" i="3"/>
  <c r="BF640" i="3"/>
  <c r="BE640" i="3"/>
  <c r="BD640" i="3"/>
  <c r="BL639" i="3"/>
  <c r="BJ639" i="3"/>
  <c r="BI639" i="3"/>
  <c r="BH639" i="3"/>
  <c r="BG639" i="3"/>
  <c r="BF639" i="3"/>
  <c r="BE639" i="3"/>
  <c r="BD639" i="3"/>
  <c r="BL638" i="3"/>
  <c r="BJ638" i="3"/>
  <c r="BI638" i="3"/>
  <c r="BH638" i="3"/>
  <c r="BG638" i="3"/>
  <c r="BF638" i="3"/>
  <c r="BE638" i="3"/>
  <c r="BD638" i="3"/>
  <c r="BL637" i="3"/>
  <c r="BJ637" i="3"/>
  <c r="BI637" i="3"/>
  <c r="BH637" i="3"/>
  <c r="BG637" i="3"/>
  <c r="BF637" i="3"/>
  <c r="BE637" i="3"/>
  <c r="BD637" i="3"/>
  <c r="BL636" i="3"/>
  <c r="BJ636" i="3"/>
  <c r="BI636" i="3"/>
  <c r="BH636" i="3"/>
  <c r="BG636" i="3"/>
  <c r="BF636" i="3"/>
  <c r="BE636" i="3"/>
  <c r="BD636" i="3"/>
  <c r="BL635" i="3"/>
  <c r="BJ635" i="3"/>
  <c r="BI635" i="3"/>
  <c r="BH635" i="3"/>
  <c r="BG635" i="3"/>
  <c r="BF635" i="3"/>
  <c r="BE635" i="3"/>
  <c r="BD635" i="3"/>
  <c r="BL634" i="3"/>
  <c r="BJ634" i="3"/>
  <c r="BI634" i="3"/>
  <c r="BH634" i="3"/>
  <c r="BG634" i="3"/>
  <c r="BF634" i="3"/>
  <c r="BE634" i="3"/>
  <c r="BD634" i="3"/>
  <c r="BL633" i="3"/>
  <c r="BJ633" i="3"/>
  <c r="BI633" i="3"/>
  <c r="BH633" i="3"/>
  <c r="BG633" i="3"/>
  <c r="BF633" i="3"/>
  <c r="BE633" i="3"/>
  <c r="BD633" i="3"/>
  <c r="BL632" i="3"/>
  <c r="BJ632" i="3"/>
  <c r="BI632" i="3"/>
  <c r="BH632" i="3"/>
  <c r="BG632" i="3"/>
  <c r="BF632" i="3"/>
  <c r="BE632" i="3"/>
  <c r="BD632" i="3"/>
  <c r="BL631" i="3"/>
  <c r="BJ631" i="3"/>
  <c r="BI631" i="3"/>
  <c r="BH631" i="3"/>
  <c r="BG631" i="3"/>
  <c r="BF631" i="3"/>
  <c r="BE631" i="3"/>
  <c r="BD631" i="3"/>
  <c r="BL630" i="3"/>
  <c r="BJ630" i="3"/>
  <c r="BI630" i="3"/>
  <c r="BH630" i="3"/>
  <c r="BG630" i="3"/>
  <c r="BF630" i="3"/>
  <c r="BE630" i="3"/>
  <c r="BD630" i="3"/>
  <c r="BL629" i="3"/>
  <c r="BJ629" i="3"/>
  <c r="BI629" i="3"/>
  <c r="BH629" i="3"/>
  <c r="BG629" i="3"/>
  <c r="BF629" i="3"/>
  <c r="BE629" i="3"/>
  <c r="BD629" i="3"/>
  <c r="BL628" i="3"/>
  <c r="BJ628" i="3"/>
  <c r="BI628" i="3"/>
  <c r="BH628" i="3"/>
  <c r="BG628" i="3"/>
  <c r="BF628" i="3"/>
  <c r="BE628" i="3"/>
  <c r="BD628" i="3"/>
  <c r="BL627" i="3"/>
  <c r="BJ627" i="3"/>
  <c r="BI627" i="3"/>
  <c r="BH627" i="3"/>
  <c r="BG627" i="3"/>
  <c r="BF627" i="3"/>
  <c r="BE627" i="3"/>
  <c r="BD627" i="3"/>
  <c r="BL626" i="3"/>
  <c r="BJ626" i="3"/>
  <c r="BI626" i="3"/>
  <c r="BH626" i="3"/>
  <c r="BG626" i="3"/>
  <c r="BF626" i="3"/>
  <c r="BE626" i="3"/>
  <c r="BD626" i="3"/>
  <c r="BL625" i="3"/>
  <c r="BJ625" i="3"/>
  <c r="BI625" i="3"/>
  <c r="BH625" i="3"/>
  <c r="BG625" i="3"/>
  <c r="BF625" i="3"/>
  <c r="BE625" i="3"/>
  <c r="BD625" i="3"/>
  <c r="BL624" i="3"/>
  <c r="BJ624" i="3"/>
  <c r="BI624" i="3"/>
  <c r="BH624" i="3"/>
  <c r="BG624" i="3"/>
  <c r="BF624" i="3"/>
  <c r="BE624" i="3"/>
  <c r="BD624" i="3"/>
  <c r="BL623" i="3"/>
  <c r="BJ623" i="3"/>
  <c r="BI623" i="3"/>
  <c r="BH623" i="3"/>
  <c r="BG623" i="3"/>
  <c r="BF623" i="3"/>
  <c r="BE623" i="3"/>
  <c r="BD623" i="3"/>
  <c r="BL622" i="3"/>
  <c r="BJ622" i="3"/>
  <c r="BI622" i="3"/>
  <c r="BH622" i="3"/>
  <c r="BG622" i="3"/>
  <c r="BF622" i="3"/>
  <c r="BE622" i="3"/>
  <c r="BD622" i="3"/>
  <c r="BL621" i="3"/>
  <c r="BJ621" i="3"/>
  <c r="BI621" i="3"/>
  <c r="BH621" i="3"/>
  <c r="BG621" i="3"/>
  <c r="BF621" i="3"/>
  <c r="BE621" i="3"/>
  <c r="BD621" i="3"/>
  <c r="BL620" i="3"/>
  <c r="BJ620" i="3"/>
  <c r="BI620" i="3"/>
  <c r="BH620" i="3"/>
  <c r="BG620" i="3"/>
  <c r="BF620" i="3"/>
  <c r="BE620" i="3"/>
  <c r="BD620" i="3"/>
  <c r="BL619" i="3"/>
  <c r="BJ619" i="3"/>
  <c r="BI619" i="3"/>
  <c r="BH619" i="3"/>
  <c r="BG619" i="3"/>
  <c r="BF619" i="3"/>
  <c r="BE619" i="3"/>
  <c r="BD619" i="3"/>
  <c r="BL618" i="3"/>
  <c r="BJ618" i="3"/>
  <c r="BI618" i="3"/>
  <c r="BH618" i="3"/>
  <c r="BG618" i="3"/>
  <c r="BF618" i="3"/>
  <c r="BE618" i="3"/>
  <c r="BD618" i="3"/>
  <c r="BL617" i="3"/>
  <c r="BJ617" i="3"/>
  <c r="BI617" i="3"/>
  <c r="BH617" i="3"/>
  <c r="BG617" i="3"/>
  <c r="BF617" i="3"/>
  <c r="BE617" i="3"/>
  <c r="BD617" i="3"/>
  <c r="BL616" i="3"/>
  <c r="BJ616" i="3"/>
  <c r="BI616" i="3"/>
  <c r="BH616" i="3"/>
  <c r="BG616" i="3"/>
  <c r="BF616" i="3"/>
  <c r="BE616" i="3"/>
  <c r="BD616" i="3"/>
  <c r="BL615" i="3"/>
  <c r="BJ615" i="3"/>
  <c r="BI615" i="3"/>
  <c r="BH615" i="3"/>
  <c r="BG615" i="3"/>
  <c r="BF615" i="3"/>
  <c r="BE615" i="3"/>
  <c r="BD615" i="3"/>
  <c r="BL614" i="3"/>
  <c r="BJ614" i="3"/>
  <c r="BI614" i="3"/>
  <c r="BH614" i="3"/>
  <c r="BG614" i="3"/>
  <c r="BF614" i="3"/>
  <c r="BE614" i="3"/>
  <c r="BD614" i="3"/>
  <c r="BL613" i="3"/>
  <c r="BJ613" i="3"/>
  <c r="BI613" i="3"/>
  <c r="BH613" i="3"/>
  <c r="BG613" i="3"/>
  <c r="BF613" i="3"/>
  <c r="BE613" i="3"/>
  <c r="BD613" i="3"/>
  <c r="BL612" i="3"/>
  <c r="BJ612" i="3"/>
  <c r="BI612" i="3"/>
  <c r="BH612" i="3"/>
  <c r="BG612" i="3"/>
  <c r="BF612" i="3"/>
  <c r="BE612" i="3"/>
  <c r="BD612" i="3"/>
  <c r="BL611" i="3"/>
  <c r="BJ611" i="3"/>
  <c r="BI611" i="3"/>
  <c r="BH611" i="3"/>
  <c r="BG611" i="3"/>
  <c r="BF611" i="3"/>
  <c r="BE611" i="3"/>
  <c r="BD611" i="3"/>
  <c r="BL610" i="3"/>
  <c r="BJ610" i="3"/>
  <c r="BI610" i="3"/>
  <c r="BH610" i="3"/>
  <c r="BG610" i="3"/>
  <c r="BF610" i="3"/>
  <c r="BE610" i="3"/>
  <c r="BD610" i="3"/>
  <c r="BL609" i="3"/>
  <c r="BJ609" i="3"/>
  <c r="BI609" i="3"/>
  <c r="BH609" i="3"/>
  <c r="BG609" i="3"/>
  <c r="BF609" i="3"/>
  <c r="BE609" i="3"/>
  <c r="BD609" i="3"/>
  <c r="BL608" i="3"/>
  <c r="BJ608" i="3"/>
  <c r="BI608" i="3"/>
  <c r="BH608" i="3"/>
  <c r="BG608" i="3"/>
  <c r="BF608" i="3"/>
  <c r="BE608" i="3"/>
  <c r="BD608" i="3"/>
  <c r="BL607" i="3"/>
  <c r="BJ607" i="3"/>
  <c r="BI607" i="3"/>
  <c r="BH607" i="3"/>
  <c r="BG607" i="3"/>
  <c r="BF607" i="3"/>
  <c r="BE607" i="3"/>
  <c r="BD607" i="3"/>
  <c r="BL606" i="3"/>
  <c r="BJ606" i="3"/>
  <c r="BI606" i="3"/>
  <c r="BH606" i="3"/>
  <c r="BG606" i="3"/>
  <c r="BF606" i="3"/>
  <c r="BE606" i="3"/>
  <c r="BD606" i="3"/>
  <c r="BL605" i="3"/>
  <c r="BJ605" i="3"/>
  <c r="BI605" i="3"/>
  <c r="BH605" i="3"/>
  <c r="BG605" i="3"/>
  <c r="BF605" i="3"/>
  <c r="BE605" i="3"/>
  <c r="BD605" i="3"/>
  <c r="BL604" i="3"/>
  <c r="BJ604" i="3"/>
  <c r="BI604" i="3"/>
  <c r="BH604" i="3"/>
  <c r="BG604" i="3"/>
  <c r="BF604" i="3"/>
  <c r="BE604" i="3"/>
  <c r="BD604" i="3"/>
  <c r="BL603" i="3"/>
  <c r="BJ603" i="3"/>
  <c r="BI603" i="3"/>
  <c r="BH603" i="3"/>
  <c r="BG603" i="3"/>
  <c r="BF603" i="3"/>
  <c r="BE603" i="3"/>
  <c r="BD603" i="3"/>
  <c r="BL602" i="3"/>
  <c r="BJ602" i="3"/>
  <c r="BI602" i="3"/>
  <c r="BH602" i="3"/>
  <c r="BG602" i="3"/>
  <c r="BF602" i="3"/>
  <c r="BE602" i="3"/>
  <c r="BD602" i="3"/>
  <c r="BL601" i="3"/>
  <c r="BJ601" i="3"/>
  <c r="BI601" i="3"/>
  <c r="BH601" i="3"/>
  <c r="BG601" i="3"/>
  <c r="BF601" i="3"/>
  <c r="BE601" i="3"/>
  <c r="BD601" i="3"/>
  <c r="BL600" i="3"/>
  <c r="BJ600" i="3"/>
  <c r="BI600" i="3"/>
  <c r="BH600" i="3"/>
  <c r="BG600" i="3"/>
  <c r="BF600" i="3"/>
  <c r="BE600" i="3"/>
  <c r="BD600" i="3"/>
  <c r="BL599" i="3"/>
  <c r="BJ599" i="3"/>
  <c r="BI599" i="3"/>
  <c r="BH599" i="3"/>
  <c r="BG599" i="3"/>
  <c r="BF599" i="3"/>
  <c r="BE599" i="3"/>
  <c r="BD599" i="3"/>
  <c r="BL598" i="3"/>
  <c r="BJ598" i="3"/>
  <c r="BI598" i="3"/>
  <c r="BH598" i="3"/>
  <c r="BG598" i="3"/>
  <c r="BF598" i="3"/>
  <c r="BE598" i="3"/>
  <c r="BD598" i="3"/>
  <c r="BL597" i="3"/>
  <c r="BJ597" i="3"/>
  <c r="BI597" i="3"/>
  <c r="BH597" i="3"/>
  <c r="BG597" i="3"/>
  <c r="BF597" i="3"/>
  <c r="BE597" i="3"/>
  <c r="BD597" i="3"/>
  <c r="BL596" i="3"/>
  <c r="BJ596" i="3"/>
  <c r="BI596" i="3"/>
  <c r="BH596" i="3"/>
  <c r="BG596" i="3"/>
  <c r="BF596" i="3"/>
  <c r="BE596" i="3"/>
  <c r="BD596" i="3"/>
  <c r="BL595" i="3"/>
  <c r="BJ595" i="3"/>
  <c r="BI595" i="3"/>
  <c r="BH595" i="3"/>
  <c r="BG595" i="3"/>
  <c r="BF595" i="3"/>
  <c r="BE595" i="3"/>
  <c r="BD595" i="3"/>
  <c r="BL594" i="3"/>
  <c r="BJ594" i="3"/>
  <c r="BI594" i="3"/>
  <c r="BH594" i="3"/>
  <c r="BG594" i="3"/>
  <c r="BF594" i="3"/>
  <c r="BE594" i="3"/>
  <c r="BD594" i="3"/>
  <c r="BL593" i="3"/>
  <c r="BJ593" i="3"/>
  <c r="BI593" i="3"/>
  <c r="BH593" i="3"/>
  <c r="BG593" i="3"/>
  <c r="BF593" i="3"/>
  <c r="BE593" i="3"/>
  <c r="BD593" i="3"/>
  <c r="BL592" i="3"/>
  <c r="BJ592" i="3"/>
  <c r="BI592" i="3"/>
  <c r="BH592" i="3"/>
  <c r="BG592" i="3"/>
  <c r="BF592" i="3"/>
  <c r="BE592" i="3"/>
  <c r="BD592" i="3"/>
  <c r="BL591" i="3"/>
  <c r="BJ591" i="3"/>
  <c r="BI591" i="3"/>
  <c r="BH591" i="3"/>
  <c r="BG591" i="3"/>
  <c r="BF591" i="3"/>
  <c r="BE591" i="3"/>
  <c r="BD591" i="3"/>
  <c r="BL590" i="3"/>
  <c r="BJ590" i="3"/>
  <c r="BI590" i="3"/>
  <c r="BH590" i="3"/>
  <c r="BG590" i="3"/>
  <c r="BF590" i="3"/>
  <c r="BE590" i="3"/>
  <c r="BD590" i="3"/>
  <c r="BL589" i="3"/>
  <c r="BJ589" i="3"/>
  <c r="BI589" i="3"/>
  <c r="BH589" i="3"/>
  <c r="BG589" i="3"/>
  <c r="BF589" i="3"/>
  <c r="BE589" i="3"/>
  <c r="BD589" i="3"/>
  <c r="BL588" i="3"/>
  <c r="BJ588" i="3"/>
  <c r="BI588" i="3"/>
  <c r="BH588" i="3"/>
  <c r="BG588" i="3"/>
  <c r="BF588" i="3"/>
  <c r="BE588" i="3"/>
  <c r="BD588" i="3"/>
  <c r="BL587" i="3"/>
  <c r="BJ587" i="3"/>
  <c r="BI587" i="3"/>
  <c r="BH587" i="3"/>
  <c r="BG587" i="3"/>
  <c r="BF587" i="3"/>
  <c r="BE587" i="3"/>
  <c r="BD587" i="3"/>
  <c r="BL586" i="3"/>
  <c r="BJ586" i="3"/>
  <c r="BI586" i="3"/>
  <c r="BH586" i="3"/>
  <c r="BG586" i="3"/>
  <c r="BF586" i="3"/>
  <c r="BE586" i="3"/>
  <c r="BD586" i="3"/>
  <c r="BL585" i="3"/>
  <c r="BJ585" i="3"/>
  <c r="BI585" i="3"/>
  <c r="BH585" i="3"/>
  <c r="BG585" i="3"/>
  <c r="BF585" i="3"/>
  <c r="BE585" i="3"/>
  <c r="BD585" i="3"/>
  <c r="BL584" i="3"/>
  <c r="BJ584" i="3"/>
  <c r="BI584" i="3"/>
  <c r="BH584" i="3"/>
  <c r="BG584" i="3"/>
  <c r="BF584" i="3"/>
  <c r="BE584" i="3"/>
  <c r="BD584" i="3"/>
  <c r="BL583" i="3"/>
  <c r="BJ583" i="3"/>
  <c r="BI583" i="3"/>
  <c r="BH583" i="3"/>
  <c r="BG583" i="3"/>
  <c r="BF583" i="3"/>
  <c r="BE583" i="3"/>
  <c r="BD583" i="3"/>
  <c r="BL582" i="3"/>
  <c r="BJ582" i="3"/>
  <c r="BI582" i="3"/>
  <c r="BH582" i="3"/>
  <c r="BG582" i="3"/>
  <c r="BF582" i="3"/>
  <c r="BE582" i="3"/>
  <c r="BD582" i="3"/>
  <c r="BL581" i="3"/>
  <c r="BJ581" i="3"/>
  <c r="BI581" i="3"/>
  <c r="BH581" i="3"/>
  <c r="BG581" i="3"/>
  <c r="BF581" i="3"/>
  <c r="BE581" i="3"/>
  <c r="BD581" i="3"/>
  <c r="BL580" i="3"/>
  <c r="BJ580" i="3"/>
  <c r="BI580" i="3"/>
  <c r="BH580" i="3"/>
  <c r="BG580" i="3"/>
  <c r="BF580" i="3"/>
  <c r="BE580" i="3"/>
  <c r="BD580" i="3"/>
  <c r="BL579" i="3"/>
  <c r="BJ579" i="3"/>
  <c r="BI579" i="3"/>
  <c r="BH579" i="3"/>
  <c r="BG579" i="3"/>
  <c r="BF579" i="3"/>
  <c r="BE579" i="3"/>
  <c r="BD579" i="3"/>
  <c r="BL578" i="3"/>
  <c r="BJ578" i="3"/>
  <c r="BI578" i="3"/>
  <c r="BH578" i="3"/>
  <c r="BG578" i="3"/>
  <c r="BF578" i="3"/>
  <c r="BE578" i="3"/>
  <c r="BD578" i="3"/>
  <c r="BL577" i="3"/>
  <c r="BJ577" i="3"/>
  <c r="BI577" i="3"/>
  <c r="BH577" i="3"/>
  <c r="BG577" i="3"/>
  <c r="BF577" i="3"/>
  <c r="BE577" i="3"/>
  <c r="BD577" i="3"/>
  <c r="BL576" i="3"/>
  <c r="BJ576" i="3"/>
  <c r="BI576" i="3"/>
  <c r="BH576" i="3"/>
  <c r="BG576" i="3"/>
  <c r="BF576" i="3"/>
  <c r="BE576" i="3"/>
  <c r="BD576" i="3"/>
  <c r="BL575" i="3"/>
  <c r="BJ575" i="3"/>
  <c r="BI575" i="3"/>
  <c r="BH575" i="3"/>
  <c r="BG575" i="3"/>
  <c r="BF575" i="3"/>
  <c r="BE575" i="3"/>
  <c r="BD575" i="3"/>
  <c r="BL574" i="3"/>
  <c r="BJ574" i="3"/>
  <c r="BI574" i="3"/>
  <c r="BH574" i="3"/>
  <c r="BG574" i="3"/>
  <c r="BF574" i="3"/>
  <c r="BE574" i="3"/>
  <c r="BD574" i="3"/>
  <c r="BL573" i="3"/>
  <c r="BJ573" i="3"/>
  <c r="BI573" i="3"/>
  <c r="BH573" i="3"/>
  <c r="BG573" i="3"/>
  <c r="BF573" i="3"/>
  <c r="BE573" i="3"/>
  <c r="BD573" i="3"/>
  <c r="BL572" i="3"/>
  <c r="BJ572" i="3"/>
  <c r="BI572" i="3"/>
  <c r="BH572" i="3"/>
  <c r="BG572" i="3"/>
  <c r="BF572" i="3"/>
  <c r="BE572" i="3"/>
  <c r="BD572" i="3"/>
  <c r="BL571" i="3"/>
  <c r="BJ571" i="3"/>
  <c r="BI571" i="3"/>
  <c r="BH571" i="3"/>
  <c r="BG571" i="3"/>
  <c r="BF571" i="3"/>
  <c r="BE571" i="3"/>
  <c r="BD571" i="3"/>
  <c r="BL570" i="3"/>
  <c r="BJ570" i="3"/>
  <c r="BI570" i="3"/>
  <c r="BH570" i="3"/>
  <c r="BG570" i="3"/>
  <c r="BF570" i="3"/>
  <c r="BE570" i="3"/>
  <c r="BD570" i="3"/>
  <c r="BL569" i="3"/>
  <c r="BJ569" i="3"/>
  <c r="BI569" i="3"/>
  <c r="BH569" i="3"/>
  <c r="BG569" i="3"/>
  <c r="BF569" i="3"/>
  <c r="BE569" i="3"/>
  <c r="BD569" i="3"/>
  <c r="BL568" i="3"/>
  <c r="BJ568" i="3"/>
  <c r="BI568" i="3"/>
  <c r="BH568" i="3"/>
  <c r="BG568" i="3"/>
  <c r="BF568" i="3"/>
  <c r="BE568" i="3"/>
  <c r="BD568" i="3"/>
  <c r="BL567" i="3"/>
  <c r="BJ567" i="3"/>
  <c r="BI567" i="3"/>
  <c r="BH567" i="3"/>
  <c r="BG567" i="3"/>
  <c r="BF567" i="3"/>
  <c r="BE567" i="3"/>
  <c r="BD567" i="3"/>
  <c r="BL566" i="3"/>
  <c r="BJ566" i="3"/>
  <c r="BI566" i="3"/>
  <c r="BH566" i="3"/>
  <c r="BG566" i="3"/>
  <c r="BF566" i="3"/>
  <c r="BE566" i="3"/>
  <c r="BD566" i="3"/>
  <c r="BL565" i="3"/>
  <c r="BJ565" i="3"/>
  <c r="BI565" i="3"/>
  <c r="BH565" i="3"/>
  <c r="BG565" i="3"/>
  <c r="BF565" i="3"/>
  <c r="BE565" i="3"/>
  <c r="BD565" i="3"/>
  <c r="BL564" i="3"/>
  <c r="BJ564" i="3"/>
  <c r="BI564" i="3"/>
  <c r="BH564" i="3"/>
  <c r="BG564" i="3"/>
  <c r="BF564" i="3"/>
  <c r="BE564" i="3"/>
  <c r="BD564" i="3"/>
  <c r="BL563" i="3"/>
  <c r="BJ563" i="3"/>
  <c r="BI563" i="3"/>
  <c r="BH563" i="3"/>
  <c r="BG563" i="3"/>
  <c r="BF563" i="3"/>
  <c r="BE563" i="3"/>
  <c r="BD563" i="3"/>
  <c r="BL562" i="3"/>
  <c r="BJ562" i="3"/>
  <c r="BI562" i="3"/>
  <c r="BH562" i="3"/>
  <c r="BG562" i="3"/>
  <c r="BF562" i="3"/>
  <c r="BE562" i="3"/>
  <c r="BD562" i="3"/>
  <c r="BL561" i="3"/>
  <c r="BJ561" i="3"/>
  <c r="BI561" i="3"/>
  <c r="BH561" i="3"/>
  <c r="BG561" i="3"/>
  <c r="BF561" i="3"/>
  <c r="BE561" i="3"/>
  <c r="BD561" i="3"/>
  <c r="BL560" i="3"/>
  <c r="BJ560" i="3"/>
  <c r="BI560" i="3"/>
  <c r="BH560" i="3"/>
  <c r="BG560" i="3"/>
  <c r="BF560" i="3"/>
  <c r="BE560" i="3"/>
  <c r="BD560" i="3"/>
  <c r="BL559" i="3"/>
  <c r="BJ559" i="3"/>
  <c r="BI559" i="3"/>
  <c r="BH559" i="3"/>
  <c r="BG559" i="3"/>
  <c r="BF559" i="3"/>
  <c r="BE559" i="3"/>
  <c r="BD559" i="3"/>
  <c r="BL558" i="3"/>
  <c r="BJ558" i="3"/>
  <c r="BI558" i="3"/>
  <c r="BH558" i="3"/>
  <c r="BG558" i="3"/>
  <c r="BF558" i="3"/>
  <c r="BE558" i="3"/>
  <c r="BD558" i="3"/>
  <c r="BL557" i="3"/>
  <c r="BJ557" i="3"/>
  <c r="BI557" i="3"/>
  <c r="BH557" i="3"/>
  <c r="BG557" i="3"/>
  <c r="BF557" i="3"/>
  <c r="BE557" i="3"/>
  <c r="BD557" i="3"/>
  <c r="BL556" i="3"/>
  <c r="BJ556" i="3"/>
  <c r="BI556" i="3"/>
  <c r="BH556" i="3"/>
  <c r="BG556" i="3"/>
  <c r="BF556" i="3"/>
  <c r="BE556" i="3"/>
  <c r="BD556" i="3"/>
  <c r="BL555" i="3"/>
  <c r="BJ555" i="3"/>
  <c r="BI555" i="3"/>
  <c r="BH555" i="3"/>
  <c r="BG555" i="3"/>
  <c r="BF555" i="3"/>
  <c r="BE555" i="3"/>
  <c r="BD555" i="3"/>
  <c r="BL554" i="3"/>
  <c r="BJ554" i="3"/>
  <c r="BI554" i="3"/>
  <c r="BH554" i="3"/>
  <c r="BG554" i="3"/>
  <c r="BF554" i="3"/>
  <c r="BE554" i="3"/>
  <c r="BD554" i="3"/>
  <c r="BL553" i="3"/>
  <c r="BJ553" i="3"/>
  <c r="BI553" i="3"/>
  <c r="BH553" i="3"/>
  <c r="BG553" i="3"/>
  <c r="BF553" i="3"/>
  <c r="BE553" i="3"/>
  <c r="BD553" i="3"/>
  <c r="BL552" i="3"/>
  <c r="BJ552" i="3"/>
  <c r="BI552" i="3"/>
  <c r="BH552" i="3"/>
  <c r="BG552" i="3"/>
  <c r="BF552" i="3"/>
  <c r="BE552" i="3"/>
  <c r="BD552" i="3"/>
  <c r="BL551" i="3"/>
  <c r="BJ551" i="3"/>
  <c r="BI551" i="3"/>
  <c r="BH551" i="3"/>
  <c r="BG551" i="3"/>
  <c r="BF551" i="3"/>
  <c r="BE551" i="3"/>
  <c r="BD551" i="3"/>
  <c r="BL550" i="3"/>
  <c r="BJ550" i="3"/>
  <c r="BI550" i="3"/>
  <c r="BH550" i="3"/>
  <c r="BG550" i="3"/>
  <c r="BF550" i="3"/>
  <c r="BE550" i="3"/>
  <c r="BD550" i="3"/>
  <c r="BL549" i="3"/>
  <c r="BJ549" i="3"/>
  <c r="BI549" i="3"/>
  <c r="BH549" i="3"/>
  <c r="BG549" i="3"/>
  <c r="BF549" i="3"/>
  <c r="BE549" i="3"/>
  <c r="BD549" i="3"/>
  <c r="BL548" i="3"/>
  <c r="BJ548" i="3"/>
  <c r="BI548" i="3"/>
  <c r="BH548" i="3"/>
  <c r="BG548" i="3"/>
  <c r="BF548" i="3"/>
  <c r="BE548" i="3"/>
  <c r="BD548" i="3"/>
  <c r="BL547" i="3"/>
  <c r="BJ547" i="3"/>
  <c r="BI547" i="3"/>
  <c r="BH547" i="3"/>
  <c r="BG547" i="3"/>
  <c r="BF547" i="3"/>
  <c r="BE547" i="3"/>
  <c r="BD547" i="3"/>
  <c r="BL546" i="3"/>
  <c r="BJ546" i="3"/>
  <c r="BI546" i="3"/>
  <c r="BH546" i="3"/>
  <c r="BG546" i="3"/>
  <c r="BF546" i="3"/>
  <c r="BE546" i="3"/>
  <c r="BD546" i="3"/>
  <c r="BL545" i="3"/>
  <c r="BJ545" i="3"/>
  <c r="BI545" i="3"/>
  <c r="BH545" i="3"/>
  <c r="BG545" i="3"/>
  <c r="BF545" i="3"/>
  <c r="BE545" i="3"/>
  <c r="BD545" i="3"/>
  <c r="BL544" i="3"/>
  <c r="BJ544" i="3"/>
  <c r="BI544" i="3"/>
  <c r="BH544" i="3"/>
  <c r="BG544" i="3"/>
  <c r="BF544" i="3"/>
  <c r="BE544" i="3"/>
  <c r="BD544" i="3"/>
  <c r="BL543" i="3"/>
  <c r="BJ543" i="3"/>
  <c r="BI543" i="3"/>
  <c r="BH543" i="3"/>
  <c r="BG543" i="3"/>
  <c r="BF543" i="3"/>
  <c r="BE543" i="3"/>
  <c r="BD543" i="3"/>
  <c r="BL542" i="3"/>
  <c r="BJ542" i="3"/>
  <c r="BI542" i="3"/>
  <c r="BH542" i="3"/>
  <c r="BG542" i="3"/>
  <c r="BF542" i="3"/>
  <c r="BE542" i="3"/>
  <c r="BD542" i="3"/>
  <c r="BL541" i="3"/>
  <c r="BJ541" i="3"/>
  <c r="BI541" i="3"/>
  <c r="BH541" i="3"/>
  <c r="BG541" i="3"/>
  <c r="BF541" i="3"/>
  <c r="BE541" i="3"/>
  <c r="BD541" i="3"/>
  <c r="BL540" i="3"/>
  <c r="BJ540" i="3"/>
  <c r="BI540" i="3"/>
  <c r="BH540" i="3"/>
  <c r="BG540" i="3"/>
  <c r="BF540" i="3"/>
  <c r="BE540" i="3"/>
  <c r="BD540" i="3"/>
  <c r="BL539" i="3"/>
  <c r="BJ539" i="3"/>
  <c r="BI539" i="3"/>
  <c r="BH539" i="3"/>
  <c r="BG539" i="3"/>
  <c r="BF539" i="3"/>
  <c r="BE539" i="3"/>
  <c r="BD539" i="3"/>
  <c r="BL538" i="3"/>
  <c r="BJ538" i="3"/>
  <c r="BI538" i="3"/>
  <c r="BH538" i="3"/>
  <c r="BG538" i="3"/>
  <c r="BF538" i="3"/>
  <c r="BE538" i="3"/>
  <c r="BD538" i="3"/>
  <c r="BL537" i="3"/>
  <c r="BJ537" i="3"/>
  <c r="BI537" i="3"/>
  <c r="BH537" i="3"/>
  <c r="BG537" i="3"/>
  <c r="BF537" i="3"/>
  <c r="BE537" i="3"/>
  <c r="BD537" i="3"/>
  <c r="BL536" i="3"/>
  <c r="BJ536" i="3"/>
  <c r="BI536" i="3"/>
  <c r="BH536" i="3"/>
  <c r="BG536" i="3"/>
  <c r="BF536" i="3"/>
  <c r="BE536" i="3"/>
  <c r="BD536" i="3"/>
  <c r="BL535" i="3"/>
  <c r="BJ535" i="3"/>
  <c r="BI535" i="3"/>
  <c r="BH535" i="3"/>
  <c r="BG535" i="3"/>
  <c r="BF535" i="3"/>
  <c r="BE535" i="3"/>
  <c r="BD535" i="3"/>
  <c r="BL534" i="3"/>
  <c r="BJ534" i="3"/>
  <c r="BI534" i="3"/>
  <c r="BH534" i="3"/>
  <c r="BG534" i="3"/>
  <c r="BF534" i="3"/>
  <c r="BE534" i="3"/>
  <c r="BD534" i="3"/>
  <c r="BL533" i="3"/>
  <c r="BJ533" i="3"/>
  <c r="BI533" i="3"/>
  <c r="BH533" i="3"/>
  <c r="BG533" i="3"/>
  <c r="BF533" i="3"/>
  <c r="BE533" i="3"/>
  <c r="BD533" i="3"/>
  <c r="BL532" i="3"/>
  <c r="BJ532" i="3"/>
  <c r="BI532" i="3"/>
  <c r="BH532" i="3"/>
  <c r="BG532" i="3"/>
  <c r="BF532" i="3"/>
  <c r="BE532" i="3"/>
  <c r="BD532" i="3"/>
  <c r="BL531" i="3"/>
  <c r="BJ531" i="3"/>
  <c r="BI531" i="3"/>
  <c r="BH531" i="3"/>
  <c r="BG531" i="3"/>
  <c r="BF531" i="3"/>
  <c r="BE531" i="3"/>
  <c r="BD531" i="3"/>
  <c r="BL530" i="3"/>
  <c r="BJ530" i="3"/>
  <c r="BI530" i="3"/>
  <c r="BH530" i="3"/>
  <c r="BG530" i="3"/>
  <c r="BF530" i="3"/>
  <c r="BE530" i="3"/>
  <c r="BD530" i="3"/>
  <c r="BL529" i="3"/>
  <c r="BJ529" i="3"/>
  <c r="BI529" i="3"/>
  <c r="BH529" i="3"/>
  <c r="BG529" i="3"/>
  <c r="BF529" i="3"/>
  <c r="BE529" i="3"/>
  <c r="BD529" i="3"/>
  <c r="BL528" i="3"/>
  <c r="BJ528" i="3"/>
  <c r="BI528" i="3"/>
  <c r="BH528" i="3"/>
  <c r="BG528" i="3"/>
  <c r="BF528" i="3"/>
  <c r="BE528" i="3"/>
  <c r="BD528" i="3"/>
  <c r="BL527" i="3"/>
  <c r="BJ527" i="3"/>
  <c r="BI527" i="3"/>
  <c r="BH527" i="3"/>
  <c r="BG527" i="3"/>
  <c r="BF527" i="3"/>
  <c r="BE527" i="3"/>
  <c r="BD527" i="3"/>
  <c r="BL526" i="3"/>
  <c r="BJ526" i="3"/>
  <c r="BI526" i="3"/>
  <c r="BH526" i="3"/>
  <c r="BG526" i="3"/>
  <c r="BF526" i="3"/>
  <c r="BE526" i="3"/>
  <c r="BD526" i="3"/>
  <c r="BL525" i="3"/>
  <c r="BJ525" i="3"/>
  <c r="BI525" i="3"/>
  <c r="BH525" i="3"/>
  <c r="BG525" i="3"/>
  <c r="BF525" i="3"/>
  <c r="BE525" i="3"/>
  <c r="BD525" i="3"/>
  <c r="BL524" i="3"/>
  <c r="BJ524" i="3"/>
  <c r="BI524" i="3"/>
  <c r="BH524" i="3"/>
  <c r="BG524" i="3"/>
  <c r="BF524" i="3"/>
  <c r="BE524" i="3"/>
  <c r="BD524" i="3"/>
  <c r="BL523" i="3"/>
  <c r="BJ523" i="3"/>
  <c r="BI523" i="3"/>
  <c r="BH523" i="3"/>
  <c r="BG523" i="3"/>
  <c r="BF523" i="3"/>
  <c r="BE523" i="3"/>
  <c r="BD523" i="3"/>
  <c r="BL522" i="3"/>
  <c r="BJ522" i="3"/>
  <c r="BI522" i="3"/>
  <c r="BH522" i="3"/>
  <c r="BG522" i="3"/>
  <c r="BF522" i="3"/>
  <c r="BE522" i="3"/>
  <c r="BD522" i="3"/>
  <c r="BL521" i="3"/>
  <c r="BJ521" i="3"/>
  <c r="BI521" i="3"/>
  <c r="BH521" i="3"/>
  <c r="BG521" i="3"/>
  <c r="BF521" i="3"/>
  <c r="BE521" i="3"/>
  <c r="BD521" i="3"/>
  <c r="BL520" i="3"/>
  <c r="BJ520" i="3"/>
  <c r="BI520" i="3"/>
  <c r="BH520" i="3"/>
  <c r="BG520" i="3"/>
  <c r="BF520" i="3"/>
  <c r="BE520" i="3"/>
  <c r="BD520" i="3"/>
  <c r="BL519" i="3"/>
  <c r="BJ519" i="3"/>
  <c r="BI519" i="3"/>
  <c r="BH519" i="3"/>
  <c r="BG519" i="3"/>
  <c r="BF519" i="3"/>
  <c r="BE519" i="3"/>
  <c r="BD519" i="3"/>
  <c r="BL518" i="3"/>
  <c r="BJ518" i="3"/>
  <c r="BI518" i="3"/>
  <c r="BH518" i="3"/>
  <c r="BG518" i="3"/>
  <c r="BF518" i="3"/>
  <c r="BE518" i="3"/>
  <c r="BD518" i="3"/>
  <c r="BL517" i="3"/>
  <c r="BJ517" i="3"/>
  <c r="BI517" i="3"/>
  <c r="BH517" i="3"/>
  <c r="BG517" i="3"/>
  <c r="BF517" i="3"/>
  <c r="BE517" i="3"/>
  <c r="BD517" i="3"/>
  <c r="BL516" i="3"/>
  <c r="BJ516" i="3"/>
  <c r="BI516" i="3"/>
  <c r="BH516" i="3"/>
  <c r="BG516" i="3"/>
  <c r="BF516" i="3"/>
  <c r="BE516" i="3"/>
  <c r="BD516" i="3"/>
  <c r="BL515" i="3"/>
  <c r="BJ515" i="3"/>
  <c r="BI515" i="3"/>
  <c r="BH515" i="3"/>
  <c r="BG515" i="3"/>
  <c r="BF515" i="3"/>
  <c r="BE515" i="3"/>
  <c r="BD515" i="3"/>
  <c r="BL514" i="3"/>
  <c r="BJ514" i="3"/>
  <c r="BI514" i="3"/>
  <c r="BH514" i="3"/>
  <c r="BG514" i="3"/>
  <c r="BF514" i="3"/>
  <c r="BE514" i="3"/>
  <c r="BD514" i="3"/>
  <c r="BL513" i="3"/>
  <c r="BJ513" i="3"/>
  <c r="BI513" i="3"/>
  <c r="BH513" i="3"/>
  <c r="BG513" i="3"/>
  <c r="BF513" i="3"/>
  <c r="BE513" i="3"/>
  <c r="BD513" i="3"/>
  <c r="BL512" i="3"/>
  <c r="BJ512" i="3"/>
  <c r="BI512" i="3"/>
  <c r="BH512" i="3"/>
  <c r="BG512" i="3"/>
  <c r="BF512" i="3"/>
  <c r="BE512" i="3"/>
  <c r="BD512" i="3"/>
  <c r="BL511" i="3"/>
  <c r="BJ511" i="3"/>
  <c r="BI511" i="3"/>
  <c r="BH511" i="3"/>
  <c r="BG511" i="3"/>
  <c r="BF511" i="3"/>
  <c r="BE511" i="3"/>
  <c r="BD511" i="3"/>
  <c r="BL510" i="3"/>
  <c r="BJ510" i="3"/>
  <c r="BI510" i="3"/>
  <c r="BH510" i="3"/>
  <c r="BG510" i="3"/>
  <c r="BF510" i="3"/>
  <c r="BE510" i="3"/>
  <c r="BD510" i="3"/>
  <c r="BL509" i="3"/>
  <c r="BJ509" i="3"/>
  <c r="BI509" i="3"/>
  <c r="BH509" i="3"/>
  <c r="BG509" i="3"/>
  <c r="BF509" i="3"/>
  <c r="BE509" i="3"/>
  <c r="BD509" i="3"/>
  <c r="BL508" i="3"/>
  <c r="BJ508" i="3"/>
  <c r="BI508" i="3"/>
  <c r="BH508" i="3"/>
  <c r="BG508" i="3"/>
  <c r="BF508" i="3"/>
  <c r="BE508" i="3"/>
  <c r="BD508" i="3"/>
  <c r="BL507" i="3"/>
  <c r="BJ507" i="3"/>
  <c r="BI507" i="3"/>
  <c r="BH507" i="3"/>
  <c r="BG507" i="3"/>
  <c r="BF507" i="3"/>
  <c r="BE507" i="3"/>
  <c r="BD507" i="3"/>
  <c r="BL506" i="3"/>
  <c r="BJ506" i="3"/>
  <c r="BI506" i="3"/>
  <c r="BH506" i="3"/>
  <c r="BG506" i="3"/>
  <c r="BF506" i="3"/>
  <c r="BE506" i="3"/>
  <c r="BD506" i="3"/>
  <c r="BL505" i="3"/>
  <c r="BJ505" i="3"/>
  <c r="BI505" i="3"/>
  <c r="BH505" i="3"/>
  <c r="BG505" i="3"/>
  <c r="BF505" i="3"/>
  <c r="BE505" i="3"/>
  <c r="BD505" i="3"/>
  <c r="BL504" i="3"/>
  <c r="BJ504" i="3"/>
  <c r="BI504" i="3"/>
  <c r="BH504" i="3"/>
  <c r="BG504" i="3"/>
  <c r="BF504" i="3"/>
  <c r="BE504" i="3"/>
  <c r="BD504" i="3"/>
  <c r="BL503" i="3"/>
  <c r="BJ503" i="3"/>
  <c r="BI503" i="3"/>
  <c r="BH503" i="3"/>
  <c r="BG503" i="3"/>
  <c r="BF503" i="3"/>
  <c r="BE503" i="3"/>
  <c r="BD503" i="3"/>
  <c r="BL502" i="3"/>
  <c r="BJ502" i="3"/>
  <c r="BI502" i="3"/>
  <c r="BH502" i="3"/>
  <c r="BG502" i="3"/>
  <c r="BF502" i="3"/>
  <c r="BE502" i="3"/>
  <c r="BD502" i="3"/>
  <c r="BL501" i="3"/>
  <c r="BJ501" i="3"/>
  <c r="BI501" i="3"/>
  <c r="BH501" i="3"/>
  <c r="BG501" i="3"/>
  <c r="BF501" i="3"/>
  <c r="BE501" i="3"/>
  <c r="BD501" i="3"/>
  <c r="BL500" i="3"/>
  <c r="BJ500" i="3"/>
  <c r="BI500" i="3"/>
  <c r="BH500" i="3"/>
  <c r="BG500" i="3"/>
  <c r="BF500" i="3"/>
  <c r="BE500" i="3"/>
  <c r="BD500" i="3"/>
  <c r="BL499" i="3"/>
  <c r="BJ499" i="3"/>
  <c r="BI499" i="3"/>
  <c r="BH499" i="3"/>
  <c r="BG499" i="3"/>
  <c r="BF499" i="3"/>
  <c r="BE499" i="3"/>
  <c r="BD499" i="3"/>
  <c r="BL498" i="3"/>
  <c r="BJ498" i="3"/>
  <c r="BI498" i="3"/>
  <c r="BH498" i="3"/>
  <c r="BG498" i="3"/>
  <c r="BF498" i="3"/>
  <c r="BE498" i="3"/>
  <c r="BD498" i="3"/>
  <c r="BL497" i="3"/>
  <c r="BJ497" i="3"/>
  <c r="BI497" i="3"/>
  <c r="BH497" i="3"/>
  <c r="BG497" i="3"/>
  <c r="BF497" i="3"/>
  <c r="BE497" i="3"/>
  <c r="BD497" i="3"/>
  <c r="BL496" i="3"/>
  <c r="BJ496" i="3"/>
  <c r="BI496" i="3"/>
  <c r="BH496" i="3"/>
  <c r="BG496" i="3"/>
  <c r="BF496" i="3"/>
  <c r="BE496" i="3"/>
  <c r="BD496" i="3"/>
  <c r="BL495" i="3"/>
  <c r="BJ495" i="3"/>
  <c r="BI495" i="3"/>
  <c r="BH495" i="3"/>
  <c r="BG495" i="3"/>
  <c r="BF495" i="3"/>
  <c r="BE495" i="3"/>
  <c r="BD495" i="3"/>
  <c r="BL494" i="3"/>
  <c r="BJ494" i="3"/>
  <c r="BI494" i="3"/>
  <c r="BH494" i="3"/>
  <c r="BG494" i="3"/>
  <c r="BF494" i="3"/>
  <c r="BE494" i="3"/>
  <c r="BD494" i="3"/>
  <c r="BL493" i="3"/>
  <c r="BJ493" i="3"/>
  <c r="BI493" i="3"/>
  <c r="BH493" i="3"/>
  <c r="BG493" i="3"/>
  <c r="BF493" i="3"/>
  <c r="BE493" i="3"/>
  <c r="BD493" i="3"/>
  <c r="BL492" i="3"/>
  <c r="BJ492" i="3"/>
  <c r="BI492" i="3"/>
  <c r="BH492" i="3"/>
  <c r="BG492" i="3"/>
  <c r="BF492" i="3"/>
  <c r="BE492" i="3"/>
  <c r="BD492" i="3"/>
  <c r="BL491" i="3"/>
  <c r="BJ491" i="3"/>
  <c r="BI491" i="3"/>
  <c r="BH491" i="3"/>
  <c r="BG491" i="3"/>
  <c r="BF491" i="3"/>
  <c r="BE491" i="3"/>
  <c r="BD491" i="3"/>
  <c r="BL490" i="3"/>
  <c r="BJ490" i="3"/>
  <c r="BI490" i="3"/>
  <c r="BH490" i="3"/>
  <c r="BG490" i="3"/>
  <c r="BF490" i="3"/>
  <c r="BE490" i="3"/>
  <c r="BD490" i="3"/>
  <c r="BL489" i="3"/>
  <c r="BJ489" i="3"/>
  <c r="BI489" i="3"/>
  <c r="BH489" i="3"/>
  <c r="BG489" i="3"/>
  <c r="BF489" i="3"/>
  <c r="BE489" i="3"/>
  <c r="BD489" i="3"/>
  <c r="BL488" i="3"/>
  <c r="BJ488" i="3"/>
  <c r="BI488" i="3"/>
  <c r="BH488" i="3"/>
  <c r="BG488" i="3"/>
  <c r="BF488" i="3"/>
  <c r="BE488" i="3"/>
  <c r="BD488" i="3"/>
  <c r="BL487" i="3"/>
  <c r="BJ487" i="3"/>
  <c r="BI487" i="3"/>
  <c r="BH487" i="3"/>
  <c r="BG487" i="3"/>
  <c r="BF487" i="3"/>
  <c r="BE487" i="3"/>
  <c r="BD487" i="3"/>
  <c r="BL486" i="3"/>
  <c r="BJ486" i="3"/>
  <c r="BI486" i="3"/>
  <c r="BH486" i="3"/>
  <c r="BG486" i="3"/>
  <c r="BF486" i="3"/>
  <c r="BE486" i="3"/>
  <c r="BD486" i="3"/>
  <c r="BL485" i="3"/>
  <c r="BJ485" i="3"/>
  <c r="BI485" i="3"/>
  <c r="BH485" i="3"/>
  <c r="BG485" i="3"/>
  <c r="BF485" i="3"/>
  <c r="BE485" i="3"/>
  <c r="BD485" i="3"/>
  <c r="BL484" i="3"/>
  <c r="BJ484" i="3"/>
  <c r="BI484" i="3"/>
  <c r="BH484" i="3"/>
  <c r="BG484" i="3"/>
  <c r="BF484" i="3"/>
  <c r="BE484" i="3"/>
  <c r="BD484" i="3"/>
  <c r="BL483" i="3"/>
  <c r="BJ483" i="3"/>
  <c r="BI483" i="3"/>
  <c r="BH483" i="3"/>
  <c r="BG483" i="3"/>
  <c r="BF483" i="3"/>
  <c r="BE483" i="3"/>
  <c r="BD483" i="3"/>
  <c r="BL482" i="3"/>
  <c r="BJ482" i="3"/>
  <c r="BI482" i="3"/>
  <c r="BH482" i="3"/>
  <c r="BG482" i="3"/>
  <c r="BF482" i="3"/>
  <c r="BE482" i="3"/>
  <c r="BD482" i="3"/>
  <c r="BL481" i="3"/>
  <c r="BJ481" i="3"/>
  <c r="BI481" i="3"/>
  <c r="BH481" i="3"/>
  <c r="BG481" i="3"/>
  <c r="BF481" i="3"/>
  <c r="BE481" i="3"/>
  <c r="BD481" i="3"/>
  <c r="BL480" i="3"/>
  <c r="BJ480" i="3"/>
  <c r="BI480" i="3"/>
  <c r="BH480" i="3"/>
  <c r="BG480" i="3"/>
  <c r="BF480" i="3"/>
  <c r="BE480" i="3"/>
  <c r="BD480" i="3"/>
  <c r="BL479" i="3"/>
  <c r="BJ479" i="3"/>
  <c r="BI479" i="3"/>
  <c r="BH479" i="3"/>
  <c r="BG479" i="3"/>
  <c r="BF479" i="3"/>
  <c r="BE479" i="3"/>
  <c r="BD479" i="3"/>
  <c r="BL478" i="3"/>
  <c r="BJ478" i="3"/>
  <c r="BI478" i="3"/>
  <c r="BH478" i="3"/>
  <c r="BG478" i="3"/>
  <c r="BF478" i="3"/>
  <c r="BE478" i="3"/>
  <c r="BD478" i="3"/>
  <c r="BL477" i="3"/>
  <c r="BJ477" i="3"/>
  <c r="BI477" i="3"/>
  <c r="BH477" i="3"/>
  <c r="BG477" i="3"/>
  <c r="BF477" i="3"/>
  <c r="BE477" i="3"/>
  <c r="BD477" i="3"/>
  <c r="BL476" i="3"/>
  <c r="BJ476" i="3"/>
  <c r="BI476" i="3"/>
  <c r="BH476" i="3"/>
  <c r="BG476" i="3"/>
  <c r="BF476" i="3"/>
  <c r="BE476" i="3"/>
  <c r="BD476" i="3"/>
  <c r="BL475" i="3"/>
  <c r="BJ475" i="3"/>
  <c r="BI475" i="3"/>
  <c r="BH475" i="3"/>
  <c r="BG475" i="3"/>
  <c r="BF475" i="3"/>
  <c r="BE475" i="3"/>
  <c r="BD475" i="3"/>
  <c r="BL474" i="3"/>
  <c r="BJ474" i="3"/>
  <c r="BI474" i="3"/>
  <c r="BH474" i="3"/>
  <c r="BG474" i="3"/>
  <c r="BF474" i="3"/>
  <c r="BE474" i="3"/>
  <c r="BD474" i="3"/>
  <c r="BL473" i="3"/>
  <c r="BJ473" i="3"/>
  <c r="BI473" i="3"/>
  <c r="BH473" i="3"/>
  <c r="BG473" i="3"/>
  <c r="BF473" i="3"/>
  <c r="BE473" i="3"/>
  <c r="BD473" i="3"/>
  <c r="BL472" i="3"/>
  <c r="BJ472" i="3"/>
  <c r="BI472" i="3"/>
  <c r="BH472" i="3"/>
  <c r="BG472" i="3"/>
  <c r="BF472" i="3"/>
  <c r="BE472" i="3"/>
  <c r="BD472" i="3"/>
  <c r="BL471" i="3"/>
  <c r="BJ471" i="3"/>
  <c r="BI471" i="3"/>
  <c r="BH471" i="3"/>
  <c r="BG471" i="3"/>
  <c r="BF471" i="3"/>
  <c r="BE471" i="3"/>
  <c r="BD471" i="3"/>
  <c r="BL470" i="3"/>
  <c r="BJ470" i="3"/>
  <c r="BI470" i="3"/>
  <c r="BH470" i="3"/>
  <c r="BG470" i="3"/>
  <c r="BF470" i="3"/>
  <c r="BE470" i="3"/>
  <c r="BD470" i="3"/>
  <c r="BL469" i="3"/>
  <c r="BJ469" i="3"/>
  <c r="BI469" i="3"/>
  <c r="BH469" i="3"/>
  <c r="BG469" i="3"/>
  <c r="BF469" i="3"/>
  <c r="BE469" i="3"/>
  <c r="BD469" i="3"/>
  <c r="BL468" i="3"/>
  <c r="BJ468" i="3"/>
  <c r="BI468" i="3"/>
  <c r="BH468" i="3"/>
  <c r="BG468" i="3"/>
  <c r="BF468" i="3"/>
  <c r="BE468" i="3"/>
  <c r="BD468" i="3"/>
  <c r="BL467" i="3"/>
  <c r="BJ467" i="3"/>
  <c r="BI467" i="3"/>
  <c r="BH467" i="3"/>
  <c r="BG467" i="3"/>
  <c r="BF467" i="3"/>
  <c r="BE467" i="3"/>
  <c r="BD467" i="3"/>
  <c r="BL466" i="3"/>
  <c r="BJ466" i="3"/>
  <c r="BI466" i="3"/>
  <c r="BH466" i="3"/>
  <c r="BG466" i="3"/>
  <c r="BF466" i="3"/>
  <c r="BE466" i="3"/>
  <c r="BD466" i="3"/>
  <c r="BL465" i="3"/>
  <c r="BJ465" i="3"/>
  <c r="BI465" i="3"/>
  <c r="BH465" i="3"/>
  <c r="BG465" i="3"/>
  <c r="BF465" i="3"/>
  <c r="BE465" i="3"/>
  <c r="BD465" i="3"/>
  <c r="BL464" i="3"/>
  <c r="BJ464" i="3"/>
  <c r="BI464" i="3"/>
  <c r="BH464" i="3"/>
  <c r="BG464" i="3"/>
  <c r="BF464" i="3"/>
  <c r="BE464" i="3"/>
  <c r="BD464" i="3"/>
  <c r="BL463" i="3"/>
  <c r="BJ463" i="3"/>
  <c r="BI463" i="3"/>
  <c r="BH463" i="3"/>
  <c r="BG463" i="3"/>
  <c r="BF463" i="3"/>
  <c r="BE463" i="3"/>
  <c r="BD463" i="3"/>
  <c r="BL462" i="3"/>
  <c r="BJ462" i="3"/>
  <c r="BI462" i="3"/>
  <c r="BH462" i="3"/>
  <c r="BG462" i="3"/>
  <c r="BF462" i="3"/>
  <c r="BE462" i="3"/>
  <c r="BD462" i="3"/>
  <c r="BL461" i="3"/>
  <c r="BJ461" i="3"/>
  <c r="BI461" i="3"/>
  <c r="BH461" i="3"/>
  <c r="BG461" i="3"/>
  <c r="BF461" i="3"/>
  <c r="BE461" i="3"/>
  <c r="BD461" i="3"/>
  <c r="BL460" i="3"/>
  <c r="BJ460" i="3"/>
  <c r="BI460" i="3"/>
  <c r="BH460" i="3"/>
  <c r="BG460" i="3"/>
  <c r="BF460" i="3"/>
  <c r="BE460" i="3"/>
  <c r="BD460" i="3"/>
  <c r="BL459" i="3"/>
  <c r="BJ459" i="3"/>
  <c r="BI459" i="3"/>
  <c r="BH459" i="3"/>
  <c r="BG459" i="3"/>
  <c r="BF459" i="3"/>
  <c r="BE459" i="3"/>
  <c r="BD459" i="3"/>
  <c r="BL458" i="3"/>
  <c r="BJ458" i="3"/>
  <c r="BI458" i="3"/>
  <c r="BH458" i="3"/>
  <c r="BG458" i="3"/>
  <c r="BF458" i="3"/>
  <c r="BE458" i="3"/>
  <c r="BD458" i="3"/>
  <c r="BL457" i="3"/>
  <c r="BJ457" i="3"/>
  <c r="BI457" i="3"/>
  <c r="BH457" i="3"/>
  <c r="BG457" i="3"/>
  <c r="BF457" i="3"/>
  <c r="BE457" i="3"/>
  <c r="BD457" i="3"/>
  <c r="BL456" i="3"/>
  <c r="BJ456" i="3"/>
  <c r="BI456" i="3"/>
  <c r="BH456" i="3"/>
  <c r="BG456" i="3"/>
  <c r="BF456" i="3"/>
  <c r="BE456" i="3"/>
  <c r="BD456" i="3"/>
  <c r="BL455" i="3"/>
  <c r="BJ455" i="3"/>
  <c r="BI455" i="3"/>
  <c r="BH455" i="3"/>
  <c r="BG455" i="3"/>
  <c r="BF455" i="3"/>
  <c r="BE455" i="3"/>
  <c r="BD455" i="3"/>
  <c r="BL454" i="3"/>
  <c r="BJ454" i="3"/>
  <c r="BI454" i="3"/>
  <c r="BH454" i="3"/>
  <c r="BG454" i="3"/>
  <c r="BF454" i="3"/>
  <c r="BE454" i="3"/>
  <c r="BD454" i="3"/>
  <c r="BL453" i="3"/>
  <c r="BJ453" i="3"/>
  <c r="BI453" i="3"/>
  <c r="BH453" i="3"/>
  <c r="BG453" i="3"/>
  <c r="BF453" i="3"/>
  <c r="BE453" i="3"/>
  <c r="BD453" i="3"/>
  <c r="BL452" i="3"/>
  <c r="BJ452" i="3"/>
  <c r="BI452" i="3"/>
  <c r="BH452" i="3"/>
  <c r="BG452" i="3"/>
  <c r="BF452" i="3"/>
  <c r="BE452" i="3"/>
  <c r="BD452" i="3"/>
  <c r="BL451" i="3"/>
  <c r="BJ451" i="3"/>
  <c r="BI451" i="3"/>
  <c r="BH451" i="3"/>
  <c r="BG451" i="3"/>
  <c r="BF451" i="3"/>
  <c r="BE451" i="3"/>
  <c r="BD451" i="3"/>
  <c r="BL450" i="3"/>
  <c r="BJ450" i="3"/>
  <c r="BI450" i="3"/>
  <c r="BH450" i="3"/>
  <c r="BG450" i="3"/>
  <c r="BF450" i="3"/>
  <c r="BE450" i="3"/>
  <c r="BD450" i="3"/>
  <c r="BL449" i="3"/>
  <c r="BJ449" i="3"/>
  <c r="BI449" i="3"/>
  <c r="BH449" i="3"/>
  <c r="BG449" i="3"/>
  <c r="BF449" i="3"/>
  <c r="BE449" i="3"/>
  <c r="BD449" i="3"/>
  <c r="BL448" i="3"/>
  <c r="BJ448" i="3"/>
  <c r="BI448" i="3"/>
  <c r="BH448" i="3"/>
  <c r="BG448" i="3"/>
  <c r="BF448" i="3"/>
  <c r="BE448" i="3"/>
  <c r="BD448" i="3"/>
  <c r="BL447" i="3"/>
  <c r="BJ447" i="3"/>
  <c r="BI447" i="3"/>
  <c r="BH447" i="3"/>
  <c r="BG447" i="3"/>
  <c r="BF447" i="3"/>
  <c r="BE447" i="3"/>
  <c r="BD447" i="3"/>
  <c r="BL446" i="3"/>
  <c r="BJ446" i="3"/>
  <c r="BI446" i="3"/>
  <c r="BH446" i="3"/>
  <c r="BG446" i="3"/>
  <c r="BF446" i="3"/>
  <c r="BE446" i="3"/>
  <c r="BD446" i="3"/>
  <c r="BL445" i="3"/>
  <c r="BJ445" i="3"/>
  <c r="BI445" i="3"/>
  <c r="BH445" i="3"/>
  <c r="BG445" i="3"/>
  <c r="BF445" i="3"/>
  <c r="BE445" i="3"/>
  <c r="BD445" i="3"/>
  <c r="BL444" i="3"/>
  <c r="BJ444" i="3"/>
  <c r="BI444" i="3"/>
  <c r="BH444" i="3"/>
  <c r="BG444" i="3"/>
  <c r="BF444" i="3"/>
  <c r="BE444" i="3"/>
  <c r="BD444" i="3"/>
  <c r="BL443" i="3"/>
  <c r="BJ443" i="3"/>
  <c r="BI443" i="3"/>
  <c r="BH443" i="3"/>
  <c r="BG443" i="3"/>
  <c r="BF443" i="3"/>
  <c r="BE443" i="3"/>
  <c r="BD443" i="3"/>
  <c r="BL442" i="3"/>
  <c r="BJ442" i="3"/>
  <c r="BI442" i="3"/>
  <c r="BH442" i="3"/>
  <c r="BG442" i="3"/>
  <c r="BF442" i="3"/>
  <c r="BE442" i="3"/>
  <c r="BD442" i="3"/>
  <c r="BL441" i="3"/>
  <c r="BJ441" i="3"/>
  <c r="BI441" i="3"/>
  <c r="BH441" i="3"/>
  <c r="BG441" i="3"/>
  <c r="BF441" i="3"/>
  <c r="BE441" i="3"/>
  <c r="BD441" i="3"/>
  <c r="BL440" i="3"/>
  <c r="BJ440" i="3"/>
  <c r="BI440" i="3"/>
  <c r="BH440" i="3"/>
  <c r="BG440" i="3"/>
  <c r="BF440" i="3"/>
  <c r="BE440" i="3"/>
  <c r="BD440" i="3"/>
  <c r="BL439" i="3"/>
  <c r="BJ439" i="3"/>
  <c r="BI439" i="3"/>
  <c r="BH439" i="3"/>
  <c r="BG439" i="3"/>
  <c r="BF439" i="3"/>
  <c r="BE439" i="3"/>
  <c r="BD439" i="3"/>
  <c r="BL438" i="3"/>
  <c r="BJ438" i="3"/>
  <c r="BI438" i="3"/>
  <c r="BH438" i="3"/>
  <c r="BG438" i="3"/>
  <c r="BF438" i="3"/>
  <c r="BE438" i="3"/>
  <c r="BD438" i="3"/>
  <c r="BL437" i="3"/>
  <c r="BJ437" i="3"/>
  <c r="BI437" i="3"/>
  <c r="BH437" i="3"/>
  <c r="BG437" i="3"/>
  <c r="BF437" i="3"/>
  <c r="BE437" i="3"/>
  <c r="BD437" i="3"/>
  <c r="BL436" i="3"/>
  <c r="BJ436" i="3"/>
  <c r="BI436" i="3"/>
  <c r="BH436" i="3"/>
  <c r="BG436" i="3"/>
  <c r="BF436" i="3"/>
  <c r="BE436" i="3"/>
  <c r="BD436" i="3"/>
  <c r="BL435" i="3"/>
  <c r="BJ435" i="3"/>
  <c r="BI435" i="3"/>
  <c r="BH435" i="3"/>
  <c r="BG435" i="3"/>
  <c r="BF435" i="3"/>
  <c r="BE435" i="3"/>
  <c r="BD435" i="3"/>
  <c r="BL434" i="3"/>
  <c r="BJ434" i="3"/>
  <c r="BI434" i="3"/>
  <c r="BH434" i="3"/>
  <c r="BG434" i="3"/>
  <c r="BF434" i="3"/>
  <c r="BE434" i="3"/>
  <c r="BD434" i="3"/>
  <c r="BL433" i="3"/>
  <c r="BJ433" i="3"/>
  <c r="BI433" i="3"/>
  <c r="BH433" i="3"/>
  <c r="BG433" i="3"/>
  <c r="BF433" i="3"/>
  <c r="BE433" i="3"/>
  <c r="BD433" i="3"/>
  <c r="BL432" i="3"/>
  <c r="BJ432" i="3"/>
  <c r="BI432" i="3"/>
  <c r="BH432" i="3"/>
  <c r="BG432" i="3"/>
  <c r="BF432" i="3"/>
  <c r="BE432" i="3"/>
  <c r="BD432" i="3"/>
  <c r="BL431" i="3"/>
  <c r="BJ431" i="3"/>
  <c r="BI431" i="3"/>
  <c r="BH431" i="3"/>
  <c r="BG431" i="3"/>
  <c r="BF431" i="3"/>
  <c r="BE431" i="3"/>
  <c r="BD431" i="3"/>
  <c r="BL430" i="3"/>
  <c r="BJ430" i="3"/>
  <c r="BI430" i="3"/>
  <c r="BH430" i="3"/>
  <c r="BG430" i="3"/>
  <c r="BF430" i="3"/>
  <c r="BE430" i="3"/>
  <c r="BD430" i="3"/>
  <c r="BL429" i="3"/>
  <c r="BJ429" i="3"/>
  <c r="BI429" i="3"/>
  <c r="BH429" i="3"/>
  <c r="BG429" i="3"/>
  <c r="BF429" i="3"/>
  <c r="BE429" i="3"/>
  <c r="BD429" i="3"/>
  <c r="BL428" i="3"/>
  <c r="BJ428" i="3"/>
  <c r="BI428" i="3"/>
  <c r="BH428" i="3"/>
  <c r="BG428" i="3"/>
  <c r="BF428" i="3"/>
  <c r="BE428" i="3"/>
  <c r="BD428" i="3"/>
  <c r="BL427" i="3"/>
  <c r="BJ427" i="3"/>
  <c r="BI427" i="3"/>
  <c r="BH427" i="3"/>
  <c r="BG427" i="3"/>
  <c r="BF427" i="3"/>
  <c r="BE427" i="3"/>
  <c r="BD427" i="3"/>
  <c r="BL426" i="3"/>
  <c r="BJ426" i="3"/>
  <c r="BI426" i="3"/>
  <c r="BH426" i="3"/>
  <c r="BG426" i="3"/>
  <c r="BF426" i="3"/>
  <c r="BE426" i="3"/>
  <c r="BD426" i="3"/>
  <c r="BL425" i="3"/>
  <c r="BJ425" i="3"/>
  <c r="BI425" i="3"/>
  <c r="BH425" i="3"/>
  <c r="BG425" i="3"/>
  <c r="BF425" i="3"/>
  <c r="BE425" i="3"/>
  <c r="BD425" i="3"/>
  <c r="BL424" i="3"/>
  <c r="BJ424" i="3"/>
  <c r="BI424" i="3"/>
  <c r="BH424" i="3"/>
  <c r="BG424" i="3"/>
  <c r="BF424" i="3"/>
  <c r="BE424" i="3"/>
  <c r="BD424" i="3"/>
  <c r="BL423" i="3"/>
  <c r="BJ423" i="3"/>
  <c r="BI423" i="3"/>
  <c r="BH423" i="3"/>
  <c r="BG423" i="3"/>
  <c r="BF423" i="3"/>
  <c r="BE423" i="3"/>
  <c r="BD423" i="3"/>
  <c r="BL422" i="3"/>
  <c r="BJ422" i="3"/>
  <c r="BI422" i="3"/>
  <c r="BH422" i="3"/>
  <c r="BG422" i="3"/>
  <c r="BF422" i="3"/>
  <c r="BE422" i="3"/>
  <c r="BD422" i="3"/>
  <c r="BL421" i="3"/>
  <c r="BJ421" i="3"/>
  <c r="BI421" i="3"/>
  <c r="BH421" i="3"/>
  <c r="BG421" i="3"/>
  <c r="BF421" i="3"/>
  <c r="BE421" i="3"/>
  <c r="BD421" i="3"/>
  <c r="BL420" i="3"/>
  <c r="BJ420" i="3"/>
  <c r="BI420" i="3"/>
  <c r="BH420" i="3"/>
  <c r="BG420" i="3"/>
  <c r="BF420" i="3"/>
  <c r="BE420" i="3"/>
  <c r="BD420" i="3"/>
  <c r="BL419" i="3"/>
  <c r="BJ419" i="3"/>
  <c r="BI419" i="3"/>
  <c r="BH419" i="3"/>
  <c r="BG419" i="3"/>
  <c r="BF419" i="3"/>
  <c r="BE419" i="3"/>
  <c r="BD419" i="3"/>
  <c r="BL418" i="3"/>
  <c r="BJ418" i="3"/>
  <c r="BI418" i="3"/>
  <c r="BH418" i="3"/>
  <c r="BG418" i="3"/>
  <c r="BF418" i="3"/>
  <c r="BE418" i="3"/>
  <c r="BD418" i="3"/>
  <c r="BL417" i="3"/>
  <c r="BJ417" i="3"/>
  <c r="BI417" i="3"/>
  <c r="BH417" i="3"/>
  <c r="BG417" i="3"/>
  <c r="BF417" i="3"/>
  <c r="BE417" i="3"/>
  <c r="BD417" i="3"/>
  <c r="BL416" i="3"/>
  <c r="BJ416" i="3"/>
  <c r="BI416" i="3"/>
  <c r="BH416" i="3"/>
  <c r="BG416" i="3"/>
  <c r="BF416" i="3"/>
  <c r="BE416" i="3"/>
  <c r="BD416" i="3"/>
  <c r="BL415" i="3"/>
  <c r="BJ415" i="3"/>
  <c r="BI415" i="3"/>
  <c r="BH415" i="3"/>
  <c r="BG415" i="3"/>
  <c r="BF415" i="3"/>
  <c r="BE415" i="3"/>
  <c r="BD415" i="3"/>
  <c r="BL414" i="3"/>
  <c r="BJ414" i="3"/>
  <c r="BI414" i="3"/>
  <c r="BH414" i="3"/>
  <c r="BG414" i="3"/>
  <c r="BF414" i="3"/>
  <c r="BE414" i="3"/>
  <c r="BD414" i="3"/>
  <c r="BL413" i="3"/>
  <c r="BJ413" i="3"/>
  <c r="BI413" i="3"/>
  <c r="BH413" i="3"/>
  <c r="BG413" i="3"/>
  <c r="BF413" i="3"/>
  <c r="BE413" i="3"/>
  <c r="BD413" i="3"/>
  <c r="BL412" i="3"/>
  <c r="BJ412" i="3"/>
  <c r="BI412" i="3"/>
  <c r="BH412" i="3"/>
  <c r="BG412" i="3"/>
  <c r="BF412" i="3"/>
  <c r="BE412" i="3"/>
  <c r="BD412" i="3"/>
  <c r="BL411" i="3"/>
  <c r="BJ411" i="3"/>
  <c r="BI411" i="3"/>
  <c r="BH411" i="3"/>
  <c r="BG411" i="3"/>
  <c r="BF411" i="3"/>
  <c r="BE411" i="3"/>
  <c r="BD411" i="3"/>
  <c r="BL410" i="3"/>
  <c r="BJ410" i="3"/>
  <c r="BI410" i="3"/>
  <c r="BH410" i="3"/>
  <c r="BG410" i="3"/>
  <c r="BF410" i="3"/>
  <c r="BE410" i="3"/>
  <c r="BD410" i="3"/>
  <c r="BL409" i="3"/>
  <c r="BJ409" i="3"/>
  <c r="BI409" i="3"/>
  <c r="BH409" i="3"/>
  <c r="BG409" i="3"/>
  <c r="BF409" i="3"/>
  <c r="BE409" i="3"/>
  <c r="BD409" i="3"/>
  <c r="BL408" i="3"/>
  <c r="BJ408" i="3"/>
  <c r="BI408" i="3"/>
  <c r="BH408" i="3"/>
  <c r="BG408" i="3"/>
  <c r="BF408" i="3"/>
  <c r="BE408" i="3"/>
  <c r="BD408" i="3"/>
  <c r="BL407" i="3"/>
  <c r="BJ407" i="3"/>
  <c r="BI407" i="3"/>
  <c r="BH407" i="3"/>
  <c r="BG407" i="3"/>
  <c r="BF407" i="3"/>
  <c r="BE407" i="3"/>
  <c r="BD407" i="3"/>
  <c r="BL406" i="3"/>
  <c r="BJ406" i="3"/>
  <c r="BI406" i="3"/>
  <c r="BH406" i="3"/>
  <c r="BG406" i="3"/>
  <c r="BF406" i="3"/>
  <c r="BE406" i="3"/>
  <c r="BD406" i="3"/>
  <c r="BL405" i="3"/>
  <c r="BJ405" i="3"/>
  <c r="BI405" i="3"/>
  <c r="BH405" i="3"/>
  <c r="BG405" i="3"/>
  <c r="BF405" i="3"/>
  <c r="BE405" i="3"/>
  <c r="BD405" i="3"/>
  <c r="BL404" i="3"/>
  <c r="BJ404" i="3"/>
  <c r="BI404" i="3"/>
  <c r="BH404" i="3"/>
  <c r="BG404" i="3"/>
  <c r="BF404" i="3"/>
  <c r="BE404" i="3"/>
  <c r="BD404" i="3"/>
  <c r="BL403" i="3"/>
  <c r="BJ403" i="3"/>
  <c r="BI403" i="3"/>
  <c r="BH403" i="3"/>
  <c r="BG403" i="3"/>
  <c r="BF403" i="3"/>
  <c r="BE403" i="3"/>
  <c r="BD403" i="3"/>
  <c r="BL402" i="3"/>
  <c r="BJ402" i="3"/>
  <c r="BI402" i="3"/>
  <c r="BH402" i="3"/>
  <c r="BG402" i="3"/>
  <c r="BF402" i="3"/>
  <c r="BE402" i="3"/>
  <c r="BD402" i="3"/>
  <c r="BL401" i="3"/>
  <c r="BJ401" i="3"/>
  <c r="BI401" i="3"/>
  <c r="BH401" i="3"/>
  <c r="BG401" i="3"/>
  <c r="BF401" i="3"/>
  <c r="BE401" i="3"/>
  <c r="BD401" i="3"/>
  <c r="BL400" i="3"/>
  <c r="BJ400" i="3"/>
  <c r="BI400" i="3"/>
  <c r="BH400" i="3"/>
  <c r="BG400" i="3"/>
  <c r="BF400" i="3"/>
  <c r="BE400" i="3"/>
  <c r="BD400" i="3"/>
  <c r="BL399" i="3"/>
  <c r="BJ399" i="3"/>
  <c r="BI399" i="3"/>
  <c r="BH399" i="3"/>
  <c r="BG399" i="3"/>
  <c r="BF399" i="3"/>
  <c r="BE399" i="3"/>
  <c r="BD399" i="3"/>
  <c r="BL398" i="3"/>
  <c r="BJ398" i="3"/>
  <c r="BI398" i="3"/>
  <c r="BH398" i="3"/>
  <c r="BG398" i="3"/>
  <c r="BF398" i="3"/>
  <c r="BE398" i="3"/>
  <c r="BD398" i="3"/>
  <c r="BL397" i="3"/>
  <c r="BJ397" i="3"/>
  <c r="BI397" i="3"/>
  <c r="BH397" i="3"/>
  <c r="BG397" i="3"/>
  <c r="BF397" i="3"/>
  <c r="BE397" i="3"/>
  <c r="BD397" i="3"/>
  <c r="BL396" i="3"/>
  <c r="BJ396" i="3"/>
  <c r="BI396" i="3"/>
  <c r="BH396" i="3"/>
  <c r="BG396" i="3"/>
  <c r="BF396" i="3"/>
  <c r="BE396" i="3"/>
  <c r="BD396" i="3"/>
  <c r="BL395" i="3"/>
  <c r="BJ395" i="3"/>
  <c r="BI395" i="3"/>
  <c r="BH395" i="3"/>
  <c r="BG395" i="3"/>
  <c r="BF395" i="3"/>
  <c r="BE395" i="3"/>
  <c r="BD395" i="3"/>
  <c r="BL394" i="3"/>
  <c r="BJ394" i="3"/>
  <c r="BI394" i="3"/>
  <c r="BH394" i="3"/>
  <c r="BG394" i="3"/>
  <c r="BF394" i="3"/>
  <c r="BE394" i="3"/>
  <c r="BD394" i="3"/>
  <c r="BL393" i="3"/>
  <c r="BJ393" i="3"/>
  <c r="BI393" i="3"/>
  <c r="BH393" i="3"/>
  <c r="BG393" i="3"/>
  <c r="BF393" i="3"/>
  <c r="BE393" i="3"/>
  <c r="BD393" i="3"/>
  <c r="BL392" i="3"/>
  <c r="BJ392" i="3"/>
  <c r="BI392" i="3"/>
  <c r="BH392" i="3"/>
  <c r="BG392" i="3"/>
  <c r="BF392" i="3"/>
  <c r="BE392" i="3"/>
  <c r="BD392" i="3"/>
  <c r="BL391" i="3"/>
  <c r="BJ391" i="3"/>
  <c r="BI391" i="3"/>
  <c r="BH391" i="3"/>
  <c r="BG391" i="3"/>
  <c r="BF391" i="3"/>
  <c r="BE391" i="3"/>
  <c r="BD391" i="3"/>
  <c r="BL390" i="3"/>
  <c r="BJ390" i="3"/>
  <c r="BI390" i="3"/>
  <c r="BH390" i="3"/>
  <c r="BG390" i="3"/>
  <c r="BF390" i="3"/>
  <c r="BE390" i="3"/>
  <c r="BD390" i="3"/>
  <c r="BL389" i="3"/>
  <c r="BJ389" i="3"/>
  <c r="BI389" i="3"/>
  <c r="BH389" i="3"/>
  <c r="BG389" i="3"/>
  <c r="BF389" i="3"/>
  <c r="BE389" i="3"/>
  <c r="BD389" i="3"/>
  <c r="BL388" i="3"/>
  <c r="BJ388" i="3"/>
  <c r="BI388" i="3"/>
  <c r="BH388" i="3"/>
  <c r="BG388" i="3"/>
  <c r="BF388" i="3"/>
  <c r="BE388" i="3"/>
  <c r="BD388" i="3"/>
  <c r="BL387" i="3"/>
  <c r="BJ387" i="3"/>
  <c r="BI387" i="3"/>
  <c r="BH387" i="3"/>
  <c r="BG387" i="3"/>
  <c r="BF387" i="3"/>
  <c r="BE387" i="3"/>
  <c r="BD387" i="3"/>
  <c r="BL386" i="3"/>
  <c r="BJ386" i="3"/>
  <c r="BI386" i="3"/>
  <c r="BH386" i="3"/>
  <c r="BG386" i="3"/>
  <c r="BF386" i="3"/>
  <c r="BE386" i="3"/>
  <c r="BD386" i="3"/>
  <c r="BL385" i="3"/>
  <c r="BJ385" i="3"/>
  <c r="BI385" i="3"/>
  <c r="BH385" i="3"/>
  <c r="BG385" i="3"/>
  <c r="BF385" i="3"/>
  <c r="BE385" i="3"/>
  <c r="BD385" i="3"/>
  <c r="BL384" i="3"/>
  <c r="BJ384" i="3"/>
  <c r="BI384" i="3"/>
  <c r="BH384" i="3"/>
  <c r="BG384" i="3"/>
  <c r="BF384" i="3"/>
  <c r="BE384" i="3"/>
  <c r="BD384" i="3"/>
  <c r="BL383" i="3"/>
  <c r="BJ383" i="3"/>
  <c r="BI383" i="3"/>
  <c r="BH383" i="3"/>
  <c r="BG383" i="3"/>
  <c r="BF383" i="3"/>
  <c r="BE383" i="3"/>
  <c r="BD383" i="3"/>
  <c r="BL382" i="3"/>
  <c r="BJ382" i="3"/>
  <c r="BI382" i="3"/>
  <c r="BH382" i="3"/>
  <c r="BG382" i="3"/>
  <c r="BF382" i="3"/>
  <c r="BE382" i="3"/>
  <c r="BD382" i="3"/>
  <c r="BL381" i="3"/>
  <c r="BJ381" i="3"/>
  <c r="BI381" i="3"/>
  <c r="BH381" i="3"/>
  <c r="BG381" i="3"/>
  <c r="BF381" i="3"/>
  <c r="BE381" i="3"/>
  <c r="BD381" i="3"/>
  <c r="BL380" i="3"/>
  <c r="BJ380" i="3"/>
  <c r="BI380" i="3"/>
  <c r="BH380" i="3"/>
  <c r="BG380" i="3"/>
  <c r="BF380" i="3"/>
  <c r="BE380" i="3"/>
  <c r="BD380" i="3"/>
  <c r="BL379" i="3"/>
  <c r="BJ379" i="3"/>
  <c r="BI379" i="3"/>
  <c r="BH379" i="3"/>
  <c r="BG379" i="3"/>
  <c r="BF379" i="3"/>
  <c r="BE379" i="3"/>
  <c r="BD379" i="3"/>
  <c r="BL378" i="3"/>
  <c r="BJ378" i="3"/>
  <c r="BI378" i="3"/>
  <c r="BH378" i="3"/>
  <c r="BG378" i="3"/>
  <c r="BF378" i="3"/>
  <c r="BE378" i="3"/>
  <c r="BD378" i="3"/>
  <c r="BL377" i="3"/>
  <c r="BJ377" i="3"/>
  <c r="BI377" i="3"/>
  <c r="BH377" i="3"/>
  <c r="BG377" i="3"/>
  <c r="BF377" i="3"/>
  <c r="BE377" i="3"/>
  <c r="BD377" i="3"/>
  <c r="BL376" i="3"/>
  <c r="BJ376" i="3"/>
  <c r="BI376" i="3"/>
  <c r="BH376" i="3"/>
  <c r="BG376" i="3"/>
  <c r="BF376" i="3"/>
  <c r="BE376" i="3"/>
  <c r="BD376" i="3"/>
  <c r="BL375" i="3"/>
  <c r="BJ375" i="3"/>
  <c r="BI375" i="3"/>
  <c r="BH375" i="3"/>
  <c r="BG375" i="3"/>
  <c r="BF375" i="3"/>
  <c r="BE375" i="3"/>
  <c r="BD375" i="3"/>
  <c r="BL374" i="3"/>
  <c r="BJ374" i="3"/>
  <c r="BI374" i="3"/>
  <c r="BH374" i="3"/>
  <c r="BG374" i="3"/>
  <c r="BF374" i="3"/>
  <c r="BE374" i="3"/>
  <c r="BD374" i="3"/>
  <c r="BL373" i="3"/>
  <c r="BJ373" i="3"/>
  <c r="BI373" i="3"/>
  <c r="BH373" i="3"/>
  <c r="BG373" i="3"/>
  <c r="BF373" i="3"/>
  <c r="BE373" i="3"/>
  <c r="BD373" i="3"/>
  <c r="BL372" i="3"/>
  <c r="BJ372" i="3"/>
  <c r="BI372" i="3"/>
  <c r="BH372" i="3"/>
  <c r="BG372" i="3"/>
  <c r="BF372" i="3"/>
  <c r="BE372" i="3"/>
  <c r="BD372" i="3"/>
  <c r="BL371" i="3"/>
  <c r="BJ371" i="3"/>
  <c r="BI371" i="3"/>
  <c r="BH371" i="3"/>
  <c r="BG371" i="3"/>
  <c r="BF371" i="3"/>
  <c r="BE371" i="3"/>
  <c r="BD371" i="3"/>
  <c r="BL370" i="3"/>
  <c r="BJ370" i="3"/>
  <c r="BI370" i="3"/>
  <c r="BH370" i="3"/>
  <c r="BG370" i="3"/>
  <c r="BF370" i="3"/>
  <c r="BE370" i="3"/>
  <c r="BD370" i="3"/>
  <c r="BL369" i="3"/>
  <c r="BJ369" i="3"/>
  <c r="BI369" i="3"/>
  <c r="BH369" i="3"/>
  <c r="BG369" i="3"/>
  <c r="BF369" i="3"/>
  <c r="BE369" i="3"/>
  <c r="BD369" i="3"/>
  <c r="BL368" i="3"/>
  <c r="BJ368" i="3"/>
  <c r="BI368" i="3"/>
  <c r="BH368" i="3"/>
  <c r="BG368" i="3"/>
  <c r="BF368" i="3"/>
  <c r="BE368" i="3"/>
  <c r="BD368" i="3"/>
  <c r="BL367" i="3"/>
  <c r="BJ367" i="3"/>
  <c r="BI367" i="3"/>
  <c r="BH367" i="3"/>
  <c r="BG367" i="3"/>
  <c r="BF367" i="3"/>
  <c r="BE367" i="3"/>
  <c r="BD367" i="3"/>
  <c r="BL366" i="3"/>
  <c r="BJ366" i="3"/>
  <c r="BI366" i="3"/>
  <c r="BH366" i="3"/>
  <c r="BG366" i="3"/>
  <c r="BF366" i="3"/>
  <c r="BE366" i="3"/>
  <c r="BD366" i="3"/>
  <c r="BL365" i="3"/>
  <c r="BJ365" i="3"/>
  <c r="BI365" i="3"/>
  <c r="BH365" i="3"/>
  <c r="BG365" i="3"/>
  <c r="BF365" i="3"/>
  <c r="BE365" i="3"/>
  <c r="BD365" i="3"/>
  <c r="BL364" i="3"/>
  <c r="BJ364" i="3"/>
  <c r="BI364" i="3"/>
  <c r="BH364" i="3"/>
  <c r="BG364" i="3"/>
  <c r="BF364" i="3"/>
  <c r="BE364" i="3"/>
  <c r="BD364" i="3"/>
  <c r="BL363" i="3"/>
  <c r="BJ363" i="3"/>
  <c r="BI363" i="3"/>
  <c r="BH363" i="3"/>
  <c r="BG363" i="3"/>
  <c r="BF363" i="3"/>
  <c r="BE363" i="3"/>
  <c r="BD363" i="3"/>
  <c r="BL362" i="3"/>
  <c r="BJ362" i="3"/>
  <c r="BI362" i="3"/>
  <c r="BH362" i="3"/>
  <c r="BG362" i="3"/>
  <c r="BF362" i="3"/>
  <c r="BE362" i="3"/>
  <c r="BD362" i="3"/>
  <c r="BL361" i="3"/>
  <c r="BJ361" i="3"/>
  <c r="BI361" i="3"/>
  <c r="BH361" i="3"/>
  <c r="BG361" i="3"/>
  <c r="BF361" i="3"/>
  <c r="BE361" i="3"/>
  <c r="BD361" i="3"/>
  <c r="BL360" i="3"/>
  <c r="BJ360" i="3"/>
  <c r="BI360" i="3"/>
  <c r="BH360" i="3"/>
  <c r="BG360" i="3"/>
  <c r="BF360" i="3"/>
  <c r="BE360" i="3"/>
  <c r="BD360" i="3"/>
  <c r="BL359" i="3"/>
  <c r="BJ359" i="3"/>
  <c r="BI359" i="3"/>
  <c r="BH359" i="3"/>
  <c r="BG359" i="3"/>
  <c r="BF359" i="3"/>
  <c r="BE359" i="3"/>
  <c r="BD359" i="3"/>
  <c r="BL358" i="3"/>
  <c r="BJ358" i="3"/>
  <c r="BI358" i="3"/>
  <c r="BH358" i="3"/>
  <c r="BG358" i="3"/>
  <c r="BF358" i="3"/>
  <c r="BE358" i="3"/>
  <c r="BD358" i="3"/>
  <c r="BL357" i="3"/>
  <c r="BJ357" i="3"/>
  <c r="BI357" i="3"/>
  <c r="BH357" i="3"/>
  <c r="BG357" i="3"/>
  <c r="BF357" i="3"/>
  <c r="BE357" i="3"/>
  <c r="BD357" i="3"/>
  <c r="BL356" i="3"/>
  <c r="BJ356" i="3"/>
  <c r="BI356" i="3"/>
  <c r="BH356" i="3"/>
  <c r="BG356" i="3"/>
  <c r="BF356" i="3"/>
  <c r="BE356" i="3"/>
  <c r="BD356" i="3"/>
  <c r="BL355" i="3"/>
  <c r="BJ355" i="3"/>
  <c r="BI355" i="3"/>
  <c r="BH355" i="3"/>
  <c r="BG355" i="3"/>
  <c r="BF355" i="3"/>
  <c r="BE355" i="3"/>
  <c r="BD355" i="3"/>
  <c r="BL354" i="3"/>
  <c r="BJ354" i="3"/>
  <c r="BI354" i="3"/>
  <c r="BH354" i="3"/>
  <c r="BG354" i="3"/>
  <c r="BF354" i="3"/>
  <c r="BE354" i="3"/>
  <c r="BD354" i="3"/>
  <c r="BL353" i="3"/>
  <c r="BJ353" i="3"/>
  <c r="BI353" i="3"/>
  <c r="BH353" i="3"/>
  <c r="BG353" i="3"/>
  <c r="BF353" i="3"/>
  <c r="BE353" i="3"/>
  <c r="BD353" i="3"/>
  <c r="BL352" i="3"/>
  <c r="BJ352" i="3"/>
  <c r="BI352" i="3"/>
  <c r="BH352" i="3"/>
  <c r="BG352" i="3"/>
  <c r="BF352" i="3"/>
  <c r="BE352" i="3"/>
  <c r="BD352" i="3"/>
  <c r="BL351" i="3"/>
  <c r="BJ351" i="3"/>
  <c r="BI351" i="3"/>
  <c r="BH351" i="3"/>
  <c r="BG351" i="3"/>
  <c r="BF351" i="3"/>
  <c r="BE351" i="3"/>
  <c r="BD351" i="3"/>
  <c r="BL350" i="3"/>
  <c r="BJ350" i="3"/>
  <c r="BI350" i="3"/>
  <c r="BH350" i="3"/>
  <c r="BG350" i="3"/>
  <c r="BF350" i="3"/>
  <c r="BE350" i="3"/>
  <c r="BD350" i="3"/>
  <c r="BL349" i="3"/>
  <c r="BJ349" i="3"/>
  <c r="BI349" i="3"/>
  <c r="BH349" i="3"/>
  <c r="BG349" i="3"/>
  <c r="BF349" i="3"/>
  <c r="BE349" i="3"/>
  <c r="BD349" i="3"/>
  <c r="BL348" i="3"/>
  <c r="BJ348" i="3"/>
  <c r="BI348" i="3"/>
  <c r="BH348" i="3"/>
  <c r="BG348" i="3"/>
  <c r="BF348" i="3"/>
  <c r="BE348" i="3"/>
  <c r="BD348" i="3"/>
  <c r="BL347" i="3"/>
  <c r="BJ347" i="3"/>
  <c r="BI347" i="3"/>
  <c r="BH347" i="3"/>
  <c r="BG347" i="3"/>
  <c r="BF347" i="3"/>
  <c r="BE347" i="3"/>
  <c r="BD347" i="3"/>
  <c r="BL346" i="3"/>
  <c r="BJ346" i="3"/>
  <c r="BI346" i="3"/>
  <c r="BH346" i="3"/>
  <c r="BG346" i="3"/>
  <c r="BF346" i="3"/>
  <c r="BE346" i="3"/>
  <c r="BD346" i="3"/>
  <c r="BL345" i="3"/>
  <c r="BJ345" i="3"/>
  <c r="BI345" i="3"/>
  <c r="BH345" i="3"/>
  <c r="BG345" i="3"/>
  <c r="BF345" i="3"/>
  <c r="BE345" i="3"/>
  <c r="BD345" i="3"/>
  <c r="BL344" i="3"/>
  <c r="BJ344" i="3"/>
  <c r="BI344" i="3"/>
  <c r="BH344" i="3"/>
  <c r="BG344" i="3"/>
  <c r="BF344" i="3"/>
  <c r="BE344" i="3"/>
  <c r="BD344" i="3"/>
  <c r="BL343" i="3"/>
  <c r="BJ343" i="3"/>
  <c r="BI343" i="3"/>
  <c r="BH343" i="3"/>
  <c r="BG343" i="3"/>
  <c r="BF343" i="3"/>
  <c r="BE343" i="3"/>
  <c r="BD343" i="3"/>
  <c r="BL342" i="3"/>
  <c r="BJ342" i="3"/>
  <c r="BI342" i="3"/>
  <c r="BH342" i="3"/>
  <c r="BG342" i="3"/>
  <c r="BF342" i="3"/>
  <c r="BE342" i="3"/>
  <c r="BD342" i="3"/>
  <c r="BL341" i="3"/>
  <c r="BJ341" i="3"/>
  <c r="BI341" i="3"/>
  <c r="BH341" i="3"/>
  <c r="BG341" i="3"/>
  <c r="BF341" i="3"/>
  <c r="BE341" i="3"/>
  <c r="BD341" i="3"/>
  <c r="BL340" i="3"/>
  <c r="BJ340" i="3"/>
  <c r="BI340" i="3"/>
  <c r="BH340" i="3"/>
  <c r="BG340" i="3"/>
  <c r="BF340" i="3"/>
  <c r="BE340" i="3"/>
  <c r="BD340" i="3"/>
  <c r="BL339" i="3"/>
  <c r="BJ339" i="3"/>
  <c r="BI339" i="3"/>
  <c r="BH339" i="3"/>
  <c r="BG339" i="3"/>
  <c r="BF339" i="3"/>
  <c r="BE339" i="3"/>
  <c r="BD339" i="3"/>
  <c r="BL338" i="3"/>
  <c r="BJ338" i="3"/>
  <c r="BI338" i="3"/>
  <c r="BH338" i="3"/>
  <c r="BG338" i="3"/>
  <c r="BF338" i="3"/>
  <c r="BE338" i="3"/>
  <c r="BD338" i="3"/>
  <c r="BL337" i="3"/>
  <c r="BJ337" i="3"/>
  <c r="BI337" i="3"/>
  <c r="BH337" i="3"/>
  <c r="BG337" i="3"/>
  <c r="BF337" i="3"/>
  <c r="BE337" i="3"/>
  <c r="BD337" i="3"/>
  <c r="BL336" i="3"/>
  <c r="BJ336" i="3"/>
  <c r="BI336" i="3"/>
  <c r="BH336" i="3"/>
  <c r="BG336" i="3"/>
  <c r="BF336" i="3"/>
  <c r="BE336" i="3"/>
  <c r="BD336" i="3"/>
  <c r="BL335" i="3"/>
  <c r="BJ335" i="3"/>
  <c r="BI335" i="3"/>
  <c r="BH335" i="3"/>
  <c r="BG335" i="3"/>
  <c r="BF335" i="3"/>
  <c r="BE335" i="3"/>
  <c r="BD335" i="3"/>
  <c r="BL334" i="3"/>
  <c r="BJ334" i="3"/>
  <c r="BI334" i="3"/>
  <c r="BH334" i="3"/>
  <c r="BG334" i="3"/>
  <c r="BF334" i="3"/>
  <c r="BE334" i="3"/>
  <c r="BD334" i="3"/>
  <c r="BL333" i="3"/>
  <c r="BJ333" i="3"/>
  <c r="BI333" i="3"/>
  <c r="BH333" i="3"/>
  <c r="BG333" i="3"/>
  <c r="BF333" i="3"/>
  <c r="BE333" i="3"/>
  <c r="BD333" i="3"/>
  <c r="BL332" i="3"/>
  <c r="BJ332" i="3"/>
  <c r="BI332" i="3"/>
  <c r="BH332" i="3"/>
  <c r="BG332" i="3"/>
  <c r="BF332" i="3"/>
  <c r="BE332" i="3"/>
  <c r="BD332" i="3"/>
  <c r="BL331" i="3"/>
  <c r="BJ331" i="3"/>
  <c r="BI331" i="3"/>
  <c r="BH331" i="3"/>
  <c r="BG331" i="3"/>
  <c r="BF331" i="3"/>
  <c r="BE331" i="3"/>
  <c r="BD331" i="3"/>
  <c r="BL330" i="3"/>
  <c r="BJ330" i="3"/>
  <c r="BI330" i="3"/>
  <c r="BH330" i="3"/>
  <c r="BG330" i="3"/>
  <c r="BF330" i="3"/>
  <c r="BE330" i="3"/>
  <c r="BD330" i="3"/>
  <c r="BL329" i="3"/>
  <c r="BJ329" i="3"/>
  <c r="BI329" i="3"/>
  <c r="BH329" i="3"/>
  <c r="BG329" i="3"/>
  <c r="BF329" i="3"/>
  <c r="BE329" i="3"/>
  <c r="BD329" i="3"/>
  <c r="BL328" i="3"/>
  <c r="BJ328" i="3"/>
  <c r="BI328" i="3"/>
  <c r="BH328" i="3"/>
  <c r="BG328" i="3"/>
  <c r="BF328" i="3"/>
  <c r="BE328" i="3"/>
  <c r="BD328" i="3"/>
  <c r="BL327" i="3"/>
  <c r="BJ327" i="3"/>
  <c r="BI327" i="3"/>
  <c r="BH327" i="3"/>
  <c r="BG327" i="3"/>
  <c r="BF327" i="3"/>
  <c r="BE327" i="3"/>
  <c r="BD327" i="3"/>
  <c r="BL326" i="3"/>
  <c r="BJ326" i="3"/>
  <c r="BI326" i="3"/>
  <c r="BH326" i="3"/>
  <c r="BG326" i="3"/>
  <c r="BF326" i="3"/>
  <c r="BE326" i="3"/>
  <c r="BD326" i="3"/>
  <c r="BL325" i="3"/>
  <c r="BJ325" i="3"/>
  <c r="BI325" i="3"/>
  <c r="BH325" i="3"/>
  <c r="BG325" i="3"/>
  <c r="BF325" i="3"/>
  <c r="BE325" i="3"/>
  <c r="BD325" i="3"/>
  <c r="BL324" i="3"/>
  <c r="BJ324" i="3"/>
  <c r="BI324" i="3"/>
  <c r="BH324" i="3"/>
  <c r="BG324" i="3"/>
  <c r="BF324" i="3"/>
  <c r="BE324" i="3"/>
  <c r="BD324" i="3"/>
  <c r="BL323" i="3"/>
  <c r="BJ323" i="3"/>
  <c r="BI323" i="3"/>
  <c r="BH323" i="3"/>
  <c r="BG323" i="3"/>
  <c r="BF323" i="3"/>
  <c r="BE323" i="3"/>
  <c r="BD323" i="3"/>
  <c r="BL322" i="3"/>
  <c r="BJ322" i="3"/>
  <c r="BI322" i="3"/>
  <c r="BH322" i="3"/>
  <c r="BG322" i="3"/>
  <c r="BF322" i="3"/>
  <c r="BE322" i="3"/>
  <c r="BD322" i="3"/>
  <c r="BL321" i="3"/>
  <c r="BJ321" i="3"/>
  <c r="BI321" i="3"/>
  <c r="BH321" i="3"/>
  <c r="BG321" i="3"/>
  <c r="BF321" i="3"/>
  <c r="BE321" i="3"/>
  <c r="BD321" i="3"/>
  <c r="BL320" i="3"/>
  <c r="BJ320" i="3"/>
  <c r="BI320" i="3"/>
  <c r="BH320" i="3"/>
  <c r="BG320" i="3"/>
  <c r="BF320" i="3"/>
  <c r="BE320" i="3"/>
  <c r="BD320" i="3"/>
  <c r="BL319" i="3"/>
  <c r="BJ319" i="3"/>
  <c r="BI319" i="3"/>
  <c r="BH319" i="3"/>
  <c r="BG319" i="3"/>
  <c r="BF319" i="3"/>
  <c r="BE319" i="3"/>
  <c r="BD319" i="3"/>
  <c r="BL318" i="3"/>
  <c r="BJ318" i="3"/>
  <c r="BI318" i="3"/>
  <c r="BH318" i="3"/>
  <c r="BG318" i="3"/>
  <c r="BF318" i="3"/>
  <c r="BE318" i="3"/>
  <c r="BD318" i="3"/>
  <c r="BL317" i="3"/>
  <c r="BJ317" i="3"/>
  <c r="BI317" i="3"/>
  <c r="BH317" i="3"/>
  <c r="BG317" i="3"/>
  <c r="BF317" i="3"/>
  <c r="BE317" i="3"/>
  <c r="BD317" i="3"/>
  <c r="BL316" i="3"/>
  <c r="BJ316" i="3"/>
  <c r="BI316" i="3"/>
  <c r="BH316" i="3"/>
  <c r="BG316" i="3"/>
  <c r="BF316" i="3"/>
  <c r="BE316" i="3"/>
  <c r="BD316" i="3"/>
  <c r="BL315" i="3"/>
  <c r="BJ315" i="3"/>
  <c r="BI315" i="3"/>
  <c r="BH315" i="3"/>
  <c r="BG315" i="3"/>
  <c r="BF315" i="3"/>
  <c r="BE315" i="3"/>
  <c r="BD315" i="3"/>
  <c r="BL314" i="3"/>
  <c r="BJ314" i="3"/>
  <c r="BI314" i="3"/>
  <c r="BH314" i="3"/>
  <c r="BG314" i="3"/>
  <c r="BF314" i="3"/>
  <c r="BE314" i="3"/>
  <c r="BD314" i="3"/>
  <c r="BL313" i="3"/>
  <c r="BJ313" i="3"/>
  <c r="BI313" i="3"/>
  <c r="BH313" i="3"/>
  <c r="BG313" i="3"/>
  <c r="BF313" i="3"/>
  <c r="BE313" i="3"/>
  <c r="BD313" i="3"/>
  <c r="BL312" i="3"/>
  <c r="BJ312" i="3"/>
  <c r="BI312" i="3"/>
  <c r="BH312" i="3"/>
  <c r="BG312" i="3"/>
  <c r="BF312" i="3"/>
  <c r="BE312" i="3"/>
  <c r="BD312" i="3"/>
  <c r="BL311" i="3"/>
  <c r="BJ311" i="3"/>
  <c r="BI311" i="3"/>
  <c r="BH311" i="3"/>
  <c r="BG311" i="3"/>
  <c r="BF311" i="3"/>
  <c r="BE311" i="3"/>
  <c r="BD311" i="3"/>
  <c r="BL310" i="3"/>
  <c r="BJ310" i="3"/>
  <c r="BI310" i="3"/>
  <c r="BH310" i="3"/>
  <c r="BG310" i="3"/>
  <c r="BF310" i="3"/>
  <c r="BE310" i="3"/>
  <c r="BD310" i="3"/>
  <c r="BL309" i="3"/>
  <c r="BJ309" i="3"/>
  <c r="BI309" i="3"/>
  <c r="BH309" i="3"/>
  <c r="BG309" i="3"/>
  <c r="BF309" i="3"/>
  <c r="BE309" i="3"/>
  <c r="BD309" i="3"/>
  <c r="BL308" i="3"/>
  <c r="BJ308" i="3"/>
  <c r="BI308" i="3"/>
  <c r="BH308" i="3"/>
  <c r="BG308" i="3"/>
  <c r="BF308" i="3"/>
  <c r="BE308" i="3"/>
  <c r="BD308" i="3"/>
  <c r="BL307" i="3"/>
  <c r="BJ307" i="3"/>
  <c r="BI307" i="3"/>
  <c r="BH307" i="3"/>
  <c r="BG307" i="3"/>
  <c r="BF307" i="3"/>
  <c r="BE307" i="3"/>
  <c r="BD307" i="3"/>
  <c r="BL306" i="3"/>
  <c r="BJ306" i="3"/>
  <c r="BI306" i="3"/>
  <c r="BH306" i="3"/>
  <c r="BG306" i="3"/>
  <c r="BF306" i="3"/>
  <c r="BE306" i="3"/>
  <c r="BD306" i="3"/>
  <c r="BL305" i="3"/>
  <c r="BJ305" i="3"/>
  <c r="BI305" i="3"/>
  <c r="BH305" i="3"/>
  <c r="BG305" i="3"/>
  <c r="BF305" i="3"/>
  <c r="BE305" i="3"/>
  <c r="BD305" i="3"/>
  <c r="BL304" i="3"/>
  <c r="BJ304" i="3"/>
  <c r="BI304" i="3"/>
  <c r="BH304" i="3"/>
  <c r="BG304" i="3"/>
  <c r="BF304" i="3"/>
  <c r="BE304" i="3"/>
  <c r="BD304" i="3"/>
  <c r="BL303" i="3"/>
  <c r="BJ303" i="3"/>
  <c r="BI303" i="3"/>
  <c r="BH303" i="3"/>
  <c r="BG303" i="3"/>
  <c r="BF303" i="3"/>
  <c r="BE303" i="3"/>
  <c r="BD303" i="3"/>
  <c r="BL302" i="3"/>
  <c r="BJ302" i="3"/>
  <c r="BI302" i="3"/>
  <c r="BH302" i="3"/>
  <c r="BG302" i="3"/>
  <c r="BF302" i="3"/>
  <c r="BE302" i="3"/>
  <c r="BD302" i="3"/>
  <c r="BL301" i="3"/>
  <c r="BJ301" i="3"/>
  <c r="BI301" i="3"/>
  <c r="BH301" i="3"/>
  <c r="BG301" i="3"/>
  <c r="BF301" i="3"/>
  <c r="BE301" i="3"/>
  <c r="BD301" i="3"/>
  <c r="BL300" i="3"/>
  <c r="BJ300" i="3"/>
  <c r="BI300" i="3"/>
  <c r="BH300" i="3"/>
  <c r="BG300" i="3"/>
  <c r="BF300" i="3"/>
  <c r="BE300" i="3"/>
  <c r="BD300" i="3"/>
  <c r="BL299" i="3"/>
  <c r="BJ299" i="3"/>
  <c r="BI299" i="3"/>
  <c r="BH299" i="3"/>
  <c r="BG299" i="3"/>
  <c r="BF299" i="3"/>
  <c r="BE299" i="3"/>
  <c r="BD299" i="3"/>
  <c r="BL298" i="3"/>
  <c r="BJ298" i="3"/>
  <c r="BI298" i="3"/>
  <c r="BH298" i="3"/>
  <c r="BG298" i="3"/>
  <c r="BF298" i="3"/>
  <c r="BE298" i="3"/>
  <c r="BD298" i="3"/>
  <c r="BL297" i="3"/>
  <c r="BJ297" i="3"/>
  <c r="BI297" i="3"/>
  <c r="BH297" i="3"/>
  <c r="BG297" i="3"/>
  <c r="BF297" i="3"/>
  <c r="BE297" i="3"/>
  <c r="BD297" i="3"/>
  <c r="BL296" i="3"/>
  <c r="BJ296" i="3"/>
  <c r="BI296" i="3"/>
  <c r="BH296" i="3"/>
  <c r="BG296" i="3"/>
  <c r="BF296" i="3"/>
  <c r="BE296" i="3"/>
  <c r="BD296" i="3"/>
  <c r="BL295" i="3"/>
  <c r="BJ295" i="3"/>
  <c r="BI295" i="3"/>
  <c r="BH295" i="3"/>
  <c r="BG295" i="3"/>
  <c r="BF295" i="3"/>
  <c r="BE295" i="3"/>
  <c r="BD295" i="3"/>
  <c r="BL294" i="3"/>
  <c r="BJ294" i="3"/>
  <c r="BI294" i="3"/>
  <c r="BH294" i="3"/>
  <c r="BG294" i="3"/>
  <c r="BF294" i="3"/>
  <c r="BE294" i="3"/>
  <c r="BD294" i="3"/>
  <c r="BL293" i="3"/>
  <c r="BJ293" i="3"/>
  <c r="BI293" i="3"/>
  <c r="BH293" i="3"/>
  <c r="BG293" i="3"/>
  <c r="BF293" i="3"/>
  <c r="BE293" i="3"/>
  <c r="BD293" i="3"/>
  <c r="BL292" i="3"/>
  <c r="BJ292" i="3"/>
  <c r="BI292" i="3"/>
  <c r="BH292" i="3"/>
  <c r="BG292" i="3"/>
  <c r="BF292" i="3"/>
  <c r="BE292" i="3"/>
  <c r="BD292" i="3"/>
  <c r="BL291" i="3"/>
  <c r="BJ291" i="3"/>
  <c r="BI291" i="3"/>
  <c r="BH291" i="3"/>
  <c r="BG291" i="3"/>
  <c r="BF291" i="3"/>
  <c r="BE291" i="3"/>
  <c r="BD291" i="3"/>
  <c r="BL290" i="3"/>
  <c r="BJ290" i="3"/>
  <c r="BI290" i="3"/>
  <c r="BH290" i="3"/>
  <c r="BG290" i="3"/>
  <c r="BF290" i="3"/>
  <c r="BE290" i="3"/>
  <c r="BD290" i="3"/>
  <c r="BL289" i="3"/>
  <c r="BJ289" i="3"/>
  <c r="BI289" i="3"/>
  <c r="BH289" i="3"/>
  <c r="BG289" i="3"/>
  <c r="BF289" i="3"/>
  <c r="BE289" i="3"/>
  <c r="BD289" i="3"/>
  <c r="BL288" i="3"/>
  <c r="BJ288" i="3"/>
  <c r="BI288" i="3"/>
  <c r="BH288" i="3"/>
  <c r="BG288" i="3"/>
  <c r="BF288" i="3"/>
  <c r="BE288" i="3"/>
  <c r="BD288" i="3"/>
  <c r="BL287" i="3"/>
  <c r="BJ287" i="3"/>
  <c r="BI287" i="3"/>
  <c r="BH287" i="3"/>
  <c r="BG287" i="3"/>
  <c r="BF287" i="3"/>
  <c r="BE287" i="3"/>
  <c r="BD287" i="3"/>
  <c r="BL286" i="3"/>
  <c r="BJ286" i="3"/>
  <c r="BI286" i="3"/>
  <c r="BH286" i="3"/>
  <c r="BG286" i="3"/>
  <c r="BF286" i="3"/>
  <c r="BE286" i="3"/>
  <c r="BD286" i="3"/>
  <c r="BL285" i="3"/>
  <c r="BJ285" i="3"/>
  <c r="BI285" i="3"/>
  <c r="BH285" i="3"/>
  <c r="BG285" i="3"/>
  <c r="BF285" i="3"/>
  <c r="BE285" i="3"/>
  <c r="BD285" i="3"/>
  <c r="BL284" i="3"/>
  <c r="BJ284" i="3"/>
  <c r="BI284" i="3"/>
  <c r="BH284" i="3"/>
  <c r="BG284" i="3"/>
  <c r="BF284" i="3"/>
  <c r="BE284" i="3"/>
  <c r="BD284" i="3"/>
  <c r="BL283" i="3"/>
  <c r="BJ283" i="3"/>
  <c r="BI283" i="3"/>
  <c r="BH283" i="3"/>
  <c r="BG283" i="3"/>
  <c r="BF283" i="3"/>
  <c r="BE283" i="3"/>
  <c r="BD283" i="3"/>
  <c r="BL282" i="3"/>
  <c r="BJ282" i="3"/>
  <c r="BI282" i="3"/>
  <c r="BH282" i="3"/>
  <c r="BG282" i="3"/>
  <c r="BF282" i="3"/>
  <c r="BE282" i="3"/>
  <c r="BD282" i="3"/>
  <c r="BL281" i="3"/>
  <c r="BJ281" i="3"/>
  <c r="BI281" i="3"/>
  <c r="BH281" i="3"/>
  <c r="BG281" i="3"/>
  <c r="BF281" i="3"/>
  <c r="BE281" i="3"/>
  <c r="BD281" i="3"/>
  <c r="BL280" i="3"/>
  <c r="BJ280" i="3"/>
  <c r="BI280" i="3"/>
  <c r="BH280" i="3"/>
  <c r="BG280" i="3"/>
  <c r="BF280" i="3"/>
  <c r="BE280" i="3"/>
  <c r="BD280" i="3"/>
  <c r="BL279" i="3"/>
  <c r="BJ279" i="3"/>
  <c r="BI279" i="3"/>
  <c r="BH279" i="3"/>
  <c r="BG279" i="3"/>
  <c r="BF279" i="3"/>
  <c r="BE279" i="3"/>
  <c r="BD279" i="3"/>
  <c r="BL278" i="3"/>
  <c r="BJ278" i="3"/>
  <c r="BI278" i="3"/>
  <c r="BH278" i="3"/>
  <c r="BG278" i="3"/>
  <c r="BF278" i="3"/>
  <c r="BE278" i="3"/>
  <c r="BD278" i="3"/>
  <c r="BL277" i="3"/>
  <c r="BJ277" i="3"/>
  <c r="BI277" i="3"/>
  <c r="BH277" i="3"/>
  <c r="BG277" i="3"/>
  <c r="BF277" i="3"/>
  <c r="BE277" i="3"/>
  <c r="BD277" i="3"/>
  <c r="BL276" i="3"/>
  <c r="BJ276" i="3"/>
  <c r="BI276" i="3"/>
  <c r="BH276" i="3"/>
  <c r="BG276" i="3"/>
  <c r="BF276" i="3"/>
  <c r="BE276" i="3"/>
  <c r="BD276" i="3"/>
  <c r="BL275" i="3"/>
  <c r="BJ275" i="3"/>
  <c r="BI275" i="3"/>
  <c r="BH275" i="3"/>
  <c r="BG275" i="3"/>
  <c r="BF275" i="3"/>
  <c r="BE275" i="3"/>
  <c r="BD275" i="3"/>
  <c r="BL274" i="3"/>
  <c r="BJ274" i="3"/>
  <c r="BI274" i="3"/>
  <c r="BH274" i="3"/>
  <c r="BG274" i="3"/>
  <c r="BF274" i="3"/>
  <c r="BE274" i="3"/>
  <c r="BD274" i="3"/>
  <c r="BL273" i="3"/>
  <c r="BJ273" i="3"/>
  <c r="BI273" i="3"/>
  <c r="BH273" i="3"/>
  <c r="BG273" i="3"/>
  <c r="BF273" i="3"/>
  <c r="BE273" i="3"/>
  <c r="BD273" i="3"/>
  <c r="BL272" i="3"/>
  <c r="BJ272" i="3"/>
  <c r="BI272" i="3"/>
  <c r="BH272" i="3"/>
  <c r="BG272" i="3"/>
  <c r="BF272" i="3"/>
  <c r="BE272" i="3"/>
  <c r="BD272" i="3"/>
  <c r="BL271" i="3"/>
  <c r="BJ271" i="3"/>
  <c r="BI271" i="3"/>
  <c r="BH271" i="3"/>
  <c r="BG271" i="3"/>
  <c r="BF271" i="3"/>
  <c r="BE271" i="3"/>
  <c r="BD271" i="3"/>
  <c r="BL270" i="3"/>
  <c r="BJ270" i="3"/>
  <c r="BI270" i="3"/>
  <c r="BH270" i="3"/>
  <c r="BG270" i="3"/>
  <c r="BF270" i="3"/>
  <c r="BE270" i="3"/>
  <c r="BD270" i="3"/>
  <c r="BL269" i="3"/>
  <c r="BJ269" i="3"/>
  <c r="BI269" i="3"/>
  <c r="BH269" i="3"/>
  <c r="BG269" i="3"/>
  <c r="BF269" i="3"/>
  <c r="BE269" i="3"/>
  <c r="BD269" i="3"/>
  <c r="BL268" i="3"/>
  <c r="BJ268" i="3"/>
  <c r="BI268" i="3"/>
  <c r="BH268" i="3"/>
  <c r="BG268" i="3"/>
  <c r="BF268" i="3"/>
  <c r="BE268" i="3"/>
  <c r="BD268" i="3"/>
  <c r="BL267" i="3"/>
  <c r="BJ267" i="3"/>
  <c r="BI267" i="3"/>
  <c r="BH267" i="3"/>
  <c r="BG267" i="3"/>
  <c r="BF267" i="3"/>
  <c r="BE267" i="3"/>
  <c r="BD267" i="3"/>
  <c r="BL266" i="3"/>
  <c r="BJ266" i="3"/>
  <c r="BI266" i="3"/>
  <c r="BH266" i="3"/>
  <c r="BG266" i="3"/>
  <c r="BF266" i="3"/>
  <c r="BE266" i="3"/>
  <c r="BD266" i="3"/>
  <c r="BL265" i="3"/>
  <c r="BJ265" i="3"/>
  <c r="BI265" i="3"/>
  <c r="BH265" i="3"/>
  <c r="BG265" i="3"/>
  <c r="BF265" i="3"/>
  <c r="BE265" i="3"/>
  <c r="BD265" i="3"/>
  <c r="BL264" i="3"/>
  <c r="BJ264" i="3"/>
  <c r="BI264" i="3"/>
  <c r="BH264" i="3"/>
  <c r="BG264" i="3"/>
  <c r="BF264" i="3"/>
  <c r="BE264" i="3"/>
  <c r="BD264" i="3"/>
  <c r="BL263" i="3"/>
  <c r="BJ263" i="3"/>
  <c r="BI263" i="3"/>
  <c r="BH263" i="3"/>
  <c r="BG263" i="3"/>
  <c r="BF263" i="3"/>
  <c r="BE263" i="3"/>
  <c r="BD263" i="3"/>
  <c r="BL262" i="3"/>
  <c r="BJ262" i="3"/>
  <c r="BI262" i="3"/>
  <c r="BH262" i="3"/>
  <c r="BG262" i="3"/>
  <c r="BF262" i="3"/>
  <c r="BE262" i="3"/>
  <c r="BD262" i="3"/>
  <c r="BL261" i="3"/>
  <c r="BJ261" i="3"/>
  <c r="BI261" i="3"/>
  <c r="BH261" i="3"/>
  <c r="BG261" i="3"/>
  <c r="BF261" i="3"/>
  <c r="BE261" i="3"/>
  <c r="BD261" i="3"/>
  <c r="BL260" i="3"/>
  <c r="BJ260" i="3"/>
  <c r="BI260" i="3"/>
  <c r="BH260" i="3"/>
  <c r="BG260" i="3"/>
  <c r="BF260" i="3"/>
  <c r="BE260" i="3"/>
  <c r="BD260" i="3"/>
  <c r="BL259" i="3"/>
  <c r="BJ259" i="3"/>
  <c r="BI259" i="3"/>
  <c r="BH259" i="3"/>
  <c r="BG259" i="3"/>
  <c r="BF259" i="3"/>
  <c r="BE259" i="3"/>
  <c r="BD259" i="3"/>
  <c r="BL258" i="3"/>
  <c r="BJ258" i="3"/>
  <c r="BI258" i="3"/>
  <c r="BH258" i="3"/>
  <c r="BG258" i="3"/>
  <c r="BF258" i="3"/>
  <c r="BE258" i="3"/>
  <c r="BD258" i="3"/>
  <c r="BL257" i="3"/>
  <c r="BJ257" i="3"/>
  <c r="BI257" i="3"/>
  <c r="BH257" i="3"/>
  <c r="BG257" i="3"/>
  <c r="BF257" i="3"/>
  <c r="BE257" i="3"/>
  <c r="BD257" i="3"/>
  <c r="BL256" i="3"/>
  <c r="BJ256" i="3"/>
  <c r="BI256" i="3"/>
  <c r="BH256" i="3"/>
  <c r="BG256" i="3"/>
  <c r="BF256" i="3"/>
  <c r="BE256" i="3"/>
  <c r="BD256" i="3"/>
  <c r="BL255" i="3"/>
  <c r="BJ255" i="3"/>
  <c r="BI255" i="3"/>
  <c r="BH255" i="3"/>
  <c r="BG255" i="3"/>
  <c r="BF255" i="3"/>
  <c r="BE255" i="3"/>
  <c r="BD255" i="3"/>
  <c r="BL254" i="3"/>
  <c r="BJ254" i="3"/>
  <c r="BI254" i="3"/>
  <c r="BH254" i="3"/>
  <c r="BG254" i="3"/>
  <c r="BF254" i="3"/>
  <c r="BE254" i="3"/>
  <c r="BD254" i="3"/>
  <c r="BL253" i="3"/>
  <c r="BJ253" i="3"/>
  <c r="BI253" i="3"/>
  <c r="BH253" i="3"/>
  <c r="BG253" i="3"/>
  <c r="BF253" i="3"/>
  <c r="BE253" i="3"/>
  <c r="BD253" i="3"/>
  <c r="BL252" i="3"/>
  <c r="BJ252" i="3"/>
  <c r="BI252" i="3"/>
  <c r="BH252" i="3"/>
  <c r="BG252" i="3"/>
  <c r="BF252" i="3"/>
  <c r="BE252" i="3"/>
  <c r="BD252" i="3"/>
  <c r="BL251" i="3"/>
  <c r="BJ251" i="3"/>
  <c r="BI251" i="3"/>
  <c r="BH251" i="3"/>
  <c r="BG251" i="3"/>
  <c r="BF251" i="3"/>
  <c r="BE251" i="3"/>
  <c r="BD251" i="3"/>
  <c r="BL250" i="3"/>
  <c r="BJ250" i="3"/>
  <c r="BI250" i="3"/>
  <c r="BH250" i="3"/>
  <c r="BG250" i="3"/>
  <c r="BF250" i="3"/>
  <c r="BE250" i="3"/>
  <c r="BD250" i="3"/>
  <c r="BL249" i="3"/>
  <c r="BJ249" i="3"/>
  <c r="BI249" i="3"/>
  <c r="BH249" i="3"/>
  <c r="BG249" i="3"/>
  <c r="BF249" i="3"/>
  <c r="BE249" i="3"/>
  <c r="BD249" i="3"/>
  <c r="BL248" i="3"/>
  <c r="BJ248" i="3"/>
  <c r="BI248" i="3"/>
  <c r="BH248" i="3"/>
  <c r="BG248" i="3"/>
  <c r="BF248" i="3"/>
  <c r="BE248" i="3"/>
  <c r="BD248" i="3"/>
  <c r="BL247" i="3"/>
  <c r="BJ247" i="3"/>
  <c r="BI247" i="3"/>
  <c r="BH247" i="3"/>
  <c r="BG247" i="3"/>
  <c r="BF247" i="3"/>
  <c r="BE247" i="3"/>
  <c r="BD247" i="3"/>
  <c r="BL246" i="3"/>
  <c r="BJ246" i="3"/>
  <c r="BI246" i="3"/>
  <c r="BH246" i="3"/>
  <c r="BG246" i="3"/>
  <c r="BF246" i="3"/>
  <c r="BE246" i="3"/>
  <c r="BD246" i="3"/>
  <c r="BL245" i="3"/>
  <c r="BJ245" i="3"/>
  <c r="BI245" i="3"/>
  <c r="BH245" i="3"/>
  <c r="BG245" i="3"/>
  <c r="BF245" i="3"/>
  <c r="BE245" i="3"/>
  <c r="BD245" i="3"/>
  <c r="BL244" i="3"/>
  <c r="BJ244" i="3"/>
  <c r="BI244" i="3"/>
  <c r="BH244" i="3"/>
  <c r="BG244" i="3"/>
  <c r="BF244" i="3"/>
  <c r="BE244" i="3"/>
  <c r="BD244" i="3"/>
  <c r="BL243" i="3"/>
  <c r="BJ243" i="3"/>
  <c r="BI243" i="3"/>
  <c r="BH243" i="3"/>
  <c r="BG243" i="3"/>
  <c r="BF243" i="3"/>
  <c r="BE243" i="3"/>
  <c r="BD243" i="3"/>
  <c r="BL242" i="3"/>
  <c r="BJ242" i="3"/>
  <c r="BI242" i="3"/>
  <c r="BH242" i="3"/>
  <c r="BG242" i="3"/>
  <c r="BF242" i="3"/>
  <c r="BE242" i="3"/>
  <c r="BD242" i="3"/>
  <c r="BL241" i="3"/>
  <c r="BJ241" i="3"/>
  <c r="BI241" i="3"/>
  <c r="BH241" i="3"/>
  <c r="BG241" i="3"/>
  <c r="BF241" i="3"/>
  <c r="BE241" i="3"/>
  <c r="BD241" i="3"/>
  <c r="BL240" i="3"/>
  <c r="BJ240" i="3"/>
  <c r="BI240" i="3"/>
  <c r="BH240" i="3"/>
  <c r="BG240" i="3"/>
  <c r="BF240" i="3"/>
  <c r="BE240" i="3"/>
  <c r="BD240" i="3"/>
  <c r="BL239" i="3"/>
  <c r="BJ239" i="3"/>
  <c r="BI239" i="3"/>
  <c r="BH239" i="3"/>
  <c r="BG239" i="3"/>
  <c r="BF239" i="3"/>
  <c r="BE239" i="3"/>
  <c r="BD239" i="3"/>
  <c r="BL238" i="3"/>
  <c r="BJ238" i="3"/>
  <c r="BI238" i="3"/>
  <c r="BH238" i="3"/>
  <c r="BG238" i="3"/>
  <c r="BF238" i="3"/>
  <c r="BE238" i="3"/>
  <c r="BD238" i="3"/>
  <c r="BL237" i="3"/>
  <c r="BJ237" i="3"/>
  <c r="BI237" i="3"/>
  <c r="BH237" i="3"/>
  <c r="BG237" i="3"/>
  <c r="BF237" i="3"/>
  <c r="BE237" i="3"/>
  <c r="BD237" i="3"/>
  <c r="BL236" i="3"/>
  <c r="BJ236" i="3"/>
  <c r="BI236" i="3"/>
  <c r="BH236" i="3"/>
  <c r="BG236" i="3"/>
  <c r="BF236" i="3"/>
  <c r="BE236" i="3"/>
  <c r="BD236" i="3"/>
  <c r="BL235" i="3"/>
  <c r="BJ235" i="3"/>
  <c r="BI235" i="3"/>
  <c r="BH235" i="3"/>
  <c r="BG235" i="3"/>
  <c r="BF235" i="3"/>
  <c r="BE235" i="3"/>
  <c r="BD235" i="3"/>
  <c r="BL234" i="3"/>
  <c r="BJ234" i="3"/>
  <c r="BI234" i="3"/>
  <c r="BH234" i="3"/>
  <c r="BG234" i="3"/>
  <c r="BF234" i="3"/>
  <c r="BE234" i="3"/>
  <c r="BD234" i="3"/>
  <c r="BL233" i="3"/>
  <c r="BJ233" i="3"/>
  <c r="BI233" i="3"/>
  <c r="BH233" i="3"/>
  <c r="BG233" i="3"/>
  <c r="BF233" i="3"/>
  <c r="BE233" i="3"/>
  <c r="BD233" i="3"/>
  <c r="BL232" i="3"/>
  <c r="BJ232" i="3"/>
  <c r="BI232" i="3"/>
  <c r="BH232" i="3"/>
  <c r="BG232" i="3"/>
  <c r="BF232" i="3"/>
  <c r="BE232" i="3"/>
  <c r="BD232" i="3"/>
  <c r="BL231" i="3"/>
  <c r="BJ231" i="3"/>
  <c r="BI231" i="3"/>
  <c r="BH231" i="3"/>
  <c r="BG231" i="3"/>
  <c r="BF231" i="3"/>
  <c r="BE231" i="3"/>
  <c r="BD231" i="3"/>
  <c r="BL230" i="3"/>
  <c r="BJ230" i="3"/>
  <c r="BI230" i="3"/>
  <c r="BH230" i="3"/>
  <c r="BG230" i="3"/>
  <c r="BF230" i="3"/>
  <c r="BE230" i="3"/>
  <c r="BD230" i="3"/>
  <c r="BL229" i="3"/>
  <c r="BJ229" i="3"/>
  <c r="BI229" i="3"/>
  <c r="BH229" i="3"/>
  <c r="BG229" i="3"/>
  <c r="BF229" i="3"/>
  <c r="BE229" i="3"/>
  <c r="BD229" i="3"/>
  <c r="BL228" i="3"/>
  <c r="BJ228" i="3"/>
  <c r="BI228" i="3"/>
  <c r="BH228" i="3"/>
  <c r="BG228" i="3"/>
  <c r="BF228" i="3"/>
  <c r="BE228" i="3"/>
  <c r="BD228" i="3"/>
  <c r="BL227" i="3"/>
  <c r="BJ227" i="3"/>
  <c r="BI227" i="3"/>
  <c r="BH227" i="3"/>
  <c r="BG227" i="3"/>
  <c r="BF227" i="3"/>
  <c r="BE227" i="3"/>
  <c r="BD227" i="3"/>
  <c r="BL226" i="3"/>
  <c r="BJ226" i="3"/>
  <c r="BI226" i="3"/>
  <c r="BH226" i="3"/>
  <c r="BG226" i="3"/>
  <c r="BF226" i="3"/>
  <c r="BE226" i="3"/>
  <c r="BD226" i="3"/>
  <c r="BL225" i="3"/>
  <c r="BJ225" i="3"/>
  <c r="BI225" i="3"/>
  <c r="BH225" i="3"/>
  <c r="BG225" i="3"/>
  <c r="BF225" i="3"/>
  <c r="BE225" i="3"/>
  <c r="BD225" i="3"/>
  <c r="BL224" i="3"/>
  <c r="BJ224" i="3"/>
  <c r="BI224" i="3"/>
  <c r="BH224" i="3"/>
  <c r="BG224" i="3"/>
  <c r="BF224" i="3"/>
  <c r="BE224" i="3"/>
  <c r="BD224" i="3"/>
  <c r="BL223" i="3"/>
  <c r="BJ223" i="3"/>
  <c r="BI223" i="3"/>
  <c r="BH223" i="3"/>
  <c r="BG223" i="3"/>
  <c r="BF223" i="3"/>
  <c r="BE223" i="3"/>
  <c r="BD223" i="3"/>
  <c r="BL222" i="3"/>
  <c r="BJ222" i="3"/>
  <c r="BI222" i="3"/>
  <c r="BH222" i="3"/>
  <c r="BG222" i="3"/>
  <c r="BF222" i="3"/>
  <c r="BE222" i="3"/>
  <c r="BD222" i="3"/>
  <c r="BL221" i="3"/>
  <c r="BJ221" i="3"/>
  <c r="BI221" i="3"/>
  <c r="BH221" i="3"/>
  <c r="BG221" i="3"/>
  <c r="BF221" i="3"/>
  <c r="BE221" i="3"/>
  <c r="BD221" i="3"/>
  <c r="BL220" i="3"/>
  <c r="BJ220" i="3"/>
  <c r="BI220" i="3"/>
  <c r="BH220" i="3"/>
  <c r="BG220" i="3"/>
  <c r="BF220" i="3"/>
  <c r="BE220" i="3"/>
  <c r="BD220" i="3"/>
  <c r="BL219" i="3"/>
  <c r="BJ219" i="3"/>
  <c r="BI219" i="3"/>
  <c r="BH219" i="3"/>
  <c r="BG219" i="3"/>
  <c r="BF219" i="3"/>
  <c r="BE219" i="3"/>
  <c r="BD219" i="3"/>
  <c r="BL218" i="3"/>
  <c r="BJ218" i="3"/>
  <c r="BI218" i="3"/>
  <c r="BH218" i="3"/>
  <c r="BG218" i="3"/>
  <c r="BF218" i="3"/>
  <c r="BE218" i="3"/>
  <c r="BD218" i="3"/>
  <c r="BL217" i="3"/>
  <c r="BJ217" i="3"/>
  <c r="BI217" i="3"/>
  <c r="BH217" i="3"/>
  <c r="BG217" i="3"/>
  <c r="BF217" i="3"/>
  <c r="BE217" i="3"/>
  <c r="BD217" i="3"/>
  <c r="BL216" i="3"/>
  <c r="BJ216" i="3"/>
  <c r="BI216" i="3"/>
  <c r="BH216" i="3"/>
  <c r="BG216" i="3"/>
  <c r="BF216" i="3"/>
  <c r="BE216" i="3"/>
  <c r="BD216" i="3"/>
  <c r="BL215" i="3"/>
  <c r="BJ215" i="3"/>
  <c r="BI215" i="3"/>
  <c r="BH215" i="3"/>
  <c r="BG215" i="3"/>
  <c r="BF215" i="3"/>
  <c r="BE215" i="3"/>
  <c r="BD215" i="3"/>
  <c r="BL214" i="3"/>
  <c r="BJ214" i="3"/>
  <c r="BI214" i="3"/>
  <c r="BH214" i="3"/>
  <c r="BG214" i="3"/>
  <c r="BF214" i="3"/>
  <c r="BE214" i="3"/>
  <c r="BD214" i="3"/>
  <c r="BL213" i="3"/>
  <c r="BJ213" i="3"/>
  <c r="BI213" i="3"/>
  <c r="BH213" i="3"/>
  <c r="BG213" i="3"/>
  <c r="BF213" i="3"/>
  <c r="BE213" i="3"/>
  <c r="BD213" i="3"/>
  <c r="BL212" i="3"/>
  <c r="BJ212" i="3"/>
  <c r="BI212" i="3"/>
  <c r="BH212" i="3"/>
  <c r="BG212" i="3"/>
  <c r="BF212" i="3"/>
  <c r="BE212" i="3"/>
  <c r="BD212" i="3"/>
  <c r="BL211" i="3"/>
  <c r="BJ211" i="3"/>
  <c r="BI211" i="3"/>
  <c r="BH211" i="3"/>
  <c r="BG211" i="3"/>
  <c r="BF211" i="3"/>
  <c r="BE211" i="3"/>
  <c r="BD211" i="3"/>
  <c r="BL210" i="3"/>
  <c r="BJ210" i="3"/>
  <c r="BI210" i="3"/>
  <c r="BH210" i="3"/>
  <c r="BG210" i="3"/>
  <c r="BF210" i="3"/>
  <c r="BE210" i="3"/>
  <c r="BD210" i="3"/>
  <c r="BL209" i="3"/>
  <c r="BJ209" i="3"/>
  <c r="BI209" i="3"/>
  <c r="BH209" i="3"/>
  <c r="BG209" i="3"/>
  <c r="BF209" i="3"/>
  <c r="BE209" i="3"/>
  <c r="BD209" i="3"/>
  <c r="BL208" i="3"/>
  <c r="BJ208" i="3"/>
  <c r="BI208" i="3"/>
  <c r="BH208" i="3"/>
  <c r="BG208" i="3"/>
  <c r="BF208" i="3"/>
  <c r="BE208" i="3"/>
  <c r="BD208" i="3"/>
  <c r="BL207" i="3"/>
  <c r="BJ207" i="3"/>
  <c r="BI207" i="3"/>
  <c r="BH207" i="3"/>
  <c r="BG207" i="3"/>
  <c r="BF207" i="3"/>
  <c r="BE207" i="3"/>
  <c r="BD207" i="3"/>
  <c r="BL206" i="3"/>
  <c r="BJ206" i="3"/>
  <c r="BI206" i="3"/>
  <c r="BH206" i="3"/>
  <c r="BG206" i="3"/>
  <c r="BF206" i="3"/>
  <c r="BE206" i="3"/>
  <c r="BD206" i="3"/>
  <c r="BL205" i="3"/>
  <c r="BJ205" i="3"/>
  <c r="BI205" i="3"/>
  <c r="BH205" i="3"/>
  <c r="BG205" i="3"/>
  <c r="BF205" i="3"/>
  <c r="BE205" i="3"/>
  <c r="BD205" i="3"/>
  <c r="BL204" i="3"/>
  <c r="BJ204" i="3"/>
  <c r="BI204" i="3"/>
  <c r="BH204" i="3"/>
  <c r="BG204" i="3"/>
  <c r="BF204" i="3"/>
  <c r="BE204" i="3"/>
  <c r="BD204" i="3"/>
  <c r="BL203" i="3"/>
  <c r="BJ203" i="3"/>
  <c r="BI203" i="3"/>
  <c r="BH203" i="3"/>
  <c r="BG203" i="3"/>
  <c r="BF203" i="3"/>
  <c r="BE203" i="3"/>
  <c r="BD203" i="3"/>
  <c r="BL202" i="3"/>
  <c r="BJ202" i="3"/>
  <c r="BI202" i="3"/>
  <c r="BH202" i="3"/>
  <c r="BG202" i="3"/>
  <c r="BF202" i="3"/>
  <c r="BE202" i="3"/>
  <c r="BD202" i="3"/>
  <c r="BL201" i="3"/>
  <c r="BJ201" i="3"/>
  <c r="BI201" i="3"/>
  <c r="BH201" i="3"/>
  <c r="BG201" i="3"/>
  <c r="BF201" i="3"/>
  <c r="BE201" i="3"/>
  <c r="BD201" i="3"/>
  <c r="BL200" i="3"/>
  <c r="BJ200" i="3"/>
  <c r="BI200" i="3"/>
  <c r="BH200" i="3"/>
  <c r="BG200" i="3"/>
  <c r="BF200" i="3"/>
  <c r="BE200" i="3"/>
  <c r="BD200" i="3"/>
  <c r="BL199" i="3"/>
  <c r="BJ199" i="3"/>
  <c r="BI199" i="3"/>
  <c r="BH199" i="3"/>
  <c r="BG199" i="3"/>
  <c r="BF199" i="3"/>
  <c r="BE199" i="3"/>
  <c r="BD199" i="3"/>
  <c r="BL198" i="3"/>
  <c r="BJ198" i="3"/>
  <c r="BI198" i="3"/>
  <c r="BH198" i="3"/>
  <c r="BG198" i="3"/>
  <c r="BF198" i="3"/>
  <c r="BE198" i="3"/>
  <c r="BD198" i="3"/>
  <c r="BL197" i="3"/>
  <c r="BJ197" i="3"/>
  <c r="BI197" i="3"/>
  <c r="BH197" i="3"/>
  <c r="BG197" i="3"/>
  <c r="BF197" i="3"/>
  <c r="BE197" i="3"/>
  <c r="BD197" i="3"/>
  <c r="BL196" i="3"/>
  <c r="BJ196" i="3"/>
  <c r="BI196" i="3"/>
  <c r="BH196" i="3"/>
  <c r="BG196" i="3"/>
  <c r="BF196" i="3"/>
  <c r="BE196" i="3"/>
  <c r="BD196" i="3"/>
  <c r="BL195" i="3"/>
  <c r="BJ195" i="3"/>
  <c r="BI195" i="3"/>
  <c r="BH195" i="3"/>
  <c r="BG195" i="3"/>
  <c r="BF195" i="3"/>
  <c r="BE195" i="3"/>
  <c r="BD195" i="3"/>
  <c r="BL194" i="3"/>
  <c r="BJ194" i="3"/>
  <c r="BI194" i="3"/>
  <c r="BH194" i="3"/>
  <c r="BG194" i="3"/>
  <c r="BF194" i="3"/>
  <c r="BE194" i="3"/>
  <c r="BD194" i="3"/>
  <c r="BL193" i="3"/>
  <c r="BJ193" i="3"/>
  <c r="BI193" i="3"/>
  <c r="BH193" i="3"/>
  <c r="BG193" i="3"/>
  <c r="BF193" i="3"/>
  <c r="BE193" i="3"/>
  <c r="BD193" i="3"/>
  <c r="BL192" i="3"/>
  <c r="BJ192" i="3"/>
  <c r="BI192" i="3"/>
  <c r="BH192" i="3"/>
  <c r="BG192" i="3"/>
  <c r="BF192" i="3"/>
  <c r="BE192" i="3"/>
  <c r="BD192" i="3"/>
  <c r="BL191" i="3"/>
  <c r="BJ191" i="3"/>
  <c r="BI191" i="3"/>
  <c r="BH191" i="3"/>
  <c r="BG191" i="3"/>
  <c r="BF191" i="3"/>
  <c r="BE191" i="3"/>
  <c r="BD191" i="3"/>
  <c r="BL190" i="3"/>
  <c r="BJ190" i="3"/>
  <c r="BI190" i="3"/>
  <c r="BH190" i="3"/>
  <c r="BG190" i="3"/>
  <c r="BF190" i="3"/>
  <c r="BE190" i="3"/>
  <c r="BD190" i="3"/>
  <c r="BL189" i="3"/>
  <c r="BJ189" i="3"/>
  <c r="BI189" i="3"/>
  <c r="BH189" i="3"/>
  <c r="BG189" i="3"/>
  <c r="BF189" i="3"/>
  <c r="BE189" i="3"/>
  <c r="BD189" i="3"/>
  <c r="BL188" i="3"/>
  <c r="BJ188" i="3"/>
  <c r="BI188" i="3"/>
  <c r="BH188" i="3"/>
  <c r="BG188" i="3"/>
  <c r="BF188" i="3"/>
  <c r="BE188" i="3"/>
  <c r="BD188" i="3"/>
  <c r="BL187" i="3"/>
  <c r="BJ187" i="3"/>
  <c r="BI187" i="3"/>
  <c r="BH187" i="3"/>
  <c r="BG187" i="3"/>
  <c r="BF187" i="3"/>
  <c r="BE187" i="3"/>
  <c r="BD187" i="3"/>
  <c r="BL186" i="3"/>
  <c r="BJ186" i="3"/>
  <c r="BI186" i="3"/>
  <c r="BH186" i="3"/>
  <c r="BG186" i="3"/>
  <c r="BF186" i="3"/>
  <c r="BE186" i="3"/>
  <c r="BD186" i="3"/>
  <c r="BL185" i="3"/>
  <c r="BJ185" i="3"/>
  <c r="BI185" i="3"/>
  <c r="BH185" i="3"/>
  <c r="BG185" i="3"/>
  <c r="BF185" i="3"/>
  <c r="BE185" i="3"/>
  <c r="BD185" i="3"/>
  <c r="BL184" i="3"/>
  <c r="BJ184" i="3"/>
  <c r="BI184" i="3"/>
  <c r="BH184" i="3"/>
  <c r="BG184" i="3"/>
  <c r="BF184" i="3"/>
  <c r="BE184" i="3"/>
  <c r="BD184" i="3"/>
  <c r="BL183" i="3"/>
  <c r="BJ183" i="3"/>
  <c r="BI183" i="3"/>
  <c r="BH183" i="3"/>
  <c r="BG183" i="3"/>
  <c r="BF183" i="3"/>
  <c r="BE183" i="3"/>
  <c r="BD183" i="3"/>
  <c r="BL182" i="3"/>
  <c r="BJ182" i="3"/>
  <c r="BI182" i="3"/>
  <c r="BH182" i="3"/>
  <c r="BG182" i="3"/>
  <c r="BF182" i="3"/>
  <c r="BE182" i="3"/>
  <c r="BD182" i="3"/>
  <c r="BL181" i="3"/>
  <c r="BJ181" i="3"/>
  <c r="BI181" i="3"/>
  <c r="BH181" i="3"/>
  <c r="BG181" i="3"/>
  <c r="BF181" i="3"/>
  <c r="BE181" i="3"/>
  <c r="BD181" i="3"/>
  <c r="BL180" i="3"/>
  <c r="BJ180" i="3"/>
  <c r="BI180" i="3"/>
  <c r="BH180" i="3"/>
  <c r="BG180" i="3"/>
  <c r="BF180" i="3"/>
  <c r="BE180" i="3"/>
  <c r="BD180" i="3"/>
  <c r="BL179" i="3"/>
  <c r="BJ179" i="3"/>
  <c r="BI179" i="3"/>
  <c r="BH179" i="3"/>
  <c r="BG179" i="3"/>
  <c r="BF179" i="3"/>
  <c r="BE179" i="3"/>
  <c r="BD179" i="3"/>
  <c r="BL178" i="3"/>
  <c r="BJ178" i="3"/>
  <c r="BI178" i="3"/>
  <c r="BH178" i="3"/>
  <c r="BG178" i="3"/>
  <c r="BF178" i="3"/>
  <c r="BE178" i="3"/>
  <c r="BD178" i="3"/>
  <c r="BL177" i="3"/>
  <c r="BJ177" i="3"/>
  <c r="BI177" i="3"/>
  <c r="BH177" i="3"/>
  <c r="BG177" i="3"/>
  <c r="BF177" i="3"/>
  <c r="BE177" i="3"/>
  <c r="BD177" i="3"/>
  <c r="BL176" i="3"/>
  <c r="BJ176" i="3"/>
  <c r="BI176" i="3"/>
  <c r="BH176" i="3"/>
  <c r="BG176" i="3"/>
  <c r="BF176" i="3"/>
  <c r="BE176" i="3"/>
  <c r="BD176" i="3"/>
  <c r="BL175" i="3"/>
  <c r="BJ175" i="3"/>
  <c r="BI175" i="3"/>
  <c r="BH175" i="3"/>
  <c r="BG175" i="3"/>
  <c r="BF175" i="3"/>
  <c r="BE175" i="3"/>
  <c r="BD175" i="3"/>
  <c r="BL174" i="3"/>
  <c r="BJ174" i="3"/>
  <c r="BI174" i="3"/>
  <c r="BH174" i="3"/>
  <c r="BG174" i="3"/>
  <c r="BF174" i="3"/>
  <c r="BE174" i="3"/>
  <c r="BD174" i="3"/>
  <c r="BL173" i="3"/>
  <c r="BJ173" i="3"/>
  <c r="BI173" i="3"/>
  <c r="BH173" i="3"/>
  <c r="BG173" i="3"/>
  <c r="BF173" i="3"/>
  <c r="BE173" i="3"/>
  <c r="BD173" i="3"/>
  <c r="BL172" i="3"/>
  <c r="BJ172" i="3"/>
  <c r="BI172" i="3"/>
  <c r="BH172" i="3"/>
  <c r="BG172" i="3"/>
  <c r="BF172" i="3"/>
  <c r="BE172" i="3"/>
  <c r="BD172" i="3"/>
  <c r="BL171" i="3"/>
  <c r="BJ171" i="3"/>
  <c r="BI171" i="3"/>
  <c r="BH171" i="3"/>
  <c r="BG171" i="3"/>
  <c r="BF171" i="3"/>
  <c r="BE171" i="3"/>
  <c r="BD171" i="3"/>
  <c r="BL170" i="3"/>
  <c r="BJ170" i="3"/>
  <c r="BI170" i="3"/>
  <c r="BH170" i="3"/>
  <c r="BG170" i="3"/>
  <c r="BF170" i="3"/>
  <c r="BE170" i="3"/>
  <c r="BD170" i="3"/>
  <c r="BL169" i="3"/>
  <c r="BJ169" i="3"/>
  <c r="BI169" i="3"/>
  <c r="BH169" i="3"/>
  <c r="BG169" i="3"/>
  <c r="BF169" i="3"/>
  <c r="BE169" i="3"/>
  <c r="BD169" i="3"/>
  <c r="BL168" i="3"/>
  <c r="BJ168" i="3"/>
  <c r="BI168" i="3"/>
  <c r="BH168" i="3"/>
  <c r="BG168" i="3"/>
  <c r="BF168" i="3"/>
  <c r="BE168" i="3"/>
  <c r="BD168" i="3"/>
  <c r="BL167" i="3"/>
  <c r="BJ167" i="3"/>
  <c r="BI167" i="3"/>
  <c r="BH167" i="3"/>
  <c r="BG167" i="3"/>
  <c r="BF167" i="3"/>
  <c r="BE167" i="3"/>
  <c r="BD167" i="3"/>
  <c r="BL166" i="3"/>
  <c r="BJ166" i="3"/>
  <c r="BI166" i="3"/>
  <c r="BH166" i="3"/>
  <c r="BG166" i="3"/>
  <c r="BF166" i="3"/>
  <c r="BE166" i="3"/>
  <c r="BD166" i="3"/>
  <c r="BL165" i="3"/>
  <c r="BJ165" i="3"/>
  <c r="BI165" i="3"/>
  <c r="BH165" i="3"/>
  <c r="BG165" i="3"/>
  <c r="BF165" i="3"/>
  <c r="BE165" i="3"/>
  <c r="BD165" i="3"/>
  <c r="BL164" i="3"/>
  <c r="BJ164" i="3"/>
  <c r="BI164" i="3"/>
  <c r="BH164" i="3"/>
  <c r="BG164" i="3"/>
  <c r="BF164" i="3"/>
  <c r="BE164" i="3"/>
  <c r="BD164" i="3"/>
  <c r="BL163" i="3"/>
  <c r="BJ163" i="3"/>
  <c r="BI163" i="3"/>
  <c r="BH163" i="3"/>
  <c r="BG163" i="3"/>
  <c r="BF163" i="3"/>
  <c r="BE163" i="3"/>
  <c r="BD163" i="3"/>
  <c r="BL162" i="3"/>
  <c r="BJ162" i="3"/>
  <c r="BI162" i="3"/>
  <c r="BH162" i="3"/>
  <c r="BG162" i="3"/>
  <c r="BF162" i="3"/>
  <c r="BE162" i="3"/>
  <c r="BD162" i="3"/>
  <c r="BL161" i="3"/>
  <c r="BJ161" i="3"/>
  <c r="BI161" i="3"/>
  <c r="BH161" i="3"/>
  <c r="BG161" i="3"/>
  <c r="BF161" i="3"/>
  <c r="BE161" i="3"/>
  <c r="BD161" i="3"/>
  <c r="BL160" i="3"/>
  <c r="BJ160" i="3"/>
  <c r="BI160" i="3"/>
  <c r="BH160" i="3"/>
  <c r="BG160" i="3"/>
  <c r="BF160" i="3"/>
  <c r="BE160" i="3"/>
  <c r="BD160" i="3"/>
  <c r="BL159" i="3"/>
  <c r="BJ159" i="3"/>
  <c r="BI159" i="3"/>
  <c r="BH159" i="3"/>
  <c r="BG159" i="3"/>
  <c r="BF159" i="3"/>
  <c r="BE159" i="3"/>
  <c r="BD159" i="3"/>
  <c r="BL158" i="3"/>
  <c r="BJ158" i="3"/>
  <c r="BI158" i="3"/>
  <c r="BH158" i="3"/>
  <c r="BG158" i="3"/>
  <c r="BF158" i="3"/>
  <c r="BE158" i="3"/>
  <c r="BD158" i="3"/>
  <c r="BL157" i="3"/>
  <c r="BJ157" i="3"/>
  <c r="BI157" i="3"/>
  <c r="BH157" i="3"/>
  <c r="BG157" i="3"/>
  <c r="BF157" i="3"/>
  <c r="BE157" i="3"/>
  <c r="BD157" i="3"/>
  <c r="BL156" i="3"/>
  <c r="BJ156" i="3"/>
  <c r="BI156" i="3"/>
  <c r="BH156" i="3"/>
  <c r="BG156" i="3"/>
  <c r="BF156" i="3"/>
  <c r="BE156" i="3"/>
  <c r="BD156" i="3"/>
  <c r="BL155" i="3"/>
  <c r="BJ155" i="3"/>
  <c r="BI155" i="3"/>
  <c r="BH155" i="3"/>
  <c r="BG155" i="3"/>
  <c r="BF155" i="3"/>
  <c r="BE155" i="3"/>
  <c r="BD155" i="3"/>
  <c r="BL154" i="3"/>
  <c r="BJ154" i="3"/>
  <c r="BI154" i="3"/>
  <c r="BH154" i="3"/>
  <c r="BG154" i="3"/>
  <c r="BF154" i="3"/>
  <c r="BE154" i="3"/>
  <c r="BD154" i="3"/>
  <c r="BL153" i="3"/>
  <c r="BJ153" i="3"/>
  <c r="BI153" i="3"/>
  <c r="BH153" i="3"/>
  <c r="BG153" i="3"/>
  <c r="BF153" i="3"/>
  <c r="BE153" i="3"/>
  <c r="BD153" i="3"/>
  <c r="BL152" i="3"/>
  <c r="BJ152" i="3"/>
  <c r="BI152" i="3"/>
  <c r="BH152" i="3"/>
  <c r="BG152" i="3"/>
  <c r="BF152" i="3"/>
  <c r="BE152" i="3"/>
  <c r="BD152" i="3"/>
  <c r="BL151" i="3"/>
  <c r="BJ151" i="3"/>
  <c r="BI151" i="3"/>
  <c r="BH151" i="3"/>
  <c r="BG151" i="3"/>
  <c r="BF151" i="3"/>
  <c r="BE151" i="3"/>
  <c r="BD151" i="3"/>
  <c r="BL150" i="3"/>
  <c r="BJ150" i="3"/>
  <c r="BI150" i="3"/>
  <c r="BH150" i="3"/>
  <c r="BG150" i="3"/>
  <c r="BF150" i="3"/>
  <c r="BE150" i="3"/>
  <c r="BD150" i="3"/>
  <c r="BL149" i="3"/>
  <c r="BJ149" i="3"/>
  <c r="BI149" i="3"/>
  <c r="BH149" i="3"/>
  <c r="BG149" i="3"/>
  <c r="BF149" i="3"/>
  <c r="BE149" i="3"/>
  <c r="BD149" i="3"/>
  <c r="BL148" i="3"/>
  <c r="BJ148" i="3"/>
  <c r="BI148" i="3"/>
  <c r="BH148" i="3"/>
  <c r="BG148" i="3"/>
  <c r="BF148" i="3"/>
  <c r="BE148" i="3"/>
  <c r="BD148" i="3"/>
  <c r="BL147" i="3"/>
  <c r="BJ147" i="3"/>
  <c r="BI147" i="3"/>
  <c r="BH147" i="3"/>
  <c r="BG147" i="3"/>
  <c r="BF147" i="3"/>
  <c r="BE147" i="3"/>
  <c r="BD147" i="3"/>
  <c r="BL146" i="3"/>
  <c r="BJ146" i="3"/>
  <c r="BI146" i="3"/>
  <c r="BH146" i="3"/>
  <c r="BG146" i="3"/>
  <c r="BF146" i="3"/>
  <c r="BE146" i="3"/>
  <c r="BD146" i="3"/>
  <c r="BL145" i="3"/>
  <c r="BJ145" i="3"/>
  <c r="BI145" i="3"/>
  <c r="BH145" i="3"/>
  <c r="BG145" i="3"/>
  <c r="BF145" i="3"/>
  <c r="BE145" i="3"/>
  <c r="BD145" i="3"/>
  <c r="BL144" i="3"/>
  <c r="BJ144" i="3"/>
  <c r="BI144" i="3"/>
  <c r="BH144" i="3"/>
  <c r="BG144" i="3"/>
  <c r="BF144" i="3"/>
  <c r="BE144" i="3"/>
  <c r="BD144" i="3"/>
  <c r="BL143" i="3"/>
  <c r="BJ143" i="3"/>
  <c r="BI143" i="3"/>
  <c r="BH143" i="3"/>
  <c r="BG143" i="3"/>
  <c r="BF143" i="3"/>
  <c r="BE143" i="3"/>
  <c r="BD143" i="3"/>
  <c r="BL142" i="3"/>
  <c r="BJ142" i="3"/>
  <c r="BI142" i="3"/>
  <c r="BH142" i="3"/>
  <c r="BG142" i="3"/>
  <c r="BF142" i="3"/>
  <c r="BE142" i="3"/>
  <c r="BD142" i="3"/>
  <c r="BL141" i="3"/>
  <c r="BJ141" i="3"/>
  <c r="BI141" i="3"/>
  <c r="BH141" i="3"/>
  <c r="BG141" i="3"/>
  <c r="BF141" i="3"/>
  <c r="BE141" i="3"/>
  <c r="BD141" i="3"/>
  <c r="BL140" i="3"/>
  <c r="BJ140" i="3"/>
  <c r="BI140" i="3"/>
  <c r="BH140" i="3"/>
  <c r="BG140" i="3"/>
  <c r="BF140" i="3"/>
  <c r="BE140" i="3"/>
  <c r="BD140" i="3"/>
  <c r="BL139" i="3"/>
  <c r="BJ139" i="3"/>
  <c r="BI139" i="3"/>
  <c r="BH139" i="3"/>
  <c r="BG139" i="3"/>
  <c r="BF139" i="3"/>
  <c r="BE139" i="3"/>
  <c r="BD139" i="3"/>
  <c r="BL138" i="3"/>
  <c r="BJ138" i="3"/>
  <c r="BI138" i="3"/>
  <c r="BH138" i="3"/>
  <c r="BG138" i="3"/>
  <c r="BF138" i="3"/>
  <c r="BE138" i="3"/>
  <c r="BD138" i="3"/>
  <c r="BL137" i="3"/>
  <c r="BJ137" i="3"/>
  <c r="BI137" i="3"/>
  <c r="BH137" i="3"/>
  <c r="BG137" i="3"/>
  <c r="BF137" i="3"/>
  <c r="BE137" i="3"/>
  <c r="BD137" i="3"/>
  <c r="BL136" i="3"/>
  <c r="BJ136" i="3"/>
  <c r="BI136" i="3"/>
  <c r="BH136" i="3"/>
  <c r="BG136" i="3"/>
  <c r="BF136" i="3"/>
  <c r="BE136" i="3"/>
  <c r="BD136" i="3"/>
  <c r="BL135" i="3"/>
  <c r="BJ135" i="3"/>
  <c r="BI135" i="3"/>
  <c r="BH135" i="3"/>
  <c r="BG135" i="3"/>
  <c r="BF135" i="3"/>
  <c r="BE135" i="3"/>
  <c r="BD135" i="3"/>
  <c r="BL134" i="3"/>
  <c r="BJ134" i="3"/>
  <c r="BI134" i="3"/>
  <c r="BH134" i="3"/>
  <c r="BG134" i="3"/>
  <c r="BF134" i="3"/>
  <c r="BE134" i="3"/>
  <c r="BD134" i="3"/>
  <c r="BL133" i="3"/>
  <c r="BJ133" i="3"/>
  <c r="BI133" i="3"/>
  <c r="BH133" i="3"/>
  <c r="BG133" i="3"/>
  <c r="BF133" i="3"/>
  <c r="BE133" i="3"/>
  <c r="BD133" i="3"/>
  <c r="BL132" i="3"/>
  <c r="BJ132" i="3"/>
  <c r="BI132" i="3"/>
  <c r="BH132" i="3"/>
  <c r="BG132" i="3"/>
  <c r="BF132" i="3"/>
  <c r="BE132" i="3"/>
  <c r="BD132" i="3"/>
  <c r="BL131" i="3"/>
  <c r="BJ131" i="3"/>
  <c r="BI131" i="3"/>
  <c r="BH131" i="3"/>
  <c r="BG131" i="3"/>
  <c r="BF131" i="3"/>
  <c r="BE131" i="3"/>
  <c r="BD131" i="3"/>
  <c r="BL130" i="3"/>
  <c r="BJ130" i="3"/>
  <c r="BI130" i="3"/>
  <c r="BH130" i="3"/>
  <c r="BG130" i="3"/>
  <c r="BF130" i="3"/>
  <c r="BE130" i="3"/>
  <c r="BD130" i="3"/>
  <c r="BL129" i="3"/>
  <c r="BJ129" i="3"/>
  <c r="BI129" i="3"/>
  <c r="BH129" i="3"/>
  <c r="BG129" i="3"/>
  <c r="BF129" i="3"/>
  <c r="BE129" i="3"/>
  <c r="BD129" i="3"/>
  <c r="BL128" i="3"/>
  <c r="BJ128" i="3"/>
  <c r="BI128" i="3"/>
  <c r="BH128" i="3"/>
  <c r="BG128" i="3"/>
  <c r="BF128" i="3"/>
  <c r="BE128" i="3"/>
  <c r="BD128" i="3"/>
  <c r="BL127" i="3"/>
  <c r="BJ127" i="3"/>
  <c r="BI127" i="3"/>
  <c r="BH127" i="3"/>
  <c r="BG127" i="3"/>
  <c r="BF127" i="3"/>
  <c r="BE127" i="3"/>
  <c r="BD127" i="3"/>
  <c r="BL126" i="3"/>
  <c r="BJ126" i="3"/>
  <c r="BI126" i="3"/>
  <c r="BH126" i="3"/>
  <c r="BG126" i="3"/>
  <c r="BF126" i="3"/>
  <c r="BE126" i="3"/>
  <c r="BD126" i="3"/>
  <c r="BL125" i="3"/>
  <c r="BJ125" i="3"/>
  <c r="BI125" i="3"/>
  <c r="BH125" i="3"/>
  <c r="BG125" i="3"/>
  <c r="BF125" i="3"/>
  <c r="BE125" i="3"/>
  <c r="BD125" i="3"/>
  <c r="BL124" i="3"/>
  <c r="BJ124" i="3"/>
  <c r="BI124" i="3"/>
  <c r="BH124" i="3"/>
  <c r="BG124" i="3"/>
  <c r="BF124" i="3"/>
  <c r="BE124" i="3"/>
  <c r="BD124" i="3"/>
  <c r="BL123" i="3"/>
  <c r="BJ123" i="3"/>
  <c r="BI123" i="3"/>
  <c r="BH123" i="3"/>
  <c r="BG123" i="3"/>
  <c r="BF123" i="3"/>
  <c r="BE123" i="3"/>
  <c r="BD123" i="3"/>
  <c r="BL122" i="3"/>
  <c r="BJ122" i="3"/>
  <c r="BI122" i="3"/>
  <c r="BH122" i="3"/>
  <c r="BG122" i="3"/>
  <c r="BF122" i="3"/>
  <c r="BE122" i="3"/>
  <c r="BD122" i="3"/>
  <c r="BL121" i="3"/>
  <c r="BJ121" i="3"/>
  <c r="BI121" i="3"/>
  <c r="BH121" i="3"/>
  <c r="BG121" i="3"/>
  <c r="BF121" i="3"/>
  <c r="BE121" i="3"/>
  <c r="BD121" i="3"/>
  <c r="BL120" i="3"/>
  <c r="BJ120" i="3"/>
  <c r="BI120" i="3"/>
  <c r="BH120" i="3"/>
  <c r="BG120" i="3"/>
  <c r="BF120" i="3"/>
  <c r="BE120" i="3"/>
  <c r="BD120" i="3"/>
  <c r="BL119" i="3"/>
  <c r="BJ119" i="3"/>
  <c r="BI119" i="3"/>
  <c r="BH119" i="3"/>
  <c r="BG119" i="3"/>
  <c r="BF119" i="3"/>
  <c r="BE119" i="3"/>
  <c r="BD119" i="3"/>
  <c r="BL118" i="3"/>
  <c r="BJ118" i="3"/>
  <c r="BI118" i="3"/>
  <c r="BH118" i="3"/>
  <c r="BG118" i="3"/>
  <c r="BF118" i="3"/>
  <c r="BE118" i="3"/>
  <c r="BD118" i="3"/>
  <c r="BL117" i="3"/>
  <c r="BJ117" i="3"/>
  <c r="BI117" i="3"/>
  <c r="BH117" i="3"/>
  <c r="BG117" i="3"/>
  <c r="BF117" i="3"/>
  <c r="BE117" i="3"/>
  <c r="BD117" i="3"/>
  <c r="BL116" i="3"/>
  <c r="BJ116" i="3"/>
  <c r="BI116" i="3"/>
  <c r="BH116" i="3"/>
  <c r="BG116" i="3"/>
  <c r="BF116" i="3"/>
  <c r="BE116" i="3"/>
  <c r="BD116" i="3"/>
  <c r="BL115" i="3"/>
  <c r="BJ115" i="3"/>
  <c r="BI115" i="3"/>
  <c r="BH115" i="3"/>
  <c r="BG115" i="3"/>
  <c r="BF115" i="3"/>
  <c r="BE115" i="3"/>
  <c r="BD115" i="3"/>
  <c r="BL114" i="3"/>
  <c r="BJ114" i="3"/>
  <c r="BI114" i="3"/>
  <c r="BH114" i="3"/>
  <c r="BG114" i="3"/>
  <c r="BF114" i="3"/>
  <c r="BE114" i="3"/>
  <c r="BD114" i="3"/>
  <c r="BL113" i="3"/>
  <c r="BJ113" i="3"/>
  <c r="BI113" i="3"/>
  <c r="BH113" i="3"/>
  <c r="BG113" i="3"/>
  <c r="BF113" i="3"/>
  <c r="BE113" i="3"/>
  <c r="BD113" i="3"/>
  <c r="BL112" i="3"/>
  <c r="BJ112" i="3"/>
  <c r="BI112" i="3"/>
  <c r="BH112" i="3"/>
  <c r="BG112" i="3"/>
  <c r="BF112" i="3"/>
  <c r="BE112" i="3"/>
  <c r="BD112" i="3"/>
  <c r="BL111" i="3"/>
  <c r="BJ111" i="3"/>
  <c r="BI111" i="3"/>
  <c r="BH111" i="3"/>
  <c r="BG111" i="3"/>
  <c r="BF111" i="3"/>
  <c r="BE111" i="3"/>
  <c r="BD111" i="3"/>
  <c r="BL110" i="3"/>
  <c r="BJ110" i="3"/>
  <c r="BI110" i="3"/>
  <c r="BH110" i="3"/>
  <c r="BG110" i="3"/>
  <c r="BF110" i="3"/>
  <c r="BE110" i="3"/>
  <c r="BD110" i="3"/>
  <c r="BL109" i="3"/>
  <c r="BJ109" i="3"/>
  <c r="BI109" i="3"/>
  <c r="BH109" i="3"/>
  <c r="BG109" i="3"/>
  <c r="BF109" i="3"/>
  <c r="BE109" i="3"/>
  <c r="BD109" i="3"/>
  <c r="BL108" i="3"/>
  <c r="BJ108" i="3"/>
  <c r="BI108" i="3"/>
  <c r="BH108" i="3"/>
  <c r="BG108" i="3"/>
  <c r="BF108" i="3"/>
  <c r="BE108" i="3"/>
  <c r="BD108" i="3"/>
  <c r="BL107" i="3"/>
  <c r="BJ107" i="3"/>
  <c r="BI107" i="3"/>
  <c r="BH107" i="3"/>
  <c r="BG107" i="3"/>
  <c r="BF107" i="3"/>
  <c r="BE107" i="3"/>
  <c r="BD107" i="3"/>
  <c r="BL106" i="3"/>
  <c r="BJ106" i="3"/>
  <c r="BI106" i="3"/>
  <c r="BH106" i="3"/>
  <c r="BG106" i="3"/>
  <c r="BF106" i="3"/>
  <c r="BE106" i="3"/>
  <c r="BD106" i="3"/>
  <c r="BL105" i="3"/>
  <c r="BJ105" i="3"/>
  <c r="BI105" i="3"/>
  <c r="BH105" i="3"/>
  <c r="BG105" i="3"/>
  <c r="BF105" i="3"/>
  <c r="BE105" i="3"/>
  <c r="BD105" i="3"/>
  <c r="BL104" i="3"/>
  <c r="BJ104" i="3"/>
  <c r="BI104" i="3"/>
  <c r="BH104" i="3"/>
  <c r="BG104" i="3"/>
  <c r="BF104" i="3"/>
  <c r="BE104" i="3"/>
  <c r="BD104" i="3"/>
  <c r="BL103" i="3"/>
  <c r="BJ103" i="3"/>
  <c r="BI103" i="3"/>
  <c r="BH103" i="3"/>
  <c r="BG103" i="3"/>
  <c r="BF103" i="3"/>
  <c r="BE103" i="3"/>
  <c r="BD103" i="3"/>
  <c r="BL102" i="3"/>
  <c r="BJ102" i="3"/>
  <c r="BI102" i="3"/>
  <c r="BH102" i="3"/>
  <c r="BG102" i="3"/>
  <c r="BF102" i="3"/>
  <c r="BE102" i="3"/>
  <c r="BD102" i="3"/>
  <c r="BL101" i="3"/>
  <c r="BJ101" i="3"/>
  <c r="BI101" i="3"/>
  <c r="BH101" i="3"/>
  <c r="BG101" i="3"/>
  <c r="BF101" i="3"/>
  <c r="BE101" i="3"/>
  <c r="BD101" i="3"/>
  <c r="BL100" i="3"/>
  <c r="BJ100" i="3"/>
  <c r="BI100" i="3"/>
  <c r="BH100" i="3"/>
  <c r="BG100" i="3"/>
  <c r="BF100" i="3"/>
  <c r="BE100" i="3"/>
  <c r="BD100" i="3"/>
  <c r="BL99" i="3"/>
  <c r="BJ99" i="3"/>
  <c r="BI99" i="3"/>
  <c r="BH99" i="3"/>
  <c r="BG99" i="3"/>
  <c r="BF99" i="3"/>
  <c r="BE99" i="3"/>
  <c r="BD99" i="3"/>
  <c r="BL98" i="3"/>
  <c r="BJ98" i="3"/>
  <c r="BI98" i="3"/>
  <c r="BH98" i="3"/>
  <c r="BG98" i="3"/>
  <c r="BF98" i="3"/>
  <c r="BE98" i="3"/>
  <c r="BD98" i="3"/>
  <c r="BL97" i="3"/>
  <c r="BJ97" i="3"/>
  <c r="BI97" i="3"/>
  <c r="BH97" i="3"/>
  <c r="BG97" i="3"/>
  <c r="BF97" i="3"/>
  <c r="BE97" i="3"/>
  <c r="BD97" i="3"/>
  <c r="BL96" i="3"/>
  <c r="BJ96" i="3"/>
  <c r="BI96" i="3"/>
  <c r="BH96" i="3"/>
  <c r="BG96" i="3"/>
  <c r="BF96" i="3"/>
  <c r="BE96" i="3"/>
  <c r="BD96" i="3"/>
  <c r="BL95" i="3"/>
  <c r="BJ95" i="3"/>
  <c r="BI95" i="3"/>
  <c r="BH95" i="3"/>
  <c r="BG95" i="3"/>
  <c r="BF95" i="3"/>
  <c r="BE95" i="3"/>
  <c r="BD95" i="3"/>
  <c r="BL94" i="3"/>
  <c r="BJ94" i="3"/>
  <c r="BI94" i="3"/>
  <c r="BH94" i="3"/>
  <c r="BG94" i="3"/>
  <c r="BF94" i="3"/>
  <c r="BE94" i="3"/>
  <c r="BD94" i="3"/>
  <c r="BL93" i="3"/>
  <c r="BJ93" i="3"/>
  <c r="BI93" i="3"/>
  <c r="BH93" i="3"/>
  <c r="BG93" i="3"/>
  <c r="BF93" i="3"/>
  <c r="BE93" i="3"/>
  <c r="BD93" i="3"/>
  <c r="BL92" i="3"/>
  <c r="BJ92" i="3"/>
  <c r="BI92" i="3"/>
  <c r="BH92" i="3"/>
  <c r="BG92" i="3"/>
  <c r="BF92" i="3"/>
  <c r="BE92" i="3"/>
  <c r="BD92" i="3"/>
  <c r="BL91" i="3"/>
  <c r="BJ91" i="3"/>
  <c r="BI91" i="3"/>
  <c r="BH91" i="3"/>
  <c r="BG91" i="3"/>
  <c r="BF91" i="3"/>
  <c r="BE91" i="3"/>
  <c r="BD91" i="3"/>
  <c r="BL90" i="3"/>
  <c r="BJ90" i="3"/>
  <c r="BI90" i="3"/>
  <c r="BH90" i="3"/>
  <c r="BG90" i="3"/>
  <c r="BF90" i="3"/>
  <c r="BE90" i="3"/>
  <c r="BD90" i="3"/>
  <c r="BL89" i="3"/>
  <c r="BJ89" i="3"/>
  <c r="BI89" i="3"/>
  <c r="BH89" i="3"/>
  <c r="BG89" i="3"/>
  <c r="BF89" i="3"/>
  <c r="BE89" i="3"/>
  <c r="BD89" i="3"/>
  <c r="BL88" i="3"/>
  <c r="BJ88" i="3"/>
  <c r="BI88" i="3"/>
  <c r="BH88" i="3"/>
  <c r="BG88" i="3"/>
  <c r="BF88" i="3"/>
  <c r="BE88" i="3"/>
  <c r="BD88" i="3"/>
  <c r="BL87" i="3"/>
  <c r="BJ87" i="3"/>
  <c r="BI87" i="3"/>
  <c r="BH87" i="3"/>
  <c r="BG87" i="3"/>
  <c r="BF87" i="3"/>
  <c r="BE87" i="3"/>
  <c r="BD87" i="3"/>
  <c r="BL86" i="3"/>
  <c r="BJ86" i="3"/>
  <c r="BI86" i="3"/>
  <c r="BH86" i="3"/>
  <c r="BG86" i="3"/>
  <c r="BF86" i="3"/>
  <c r="BE86" i="3"/>
  <c r="BD86" i="3"/>
  <c r="BL85" i="3"/>
  <c r="BJ85" i="3"/>
  <c r="BI85" i="3"/>
  <c r="BH85" i="3"/>
  <c r="BG85" i="3"/>
  <c r="BF85" i="3"/>
  <c r="BE85" i="3"/>
  <c r="BD85" i="3"/>
  <c r="BL84" i="3"/>
  <c r="BJ84" i="3"/>
  <c r="BI84" i="3"/>
  <c r="BH84" i="3"/>
  <c r="BG84" i="3"/>
  <c r="BF84" i="3"/>
  <c r="BE84" i="3"/>
  <c r="BD84" i="3"/>
  <c r="BL83" i="3"/>
  <c r="BJ83" i="3"/>
  <c r="BI83" i="3"/>
  <c r="BH83" i="3"/>
  <c r="BG83" i="3"/>
  <c r="BF83" i="3"/>
  <c r="BE83" i="3"/>
  <c r="BD83" i="3"/>
  <c r="BL82" i="3"/>
  <c r="BJ82" i="3"/>
  <c r="BI82" i="3"/>
  <c r="BH82" i="3"/>
  <c r="BG82" i="3"/>
  <c r="BF82" i="3"/>
  <c r="BE82" i="3"/>
  <c r="BD82" i="3"/>
  <c r="BL81" i="3"/>
  <c r="BJ81" i="3"/>
  <c r="BI81" i="3"/>
  <c r="BH81" i="3"/>
  <c r="BG81" i="3"/>
  <c r="BF81" i="3"/>
  <c r="BE81" i="3"/>
  <c r="BD81" i="3"/>
  <c r="BL80" i="3"/>
  <c r="BJ80" i="3"/>
  <c r="BI80" i="3"/>
  <c r="BH80" i="3"/>
  <c r="BG80" i="3"/>
  <c r="BF80" i="3"/>
  <c r="BE80" i="3"/>
  <c r="BD80" i="3"/>
  <c r="BL79" i="3"/>
  <c r="BJ79" i="3"/>
  <c r="BI79" i="3"/>
  <c r="BH79" i="3"/>
  <c r="BG79" i="3"/>
  <c r="BF79" i="3"/>
  <c r="BE79" i="3"/>
  <c r="BD79" i="3"/>
  <c r="BL78" i="3"/>
  <c r="BJ78" i="3"/>
  <c r="BI78" i="3"/>
  <c r="BH78" i="3"/>
  <c r="BG78" i="3"/>
  <c r="BF78" i="3"/>
  <c r="BE78" i="3"/>
  <c r="BD78" i="3"/>
  <c r="BL77" i="3"/>
  <c r="BJ77" i="3"/>
  <c r="BI77" i="3"/>
  <c r="BH77" i="3"/>
  <c r="BG77" i="3"/>
  <c r="BF77" i="3"/>
  <c r="BE77" i="3"/>
  <c r="BD77" i="3"/>
  <c r="BL76" i="3"/>
  <c r="BJ76" i="3"/>
  <c r="BI76" i="3"/>
  <c r="BH76" i="3"/>
  <c r="BG76" i="3"/>
  <c r="BF76" i="3"/>
  <c r="BE76" i="3"/>
  <c r="BD76" i="3"/>
  <c r="BL75" i="3"/>
  <c r="BJ75" i="3"/>
  <c r="BI75" i="3"/>
  <c r="BH75" i="3"/>
  <c r="BG75" i="3"/>
  <c r="BF75" i="3"/>
  <c r="BE75" i="3"/>
  <c r="BD75" i="3"/>
  <c r="BL74" i="3"/>
  <c r="BJ74" i="3"/>
  <c r="BI74" i="3"/>
  <c r="BH74" i="3"/>
  <c r="BG74" i="3"/>
  <c r="BF74" i="3"/>
  <c r="BE74" i="3"/>
  <c r="BD74" i="3"/>
  <c r="BL73" i="3"/>
  <c r="BJ73" i="3"/>
  <c r="BI73" i="3"/>
  <c r="BH73" i="3"/>
  <c r="BG73" i="3"/>
  <c r="BF73" i="3"/>
  <c r="BE73" i="3"/>
  <c r="BD73" i="3"/>
  <c r="BL72" i="3"/>
  <c r="BJ72" i="3"/>
  <c r="BI72" i="3"/>
  <c r="BH72" i="3"/>
  <c r="BG72" i="3"/>
  <c r="BF72" i="3"/>
  <c r="BE72" i="3"/>
  <c r="BD72" i="3"/>
  <c r="BL71" i="3"/>
  <c r="BJ71" i="3"/>
  <c r="BI71" i="3"/>
  <c r="BH71" i="3"/>
  <c r="BG71" i="3"/>
  <c r="BF71" i="3"/>
  <c r="BE71" i="3"/>
  <c r="BD71" i="3"/>
  <c r="BL70" i="3"/>
  <c r="BJ70" i="3"/>
  <c r="BI70" i="3"/>
  <c r="BH70" i="3"/>
  <c r="BG70" i="3"/>
  <c r="BF70" i="3"/>
  <c r="BE70" i="3"/>
  <c r="BD70" i="3"/>
  <c r="BL69" i="3"/>
  <c r="BJ69" i="3"/>
  <c r="BI69" i="3"/>
  <c r="BH69" i="3"/>
  <c r="BG69" i="3"/>
  <c r="BF69" i="3"/>
  <c r="BE69" i="3"/>
  <c r="BD69" i="3"/>
  <c r="BL68" i="3"/>
  <c r="BJ68" i="3"/>
  <c r="BI68" i="3"/>
  <c r="BH68" i="3"/>
  <c r="BG68" i="3"/>
  <c r="BF68" i="3"/>
  <c r="BE68" i="3"/>
  <c r="BD68" i="3"/>
  <c r="BL67" i="3"/>
  <c r="BJ67" i="3"/>
  <c r="BI67" i="3"/>
  <c r="BH67" i="3"/>
  <c r="BG67" i="3"/>
  <c r="BF67" i="3"/>
  <c r="BE67" i="3"/>
  <c r="BD67" i="3"/>
  <c r="BL66" i="3"/>
  <c r="BJ66" i="3"/>
  <c r="BI66" i="3"/>
  <c r="BH66" i="3"/>
  <c r="BG66" i="3"/>
  <c r="BF66" i="3"/>
  <c r="BE66" i="3"/>
  <c r="BD66" i="3"/>
  <c r="BL65" i="3"/>
  <c r="BJ65" i="3"/>
  <c r="BI65" i="3"/>
  <c r="BH65" i="3"/>
  <c r="BG65" i="3"/>
  <c r="BF65" i="3"/>
  <c r="BE65" i="3"/>
  <c r="BD65" i="3"/>
  <c r="BL64" i="3"/>
  <c r="BJ64" i="3"/>
  <c r="BI64" i="3"/>
  <c r="BH64" i="3"/>
  <c r="BG64" i="3"/>
  <c r="BF64" i="3"/>
  <c r="BE64" i="3"/>
  <c r="BD64" i="3"/>
  <c r="BL63" i="3"/>
  <c r="BJ63" i="3"/>
  <c r="BI63" i="3"/>
  <c r="BH63" i="3"/>
  <c r="BG63" i="3"/>
  <c r="BF63" i="3"/>
  <c r="BE63" i="3"/>
  <c r="BD63" i="3"/>
  <c r="BL62" i="3"/>
  <c r="BJ62" i="3"/>
  <c r="BI62" i="3"/>
  <c r="BH62" i="3"/>
  <c r="BG62" i="3"/>
  <c r="BF62" i="3"/>
  <c r="BE62" i="3"/>
  <c r="BD62" i="3"/>
  <c r="BL61" i="3"/>
  <c r="BJ61" i="3"/>
  <c r="BI61" i="3"/>
  <c r="BH61" i="3"/>
  <c r="BG61" i="3"/>
  <c r="BF61" i="3"/>
  <c r="BE61" i="3"/>
  <c r="BD61" i="3"/>
  <c r="BL60" i="3"/>
  <c r="BJ60" i="3"/>
  <c r="BI60" i="3"/>
  <c r="BH60" i="3"/>
  <c r="BG60" i="3"/>
  <c r="BF60" i="3"/>
  <c r="BE60" i="3"/>
  <c r="BD60" i="3"/>
  <c r="BL59" i="3"/>
  <c r="BJ59" i="3"/>
  <c r="BI59" i="3"/>
  <c r="BH59" i="3"/>
  <c r="BG59" i="3"/>
  <c r="BF59" i="3"/>
  <c r="BE59" i="3"/>
  <c r="BD59" i="3"/>
  <c r="BL58" i="3"/>
  <c r="BJ58" i="3"/>
  <c r="BI58" i="3"/>
  <c r="BH58" i="3"/>
  <c r="BG58" i="3"/>
  <c r="BF58" i="3"/>
  <c r="BE58" i="3"/>
  <c r="BD58" i="3"/>
  <c r="BL57" i="3"/>
  <c r="BJ57" i="3"/>
  <c r="BI57" i="3"/>
  <c r="BH57" i="3"/>
  <c r="BG57" i="3"/>
  <c r="BF57" i="3"/>
  <c r="BE57" i="3"/>
  <c r="BD57" i="3"/>
  <c r="BL56" i="3"/>
  <c r="BJ56" i="3"/>
  <c r="BI56" i="3"/>
  <c r="BH56" i="3"/>
  <c r="BG56" i="3"/>
  <c r="BF56" i="3"/>
  <c r="BE56" i="3"/>
  <c r="BD56" i="3"/>
  <c r="BL55" i="3"/>
  <c r="BJ55" i="3"/>
  <c r="BI55" i="3"/>
  <c r="BH55" i="3"/>
  <c r="BG55" i="3"/>
  <c r="BF55" i="3"/>
  <c r="BE55" i="3"/>
  <c r="BD55" i="3"/>
  <c r="BL54" i="3"/>
  <c r="BJ54" i="3"/>
  <c r="BI54" i="3"/>
  <c r="BH54" i="3"/>
  <c r="BG54" i="3"/>
  <c r="BF54" i="3"/>
  <c r="BE54" i="3"/>
  <c r="BD54" i="3"/>
  <c r="BL53" i="3"/>
  <c r="BJ53" i="3"/>
  <c r="BI53" i="3"/>
  <c r="BH53" i="3"/>
  <c r="BG53" i="3"/>
  <c r="BF53" i="3"/>
  <c r="BE53" i="3"/>
  <c r="BD53" i="3"/>
  <c r="BL52" i="3"/>
  <c r="BJ52" i="3"/>
  <c r="BI52" i="3"/>
  <c r="BH52" i="3"/>
  <c r="BG52" i="3"/>
  <c r="BF52" i="3"/>
  <c r="BE52" i="3"/>
  <c r="BD52" i="3"/>
  <c r="BL51" i="3"/>
  <c r="BJ51" i="3"/>
  <c r="BI51" i="3"/>
  <c r="BH51" i="3"/>
  <c r="BG51" i="3"/>
  <c r="BF51" i="3"/>
  <c r="BE51" i="3"/>
  <c r="BD51" i="3"/>
  <c r="BL50" i="3"/>
  <c r="BJ50" i="3"/>
  <c r="BI50" i="3"/>
  <c r="BH50" i="3"/>
  <c r="BG50" i="3"/>
  <c r="BF50" i="3"/>
  <c r="BE50" i="3"/>
  <c r="BD50" i="3"/>
  <c r="BL49" i="3"/>
  <c r="BJ49" i="3"/>
  <c r="BI49" i="3"/>
  <c r="BH49" i="3"/>
  <c r="BG49" i="3"/>
  <c r="BF49" i="3"/>
  <c r="BE49" i="3"/>
  <c r="BD49" i="3"/>
  <c r="BL48" i="3"/>
  <c r="BJ48" i="3"/>
  <c r="BI48" i="3"/>
  <c r="BH48" i="3"/>
  <c r="BG48" i="3"/>
  <c r="BF48" i="3"/>
  <c r="BE48" i="3"/>
  <c r="BD48" i="3"/>
  <c r="BL47" i="3"/>
  <c r="BJ47" i="3"/>
  <c r="BI47" i="3"/>
  <c r="BH47" i="3"/>
  <c r="BG47" i="3"/>
  <c r="BF47" i="3"/>
  <c r="BE47" i="3"/>
  <c r="BD47" i="3"/>
  <c r="BL46" i="3"/>
  <c r="BJ46" i="3"/>
  <c r="BI46" i="3"/>
  <c r="BH46" i="3"/>
  <c r="BG46" i="3"/>
  <c r="BF46" i="3"/>
  <c r="BE46" i="3"/>
  <c r="BD46" i="3"/>
  <c r="BL45" i="3"/>
  <c r="BJ45" i="3"/>
  <c r="BI45" i="3"/>
  <c r="BH45" i="3"/>
  <c r="BG45" i="3"/>
  <c r="BF45" i="3"/>
  <c r="BE45" i="3"/>
  <c r="BD45" i="3"/>
  <c r="BL44" i="3"/>
  <c r="BJ44" i="3"/>
  <c r="BI44" i="3"/>
  <c r="BH44" i="3"/>
  <c r="BG44" i="3"/>
  <c r="BF44" i="3"/>
  <c r="BE44" i="3"/>
  <c r="BD44" i="3"/>
  <c r="BL43" i="3"/>
  <c r="BJ43" i="3"/>
  <c r="BI43" i="3"/>
  <c r="BH43" i="3"/>
  <c r="BG43" i="3"/>
  <c r="BF43" i="3"/>
  <c r="BE43" i="3"/>
  <c r="BD43" i="3"/>
  <c r="BL42" i="3"/>
  <c r="BJ42" i="3"/>
  <c r="BI42" i="3"/>
  <c r="BH42" i="3"/>
  <c r="BG42" i="3"/>
  <c r="BF42" i="3"/>
  <c r="BE42" i="3"/>
  <c r="BD42" i="3"/>
  <c r="BL41" i="3"/>
  <c r="BJ41" i="3"/>
  <c r="BI41" i="3"/>
  <c r="BH41" i="3"/>
  <c r="BG41" i="3"/>
  <c r="BF41" i="3"/>
  <c r="BE41" i="3"/>
  <c r="BD41" i="3"/>
  <c r="BL40" i="3"/>
  <c r="BJ40" i="3"/>
  <c r="BI40" i="3"/>
  <c r="BH40" i="3"/>
  <c r="BG40" i="3"/>
  <c r="BF40" i="3"/>
  <c r="BE40" i="3"/>
  <c r="BD40" i="3"/>
  <c r="BL39" i="3"/>
  <c r="BJ39" i="3"/>
  <c r="BI39" i="3"/>
  <c r="BH39" i="3"/>
  <c r="BG39" i="3"/>
  <c r="BF39" i="3"/>
  <c r="BE39" i="3"/>
  <c r="BD39" i="3"/>
  <c r="BL38" i="3"/>
  <c r="BJ38" i="3"/>
  <c r="BI38" i="3"/>
  <c r="BH38" i="3"/>
  <c r="BG38" i="3"/>
  <c r="BF38" i="3"/>
  <c r="BE38" i="3"/>
  <c r="BD38" i="3"/>
  <c r="BL37" i="3"/>
  <c r="BJ37" i="3"/>
  <c r="BI37" i="3"/>
  <c r="BH37" i="3"/>
  <c r="BG37" i="3"/>
  <c r="BF37" i="3"/>
  <c r="BE37" i="3"/>
  <c r="BD37" i="3"/>
  <c r="BL36" i="3"/>
  <c r="BJ36" i="3"/>
  <c r="BI36" i="3"/>
  <c r="BH36" i="3"/>
  <c r="BG36" i="3"/>
  <c r="BF36" i="3"/>
  <c r="BE36" i="3"/>
  <c r="BD36" i="3"/>
  <c r="BL35" i="3"/>
  <c r="BJ35" i="3"/>
  <c r="BI35" i="3"/>
  <c r="BH35" i="3"/>
  <c r="BG35" i="3"/>
  <c r="BF35" i="3"/>
  <c r="BE35" i="3"/>
  <c r="BD35" i="3"/>
  <c r="BL34" i="3"/>
  <c r="BJ34" i="3"/>
  <c r="BI34" i="3"/>
  <c r="BH34" i="3"/>
  <c r="BG34" i="3"/>
  <c r="BF34" i="3"/>
  <c r="BE34" i="3"/>
  <c r="BD34" i="3"/>
  <c r="BL33" i="3"/>
  <c r="BJ33" i="3"/>
  <c r="BI33" i="3"/>
  <c r="BH33" i="3"/>
  <c r="BG33" i="3"/>
  <c r="BF33" i="3"/>
  <c r="BE33" i="3"/>
  <c r="BD33" i="3"/>
  <c r="BL32" i="3"/>
  <c r="BJ32" i="3"/>
  <c r="BI32" i="3"/>
  <c r="BH32" i="3"/>
  <c r="BG32" i="3"/>
  <c r="BF32" i="3"/>
  <c r="BE32" i="3"/>
  <c r="BD32" i="3"/>
  <c r="BL31" i="3"/>
  <c r="BJ31" i="3"/>
  <c r="BI31" i="3"/>
  <c r="BH31" i="3"/>
  <c r="BG31" i="3"/>
  <c r="BF31" i="3"/>
  <c r="BE31" i="3"/>
  <c r="BD31" i="3"/>
  <c r="BL30" i="3"/>
  <c r="BJ30" i="3"/>
  <c r="BI30" i="3"/>
  <c r="BH30" i="3"/>
  <c r="BG30" i="3"/>
  <c r="BF30" i="3"/>
  <c r="BE30" i="3"/>
  <c r="BD30" i="3"/>
  <c r="BL29" i="3"/>
  <c r="BJ29" i="3"/>
  <c r="BI29" i="3"/>
  <c r="BH29" i="3"/>
  <c r="BG29" i="3"/>
  <c r="BF29" i="3"/>
  <c r="BE29" i="3"/>
  <c r="BD29" i="3"/>
  <c r="BL28" i="3"/>
  <c r="BJ28" i="3"/>
  <c r="BI28" i="3"/>
  <c r="BH28" i="3"/>
  <c r="BG28" i="3"/>
  <c r="BF28" i="3"/>
  <c r="BE28" i="3"/>
  <c r="BD28" i="3"/>
  <c r="BL27" i="3"/>
  <c r="BJ27" i="3"/>
  <c r="BI27" i="3"/>
  <c r="BH27" i="3"/>
  <c r="BG27" i="3"/>
  <c r="BF27" i="3"/>
  <c r="BE27" i="3"/>
  <c r="BD27" i="3"/>
  <c r="BL26" i="3"/>
  <c r="BJ26" i="3"/>
  <c r="BI26" i="3"/>
  <c r="BH26" i="3"/>
  <c r="BG26" i="3"/>
  <c r="BF26" i="3"/>
  <c r="BE26" i="3"/>
  <c r="BD26" i="3"/>
  <c r="BL25" i="3"/>
  <c r="BJ25" i="3"/>
  <c r="BI25" i="3"/>
  <c r="BH25" i="3"/>
  <c r="BG25" i="3"/>
  <c r="BF25" i="3"/>
  <c r="BE25" i="3"/>
  <c r="BD25" i="3"/>
  <c r="BL24" i="3"/>
  <c r="BJ24" i="3"/>
  <c r="BI24" i="3"/>
  <c r="BH24" i="3"/>
  <c r="BG24" i="3"/>
  <c r="BF24" i="3"/>
  <c r="BE24" i="3"/>
  <c r="BD24" i="3"/>
  <c r="BL23" i="3"/>
  <c r="BJ23" i="3"/>
  <c r="BI23" i="3"/>
  <c r="BH23" i="3"/>
  <c r="BG23" i="3"/>
  <c r="BF23" i="3"/>
  <c r="BE23" i="3"/>
  <c r="BD23" i="3"/>
  <c r="BL22" i="3"/>
  <c r="BJ22" i="3"/>
  <c r="BI22" i="3"/>
  <c r="BH22" i="3"/>
  <c r="BG22" i="3"/>
  <c r="BF22" i="3"/>
  <c r="BE22" i="3"/>
  <c r="BD22" i="3"/>
  <c r="BL21" i="3"/>
  <c r="BJ21" i="3"/>
  <c r="BI21" i="3"/>
  <c r="BH21" i="3"/>
  <c r="BG21" i="3"/>
  <c r="BF21" i="3"/>
  <c r="BE21" i="3"/>
  <c r="BD21" i="3"/>
  <c r="BL20" i="3"/>
  <c r="BJ20" i="3"/>
  <c r="BI20" i="3"/>
  <c r="BH20" i="3"/>
  <c r="BG20" i="3"/>
  <c r="BF20" i="3"/>
  <c r="BE20" i="3"/>
  <c r="BD20" i="3"/>
  <c r="BL19" i="3"/>
  <c r="BJ19" i="3"/>
  <c r="BI19" i="3"/>
  <c r="BH19" i="3"/>
  <c r="BG19" i="3"/>
  <c r="BF19" i="3"/>
  <c r="BE19" i="3"/>
  <c r="BD19" i="3"/>
  <c r="BL18" i="3"/>
  <c r="BJ18" i="3"/>
  <c r="BI18" i="3"/>
  <c r="BH18" i="3"/>
  <c r="BG18" i="3"/>
  <c r="BF18" i="3"/>
  <c r="BE18" i="3"/>
  <c r="BD18" i="3"/>
  <c r="BL17" i="3"/>
  <c r="BJ17" i="3"/>
  <c r="BI17" i="3"/>
  <c r="BH17" i="3"/>
  <c r="BG17" i="3"/>
  <c r="BF17" i="3"/>
  <c r="BE17" i="3"/>
  <c r="BD17" i="3"/>
  <c r="BL16" i="3"/>
  <c r="BJ16" i="3"/>
  <c r="BI16" i="3"/>
  <c r="BH16" i="3"/>
  <c r="BG16" i="3"/>
  <c r="BF16" i="3"/>
  <c r="BE16" i="3"/>
  <c r="BD16" i="3"/>
  <c r="BL15" i="3"/>
  <c r="BJ15" i="3"/>
  <c r="BI15" i="3"/>
  <c r="BH15" i="3"/>
  <c r="BG15" i="3"/>
  <c r="BF15" i="3"/>
  <c r="BE15" i="3"/>
  <c r="BD15" i="3"/>
  <c r="BL14" i="3"/>
  <c r="BJ14" i="3"/>
  <c r="BI14" i="3"/>
  <c r="BH14" i="3"/>
  <c r="BG14" i="3"/>
  <c r="BF14" i="3"/>
  <c r="BE14" i="3"/>
  <c r="BD14" i="3"/>
  <c r="BL13" i="3"/>
  <c r="BJ13" i="3"/>
  <c r="BI13" i="3"/>
  <c r="BH13" i="3"/>
  <c r="BG13" i="3"/>
  <c r="BF13" i="3"/>
  <c r="BE13" i="3"/>
  <c r="BD13" i="3"/>
  <c r="BL12" i="3"/>
  <c r="BJ12" i="3"/>
  <c r="BI12" i="3"/>
  <c r="BH12" i="3"/>
  <c r="BG12" i="3"/>
  <c r="BF12" i="3"/>
  <c r="BE12" i="3"/>
  <c r="BD12" i="3"/>
  <c r="BL11" i="3"/>
  <c r="BJ11" i="3"/>
  <c r="BI11" i="3"/>
  <c r="BH11" i="3"/>
  <c r="BG11" i="3"/>
  <c r="BF11" i="3"/>
  <c r="BE11" i="3"/>
  <c r="BD11" i="3"/>
  <c r="BL10" i="3"/>
  <c r="BJ10" i="3"/>
  <c r="BI10" i="3"/>
  <c r="BH10" i="3"/>
  <c r="BG10" i="3"/>
  <c r="BF10" i="3"/>
  <c r="BE10" i="3"/>
  <c r="BD10" i="3"/>
  <c r="BL9" i="3"/>
  <c r="BJ9" i="3"/>
  <c r="BI9" i="3"/>
  <c r="BH9" i="3"/>
  <c r="BG9" i="3"/>
  <c r="BF9" i="3"/>
  <c r="BE9" i="3"/>
  <c r="BD9" i="3"/>
  <c r="BL8" i="3"/>
  <c r="BJ8" i="3"/>
  <c r="BI8" i="3"/>
  <c r="BH8" i="3"/>
  <c r="BG8" i="3"/>
  <c r="BF8" i="3"/>
  <c r="BE8" i="3"/>
  <c r="BD8" i="3"/>
  <c r="BL7" i="3"/>
  <c r="BJ7" i="3"/>
  <c r="BI7" i="3"/>
  <c r="BH7" i="3"/>
  <c r="BG7" i="3"/>
  <c r="BF7" i="3"/>
  <c r="BE7" i="3"/>
  <c r="BD7" i="3"/>
  <c r="BL6" i="3"/>
  <c r="BJ6" i="3"/>
  <c r="BI6" i="3"/>
  <c r="BH6" i="3"/>
  <c r="BG6" i="3"/>
  <c r="BF6" i="3"/>
  <c r="BE6" i="3"/>
  <c r="BD6" i="3"/>
  <c r="BL5" i="3"/>
  <c r="BJ5" i="3"/>
  <c r="BI5" i="3"/>
  <c r="BH5" i="3"/>
  <c r="BG5" i="3"/>
  <c r="BF5" i="3"/>
  <c r="BE5" i="3"/>
  <c r="BD5" i="3"/>
  <c r="BL4" i="3"/>
  <c r="BJ4" i="3"/>
  <c r="BI4" i="3"/>
  <c r="BH4" i="3"/>
  <c r="BG4" i="3"/>
  <c r="BF4" i="3"/>
  <c r="BE4" i="3"/>
  <c r="BD4" i="3"/>
  <c r="BL3" i="3"/>
  <c r="BJ3" i="3"/>
  <c r="BI3" i="3"/>
  <c r="BH3" i="3"/>
  <c r="BG3" i="3"/>
  <c r="BF3" i="3"/>
  <c r="BE3" i="3"/>
  <c r="BD3" i="3"/>
  <c r="BL2" i="3"/>
  <c r="BJ2" i="3"/>
  <c r="BI2" i="3"/>
  <c r="BH2" i="3"/>
  <c r="BG2" i="3"/>
  <c r="BF2" i="3"/>
  <c r="BE2" i="3"/>
  <c r="BD2" i="3"/>
  <c r="AS3" i="3"/>
  <c r="AT3" i="3"/>
  <c r="AU3" i="3"/>
  <c r="AV3" i="3"/>
  <c r="AW3" i="3"/>
  <c r="AX3" i="3"/>
  <c r="AY3" i="3"/>
  <c r="BA3" i="3"/>
  <c r="AS4" i="3"/>
  <c r="AT4" i="3"/>
  <c r="AU4" i="3"/>
  <c r="AV4" i="3"/>
  <c r="AW4" i="3"/>
  <c r="AX4" i="3"/>
  <c r="AY4" i="3"/>
  <c r="BA4" i="3"/>
  <c r="AS5" i="3"/>
  <c r="AT5" i="3"/>
  <c r="AU5" i="3"/>
  <c r="AV5" i="3"/>
  <c r="AW5" i="3"/>
  <c r="AX5" i="3"/>
  <c r="AY5" i="3"/>
  <c r="BA5" i="3"/>
  <c r="AS6" i="3"/>
  <c r="AT6" i="3"/>
  <c r="AU6" i="3"/>
  <c r="AV6" i="3"/>
  <c r="AW6" i="3"/>
  <c r="AX6" i="3"/>
  <c r="AY6" i="3"/>
  <c r="BA6" i="3"/>
  <c r="AS7" i="3"/>
  <c r="AT7" i="3"/>
  <c r="AU7" i="3"/>
  <c r="AV7" i="3"/>
  <c r="AW7" i="3"/>
  <c r="AX7" i="3"/>
  <c r="AY7" i="3"/>
  <c r="BA7" i="3"/>
  <c r="AS8" i="3"/>
  <c r="AT8" i="3"/>
  <c r="AU8" i="3"/>
  <c r="AV8" i="3"/>
  <c r="AW8" i="3"/>
  <c r="AX8" i="3"/>
  <c r="AY8" i="3"/>
  <c r="BA8" i="3"/>
  <c r="AS9" i="3"/>
  <c r="AT9" i="3"/>
  <c r="AU9" i="3"/>
  <c r="AV9" i="3"/>
  <c r="AW9" i="3"/>
  <c r="AX9" i="3"/>
  <c r="AY9" i="3"/>
  <c r="BA9" i="3"/>
  <c r="AS10" i="3"/>
  <c r="AT10" i="3"/>
  <c r="AU10" i="3"/>
  <c r="AV10" i="3"/>
  <c r="AW10" i="3"/>
  <c r="AX10" i="3"/>
  <c r="AY10" i="3"/>
  <c r="BA10" i="3"/>
  <c r="AS11" i="3"/>
  <c r="AT11" i="3"/>
  <c r="AU11" i="3"/>
  <c r="AV11" i="3"/>
  <c r="AW11" i="3"/>
  <c r="AX11" i="3"/>
  <c r="AY11" i="3"/>
  <c r="BA11" i="3"/>
  <c r="AS12" i="3"/>
  <c r="AT12" i="3"/>
  <c r="AU12" i="3"/>
  <c r="AV12" i="3"/>
  <c r="AW12" i="3"/>
  <c r="AX12" i="3"/>
  <c r="AY12" i="3"/>
  <c r="BA12" i="3"/>
  <c r="AS13" i="3"/>
  <c r="AT13" i="3"/>
  <c r="AU13" i="3"/>
  <c r="AV13" i="3"/>
  <c r="AW13" i="3"/>
  <c r="AX13" i="3"/>
  <c r="AY13" i="3"/>
  <c r="BA13" i="3"/>
  <c r="AS14" i="3"/>
  <c r="AT14" i="3"/>
  <c r="AU14" i="3"/>
  <c r="AV14" i="3"/>
  <c r="AW14" i="3"/>
  <c r="AX14" i="3"/>
  <c r="AY14" i="3"/>
  <c r="BA14" i="3"/>
  <c r="AS15" i="3"/>
  <c r="AT15" i="3"/>
  <c r="AU15" i="3"/>
  <c r="AV15" i="3"/>
  <c r="AW15" i="3"/>
  <c r="AX15" i="3"/>
  <c r="AY15" i="3"/>
  <c r="BA15" i="3"/>
  <c r="AS16" i="3"/>
  <c r="AT16" i="3"/>
  <c r="AU16" i="3"/>
  <c r="AV16" i="3"/>
  <c r="AW16" i="3"/>
  <c r="AX16" i="3"/>
  <c r="AY16" i="3"/>
  <c r="BA16" i="3"/>
  <c r="AS17" i="3"/>
  <c r="AT17" i="3"/>
  <c r="AU17" i="3"/>
  <c r="AV17" i="3"/>
  <c r="AW17" i="3"/>
  <c r="AX17" i="3"/>
  <c r="AY17" i="3"/>
  <c r="BA17" i="3"/>
  <c r="AS18" i="3"/>
  <c r="AT18" i="3"/>
  <c r="AU18" i="3"/>
  <c r="AV18" i="3"/>
  <c r="AW18" i="3"/>
  <c r="AX18" i="3"/>
  <c r="AY18" i="3"/>
  <c r="BA18" i="3"/>
  <c r="AS19" i="3"/>
  <c r="AT19" i="3"/>
  <c r="AU19" i="3"/>
  <c r="AV19" i="3"/>
  <c r="AW19" i="3"/>
  <c r="AX19" i="3"/>
  <c r="AY19" i="3"/>
  <c r="BA19" i="3"/>
  <c r="AS20" i="3"/>
  <c r="AT20" i="3"/>
  <c r="AU20" i="3"/>
  <c r="AV20" i="3"/>
  <c r="AW20" i="3"/>
  <c r="AX20" i="3"/>
  <c r="AY20" i="3"/>
  <c r="BA20" i="3"/>
  <c r="AS21" i="3"/>
  <c r="AT21" i="3"/>
  <c r="AU21" i="3"/>
  <c r="AV21" i="3"/>
  <c r="AW21" i="3"/>
  <c r="AX21" i="3"/>
  <c r="AY21" i="3"/>
  <c r="BA21" i="3"/>
  <c r="AS22" i="3"/>
  <c r="AT22" i="3"/>
  <c r="AU22" i="3"/>
  <c r="AV22" i="3"/>
  <c r="AW22" i="3"/>
  <c r="AX22" i="3"/>
  <c r="AY22" i="3"/>
  <c r="BA22" i="3"/>
  <c r="AS23" i="3"/>
  <c r="AT23" i="3"/>
  <c r="AU23" i="3"/>
  <c r="AV23" i="3"/>
  <c r="AW23" i="3"/>
  <c r="AX23" i="3"/>
  <c r="AY23" i="3"/>
  <c r="BA23" i="3"/>
  <c r="AS24" i="3"/>
  <c r="AT24" i="3"/>
  <c r="AU24" i="3"/>
  <c r="AV24" i="3"/>
  <c r="AW24" i="3"/>
  <c r="AX24" i="3"/>
  <c r="AY24" i="3"/>
  <c r="BA24" i="3"/>
  <c r="AS25" i="3"/>
  <c r="AT25" i="3"/>
  <c r="AU25" i="3"/>
  <c r="AV25" i="3"/>
  <c r="AW25" i="3"/>
  <c r="AX25" i="3"/>
  <c r="AY25" i="3"/>
  <c r="BA25" i="3"/>
  <c r="AS26" i="3"/>
  <c r="AT26" i="3"/>
  <c r="AU26" i="3"/>
  <c r="AV26" i="3"/>
  <c r="AW26" i="3"/>
  <c r="AX26" i="3"/>
  <c r="AY26" i="3"/>
  <c r="BA26" i="3"/>
  <c r="AS27" i="3"/>
  <c r="AT27" i="3"/>
  <c r="AU27" i="3"/>
  <c r="AV27" i="3"/>
  <c r="AW27" i="3"/>
  <c r="AX27" i="3"/>
  <c r="AY27" i="3"/>
  <c r="BA27" i="3"/>
  <c r="AS28" i="3"/>
  <c r="AT28" i="3"/>
  <c r="AU28" i="3"/>
  <c r="AV28" i="3"/>
  <c r="AW28" i="3"/>
  <c r="AX28" i="3"/>
  <c r="AY28" i="3"/>
  <c r="BA28" i="3"/>
  <c r="AS29" i="3"/>
  <c r="AT29" i="3"/>
  <c r="AU29" i="3"/>
  <c r="AV29" i="3"/>
  <c r="AW29" i="3"/>
  <c r="AX29" i="3"/>
  <c r="AY29" i="3"/>
  <c r="BA29" i="3"/>
  <c r="AS30" i="3"/>
  <c r="AT30" i="3"/>
  <c r="AU30" i="3"/>
  <c r="AV30" i="3"/>
  <c r="AW30" i="3"/>
  <c r="AX30" i="3"/>
  <c r="AY30" i="3"/>
  <c r="BA30" i="3"/>
  <c r="AS31" i="3"/>
  <c r="AT31" i="3"/>
  <c r="AU31" i="3"/>
  <c r="AV31" i="3"/>
  <c r="AW31" i="3"/>
  <c r="AX31" i="3"/>
  <c r="AY31" i="3"/>
  <c r="BA31" i="3"/>
  <c r="AS32" i="3"/>
  <c r="AT32" i="3"/>
  <c r="AU32" i="3"/>
  <c r="AV32" i="3"/>
  <c r="AW32" i="3"/>
  <c r="AX32" i="3"/>
  <c r="AY32" i="3"/>
  <c r="BA32" i="3"/>
  <c r="AS33" i="3"/>
  <c r="AT33" i="3"/>
  <c r="AU33" i="3"/>
  <c r="AV33" i="3"/>
  <c r="AW33" i="3"/>
  <c r="AX33" i="3"/>
  <c r="AY33" i="3"/>
  <c r="BA33" i="3"/>
  <c r="AS34" i="3"/>
  <c r="AT34" i="3"/>
  <c r="AU34" i="3"/>
  <c r="AV34" i="3"/>
  <c r="AW34" i="3"/>
  <c r="AX34" i="3"/>
  <c r="AY34" i="3"/>
  <c r="BA34" i="3"/>
  <c r="AS35" i="3"/>
  <c r="AT35" i="3"/>
  <c r="AU35" i="3"/>
  <c r="AV35" i="3"/>
  <c r="AW35" i="3"/>
  <c r="AX35" i="3"/>
  <c r="AY35" i="3"/>
  <c r="BA35" i="3"/>
  <c r="AS36" i="3"/>
  <c r="AT36" i="3"/>
  <c r="AU36" i="3"/>
  <c r="AV36" i="3"/>
  <c r="AW36" i="3"/>
  <c r="AX36" i="3"/>
  <c r="AY36" i="3"/>
  <c r="BA36" i="3"/>
  <c r="AS37" i="3"/>
  <c r="AT37" i="3"/>
  <c r="AU37" i="3"/>
  <c r="AV37" i="3"/>
  <c r="AW37" i="3"/>
  <c r="AX37" i="3"/>
  <c r="AY37" i="3"/>
  <c r="BA37" i="3"/>
  <c r="AS38" i="3"/>
  <c r="AT38" i="3"/>
  <c r="AU38" i="3"/>
  <c r="AV38" i="3"/>
  <c r="AW38" i="3"/>
  <c r="AX38" i="3"/>
  <c r="AY38" i="3"/>
  <c r="BA38" i="3"/>
  <c r="AS39" i="3"/>
  <c r="AT39" i="3"/>
  <c r="AU39" i="3"/>
  <c r="AV39" i="3"/>
  <c r="AW39" i="3"/>
  <c r="AX39" i="3"/>
  <c r="AY39" i="3"/>
  <c r="BA39" i="3"/>
  <c r="AS40" i="3"/>
  <c r="AT40" i="3"/>
  <c r="AU40" i="3"/>
  <c r="AV40" i="3"/>
  <c r="AW40" i="3"/>
  <c r="AX40" i="3"/>
  <c r="AY40" i="3"/>
  <c r="BA40" i="3"/>
  <c r="AS41" i="3"/>
  <c r="AT41" i="3"/>
  <c r="AU41" i="3"/>
  <c r="AV41" i="3"/>
  <c r="AW41" i="3"/>
  <c r="AX41" i="3"/>
  <c r="AY41" i="3"/>
  <c r="BA41" i="3"/>
  <c r="AS42" i="3"/>
  <c r="AT42" i="3"/>
  <c r="AU42" i="3"/>
  <c r="AV42" i="3"/>
  <c r="AW42" i="3"/>
  <c r="AX42" i="3"/>
  <c r="AY42" i="3"/>
  <c r="BA42" i="3"/>
  <c r="AS43" i="3"/>
  <c r="AT43" i="3"/>
  <c r="AU43" i="3"/>
  <c r="AV43" i="3"/>
  <c r="AW43" i="3"/>
  <c r="AX43" i="3"/>
  <c r="AY43" i="3"/>
  <c r="BA43" i="3"/>
  <c r="AS44" i="3"/>
  <c r="AT44" i="3"/>
  <c r="AU44" i="3"/>
  <c r="AV44" i="3"/>
  <c r="AW44" i="3"/>
  <c r="AX44" i="3"/>
  <c r="AY44" i="3"/>
  <c r="BA44" i="3"/>
  <c r="AS45" i="3"/>
  <c r="AT45" i="3"/>
  <c r="AU45" i="3"/>
  <c r="AV45" i="3"/>
  <c r="AW45" i="3"/>
  <c r="AX45" i="3"/>
  <c r="AY45" i="3"/>
  <c r="BA45" i="3"/>
  <c r="AS46" i="3"/>
  <c r="AT46" i="3"/>
  <c r="AU46" i="3"/>
  <c r="AV46" i="3"/>
  <c r="AW46" i="3"/>
  <c r="AX46" i="3"/>
  <c r="AY46" i="3"/>
  <c r="BA46" i="3"/>
  <c r="AS47" i="3"/>
  <c r="AT47" i="3"/>
  <c r="AU47" i="3"/>
  <c r="AV47" i="3"/>
  <c r="AW47" i="3"/>
  <c r="AX47" i="3"/>
  <c r="AY47" i="3"/>
  <c r="BA47" i="3"/>
  <c r="AS48" i="3"/>
  <c r="AT48" i="3"/>
  <c r="AU48" i="3"/>
  <c r="AV48" i="3"/>
  <c r="AW48" i="3"/>
  <c r="AX48" i="3"/>
  <c r="AY48" i="3"/>
  <c r="BA48" i="3"/>
  <c r="AS49" i="3"/>
  <c r="AT49" i="3"/>
  <c r="AU49" i="3"/>
  <c r="AV49" i="3"/>
  <c r="AW49" i="3"/>
  <c r="AX49" i="3"/>
  <c r="AY49" i="3"/>
  <c r="BA49" i="3"/>
  <c r="AS50" i="3"/>
  <c r="AT50" i="3"/>
  <c r="AU50" i="3"/>
  <c r="AV50" i="3"/>
  <c r="AW50" i="3"/>
  <c r="AX50" i="3"/>
  <c r="AY50" i="3"/>
  <c r="BA50" i="3"/>
  <c r="AS51" i="3"/>
  <c r="AT51" i="3"/>
  <c r="AU51" i="3"/>
  <c r="AV51" i="3"/>
  <c r="AW51" i="3"/>
  <c r="AX51" i="3"/>
  <c r="AY51" i="3"/>
  <c r="BA51" i="3"/>
  <c r="AS52" i="3"/>
  <c r="AT52" i="3"/>
  <c r="AU52" i="3"/>
  <c r="AV52" i="3"/>
  <c r="AW52" i="3"/>
  <c r="AX52" i="3"/>
  <c r="AY52" i="3"/>
  <c r="BA52" i="3"/>
  <c r="AS53" i="3"/>
  <c r="AT53" i="3"/>
  <c r="AU53" i="3"/>
  <c r="AV53" i="3"/>
  <c r="AW53" i="3"/>
  <c r="AX53" i="3"/>
  <c r="AY53" i="3"/>
  <c r="BA53" i="3"/>
  <c r="AS54" i="3"/>
  <c r="AT54" i="3"/>
  <c r="AU54" i="3"/>
  <c r="AV54" i="3"/>
  <c r="AW54" i="3"/>
  <c r="AX54" i="3"/>
  <c r="AY54" i="3"/>
  <c r="BA54" i="3"/>
  <c r="AS55" i="3"/>
  <c r="AT55" i="3"/>
  <c r="AU55" i="3"/>
  <c r="AV55" i="3"/>
  <c r="AW55" i="3"/>
  <c r="AX55" i="3"/>
  <c r="AY55" i="3"/>
  <c r="BA55" i="3"/>
  <c r="AS56" i="3"/>
  <c r="AT56" i="3"/>
  <c r="AU56" i="3"/>
  <c r="AV56" i="3"/>
  <c r="AW56" i="3"/>
  <c r="AX56" i="3"/>
  <c r="AY56" i="3"/>
  <c r="BA56" i="3"/>
  <c r="AS57" i="3"/>
  <c r="AT57" i="3"/>
  <c r="AU57" i="3"/>
  <c r="AV57" i="3"/>
  <c r="AW57" i="3"/>
  <c r="AX57" i="3"/>
  <c r="AY57" i="3"/>
  <c r="BA57" i="3"/>
  <c r="AS58" i="3"/>
  <c r="AT58" i="3"/>
  <c r="AU58" i="3"/>
  <c r="AV58" i="3"/>
  <c r="AW58" i="3"/>
  <c r="AX58" i="3"/>
  <c r="AY58" i="3"/>
  <c r="BA58" i="3"/>
  <c r="AS59" i="3"/>
  <c r="AT59" i="3"/>
  <c r="AU59" i="3"/>
  <c r="AV59" i="3"/>
  <c r="AW59" i="3"/>
  <c r="AX59" i="3"/>
  <c r="AY59" i="3"/>
  <c r="BA59" i="3"/>
  <c r="AS60" i="3"/>
  <c r="AT60" i="3"/>
  <c r="AU60" i="3"/>
  <c r="AV60" i="3"/>
  <c r="AW60" i="3"/>
  <c r="AX60" i="3"/>
  <c r="AY60" i="3"/>
  <c r="BA60" i="3"/>
  <c r="AS61" i="3"/>
  <c r="AT61" i="3"/>
  <c r="AU61" i="3"/>
  <c r="AV61" i="3"/>
  <c r="AW61" i="3"/>
  <c r="AX61" i="3"/>
  <c r="AY61" i="3"/>
  <c r="BA61" i="3"/>
  <c r="AS62" i="3"/>
  <c r="AT62" i="3"/>
  <c r="AU62" i="3"/>
  <c r="AV62" i="3"/>
  <c r="AW62" i="3"/>
  <c r="AX62" i="3"/>
  <c r="AY62" i="3"/>
  <c r="BA62" i="3"/>
  <c r="AS63" i="3"/>
  <c r="AT63" i="3"/>
  <c r="AU63" i="3"/>
  <c r="AV63" i="3"/>
  <c r="AW63" i="3"/>
  <c r="AX63" i="3"/>
  <c r="AY63" i="3"/>
  <c r="BA63" i="3"/>
  <c r="AS64" i="3"/>
  <c r="AT64" i="3"/>
  <c r="AU64" i="3"/>
  <c r="AV64" i="3"/>
  <c r="AW64" i="3"/>
  <c r="AX64" i="3"/>
  <c r="AY64" i="3"/>
  <c r="BA64" i="3"/>
  <c r="AS65" i="3"/>
  <c r="AT65" i="3"/>
  <c r="AU65" i="3"/>
  <c r="AV65" i="3"/>
  <c r="AW65" i="3"/>
  <c r="AX65" i="3"/>
  <c r="AY65" i="3"/>
  <c r="BA65" i="3"/>
  <c r="AS66" i="3"/>
  <c r="AT66" i="3"/>
  <c r="AU66" i="3"/>
  <c r="AV66" i="3"/>
  <c r="AW66" i="3"/>
  <c r="AX66" i="3"/>
  <c r="AY66" i="3"/>
  <c r="BA66" i="3"/>
  <c r="AS67" i="3"/>
  <c r="AT67" i="3"/>
  <c r="AU67" i="3"/>
  <c r="AV67" i="3"/>
  <c r="AW67" i="3"/>
  <c r="AX67" i="3"/>
  <c r="AY67" i="3"/>
  <c r="BA67" i="3"/>
  <c r="AS68" i="3"/>
  <c r="AT68" i="3"/>
  <c r="AU68" i="3"/>
  <c r="AV68" i="3"/>
  <c r="AW68" i="3"/>
  <c r="AX68" i="3"/>
  <c r="AY68" i="3"/>
  <c r="BA68" i="3"/>
  <c r="AS69" i="3"/>
  <c r="AT69" i="3"/>
  <c r="AU69" i="3"/>
  <c r="AV69" i="3"/>
  <c r="AW69" i="3"/>
  <c r="AX69" i="3"/>
  <c r="AY69" i="3"/>
  <c r="BA69" i="3"/>
  <c r="AS70" i="3"/>
  <c r="AT70" i="3"/>
  <c r="AU70" i="3"/>
  <c r="AV70" i="3"/>
  <c r="AW70" i="3"/>
  <c r="AX70" i="3"/>
  <c r="AY70" i="3"/>
  <c r="BA70" i="3"/>
  <c r="AS71" i="3"/>
  <c r="AT71" i="3"/>
  <c r="AU71" i="3"/>
  <c r="AV71" i="3"/>
  <c r="AW71" i="3"/>
  <c r="AX71" i="3"/>
  <c r="AY71" i="3"/>
  <c r="BA71" i="3"/>
  <c r="AS72" i="3"/>
  <c r="AT72" i="3"/>
  <c r="AU72" i="3"/>
  <c r="AV72" i="3"/>
  <c r="AW72" i="3"/>
  <c r="AX72" i="3"/>
  <c r="AY72" i="3"/>
  <c r="BA72" i="3"/>
  <c r="AS73" i="3"/>
  <c r="AT73" i="3"/>
  <c r="AU73" i="3"/>
  <c r="AV73" i="3"/>
  <c r="AW73" i="3"/>
  <c r="AX73" i="3"/>
  <c r="AY73" i="3"/>
  <c r="BA73" i="3"/>
  <c r="AS74" i="3"/>
  <c r="AT74" i="3"/>
  <c r="AU74" i="3"/>
  <c r="AV74" i="3"/>
  <c r="AW74" i="3"/>
  <c r="AX74" i="3"/>
  <c r="AY74" i="3"/>
  <c r="BA74" i="3"/>
  <c r="AS75" i="3"/>
  <c r="AT75" i="3"/>
  <c r="AU75" i="3"/>
  <c r="AV75" i="3"/>
  <c r="AW75" i="3"/>
  <c r="AX75" i="3"/>
  <c r="AY75" i="3"/>
  <c r="BA75" i="3"/>
  <c r="AS76" i="3"/>
  <c r="AT76" i="3"/>
  <c r="AU76" i="3"/>
  <c r="AV76" i="3"/>
  <c r="AW76" i="3"/>
  <c r="AX76" i="3"/>
  <c r="AY76" i="3"/>
  <c r="BA76" i="3"/>
  <c r="AS77" i="3"/>
  <c r="AT77" i="3"/>
  <c r="AU77" i="3"/>
  <c r="AV77" i="3"/>
  <c r="AW77" i="3"/>
  <c r="AX77" i="3"/>
  <c r="AY77" i="3"/>
  <c r="BA77" i="3"/>
  <c r="AS78" i="3"/>
  <c r="AT78" i="3"/>
  <c r="AU78" i="3"/>
  <c r="AV78" i="3"/>
  <c r="AW78" i="3"/>
  <c r="AX78" i="3"/>
  <c r="AY78" i="3"/>
  <c r="BA78" i="3"/>
  <c r="AS79" i="3"/>
  <c r="AT79" i="3"/>
  <c r="AU79" i="3"/>
  <c r="AV79" i="3"/>
  <c r="AW79" i="3"/>
  <c r="AX79" i="3"/>
  <c r="AY79" i="3"/>
  <c r="BA79" i="3"/>
  <c r="AS80" i="3"/>
  <c r="AT80" i="3"/>
  <c r="AU80" i="3"/>
  <c r="AV80" i="3"/>
  <c r="AW80" i="3"/>
  <c r="AX80" i="3"/>
  <c r="AY80" i="3"/>
  <c r="BA80" i="3"/>
  <c r="AS81" i="3"/>
  <c r="AT81" i="3"/>
  <c r="AU81" i="3"/>
  <c r="AV81" i="3"/>
  <c r="AW81" i="3"/>
  <c r="AX81" i="3"/>
  <c r="AY81" i="3"/>
  <c r="BA81" i="3"/>
  <c r="AS82" i="3"/>
  <c r="AT82" i="3"/>
  <c r="AU82" i="3"/>
  <c r="AV82" i="3"/>
  <c r="AW82" i="3"/>
  <c r="AX82" i="3"/>
  <c r="AY82" i="3"/>
  <c r="BA82" i="3"/>
  <c r="AS83" i="3"/>
  <c r="AT83" i="3"/>
  <c r="AU83" i="3"/>
  <c r="AV83" i="3"/>
  <c r="AW83" i="3"/>
  <c r="AX83" i="3"/>
  <c r="AY83" i="3"/>
  <c r="BA83" i="3"/>
  <c r="AS84" i="3"/>
  <c r="AT84" i="3"/>
  <c r="AU84" i="3"/>
  <c r="AV84" i="3"/>
  <c r="AW84" i="3"/>
  <c r="AX84" i="3"/>
  <c r="AY84" i="3"/>
  <c r="BA84" i="3"/>
  <c r="AS85" i="3"/>
  <c r="AT85" i="3"/>
  <c r="AU85" i="3"/>
  <c r="AV85" i="3"/>
  <c r="AW85" i="3"/>
  <c r="AX85" i="3"/>
  <c r="AY85" i="3"/>
  <c r="BA85" i="3"/>
  <c r="AS86" i="3"/>
  <c r="AT86" i="3"/>
  <c r="AU86" i="3"/>
  <c r="AV86" i="3"/>
  <c r="AW86" i="3"/>
  <c r="AX86" i="3"/>
  <c r="AY86" i="3"/>
  <c r="BA86" i="3"/>
  <c r="AS87" i="3"/>
  <c r="AT87" i="3"/>
  <c r="AU87" i="3"/>
  <c r="AV87" i="3"/>
  <c r="AW87" i="3"/>
  <c r="AX87" i="3"/>
  <c r="AY87" i="3"/>
  <c r="BA87" i="3"/>
  <c r="AS88" i="3"/>
  <c r="AT88" i="3"/>
  <c r="AU88" i="3"/>
  <c r="AV88" i="3"/>
  <c r="AW88" i="3"/>
  <c r="AX88" i="3"/>
  <c r="AY88" i="3"/>
  <c r="BA88" i="3"/>
  <c r="AS89" i="3"/>
  <c r="AT89" i="3"/>
  <c r="AU89" i="3"/>
  <c r="AV89" i="3"/>
  <c r="AW89" i="3"/>
  <c r="AX89" i="3"/>
  <c r="AY89" i="3"/>
  <c r="BA89" i="3"/>
  <c r="AS90" i="3"/>
  <c r="AT90" i="3"/>
  <c r="AU90" i="3"/>
  <c r="AV90" i="3"/>
  <c r="AW90" i="3"/>
  <c r="AX90" i="3"/>
  <c r="AY90" i="3"/>
  <c r="BA90" i="3"/>
  <c r="AS91" i="3"/>
  <c r="AT91" i="3"/>
  <c r="AU91" i="3"/>
  <c r="AV91" i="3"/>
  <c r="AW91" i="3"/>
  <c r="AX91" i="3"/>
  <c r="AY91" i="3"/>
  <c r="BA91" i="3"/>
  <c r="AS92" i="3"/>
  <c r="AT92" i="3"/>
  <c r="AU92" i="3"/>
  <c r="AV92" i="3"/>
  <c r="AW92" i="3"/>
  <c r="AX92" i="3"/>
  <c r="AY92" i="3"/>
  <c r="BA92" i="3"/>
  <c r="AS93" i="3"/>
  <c r="AT93" i="3"/>
  <c r="AU93" i="3"/>
  <c r="AV93" i="3"/>
  <c r="AW93" i="3"/>
  <c r="AX93" i="3"/>
  <c r="AY93" i="3"/>
  <c r="BA93" i="3"/>
  <c r="AS94" i="3"/>
  <c r="AT94" i="3"/>
  <c r="AU94" i="3"/>
  <c r="AV94" i="3"/>
  <c r="AW94" i="3"/>
  <c r="AX94" i="3"/>
  <c r="AY94" i="3"/>
  <c r="BA94" i="3"/>
  <c r="AS95" i="3"/>
  <c r="AT95" i="3"/>
  <c r="AU95" i="3"/>
  <c r="AV95" i="3"/>
  <c r="AW95" i="3"/>
  <c r="AX95" i="3"/>
  <c r="AY95" i="3"/>
  <c r="BA95" i="3"/>
  <c r="AS96" i="3"/>
  <c r="AT96" i="3"/>
  <c r="AU96" i="3"/>
  <c r="AV96" i="3"/>
  <c r="AW96" i="3"/>
  <c r="AX96" i="3"/>
  <c r="AY96" i="3"/>
  <c r="BA96" i="3"/>
  <c r="AS97" i="3"/>
  <c r="AT97" i="3"/>
  <c r="AU97" i="3"/>
  <c r="AV97" i="3"/>
  <c r="AW97" i="3"/>
  <c r="AX97" i="3"/>
  <c r="AY97" i="3"/>
  <c r="BA97" i="3"/>
  <c r="AS98" i="3"/>
  <c r="AT98" i="3"/>
  <c r="AU98" i="3"/>
  <c r="AV98" i="3"/>
  <c r="AW98" i="3"/>
  <c r="AX98" i="3"/>
  <c r="AY98" i="3"/>
  <c r="BA98" i="3"/>
  <c r="AS99" i="3"/>
  <c r="AT99" i="3"/>
  <c r="AU99" i="3"/>
  <c r="AV99" i="3"/>
  <c r="AW99" i="3"/>
  <c r="AX99" i="3"/>
  <c r="AY99" i="3"/>
  <c r="BA99" i="3"/>
  <c r="AS100" i="3"/>
  <c r="AT100" i="3"/>
  <c r="AU100" i="3"/>
  <c r="AV100" i="3"/>
  <c r="AW100" i="3"/>
  <c r="AX100" i="3"/>
  <c r="AY100" i="3"/>
  <c r="BA100" i="3"/>
  <c r="AS101" i="3"/>
  <c r="AT101" i="3"/>
  <c r="AU101" i="3"/>
  <c r="AV101" i="3"/>
  <c r="AW101" i="3"/>
  <c r="AX101" i="3"/>
  <c r="AY101" i="3"/>
  <c r="BA101" i="3"/>
  <c r="AS102" i="3"/>
  <c r="AT102" i="3"/>
  <c r="AU102" i="3"/>
  <c r="AV102" i="3"/>
  <c r="AW102" i="3"/>
  <c r="AX102" i="3"/>
  <c r="AY102" i="3"/>
  <c r="BA102" i="3"/>
  <c r="AS103" i="3"/>
  <c r="AT103" i="3"/>
  <c r="AU103" i="3"/>
  <c r="AV103" i="3"/>
  <c r="AW103" i="3"/>
  <c r="AX103" i="3"/>
  <c r="AY103" i="3"/>
  <c r="BA103" i="3"/>
  <c r="AS104" i="3"/>
  <c r="AT104" i="3"/>
  <c r="AU104" i="3"/>
  <c r="AV104" i="3"/>
  <c r="AW104" i="3"/>
  <c r="AX104" i="3"/>
  <c r="AY104" i="3"/>
  <c r="BA104" i="3"/>
  <c r="AS105" i="3"/>
  <c r="AT105" i="3"/>
  <c r="AU105" i="3"/>
  <c r="AV105" i="3"/>
  <c r="AW105" i="3"/>
  <c r="AX105" i="3"/>
  <c r="AY105" i="3"/>
  <c r="BA105" i="3"/>
  <c r="AS106" i="3"/>
  <c r="AT106" i="3"/>
  <c r="AU106" i="3"/>
  <c r="AV106" i="3"/>
  <c r="AW106" i="3"/>
  <c r="AX106" i="3"/>
  <c r="AY106" i="3"/>
  <c r="BA106" i="3"/>
  <c r="AS107" i="3"/>
  <c r="AT107" i="3"/>
  <c r="AU107" i="3"/>
  <c r="AV107" i="3"/>
  <c r="AW107" i="3"/>
  <c r="AX107" i="3"/>
  <c r="AY107" i="3"/>
  <c r="BA107" i="3"/>
  <c r="AS108" i="3"/>
  <c r="AT108" i="3"/>
  <c r="AU108" i="3"/>
  <c r="AV108" i="3"/>
  <c r="AW108" i="3"/>
  <c r="AX108" i="3"/>
  <c r="AY108" i="3"/>
  <c r="BA108" i="3"/>
  <c r="AS109" i="3"/>
  <c r="AT109" i="3"/>
  <c r="AU109" i="3"/>
  <c r="AV109" i="3"/>
  <c r="AW109" i="3"/>
  <c r="AX109" i="3"/>
  <c r="AY109" i="3"/>
  <c r="BA109" i="3"/>
  <c r="AS110" i="3"/>
  <c r="AT110" i="3"/>
  <c r="AU110" i="3"/>
  <c r="AV110" i="3"/>
  <c r="AW110" i="3"/>
  <c r="AX110" i="3"/>
  <c r="AY110" i="3"/>
  <c r="BA110" i="3"/>
  <c r="AS111" i="3"/>
  <c r="AT111" i="3"/>
  <c r="AU111" i="3"/>
  <c r="AV111" i="3"/>
  <c r="AW111" i="3"/>
  <c r="AX111" i="3"/>
  <c r="AY111" i="3"/>
  <c r="BA111" i="3"/>
  <c r="AS112" i="3"/>
  <c r="AT112" i="3"/>
  <c r="AU112" i="3"/>
  <c r="AV112" i="3"/>
  <c r="AW112" i="3"/>
  <c r="AX112" i="3"/>
  <c r="AY112" i="3"/>
  <c r="BA112" i="3"/>
  <c r="AS113" i="3"/>
  <c r="AT113" i="3"/>
  <c r="AU113" i="3"/>
  <c r="AV113" i="3"/>
  <c r="AW113" i="3"/>
  <c r="AX113" i="3"/>
  <c r="AY113" i="3"/>
  <c r="BA113" i="3"/>
  <c r="AS114" i="3"/>
  <c r="AT114" i="3"/>
  <c r="AU114" i="3"/>
  <c r="AV114" i="3"/>
  <c r="AW114" i="3"/>
  <c r="AX114" i="3"/>
  <c r="AY114" i="3"/>
  <c r="BA114" i="3"/>
  <c r="AS115" i="3"/>
  <c r="AT115" i="3"/>
  <c r="AU115" i="3"/>
  <c r="AV115" i="3"/>
  <c r="AW115" i="3"/>
  <c r="AX115" i="3"/>
  <c r="AY115" i="3"/>
  <c r="BA115" i="3"/>
  <c r="AS116" i="3"/>
  <c r="AT116" i="3"/>
  <c r="AU116" i="3"/>
  <c r="AV116" i="3"/>
  <c r="AW116" i="3"/>
  <c r="AX116" i="3"/>
  <c r="AY116" i="3"/>
  <c r="BA116" i="3"/>
  <c r="AS117" i="3"/>
  <c r="AT117" i="3"/>
  <c r="AU117" i="3"/>
  <c r="AV117" i="3"/>
  <c r="AW117" i="3"/>
  <c r="AX117" i="3"/>
  <c r="AY117" i="3"/>
  <c r="BA117" i="3"/>
  <c r="AS118" i="3"/>
  <c r="AT118" i="3"/>
  <c r="AU118" i="3"/>
  <c r="AV118" i="3"/>
  <c r="AW118" i="3"/>
  <c r="AX118" i="3"/>
  <c r="AY118" i="3"/>
  <c r="BA118" i="3"/>
  <c r="AS119" i="3"/>
  <c r="AT119" i="3"/>
  <c r="AU119" i="3"/>
  <c r="AV119" i="3"/>
  <c r="AW119" i="3"/>
  <c r="AX119" i="3"/>
  <c r="AY119" i="3"/>
  <c r="BA119" i="3"/>
  <c r="AS120" i="3"/>
  <c r="AT120" i="3"/>
  <c r="AU120" i="3"/>
  <c r="AV120" i="3"/>
  <c r="AW120" i="3"/>
  <c r="AX120" i="3"/>
  <c r="AY120" i="3"/>
  <c r="BA120" i="3"/>
  <c r="AS121" i="3"/>
  <c r="AT121" i="3"/>
  <c r="AU121" i="3"/>
  <c r="AV121" i="3"/>
  <c r="AW121" i="3"/>
  <c r="AX121" i="3"/>
  <c r="AY121" i="3"/>
  <c r="BA121" i="3"/>
  <c r="AS122" i="3"/>
  <c r="AT122" i="3"/>
  <c r="AU122" i="3"/>
  <c r="AV122" i="3"/>
  <c r="AW122" i="3"/>
  <c r="AX122" i="3"/>
  <c r="AY122" i="3"/>
  <c r="BA122" i="3"/>
  <c r="AS123" i="3"/>
  <c r="AT123" i="3"/>
  <c r="AU123" i="3"/>
  <c r="AV123" i="3"/>
  <c r="AW123" i="3"/>
  <c r="AX123" i="3"/>
  <c r="AY123" i="3"/>
  <c r="BA123" i="3"/>
  <c r="AS124" i="3"/>
  <c r="AT124" i="3"/>
  <c r="AU124" i="3"/>
  <c r="AV124" i="3"/>
  <c r="AW124" i="3"/>
  <c r="AX124" i="3"/>
  <c r="AY124" i="3"/>
  <c r="BA124" i="3"/>
  <c r="AS125" i="3"/>
  <c r="AT125" i="3"/>
  <c r="AU125" i="3"/>
  <c r="AV125" i="3"/>
  <c r="AW125" i="3"/>
  <c r="AX125" i="3"/>
  <c r="AY125" i="3"/>
  <c r="BA125" i="3"/>
  <c r="AS126" i="3"/>
  <c r="AT126" i="3"/>
  <c r="AU126" i="3"/>
  <c r="AV126" i="3"/>
  <c r="AW126" i="3"/>
  <c r="AX126" i="3"/>
  <c r="AY126" i="3"/>
  <c r="BA126" i="3"/>
  <c r="AS127" i="3"/>
  <c r="AT127" i="3"/>
  <c r="AU127" i="3"/>
  <c r="AV127" i="3"/>
  <c r="AW127" i="3"/>
  <c r="AX127" i="3"/>
  <c r="AY127" i="3"/>
  <c r="BA127" i="3"/>
  <c r="AS128" i="3"/>
  <c r="AT128" i="3"/>
  <c r="AU128" i="3"/>
  <c r="AV128" i="3"/>
  <c r="AW128" i="3"/>
  <c r="AX128" i="3"/>
  <c r="AY128" i="3"/>
  <c r="BA128" i="3"/>
  <c r="AS129" i="3"/>
  <c r="AT129" i="3"/>
  <c r="AU129" i="3"/>
  <c r="AV129" i="3"/>
  <c r="AW129" i="3"/>
  <c r="AX129" i="3"/>
  <c r="AY129" i="3"/>
  <c r="BA129" i="3"/>
  <c r="AS130" i="3"/>
  <c r="AT130" i="3"/>
  <c r="AU130" i="3"/>
  <c r="AV130" i="3"/>
  <c r="AW130" i="3"/>
  <c r="AX130" i="3"/>
  <c r="AY130" i="3"/>
  <c r="BA130" i="3"/>
  <c r="AS131" i="3"/>
  <c r="AT131" i="3"/>
  <c r="AU131" i="3"/>
  <c r="AV131" i="3"/>
  <c r="AW131" i="3"/>
  <c r="AX131" i="3"/>
  <c r="AY131" i="3"/>
  <c r="BA131" i="3"/>
  <c r="AS132" i="3"/>
  <c r="AT132" i="3"/>
  <c r="AU132" i="3"/>
  <c r="AV132" i="3"/>
  <c r="AW132" i="3"/>
  <c r="AX132" i="3"/>
  <c r="AY132" i="3"/>
  <c r="BA132" i="3"/>
  <c r="AS133" i="3"/>
  <c r="AT133" i="3"/>
  <c r="AU133" i="3"/>
  <c r="AV133" i="3"/>
  <c r="AW133" i="3"/>
  <c r="AX133" i="3"/>
  <c r="AY133" i="3"/>
  <c r="BA133" i="3"/>
  <c r="AS134" i="3"/>
  <c r="AT134" i="3"/>
  <c r="AU134" i="3"/>
  <c r="AV134" i="3"/>
  <c r="AW134" i="3"/>
  <c r="AX134" i="3"/>
  <c r="AY134" i="3"/>
  <c r="BA134" i="3"/>
  <c r="AS135" i="3"/>
  <c r="AT135" i="3"/>
  <c r="AU135" i="3"/>
  <c r="AV135" i="3"/>
  <c r="AW135" i="3"/>
  <c r="AX135" i="3"/>
  <c r="AY135" i="3"/>
  <c r="BA135" i="3"/>
  <c r="AS136" i="3"/>
  <c r="AT136" i="3"/>
  <c r="AU136" i="3"/>
  <c r="AV136" i="3"/>
  <c r="AW136" i="3"/>
  <c r="AX136" i="3"/>
  <c r="AY136" i="3"/>
  <c r="BA136" i="3"/>
  <c r="AS137" i="3"/>
  <c r="AT137" i="3"/>
  <c r="AU137" i="3"/>
  <c r="AV137" i="3"/>
  <c r="AW137" i="3"/>
  <c r="AX137" i="3"/>
  <c r="AY137" i="3"/>
  <c r="BA137" i="3"/>
  <c r="AS138" i="3"/>
  <c r="AT138" i="3"/>
  <c r="AU138" i="3"/>
  <c r="AV138" i="3"/>
  <c r="AW138" i="3"/>
  <c r="AX138" i="3"/>
  <c r="AY138" i="3"/>
  <c r="BA138" i="3"/>
  <c r="AS139" i="3"/>
  <c r="AT139" i="3"/>
  <c r="AU139" i="3"/>
  <c r="AV139" i="3"/>
  <c r="AW139" i="3"/>
  <c r="AX139" i="3"/>
  <c r="AY139" i="3"/>
  <c r="BA139" i="3"/>
  <c r="AS140" i="3"/>
  <c r="AT140" i="3"/>
  <c r="AU140" i="3"/>
  <c r="AV140" i="3"/>
  <c r="AW140" i="3"/>
  <c r="AX140" i="3"/>
  <c r="AY140" i="3"/>
  <c r="BA140" i="3"/>
  <c r="AS141" i="3"/>
  <c r="AT141" i="3"/>
  <c r="AU141" i="3"/>
  <c r="AV141" i="3"/>
  <c r="AW141" i="3"/>
  <c r="AX141" i="3"/>
  <c r="AY141" i="3"/>
  <c r="BA141" i="3"/>
  <c r="AS142" i="3"/>
  <c r="AT142" i="3"/>
  <c r="AU142" i="3"/>
  <c r="AV142" i="3"/>
  <c r="AW142" i="3"/>
  <c r="AX142" i="3"/>
  <c r="AY142" i="3"/>
  <c r="BA142" i="3"/>
  <c r="AS143" i="3"/>
  <c r="AT143" i="3"/>
  <c r="AU143" i="3"/>
  <c r="AV143" i="3"/>
  <c r="AW143" i="3"/>
  <c r="AX143" i="3"/>
  <c r="AY143" i="3"/>
  <c r="BA143" i="3"/>
  <c r="AS144" i="3"/>
  <c r="AT144" i="3"/>
  <c r="AU144" i="3"/>
  <c r="AV144" i="3"/>
  <c r="AW144" i="3"/>
  <c r="AX144" i="3"/>
  <c r="AY144" i="3"/>
  <c r="BA144" i="3"/>
  <c r="AS145" i="3"/>
  <c r="AT145" i="3"/>
  <c r="AU145" i="3"/>
  <c r="AV145" i="3"/>
  <c r="AW145" i="3"/>
  <c r="AX145" i="3"/>
  <c r="AY145" i="3"/>
  <c r="BA145" i="3"/>
  <c r="AS146" i="3"/>
  <c r="AT146" i="3"/>
  <c r="AU146" i="3"/>
  <c r="AV146" i="3"/>
  <c r="AW146" i="3"/>
  <c r="AX146" i="3"/>
  <c r="AY146" i="3"/>
  <c r="BA146" i="3"/>
  <c r="AS147" i="3"/>
  <c r="AT147" i="3"/>
  <c r="AU147" i="3"/>
  <c r="AV147" i="3"/>
  <c r="AW147" i="3"/>
  <c r="AX147" i="3"/>
  <c r="AY147" i="3"/>
  <c r="BA147" i="3"/>
  <c r="AS148" i="3"/>
  <c r="AT148" i="3"/>
  <c r="AU148" i="3"/>
  <c r="AV148" i="3"/>
  <c r="AW148" i="3"/>
  <c r="AX148" i="3"/>
  <c r="AY148" i="3"/>
  <c r="BA148" i="3"/>
  <c r="AS149" i="3"/>
  <c r="AT149" i="3"/>
  <c r="AU149" i="3"/>
  <c r="AV149" i="3"/>
  <c r="AW149" i="3"/>
  <c r="AX149" i="3"/>
  <c r="AY149" i="3"/>
  <c r="BA149" i="3"/>
  <c r="AS150" i="3"/>
  <c r="AT150" i="3"/>
  <c r="AU150" i="3"/>
  <c r="AV150" i="3"/>
  <c r="AW150" i="3"/>
  <c r="AX150" i="3"/>
  <c r="AY150" i="3"/>
  <c r="BA150" i="3"/>
  <c r="AS151" i="3"/>
  <c r="AT151" i="3"/>
  <c r="AU151" i="3"/>
  <c r="AV151" i="3"/>
  <c r="AW151" i="3"/>
  <c r="AX151" i="3"/>
  <c r="AY151" i="3"/>
  <c r="BA151" i="3"/>
  <c r="AS152" i="3"/>
  <c r="AT152" i="3"/>
  <c r="AU152" i="3"/>
  <c r="AV152" i="3"/>
  <c r="AW152" i="3"/>
  <c r="AX152" i="3"/>
  <c r="AY152" i="3"/>
  <c r="BA152" i="3"/>
  <c r="AS153" i="3"/>
  <c r="AT153" i="3"/>
  <c r="AU153" i="3"/>
  <c r="AV153" i="3"/>
  <c r="AW153" i="3"/>
  <c r="AX153" i="3"/>
  <c r="AY153" i="3"/>
  <c r="BA153" i="3"/>
  <c r="AS154" i="3"/>
  <c r="AT154" i="3"/>
  <c r="AU154" i="3"/>
  <c r="AV154" i="3"/>
  <c r="AW154" i="3"/>
  <c r="AX154" i="3"/>
  <c r="AY154" i="3"/>
  <c r="BA154" i="3"/>
  <c r="AS155" i="3"/>
  <c r="AT155" i="3"/>
  <c r="AU155" i="3"/>
  <c r="AV155" i="3"/>
  <c r="AW155" i="3"/>
  <c r="AX155" i="3"/>
  <c r="AY155" i="3"/>
  <c r="BA155" i="3"/>
  <c r="AS156" i="3"/>
  <c r="AT156" i="3"/>
  <c r="AU156" i="3"/>
  <c r="AV156" i="3"/>
  <c r="AW156" i="3"/>
  <c r="AX156" i="3"/>
  <c r="AY156" i="3"/>
  <c r="BA156" i="3"/>
  <c r="AS157" i="3"/>
  <c r="AT157" i="3"/>
  <c r="AU157" i="3"/>
  <c r="AV157" i="3"/>
  <c r="AW157" i="3"/>
  <c r="AX157" i="3"/>
  <c r="AY157" i="3"/>
  <c r="BA157" i="3"/>
  <c r="AS158" i="3"/>
  <c r="AT158" i="3"/>
  <c r="AU158" i="3"/>
  <c r="AV158" i="3"/>
  <c r="AW158" i="3"/>
  <c r="AX158" i="3"/>
  <c r="AY158" i="3"/>
  <c r="BA158" i="3"/>
  <c r="AS159" i="3"/>
  <c r="AT159" i="3"/>
  <c r="AU159" i="3"/>
  <c r="AV159" i="3"/>
  <c r="AW159" i="3"/>
  <c r="AX159" i="3"/>
  <c r="AY159" i="3"/>
  <c r="BA159" i="3"/>
  <c r="AS160" i="3"/>
  <c r="AT160" i="3"/>
  <c r="AU160" i="3"/>
  <c r="AV160" i="3"/>
  <c r="AW160" i="3"/>
  <c r="AX160" i="3"/>
  <c r="AY160" i="3"/>
  <c r="BA160" i="3"/>
  <c r="AS161" i="3"/>
  <c r="AT161" i="3"/>
  <c r="AU161" i="3"/>
  <c r="AV161" i="3"/>
  <c r="AW161" i="3"/>
  <c r="AX161" i="3"/>
  <c r="AY161" i="3"/>
  <c r="BA161" i="3"/>
  <c r="AS162" i="3"/>
  <c r="AT162" i="3"/>
  <c r="AU162" i="3"/>
  <c r="AV162" i="3"/>
  <c r="AW162" i="3"/>
  <c r="AX162" i="3"/>
  <c r="AY162" i="3"/>
  <c r="BA162" i="3"/>
  <c r="AS163" i="3"/>
  <c r="AT163" i="3"/>
  <c r="AU163" i="3"/>
  <c r="AV163" i="3"/>
  <c r="AW163" i="3"/>
  <c r="AX163" i="3"/>
  <c r="AY163" i="3"/>
  <c r="BA163" i="3"/>
  <c r="AS164" i="3"/>
  <c r="AT164" i="3"/>
  <c r="AU164" i="3"/>
  <c r="AV164" i="3"/>
  <c r="AW164" i="3"/>
  <c r="AX164" i="3"/>
  <c r="AY164" i="3"/>
  <c r="BA164" i="3"/>
  <c r="AS165" i="3"/>
  <c r="AT165" i="3"/>
  <c r="AU165" i="3"/>
  <c r="AV165" i="3"/>
  <c r="AW165" i="3"/>
  <c r="AX165" i="3"/>
  <c r="AY165" i="3"/>
  <c r="BA165" i="3"/>
  <c r="AS166" i="3"/>
  <c r="AT166" i="3"/>
  <c r="AU166" i="3"/>
  <c r="AV166" i="3"/>
  <c r="AW166" i="3"/>
  <c r="AX166" i="3"/>
  <c r="AY166" i="3"/>
  <c r="BA166" i="3"/>
  <c r="AS167" i="3"/>
  <c r="AT167" i="3"/>
  <c r="AU167" i="3"/>
  <c r="AV167" i="3"/>
  <c r="AW167" i="3"/>
  <c r="AX167" i="3"/>
  <c r="AY167" i="3"/>
  <c r="BA167" i="3"/>
  <c r="AS168" i="3"/>
  <c r="AT168" i="3"/>
  <c r="AU168" i="3"/>
  <c r="AV168" i="3"/>
  <c r="AW168" i="3"/>
  <c r="AX168" i="3"/>
  <c r="AY168" i="3"/>
  <c r="BA168" i="3"/>
  <c r="AS169" i="3"/>
  <c r="AT169" i="3"/>
  <c r="AU169" i="3"/>
  <c r="AV169" i="3"/>
  <c r="AW169" i="3"/>
  <c r="AX169" i="3"/>
  <c r="AY169" i="3"/>
  <c r="BA169" i="3"/>
  <c r="AS170" i="3"/>
  <c r="AT170" i="3"/>
  <c r="AU170" i="3"/>
  <c r="AV170" i="3"/>
  <c r="AW170" i="3"/>
  <c r="AX170" i="3"/>
  <c r="AY170" i="3"/>
  <c r="BA170" i="3"/>
  <c r="AS171" i="3"/>
  <c r="AT171" i="3"/>
  <c r="AU171" i="3"/>
  <c r="AV171" i="3"/>
  <c r="AW171" i="3"/>
  <c r="AX171" i="3"/>
  <c r="AY171" i="3"/>
  <c r="BA171" i="3"/>
  <c r="AS172" i="3"/>
  <c r="AT172" i="3"/>
  <c r="AU172" i="3"/>
  <c r="AV172" i="3"/>
  <c r="AW172" i="3"/>
  <c r="AX172" i="3"/>
  <c r="AY172" i="3"/>
  <c r="BA172" i="3"/>
  <c r="AS173" i="3"/>
  <c r="AT173" i="3"/>
  <c r="AU173" i="3"/>
  <c r="AV173" i="3"/>
  <c r="AW173" i="3"/>
  <c r="AX173" i="3"/>
  <c r="AY173" i="3"/>
  <c r="BA173" i="3"/>
  <c r="AS174" i="3"/>
  <c r="AT174" i="3"/>
  <c r="AU174" i="3"/>
  <c r="AV174" i="3"/>
  <c r="AW174" i="3"/>
  <c r="AX174" i="3"/>
  <c r="AY174" i="3"/>
  <c r="BA174" i="3"/>
  <c r="AS175" i="3"/>
  <c r="AT175" i="3"/>
  <c r="AU175" i="3"/>
  <c r="AV175" i="3"/>
  <c r="AW175" i="3"/>
  <c r="AX175" i="3"/>
  <c r="AY175" i="3"/>
  <c r="BA175" i="3"/>
  <c r="AS176" i="3"/>
  <c r="AT176" i="3"/>
  <c r="AU176" i="3"/>
  <c r="AV176" i="3"/>
  <c r="AW176" i="3"/>
  <c r="AX176" i="3"/>
  <c r="AY176" i="3"/>
  <c r="BA176" i="3"/>
  <c r="AS177" i="3"/>
  <c r="AT177" i="3"/>
  <c r="AU177" i="3"/>
  <c r="AV177" i="3"/>
  <c r="AW177" i="3"/>
  <c r="AX177" i="3"/>
  <c r="AY177" i="3"/>
  <c r="BA177" i="3"/>
  <c r="AS178" i="3"/>
  <c r="AT178" i="3"/>
  <c r="AU178" i="3"/>
  <c r="AV178" i="3"/>
  <c r="AW178" i="3"/>
  <c r="AX178" i="3"/>
  <c r="AY178" i="3"/>
  <c r="BA178" i="3"/>
  <c r="AS179" i="3"/>
  <c r="AT179" i="3"/>
  <c r="AU179" i="3"/>
  <c r="AV179" i="3"/>
  <c r="AW179" i="3"/>
  <c r="AX179" i="3"/>
  <c r="AY179" i="3"/>
  <c r="BA179" i="3"/>
  <c r="AS180" i="3"/>
  <c r="AT180" i="3"/>
  <c r="AU180" i="3"/>
  <c r="AV180" i="3"/>
  <c r="AW180" i="3"/>
  <c r="AX180" i="3"/>
  <c r="AY180" i="3"/>
  <c r="BA180" i="3"/>
  <c r="AS181" i="3"/>
  <c r="AT181" i="3"/>
  <c r="AU181" i="3"/>
  <c r="AV181" i="3"/>
  <c r="AW181" i="3"/>
  <c r="AX181" i="3"/>
  <c r="AY181" i="3"/>
  <c r="BA181" i="3"/>
  <c r="AS182" i="3"/>
  <c r="AT182" i="3"/>
  <c r="AU182" i="3"/>
  <c r="AV182" i="3"/>
  <c r="AW182" i="3"/>
  <c r="AX182" i="3"/>
  <c r="AY182" i="3"/>
  <c r="BA182" i="3"/>
  <c r="AS183" i="3"/>
  <c r="AT183" i="3"/>
  <c r="AU183" i="3"/>
  <c r="AV183" i="3"/>
  <c r="AW183" i="3"/>
  <c r="AX183" i="3"/>
  <c r="AY183" i="3"/>
  <c r="BA183" i="3"/>
  <c r="AS184" i="3"/>
  <c r="AT184" i="3"/>
  <c r="AU184" i="3"/>
  <c r="AV184" i="3"/>
  <c r="AW184" i="3"/>
  <c r="AX184" i="3"/>
  <c r="AY184" i="3"/>
  <c r="BA184" i="3"/>
  <c r="AS185" i="3"/>
  <c r="AT185" i="3"/>
  <c r="AU185" i="3"/>
  <c r="AV185" i="3"/>
  <c r="AW185" i="3"/>
  <c r="AX185" i="3"/>
  <c r="AY185" i="3"/>
  <c r="BA185" i="3"/>
  <c r="AS186" i="3"/>
  <c r="AT186" i="3"/>
  <c r="AU186" i="3"/>
  <c r="AV186" i="3"/>
  <c r="AW186" i="3"/>
  <c r="AX186" i="3"/>
  <c r="AY186" i="3"/>
  <c r="BA186" i="3"/>
  <c r="AS187" i="3"/>
  <c r="AT187" i="3"/>
  <c r="AU187" i="3"/>
  <c r="AV187" i="3"/>
  <c r="AW187" i="3"/>
  <c r="AX187" i="3"/>
  <c r="AY187" i="3"/>
  <c r="BA187" i="3"/>
  <c r="AS188" i="3"/>
  <c r="AT188" i="3"/>
  <c r="AU188" i="3"/>
  <c r="AV188" i="3"/>
  <c r="AW188" i="3"/>
  <c r="AX188" i="3"/>
  <c r="AY188" i="3"/>
  <c r="BA188" i="3"/>
  <c r="AS189" i="3"/>
  <c r="AT189" i="3"/>
  <c r="AU189" i="3"/>
  <c r="AV189" i="3"/>
  <c r="AW189" i="3"/>
  <c r="AX189" i="3"/>
  <c r="AY189" i="3"/>
  <c r="BA189" i="3"/>
  <c r="AS190" i="3"/>
  <c r="AT190" i="3"/>
  <c r="AU190" i="3"/>
  <c r="AV190" i="3"/>
  <c r="AW190" i="3"/>
  <c r="AX190" i="3"/>
  <c r="AY190" i="3"/>
  <c r="BA190" i="3"/>
  <c r="AS191" i="3"/>
  <c r="AT191" i="3"/>
  <c r="AU191" i="3"/>
  <c r="AV191" i="3"/>
  <c r="AW191" i="3"/>
  <c r="AX191" i="3"/>
  <c r="AY191" i="3"/>
  <c r="BA191" i="3"/>
  <c r="AS192" i="3"/>
  <c r="AT192" i="3"/>
  <c r="AU192" i="3"/>
  <c r="AV192" i="3"/>
  <c r="AW192" i="3"/>
  <c r="AX192" i="3"/>
  <c r="AY192" i="3"/>
  <c r="BA192" i="3"/>
  <c r="AS193" i="3"/>
  <c r="AT193" i="3"/>
  <c r="AU193" i="3"/>
  <c r="AV193" i="3"/>
  <c r="AW193" i="3"/>
  <c r="AX193" i="3"/>
  <c r="AY193" i="3"/>
  <c r="BA193" i="3"/>
  <c r="AS194" i="3"/>
  <c r="AT194" i="3"/>
  <c r="AU194" i="3"/>
  <c r="AV194" i="3"/>
  <c r="AW194" i="3"/>
  <c r="AX194" i="3"/>
  <c r="AY194" i="3"/>
  <c r="BA194" i="3"/>
  <c r="AS195" i="3"/>
  <c r="AT195" i="3"/>
  <c r="AU195" i="3"/>
  <c r="AV195" i="3"/>
  <c r="AW195" i="3"/>
  <c r="AX195" i="3"/>
  <c r="AY195" i="3"/>
  <c r="BA195" i="3"/>
  <c r="AS196" i="3"/>
  <c r="AT196" i="3"/>
  <c r="AU196" i="3"/>
  <c r="AV196" i="3"/>
  <c r="AW196" i="3"/>
  <c r="AX196" i="3"/>
  <c r="AY196" i="3"/>
  <c r="BA196" i="3"/>
  <c r="AS197" i="3"/>
  <c r="AT197" i="3"/>
  <c r="AU197" i="3"/>
  <c r="AV197" i="3"/>
  <c r="AW197" i="3"/>
  <c r="AX197" i="3"/>
  <c r="AY197" i="3"/>
  <c r="BA197" i="3"/>
  <c r="AS198" i="3"/>
  <c r="AT198" i="3"/>
  <c r="AU198" i="3"/>
  <c r="AV198" i="3"/>
  <c r="AW198" i="3"/>
  <c r="AX198" i="3"/>
  <c r="AY198" i="3"/>
  <c r="BA198" i="3"/>
  <c r="AS199" i="3"/>
  <c r="AT199" i="3"/>
  <c r="AU199" i="3"/>
  <c r="AV199" i="3"/>
  <c r="AW199" i="3"/>
  <c r="AX199" i="3"/>
  <c r="AY199" i="3"/>
  <c r="BA199" i="3"/>
  <c r="AS200" i="3"/>
  <c r="AT200" i="3"/>
  <c r="AU200" i="3"/>
  <c r="AV200" i="3"/>
  <c r="AW200" i="3"/>
  <c r="AX200" i="3"/>
  <c r="AY200" i="3"/>
  <c r="BA200" i="3"/>
  <c r="AS201" i="3"/>
  <c r="AT201" i="3"/>
  <c r="AU201" i="3"/>
  <c r="AV201" i="3"/>
  <c r="AW201" i="3"/>
  <c r="AX201" i="3"/>
  <c r="AY201" i="3"/>
  <c r="BA201" i="3"/>
  <c r="AS202" i="3"/>
  <c r="AT202" i="3"/>
  <c r="AU202" i="3"/>
  <c r="AV202" i="3"/>
  <c r="AW202" i="3"/>
  <c r="AX202" i="3"/>
  <c r="AY202" i="3"/>
  <c r="BA202" i="3"/>
  <c r="AS203" i="3"/>
  <c r="AT203" i="3"/>
  <c r="AU203" i="3"/>
  <c r="AV203" i="3"/>
  <c r="AW203" i="3"/>
  <c r="AX203" i="3"/>
  <c r="AY203" i="3"/>
  <c r="BA203" i="3"/>
  <c r="AS204" i="3"/>
  <c r="AT204" i="3"/>
  <c r="AU204" i="3"/>
  <c r="AV204" i="3"/>
  <c r="AW204" i="3"/>
  <c r="AX204" i="3"/>
  <c r="AY204" i="3"/>
  <c r="BA204" i="3"/>
  <c r="AS205" i="3"/>
  <c r="AT205" i="3"/>
  <c r="AU205" i="3"/>
  <c r="AV205" i="3"/>
  <c r="AW205" i="3"/>
  <c r="AX205" i="3"/>
  <c r="AY205" i="3"/>
  <c r="BA205" i="3"/>
  <c r="AS206" i="3"/>
  <c r="AT206" i="3"/>
  <c r="AU206" i="3"/>
  <c r="AV206" i="3"/>
  <c r="AW206" i="3"/>
  <c r="AX206" i="3"/>
  <c r="AY206" i="3"/>
  <c r="BA206" i="3"/>
  <c r="AS207" i="3"/>
  <c r="AT207" i="3"/>
  <c r="AU207" i="3"/>
  <c r="AV207" i="3"/>
  <c r="AW207" i="3"/>
  <c r="AX207" i="3"/>
  <c r="AY207" i="3"/>
  <c r="BA207" i="3"/>
  <c r="AS208" i="3"/>
  <c r="AT208" i="3"/>
  <c r="AU208" i="3"/>
  <c r="AV208" i="3"/>
  <c r="AW208" i="3"/>
  <c r="AX208" i="3"/>
  <c r="AY208" i="3"/>
  <c r="BA208" i="3"/>
  <c r="AS209" i="3"/>
  <c r="AT209" i="3"/>
  <c r="AU209" i="3"/>
  <c r="AV209" i="3"/>
  <c r="AW209" i="3"/>
  <c r="AX209" i="3"/>
  <c r="AY209" i="3"/>
  <c r="BA209" i="3"/>
  <c r="AS210" i="3"/>
  <c r="AT210" i="3"/>
  <c r="AU210" i="3"/>
  <c r="AV210" i="3"/>
  <c r="AW210" i="3"/>
  <c r="AX210" i="3"/>
  <c r="AY210" i="3"/>
  <c r="BA210" i="3"/>
  <c r="AS211" i="3"/>
  <c r="AT211" i="3"/>
  <c r="AU211" i="3"/>
  <c r="AV211" i="3"/>
  <c r="AW211" i="3"/>
  <c r="AX211" i="3"/>
  <c r="AY211" i="3"/>
  <c r="BA211" i="3"/>
  <c r="AS212" i="3"/>
  <c r="AT212" i="3"/>
  <c r="AU212" i="3"/>
  <c r="AV212" i="3"/>
  <c r="AW212" i="3"/>
  <c r="AX212" i="3"/>
  <c r="AY212" i="3"/>
  <c r="BA212" i="3"/>
  <c r="AS213" i="3"/>
  <c r="AT213" i="3"/>
  <c r="AU213" i="3"/>
  <c r="AV213" i="3"/>
  <c r="AW213" i="3"/>
  <c r="AX213" i="3"/>
  <c r="AY213" i="3"/>
  <c r="BA213" i="3"/>
  <c r="AS214" i="3"/>
  <c r="AT214" i="3"/>
  <c r="AU214" i="3"/>
  <c r="AV214" i="3"/>
  <c r="AW214" i="3"/>
  <c r="AX214" i="3"/>
  <c r="AY214" i="3"/>
  <c r="BA214" i="3"/>
  <c r="AS215" i="3"/>
  <c r="AT215" i="3"/>
  <c r="AU215" i="3"/>
  <c r="AV215" i="3"/>
  <c r="AW215" i="3"/>
  <c r="AX215" i="3"/>
  <c r="AY215" i="3"/>
  <c r="BA215" i="3"/>
  <c r="AS216" i="3"/>
  <c r="AT216" i="3"/>
  <c r="AU216" i="3"/>
  <c r="AV216" i="3"/>
  <c r="AW216" i="3"/>
  <c r="AX216" i="3"/>
  <c r="AY216" i="3"/>
  <c r="BA216" i="3"/>
  <c r="AS217" i="3"/>
  <c r="AT217" i="3"/>
  <c r="AU217" i="3"/>
  <c r="AV217" i="3"/>
  <c r="AW217" i="3"/>
  <c r="AX217" i="3"/>
  <c r="AY217" i="3"/>
  <c r="BA217" i="3"/>
  <c r="AS218" i="3"/>
  <c r="AT218" i="3"/>
  <c r="AU218" i="3"/>
  <c r="AV218" i="3"/>
  <c r="AW218" i="3"/>
  <c r="AX218" i="3"/>
  <c r="AY218" i="3"/>
  <c r="BA218" i="3"/>
  <c r="AS219" i="3"/>
  <c r="AT219" i="3"/>
  <c r="AU219" i="3"/>
  <c r="AV219" i="3"/>
  <c r="AW219" i="3"/>
  <c r="AX219" i="3"/>
  <c r="AY219" i="3"/>
  <c r="BA219" i="3"/>
  <c r="AS220" i="3"/>
  <c r="AT220" i="3"/>
  <c r="AU220" i="3"/>
  <c r="AV220" i="3"/>
  <c r="AW220" i="3"/>
  <c r="AX220" i="3"/>
  <c r="AY220" i="3"/>
  <c r="BA220" i="3"/>
  <c r="AS221" i="3"/>
  <c r="AT221" i="3"/>
  <c r="AU221" i="3"/>
  <c r="AV221" i="3"/>
  <c r="AW221" i="3"/>
  <c r="AX221" i="3"/>
  <c r="AY221" i="3"/>
  <c r="BA221" i="3"/>
  <c r="AS222" i="3"/>
  <c r="AT222" i="3"/>
  <c r="AU222" i="3"/>
  <c r="AV222" i="3"/>
  <c r="AW222" i="3"/>
  <c r="AX222" i="3"/>
  <c r="AY222" i="3"/>
  <c r="BA222" i="3"/>
  <c r="AS223" i="3"/>
  <c r="AT223" i="3"/>
  <c r="AU223" i="3"/>
  <c r="AV223" i="3"/>
  <c r="AW223" i="3"/>
  <c r="AX223" i="3"/>
  <c r="AY223" i="3"/>
  <c r="BA223" i="3"/>
  <c r="AS224" i="3"/>
  <c r="AT224" i="3"/>
  <c r="AU224" i="3"/>
  <c r="AV224" i="3"/>
  <c r="AW224" i="3"/>
  <c r="AX224" i="3"/>
  <c r="AY224" i="3"/>
  <c r="BA224" i="3"/>
  <c r="AS225" i="3"/>
  <c r="AT225" i="3"/>
  <c r="AU225" i="3"/>
  <c r="AV225" i="3"/>
  <c r="AW225" i="3"/>
  <c r="AX225" i="3"/>
  <c r="AY225" i="3"/>
  <c r="BA225" i="3"/>
  <c r="AS226" i="3"/>
  <c r="AT226" i="3"/>
  <c r="AU226" i="3"/>
  <c r="AV226" i="3"/>
  <c r="AW226" i="3"/>
  <c r="AX226" i="3"/>
  <c r="AY226" i="3"/>
  <c r="BA226" i="3"/>
  <c r="AS227" i="3"/>
  <c r="AT227" i="3"/>
  <c r="AU227" i="3"/>
  <c r="AV227" i="3"/>
  <c r="AW227" i="3"/>
  <c r="AX227" i="3"/>
  <c r="AY227" i="3"/>
  <c r="BA227" i="3"/>
  <c r="AS228" i="3"/>
  <c r="AT228" i="3"/>
  <c r="AU228" i="3"/>
  <c r="AV228" i="3"/>
  <c r="AW228" i="3"/>
  <c r="AX228" i="3"/>
  <c r="AY228" i="3"/>
  <c r="BA228" i="3"/>
  <c r="AS229" i="3"/>
  <c r="AT229" i="3"/>
  <c r="AU229" i="3"/>
  <c r="AV229" i="3"/>
  <c r="AW229" i="3"/>
  <c r="AX229" i="3"/>
  <c r="AY229" i="3"/>
  <c r="BA229" i="3"/>
  <c r="AS230" i="3"/>
  <c r="AT230" i="3"/>
  <c r="AU230" i="3"/>
  <c r="AV230" i="3"/>
  <c r="AW230" i="3"/>
  <c r="AX230" i="3"/>
  <c r="AY230" i="3"/>
  <c r="BA230" i="3"/>
  <c r="AS231" i="3"/>
  <c r="AT231" i="3"/>
  <c r="AU231" i="3"/>
  <c r="AV231" i="3"/>
  <c r="AW231" i="3"/>
  <c r="AX231" i="3"/>
  <c r="AY231" i="3"/>
  <c r="BA231" i="3"/>
  <c r="AS232" i="3"/>
  <c r="AT232" i="3"/>
  <c r="AU232" i="3"/>
  <c r="AV232" i="3"/>
  <c r="AW232" i="3"/>
  <c r="AX232" i="3"/>
  <c r="AY232" i="3"/>
  <c r="BA232" i="3"/>
  <c r="AS233" i="3"/>
  <c r="AT233" i="3"/>
  <c r="AU233" i="3"/>
  <c r="AV233" i="3"/>
  <c r="AW233" i="3"/>
  <c r="AX233" i="3"/>
  <c r="AY233" i="3"/>
  <c r="BA233" i="3"/>
  <c r="AS234" i="3"/>
  <c r="AT234" i="3"/>
  <c r="AU234" i="3"/>
  <c r="AV234" i="3"/>
  <c r="AW234" i="3"/>
  <c r="AX234" i="3"/>
  <c r="AY234" i="3"/>
  <c r="BA234" i="3"/>
  <c r="AS235" i="3"/>
  <c r="AT235" i="3"/>
  <c r="AU235" i="3"/>
  <c r="AV235" i="3"/>
  <c r="AW235" i="3"/>
  <c r="AX235" i="3"/>
  <c r="AY235" i="3"/>
  <c r="BA235" i="3"/>
  <c r="AS236" i="3"/>
  <c r="AT236" i="3"/>
  <c r="AU236" i="3"/>
  <c r="AV236" i="3"/>
  <c r="AW236" i="3"/>
  <c r="AX236" i="3"/>
  <c r="AY236" i="3"/>
  <c r="BA236" i="3"/>
  <c r="AS237" i="3"/>
  <c r="AT237" i="3"/>
  <c r="AU237" i="3"/>
  <c r="AV237" i="3"/>
  <c r="AW237" i="3"/>
  <c r="AX237" i="3"/>
  <c r="AY237" i="3"/>
  <c r="BA237" i="3"/>
  <c r="AS238" i="3"/>
  <c r="AT238" i="3"/>
  <c r="AU238" i="3"/>
  <c r="AV238" i="3"/>
  <c r="AW238" i="3"/>
  <c r="AX238" i="3"/>
  <c r="AY238" i="3"/>
  <c r="BA238" i="3"/>
  <c r="AS239" i="3"/>
  <c r="AT239" i="3"/>
  <c r="AU239" i="3"/>
  <c r="AV239" i="3"/>
  <c r="AW239" i="3"/>
  <c r="AX239" i="3"/>
  <c r="AY239" i="3"/>
  <c r="BA239" i="3"/>
  <c r="AS240" i="3"/>
  <c r="AT240" i="3"/>
  <c r="AU240" i="3"/>
  <c r="AV240" i="3"/>
  <c r="AW240" i="3"/>
  <c r="AX240" i="3"/>
  <c r="AY240" i="3"/>
  <c r="BA240" i="3"/>
  <c r="AS241" i="3"/>
  <c r="AT241" i="3"/>
  <c r="AU241" i="3"/>
  <c r="AV241" i="3"/>
  <c r="AW241" i="3"/>
  <c r="AX241" i="3"/>
  <c r="AY241" i="3"/>
  <c r="BA241" i="3"/>
  <c r="AS242" i="3"/>
  <c r="AT242" i="3"/>
  <c r="AU242" i="3"/>
  <c r="AV242" i="3"/>
  <c r="AW242" i="3"/>
  <c r="AX242" i="3"/>
  <c r="AY242" i="3"/>
  <c r="BA242" i="3"/>
  <c r="AS243" i="3"/>
  <c r="AT243" i="3"/>
  <c r="AU243" i="3"/>
  <c r="AV243" i="3"/>
  <c r="AW243" i="3"/>
  <c r="AX243" i="3"/>
  <c r="AY243" i="3"/>
  <c r="BA243" i="3"/>
  <c r="AS244" i="3"/>
  <c r="AT244" i="3"/>
  <c r="AU244" i="3"/>
  <c r="AV244" i="3"/>
  <c r="AW244" i="3"/>
  <c r="AX244" i="3"/>
  <c r="AY244" i="3"/>
  <c r="BA244" i="3"/>
  <c r="AS245" i="3"/>
  <c r="AT245" i="3"/>
  <c r="AU245" i="3"/>
  <c r="AV245" i="3"/>
  <c r="AW245" i="3"/>
  <c r="AX245" i="3"/>
  <c r="AY245" i="3"/>
  <c r="BA245" i="3"/>
  <c r="AS246" i="3"/>
  <c r="AT246" i="3"/>
  <c r="AU246" i="3"/>
  <c r="AV246" i="3"/>
  <c r="AW246" i="3"/>
  <c r="AX246" i="3"/>
  <c r="AY246" i="3"/>
  <c r="BA246" i="3"/>
  <c r="AS247" i="3"/>
  <c r="AT247" i="3"/>
  <c r="AU247" i="3"/>
  <c r="AV247" i="3"/>
  <c r="AW247" i="3"/>
  <c r="AX247" i="3"/>
  <c r="AY247" i="3"/>
  <c r="BA247" i="3"/>
  <c r="AS248" i="3"/>
  <c r="AT248" i="3"/>
  <c r="AU248" i="3"/>
  <c r="AV248" i="3"/>
  <c r="AW248" i="3"/>
  <c r="AX248" i="3"/>
  <c r="AY248" i="3"/>
  <c r="BA248" i="3"/>
  <c r="AS249" i="3"/>
  <c r="AT249" i="3"/>
  <c r="AU249" i="3"/>
  <c r="AV249" i="3"/>
  <c r="AW249" i="3"/>
  <c r="AX249" i="3"/>
  <c r="AY249" i="3"/>
  <c r="BA249" i="3"/>
  <c r="AS250" i="3"/>
  <c r="AT250" i="3"/>
  <c r="AU250" i="3"/>
  <c r="AV250" i="3"/>
  <c r="AW250" i="3"/>
  <c r="AX250" i="3"/>
  <c r="AY250" i="3"/>
  <c r="BA250" i="3"/>
  <c r="AS251" i="3"/>
  <c r="AT251" i="3"/>
  <c r="AU251" i="3"/>
  <c r="AV251" i="3"/>
  <c r="AW251" i="3"/>
  <c r="AX251" i="3"/>
  <c r="AY251" i="3"/>
  <c r="BA251" i="3"/>
  <c r="AS252" i="3"/>
  <c r="AT252" i="3"/>
  <c r="AU252" i="3"/>
  <c r="AV252" i="3"/>
  <c r="AW252" i="3"/>
  <c r="AX252" i="3"/>
  <c r="AY252" i="3"/>
  <c r="BA252" i="3"/>
  <c r="AS253" i="3"/>
  <c r="AT253" i="3"/>
  <c r="AU253" i="3"/>
  <c r="AV253" i="3"/>
  <c r="AW253" i="3"/>
  <c r="AX253" i="3"/>
  <c r="AY253" i="3"/>
  <c r="BA253" i="3"/>
  <c r="AS254" i="3"/>
  <c r="AT254" i="3"/>
  <c r="AU254" i="3"/>
  <c r="AV254" i="3"/>
  <c r="AW254" i="3"/>
  <c r="AX254" i="3"/>
  <c r="AY254" i="3"/>
  <c r="BA254" i="3"/>
  <c r="AS255" i="3"/>
  <c r="AT255" i="3"/>
  <c r="AU255" i="3"/>
  <c r="AV255" i="3"/>
  <c r="AW255" i="3"/>
  <c r="AX255" i="3"/>
  <c r="AY255" i="3"/>
  <c r="BA255" i="3"/>
  <c r="AS256" i="3"/>
  <c r="AT256" i="3"/>
  <c r="AU256" i="3"/>
  <c r="AV256" i="3"/>
  <c r="AW256" i="3"/>
  <c r="AX256" i="3"/>
  <c r="AY256" i="3"/>
  <c r="BA256" i="3"/>
  <c r="AS257" i="3"/>
  <c r="AT257" i="3"/>
  <c r="AU257" i="3"/>
  <c r="AV257" i="3"/>
  <c r="AW257" i="3"/>
  <c r="AX257" i="3"/>
  <c r="AY257" i="3"/>
  <c r="BA257" i="3"/>
  <c r="AS258" i="3"/>
  <c r="AT258" i="3"/>
  <c r="AU258" i="3"/>
  <c r="AV258" i="3"/>
  <c r="AW258" i="3"/>
  <c r="AX258" i="3"/>
  <c r="AY258" i="3"/>
  <c r="BA258" i="3"/>
  <c r="AS259" i="3"/>
  <c r="AT259" i="3"/>
  <c r="AU259" i="3"/>
  <c r="AV259" i="3"/>
  <c r="AW259" i="3"/>
  <c r="AX259" i="3"/>
  <c r="AY259" i="3"/>
  <c r="BA259" i="3"/>
  <c r="AS260" i="3"/>
  <c r="AT260" i="3"/>
  <c r="AU260" i="3"/>
  <c r="AV260" i="3"/>
  <c r="AW260" i="3"/>
  <c r="AX260" i="3"/>
  <c r="AY260" i="3"/>
  <c r="BA260" i="3"/>
  <c r="AS261" i="3"/>
  <c r="AT261" i="3"/>
  <c r="AU261" i="3"/>
  <c r="AV261" i="3"/>
  <c r="AW261" i="3"/>
  <c r="AX261" i="3"/>
  <c r="AY261" i="3"/>
  <c r="BA261" i="3"/>
  <c r="AS262" i="3"/>
  <c r="AT262" i="3"/>
  <c r="AU262" i="3"/>
  <c r="AV262" i="3"/>
  <c r="AW262" i="3"/>
  <c r="AX262" i="3"/>
  <c r="AY262" i="3"/>
  <c r="BA262" i="3"/>
  <c r="AS263" i="3"/>
  <c r="AT263" i="3"/>
  <c r="AU263" i="3"/>
  <c r="AV263" i="3"/>
  <c r="AW263" i="3"/>
  <c r="AX263" i="3"/>
  <c r="AY263" i="3"/>
  <c r="BA263" i="3"/>
  <c r="AS264" i="3"/>
  <c r="AT264" i="3"/>
  <c r="AU264" i="3"/>
  <c r="AV264" i="3"/>
  <c r="AW264" i="3"/>
  <c r="AX264" i="3"/>
  <c r="AY264" i="3"/>
  <c r="BA264" i="3"/>
  <c r="AS265" i="3"/>
  <c r="AT265" i="3"/>
  <c r="AU265" i="3"/>
  <c r="AV265" i="3"/>
  <c r="AW265" i="3"/>
  <c r="AX265" i="3"/>
  <c r="AY265" i="3"/>
  <c r="BA265" i="3"/>
  <c r="AS266" i="3"/>
  <c r="AT266" i="3"/>
  <c r="AU266" i="3"/>
  <c r="AV266" i="3"/>
  <c r="AW266" i="3"/>
  <c r="AX266" i="3"/>
  <c r="AY266" i="3"/>
  <c r="BA266" i="3"/>
  <c r="AS267" i="3"/>
  <c r="AT267" i="3"/>
  <c r="AU267" i="3"/>
  <c r="AV267" i="3"/>
  <c r="AW267" i="3"/>
  <c r="AX267" i="3"/>
  <c r="AY267" i="3"/>
  <c r="BA267" i="3"/>
  <c r="AS268" i="3"/>
  <c r="AT268" i="3"/>
  <c r="AU268" i="3"/>
  <c r="AV268" i="3"/>
  <c r="AW268" i="3"/>
  <c r="AX268" i="3"/>
  <c r="AY268" i="3"/>
  <c r="BA268" i="3"/>
  <c r="AS269" i="3"/>
  <c r="AT269" i="3"/>
  <c r="AU269" i="3"/>
  <c r="AV269" i="3"/>
  <c r="AW269" i="3"/>
  <c r="AX269" i="3"/>
  <c r="AY269" i="3"/>
  <c r="BA269" i="3"/>
  <c r="AS270" i="3"/>
  <c r="AT270" i="3"/>
  <c r="AU270" i="3"/>
  <c r="AV270" i="3"/>
  <c r="AW270" i="3"/>
  <c r="AX270" i="3"/>
  <c r="AY270" i="3"/>
  <c r="BA270" i="3"/>
  <c r="AS271" i="3"/>
  <c r="AT271" i="3"/>
  <c r="AU271" i="3"/>
  <c r="AV271" i="3"/>
  <c r="AW271" i="3"/>
  <c r="AX271" i="3"/>
  <c r="AY271" i="3"/>
  <c r="BA271" i="3"/>
  <c r="AS272" i="3"/>
  <c r="AT272" i="3"/>
  <c r="AU272" i="3"/>
  <c r="AV272" i="3"/>
  <c r="AW272" i="3"/>
  <c r="AX272" i="3"/>
  <c r="AY272" i="3"/>
  <c r="BA272" i="3"/>
  <c r="AS273" i="3"/>
  <c r="AT273" i="3"/>
  <c r="AU273" i="3"/>
  <c r="AV273" i="3"/>
  <c r="AW273" i="3"/>
  <c r="AX273" i="3"/>
  <c r="AY273" i="3"/>
  <c r="BA273" i="3"/>
  <c r="AS274" i="3"/>
  <c r="AT274" i="3"/>
  <c r="AU274" i="3"/>
  <c r="AV274" i="3"/>
  <c r="AW274" i="3"/>
  <c r="AX274" i="3"/>
  <c r="AY274" i="3"/>
  <c r="BA274" i="3"/>
  <c r="AS275" i="3"/>
  <c r="AT275" i="3"/>
  <c r="AU275" i="3"/>
  <c r="AV275" i="3"/>
  <c r="AW275" i="3"/>
  <c r="AX275" i="3"/>
  <c r="AY275" i="3"/>
  <c r="BA275" i="3"/>
  <c r="AS276" i="3"/>
  <c r="AT276" i="3"/>
  <c r="AU276" i="3"/>
  <c r="AV276" i="3"/>
  <c r="AW276" i="3"/>
  <c r="AX276" i="3"/>
  <c r="AY276" i="3"/>
  <c r="BA276" i="3"/>
  <c r="AS277" i="3"/>
  <c r="AT277" i="3"/>
  <c r="AU277" i="3"/>
  <c r="AV277" i="3"/>
  <c r="AW277" i="3"/>
  <c r="AX277" i="3"/>
  <c r="AY277" i="3"/>
  <c r="BA277" i="3"/>
  <c r="AS278" i="3"/>
  <c r="AT278" i="3"/>
  <c r="AU278" i="3"/>
  <c r="AV278" i="3"/>
  <c r="AW278" i="3"/>
  <c r="AX278" i="3"/>
  <c r="AY278" i="3"/>
  <c r="BA278" i="3"/>
  <c r="AS279" i="3"/>
  <c r="AT279" i="3"/>
  <c r="AU279" i="3"/>
  <c r="AV279" i="3"/>
  <c r="AW279" i="3"/>
  <c r="AX279" i="3"/>
  <c r="AY279" i="3"/>
  <c r="BA279" i="3"/>
  <c r="AS280" i="3"/>
  <c r="AT280" i="3"/>
  <c r="AU280" i="3"/>
  <c r="AV280" i="3"/>
  <c r="AW280" i="3"/>
  <c r="AX280" i="3"/>
  <c r="AY280" i="3"/>
  <c r="BA280" i="3"/>
  <c r="AS281" i="3"/>
  <c r="AT281" i="3"/>
  <c r="AU281" i="3"/>
  <c r="AV281" i="3"/>
  <c r="AW281" i="3"/>
  <c r="AX281" i="3"/>
  <c r="AY281" i="3"/>
  <c r="BA281" i="3"/>
  <c r="AS282" i="3"/>
  <c r="AT282" i="3"/>
  <c r="AU282" i="3"/>
  <c r="AV282" i="3"/>
  <c r="AW282" i="3"/>
  <c r="AX282" i="3"/>
  <c r="AY282" i="3"/>
  <c r="BA282" i="3"/>
  <c r="AS283" i="3"/>
  <c r="AT283" i="3"/>
  <c r="AU283" i="3"/>
  <c r="AV283" i="3"/>
  <c r="AW283" i="3"/>
  <c r="AX283" i="3"/>
  <c r="AY283" i="3"/>
  <c r="BA283" i="3"/>
  <c r="AS284" i="3"/>
  <c r="AT284" i="3"/>
  <c r="AU284" i="3"/>
  <c r="AV284" i="3"/>
  <c r="AW284" i="3"/>
  <c r="AX284" i="3"/>
  <c r="AY284" i="3"/>
  <c r="BA284" i="3"/>
  <c r="AS285" i="3"/>
  <c r="AT285" i="3"/>
  <c r="AU285" i="3"/>
  <c r="AV285" i="3"/>
  <c r="AW285" i="3"/>
  <c r="AX285" i="3"/>
  <c r="AY285" i="3"/>
  <c r="BA285" i="3"/>
  <c r="AS286" i="3"/>
  <c r="AT286" i="3"/>
  <c r="AU286" i="3"/>
  <c r="AV286" i="3"/>
  <c r="AW286" i="3"/>
  <c r="AX286" i="3"/>
  <c r="AY286" i="3"/>
  <c r="BA286" i="3"/>
  <c r="AS287" i="3"/>
  <c r="AT287" i="3"/>
  <c r="AU287" i="3"/>
  <c r="AV287" i="3"/>
  <c r="AW287" i="3"/>
  <c r="AX287" i="3"/>
  <c r="AY287" i="3"/>
  <c r="BA287" i="3"/>
  <c r="AS288" i="3"/>
  <c r="AT288" i="3"/>
  <c r="AU288" i="3"/>
  <c r="AV288" i="3"/>
  <c r="AW288" i="3"/>
  <c r="AX288" i="3"/>
  <c r="AY288" i="3"/>
  <c r="BA288" i="3"/>
  <c r="AS289" i="3"/>
  <c r="AT289" i="3"/>
  <c r="AU289" i="3"/>
  <c r="AV289" i="3"/>
  <c r="AW289" i="3"/>
  <c r="AX289" i="3"/>
  <c r="AY289" i="3"/>
  <c r="BA289" i="3"/>
  <c r="AS290" i="3"/>
  <c r="AT290" i="3"/>
  <c r="AU290" i="3"/>
  <c r="AV290" i="3"/>
  <c r="AW290" i="3"/>
  <c r="AX290" i="3"/>
  <c r="AY290" i="3"/>
  <c r="BA290" i="3"/>
  <c r="AS291" i="3"/>
  <c r="AT291" i="3"/>
  <c r="AU291" i="3"/>
  <c r="AV291" i="3"/>
  <c r="AW291" i="3"/>
  <c r="AX291" i="3"/>
  <c r="AY291" i="3"/>
  <c r="BA291" i="3"/>
  <c r="AS292" i="3"/>
  <c r="AT292" i="3"/>
  <c r="AU292" i="3"/>
  <c r="AV292" i="3"/>
  <c r="AW292" i="3"/>
  <c r="AX292" i="3"/>
  <c r="AY292" i="3"/>
  <c r="BA292" i="3"/>
  <c r="AS293" i="3"/>
  <c r="AT293" i="3"/>
  <c r="AU293" i="3"/>
  <c r="AV293" i="3"/>
  <c r="AW293" i="3"/>
  <c r="AX293" i="3"/>
  <c r="AY293" i="3"/>
  <c r="BA293" i="3"/>
  <c r="AS294" i="3"/>
  <c r="AT294" i="3"/>
  <c r="AU294" i="3"/>
  <c r="AV294" i="3"/>
  <c r="AW294" i="3"/>
  <c r="AX294" i="3"/>
  <c r="AY294" i="3"/>
  <c r="BA294" i="3"/>
  <c r="AS295" i="3"/>
  <c r="AT295" i="3"/>
  <c r="AU295" i="3"/>
  <c r="AV295" i="3"/>
  <c r="AW295" i="3"/>
  <c r="AX295" i="3"/>
  <c r="AY295" i="3"/>
  <c r="BA295" i="3"/>
  <c r="AS296" i="3"/>
  <c r="AT296" i="3"/>
  <c r="AU296" i="3"/>
  <c r="AV296" i="3"/>
  <c r="AW296" i="3"/>
  <c r="AX296" i="3"/>
  <c r="AY296" i="3"/>
  <c r="BA296" i="3"/>
  <c r="AS297" i="3"/>
  <c r="AT297" i="3"/>
  <c r="AU297" i="3"/>
  <c r="AV297" i="3"/>
  <c r="AW297" i="3"/>
  <c r="AX297" i="3"/>
  <c r="AY297" i="3"/>
  <c r="BA297" i="3"/>
  <c r="AS298" i="3"/>
  <c r="AT298" i="3"/>
  <c r="AU298" i="3"/>
  <c r="AV298" i="3"/>
  <c r="AW298" i="3"/>
  <c r="AX298" i="3"/>
  <c r="AY298" i="3"/>
  <c r="BA298" i="3"/>
  <c r="AS299" i="3"/>
  <c r="AT299" i="3"/>
  <c r="AU299" i="3"/>
  <c r="AV299" i="3"/>
  <c r="AW299" i="3"/>
  <c r="AX299" i="3"/>
  <c r="AY299" i="3"/>
  <c r="BA299" i="3"/>
  <c r="AS300" i="3"/>
  <c r="AT300" i="3"/>
  <c r="AU300" i="3"/>
  <c r="AV300" i="3"/>
  <c r="AW300" i="3"/>
  <c r="AX300" i="3"/>
  <c r="AY300" i="3"/>
  <c r="BA300" i="3"/>
  <c r="AS301" i="3"/>
  <c r="AT301" i="3"/>
  <c r="AU301" i="3"/>
  <c r="AV301" i="3"/>
  <c r="AW301" i="3"/>
  <c r="AX301" i="3"/>
  <c r="AY301" i="3"/>
  <c r="BA301" i="3"/>
  <c r="AS302" i="3"/>
  <c r="AT302" i="3"/>
  <c r="AU302" i="3"/>
  <c r="AV302" i="3"/>
  <c r="AW302" i="3"/>
  <c r="AX302" i="3"/>
  <c r="AY302" i="3"/>
  <c r="BA302" i="3"/>
  <c r="AS303" i="3"/>
  <c r="AT303" i="3"/>
  <c r="AU303" i="3"/>
  <c r="AV303" i="3"/>
  <c r="AW303" i="3"/>
  <c r="AX303" i="3"/>
  <c r="AY303" i="3"/>
  <c r="BA303" i="3"/>
  <c r="AS304" i="3"/>
  <c r="AT304" i="3"/>
  <c r="AU304" i="3"/>
  <c r="AV304" i="3"/>
  <c r="AW304" i="3"/>
  <c r="AX304" i="3"/>
  <c r="AY304" i="3"/>
  <c r="BA304" i="3"/>
  <c r="AS305" i="3"/>
  <c r="AT305" i="3"/>
  <c r="AU305" i="3"/>
  <c r="AV305" i="3"/>
  <c r="AW305" i="3"/>
  <c r="AX305" i="3"/>
  <c r="AY305" i="3"/>
  <c r="BA305" i="3"/>
  <c r="AS306" i="3"/>
  <c r="AT306" i="3"/>
  <c r="AU306" i="3"/>
  <c r="AV306" i="3"/>
  <c r="AW306" i="3"/>
  <c r="AX306" i="3"/>
  <c r="AY306" i="3"/>
  <c r="BA306" i="3"/>
  <c r="AS307" i="3"/>
  <c r="AT307" i="3"/>
  <c r="AU307" i="3"/>
  <c r="AV307" i="3"/>
  <c r="AW307" i="3"/>
  <c r="AX307" i="3"/>
  <c r="AY307" i="3"/>
  <c r="BA307" i="3"/>
  <c r="AS308" i="3"/>
  <c r="AT308" i="3"/>
  <c r="AU308" i="3"/>
  <c r="AV308" i="3"/>
  <c r="AW308" i="3"/>
  <c r="AX308" i="3"/>
  <c r="AY308" i="3"/>
  <c r="BA308" i="3"/>
  <c r="AS309" i="3"/>
  <c r="AT309" i="3"/>
  <c r="AU309" i="3"/>
  <c r="AV309" i="3"/>
  <c r="AW309" i="3"/>
  <c r="AX309" i="3"/>
  <c r="AY309" i="3"/>
  <c r="BA309" i="3"/>
  <c r="AS310" i="3"/>
  <c r="AT310" i="3"/>
  <c r="AU310" i="3"/>
  <c r="AV310" i="3"/>
  <c r="AW310" i="3"/>
  <c r="AX310" i="3"/>
  <c r="AY310" i="3"/>
  <c r="BA310" i="3"/>
  <c r="AS311" i="3"/>
  <c r="AT311" i="3"/>
  <c r="AU311" i="3"/>
  <c r="AV311" i="3"/>
  <c r="AW311" i="3"/>
  <c r="AX311" i="3"/>
  <c r="AY311" i="3"/>
  <c r="BA311" i="3"/>
  <c r="AS312" i="3"/>
  <c r="AT312" i="3"/>
  <c r="AU312" i="3"/>
  <c r="AV312" i="3"/>
  <c r="AW312" i="3"/>
  <c r="AX312" i="3"/>
  <c r="AY312" i="3"/>
  <c r="BA312" i="3"/>
  <c r="AS313" i="3"/>
  <c r="AT313" i="3"/>
  <c r="AU313" i="3"/>
  <c r="AV313" i="3"/>
  <c r="AW313" i="3"/>
  <c r="AX313" i="3"/>
  <c r="AY313" i="3"/>
  <c r="BA313" i="3"/>
  <c r="AS314" i="3"/>
  <c r="AT314" i="3"/>
  <c r="AU314" i="3"/>
  <c r="AV314" i="3"/>
  <c r="AW314" i="3"/>
  <c r="AX314" i="3"/>
  <c r="AY314" i="3"/>
  <c r="BA314" i="3"/>
  <c r="AS315" i="3"/>
  <c r="AT315" i="3"/>
  <c r="AU315" i="3"/>
  <c r="AV315" i="3"/>
  <c r="AW315" i="3"/>
  <c r="AX315" i="3"/>
  <c r="AY315" i="3"/>
  <c r="BA315" i="3"/>
  <c r="AS316" i="3"/>
  <c r="AT316" i="3"/>
  <c r="AU316" i="3"/>
  <c r="AV316" i="3"/>
  <c r="AW316" i="3"/>
  <c r="AX316" i="3"/>
  <c r="AY316" i="3"/>
  <c r="BA316" i="3"/>
  <c r="AS317" i="3"/>
  <c r="AT317" i="3"/>
  <c r="AU317" i="3"/>
  <c r="AV317" i="3"/>
  <c r="AW317" i="3"/>
  <c r="AX317" i="3"/>
  <c r="AY317" i="3"/>
  <c r="BA317" i="3"/>
  <c r="AS318" i="3"/>
  <c r="AT318" i="3"/>
  <c r="AU318" i="3"/>
  <c r="AV318" i="3"/>
  <c r="AW318" i="3"/>
  <c r="AX318" i="3"/>
  <c r="AY318" i="3"/>
  <c r="BA318" i="3"/>
  <c r="AS319" i="3"/>
  <c r="AT319" i="3"/>
  <c r="AU319" i="3"/>
  <c r="AV319" i="3"/>
  <c r="AW319" i="3"/>
  <c r="AX319" i="3"/>
  <c r="AY319" i="3"/>
  <c r="BA319" i="3"/>
  <c r="AS320" i="3"/>
  <c r="AT320" i="3"/>
  <c r="AU320" i="3"/>
  <c r="AV320" i="3"/>
  <c r="AW320" i="3"/>
  <c r="AX320" i="3"/>
  <c r="AY320" i="3"/>
  <c r="BA320" i="3"/>
  <c r="AS321" i="3"/>
  <c r="AT321" i="3"/>
  <c r="AU321" i="3"/>
  <c r="AV321" i="3"/>
  <c r="AW321" i="3"/>
  <c r="AX321" i="3"/>
  <c r="AY321" i="3"/>
  <c r="BA321" i="3"/>
  <c r="AS322" i="3"/>
  <c r="AT322" i="3"/>
  <c r="AU322" i="3"/>
  <c r="AV322" i="3"/>
  <c r="AW322" i="3"/>
  <c r="AX322" i="3"/>
  <c r="AY322" i="3"/>
  <c r="BA322" i="3"/>
  <c r="AS323" i="3"/>
  <c r="AT323" i="3"/>
  <c r="AU323" i="3"/>
  <c r="AV323" i="3"/>
  <c r="AW323" i="3"/>
  <c r="AX323" i="3"/>
  <c r="AY323" i="3"/>
  <c r="BA323" i="3"/>
  <c r="AS324" i="3"/>
  <c r="AT324" i="3"/>
  <c r="AU324" i="3"/>
  <c r="AV324" i="3"/>
  <c r="AW324" i="3"/>
  <c r="AX324" i="3"/>
  <c r="AY324" i="3"/>
  <c r="BA324" i="3"/>
  <c r="AS325" i="3"/>
  <c r="AT325" i="3"/>
  <c r="AU325" i="3"/>
  <c r="AV325" i="3"/>
  <c r="AW325" i="3"/>
  <c r="AX325" i="3"/>
  <c r="AY325" i="3"/>
  <c r="BA325" i="3"/>
  <c r="AS326" i="3"/>
  <c r="AT326" i="3"/>
  <c r="AU326" i="3"/>
  <c r="AV326" i="3"/>
  <c r="AW326" i="3"/>
  <c r="AX326" i="3"/>
  <c r="AY326" i="3"/>
  <c r="BA326" i="3"/>
  <c r="AS327" i="3"/>
  <c r="AT327" i="3"/>
  <c r="AU327" i="3"/>
  <c r="AV327" i="3"/>
  <c r="AW327" i="3"/>
  <c r="AX327" i="3"/>
  <c r="AY327" i="3"/>
  <c r="BA327" i="3"/>
  <c r="AS328" i="3"/>
  <c r="AT328" i="3"/>
  <c r="AU328" i="3"/>
  <c r="AV328" i="3"/>
  <c r="AW328" i="3"/>
  <c r="AX328" i="3"/>
  <c r="AY328" i="3"/>
  <c r="BA328" i="3"/>
  <c r="AS329" i="3"/>
  <c r="AT329" i="3"/>
  <c r="AU329" i="3"/>
  <c r="AV329" i="3"/>
  <c r="AW329" i="3"/>
  <c r="AX329" i="3"/>
  <c r="AY329" i="3"/>
  <c r="BA329" i="3"/>
  <c r="AS330" i="3"/>
  <c r="AT330" i="3"/>
  <c r="AU330" i="3"/>
  <c r="AV330" i="3"/>
  <c r="AW330" i="3"/>
  <c r="AX330" i="3"/>
  <c r="AY330" i="3"/>
  <c r="BA330" i="3"/>
  <c r="AS331" i="3"/>
  <c r="AT331" i="3"/>
  <c r="AU331" i="3"/>
  <c r="AV331" i="3"/>
  <c r="AW331" i="3"/>
  <c r="AX331" i="3"/>
  <c r="AY331" i="3"/>
  <c r="BA331" i="3"/>
  <c r="AS332" i="3"/>
  <c r="AT332" i="3"/>
  <c r="AU332" i="3"/>
  <c r="AV332" i="3"/>
  <c r="AW332" i="3"/>
  <c r="AX332" i="3"/>
  <c r="AY332" i="3"/>
  <c r="BA332" i="3"/>
  <c r="AS333" i="3"/>
  <c r="AT333" i="3"/>
  <c r="AU333" i="3"/>
  <c r="AV333" i="3"/>
  <c r="AW333" i="3"/>
  <c r="AX333" i="3"/>
  <c r="AY333" i="3"/>
  <c r="BA333" i="3"/>
  <c r="AS334" i="3"/>
  <c r="AT334" i="3"/>
  <c r="AU334" i="3"/>
  <c r="AV334" i="3"/>
  <c r="AW334" i="3"/>
  <c r="AX334" i="3"/>
  <c r="AY334" i="3"/>
  <c r="BA334" i="3"/>
  <c r="AS335" i="3"/>
  <c r="AT335" i="3"/>
  <c r="AU335" i="3"/>
  <c r="AV335" i="3"/>
  <c r="AW335" i="3"/>
  <c r="AX335" i="3"/>
  <c r="AY335" i="3"/>
  <c r="BA335" i="3"/>
  <c r="AS336" i="3"/>
  <c r="AT336" i="3"/>
  <c r="AU336" i="3"/>
  <c r="AV336" i="3"/>
  <c r="AW336" i="3"/>
  <c r="AX336" i="3"/>
  <c r="AY336" i="3"/>
  <c r="BA336" i="3"/>
  <c r="AS337" i="3"/>
  <c r="AT337" i="3"/>
  <c r="AU337" i="3"/>
  <c r="AV337" i="3"/>
  <c r="AW337" i="3"/>
  <c r="AX337" i="3"/>
  <c r="AY337" i="3"/>
  <c r="BA337" i="3"/>
  <c r="AS338" i="3"/>
  <c r="AT338" i="3"/>
  <c r="AU338" i="3"/>
  <c r="AV338" i="3"/>
  <c r="AW338" i="3"/>
  <c r="AX338" i="3"/>
  <c r="AY338" i="3"/>
  <c r="BA338" i="3"/>
  <c r="AS339" i="3"/>
  <c r="AT339" i="3"/>
  <c r="AU339" i="3"/>
  <c r="AV339" i="3"/>
  <c r="AW339" i="3"/>
  <c r="AX339" i="3"/>
  <c r="AY339" i="3"/>
  <c r="BA339" i="3"/>
  <c r="AS340" i="3"/>
  <c r="AT340" i="3"/>
  <c r="AU340" i="3"/>
  <c r="AV340" i="3"/>
  <c r="AW340" i="3"/>
  <c r="AX340" i="3"/>
  <c r="AY340" i="3"/>
  <c r="BA340" i="3"/>
  <c r="AS341" i="3"/>
  <c r="AT341" i="3"/>
  <c r="AU341" i="3"/>
  <c r="AV341" i="3"/>
  <c r="AW341" i="3"/>
  <c r="AX341" i="3"/>
  <c r="AY341" i="3"/>
  <c r="BA341" i="3"/>
  <c r="AS342" i="3"/>
  <c r="AT342" i="3"/>
  <c r="AU342" i="3"/>
  <c r="AV342" i="3"/>
  <c r="AW342" i="3"/>
  <c r="AX342" i="3"/>
  <c r="AY342" i="3"/>
  <c r="BA342" i="3"/>
  <c r="AS343" i="3"/>
  <c r="AT343" i="3"/>
  <c r="AU343" i="3"/>
  <c r="AV343" i="3"/>
  <c r="AW343" i="3"/>
  <c r="AX343" i="3"/>
  <c r="AY343" i="3"/>
  <c r="BA343" i="3"/>
  <c r="AS344" i="3"/>
  <c r="AT344" i="3"/>
  <c r="AU344" i="3"/>
  <c r="AV344" i="3"/>
  <c r="AW344" i="3"/>
  <c r="AX344" i="3"/>
  <c r="AY344" i="3"/>
  <c r="BA344" i="3"/>
  <c r="AS345" i="3"/>
  <c r="AT345" i="3"/>
  <c r="AU345" i="3"/>
  <c r="AV345" i="3"/>
  <c r="AW345" i="3"/>
  <c r="AX345" i="3"/>
  <c r="AY345" i="3"/>
  <c r="BA345" i="3"/>
  <c r="AS346" i="3"/>
  <c r="AT346" i="3"/>
  <c r="AU346" i="3"/>
  <c r="AV346" i="3"/>
  <c r="AW346" i="3"/>
  <c r="AX346" i="3"/>
  <c r="AY346" i="3"/>
  <c r="BA346" i="3"/>
  <c r="AS347" i="3"/>
  <c r="AT347" i="3"/>
  <c r="AU347" i="3"/>
  <c r="AV347" i="3"/>
  <c r="AW347" i="3"/>
  <c r="AX347" i="3"/>
  <c r="AY347" i="3"/>
  <c r="BA347" i="3"/>
  <c r="AS348" i="3"/>
  <c r="AT348" i="3"/>
  <c r="AU348" i="3"/>
  <c r="AV348" i="3"/>
  <c r="AW348" i="3"/>
  <c r="AX348" i="3"/>
  <c r="AY348" i="3"/>
  <c r="BA348" i="3"/>
  <c r="AS349" i="3"/>
  <c r="AT349" i="3"/>
  <c r="AU349" i="3"/>
  <c r="AV349" i="3"/>
  <c r="AW349" i="3"/>
  <c r="AX349" i="3"/>
  <c r="AY349" i="3"/>
  <c r="BA349" i="3"/>
  <c r="AS350" i="3"/>
  <c r="AT350" i="3"/>
  <c r="AU350" i="3"/>
  <c r="AV350" i="3"/>
  <c r="AW350" i="3"/>
  <c r="AX350" i="3"/>
  <c r="AY350" i="3"/>
  <c r="BA350" i="3"/>
  <c r="AS351" i="3"/>
  <c r="AT351" i="3"/>
  <c r="AU351" i="3"/>
  <c r="AV351" i="3"/>
  <c r="AW351" i="3"/>
  <c r="AX351" i="3"/>
  <c r="AY351" i="3"/>
  <c r="BA351" i="3"/>
  <c r="AS352" i="3"/>
  <c r="AT352" i="3"/>
  <c r="AU352" i="3"/>
  <c r="AV352" i="3"/>
  <c r="AW352" i="3"/>
  <c r="AX352" i="3"/>
  <c r="AY352" i="3"/>
  <c r="BA352" i="3"/>
  <c r="AS353" i="3"/>
  <c r="AT353" i="3"/>
  <c r="AU353" i="3"/>
  <c r="AV353" i="3"/>
  <c r="AW353" i="3"/>
  <c r="AX353" i="3"/>
  <c r="AY353" i="3"/>
  <c r="BA353" i="3"/>
  <c r="AS354" i="3"/>
  <c r="AT354" i="3"/>
  <c r="AU354" i="3"/>
  <c r="AV354" i="3"/>
  <c r="AW354" i="3"/>
  <c r="AX354" i="3"/>
  <c r="AY354" i="3"/>
  <c r="BA354" i="3"/>
  <c r="AS355" i="3"/>
  <c r="AT355" i="3"/>
  <c r="AU355" i="3"/>
  <c r="AV355" i="3"/>
  <c r="AW355" i="3"/>
  <c r="AX355" i="3"/>
  <c r="AY355" i="3"/>
  <c r="BA355" i="3"/>
  <c r="AS356" i="3"/>
  <c r="AT356" i="3"/>
  <c r="AU356" i="3"/>
  <c r="AV356" i="3"/>
  <c r="AW356" i="3"/>
  <c r="AX356" i="3"/>
  <c r="AY356" i="3"/>
  <c r="BA356" i="3"/>
  <c r="AS357" i="3"/>
  <c r="AT357" i="3"/>
  <c r="AU357" i="3"/>
  <c r="AV357" i="3"/>
  <c r="AW357" i="3"/>
  <c r="AX357" i="3"/>
  <c r="AY357" i="3"/>
  <c r="BA357" i="3"/>
  <c r="AS358" i="3"/>
  <c r="AT358" i="3"/>
  <c r="AU358" i="3"/>
  <c r="AV358" i="3"/>
  <c r="AW358" i="3"/>
  <c r="AX358" i="3"/>
  <c r="AY358" i="3"/>
  <c r="BA358" i="3"/>
  <c r="AS359" i="3"/>
  <c r="AT359" i="3"/>
  <c r="AU359" i="3"/>
  <c r="AV359" i="3"/>
  <c r="AW359" i="3"/>
  <c r="AX359" i="3"/>
  <c r="AY359" i="3"/>
  <c r="BA359" i="3"/>
  <c r="AS360" i="3"/>
  <c r="AT360" i="3"/>
  <c r="AU360" i="3"/>
  <c r="AV360" i="3"/>
  <c r="AW360" i="3"/>
  <c r="AX360" i="3"/>
  <c r="AY360" i="3"/>
  <c r="BA360" i="3"/>
  <c r="AS361" i="3"/>
  <c r="AT361" i="3"/>
  <c r="AU361" i="3"/>
  <c r="AV361" i="3"/>
  <c r="AW361" i="3"/>
  <c r="AX361" i="3"/>
  <c r="AY361" i="3"/>
  <c r="BA361" i="3"/>
  <c r="AS362" i="3"/>
  <c r="AT362" i="3"/>
  <c r="AU362" i="3"/>
  <c r="AV362" i="3"/>
  <c r="AW362" i="3"/>
  <c r="AX362" i="3"/>
  <c r="AY362" i="3"/>
  <c r="BA362" i="3"/>
  <c r="AS363" i="3"/>
  <c r="AT363" i="3"/>
  <c r="AU363" i="3"/>
  <c r="AV363" i="3"/>
  <c r="AW363" i="3"/>
  <c r="AX363" i="3"/>
  <c r="AY363" i="3"/>
  <c r="BA363" i="3"/>
  <c r="AS364" i="3"/>
  <c r="AT364" i="3"/>
  <c r="AU364" i="3"/>
  <c r="AV364" i="3"/>
  <c r="AW364" i="3"/>
  <c r="AX364" i="3"/>
  <c r="AY364" i="3"/>
  <c r="BA364" i="3"/>
  <c r="AS365" i="3"/>
  <c r="AT365" i="3"/>
  <c r="AU365" i="3"/>
  <c r="AV365" i="3"/>
  <c r="AW365" i="3"/>
  <c r="AX365" i="3"/>
  <c r="AY365" i="3"/>
  <c r="BA365" i="3"/>
  <c r="AS366" i="3"/>
  <c r="AT366" i="3"/>
  <c r="AU366" i="3"/>
  <c r="AV366" i="3"/>
  <c r="AW366" i="3"/>
  <c r="AX366" i="3"/>
  <c r="AY366" i="3"/>
  <c r="BA366" i="3"/>
  <c r="AS367" i="3"/>
  <c r="AT367" i="3"/>
  <c r="AU367" i="3"/>
  <c r="AV367" i="3"/>
  <c r="AW367" i="3"/>
  <c r="AX367" i="3"/>
  <c r="AY367" i="3"/>
  <c r="BA367" i="3"/>
  <c r="AS368" i="3"/>
  <c r="AT368" i="3"/>
  <c r="AU368" i="3"/>
  <c r="AV368" i="3"/>
  <c r="AW368" i="3"/>
  <c r="AX368" i="3"/>
  <c r="AY368" i="3"/>
  <c r="BA368" i="3"/>
  <c r="AS369" i="3"/>
  <c r="AT369" i="3"/>
  <c r="AU369" i="3"/>
  <c r="AV369" i="3"/>
  <c r="AW369" i="3"/>
  <c r="AX369" i="3"/>
  <c r="AY369" i="3"/>
  <c r="BA369" i="3"/>
  <c r="AS370" i="3"/>
  <c r="AT370" i="3"/>
  <c r="AU370" i="3"/>
  <c r="AV370" i="3"/>
  <c r="AW370" i="3"/>
  <c r="AX370" i="3"/>
  <c r="AY370" i="3"/>
  <c r="BA370" i="3"/>
  <c r="AS371" i="3"/>
  <c r="AT371" i="3"/>
  <c r="AU371" i="3"/>
  <c r="AV371" i="3"/>
  <c r="AW371" i="3"/>
  <c r="AX371" i="3"/>
  <c r="AY371" i="3"/>
  <c r="BA371" i="3"/>
  <c r="AS372" i="3"/>
  <c r="AT372" i="3"/>
  <c r="AU372" i="3"/>
  <c r="AV372" i="3"/>
  <c r="AW372" i="3"/>
  <c r="AX372" i="3"/>
  <c r="AY372" i="3"/>
  <c r="BA372" i="3"/>
  <c r="AS373" i="3"/>
  <c r="AT373" i="3"/>
  <c r="AU373" i="3"/>
  <c r="AV373" i="3"/>
  <c r="AW373" i="3"/>
  <c r="AX373" i="3"/>
  <c r="AY373" i="3"/>
  <c r="BA373" i="3"/>
  <c r="AS374" i="3"/>
  <c r="AT374" i="3"/>
  <c r="AU374" i="3"/>
  <c r="AV374" i="3"/>
  <c r="AW374" i="3"/>
  <c r="AX374" i="3"/>
  <c r="AY374" i="3"/>
  <c r="BA374" i="3"/>
  <c r="AS375" i="3"/>
  <c r="AT375" i="3"/>
  <c r="AU375" i="3"/>
  <c r="AV375" i="3"/>
  <c r="AW375" i="3"/>
  <c r="AX375" i="3"/>
  <c r="AY375" i="3"/>
  <c r="BA375" i="3"/>
  <c r="AS376" i="3"/>
  <c r="AT376" i="3"/>
  <c r="AU376" i="3"/>
  <c r="AV376" i="3"/>
  <c r="AW376" i="3"/>
  <c r="AX376" i="3"/>
  <c r="AY376" i="3"/>
  <c r="BA376" i="3"/>
  <c r="AS377" i="3"/>
  <c r="AT377" i="3"/>
  <c r="AU377" i="3"/>
  <c r="AV377" i="3"/>
  <c r="AW377" i="3"/>
  <c r="AX377" i="3"/>
  <c r="AY377" i="3"/>
  <c r="BA377" i="3"/>
  <c r="AS378" i="3"/>
  <c r="AT378" i="3"/>
  <c r="AU378" i="3"/>
  <c r="AV378" i="3"/>
  <c r="AW378" i="3"/>
  <c r="AX378" i="3"/>
  <c r="AY378" i="3"/>
  <c r="BA378" i="3"/>
  <c r="AS379" i="3"/>
  <c r="AT379" i="3"/>
  <c r="AU379" i="3"/>
  <c r="AV379" i="3"/>
  <c r="AW379" i="3"/>
  <c r="AX379" i="3"/>
  <c r="AY379" i="3"/>
  <c r="BA379" i="3"/>
  <c r="AS380" i="3"/>
  <c r="AT380" i="3"/>
  <c r="AU380" i="3"/>
  <c r="AV380" i="3"/>
  <c r="AW380" i="3"/>
  <c r="AX380" i="3"/>
  <c r="AY380" i="3"/>
  <c r="BA380" i="3"/>
  <c r="AS381" i="3"/>
  <c r="AT381" i="3"/>
  <c r="AU381" i="3"/>
  <c r="AV381" i="3"/>
  <c r="AW381" i="3"/>
  <c r="AX381" i="3"/>
  <c r="AY381" i="3"/>
  <c r="BA381" i="3"/>
  <c r="AS382" i="3"/>
  <c r="AT382" i="3"/>
  <c r="AU382" i="3"/>
  <c r="AV382" i="3"/>
  <c r="AW382" i="3"/>
  <c r="AX382" i="3"/>
  <c r="AY382" i="3"/>
  <c r="BA382" i="3"/>
  <c r="AS383" i="3"/>
  <c r="AT383" i="3"/>
  <c r="AU383" i="3"/>
  <c r="AV383" i="3"/>
  <c r="AW383" i="3"/>
  <c r="AX383" i="3"/>
  <c r="AY383" i="3"/>
  <c r="BA383" i="3"/>
  <c r="AS384" i="3"/>
  <c r="AT384" i="3"/>
  <c r="AU384" i="3"/>
  <c r="AV384" i="3"/>
  <c r="AW384" i="3"/>
  <c r="AX384" i="3"/>
  <c r="AY384" i="3"/>
  <c r="BA384" i="3"/>
  <c r="AS385" i="3"/>
  <c r="AT385" i="3"/>
  <c r="AU385" i="3"/>
  <c r="AV385" i="3"/>
  <c r="AW385" i="3"/>
  <c r="AX385" i="3"/>
  <c r="AY385" i="3"/>
  <c r="BA385" i="3"/>
  <c r="AS386" i="3"/>
  <c r="AT386" i="3"/>
  <c r="AU386" i="3"/>
  <c r="AV386" i="3"/>
  <c r="AW386" i="3"/>
  <c r="AX386" i="3"/>
  <c r="AY386" i="3"/>
  <c r="BA386" i="3"/>
  <c r="AS387" i="3"/>
  <c r="AT387" i="3"/>
  <c r="AU387" i="3"/>
  <c r="AV387" i="3"/>
  <c r="AW387" i="3"/>
  <c r="AX387" i="3"/>
  <c r="AY387" i="3"/>
  <c r="BA387" i="3"/>
  <c r="AS388" i="3"/>
  <c r="AT388" i="3"/>
  <c r="AU388" i="3"/>
  <c r="AV388" i="3"/>
  <c r="AW388" i="3"/>
  <c r="AX388" i="3"/>
  <c r="AY388" i="3"/>
  <c r="BA388" i="3"/>
  <c r="AS389" i="3"/>
  <c r="AT389" i="3"/>
  <c r="AU389" i="3"/>
  <c r="AV389" i="3"/>
  <c r="AW389" i="3"/>
  <c r="AX389" i="3"/>
  <c r="AY389" i="3"/>
  <c r="BA389" i="3"/>
  <c r="AS390" i="3"/>
  <c r="AT390" i="3"/>
  <c r="AU390" i="3"/>
  <c r="AV390" i="3"/>
  <c r="AW390" i="3"/>
  <c r="AX390" i="3"/>
  <c r="AY390" i="3"/>
  <c r="BA390" i="3"/>
  <c r="AS391" i="3"/>
  <c r="AT391" i="3"/>
  <c r="AU391" i="3"/>
  <c r="AV391" i="3"/>
  <c r="AW391" i="3"/>
  <c r="AX391" i="3"/>
  <c r="AY391" i="3"/>
  <c r="BA391" i="3"/>
  <c r="AS392" i="3"/>
  <c r="AT392" i="3"/>
  <c r="AU392" i="3"/>
  <c r="AV392" i="3"/>
  <c r="AW392" i="3"/>
  <c r="AX392" i="3"/>
  <c r="AY392" i="3"/>
  <c r="BA392" i="3"/>
  <c r="AS393" i="3"/>
  <c r="AT393" i="3"/>
  <c r="AU393" i="3"/>
  <c r="AV393" i="3"/>
  <c r="AW393" i="3"/>
  <c r="AX393" i="3"/>
  <c r="AY393" i="3"/>
  <c r="BA393" i="3"/>
  <c r="AS394" i="3"/>
  <c r="AT394" i="3"/>
  <c r="AU394" i="3"/>
  <c r="AV394" i="3"/>
  <c r="AW394" i="3"/>
  <c r="AX394" i="3"/>
  <c r="AY394" i="3"/>
  <c r="BA394" i="3"/>
  <c r="AS395" i="3"/>
  <c r="AT395" i="3"/>
  <c r="AU395" i="3"/>
  <c r="AV395" i="3"/>
  <c r="AW395" i="3"/>
  <c r="AX395" i="3"/>
  <c r="AY395" i="3"/>
  <c r="BA395" i="3"/>
  <c r="AS396" i="3"/>
  <c r="AT396" i="3"/>
  <c r="AU396" i="3"/>
  <c r="AV396" i="3"/>
  <c r="AW396" i="3"/>
  <c r="AX396" i="3"/>
  <c r="AY396" i="3"/>
  <c r="BA396" i="3"/>
  <c r="AS397" i="3"/>
  <c r="AT397" i="3"/>
  <c r="AU397" i="3"/>
  <c r="AV397" i="3"/>
  <c r="AW397" i="3"/>
  <c r="AX397" i="3"/>
  <c r="AY397" i="3"/>
  <c r="BA397" i="3"/>
  <c r="AS398" i="3"/>
  <c r="AT398" i="3"/>
  <c r="AU398" i="3"/>
  <c r="AV398" i="3"/>
  <c r="AW398" i="3"/>
  <c r="AX398" i="3"/>
  <c r="AY398" i="3"/>
  <c r="BA398" i="3"/>
  <c r="AS399" i="3"/>
  <c r="AT399" i="3"/>
  <c r="AU399" i="3"/>
  <c r="AV399" i="3"/>
  <c r="AW399" i="3"/>
  <c r="AX399" i="3"/>
  <c r="AY399" i="3"/>
  <c r="BA399" i="3"/>
  <c r="AS400" i="3"/>
  <c r="AT400" i="3"/>
  <c r="AU400" i="3"/>
  <c r="AV400" i="3"/>
  <c r="AW400" i="3"/>
  <c r="AX400" i="3"/>
  <c r="AY400" i="3"/>
  <c r="BA400" i="3"/>
  <c r="AS401" i="3"/>
  <c r="AT401" i="3"/>
  <c r="AU401" i="3"/>
  <c r="AV401" i="3"/>
  <c r="AW401" i="3"/>
  <c r="AX401" i="3"/>
  <c r="AY401" i="3"/>
  <c r="BA401" i="3"/>
  <c r="AS402" i="3"/>
  <c r="AT402" i="3"/>
  <c r="AU402" i="3"/>
  <c r="AV402" i="3"/>
  <c r="AW402" i="3"/>
  <c r="AX402" i="3"/>
  <c r="AY402" i="3"/>
  <c r="BA402" i="3"/>
  <c r="AS403" i="3"/>
  <c r="AT403" i="3"/>
  <c r="AU403" i="3"/>
  <c r="AV403" i="3"/>
  <c r="AW403" i="3"/>
  <c r="AX403" i="3"/>
  <c r="AY403" i="3"/>
  <c r="BA403" i="3"/>
  <c r="AS404" i="3"/>
  <c r="AT404" i="3"/>
  <c r="AU404" i="3"/>
  <c r="AV404" i="3"/>
  <c r="AW404" i="3"/>
  <c r="AX404" i="3"/>
  <c r="AY404" i="3"/>
  <c r="BA404" i="3"/>
  <c r="AS405" i="3"/>
  <c r="AT405" i="3"/>
  <c r="AU405" i="3"/>
  <c r="AV405" i="3"/>
  <c r="AW405" i="3"/>
  <c r="AX405" i="3"/>
  <c r="AY405" i="3"/>
  <c r="BA405" i="3"/>
  <c r="AS406" i="3"/>
  <c r="AT406" i="3"/>
  <c r="AU406" i="3"/>
  <c r="AV406" i="3"/>
  <c r="AW406" i="3"/>
  <c r="AX406" i="3"/>
  <c r="AY406" i="3"/>
  <c r="BA406" i="3"/>
  <c r="AS407" i="3"/>
  <c r="AT407" i="3"/>
  <c r="AU407" i="3"/>
  <c r="AV407" i="3"/>
  <c r="AW407" i="3"/>
  <c r="AX407" i="3"/>
  <c r="AY407" i="3"/>
  <c r="BA407" i="3"/>
  <c r="AS408" i="3"/>
  <c r="AT408" i="3"/>
  <c r="AU408" i="3"/>
  <c r="AV408" i="3"/>
  <c r="AW408" i="3"/>
  <c r="AX408" i="3"/>
  <c r="AY408" i="3"/>
  <c r="BA408" i="3"/>
  <c r="AS409" i="3"/>
  <c r="AT409" i="3"/>
  <c r="AU409" i="3"/>
  <c r="AV409" i="3"/>
  <c r="AW409" i="3"/>
  <c r="AX409" i="3"/>
  <c r="AY409" i="3"/>
  <c r="BA409" i="3"/>
  <c r="AS410" i="3"/>
  <c r="AT410" i="3"/>
  <c r="AU410" i="3"/>
  <c r="AV410" i="3"/>
  <c r="AW410" i="3"/>
  <c r="AX410" i="3"/>
  <c r="AY410" i="3"/>
  <c r="BA410" i="3"/>
  <c r="AS411" i="3"/>
  <c r="AT411" i="3"/>
  <c r="AU411" i="3"/>
  <c r="AV411" i="3"/>
  <c r="AW411" i="3"/>
  <c r="AX411" i="3"/>
  <c r="AY411" i="3"/>
  <c r="BA411" i="3"/>
  <c r="AS412" i="3"/>
  <c r="AT412" i="3"/>
  <c r="AU412" i="3"/>
  <c r="AV412" i="3"/>
  <c r="AW412" i="3"/>
  <c r="AX412" i="3"/>
  <c r="AY412" i="3"/>
  <c r="BA412" i="3"/>
  <c r="AS413" i="3"/>
  <c r="AT413" i="3"/>
  <c r="AU413" i="3"/>
  <c r="AV413" i="3"/>
  <c r="AW413" i="3"/>
  <c r="AX413" i="3"/>
  <c r="AY413" i="3"/>
  <c r="BA413" i="3"/>
  <c r="AS414" i="3"/>
  <c r="AT414" i="3"/>
  <c r="AU414" i="3"/>
  <c r="AV414" i="3"/>
  <c r="AW414" i="3"/>
  <c r="AX414" i="3"/>
  <c r="AY414" i="3"/>
  <c r="BA414" i="3"/>
  <c r="AS415" i="3"/>
  <c r="AT415" i="3"/>
  <c r="AU415" i="3"/>
  <c r="AV415" i="3"/>
  <c r="AW415" i="3"/>
  <c r="AX415" i="3"/>
  <c r="AY415" i="3"/>
  <c r="BA415" i="3"/>
  <c r="AS416" i="3"/>
  <c r="AT416" i="3"/>
  <c r="AU416" i="3"/>
  <c r="AV416" i="3"/>
  <c r="AW416" i="3"/>
  <c r="AX416" i="3"/>
  <c r="AY416" i="3"/>
  <c r="BA416" i="3"/>
  <c r="AS417" i="3"/>
  <c r="AT417" i="3"/>
  <c r="AU417" i="3"/>
  <c r="AV417" i="3"/>
  <c r="AW417" i="3"/>
  <c r="AX417" i="3"/>
  <c r="AY417" i="3"/>
  <c r="BA417" i="3"/>
  <c r="AS418" i="3"/>
  <c r="AT418" i="3"/>
  <c r="AU418" i="3"/>
  <c r="AV418" i="3"/>
  <c r="AW418" i="3"/>
  <c r="AX418" i="3"/>
  <c r="AY418" i="3"/>
  <c r="BA418" i="3"/>
  <c r="AS419" i="3"/>
  <c r="AT419" i="3"/>
  <c r="AU419" i="3"/>
  <c r="AV419" i="3"/>
  <c r="AW419" i="3"/>
  <c r="AX419" i="3"/>
  <c r="AY419" i="3"/>
  <c r="BA419" i="3"/>
  <c r="AS420" i="3"/>
  <c r="AT420" i="3"/>
  <c r="AU420" i="3"/>
  <c r="AV420" i="3"/>
  <c r="AW420" i="3"/>
  <c r="AX420" i="3"/>
  <c r="AY420" i="3"/>
  <c r="BA420" i="3"/>
  <c r="AS421" i="3"/>
  <c r="AT421" i="3"/>
  <c r="AU421" i="3"/>
  <c r="AV421" i="3"/>
  <c r="AW421" i="3"/>
  <c r="AX421" i="3"/>
  <c r="AY421" i="3"/>
  <c r="BA421" i="3"/>
  <c r="AS422" i="3"/>
  <c r="AT422" i="3"/>
  <c r="AU422" i="3"/>
  <c r="AV422" i="3"/>
  <c r="AW422" i="3"/>
  <c r="AX422" i="3"/>
  <c r="AY422" i="3"/>
  <c r="BA422" i="3"/>
  <c r="AS423" i="3"/>
  <c r="AT423" i="3"/>
  <c r="AU423" i="3"/>
  <c r="AV423" i="3"/>
  <c r="AW423" i="3"/>
  <c r="AX423" i="3"/>
  <c r="AY423" i="3"/>
  <c r="BA423" i="3"/>
  <c r="AS424" i="3"/>
  <c r="AT424" i="3"/>
  <c r="AU424" i="3"/>
  <c r="AV424" i="3"/>
  <c r="AW424" i="3"/>
  <c r="AX424" i="3"/>
  <c r="AY424" i="3"/>
  <c r="BA424" i="3"/>
  <c r="AS425" i="3"/>
  <c r="AT425" i="3"/>
  <c r="AU425" i="3"/>
  <c r="AV425" i="3"/>
  <c r="AW425" i="3"/>
  <c r="AX425" i="3"/>
  <c r="AY425" i="3"/>
  <c r="BA425" i="3"/>
  <c r="AS426" i="3"/>
  <c r="AT426" i="3"/>
  <c r="AU426" i="3"/>
  <c r="AV426" i="3"/>
  <c r="AW426" i="3"/>
  <c r="AX426" i="3"/>
  <c r="AY426" i="3"/>
  <c r="BA426" i="3"/>
  <c r="AS427" i="3"/>
  <c r="AT427" i="3"/>
  <c r="AU427" i="3"/>
  <c r="AV427" i="3"/>
  <c r="AW427" i="3"/>
  <c r="AX427" i="3"/>
  <c r="AY427" i="3"/>
  <c r="BA427" i="3"/>
  <c r="AS428" i="3"/>
  <c r="AT428" i="3"/>
  <c r="AU428" i="3"/>
  <c r="AV428" i="3"/>
  <c r="AW428" i="3"/>
  <c r="AX428" i="3"/>
  <c r="AY428" i="3"/>
  <c r="BA428" i="3"/>
  <c r="AS429" i="3"/>
  <c r="AT429" i="3"/>
  <c r="AU429" i="3"/>
  <c r="AV429" i="3"/>
  <c r="AW429" i="3"/>
  <c r="AX429" i="3"/>
  <c r="AY429" i="3"/>
  <c r="BA429" i="3"/>
  <c r="AS430" i="3"/>
  <c r="AT430" i="3"/>
  <c r="AU430" i="3"/>
  <c r="AV430" i="3"/>
  <c r="AW430" i="3"/>
  <c r="AX430" i="3"/>
  <c r="AY430" i="3"/>
  <c r="BA430" i="3"/>
  <c r="AS431" i="3"/>
  <c r="AT431" i="3"/>
  <c r="AU431" i="3"/>
  <c r="AV431" i="3"/>
  <c r="AW431" i="3"/>
  <c r="AX431" i="3"/>
  <c r="AY431" i="3"/>
  <c r="BA431" i="3"/>
  <c r="AS432" i="3"/>
  <c r="AT432" i="3"/>
  <c r="AU432" i="3"/>
  <c r="AV432" i="3"/>
  <c r="AW432" i="3"/>
  <c r="AX432" i="3"/>
  <c r="AY432" i="3"/>
  <c r="BA432" i="3"/>
  <c r="AS433" i="3"/>
  <c r="AT433" i="3"/>
  <c r="AU433" i="3"/>
  <c r="AV433" i="3"/>
  <c r="AW433" i="3"/>
  <c r="AX433" i="3"/>
  <c r="AY433" i="3"/>
  <c r="BA433" i="3"/>
  <c r="AS434" i="3"/>
  <c r="AT434" i="3"/>
  <c r="AU434" i="3"/>
  <c r="AV434" i="3"/>
  <c r="AW434" i="3"/>
  <c r="AX434" i="3"/>
  <c r="AY434" i="3"/>
  <c r="BA434" i="3"/>
  <c r="AS435" i="3"/>
  <c r="AT435" i="3"/>
  <c r="AU435" i="3"/>
  <c r="AV435" i="3"/>
  <c r="AW435" i="3"/>
  <c r="AX435" i="3"/>
  <c r="AY435" i="3"/>
  <c r="BA435" i="3"/>
  <c r="AS436" i="3"/>
  <c r="AT436" i="3"/>
  <c r="AU436" i="3"/>
  <c r="AV436" i="3"/>
  <c r="AW436" i="3"/>
  <c r="AX436" i="3"/>
  <c r="AY436" i="3"/>
  <c r="BA436" i="3"/>
  <c r="AS437" i="3"/>
  <c r="AT437" i="3"/>
  <c r="AU437" i="3"/>
  <c r="AV437" i="3"/>
  <c r="AW437" i="3"/>
  <c r="AX437" i="3"/>
  <c r="AY437" i="3"/>
  <c r="BA437" i="3"/>
  <c r="AS438" i="3"/>
  <c r="AT438" i="3"/>
  <c r="AU438" i="3"/>
  <c r="AV438" i="3"/>
  <c r="AW438" i="3"/>
  <c r="AX438" i="3"/>
  <c r="AY438" i="3"/>
  <c r="BA438" i="3"/>
  <c r="AS439" i="3"/>
  <c r="AT439" i="3"/>
  <c r="AU439" i="3"/>
  <c r="AV439" i="3"/>
  <c r="AW439" i="3"/>
  <c r="AX439" i="3"/>
  <c r="AY439" i="3"/>
  <c r="BA439" i="3"/>
  <c r="AS440" i="3"/>
  <c r="AT440" i="3"/>
  <c r="AU440" i="3"/>
  <c r="AV440" i="3"/>
  <c r="AW440" i="3"/>
  <c r="AX440" i="3"/>
  <c r="AY440" i="3"/>
  <c r="BA440" i="3"/>
  <c r="AS441" i="3"/>
  <c r="AT441" i="3"/>
  <c r="AU441" i="3"/>
  <c r="AV441" i="3"/>
  <c r="AW441" i="3"/>
  <c r="AX441" i="3"/>
  <c r="AY441" i="3"/>
  <c r="BA441" i="3"/>
  <c r="AS442" i="3"/>
  <c r="AT442" i="3"/>
  <c r="AU442" i="3"/>
  <c r="AV442" i="3"/>
  <c r="AW442" i="3"/>
  <c r="AX442" i="3"/>
  <c r="AY442" i="3"/>
  <c r="BA442" i="3"/>
  <c r="AS443" i="3"/>
  <c r="AT443" i="3"/>
  <c r="AU443" i="3"/>
  <c r="AV443" i="3"/>
  <c r="AW443" i="3"/>
  <c r="AX443" i="3"/>
  <c r="AY443" i="3"/>
  <c r="BA443" i="3"/>
  <c r="AS444" i="3"/>
  <c r="AT444" i="3"/>
  <c r="AU444" i="3"/>
  <c r="AV444" i="3"/>
  <c r="AW444" i="3"/>
  <c r="AX444" i="3"/>
  <c r="AY444" i="3"/>
  <c r="BA444" i="3"/>
  <c r="AS445" i="3"/>
  <c r="AT445" i="3"/>
  <c r="AU445" i="3"/>
  <c r="AV445" i="3"/>
  <c r="AW445" i="3"/>
  <c r="AX445" i="3"/>
  <c r="AY445" i="3"/>
  <c r="BA445" i="3"/>
  <c r="AS446" i="3"/>
  <c r="AT446" i="3"/>
  <c r="AU446" i="3"/>
  <c r="AV446" i="3"/>
  <c r="AW446" i="3"/>
  <c r="AX446" i="3"/>
  <c r="AY446" i="3"/>
  <c r="BA446" i="3"/>
  <c r="AS447" i="3"/>
  <c r="AT447" i="3"/>
  <c r="AU447" i="3"/>
  <c r="AV447" i="3"/>
  <c r="AW447" i="3"/>
  <c r="AX447" i="3"/>
  <c r="AY447" i="3"/>
  <c r="BA447" i="3"/>
  <c r="AS448" i="3"/>
  <c r="AT448" i="3"/>
  <c r="AU448" i="3"/>
  <c r="AV448" i="3"/>
  <c r="AW448" i="3"/>
  <c r="AX448" i="3"/>
  <c r="AY448" i="3"/>
  <c r="BA448" i="3"/>
  <c r="AS449" i="3"/>
  <c r="AT449" i="3"/>
  <c r="AU449" i="3"/>
  <c r="AV449" i="3"/>
  <c r="AW449" i="3"/>
  <c r="AX449" i="3"/>
  <c r="AY449" i="3"/>
  <c r="BA449" i="3"/>
  <c r="AS450" i="3"/>
  <c r="AT450" i="3"/>
  <c r="AU450" i="3"/>
  <c r="AV450" i="3"/>
  <c r="AW450" i="3"/>
  <c r="AX450" i="3"/>
  <c r="AY450" i="3"/>
  <c r="BA450" i="3"/>
  <c r="AS451" i="3"/>
  <c r="AT451" i="3"/>
  <c r="AU451" i="3"/>
  <c r="AV451" i="3"/>
  <c r="AW451" i="3"/>
  <c r="AX451" i="3"/>
  <c r="AY451" i="3"/>
  <c r="BA451" i="3"/>
  <c r="AS452" i="3"/>
  <c r="AT452" i="3"/>
  <c r="AU452" i="3"/>
  <c r="AV452" i="3"/>
  <c r="AW452" i="3"/>
  <c r="AX452" i="3"/>
  <c r="AY452" i="3"/>
  <c r="BA452" i="3"/>
  <c r="AS453" i="3"/>
  <c r="AT453" i="3"/>
  <c r="AU453" i="3"/>
  <c r="AV453" i="3"/>
  <c r="AW453" i="3"/>
  <c r="AX453" i="3"/>
  <c r="AY453" i="3"/>
  <c r="BA453" i="3"/>
  <c r="AS454" i="3"/>
  <c r="AT454" i="3"/>
  <c r="AU454" i="3"/>
  <c r="AV454" i="3"/>
  <c r="AW454" i="3"/>
  <c r="AX454" i="3"/>
  <c r="AY454" i="3"/>
  <c r="BA454" i="3"/>
  <c r="AS455" i="3"/>
  <c r="AT455" i="3"/>
  <c r="AU455" i="3"/>
  <c r="AV455" i="3"/>
  <c r="AW455" i="3"/>
  <c r="AX455" i="3"/>
  <c r="AY455" i="3"/>
  <c r="BA455" i="3"/>
  <c r="AS456" i="3"/>
  <c r="AT456" i="3"/>
  <c r="AU456" i="3"/>
  <c r="AV456" i="3"/>
  <c r="AW456" i="3"/>
  <c r="AX456" i="3"/>
  <c r="AY456" i="3"/>
  <c r="BA456" i="3"/>
  <c r="AS457" i="3"/>
  <c r="AT457" i="3"/>
  <c r="AU457" i="3"/>
  <c r="AV457" i="3"/>
  <c r="AW457" i="3"/>
  <c r="AX457" i="3"/>
  <c r="AY457" i="3"/>
  <c r="BA457" i="3"/>
  <c r="AS458" i="3"/>
  <c r="AT458" i="3"/>
  <c r="AU458" i="3"/>
  <c r="AV458" i="3"/>
  <c r="AW458" i="3"/>
  <c r="AX458" i="3"/>
  <c r="AY458" i="3"/>
  <c r="BA458" i="3"/>
  <c r="AS459" i="3"/>
  <c r="AT459" i="3"/>
  <c r="AU459" i="3"/>
  <c r="AV459" i="3"/>
  <c r="AW459" i="3"/>
  <c r="AX459" i="3"/>
  <c r="AY459" i="3"/>
  <c r="BA459" i="3"/>
  <c r="AS460" i="3"/>
  <c r="AT460" i="3"/>
  <c r="AU460" i="3"/>
  <c r="AV460" i="3"/>
  <c r="AW460" i="3"/>
  <c r="AX460" i="3"/>
  <c r="AY460" i="3"/>
  <c r="BA460" i="3"/>
  <c r="AS461" i="3"/>
  <c r="AT461" i="3"/>
  <c r="AU461" i="3"/>
  <c r="AV461" i="3"/>
  <c r="AW461" i="3"/>
  <c r="AX461" i="3"/>
  <c r="AY461" i="3"/>
  <c r="BA461" i="3"/>
  <c r="AS462" i="3"/>
  <c r="AT462" i="3"/>
  <c r="AU462" i="3"/>
  <c r="AV462" i="3"/>
  <c r="AW462" i="3"/>
  <c r="AX462" i="3"/>
  <c r="AY462" i="3"/>
  <c r="BA462" i="3"/>
  <c r="AS463" i="3"/>
  <c r="AT463" i="3"/>
  <c r="AU463" i="3"/>
  <c r="AV463" i="3"/>
  <c r="AW463" i="3"/>
  <c r="AX463" i="3"/>
  <c r="AY463" i="3"/>
  <c r="BA463" i="3"/>
  <c r="AS464" i="3"/>
  <c r="AT464" i="3"/>
  <c r="AU464" i="3"/>
  <c r="AV464" i="3"/>
  <c r="AW464" i="3"/>
  <c r="AX464" i="3"/>
  <c r="AY464" i="3"/>
  <c r="BA464" i="3"/>
  <c r="AS465" i="3"/>
  <c r="AT465" i="3"/>
  <c r="AU465" i="3"/>
  <c r="AV465" i="3"/>
  <c r="AW465" i="3"/>
  <c r="AX465" i="3"/>
  <c r="AY465" i="3"/>
  <c r="BA465" i="3"/>
  <c r="AS466" i="3"/>
  <c r="AT466" i="3"/>
  <c r="AU466" i="3"/>
  <c r="AV466" i="3"/>
  <c r="AW466" i="3"/>
  <c r="AX466" i="3"/>
  <c r="AY466" i="3"/>
  <c r="BA466" i="3"/>
  <c r="AS467" i="3"/>
  <c r="AT467" i="3"/>
  <c r="AU467" i="3"/>
  <c r="AV467" i="3"/>
  <c r="AW467" i="3"/>
  <c r="AX467" i="3"/>
  <c r="AY467" i="3"/>
  <c r="BA467" i="3"/>
  <c r="AS468" i="3"/>
  <c r="AT468" i="3"/>
  <c r="AU468" i="3"/>
  <c r="AV468" i="3"/>
  <c r="AW468" i="3"/>
  <c r="AX468" i="3"/>
  <c r="AY468" i="3"/>
  <c r="BA468" i="3"/>
  <c r="AS469" i="3"/>
  <c r="AT469" i="3"/>
  <c r="AU469" i="3"/>
  <c r="AV469" i="3"/>
  <c r="AW469" i="3"/>
  <c r="AX469" i="3"/>
  <c r="AY469" i="3"/>
  <c r="BA469" i="3"/>
  <c r="AS470" i="3"/>
  <c r="AT470" i="3"/>
  <c r="AU470" i="3"/>
  <c r="AV470" i="3"/>
  <c r="AW470" i="3"/>
  <c r="AX470" i="3"/>
  <c r="AY470" i="3"/>
  <c r="BA470" i="3"/>
  <c r="AS471" i="3"/>
  <c r="AT471" i="3"/>
  <c r="AU471" i="3"/>
  <c r="AV471" i="3"/>
  <c r="AW471" i="3"/>
  <c r="AX471" i="3"/>
  <c r="AY471" i="3"/>
  <c r="BA471" i="3"/>
  <c r="AS472" i="3"/>
  <c r="AT472" i="3"/>
  <c r="AU472" i="3"/>
  <c r="AV472" i="3"/>
  <c r="AW472" i="3"/>
  <c r="AX472" i="3"/>
  <c r="AY472" i="3"/>
  <c r="BA472" i="3"/>
  <c r="AS473" i="3"/>
  <c r="AT473" i="3"/>
  <c r="AU473" i="3"/>
  <c r="AV473" i="3"/>
  <c r="AW473" i="3"/>
  <c r="AX473" i="3"/>
  <c r="AY473" i="3"/>
  <c r="BA473" i="3"/>
  <c r="AS474" i="3"/>
  <c r="AT474" i="3"/>
  <c r="AU474" i="3"/>
  <c r="AV474" i="3"/>
  <c r="AW474" i="3"/>
  <c r="AX474" i="3"/>
  <c r="AY474" i="3"/>
  <c r="BA474" i="3"/>
  <c r="AS475" i="3"/>
  <c r="AT475" i="3"/>
  <c r="AU475" i="3"/>
  <c r="AV475" i="3"/>
  <c r="AW475" i="3"/>
  <c r="AX475" i="3"/>
  <c r="AY475" i="3"/>
  <c r="BA475" i="3"/>
  <c r="AS476" i="3"/>
  <c r="AT476" i="3"/>
  <c r="AU476" i="3"/>
  <c r="AV476" i="3"/>
  <c r="AW476" i="3"/>
  <c r="AX476" i="3"/>
  <c r="AY476" i="3"/>
  <c r="BA476" i="3"/>
  <c r="AS477" i="3"/>
  <c r="AT477" i="3"/>
  <c r="AU477" i="3"/>
  <c r="AV477" i="3"/>
  <c r="AW477" i="3"/>
  <c r="AX477" i="3"/>
  <c r="AY477" i="3"/>
  <c r="BA477" i="3"/>
  <c r="AS478" i="3"/>
  <c r="AT478" i="3"/>
  <c r="AU478" i="3"/>
  <c r="AV478" i="3"/>
  <c r="AW478" i="3"/>
  <c r="AX478" i="3"/>
  <c r="AY478" i="3"/>
  <c r="BA478" i="3"/>
  <c r="AS479" i="3"/>
  <c r="AT479" i="3"/>
  <c r="AU479" i="3"/>
  <c r="AV479" i="3"/>
  <c r="AW479" i="3"/>
  <c r="AX479" i="3"/>
  <c r="AY479" i="3"/>
  <c r="BA479" i="3"/>
  <c r="AS480" i="3"/>
  <c r="AT480" i="3"/>
  <c r="AU480" i="3"/>
  <c r="AV480" i="3"/>
  <c r="AW480" i="3"/>
  <c r="AX480" i="3"/>
  <c r="AY480" i="3"/>
  <c r="BA480" i="3"/>
  <c r="AS481" i="3"/>
  <c r="AT481" i="3"/>
  <c r="AU481" i="3"/>
  <c r="AV481" i="3"/>
  <c r="AW481" i="3"/>
  <c r="AX481" i="3"/>
  <c r="AY481" i="3"/>
  <c r="BA481" i="3"/>
  <c r="AS482" i="3"/>
  <c r="AT482" i="3"/>
  <c r="AU482" i="3"/>
  <c r="AV482" i="3"/>
  <c r="AW482" i="3"/>
  <c r="AX482" i="3"/>
  <c r="AY482" i="3"/>
  <c r="BA482" i="3"/>
  <c r="AS483" i="3"/>
  <c r="AT483" i="3"/>
  <c r="AU483" i="3"/>
  <c r="AV483" i="3"/>
  <c r="AW483" i="3"/>
  <c r="AX483" i="3"/>
  <c r="AY483" i="3"/>
  <c r="BA483" i="3"/>
  <c r="AS484" i="3"/>
  <c r="AT484" i="3"/>
  <c r="AU484" i="3"/>
  <c r="AV484" i="3"/>
  <c r="AW484" i="3"/>
  <c r="AX484" i="3"/>
  <c r="AY484" i="3"/>
  <c r="BA484" i="3"/>
  <c r="AS485" i="3"/>
  <c r="AT485" i="3"/>
  <c r="AU485" i="3"/>
  <c r="AV485" i="3"/>
  <c r="AW485" i="3"/>
  <c r="AX485" i="3"/>
  <c r="AY485" i="3"/>
  <c r="BA485" i="3"/>
  <c r="AS486" i="3"/>
  <c r="AT486" i="3"/>
  <c r="AU486" i="3"/>
  <c r="AV486" i="3"/>
  <c r="AW486" i="3"/>
  <c r="AX486" i="3"/>
  <c r="AY486" i="3"/>
  <c r="BA486" i="3"/>
  <c r="AS487" i="3"/>
  <c r="AT487" i="3"/>
  <c r="AU487" i="3"/>
  <c r="AV487" i="3"/>
  <c r="AW487" i="3"/>
  <c r="AX487" i="3"/>
  <c r="AY487" i="3"/>
  <c r="BA487" i="3"/>
  <c r="AS488" i="3"/>
  <c r="AT488" i="3"/>
  <c r="AU488" i="3"/>
  <c r="AV488" i="3"/>
  <c r="AW488" i="3"/>
  <c r="AX488" i="3"/>
  <c r="AY488" i="3"/>
  <c r="BA488" i="3"/>
  <c r="AS489" i="3"/>
  <c r="AT489" i="3"/>
  <c r="AU489" i="3"/>
  <c r="AV489" i="3"/>
  <c r="AW489" i="3"/>
  <c r="AX489" i="3"/>
  <c r="AY489" i="3"/>
  <c r="BA489" i="3"/>
  <c r="AS490" i="3"/>
  <c r="AT490" i="3"/>
  <c r="AU490" i="3"/>
  <c r="AV490" i="3"/>
  <c r="AW490" i="3"/>
  <c r="AX490" i="3"/>
  <c r="AY490" i="3"/>
  <c r="BA490" i="3"/>
  <c r="AS491" i="3"/>
  <c r="AT491" i="3"/>
  <c r="AU491" i="3"/>
  <c r="AV491" i="3"/>
  <c r="AW491" i="3"/>
  <c r="AX491" i="3"/>
  <c r="AY491" i="3"/>
  <c r="BA491" i="3"/>
  <c r="AS492" i="3"/>
  <c r="AT492" i="3"/>
  <c r="AU492" i="3"/>
  <c r="AV492" i="3"/>
  <c r="AW492" i="3"/>
  <c r="AX492" i="3"/>
  <c r="AY492" i="3"/>
  <c r="BA492" i="3"/>
  <c r="AS493" i="3"/>
  <c r="AT493" i="3"/>
  <c r="AU493" i="3"/>
  <c r="AV493" i="3"/>
  <c r="AW493" i="3"/>
  <c r="AX493" i="3"/>
  <c r="AY493" i="3"/>
  <c r="BA493" i="3"/>
  <c r="AS494" i="3"/>
  <c r="AT494" i="3"/>
  <c r="AU494" i="3"/>
  <c r="AV494" i="3"/>
  <c r="AW494" i="3"/>
  <c r="AX494" i="3"/>
  <c r="AY494" i="3"/>
  <c r="BA494" i="3"/>
  <c r="AS495" i="3"/>
  <c r="AT495" i="3"/>
  <c r="AU495" i="3"/>
  <c r="AV495" i="3"/>
  <c r="AW495" i="3"/>
  <c r="AX495" i="3"/>
  <c r="AY495" i="3"/>
  <c r="BA495" i="3"/>
  <c r="AS496" i="3"/>
  <c r="AT496" i="3"/>
  <c r="AU496" i="3"/>
  <c r="AV496" i="3"/>
  <c r="AW496" i="3"/>
  <c r="AX496" i="3"/>
  <c r="AY496" i="3"/>
  <c r="BA496" i="3"/>
  <c r="AS497" i="3"/>
  <c r="AT497" i="3"/>
  <c r="AU497" i="3"/>
  <c r="AV497" i="3"/>
  <c r="AW497" i="3"/>
  <c r="AX497" i="3"/>
  <c r="AY497" i="3"/>
  <c r="BA497" i="3"/>
  <c r="AS498" i="3"/>
  <c r="AT498" i="3"/>
  <c r="AU498" i="3"/>
  <c r="AV498" i="3"/>
  <c r="AW498" i="3"/>
  <c r="AX498" i="3"/>
  <c r="AY498" i="3"/>
  <c r="BA498" i="3"/>
  <c r="AS499" i="3"/>
  <c r="AT499" i="3"/>
  <c r="AU499" i="3"/>
  <c r="AV499" i="3"/>
  <c r="AW499" i="3"/>
  <c r="AX499" i="3"/>
  <c r="AY499" i="3"/>
  <c r="BA499" i="3"/>
  <c r="AS500" i="3"/>
  <c r="AT500" i="3"/>
  <c r="AU500" i="3"/>
  <c r="AV500" i="3"/>
  <c r="AW500" i="3"/>
  <c r="AX500" i="3"/>
  <c r="AY500" i="3"/>
  <c r="BA500" i="3"/>
  <c r="AS501" i="3"/>
  <c r="AT501" i="3"/>
  <c r="AU501" i="3"/>
  <c r="AV501" i="3"/>
  <c r="AW501" i="3"/>
  <c r="AX501" i="3"/>
  <c r="AY501" i="3"/>
  <c r="BA501" i="3"/>
  <c r="AS502" i="3"/>
  <c r="AT502" i="3"/>
  <c r="AU502" i="3"/>
  <c r="AV502" i="3"/>
  <c r="AW502" i="3"/>
  <c r="AX502" i="3"/>
  <c r="AY502" i="3"/>
  <c r="BA502" i="3"/>
  <c r="AS503" i="3"/>
  <c r="AT503" i="3"/>
  <c r="AU503" i="3"/>
  <c r="AV503" i="3"/>
  <c r="AW503" i="3"/>
  <c r="AX503" i="3"/>
  <c r="AY503" i="3"/>
  <c r="BA503" i="3"/>
  <c r="AS504" i="3"/>
  <c r="AT504" i="3"/>
  <c r="AU504" i="3"/>
  <c r="AV504" i="3"/>
  <c r="AW504" i="3"/>
  <c r="AX504" i="3"/>
  <c r="AY504" i="3"/>
  <c r="BA504" i="3"/>
  <c r="AS505" i="3"/>
  <c r="AT505" i="3"/>
  <c r="AU505" i="3"/>
  <c r="AV505" i="3"/>
  <c r="AW505" i="3"/>
  <c r="AX505" i="3"/>
  <c r="AY505" i="3"/>
  <c r="BA505" i="3"/>
  <c r="AS506" i="3"/>
  <c r="AT506" i="3"/>
  <c r="AU506" i="3"/>
  <c r="AV506" i="3"/>
  <c r="AW506" i="3"/>
  <c r="AX506" i="3"/>
  <c r="AY506" i="3"/>
  <c r="BA506" i="3"/>
  <c r="AS507" i="3"/>
  <c r="AT507" i="3"/>
  <c r="AU507" i="3"/>
  <c r="AV507" i="3"/>
  <c r="AW507" i="3"/>
  <c r="AX507" i="3"/>
  <c r="AY507" i="3"/>
  <c r="BA507" i="3"/>
  <c r="AS508" i="3"/>
  <c r="AT508" i="3"/>
  <c r="AU508" i="3"/>
  <c r="AV508" i="3"/>
  <c r="AW508" i="3"/>
  <c r="AX508" i="3"/>
  <c r="AY508" i="3"/>
  <c r="BA508" i="3"/>
  <c r="AS509" i="3"/>
  <c r="AT509" i="3"/>
  <c r="AU509" i="3"/>
  <c r="AV509" i="3"/>
  <c r="AW509" i="3"/>
  <c r="AX509" i="3"/>
  <c r="AY509" i="3"/>
  <c r="BA509" i="3"/>
  <c r="AS510" i="3"/>
  <c r="AT510" i="3"/>
  <c r="AU510" i="3"/>
  <c r="AV510" i="3"/>
  <c r="AW510" i="3"/>
  <c r="AX510" i="3"/>
  <c r="AY510" i="3"/>
  <c r="BA510" i="3"/>
  <c r="AS511" i="3"/>
  <c r="AT511" i="3"/>
  <c r="AU511" i="3"/>
  <c r="AV511" i="3"/>
  <c r="AW511" i="3"/>
  <c r="AX511" i="3"/>
  <c r="AY511" i="3"/>
  <c r="BA511" i="3"/>
  <c r="AS512" i="3"/>
  <c r="AT512" i="3"/>
  <c r="AU512" i="3"/>
  <c r="AV512" i="3"/>
  <c r="AW512" i="3"/>
  <c r="AX512" i="3"/>
  <c r="AY512" i="3"/>
  <c r="BA512" i="3"/>
  <c r="AS513" i="3"/>
  <c r="AT513" i="3"/>
  <c r="AU513" i="3"/>
  <c r="AV513" i="3"/>
  <c r="AW513" i="3"/>
  <c r="AX513" i="3"/>
  <c r="AY513" i="3"/>
  <c r="BA513" i="3"/>
  <c r="AS514" i="3"/>
  <c r="AT514" i="3"/>
  <c r="AU514" i="3"/>
  <c r="AV514" i="3"/>
  <c r="AW514" i="3"/>
  <c r="AX514" i="3"/>
  <c r="AY514" i="3"/>
  <c r="BA514" i="3"/>
  <c r="AS515" i="3"/>
  <c r="AT515" i="3"/>
  <c r="AU515" i="3"/>
  <c r="AV515" i="3"/>
  <c r="AW515" i="3"/>
  <c r="AX515" i="3"/>
  <c r="AY515" i="3"/>
  <c r="BA515" i="3"/>
  <c r="AS516" i="3"/>
  <c r="AT516" i="3"/>
  <c r="AU516" i="3"/>
  <c r="AV516" i="3"/>
  <c r="AW516" i="3"/>
  <c r="AX516" i="3"/>
  <c r="AY516" i="3"/>
  <c r="BA516" i="3"/>
  <c r="AS517" i="3"/>
  <c r="AT517" i="3"/>
  <c r="AU517" i="3"/>
  <c r="AV517" i="3"/>
  <c r="AW517" i="3"/>
  <c r="AX517" i="3"/>
  <c r="AY517" i="3"/>
  <c r="BA517" i="3"/>
  <c r="AS518" i="3"/>
  <c r="AT518" i="3"/>
  <c r="AU518" i="3"/>
  <c r="AV518" i="3"/>
  <c r="AW518" i="3"/>
  <c r="AX518" i="3"/>
  <c r="AY518" i="3"/>
  <c r="BA518" i="3"/>
  <c r="AS519" i="3"/>
  <c r="AT519" i="3"/>
  <c r="AU519" i="3"/>
  <c r="AV519" i="3"/>
  <c r="AW519" i="3"/>
  <c r="AX519" i="3"/>
  <c r="AY519" i="3"/>
  <c r="BA519" i="3"/>
  <c r="AS520" i="3"/>
  <c r="AT520" i="3"/>
  <c r="AU520" i="3"/>
  <c r="AV520" i="3"/>
  <c r="AW520" i="3"/>
  <c r="AX520" i="3"/>
  <c r="AY520" i="3"/>
  <c r="BA520" i="3"/>
  <c r="AS521" i="3"/>
  <c r="AT521" i="3"/>
  <c r="AU521" i="3"/>
  <c r="AV521" i="3"/>
  <c r="AW521" i="3"/>
  <c r="AX521" i="3"/>
  <c r="AY521" i="3"/>
  <c r="BA521" i="3"/>
  <c r="AS522" i="3"/>
  <c r="AT522" i="3"/>
  <c r="AU522" i="3"/>
  <c r="AV522" i="3"/>
  <c r="AW522" i="3"/>
  <c r="AX522" i="3"/>
  <c r="AY522" i="3"/>
  <c r="BA522" i="3"/>
  <c r="AS523" i="3"/>
  <c r="AT523" i="3"/>
  <c r="AU523" i="3"/>
  <c r="AV523" i="3"/>
  <c r="AW523" i="3"/>
  <c r="AX523" i="3"/>
  <c r="AY523" i="3"/>
  <c r="BA523" i="3"/>
  <c r="AS524" i="3"/>
  <c r="AT524" i="3"/>
  <c r="AU524" i="3"/>
  <c r="AV524" i="3"/>
  <c r="AW524" i="3"/>
  <c r="AX524" i="3"/>
  <c r="AY524" i="3"/>
  <c r="BA524" i="3"/>
  <c r="AS525" i="3"/>
  <c r="AT525" i="3"/>
  <c r="AU525" i="3"/>
  <c r="AV525" i="3"/>
  <c r="AW525" i="3"/>
  <c r="AX525" i="3"/>
  <c r="AY525" i="3"/>
  <c r="BA525" i="3"/>
  <c r="AS526" i="3"/>
  <c r="AT526" i="3"/>
  <c r="AU526" i="3"/>
  <c r="AV526" i="3"/>
  <c r="AW526" i="3"/>
  <c r="AX526" i="3"/>
  <c r="AY526" i="3"/>
  <c r="BA526" i="3"/>
  <c r="AS527" i="3"/>
  <c r="AT527" i="3"/>
  <c r="AU527" i="3"/>
  <c r="AV527" i="3"/>
  <c r="AW527" i="3"/>
  <c r="AX527" i="3"/>
  <c r="AY527" i="3"/>
  <c r="BA527" i="3"/>
  <c r="AS528" i="3"/>
  <c r="AT528" i="3"/>
  <c r="AU528" i="3"/>
  <c r="AV528" i="3"/>
  <c r="AW528" i="3"/>
  <c r="AX528" i="3"/>
  <c r="AY528" i="3"/>
  <c r="BA528" i="3"/>
  <c r="AS529" i="3"/>
  <c r="AT529" i="3"/>
  <c r="AU529" i="3"/>
  <c r="AV529" i="3"/>
  <c r="AW529" i="3"/>
  <c r="AX529" i="3"/>
  <c r="AY529" i="3"/>
  <c r="BA529" i="3"/>
  <c r="AS530" i="3"/>
  <c r="AT530" i="3"/>
  <c r="AU530" i="3"/>
  <c r="AV530" i="3"/>
  <c r="AW530" i="3"/>
  <c r="AX530" i="3"/>
  <c r="AY530" i="3"/>
  <c r="BA530" i="3"/>
  <c r="AS531" i="3"/>
  <c r="AT531" i="3"/>
  <c r="AU531" i="3"/>
  <c r="AV531" i="3"/>
  <c r="AW531" i="3"/>
  <c r="AX531" i="3"/>
  <c r="AY531" i="3"/>
  <c r="BA531" i="3"/>
  <c r="AS532" i="3"/>
  <c r="AT532" i="3"/>
  <c r="AU532" i="3"/>
  <c r="AV532" i="3"/>
  <c r="AW532" i="3"/>
  <c r="AX532" i="3"/>
  <c r="AY532" i="3"/>
  <c r="BA532" i="3"/>
  <c r="AS533" i="3"/>
  <c r="AT533" i="3"/>
  <c r="AU533" i="3"/>
  <c r="AV533" i="3"/>
  <c r="AW533" i="3"/>
  <c r="AX533" i="3"/>
  <c r="AY533" i="3"/>
  <c r="BA533" i="3"/>
  <c r="AS534" i="3"/>
  <c r="AT534" i="3"/>
  <c r="AU534" i="3"/>
  <c r="AV534" i="3"/>
  <c r="AW534" i="3"/>
  <c r="AX534" i="3"/>
  <c r="AY534" i="3"/>
  <c r="BA534" i="3"/>
  <c r="AS535" i="3"/>
  <c r="AT535" i="3"/>
  <c r="AU535" i="3"/>
  <c r="AV535" i="3"/>
  <c r="AW535" i="3"/>
  <c r="AX535" i="3"/>
  <c r="AY535" i="3"/>
  <c r="BA535" i="3"/>
  <c r="AS536" i="3"/>
  <c r="AT536" i="3"/>
  <c r="AU536" i="3"/>
  <c r="AV536" i="3"/>
  <c r="AW536" i="3"/>
  <c r="AX536" i="3"/>
  <c r="AY536" i="3"/>
  <c r="BA536" i="3"/>
  <c r="AS537" i="3"/>
  <c r="AT537" i="3"/>
  <c r="AU537" i="3"/>
  <c r="AV537" i="3"/>
  <c r="AW537" i="3"/>
  <c r="AX537" i="3"/>
  <c r="AY537" i="3"/>
  <c r="BA537" i="3"/>
  <c r="AS538" i="3"/>
  <c r="AT538" i="3"/>
  <c r="AU538" i="3"/>
  <c r="AV538" i="3"/>
  <c r="AW538" i="3"/>
  <c r="AX538" i="3"/>
  <c r="AY538" i="3"/>
  <c r="BA538" i="3"/>
  <c r="AS539" i="3"/>
  <c r="AT539" i="3"/>
  <c r="AU539" i="3"/>
  <c r="AV539" i="3"/>
  <c r="AW539" i="3"/>
  <c r="AX539" i="3"/>
  <c r="AY539" i="3"/>
  <c r="BA539" i="3"/>
  <c r="AS540" i="3"/>
  <c r="AT540" i="3"/>
  <c r="AU540" i="3"/>
  <c r="AV540" i="3"/>
  <c r="AW540" i="3"/>
  <c r="AX540" i="3"/>
  <c r="AY540" i="3"/>
  <c r="BA540" i="3"/>
  <c r="AS541" i="3"/>
  <c r="AT541" i="3"/>
  <c r="AU541" i="3"/>
  <c r="AV541" i="3"/>
  <c r="AW541" i="3"/>
  <c r="AX541" i="3"/>
  <c r="AY541" i="3"/>
  <c r="BA541" i="3"/>
  <c r="AS542" i="3"/>
  <c r="AT542" i="3"/>
  <c r="AU542" i="3"/>
  <c r="AV542" i="3"/>
  <c r="AW542" i="3"/>
  <c r="AX542" i="3"/>
  <c r="AY542" i="3"/>
  <c r="BA542" i="3"/>
  <c r="AS543" i="3"/>
  <c r="AT543" i="3"/>
  <c r="AU543" i="3"/>
  <c r="AV543" i="3"/>
  <c r="AW543" i="3"/>
  <c r="AX543" i="3"/>
  <c r="AY543" i="3"/>
  <c r="BA543" i="3"/>
  <c r="AS544" i="3"/>
  <c r="AT544" i="3"/>
  <c r="AU544" i="3"/>
  <c r="AV544" i="3"/>
  <c r="AW544" i="3"/>
  <c r="AX544" i="3"/>
  <c r="AY544" i="3"/>
  <c r="BA544" i="3"/>
  <c r="AS545" i="3"/>
  <c r="AT545" i="3"/>
  <c r="AU545" i="3"/>
  <c r="AV545" i="3"/>
  <c r="AW545" i="3"/>
  <c r="AX545" i="3"/>
  <c r="AY545" i="3"/>
  <c r="BA545" i="3"/>
  <c r="AS546" i="3"/>
  <c r="AT546" i="3"/>
  <c r="AU546" i="3"/>
  <c r="AV546" i="3"/>
  <c r="AW546" i="3"/>
  <c r="AX546" i="3"/>
  <c r="AY546" i="3"/>
  <c r="BA546" i="3"/>
  <c r="AS547" i="3"/>
  <c r="AT547" i="3"/>
  <c r="AU547" i="3"/>
  <c r="AV547" i="3"/>
  <c r="AW547" i="3"/>
  <c r="AX547" i="3"/>
  <c r="AY547" i="3"/>
  <c r="BA547" i="3"/>
  <c r="AS548" i="3"/>
  <c r="AT548" i="3"/>
  <c r="AU548" i="3"/>
  <c r="AV548" i="3"/>
  <c r="AW548" i="3"/>
  <c r="AX548" i="3"/>
  <c r="AY548" i="3"/>
  <c r="BA548" i="3"/>
  <c r="AS549" i="3"/>
  <c r="AT549" i="3"/>
  <c r="AU549" i="3"/>
  <c r="AV549" i="3"/>
  <c r="AW549" i="3"/>
  <c r="AX549" i="3"/>
  <c r="AY549" i="3"/>
  <c r="BA549" i="3"/>
  <c r="AS550" i="3"/>
  <c r="AT550" i="3"/>
  <c r="AU550" i="3"/>
  <c r="AV550" i="3"/>
  <c r="AW550" i="3"/>
  <c r="AX550" i="3"/>
  <c r="AY550" i="3"/>
  <c r="BA550" i="3"/>
  <c r="AS551" i="3"/>
  <c r="AT551" i="3"/>
  <c r="AU551" i="3"/>
  <c r="AV551" i="3"/>
  <c r="AW551" i="3"/>
  <c r="AX551" i="3"/>
  <c r="AY551" i="3"/>
  <c r="BA551" i="3"/>
  <c r="AS552" i="3"/>
  <c r="AT552" i="3"/>
  <c r="AU552" i="3"/>
  <c r="AV552" i="3"/>
  <c r="AW552" i="3"/>
  <c r="AX552" i="3"/>
  <c r="AY552" i="3"/>
  <c r="BA552" i="3"/>
  <c r="AS553" i="3"/>
  <c r="AT553" i="3"/>
  <c r="AU553" i="3"/>
  <c r="AV553" i="3"/>
  <c r="AW553" i="3"/>
  <c r="AX553" i="3"/>
  <c r="AY553" i="3"/>
  <c r="BA553" i="3"/>
  <c r="AS554" i="3"/>
  <c r="AT554" i="3"/>
  <c r="AU554" i="3"/>
  <c r="AV554" i="3"/>
  <c r="AW554" i="3"/>
  <c r="AX554" i="3"/>
  <c r="AY554" i="3"/>
  <c r="BA554" i="3"/>
  <c r="AS555" i="3"/>
  <c r="AT555" i="3"/>
  <c r="AU555" i="3"/>
  <c r="AV555" i="3"/>
  <c r="AW555" i="3"/>
  <c r="AX555" i="3"/>
  <c r="AY555" i="3"/>
  <c r="BA555" i="3"/>
  <c r="AS556" i="3"/>
  <c r="AT556" i="3"/>
  <c r="AU556" i="3"/>
  <c r="AV556" i="3"/>
  <c r="AW556" i="3"/>
  <c r="AX556" i="3"/>
  <c r="AY556" i="3"/>
  <c r="BA556" i="3"/>
  <c r="AS557" i="3"/>
  <c r="AT557" i="3"/>
  <c r="AU557" i="3"/>
  <c r="AV557" i="3"/>
  <c r="AW557" i="3"/>
  <c r="AX557" i="3"/>
  <c r="AY557" i="3"/>
  <c r="BA557" i="3"/>
  <c r="AS558" i="3"/>
  <c r="AT558" i="3"/>
  <c r="AU558" i="3"/>
  <c r="AV558" i="3"/>
  <c r="AW558" i="3"/>
  <c r="AX558" i="3"/>
  <c r="AY558" i="3"/>
  <c r="BA558" i="3"/>
  <c r="AS559" i="3"/>
  <c r="AT559" i="3"/>
  <c r="AU559" i="3"/>
  <c r="AV559" i="3"/>
  <c r="AW559" i="3"/>
  <c r="AX559" i="3"/>
  <c r="AY559" i="3"/>
  <c r="BA559" i="3"/>
  <c r="AS560" i="3"/>
  <c r="AT560" i="3"/>
  <c r="AU560" i="3"/>
  <c r="AV560" i="3"/>
  <c r="AW560" i="3"/>
  <c r="AX560" i="3"/>
  <c r="AY560" i="3"/>
  <c r="BA560" i="3"/>
  <c r="AS561" i="3"/>
  <c r="AT561" i="3"/>
  <c r="AU561" i="3"/>
  <c r="AV561" i="3"/>
  <c r="AW561" i="3"/>
  <c r="AX561" i="3"/>
  <c r="AY561" i="3"/>
  <c r="BA561" i="3"/>
  <c r="AS562" i="3"/>
  <c r="AT562" i="3"/>
  <c r="AU562" i="3"/>
  <c r="AV562" i="3"/>
  <c r="AW562" i="3"/>
  <c r="AX562" i="3"/>
  <c r="AY562" i="3"/>
  <c r="BA562" i="3"/>
  <c r="AS563" i="3"/>
  <c r="AT563" i="3"/>
  <c r="AU563" i="3"/>
  <c r="AV563" i="3"/>
  <c r="AW563" i="3"/>
  <c r="AX563" i="3"/>
  <c r="AY563" i="3"/>
  <c r="BA563" i="3"/>
  <c r="AS564" i="3"/>
  <c r="AT564" i="3"/>
  <c r="AU564" i="3"/>
  <c r="AV564" i="3"/>
  <c r="AW564" i="3"/>
  <c r="AX564" i="3"/>
  <c r="AY564" i="3"/>
  <c r="BA564" i="3"/>
  <c r="AS565" i="3"/>
  <c r="AT565" i="3"/>
  <c r="AU565" i="3"/>
  <c r="AV565" i="3"/>
  <c r="AW565" i="3"/>
  <c r="AX565" i="3"/>
  <c r="AY565" i="3"/>
  <c r="BA565" i="3"/>
  <c r="AS566" i="3"/>
  <c r="AT566" i="3"/>
  <c r="AU566" i="3"/>
  <c r="AV566" i="3"/>
  <c r="AW566" i="3"/>
  <c r="AX566" i="3"/>
  <c r="AY566" i="3"/>
  <c r="BA566" i="3"/>
  <c r="AS567" i="3"/>
  <c r="AT567" i="3"/>
  <c r="AU567" i="3"/>
  <c r="AV567" i="3"/>
  <c r="AW567" i="3"/>
  <c r="AX567" i="3"/>
  <c r="AY567" i="3"/>
  <c r="BA567" i="3"/>
  <c r="AS568" i="3"/>
  <c r="AT568" i="3"/>
  <c r="AU568" i="3"/>
  <c r="AV568" i="3"/>
  <c r="AW568" i="3"/>
  <c r="AX568" i="3"/>
  <c r="AY568" i="3"/>
  <c r="BA568" i="3"/>
  <c r="AS569" i="3"/>
  <c r="AT569" i="3"/>
  <c r="AU569" i="3"/>
  <c r="AV569" i="3"/>
  <c r="AW569" i="3"/>
  <c r="AX569" i="3"/>
  <c r="AY569" i="3"/>
  <c r="BA569" i="3"/>
  <c r="AS570" i="3"/>
  <c r="AT570" i="3"/>
  <c r="AU570" i="3"/>
  <c r="AV570" i="3"/>
  <c r="AW570" i="3"/>
  <c r="AX570" i="3"/>
  <c r="AY570" i="3"/>
  <c r="BA570" i="3"/>
  <c r="AS571" i="3"/>
  <c r="AT571" i="3"/>
  <c r="AU571" i="3"/>
  <c r="AV571" i="3"/>
  <c r="AW571" i="3"/>
  <c r="AX571" i="3"/>
  <c r="AY571" i="3"/>
  <c r="BA571" i="3"/>
  <c r="AS572" i="3"/>
  <c r="AT572" i="3"/>
  <c r="AU572" i="3"/>
  <c r="AV572" i="3"/>
  <c r="AW572" i="3"/>
  <c r="AX572" i="3"/>
  <c r="AY572" i="3"/>
  <c r="BA572" i="3"/>
  <c r="AS573" i="3"/>
  <c r="AT573" i="3"/>
  <c r="AU573" i="3"/>
  <c r="AV573" i="3"/>
  <c r="AW573" i="3"/>
  <c r="AX573" i="3"/>
  <c r="AY573" i="3"/>
  <c r="BA573" i="3"/>
  <c r="AS574" i="3"/>
  <c r="AT574" i="3"/>
  <c r="AU574" i="3"/>
  <c r="AV574" i="3"/>
  <c r="AW574" i="3"/>
  <c r="AX574" i="3"/>
  <c r="AY574" i="3"/>
  <c r="BA574" i="3"/>
  <c r="AS575" i="3"/>
  <c r="AT575" i="3"/>
  <c r="AU575" i="3"/>
  <c r="AV575" i="3"/>
  <c r="AW575" i="3"/>
  <c r="AX575" i="3"/>
  <c r="AY575" i="3"/>
  <c r="BA575" i="3"/>
  <c r="AS576" i="3"/>
  <c r="AT576" i="3"/>
  <c r="AU576" i="3"/>
  <c r="AV576" i="3"/>
  <c r="AW576" i="3"/>
  <c r="AX576" i="3"/>
  <c r="AY576" i="3"/>
  <c r="BA576" i="3"/>
  <c r="AS577" i="3"/>
  <c r="AT577" i="3"/>
  <c r="AU577" i="3"/>
  <c r="AV577" i="3"/>
  <c r="AW577" i="3"/>
  <c r="AX577" i="3"/>
  <c r="AY577" i="3"/>
  <c r="BA577" i="3"/>
  <c r="AS578" i="3"/>
  <c r="AT578" i="3"/>
  <c r="AU578" i="3"/>
  <c r="AV578" i="3"/>
  <c r="AW578" i="3"/>
  <c r="AX578" i="3"/>
  <c r="AY578" i="3"/>
  <c r="BA578" i="3"/>
  <c r="AS579" i="3"/>
  <c r="AT579" i="3"/>
  <c r="AU579" i="3"/>
  <c r="AV579" i="3"/>
  <c r="AW579" i="3"/>
  <c r="AX579" i="3"/>
  <c r="AY579" i="3"/>
  <c r="BA579" i="3"/>
  <c r="AS580" i="3"/>
  <c r="AT580" i="3"/>
  <c r="AU580" i="3"/>
  <c r="AV580" i="3"/>
  <c r="AW580" i="3"/>
  <c r="AX580" i="3"/>
  <c r="AY580" i="3"/>
  <c r="BA580" i="3"/>
  <c r="AS581" i="3"/>
  <c r="AT581" i="3"/>
  <c r="AU581" i="3"/>
  <c r="AV581" i="3"/>
  <c r="AW581" i="3"/>
  <c r="AX581" i="3"/>
  <c r="AY581" i="3"/>
  <c r="BA581" i="3"/>
  <c r="AS582" i="3"/>
  <c r="AT582" i="3"/>
  <c r="AU582" i="3"/>
  <c r="AV582" i="3"/>
  <c r="AW582" i="3"/>
  <c r="AX582" i="3"/>
  <c r="AY582" i="3"/>
  <c r="BA582" i="3"/>
  <c r="AS583" i="3"/>
  <c r="AT583" i="3"/>
  <c r="AU583" i="3"/>
  <c r="AV583" i="3"/>
  <c r="AW583" i="3"/>
  <c r="AX583" i="3"/>
  <c r="AY583" i="3"/>
  <c r="BA583" i="3"/>
  <c r="AS584" i="3"/>
  <c r="AT584" i="3"/>
  <c r="AU584" i="3"/>
  <c r="AV584" i="3"/>
  <c r="AW584" i="3"/>
  <c r="AX584" i="3"/>
  <c r="AY584" i="3"/>
  <c r="BA584" i="3"/>
  <c r="AS585" i="3"/>
  <c r="AT585" i="3"/>
  <c r="AU585" i="3"/>
  <c r="AV585" i="3"/>
  <c r="AW585" i="3"/>
  <c r="AX585" i="3"/>
  <c r="AY585" i="3"/>
  <c r="BA585" i="3"/>
  <c r="AS586" i="3"/>
  <c r="AT586" i="3"/>
  <c r="AU586" i="3"/>
  <c r="AV586" i="3"/>
  <c r="AW586" i="3"/>
  <c r="AX586" i="3"/>
  <c r="AY586" i="3"/>
  <c r="BA586" i="3"/>
  <c r="AS587" i="3"/>
  <c r="AT587" i="3"/>
  <c r="AU587" i="3"/>
  <c r="AV587" i="3"/>
  <c r="AW587" i="3"/>
  <c r="AX587" i="3"/>
  <c r="AY587" i="3"/>
  <c r="BA587" i="3"/>
  <c r="AS588" i="3"/>
  <c r="AT588" i="3"/>
  <c r="AU588" i="3"/>
  <c r="AV588" i="3"/>
  <c r="AW588" i="3"/>
  <c r="AX588" i="3"/>
  <c r="AY588" i="3"/>
  <c r="BA588" i="3"/>
  <c r="AS589" i="3"/>
  <c r="AT589" i="3"/>
  <c r="AU589" i="3"/>
  <c r="AV589" i="3"/>
  <c r="AW589" i="3"/>
  <c r="AX589" i="3"/>
  <c r="AY589" i="3"/>
  <c r="BA589" i="3"/>
  <c r="AS590" i="3"/>
  <c r="AT590" i="3"/>
  <c r="AU590" i="3"/>
  <c r="AV590" i="3"/>
  <c r="AW590" i="3"/>
  <c r="AX590" i="3"/>
  <c r="AY590" i="3"/>
  <c r="BA590" i="3"/>
  <c r="AS591" i="3"/>
  <c r="AT591" i="3"/>
  <c r="AU591" i="3"/>
  <c r="AV591" i="3"/>
  <c r="AW591" i="3"/>
  <c r="AX591" i="3"/>
  <c r="AY591" i="3"/>
  <c r="BA591" i="3"/>
  <c r="AS592" i="3"/>
  <c r="AT592" i="3"/>
  <c r="AU592" i="3"/>
  <c r="AV592" i="3"/>
  <c r="AW592" i="3"/>
  <c r="AX592" i="3"/>
  <c r="AY592" i="3"/>
  <c r="BA592" i="3"/>
  <c r="AS593" i="3"/>
  <c r="AT593" i="3"/>
  <c r="AU593" i="3"/>
  <c r="AV593" i="3"/>
  <c r="AW593" i="3"/>
  <c r="AX593" i="3"/>
  <c r="AY593" i="3"/>
  <c r="BA593" i="3"/>
  <c r="AS594" i="3"/>
  <c r="AT594" i="3"/>
  <c r="AU594" i="3"/>
  <c r="AV594" i="3"/>
  <c r="AW594" i="3"/>
  <c r="AX594" i="3"/>
  <c r="AY594" i="3"/>
  <c r="BA594" i="3"/>
  <c r="AS595" i="3"/>
  <c r="AT595" i="3"/>
  <c r="AU595" i="3"/>
  <c r="AV595" i="3"/>
  <c r="AW595" i="3"/>
  <c r="AX595" i="3"/>
  <c r="AY595" i="3"/>
  <c r="BA595" i="3"/>
  <c r="AS596" i="3"/>
  <c r="AT596" i="3"/>
  <c r="AU596" i="3"/>
  <c r="AV596" i="3"/>
  <c r="AW596" i="3"/>
  <c r="AX596" i="3"/>
  <c r="AY596" i="3"/>
  <c r="BA596" i="3"/>
  <c r="AS597" i="3"/>
  <c r="AT597" i="3"/>
  <c r="AU597" i="3"/>
  <c r="AV597" i="3"/>
  <c r="AW597" i="3"/>
  <c r="AX597" i="3"/>
  <c r="AY597" i="3"/>
  <c r="BA597" i="3"/>
  <c r="AS598" i="3"/>
  <c r="AT598" i="3"/>
  <c r="AU598" i="3"/>
  <c r="AV598" i="3"/>
  <c r="AW598" i="3"/>
  <c r="AX598" i="3"/>
  <c r="AY598" i="3"/>
  <c r="BA598" i="3"/>
  <c r="AS599" i="3"/>
  <c r="AT599" i="3"/>
  <c r="AU599" i="3"/>
  <c r="AV599" i="3"/>
  <c r="AW599" i="3"/>
  <c r="AX599" i="3"/>
  <c r="AY599" i="3"/>
  <c r="BA599" i="3"/>
  <c r="AS600" i="3"/>
  <c r="AT600" i="3"/>
  <c r="AU600" i="3"/>
  <c r="AV600" i="3"/>
  <c r="AW600" i="3"/>
  <c r="AX600" i="3"/>
  <c r="AY600" i="3"/>
  <c r="BA600" i="3"/>
  <c r="AS601" i="3"/>
  <c r="AT601" i="3"/>
  <c r="AU601" i="3"/>
  <c r="AV601" i="3"/>
  <c r="AW601" i="3"/>
  <c r="AX601" i="3"/>
  <c r="AY601" i="3"/>
  <c r="BA601" i="3"/>
  <c r="AS602" i="3"/>
  <c r="AT602" i="3"/>
  <c r="AU602" i="3"/>
  <c r="AV602" i="3"/>
  <c r="AW602" i="3"/>
  <c r="AX602" i="3"/>
  <c r="AY602" i="3"/>
  <c r="BA602" i="3"/>
  <c r="AS603" i="3"/>
  <c r="AT603" i="3"/>
  <c r="AU603" i="3"/>
  <c r="AV603" i="3"/>
  <c r="AW603" i="3"/>
  <c r="AX603" i="3"/>
  <c r="AY603" i="3"/>
  <c r="BA603" i="3"/>
  <c r="AS604" i="3"/>
  <c r="AT604" i="3"/>
  <c r="AU604" i="3"/>
  <c r="AV604" i="3"/>
  <c r="AW604" i="3"/>
  <c r="AX604" i="3"/>
  <c r="AY604" i="3"/>
  <c r="BA604" i="3"/>
  <c r="AS605" i="3"/>
  <c r="AT605" i="3"/>
  <c r="AU605" i="3"/>
  <c r="AV605" i="3"/>
  <c r="AW605" i="3"/>
  <c r="AX605" i="3"/>
  <c r="AY605" i="3"/>
  <c r="BA605" i="3"/>
  <c r="AS606" i="3"/>
  <c r="AT606" i="3"/>
  <c r="AU606" i="3"/>
  <c r="AV606" i="3"/>
  <c r="AW606" i="3"/>
  <c r="AX606" i="3"/>
  <c r="AY606" i="3"/>
  <c r="BA606" i="3"/>
  <c r="AS607" i="3"/>
  <c r="AT607" i="3"/>
  <c r="AU607" i="3"/>
  <c r="AV607" i="3"/>
  <c r="AW607" i="3"/>
  <c r="AX607" i="3"/>
  <c r="AY607" i="3"/>
  <c r="BA607" i="3"/>
  <c r="AS608" i="3"/>
  <c r="AT608" i="3"/>
  <c r="AU608" i="3"/>
  <c r="AV608" i="3"/>
  <c r="AW608" i="3"/>
  <c r="AX608" i="3"/>
  <c r="AY608" i="3"/>
  <c r="BA608" i="3"/>
  <c r="AS609" i="3"/>
  <c r="AT609" i="3"/>
  <c r="AU609" i="3"/>
  <c r="AV609" i="3"/>
  <c r="AW609" i="3"/>
  <c r="AX609" i="3"/>
  <c r="AY609" i="3"/>
  <c r="BA609" i="3"/>
  <c r="AS610" i="3"/>
  <c r="AT610" i="3"/>
  <c r="AU610" i="3"/>
  <c r="AV610" i="3"/>
  <c r="AW610" i="3"/>
  <c r="AX610" i="3"/>
  <c r="AY610" i="3"/>
  <c r="BA610" i="3"/>
  <c r="AS611" i="3"/>
  <c r="AT611" i="3"/>
  <c r="AU611" i="3"/>
  <c r="AV611" i="3"/>
  <c r="AW611" i="3"/>
  <c r="AX611" i="3"/>
  <c r="AY611" i="3"/>
  <c r="BA611" i="3"/>
  <c r="AS612" i="3"/>
  <c r="AT612" i="3"/>
  <c r="AU612" i="3"/>
  <c r="AV612" i="3"/>
  <c r="AW612" i="3"/>
  <c r="AX612" i="3"/>
  <c r="AY612" i="3"/>
  <c r="BA612" i="3"/>
  <c r="AS613" i="3"/>
  <c r="AT613" i="3"/>
  <c r="AU613" i="3"/>
  <c r="AV613" i="3"/>
  <c r="AW613" i="3"/>
  <c r="AX613" i="3"/>
  <c r="AY613" i="3"/>
  <c r="BA613" i="3"/>
  <c r="AS614" i="3"/>
  <c r="AT614" i="3"/>
  <c r="AU614" i="3"/>
  <c r="AV614" i="3"/>
  <c r="AW614" i="3"/>
  <c r="AX614" i="3"/>
  <c r="AY614" i="3"/>
  <c r="BA614" i="3"/>
  <c r="AS615" i="3"/>
  <c r="AT615" i="3"/>
  <c r="AU615" i="3"/>
  <c r="AV615" i="3"/>
  <c r="AW615" i="3"/>
  <c r="AX615" i="3"/>
  <c r="AY615" i="3"/>
  <c r="BA615" i="3"/>
  <c r="AS616" i="3"/>
  <c r="AT616" i="3"/>
  <c r="AU616" i="3"/>
  <c r="AV616" i="3"/>
  <c r="AW616" i="3"/>
  <c r="AX616" i="3"/>
  <c r="AY616" i="3"/>
  <c r="BA616" i="3"/>
  <c r="AS617" i="3"/>
  <c r="AT617" i="3"/>
  <c r="AU617" i="3"/>
  <c r="AV617" i="3"/>
  <c r="AW617" i="3"/>
  <c r="AX617" i="3"/>
  <c r="AY617" i="3"/>
  <c r="BA617" i="3"/>
  <c r="AS618" i="3"/>
  <c r="AT618" i="3"/>
  <c r="AU618" i="3"/>
  <c r="AV618" i="3"/>
  <c r="AW618" i="3"/>
  <c r="AX618" i="3"/>
  <c r="AY618" i="3"/>
  <c r="BA618" i="3"/>
  <c r="AS619" i="3"/>
  <c r="AT619" i="3"/>
  <c r="AU619" i="3"/>
  <c r="AV619" i="3"/>
  <c r="AW619" i="3"/>
  <c r="AX619" i="3"/>
  <c r="AY619" i="3"/>
  <c r="BA619" i="3"/>
  <c r="AS620" i="3"/>
  <c r="AT620" i="3"/>
  <c r="AU620" i="3"/>
  <c r="AV620" i="3"/>
  <c r="AW620" i="3"/>
  <c r="AX620" i="3"/>
  <c r="AY620" i="3"/>
  <c r="BA620" i="3"/>
  <c r="AS621" i="3"/>
  <c r="AT621" i="3"/>
  <c r="AU621" i="3"/>
  <c r="AV621" i="3"/>
  <c r="AW621" i="3"/>
  <c r="AX621" i="3"/>
  <c r="AY621" i="3"/>
  <c r="BA621" i="3"/>
  <c r="AS622" i="3"/>
  <c r="AT622" i="3"/>
  <c r="AU622" i="3"/>
  <c r="AV622" i="3"/>
  <c r="AW622" i="3"/>
  <c r="AX622" i="3"/>
  <c r="AY622" i="3"/>
  <c r="BA622" i="3"/>
  <c r="AS623" i="3"/>
  <c r="AT623" i="3"/>
  <c r="AU623" i="3"/>
  <c r="AV623" i="3"/>
  <c r="AW623" i="3"/>
  <c r="AX623" i="3"/>
  <c r="AY623" i="3"/>
  <c r="BA623" i="3"/>
  <c r="AS624" i="3"/>
  <c r="AT624" i="3"/>
  <c r="AU624" i="3"/>
  <c r="AV624" i="3"/>
  <c r="AW624" i="3"/>
  <c r="AX624" i="3"/>
  <c r="AY624" i="3"/>
  <c r="BA624" i="3"/>
  <c r="AS625" i="3"/>
  <c r="AT625" i="3"/>
  <c r="AU625" i="3"/>
  <c r="AV625" i="3"/>
  <c r="AW625" i="3"/>
  <c r="AX625" i="3"/>
  <c r="AY625" i="3"/>
  <c r="BA625" i="3"/>
  <c r="AS626" i="3"/>
  <c r="AT626" i="3"/>
  <c r="AU626" i="3"/>
  <c r="AV626" i="3"/>
  <c r="AW626" i="3"/>
  <c r="AX626" i="3"/>
  <c r="AY626" i="3"/>
  <c r="BA626" i="3"/>
  <c r="AS627" i="3"/>
  <c r="AT627" i="3"/>
  <c r="AU627" i="3"/>
  <c r="AV627" i="3"/>
  <c r="AW627" i="3"/>
  <c r="AX627" i="3"/>
  <c r="AY627" i="3"/>
  <c r="BA627" i="3"/>
  <c r="AS628" i="3"/>
  <c r="AT628" i="3"/>
  <c r="AU628" i="3"/>
  <c r="AV628" i="3"/>
  <c r="AW628" i="3"/>
  <c r="AX628" i="3"/>
  <c r="AY628" i="3"/>
  <c r="BA628" i="3"/>
  <c r="AS629" i="3"/>
  <c r="AT629" i="3"/>
  <c r="AU629" i="3"/>
  <c r="AV629" i="3"/>
  <c r="AW629" i="3"/>
  <c r="AX629" i="3"/>
  <c r="AY629" i="3"/>
  <c r="BA629" i="3"/>
  <c r="AS630" i="3"/>
  <c r="AT630" i="3"/>
  <c r="AU630" i="3"/>
  <c r="AV630" i="3"/>
  <c r="AW630" i="3"/>
  <c r="AX630" i="3"/>
  <c r="AY630" i="3"/>
  <c r="BA630" i="3"/>
  <c r="AS631" i="3"/>
  <c r="AT631" i="3"/>
  <c r="AU631" i="3"/>
  <c r="AV631" i="3"/>
  <c r="AW631" i="3"/>
  <c r="AX631" i="3"/>
  <c r="AY631" i="3"/>
  <c r="BA631" i="3"/>
  <c r="AS632" i="3"/>
  <c r="AT632" i="3"/>
  <c r="AU632" i="3"/>
  <c r="AV632" i="3"/>
  <c r="AW632" i="3"/>
  <c r="AX632" i="3"/>
  <c r="AY632" i="3"/>
  <c r="BA632" i="3"/>
  <c r="AS633" i="3"/>
  <c r="AT633" i="3"/>
  <c r="AU633" i="3"/>
  <c r="AV633" i="3"/>
  <c r="AW633" i="3"/>
  <c r="AX633" i="3"/>
  <c r="AY633" i="3"/>
  <c r="BA633" i="3"/>
  <c r="AS634" i="3"/>
  <c r="AT634" i="3"/>
  <c r="AU634" i="3"/>
  <c r="AV634" i="3"/>
  <c r="AW634" i="3"/>
  <c r="AX634" i="3"/>
  <c r="AY634" i="3"/>
  <c r="BA634" i="3"/>
  <c r="AS635" i="3"/>
  <c r="AT635" i="3"/>
  <c r="AU635" i="3"/>
  <c r="AV635" i="3"/>
  <c r="AW635" i="3"/>
  <c r="AX635" i="3"/>
  <c r="AY635" i="3"/>
  <c r="BA635" i="3"/>
  <c r="AS636" i="3"/>
  <c r="AT636" i="3"/>
  <c r="AU636" i="3"/>
  <c r="AV636" i="3"/>
  <c r="AW636" i="3"/>
  <c r="AX636" i="3"/>
  <c r="AY636" i="3"/>
  <c r="BA636" i="3"/>
  <c r="AS637" i="3"/>
  <c r="AT637" i="3"/>
  <c r="AU637" i="3"/>
  <c r="AV637" i="3"/>
  <c r="AW637" i="3"/>
  <c r="AX637" i="3"/>
  <c r="AY637" i="3"/>
  <c r="BA637" i="3"/>
  <c r="AS638" i="3"/>
  <c r="AT638" i="3"/>
  <c r="AU638" i="3"/>
  <c r="AV638" i="3"/>
  <c r="AW638" i="3"/>
  <c r="AX638" i="3"/>
  <c r="AY638" i="3"/>
  <c r="BA638" i="3"/>
  <c r="AS639" i="3"/>
  <c r="AT639" i="3"/>
  <c r="AU639" i="3"/>
  <c r="AV639" i="3"/>
  <c r="AW639" i="3"/>
  <c r="AX639" i="3"/>
  <c r="AY639" i="3"/>
  <c r="BA639" i="3"/>
  <c r="AS640" i="3"/>
  <c r="AT640" i="3"/>
  <c r="AU640" i="3"/>
  <c r="AV640" i="3"/>
  <c r="AW640" i="3"/>
  <c r="AX640" i="3"/>
  <c r="AY640" i="3"/>
  <c r="BA640" i="3"/>
  <c r="AS641" i="3"/>
  <c r="AT641" i="3"/>
  <c r="AU641" i="3"/>
  <c r="AV641" i="3"/>
  <c r="AW641" i="3"/>
  <c r="AX641" i="3"/>
  <c r="AY641" i="3"/>
  <c r="BA641" i="3"/>
  <c r="AS642" i="3"/>
  <c r="AT642" i="3"/>
  <c r="AU642" i="3"/>
  <c r="AV642" i="3"/>
  <c r="AW642" i="3"/>
  <c r="AX642" i="3"/>
  <c r="AY642" i="3"/>
  <c r="BA642" i="3"/>
  <c r="AS643" i="3"/>
  <c r="AT643" i="3"/>
  <c r="AU643" i="3"/>
  <c r="AV643" i="3"/>
  <c r="AW643" i="3"/>
  <c r="AX643" i="3"/>
  <c r="AY643" i="3"/>
  <c r="BA643" i="3"/>
  <c r="AS644" i="3"/>
  <c r="AT644" i="3"/>
  <c r="AU644" i="3"/>
  <c r="AV644" i="3"/>
  <c r="AW644" i="3"/>
  <c r="AX644" i="3"/>
  <c r="AY644" i="3"/>
  <c r="BA644" i="3"/>
  <c r="AS645" i="3"/>
  <c r="AT645" i="3"/>
  <c r="AU645" i="3"/>
  <c r="AV645" i="3"/>
  <c r="AW645" i="3"/>
  <c r="AX645" i="3"/>
  <c r="AY645" i="3"/>
  <c r="BA645" i="3"/>
  <c r="AS646" i="3"/>
  <c r="AT646" i="3"/>
  <c r="AU646" i="3"/>
  <c r="AV646" i="3"/>
  <c r="AW646" i="3"/>
  <c r="AX646" i="3"/>
  <c r="AY646" i="3"/>
  <c r="BA646" i="3"/>
  <c r="AS647" i="3"/>
  <c r="AT647" i="3"/>
  <c r="AU647" i="3"/>
  <c r="AV647" i="3"/>
  <c r="AW647" i="3"/>
  <c r="AX647" i="3"/>
  <c r="AY647" i="3"/>
  <c r="BA647" i="3"/>
  <c r="AS648" i="3"/>
  <c r="AT648" i="3"/>
  <c r="AU648" i="3"/>
  <c r="AV648" i="3"/>
  <c r="AW648" i="3"/>
  <c r="AX648" i="3"/>
  <c r="AY648" i="3"/>
  <c r="BA648" i="3"/>
  <c r="AS649" i="3"/>
  <c r="AT649" i="3"/>
  <c r="AU649" i="3"/>
  <c r="AV649" i="3"/>
  <c r="AW649" i="3"/>
  <c r="AX649" i="3"/>
  <c r="AY649" i="3"/>
  <c r="BA649" i="3"/>
  <c r="AS650" i="3"/>
  <c r="AT650" i="3"/>
  <c r="AU650" i="3"/>
  <c r="AV650" i="3"/>
  <c r="AW650" i="3"/>
  <c r="AX650" i="3"/>
  <c r="AY650" i="3"/>
  <c r="BA650" i="3"/>
  <c r="AS651" i="3"/>
  <c r="AT651" i="3"/>
  <c r="AU651" i="3"/>
  <c r="AV651" i="3"/>
  <c r="AW651" i="3"/>
  <c r="AX651" i="3"/>
  <c r="AY651" i="3"/>
  <c r="BA651" i="3"/>
  <c r="AS652" i="3"/>
  <c r="AT652" i="3"/>
  <c r="AU652" i="3"/>
  <c r="AV652" i="3"/>
  <c r="AW652" i="3"/>
  <c r="AX652" i="3"/>
  <c r="AY652" i="3"/>
  <c r="BA652" i="3"/>
  <c r="AS653" i="3"/>
  <c r="AT653" i="3"/>
  <c r="AU653" i="3"/>
  <c r="AV653" i="3"/>
  <c r="AW653" i="3"/>
  <c r="AX653" i="3"/>
  <c r="AY653" i="3"/>
  <c r="BA653" i="3"/>
  <c r="AS654" i="3"/>
  <c r="AT654" i="3"/>
  <c r="AU654" i="3"/>
  <c r="AV654" i="3"/>
  <c r="AW654" i="3"/>
  <c r="AX654" i="3"/>
  <c r="AY654" i="3"/>
  <c r="BA654" i="3"/>
  <c r="AS655" i="3"/>
  <c r="AT655" i="3"/>
  <c r="AU655" i="3"/>
  <c r="AV655" i="3"/>
  <c r="AW655" i="3"/>
  <c r="AX655" i="3"/>
  <c r="AY655" i="3"/>
  <c r="BA655" i="3"/>
  <c r="AS656" i="3"/>
  <c r="AT656" i="3"/>
  <c r="AU656" i="3"/>
  <c r="AV656" i="3"/>
  <c r="AW656" i="3"/>
  <c r="AX656" i="3"/>
  <c r="AY656" i="3"/>
  <c r="BA656" i="3"/>
  <c r="AS657" i="3"/>
  <c r="AT657" i="3"/>
  <c r="AU657" i="3"/>
  <c r="AV657" i="3"/>
  <c r="AW657" i="3"/>
  <c r="AX657" i="3"/>
  <c r="AY657" i="3"/>
  <c r="BA657" i="3"/>
  <c r="AS658" i="3"/>
  <c r="AT658" i="3"/>
  <c r="AU658" i="3"/>
  <c r="AV658" i="3"/>
  <c r="AW658" i="3"/>
  <c r="AX658" i="3"/>
  <c r="AY658" i="3"/>
  <c r="BA658" i="3"/>
  <c r="AS659" i="3"/>
  <c r="AT659" i="3"/>
  <c r="AU659" i="3"/>
  <c r="AV659" i="3"/>
  <c r="AW659" i="3"/>
  <c r="AX659" i="3"/>
  <c r="AY659" i="3"/>
  <c r="BA659" i="3"/>
  <c r="AS660" i="3"/>
  <c r="AT660" i="3"/>
  <c r="AU660" i="3"/>
  <c r="AV660" i="3"/>
  <c r="AW660" i="3"/>
  <c r="AX660" i="3"/>
  <c r="AY660" i="3"/>
  <c r="BA660" i="3"/>
  <c r="AS661" i="3"/>
  <c r="AT661" i="3"/>
  <c r="AU661" i="3"/>
  <c r="AV661" i="3"/>
  <c r="AW661" i="3"/>
  <c r="AX661" i="3"/>
  <c r="AY661" i="3"/>
  <c r="BA661" i="3"/>
  <c r="AS662" i="3"/>
  <c r="AT662" i="3"/>
  <c r="AU662" i="3"/>
  <c r="AV662" i="3"/>
  <c r="AW662" i="3"/>
  <c r="AX662" i="3"/>
  <c r="AY662" i="3"/>
  <c r="BA662" i="3"/>
  <c r="AS663" i="3"/>
  <c r="AT663" i="3"/>
  <c r="AU663" i="3"/>
  <c r="AV663" i="3"/>
  <c r="AW663" i="3"/>
  <c r="AX663" i="3"/>
  <c r="AY663" i="3"/>
  <c r="BA663" i="3"/>
  <c r="AS664" i="3"/>
  <c r="AT664" i="3"/>
  <c r="AU664" i="3"/>
  <c r="AV664" i="3"/>
  <c r="AW664" i="3"/>
  <c r="AX664" i="3"/>
  <c r="AY664" i="3"/>
  <c r="BA664" i="3"/>
  <c r="AS665" i="3"/>
  <c r="AT665" i="3"/>
  <c r="AU665" i="3"/>
  <c r="AV665" i="3"/>
  <c r="AW665" i="3"/>
  <c r="AX665" i="3"/>
  <c r="AY665" i="3"/>
  <c r="BA665" i="3"/>
  <c r="AS666" i="3"/>
  <c r="AT666" i="3"/>
  <c r="AU666" i="3"/>
  <c r="AV666" i="3"/>
  <c r="AW666" i="3"/>
  <c r="AX666" i="3"/>
  <c r="AY666" i="3"/>
  <c r="BA666" i="3"/>
  <c r="AS667" i="3"/>
  <c r="AT667" i="3"/>
  <c r="AU667" i="3"/>
  <c r="AV667" i="3"/>
  <c r="AW667" i="3"/>
  <c r="AX667" i="3"/>
  <c r="AY667" i="3"/>
  <c r="BA667" i="3"/>
  <c r="AS668" i="3"/>
  <c r="AT668" i="3"/>
  <c r="AU668" i="3"/>
  <c r="AV668" i="3"/>
  <c r="AW668" i="3"/>
  <c r="AX668" i="3"/>
  <c r="AY668" i="3"/>
  <c r="BA668" i="3"/>
  <c r="AS669" i="3"/>
  <c r="AT669" i="3"/>
  <c r="AU669" i="3"/>
  <c r="AV669" i="3"/>
  <c r="AW669" i="3"/>
  <c r="AX669" i="3"/>
  <c r="AY669" i="3"/>
  <c r="BA669" i="3"/>
  <c r="AS670" i="3"/>
  <c r="AT670" i="3"/>
  <c r="AU670" i="3"/>
  <c r="AV670" i="3"/>
  <c r="AW670" i="3"/>
  <c r="AX670" i="3"/>
  <c r="AY670" i="3"/>
  <c r="BA670" i="3"/>
  <c r="AS671" i="3"/>
  <c r="AT671" i="3"/>
  <c r="AU671" i="3"/>
  <c r="AV671" i="3"/>
  <c r="AW671" i="3"/>
  <c r="AX671" i="3"/>
  <c r="AY671" i="3"/>
  <c r="BA671" i="3"/>
  <c r="AS672" i="3"/>
  <c r="AT672" i="3"/>
  <c r="AU672" i="3"/>
  <c r="AV672" i="3"/>
  <c r="AW672" i="3"/>
  <c r="AX672" i="3"/>
  <c r="AY672" i="3"/>
  <c r="BA672" i="3"/>
  <c r="AS673" i="3"/>
  <c r="AT673" i="3"/>
  <c r="AU673" i="3"/>
  <c r="AV673" i="3"/>
  <c r="AW673" i="3"/>
  <c r="AX673" i="3"/>
  <c r="AY673" i="3"/>
  <c r="BA673" i="3"/>
  <c r="AS674" i="3"/>
  <c r="AT674" i="3"/>
  <c r="AU674" i="3"/>
  <c r="AV674" i="3"/>
  <c r="AW674" i="3"/>
  <c r="AX674" i="3"/>
  <c r="AY674" i="3"/>
  <c r="BA674" i="3"/>
  <c r="AS675" i="3"/>
  <c r="AT675" i="3"/>
  <c r="AU675" i="3"/>
  <c r="AV675" i="3"/>
  <c r="AW675" i="3"/>
  <c r="AX675" i="3"/>
  <c r="AY675" i="3"/>
  <c r="BA675" i="3"/>
  <c r="AS676" i="3"/>
  <c r="AT676" i="3"/>
  <c r="AU676" i="3"/>
  <c r="AV676" i="3"/>
  <c r="AW676" i="3"/>
  <c r="AX676" i="3"/>
  <c r="AY676" i="3"/>
  <c r="BA676" i="3"/>
  <c r="AS677" i="3"/>
  <c r="AT677" i="3"/>
  <c r="AU677" i="3"/>
  <c r="AV677" i="3"/>
  <c r="AW677" i="3"/>
  <c r="AX677" i="3"/>
  <c r="AY677" i="3"/>
  <c r="BA677" i="3"/>
  <c r="AS678" i="3"/>
  <c r="AT678" i="3"/>
  <c r="AU678" i="3"/>
  <c r="AV678" i="3"/>
  <c r="AW678" i="3"/>
  <c r="AX678" i="3"/>
  <c r="AY678" i="3"/>
  <c r="BA678" i="3"/>
  <c r="AS679" i="3"/>
  <c r="AT679" i="3"/>
  <c r="AU679" i="3"/>
  <c r="AV679" i="3"/>
  <c r="AW679" i="3"/>
  <c r="AX679" i="3"/>
  <c r="AY679" i="3"/>
  <c r="BA679" i="3"/>
  <c r="AS680" i="3"/>
  <c r="AT680" i="3"/>
  <c r="AU680" i="3"/>
  <c r="AV680" i="3"/>
  <c r="AW680" i="3"/>
  <c r="AX680" i="3"/>
  <c r="AY680" i="3"/>
  <c r="BA680" i="3"/>
  <c r="AS681" i="3"/>
  <c r="AT681" i="3"/>
  <c r="AU681" i="3"/>
  <c r="AV681" i="3"/>
  <c r="AW681" i="3"/>
  <c r="AX681" i="3"/>
  <c r="AY681" i="3"/>
  <c r="BA681" i="3"/>
  <c r="AS682" i="3"/>
  <c r="AT682" i="3"/>
  <c r="AU682" i="3"/>
  <c r="AV682" i="3"/>
  <c r="AW682" i="3"/>
  <c r="AX682" i="3"/>
  <c r="AY682" i="3"/>
  <c r="BA682" i="3"/>
  <c r="AS683" i="3"/>
  <c r="AT683" i="3"/>
  <c r="AU683" i="3"/>
  <c r="AV683" i="3"/>
  <c r="AW683" i="3"/>
  <c r="AX683" i="3"/>
  <c r="AY683" i="3"/>
  <c r="BA683" i="3"/>
  <c r="AS684" i="3"/>
  <c r="AT684" i="3"/>
  <c r="AU684" i="3"/>
  <c r="AV684" i="3"/>
  <c r="AW684" i="3"/>
  <c r="AX684" i="3"/>
  <c r="AY684" i="3"/>
  <c r="BA684" i="3"/>
  <c r="AS685" i="3"/>
  <c r="AT685" i="3"/>
  <c r="AU685" i="3"/>
  <c r="AV685" i="3"/>
  <c r="AW685" i="3"/>
  <c r="AX685" i="3"/>
  <c r="AY685" i="3"/>
  <c r="BA685" i="3"/>
  <c r="AS686" i="3"/>
  <c r="AT686" i="3"/>
  <c r="AU686" i="3"/>
  <c r="AV686" i="3"/>
  <c r="AW686" i="3"/>
  <c r="AX686" i="3"/>
  <c r="AY686" i="3"/>
  <c r="BA686" i="3"/>
  <c r="AS687" i="3"/>
  <c r="AT687" i="3"/>
  <c r="AU687" i="3"/>
  <c r="AV687" i="3"/>
  <c r="AW687" i="3"/>
  <c r="AX687" i="3"/>
  <c r="AY687" i="3"/>
  <c r="BA687" i="3"/>
  <c r="AS688" i="3"/>
  <c r="AT688" i="3"/>
  <c r="AU688" i="3"/>
  <c r="AV688" i="3"/>
  <c r="AW688" i="3"/>
  <c r="AX688" i="3"/>
  <c r="AY688" i="3"/>
  <c r="BA688" i="3"/>
  <c r="AS689" i="3"/>
  <c r="AT689" i="3"/>
  <c r="AU689" i="3"/>
  <c r="AV689" i="3"/>
  <c r="AW689" i="3"/>
  <c r="AX689" i="3"/>
  <c r="AY689" i="3"/>
  <c r="BA689" i="3"/>
  <c r="AS690" i="3"/>
  <c r="AT690" i="3"/>
  <c r="AU690" i="3"/>
  <c r="AV690" i="3"/>
  <c r="AW690" i="3"/>
  <c r="AX690" i="3"/>
  <c r="AY690" i="3"/>
  <c r="BA690" i="3"/>
  <c r="AS691" i="3"/>
  <c r="AT691" i="3"/>
  <c r="AU691" i="3"/>
  <c r="AV691" i="3"/>
  <c r="AW691" i="3"/>
  <c r="AX691" i="3"/>
  <c r="AY691" i="3"/>
  <c r="BA691" i="3"/>
  <c r="AS692" i="3"/>
  <c r="AT692" i="3"/>
  <c r="AU692" i="3"/>
  <c r="AV692" i="3"/>
  <c r="AW692" i="3"/>
  <c r="AX692" i="3"/>
  <c r="AY692" i="3"/>
  <c r="BA692" i="3"/>
  <c r="AS693" i="3"/>
  <c r="AT693" i="3"/>
  <c r="AU693" i="3"/>
  <c r="AV693" i="3"/>
  <c r="AW693" i="3"/>
  <c r="AX693" i="3"/>
  <c r="AY693" i="3"/>
  <c r="BA693" i="3"/>
  <c r="AS694" i="3"/>
  <c r="AT694" i="3"/>
  <c r="AU694" i="3"/>
  <c r="AV694" i="3"/>
  <c r="AW694" i="3"/>
  <c r="AX694" i="3"/>
  <c r="AY694" i="3"/>
  <c r="BA694" i="3"/>
  <c r="AS695" i="3"/>
  <c r="AT695" i="3"/>
  <c r="AU695" i="3"/>
  <c r="AV695" i="3"/>
  <c r="AW695" i="3"/>
  <c r="AX695" i="3"/>
  <c r="AY695" i="3"/>
  <c r="BA695" i="3"/>
  <c r="AS696" i="3"/>
  <c r="AT696" i="3"/>
  <c r="AU696" i="3"/>
  <c r="AV696" i="3"/>
  <c r="AW696" i="3"/>
  <c r="AX696" i="3"/>
  <c r="AY696" i="3"/>
  <c r="BA696" i="3"/>
  <c r="AS697" i="3"/>
  <c r="AT697" i="3"/>
  <c r="AU697" i="3"/>
  <c r="AV697" i="3"/>
  <c r="AW697" i="3"/>
  <c r="AX697" i="3"/>
  <c r="AY697" i="3"/>
  <c r="BA697" i="3"/>
  <c r="AS698" i="3"/>
  <c r="AT698" i="3"/>
  <c r="AU698" i="3"/>
  <c r="AV698" i="3"/>
  <c r="AW698" i="3"/>
  <c r="AX698" i="3"/>
  <c r="AY698" i="3"/>
  <c r="BA698" i="3"/>
  <c r="AS699" i="3"/>
  <c r="AT699" i="3"/>
  <c r="AU699" i="3"/>
  <c r="AV699" i="3"/>
  <c r="AW699" i="3"/>
  <c r="AX699" i="3"/>
  <c r="AY699" i="3"/>
  <c r="BA699" i="3"/>
  <c r="AS700" i="3"/>
  <c r="AT700" i="3"/>
  <c r="AU700" i="3"/>
  <c r="AV700" i="3"/>
  <c r="AW700" i="3"/>
  <c r="AX700" i="3"/>
  <c r="AY700" i="3"/>
  <c r="BA700" i="3"/>
  <c r="AS701" i="3"/>
  <c r="AT701" i="3"/>
  <c r="AU701" i="3"/>
  <c r="AV701" i="3"/>
  <c r="AW701" i="3"/>
  <c r="AX701" i="3"/>
  <c r="AY701" i="3"/>
  <c r="BA701" i="3"/>
  <c r="AS702" i="3"/>
  <c r="AT702" i="3"/>
  <c r="AU702" i="3"/>
  <c r="AV702" i="3"/>
  <c r="AW702" i="3"/>
  <c r="AX702" i="3"/>
  <c r="AY702" i="3"/>
  <c r="BA702" i="3"/>
  <c r="AS703" i="3"/>
  <c r="AT703" i="3"/>
  <c r="AU703" i="3"/>
  <c r="AV703" i="3"/>
  <c r="AW703" i="3"/>
  <c r="AX703" i="3"/>
  <c r="AY703" i="3"/>
  <c r="BA703" i="3"/>
  <c r="AS704" i="3"/>
  <c r="AT704" i="3"/>
  <c r="AU704" i="3"/>
  <c r="AV704" i="3"/>
  <c r="AW704" i="3"/>
  <c r="AX704" i="3"/>
  <c r="AY704" i="3"/>
  <c r="BA704" i="3"/>
  <c r="AS705" i="3"/>
  <c r="AT705" i="3"/>
  <c r="AU705" i="3"/>
  <c r="AV705" i="3"/>
  <c r="AW705" i="3"/>
  <c r="AX705" i="3"/>
  <c r="AY705" i="3"/>
  <c r="BA705" i="3"/>
  <c r="AS706" i="3"/>
  <c r="AT706" i="3"/>
  <c r="AU706" i="3"/>
  <c r="AV706" i="3"/>
  <c r="AW706" i="3"/>
  <c r="AX706" i="3"/>
  <c r="AY706" i="3"/>
  <c r="BA706" i="3"/>
  <c r="AS707" i="3"/>
  <c r="AT707" i="3"/>
  <c r="AU707" i="3"/>
  <c r="AV707" i="3"/>
  <c r="AW707" i="3"/>
  <c r="AX707" i="3"/>
  <c r="AY707" i="3"/>
  <c r="BA707" i="3"/>
  <c r="AS708" i="3"/>
  <c r="AT708" i="3"/>
  <c r="AU708" i="3"/>
  <c r="AV708" i="3"/>
  <c r="AW708" i="3"/>
  <c r="AX708" i="3"/>
  <c r="AY708" i="3"/>
  <c r="BA708" i="3"/>
  <c r="AS709" i="3"/>
  <c r="AT709" i="3"/>
  <c r="AU709" i="3"/>
  <c r="AV709" i="3"/>
  <c r="AW709" i="3"/>
  <c r="AX709" i="3"/>
  <c r="AY709" i="3"/>
  <c r="BA709" i="3"/>
  <c r="AS710" i="3"/>
  <c r="AT710" i="3"/>
  <c r="AU710" i="3"/>
  <c r="AV710" i="3"/>
  <c r="AW710" i="3"/>
  <c r="AX710" i="3"/>
  <c r="AY710" i="3"/>
  <c r="BA710" i="3"/>
  <c r="AS711" i="3"/>
  <c r="AT711" i="3"/>
  <c r="AU711" i="3"/>
  <c r="AV711" i="3"/>
  <c r="AW711" i="3"/>
  <c r="AX711" i="3"/>
  <c r="AY711" i="3"/>
  <c r="BA711" i="3"/>
  <c r="AS712" i="3"/>
  <c r="AT712" i="3"/>
  <c r="AU712" i="3"/>
  <c r="AV712" i="3"/>
  <c r="AW712" i="3"/>
  <c r="AX712" i="3"/>
  <c r="AY712" i="3"/>
  <c r="BA712" i="3"/>
  <c r="AS713" i="3"/>
  <c r="AT713" i="3"/>
  <c r="AU713" i="3"/>
  <c r="AV713" i="3"/>
  <c r="AW713" i="3"/>
  <c r="AX713" i="3"/>
  <c r="AY713" i="3"/>
  <c r="BA713" i="3"/>
  <c r="AS714" i="3"/>
  <c r="AT714" i="3"/>
  <c r="AU714" i="3"/>
  <c r="AV714" i="3"/>
  <c r="AW714" i="3"/>
  <c r="AX714" i="3"/>
  <c r="AY714" i="3"/>
  <c r="BA714" i="3"/>
  <c r="AS715" i="3"/>
  <c r="AT715" i="3"/>
  <c r="AU715" i="3"/>
  <c r="AV715" i="3"/>
  <c r="AW715" i="3"/>
  <c r="AX715" i="3"/>
  <c r="AY715" i="3"/>
  <c r="BA715" i="3"/>
  <c r="AS716" i="3"/>
  <c r="AT716" i="3"/>
  <c r="AU716" i="3"/>
  <c r="AV716" i="3"/>
  <c r="AW716" i="3"/>
  <c r="AX716" i="3"/>
  <c r="AY716" i="3"/>
  <c r="BA716" i="3"/>
  <c r="AS717" i="3"/>
  <c r="AT717" i="3"/>
  <c r="AU717" i="3"/>
  <c r="AV717" i="3"/>
  <c r="AW717" i="3"/>
  <c r="AX717" i="3"/>
  <c r="AY717" i="3"/>
  <c r="BA717" i="3"/>
  <c r="AS718" i="3"/>
  <c r="AT718" i="3"/>
  <c r="AU718" i="3"/>
  <c r="AV718" i="3"/>
  <c r="AW718" i="3"/>
  <c r="AX718" i="3"/>
  <c r="AY718" i="3"/>
  <c r="BA718" i="3"/>
  <c r="AS719" i="3"/>
  <c r="AT719" i="3"/>
  <c r="AU719" i="3"/>
  <c r="AV719" i="3"/>
  <c r="AW719" i="3"/>
  <c r="AX719" i="3"/>
  <c r="AY719" i="3"/>
  <c r="BA719" i="3"/>
  <c r="AS720" i="3"/>
  <c r="AT720" i="3"/>
  <c r="AU720" i="3"/>
  <c r="AV720" i="3"/>
  <c r="AW720" i="3"/>
  <c r="AX720" i="3"/>
  <c r="AY720" i="3"/>
  <c r="BA720" i="3"/>
  <c r="AS721" i="3"/>
  <c r="AT721" i="3"/>
  <c r="AU721" i="3"/>
  <c r="AV721" i="3"/>
  <c r="AW721" i="3"/>
  <c r="AX721" i="3"/>
  <c r="AY721" i="3"/>
  <c r="BA721" i="3"/>
  <c r="AS722" i="3"/>
  <c r="AT722" i="3"/>
  <c r="AU722" i="3"/>
  <c r="AV722" i="3"/>
  <c r="AW722" i="3"/>
  <c r="AX722" i="3"/>
  <c r="AY722" i="3"/>
  <c r="BA722" i="3"/>
  <c r="AS723" i="3"/>
  <c r="AT723" i="3"/>
  <c r="AU723" i="3"/>
  <c r="AV723" i="3"/>
  <c r="AW723" i="3"/>
  <c r="AX723" i="3"/>
  <c r="AY723" i="3"/>
  <c r="BA723" i="3"/>
  <c r="AS724" i="3"/>
  <c r="AT724" i="3"/>
  <c r="AU724" i="3"/>
  <c r="AV724" i="3"/>
  <c r="AW724" i="3"/>
  <c r="AX724" i="3"/>
  <c r="AY724" i="3"/>
  <c r="BA724" i="3"/>
  <c r="AS725" i="3"/>
  <c r="AT725" i="3"/>
  <c r="AU725" i="3"/>
  <c r="AV725" i="3"/>
  <c r="AW725" i="3"/>
  <c r="AX725" i="3"/>
  <c r="AY725" i="3"/>
  <c r="BA725" i="3"/>
  <c r="AS726" i="3"/>
  <c r="AT726" i="3"/>
  <c r="AU726" i="3"/>
  <c r="AV726" i="3"/>
  <c r="AW726" i="3"/>
  <c r="AX726" i="3"/>
  <c r="AY726" i="3"/>
  <c r="BA726" i="3"/>
  <c r="AS727" i="3"/>
  <c r="AT727" i="3"/>
  <c r="AU727" i="3"/>
  <c r="AV727" i="3"/>
  <c r="AW727" i="3"/>
  <c r="AX727" i="3"/>
  <c r="AY727" i="3"/>
  <c r="BA727" i="3"/>
  <c r="AS728" i="3"/>
  <c r="AT728" i="3"/>
  <c r="AU728" i="3"/>
  <c r="AV728" i="3"/>
  <c r="AW728" i="3"/>
  <c r="AX728" i="3"/>
  <c r="AY728" i="3"/>
  <c r="BA728" i="3"/>
  <c r="AS729" i="3"/>
  <c r="AT729" i="3"/>
  <c r="AU729" i="3"/>
  <c r="AV729" i="3"/>
  <c r="AW729" i="3"/>
  <c r="AX729" i="3"/>
  <c r="AY729" i="3"/>
  <c r="BA729" i="3"/>
  <c r="AS730" i="3"/>
  <c r="AT730" i="3"/>
  <c r="AU730" i="3"/>
  <c r="AV730" i="3"/>
  <c r="AW730" i="3"/>
  <c r="AX730" i="3"/>
  <c r="AY730" i="3"/>
  <c r="BA730" i="3"/>
  <c r="AS731" i="3"/>
  <c r="AT731" i="3"/>
  <c r="AU731" i="3"/>
  <c r="AV731" i="3"/>
  <c r="AW731" i="3"/>
  <c r="AX731" i="3"/>
  <c r="AY731" i="3"/>
  <c r="BA731" i="3"/>
  <c r="AS732" i="3"/>
  <c r="AT732" i="3"/>
  <c r="AU732" i="3"/>
  <c r="AV732" i="3"/>
  <c r="AW732" i="3"/>
  <c r="AX732" i="3"/>
  <c r="AY732" i="3"/>
  <c r="BA732" i="3"/>
  <c r="AS733" i="3"/>
  <c r="AT733" i="3"/>
  <c r="AU733" i="3"/>
  <c r="AV733" i="3"/>
  <c r="AW733" i="3"/>
  <c r="AX733" i="3"/>
  <c r="AY733" i="3"/>
  <c r="BA733" i="3"/>
  <c r="AS734" i="3"/>
  <c r="AT734" i="3"/>
  <c r="AU734" i="3"/>
  <c r="AV734" i="3"/>
  <c r="AW734" i="3"/>
  <c r="AX734" i="3"/>
  <c r="AY734" i="3"/>
  <c r="BA734" i="3"/>
  <c r="AS735" i="3"/>
  <c r="AT735" i="3"/>
  <c r="AU735" i="3"/>
  <c r="AV735" i="3"/>
  <c r="AW735" i="3"/>
  <c r="AX735" i="3"/>
  <c r="AY735" i="3"/>
  <c r="BA735" i="3"/>
  <c r="AS736" i="3"/>
  <c r="AT736" i="3"/>
  <c r="AU736" i="3"/>
  <c r="AV736" i="3"/>
  <c r="AW736" i="3"/>
  <c r="AX736" i="3"/>
  <c r="AY736" i="3"/>
  <c r="BA736" i="3"/>
  <c r="AS737" i="3"/>
  <c r="AT737" i="3"/>
  <c r="AU737" i="3"/>
  <c r="AV737" i="3"/>
  <c r="AW737" i="3"/>
  <c r="AX737" i="3"/>
  <c r="AY737" i="3"/>
  <c r="BA737" i="3"/>
  <c r="AS738" i="3"/>
  <c r="AT738" i="3"/>
  <c r="AU738" i="3"/>
  <c r="AV738" i="3"/>
  <c r="AW738" i="3"/>
  <c r="AX738" i="3"/>
  <c r="AY738" i="3"/>
  <c r="BA738" i="3"/>
  <c r="AS739" i="3"/>
  <c r="AT739" i="3"/>
  <c r="AU739" i="3"/>
  <c r="AV739" i="3"/>
  <c r="AW739" i="3"/>
  <c r="AX739" i="3"/>
  <c r="AY739" i="3"/>
  <c r="BA739" i="3"/>
  <c r="AS740" i="3"/>
  <c r="AT740" i="3"/>
  <c r="AU740" i="3"/>
  <c r="AV740" i="3"/>
  <c r="AW740" i="3"/>
  <c r="AX740" i="3"/>
  <c r="AY740" i="3"/>
  <c r="BA740" i="3"/>
  <c r="AS741" i="3"/>
  <c r="AT741" i="3"/>
  <c r="AU741" i="3"/>
  <c r="AV741" i="3"/>
  <c r="AW741" i="3"/>
  <c r="AX741" i="3"/>
  <c r="AY741" i="3"/>
  <c r="BA741" i="3"/>
  <c r="AS742" i="3"/>
  <c r="AT742" i="3"/>
  <c r="AU742" i="3"/>
  <c r="AV742" i="3"/>
  <c r="AW742" i="3"/>
  <c r="AX742" i="3"/>
  <c r="AY742" i="3"/>
  <c r="BA742" i="3"/>
  <c r="AS743" i="3"/>
  <c r="AT743" i="3"/>
  <c r="AU743" i="3"/>
  <c r="AV743" i="3"/>
  <c r="AW743" i="3"/>
  <c r="AX743" i="3"/>
  <c r="AY743" i="3"/>
  <c r="BA743" i="3"/>
  <c r="AS744" i="3"/>
  <c r="AT744" i="3"/>
  <c r="AU744" i="3"/>
  <c r="AV744" i="3"/>
  <c r="AW744" i="3"/>
  <c r="AX744" i="3"/>
  <c r="AY744" i="3"/>
  <c r="BA744" i="3"/>
  <c r="AS745" i="3"/>
  <c r="AT745" i="3"/>
  <c r="AU745" i="3"/>
  <c r="AV745" i="3"/>
  <c r="AW745" i="3"/>
  <c r="AX745" i="3"/>
  <c r="AY745" i="3"/>
  <c r="BA745" i="3"/>
  <c r="AS746" i="3"/>
  <c r="AT746" i="3"/>
  <c r="AU746" i="3"/>
  <c r="AV746" i="3"/>
  <c r="AW746" i="3"/>
  <c r="AX746" i="3"/>
  <c r="AY746" i="3"/>
  <c r="BA746" i="3"/>
  <c r="AS747" i="3"/>
  <c r="AT747" i="3"/>
  <c r="AU747" i="3"/>
  <c r="AV747" i="3"/>
  <c r="AW747" i="3"/>
  <c r="AX747" i="3"/>
  <c r="AY747" i="3"/>
  <c r="BA747" i="3"/>
  <c r="AS748" i="3"/>
  <c r="AT748" i="3"/>
  <c r="AU748" i="3"/>
  <c r="AV748" i="3"/>
  <c r="AW748" i="3"/>
  <c r="AX748" i="3"/>
  <c r="AY748" i="3"/>
  <c r="BA748" i="3"/>
  <c r="AS749" i="3"/>
  <c r="AT749" i="3"/>
  <c r="AU749" i="3"/>
  <c r="AV749" i="3"/>
  <c r="AW749" i="3"/>
  <c r="AX749" i="3"/>
  <c r="AY749" i="3"/>
  <c r="BA749" i="3"/>
  <c r="AS750" i="3"/>
  <c r="AT750" i="3"/>
  <c r="AU750" i="3"/>
  <c r="AV750" i="3"/>
  <c r="AW750" i="3"/>
  <c r="AX750" i="3"/>
  <c r="AY750" i="3"/>
  <c r="BA750" i="3"/>
  <c r="AS751" i="3"/>
  <c r="AT751" i="3"/>
  <c r="AU751" i="3"/>
  <c r="AV751" i="3"/>
  <c r="AW751" i="3"/>
  <c r="AX751" i="3"/>
  <c r="AY751" i="3"/>
  <c r="BA751" i="3"/>
  <c r="AS752" i="3"/>
  <c r="AT752" i="3"/>
  <c r="AU752" i="3"/>
  <c r="AV752" i="3"/>
  <c r="AW752" i="3"/>
  <c r="AX752" i="3"/>
  <c r="AY752" i="3"/>
  <c r="BA752" i="3"/>
  <c r="AS753" i="3"/>
  <c r="AT753" i="3"/>
  <c r="AU753" i="3"/>
  <c r="AV753" i="3"/>
  <c r="AW753" i="3"/>
  <c r="AX753" i="3"/>
  <c r="AY753" i="3"/>
  <c r="BA753" i="3"/>
  <c r="AS754" i="3"/>
  <c r="AT754" i="3"/>
  <c r="AU754" i="3"/>
  <c r="AV754" i="3"/>
  <c r="AW754" i="3"/>
  <c r="AX754" i="3"/>
  <c r="AY754" i="3"/>
  <c r="BA754" i="3"/>
  <c r="AS755" i="3"/>
  <c r="AT755" i="3"/>
  <c r="AU755" i="3"/>
  <c r="AV755" i="3"/>
  <c r="AW755" i="3"/>
  <c r="AX755" i="3"/>
  <c r="AY755" i="3"/>
  <c r="BA755" i="3"/>
  <c r="AS756" i="3"/>
  <c r="AT756" i="3"/>
  <c r="AU756" i="3"/>
  <c r="AV756" i="3"/>
  <c r="AW756" i="3"/>
  <c r="AX756" i="3"/>
  <c r="AY756" i="3"/>
  <c r="BA756" i="3"/>
  <c r="AS757" i="3"/>
  <c r="AT757" i="3"/>
  <c r="AU757" i="3"/>
  <c r="AV757" i="3"/>
  <c r="AW757" i="3"/>
  <c r="AX757" i="3"/>
  <c r="AY757" i="3"/>
  <c r="BA757" i="3"/>
  <c r="AS758" i="3"/>
  <c r="AT758" i="3"/>
  <c r="AU758" i="3"/>
  <c r="AV758" i="3"/>
  <c r="AW758" i="3"/>
  <c r="AX758" i="3"/>
  <c r="AY758" i="3"/>
  <c r="BA758" i="3"/>
  <c r="AS759" i="3"/>
  <c r="AT759" i="3"/>
  <c r="AU759" i="3"/>
  <c r="AV759" i="3"/>
  <c r="AW759" i="3"/>
  <c r="AX759" i="3"/>
  <c r="AY759" i="3"/>
  <c r="BA759" i="3"/>
  <c r="AS760" i="3"/>
  <c r="AT760" i="3"/>
  <c r="AU760" i="3"/>
  <c r="AV760" i="3"/>
  <c r="AW760" i="3"/>
  <c r="AX760" i="3"/>
  <c r="AY760" i="3"/>
  <c r="BA760" i="3"/>
  <c r="AS761" i="3"/>
  <c r="AT761" i="3"/>
  <c r="AU761" i="3"/>
  <c r="AV761" i="3"/>
  <c r="AW761" i="3"/>
  <c r="AX761" i="3"/>
  <c r="AY761" i="3"/>
  <c r="BA761" i="3"/>
  <c r="AS762" i="3"/>
  <c r="AT762" i="3"/>
  <c r="AU762" i="3"/>
  <c r="AV762" i="3"/>
  <c r="AW762" i="3"/>
  <c r="AX762" i="3"/>
  <c r="AY762" i="3"/>
  <c r="BA762" i="3"/>
  <c r="AS763" i="3"/>
  <c r="AT763" i="3"/>
  <c r="AU763" i="3"/>
  <c r="AV763" i="3"/>
  <c r="AW763" i="3"/>
  <c r="AX763" i="3"/>
  <c r="AY763" i="3"/>
  <c r="BA763" i="3"/>
  <c r="AS764" i="3"/>
  <c r="AT764" i="3"/>
  <c r="AU764" i="3"/>
  <c r="AV764" i="3"/>
  <c r="AW764" i="3"/>
  <c r="AX764" i="3"/>
  <c r="AY764" i="3"/>
  <c r="BA764" i="3"/>
  <c r="AS765" i="3"/>
  <c r="AT765" i="3"/>
  <c r="AU765" i="3"/>
  <c r="AV765" i="3"/>
  <c r="AW765" i="3"/>
  <c r="AX765" i="3"/>
  <c r="AY765" i="3"/>
  <c r="BA765" i="3"/>
  <c r="AS766" i="3"/>
  <c r="AT766" i="3"/>
  <c r="AU766" i="3"/>
  <c r="AV766" i="3"/>
  <c r="AW766" i="3"/>
  <c r="AX766" i="3"/>
  <c r="AY766" i="3"/>
  <c r="BA766" i="3"/>
  <c r="AS767" i="3"/>
  <c r="AT767" i="3"/>
  <c r="AU767" i="3"/>
  <c r="AV767" i="3"/>
  <c r="AW767" i="3"/>
  <c r="AX767" i="3"/>
  <c r="AY767" i="3"/>
  <c r="BA767" i="3"/>
  <c r="AS768" i="3"/>
  <c r="AT768" i="3"/>
  <c r="AU768" i="3"/>
  <c r="AV768" i="3"/>
  <c r="AW768" i="3"/>
  <c r="AX768" i="3"/>
  <c r="AY768" i="3"/>
  <c r="BA768" i="3"/>
  <c r="AS769" i="3"/>
  <c r="AT769" i="3"/>
  <c r="AU769" i="3"/>
  <c r="AV769" i="3"/>
  <c r="AW769" i="3"/>
  <c r="AX769" i="3"/>
  <c r="AY769" i="3"/>
  <c r="BA769" i="3"/>
  <c r="AS770" i="3"/>
  <c r="AT770" i="3"/>
  <c r="AU770" i="3"/>
  <c r="AV770" i="3"/>
  <c r="AW770" i="3"/>
  <c r="AX770" i="3"/>
  <c r="AY770" i="3"/>
  <c r="BA770" i="3"/>
  <c r="AS771" i="3"/>
  <c r="AT771" i="3"/>
  <c r="AU771" i="3"/>
  <c r="AV771" i="3"/>
  <c r="AW771" i="3"/>
  <c r="AX771" i="3"/>
  <c r="AY771" i="3"/>
  <c r="BA771" i="3"/>
  <c r="AS772" i="3"/>
  <c r="AT772" i="3"/>
  <c r="AU772" i="3"/>
  <c r="AV772" i="3"/>
  <c r="AW772" i="3"/>
  <c r="AX772" i="3"/>
  <c r="AY772" i="3"/>
  <c r="BA772" i="3"/>
  <c r="AS773" i="3"/>
  <c r="AT773" i="3"/>
  <c r="AU773" i="3"/>
  <c r="AV773" i="3"/>
  <c r="AW773" i="3"/>
  <c r="AX773" i="3"/>
  <c r="AY773" i="3"/>
  <c r="BA773" i="3"/>
  <c r="AS774" i="3"/>
  <c r="AT774" i="3"/>
  <c r="AU774" i="3"/>
  <c r="AV774" i="3"/>
  <c r="AW774" i="3"/>
  <c r="AX774" i="3"/>
  <c r="AY774" i="3"/>
  <c r="BA774" i="3"/>
  <c r="AS775" i="3"/>
  <c r="AT775" i="3"/>
  <c r="AU775" i="3"/>
  <c r="AV775" i="3"/>
  <c r="AW775" i="3"/>
  <c r="AX775" i="3"/>
  <c r="AY775" i="3"/>
  <c r="BA775" i="3"/>
  <c r="AS776" i="3"/>
  <c r="AT776" i="3"/>
  <c r="AU776" i="3"/>
  <c r="AV776" i="3"/>
  <c r="AW776" i="3"/>
  <c r="AX776" i="3"/>
  <c r="AY776" i="3"/>
  <c r="BA776" i="3"/>
  <c r="AS777" i="3"/>
  <c r="AT777" i="3"/>
  <c r="AU777" i="3"/>
  <c r="AV777" i="3"/>
  <c r="AW777" i="3"/>
  <c r="AX777" i="3"/>
  <c r="AY777" i="3"/>
  <c r="BA777" i="3"/>
  <c r="AS778" i="3"/>
  <c r="AT778" i="3"/>
  <c r="AU778" i="3"/>
  <c r="AV778" i="3"/>
  <c r="AW778" i="3"/>
  <c r="AX778" i="3"/>
  <c r="AY778" i="3"/>
  <c r="BA778" i="3"/>
  <c r="AS779" i="3"/>
  <c r="AT779" i="3"/>
  <c r="AU779" i="3"/>
  <c r="AV779" i="3"/>
  <c r="AW779" i="3"/>
  <c r="AX779" i="3"/>
  <c r="AY779" i="3"/>
  <c r="BA779" i="3"/>
  <c r="AS780" i="3"/>
  <c r="AT780" i="3"/>
  <c r="AU780" i="3"/>
  <c r="AV780" i="3"/>
  <c r="AW780" i="3"/>
  <c r="AX780" i="3"/>
  <c r="AY780" i="3"/>
  <c r="BA780" i="3"/>
  <c r="AS781" i="3"/>
  <c r="AT781" i="3"/>
  <c r="AU781" i="3"/>
  <c r="AV781" i="3"/>
  <c r="AW781" i="3"/>
  <c r="AX781" i="3"/>
  <c r="AY781" i="3"/>
  <c r="BA781" i="3"/>
  <c r="AS782" i="3"/>
  <c r="AT782" i="3"/>
  <c r="AU782" i="3"/>
  <c r="AV782" i="3"/>
  <c r="AW782" i="3"/>
  <c r="AX782" i="3"/>
  <c r="AY782" i="3"/>
  <c r="BA782" i="3"/>
  <c r="AS783" i="3"/>
  <c r="AT783" i="3"/>
  <c r="AU783" i="3"/>
  <c r="AV783" i="3"/>
  <c r="AW783" i="3"/>
  <c r="AX783" i="3"/>
  <c r="AY783" i="3"/>
  <c r="BA783" i="3"/>
  <c r="AS784" i="3"/>
  <c r="AT784" i="3"/>
  <c r="AU784" i="3"/>
  <c r="AV784" i="3"/>
  <c r="AW784" i="3"/>
  <c r="AX784" i="3"/>
  <c r="AY784" i="3"/>
  <c r="BA784" i="3"/>
  <c r="AS785" i="3"/>
  <c r="AT785" i="3"/>
  <c r="AU785" i="3"/>
  <c r="AV785" i="3"/>
  <c r="AW785" i="3"/>
  <c r="AX785" i="3"/>
  <c r="AY785" i="3"/>
  <c r="BA785" i="3"/>
  <c r="AS786" i="3"/>
  <c r="AT786" i="3"/>
  <c r="AU786" i="3"/>
  <c r="AV786" i="3"/>
  <c r="AW786" i="3"/>
  <c r="AX786" i="3"/>
  <c r="AY786" i="3"/>
  <c r="BA786" i="3"/>
  <c r="AS787" i="3"/>
  <c r="AT787" i="3"/>
  <c r="AU787" i="3"/>
  <c r="AV787" i="3"/>
  <c r="AW787" i="3"/>
  <c r="AX787" i="3"/>
  <c r="AY787" i="3"/>
  <c r="BA787" i="3"/>
  <c r="AS788" i="3"/>
  <c r="AT788" i="3"/>
  <c r="AU788" i="3"/>
  <c r="AV788" i="3"/>
  <c r="AW788" i="3"/>
  <c r="AX788" i="3"/>
  <c r="AY788" i="3"/>
  <c r="BA788" i="3"/>
  <c r="AS789" i="3"/>
  <c r="AT789" i="3"/>
  <c r="AU789" i="3"/>
  <c r="AV789" i="3"/>
  <c r="AW789" i="3"/>
  <c r="AX789" i="3"/>
  <c r="AY789" i="3"/>
  <c r="BA789" i="3"/>
  <c r="AS790" i="3"/>
  <c r="AT790" i="3"/>
  <c r="AU790" i="3"/>
  <c r="AV790" i="3"/>
  <c r="AW790" i="3"/>
  <c r="AX790" i="3"/>
  <c r="AY790" i="3"/>
  <c r="BA790" i="3"/>
  <c r="AS791" i="3"/>
  <c r="AT791" i="3"/>
  <c r="AU791" i="3"/>
  <c r="AV791" i="3"/>
  <c r="AW791" i="3"/>
  <c r="AX791" i="3"/>
  <c r="AY791" i="3"/>
  <c r="BA791" i="3"/>
  <c r="AS792" i="3"/>
  <c r="AT792" i="3"/>
  <c r="AU792" i="3"/>
  <c r="AV792" i="3"/>
  <c r="AW792" i="3"/>
  <c r="AX792" i="3"/>
  <c r="AY792" i="3"/>
  <c r="BA792" i="3"/>
  <c r="AS793" i="3"/>
  <c r="AT793" i="3"/>
  <c r="AU793" i="3"/>
  <c r="AV793" i="3"/>
  <c r="AW793" i="3"/>
  <c r="AX793" i="3"/>
  <c r="AY793" i="3"/>
  <c r="BA793" i="3"/>
  <c r="AS794" i="3"/>
  <c r="AT794" i="3"/>
  <c r="AU794" i="3"/>
  <c r="AV794" i="3"/>
  <c r="AW794" i="3"/>
  <c r="AX794" i="3"/>
  <c r="AY794" i="3"/>
  <c r="BA794" i="3"/>
  <c r="AS795" i="3"/>
  <c r="AT795" i="3"/>
  <c r="AU795" i="3"/>
  <c r="AV795" i="3"/>
  <c r="AW795" i="3"/>
  <c r="AX795" i="3"/>
  <c r="AY795" i="3"/>
  <c r="BA795" i="3"/>
  <c r="AS796" i="3"/>
  <c r="AT796" i="3"/>
  <c r="AU796" i="3"/>
  <c r="AV796" i="3"/>
  <c r="AW796" i="3"/>
  <c r="AX796" i="3"/>
  <c r="AY796" i="3"/>
  <c r="BA796" i="3"/>
  <c r="AS797" i="3"/>
  <c r="AT797" i="3"/>
  <c r="AU797" i="3"/>
  <c r="AV797" i="3"/>
  <c r="AW797" i="3"/>
  <c r="AX797" i="3"/>
  <c r="AY797" i="3"/>
  <c r="BA797" i="3"/>
  <c r="AS798" i="3"/>
  <c r="AT798" i="3"/>
  <c r="AU798" i="3"/>
  <c r="AV798" i="3"/>
  <c r="AW798" i="3"/>
  <c r="AX798" i="3"/>
  <c r="AY798" i="3"/>
  <c r="BA798" i="3"/>
  <c r="AS799" i="3"/>
  <c r="AT799" i="3"/>
  <c r="AU799" i="3"/>
  <c r="AV799" i="3"/>
  <c r="AW799" i="3"/>
  <c r="AX799" i="3"/>
  <c r="AY799" i="3"/>
  <c r="BA799" i="3"/>
  <c r="AS800" i="3"/>
  <c r="AT800" i="3"/>
  <c r="AU800" i="3"/>
  <c r="AV800" i="3"/>
  <c r="AW800" i="3"/>
  <c r="AX800" i="3"/>
  <c r="AY800" i="3"/>
  <c r="BA800" i="3"/>
  <c r="AS801" i="3"/>
  <c r="AT801" i="3"/>
  <c r="AU801" i="3"/>
  <c r="AV801" i="3"/>
  <c r="AW801" i="3"/>
  <c r="AX801" i="3"/>
  <c r="AY801" i="3"/>
  <c r="BA801" i="3"/>
  <c r="AS802" i="3"/>
  <c r="AT802" i="3"/>
  <c r="AU802" i="3"/>
  <c r="AV802" i="3"/>
  <c r="AW802" i="3"/>
  <c r="AX802" i="3"/>
  <c r="AY802" i="3"/>
  <c r="BA802" i="3"/>
  <c r="AS803" i="3"/>
  <c r="AT803" i="3"/>
  <c r="AU803" i="3"/>
  <c r="AV803" i="3"/>
  <c r="AW803" i="3"/>
  <c r="AX803" i="3"/>
  <c r="AY803" i="3"/>
  <c r="BA803" i="3"/>
  <c r="AS804" i="3"/>
  <c r="AT804" i="3"/>
  <c r="AU804" i="3"/>
  <c r="AV804" i="3"/>
  <c r="AW804" i="3"/>
  <c r="AX804" i="3"/>
  <c r="AY804" i="3"/>
  <c r="BA804" i="3"/>
  <c r="AS805" i="3"/>
  <c r="AT805" i="3"/>
  <c r="AU805" i="3"/>
  <c r="AV805" i="3"/>
  <c r="AW805" i="3"/>
  <c r="AX805" i="3"/>
  <c r="AY805" i="3"/>
  <c r="BA805" i="3"/>
  <c r="AS806" i="3"/>
  <c r="AT806" i="3"/>
  <c r="AU806" i="3"/>
  <c r="AV806" i="3"/>
  <c r="AW806" i="3"/>
  <c r="AX806" i="3"/>
  <c r="AY806" i="3"/>
  <c r="BA806" i="3"/>
  <c r="AS807" i="3"/>
  <c r="AT807" i="3"/>
  <c r="AU807" i="3"/>
  <c r="AV807" i="3"/>
  <c r="AW807" i="3"/>
  <c r="AX807" i="3"/>
  <c r="AY807" i="3"/>
  <c r="BA807" i="3"/>
  <c r="AS808" i="3"/>
  <c r="AT808" i="3"/>
  <c r="AU808" i="3"/>
  <c r="AV808" i="3"/>
  <c r="AW808" i="3"/>
  <c r="AX808" i="3"/>
  <c r="AY808" i="3"/>
  <c r="BA808" i="3"/>
  <c r="AS809" i="3"/>
  <c r="AT809" i="3"/>
  <c r="AU809" i="3"/>
  <c r="AV809" i="3"/>
  <c r="AW809" i="3"/>
  <c r="AX809" i="3"/>
  <c r="AY809" i="3"/>
  <c r="BA809" i="3"/>
  <c r="AS810" i="3"/>
  <c r="AT810" i="3"/>
  <c r="AU810" i="3"/>
  <c r="AV810" i="3"/>
  <c r="AW810" i="3"/>
  <c r="AX810" i="3"/>
  <c r="AY810" i="3"/>
  <c r="BA810" i="3"/>
  <c r="AS811" i="3"/>
  <c r="AT811" i="3"/>
  <c r="AU811" i="3"/>
  <c r="AV811" i="3"/>
  <c r="AW811" i="3"/>
  <c r="AX811" i="3"/>
  <c r="AY811" i="3"/>
  <c r="BA811" i="3"/>
  <c r="AS812" i="3"/>
  <c r="AT812" i="3"/>
  <c r="AU812" i="3"/>
  <c r="AV812" i="3"/>
  <c r="AW812" i="3"/>
  <c r="AX812" i="3"/>
  <c r="AY812" i="3"/>
  <c r="BA812" i="3"/>
  <c r="AS813" i="3"/>
  <c r="AT813" i="3"/>
  <c r="AU813" i="3"/>
  <c r="AV813" i="3"/>
  <c r="AW813" i="3"/>
  <c r="AX813" i="3"/>
  <c r="AY813" i="3"/>
  <c r="BA813" i="3"/>
  <c r="AS814" i="3"/>
  <c r="AT814" i="3"/>
  <c r="AU814" i="3"/>
  <c r="AV814" i="3"/>
  <c r="AW814" i="3"/>
  <c r="AX814" i="3"/>
  <c r="AY814" i="3"/>
  <c r="BA814" i="3"/>
  <c r="AS815" i="3"/>
  <c r="AT815" i="3"/>
  <c r="AU815" i="3"/>
  <c r="AV815" i="3"/>
  <c r="AW815" i="3"/>
  <c r="AX815" i="3"/>
  <c r="AY815" i="3"/>
  <c r="BA815" i="3"/>
  <c r="AS816" i="3"/>
  <c r="AT816" i="3"/>
  <c r="AU816" i="3"/>
  <c r="AV816" i="3"/>
  <c r="AW816" i="3"/>
  <c r="AX816" i="3"/>
  <c r="AY816" i="3"/>
  <c r="BA816" i="3"/>
  <c r="AS817" i="3"/>
  <c r="AT817" i="3"/>
  <c r="AU817" i="3"/>
  <c r="AV817" i="3"/>
  <c r="AW817" i="3"/>
  <c r="AX817" i="3"/>
  <c r="AY817" i="3"/>
  <c r="BA817" i="3"/>
  <c r="AS818" i="3"/>
  <c r="AT818" i="3"/>
  <c r="AU818" i="3"/>
  <c r="AV818" i="3"/>
  <c r="AW818" i="3"/>
  <c r="AX818" i="3"/>
  <c r="AY818" i="3"/>
  <c r="BA818" i="3"/>
  <c r="AS819" i="3"/>
  <c r="AT819" i="3"/>
  <c r="AU819" i="3"/>
  <c r="AV819" i="3"/>
  <c r="AW819" i="3"/>
  <c r="AX819" i="3"/>
  <c r="AY819" i="3"/>
  <c r="BA819" i="3"/>
  <c r="AS820" i="3"/>
  <c r="AT820" i="3"/>
  <c r="AU820" i="3"/>
  <c r="AV820" i="3"/>
  <c r="AW820" i="3"/>
  <c r="AX820" i="3"/>
  <c r="AY820" i="3"/>
  <c r="BA820" i="3"/>
  <c r="AS821" i="3"/>
  <c r="AT821" i="3"/>
  <c r="AU821" i="3"/>
  <c r="AV821" i="3"/>
  <c r="AW821" i="3"/>
  <c r="AX821" i="3"/>
  <c r="AY821" i="3"/>
  <c r="BA821" i="3"/>
  <c r="AS822" i="3"/>
  <c r="AT822" i="3"/>
  <c r="AU822" i="3"/>
  <c r="AV822" i="3"/>
  <c r="AW822" i="3"/>
  <c r="AX822" i="3"/>
  <c r="AY822" i="3"/>
  <c r="BA822" i="3"/>
  <c r="AS823" i="3"/>
  <c r="AT823" i="3"/>
  <c r="AU823" i="3"/>
  <c r="AV823" i="3"/>
  <c r="AW823" i="3"/>
  <c r="AX823" i="3"/>
  <c r="AY823" i="3"/>
  <c r="BA823" i="3"/>
  <c r="AS824" i="3"/>
  <c r="AT824" i="3"/>
  <c r="AU824" i="3"/>
  <c r="AV824" i="3"/>
  <c r="AW824" i="3"/>
  <c r="AX824" i="3"/>
  <c r="AY824" i="3"/>
  <c r="BA824" i="3"/>
  <c r="AS825" i="3"/>
  <c r="AT825" i="3"/>
  <c r="AU825" i="3"/>
  <c r="AV825" i="3"/>
  <c r="AW825" i="3"/>
  <c r="AX825" i="3"/>
  <c r="AY825" i="3"/>
  <c r="BA825" i="3"/>
  <c r="AS826" i="3"/>
  <c r="AT826" i="3"/>
  <c r="AU826" i="3"/>
  <c r="AV826" i="3"/>
  <c r="AW826" i="3"/>
  <c r="AX826" i="3"/>
  <c r="AY826" i="3"/>
  <c r="BA826" i="3"/>
  <c r="AS827" i="3"/>
  <c r="AT827" i="3"/>
  <c r="AU827" i="3"/>
  <c r="AV827" i="3"/>
  <c r="AW827" i="3"/>
  <c r="AX827" i="3"/>
  <c r="AY827" i="3"/>
  <c r="BA827" i="3"/>
  <c r="AS828" i="3"/>
  <c r="AT828" i="3"/>
  <c r="AU828" i="3"/>
  <c r="AV828" i="3"/>
  <c r="AW828" i="3"/>
  <c r="AX828" i="3"/>
  <c r="AY828" i="3"/>
  <c r="BA828" i="3"/>
  <c r="AS829" i="3"/>
  <c r="AT829" i="3"/>
  <c r="AU829" i="3"/>
  <c r="AV829" i="3"/>
  <c r="AW829" i="3"/>
  <c r="AX829" i="3"/>
  <c r="AY829" i="3"/>
  <c r="BA829" i="3"/>
  <c r="AS830" i="3"/>
  <c r="AT830" i="3"/>
  <c r="AU830" i="3"/>
  <c r="AV830" i="3"/>
  <c r="AW830" i="3"/>
  <c r="AX830" i="3"/>
  <c r="AY830" i="3"/>
  <c r="BA830" i="3"/>
  <c r="AS831" i="3"/>
  <c r="AT831" i="3"/>
  <c r="AU831" i="3"/>
  <c r="AV831" i="3"/>
  <c r="AW831" i="3"/>
  <c r="AX831" i="3"/>
  <c r="AY831" i="3"/>
  <c r="BA831" i="3"/>
  <c r="AS832" i="3"/>
  <c r="AT832" i="3"/>
  <c r="AU832" i="3"/>
  <c r="AV832" i="3"/>
  <c r="AW832" i="3"/>
  <c r="AX832" i="3"/>
  <c r="AY832" i="3"/>
  <c r="BA832" i="3"/>
  <c r="AS833" i="3"/>
  <c r="AT833" i="3"/>
  <c r="AU833" i="3"/>
  <c r="AV833" i="3"/>
  <c r="AW833" i="3"/>
  <c r="AX833" i="3"/>
  <c r="AY833" i="3"/>
  <c r="BA833" i="3"/>
  <c r="AS834" i="3"/>
  <c r="AT834" i="3"/>
  <c r="AU834" i="3"/>
  <c r="AV834" i="3"/>
  <c r="AW834" i="3"/>
  <c r="AX834" i="3"/>
  <c r="AY834" i="3"/>
  <c r="BA834" i="3"/>
  <c r="AS835" i="3"/>
  <c r="AT835" i="3"/>
  <c r="AU835" i="3"/>
  <c r="AV835" i="3"/>
  <c r="AW835" i="3"/>
  <c r="AX835" i="3"/>
  <c r="AY835" i="3"/>
  <c r="BA835" i="3"/>
  <c r="AS836" i="3"/>
  <c r="AT836" i="3"/>
  <c r="AU836" i="3"/>
  <c r="AV836" i="3"/>
  <c r="AW836" i="3"/>
  <c r="AX836" i="3"/>
  <c r="AY836" i="3"/>
  <c r="BA836" i="3"/>
  <c r="AS837" i="3"/>
  <c r="AT837" i="3"/>
  <c r="AU837" i="3"/>
  <c r="AV837" i="3"/>
  <c r="AW837" i="3"/>
  <c r="AX837" i="3"/>
  <c r="AY837" i="3"/>
  <c r="BA837" i="3"/>
  <c r="AS838" i="3"/>
  <c r="AT838" i="3"/>
  <c r="AU838" i="3"/>
  <c r="AV838" i="3"/>
  <c r="AW838" i="3"/>
  <c r="AX838" i="3"/>
  <c r="AY838" i="3"/>
  <c r="BA838" i="3"/>
  <c r="AS839" i="3"/>
  <c r="AT839" i="3"/>
  <c r="AU839" i="3"/>
  <c r="AV839" i="3"/>
  <c r="AW839" i="3"/>
  <c r="AX839" i="3"/>
  <c r="AY839" i="3"/>
  <c r="BA839" i="3"/>
  <c r="AS840" i="3"/>
  <c r="AT840" i="3"/>
  <c r="AU840" i="3"/>
  <c r="AV840" i="3"/>
  <c r="AW840" i="3"/>
  <c r="AX840" i="3"/>
  <c r="AY840" i="3"/>
  <c r="BA840" i="3"/>
  <c r="AS841" i="3"/>
  <c r="AT841" i="3"/>
  <c r="AU841" i="3"/>
  <c r="AV841" i="3"/>
  <c r="AW841" i="3"/>
  <c r="AX841" i="3"/>
  <c r="AY841" i="3"/>
  <c r="BA841" i="3"/>
  <c r="AS842" i="3"/>
  <c r="AT842" i="3"/>
  <c r="AU842" i="3"/>
  <c r="AV842" i="3"/>
  <c r="AW842" i="3"/>
  <c r="AX842" i="3"/>
  <c r="AY842" i="3"/>
  <c r="BA842" i="3"/>
  <c r="AS843" i="3"/>
  <c r="AT843" i="3"/>
  <c r="AU843" i="3"/>
  <c r="AV843" i="3"/>
  <c r="AW843" i="3"/>
  <c r="AX843" i="3"/>
  <c r="AY843" i="3"/>
  <c r="BA843" i="3"/>
  <c r="AS844" i="3"/>
  <c r="AT844" i="3"/>
  <c r="AU844" i="3"/>
  <c r="AV844" i="3"/>
  <c r="AW844" i="3"/>
  <c r="AX844" i="3"/>
  <c r="AY844" i="3"/>
  <c r="BA844" i="3"/>
  <c r="AS845" i="3"/>
  <c r="AT845" i="3"/>
  <c r="AU845" i="3"/>
  <c r="AV845" i="3"/>
  <c r="AW845" i="3"/>
  <c r="AX845" i="3"/>
  <c r="AY845" i="3"/>
  <c r="BA845" i="3"/>
  <c r="AS846" i="3"/>
  <c r="AT846" i="3"/>
  <c r="AU846" i="3"/>
  <c r="AV846" i="3"/>
  <c r="AW846" i="3"/>
  <c r="AX846" i="3"/>
  <c r="AY846" i="3"/>
  <c r="BA846" i="3"/>
  <c r="AS847" i="3"/>
  <c r="AT847" i="3"/>
  <c r="AU847" i="3"/>
  <c r="AV847" i="3"/>
  <c r="AW847" i="3"/>
  <c r="AX847" i="3"/>
  <c r="AY847" i="3"/>
  <c r="BA847" i="3"/>
  <c r="AS848" i="3"/>
  <c r="AT848" i="3"/>
  <c r="AU848" i="3"/>
  <c r="AV848" i="3"/>
  <c r="AW848" i="3"/>
  <c r="AX848" i="3"/>
  <c r="AY848" i="3"/>
  <c r="BA848" i="3"/>
  <c r="AS849" i="3"/>
  <c r="AT849" i="3"/>
  <c r="AU849" i="3"/>
  <c r="AV849" i="3"/>
  <c r="AW849" i="3"/>
  <c r="AX849" i="3"/>
  <c r="AY849" i="3"/>
  <c r="BA849" i="3"/>
  <c r="AS850" i="3"/>
  <c r="AT850" i="3"/>
  <c r="AU850" i="3"/>
  <c r="AV850" i="3"/>
  <c r="AW850" i="3"/>
  <c r="AX850" i="3"/>
  <c r="AY850" i="3"/>
  <c r="BA850" i="3"/>
  <c r="AS851" i="3"/>
  <c r="AT851" i="3"/>
  <c r="AU851" i="3"/>
  <c r="AV851" i="3"/>
  <c r="AW851" i="3"/>
  <c r="AX851" i="3"/>
  <c r="AY851" i="3"/>
  <c r="BA851" i="3"/>
  <c r="AS852" i="3"/>
  <c r="AT852" i="3"/>
  <c r="AU852" i="3"/>
  <c r="AV852" i="3"/>
  <c r="AW852" i="3"/>
  <c r="AX852" i="3"/>
  <c r="AY852" i="3"/>
  <c r="BA852" i="3"/>
  <c r="AS853" i="3"/>
  <c r="AT853" i="3"/>
  <c r="AU853" i="3"/>
  <c r="AV853" i="3"/>
  <c r="AW853" i="3"/>
  <c r="AX853" i="3"/>
  <c r="AY853" i="3"/>
  <c r="BA853" i="3"/>
  <c r="AS854" i="3"/>
  <c r="AT854" i="3"/>
  <c r="AU854" i="3"/>
  <c r="AV854" i="3"/>
  <c r="AW854" i="3"/>
  <c r="AX854" i="3"/>
  <c r="AY854" i="3"/>
  <c r="BA854" i="3"/>
  <c r="AS855" i="3"/>
  <c r="AT855" i="3"/>
  <c r="AU855" i="3"/>
  <c r="AV855" i="3"/>
  <c r="AW855" i="3"/>
  <c r="AX855" i="3"/>
  <c r="AY855" i="3"/>
  <c r="BA855" i="3"/>
  <c r="AS856" i="3"/>
  <c r="AT856" i="3"/>
  <c r="AU856" i="3"/>
  <c r="AV856" i="3"/>
  <c r="AW856" i="3"/>
  <c r="AX856" i="3"/>
  <c r="AY856" i="3"/>
  <c r="BA856" i="3"/>
  <c r="AS857" i="3"/>
  <c r="AT857" i="3"/>
  <c r="AU857" i="3"/>
  <c r="AV857" i="3"/>
  <c r="AW857" i="3"/>
  <c r="AX857" i="3"/>
  <c r="AY857" i="3"/>
  <c r="BA857" i="3"/>
  <c r="AS858" i="3"/>
  <c r="AT858" i="3"/>
  <c r="AU858" i="3"/>
  <c r="AV858" i="3"/>
  <c r="AW858" i="3"/>
  <c r="AX858" i="3"/>
  <c r="AY858" i="3"/>
  <c r="BA858" i="3"/>
  <c r="AS859" i="3"/>
  <c r="AT859" i="3"/>
  <c r="AU859" i="3"/>
  <c r="AV859" i="3"/>
  <c r="AW859" i="3"/>
  <c r="AX859" i="3"/>
  <c r="AY859" i="3"/>
  <c r="BA859" i="3"/>
  <c r="AS860" i="3"/>
  <c r="AT860" i="3"/>
  <c r="AU860" i="3"/>
  <c r="AV860" i="3"/>
  <c r="AW860" i="3"/>
  <c r="AX860" i="3"/>
  <c r="AY860" i="3"/>
  <c r="BA860" i="3"/>
  <c r="AS861" i="3"/>
  <c r="AT861" i="3"/>
  <c r="AU861" i="3"/>
  <c r="AV861" i="3"/>
  <c r="AW861" i="3"/>
  <c r="AX861" i="3"/>
  <c r="AY861" i="3"/>
  <c r="BA861" i="3"/>
  <c r="AS862" i="3"/>
  <c r="AT862" i="3"/>
  <c r="AU862" i="3"/>
  <c r="AV862" i="3"/>
  <c r="AW862" i="3"/>
  <c r="AX862" i="3"/>
  <c r="AY862" i="3"/>
  <c r="BA862" i="3"/>
  <c r="AS863" i="3"/>
  <c r="AT863" i="3"/>
  <c r="AU863" i="3"/>
  <c r="AV863" i="3"/>
  <c r="AW863" i="3"/>
  <c r="AX863" i="3"/>
  <c r="AY863" i="3"/>
  <c r="BA863" i="3"/>
  <c r="AS864" i="3"/>
  <c r="AT864" i="3"/>
  <c r="AU864" i="3"/>
  <c r="AV864" i="3"/>
  <c r="AW864" i="3"/>
  <c r="AX864" i="3"/>
  <c r="AY864" i="3"/>
  <c r="BA864" i="3"/>
  <c r="AS865" i="3"/>
  <c r="AT865" i="3"/>
  <c r="AU865" i="3"/>
  <c r="AV865" i="3"/>
  <c r="AW865" i="3"/>
  <c r="AX865" i="3"/>
  <c r="AY865" i="3"/>
  <c r="BA865" i="3"/>
  <c r="AS866" i="3"/>
  <c r="AT866" i="3"/>
  <c r="AU866" i="3"/>
  <c r="AV866" i="3"/>
  <c r="AW866" i="3"/>
  <c r="AX866" i="3"/>
  <c r="AY866" i="3"/>
  <c r="BA866" i="3"/>
  <c r="AS867" i="3"/>
  <c r="AT867" i="3"/>
  <c r="AU867" i="3"/>
  <c r="AV867" i="3"/>
  <c r="AW867" i="3"/>
  <c r="AX867" i="3"/>
  <c r="AY867" i="3"/>
  <c r="BA867" i="3"/>
  <c r="AS868" i="3"/>
  <c r="AT868" i="3"/>
  <c r="AU868" i="3"/>
  <c r="AV868" i="3"/>
  <c r="AW868" i="3"/>
  <c r="AX868" i="3"/>
  <c r="AY868" i="3"/>
  <c r="BA868" i="3"/>
  <c r="AS869" i="3"/>
  <c r="AT869" i="3"/>
  <c r="AU869" i="3"/>
  <c r="AV869" i="3"/>
  <c r="AW869" i="3"/>
  <c r="AX869" i="3"/>
  <c r="AY869" i="3"/>
  <c r="BA869" i="3"/>
  <c r="AS870" i="3"/>
  <c r="AT870" i="3"/>
  <c r="AU870" i="3"/>
  <c r="AV870" i="3"/>
  <c r="AW870" i="3"/>
  <c r="AX870" i="3"/>
  <c r="AY870" i="3"/>
  <c r="BA870" i="3"/>
  <c r="AS871" i="3"/>
  <c r="AT871" i="3"/>
  <c r="AU871" i="3"/>
  <c r="AV871" i="3"/>
  <c r="AW871" i="3"/>
  <c r="AX871" i="3"/>
  <c r="AY871" i="3"/>
  <c r="BA871" i="3"/>
  <c r="AS872" i="3"/>
  <c r="AT872" i="3"/>
  <c r="AU872" i="3"/>
  <c r="AV872" i="3"/>
  <c r="AW872" i="3"/>
  <c r="AX872" i="3"/>
  <c r="AY872" i="3"/>
  <c r="BA872" i="3"/>
  <c r="AS873" i="3"/>
  <c r="AT873" i="3"/>
  <c r="AU873" i="3"/>
  <c r="AV873" i="3"/>
  <c r="AW873" i="3"/>
  <c r="AX873" i="3"/>
  <c r="AY873" i="3"/>
  <c r="BA873" i="3"/>
  <c r="AS874" i="3"/>
  <c r="AT874" i="3"/>
  <c r="AU874" i="3"/>
  <c r="AV874" i="3"/>
  <c r="AW874" i="3"/>
  <c r="AX874" i="3"/>
  <c r="AY874" i="3"/>
  <c r="BA874" i="3"/>
  <c r="AS875" i="3"/>
  <c r="AT875" i="3"/>
  <c r="AU875" i="3"/>
  <c r="AV875" i="3"/>
  <c r="AW875" i="3"/>
  <c r="AX875" i="3"/>
  <c r="AY875" i="3"/>
  <c r="BA875" i="3"/>
  <c r="AS876" i="3"/>
  <c r="AT876" i="3"/>
  <c r="AU876" i="3"/>
  <c r="AV876" i="3"/>
  <c r="AW876" i="3"/>
  <c r="AX876" i="3"/>
  <c r="AY876" i="3"/>
  <c r="BA876" i="3"/>
  <c r="AS877" i="3"/>
  <c r="AT877" i="3"/>
  <c r="AU877" i="3"/>
  <c r="AV877" i="3"/>
  <c r="AW877" i="3"/>
  <c r="AX877" i="3"/>
  <c r="AY877" i="3"/>
  <c r="BA877" i="3"/>
  <c r="AS878" i="3"/>
  <c r="AT878" i="3"/>
  <c r="AU878" i="3"/>
  <c r="AV878" i="3"/>
  <c r="AW878" i="3"/>
  <c r="AX878" i="3"/>
  <c r="AY878" i="3"/>
  <c r="BA878" i="3"/>
  <c r="AS879" i="3"/>
  <c r="AT879" i="3"/>
  <c r="AU879" i="3"/>
  <c r="AV879" i="3"/>
  <c r="AW879" i="3"/>
  <c r="AX879" i="3"/>
  <c r="AY879" i="3"/>
  <c r="BA879" i="3"/>
  <c r="AS880" i="3"/>
  <c r="AT880" i="3"/>
  <c r="AU880" i="3"/>
  <c r="AV880" i="3"/>
  <c r="AW880" i="3"/>
  <c r="AX880" i="3"/>
  <c r="AY880" i="3"/>
  <c r="BA880" i="3"/>
  <c r="AS881" i="3"/>
  <c r="AT881" i="3"/>
  <c r="AU881" i="3"/>
  <c r="AV881" i="3"/>
  <c r="AW881" i="3"/>
  <c r="AX881" i="3"/>
  <c r="AY881" i="3"/>
  <c r="BA881" i="3"/>
  <c r="AS882" i="3"/>
  <c r="AT882" i="3"/>
  <c r="AU882" i="3"/>
  <c r="AV882" i="3"/>
  <c r="AW882" i="3"/>
  <c r="AX882" i="3"/>
  <c r="AY882" i="3"/>
  <c r="BA882" i="3"/>
  <c r="AS883" i="3"/>
  <c r="AT883" i="3"/>
  <c r="AU883" i="3"/>
  <c r="AV883" i="3"/>
  <c r="AW883" i="3"/>
  <c r="AX883" i="3"/>
  <c r="AY883" i="3"/>
  <c r="BA883" i="3"/>
  <c r="AS884" i="3"/>
  <c r="AT884" i="3"/>
  <c r="AU884" i="3"/>
  <c r="AV884" i="3"/>
  <c r="AW884" i="3"/>
  <c r="AX884" i="3"/>
  <c r="AY884" i="3"/>
  <c r="BA884" i="3"/>
  <c r="AS885" i="3"/>
  <c r="AT885" i="3"/>
  <c r="AU885" i="3"/>
  <c r="AV885" i="3"/>
  <c r="AW885" i="3"/>
  <c r="AX885" i="3"/>
  <c r="AY885" i="3"/>
  <c r="BA885" i="3"/>
  <c r="AS886" i="3"/>
  <c r="AT886" i="3"/>
  <c r="AU886" i="3"/>
  <c r="AV886" i="3"/>
  <c r="AW886" i="3"/>
  <c r="AX886" i="3"/>
  <c r="AY886" i="3"/>
  <c r="BA886" i="3"/>
  <c r="AS887" i="3"/>
  <c r="AT887" i="3"/>
  <c r="AU887" i="3"/>
  <c r="AV887" i="3"/>
  <c r="AW887" i="3"/>
  <c r="AX887" i="3"/>
  <c r="AY887" i="3"/>
  <c r="BA887" i="3"/>
  <c r="AS888" i="3"/>
  <c r="AT888" i="3"/>
  <c r="AU888" i="3"/>
  <c r="AV888" i="3"/>
  <c r="AW888" i="3"/>
  <c r="AX888" i="3"/>
  <c r="AY888" i="3"/>
  <c r="BA888" i="3"/>
  <c r="AS889" i="3"/>
  <c r="AT889" i="3"/>
  <c r="AU889" i="3"/>
  <c r="AV889" i="3"/>
  <c r="AW889" i="3"/>
  <c r="AX889" i="3"/>
  <c r="AY889" i="3"/>
  <c r="BA889" i="3"/>
  <c r="AS890" i="3"/>
  <c r="AT890" i="3"/>
  <c r="AU890" i="3"/>
  <c r="AV890" i="3"/>
  <c r="AW890" i="3"/>
  <c r="AX890" i="3"/>
  <c r="AY890" i="3"/>
  <c r="BA890" i="3"/>
  <c r="AS891" i="3"/>
  <c r="AT891" i="3"/>
  <c r="AU891" i="3"/>
  <c r="AV891" i="3"/>
  <c r="AW891" i="3"/>
  <c r="AX891" i="3"/>
  <c r="AY891" i="3"/>
  <c r="BA891" i="3"/>
  <c r="AS892" i="3"/>
  <c r="AT892" i="3"/>
  <c r="AU892" i="3"/>
  <c r="AV892" i="3"/>
  <c r="AW892" i="3"/>
  <c r="AX892" i="3"/>
  <c r="AY892" i="3"/>
  <c r="BA892" i="3"/>
  <c r="AS893" i="3"/>
  <c r="AT893" i="3"/>
  <c r="AU893" i="3"/>
  <c r="AV893" i="3"/>
  <c r="AW893" i="3"/>
  <c r="AX893" i="3"/>
  <c r="AY893" i="3"/>
  <c r="BA893" i="3"/>
  <c r="AS894" i="3"/>
  <c r="AT894" i="3"/>
  <c r="AU894" i="3"/>
  <c r="AV894" i="3"/>
  <c r="AW894" i="3"/>
  <c r="AX894" i="3"/>
  <c r="AY894" i="3"/>
  <c r="BA894" i="3"/>
  <c r="AS895" i="3"/>
  <c r="AT895" i="3"/>
  <c r="AU895" i="3"/>
  <c r="AV895" i="3"/>
  <c r="AW895" i="3"/>
  <c r="AX895" i="3"/>
  <c r="AY895" i="3"/>
  <c r="BA895" i="3"/>
  <c r="AS896" i="3"/>
  <c r="AT896" i="3"/>
  <c r="AU896" i="3"/>
  <c r="AV896" i="3"/>
  <c r="AW896" i="3"/>
  <c r="AX896" i="3"/>
  <c r="AY896" i="3"/>
  <c r="BA896" i="3"/>
  <c r="AS897" i="3"/>
  <c r="AT897" i="3"/>
  <c r="AU897" i="3"/>
  <c r="AV897" i="3"/>
  <c r="AW897" i="3"/>
  <c r="AX897" i="3"/>
  <c r="AY897" i="3"/>
  <c r="BA897" i="3"/>
  <c r="AS898" i="3"/>
  <c r="AT898" i="3"/>
  <c r="AU898" i="3"/>
  <c r="AV898" i="3"/>
  <c r="AW898" i="3"/>
  <c r="AX898" i="3"/>
  <c r="AY898" i="3"/>
  <c r="BA898" i="3"/>
  <c r="AS899" i="3"/>
  <c r="AT899" i="3"/>
  <c r="AU899" i="3"/>
  <c r="AV899" i="3"/>
  <c r="AW899" i="3"/>
  <c r="AX899" i="3"/>
  <c r="AY899" i="3"/>
  <c r="BA899" i="3"/>
  <c r="AS900" i="3"/>
  <c r="AT900" i="3"/>
  <c r="AU900" i="3"/>
  <c r="AV900" i="3"/>
  <c r="AW900" i="3"/>
  <c r="AX900" i="3"/>
  <c r="AY900" i="3"/>
  <c r="BA900" i="3"/>
  <c r="AS901" i="3"/>
  <c r="AT901" i="3"/>
  <c r="AU901" i="3"/>
  <c r="AV901" i="3"/>
  <c r="AW901" i="3"/>
  <c r="AX901" i="3"/>
  <c r="AY901" i="3"/>
  <c r="BA901" i="3"/>
  <c r="AS902" i="3"/>
  <c r="AT902" i="3"/>
  <c r="AU902" i="3"/>
  <c r="AV902" i="3"/>
  <c r="AW902" i="3"/>
  <c r="AX902" i="3"/>
  <c r="AY902" i="3"/>
  <c r="BA902" i="3"/>
  <c r="AS903" i="3"/>
  <c r="AT903" i="3"/>
  <c r="AU903" i="3"/>
  <c r="AV903" i="3"/>
  <c r="AW903" i="3"/>
  <c r="AX903" i="3"/>
  <c r="AY903" i="3"/>
  <c r="BA903" i="3"/>
  <c r="AS904" i="3"/>
  <c r="AT904" i="3"/>
  <c r="AU904" i="3"/>
  <c r="AV904" i="3"/>
  <c r="AW904" i="3"/>
  <c r="AX904" i="3"/>
  <c r="AY904" i="3"/>
  <c r="BA904" i="3"/>
  <c r="AS905" i="3"/>
  <c r="AT905" i="3"/>
  <c r="AU905" i="3"/>
  <c r="AV905" i="3"/>
  <c r="AW905" i="3"/>
  <c r="AX905" i="3"/>
  <c r="AY905" i="3"/>
  <c r="BA905" i="3"/>
  <c r="AS906" i="3"/>
  <c r="AT906" i="3"/>
  <c r="AU906" i="3"/>
  <c r="AV906" i="3"/>
  <c r="AW906" i="3"/>
  <c r="AX906" i="3"/>
  <c r="AY906" i="3"/>
  <c r="BA906" i="3"/>
  <c r="AS907" i="3"/>
  <c r="AT907" i="3"/>
  <c r="AU907" i="3"/>
  <c r="AV907" i="3"/>
  <c r="AW907" i="3"/>
  <c r="AX907" i="3"/>
  <c r="AY907" i="3"/>
  <c r="BA907" i="3"/>
  <c r="AS908" i="3"/>
  <c r="AT908" i="3"/>
  <c r="AU908" i="3"/>
  <c r="AV908" i="3"/>
  <c r="AW908" i="3"/>
  <c r="AX908" i="3"/>
  <c r="AY908" i="3"/>
  <c r="BA908" i="3"/>
  <c r="AS909" i="3"/>
  <c r="AT909" i="3"/>
  <c r="AU909" i="3"/>
  <c r="AV909" i="3"/>
  <c r="AW909" i="3"/>
  <c r="AX909" i="3"/>
  <c r="AY909" i="3"/>
  <c r="BA909" i="3"/>
  <c r="AS910" i="3"/>
  <c r="AT910" i="3"/>
  <c r="AU910" i="3"/>
  <c r="AV910" i="3"/>
  <c r="AW910" i="3"/>
  <c r="AX910" i="3"/>
  <c r="AY910" i="3"/>
  <c r="BA910" i="3"/>
  <c r="AS911" i="3"/>
  <c r="AT911" i="3"/>
  <c r="AU911" i="3"/>
  <c r="AV911" i="3"/>
  <c r="AW911" i="3"/>
  <c r="AX911" i="3"/>
  <c r="AY911" i="3"/>
  <c r="BA911" i="3"/>
  <c r="AS912" i="3"/>
  <c r="AT912" i="3"/>
  <c r="AU912" i="3"/>
  <c r="AV912" i="3"/>
  <c r="AW912" i="3"/>
  <c r="AX912" i="3"/>
  <c r="AY912" i="3"/>
  <c r="BA912" i="3"/>
  <c r="AS913" i="3"/>
  <c r="AT913" i="3"/>
  <c r="AU913" i="3"/>
  <c r="AV913" i="3"/>
  <c r="AW913" i="3"/>
  <c r="AX913" i="3"/>
  <c r="AY913" i="3"/>
  <c r="BA913" i="3"/>
  <c r="AS914" i="3"/>
  <c r="AT914" i="3"/>
  <c r="AU914" i="3"/>
  <c r="AV914" i="3"/>
  <c r="AW914" i="3"/>
  <c r="AX914" i="3"/>
  <c r="AY914" i="3"/>
  <c r="BA914" i="3"/>
  <c r="AS915" i="3"/>
  <c r="AT915" i="3"/>
  <c r="AU915" i="3"/>
  <c r="AV915" i="3"/>
  <c r="AW915" i="3"/>
  <c r="AX915" i="3"/>
  <c r="AY915" i="3"/>
  <c r="BA915" i="3"/>
  <c r="AS916" i="3"/>
  <c r="AT916" i="3"/>
  <c r="AU916" i="3"/>
  <c r="AV916" i="3"/>
  <c r="AW916" i="3"/>
  <c r="AX916" i="3"/>
  <c r="AY916" i="3"/>
  <c r="BA916" i="3"/>
  <c r="AS917" i="3"/>
  <c r="AT917" i="3"/>
  <c r="AU917" i="3"/>
  <c r="AV917" i="3"/>
  <c r="AW917" i="3"/>
  <c r="AX917" i="3"/>
  <c r="AY917" i="3"/>
  <c r="BA917" i="3"/>
  <c r="AS918" i="3"/>
  <c r="AT918" i="3"/>
  <c r="AU918" i="3"/>
  <c r="AV918" i="3"/>
  <c r="AW918" i="3"/>
  <c r="AX918" i="3"/>
  <c r="AY918" i="3"/>
  <c r="BA918" i="3"/>
  <c r="AS919" i="3"/>
  <c r="AT919" i="3"/>
  <c r="AU919" i="3"/>
  <c r="AV919" i="3"/>
  <c r="AW919" i="3"/>
  <c r="AX919" i="3"/>
  <c r="AY919" i="3"/>
  <c r="BA919" i="3"/>
  <c r="AS920" i="3"/>
  <c r="AT920" i="3"/>
  <c r="AU920" i="3"/>
  <c r="AV920" i="3"/>
  <c r="AW920" i="3"/>
  <c r="AX920" i="3"/>
  <c r="AY920" i="3"/>
  <c r="BA920" i="3"/>
  <c r="AS921" i="3"/>
  <c r="AT921" i="3"/>
  <c r="AU921" i="3"/>
  <c r="AV921" i="3"/>
  <c r="AW921" i="3"/>
  <c r="AX921" i="3"/>
  <c r="AY921" i="3"/>
  <c r="BA921" i="3"/>
  <c r="AS922" i="3"/>
  <c r="AT922" i="3"/>
  <c r="AU922" i="3"/>
  <c r="AV922" i="3"/>
  <c r="AW922" i="3"/>
  <c r="AX922" i="3"/>
  <c r="AY922" i="3"/>
  <c r="BA922" i="3"/>
  <c r="AS923" i="3"/>
  <c r="AT923" i="3"/>
  <c r="AU923" i="3"/>
  <c r="AV923" i="3"/>
  <c r="AW923" i="3"/>
  <c r="AX923" i="3"/>
  <c r="AY923" i="3"/>
  <c r="BA923" i="3"/>
  <c r="AS924" i="3"/>
  <c r="AT924" i="3"/>
  <c r="AU924" i="3"/>
  <c r="AV924" i="3"/>
  <c r="AW924" i="3"/>
  <c r="AX924" i="3"/>
  <c r="AY924" i="3"/>
  <c r="BA924" i="3"/>
  <c r="AS925" i="3"/>
  <c r="AT925" i="3"/>
  <c r="AU925" i="3"/>
  <c r="AV925" i="3"/>
  <c r="AW925" i="3"/>
  <c r="AX925" i="3"/>
  <c r="AY925" i="3"/>
  <c r="BA925" i="3"/>
  <c r="AS926" i="3"/>
  <c r="AT926" i="3"/>
  <c r="AU926" i="3"/>
  <c r="AV926" i="3"/>
  <c r="AW926" i="3"/>
  <c r="AX926" i="3"/>
  <c r="AY926" i="3"/>
  <c r="BA926" i="3"/>
  <c r="AS927" i="3"/>
  <c r="AT927" i="3"/>
  <c r="AU927" i="3"/>
  <c r="AV927" i="3"/>
  <c r="AW927" i="3"/>
  <c r="AX927" i="3"/>
  <c r="AY927" i="3"/>
  <c r="BA927" i="3"/>
  <c r="AS928" i="3"/>
  <c r="AT928" i="3"/>
  <c r="AU928" i="3"/>
  <c r="AV928" i="3"/>
  <c r="AW928" i="3"/>
  <c r="AX928" i="3"/>
  <c r="AY928" i="3"/>
  <c r="BA928" i="3"/>
  <c r="AS929" i="3"/>
  <c r="AT929" i="3"/>
  <c r="AU929" i="3"/>
  <c r="AV929" i="3"/>
  <c r="AW929" i="3"/>
  <c r="AX929" i="3"/>
  <c r="AY929" i="3"/>
  <c r="BA929" i="3"/>
  <c r="AS930" i="3"/>
  <c r="AT930" i="3"/>
  <c r="AU930" i="3"/>
  <c r="AV930" i="3"/>
  <c r="AW930" i="3"/>
  <c r="AX930" i="3"/>
  <c r="AY930" i="3"/>
  <c r="BA930" i="3"/>
  <c r="AS931" i="3"/>
  <c r="AT931" i="3"/>
  <c r="AU931" i="3"/>
  <c r="AV931" i="3"/>
  <c r="AW931" i="3"/>
  <c r="AX931" i="3"/>
  <c r="AY931" i="3"/>
  <c r="BA931" i="3"/>
  <c r="AS932" i="3"/>
  <c r="AT932" i="3"/>
  <c r="AU932" i="3"/>
  <c r="AV932" i="3"/>
  <c r="AW932" i="3"/>
  <c r="AX932" i="3"/>
  <c r="AY932" i="3"/>
  <c r="BA932" i="3"/>
  <c r="AS933" i="3"/>
  <c r="AT933" i="3"/>
  <c r="AU933" i="3"/>
  <c r="AV933" i="3"/>
  <c r="AW933" i="3"/>
  <c r="AX933" i="3"/>
  <c r="AY933" i="3"/>
  <c r="BA933" i="3"/>
  <c r="AS934" i="3"/>
  <c r="AT934" i="3"/>
  <c r="AU934" i="3"/>
  <c r="AV934" i="3"/>
  <c r="AW934" i="3"/>
  <c r="AX934" i="3"/>
  <c r="AY934" i="3"/>
  <c r="BA934" i="3"/>
  <c r="AS935" i="3"/>
  <c r="AT935" i="3"/>
  <c r="AU935" i="3"/>
  <c r="AV935" i="3"/>
  <c r="AW935" i="3"/>
  <c r="AX935" i="3"/>
  <c r="AY935" i="3"/>
  <c r="BA935" i="3"/>
  <c r="AS936" i="3"/>
  <c r="AT936" i="3"/>
  <c r="AU936" i="3"/>
  <c r="AV936" i="3"/>
  <c r="AW936" i="3"/>
  <c r="AX936" i="3"/>
  <c r="AY936" i="3"/>
  <c r="BA936" i="3"/>
  <c r="AS937" i="3"/>
  <c r="AT937" i="3"/>
  <c r="AU937" i="3"/>
  <c r="AV937" i="3"/>
  <c r="AW937" i="3"/>
  <c r="AX937" i="3"/>
  <c r="AY937" i="3"/>
  <c r="BA937" i="3"/>
  <c r="AS938" i="3"/>
  <c r="AT938" i="3"/>
  <c r="AU938" i="3"/>
  <c r="AV938" i="3"/>
  <c r="AW938" i="3"/>
  <c r="AX938" i="3"/>
  <c r="AY938" i="3"/>
  <c r="BA938" i="3"/>
  <c r="AS939" i="3"/>
  <c r="AT939" i="3"/>
  <c r="AU939" i="3"/>
  <c r="AV939" i="3"/>
  <c r="AW939" i="3"/>
  <c r="AX939" i="3"/>
  <c r="AY939" i="3"/>
  <c r="BA939" i="3"/>
  <c r="AS940" i="3"/>
  <c r="AT940" i="3"/>
  <c r="AU940" i="3"/>
  <c r="AV940" i="3"/>
  <c r="AW940" i="3"/>
  <c r="AX940" i="3"/>
  <c r="AY940" i="3"/>
  <c r="BA940" i="3"/>
  <c r="AS941" i="3"/>
  <c r="AT941" i="3"/>
  <c r="AU941" i="3"/>
  <c r="AV941" i="3"/>
  <c r="AW941" i="3"/>
  <c r="AX941" i="3"/>
  <c r="AY941" i="3"/>
  <c r="BA941" i="3"/>
  <c r="AS942" i="3"/>
  <c r="AT942" i="3"/>
  <c r="AU942" i="3"/>
  <c r="AV942" i="3"/>
  <c r="AW942" i="3"/>
  <c r="AX942" i="3"/>
  <c r="AY942" i="3"/>
  <c r="BA942" i="3"/>
  <c r="AS943" i="3"/>
  <c r="AT943" i="3"/>
  <c r="AU943" i="3"/>
  <c r="AV943" i="3"/>
  <c r="AW943" i="3"/>
  <c r="AX943" i="3"/>
  <c r="AY943" i="3"/>
  <c r="BA943" i="3"/>
  <c r="AS944" i="3"/>
  <c r="AT944" i="3"/>
  <c r="AU944" i="3"/>
  <c r="AV944" i="3"/>
  <c r="AW944" i="3"/>
  <c r="AX944" i="3"/>
  <c r="AY944" i="3"/>
  <c r="BA944" i="3"/>
  <c r="AS945" i="3"/>
  <c r="AT945" i="3"/>
  <c r="AU945" i="3"/>
  <c r="AV945" i="3"/>
  <c r="AW945" i="3"/>
  <c r="AX945" i="3"/>
  <c r="AY945" i="3"/>
  <c r="BA945" i="3"/>
  <c r="AS946" i="3"/>
  <c r="AT946" i="3"/>
  <c r="AU946" i="3"/>
  <c r="AV946" i="3"/>
  <c r="AW946" i="3"/>
  <c r="AX946" i="3"/>
  <c r="AY946" i="3"/>
  <c r="BA946" i="3"/>
  <c r="AS947" i="3"/>
  <c r="AT947" i="3"/>
  <c r="AU947" i="3"/>
  <c r="AV947" i="3"/>
  <c r="AW947" i="3"/>
  <c r="AX947" i="3"/>
  <c r="AY947" i="3"/>
  <c r="BA947" i="3"/>
  <c r="AS948" i="3"/>
  <c r="AT948" i="3"/>
  <c r="AU948" i="3"/>
  <c r="AV948" i="3"/>
  <c r="AW948" i="3"/>
  <c r="AX948" i="3"/>
  <c r="AY948" i="3"/>
  <c r="BA948" i="3"/>
  <c r="AS949" i="3"/>
  <c r="AT949" i="3"/>
  <c r="AU949" i="3"/>
  <c r="AV949" i="3"/>
  <c r="AW949" i="3"/>
  <c r="AX949" i="3"/>
  <c r="AY949" i="3"/>
  <c r="BA949" i="3"/>
  <c r="AS950" i="3"/>
  <c r="AT950" i="3"/>
  <c r="AU950" i="3"/>
  <c r="AV950" i="3"/>
  <c r="AW950" i="3"/>
  <c r="AX950" i="3"/>
  <c r="AY950" i="3"/>
  <c r="BA950" i="3"/>
  <c r="AS951" i="3"/>
  <c r="AT951" i="3"/>
  <c r="AU951" i="3"/>
  <c r="AV951" i="3"/>
  <c r="AW951" i="3"/>
  <c r="AX951" i="3"/>
  <c r="AY951" i="3"/>
  <c r="BA951" i="3"/>
  <c r="AS952" i="3"/>
  <c r="AT952" i="3"/>
  <c r="AU952" i="3"/>
  <c r="AV952" i="3"/>
  <c r="AW952" i="3"/>
  <c r="AX952" i="3"/>
  <c r="AY952" i="3"/>
  <c r="BA952" i="3"/>
  <c r="AS953" i="3"/>
  <c r="AT953" i="3"/>
  <c r="AU953" i="3"/>
  <c r="AV953" i="3"/>
  <c r="AW953" i="3"/>
  <c r="AX953" i="3"/>
  <c r="AY953" i="3"/>
  <c r="BA953" i="3"/>
  <c r="AS954" i="3"/>
  <c r="AT954" i="3"/>
  <c r="AU954" i="3"/>
  <c r="AV954" i="3"/>
  <c r="AW954" i="3"/>
  <c r="AX954" i="3"/>
  <c r="AY954" i="3"/>
  <c r="BA954" i="3"/>
  <c r="AS955" i="3"/>
  <c r="AT955" i="3"/>
  <c r="AU955" i="3"/>
  <c r="AV955" i="3"/>
  <c r="AW955" i="3"/>
  <c r="AX955" i="3"/>
  <c r="AY955" i="3"/>
  <c r="BA955" i="3"/>
  <c r="AS956" i="3"/>
  <c r="AT956" i="3"/>
  <c r="AU956" i="3"/>
  <c r="AV956" i="3"/>
  <c r="AW956" i="3"/>
  <c r="AX956" i="3"/>
  <c r="AY956" i="3"/>
  <c r="BA956" i="3"/>
  <c r="AS957" i="3"/>
  <c r="AT957" i="3"/>
  <c r="AU957" i="3"/>
  <c r="AV957" i="3"/>
  <c r="AW957" i="3"/>
  <c r="AX957" i="3"/>
  <c r="AY957" i="3"/>
  <c r="BA957" i="3"/>
  <c r="AS958" i="3"/>
  <c r="AT958" i="3"/>
  <c r="AU958" i="3"/>
  <c r="AV958" i="3"/>
  <c r="AW958" i="3"/>
  <c r="AX958" i="3"/>
  <c r="AY958" i="3"/>
  <c r="BA958" i="3"/>
  <c r="AS959" i="3"/>
  <c r="AT959" i="3"/>
  <c r="AU959" i="3"/>
  <c r="AV959" i="3"/>
  <c r="AW959" i="3"/>
  <c r="AX959" i="3"/>
  <c r="AY959" i="3"/>
  <c r="BA959" i="3"/>
  <c r="AS960" i="3"/>
  <c r="AT960" i="3"/>
  <c r="AU960" i="3"/>
  <c r="AV960" i="3"/>
  <c r="AW960" i="3"/>
  <c r="AX960" i="3"/>
  <c r="AY960" i="3"/>
  <c r="BA960" i="3"/>
  <c r="AS961" i="3"/>
  <c r="AT961" i="3"/>
  <c r="AU961" i="3"/>
  <c r="AV961" i="3"/>
  <c r="AW961" i="3"/>
  <c r="AX961" i="3"/>
  <c r="AY961" i="3"/>
  <c r="BA961" i="3"/>
  <c r="AS962" i="3"/>
  <c r="AT962" i="3"/>
  <c r="AU962" i="3"/>
  <c r="AV962" i="3"/>
  <c r="AW962" i="3"/>
  <c r="AX962" i="3"/>
  <c r="AY962" i="3"/>
  <c r="BA962" i="3"/>
  <c r="AS963" i="3"/>
  <c r="AT963" i="3"/>
  <c r="AU963" i="3"/>
  <c r="AV963" i="3"/>
  <c r="AW963" i="3"/>
  <c r="AX963" i="3"/>
  <c r="AY963" i="3"/>
  <c r="BA963" i="3"/>
  <c r="AS964" i="3"/>
  <c r="AT964" i="3"/>
  <c r="AU964" i="3"/>
  <c r="AV964" i="3"/>
  <c r="AW964" i="3"/>
  <c r="AX964" i="3"/>
  <c r="AY964" i="3"/>
  <c r="BA964" i="3"/>
  <c r="AS965" i="3"/>
  <c r="AT965" i="3"/>
  <c r="AU965" i="3"/>
  <c r="AV965" i="3"/>
  <c r="AW965" i="3"/>
  <c r="AX965" i="3"/>
  <c r="AY965" i="3"/>
  <c r="BA965" i="3"/>
  <c r="AS966" i="3"/>
  <c r="AT966" i="3"/>
  <c r="AU966" i="3"/>
  <c r="AV966" i="3"/>
  <c r="AW966" i="3"/>
  <c r="AX966" i="3"/>
  <c r="AY966" i="3"/>
  <c r="BA966" i="3"/>
  <c r="AS967" i="3"/>
  <c r="AT967" i="3"/>
  <c r="AU967" i="3"/>
  <c r="AV967" i="3"/>
  <c r="AW967" i="3"/>
  <c r="AX967" i="3"/>
  <c r="AY967" i="3"/>
  <c r="BA967" i="3"/>
  <c r="AS968" i="3"/>
  <c r="AT968" i="3"/>
  <c r="AU968" i="3"/>
  <c r="AV968" i="3"/>
  <c r="AW968" i="3"/>
  <c r="AX968" i="3"/>
  <c r="AY968" i="3"/>
  <c r="BA968" i="3"/>
  <c r="AS969" i="3"/>
  <c r="AT969" i="3"/>
  <c r="AU969" i="3"/>
  <c r="AV969" i="3"/>
  <c r="AW969" i="3"/>
  <c r="AX969" i="3"/>
  <c r="AY969" i="3"/>
  <c r="BA969" i="3"/>
  <c r="AS970" i="3"/>
  <c r="AT970" i="3"/>
  <c r="AU970" i="3"/>
  <c r="AV970" i="3"/>
  <c r="AW970" i="3"/>
  <c r="AX970" i="3"/>
  <c r="AY970" i="3"/>
  <c r="BA970" i="3"/>
  <c r="AS971" i="3"/>
  <c r="AT971" i="3"/>
  <c r="AU971" i="3"/>
  <c r="AV971" i="3"/>
  <c r="AW971" i="3"/>
  <c r="AX971" i="3"/>
  <c r="AY971" i="3"/>
  <c r="BA971" i="3"/>
  <c r="AS972" i="3"/>
  <c r="AT972" i="3"/>
  <c r="AU972" i="3"/>
  <c r="AV972" i="3"/>
  <c r="AW972" i="3"/>
  <c r="AX972" i="3"/>
  <c r="AY972" i="3"/>
  <c r="BA972" i="3"/>
  <c r="AS973" i="3"/>
  <c r="AT973" i="3"/>
  <c r="AU973" i="3"/>
  <c r="AV973" i="3"/>
  <c r="AW973" i="3"/>
  <c r="AX973" i="3"/>
  <c r="AY973" i="3"/>
  <c r="BA973" i="3"/>
  <c r="AS974" i="3"/>
  <c r="AT974" i="3"/>
  <c r="AU974" i="3"/>
  <c r="AV974" i="3"/>
  <c r="AW974" i="3"/>
  <c r="AX974" i="3"/>
  <c r="AY974" i="3"/>
  <c r="BA974" i="3"/>
  <c r="AS975" i="3"/>
  <c r="AT975" i="3"/>
  <c r="AU975" i="3"/>
  <c r="AV975" i="3"/>
  <c r="AW975" i="3"/>
  <c r="AX975" i="3"/>
  <c r="AY975" i="3"/>
  <c r="BA975" i="3"/>
  <c r="AS976" i="3"/>
  <c r="AT976" i="3"/>
  <c r="AU976" i="3"/>
  <c r="AV976" i="3"/>
  <c r="AW976" i="3"/>
  <c r="AX976" i="3"/>
  <c r="AY976" i="3"/>
  <c r="BA976" i="3"/>
  <c r="AS977" i="3"/>
  <c r="AT977" i="3"/>
  <c r="AU977" i="3"/>
  <c r="AV977" i="3"/>
  <c r="AW977" i="3"/>
  <c r="AX977" i="3"/>
  <c r="AY977" i="3"/>
  <c r="BA977" i="3"/>
  <c r="AS978" i="3"/>
  <c r="AT978" i="3"/>
  <c r="AU978" i="3"/>
  <c r="AV978" i="3"/>
  <c r="AW978" i="3"/>
  <c r="AX978" i="3"/>
  <c r="AY978" i="3"/>
  <c r="BA978" i="3"/>
  <c r="AS979" i="3"/>
  <c r="AT979" i="3"/>
  <c r="AU979" i="3"/>
  <c r="AV979" i="3"/>
  <c r="AW979" i="3"/>
  <c r="AX979" i="3"/>
  <c r="AY979" i="3"/>
  <c r="BA979" i="3"/>
  <c r="AS980" i="3"/>
  <c r="AT980" i="3"/>
  <c r="AU980" i="3"/>
  <c r="AV980" i="3"/>
  <c r="AW980" i="3"/>
  <c r="AX980" i="3"/>
  <c r="AY980" i="3"/>
  <c r="BA980" i="3"/>
  <c r="AS981" i="3"/>
  <c r="AT981" i="3"/>
  <c r="AU981" i="3"/>
  <c r="AV981" i="3"/>
  <c r="AW981" i="3"/>
  <c r="AX981" i="3"/>
  <c r="AY981" i="3"/>
  <c r="BA981" i="3"/>
  <c r="AS982" i="3"/>
  <c r="AT982" i="3"/>
  <c r="AU982" i="3"/>
  <c r="AV982" i="3"/>
  <c r="AW982" i="3"/>
  <c r="AX982" i="3"/>
  <c r="AY982" i="3"/>
  <c r="BA982" i="3"/>
  <c r="AS983" i="3"/>
  <c r="AT983" i="3"/>
  <c r="AU983" i="3"/>
  <c r="AV983" i="3"/>
  <c r="AW983" i="3"/>
  <c r="AX983" i="3"/>
  <c r="AY983" i="3"/>
  <c r="BA983" i="3"/>
  <c r="AS984" i="3"/>
  <c r="AT984" i="3"/>
  <c r="AU984" i="3"/>
  <c r="AV984" i="3"/>
  <c r="AW984" i="3"/>
  <c r="AX984" i="3"/>
  <c r="AY984" i="3"/>
  <c r="BA984" i="3"/>
  <c r="AS985" i="3"/>
  <c r="AT985" i="3"/>
  <c r="AU985" i="3"/>
  <c r="AV985" i="3"/>
  <c r="AW985" i="3"/>
  <c r="AX985" i="3"/>
  <c r="AY985" i="3"/>
  <c r="BA985" i="3"/>
  <c r="AS986" i="3"/>
  <c r="AT986" i="3"/>
  <c r="AU986" i="3"/>
  <c r="AV986" i="3"/>
  <c r="AW986" i="3"/>
  <c r="AX986" i="3"/>
  <c r="AY986" i="3"/>
  <c r="BA986" i="3"/>
  <c r="AS987" i="3"/>
  <c r="AT987" i="3"/>
  <c r="AU987" i="3"/>
  <c r="AV987" i="3"/>
  <c r="AW987" i="3"/>
  <c r="AX987" i="3"/>
  <c r="AY987" i="3"/>
  <c r="BA987" i="3"/>
  <c r="AS988" i="3"/>
  <c r="AT988" i="3"/>
  <c r="AU988" i="3"/>
  <c r="AV988" i="3"/>
  <c r="AW988" i="3"/>
  <c r="AX988" i="3"/>
  <c r="AY988" i="3"/>
  <c r="BA988" i="3"/>
  <c r="AS989" i="3"/>
  <c r="AT989" i="3"/>
  <c r="AU989" i="3"/>
  <c r="AV989" i="3"/>
  <c r="AW989" i="3"/>
  <c r="AX989" i="3"/>
  <c r="AY989" i="3"/>
  <c r="BA989" i="3"/>
  <c r="AS990" i="3"/>
  <c r="AT990" i="3"/>
  <c r="AU990" i="3"/>
  <c r="AV990" i="3"/>
  <c r="AW990" i="3"/>
  <c r="AX990" i="3"/>
  <c r="AY990" i="3"/>
  <c r="BA990" i="3"/>
  <c r="AS991" i="3"/>
  <c r="AT991" i="3"/>
  <c r="AU991" i="3"/>
  <c r="AV991" i="3"/>
  <c r="AW991" i="3"/>
  <c r="AX991" i="3"/>
  <c r="AY991" i="3"/>
  <c r="BA991" i="3"/>
  <c r="AS992" i="3"/>
  <c r="AT992" i="3"/>
  <c r="AU992" i="3"/>
  <c r="AV992" i="3"/>
  <c r="AW992" i="3"/>
  <c r="AX992" i="3"/>
  <c r="AY992" i="3"/>
  <c r="BA992" i="3"/>
  <c r="AS993" i="3"/>
  <c r="AT993" i="3"/>
  <c r="AU993" i="3"/>
  <c r="AV993" i="3"/>
  <c r="AW993" i="3"/>
  <c r="AX993" i="3"/>
  <c r="AY993" i="3"/>
  <c r="BA993" i="3"/>
  <c r="AS994" i="3"/>
  <c r="AT994" i="3"/>
  <c r="AU994" i="3"/>
  <c r="AV994" i="3"/>
  <c r="AW994" i="3"/>
  <c r="AX994" i="3"/>
  <c r="AY994" i="3"/>
  <c r="BA994" i="3"/>
  <c r="AS995" i="3"/>
  <c r="AT995" i="3"/>
  <c r="AU995" i="3"/>
  <c r="AV995" i="3"/>
  <c r="AW995" i="3"/>
  <c r="AX995" i="3"/>
  <c r="AY995" i="3"/>
  <c r="BA995" i="3"/>
  <c r="AS996" i="3"/>
  <c r="AT996" i="3"/>
  <c r="AU996" i="3"/>
  <c r="AV996" i="3"/>
  <c r="AW996" i="3"/>
  <c r="AX996" i="3"/>
  <c r="AY996" i="3"/>
  <c r="BA996" i="3"/>
  <c r="AS997" i="3"/>
  <c r="AT997" i="3"/>
  <c r="AU997" i="3"/>
  <c r="AV997" i="3"/>
  <c r="AW997" i="3"/>
  <c r="AX997" i="3"/>
  <c r="AY997" i="3"/>
  <c r="BA997" i="3"/>
  <c r="AS998" i="3"/>
  <c r="AT998" i="3"/>
  <c r="AU998" i="3"/>
  <c r="AV998" i="3"/>
  <c r="AW998" i="3"/>
  <c r="AX998" i="3"/>
  <c r="AY998" i="3"/>
  <c r="BA998" i="3"/>
  <c r="AS999" i="3"/>
  <c r="AT999" i="3"/>
  <c r="AU999" i="3"/>
  <c r="AV999" i="3"/>
  <c r="AW999" i="3"/>
  <c r="AX999" i="3"/>
  <c r="AY999" i="3"/>
  <c r="BA999" i="3"/>
  <c r="AS1000" i="3"/>
  <c r="AT1000" i="3"/>
  <c r="AU1000" i="3"/>
  <c r="AV1000" i="3"/>
  <c r="AW1000" i="3"/>
  <c r="AX1000" i="3"/>
  <c r="AY1000" i="3"/>
  <c r="BA1000" i="3"/>
  <c r="AS1001" i="3"/>
  <c r="AT1001" i="3"/>
  <c r="AU1001" i="3"/>
  <c r="AV1001" i="3"/>
  <c r="AW1001" i="3"/>
  <c r="AX1001" i="3"/>
  <c r="AY1001" i="3"/>
  <c r="BA1001" i="3"/>
  <c r="AS1002" i="3"/>
  <c r="AT1002" i="3"/>
  <c r="AU1002" i="3"/>
  <c r="AV1002" i="3"/>
  <c r="AW1002" i="3"/>
  <c r="AX1002" i="3"/>
  <c r="AY1002" i="3"/>
  <c r="BA1002" i="3"/>
  <c r="AT2" i="3"/>
  <c r="AU2" i="3"/>
  <c r="AV2" i="3"/>
  <c r="AW2" i="3"/>
  <c r="AX2" i="3"/>
  <c r="AY2" i="3"/>
  <c r="BA2" i="3"/>
  <c r="AS2" i="3"/>
  <c r="AH3" i="3"/>
  <c r="AI3" i="3"/>
  <c r="AJ3" i="3"/>
  <c r="AK3" i="3"/>
  <c r="AL3" i="3"/>
  <c r="AM3" i="3"/>
  <c r="AN3" i="3"/>
  <c r="AP3" i="3"/>
  <c r="AH4" i="3"/>
  <c r="AI4" i="3"/>
  <c r="AJ4" i="3"/>
  <c r="AK4" i="3"/>
  <c r="AL4" i="3"/>
  <c r="AM4" i="3"/>
  <c r="AN4" i="3"/>
  <c r="AP4" i="3"/>
  <c r="AH5" i="3"/>
  <c r="AI5" i="3"/>
  <c r="AJ5" i="3"/>
  <c r="AK5" i="3"/>
  <c r="AL5" i="3"/>
  <c r="AM5" i="3"/>
  <c r="AN5" i="3"/>
  <c r="AP5" i="3"/>
  <c r="AH6" i="3"/>
  <c r="AI6" i="3"/>
  <c r="AJ6" i="3"/>
  <c r="AK6" i="3"/>
  <c r="AL6" i="3"/>
  <c r="AM6" i="3"/>
  <c r="AN6" i="3"/>
  <c r="AP6" i="3"/>
  <c r="AH7" i="3"/>
  <c r="AI7" i="3"/>
  <c r="AJ7" i="3"/>
  <c r="AK7" i="3"/>
  <c r="AL7" i="3"/>
  <c r="AM7" i="3"/>
  <c r="AN7" i="3"/>
  <c r="AP7" i="3"/>
  <c r="AH8" i="3"/>
  <c r="AI8" i="3"/>
  <c r="AJ8" i="3"/>
  <c r="AK8" i="3"/>
  <c r="AL8" i="3"/>
  <c r="AM8" i="3"/>
  <c r="AN8" i="3"/>
  <c r="AP8" i="3"/>
  <c r="AH9" i="3"/>
  <c r="AI9" i="3"/>
  <c r="AJ9" i="3"/>
  <c r="AK9" i="3"/>
  <c r="AL9" i="3"/>
  <c r="AM9" i="3"/>
  <c r="AN9" i="3"/>
  <c r="AP9" i="3"/>
  <c r="AH10" i="3"/>
  <c r="AI10" i="3"/>
  <c r="AJ10" i="3"/>
  <c r="AK10" i="3"/>
  <c r="AL10" i="3"/>
  <c r="AM10" i="3"/>
  <c r="AN10" i="3"/>
  <c r="AP10" i="3"/>
  <c r="AH11" i="3"/>
  <c r="AI11" i="3"/>
  <c r="AJ11" i="3"/>
  <c r="AK11" i="3"/>
  <c r="AL11" i="3"/>
  <c r="AM11" i="3"/>
  <c r="AN11" i="3"/>
  <c r="AP11" i="3"/>
  <c r="AH12" i="3"/>
  <c r="AI12" i="3"/>
  <c r="AJ12" i="3"/>
  <c r="AK12" i="3"/>
  <c r="AL12" i="3"/>
  <c r="AM12" i="3"/>
  <c r="AN12" i="3"/>
  <c r="AP12" i="3"/>
  <c r="AH13" i="3"/>
  <c r="AI13" i="3"/>
  <c r="AJ13" i="3"/>
  <c r="AK13" i="3"/>
  <c r="AL13" i="3"/>
  <c r="AM13" i="3"/>
  <c r="AN13" i="3"/>
  <c r="AP13" i="3"/>
  <c r="AH14" i="3"/>
  <c r="AI14" i="3"/>
  <c r="AJ14" i="3"/>
  <c r="AK14" i="3"/>
  <c r="AL14" i="3"/>
  <c r="AM14" i="3"/>
  <c r="AN14" i="3"/>
  <c r="AP14" i="3"/>
  <c r="AH15" i="3"/>
  <c r="AI15" i="3"/>
  <c r="AJ15" i="3"/>
  <c r="AK15" i="3"/>
  <c r="AL15" i="3"/>
  <c r="AM15" i="3"/>
  <c r="AN15" i="3"/>
  <c r="AP15" i="3"/>
  <c r="AH16" i="3"/>
  <c r="AI16" i="3"/>
  <c r="AJ16" i="3"/>
  <c r="AK16" i="3"/>
  <c r="AL16" i="3"/>
  <c r="AM16" i="3"/>
  <c r="AN16" i="3"/>
  <c r="AP16" i="3"/>
  <c r="AH17" i="3"/>
  <c r="AI17" i="3"/>
  <c r="AJ17" i="3"/>
  <c r="AK17" i="3"/>
  <c r="AL17" i="3"/>
  <c r="AM17" i="3"/>
  <c r="AN17" i="3"/>
  <c r="AP17" i="3"/>
  <c r="AH18" i="3"/>
  <c r="AI18" i="3"/>
  <c r="AJ18" i="3"/>
  <c r="AK18" i="3"/>
  <c r="AL18" i="3"/>
  <c r="AM18" i="3"/>
  <c r="AN18" i="3"/>
  <c r="AP18" i="3"/>
  <c r="AH19" i="3"/>
  <c r="AI19" i="3"/>
  <c r="AJ19" i="3"/>
  <c r="AK19" i="3"/>
  <c r="AL19" i="3"/>
  <c r="AM19" i="3"/>
  <c r="AN19" i="3"/>
  <c r="AP19" i="3"/>
  <c r="AH20" i="3"/>
  <c r="AI20" i="3"/>
  <c r="AJ20" i="3"/>
  <c r="AK20" i="3"/>
  <c r="AL20" i="3"/>
  <c r="AM20" i="3"/>
  <c r="AN20" i="3"/>
  <c r="AP20" i="3"/>
  <c r="AH21" i="3"/>
  <c r="AI21" i="3"/>
  <c r="AJ21" i="3"/>
  <c r="AK21" i="3"/>
  <c r="AL21" i="3"/>
  <c r="AM21" i="3"/>
  <c r="AN21" i="3"/>
  <c r="AP21" i="3"/>
  <c r="AH22" i="3"/>
  <c r="AI22" i="3"/>
  <c r="AJ22" i="3"/>
  <c r="AK22" i="3"/>
  <c r="AL22" i="3"/>
  <c r="AM22" i="3"/>
  <c r="AN22" i="3"/>
  <c r="AP22" i="3"/>
  <c r="AH23" i="3"/>
  <c r="AI23" i="3"/>
  <c r="AJ23" i="3"/>
  <c r="AK23" i="3"/>
  <c r="AL23" i="3"/>
  <c r="AM23" i="3"/>
  <c r="AN23" i="3"/>
  <c r="AP23" i="3"/>
  <c r="AH24" i="3"/>
  <c r="AI24" i="3"/>
  <c r="AJ24" i="3"/>
  <c r="AK24" i="3"/>
  <c r="AL24" i="3"/>
  <c r="AM24" i="3"/>
  <c r="AN24" i="3"/>
  <c r="AP24" i="3"/>
  <c r="AH25" i="3"/>
  <c r="AI25" i="3"/>
  <c r="AJ25" i="3"/>
  <c r="AK25" i="3"/>
  <c r="AL25" i="3"/>
  <c r="AM25" i="3"/>
  <c r="AN25" i="3"/>
  <c r="AP25" i="3"/>
  <c r="AH26" i="3"/>
  <c r="AI26" i="3"/>
  <c r="AJ26" i="3"/>
  <c r="AK26" i="3"/>
  <c r="AL26" i="3"/>
  <c r="AM26" i="3"/>
  <c r="AN26" i="3"/>
  <c r="AP26" i="3"/>
  <c r="AH27" i="3"/>
  <c r="AI27" i="3"/>
  <c r="AJ27" i="3"/>
  <c r="AK27" i="3"/>
  <c r="AL27" i="3"/>
  <c r="AM27" i="3"/>
  <c r="AN27" i="3"/>
  <c r="AP27" i="3"/>
  <c r="AH28" i="3"/>
  <c r="AI28" i="3"/>
  <c r="AJ28" i="3"/>
  <c r="AK28" i="3"/>
  <c r="AL28" i="3"/>
  <c r="AM28" i="3"/>
  <c r="AN28" i="3"/>
  <c r="AP28" i="3"/>
  <c r="AH29" i="3"/>
  <c r="AI29" i="3"/>
  <c r="AJ29" i="3"/>
  <c r="AK29" i="3"/>
  <c r="AL29" i="3"/>
  <c r="AM29" i="3"/>
  <c r="AN29" i="3"/>
  <c r="AP29" i="3"/>
  <c r="AH30" i="3"/>
  <c r="AI30" i="3"/>
  <c r="AJ30" i="3"/>
  <c r="AK30" i="3"/>
  <c r="AL30" i="3"/>
  <c r="AM30" i="3"/>
  <c r="AN30" i="3"/>
  <c r="AP30" i="3"/>
  <c r="AH31" i="3"/>
  <c r="AI31" i="3"/>
  <c r="AJ31" i="3"/>
  <c r="AK31" i="3"/>
  <c r="AL31" i="3"/>
  <c r="AM31" i="3"/>
  <c r="AN31" i="3"/>
  <c r="AP31" i="3"/>
  <c r="AH32" i="3"/>
  <c r="AI32" i="3"/>
  <c r="AJ32" i="3"/>
  <c r="AK32" i="3"/>
  <c r="AL32" i="3"/>
  <c r="AM32" i="3"/>
  <c r="AN32" i="3"/>
  <c r="AP32" i="3"/>
  <c r="AH33" i="3"/>
  <c r="AI33" i="3"/>
  <c r="AJ33" i="3"/>
  <c r="AK33" i="3"/>
  <c r="AL33" i="3"/>
  <c r="AM33" i="3"/>
  <c r="AN33" i="3"/>
  <c r="AP33" i="3"/>
  <c r="AH34" i="3"/>
  <c r="AI34" i="3"/>
  <c r="AJ34" i="3"/>
  <c r="AK34" i="3"/>
  <c r="AL34" i="3"/>
  <c r="AM34" i="3"/>
  <c r="AN34" i="3"/>
  <c r="AP34" i="3"/>
  <c r="AH35" i="3"/>
  <c r="AI35" i="3"/>
  <c r="AJ35" i="3"/>
  <c r="AK35" i="3"/>
  <c r="AL35" i="3"/>
  <c r="AM35" i="3"/>
  <c r="AN35" i="3"/>
  <c r="AP35" i="3"/>
  <c r="AH36" i="3"/>
  <c r="AI36" i="3"/>
  <c r="AJ36" i="3"/>
  <c r="AK36" i="3"/>
  <c r="AL36" i="3"/>
  <c r="AM36" i="3"/>
  <c r="AN36" i="3"/>
  <c r="AP36" i="3"/>
  <c r="AH37" i="3"/>
  <c r="AI37" i="3"/>
  <c r="AJ37" i="3"/>
  <c r="AK37" i="3"/>
  <c r="AL37" i="3"/>
  <c r="AM37" i="3"/>
  <c r="AN37" i="3"/>
  <c r="AP37" i="3"/>
  <c r="AH38" i="3"/>
  <c r="AI38" i="3"/>
  <c r="AJ38" i="3"/>
  <c r="AK38" i="3"/>
  <c r="AL38" i="3"/>
  <c r="AM38" i="3"/>
  <c r="AN38" i="3"/>
  <c r="AP38" i="3"/>
  <c r="AH39" i="3"/>
  <c r="AI39" i="3"/>
  <c r="AJ39" i="3"/>
  <c r="AK39" i="3"/>
  <c r="AL39" i="3"/>
  <c r="AM39" i="3"/>
  <c r="AN39" i="3"/>
  <c r="AP39" i="3"/>
  <c r="AH40" i="3"/>
  <c r="AI40" i="3"/>
  <c r="AJ40" i="3"/>
  <c r="AK40" i="3"/>
  <c r="AL40" i="3"/>
  <c r="AM40" i="3"/>
  <c r="AN40" i="3"/>
  <c r="AP40" i="3"/>
  <c r="AH41" i="3"/>
  <c r="AI41" i="3"/>
  <c r="AJ41" i="3"/>
  <c r="AK41" i="3"/>
  <c r="AL41" i="3"/>
  <c r="AM41" i="3"/>
  <c r="AN41" i="3"/>
  <c r="AP41" i="3"/>
  <c r="AH42" i="3"/>
  <c r="AI42" i="3"/>
  <c r="AJ42" i="3"/>
  <c r="AK42" i="3"/>
  <c r="AL42" i="3"/>
  <c r="AM42" i="3"/>
  <c r="AN42" i="3"/>
  <c r="AP42" i="3"/>
  <c r="AH43" i="3"/>
  <c r="AI43" i="3"/>
  <c r="AJ43" i="3"/>
  <c r="AK43" i="3"/>
  <c r="AL43" i="3"/>
  <c r="AM43" i="3"/>
  <c r="AN43" i="3"/>
  <c r="AP43" i="3"/>
  <c r="AH44" i="3"/>
  <c r="AI44" i="3"/>
  <c r="AJ44" i="3"/>
  <c r="AK44" i="3"/>
  <c r="AL44" i="3"/>
  <c r="AM44" i="3"/>
  <c r="AN44" i="3"/>
  <c r="AP44" i="3"/>
  <c r="AH45" i="3"/>
  <c r="AI45" i="3"/>
  <c r="AJ45" i="3"/>
  <c r="AK45" i="3"/>
  <c r="AL45" i="3"/>
  <c r="AM45" i="3"/>
  <c r="AN45" i="3"/>
  <c r="AP45" i="3"/>
  <c r="AH46" i="3"/>
  <c r="AI46" i="3"/>
  <c r="AJ46" i="3"/>
  <c r="AK46" i="3"/>
  <c r="AL46" i="3"/>
  <c r="AM46" i="3"/>
  <c r="AN46" i="3"/>
  <c r="AP46" i="3"/>
  <c r="AH47" i="3"/>
  <c r="AI47" i="3"/>
  <c r="AJ47" i="3"/>
  <c r="AK47" i="3"/>
  <c r="AL47" i="3"/>
  <c r="AM47" i="3"/>
  <c r="AN47" i="3"/>
  <c r="AP47" i="3"/>
  <c r="AH48" i="3"/>
  <c r="AI48" i="3"/>
  <c r="AJ48" i="3"/>
  <c r="AK48" i="3"/>
  <c r="AL48" i="3"/>
  <c r="AM48" i="3"/>
  <c r="AN48" i="3"/>
  <c r="AP48" i="3"/>
  <c r="AH49" i="3"/>
  <c r="AI49" i="3"/>
  <c r="AJ49" i="3"/>
  <c r="AK49" i="3"/>
  <c r="AL49" i="3"/>
  <c r="AM49" i="3"/>
  <c r="AN49" i="3"/>
  <c r="AP49" i="3"/>
  <c r="AH50" i="3"/>
  <c r="AI50" i="3"/>
  <c r="AJ50" i="3"/>
  <c r="AK50" i="3"/>
  <c r="AL50" i="3"/>
  <c r="AM50" i="3"/>
  <c r="AN50" i="3"/>
  <c r="AP50" i="3"/>
  <c r="AH51" i="3"/>
  <c r="AI51" i="3"/>
  <c r="AJ51" i="3"/>
  <c r="AK51" i="3"/>
  <c r="AL51" i="3"/>
  <c r="AM51" i="3"/>
  <c r="AN51" i="3"/>
  <c r="AP51" i="3"/>
  <c r="AH52" i="3"/>
  <c r="AI52" i="3"/>
  <c r="AJ52" i="3"/>
  <c r="AK52" i="3"/>
  <c r="AL52" i="3"/>
  <c r="AM52" i="3"/>
  <c r="AN52" i="3"/>
  <c r="AP52" i="3"/>
  <c r="AH53" i="3"/>
  <c r="AI53" i="3"/>
  <c r="AJ53" i="3"/>
  <c r="AK53" i="3"/>
  <c r="AL53" i="3"/>
  <c r="AM53" i="3"/>
  <c r="AN53" i="3"/>
  <c r="AP53" i="3"/>
  <c r="AH54" i="3"/>
  <c r="AI54" i="3"/>
  <c r="AJ54" i="3"/>
  <c r="AK54" i="3"/>
  <c r="AL54" i="3"/>
  <c r="AM54" i="3"/>
  <c r="AN54" i="3"/>
  <c r="AP54" i="3"/>
  <c r="AH55" i="3"/>
  <c r="AI55" i="3"/>
  <c r="AJ55" i="3"/>
  <c r="AK55" i="3"/>
  <c r="AL55" i="3"/>
  <c r="AM55" i="3"/>
  <c r="AN55" i="3"/>
  <c r="AP55" i="3"/>
  <c r="AH56" i="3"/>
  <c r="AI56" i="3"/>
  <c r="AJ56" i="3"/>
  <c r="AK56" i="3"/>
  <c r="AL56" i="3"/>
  <c r="AM56" i="3"/>
  <c r="AN56" i="3"/>
  <c r="AP56" i="3"/>
  <c r="AH57" i="3"/>
  <c r="AI57" i="3"/>
  <c r="AJ57" i="3"/>
  <c r="AK57" i="3"/>
  <c r="AL57" i="3"/>
  <c r="AM57" i="3"/>
  <c r="AN57" i="3"/>
  <c r="AP57" i="3"/>
  <c r="AH58" i="3"/>
  <c r="AI58" i="3"/>
  <c r="AJ58" i="3"/>
  <c r="AK58" i="3"/>
  <c r="AL58" i="3"/>
  <c r="AM58" i="3"/>
  <c r="AN58" i="3"/>
  <c r="AP58" i="3"/>
  <c r="AH59" i="3"/>
  <c r="AI59" i="3"/>
  <c r="AJ59" i="3"/>
  <c r="AK59" i="3"/>
  <c r="AL59" i="3"/>
  <c r="AM59" i="3"/>
  <c r="AN59" i="3"/>
  <c r="AP59" i="3"/>
  <c r="AH60" i="3"/>
  <c r="AI60" i="3"/>
  <c r="AJ60" i="3"/>
  <c r="AK60" i="3"/>
  <c r="AL60" i="3"/>
  <c r="AM60" i="3"/>
  <c r="AN60" i="3"/>
  <c r="AP60" i="3"/>
  <c r="AH61" i="3"/>
  <c r="AI61" i="3"/>
  <c r="AJ61" i="3"/>
  <c r="AK61" i="3"/>
  <c r="AL61" i="3"/>
  <c r="AM61" i="3"/>
  <c r="AN61" i="3"/>
  <c r="AP61" i="3"/>
  <c r="AH62" i="3"/>
  <c r="AI62" i="3"/>
  <c r="AJ62" i="3"/>
  <c r="AK62" i="3"/>
  <c r="AL62" i="3"/>
  <c r="AM62" i="3"/>
  <c r="AN62" i="3"/>
  <c r="AP62" i="3"/>
  <c r="AH63" i="3"/>
  <c r="AI63" i="3"/>
  <c r="AJ63" i="3"/>
  <c r="AK63" i="3"/>
  <c r="AL63" i="3"/>
  <c r="AM63" i="3"/>
  <c r="AN63" i="3"/>
  <c r="AP63" i="3"/>
  <c r="AH64" i="3"/>
  <c r="AI64" i="3"/>
  <c r="AJ64" i="3"/>
  <c r="AK64" i="3"/>
  <c r="AL64" i="3"/>
  <c r="AM64" i="3"/>
  <c r="AN64" i="3"/>
  <c r="AP64" i="3"/>
  <c r="AH65" i="3"/>
  <c r="AI65" i="3"/>
  <c r="AJ65" i="3"/>
  <c r="AK65" i="3"/>
  <c r="AL65" i="3"/>
  <c r="AM65" i="3"/>
  <c r="AN65" i="3"/>
  <c r="AP65" i="3"/>
  <c r="AH66" i="3"/>
  <c r="AI66" i="3"/>
  <c r="AJ66" i="3"/>
  <c r="AK66" i="3"/>
  <c r="AL66" i="3"/>
  <c r="AM66" i="3"/>
  <c r="AN66" i="3"/>
  <c r="AP66" i="3"/>
  <c r="AH67" i="3"/>
  <c r="AI67" i="3"/>
  <c r="AJ67" i="3"/>
  <c r="AK67" i="3"/>
  <c r="AL67" i="3"/>
  <c r="AM67" i="3"/>
  <c r="AN67" i="3"/>
  <c r="AP67" i="3"/>
  <c r="AH68" i="3"/>
  <c r="AI68" i="3"/>
  <c r="AJ68" i="3"/>
  <c r="AK68" i="3"/>
  <c r="AL68" i="3"/>
  <c r="AM68" i="3"/>
  <c r="AN68" i="3"/>
  <c r="AP68" i="3"/>
  <c r="AH69" i="3"/>
  <c r="AI69" i="3"/>
  <c r="AJ69" i="3"/>
  <c r="AK69" i="3"/>
  <c r="AL69" i="3"/>
  <c r="AM69" i="3"/>
  <c r="AN69" i="3"/>
  <c r="AP69" i="3"/>
  <c r="AH70" i="3"/>
  <c r="AI70" i="3"/>
  <c r="AJ70" i="3"/>
  <c r="AK70" i="3"/>
  <c r="AL70" i="3"/>
  <c r="AM70" i="3"/>
  <c r="AN70" i="3"/>
  <c r="AP70" i="3"/>
  <c r="AH71" i="3"/>
  <c r="AI71" i="3"/>
  <c r="AJ71" i="3"/>
  <c r="AK71" i="3"/>
  <c r="AL71" i="3"/>
  <c r="AM71" i="3"/>
  <c r="AN71" i="3"/>
  <c r="AP71" i="3"/>
  <c r="AH72" i="3"/>
  <c r="AI72" i="3"/>
  <c r="AJ72" i="3"/>
  <c r="AK72" i="3"/>
  <c r="AL72" i="3"/>
  <c r="AM72" i="3"/>
  <c r="AN72" i="3"/>
  <c r="AP72" i="3"/>
  <c r="AH73" i="3"/>
  <c r="AI73" i="3"/>
  <c r="AJ73" i="3"/>
  <c r="AK73" i="3"/>
  <c r="AL73" i="3"/>
  <c r="AM73" i="3"/>
  <c r="AN73" i="3"/>
  <c r="AP73" i="3"/>
  <c r="AH74" i="3"/>
  <c r="AI74" i="3"/>
  <c r="AJ74" i="3"/>
  <c r="AK74" i="3"/>
  <c r="AL74" i="3"/>
  <c r="AM74" i="3"/>
  <c r="AN74" i="3"/>
  <c r="AP74" i="3"/>
  <c r="AH75" i="3"/>
  <c r="AI75" i="3"/>
  <c r="AJ75" i="3"/>
  <c r="AK75" i="3"/>
  <c r="AL75" i="3"/>
  <c r="AM75" i="3"/>
  <c r="AN75" i="3"/>
  <c r="AP75" i="3"/>
  <c r="AH76" i="3"/>
  <c r="AI76" i="3"/>
  <c r="AJ76" i="3"/>
  <c r="AK76" i="3"/>
  <c r="AL76" i="3"/>
  <c r="AM76" i="3"/>
  <c r="AN76" i="3"/>
  <c r="AP76" i="3"/>
  <c r="AH77" i="3"/>
  <c r="AI77" i="3"/>
  <c r="AJ77" i="3"/>
  <c r="AK77" i="3"/>
  <c r="AL77" i="3"/>
  <c r="AM77" i="3"/>
  <c r="AN77" i="3"/>
  <c r="AP77" i="3"/>
  <c r="AH78" i="3"/>
  <c r="AI78" i="3"/>
  <c r="AJ78" i="3"/>
  <c r="AK78" i="3"/>
  <c r="AL78" i="3"/>
  <c r="AM78" i="3"/>
  <c r="AN78" i="3"/>
  <c r="AP78" i="3"/>
  <c r="AH79" i="3"/>
  <c r="AI79" i="3"/>
  <c r="AJ79" i="3"/>
  <c r="AK79" i="3"/>
  <c r="AL79" i="3"/>
  <c r="AM79" i="3"/>
  <c r="AN79" i="3"/>
  <c r="AP79" i="3"/>
  <c r="AH80" i="3"/>
  <c r="AI80" i="3"/>
  <c r="AJ80" i="3"/>
  <c r="AK80" i="3"/>
  <c r="AL80" i="3"/>
  <c r="AM80" i="3"/>
  <c r="AN80" i="3"/>
  <c r="AP80" i="3"/>
  <c r="AH81" i="3"/>
  <c r="AI81" i="3"/>
  <c r="AJ81" i="3"/>
  <c r="AK81" i="3"/>
  <c r="AL81" i="3"/>
  <c r="AM81" i="3"/>
  <c r="AN81" i="3"/>
  <c r="AP81" i="3"/>
  <c r="AH82" i="3"/>
  <c r="AI82" i="3"/>
  <c r="AJ82" i="3"/>
  <c r="AK82" i="3"/>
  <c r="AL82" i="3"/>
  <c r="AM82" i="3"/>
  <c r="AN82" i="3"/>
  <c r="AP82" i="3"/>
  <c r="AH83" i="3"/>
  <c r="AI83" i="3"/>
  <c r="AJ83" i="3"/>
  <c r="AK83" i="3"/>
  <c r="AL83" i="3"/>
  <c r="AM83" i="3"/>
  <c r="AN83" i="3"/>
  <c r="AP83" i="3"/>
  <c r="AH84" i="3"/>
  <c r="AI84" i="3"/>
  <c r="AJ84" i="3"/>
  <c r="AK84" i="3"/>
  <c r="AL84" i="3"/>
  <c r="AM84" i="3"/>
  <c r="AN84" i="3"/>
  <c r="AP84" i="3"/>
  <c r="AH85" i="3"/>
  <c r="AI85" i="3"/>
  <c r="AJ85" i="3"/>
  <c r="AK85" i="3"/>
  <c r="AL85" i="3"/>
  <c r="AM85" i="3"/>
  <c r="AN85" i="3"/>
  <c r="AP85" i="3"/>
  <c r="AH86" i="3"/>
  <c r="AI86" i="3"/>
  <c r="AJ86" i="3"/>
  <c r="AK86" i="3"/>
  <c r="AL86" i="3"/>
  <c r="AM86" i="3"/>
  <c r="AN86" i="3"/>
  <c r="AP86" i="3"/>
  <c r="AH87" i="3"/>
  <c r="AI87" i="3"/>
  <c r="AJ87" i="3"/>
  <c r="AK87" i="3"/>
  <c r="AL87" i="3"/>
  <c r="AM87" i="3"/>
  <c r="AN87" i="3"/>
  <c r="AP87" i="3"/>
  <c r="AH88" i="3"/>
  <c r="AI88" i="3"/>
  <c r="AJ88" i="3"/>
  <c r="AK88" i="3"/>
  <c r="AL88" i="3"/>
  <c r="AM88" i="3"/>
  <c r="AN88" i="3"/>
  <c r="AP88" i="3"/>
  <c r="AH89" i="3"/>
  <c r="AI89" i="3"/>
  <c r="AJ89" i="3"/>
  <c r="AK89" i="3"/>
  <c r="AL89" i="3"/>
  <c r="AM89" i="3"/>
  <c r="AN89" i="3"/>
  <c r="AP89" i="3"/>
  <c r="AH90" i="3"/>
  <c r="AI90" i="3"/>
  <c r="AJ90" i="3"/>
  <c r="AK90" i="3"/>
  <c r="AL90" i="3"/>
  <c r="AM90" i="3"/>
  <c r="AN90" i="3"/>
  <c r="AP90" i="3"/>
  <c r="AH91" i="3"/>
  <c r="AI91" i="3"/>
  <c r="AJ91" i="3"/>
  <c r="AK91" i="3"/>
  <c r="AL91" i="3"/>
  <c r="AM91" i="3"/>
  <c r="AN91" i="3"/>
  <c r="AP91" i="3"/>
  <c r="AH92" i="3"/>
  <c r="AI92" i="3"/>
  <c r="AJ92" i="3"/>
  <c r="AK92" i="3"/>
  <c r="AL92" i="3"/>
  <c r="AM92" i="3"/>
  <c r="AN92" i="3"/>
  <c r="AP92" i="3"/>
  <c r="AH93" i="3"/>
  <c r="AI93" i="3"/>
  <c r="AJ93" i="3"/>
  <c r="AK93" i="3"/>
  <c r="AL93" i="3"/>
  <c r="AM93" i="3"/>
  <c r="AN93" i="3"/>
  <c r="AP93" i="3"/>
  <c r="AH94" i="3"/>
  <c r="AI94" i="3"/>
  <c r="AJ94" i="3"/>
  <c r="AK94" i="3"/>
  <c r="AL94" i="3"/>
  <c r="AM94" i="3"/>
  <c r="AN94" i="3"/>
  <c r="AP94" i="3"/>
  <c r="AH95" i="3"/>
  <c r="AI95" i="3"/>
  <c r="AJ95" i="3"/>
  <c r="AK95" i="3"/>
  <c r="AL95" i="3"/>
  <c r="AM95" i="3"/>
  <c r="AN95" i="3"/>
  <c r="AP95" i="3"/>
  <c r="AH96" i="3"/>
  <c r="AI96" i="3"/>
  <c r="AJ96" i="3"/>
  <c r="AK96" i="3"/>
  <c r="AL96" i="3"/>
  <c r="AM96" i="3"/>
  <c r="AN96" i="3"/>
  <c r="AP96" i="3"/>
  <c r="AH97" i="3"/>
  <c r="AI97" i="3"/>
  <c r="AJ97" i="3"/>
  <c r="AK97" i="3"/>
  <c r="AL97" i="3"/>
  <c r="AM97" i="3"/>
  <c r="AN97" i="3"/>
  <c r="AP97" i="3"/>
  <c r="AH98" i="3"/>
  <c r="AI98" i="3"/>
  <c r="AJ98" i="3"/>
  <c r="AK98" i="3"/>
  <c r="AL98" i="3"/>
  <c r="AM98" i="3"/>
  <c r="AN98" i="3"/>
  <c r="AP98" i="3"/>
  <c r="AH99" i="3"/>
  <c r="AI99" i="3"/>
  <c r="AJ99" i="3"/>
  <c r="AK99" i="3"/>
  <c r="AL99" i="3"/>
  <c r="AM99" i="3"/>
  <c r="AN99" i="3"/>
  <c r="AP99" i="3"/>
  <c r="AH100" i="3"/>
  <c r="AI100" i="3"/>
  <c r="AJ100" i="3"/>
  <c r="AK100" i="3"/>
  <c r="AL100" i="3"/>
  <c r="AM100" i="3"/>
  <c r="AN100" i="3"/>
  <c r="AP100" i="3"/>
  <c r="AH101" i="3"/>
  <c r="AI101" i="3"/>
  <c r="AJ101" i="3"/>
  <c r="AK101" i="3"/>
  <c r="AL101" i="3"/>
  <c r="AM101" i="3"/>
  <c r="AN101" i="3"/>
  <c r="AP101" i="3"/>
  <c r="AH102" i="3"/>
  <c r="AI102" i="3"/>
  <c r="AJ102" i="3"/>
  <c r="AK102" i="3"/>
  <c r="AL102" i="3"/>
  <c r="AM102" i="3"/>
  <c r="AN102" i="3"/>
  <c r="AP102" i="3"/>
  <c r="AH103" i="3"/>
  <c r="AI103" i="3"/>
  <c r="AJ103" i="3"/>
  <c r="AK103" i="3"/>
  <c r="AL103" i="3"/>
  <c r="AM103" i="3"/>
  <c r="AN103" i="3"/>
  <c r="AP103" i="3"/>
  <c r="AH104" i="3"/>
  <c r="AI104" i="3"/>
  <c r="AJ104" i="3"/>
  <c r="AK104" i="3"/>
  <c r="AL104" i="3"/>
  <c r="AM104" i="3"/>
  <c r="AN104" i="3"/>
  <c r="AP104" i="3"/>
  <c r="AH105" i="3"/>
  <c r="AI105" i="3"/>
  <c r="AJ105" i="3"/>
  <c r="AK105" i="3"/>
  <c r="AL105" i="3"/>
  <c r="AM105" i="3"/>
  <c r="AN105" i="3"/>
  <c r="AP105" i="3"/>
  <c r="AH106" i="3"/>
  <c r="AI106" i="3"/>
  <c r="AJ106" i="3"/>
  <c r="AK106" i="3"/>
  <c r="AL106" i="3"/>
  <c r="AM106" i="3"/>
  <c r="AN106" i="3"/>
  <c r="AP106" i="3"/>
  <c r="AH107" i="3"/>
  <c r="AI107" i="3"/>
  <c r="AJ107" i="3"/>
  <c r="AK107" i="3"/>
  <c r="AL107" i="3"/>
  <c r="AM107" i="3"/>
  <c r="AN107" i="3"/>
  <c r="AP107" i="3"/>
  <c r="AH108" i="3"/>
  <c r="AI108" i="3"/>
  <c r="AJ108" i="3"/>
  <c r="AK108" i="3"/>
  <c r="AL108" i="3"/>
  <c r="AM108" i="3"/>
  <c r="AN108" i="3"/>
  <c r="AP108" i="3"/>
  <c r="AH109" i="3"/>
  <c r="AI109" i="3"/>
  <c r="AJ109" i="3"/>
  <c r="AK109" i="3"/>
  <c r="AL109" i="3"/>
  <c r="AM109" i="3"/>
  <c r="AN109" i="3"/>
  <c r="AP109" i="3"/>
  <c r="AH110" i="3"/>
  <c r="AI110" i="3"/>
  <c r="AJ110" i="3"/>
  <c r="AK110" i="3"/>
  <c r="AL110" i="3"/>
  <c r="AM110" i="3"/>
  <c r="AN110" i="3"/>
  <c r="AP110" i="3"/>
  <c r="AH111" i="3"/>
  <c r="AI111" i="3"/>
  <c r="AJ111" i="3"/>
  <c r="AK111" i="3"/>
  <c r="AL111" i="3"/>
  <c r="AM111" i="3"/>
  <c r="AN111" i="3"/>
  <c r="AP111" i="3"/>
  <c r="AH112" i="3"/>
  <c r="AI112" i="3"/>
  <c r="AJ112" i="3"/>
  <c r="AK112" i="3"/>
  <c r="AL112" i="3"/>
  <c r="AM112" i="3"/>
  <c r="AN112" i="3"/>
  <c r="AP112" i="3"/>
  <c r="AH113" i="3"/>
  <c r="AI113" i="3"/>
  <c r="AJ113" i="3"/>
  <c r="AK113" i="3"/>
  <c r="AL113" i="3"/>
  <c r="AM113" i="3"/>
  <c r="AN113" i="3"/>
  <c r="AP113" i="3"/>
  <c r="AH114" i="3"/>
  <c r="AI114" i="3"/>
  <c r="AJ114" i="3"/>
  <c r="AK114" i="3"/>
  <c r="AL114" i="3"/>
  <c r="AM114" i="3"/>
  <c r="AN114" i="3"/>
  <c r="AP114" i="3"/>
  <c r="AH115" i="3"/>
  <c r="AI115" i="3"/>
  <c r="AJ115" i="3"/>
  <c r="AK115" i="3"/>
  <c r="AL115" i="3"/>
  <c r="AM115" i="3"/>
  <c r="AN115" i="3"/>
  <c r="AP115" i="3"/>
  <c r="AH116" i="3"/>
  <c r="AI116" i="3"/>
  <c r="AJ116" i="3"/>
  <c r="AK116" i="3"/>
  <c r="AL116" i="3"/>
  <c r="AM116" i="3"/>
  <c r="AN116" i="3"/>
  <c r="AP116" i="3"/>
  <c r="AH117" i="3"/>
  <c r="AI117" i="3"/>
  <c r="AJ117" i="3"/>
  <c r="AK117" i="3"/>
  <c r="AL117" i="3"/>
  <c r="AM117" i="3"/>
  <c r="AN117" i="3"/>
  <c r="AP117" i="3"/>
  <c r="AH118" i="3"/>
  <c r="AI118" i="3"/>
  <c r="AJ118" i="3"/>
  <c r="AK118" i="3"/>
  <c r="AL118" i="3"/>
  <c r="AM118" i="3"/>
  <c r="AN118" i="3"/>
  <c r="AP118" i="3"/>
  <c r="AH119" i="3"/>
  <c r="AI119" i="3"/>
  <c r="AJ119" i="3"/>
  <c r="AK119" i="3"/>
  <c r="AL119" i="3"/>
  <c r="AM119" i="3"/>
  <c r="AN119" i="3"/>
  <c r="AP119" i="3"/>
  <c r="AH120" i="3"/>
  <c r="AI120" i="3"/>
  <c r="AJ120" i="3"/>
  <c r="AK120" i="3"/>
  <c r="AL120" i="3"/>
  <c r="AM120" i="3"/>
  <c r="AN120" i="3"/>
  <c r="AP120" i="3"/>
  <c r="AH121" i="3"/>
  <c r="AI121" i="3"/>
  <c r="AJ121" i="3"/>
  <c r="AK121" i="3"/>
  <c r="AL121" i="3"/>
  <c r="AM121" i="3"/>
  <c r="AN121" i="3"/>
  <c r="AP121" i="3"/>
  <c r="AH122" i="3"/>
  <c r="AI122" i="3"/>
  <c r="AJ122" i="3"/>
  <c r="AK122" i="3"/>
  <c r="AL122" i="3"/>
  <c r="AM122" i="3"/>
  <c r="AN122" i="3"/>
  <c r="AP122" i="3"/>
  <c r="AH123" i="3"/>
  <c r="AI123" i="3"/>
  <c r="AJ123" i="3"/>
  <c r="AK123" i="3"/>
  <c r="AL123" i="3"/>
  <c r="AM123" i="3"/>
  <c r="AN123" i="3"/>
  <c r="AP123" i="3"/>
  <c r="AH124" i="3"/>
  <c r="AI124" i="3"/>
  <c r="AJ124" i="3"/>
  <c r="AK124" i="3"/>
  <c r="AL124" i="3"/>
  <c r="AM124" i="3"/>
  <c r="AN124" i="3"/>
  <c r="AP124" i="3"/>
  <c r="AH125" i="3"/>
  <c r="AI125" i="3"/>
  <c r="AJ125" i="3"/>
  <c r="AK125" i="3"/>
  <c r="AL125" i="3"/>
  <c r="AM125" i="3"/>
  <c r="AN125" i="3"/>
  <c r="AP125" i="3"/>
  <c r="AH126" i="3"/>
  <c r="AI126" i="3"/>
  <c r="AJ126" i="3"/>
  <c r="AK126" i="3"/>
  <c r="AL126" i="3"/>
  <c r="AM126" i="3"/>
  <c r="AN126" i="3"/>
  <c r="AP126" i="3"/>
  <c r="AH127" i="3"/>
  <c r="AI127" i="3"/>
  <c r="AJ127" i="3"/>
  <c r="AK127" i="3"/>
  <c r="AL127" i="3"/>
  <c r="AM127" i="3"/>
  <c r="AN127" i="3"/>
  <c r="AP127" i="3"/>
  <c r="AH128" i="3"/>
  <c r="AI128" i="3"/>
  <c r="AJ128" i="3"/>
  <c r="AK128" i="3"/>
  <c r="AL128" i="3"/>
  <c r="AM128" i="3"/>
  <c r="AN128" i="3"/>
  <c r="AP128" i="3"/>
  <c r="AH129" i="3"/>
  <c r="AI129" i="3"/>
  <c r="AJ129" i="3"/>
  <c r="AK129" i="3"/>
  <c r="AL129" i="3"/>
  <c r="AM129" i="3"/>
  <c r="AN129" i="3"/>
  <c r="AP129" i="3"/>
  <c r="AH130" i="3"/>
  <c r="AI130" i="3"/>
  <c r="AJ130" i="3"/>
  <c r="AK130" i="3"/>
  <c r="AL130" i="3"/>
  <c r="AM130" i="3"/>
  <c r="AN130" i="3"/>
  <c r="AP130" i="3"/>
  <c r="AH131" i="3"/>
  <c r="AI131" i="3"/>
  <c r="AJ131" i="3"/>
  <c r="AK131" i="3"/>
  <c r="AL131" i="3"/>
  <c r="AM131" i="3"/>
  <c r="AN131" i="3"/>
  <c r="AP131" i="3"/>
  <c r="AH132" i="3"/>
  <c r="AI132" i="3"/>
  <c r="AJ132" i="3"/>
  <c r="AK132" i="3"/>
  <c r="AL132" i="3"/>
  <c r="AM132" i="3"/>
  <c r="AN132" i="3"/>
  <c r="AP132" i="3"/>
  <c r="AH133" i="3"/>
  <c r="AI133" i="3"/>
  <c r="AJ133" i="3"/>
  <c r="AK133" i="3"/>
  <c r="AL133" i="3"/>
  <c r="AM133" i="3"/>
  <c r="AN133" i="3"/>
  <c r="AP133" i="3"/>
  <c r="AH134" i="3"/>
  <c r="AI134" i="3"/>
  <c r="AJ134" i="3"/>
  <c r="AK134" i="3"/>
  <c r="AL134" i="3"/>
  <c r="AM134" i="3"/>
  <c r="AN134" i="3"/>
  <c r="AP134" i="3"/>
  <c r="AH135" i="3"/>
  <c r="AI135" i="3"/>
  <c r="AJ135" i="3"/>
  <c r="AK135" i="3"/>
  <c r="AL135" i="3"/>
  <c r="AM135" i="3"/>
  <c r="AN135" i="3"/>
  <c r="AP135" i="3"/>
  <c r="AH136" i="3"/>
  <c r="AI136" i="3"/>
  <c r="AJ136" i="3"/>
  <c r="AK136" i="3"/>
  <c r="AL136" i="3"/>
  <c r="AM136" i="3"/>
  <c r="AN136" i="3"/>
  <c r="AP136" i="3"/>
  <c r="AH137" i="3"/>
  <c r="AI137" i="3"/>
  <c r="AJ137" i="3"/>
  <c r="AK137" i="3"/>
  <c r="AL137" i="3"/>
  <c r="AM137" i="3"/>
  <c r="AN137" i="3"/>
  <c r="AP137" i="3"/>
  <c r="AH138" i="3"/>
  <c r="AI138" i="3"/>
  <c r="AJ138" i="3"/>
  <c r="AK138" i="3"/>
  <c r="AL138" i="3"/>
  <c r="AM138" i="3"/>
  <c r="AN138" i="3"/>
  <c r="AP138" i="3"/>
  <c r="AH139" i="3"/>
  <c r="AI139" i="3"/>
  <c r="AJ139" i="3"/>
  <c r="AK139" i="3"/>
  <c r="AL139" i="3"/>
  <c r="AM139" i="3"/>
  <c r="AN139" i="3"/>
  <c r="AP139" i="3"/>
  <c r="AH140" i="3"/>
  <c r="AI140" i="3"/>
  <c r="AJ140" i="3"/>
  <c r="AK140" i="3"/>
  <c r="AL140" i="3"/>
  <c r="AM140" i="3"/>
  <c r="AN140" i="3"/>
  <c r="AP140" i="3"/>
  <c r="AH141" i="3"/>
  <c r="AI141" i="3"/>
  <c r="AJ141" i="3"/>
  <c r="AK141" i="3"/>
  <c r="AL141" i="3"/>
  <c r="AM141" i="3"/>
  <c r="AN141" i="3"/>
  <c r="AP141" i="3"/>
  <c r="AH142" i="3"/>
  <c r="AI142" i="3"/>
  <c r="AJ142" i="3"/>
  <c r="AK142" i="3"/>
  <c r="AL142" i="3"/>
  <c r="AM142" i="3"/>
  <c r="AN142" i="3"/>
  <c r="AP142" i="3"/>
  <c r="AH143" i="3"/>
  <c r="AI143" i="3"/>
  <c r="AJ143" i="3"/>
  <c r="AK143" i="3"/>
  <c r="AL143" i="3"/>
  <c r="AM143" i="3"/>
  <c r="AN143" i="3"/>
  <c r="AP143" i="3"/>
  <c r="AH144" i="3"/>
  <c r="AI144" i="3"/>
  <c r="AJ144" i="3"/>
  <c r="AK144" i="3"/>
  <c r="AL144" i="3"/>
  <c r="AM144" i="3"/>
  <c r="AN144" i="3"/>
  <c r="AP144" i="3"/>
  <c r="AH145" i="3"/>
  <c r="AI145" i="3"/>
  <c r="AJ145" i="3"/>
  <c r="AK145" i="3"/>
  <c r="AL145" i="3"/>
  <c r="AM145" i="3"/>
  <c r="AN145" i="3"/>
  <c r="AP145" i="3"/>
  <c r="AH146" i="3"/>
  <c r="AI146" i="3"/>
  <c r="AJ146" i="3"/>
  <c r="AK146" i="3"/>
  <c r="AL146" i="3"/>
  <c r="AM146" i="3"/>
  <c r="AN146" i="3"/>
  <c r="AP146" i="3"/>
  <c r="AH147" i="3"/>
  <c r="AI147" i="3"/>
  <c r="AJ147" i="3"/>
  <c r="AK147" i="3"/>
  <c r="AL147" i="3"/>
  <c r="AM147" i="3"/>
  <c r="AN147" i="3"/>
  <c r="AP147" i="3"/>
  <c r="AH148" i="3"/>
  <c r="AI148" i="3"/>
  <c r="AJ148" i="3"/>
  <c r="AK148" i="3"/>
  <c r="AL148" i="3"/>
  <c r="AM148" i="3"/>
  <c r="AN148" i="3"/>
  <c r="AP148" i="3"/>
  <c r="AH149" i="3"/>
  <c r="AI149" i="3"/>
  <c r="AJ149" i="3"/>
  <c r="AK149" i="3"/>
  <c r="AL149" i="3"/>
  <c r="AM149" i="3"/>
  <c r="AN149" i="3"/>
  <c r="AP149" i="3"/>
  <c r="AH150" i="3"/>
  <c r="AI150" i="3"/>
  <c r="AJ150" i="3"/>
  <c r="AK150" i="3"/>
  <c r="AL150" i="3"/>
  <c r="AM150" i="3"/>
  <c r="AN150" i="3"/>
  <c r="AP150" i="3"/>
  <c r="AH151" i="3"/>
  <c r="AI151" i="3"/>
  <c r="AJ151" i="3"/>
  <c r="AK151" i="3"/>
  <c r="AL151" i="3"/>
  <c r="AM151" i="3"/>
  <c r="AN151" i="3"/>
  <c r="AP151" i="3"/>
  <c r="AH152" i="3"/>
  <c r="AI152" i="3"/>
  <c r="AJ152" i="3"/>
  <c r="AK152" i="3"/>
  <c r="AL152" i="3"/>
  <c r="AM152" i="3"/>
  <c r="AN152" i="3"/>
  <c r="AP152" i="3"/>
  <c r="AH153" i="3"/>
  <c r="AI153" i="3"/>
  <c r="AJ153" i="3"/>
  <c r="AK153" i="3"/>
  <c r="AL153" i="3"/>
  <c r="AM153" i="3"/>
  <c r="AN153" i="3"/>
  <c r="AP153" i="3"/>
  <c r="AH154" i="3"/>
  <c r="AI154" i="3"/>
  <c r="AJ154" i="3"/>
  <c r="AK154" i="3"/>
  <c r="AL154" i="3"/>
  <c r="AM154" i="3"/>
  <c r="AN154" i="3"/>
  <c r="AP154" i="3"/>
  <c r="AH155" i="3"/>
  <c r="AI155" i="3"/>
  <c r="AJ155" i="3"/>
  <c r="AK155" i="3"/>
  <c r="AL155" i="3"/>
  <c r="AM155" i="3"/>
  <c r="AN155" i="3"/>
  <c r="AP155" i="3"/>
  <c r="AH156" i="3"/>
  <c r="AI156" i="3"/>
  <c r="AJ156" i="3"/>
  <c r="AK156" i="3"/>
  <c r="AL156" i="3"/>
  <c r="AM156" i="3"/>
  <c r="AN156" i="3"/>
  <c r="AP156" i="3"/>
  <c r="AH157" i="3"/>
  <c r="AI157" i="3"/>
  <c r="AJ157" i="3"/>
  <c r="AK157" i="3"/>
  <c r="AL157" i="3"/>
  <c r="AM157" i="3"/>
  <c r="AN157" i="3"/>
  <c r="AP157" i="3"/>
  <c r="AH158" i="3"/>
  <c r="AI158" i="3"/>
  <c r="AJ158" i="3"/>
  <c r="AK158" i="3"/>
  <c r="AL158" i="3"/>
  <c r="AM158" i="3"/>
  <c r="AN158" i="3"/>
  <c r="AP158" i="3"/>
  <c r="AH159" i="3"/>
  <c r="AI159" i="3"/>
  <c r="AJ159" i="3"/>
  <c r="AK159" i="3"/>
  <c r="AL159" i="3"/>
  <c r="AM159" i="3"/>
  <c r="AN159" i="3"/>
  <c r="AP159" i="3"/>
  <c r="AH160" i="3"/>
  <c r="AI160" i="3"/>
  <c r="AJ160" i="3"/>
  <c r="AK160" i="3"/>
  <c r="AL160" i="3"/>
  <c r="AM160" i="3"/>
  <c r="AN160" i="3"/>
  <c r="AP160" i="3"/>
  <c r="AH161" i="3"/>
  <c r="AI161" i="3"/>
  <c r="AJ161" i="3"/>
  <c r="AK161" i="3"/>
  <c r="AL161" i="3"/>
  <c r="AM161" i="3"/>
  <c r="AN161" i="3"/>
  <c r="AP161" i="3"/>
  <c r="AH162" i="3"/>
  <c r="AI162" i="3"/>
  <c r="AJ162" i="3"/>
  <c r="AK162" i="3"/>
  <c r="AL162" i="3"/>
  <c r="AM162" i="3"/>
  <c r="AN162" i="3"/>
  <c r="AP162" i="3"/>
  <c r="AH163" i="3"/>
  <c r="AI163" i="3"/>
  <c r="AJ163" i="3"/>
  <c r="AK163" i="3"/>
  <c r="AL163" i="3"/>
  <c r="AM163" i="3"/>
  <c r="AN163" i="3"/>
  <c r="AP163" i="3"/>
  <c r="AH164" i="3"/>
  <c r="AI164" i="3"/>
  <c r="AJ164" i="3"/>
  <c r="AK164" i="3"/>
  <c r="AL164" i="3"/>
  <c r="AM164" i="3"/>
  <c r="AN164" i="3"/>
  <c r="AP164" i="3"/>
  <c r="AH165" i="3"/>
  <c r="AI165" i="3"/>
  <c r="AJ165" i="3"/>
  <c r="AK165" i="3"/>
  <c r="AL165" i="3"/>
  <c r="AM165" i="3"/>
  <c r="AN165" i="3"/>
  <c r="AP165" i="3"/>
  <c r="AH166" i="3"/>
  <c r="AI166" i="3"/>
  <c r="AJ166" i="3"/>
  <c r="AK166" i="3"/>
  <c r="AL166" i="3"/>
  <c r="AM166" i="3"/>
  <c r="AN166" i="3"/>
  <c r="AP166" i="3"/>
  <c r="AH167" i="3"/>
  <c r="AI167" i="3"/>
  <c r="AJ167" i="3"/>
  <c r="AK167" i="3"/>
  <c r="AL167" i="3"/>
  <c r="AM167" i="3"/>
  <c r="AN167" i="3"/>
  <c r="AP167" i="3"/>
  <c r="AH168" i="3"/>
  <c r="AI168" i="3"/>
  <c r="AJ168" i="3"/>
  <c r="AK168" i="3"/>
  <c r="AL168" i="3"/>
  <c r="AM168" i="3"/>
  <c r="AN168" i="3"/>
  <c r="AP168" i="3"/>
  <c r="AH169" i="3"/>
  <c r="AI169" i="3"/>
  <c r="AJ169" i="3"/>
  <c r="AK169" i="3"/>
  <c r="AL169" i="3"/>
  <c r="AM169" i="3"/>
  <c r="AN169" i="3"/>
  <c r="AP169" i="3"/>
  <c r="AH170" i="3"/>
  <c r="AI170" i="3"/>
  <c r="AJ170" i="3"/>
  <c r="AK170" i="3"/>
  <c r="AL170" i="3"/>
  <c r="AM170" i="3"/>
  <c r="AN170" i="3"/>
  <c r="AP170" i="3"/>
  <c r="AH171" i="3"/>
  <c r="AI171" i="3"/>
  <c r="AJ171" i="3"/>
  <c r="AK171" i="3"/>
  <c r="AL171" i="3"/>
  <c r="AM171" i="3"/>
  <c r="AN171" i="3"/>
  <c r="AP171" i="3"/>
  <c r="AH172" i="3"/>
  <c r="AI172" i="3"/>
  <c r="AJ172" i="3"/>
  <c r="AK172" i="3"/>
  <c r="AL172" i="3"/>
  <c r="AM172" i="3"/>
  <c r="AN172" i="3"/>
  <c r="AP172" i="3"/>
  <c r="AH173" i="3"/>
  <c r="AI173" i="3"/>
  <c r="AJ173" i="3"/>
  <c r="AK173" i="3"/>
  <c r="AL173" i="3"/>
  <c r="AM173" i="3"/>
  <c r="AN173" i="3"/>
  <c r="AP173" i="3"/>
  <c r="AH174" i="3"/>
  <c r="AI174" i="3"/>
  <c r="AJ174" i="3"/>
  <c r="AK174" i="3"/>
  <c r="AL174" i="3"/>
  <c r="AM174" i="3"/>
  <c r="AN174" i="3"/>
  <c r="AP174" i="3"/>
  <c r="AH175" i="3"/>
  <c r="AI175" i="3"/>
  <c r="AJ175" i="3"/>
  <c r="AK175" i="3"/>
  <c r="AL175" i="3"/>
  <c r="AM175" i="3"/>
  <c r="AN175" i="3"/>
  <c r="AP175" i="3"/>
  <c r="AH176" i="3"/>
  <c r="AI176" i="3"/>
  <c r="AJ176" i="3"/>
  <c r="AK176" i="3"/>
  <c r="AL176" i="3"/>
  <c r="AM176" i="3"/>
  <c r="AN176" i="3"/>
  <c r="AP176" i="3"/>
  <c r="AH177" i="3"/>
  <c r="AI177" i="3"/>
  <c r="AJ177" i="3"/>
  <c r="AK177" i="3"/>
  <c r="AL177" i="3"/>
  <c r="AM177" i="3"/>
  <c r="AN177" i="3"/>
  <c r="AP177" i="3"/>
  <c r="AH178" i="3"/>
  <c r="AI178" i="3"/>
  <c r="AJ178" i="3"/>
  <c r="AK178" i="3"/>
  <c r="AL178" i="3"/>
  <c r="AM178" i="3"/>
  <c r="AN178" i="3"/>
  <c r="AP178" i="3"/>
  <c r="AH179" i="3"/>
  <c r="AI179" i="3"/>
  <c r="AJ179" i="3"/>
  <c r="AK179" i="3"/>
  <c r="AL179" i="3"/>
  <c r="AM179" i="3"/>
  <c r="AN179" i="3"/>
  <c r="AP179" i="3"/>
  <c r="AH180" i="3"/>
  <c r="AI180" i="3"/>
  <c r="AJ180" i="3"/>
  <c r="AK180" i="3"/>
  <c r="AL180" i="3"/>
  <c r="AM180" i="3"/>
  <c r="AN180" i="3"/>
  <c r="AP180" i="3"/>
  <c r="AH181" i="3"/>
  <c r="AI181" i="3"/>
  <c r="AJ181" i="3"/>
  <c r="AK181" i="3"/>
  <c r="AL181" i="3"/>
  <c r="AM181" i="3"/>
  <c r="AN181" i="3"/>
  <c r="AP181" i="3"/>
  <c r="AH182" i="3"/>
  <c r="AI182" i="3"/>
  <c r="AJ182" i="3"/>
  <c r="AK182" i="3"/>
  <c r="AL182" i="3"/>
  <c r="AM182" i="3"/>
  <c r="AN182" i="3"/>
  <c r="AP182" i="3"/>
  <c r="AH183" i="3"/>
  <c r="AI183" i="3"/>
  <c r="AJ183" i="3"/>
  <c r="AK183" i="3"/>
  <c r="AL183" i="3"/>
  <c r="AM183" i="3"/>
  <c r="AN183" i="3"/>
  <c r="AP183" i="3"/>
  <c r="AH184" i="3"/>
  <c r="AI184" i="3"/>
  <c r="AJ184" i="3"/>
  <c r="AK184" i="3"/>
  <c r="AL184" i="3"/>
  <c r="AM184" i="3"/>
  <c r="AN184" i="3"/>
  <c r="AP184" i="3"/>
  <c r="AH185" i="3"/>
  <c r="AI185" i="3"/>
  <c r="AJ185" i="3"/>
  <c r="AK185" i="3"/>
  <c r="AL185" i="3"/>
  <c r="AM185" i="3"/>
  <c r="AN185" i="3"/>
  <c r="AP185" i="3"/>
  <c r="AH186" i="3"/>
  <c r="AI186" i="3"/>
  <c r="AJ186" i="3"/>
  <c r="AK186" i="3"/>
  <c r="AL186" i="3"/>
  <c r="AM186" i="3"/>
  <c r="AN186" i="3"/>
  <c r="AP186" i="3"/>
  <c r="AH187" i="3"/>
  <c r="AI187" i="3"/>
  <c r="AJ187" i="3"/>
  <c r="AK187" i="3"/>
  <c r="AL187" i="3"/>
  <c r="AM187" i="3"/>
  <c r="AN187" i="3"/>
  <c r="AP187" i="3"/>
  <c r="AH188" i="3"/>
  <c r="AI188" i="3"/>
  <c r="AJ188" i="3"/>
  <c r="AK188" i="3"/>
  <c r="AL188" i="3"/>
  <c r="AM188" i="3"/>
  <c r="AN188" i="3"/>
  <c r="AP188" i="3"/>
  <c r="AH189" i="3"/>
  <c r="AI189" i="3"/>
  <c r="AJ189" i="3"/>
  <c r="AK189" i="3"/>
  <c r="AL189" i="3"/>
  <c r="AM189" i="3"/>
  <c r="AN189" i="3"/>
  <c r="AP189" i="3"/>
  <c r="AH190" i="3"/>
  <c r="AI190" i="3"/>
  <c r="AJ190" i="3"/>
  <c r="AK190" i="3"/>
  <c r="AL190" i="3"/>
  <c r="AM190" i="3"/>
  <c r="AN190" i="3"/>
  <c r="AP190" i="3"/>
  <c r="AH191" i="3"/>
  <c r="AI191" i="3"/>
  <c r="AJ191" i="3"/>
  <c r="AK191" i="3"/>
  <c r="AL191" i="3"/>
  <c r="AM191" i="3"/>
  <c r="AN191" i="3"/>
  <c r="AP191" i="3"/>
  <c r="AH192" i="3"/>
  <c r="AI192" i="3"/>
  <c r="AJ192" i="3"/>
  <c r="AK192" i="3"/>
  <c r="AL192" i="3"/>
  <c r="AM192" i="3"/>
  <c r="AN192" i="3"/>
  <c r="AP192" i="3"/>
  <c r="AH193" i="3"/>
  <c r="AI193" i="3"/>
  <c r="AJ193" i="3"/>
  <c r="AK193" i="3"/>
  <c r="AL193" i="3"/>
  <c r="AM193" i="3"/>
  <c r="AN193" i="3"/>
  <c r="AP193" i="3"/>
  <c r="AH194" i="3"/>
  <c r="AI194" i="3"/>
  <c r="AJ194" i="3"/>
  <c r="AK194" i="3"/>
  <c r="AL194" i="3"/>
  <c r="AM194" i="3"/>
  <c r="AN194" i="3"/>
  <c r="AP194" i="3"/>
  <c r="AH195" i="3"/>
  <c r="AI195" i="3"/>
  <c r="AJ195" i="3"/>
  <c r="AK195" i="3"/>
  <c r="AL195" i="3"/>
  <c r="AM195" i="3"/>
  <c r="AN195" i="3"/>
  <c r="AP195" i="3"/>
  <c r="AH196" i="3"/>
  <c r="AI196" i="3"/>
  <c r="AJ196" i="3"/>
  <c r="AK196" i="3"/>
  <c r="AL196" i="3"/>
  <c r="AM196" i="3"/>
  <c r="AN196" i="3"/>
  <c r="AP196" i="3"/>
  <c r="AH197" i="3"/>
  <c r="AI197" i="3"/>
  <c r="AJ197" i="3"/>
  <c r="AK197" i="3"/>
  <c r="AL197" i="3"/>
  <c r="AM197" i="3"/>
  <c r="AN197" i="3"/>
  <c r="AP197" i="3"/>
  <c r="AH198" i="3"/>
  <c r="AI198" i="3"/>
  <c r="AJ198" i="3"/>
  <c r="AK198" i="3"/>
  <c r="AL198" i="3"/>
  <c r="AM198" i="3"/>
  <c r="AN198" i="3"/>
  <c r="AP198" i="3"/>
  <c r="AH199" i="3"/>
  <c r="AI199" i="3"/>
  <c r="AJ199" i="3"/>
  <c r="AK199" i="3"/>
  <c r="AL199" i="3"/>
  <c r="AM199" i="3"/>
  <c r="AN199" i="3"/>
  <c r="AP199" i="3"/>
  <c r="AH200" i="3"/>
  <c r="AI200" i="3"/>
  <c r="AJ200" i="3"/>
  <c r="AK200" i="3"/>
  <c r="AL200" i="3"/>
  <c r="AM200" i="3"/>
  <c r="AN200" i="3"/>
  <c r="AP200" i="3"/>
  <c r="AH201" i="3"/>
  <c r="AI201" i="3"/>
  <c r="AJ201" i="3"/>
  <c r="AK201" i="3"/>
  <c r="AL201" i="3"/>
  <c r="AM201" i="3"/>
  <c r="AN201" i="3"/>
  <c r="AP201" i="3"/>
  <c r="AH202" i="3"/>
  <c r="AI202" i="3"/>
  <c r="AJ202" i="3"/>
  <c r="AK202" i="3"/>
  <c r="AL202" i="3"/>
  <c r="AM202" i="3"/>
  <c r="AN202" i="3"/>
  <c r="AP202" i="3"/>
  <c r="AH203" i="3"/>
  <c r="AI203" i="3"/>
  <c r="AJ203" i="3"/>
  <c r="AK203" i="3"/>
  <c r="AL203" i="3"/>
  <c r="AM203" i="3"/>
  <c r="AN203" i="3"/>
  <c r="AP203" i="3"/>
  <c r="AH204" i="3"/>
  <c r="AI204" i="3"/>
  <c r="AJ204" i="3"/>
  <c r="AK204" i="3"/>
  <c r="AL204" i="3"/>
  <c r="AM204" i="3"/>
  <c r="AN204" i="3"/>
  <c r="AP204" i="3"/>
  <c r="AH205" i="3"/>
  <c r="AI205" i="3"/>
  <c r="AJ205" i="3"/>
  <c r="AK205" i="3"/>
  <c r="AL205" i="3"/>
  <c r="AM205" i="3"/>
  <c r="AN205" i="3"/>
  <c r="AP205" i="3"/>
  <c r="AH206" i="3"/>
  <c r="AI206" i="3"/>
  <c r="AJ206" i="3"/>
  <c r="AK206" i="3"/>
  <c r="AL206" i="3"/>
  <c r="AM206" i="3"/>
  <c r="AN206" i="3"/>
  <c r="AP206" i="3"/>
  <c r="AH207" i="3"/>
  <c r="AI207" i="3"/>
  <c r="AJ207" i="3"/>
  <c r="AK207" i="3"/>
  <c r="AL207" i="3"/>
  <c r="AM207" i="3"/>
  <c r="AN207" i="3"/>
  <c r="AP207" i="3"/>
  <c r="AH208" i="3"/>
  <c r="AI208" i="3"/>
  <c r="AJ208" i="3"/>
  <c r="AK208" i="3"/>
  <c r="AL208" i="3"/>
  <c r="AM208" i="3"/>
  <c r="AN208" i="3"/>
  <c r="AP208" i="3"/>
  <c r="AH209" i="3"/>
  <c r="AI209" i="3"/>
  <c r="AJ209" i="3"/>
  <c r="AK209" i="3"/>
  <c r="AL209" i="3"/>
  <c r="AM209" i="3"/>
  <c r="AN209" i="3"/>
  <c r="AP209" i="3"/>
  <c r="AH210" i="3"/>
  <c r="AI210" i="3"/>
  <c r="AJ210" i="3"/>
  <c r="AK210" i="3"/>
  <c r="AL210" i="3"/>
  <c r="AM210" i="3"/>
  <c r="AN210" i="3"/>
  <c r="AP210" i="3"/>
  <c r="AH211" i="3"/>
  <c r="AI211" i="3"/>
  <c r="AJ211" i="3"/>
  <c r="AK211" i="3"/>
  <c r="AL211" i="3"/>
  <c r="AM211" i="3"/>
  <c r="AN211" i="3"/>
  <c r="AP211" i="3"/>
  <c r="AH212" i="3"/>
  <c r="AI212" i="3"/>
  <c r="AJ212" i="3"/>
  <c r="AK212" i="3"/>
  <c r="AL212" i="3"/>
  <c r="AM212" i="3"/>
  <c r="AN212" i="3"/>
  <c r="AP212" i="3"/>
  <c r="AH213" i="3"/>
  <c r="AI213" i="3"/>
  <c r="AJ213" i="3"/>
  <c r="AK213" i="3"/>
  <c r="AL213" i="3"/>
  <c r="AM213" i="3"/>
  <c r="AN213" i="3"/>
  <c r="AP213" i="3"/>
  <c r="AH214" i="3"/>
  <c r="AI214" i="3"/>
  <c r="AJ214" i="3"/>
  <c r="AK214" i="3"/>
  <c r="AL214" i="3"/>
  <c r="AM214" i="3"/>
  <c r="AN214" i="3"/>
  <c r="AP214" i="3"/>
  <c r="AH215" i="3"/>
  <c r="AI215" i="3"/>
  <c r="AJ215" i="3"/>
  <c r="AK215" i="3"/>
  <c r="AL215" i="3"/>
  <c r="AM215" i="3"/>
  <c r="AN215" i="3"/>
  <c r="AP215" i="3"/>
  <c r="AH216" i="3"/>
  <c r="AI216" i="3"/>
  <c r="AJ216" i="3"/>
  <c r="AK216" i="3"/>
  <c r="AL216" i="3"/>
  <c r="AM216" i="3"/>
  <c r="AN216" i="3"/>
  <c r="AP216" i="3"/>
  <c r="AH217" i="3"/>
  <c r="AI217" i="3"/>
  <c r="AJ217" i="3"/>
  <c r="AK217" i="3"/>
  <c r="AL217" i="3"/>
  <c r="AM217" i="3"/>
  <c r="AN217" i="3"/>
  <c r="AP217" i="3"/>
  <c r="AH218" i="3"/>
  <c r="AI218" i="3"/>
  <c r="AJ218" i="3"/>
  <c r="AK218" i="3"/>
  <c r="AL218" i="3"/>
  <c r="AM218" i="3"/>
  <c r="AN218" i="3"/>
  <c r="AP218" i="3"/>
  <c r="AH219" i="3"/>
  <c r="AI219" i="3"/>
  <c r="AJ219" i="3"/>
  <c r="AK219" i="3"/>
  <c r="AL219" i="3"/>
  <c r="AM219" i="3"/>
  <c r="AN219" i="3"/>
  <c r="AP219" i="3"/>
  <c r="AH220" i="3"/>
  <c r="AI220" i="3"/>
  <c r="AJ220" i="3"/>
  <c r="AK220" i="3"/>
  <c r="AL220" i="3"/>
  <c r="AM220" i="3"/>
  <c r="AN220" i="3"/>
  <c r="AP220" i="3"/>
  <c r="AH221" i="3"/>
  <c r="AI221" i="3"/>
  <c r="AJ221" i="3"/>
  <c r="AK221" i="3"/>
  <c r="AL221" i="3"/>
  <c r="AM221" i="3"/>
  <c r="AN221" i="3"/>
  <c r="AP221" i="3"/>
  <c r="AH222" i="3"/>
  <c r="AI222" i="3"/>
  <c r="AJ222" i="3"/>
  <c r="AK222" i="3"/>
  <c r="AL222" i="3"/>
  <c r="AM222" i="3"/>
  <c r="AN222" i="3"/>
  <c r="AP222" i="3"/>
  <c r="AH223" i="3"/>
  <c r="AI223" i="3"/>
  <c r="AJ223" i="3"/>
  <c r="AK223" i="3"/>
  <c r="AL223" i="3"/>
  <c r="AM223" i="3"/>
  <c r="AN223" i="3"/>
  <c r="AP223" i="3"/>
  <c r="AH224" i="3"/>
  <c r="AI224" i="3"/>
  <c r="AJ224" i="3"/>
  <c r="AK224" i="3"/>
  <c r="AL224" i="3"/>
  <c r="AM224" i="3"/>
  <c r="AN224" i="3"/>
  <c r="AP224" i="3"/>
  <c r="AH225" i="3"/>
  <c r="AI225" i="3"/>
  <c r="AJ225" i="3"/>
  <c r="AK225" i="3"/>
  <c r="AL225" i="3"/>
  <c r="AM225" i="3"/>
  <c r="AN225" i="3"/>
  <c r="AP225" i="3"/>
  <c r="AH226" i="3"/>
  <c r="AI226" i="3"/>
  <c r="AJ226" i="3"/>
  <c r="AK226" i="3"/>
  <c r="AL226" i="3"/>
  <c r="AM226" i="3"/>
  <c r="AN226" i="3"/>
  <c r="AP226" i="3"/>
  <c r="AH227" i="3"/>
  <c r="AI227" i="3"/>
  <c r="AJ227" i="3"/>
  <c r="AK227" i="3"/>
  <c r="AL227" i="3"/>
  <c r="AM227" i="3"/>
  <c r="AN227" i="3"/>
  <c r="AP227" i="3"/>
  <c r="AH228" i="3"/>
  <c r="AI228" i="3"/>
  <c r="AJ228" i="3"/>
  <c r="AK228" i="3"/>
  <c r="AL228" i="3"/>
  <c r="AM228" i="3"/>
  <c r="AN228" i="3"/>
  <c r="AP228" i="3"/>
  <c r="AH229" i="3"/>
  <c r="AI229" i="3"/>
  <c r="AJ229" i="3"/>
  <c r="AK229" i="3"/>
  <c r="AL229" i="3"/>
  <c r="AM229" i="3"/>
  <c r="AN229" i="3"/>
  <c r="AP229" i="3"/>
  <c r="AH230" i="3"/>
  <c r="AI230" i="3"/>
  <c r="AJ230" i="3"/>
  <c r="AK230" i="3"/>
  <c r="AL230" i="3"/>
  <c r="AM230" i="3"/>
  <c r="AN230" i="3"/>
  <c r="AP230" i="3"/>
  <c r="AH231" i="3"/>
  <c r="AI231" i="3"/>
  <c r="AJ231" i="3"/>
  <c r="AK231" i="3"/>
  <c r="AL231" i="3"/>
  <c r="AM231" i="3"/>
  <c r="AN231" i="3"/>
  <c r="AP231" i="3"/>
  <c r="AH232" i="3"/>
  <c r="AI232" i="3"/>
  <c r="AJ232" i="3"/>
  <c r="AK232" i="3"/>
  <c r="AL232" i="3"/>
  <c r="AM232" i="3"/>
  <c r="AN232" i="3"/>
  <c r="AP232" i="3"/>
  <c r="AH233" i="3"/>
  <c r="AI233" i="3"/>
  <c r="AJ233" i="3"/>
  <c r="AK233" i="3"/>
  <c r="AL233" i="3"/>
  <c r="AM233" i="3"/>
  <c r="AN233" i="3"/>
  <c r="AP233" i="3"/>
  <c r="AH234" i="3"/>
  <c r="AI234" i="3"/>
  <c r="AJ234" i="3"/>
  <c r="AK234" i="3"/>
  <c r="AL234" i="3"/>
  <c r="AM234" i="3"/>
  <c r="AN234" i="3"/>
  <c r="AP234" i="3"/>
  <c r="AH235" i="3"/>
  <c r="AI235" i="3"/>
  <c r="AJ235" i="3"/>
  <c r="AK235" i="3"/>
  <c r="AL235" i="3"/>
  <c r="AM235" i="3"/>
  <c r="AN235" i="3"/>
  <c r="AP235" i="3"/>
  <c r="AH236" i="3"/>
  <c r="AI236" i="3"/>
  <c r="AJ236" i="3"/>
  <c r="AK236" i="3"/>
  <c r="AL236" i="3"/>
  <c r="AM236" i="3"/>
  <c r="AN236" i="3"/>
  <c r="AP236" i="3"/>
  <c r="AH237" i="3"/>
  <c r="AI237" i="3"/>
  <c r="AJ237" i="3"/>
  <c r="AK237" i="3"/>
  <c r="AL237" i="3"/>
  <c r="AM237" i="3"/>
  <c r="AN237" i="3"/>
  <c r="AP237" i="3"/>
  <c r="AH238" i="3"/>
  <c r="AI238" i="3"/>
  <c r="AJ238" i="3"/>
  <c r="AK238" i="3"/>
  <c r="AL238" i="3"/>
  <c r="AM238" i="3"/>
  <c r="AN238" i="3"/>
  <c r="AP238" i="3"/>
  <c r="AH239" i="3"/>
  <c r="AI239" i="3"/>
  <c r="AJ239" i="3"/>
  <c r="AK239" i="3"/>
  <c r="AL239" i="3"/>
  <c r="AM239" i="3"/>
  <c r="AN239" i="3"/>
  <c r="AP239" i="3"/>
  <c r="AH240" i="3"/>
  <c r="AI240" i="3"/>
  <c r="AJ240" i="3"/>
  <c r="AK240" i="3"/>
  <c r="AL240" i="3"/>
  <c r="AM240" i="3"/>
  <c r="AN240" i="3"/>
  <c r="AP240" i="3"/>
  <c r="AH241" i="3"/>
  <c r="AI241" i="3"/>
  <c r="AJ241" i="3"/>
  <c r="AK241" i="3"/>
  <c r="AL241" i="3"/>
  <c r="AM241" i="3"/>
  <c r="AN241" i="3"/>
  <c r="AP241" i="3"/>
  <c r="AH242" i="3"/>
  <c r="AI242" i="3"/>
  <c r="AJ242" i="3"/>
  <c r="AK242" i="3"/>
  <c r="AL242" i="3"/>
  <c r="AM242" i="3"/>
  <c r="AN242" i="3"/>
  <c r="AP242" i="3"/>
  <c r="AH243" i="3"/>
  <c r="AI243" i="3"/>
  <c r="AJ243" i="3"/>
  <c r="AK243" i="3"/>
  <c r="AL243" i="3"/>
  <c r="AM243" i="3"/>
  <c r="AN243" i="3"/>
  <c r="AP243" i="3"/>
  <c r="AH244" i="3"/>
  <c r="AI244" i="3"/>
  <c r="AJ244" i="3"/>
  <c r="AK244" i="3"/>
  <c r="AL244" i="3"/>
  <c r="AM244" i="3"/>
  <c r="AN244" i="3"/>
  <c r="AP244" i="3"/>
  <c r="AH245" i="3"/>
  <c r="AI245" i="3"/>
  <c r="AJ245" i="3"/>
  <c r="AK245" i="3"/>
  <c r="AL245" i="3"/>
  <c r="AM245" i="3"/>
  <c r="AN245" i="3"/>
  <c r="AP245" i="3"/>
  <c r="AH246" i="3"/>
  <c r="AI246" i="3"/>
  <c r="AJ246" i="3"/>
  <c r="AK246" i="3"/>
  <c r="AL246" i="3"/>
  <c r="AM246" i="3"/>
  <c r="AN246" i="3"/>
  <c r="AP246" i="3"/>
  <c r="AH247" i="3"/>
  <c r="AI247" i="3"/>
  <c r="AJ247" i="3"/>
  <c r="AK247" i="3"/>
  <c r="AL247" i="3"/>
  <c r="AM247" i="3"/>
  <c r="AN247" i="3"/>
  <c r="AP247" i="3"/>
  <c r="AH248" i="3"/>
  <c r="AI248" i="3"/>
  <c r="AJ248" i="3"/>
  <c r="AK248" i="3"/>
  <c r="AL248" i="3"/>
  <c r="AM248" i="3"/>
  <c r="AN248" i="3"/>
  <c r="AP248" i="3"/>
  <c r="AH249" i="3"/>
  <c r="AI249" i="3"/>
  <c r="AJ249" i="3"/>
  <c r="AK249" i="3"/>
  <c r="AL249" i="3"/>
  <c r="AM249" i="3"/>
  <c r="AN249" i="3"/>
  <c r="AP249" i="3"/>
  <c r="AH250" i="3"/>
  <c r="AI250" i="3"/>
  <c r="AJ250" i="3"/>
  <c r="AK250" i="3"/>
  <c r="AL250" i="3"/>
  <c r="AM250" i="3"/>
  <c r="AN250" i="3"/>
  <c r="AP250" i="3"/>
  <c r="AH251" i="3"/>
  <c r="AI251" i="3"/>
  <c r="AJ251" i="3"/>
  <c r="AK251" i="3"/>
  <c r="AL251" i="3"/>
  <c r="AM251" i="3"/>
  <c r="AN251" i="3"/>
  <c r="AP251" i="3"/>
  <c r="AH252" i="3"/>
  <c r="AI252" i="3"/>
  <c r="AJ252" i="3"/>
  <c r="AK252" i="3"/>
  <c r="AL252" i="3"/>
  <c r="AM252" i="3"/>
  <c r="AN252" i="3"/>
  <c r="AP252" i="3"/>
  <c r="AH253" i="3"/>
  <c r="AI253" i="3"/>
  <c r="AJ253" i="3"/>
  <c r="AK253" i="3"/>
  <c r="AL253" i="3"/>
  <c r="AM253" i="3"/>
  <c r="AN253" i="3"/>
  <c r="AP253" i="3"/>
  <c r="AH254" i="3"/>
  <c r="AI254" i="3"/>
  <c r="AJ254" i="3"/>
  <c r="AK254" i="3"/>
  <c r="AL254" i="3"/>
  <c r="AM254" i="3"/>
  <c r="AN254" i="3"/>
  <c r="AP254" i="3"/>
  <c r="AH255" i="3"/>
  <c r="AI255" i="3"/>
  <c r="AJ255" i="3"/>
  <c r="AK255" i="3"/>
  <c r="AL255" i="3"/>
  <c r="AM255" i="3"/>
  <c r="AN255" i="3"/>
  <c r="AP255" i="3"/>
  <c r="AH256" i="3"/>
  <c r="AI256" i="3"/>
  <c r="AJ256" i="3"/>
  <c r="AK256" i="3"/>
  <c r="AL256" i="3"/>
  <c r="AM256" i="3"/>
  <c r="AN256" i="3"/>
  <c r="AP256" i="3"/>
  <c r="AH257" i="3"/>
  <c r="AI257" i="3"/>
  <c r="AJ257" i="3"/>
  <c r="AK257" i="3"/>
  <c r="AL257" i="3"/>
  <c r="AM257" i="3"/>
  <c r="AN257" i="3"/>
  <c r="AP257" i="3"/>
  <c r="AH258" i="3"/>
  <c r="AI258" i="3"/>
  <c r="AJ258" i="3"/>
  <c r="AK258" i="3"/>
  <c r="AL258" i="3"/>
  <c r="AM258" i="3"/>
  <c r="AN258" i="3"/>
  <c r="AP258" i="3"/>
  <c r="AH259" i="3"/>
  <c r="AI259" i="3"/>
  <c r="AJ259" i="3"/>
  <c r="AK259" i="3"/>
  <c r="AL259" i="3"/>
  <c r="AM259" i="3"/>
  <c r="AN259" i="3"/>
  <c r="AP259" i="3"/>
  <c r="AH260" i="3"/>
  <c r="AI260" i="3"/>
  <c r="AJ260" i="3"/>
  <c r="AK260" i="3"/>
  <c r="AL260" i="3"/>
  <c r="AM260" i="3"/>
  <c r="AN260" i="3"/>
  <c r="AP260" i="3"/>
  <c r="AH261" i="3"/>
  <c r="AI261" i="3"/>
  <c r="AJ261" i="3"/>
  <c r="AK261" i="3"/>
  <c r="AL261" i="3"/>
  <c r="AM261" i="3"/>
  <c r="AN261" i="3"/>
  <c r="AP261" i="3"/>
  <c r="AH262" i="3"/>
  <c r="AI262" i="3"/>
  <c r="AJ262" i="3"/>
  <c r="AK262" i="3"/>
  <c r="AL262" i="3"/>
  <c r="AM262" i="3"/>
  <c r="AN262" i="3"/>
  <c r="AP262" i="3"/>
  <c r="AH263" i="3"/>
  <c r="AI263" i="3"/>
  <c r="AJ263" i="3"/>
  <c r="AK263" i="3"/>
  <c r="AL263" i="3"/>
  <c r="AM263" i="3"/>
  <c r="AN263" i="3"/>
  <c r="AP263" i="3"/>
  <c r="AH264" i="3"/>
  <c r="AI264" i="3"/>
  <c r="AJ264" i="3"/>
  <c r="AK264" i="3"/>
  <c r="AL264" i="3"/>
  <c r="AM264" i="3"/>
  <c r="AN264" i="3"/>
  <c r="AP264" i="3"/>
  <c r="AH265" i="3"/>
  <c r="AI265" i="3"/>
  <c r="AJ265" i="3"/>
  <c r="AK265" i="3"/>
  <c r="AL265" i="3"/>
  <c r="AM265" i="3"/>
  <c r="AN265" i="3"/>
  <c r="AP265" i="3"/>
  <c r="AH266" i="3"/>
  <c r="AI266" i="3"/>
  <c r="AJ266" i="3"/>
  <c r="AK266" i="3"/>
  <c r="AL266" i="3"/>
  <c r="AM266" i="3"/>
  <c r="AN266" i="3"/>
  <c r="AP266" i="3"/>
  <c r="AH267" i="3"/>
  <c r="AI267" i="3"/>
  <c r="AJ267" i="3"/>
  <c r="AK267" i="3"/>
  <c r="AL267" i="3"/>
  <c r="AM267" i="3"/>
  <c r="AN267" i="3"/>
  <c r="AP267" i="3"/>
  <c r="AH268" i="3"/>
  <c r="AI268" i="3"/>
  <c r="AJ268" i="3"/>
  <c r="AK268" i="3"/>
  <c r="AL268" i="3"/>
  <c r="AM268" i="3"/>
  <c r="AN268" i="3"/>
  <c r="AP268" i="3"/>
  <c r="AH269" i="3"/>
  <c r="AI269" i="3"/>
  <c r="AJ269" i="3"/>
  <c r="AK269" i="3"/>
  <c r="AL269" i="3"/>
  <c r="AM269" i="3"/>
  <c r="AN269" i="3"/>
  <c r="AP269" i="3"/>
  <c r="AH270" i="3"/>
  <c r="AI270" i="3"/>
  <c r="AJ270" i="3"/>
  <c r="AK270" i="3"/>
  <c r="AL270" i="3"/>
  <c r="AM270" i="3"/>
  <c r="AN270" i="3"/>
  <c r="AP270" i="3"/>
  <c r="AH271" i="3"/>
  <c r="AI271" i="3"/>
  <c r="AJ271" i="3"/>
  <c r="AK271" i="3"/>
  <c r="AL271" i="3"/>
  <c r="AM271" i="3"/>
  <c r="AN271" i="3"/>
  <c r="AP271" i="3"/>
  <c r="AH272" i="3"/>
  <c r="AI272" i="3"/>
  <c r="AJ272" i="3"/>
  <c r="AK272" i="3"/>
  <c r="AL272" i="3"/>
  <c r="AM272" i="3"/>
  <c r="AN272" i="3"/>
  <c r="AP272" i="3"/>
  <c r="AH273" i="3"/>
  <c r="AI273" i="3"/>
  <c r="AJ273" i="3"/>
  <c r="AK273" i="3"/>
  <c r="AL273" i="3"/>
  <c r="AM273" i="3"/>
  <c r="AN273" i="3"/>
  <c r="AP273" i="3"/>
  <c r="AH274" i="3"/>
  <c r="AI274" i="3"/>
  <c r="AJ274" i="3"/>
  <c r="AK274" i="3"/>
  <c r="AL274" i="3"/>
  <c r="AM274" i="3"/>
  <c r="AN274" i="3"/>
  <c r="AP274" i="3"/>
  <c r="AH275" i="3"/>
  <c r="AI275" i="3"/>
  <c r="AJ275" i="3"/>
  <c r="AK275" i="3"/>
  <c r="AL275" i="3"/>
  <c r="AM275" i="3"/>
  <c r="AN275" i="3"/>
  <c r="AP275" i="3"/>
  <c r="AH276" i="3"/>
  <c r="AI276" i="3"/>
  <c r="AJ276" i="3"/>
  <c r="AK276" i="3"/>
  <c r="AL276" i="3"/>
  <c r="AM276" i="3"/>
  <c r="AN276" i="3"/>
  <c r="AP276" i="3"/>
  <c r="AH277" i="3"/>
  <c r="AI277" i="3"/>
  <c r="AJ277" i="3"/>
  <c r="AK277" i="3"/>
  <c r="AL277" i="3"/>
  <c r="AM277" i="3"/>
  <c r="AN277" i="3"/>
  <c r="AP277" i="3"/>
  <c r="AH278" i="3"/>
  <c r="AI278" i="3"/>
  <c r="AJ278" i="3"/>
  <c r="AK278" i="3"/>
  <c r="AL278" i="3"/>
  <c r="AM278" i="3"/>
  <c r="AN278" i="3"/>
  <c r="AP278" i="3"/>
  <c r="AH279" i="3"/>
  <c r="AI279" i="3"/>
  <c r="AJ279" i="3"/>
  <c r="AK279" i="3"/>
  <c r="AL279" i="3"/>
  <c r="AM279" i="3"/>
  <c r="AN279" i="3"/>
  <c r="AP279" i="3"/>
  <c r="AH280" i="3"/>
  <c r="AI280" i="3"/>
  <c r="AJ280" i="3"/>
  <c r="AK280" i="3"/>
  <c r="AL280" i="3"/>
  <c r="AM280" i="3"/>
  <c r="AN280" i="3"/>
  <c r="AP280" i="3"/>
  <c r="AH281" i="3"/>
  <c r="AI281" i="3"/>
  <c r="AJ281" i="3"/>
  <c r="AK281" i="3"/>
  <c r="AL281" i="3"/>
  <c r="AM281" i="3"/>
  <c r="AN281" i="3"/>
  <c r="AP281" i="3"/>
  <c r="AH282" i="3"/>
  <c r="AI282" i="3"/>
  <c r="AJ282" i="3"/>
  <c r="AK282" i="3"/>
  <c r="AL282" i="3"/>
  <c r="AM282" i="3"/>
  <c r="AN282" i="3"/>
  <c r="AP282" i="3"/>
  <c r="AH283" i="3"/>
  <c r="AI283" i="3"/>
  <c r="AJ283" i="3"/>
  <c r="AK283" i="3"/>
  <c r="AL283" i="3"/>
  <c r="AM283" i="3"/>
  <c r="AN283" i="3"/>
  <c r="AP283" i="3"/>
  <c r="AH284" i="3"/>
  <c r="AI284" i="3"/>
  <c r="AJ284" i="3"/>
  <c r="AK284" i="3"/>
  <c r="AL284" i="3"/>
  <c r="AM284" i="3"/>
  <c r="AN284" i="3"/>
  <c r="AP284" i="3"/>
  <c r="AH285" i="3"/>
  <c r="AI285" i="3"/>
  <c r="AJ285" i="3"/>
  <c r="AK285" i="3"/>
  <c r="AL285" i="3"/>
  <c r="AM285" i="3"/>
  <c r="AN285" i="3"/>
  <c r="AP285" i="3"/>
  <c r="AH286" i="3"/>
  <c r="AI286" i="3"/>
  <c r="AJ286" i="3"/>
  <c r="AK286" i="3"/>
  <c r="AL286" i="3"/>
  <c r="AM286" i="3"/>
  <c r="AN286" i="3"/>
  <c r="AP286" i="3"/>
  <c r="AH287" i="3"/>
  <c r="AI287" i="3"/>
  <c r="AJ287" i="3"/>
  <c r="AK287" i="3"/>
  <c r="AL287" i="3"/>
  <c r="AM287" i="3"/>
  <c r="AN287" i="3"/>
  <c r="AP287" i="3"/>
  <c r="AH288" i="3"/>
  <c r="AI288" i="3"/>
  <c r="AJ288" i="3"/>
  <c r="AK288" i="3"/>
  <c r="AL288" i="3"/>
  <c r="AM288" i="3"/>
  <c r="AN288" i="3"/>
  <c r="AP288" i="3"/>
  <c r="AH289" i="3"/>
  <c r="AI289" i="3"/>
  <c r="AJ289" i="3"/>
  <c r="AK289" i="3"/>
  <c r="AL289" i="3"/>
  <c r="AM289" i="3"/>
  <c r="AN289" i="3"/>
  <c r="AP289" i="3"/>
  <c r="AH290" i="3"/>
  <c r="AI290" i="3"/>
  <c r="AJ290" i="3"/>
  <c r="AK290" i="3"/>
  <c r="AL290" i="3"/>
  <c r="AM290" i="3"/>
  <c r="AN290" i="3"/>
  <c r="AP290" i="3"/>
  <c r="AH291" i="3"/>
  <c r="AI291" i="3"/>
  <c r="AJ291" i="3"/>
  <c r="AK291" i="3"/>
  <c r="AL291" i="3"/>
  <c r="AM291" i="3"/>
  <c r="AN291" i="3"/>
  <c r="AP291" i="3"/>
  <c r="AH292" i="3"/>
  <c r="AI292" i="3"/>
  <c r="AJ292" i="3"/>
  <c r="AK292" i="3"/>
  <c r="AL292" i="3"/>
  <c r="AM292" i="3"/>
  <c r="AN292" i="3"/>
  <c r="AP292" i="3"/>
  <c r="AH293" i="3"/>
  <c r="AI293" i="3"/>
  <c r="AJ293" i="3"/>
  <c r="AK293" i="3"/>
  <c r="AL293" i="3"/>
  <c r="AM293" i="3"/>
  <c r="AN293" i="3"/>
  <c r="AP293" i="3"/>
  <c r="AH294" i="3"/>
  <c r="AI294" i="3"/>
  <c r="AJ294" i="3"/>
  <c r="AK294" i="3"/>
  <c r="AL294" i="3"/>
  <c r="AM294" i="3"/>
  <c r="AN294" i="3"/>
  <c r="AP294" i="3"/>
  <c r="AH295" i="3"/>
  <c r="AI295" i="3"/>
  <c r="AJ295" i="3"/>
  <c r="AK295" i="3"/>
  <c r="AL295" i="3"/>
  <c r="AM295" i="3"/>
  <c r="AN295" i="3"/>
  <c r="AP295" i="3"/>
  <c r="AH296" i="3"/>
  <c r="AI296" i="3"/>
  <c r="AJ296" i="3"/>
  <c r="AK296" i="3"/>
  <c r="AL296" i="3"/>
  <c r="AM296" i="3"/>
  <c r="AN296" i="3"/>
  <c r="AP296" i="3"/>
  <c r="AH297" i="3"/>
  <c r="AI297" i="3"/>
  <c r="AJ297" i="3"/>
  <c r="AK297" i="3"/>
  <c r="AL297" i="3"/>
  <c r="AM297" i="3"/>
  <c r="AN297" i="3"/>
  <c r="AP297" i="3"/>
  <c r="AH298" i="3"/>
  <c r="AI298" i="3"/>
  <c r="AJ298" i="3"/>
  <c r="AK298" i="3"/>
  <c r="AL298" i="3"/>
  <c r="AM298" i="3"/>
  <c r="AN298" i="3"/>
  <c r="AP298" i="3"/>
  <c r="AH299" i="3"/>
  <c r="AI299" i="3"/>
  <c r="AJ299" i="3"/>
  <c r="AK299" i="3"/>
  <c r="AL299" i="3"/>
  <c r="AM299" i="3"/>
  <c r="AN299" i="3"/>
  <c r="AP299" i="3"/>
  <c r="AH300" i="3"/>
  <c r="AI300" i="3"/>
  <c r="AJ300" i="3"/>
  <c r="AK300" i="3"/>
  <c r="AL300" i="3"/>
  <c r="AM300" i="3"/>
  <c r="AN300" i="3"/>
  <c r="AP300" i="3"/>
  <c r="AH301" i="3"/>
  <c r="AI301" i="3"/>
  <c r="AJ301" i="3"/>
  <c r="AK301" i="3"/>
  <c r="AL301" i="3"/>
  <c r="AM301" i="3"/>
  <c r="AN301" i="3"/>
  <c r="AP301" i="3"/>
  <c r="AH302" i="3"/>
  <c r="AI302" i="3"/>
  <c r="AJ302" i="3"/>
  <c r="AK302" i="3"/>
  <c r="AL302" i="3"/>
  <c r="AM302" i="3"/>
  <c r="AN302" i="3"/>
  <c r="AP302" i="3"/>
  <c r="AH303" i="3"/>
  <c r="AI303" i="3"/>
  <c r="AJ303" i="3"/>
  <c r="AK303" i="3"/>
  <c r="AL303" i="3"/>
  <c r="AM303" i="3"/>
  <c r="AN303" i="3"/>
  <c r="AP303" i="3"/>
  <c r="AH304" i="3"/>
  <c r="AI304" i="3"/>
  <c r="AJ304" i="3"/>
  <c r="AK304" i="3"/>
  <c r="AL304" i="3"/>
  <c r="AM304" i="3"/>
  <c r="AN304" i="3"/>
  <c r="AP304" i="3"/>
  <c r="AH305" i="3"/>
  <c r="AI305" i="3"/>
  <c r="AJ305" i="3"/>
  <c r="AK305" i="3"/>
  <c r="AL305" i="3"/>
  <c r="AM305" i="3"/>
  <c r="AN305" i="3"/>
  <c r="AP305" i="3"/>
  <c r="AH306" i="3"/>
  <c r="AI306" i="3"/>
  <c r="AJ306" i="3"/>
  <c r="AK306" i="3"/>
  <c r="AL306" i="3"/>
  <c r="AM306" i="3"/>
  <c r="AN306" i="3"/>
  <c r="AP306" i="3"/>
  <c r="AH307" i="3"/>
  <c r="AI307" i="3"/>
  <c r="AJ307" i="3"/>
  <c r="AK307" i="3"/>
  <c r="AL307" i="3"/>
  <c r="AM307" i="3"/>
  <c r="AN307" i="3"/>
  <c r="AP307" i="3"/>
  <c r="AH308" i="3"/>
  <c r="AI308" i="3"/>
  <c r="AJ308" i="3"/>
  <c r="AK308" i="3"/>
  <c r="AL308" i="3"/>
  <c r="AM308" i="3"/>
  <c r="AN308" i="3"/>
  <c r="AP308" i="3"/>
  <c r="AH309" i="3"/>
  <c r="AI309" i="3"/>
  <c r="AJ309" i="3"/>
  <c r="AK309" i="3"/>
  <c r="AL309" i="3"/>
  <c r="AM309" i="3"/>
  <c r="AN309" i="3"/>
  <c r="AP309" i="3"/>
  <c r="AH310" i="3"/>
  <c r="AI310" i="3"/>
  <c r="AJ310" i="3"/>
  <c r="AK310" i="3"/>
  <c r="AL310" i="3"/>
  <c r="AM310" i="3"/>
  <c r="AN310" i="3"/>
  <c r="AP310" i="3"/>
  <c r="AH311" i="3"/>
  <c r="AI311" i="3"/>
  <c r="AJ311" i="3"/>
  <c r="AK311" i="3"/>
  <c r="AL311" i="3"/>
  <c r="AM311" i="3"/>
  <c r="AN311" i="3"/>
  <c r="AP311" i="3"/>
  <c r="AH312" i="3"/>
  <c r="AI312" i="3"/>
  <c r="AJ312" i="3"/>
  <c r="AK312" i="3"/>
  <c r="AL312" i="3"/>
  <c r="AM312" i="3"/>
  <c r="AN312" i="3"/>
  <c r="AP312" i="3"/>
  <c r="AH313" i="3"/>
  <c r="AI313" i="3"/>
  <c r="AJ313" i="3"/>
  <c r="AK313" i="3"/>
  <c r="AL313" i="3"/>
  <c r="AM313" i="3"/>
  <c r="AN313" i="3"/>
  <c r="AP313" i="3"/>
  <c r="AH314" i="3"/>
  <c r="AI314" i="3"/>
  <c r="AJ314" i="3"/>
  <c r="AK314" i="3"/>
  <c r="AL314" i="3"/>
  <c r="AM314" i="3"/>
  <c r="AN314" i="3"/>
  <c r="AP314" i="3"/>
  <c r="AH315" i="3"/>
  <c r="AI315" i="3"/>
  <c r="AJ315" i="3"/>
  <c r="AK315" i="3"/>
  <c r="AL315" i="3"/>
  <c r="AM315" i="3"/>
  <c r="AN315" i="3"/>
  <c r="AP315" i="3"/>
  <c r="AH316" i="3"/>
  <c r="AI316" i="3"/>
  <c r="AJ316" i="3"/>
  <c r="AK316" i="3"/>
  <c r="AL316" i="3"/>
  <c r="AM316" i="3"/>
  <c r="AN316" i="3"/>
  <c r="AP316" i="3"/>
  <c r="AH317" i="3"/>
  <c r="AI317" i="3"/>
  <c r="AJ317" i="3"/>
  <c r="AK317" i="3"/>
  <c r="AL317" i="3"/>
  <c r="AM317" i="3"/>
  <c r="AN317" i="3"/>
  <c r="AP317" i="3"/>
  <c r="AH318" i="3"/>
  <c r="AI318" i="3"/>
  <c r="AJ318" i="3"/>
  <c r="AK318" i="3"/>
  <c r="AL318" i="3"/>
  <c r="AM318" i="3"/>
  <c r="AN318" i="3"/>
  <c r="AP318" i="3"/>
  <c r="AH319" i="3"/>
  <c r="AI319" i="3"/>
  <c r="AJ319" i="3"/>
  <c r="AK319" i="3"/>
  <c r="AL319" i="3"/>
  <c r="AM319" i="3"/>
  <c r="AN319" i="3"/>
  <c r="AP319" i="3"/>
  <c r="AH320" i="3"/>
  <c r="AI320" i="3"/>
  <c r="AJ320" i="3"/>
  <c r="AK320" i="3"/>
  <c r="AL320" i="3"/>
  <c r="AM320" i="3"/>
  <c r="AN320" i="3"/>
  <c r="AP320" i="3"/>
  <c r="AH321" i="3"/>
  <c r="AI321" i="3"/>
  <c r="AJ321" i="3"/>
  <c r="AK321" i="3"/>
  <c r="AL321" i="3"/>
  <c r="AM321" i="3"/>
  <c r="AN321" i="3"/>
  <c r="AP321" i="3"/>
  <c r="AH322" i="3"/>
  <c r="AI322" i="3"/>
  <c r="AJ322" i="3"/>
  <c r="AK322" i="3"/>
  <c r="AL322" i="3"/>
  <c r="AM322" i="3"/>
  <c r="AN322" i="3"/>
  <c r="AP322" i="3"/>
  <c r="AH323" i="3"/>
  <c r="AI323" i="3"/>
  <c r="AJ323" i="3"/>
  <c r="AK323" i="3"/>
  <c r="AL323" i="3"/>
  <c r="AM323" i="3"/>
  <c r="AN323" i="3"/>
  <c r="AP323" i="3"/>
  <c r="AH324" i="3"/>
  <c r="AI324" i="3"/>
  <c r="AJ324" i="3"/>
  <c r="AK324" i="3"/>
  <c r="AL324" i="3"/>
  <c r="AM324" i="3"/>
  <c r="AN324" i="3"/>
  <c r="AP324" i="3"/>
  <c r="AH325" i="3"/>
  <c r="AI325" i="3"/>
  <c r="AJ325" i="3"/>
  <c r="AK325" i="3"/>
  <c r="AL325" i="3"/>
  <c r="AM325" i="3"/>
  <c r="AN325" i="3"/>
  <c r="AP325" i="3"/>
  <c r="AH326" i="3"/>
  <c r="AI326" i="3"/>
  <c r="AJ326" i="3"/>
  <c r="AK326" i="3"/>
  <c r="AL326" i="3"/>
  <c r="AM326" i="3"/>
  <c r="AN326" i="3"/>
  <c r="AP326" i="3"/>
  <c r="AH327" i="3"/>
  <c r="AI327" i="3"/>
  <c r="AJ327" i="3"/>
  <c r="AK327" i="3"/>
  <c r="AL327" i="3"/>
  <c r="AM327" i="3"/>
  <c r="AN327" i="3"/>
  <c r="AP327" i="3"/>
  <c r="AH328" i="3"/>
  <c r="AI328" i="3"/>
  <c r="AJ328" i="3"/>
  <c r="AK328" i="3"/>
  <c r="AL328" i="3"/>
  <c r="AM328" i="3"/>
  <c r="AN328" i="3"/>
  <c r="AP328" i="3"/>
  <c r="AH329" i="3"/>
  <c r="AI329" i="3"/>
  <c r="AJ329" i="3"/>
  <c r="AK329" i="3"/>
  <c r="AL329" i="3"/>
  <c r="AM329" i="3"/>
  <c r="AN329" i="3"/>
  <c r="AP329" i="3"/>
  <c r="AH330" i="3"/>
  <c r="AI330" i="3"/>
  <c r="AJ330" i="3"/>
  <c r="AK330" i="3"/>
  <c r="AL330" i="3"/>
  <c r="AM330" i="3"/>
  <c r="AN330" i="3"/>
  <c r="AP330" i="3"/>
  <c r="AH331" i="3"/>
  <c r="AI331" i="3"/>
  <c r="AJ331" i="3"/>
  <c r="AK331" i="3"/>
  <c r="AL331" i="3"/>
  <c r="AM331" i="3"/>
  <c r="AN331" i="3"/>
  <c r="AP331" i="3"/>
  <c r="AH332" i="3"/>
  <c r="AI332" i="3"/>
  <c r="AJ332" i="3"/>
  <c r="AK332" i="3"/>
  <c r="AL332" i="3"/>
  <c r="AM332" i="3"/>
  <c r="AN332" i="3"/>
  <c r="AP332" i="3"/>
  <c r="AH333" i="3"/>
  <c r="AI333" i="3"/>
  <c r="AJ333" i="3"/>
  <c r="AK333" i="3"/>
  <c r="AL333" i="3"/>
  <c r="AM333" i="3"/>
  <c r="AN333" i="3"/>
  <c r="AP333" i="3"/>
  <c r="AH334" i="3"/>
  <c r="AI334" i="3"/>
  <c r="AJ334" i="3"/>
  <c r="AK334" i="3"/>
  <c r="AL334" i="3"/>
  <c r="AM334" i="3"/>
  <c r="AN334" i="3"/>
  <c r="AP334" i="3"/>
  <c r="AH335" i="3"/>
  <c r="AI335" i="3"/>
  <c r="AJ335" i="3"/>
  <c r="AK335" i="3"/>
  <c r="AL335" i="3"/>
  <c r="AM335" i="3"/>
  <c r="AN335" i="3"/>
  <c r="AP335" i="3"/>
  <c r="AH336" i="3"/>
  <c r="AI336" i="3"/>
  <c r="AJ336" i="3"/>
  <c r="AK336" i="3"/>
  <c r="AL336" i="3"/>
  <c r="AM336" i="3"/>
  <c r="AN336" i="3"/>
  <c r="AP336" i="3"/>
  <c r="AH337" i="3"/>
  <c r="AI337" i="3"/>
  <c r="AJ337" i="3"/>
  <c r="AK337" i="3"/>
  <c r="AL337" i="3"/>
  <c r="AM337" i="3"/>
  <c r="AN337" i="3"/>
  <c r="AP337" i="3"/>
  <c r="AH338" i="3"/>
  <c r="AI338" i="3"/>
  <c r="AJ338" i="3"/>
  <c r="AK338" i="3"/>
  <c r="AL338" i="3"/>
  <c r="AM338" i="3"/>
  <c r="AN338" i="3"/>
  <c r="AP338" i="3"/>
  <c r="AH339" i="3"/>
  <c r="AI339" i="3"/>
  <c r="AJ339" i="3"/>
  <c r="AK339" i="3"/>
  <c r="AL339" i="3"/>
  <c r="AM339" i="3"/>
  <c r="AN339" i="3"/>
  <c r="AP339" i="3"/>
  <c r="AH340" i="3"/>
  <c r="AI340" i="3"/>
  <c r="AJ340" i="3"/>
  <c r="AK340" i="3"/>
  <c r="AL340" i="3"/>
  <c r="AM340" i="3"/>
  <c r="AN340" i="3"/>
  <c r="AP340" i="3"/>
  <c r="AH341" i="3"/>
  <c r="AI341" i="3"/>
  <c r="AJ341" i="3"/>
  <c r="AK341" i="3"/>
  <c r="AL341" i="3"/>
  <c r="AM341" i="3"/>
  <c r="AN341" i="3"/>
  <c r="AP341" i="3"/>
  <c r="AH342" i="3"/>
  <c r="AI342" i="3"/>
  <c r="AJ342" i="3"/>
  <c r="AK342" i="3"/>
  <c r="AL342" i="3"/>
  <c r="AM342" i="3"/>
  <c r="AN342" i="3"/>
  <c r="AP342" i="3"/>
  <c r="AH343" i="3"/>
  <c r="AI343" i="3"/>
  <c r="AJ343" i="3"/>
  <c r="AK343" i="3"/>
  <c r="AL343" i="3"/>
  <c r="AM343" i="3"/>
  <c r="AN343" i="3"/>
  <c r="AP343" i="3"/>
  <c r="AH344" i="3"/>
  <c r="AI344" i="3"/>
  <c r="AJ344" i="3"/>
  <c r="AK344" i="3"/>
  <c r="AL344" i="3"/>
  <c r="AM344" i="3"/>
  <c r="AN344" i="3"/>
  <c r="AP344" i="3"/>
  <c r="AH345" i="3"/>
  <c r="AI345" i="3"/>
  <c r="AJ345" i="3"/>
  <c r="AK345" i="3"/>
  <c r="AL345" i="3"/>
  <c r="AM345" i="3"/>
  <c r="AN345" i="3"/>
  <c r="AP345" i="3"/>
  <c r="AH346" i="3"/>
  <c r="AI346" i="3"/>
  <c r="AJ346" i="3"/>
  <c r="AK346" i="3"/>
  <c r="AL346" i="3"/>
  <c r="AM346" i="3"/>
  <c r="AN346" i="3"/>
  <c r="AP346" i="3"/>
  <c r="AH347" i="3"/>
  <c r="AI347" i="3"/>
  <c r="AJ347" i="3"/>
  <c r="AK347" i="3"/>
  <c r="AL347" i="3"/>
  <c r="AM347" i="3"/>
  <c r="AN347" i="3"/>
  <c r="AP347" i="3"/>
  <c r="AH348" i="3"/>
  <c r="AI348" i="3"/>
  <c r="AJ348" i="3"/>
  <c r="AK348" i="3"/>
  <c r="AL348" i="3"/>
  <c r="AM348" i="3"/>
  <c r="AN348" i="3"/>
  <c r="AP348" i="3"/>
  <c r="AH349" i="3"/>
  <c r="AI349" i="3"/>
  <c r="AJ349" i="3"/>
  <c r="AK349" i="3"/>
  <c r="AL349" i="3"/>
  <c r="AM349" i="3"/>
  <c r="AN349" i="3"/>
  <c r="AP349" i="3"/>
  <c r="AH350" i="3"/>
  <c r="AI350" i="3"/>
  <c r="AJ350" i="3"/>
  <c r="AK350" i="3"/>
  <c r="AL350" i="3"/>
  <c r="AM350" i="3"/>
  <c r="AN350" i="3"/>
  <c r="AP350" i="3"/>
  <c r="AH351" i="3"/>
  <c r="AI351" i="3"/>
  <c r="AJ351" i="3"/>
  <c r="AK351" i="3"/>
  <c r="AL351" i="3"/>
  <c r="AM351" i="3"/>
  <c r="AN351" i="3"/>
  <c r="AP351" i="3"/>
  <c r="AH352" i="3"/>
  <c r="AI352" i="3"/>
  <c r="AJ352" i="3"/>
  <c r="AK352" i="3"/>
  <c r="AL352" i="3"/>
  <c r="AM352" i="3"/>
  <c r="AN352" i="3"/>
  <c r="AP352" i="3"/>
  <c r="AH353" i="3"/>
  <c r="AI353" i="3"/>
  <c r="AJ353" i="3"/>
  <c r="AK353" i="3"/>
  <c r="AL353" i="3"/>
  <c r="AM353" i="3"/>
  <c r="AN353" i="3"/>
  <c r="AP353" i="3"/>
  <c r="AH354" i="3"/>
  <c r="AI354" i="3"/>
  <c r="AJ354" i="3"/>
  <c r="AK354" i="3"/>
  <c r="AL354" i="3"/>
  <c r="AM354" i="3"/>
  <c r="AN354" i="3"/>
  <c r="AP354" i="3"/>
  <c r="AH355" i="3"/>
  <c r="AI355" i="3"/>
  <c r="AJ355" i="3"/>
  <c r="AK355" i="3"/>
  <c r="AL355" i="3"/>
  <c r="AM355" i="3"/>
  <c r="AN355" i="3"/>
  <c r="AP355" i="3"/>
  <c r="AH356" i="3"/>
  <c r="AI356" i="3"/>
  <c r="AJ356" i="3"/>
  <c r="AK356" i="3"/>
  <c r="AL356" i="3"/>
  <c r="AM356" i="3"/>
  <c r="AN356" i="3"/>
  <c r="AP356" i="3"/>
  <c r="AH357" i="3"/>
  <c r="AI357" i="3"/>
  <c r="AJ357" i="3"/>
  <c r="AK357" i="3"/>
  <c r="AL357" i="3"/>
  <c r="AM357" i="3"/>
  <c r="AN357" i="3"/>
  <c r="AP357" i="3"/>
  <c r="AH358" i="3"/>
  <c r="AI358" i="3"/>
  <c r="AJ358" i="3"/>
  <c r="AK358" i="3"/>
  <c r="AL358" i="3"/>
  <c r="AM358" i="3"/>
  <c r="AN358" i="3"/>
  <c r="AP358" i="3"/>
  <c r="AH359" i="3"/>
  <c r="AI359" i="3"/>
  <c r="AJ359" i="3"/>
  <c r="AK359" i="3"/>
  <c r="AL359" i="3"/>
  <c r="AM359" i="3"/>
  <c r="AN359" i="3"/>
  <c r="AP359" i="3"/>
  <c r="AH360" i="3"/>
  <c r="AI360" i="3"/>
  <c r="AJ360" i="3"/>
  <c r="AK360" i="3"/>
  <c r="AL360" i="3"/>
  <c r="AM360" i="3"/>
  <c r="AN360" i="3"/>
  <c r="AP360" i="3"/>
  <c r="AH361" i="3"/>
  <c r="AI361" i="3"/>
  <c r="AJ361" i="3"/>
  <c r="AK361" i="3"/>
  <c r="AL361" i="3"/>
  <c r="AM361" i="3"/>
  <c r="AN361" i="3"/>
  <c r="AP361" i="3"/>
  <c r="AH362" i="3"/>
  <c r="AI362" i="3"/>
  <c r="AJ362" i="3"/>
  <c r="AK362" i="3"/>
  <c r="AL362" i="3"/>
  <c r="AM362" i="3"/>
  <c r="AN362" i="3"/>
  <c r="AP362" i="3"/>
  <c r="AH363" i="3"/>
  <c r="AI363" i="3"/>
  <c r="AJ363" i="3"/>
  <c r="AK363" i="3"/>
  <c r="AL363" i="3"/>
  <c r="AM363" i="3"/>
  <c r="AN363" i="3"/>
  <c r="AP363" i="3"/>
  <c r="AH364" i="3"/>
  <c r="AI364" i="3"/>
  <c r="AJ364" i="3"/>
  <c r="AK364" i="3"/>
  <c r="AL364" i="3"/>
  <c r="AM364" i="3"/>
  <c r="AN364" i="3"/>
  <c r="AP364" i="3"/>
  <c r="AH365" i="3"/>
  <c r="AI365" i="3"/>
  <c r="AJ365" i="3"/>
  <c r="AK365" i="3"/>
  <c r="AL365" i="3"/>
  <c r="AM365" i="3"/>
  <c r="AN365" i="3"/>
  <c r="AP365" i="3"/>
  <c r="AH366" i="3"/>
  <c r="AI366" i="3"/>
  <c r="AJ366" i="3"/>
  <c r="AK366" i="3"/>
  <c r="AL366" i="3"/>
  <c r="AM366" i="3"/>
  <c r="AN366" i="3"/>
  <c r="AP366" i="3"/>
  <c r="AH367" i="3"/>
  <c r="AI367" i="3"/>
  <c r="AJ367" i="3"/>
  <c r="AK367" i="3"/>
  <c r="AL367" i="3"/>
  <c r="AM367" i="3"/>
  <c r="AN367" i="3"/>
  <c r="AP367" i="3"/>
  <c r="AH368" i="3"/>
  <c r="AI368" i="3"/>
  <c r="AJ368" i="3"/>
  <c r="AK368" i="3"/>
  <c r="AL368" i="3"/>
  <c r="AM368" i="3"/>
  <c r="AN368" i="3"/>
  <c r="AP368" i="3"/>
  <c r="AH369" i="3"/>
  <c r="AI369" i="3"/>
  <c r="AJ369" i="3"/>
  <c r="AK369" i="3"/>
  <c r="AL369" i="3"/>
  <c r="AM369" i="3"/>
  <c r="AN369" i="3"/>
  <c r="AP369" i="3"/>
  <c r="AH370" i="3"/>
  <c r="AI370" i="3"/>
  <c r="AJ370" i="3"/>
  <c r="AK370" i="3"/>
  <c r="AL370" i="3"/>
  <c r="AM370" i="3"/>
  <c r="AN370" i="3"/>
  <c r="AP370" i="3"/>
  <c r="AH371" i="3"/>
  <c r="AI371" i="3"/>
  <c r="AJ371" i="3"/>
  <c r="AK371" i="3"/>
  <c r="AL371" i="3"/>
  <c r="AM371" i="3"/>
  <c r="AN371" i="3"/>
  <c r="AP371" i="3"/>
  <c r="AH372" i="3"/>
  <c r="AI372" i="3"/>
  <c r="AJ372" i="3"/>
  <c r="AK372" i="3"/>
  <c r="AL372" i="3"/>
  <c r="AM372" i="3"/>
  <c r="AN372" i="3"/>
  <c r="AP372" i="3"/>
  <c r="AH373" i="3"/>
  <c r="AI373" i="3"/>
  <c r="AJ373" i="3"/>
  <c r="AK373" i="3"/>
  <c r="AL373" i="3"/>
  <c r="AM373" i="3"/>
  <c r="AN373" i="3"/>
  <c r="AP373" i="3"/>
  <c r="AH374" i="3"/>
  <c r="AI374" i="3"/>
  <c r="AJ374" i="3"/>
  <c r="AK374" i="3"/>
  <c r="AL374" i="3"/>
  <c r="AM374" i="3"/>
  <c r="AN374" i="3"/>
  <c r="AP374" i="3"/>
  <c r="AH375" i="3"/>
  <c r="AI375" i="3"/>
  <c r="AJ375" i="3"/>
  <c r="AK375" i="3"/>
  <c r="AL375" i="3"/>
  <c r="AM375" i="3"/>
  <c r="AN375" i="3"/>
  <c r="AP375" i="3"/>
  <c r="AH376" i="3"/>
  <c r="AI376" i="3"/>
  <c r="AJ376" i="3"/>
  <c r="AK376" i="3"/>
  <c r="AL376" i="3"/>
  <c r="AM376" i="3"/>
  <c r="AN376" i="3"/>
  <c r="AP376" i="3"/>
  <c r="AH377" i="3"/>
  <c r="AI377" i="3"/>
  <c r="AJ377" i="3"/>
  <c r="AK377" i="3"/>
  <c r="AL377" i="3"/>
  <c r="AM377" i="3"/>
  <c r="AN377" i="3"/>
  <c r="AP377" i="3"/>
  <c r="AH378" i="3"/>
  <c r="AI378" i="3"/>
  <c r="AJ378" i="3"/>
  <c r="AK378" i="3"/>
  <c r="AL378" i="3"/>
  <c r="AM378" i="3"/>
  <c r="AN378" i="3"/>
  <c r="AP378" i="3"/>
  <c r="AH379" i="3"/>
  <c r="AI379" i="3"/>
  <c r="AJ379" i="3"/>
  <c r="AK379" i="3"/>
  <c r="AL379" i="3"/>
  <c r="AM379" i="3"/>
  <c r="AN379" i="3"/>
  <c r="AP379" i="3"/>
  <c r="AH380" i="3"/>
  <c r="AI380" i="3"/>
  <c r="AJ380" i="3"/>
  <c r="AK380" i="3"/>
  <c r="AL380" i="3"/>
  <c r="AM380" i="3"/>
  <c r="AN380" i="3"/>
  <c r="AP380" i="3"/>
  <c r="AH381" i="3"/>
  <c r="AI381" i="3"/>
  <c r="AJ381" i="3"/>
  <c r="AK381" i="3"/>
  <c r="AL381" i="3"/>
  <c r="AM381" i="3"/>
  <c r="AN381" i="3"/>
  <c r="AP381" i="3"/>
  <c r="AH382" i="3"/>
  <c r="AI382" i="3"/>
  <c r="AJ382" i="3"/>
  <c r="AK382" i="3"/>
  <c r="AL382" i="3"/>
  <c r="AM382" i="3"/>
  <c r="AN382" i="3"/>
  <c r="AP382" i="3"/>
  <c r="AH383" i="3"/>
  <c r="AI383" i="3"/>
  <c r="AJ383" i="3"/>
  <c r="AK383" i="3"/>
  <c r="AL383" i="3"/>
  <c r="AM383" i="3"/>
  <c r="AN383" i="3"/>
  <c r="AP383" i="3"/>
  <c r="AH384" i="3"/>
  <c r="AI384" i="3"/>
  <c r="AJ384" i="3"/>
  <c r="AK384" i="3"/>
  <c r="AL384" i="3"/>
  <c r="AM384" i="3"/>
  <c r="AN384" i="3"/>
  <c r="AP384" i="3"/>
  <c r="AH385" i="3"/>
  <c r="AI385" i="3"/>
  <c r="AJ385" i="3"/>
  <c r="AK385" i="3"/>
  <c r="AL385" i="3"/>
  <c r="AM385" i="3"/>
  <c r="AN385" i="3"/>
  <c r="AP385" i="3"/>
  <c r="AH386" i="3"/>
  <c r="AI386" i="3"/>
  <c r="AJ386" i="3"/>
  <c r="AK386" i="3"/>
  <c r="AL386" i="3"/>
  <c r="AM386" i="3"/>
  <c r="AN386" i="3"/>
  <c r="AP386" i="3"/>
  <c r="AH387" i="3"/>
  <c r="AI387" i="3"/>
  <c r="AJ387" i="3"/>
  <c r="AK387" i="3"/>
  <c r="AL387" i="3"/>
  <c r="AM387" i="3"/>
  <c r="AN387" i="3"/>
  <c r="AP387" i="3"/>
  <c r="AH388" i="3"/>
  <c r="AI388" i="3"/>
  <c r="AJ388" i="3"/>
  <c r="AK388" i="3"/>
  <c r="AL388" i="3"/>
  <c r="AM388" i="3"/>
  <c r="AN388" i="3"/>
  <c r="AP388" i="3"/>
  <c r="AH389" i="3"/>
  <c r="AI389" i="3"/>
  <c r="AJ389" i="3"/>
  <c r="AK389" i="3"/>
  <c r="AL389" i="3"/>
  <c r="AM389" i="3"/>
  <c r="AN389" i="3"/>
  <c r="AP389" i="3"/>
  <c r="AH390" i="3"/>
  <c r="AI390" i="3"/>
  <c r="AJ390" i="3"/>
  <c r="AK390" i="3"/>
  <c r="AL390" i="3"/>
  <c r="AM390" i="3"/>
  <c r="AN390" i="3"/>
  <c r="AP390" i="3"/>
  <c r="AH391" i="3"/>
  <c r="AI391" i="3"/>
  <c r="AJ391" i="3"/>
  <c r="AK391" i="3"/>
  <c r="AL391" i="3"/>
  <c r="AM391" i="3"/>
  <c r="AN391" i="3"/>
  <c r="AP391" i="3"/>
  <c r="AH392" i="3"/>
  <c r="AI392" i="3"/>
  <c r="AJ392" i="3"/>
  <c r="AK392" i="3"/>
  <c r="AL392" i="3"/>
  <c r="AM392" i="3"/>
  <c r="AN392" i="3"/>
  <c r="AP392" i="3"/>
  <c r="AH393" i="3"/>
  <c r="AI393" i="3"/>
  <c r="AJ393" i="3"/>
  <c r="AK393" i="3"/>
  <c r="AL393" i="3"/>
  <c r="AM393" i="3"/>
  <c r="AN393" i="3"/>
  <c r="AP393" i="3"/>
  <c r="AH394" i="3"/>
  <c r="AI394" i="3"/>
  <c r="AJ394" i="3"/>
  <c r="AK394" i="3"/>
  <c r="AL394" i="3"/>
  <c r="AM394" i="3"/>
  <c r="AN394" i="3"/>
  <c r="AP394" i="3"/>
  <c r="AH395" i="3"/>
  <c r="AI395" i="3"/>
  <c r="AJ395" i="3"/>
  <c r="AK395" i="3"/>
  <c r="AL395" i="3"/>
  <c r="AM395" i="3"/>
  <c r="AN395" i="3"/>
  <c r="AP395" i="3"/>
  <c r="AH396" i="3"/>
  <c r="AI396" i="3"/>
  <c r="AJ396" i="3"/>
  <c r="AK396" i="3"/>
  <c r="AL396" i="3"/>
  <c r="AM396" i="3"/>
  <c r="AN396" i="3"/>
  <c r="AP396" i="3"/>
  <c r="AH397" i="3"/>
  <c r="AI397" i="3"/>
  <c r="AJ397" i="3"/>
  <c r="AK397" i="3"/>
  <c r="AL397" i="3"/>
  <c r="AM397" i="3"/>
  <c r="AN397" i="3"/>
  <c r="AP397" i="3"/>
  <c r="AH398" i="3"/>
  <c r="AI398" i="3"/>
  <c r="AJ398" i="3"/>
  <c r="AK398" i="3"/>
  <c r="AL398" i="3"/>
  <c r="AM398" i="3"/>
  <c r="AN398" i="3"/>
  <c r="AP398" i="3"/>
  <c r="AH399" i="3"/>
  <c r="AI399" i="3"/>
  <c r="AJ399" i="3"/>
  <c r="AK399" i="3"/>
  <c r="AL399" i="3"/>
  <c r="AM399" i="3"/>
  <c r="AN399" i="3"/>
  <c r="AP399" i="3"/>
  <c r="AH400" i="3"/>
  <c r="AI400" i="3"/>
  <c r="AJ400" i="3"/>
  <c r="AK400" i="3"/>
  <c r="AL400" i="3"/>
  <c r="AM400" i="3"/>
  <c r="AN400" i="3"/>
  <c r="AP400" i="3"/>
  <c r="AH401" i="3"/>
  <c r="AI401" i="3"/>
  <c r="AJ401" i="3"/>
  <c r="AK401" i="3"/>
  <c r="AL401" i="3"/>
  <c r="AM401" i="3"/>
  <c r="AN401" i="3"/>
  <c r="AP401" i="3"/>
  <c r="AH402" i="3"/>
  <c r="AI402" i="3"/>
  <c r="AJ402" i="3"/>
  <c r="AK402" i="3"/>
  <c r="AL402" i="3"/>
  <c r="AM402" i="3"/>
  <c r="AN402" i="3"/>
  <c r="AP402" i="3"/>
  <c r="AH403" i="3"/>
  <c r="AI403" i="3"/>
  <c r="AJ403" i="3"/>
  <c r="AK403" i="3"/>
  <c r="AL403" i="3"/>
  <c r="AM403" i="3"/>
  <c r="AN403" i="3"/>
  <c r="AP403" i="3"/>
  <c r="AH404" i="3"/>
  <c r="AI404" i="3"/>
  <c r="AJ404" i="3"/>
  <c r="AK404" i="3"/>
  <c r="AL404" i="3"/>
  <c r="AM404" i="3"/>
  <c r="AN404" i="3"/>
  <c r="AP404" i="3"/>
  <c r="AH405" i="3"/>
  <c r="AI405" i="3"/>
  <c r="AJ405" i="3"/>
  <c r="AK405" i="3"/>
  <c r="AL405" i="3"/>
  <c r="AM405" i="3"/>
  <c r="AN405" i="3"/>
  <c r="AP405" i="3"/>
  <c r="AH406" i="3"/>
  <c r="AI406" i="3"/>
  <c r="AJ406" i="3"/>
  <c r="AK406" i="3"/>
  <c r="AL406" i="3"/>
  <c r="AM406" i="3"/>
  <c r="AN406" i="3"/>
  <c r="AP406" i="3"/>
  <c r="AH407" i="3"/>
  <c r="AI407" i="3"/>
  <c r="AJ407" i="3"/>
  <c r="AK407" i="3"/>
  <c r="AL407" i="3"/>
  <c r="AM407" i="3"/>
  <c r="AN407" i="3"/>
  <c r="AP407" i="3"/>
  <c r="AH408" i="3"/>
  <c r="AI408" i="3"/>
  <c r="AJ408" i="3"/>
  <c r="AK408" i="3"/>
  <c r="AL408" i="3"/>
  <c r="AM408" i="3"/>
  <c r="AN408" i="3"/>
  <c r="AP408" i="3"/>
  <c r="AH409" i="3"/>
  <c r="AI409" i="3"/>
  <c r="AJ409" i="3"/>
  <c r="AK409" i="3"/>
  <c r="AL409" i="3"/>
  <c r="AM409" i="3"/>
  <c r="AN409" i="3"/>
  <c r="AP409" i="3"/>
  <c r="AH410" i="3"/>
  <c r="AI410" i="3"/>
  <c r="AJ410" i="3"/>
  <c r="AK410" i="3"/>
  <c r="AL410" i="3"/>
  <c r="AM410" i="3"/>
  <c r="AN410" i="3"/>
  <c r="AP410" i="3"/>
  <c r="AH411" i="3"/>
  <c r="AI411" i="3"/>
  <c r="AJ411" i="3"/>
  <c r="AK411" i="3"/>
  <c r="AL411" i="3"/>
  <c r="AM411" i="3"/>
  <c r="AN411" i="3"/>
  <c r="AP411" i="3"/>
  <c r="AH412" i="3"/>
  <c r="AI412" i="3"/>
  <c r="AJ412" i="3"/>
  <c r="AK412" i="3"/>
  <c r="AL412" i="3"/>
  <c r="AM412" i="3"/>
  <c r="AN412" i="3"/>
  <c r="AP412" i="3"/>
  <c r="AH413" i="3"/>
  <c r="AI413" i="3"/>
  <c r="AJ413" i="3"/>
  <c r="AK413" i="3"/>
  <c r="AL413" i="3"/>
  <c r="AM413" i="3"/>
  <c r="AN413" i="3"/>
  <c r="AP413" i="3"/>
  <c r="AH414" i="3"/>
  <c r="AI414" i="3"/>
  <c r="AJ414" i="3"/>
  <c r="AK414" i="3"/>
  <c r="AL414" i="3"/>
  <c r="AM414" i="3"/>
  <c r="AN414" i="3"/>
  <c r="AP414" i="3"/>
  <c r="AH415" i="3"/>
  <c r="AI415" i="3"/>
  <c r="AJ415" i="3"/>
  <c r="AK415" i="3"/>
  <c r="AL415" i="3"/>
  <c r="AM415" i="3"/>
  <c r="AN415" i="3"/>
  <c r="AP415" i="3"/>
  <c r="AH416" i="3"/>
  <c r="AI416" i="3"/>
  <c r="AJ416" i="3"/>
  <c r="AK416" i="3"/>
  <c r="AL416" i="3"/>
  <c r="AM416" i="3"/>
  <c r="AN416" i="3"/>
  <c r="AP416" i="3"/>
  <c r="AH417" i="3"/>
  <c r="AI417" i="3"/>
  <c r="AJ417" i="3"/>
  <c r="AK417" i="3"/>
  <c r="AL417" i="3"/>
  <c r="AM417" i="3"/>
  <c r="AN417" i="3"/>
  <c r="AP417" i="3"/>
  <c r="AH418" i="3"/>
  <c r="AI418" i="3"/>
  <c r="AJ418" i="3"/>
  <c r="AK418" i="3"/>
  <c r="AL418" i="3"/>
  <c r="AM418" i="3"/>
  <c r="AN418" i="3"/>
  <c r="AP418" i="3"/>
  <c r="AH419" i="3"/>
  <c r="AI419" i="3"/>
  <c r="AJ419" i="3"/>
  <c r="AK419" i="3"/>
  <c r="AL419" i="3"/>
  <c r="AM419" i="3"/>
  <c r="AN419" i="3"/>
  <c r="AP419" i="3"/>
  <c r="AH420" i="3"/>
  <c r="AI420" i="3"/>
  <c r="AJ420" i="3"/>
  <c r="AK420" i="3"/>
  <c r="AL420" i="3"/>
  <c r="AM420" i="3"/>
  <c r="AN420" i="3"/>
  <c r="AP420" i="3"/>
  <c r="AH421" i="3"/>
  <c r="AI421" i="3"/>
  <c r="AJ421" i="3"/>
  <c r="AK421" i="3"/>
  <c r="AL421" i="3"/>
  <c r="AM421" i="3"/>
  <c r="AN421" i="3"/>
  <c r="AP421" i="3"/>
  <c r="AH422" i="3"/>
  <c r="AI422" i="3"/>
  <c r="AJ422" i="3"/>
  <c r="AK422" i="3"/>
  <c r="AL422" i="3"/>
  <c r="AM422" i="3"/>
  <c r="AN422" i="3"/>
  <c r="AP422" i="3"/>
  <c r="AH423" i="3"/>
  <c r="AI423" i="3"/>
  <c r="AJ423" i="3"/>
  <c r="AK423" i="3"/>
  <c r="AL423" i="3"/>
  <c r="AM423" i="3"/>
  <c r="AN423" i="3"/>
  <c r="AP423" i="3"/>
  <c r="AH424" i="3"/>
  <c r="AI424" i="3"/>
  <c r="AJ424" i="3"/>
  <c r="AK424" i="3"/>
  <c r="AL424" i="3"/>
  <c r="AM424" i="3"/>
  <c r="AN424" i="3"/>
  <c r="AP424" i="3"/>
  <c r="AH425" i="3"/>
  <c r="AI425" i="3"/>
  <c r="AJ425" i="3"/>
  <c r="AK425" i="3"/>
  <c r="AL425" i="3"/>
  <c r="AM425" i="3"/>
  <c r="AN425" i="3"/>
  <c r="AP425" i="3"/>
  <c r="AH426" i="3"/>
  <c r="AI426" i="3"/>
  <c r="AJ426" i="3"/>
  <c r="AK426" i="3"/>
  <c r="AL426" i="3"/>
  <c r="AM426" i="3"/>
  <c r="AN426" i="3"/>
  <c r="AP426" i="3"/>
  <c r="AH427" i="3"/>
  <c r="AI427" i="3"/>
  <c r="AJ427" i="3"/>
  <c r="AK427" i="3"/>
  <c r="AL427" i="3"/>
  <c r="AM427" i="3"/>
  <c r="AN427" i="3"/>
  <c r="AP427" i="3"/>
  <c r="AH428" i="3"/>
  <c r="AI428" i="3"/>
  <c r="AJ428" i="3"/>
  <c r="AK428" i="3"/>
  <c r="AL428" i="3"/>
  <c r="AM428" i="3"/>
  <c r="AN428" i="3"/>
  <c r="AP428" i="3"/>
  <c r="AH429" i="3"/>
  <c r="AI429" i="3"/>
  <c r="AJ429" i="3"/>
  <c r="AK429" i="3"/>
  <c r="AL429" i="3"/>
  <c r="AM429" i="3"/>
  <c r="AN429" i="3"/>
  <c r="AP429" i="3"/>
  <c r="AH430" i="3"/>
  <c r="AI430" i="3"/>
  <c r="AJ430" i="3"/>
  <c r="AK430" i="3"/>
  <c r="AL430" i="3"/>
  <c r="AM430" i="3"/>
  <c r="AN430" i="3"/>
  <c r="AP430" i="3"/>
  <c r="AH431" i="3"/>
  <c r="AI431" i="3"/>
  <c r="AJ431" i="3"/>
  <c r="AK431" i="3"/>
  <c r="AL431" i="3"/>
  <c r="AM431" i="3"/>
  <c r="AN431" i="3"/>
  <c r="AP431" i="3"/>
  <c r="AH432" i="3"/>
  <c r="AI432" i="3"/>
  <c r="AJ432" i="3"/>
  <c r="AK432" i="3"/>
  <c r="AL432" i="3"/>
  <c r="AM432" i="3"/>
  <c r="AN432" i="3"/>
  <c r="AP432" i="3"/>
  <c r="AH433" i="3"/>
  <c r="AI433" i="3"/>
  <c r="AJ433" i="3"/>
  <c r="AK433" i="3"/>
  <c r="AL433" i="3"/>
  <c r="AM433" i="3"/>
  <c r="AN433" i="3"/>
  <c r="AP433" i="3"/>
  <c r="AH434" i="3"/>
  <c r="AI434" i="3"/>
  <c r="AJ434" i="3"/>
  <c r="AK434" i="3"/>
  <c r="AL434" i="3"/>
  <c r="AM434" i="3"/>
  <c r="AN434" i="3"/>
  <c r="AP434" i="3"/>
  <c r="AH435" i="3"/>
  <c r="AI435" i="3"/>
  <c r="AJ435" i="3"/>
  <c r="AK435" i="3"/>
  <c r="AL435" i="3"/>
  <c r="AM435" i="3"/>
  <c r="AN435" i="3"/>
  <c r="AP435" i="3"/>
  <c r="AH436" i="3"/>
  <c r="AI436" i="3"/>
  <c r="AJ436" i="3"/>
  <c r="AK436" i="3"/>
  <c r="AL436" i="3"/>
  <c r="AM436" i="3"/>
  <c r="AN436" i="3"/>
  <c r="AP436" i="3"/>
  <c r="AH437" i="3"/>
  <c r="AI437" i="3"/>
  <c r="AJ437" i="3"/>
  <c r="AK437" i="3"/>
  <c r="AL437" i="3"/>
  <c r="AM437" i="3"/>
  <c r="AN437" i="3"/>
  <c r="AP437" i="3"/>
  <c r="AH438" i="3"/>
  <c r="AI438" i="3"/>
  <c r="AJ438" i="3"/>
  <c r="AK438" i="3"/>
  <c r="AL438" i="3"/>
  <c r="AM438" i="3"/>
  <c r="AN438" i="3"/>
  <c r="AP438" i="3"/>
  <c r="AH439" i="3"/>
  <c r="AI439" i="3"/>
  <c r="AJ439" i="3"/>
  <c r="AK439" i="3"/>
  <c r="AL439" i="3"/>
  <c r="AM439" i="3"/>
  <c r="AN439" i="3"/>
  <c r="AP439" i="3"/>
  <c r="AH440" i="3"/>
  <c r="AI440" i="3"/>
  <c r="AJ440" i="3"/>
  <c r="AK440" i="3"/>
  <c r="AL440" i="3"/>
  <c r="AM440" i="3"/>
  <c r="AN440" i="3"/>
  <c r="AP440" i="3"/>
  <c r="AH441" i="3"/>
  <c r="AI441" i="3"/>
  <c r="AJ441" i="3"/>
  <c r="AK441" i="3"/>
  <c r="AL441" i="3"/>
  <c r="AM441" i="3"/>
  <c r="AN441" i="3"/>
  <c r="AP441" i="3"/>
  <c r="AH442" i="3"/>
  <c r="AI442" i="3"/>
  <c r="AJ442" i="3"/>
  <c r="AK442" i="3"/>
  <c r="AL442" i="3"/>
  <c r="AM442" i="3"/>
  <c r="AN442" i="3"/>
  <c r="AP442" i="3"/>
  <c r="AH443" i="3"/>
  <c r="AI443" i="3"/>
  <c r="AJ443" i="3"/>
  <c r="AK443" i="3"/>
  <c r="AL443" i="3"/>
  <c r="AM443" i="3"/>
  <c r="AN443" i="3"/>
  <c r="AP443" i="3"/>
  <c r="AH444" i="3"/>
  <c r="AI444" i="3"/>
  <c r="AJ444" i="3"/>
  <c r="AK444" i="3"/>
  <c r="AL444" i="3"/>
  <c r="AM444" i="3"/>
  <c r="AN444" i="3"/>
  <c r="AP444" i="3"/>
  <c r="AH445" i="3"/>
  <c r="AI445" i="3"/>
  <c r="AJ445" i="3"/>
  <c r="AK445" i="3"/>
  <c r="AL445" i="3"/>
  <c r="AM445" i="3"/>
  <c r="AN445" i="3"/>
  <c r="AP445" i="3"/>
  <c r="AH446" i="3"/>
  <c r="AI446" i="3"/>
  <c r="AJ446" i="3"/>
  <c r="AK446" i="3"/>
  <c r="AL446" i="3"/>
  <c r="AM446" i="3"/>
  <c r="AN446" i="3"/>
  <c r="AP446" i="3"/>
  <c r="AH447" i="3"/>
  <c r="AI447" i="3"/>
  <c r="AJ447" i="3"/>
  <c r="AK447" i="3"/>
  <c r="AL447" i="3"/>
  <c r="AM447" i="3"/>
  <c r="AN447" i="3"/>
  <c r="AP447" i="3"/>
  <c r="AH448" i="3"/>
  <c r="AI448" i="3"/>
  <c r="AJ448" i="3"/>
  <c r="AK448" i="3"/>
  <c r="AL448" i="3"/>
  <c r="AM448" i="3"/>
  <c r="AN448" i="3"/>
  <c r="AP448" i="3"/>
  <c r="AH449" i="3"/>
  <c r="AI449" i="3"/>
  <c r="AJ449" i="3"/>
  <c r="AK449" i="3"/>
  <c r="AL449" i="3"/>
  <c r="AM449" i="3"/>
  <c r="AN449" i="3"/>
  <c r="AP449" i="3"/>
  <c r="AH450" i="3"/>
  <c r="AI450" i="3"/>
  <c r="AJ450" i="3"/>
  <c r="AK450" i="3"/>
  <c r="AL450" i="3"/>
  <c r="AM450" i="3"/>
  <c r="AN450" i="3"/>
  <c r="AP450" i="3"/>
  <c r="AH451" i="3"/>
  <c r="AI451" i="3"/>
  <c r="AJ451" i="3"/>
  <c r="AK451" i="3"/>
  <c r="AL451" i="3"/>
  <c r="AM451" i="3"/>
  <c r="AN451" i="3"/>
  <c r="AP451" i="3"/>
  <c r="AH452" i="3"/>
  <c r="AI452" i="3"/>
  <c r="AJ452" i="3"/>
  <c r="AK452" i="3"/>
  <c r="AL452" i="3"/>
  <c r="AM452" i="3"/>
  <c r="AN452" i="3"/>
  <c r="AP452" i="3"/>
  <c r="AH453" i="3"/>
  <c r="AI453" i="3"/>
  <c r="AJ453" i="3"/>
  <c r="AK453" i="3"/>
  <c r="AL453" i="3"/>
  <c r="AM453" i="3"/>
  <c r="AN453" i="3"/>
  <c r="AP453" i="3"/>
  <c r="AH454" i="3"/>
  <c r="AI454" i="3"/>
  <c r="AJ454" i="3"/>
  <c r="AK454" i="3"/>
  <c r="AL454" i="3"/>
  <c r="AM454" i="3"/>
  <c r="AN454" i="3"/>
  <c r="AP454" i="3"/>
  <c r="AH455" i="3"/>
  <c r="AI455" i="3"/>
  <c r="AJ455" i="3"/>
  <c r="AK455" i="3"/>
  <c r="AL455" i="3"/>
  <c r="AM455" i="3"/>
  <c r="AN455" i="3"/>
  <c r="AP455" i="3"/>
  <c r="AH456" i="3"/>
  <c r="AI456" i="3"/>
  <c r="AJ456" i="3"/>
  <c r="AK456" i="3"/>
  <c r="AL456" i="3"/>
  <c r="AM456" i="3"/>
  <c r="AN456" i="3"/>
  <c r="AP456" i="3"/>
  <c r="AH457" i="3"/>
  <c r="AI457" i="3"/>
  <c r="AJ457" i="3"/>
  <c r="AK457" i="3"/>
  <c r="AL457" i="3"/>
  <c r="AM457" i="3"/>
  <c r="AN457" i="3"/>
  <c r="AP457" i="3"/>
  <c r="AH458" i="3"/>
  <c r="AI458" i="3"/>
  <c r="AJ458" i="3"/>
  <c r="AK458" i="3"/>
  <c r="AL458" i="3"/>
  <c r="AM458" i="3"/>
  <c r="AN458" i="3"/>
  <c r="AP458" i="3"/>
  <c r="AH459" i="3"/>
  <c r="AI459" i="3"/>
  <c r="AJ459" i="3"/>
  <c r="AK459" i="3"/>
  <c r="AL459" i="3"/>
  <c r="AM459" i="3"/>
  <c r="AN459" i="3"/>
  <c r="AP459" i="3"/>
  <c r="AH460" i="3"/>
  <c r="AI460" i="3"/>
  <c r="AJ460" i="3"/>
  <c r="AK460" i="3"/>
  <c r="AL460" i="3"/>
  <c r="AM460" i="3"/>
  <c r="AN460" i="3"/>
  <c r="AP460" i="3"/>
  <c r="AH461" i="3"/>
  <c r="AI461" i="3"/>
  <c r="AJ461" i="3"/>
  <c r="AK461" i="3"/>
  <c r="AL461" i="3"/>
  <c r="AM461" i="3"/>
  <c r="AN461" i="3"/>
  <c r="AP461" i="3"/>
  <c r="AH462" i="3"/>
  <c r="AI462" i="3"/>
  <c r="AJ462" i="3"/>
  <c r="AK462" i="3"/>
  <c r="AL462" i="3"/>
  <c r="AM462" i="3"/>
  <c r="AN462" i="3"/>
  <c r="AP462" i="3"/>
  <c r="AH463" i="3"/>
  <c r="AI463" i="3"/>
  <c r="AJ463" i="3"/>
  <c r="AK463" i="3"/>
  <c r="AL463" i="3"/>
  <c r="AM463" i="3"/>
  <c r="AN463" i="3"/>
  <c r="AP463" i="3"/>
  <c r="AH464" i="3"/>
  <c r="AI464" i="3"/>
  <c r="AJ464" i="3"/>
  <c r="AK464" i="3"/>
  <c r="AL464" i="3"/>
  <c r="AM464" i="3"/>
  <c r="AN464" i="3"/>
  <c r="AP464" i="3"/>
  <c r="AH465" i="3"/>
  <c r="AI465" i="3"/>
  <c r="AJ465" i="3"/>
  <c r="AK465" i="3"/>
  <c r="AL465" i="3"/>
  <c r="AM465" i="3"/>
  <c r="AN465" i="3"/>
  <c r="AP465" i="3"/>
  <c r="AH466" i="3"/>
  <c r="AI466" i="3"/>
  <c r="AJ466" i="3"/>
  <c r="AK466" i="3"/>
  <c r="AL466" i="3"/>
  <c r="AM466" i="3"/>
  <c r="AN466" i="3"/>
  <c r="AP466" i="3"/>
  <c r="AH467" i="3"/>
  <c r="AI467" i="3"/>
  <c r="AJ467" i="3"/>
  <c r="AK467" i="3"/>
  <c r="AL467" i="3"/>
  <c r="AM467" i="3"/>
  <c r="AN467" i="3"/>
  <c r="AP467" i="3"/>
  <c r="AH468" i="3"/>
  <c r="AI468" i="3"/>
  <c r="AJ468" i="3"/>
  <c r="AK468" i="3"/>
  <c r="AL468" i="3"/>
  <c r="AM468" i="3"/>
  <c r="AN468" i="3"/>
  <c r="AP468" i="3"/>
  <c r="AH469" i="3"/>
  <c r="AI469" i="3"/>
  <c r="AJ469" i="3"/>
  <c r="AK469" i="3"/>
  <c r="AL469" i="3"/>
  <c r="AM469" i="3"/>
  <c r="AN469" i="3"/>
  <c r="AP469" i="3"/>
  <c r="AH470" i="3"/>
  <c r="AI470" i="3"/>
  <c r="AJ470" i="3"/>
  <c r="AK470" i="3"/>
  <c r="AL470" i="3"/>
  <c r="AM470" i="3"/>
  <c r="AN470" i="3"/>
  <c r="AP470" i="3"/>
  <c r="AH471" i="3"/>
  <c r="AI471" i="3"/>
  <c r="AJ471" i="3"/>
  <c r="AK471" i="3"/>
  <c r="AL471" i="3"/>
  <c r="AM471" i="3"/>
  <c r="AN471" i="3"/>
  <c r="AP471" i="3"/>
  <c r="AH472" i="3"/>
  <c r="AI472" i="3"/>
  <c r="AJ472" i="3"/>
  <c r="AK472" i="3"/>
  <c r="AL472" i="3"/>
  <c r="AM472" i="3"/>
  <c r="AN472" i="3"/>
  <c r="AP472" i="3"/>
  <c r="AH473" i="3"/>
  <c r="AI473" i="3"/>
  <c r="AJ473" i="3"/>
  <c r="AK473" i="3"/>
  <c r="AL473" i="3"/>
  <c r="AM473" i="3"/>
  <c r="AN473" i="3"/>
  <c r="AP473" i="3"/>
  <c r="AH474" i="3"/>
  <c r="AI474" i="3"/>
  <c r="AJ474" i="3"/>
  <c r="AK474" i="3"/>
  <c r="AL474" i="3"/>
  <c r="AM474" i="3"/>
  <c r="AN474" i="3"/>
  <c r="AP474" i="3"/>
  <c r="AH475" i="3"/>
  <c r="AI475" i="3"/>
  <c r="AJ475" i="3"/>
  <c r="AK475" i="3"/>
  <c r="AL475" i="3"/>
  <c r="AM475" i="3"/>
  <c r="AN475" i="3"/>
  <c r="AP475" i="3"/>
  <c r="AH476" i="3"/>
  <c r="AI476" i="3"/>
  <c r="AJ476" i="3"/>
  <c r="AK476" i="3"/>
  <c r="AL476" i="3"/>
  <c r="AM476" i="3"/>
  <c r="AN476" i="3"/>
  <c r="AP476" i="3"/>
  <c r="AH477" i="3"/>
  <c r="AI477" i="3"/>
  <c r="AJ477" i="3"/>
  <c r="AK477" i="3"/>
  <c r="AL477" i="3"/>
  <c r="AM477" i="3"/>
  <c r="AN477" i="3"/>
  <c r="AP477" i="3"/>
  <c r="AH478" i="3"/>
  <c r="AI478" i="3"/>
  <c r="AJ478" i="3"/>
  <c r="AK478" i="3"/>
  <c r="AL478" i="3"/>
  <c r="AM478" i="3"/>
  <c r="AN478" i="3"/>
  <c r="AP478" i="3"/>
  <c r="AH479" i="3"/>
  <c r="AI479" i="3"/>
  <c r="AJ479" i="3"/>
  <c r="AK479" i="3"/>
  <c r="AL479" i="3"/>
  <c r="AM479" i="3"/>
  <c r="AN479" i="3"/>
  <c r="AP479" i="3"/>
  <c r="AH480" i="3"/>
  <c r="AI480" i="3"/>
  <c r="AJ480" i="3"/>
  <c r="AK480" i="3"/>
  <c r="AL480" i="3"/>
  <c r="AM480" i="3"/>
  <c r="AN480" i="3"/>
  <c r="AP480" i="3"/>
  <c r="AH481" i="3"/>
  <c r="AI481" i="3"/>
  <c r="AJ481" i="3"/>
  <c r="AK481" i="3"/>
  <c r="AL481" i="3"/>
  <c r="AM481" i="3"/>
  <c r="AN481" i="3"/>
  <c r="AP481" i="3"/>
  <c r="AH482" i="3"/>
  <c r="AI482" i="3"/>
  <c r="AJ482" i="3"/>
  <c r="AK482" i="3"/>
  <c r="AL482" i="3"/>
  <c r="AM482" i="3"/>
  <c r="AN482" i="3"/>
  <c r="AP482" i="3"/>
  <c r="AH483" i="3"/>
  <c r="AI483" i="3"/>
  <c r="AJ483" i="3"/>
  <c r="AK483" i="3"/>
  <c r="AL483" i="3"/>
  <c r="AM483" i="3"/>
  <c r="AN483" i="3"/>
  <c r="AP483" i="3"/>
  <c r="AH484" i="3"/>
  <c r="AI484" i="3"/>
  <c r="AJ484" i="3"/>
  <c r="AK484" i="3"/>
  <c r="AL484" i="3"/>
  <c r="AM484" i="3"/>
  <c r="AN484" i="3"/>
  <c r="AP484" i="3"/>
  <c r="AH485" i="3"/>
  <c r="AI485" i="3"/>
  <c r="AJ485" i="3"/>
  <c r="AK485" i="3"/>
  <c r="AL485" i="3"/>
  <c r="AM485" i="3"/>
  <c r="AN485" i="3"/>
  <c r="AP485" i="3"/>
  <c r="AH486" i="3"/>
  <c r="AI486" i="3"/>
  <c r="AJ486" i="3"/>
  <c r="AK486" i="3"/>
  <c r="AL486" i="3"/>
  <c r="AM486" i="3"/>
  <c r="AN486" i="3"/>
  <c r="AP486" i="3"/>
  <c r="AH487" i="3"/>
  <c r="AI487" i="3"/>
  <c r="AJ487" i="3"/>
  <c r="AK487" i="3"/>
  <c r="AL487" i="3"/>
  <c r="AM487" i="3"/>
  <c r="AN487" i="3"/>
  <c r="AP487" i="3"/>
  <c r="AH488" i="3"/>
  <c r="AI488" i="3"/>
  <c r="AJ488" i="3"/>
  <c r="AK488" i="3"/>
  <c r="AL488" i="3"/>
  <c r="AM488" i="3"/>
  <c r="AN488" i="3"/>
  <c r="AP488" i="3"/>
  <c r="AH489" i="3"/>
  <c r="AI489" i="3"/>
  <c r="AJ489" i="3"/>
  <c r="AK489" i="3"/>
  <c r="AL489" i="3"/>
  <c r="AM489" i="3"/>
  <c r="AN489" i="3"/>
  <c r="AP489" i="3"/>
  <c r="AH490" i="3"/>
  <c r="AI490" i="3"/>
  <c r="AJ490" i="3"/>
  <c r="AK490" i="3"/>
  <c r="AL490" i="3"/>
  <c r="AM490" i="3"/>
  <c r="AN490" i="3"/>
  <c r="AP490" i="3"/>
  <c r="AH491" i="3"/>
  <c r="AI491" i="3"/>
  <c r="AJ491" i="3"/>
  <c r="AK491" i="3"/>
  <c r="AL491" i="3"/>
  <c r="AM491" i="3"/>
  <c r="AN491" i="3"/>
  <c r="AP491" i="3"/>
  <c r="AH492" i="3"/>
  <c r="AI492" i="3"/>
  <c r="AJ492" i="3"/>
  <c r="AK492" i="3"/>
  <c r="AL492" i="3"/>
  <c r="AM492" i="3"/>
  <c r="AN492" i="3"/>
  <c r="AP492" i="3"/>
  <c r="AH493" i="3"/>
  <c r="AI493" i="3"/>
  <c r="AJ493" i="3"/>
  <c r="AK493" i="3"/>
  <c r="AL493" i="3"/>
  <c r="AM493" i="3"/>
  <c r="AN493" i="3"/>
  <c r="AP493" i="3"/>
  <c r="AH494" i="3"/>
  <c r="AI494" i="3"/>
  <c r="AJ494" i="3"/>
  <c r="AK494" i="3"/>
  <c r="AL494" i="3"/>
  <c r="AM494" i="3"/>
  <c r="AN494" i="3"/>
  <c r="AP494" i="3"/>
  <c r="AH495" i="3"/>
  <c r="AI495" i="3"/>
  <c r="AJ495" i="3"/>
  <c r="AK495" i="3"/>
  <c r="AL495" i="3"/>
  <c r="AM495" i="3"/>
  <c r="AN495" i="3"/>
  <c r="AP495" i="3"/>
  <c r="AH496" i="3"/>
  <c r="AI496" i="3"/>
  <c r="AJ496" i="3"/>
  <c r="AK496" i="3"/>
  <c r="AL496" i="3"/>
  <c r="AM496" i="3"/>
  <c r="AN496" i="3"/>
  <c r="AP496" i="3"/>
  <c r="AH497" i="3"/>
  <c r="AI497" i="3"/>
  <c r="AJ497" i="3"/>
  <c r="AK497" i="3"/>
  <c r="AL497" i="3"/>
  <c r="AM497" i="3"/>
  <c r="AN497" i="3"/>
  <c r="AP497" i="3"/>
  <c r="AH498" i="3"/>
  <c r="AI498" i="3"/>
  <c r="AJ498" i="3"/>
  <c r="AK498" i="3"/>
  <c r="AL498" i="3"/>
  <c r="AM498" i="3"/>
  <c r="AN498" i="3"/>
  <c r="AP498" i="3"/>
  <c r="AH499" i="3"/>
  <c r="AI499" i="3"/>
  <c r="AJ499" i="3"/>
  <c r="AK499" i="3"/>
  <c r="AL499" i="3"/>
  <c r="AM499" i="3"/>
  <c r="AN499" i="3"/>
  <c r="AP499" i="3"/>
  <c r="AH500" i="3"/>
  <c r="AI500" i="3"/>
  <c r="AJ500" i="3"/>
  <c r="AK500" i="3"/>
  <c r="AL500" i="3"/>
  <c r="AM500" i="3"/>
  <c r="AN500" i="3"/>
  <c r="AP500" i="3"/>
  <c r="AH501" i="3"/>
  <c r="AI501" i="3"/>
  <c r="AJ501" i="3"/>
  <c r="AK501" i="3"/>
  <c r="AL501" i="3"/>
  <c r="AM501" i="3"/>
  <c r="AN501" i="3"/>
  <c r="AP501" i="3"/>
  <c r="AH502" i="3"/>
  <c r="AI502" i="3"/>
  <c r="AJ502" i="3"/>
  <c r="AK502" i="3"/>
  <c r="AL502" i="3"/>
  <c r="AM502" i="3"/>
  <c r="AN502" i="3"/>
  <c r="AP502" i="3"/>
  <c r="AH503" i="3"/>
  <c r="AI503" i="3"/>
  <c r="AJ503" i="3"/>
  <c r="AK503" i="3"/>
  <c r="AL503" i="3"/>
  <c r="AM503" i="3"/>
  <c r="AN503" i="3"/>
  <c r="AP503" i="3"/>
  <c r="AH504" i="3"/>
  <c r="AI504" i="3"/>
  <c r="AJ504" i="3"/>
  <c r="AK504" i="3"/>
  <c r="AL504" i="3"/>
  <c r="AM504" i="3"/>
  <c r="AN504" i="3"/>
  <c r="AP504" i="3"/>
  <c r="AH505" i="3"/>
  <c r="AI505" i="3"/>
  <c r="AJ505" i="3"/>
  <c r="AK505" i="3"/>
  <c r="AL505" i="3"/>
  <c r="AM505" i="3"/>
  <c r="AN505" i="3"/>
  <c r="AP505" i="3"/>
  <c r="AH506" i="3"/>
  <c r="AI506" i="3"/>
  <c r="AJ506" i="3"/>
  <c r="AK506" i="3"/>
  <c r="AL506" i="3"/>
  <c r="AM506" i="3"/>
  <c r="AN506" i="3"/>
  <c r="AP506" i="3"/>
  <c r="AH507" i="3"/>
  <c r="AI507" i="3"/>
  <c r="AJ507" i="3"/>
  <c r="AK507" i="3"/>
  <c r="AL507" i="3"/>
  <c r="AM507" i="3"/>
  <c r="AN507" i="3"/>
  <c r="AP507" i="3"/>
  <c r="AH508" i="3"/>
  <c r="AI508" i="3"/>
  <c r="AJ508" i="3"/>
  <c r="AK508" i="3"/>
  <c r="AL508" i="3"/>
  <c r="AM508" i="3"/>
  <c r="AN508" i="3"/>
  <c r="AP508" i="3"/>
  <c r="AH509" i="3"/>
  <c r="AI509" i="3"/>
  <c r="AJ509" i="3"/>
  <c r="AK509" i="3"/>
  <c r="AL509" i="3"/>
  <c r="AM509" i="3"/>
  <c r="AN509" i="3"/>
  <c r="AP509" i="3"/>
  <c r="AH510" i="3"/>
  <c r="AI510" i="3"/>
  <c r="AJ510" i="3"/>
  <c r="AK510" i="3"/>
  <c r="AL510" i="3"/>
  <c r="AM510" i="3"/>
  <c r="AN510" i="3"/>
  <c r="AP510" i="3"/>
  <c r="AH511" i="3"/>
  <c r="AI511" i="3"/>
  <c r="AJ511" i="3"/>
  <c r="AK511" i="3"/>
  <c r="AL511" i="3"/>
  <c r="AM511" i="3"/>
  <c r="AN511" i="3"/>
  <c r="AP511" i="3"/>
  <c r="AH512" i="3"/>
  <c r="AI512" i="3"/>
  <c r="AJ512" i="3"/>
  <c r="AK512" i="3"/>
  <c r="AL512" i="3"/>
  <c r="AM512" i="3"/>
  <c r="AN512" i="3"/>
  <c r="AP512" i="3"/>
  <c r="AH513" i="3"/>
  <c r="AI513" i="3"/>
  <c r="AJ513" i="3"/>
  <c r="AK513" i="3"/>
  <c r="AL513" i="3"/>
  <c r="AM513" i="3"/>
  <c r="AN513" i="3"/>
  <c r="AP513" i="3"/>
  <c r="AH514" i="3"/>
  <c r="AI514" i="3"/>
  <c r="AJ514" i="3"/>
  <c r="AK514" i="3"/>
  <c r="AL514" i="3"/>
  <c r="AM514" i="3"/>
  <c r="AN514" i="3"/>
  <c r="AP514" i="3"/>
  <c r="AH515" i="3"/>
  <c r="AI515" i="3"/>
  <c r="AJ515" i="3"/>
  <c r="AK515" i="3"/>
  <c r="AL515" i="3"/>
  <c r="AM515" i="3"/>
  <c r="AN515" i="3"/>
  <c r="AP515" i="3"/>
  <c r="AH516" i="3"/>
  <c r="AI516" i="3"/>
  <c r="AJ516" i="3"/>
  <c r="AK516" i="3"/>
  <c r="AL516" i="3"/>
  <c r="AM516" i="3"/>
  <c r="AN516" i="3"/>
  <c r="AP516" i="3"/>
  <c r="AH517" i="3"/>
  <c r="AI517" i="3"/>
  <c r="AJ517" i="3"/>
  <c r="AK517" i="3"/>
  <c r="AL517" i="3"/>
  <c r="AM517" i="3"/>
  <c r="AN517" i="3"/>
  <c r="AP517" i="3"/>
  <c r="AH518" i="3"/>
  <c r="AI518" i="3"/>
  <c r="AJ518" i="3"/>
  <c r="AK518" i="3"/>
  <c r="AL518" i="3"/>
  <c r="AM518" i="3"/>
  <c r="AN518" i="3"/>
  <c r="AP518" i="3"/>
  <c r="AH519" i="3"/>
  <c r="AI519" i="3"/>
  <c r="AJ519" i="3"/>
  <c r="AK519" i="3"/>
  <c r="AL519" i="3"/>
  <c r="AM519" i="3"/>
  <c r="AN519" i="3"/>
  <c r="AP519" i="3"/>
  <c r="AH520" i="3"/>
  <c r="AI520" i="3"/>
  <c r="AJ520" i="3"/>
  <c r="AK520" i="3"/>
  <c r="AL520" i="3"/>
  <c r="AM520" i="3"/>
  <c r="AN520" i="3"/>
  <c r="AP520" i="3"/>
  <c r="AH521" i="3"/>
  <c r="AI521" i="3"/>
  <c r="AJ521" i="3"/>
  <c r="AK521" i="3"/>
  <c r="AL521" i="3"/>
  <c r="AM521" i="3"/>
  <c r="AN521" i="3"/>
  <c r="AP521" i="3"/>
  <c r="AH522" i="3"/>
  <c r="AI522" i="3"/>
  <c r="AJ522" i="3"/>
  <c r="AK522" i="3"/>
  <c r="AL522" i="3"/>
  <c r="AM522" i="3"/>
  <c r="AN522" i="3"/>
  <c r="AP522" i="3"/>
  <c r="AH523" i="3"/>
  <c r="AI523" i="3"/>
  <c r="AJ523" i="3"/>
  <c r="AK523" i="3"/>
  <c r="AL523" i="3"/>
  <c r="AM523" i="3"/>
  <c r="AN523" i="3"/>
  <c r="AP523" i="3"/>
  <c r="AH524" i="3"/>
  <c r="AI524" i="3"/>
  <c r="AJ524" i="3"/>
  <c r="AK524" i="3"/>
  <c r="AL524" i="3"/>
  <c r="AM524" i="3"/>
  <c r="AN524" i="3"/>
  <c r="AP524" i="3"/>
  <c r="AH525" i="3"/>
  <c r="AI525" i="3"/>
  <c r="AJ525" i="3"/>
  <c r="AK525" i="3"/>
  <c r="AL525" i="3"/>
  <c r="AM525" i="3"/>
  <c r="AN525" i="3"/>
  <c r="AP525" i="3"/>
  <c r="AH526" i="3"/>
  <c r="AI526" i="3"/>
  <c r="AJ526" i="3"/>
  <c r="AK526" i="3"/>
  <c r="AL526" i="3"/>
  <c r="AM526" i="3"/>
  <c r="AN526" i="3"/>
  <c r="AP526" i="3"/>
  <c r="AH527" i="3"/>
  <c r="AI527" i="3"/>
  <c r="AJ527" i="3"/>
  <c r="AK527" i="3"/>
  <c r="AL527" i="3"/>
  <c r="AM527" i="3"/>
  <c r="AN527" i="3"/>
  <c r="AP527" i="3"/>
  <c r="AH528" i="3"/>
  <c r="AI528" i="3"/>
  <c r="AJ528" i="3"/>
  <c r="AK528" i="3"/>
  <c r="AL528" i="3"/>
  <c r="AM528" i="3"/>
  <c r="AN528" i="3"/>
  <c r="AP528" i="3"/>
  <c r="AH529" i="3"/>
  <c r="AI529" i="3"/>
  <c r="AJ529" i="3"/>
  <c r="AK529" i="3"/>
  <c r="AL529" i="3"/>
  <c r="AM529" i="3"/>
  <c r="AN529" i="3"/>
  <c r="AP529" i="3"/>
  <c r="AH530" i="3"/>
  <c r="AI530" i="3"/>
  <c r="AJ530" i="3"/>
  <c r="AK530" i="3"/>
  <c r="AL530" i="3"/>
  <c r="AM530" i="3"/>
  <c r="AN530" i="3"/>
  <c r="AP530" i="3"/>
  <c r="AH531" i="3"/>
  <c r="AI531" i="3"/>
  <c r="AJ531" i="3"/>
  <c r="AK531" i="3"/>
  <c r="AL531" i="3"/>
  <c r="AM531" i="3"/>
  <c r="AN531" i="3"/>
  <c r="AP531" i="3"/>
  <c r="AH532" i="3"/>
  <c r="AI532" i="3"/>
  <c r="AJ532" i="3"/>
  <c r="AK532" i="3"/>
  <c r="AL532" i="3"/>
  <c r="AM532" i="3"/>
  <c r="AN532" i="3"/>
  <c r="AP532" i="3"/>
  <c r="AH533" i="3"/>
  <c r="AI533" i="3"/>
  <c r="AJ533" i="3"/>
  <c r="AK533" i="3"/>
  <c r="AL533" i="3"/>
  <c r="AM533" i="3"/>
  <c r="AN533" i="3"/>
  <c r="AP533" i="3"/>
  <c r="AH534" i="3"/>
  <c r="AI534" i="3"/>
  <c r="AJ534" i="3"/>
  <c r="AK534" i="3"/>
  <c r="AL534" i="3"/>
  <c r="AM534" i="3"/>
  <c r="AN534" i="3"/>
  <c r="AP534" i="3"/>
  <c r="AH535" i="3"/>
  <c r="AI535" i="3"/>
  <c r="AJ535" i="3"/>
  <c r="AK535" i="3"/>
  <c r="AL535" i="3"/>
  <c r="AM535" i="3"/>
  <c r="AN535" i="3"/>
  <c r="AP535" i="3"/>
  <c r="AH536" i="3"/>
  <c r="AI536" i="3"/>
  <c r="AJ536" i="3"/>
  <c r="AK536" i="3"/>
  <c r="AL536" i="3"/>
  <c r="AM536" i="3"/>
  <c r="AN536" i="3"/>
  <c r="AP536" i="3"/>
  <c r="AH537" i="3"/>
  <c r="AI537" i="3"/>
  <c r="AJ537" i="3"/>
  <c r="AK537" i="3"/>
  <c r="AL537" i="3"/>
  <c r="AM537" i="3"/>
  <c r="AN537" i="3"/>
  <c r="AP537" i="3"/>
  <c r="AH538" i="3"/>
  <c r="AI538" i="3"/>
  <c r="AJ538" i="3"/>
  <c r="AK538" i="3"/>
  <c r="AL538" i="3"/>
  <c r="AM538" i="3"/>
  <c r="AN538" i="3"/>
  <c r="AP538" i="3"/>
  <c r="AH539" i="3"/>
  <c r="AI539" i="3"/>
  <c r="AJ539" i="3"/>
  <c r="AK539" i="3"/>
  <c r="AL539" i="3"/>
  <c r="AM539" i="3"/>
  <c r="AN539" i="3"/>
  <c r="AP539" i="3"/>
  <c r="AH540" i="3"/>
  <c r="AI540" i="3"/>
  <c r="AJ540" i="3"/>
  <c r="AK540" i="3"/>
  <c r="AL540" i="3"/>
  <c r="AM540" i="3"/>
  <c r="AN540" i="3"/>
  <c r="AP540" i="3"/>
  <c r="AH541" i="3"/>
  <c r="AI541" i="3"/>
  <c r="AJ541" i="3"/>
  <c r="AK541" i="3"/>
  <c r="AL541" i="3"/>
  <c r="AM541" i="3"/>
  <c r="AN541" i="3"/>
  <c r="AP541" i="3"/>
  <c r="AH542" i="3"/>
  <c r="AI542" i="3"/>
  <c r="AJ542" i="3"/>
  <c r="AK542" i="3"/>
  <c r="AL542" i="3"/>
  <c r="AM542" i="3"/>
  <c r="AN542" i="3"/>
  <c r="AP542" i="3"/>
  <c r="AH543" i="3"/>
  <c r="AI543" i="3"/>
  <c r="AJ543" i="3"/>
  <c r="AK543" i="3"/>
  <c r="AL543" i="3"/>
  <c r="AM543" i="3"/>
  <c r="AN543" i="3"/>
  <c r="AP543" i="3"/>
  <c r="AH544" i="3"/>
  <c r="AI544" i="3"/>
  <c r="AJ544" i="3"/>
  <c r="AK544" i="3"/>
  <c r="AL544" i="3"/>
  <c r="AM544" i="3"/>
  <c r="AN544" i="3"/>
  <c r="AP544" i="3"/>
  <c r="AH545" i="3"/>
  <c r="AI545" i="3"/>
  <c r="AJ545" i="3"/>
  <c r="AK545" i="3"/>
  <c r="AL545" i="3"/>
  <c r="AM545" i="3"/>
  <c r="AN545" i="3"/>
  <c r="AP545" i="3"/>
  <c r="AH546" i="3"/>
  <c r="AI546" i="3"/>
  <c r="AJ546" i="3"/>
  <c r="AK546" i="3"/>
  <c r="AL546" i="3"/>
  <c r="AM546" i="3"/>
  <c r="AN546" i="3"/>
  <c r="AP546" i="3"/>
  <c r="AH547" i="3"/>
  <c r="AI547" i="3"/>
  <c r="AJ547" i="3"/>
  <c r="AK547" i="3"/>
  <c r="AL547" i="3"/>
  <c r="AM547" i="3"/>
  <c r="AN547" i="3"/>
  <c r="AP547" i="3"/>
  <c r="AH548" i="3"/>
  <c r="AI548" i="3"/>
  <c r="AJ548" i="3"/>
  <c r="AK548" i="3"/>
  <c r="AL548" i="3"/>
  <c r="AM548" i="3"/>
  <c r="AN548" i="3"/>
  <c r="AP548" i="3"/>
  <c r="AH549" i="3"/>
  <c r="AI549" i="3"/>
  <c r="AJ549" i="3"/>
  <c r="AK549" i="3"/>
  <c r="AL549" i="3"/>
  <c r="AM549" i="3"/>
  <c r="AN549" i="3"/>
  <c r="AP549" i="3"/>
  <c r="AH550" i="3"/>
  <c r="AI550" i="3"/>
  <c r="AJ550" i="3"/>
  <c r="AK550" i="3"/>
  <c r="AL550" i="3"/>
  <c r="AM550" i="3"/>
  <c r="AN550" i="3"/>
  <c r="AP550" i="3"/>
  <c r="AH551" i="3"/>
  <c r="AI551" i="3"/>
  <c r="AJ551" i="3"/>
  <c r="AK551" i="3"/>
  <c r="AL551" i="3"/>
  <c r="AM551" i="3"/>
  <c r="AN551" i="3"/>
  <c r="AP551" i="3"/>
  <c r="AH552" i="3"/>
  <c r="AI552" i="3"/>
  <c r="AJ552" i="3"/>
  <c r="AK552" i="3"/>
  <c r="AL552" i="3"/>
  <c r="AM552" i="3"/>
  <c r="AN552" i="3"/>
  <c r="AP552" i="3"/>
  <c r="AH553" i="3"/>
  <c r="AI553" i="3"/>
  <c r="AJ553" i="3"/>
  <c r="AK553" i="3"/>
  <c r="AL553" i="3"/>
  <c r="AM553" i="3"/>
  <c r="AN553" i="3"/>
  <c r="AP553" i="3"/>
  <c r="AH554" i="3"/>
  <c r="AI554" i="3"/>
  <c r="AJ554" i="3"/>
  <c r="AK554" i="3"/>
  <c r="AL554" i="3"/>
  <c r="AM554" i="3"/>
  <c r="AN554" i="3"/>
  <c r="AP554" i="3"/>
  <c r="AH555" i="3"/>
  <c r="AI555" i="3"/>
  <c r="AJ555" i="3"/>
  <c r="AK555" i="3"/>
  <c r="AL555" i="3"/>
  <c r="AM555" i="3"/>
  <c r="AN555" i="3"/>
  <c r="AP555" i="3"/>
  <c r="AH556" i="3"/>
  <c r="AI556" i="3"/>
  <c r="AJ556" i="3"/>
  <c r="AK556" i="3"/>
  <c r="AL556" i="3"/>
  <c r="AM556" i="3"/>
  <c r="AN556" i="3"/>
  <c r="AP556" i="3"/>
  <c r="AH557" i="3"/>
  <c r="AI557" i="3"/>
  <c r="AJ557" i="3"/>
  <c r="AK557" i="3"/>
  <c r="AL557" i="3"/>
  <c r="AM557" i="3"/>
  <c r="AN557" i="3"/>
  <c r="AP557" i="3"/>
  <c r="AH558" i="3"/>
  <c r="AI558" i="3"/>
  <c r="AJ558" i="3"/>
  <c r="AK558" i="3"/>
  <c r="AL558" i="3"/>
  <c r="AM558" i="3"/>
  <c r="AN558" i="3"/>
  <c r="AP558" i="3"/>
  <c r="AH559" i="3"/>
  <c r="AI559" i="3"/>
  <c r="AJ559" i="3"/>
  <c r="AK559" i="3"/>
  <c r="AL559" i="3"/>
  <c r="AM559" i="3"/>
  <c r="AN559" i="3"/>
  <c r="AP559" i="3"/>
  <c r="AH560" i="3"/>
  <c r="AI560" i="3"/>
  <c r="AJ560" i="3"/>
  <c r="AK560" i="3"/>
  <c r="AL560" i="3"/>
  <c r="AM560" i="3"/>
  <c r="AN560" i="3"/>
  <c r="AP560" i="3"/>
  <c r="AH561" i="3"/>
  <c r="AI561" i="3"/>
  <c r="AJ561" i="3"/>
  <c r="AK561" i="3"/>
  <c r="AL561" i="3"/>
  <c r="AM561" i="3"/>
  <c r="AN561" i="3"/>
  <c r="AP561" i="3"/>
  <c r="AH562" i="3"/>
  <c r="AI562" i="3"/>
  <c r="AJ562" i="3"/>
  <c r="AK562" i="3"/>
  <c r="AL562" i="3"/>
  <c r="AM562" i="3"/>
  <c r="AN562" i="3"/>
  <c r="AP562" i="3"/>
  <c r="AH563" i="3"/>
  <c r="AI563" i="3"/>
  <c r="AJ563" i="3"/>
  <c r="AK563" i="3"/>
  <c r="AL563" i="3"/>
  <c r="AM563" i="3"/>
  <c r="AN563" i="3"/>
  <c r="AP563" i="3"/>
  <c r="AH564" i="3"/>
  <c r="AI564" i="3"/>
  <c r="AJ564" i="3"/>
  <c r="AK564" i="3"/>
  <c r="AL564" i="3"/>
  <c r="AM564" i="3"/>
  <c r="AN564" i="3"/>
  <c r="AP564" i="3"/>
  <c r="AH565" i="3"/>
  <c r="AI565" i="3"/>
  <c r="AJ565" i="3"/>
  <c r="AK565" i="3"/>
  <c r="AL565" i="3"/>
  <c r="AM565" i="3"/>
  <c r="AN565" i="3"/>
  <c r="AP565" i="3"/>
  <c r="AH566" i="3"/>
  <c r="AI566" i="3"/>
  <c r="AJ566" i="3"/>
  <c r="AK566" i="3"/>
  <c r="AL566" i="3"/>
  <c r="AM566" i="3"/>
  <c r="AN566" i="3"/>
  <c r="AP566" i="3"/>
  <c r="AH567" i="3"/>
  <c r="AI567" i="3"/>
  <c r="AJ567" i="3"/>
  <c r="AK567" i="3"/>
  <c r="AL567" i="3"/>
  <c r="AM567" i="3"/>
  <c r="AN567" i="3"/>
  <c r="AP567" i="3"/>
  <c r="AH568" i="3"/>
  <c r="AI568" i="3"/>
  <c r="AJ568" i="3"/>
  <c r="AK568" i="3"/>
  <c r="AL568" i="3"/>
  <c r="AM568" i="3"/>
  <c r="AN568" i="3"/>
  <c r="AP568" i="3"/>
  <c r="AH569" i="3"/>
  <c r="AI569" i="3"/>
  <c r="AJ569" i="3"/>
  <c r="AK569" i="3"/>
  <c r="AL569" i="3"/>
  <c r="AM569" i="3"/>
  <c r="AN569" i="3"/>
  <c r="AP569" i="3"/>
  <c r="AH570" i="3"/>
  <c r="AI570" i="3"/>
  <c r="AJ570" i="3"/>
  <c r="AK570" i="3"/>
  <c r="AL570" i="3"/>
  <c r="AM570" i="3"/>
  <c r="AN570" i="3"/>
  <c r="AP570" i="3"/>
  <c r="AH571" i="3"/>
  <c r="AI571" i="3"/>
  <c r="AJ571" i="3"/>
  <c r="AK571" i="3"/>
  <c r="AL571" i="3"/>
  <c r="AM571" i="3"/>
  <c r="AN571" i="3"/>
  <c r="AP571" i="3"/>
  <c r="AH572" i="3"/>
  <c r="AI572" i="3"/>
  <c r="AJ572" i="3"/>
  <c r="AK572" i="3"/>
  <c r="AL572" i="3"/>
  <c r="AM572" i="3"/>
  <c r="AN572" i="3"/>
  <c r="AP572" i="3"/>
  <c r="AH573" i="3"/>
  <c r="AI573" i="3"/>
  <c r="AJ573" i="3"/>
  <c r="AK573" i="3"/>
  <c r="AL573" i="3"/>
  <c r="AM573" i="3"/>
  <c r="AN573" i="3"/>
  <c r="AP573" i="3"/>
  <c r="AH574" i="3"/>
  <c r="AI574" i="3"/>
  <c r="AJ574" i="3"/>
  <c r="AK574" i="3"/>
  <c r="AL574" i="3"/>
  <c r="AM574" i="3"/>
  <c r="AN574" i="3"/>
  <c r="AP574" i="3"/>
  <c r="AH575" i="3"/>
  <c r="AI575" i="3"/>
  <c r="AJ575" i="3"/>
  <c r="AK575" i="3"/>
  <c r="AL575" i="3"/>
  <c r="AM575" i="3"/>
  <c r="AN575" i="3"/>
  <c r="AP575" i="3"/>
  <c r="AH576" i="3"/>
  <c r="AI576" i="3"/>
  <c r="AJ576" i="3"/>
  <c r="AK576" i="3"/>
  <c r="AL576" i="3"/>
  <c r="AM576" i="3"/>
  <c r="AN576" i="3"/>
  <c r="AP576" i="3"/>
  <c r="AH577" i="3"/>
  <c r="AI577" i="3"/>
  <c r="AJ577" i="3"/>
  <c r="AK577" i="3"/>
  <c r="AL577" i="3"/>
  <c r="AM577" i="3"/>
  <c r="AN577" i="3"/>
  <c r="AP577" i="3"/>
  <c r="AH578" i="3"/>
  <c r="AI578" i="3"/>
  <c r="AJ578" i="3"/>
  <c r="AK578" i="3"/>
  <c r="AL578" i="3"/>
  <c r="AM578" i="3"/>
  <c r="AN578" i="3"/>
  <c r="AP578" i="3"/>
  <c r="AH579" i="3"/>
  <c r="AI579" i="3"/>
  <c r="AJ579" i="3"/>
  <c r="AK579" i="3"/>
  <c r="AL579" i="3"/>
  <c r="AM579" i="3"/>
  <c r="AN579" i="3"/>
  <c r="AP579" i="3"/>
  <c r="AH580" i="3"/>
  <c r="AI580" i="3"/>
  <c r="AJ580" i="3"/>
  <c r="AK580" i="3"/>
  <c r="AL580" i="3"/>
  <c r="AM580" i="3"/>
  <c r="AN580" i="3"/>
  <c r="AP580" i="3"/>
  <c r="AH581" i="3"/>
  <c r="AI581" i="3"/>
  <c r="AJ581" i="3"/>
  <c r="AK581" i="3"/>
  <c r="AL581" i="3"/>
  <c r="AM581" i="3"/>
  <c r="AN581" i="3"/>
  <c r="AP581" i="3"/>
  <c r="AH582" i="3"/>
  <c r="AI582" i="3"/>
  <c r="AJ582" i="3"/>
  <c r="AK582" i="3"/>
  <c r="AL582" i="3"/>
  <c r="AM582" i="3"/>
  <c r="AN582" i="3"/>
  <c r="AP582" i="3"/>
  <c r="AH583" i="3"/>
  <c r="AI583" i="3"/>
  <c r="AJ583" i="3"/>
  <c r="AK583" i="3"/>
  <c r="AL583" i="3"/>
  <c r="AM583" i="3"/>
  <c r="AN583" i="3"/>
  <c r="AP583" i="3"/>
  <c r="AH584" i="3"/>
  <c r="AI584" i="3"/>
  <c r="AJ584" i="3"/>
  <c r="AK584" i="3"/>
  <c r="AL584" i="3"/>
  <c r="AM584" i="3"/>
  <c r="AN584" i="3"/>
  <c r="AP584" i="3"/>
  <c r="AH585" i="3"/>
  <c r="AI585" i="3"/>
  <c r="AJ585" i="3"/>
  <c r="AK585" i="3"/>
  <c r="AL585" i="3"/>
  <c r="AM585" i="3"/>
  <c r="AN585" i="3"/>
  <c r="AP585" i="3"/>
  <c r="AH586" i="3"/>
  <c r="AI586" i="3"/>
  <c r="AJ586" i="3"/>
  <c r="AK586" i="3"/>
  <c r="AL586" i="3"/>
  <c r="AM586" i="3"/>
  <c r="AN586" i="3"/>
  <c r="AP586" i="3"/>
  <c r="AH587" i="3"/>
  <c r="AI587" i="3"/>
  <c r="AJ587" i="3"/>
  <c r="AK587" i="3"/>
  <c r="AL587" i="3"/>
  <c r="AM587" i="3"/>
  <c r="AN587" i="3"/>
  <c r="AP587" i="3"/>
  <c r="AH588" i="3"/>
  <c r="AI588" i="3"/>
  <c r="AJ588" i="3"/>
  <c r="AK588" i="3"/>
  <c r="AL588" i="3"/>
  <c r="AM588" i="3"/>
  <c r="AN588" i="3"/>
  <c r="AP588" i="3"/>
  <c r="AH589" i="3"/>
  <c r="AI589" i="3"/>
  <c r="AJ589" i="3"/>
  <c r="AK589" i="3"/>
  <c r="AL589" i="3"/>
  <c r="AM589" i="3"/>
  <c r="AN589" i="3"/>
  <c r="AP589" i="3"/>
  <c r="AH590" i="3"/>
  <c r="AI590" i="3"/>
  <c r="AJ590" i="3"/>
  <c r="AK590" i="3"/>
  <c r="AL590" i="3"/>
  <c r="AM590" i="3"/>
  <c r="AN590" i="3"/>
  <c r="AP590" i="3"/>
  <c r="AH591" i="3"/>
  <c r="AI591" i="3"/>
  <c r="AJ591" i="3"/>
  <c r="AK591" i="3"/>
  <c r="AL591" i="3"/>
  <c r="AM591" i="3"/>
  <c r="AN591" i="3"/>
  <c r="AP591" i="3"/>
  <c r="AH592" i="3"/>
  <c r="AI592" i="3"/>
  <c r="AJ592" i="3"/>
  <c r="AK592" i="3"/>
  <c r="AL592" i="3"/>
  <c r="AM592" i="3"/>
  <c r="AN592" i="3"/>
  <c r="AP592" i="3"/>
  <c r="AH593" i="3"/>
  <c r="AI593" i="3"/>
  <c r="AJ593" i="3"/>
  <c r="AK593" i="3"/>
  <c r="AL593" i="3"/>
  <c r="AM593" i="3"/>
  <c r="AN593" i="3"/>
  <c r="AP593" i="3"/>
  <c r="AH594" i="3"/>
  <c r="AI594" i="3"/>
  <c r="AJ594" i="3"/>
  <c r="AK594" i="3"/>
  <c r="AL594" i="3"/>
  <c r="AM594" i="3"/>
  <c r="AN594" i="3"/>
  <c r="AP594" i="3"/>
  <c r="AH595" i="3"/>
  <c r="AI595" i="3"/>
  <c r="AJ595" i="3"/>
  <c r="AK595" i="3"/>
  <c r="AL595" i="3"/>
  <c r="AM595" i="3"/>
  <c r="AN595" i="3"/>
  <c r="AP595" i="3"/>
  <c r="AH596" i="3"/>
  <c r="AI596" i="3"/>
  <c r="AJ596" i="3"/>
  <c r="AK596" i="3"/>
  <c r="AL596" i="3"/>
  <c r="AM596" i="3"/>
  <c r="AN596" i="3"/>
  <c r="AP596" i="3"/>
  <c r="AH597" i="3"/>
  <c r="AI597" i="3"/>
  <c r="AJ597" i="3"/>
  <c r="AK597" i="3"/>
  <c r="AL597" i="3"/>
  <c r="AM597" i="3"/>
  <c r="AN597" i="3"/>
  <c r="AP597" i="3"/>
  <c r="AH598" i="3"/>
  <c r="AI598" i="3"/>
  <c r="AJ598" i="3"/>
  <c r="AK598" i="3"/>
  <c r="AL598" i="3"/>
  <c r="AM598" i="3"/>
  <c r="AN598" i="3"/>
  <c r="AP598" i="3"/>
  <c r="AH599" i="3"/>
  <c r="AI599" i="3"/>
  <c r="AJ599" i="3"/>
  <c r="AK599" i="3"/>
  <c r="AL599" i="3"/>
  <c r="AM599" i="3"/>
  <c r="AN599" i="3"/>
  <c r="AP599" i="3"/>
  <c r="AH600" i="3"/>
  <c r="AI600" i="3"/>
  <c r="AJ600" i="3"/>
  <c r="AK600" i="3"/>
  <c r="AL600" i="3"/>
  <c r="AM600" i="3"/>
  <c r="AN600" i="3"/>
  <c r="AP600" i="3"/>
  <c r="AH601" i="3"/>
  <c r="AI601" i="3"/>
  <c r="AJ601" i="3"/>
  <c r="AK601" i="3"/>
  <c r="AL601" i="3"/>
  <c r="AM601" i="3"/>
  <c r="AN601" i="3"/>
  <c r="AP601" i="3"/>
  <c r="AH602" i="3"/>
  <c r="AI602" i="3"/>
  <c r="AJ602" i="3"/>
  <c r="AK602" i="3"/>
  <c r="AL602" i="3"/>
  <c r="AM602" i="3"/>
  <c r="AN602" i="3"/>
  <c r="AP602" i="3"/>
  <c r="AH603" i="3"/>
  <c r="AI603" i="3"/>
  <c r="AJ603" i="3"/>
  <c r="AK603" i="3"/>
  <c r="AL603" i="3"/>
  <c r="AM603" i="3"/>
  <c r="AN603" i="3"/>
  <c r="AP603" i="3"/>
  <c r="AH604" i="3"/>
  <c r="AI604" i="3"/>
  <c r="AJ604" i="3"/>
  <c r="AK604" i="3"/>
  <c r="AL604" i="3"/>
  <c r="AM604" i="3"/>
  <c r="AN604" i="3"/>
  <c r="AP604" i="3"/>
  <c r="AH605" i="3"/>
  <c r="AI605" i="3"/>
  <c r="AJ605" i="3"/>
  <c r="AK605" i="3"/>
  <c r="AL605" i="3"/>
  <c r="AM605" i="3"/>
  <c r="AN605" i="3"/>
  <c r="AP605" i="3"/>
  <c r="AH606" i="3"/>
  <c r="AI606" i="3"/>
  <c r="AJ606" i="3"/>
  <c r="AK606" i="3"/>
  <c r="AL606" i="3"/>
  <c r="AM606" i="3"/>
  <c r="AN606" i="3"/>
  <c r="AP606" i="3"/>
  <c r="AH607" i="3"/>
  <c r="AI607" i="3"/>
  <c r="AJ607" i="3"/>
  <c r="AK607" i="3"/>
  <c r="AL607" i="3"/>
  <c r="AM607" i="3"/>
  <c r="AN607" i="3"/>
  <c r="AP607" i="3"/>
  <c r="AH608" i="3"/>
  <c r="AI608" i="3"/>
  <c r="AJ608" i="3"/>
  <c r="AK608" i="3"/>
  <c r="AL608" i="3"/>
  <c r="AM608" i="3"/>
  <c r="AN608" i="3"/>
  <c r="AP608" i="3"/>
  <c r="AH609" i="3"/>
  <c r="AI609" i="3"/>
  <c r="AJ609" i="3"/>
  <c r="AK609" i="3"/>
  <c r="AL609" i="3"/>
  <c r="AM609" i="3"/>
  <c r="AN609" i="3"/>
  <c r="AP609" i="3"/>
  <c r="AH610" i="3"/>
  <c r="AI610" i="3"/>
  <c r="AJ610" i="3"/>
  <c r="AK610" i="3"/>
  <c r="AL610" i="3"/>
  <c r="AM610" i="3"/>
  <c r="AN610" i="3"/>
  <c r="AP610" i="3"/>
  <c r="AH611" i="3"/>
  <c r="AI611" i="3"/>
  <c r="AJ611" i="3"/>
  <c r="AK611" i="3"/>
  <c r="AL611" i="3"/>
  <c r="AM611" i="3"/>
  <c r="AN611" i="3"/>
  <c r="AP611" i="3"/>
  <c r="AH612" i="3"/>
  <c r="AI612" i="3"/>
  <c r="AJ612" i="3"/>
  <c r="AK612" i="3"/>
  <c r="AL612" i="3"/>
  <c r="AM612" i="3"/>
  <c r="AN612" i="3"/>
  <c r="AP612" i="3"/>
  <c r="AH613" i="3"/>
  <c r="AI613" i="3"/>
  <c r="AJ613" i="3"/>
  <c r="AK613" i="3"/>
  <c r="AL613" i="3"/>
  <c r="AM613" i="3"/>
  <c r="AN613" i="3"/>
  <c r="AP613" i="3"/>
  <c r="AH614" i="3"/>
  <c r="AI614" i="3"/>
  <c r="AJ614" i="3"/>
  <c r="AK614" i="3"/>
  <c r="AL614" i="3"/>
  <c r="AM614" i="3"/>
  <c r="AN614" i="3"/>
  <c r="AP614" i="3"/>
  <c r="AH615" i="3"/>
  <c r="AI615" i="3"/>
  <c r="AJ615" i="3"/>
  <c r="AK615" i="3"/>
  <c r="AL615" i="3"/>
  <c r="AM615" i="3"/>
  <c r="AN615" i="3"/>
  <c r="AP615" i="3"/>
  <c r="AH616" i="3"/>
  <c r="AI616" i="3"/>
  <c r="AJ616" i="3"/>
  <c r="AK616" i="3"/>
  <c r="AL616" i="3"/>
  <c r="AM616" i="3"/>
  <c r="AN616" i="3"/>
  <c r="AP616" i="3"/>
  <c r="AH617" i="3"/>
  <c r="AI617" i="3"/>
  <c r="AJ617" i="3"/>
  <c r="AK617" i="3"/>
  <c r="AL617" i="3"/>
  <c r="AM617" i="3"/>
  <c r="AN617" i="3"/>
  <c r="AP617" i="3"/>
  <c r="AH618" i="3"/>
  <c r="AI618" i="3"/>
  <c r="AJ618" i="3"/>
  <c r="AK618" i="3"/>
  <c r="AL618" i="3"/>
  <c r="AM618" i="3"/>
  <c r="AN618" i="3"/>
  <c r="AP618" i="3"/>
  <c r="AH619" i="3"/>
  <c r="AI619" i="3"/>
  <c r="AJ619" i="3"/>
  <c r="AK619" i="3"/>
  <c r="AL619" i="3"/>
  <c r="AM619" i="3"/>
  <c r="AN619" i="3"/>
  <c r="AP619" i="3"/>
  <c r="AH620" i="3"/>
  <c r="AI620" i="3"/>
  <c r="AJ620" i="3"/>
  <c r="AK620" i="3"/>
  <c r="AL620" i="3"/>
  <c r="AM620" i="3"/>
  <c r="AN620" i="3"/>
  <c r="AP620" i="3"/>
  <c r="AH621" i="3"/>
  <c r="AI621" i="3"/>
  <c r="AJ621" i="3"/>
  <c r="AK621" i="3"/>
  <c r="AL621" i="3"/>
  <c r="AM621" i="3"/>
  <c r="AN621" i="3"/>
  <c r="AP621" i="3"/>
  <c r="AH622" i="3"/>
  <c r="AI622" i="3"/>
  <c r="AJ622" i="3"/>
  <c r="AK622" i="3"/>
  <c r="AL622" i="3"/>
  <c r="AM622" i="3"/>
  <c r="AN622" i="3"/>
  <c r="AP622" i="3"/>
  <c r="AH623" i="3"/>
  <c r="AI623" i="3"/>
  <c r="AJ623" i="3"/>
  <c r="AK623" i="3"/>
  <c r="AL623" i="3"/>
  <c r="AM623" i="3"/>
  <c r="AN623" i="3"/>
  <c r="AP623" i="3"/>
  <c r="AH624" i="3"/>
  <c r="AI624" i="3"/>
  <c r="AJ624" i="3"/>
  <c r="AK624" i="3"/>
  <c r="AL624" i="3"/>
  <c r="AM624" i="3"/>
  <c r="AN624" i="3"/>
  <c r="AP624" i="3"/>
  <c r="AH625" i="3"/>
  <c r="AI625" i="3"/>
  <c r="AJ625" i="3"/>
  <c r="AK625" i="3"/>
  <c r="AL625" i="3"/>
  <c r="AM625" i="3"/>
  <c r="AN625" i="3"/>
  <c r="AP625" i="3"/>
  <c r="AH626" i="3"/>
  <c r="AI626" i="3"/>
  <c r="AJ626" i="3"/>
  <c r="AK626" i="3"/>
  <c r="AL626" i="3"/>
  <c r="AM626" i="3"/>
  <c r="AN626" i="3"/>
  <c r="AP626" i="3"/>
  <c r="AH627" i="3"/>
  <c r="AI627" i="3"/>
  <c r="AJ627" i="3"/>
  <c r="AK627" i="3"/>
  <c r="AL627" i="3"/>
  <c r="AM627" i="3"/>
  <c r="AN627" i="3"/>
  <c r="AP627" i="3"/>
  <c r="AH628" i="3"/>
  <c r="AI628" i="3"/>
  <c r="AJ628" i="3"/>
  <c r="AK628" i="3"/>
  <c r="AL628" i="3"/>
  <c r="AM628" i="3"/>
  <c r="AN628" i="3"/>
  <c r="AP628" i="3"/>
  <c r="AH629" i="3"/>
  <c r="AI629" i="3"/>
  <c r="AJ629" i="3"/>
  <c r="AK629" i="3"/>
  <c r="AL629" i="3"/>
  <c r="AM629" i="3"/>
  <c r="AN629" i="3"/>
  <c r="AP629" i="3"/>
  <c r="AH630" i="3"/>
  <c r="AI630" i="3"/>
  <c r="AJ630" i="3"/>
  <c r="AK630" i="3"/>
  <c r="AL630" i="3"/>
  <c r="AM630" i="3"/>
  <c r="AN630" i="3"/>
  <c r="AP630" i="3"/>
  <c r="AH631" i="3"/>
  <c r="AI631" i="3"/>
  <c r="AJ631" i="3"/>
  <c r="AK631" i="3"/>
  <c r="AL631" i="3"/>
  <c r="AM631" i="3"/>
  <c r="AN631" i="3"/>
  <c r="AP631" i="3"/>
  <c r="AH632" i="3"/>
  <c r="AI632" i="3"/>
  <c r="AJ632" i="3"/>
  <c r="AK632" i="3"/>
  <c r="AL632" i="3"/>
  <c r="AM632" i="3"/>
  <c r="AN632" i="3"/>
  <c r="AP632" i="3"/>
  <c r="AH633" i="3"/>
  <c r="AI633" i="3"/>
  <c r="AJ633" i="3"/>
  <c r="AK633" i="3"/>
  <c r="AL633" i="3"/>
  <c r="AM633" i="3"/>
  <c r="AN633" i="3"/>
  <c r="AP633" i="3"/>
  <c r="AH634" i="3"/>
  <c r="AI634" i="3"/>
  <c r="AJ634" i="3"/>
  <c r="AK634" i="3"/>
  <c r="AL634" i="3"/>
  <c r="AM634" i="3"/>
  <c r="AN634" i="3"/>
  <c r="AP634" i="3"/>
  <c r="AH635" i="3"/>
  <c r="AI635" i="3"/>
  <c r="AJ635" i="3"/>
  <c r="AK635" i="3"/>
  <c r="AL635" i="3"/>
  <c r="AM635" i="3"/>
  <c r="AN635" i="3"/>
  <c r="AP635" i="3"/>
  <c r="AH636" i="3"/>
  <c r="AI636" i="3"/>
  <c r="AJ636" i="3"/>
  <c r="AK636" i="3"/>
  <c r="AL636" i="3"/>
  <c r="AM636" i="3"/>
  <c r="AN636" i="3"/>
  <c r="AP636" i="3"/>
  <c r="AH637" i="3"/>
  <c r="AI637" i="3"/>
  <c r="AJ637" i="3"/>
  <c r="AK637" i="3"/>
  <c r="AL637" i="3"/>
  <c r="AM637" i="3"/>
  <c r="AN637" i="3"/>
  <c r="AP637" i="3"/>
  <c r="AH638" i="3"/>
  <c r="AI638" i="3"/>
  <c r="AJ638" i="3"/>
  <c r="AK638" i="3"/>
  <c r="AL638" i="3"/>
  <c r="AM638" i="3"/>
  <c r="AN638" i="3"/>
  <c r="AP638" i="3"/>
  <c r="AH639" i="3"/>
  <c r="AI639" i="3"/>
  <c r="AJ639" i="3"/>
  <c r="AK639" i="3"/>
  <c r="AL639" i="3"/>
  <c r="AM639" i="3"/>
  <c r="AN639" i="3"/>
  <c r="AP639" i="3"/>
  <c r="AH640" i="3"/>
  <c r="AI640" i="3"/>
  <c r="AJ640" i="3"/>
  <c r="AK640" i="3"/>
  <c r="AL640" i="3"/>
  <c r="AM640" i="3"/>
  <c r="AN640" i="3"/>
  <c r="AP640" i="3"/>
  <c r="AH641" i="3"/>
  <c r="AI641" i="3"/>
  <c r="AJ641" i="3"/>
  <c r="AK641" i="3"/>
  <c r="AL641" i="3"/>
  <c r="AM641" i="3"/>
  <c r="AN641" i="3"/>
  <c r="AP641" i="3"/>
  <c r="AH642" i="3"/>
  <c r="AI642" i="3"/>
  <c r="AJ642" i="3"/>
  <c r="AK642" i="3"/>
  <c r="AL642" i="3"/>
  <c r="AM642" i="3"/>
  <c r="AN642" i="3"/>
  <c r="AP642" i="3"/>
  <c r="AH643" i="3"/>
  <c r="AI643" i="3"/>
  <c r="AJ643" i="3"/>
  <c r="AK643" i="3"/>
  <c r="AL643" i="3"/>
  <c r="AM643" i="3"/>
  <c r="AN643" i="3"/>
  <c r="AP643" i="3"/>
  <c r="AH644" i="3"/>
  <c r="AI644" i="3"/>
  <c r="AJ644" i="3"/>
  <c r="AK644" i="3"/>
  <c r="AL644" i="3"/>
  <c r="AM644" i="3"/>
  <c r="AN644" i="3"/>
  <c r="AP644" i="3"/>
  <c r="AH645" i="3"/>
  <c r="AI645" i="3"/>
  <c r="AJ645" i="3"/>
  <c r="AK645" i="3"/>
  <c r="AL645" i="3"/>
  <c r="AM645" i="3"/>
  <c r="AN645" i="3"/>
  <c r="AP645" i="3"/>
  <c r="AH646" i="3"/>
  <c r="AI646" i="3"/>
  <c r="AJ646" i="3"/>
  <c r="AK646" i="3"/>
  <c r="AL646" i="3"/>
  <c r="AM646" i="3"/>
  <c r="AN646" i="3"/>
  <c r="AP646" i="3"/>
  <c r="AH647" i="3"/>
  <c r="AI647" i="3"/>
  <c r="AJ647" i="3"/>
  <c r="AK647" i="3"/>
  <c r="AL647" i="3"/>
  <c r="AM647" i="3"/>
  <c r="AN647" i="3"/>
  <c r="AP647" i="3"/>
  <c r="AH648" i="3"/>
  <c r="AI648" i="3"/>
  <c r="AJ648" i="3"/>
  <c r="AK648" i="3"/>
  <c r="AL648" i="3"/>
  <c r="AM648" i="3"/>
  <c r="AN648" i="3"/>
  <c r="AP648" i="3"/>
  <c r="AH649" i="3"/>
  <c r="AI649" i="3"/>
  <c r="AJ649" i="3"/>
  <c r="AK649" i="3"/>
  <c r="AL649" i="3"/>
  <c r="AM649" i="3"/>
  <c r="AN649" i="3"/>
  <c r="AP649" i="3"/>
  <c r="AH650" i="3"/>
  <c r="AI650" i="3"/>
  <c r="AJ650" i="3"/>
  <c r="AK650" i="3"/>
  <c r="AL650" i="3"/>
  <c r="AM650" i="3"/>
  <c r="AN650" i="3"/>
  <c r="AP650" i="3"/>
  <c r="AH651" i="3"/>
  <c r="AI651" i="3"/>
  <c r="AJ651" i="3"/>
  <c r="AK651" i="3"/>
  <c r="AL651" i="3"/>
  <c r="AM651" i="3"/>
  <c r="AN651" i="3"/>
  <c r="AP651" i="3"/>
  <c r="AH652" i="3"/>
  <c r="AI652" i="3"/>
  <c r="AJ652" i="3"/>
  <c r="AK652" i="3"/>
  <c r="AL652" i="3"/>
  <c r="AM652" i="3"/>
  <c r="AN652" i="3"/>
  <c r="AP652" i="3"/>
  <c r="AH653" i="3"/>
  <c r="AI653" i="3"/>
  <c r="AJ653" i="3"/>
  <c r="AK653" i="3"/>
  <c r="AL653" i="3"/>
  <c r="AM653" i="3"/>
  <c r="AN653" i="3"/>
  <c r="AP653" i="3"/>
  <c r="AH654" i="3"/>
  <c r="AI654" i="3"/>
  <c r="AJ654" i="3"/>
  <c r="AK654" i="3"/>
  <c r="AL654" i="3"/>
  <c r="AM654" i="3"/>
  <c r="AN654" i="3"/>
  <c r="AP654" i="3"/>
  <c r="AH655" i="3"/>
  <c r="AI655" i="3"/>
  <c r="AJ655" i="3"/>
  <c r="AK655" i="3"/>
  <c r="AL655" i="3"/>
  <c r="AM655" i="3"/>
  <c r="AN655" i="3"/>
  <c r="AP655" i="3"/>
  <c r="AH656" i="3"/>
  <c r="AI656" i="3"/>
  <c r="AJ656" i="3"/>
  <c r="AK656" i="3"/>
  <c r="AL656" i="3"/>
  <c r="AM656" i="3"/>
  <c r="AN656" i="3"/>
  <c r="AP656" i="3"/>
  <c r="AH657" i="3"/>
  <c r="AI657" i="3"/>
  <c r="AJ657" i="3"/>
  <c r="AK657" i="3"/>
  <c r="AL657" i="3"/>
  <c r="AM657" i="3"/>
  <c r="AN657" i="3"/>
  <c r="AP657" i="3"/>
  <c r="AH658" i="3"/>
  <c r="AI658" i="3"/>
  <c r="AJ658" i="3"/>
  <c r="AK658" i="3"/>
  <c r="AL658" i="3"/>
  <c r="AM658" i="3"/>
  <c r="AN658" i="3"/>
  <c r="AP658" i="3"/>
  <c r="AH659" i="3"/>
  <c r="AI659" i="3"/>
  <c r="AJ659" i="3"/>
  <c r="AK659" i="3"/>
  <c r="AL659" i="3"/>
  <c r="AM659" i="3"/>
  <c r="AN659" i="3"/>
  <c r="AP659" i="3"/>
  <c r="AH660" i="3"/>
  <c r="AI660" i="3"/>
  <c r="AJ660" i="3"/>
  <c r="AK660" i="3"/>
  <c r="AL660" i="3"/>
  <c r="AM660" i="3"/>
  <c r="AN660" i="3"/>
  <c r="AP660" i="3"/>
  <c r="AH661" i="3"/>
  <c r="AI661" i="3"/>
  <c r="AJ661" i="3"/>
  <c r="AK661" i="3"/>
  <c r="AL661" i="3"/>
  <c r="AM661" i="3"/>
  <c r="AN661" i="3"/>
  <c r="AP661" i="3"/>
  <c r="AH662" i="3"/>
  <c r="AI662" i="3"/>
  <c r="AJ662" i="3"/>
  <c r="AK662" i="3"/>
  <c r="AL662" i="3"/>
  <c r="AM662" i="3"/>
  <c r="AN662" i="3"/>
  <c r="AP662" i="3"/>
  <c r="AH663" i="3"/>
  <c r="AI663" i="3"/>
  <c r="AJ663" i="3"/>
  <c r="AK663" i="3"/>
  <c r="AL663" i="3"/>
  <c r="AM663" i="3"/>
  <c r="AN663" i="3"/>
  <c r="AP663" i="3"/>
  <c r="AH664" i="3"/>
  <c r="AI664" i="3"/>
  <c r="AJ664" i="3"/>
  <c r="AK664" i="3"/>
  <c r="AL664" i="3"/>
  <c r="AM664" i="3"/>
  <c r="AN664" i="3"/>
  <c r="AP664" i="3"/>
  <c r="AH665" i="3"/>
  <c r="AI665" i="3"/>
  <c r="AJ665" i="3"/>
  <c r="AK665" i="3"/>
  <c r="AL665" i="3"/>
  <c r="AM665" i="3"/>
  <c r="AN665" i="3"/>
  <c r="AP665" i="3"/>
  <c r="AH666" i="3"/>
  <c r="AI666" i="3"/>
  <c r="AJ666" i="3"/>
  <c r="AK666" i="3"/>
  <c r="AL666" i="3"/>
  <c r="AM666" i="3"/>
  <c r="AN666" i="3"/>
  <c r="AP666" i="3"/>
  <c r="AH667" i="3"/>
  <c r="AI667" i="3"/>
  <c r="AJ667" i="3"/>
  <c r="AK667" i="3"/>
  <c r="AL667" i="3"/>
  <c r="AM667" i="3"/>
  <c r="AN667" i="3"/>
  <c r="AP667" i="3"/>
  <c r="AH668" i="3"/>
  <c r="AI668" i="3"/>
  <c r="AJ668" i="3"/>
  <c r="AK668" i="3"/>
  <c r="AL668" i="3"/>
  <c r="AM668" i="3"/>
  <c r="AN668" i="3"/>
  <c r="AP668" i="3"/>
  <c r="AH669" i="3"/>
  <c r="AI669" i="3"/>
  <c r="AJ669" i="3"/>
  <c r="AK669" i="3"/>
  <c r="AL669" i="3"/>
  <c r="AM669" i="3"/>
  <c r="AN669" i="3"/>
  <c r="AP669" i="3"/>
  <c r="AH670" i="3"/>
  <c r="AI670" i="3"/>
  <c r="AJ670" i="3"/>
  <c r="AK670" i="3"/>
  <c r="AL670" i="3"/>
  <c r="AM670" i="3"/>
  <c r="AN670" i="3"/>
  <c r="AP670" i="3"/>
  <c r="AH671" i="3"/>
  <c r="AI671" i="3"/>
  <c r="AJ671" i="3"/>
  <c r="AK671" i="3"/>
  <c r="AL671" i="3"/>
  <c r="AM671" i="3"/>
  <c r="AN671" i="3"/>
  <c r="AP671" i="3"/>
  <c r="AH672" i="3"/>
  <c r="AI672" i="3"/>
  <c r="AJ672" i="3"/>
  <c r="AK672" i="3"/>
  <c r="AL672" i="3"/>
  <c r="AM672" i="3"/>
  <c r="AN672" i="3"/>
  <c r="AP672" i="3"/>
  <c r="AH673" i="3"/>
  <c r="AI673" i="3"/>
  <c r="AJ673" i="3"/>
  <c r="AK673" i="3"/>
  <c r="AL673" i="3"/>
  <c r="AM673" i="3"/>
  <c r="AN673" i="3"/>
  <c r="AP673" i="3"/>
  <c r="AH674" i="3"/>
  <c r="AI674" i="3"/>
  <c r="AJ674" i="3"/>
  <c r="AK674" i="3"/>
  <c r="AL674" i="3"/>
  <c r="AM674" i="3"/>
  <c r="AN674" i="3"/>
  <c r="AP674" i="3"/>
  <c r="AH675" i="3"/>
  <c r="AI675" i="3"/>
  <c r="AJ675" i="3"/>
  <c r="AK675" i="3"/>
  <c r="AL675" i="3"/>
  <c r="AM675" i="3"/>
  <c r="AN675" i="3"/>
  <c r="AP675" i="3"/>
  <c r="AH676" i="3"/>
  <c r="AI676" i="3"/>
  <c r="AJ676" i="3"/>
  <c r="AK676" i="3"/>
  <c r="AL676" i="3"/>
  <c r="AM676" i="3"/>
  <c r="AN676" i="3"/>
  <c r="AP676" i="3"/>
  <c r="AH677" i="3"/>
  <c r="AI677" i="3"/>
  <c r="AJ677" i="3"/>
  <c r="AK677" i="3"/>
  <c r="AL677" i="3"/>
  <c r="AM677" i="3"/>
  <c r="AN677" i="3"/>
  <c r="AP677" i="3"/>
  <c r="AH678" i="3"/>
  <c r="AI678" i="3"/>
  <c r="AJ678" i="3"/>
  <c r="AK678" i="3"/>
  <c r="AL678" i="3"/>
  <c r="AM678" i="3"/>
  <c r="AN678" i="3"/>
  <c r="AP678" i="3"/>
  <c r="AH679" i="3"/>
  <c r="AI679" i="3"/>
  <c r="AJ679" i="3"/>
  <c r="AK679" i="3"/>
  <c r="AL679" i="3"/>
  <c r="AM679" i="3"/>
  <c r="AN679" i="3"/>
  <c r="AP679" i="3"/>
  <c r="AH680" i="3"/>
  <c r="AI680" i="3"/>
  <c r="AJ680" i="3"/>
  <c r="AK680" i="3"/>
  <c r="AL680" i="3"/>
  <c r="AM680" i="3"/>
  <c r="AN680" i="3"/>
  <c r="AP680" i="3"/>
  <c r="AH681" i="3"/>
  <c r="AI681" i="3"/>
  <c r="AJ681" i="3"/>
  <c r="AK681" i="3"/>
  <c r="AL681" i="3"/>
  <c r="AM681" i="3"/>
  <c r="AN681" i="3"/>
  <c r="AP681" i="3"/>
  <c r="AH682" i="3"/>
  <c r="AI682" i="3"/>
  <c r="AJ682" i="3"/>
  <c r="AK682" i="3"/>
  <c r="AL682" i="3"/>
  <c r="AM682" i="3"/>
  <c r="AN682" i="3"/>
  <c r="AP682" i="3"/>
  <c r="AH683" i="3"/>
  <c r="AI683" i="3"/>
  <c r="AJ683" i="3"/>
  <c r="AK683" i="3"/>
  <c r="AL683" i="3"/>
  <c r="AM683" i="3"/>
  <c r="AN683" i="3"/>
  <c r="AP683" i="3"/>
  <c r="AH684" i="3"/>
  <c r="AI684" i="3"/>
  <c r="AJ684" i="3"/>
  <c r="AK684" i="3"/>
  <c r="AL684" i="3"/>
  <c r="AM684" i="3"/>
  <c r="AN684" i="3"/>
  <c r="AP684" i="3"/>
  <c r="AH685" i="3"/>
  <c r="AI685" i="3"/>
  <c r="AJ685" i="3"/>
  <c r="AK685" i="3"/>
  <c r="AL685" i="3"/>
  <c r="AM685" i="3"/>
  <c r="AN685" i="3"/>
  <c r="AP685" i="3"/>
  <c r="AH686" i="3"/>
  <c r="AI686" i="3"/>
  <c r="AJ686" i="3"/>
  <c r="AK686" i="3"/>
  <c r="AL686" i="3"/>
  <c r="AM686" i="3"/>
  <c r="AN686" i="3"/>
  <c r="AP686" i="3"/>
  <c r="AH687" i="3"/>
  <c r="AI687" i="3"/>
  <c r="AJ687" i="3"/>
  <c r="AK687" i="3"/>
  <c r="AL687" i="3"/>
  <c r="AM687" i="3"/>
  <c r="AN687" i="3"/>
  <c r="AP687" i="3"/>
  <c r="AH688" i="3"/>
  <c r="AI688" i="3"/>
  <c r="AJ688" i="3"/>
  <c r="AK688" i="3"/>
  <c r="AL688" i="3"/>
  <c r="AM688" i="3"/>
  <c r="AN688" i="3"/>
  <c r="AP688" i="3"/>
  <c r="AH689" i="3"/>
  <c r="AI689" i="3"/>
  <c r="AJ689" i="3"/>
  <c r="AK689" i="3"/>
  <c r="AL689" i="3"/>
  <c r="AM689" i="3"/>
  <c r="AN689" i="3"/>
  <c r="AP689" i="3"/>
  <c r="AH690" i="3"/>
  <c r="AI690" i="3"/>
  <c r="AJ690" i="3"/>
  <c r="AK690" i="3"/>
  <c r="AL690" i="3"/>
  <c r="AM690" i="3"/>
  <c r="AN690" i="3"/>
  <c r="AP690" i="3"/>
  <c r="AH691" i="3"/>
  <c r="AI691" i="3"/>
  <c r="AJ691" i="3"/>
  <c r="AK691" i="3"/>
  <c r="AL691" i="3"/>
  <c r="AM691" i="3"/>
  <c r="AN691" i="3"/>
  <c r="AP691" i="3"/>
  <c r="AH692" i="3"/>
  <c r="AI692" i="3"/>
  <c r="AJ692" i="3"/>
  <c r="AK692" i="3"/>
  <c r="AL692" i="3"/>
  <c r="AM692" i="3"/>
  <c r="AN692" i="3"/>
  <c r="AP692" i="3"/>
  <c r="AH693" i="3"/>
  <c r="AI693" i="3"/>
  <c r="AJ693" i="3"/>
  <c r="AK693" i="3"/>
  <c r="AL693" i="3"/>
  <c r="AM693" i="3"/>
  <c r="AN693" i="3"/>
  <c r="AP693" i="3"/>
  <c r="AH694" i="3"/>
  <c r="AI694" i="3"/>
  <c r="AJ694" i="3"/>
  <c r="AK694" i="3"/>
  <c r="AL694" i="3"/>
  <c r="AM694" i="3"/>
  <c r="AN694" i="3"/>
  <c r="AP694" i="3"/>
  <c r="AH695" i="3"/>
  <c r="AI695" i="3"/>
  <c r="AJ695" i="3"/>
  <c r="AK695" i="3"/>
  <c r="AL695" i="3"/>
  <c r="AM695" i="3"/>
  <c r="AN695" i="3"/>
  <c r="AP695" i="3"/>
  <c r="AH696" i="3"/>
  <c r="AI696" i="3"/>
  <c r="AJ696" i="3"/>
  <c r="AK696" i="3"/>
  <c r="AL696" i="3"/>
  <c r="AM696" i="3"/>
  <c r="AN696" i="3"/>
  <c r="AP696" i="3"/>
  <c r="AH697" i="3"/>
  <c r="AI697" i="3"/>
  <c r="AJ697" i="3"/>
  <c r="AK697" i="3"/>
  <c r="AL697" i="3"/>
  <c r="AM697" i="3"/>
  <c r="AN697" i="3"/>
  <c r="AP697" i="3"/>
  <c r="AH698" i="3"/>
  <c r="AI698" i="3"/>
  <c r="AJ698" i="3"/>
  <c r="AK698" i="3"/>
  <c r="AL698" i="3"/>
  <c r="AM698" i="3"/>
  <c r="AN698" i="3"/>
  <c r="AP698" i="3"/>
  <c r="AH699" i="3"/>
  <c r="AI699" i="3"/>
  <c r="AJ699" i="3"/>
  <c r="AK699" i="3"/>
  <c r="AL699" i="3"/>
  <c r="AM699" i="3"/>
  <c r="AN699" i="3"/>
  <c r="AP699" i="3"/>
  <c r="AH700" i="3"/>
  <c r="AI700" i="3"/>
  <c r="AJ700" i="3"/>
  <c r="AK700" i="3"/>
  <c r="AL700" i="3"/>
  <c r="AM700" i="3"/>
  <c r="AN700" i="3"/>
  <c r="AP700" i="3"/>
  <c r="AH701" i="3"/>
  <c r="AI701" i="3"/>
  <c r="AJ701" i="3"/>
  <c r="AK701" i="3"/>
  <c r="AL701" i="3"/>
  <c r="AM701" i="3"/>
  <c r="AN701" i="3"/>
  <c r="AP701" i="3"/>
  <c r="AH702" i="3"/>
  <c r="AI702" i="3"/>
  <c r="AJ702" i="3"/>
  <c r="AK702" i="3"/>
  <c r="AL702" i="3"/>
  <c r="AM702" i="3"/>
  <c r="AN702" i="3"/>
  <c r="AP702" i="3"/>
  <c r="AH703" i="3"/>
  <c r="AI703" i="3"/>
  <c r="AJ703" i="3"/>
  <c r="AK703" i="3"/>
  <c r="AL703" i="3"/>
  <c r="AM703" i="3"/>
  <c r="AN703" i="3"/>
  <c r="AP703" i="3"/>
  <c r="AH704" i="3"/>
  <c r="AI704" i="3"/>
  <c r="AJ704" i="3"/>
  <c r="AK704" i="3"/>
  <c r="AL704" i="3"/>
  <c r="AM704" i="3"/>
  <c r="AN704" i="3"/>
  <c r="AP704" i="3"/>
  <c r="AH705" i="3"/>
  <c r="AI705" i="3"/>
  <c r="AJ705" i="3"/>
  <c r="AK705" i="3"/>
  <c r="AL705" i="3"/>
  <c r="AM705" i="3"/>
  <c r="AN705" i="3"/>
  <c r="AP705" i="3"/>
  <c r="AH706" i="3"/>
  <c r="AI706" i="3"/>
  <c r="AJ706" i="3"/>
  <c r="AK706" i="3"/>
  <c r="AL706" i="3"/>
  <c r="AM706" i="3"/>
  <c r="AN706" i="3"/>
  <c r="AP706" i="3"/>
  <c r="AH707" i="3"/>
  <c r="AI707" i="3"/>
  <c r="AJ707" i="3"/>
  <c r="AK707" i="3"/>
  <c r="AL707" i="3"/>
  <c r="AM707" i="3"/>
  <c r="AN707" i="3"/>
  <c r="AP707" i="3"/>
  <c r="AH708" i="3"/>
  <c r="AI708" i="3"/>
  <c r="AJ708" i="3"/>
  <c r="AK708" i="3"/>
  <c r="AL708" i="3"/>
  <c r="AM708" i="3"/>
  <c r="AN708" i="3"/>
  <c r="AP708" i="3"/>
  <c r="AH709" i="3"/>
  <c r="AI709" i="3"/>
  <c r="AJ709" i="3"/>
  <c r="AK709" i="3"/>
  <c r="AL709" i="3"/>
  <c r="AM709" i="3"/>
  <c r="AN709" i="3"/>
  <c r="AP709" i="3"/>
  <c r="AH710" i="3"/>
  <c r="AI710" i="3"/>
  <c r="AJ710" i="3"/>
  <c r="AK710" i="3"/>
  <c r="AL710" i="3"/>
  <c r="AM710" i="3"/>
  <c r="AN710" i="3"/>
  <c r="AP710" i="3"/>
  <c r="AH711" i="3"/>
  <c r="AI711" i="3"/>
  <c r="AJ711" i="3"/>
  <c r="AK711" i="3"/>
  <c r="AL711" i="3"/>
  <c r="AM711" i="3"/>
  <c r="AN711" i="3"/>
  <c r="AP711" i="3"/>
  <c r="AH712" i="3"/>
  <c r="AI712" i="3"/>
  <c r="AJ712" i="3"/>
  <c r="AK712" i="3"/>
  <c r="AL712" i="3"/>
  <c r="AM712" i="3"/>
  <c r="AN712" i="3"/>
  <c r="AP712" i="3"/>
  <c r="AH713" i="3"/>
  <c r="AI713" i="3"/>
  <c r="AJ713" i="3"/>
  <c r="AK713" i="3"/>
  <c r="AL713" i="3"/>
  <c r="AM713" i="3"/>
  <c r="AN713" i="3"/>
  <c r="AP713" i="3"/>
  <c r="AH714" i="3"/>
  <c r="AI714" i="3"/>
  <c r="AJ714" i="3"/>
  <c r="AK714" i="3"/>
  <c r="AL714" i="3"/>
  <c r="AM714" i="3"/>
  <c r="AN714" i="3"/>
  <c r="AP714" i="3"/>
  <c r="AH715" i="3"/>
  <c r="AI715" i="3"/>
  <c r="AJ715" i="3"/>
  <c r="AK715" i="3"/>
  <c r="AL715" i="3"/>
  <c r="AM715" i="3"/>
  <c r="AN715" i="3"/>
  <c r="AP715" i="3"/>
  <c r="AH716" i="3"/>
  <c r="AI716" i="3"/>
  <c r="AJ716" i="3"/>
  <c r="AK716" i="3"/>
  <c r="AL716" i="3"/>
  <c r="AM716" i="3"/>
  <c r="AN716" i="3"/>
  <c r="AP716" i="3"/>
  <c r="AH717" i="3"/>
  <c r="AI717" i="3"/>
  <c r="AJ717" i="3"/>
  <c r="AK717" i="3"/>
  <c r="AL717" i="3"/>
  <c r="AM717" i="3"/>
  <c r="AN717" i="3"/>
  <c r="AP717" i="3"/>
  <c r="AH718" i="3"/>
  <c r="AI718" i="3"/>
  <c r="AJ718" i="3"/>
  <c r="AK718" i="3"/>
  <c r="AL718" i="3"/>
  <c r="AM718" i="3"/>
  <c r="AN718" i="3"/>
  <c r="AP718" i="3"/>
  <c r="AH719" i="3"/>
  <c r="AI719" i="3"/>
  <c r="AJ719" i="3"/>
  <c r="AK719" i="3"/>
  <c r="AL719" i="3"/>
  <c r="AM719" i="3"/>
  <c r="AN719" i="3"/>
  <c r="AP719" i="3"/>
  <c r="AH720" i="3"/>
  <c r="AI720" i="3"/>
  <c r="AJ720" i="3"/>
  <c r="AK720" i="3"/>
  <c r="AL720" i="3"/>
  <c r="AM720" i="3"/>
  <c r="AN720" i="3"/>
  <c r="AP720" i="3"/>
  <c r="AH721" i="3"/>
  <c r="AI721" i="3"/>
  <c r="AJ721" i="3"/>
  <c r="AK721" i="3"/>
  <c r="AL721" i="3"/>
  <c r="AM721" i="3"/>
  <c r="AN721" i="3"/>
  <c r="AP721" i="3"/>
  <c r="AH722" i="3"/>
  <c r="AI722" i="3"/>
  <c r="AJ722" i="3"/>
  <c r="AK722" i="3"/>
  <c r="AL722" i="3"/>
  <c r="AM722" i="3"/>
  <c r="AN722" i="3"/>
  <c r="AP722" i="3"/>
  <c r="AH723" i="3"/>
  <c r="AI723" i="3"/>
  <c r="AJ723" i="3"/>
  <c r="AK723" i="3"/>
  <c r="AL723" i="3"/>
  <c r="AM723" i="3"/>
  <c r="AN723" i="3"/>
  <c r="AP723" i="3"/>
  <c r="AH724" i="3"/>
  <c r="AI724" i="3"/>
  <c r="AJ724" i="3"/>
  <c r="AK724" i="3"/>
  <c r="AL724" i="3"/>
  <c r="AM724" i="3"/>
  <c r="AN724" i="3"/>
  <c r="AP724" i="3"/>
  <c r="AH725" i="3"/>
  <c r="AI725" i="3"/>
  <c r="AJ725" i="3"/>
  <c r="AK725" i="3"/>
  <c r="AL725" i="3"/>
  <c r="AM725" i="3"/>
  <c r="AN725" i="3"/>
  <c r="AP725" i="3"/>
  <c r="AH726" i="3"/>
  <c r="AI726" i="3"/>
  <c r="AJ726" i="3"/>
  <c r="AK726" i="3"/>
  <c r="AL726" i="3"/>
  <c r="AM726" i="3"/>
  <c r="AN726" i="3"/>
  <c r="AP726" i="3"/>
  <c r="AH727" i="3"/>
  <c r="AI727" i="3"/>
  <c r="AJ727" i="3"/>
  <c r="AK727" i="3"/>
  <c r="AL727" i="3"/>
  <c r="AM727" i="3"/>
  <c r="AN727" i="3"/>
  <c r="AP727" i="3"/>
  <c r="AH728" i="3"/>
  <c r="AI728" i="3"/>
  <c r="AJ728" i="3"/>
  <c r="AK728" i="3"/>
  <c r="AL728" i="3"/>
  <c r="AM728" i="3"/>
  <c r="AN728" i="3"/>
  <c r="AP728" i="3"/>
  <c r="AH729" i="3"/>
  <c r="AI729" i="3"/>
  <c r="AJ729" i="3"/>
  <c r="AK729" i="3"/>
  <c r="AL729" i="3"/>
  <c r="AM729" i="3"/>
  <c r="AN729" i="3"/>
  <c r="AP729" i="3"/>
  <c r="AH730" i="3"/>
  <c r="AI730" i="3"/>
  <c r="AJ730" i="3"/>
  <c r="AK730" i="3"/>
  <c r="AL730" i="3"/>
  <c r="AM730" i="3"/>
  <c r="AN730" i="3"/>
  <c r="AP730" i="3"/>
  <c r="AH731" i="3"/>
  <c r="AI731" i="3"/>
  <c r="AJ731" i="3"/>
  <c r="AK731" i="3"/>
  <c r="AL731" i="3"/>
  <c r="AM731" i="3"/>
  <c r="AN731" i="3"/>
  <c r="AP731" i="3"/>
  <c r="AH732" i="3"/>
  <c r="AI732" i="3"/>
  <c r="AJ732" i="3"/>
  <c r="AK732" i="3"/>
  <c r="AL732" i="3"/>
  <c r="AM732" i="3"/>
  <c r="AN732" i="3"/>
  <c r="AP732" i="3"/>
  <c r="AH733" i="3"/>
  <c r="AI733" i="3"/>
  <c r="AJ733" i="3"/>
  <c r="AK733" i="3"/>
  <c r="AL733" i="3"/>
  <c r="AM733" i="3"/>
  <c r="AN733" i="3"/>
  <c r="AP733" i="3"/>
  <c r="AH734" i="3"/>
  <c r="AI734" i="3"/>
  <c r="AJ734" i="3"/>
  <c r="AK734" i="3"/>
  <c r="AL734" i="3"/>
  <c r="AM734" i="3"/>
  <c r="AN734" i="3"/>
  <c r="AP734" i="3"/>
  <c r="AH735" i="3"/>
  <c r="AI735" i="3"/>
  <c r="AJ735" i="3"/>
  <c r="AK735" i="3"/>
  <c r="AL735" i="3"/>
  <c r="AM735" i="3"/>
  <c r="AN735" i="3"/>
  <c r="AP735" i="3"/>
  <c r="AH736" i="3"/>
  <c r="AI736" i="3"/>
  <c r="AJ736" i="3"/>
  <c r="AK736" i="3"/>
  <c r="AL736" i="3"/>
  <c r="AM736" i="3"/>
  <c r="AN736" i="3"/>
  <c r="AP736" i="3"/>
  <c r="AH737" i="3"/>
  <c r="AI737" i="3"/>
  <c r="AJ737" i="3"/>
  <c r="AK737" i="3"/>
  <c r="AL737" i="3"/>
  <c r="AM737" i="3"/>
  <c r="AN737" i="3"/>
  <c r="AP737" i="3"/>
  <c r="AH738" i="3"/>
  <c r="AI738" i="3"/>
  <c r="AJ738" i="3"/>
  <c r="AK738" i="3"/>
  <c r="AL738" i="3"/>
  <c r="AM738" i="3"/>
  <c r="AN738" i="3"/>
  <c r="AP738" i="3"/>
  <c r="AH739" i="3"/>
  <c r="AI739" i="3"/>
  <c r="AJ739" i="3"/>
  <c r="AK739" i="3"/>
  <c r="AL739" i="3"/>
  <c r="AM739" i="3"/>
  <c r="AN739" i="3"/>
  <c r="AP739" i="3"/>
  <c r="AH740" i="3"/>
  <c r="AI740" i="3"/>
  <c r="AJ740" i="3"/>
  <c r="AK740" i="3"/>
  <c r="AL740" i="3"/>
  <c r="AM740" i="3"/>
  <c r="AN740" i="3"/>
  <c r="AP740" i="3"/>
  <c r="AH741" i="3"/>
  <c r="AI741" i="3"/>
  <c r="AJ741" i="3"/>
  <c r="AK741" i="3"/>
  <c r="AL741" i="3"/>
  <c r="AM741" i="3"/>
  <c r="AN741" i="3"/>
  <c r="AP741" i="3"/>
  <c r="AH742" i="3"/>
  <c r="AI742" i="3"/>
  <c r="AJ742" i="3"/>
  <c r="AK742" i="3"/>
  <c r="AL742" i="3"/>
  <c r="AM742" i="3"/>
  <c r="AN742" i="3"/>
  <c r="AP742" i="3"/>
  <c r="AH743" i="3"/>
  <c r="AI743" i="3"/>
  <c r="AJ743" i="3"/>
  <c r="AK743" i="3"/>
  <c r="AL743" i="3"/>
  <c r="AM743" i="3"/>
  <c r="AN743" i="3"/>
  <c r="AP743" i="3"/>
  <c r="AH744" i="3"/>
  <c r="AI744" i="3"/>
  <c r="AJ744" i="3"/>
  <c r="AK744" i="3"/>
  <c r="AL744" i="3"/>
  <c r="AM744" i="3"/>
  <c r="AN744" i="3"/>
  <c r="AP744" i="3"/>
  <c r="AH745" i="3"/>
  <c r="AI745" i="3"/>
  <c r="AJ745" i="3"/>
  <c r="AK745" i="3"/>
  <c r="AL745" i="3"/>
  <c r="AM745" i="3"/>
  <c r="AN745" i="3"/>
  <c r="AP745" i="3"/>
  <c r="AH746" i="3"/>
  <c r="AI746" i="3"/>
  <c r="AJ746" i="3"/>
  <c r="AK746" i="3"/>
  <c r="AL746" i="3"/>
  <c r="AM746" i="3"/>
  <c r="AN746" i="3"/>
  <c r="AP746" i="3"/>
  <c r="AH747" i="3"/>
  <c r="AI747" i="3"/>
  <c r="AJ747" i="3"/>
  <c r="AK747" i="3"/>
  <c r="AL747" i="3"/>
  <c r="AM747" i="3"/>
  <c r="AN747" i="3"/>
  <c r="AP747" i="3"/>
  <c r="AH748" i="3"/>
  <c r="AI748" i="3"/>
  <c r="AJ748" i="3"/>
  <c r="AK748" i="3"/>
  <c r="AL748" i="3"/>
  <c r="AM748" i="3"/>
  <c r="AN748" i="3"/>
  <c r="AP748" i="3"/>
  <c r="AH749" i="3"/>
  <c r="AI749" i="3"/>
  <c r="AJ749" i="3"/>
  <c r="AK749" i="3"/>
  <c r="AL749" i="3"/>
  <c r="AM749" i="3"/>
  <c r="AN749" i="3"/>
  <c r="AP749" i="3"/>
  <c r="AH750" i="3"/>
  <c r="AI750" i="3"/>
  <c r="AJ750" i="3"/>
  <c r="AK750" i="3"/>
  <c r="AL750" i="3"/>
  <c r="AM750" i="3"/>
  <c r="AN750" i="3"/>
  <c r="AP750" i="3"/>
  <c r="AH751" i="3"/>
  <c r="AI751" i="3"/>
  <c r="AJ751" i="3"/>
  <c r="AK751" i="3"/>
  <c r="AL751" i="3"/>
  <c r="AM751" i="3"/>
  <c r="AN751" i="3"/>
  <c r="AP751" i="3"/>
  <c r="AH752" i="3"/>
  <c r="AI752" i="3"/>
  <c r="AJ752" i="3"/>
  <c r="AK752" i="3"/>
  <c r="AL752" i="3"/>
  <c r="AM752" i="3"/>
  <c r="AN752" i="3"/>
  <c r="AP752" i="3"/>
  <c r="AH753" i="3"/>
  <c r="AI753" i="3"/>
  <c r="AJ753" i="3"/>
  <c r="AK753" i="3"/>
  <c r="AL753" i="3"/>
  <c r="AM753" i="3"/>
  <c r="AN753" i="3"/>
  <c r="AP753" i="3"/>
  <c r="AH754" i="3"/>
  <c r="AI754" i="3"/>
  <c r="AJ754" i="3"/>
  <c r="AK754" i="3"/>
  <c r="AL754" i="3"/>
  <c r="AM754" i="3"/>
  <c r="AN754" i="3"/>
  <c r="AP754" i="3"/>
  <c r="AH755" i="3"/>
  <c r="AI755" i="3"/>
  <c r="AJ755" i="3"/>
  <c r="AK755" i="3"/>
  <c r="AL755" i="3"/>
  <c r="AM755" i="3"/>
  <c r="AN755" i="3"/>
  <c r="AP755" i="3"/>
  <c r="AH756" i="3"/>
  <c r="AI756" i="3"/>
  <c r="AJ756" i="3"/>
  <c r="AK756" i="3"/>
  <c r="AL756" i="3"/>
  <c r="AM756" i="3"/>
  <c r="AN756" i="3"/>
  <c r="AP756" i="3"/>
  <c r="AH757" i="3"/>
  <c r="AI757" i="3"/>
  <c r="AJ757" i="3"/>
  <c r="AK757" i="3"/>
  <c r="AL757" i="3"/>
  <c r="AM757" i="3"/>
  <c r="AN757" i="3"/>
  <c r="AP757" i="3"/>
  <c r="AH758" i="3"/>
  <c r="AI758" i="3"/>
  <c r="AJ758" i="3"/>
  <c r="AK758" i="3"/>
  <c r="AL758" i="3"/>
  <c r="AM758" i="3"/>
  <c r="AN758" i="3"/>
  <c r="AP758" i="3"/>
  <c r="AH759" i="3"/>
  <c r="AI759" i="3"/>
  <c r="AJ759" i="3"/>
  <c r="AK759" i="3"/>
  <c r="AL759" i="3"/>
  <c r="AM759" i="3"/>
  <c r="AN759" i="3"/>
  <c r="AP759" i="3"/>
  <c r="AH760" i="3"/>
  <c r="AI760" i="3"/>
  <c r="AJ760" i="3"/>
  <c r="AK760" i="3"/>
  <c r="AL760" i="3"/>
  <c r="AM760" i="3"/>
  <c r="AN760" i="3"/>
  <c r="AP760" i="3"/>
  <c r="AH761" i="3"/>
  <c r="AI761" i="3"/>
  <c r="AJ761" i="3"/>
  <c r="AK761" i="3"/>
  <c r="AL761" i="3"/>
  <c r="AM761" i="3"/>
  <c r="AN761" i="3"/>
  <c r="AP761" i="3"/>
  <c r="AH762" i="3"/>
  <c r="AI762" i="3"/>
  <c r="AJ762" i="3"/>
  <c r="AK762" i="3"/>
  <c r="AL762" i="3"/>
  <c r="AM762" i="3"/>
  <c r="AN762" i="3"/>
  <c r="AP762" i="3"/>
  <c r="AH763" i="3"/>
  <c r="AI763" i="3"/>
  <c r="AJ763" i="3"/>
  <c r="AK763" i="3"/>
  <c r="AL763" i="3"/>
  <c r="AM763" i="3"/>
  <c r="AN763" i="3"/>
  <c r="AP763" i="3"/>
  <c r="AH764" i="3"/>
  <c r="AI764" i="3"/>
  <c r="AJ764" i="3"/>
  <c r="AK764" i="3"/>
  <c r="AL764" i="3"/>
  <c r="AM764" i="3"/>
  <c r="AN764" i="3"/>
  <c r="AP764" i="3"/>
  <c r="AH765" i="3"/>
  <c r="AI765" i="3"/>
  <c r="AJ765" i="3"/>
  <c r="AK765" i="3"/>
  <c r="AL765" i="3"/>
  <c r="AM765" i="3"/>
  <c r="AN765" i="3"/>
  <c r="AP765" i="3"/>
  <c r="AH766" i="3"/>
  <c r="AI766" i="3"/>
  <c r="AJ766" i="3"/>
  <c r="AK766" i="3"/>
  <c r="AL766" i="3"/>
  <c r="AM766" i="3"/>
  <c r="AN766" i="3"/>
  <c r="AP766" i="3"/>
  <c r="AH767" i="3"/>
  <c r="AI767" i="3"/>
  <c r="AJ767" i="3"/>
  <c r="AK767" i="3"/>
  <c r="AL767" i="3"/>
  <c r="AM767" i="3"/>
  <c r="AN767" i="3"/>
  <c r="AP767" i="3"/>
  <c r="AH768" i="3"/>
  <c r="AI768" i="3"/>
  <c r="AJ768" i="3"/>
  <c r="AK768" i="3"/>
  <c r="AL768" i="3"/>
  <c r="AM768" i="3"/>
  <c r="AN768" i="3"/>
  <c r="AP768" i="3"/>
  <c r="AH769" i="3"/>
  <c r="AI769" i="3"/>
  <c r="AJ769" i="3"/>
  <c r="AK769" i="3"/>
  <c r="AL769" i="3"/>
  <c r="AM769" i="3"/>
  <c r="AN769" i="3"/>
  <c r="AP769" i="3"/>
  <c r="AH770" i="3"/>
  <c r="AI770" i="3"/>
  <c r="AJ770" i="3"/>
  <c r="AK770" i="3"/>
  <c r="AL770" i="3"/>
  <c r="AM770" i="3"/>
  <c r="AN770" i="3"/>
  <c r="AP770" i="3"/>
  <c r="AH771" i="3"/>
  <c r="AI771" i="3"/>
  <c r="AJ771" i="3"/>
  <c r="AK771" i="3"/>
  <c r="AL771" i="3"/>
  <c r="AM771" i="3"/>
  <c r="AN771" i="3"/>
  <c r="AP771" i="3"/>
  <c r="AH772" i="3"/>
  <c r="AI772" i="3"/>
  <c r="AJ772" i="3"/>
  <c r="AK772" i="3"/>
  <c r="AL772" i="3"/>
  <c r="AM772" i="3"/>
  <c r="AN772" i="3"/>
  <c r="AP772" i="3"/>
  <c r="AH773" i="3"/>
  <c r="AI773" i="3"/>
  <c r="AJ773" i="3"/>
  <c r="AK773" i="3"/>
  <c r="AL773" i="3"/>
  <c r="AM773" i="3"/>
  <c r="AN773" i="3"/>
  <c r="AP773" i="3"/>
  <c r="AH774" i="3"/>
  <c r="AI774" i="3"/>
  <c r="AJ774" i="3"/>
  <c r="AK774" i="3"/>
  <c r="AL774" i="3"/>
  <c r="AM774" i="3"/>
  <c r="AN774" i="3"/>
  <c r="AP774" i="3"/>
  <c r="AH775" i="3"/>
  <c r="AI775" i="3"/>
  <c r="AJ775" i="3"/>
  <c r="AK775" i="3"/>
  <c r="AL775" i="3"/>
  <c r="AM775" i="3"/>
  <c r="AN775" i="3"/>
  <c r="AP775" i="3"/>
  <c r="AH776" i="3"/>
  <c r="AI776" i="3"/>
  <c r="AJ776" i="3"/>
  <c r="AK776" i="3"/>
  <c r="AL776" i="3"/>
  <c r="AM776" i="3"/>
  <c r="AN776" i="3"/>
  <c r="AP776" i="3"/>
  <c r="AH777" i="3"/>
  <c r="AI777" i="3"/>
  <c r="AJ777" i="3"/>
  <c r="AK777" i="3"/>
  <c r="AL777" i="3"/>
  <c r="AM777" i="3"/>
  <c r="AN777" i="3"/>
  <c r="AP777" i="3"/>
  <c r="AH778" i="3"/>
  <c r="AI778" i="3"/>
  <c r="AJ778" i="3"/>
  <c r="AK778" i="3"/>
  <c r="AL778" i="3"/>
  <c r="AM778" i="3"/>
  <c r="AN778" i="3"/>
  <c r="AP778" i="3"/>
  <c r="AH779" i="3"/>
  <c r="AI779" i="3"/>
  <c r="AJ779" i="3"/>
  <c r="AK779" i="3"/>
  <c r="AL779" i="3"/>
  <c r="AM779" i="3"/>
  <c r="AN779" i="3"/>
  <c r="AP779" i="3"/>
  <c r="AH780" i="3"/>
  <c r="AI780" i="3"/>
  <c r="AJ780" i="3"/>
  <c r="AK780" i="3"/>
  <c r="AL780" i="3"/>
  <c r="AM780" i="3"/>
  <c r="AN780" i="3"/>
  <c r="AP780" i="3"/>
  <c r="AH781" i="3"/>
  <c r="AI781" i="3"/>
  <c r="AJ781" i="3"/>
  <c r="AK781" i="3"/>
  <c r="AL781" i="3"/>
  <c r="AM781" i="3"/>
  <c r="AN781" i="3"/>
  <c r="AP781" i="3"/>
  <c r="AH782" i="3"/>
  <c r="AI782" i="3"/>
  <c r="AJ782" i="3"/>
  <c r="AK782" i="3"/>
  <c r="AL782" i="3"/>
  <c r="AM782" i="3"/>
  <c r="AN782" i="3"/>
  <c r="AP782" i="3"/>
  <c r="AH783" i="3"/>
  <c r="AI783" i="3"/>
  <c r="AJ783" i="3"/>
  <c r="AK783" i="3"/>
  <c r="AL783" i="3"/>
  <c r="AM783" i="3"/>
  <c r="AN783" i="3"/>
  <c r="AP783" i="3"/>
  <c r="AH784" i="3"/>
  <c r="AI784" i="3"/>
  <c r="AJ784" i="3"/>
  <c r="AK784" i="3"/>
  <c r="AL784" i="3"/>
  <c r="AM784" i="3"/>
  <c r="AN784" i="3"/>
  <c r="AP784" i="3"/>
  <c r="AH785" i="3"/>
  <c r="AI785" i="3"/>
  <c r="AJ785" i="3"/>
  <c r="AK785" i="3"/>
  <c r="AL785" i="3"/>
  <c r="AM785" i="3"/>
  <c r="AN785" i="3"/>
  <c r="AP785" i="3"/>
  <c r="AH786" i="3"/>
  <c r="AI786" i="3"/>
  <c r="AJ786" i="3"/>
  <c r="AK786" i="3"/>
  <c r="AL786" i="3"/>
  <c r="AM786" i="3"/>
  <c r="AN786" i="3"/>
  <c r="AP786" i="3"/>
  <c r="AH787" i="3"/>
  <c r="AI787" i="3"/>
  <c r="AJ787" i="3"/>
  <c r="AK787" i="3"/>
  <c r="AL787" i="3"/>
  <c r="AM787" i="3"/>
  <c r="AN787" i="3"/>
  <c r="AP787" i="3"/>
  <c r="AH788" i="3"/>
  <c r="AI788" i="3"/>
  <c r="AJ788" i="3"/>
  <c r="AK788" i="3"/>
  <c r="AL788" i="3"/>
  <c r="AM788" i="3"/>
  <c r="AN788" i="3"/>
  <c r="AP788" i="3"/>
  <c r="AH789" i="3"/>
  <c r="AI789" i="3"/>
  <c r="AJ789" i="3"/>
  <c r="AK789" i="3"/>
  <c r="AL789" i="3"/>
  <c r="AM789" i="3"/>
  <c r="AN789" i="3"/>
  <c r="AP789" i="3"/>
  <c r="AH790" i="3"/>
  <c r="AI790" i="3"/>
  <c r="AJ790" i="3"/>
  <c r="AK790" i="3"/>
  <c r="AL790" i="3"/>
  <c r="AM790" i="3"/>
  <c r="AN790" i="3"/>
  <c r="AP790" i="3"/>
  <c r="AH791" i="3"/>
  <c r="AI791" i="3"/>
  <c r="AJ791" i="3"/>
  <c r="AK791" i="3"/>
  <c r="AL791" i="3"/>
  <c r="AM791" i="3"/>
  <c r="AN791" i="3"/>
  <c r="AP791" i="3"/>
  <c r="AH792" i="3"/>
  <c r="AI792" i="3"/>
  <c r="AJ792" i="3"/>
  <c r="AK792" i="3"/>
  <c r="AL792" i="3"/>
  <c r="AM792" i="3"/>
  <c r="AN792" i="3"/>
  <c r="AP792" i="3"/>
  <c r="AH793" i="3"/>
  <c r="AI793" i="3"/>
  <c r="AJ793" i="3"/>
  <c r="AK793" i="3"/>
  <c r="AL793" i="3"/>
  <c r="AM793" i="3"/>
  <c r="AN793" i="3"/>
  <c r="AP793" i="3"/>
  <c r="AH794" i="3"/>
  <c r="AI794" i="3"/>
  <c r="AJ794" i="3"/>
  <c r="AK794" i="3"/>
  <c r="AL794" i="3"/>
  <c r="AM794" i="3"/>
  <c r="AN794" i="3"/>
  <c r="AP794" i="3"/>
  <c r="AH795" i="3"/>
  <c r="AI795" i="3"/>
  <c r="AJ795" i="3"/>
  <c r="AK795" i="3"/>
  <c r="AL795" i="3"/>
  <c r="AM795" i="3"/>
  <c r="AN795" i="3"/>
  <c r="AP795" i="3"/>
  <c r="AH796" i="3"/>
  <c r="AI796" i="3"/>
  <c r="AJ796" i="3"/>
  <c r="AK796" i="3"/>
  <c r="AL796" i="3"/>
  <c r="AM796" i="3"/>
  <c r="AN796" i="3"/>
  <c r="AP796" i="3"/>
  <c r="AH797" i="3"/>
  <c r="AI797" i="3"/>
  <c r="AJ797" i="3"/>
  <c r="AK797" i="3"/>
  <c r="AL797" i="3"/>
  <c r="AM797" i="3"/>
  <c r="AN797" i="3"/>
  <c r="AP797" i="3"/>
  <c r="AH798" i="3"/>
  <c r="AI798" i="3"/>
  <c r="AJ798" i="3"/>
  <c r="AK798" i="3"/>
  <c r="AL798" i="3"/>
  <c r="AM798" i="3"/>
  <c r="AN798" i="3"/>
  <c r="AP798" i="3"/>
  <c r="AH799" i="3"/>
  <c r="AI799" i="3"/>
  <c r="AJ799" i="3"/>
  <c r="AK799" i="3"/>
  <c r="AL799" i="3"/>
  <c r="AM799" i="3"/>
  <c r="AN799" i="3"/>
  <c r="AP799" i="3"/>
  <c r="AH800" i="3"/>
  <c r="AI800" i="3"/>
  <c r="AJ800" i="3"/>
  <c r="AK800" i="3"/>
  <c r="AL800" i="3"/>
  <c r="AM800" i="3"/>
  <c r="AN800" i="3"/>
  <c r="AP800" i="3"/>
  <c r="AH801" i="3"/>
  <c r="AI801" i="3"/>
  <c r="AJ801" i="3"/>
  <c r="AK801" i="3"/>
  <c r="AL801" i="3"/>
  <c r="AM801" i="3"/>
  <c r="AN801" i="3"/>
  <c r="AP801" i="3"/>
  <c r="AH802" i="3"/>
  <c r="AI802" i="3"/>
  <c r="AJ802" i="3"/>
  <c r="AK802" i="3"/>
  <c r="AL802" i="3"/>
  <c r="AM802" i="3"/>
  <c r="AN802" i="3"/>
  <c r="AP802" i="3"/>
  <c r="AH803" i="3"/>
  <c r="AI803" i="3"/>
  <c r="AJ803" i="3"/>
  <c r="AK803" i="3"/>
  <c r="AL803" i="3"/>
  <c r="AM803" i="3"/>
  <c r="AN803" i="3"/>
  <c r="AP803" i="3"/>
  <c r="AH804" i="3"/>
  <c r="AI804" i="3"/>
  <c r="AJ804" i="3"/>
  <c r="AK804" i="3"/>
  <c r="AL804" i="3"/>
  <c r="AM804" i="3"/>
  <c r="AN804" i="3"/>
  <c r="AP804" i="3"/>
  <c r="AH805" i="3"/>
  <c r="AI805" i="3"/>
  <c r="AJ805" i="3"/>
  <c r="AK805" i="3"/>
  <c r="AL805" i="3"/>
  <c r="AM805" i="3"/>
  <c r="AN805" i="3"/>
  <c r="AP805" i="3"/>
  <c r="AH806" i="3"/>
  <c r="AI806" i="3"/>
  <c r="AJ806" i="3"/>
  <c r="AK806" i="3"/>
  <c r="AL806" i="3"/>
  <c r="AM806" i="3"/>
  <c r="AN806" i="3"/>
  <c r="AP806" i="3"/>
  <c r="AH807" i="3"/>
  <c r="AI807" i="3"/>
  <c r="AJ807" i="3"/>
  <c r="AK807" i="3"/>
  <c r="AL807" i="3"/>
  <c r="AM807" i="3"/>
  <c r="AN807" i="3"/>
  <c r="AP807" i="3"/>
  <c r="AH808" i="3"/>
  <c r="AI808" i="3"/>
  <c r="AJ808" i="3"/>
  <c r="AK808" i="3"/>
  <c r="AL808" i="3"/>
  <c r="AM808" i="3"/>
  <c r="AN808" i="3"/>
  <c r="AP808" i="3"/>
  <c r="AH809" i="3"/>
  <c r="AI809" i="3"/>
  <c r="AJ809" i="3"/>
  <c r="AK809" i="3"/>
  <c r="AL809" i="3"/>
  <c r="AM809" i="3"/>
  <c r="AN809" i="3"/>
  <c r="AP809" i="3"/>
  <c r="AH810" i="3"/>
  <c r="AI810" i="3"/>
  <c r="AJ810" i="3"/>
  <c r="AK810" i="3"/>
  <c r="AL810" i="3"/>
  <c r="AM810" i="3"/>
  <c r="AN810" i="3"/>
  <c r="AP810" i="3"/>
  <c r="AH811" i="3"/>
  <c r="AI811" i="3"/>
  <c r="AJ811" i="3"/>
  <c r="AK811" i="3"/>
  <c r="AL811" i="3"/>
  <c r="AM811" i="3"/>
  <c r="AN811" i="3"/>
  <c r="AP811" i="3"/>
  <c r="AH812" i="3"/>
  <c r="AI812" i="3"/>
  <c r="AJ812" i="3"/>
  <c r="AK812" i="3"/>
  <c r="AL812" i="3"/>
  <c r="AM812" i="3"/>
  <c r="AN812" i="3"/>
  <c r="AP812" i="3"/>
  <c r="AH813" i="3"/>
  <c r="AI813" i="3"/>
  <c r="AJ813" i="3"/>
  <c r="AK813" i="3"/>
  <c r="AL813" i="3"/>
  <c r="AM813" i="3"/>
  <c r="AN813" i="3"/>
  <c r="AP813" i="3"/>
  <c r="AH814" i="3"/>
  <c r="AI814" i="3"/>
  <c r="AJ814" i="3"/>
  <c r="AK814" i="3"/>
  <c r="AL814" i="3"/>
  <c r="AM814" i="3"/>
  <c r="AN814" i="3"/>
  <c r="AP814" i="3"/>
  <c r="AH815" i="3"/>
  <c r="AI815" i="3"/>
  <c r="AJ815" i="3"/>
  <c r="AK815" i="3"/>
  <c r="AL815" i="3"/>
  <c r="AM815" i="3"/>
  <c r="AN815" i="3"/>
  <c r="AP815" i="3"/>
  <c r="AH816" i="3"/>
  <c r="AI816" i="3"/>
  <c r="AJ816" i="3"/>
  <c r="AK816" i="3"/>
  <c r="AL816" i="3"/>
  <c r="AM816" i="3"/>
  <c r="AN816" i="3"/>
  <c r="AP816" i="3"/>
  <c r="AH817" i="3"/>
  <c r="AI817" i="3"/>
  <c r="AJ817" i="3"/>
  <c r="AK817" i="3"/>
  <c r="AL817" i="3"/>
  <c r="AM817" i="3"/>
  <c r="AN817" i="3"/>
  <c r="AP817" i="3"/>
  <c r="AH818" i="3"/>
  <c r="AI818" i="3"/>
  <c r="AJ818" i="3"/>
  <c r="AK818" i="3"/>
  <c r="AL818" i="3"/>
  <c r="AM818" i="3"/>
  <c r="AN818" i="3"/>
  <c r="AP818" i="3"/>
  <c r="AH819" i="3"/>
  <c r="AI819" i="3"/>
  <c r="AJ819" i="3"/>
  <c r="AK819" i="3"/>
  <c r="AL819" i="3"/>
  <c r="AM819" i="3"/>
  <c r="AN819" i="3"/>
  <c r="AP819" i="3"/>
  <c r="AH820" i="3"/>
  <c r="AI820" i="3"/>
  <c r="AJ820" i="3"/>
  <c r="AK820" i="3"/>
  <c r="AL820" i="3"/>
  <c r="AM820" i="3"/>
  <c r="AN820" i="3"/>
  <c r="AP820" i="3"/>
  <c r="AH821" i="3"/>
  <c r="AI821" i="3"/>
  <c r="AJ821" i="3"/>
  <c r="AK821" i="3"/>
  <c r="AL821" i="3"/>
  <c r="AM821" i="3"/>
  <c r="AN821" i="3"/>
  <c r="AP821" i="3"/>
  <c r="AH822" i="3"/>
  <c r="AI822" i="3"/>
  <c r="AJ822" i="3"/>
  <c r="AK822" i="3"/>
  <c r="AL822" i="3"/>
  <c r="AM822" i="3"/>
  <c r="AN822" i="3"/>
  <c r="AP822" i="3"/>
  <c r="AH823" i="3"/>
  <c r="AI823" i="3"/>
  <c r="AJ823" i="3"/>
  <c r="AK823" i="3"/>
  <c r="AL823" i="3"/>
  <c r="AM823" i="3"/>
  <c r="AN823" i="3"/>
  <c r="AP823" i="3"/>
  <c r="AH824" i="3"/>
  <c r="AI824" i="3"/>
  <c r="AJ824" i="3"/>
  <c r="AK824" i="3"/>
  <c r="AL824" i="3"/>
  <c r="AM824" i="3"/>
  <c r="AN824" i="3"/>
  <c r="AP824" i="3"/>
  <c r="AH825" i="3"/>
  <c r="AI825" i="3"/>
  <c r="AJ825" i="3"/>
  <c r="AK825" i="3"/>
  <c r="AL825" i="3"/>
  <c r="AM825" i="3"/>
  <c r="AN825" i="3"/>
  <c r="AP825" i="3"/>
  <c r="AH826" i="3"/>
  <c r="AI826" i="3"/>
  <c r="AJ826" i="3"/>
  <c r="AK826" i="3"/>
  <c r="AL826" i="3"/>
  <c r="AM826" i="3"/>
  <c r="AN826" i="3"/>
  <c r="AP826" i="3"/>
  <c r="AH827" i="3"/>
  <c r="AI827" i="3"/>
  <c r="AJ827" i="3"/>
  <c r="AK827" i="3"/>
  <c r="AL827" i="3"/>
  <c r="AM827" i="3"/>
  <c r="AN827" i="3"/>
  <c r="AP827" i="3"/>
  <c r="AH828" i="3"/>
  <c r="AI828" i="3"/>
  <c r="AJ828" i="3"/>
  <c r="AK828" i="3"/>
  <c r="AL828" i="3"/>
  <c r="AM828" i="3"/>
  <c r="AN828" i="3"/>
  <c r="AP828" i="3"/>
  <c r="AH829" i="3"/>
  <c r="AI829" i="3"/>
  <c r="AJ829" i="3"/>
  <c r="AK829" i="3"/>
  <c r="AL829" i="3"/>
  <c r="AM829" i="3"/>
  <c r="AN829" i="3"/>
  <c r="AP829" i="3"/>
  <c r="AH830" i="3"/>
  <c r="AI830" i="3"/>
  <c r="AJ830" i="3"/>
  <c r="AK830" i="3"/>
  <c r="AL830" i="3"/>
  <c r="AM830" i="3"/>
  <c r="AN830" i="3"/>
  <c r="AP830" i="3"/>
  <c r="AH831" i="3"/>
  <c r="AI831" i="3"/>
  <c r="AJ831" i="3"/>
  <c r="AK831" i="3"/>
  <c r="AL831" i="3"/>
  <c r="AM831" i="3"/>
  <c r="AN831" i="3"/>
  <c r="AP831" i="3"/>
  <c r="AH832" i="3"/>
  <c r="AI832" i="3"/>
  <c r="AJ832" i="3"/>
  <c r="AK832" i="3"/>
  <c r="AL832" i="3"/>
  <c r="AM832" i="3"/>
  <c r="AN832" i="3"/>
  <c r="AP832" i="3"/>
  <c r="AH833" i="3"/>
  <c r="AI833" i="3"/>
  <c r="AJ833" i="3"/>
  <c r="AK833" i="3"/>
  <c r="AL833" i="3"/>
  <c r="AM833" i="3"/>
  <c r="AN833" i="3"/>
  <c r="AP833" i="3"/>
  <c r="AH834" i="3"/>
  <c r="AI834" i="3"/>
  <c r="AJ834" i="3"/>
  <c r="AK834" i="3"/>
  <c r="AL834" i="3"/>
  <c r="AM834" i="3"/>
  <c r="AN834" i="3"/>
  <c r="AP834" i="3"/>
  <c r="AH835" i="3"/>
  <c r="AI835" i="3"/>
  <c r="AJ835" i="3"/>
  <c r="AK835" i="3"/>
  <c r="AL835" i="3"/>
  <c r="AM835" i="3"/>
  <c r="AN835" i="3"/>
  <c r="AP835" i="3"/>
  <c r="AH836" i="3"/>
  <c r="AI836" i="3"/>
  <c r="AJ836" i="3"/>
  <c r="AK836" i="3"/>
  <c r="AL836" i="3"/>
  <c r="AM836" i="3"/>
  <c r="AN836" i="3"/>
  <c r="AP836" i="3"/>
  <c r="AH837" i="3"/>
  <c r="AI837" i="3"/>
  <c r="AJ837" i="3"/>
  <c r="AK837" i="3"/>
  <c r="AL837" i="3"/>
  <c r="AM837" i="3"/>
  <c r="AN837" i="3"/>
  <c r="AP837" i="3"/>
  <c r="AH838" i="3"/>
  <c r="AI838" i="3"/>
  <c r="AJ838" i="3"/>
  <c r="AK838" i="3"/>
  <c r="AL838" i="3"/>
  <c r="AM838" i="3"/>
  <c r="AN838" i="3"/>
  <c r="AP838" i="3"/>
  <c r="AH839" i="3"/>
  <c r="AI839" i="3"/>
  <c r="AJ839" i="3"/>
  <c r="AK839" i="3"/>
  <c r="AL839" i="3"/>
  <c r="AM839" i="3"/>
  <c r="AN839" i="3"/>
  <c r="AP839" i="3"/>
  <c r="AH840" i="3"/>
  <c r="AI840" i="3"/>
  <c r="AJ840" i="3"/>
  <c r="AK840" i="3"/>
  <c r="AL840" i="3"/>
  <c r="AM840" i="3"/>
  <c r="AN840" i="3"/>
  <c r="AP840" i="3"/>
  <c r="AH841" i="3"/>
  <c r="AI841" i="3"/>
  <c r="AJ841" i="3"/>
  <c r="AK841" i="3"/>
  <c r="AL841" i="3"/>
  <c r="AM841" i="3"/>
  <c r="AN841" i="3"/>
  <c r="AP841" i="3"/>
  <c r="AH842" i="3"/>
  <c r="AI842" i="3"/>
  <c r="AJ842" i="3"/>
  <c r="AK842" i="3"/>
  <c r="AL842" i="3"/>
  <c r="AM842" i="3"/>
  <c r="AN842" i="3"/>
  <c r="AP842" i="3"/>
  <c r="AH843" i="3"/>
  <c r="AI843" i="3"/>
  <c r="AJ843" i="3"/>
  <c r="AK843" i="3"/>
  <c r="AL843" i="3"/>
  <c r="AM843" i="3"/>
  <c r="AN843" i="3"/>
  <c r="AP843" i="3"/>
  <c r="AH844" i="3"/>
  <c r="AI844" i="3"/>
  <c r="AJ844" i="3"/>
  <c r="AK844" i="3"/>
  <c r="AL844" i="3"/>
  <c r="AM844" i="3"/>
  <c r="AN844" i="3"/>
  <c r="AP844" i="3"/>
  <c r="AH845" i="3"/>
  <c r="AI845" i="3"/>
  <c r="AJ845" i="3"/>
  <c r="AK845" i="3"/>
  <c r="AL845" i="3"/>
  <c r="AM845" i="3"/>
  <c r="AN845" i="3"/>
  <c r="AP845" i="3"/>
  <c r="AH846" i="3"/>
  <c r="AI846" i="3"/>
  <c r="AJ846" i="3"/>
  <c r="AK846" i="3"/>
  <c r="AL846" i="3"/>
  <c r="AM846" i="3"/>
  <c r="AN846" i="3"/>
  <c r="AP846" i="3"/>
  <c r="AH847" i="3"/>
  <c r="AI847" i="3"/>
  <c r="AJ847" i="3"/>
  <c r="AK847" i="3"/>
  <c r="AL847" i="3"/>
  <c r="AM847" i="3"/>
  <c r="AN847" i="3"/>
  <c r="AP847" i="3"/>
  <c r="AH848" i="3"/>
  <c r="AI848" i="3"/>
  <c r="AJ848" i="3"/>
  <c r="AK848" i="3"/>
  <c r="AL848" i="3"/>
  <c r="AM848" i="3"/>
  <c r="AN848" i="3"/>
  <c r="AP848" i="3"/>
  <c r="AH849" i="3"/>
  <c r="AI849" i="3"/>
  <c r="AJ849" i="3"/>
  <c r="AK849" i="3"/>
  <c r="AL849" i="3"/>
  <c r="AM849" i="3"/>
  <c r="AN849" i="3"/>
  <c r="AP849" i="3"/>
  <c r="AH850" i="3"/>
  <c r="AI850" i="3"/>
  <c r="AJ850" i="3"/>
  <c r="AK850" i="3"/>
  <c r="AL850" i="3"/>
  <c r="AM850" i="3"/>
  <c r="AN850" i="3"/>
  <c r="AP850" i="3"/>
  <c r="AH851" i="3"/>
  <c r="AI851" i="3"/>
  <c r="AJ851" i="3"/>
  <c r="AK851" i="3"/>
  <c r="AL851" i="3"/>
  <c r="AM851" i="3"/>
  <c r="AN851" i="3"/>
  <c r="AP851" i="3"/>
  <c r="AH852" i="3"/>
  <c r="AI852" i="3"/>
  <c r="AJ852" i="3"/>
  <c r="AK852" i="3"/>
  <c r="AL852" i="3"/>
  <c r="AM852" i="3"/>
  <c r="AN852" i="3"/>
  <c r="AP852" i="3"/>
  <c r="AH853" i="3"/>
  <c r="AI853" i="3"/>
  <c r="AJ853" i="3"/>
  <c r="AK853" i="3"/>
  <c r="AL853" i="3"/>
  <c r="AM853" i="3"/>
  <c r="AN853" i="3"/>
  <c r="AP853" i="3"/>
  <c r="AH854" i="3"/>
  <c r="AI854" i="3"/>
  <c r="AJ854" i="3"/>
  <c r="AK854" i="3"/>
  <c r="AL854" i="3"/>
  <c r="AM854" i="3"/>
  <c r="AN854" i="3"/>
  <c r="AP854" i="3"/>
  <c r="AH855" i="3"/>
  <c r="AI855" i="3"/>
  <c r="AJ855" i="3"/>
  <c r="AK855" i="3"/>
  <c r="AL855" i="3"/>
  <c r="AM855" i="3"/>
  <c r="AN855" i="3"/>
  <c r="AP855" i="3"/>
  <c r="AH856" i="3"/>
  <c r="AI856" i="3"/>
  <c r="AJ856" i="3"/>
  <c r="AK856" i="3"/>
  <c r="AL856" i="3"/>
  <c r="AM856" i="3"/>
  <c r="AN856" i="3"/>
  <c r="AP856" i="3"/>
  <c r="AH857" i="3"/>
  <c r="AI857" i="3"/>
  <c r="AJ857" i="3"/>
  <c r="AK857" i="3"/>
  <c r="AL857" i="3"/>
  <c r="AM857" i="3"/>
  <c r="AN857" i="3"/>
  <c r="AP857" i="3"/>
  <c r="AH858" i="3"/>
  <c r="AI858" i="3"/>
  <c r="AJ858" i="3"/>
  <c r="AK858" i="3"/>
  <c r="AL858" i="3"/>
  <c r="AM858" i="3"/>
  <c r="AN858" i="3"/>
  <c r="AP858" i="3"/>
  <c r="AH859" i="3"/>
  <c r="AI859" i="3"/>
  <c r="AJ859" i="3"/>
  <c r="AK859" i="3"/>
  <c r="AL859" i="3"/>
  <c r="AM859" i="3"/>
  <c r="AN859" i="3"/>
  <c r="AP859" i="3"/>
  <c r="AH860" i="3"/>
  <c r="AI860" i="3"/>
  <c r="AJ860" i="3"/>
  <c r="AK860" i="3"/>
  <c r="AL860" i="3"/>
  <c r="AM860" i="3"/>
  <c r="AN860" i="3"/>
  <c r="AP860" i="3"/>
  <c r="AH861" i="3"/>
  <c r="AI861" i="3"/>
  <c r="AJ861" i="3"/>
  <c r="AK861" i="3"/>
  <c r="AL861" i="3"/>
  <c r="AM861" i="3"/>
  <c r="AN861" i="3"/>
  <c r="AP861" i="3"/>
  <c r="AH862" i="3"/>
  <c r="AI862" i="3"/>
  <c r="AJ862" i="3"/>
  <c r="AK862" i="3"/>
  <c r="AL862" i="3"/>
  <c r="AM862" i="3"/>
  <c r="AN862" i="3"/>
  <c r="AP862" i="3"/>
  <c r="AH863" i="3"/>
  <c r="AI863" i="3"/>
  <c r="AJ863" i="3"/>
  <c r="AK863" i="3"/>
  <c r="AL863" i="3"/>
  <c r="AM863" i="3"/>
  <c r="AN863" i="3"/>
  <c r="AP863" i="3"/>
  <c r="AH864" i="3"/>
  <c r="AI864" i="3"/>
  <c r="AJ864" i="3"/>
  <c r="AK864" i="3"/>
  <c r="AL864" i="3"/>
  <c r="AM864" i="3"/>
  <c r="AN864" i="3"/>
  <c r="AP864" i="3"/>
  <c r="AH865" i="3"/>
  <c r="AI865" i="3"/>
  <c r="AJ865" i="3"/>
  <c r="AK865" i="3"/>
  <c r="AL865" i="3"/>
  <c r="AM865" i="3"/>
  <c r="AN865" i="3"/>
  <c r="AP865" i="3"/>
  <c r="AH866" i="3"/>
  <c r="AI866" i="3"/>
  <c r="AJ866" i="3"/>
  <c r="AK866" i="3"/>
  <c r="AL866" i="3"/>
  <c r="AM866" i="3"/>
  <c r="AN866" i="3"/>
  <c r="AP866" i="3"/>
  <c r="AH867" i="3"/>
  <c r="AI867" i="3"/>
  <c r="AJ867" i="3"/>
  <c r="AK867" i="3"/>
  <c r="AL867" i="3"/>
  <c r="AM867" i="3"/>
  <c r="AN867" i="3"/>
  <c r="AP867" i="3"/>
  <c r="AH868" i="3"/>
  <c r="AI868" i="3"/>
  <c r="AJ868" i="3"/>
  <c r="AK868" i="3"/>
  <c r="AL868" i="3"/>
  <c r="AM868" i="3"/>
  <c r="AN868" i="3"/>
  <c r="AP868" i="3"/>
  <c r="AH869" i="3"/>
  <c r="AI869" i="3"/>
  <c r="AJ869" i="3"/>
  <c r="AK869" i="3"/>
  <c r="AL869" i="3"/>
  <c r="AM869" i="3"/>
  <c r="AN869" i="3"/>
  <c r="AP869" i="3"/>
  <c r="AH870" i="3"/>
  <c r="AI870" i="3"/>
  <c r="AJ870" i="3"/>
  <c r="AK870" i="3"/>
  <c r="AL870" i="3"/>
  <c r="AM870" i="3"/>
  <c r="AN870" i="3"/>
  <c r="AP870" i="3"/>
  <c r="AH871" i="3"/>
  <c r="AI871" i="3"/>
  <c r="AJ871" i="3"/>
  <c r="AK871" i="3"/>
  <c r="AL871" i="3"/>
  <c r="AM871" i="3"/>
  <c r="AN871" i="3"/>
  <c r="AP871" i="3"/>
  <c r="AH872" i="3"/>
  <c r="AI872" i="3"/>
  <c r="AJ872" i="3"/>
  <c r="AK872" i="3"/>
  <c r="AL872" i="3"/>
  <c r="AM872" i="3"/>
  <c r="AN872" i="3"/>
  <c r="AP872" i="3"/>
  <c r="AH873" i="3"/>
  <c r="AI873" i="3"/>
  <c r="AJ873" i="3"/>
  <c r="AK873" i="3"/>
  <c r="AL873" i="3"/>
  <c r="AM873" i="3"/>
  <c r="AN873" i="3"/>
  <c r="AP873" i="3"/>
  <c r="AH874" i="3"/>
  <c r="AI874" i="3"/>
  <c r="AJ874" i="3"/>
  <c r="AK874" i="3"/>
  <c r="AL874" i="3"/>
  <c r="AM874" i="3"/>
  <c r="AN874" i="3"/>
  <c r="AP874" i="3"/>
  <c r="AH875" i="3"/>
  <c r="AI875" i="3"/>
  <c r="AJ875" i="3"/>
  <c r="AK875" i="3"/>
  <c r="AL875" i="3"/>
  <c r="AM875" i="3"/>
  <c r="AN875" i="3"/>
  <c r="AP875" i="3"/>
  <c r="AH876" i="3"/>
  <c r="AI876" i="3"/>
  <c r="AJ876" i="3"/>
  <c r="AK876" i="3"/>
  <c r="AL876" i="3"/>
  <c r="AM876" i="3"/>
  <c r="AN876" i="3"/>
  <c r="AP876" i="3"/>
  <c r="AH877" i="3"/>
  <c r="AI877" i="3"/>
  <c r="AJ877" i="3"/>
  <c r="AK877" i="3"/>
  <c r="AL877" i="3"/>
  <c r="AM877" i="3"/>
  <c r="AN877" i="3"/>
  <c r="AP877" i="3"/>
  <c r="AH878" i="3"/>
  <c r="AI878" i="3"/>
  <c r="AJ878" i="3"/>
  <c r="AK878" i="3"/>
  <c r="AL878" i="3"/>
  <c r="AM878" i="3"/>
  <c r="AN878" i="3"/>
  <c r="AP878" i="3"/>
  <c r="AH879" i="3"/>
  <c r="AI879" i="3"/>
  <c r="AJ879" i="3"/>
  <c r="AK879" i="3"/>
  <c r="AL879" i="3"/>
  <c r="AM879" i="3"/>
  <c r="AN879" i="3"/>
  <c r="AP879" i="3"/>
  <c r="AH880" i="3"/>
  <c r="AI880" i="3"/>
  <c r="AJ880" i="3"/>
  <c r="AK880" i="3"/>
  <c r="AL880" i="3"/>
  <c r="AM880" i="3"/>
  <c r="AN880" i="3"/>
  <c r="AP880" i="3"/>
  <c r="AH881" i="3"/>
  <c r="AI881" i="3"/>
  <c r="AJ881" i="3"/>
  <c r="AK881" i="3"/>
  <c r="AL881" i="3"/>
  <c r="AM881" i="3"/>
  <c r="AN881" i="3"/>
  <c r="AP881" i="3"/>
  <c r="AH882" i="3"/>
  <c r="AI882" i="3"/>
  <c r="AJ882" i="3"/>
  <c r="AK882" i="3"/>
  <c r="AL882" i="3"/>
  <c r="AM882" i="3"/>
  <c r="AN882" i="3"/>
  <c r="AP882" i="3"/>
  <c r="AH883" i="3"/>
  <c r="AI883" i="3"/>
  <c r="AJ883" i="3"/>
  <c r="AK883" i="3"/>
  <c r="AL883" i="3"/>
  <c r="AM883" i="3"/>
  <c r="AN883" i="3"/>
  <c r="AP883" i="3"/>
  <c r="AH884" i="3"/>
  <c r="AI884" i="3"/>
  <c r="AJ884" i="3"/>
  <c r="AK884" i="3"/>
  <c r="AL884" i="3"/>
  <c r="AM884" i="3"/>
  <c r="AN884" i="3"/>
  <c r="AP884" i="3"/>
  <c r="AH885" i="3"/>
  <c r="AI885" i="3"/>
  <c r="AJ885" i="3"/>
  <c r="AK885" i="3"/>
  <c r="AL885" i="3"/>
  <c r="AM885" i="3"/>
  <c r="AN885" i="3"/>
  <c r="AP885" i="3"/>
  <c r="AH886" i="3"/>
  <c r="AI886" i="3"/>
  <c r="AJ886" i="3"/>
  <c r="AK886" i="3"/>
  <c r="AL886" i="3"/>
  <c r="AM886" i="3"/>
  <c r="AN886" i="3"/>
  <c r="AP886" i="3"/>
  <c r="AH887" i="3"/>
  <c r="AI887" i="3"/>
  <c r="AJ887" i="3"/>
  <c r="AK887" i="3"/>
  <c r="AL887" i="3"/>
  <c r="AM887" i="3"/>
  <c r="AN887" i="3"/>
  <c r="AP887" i="3"/>
  <c r="AH888" i="3"/>
  <c r="AI888" i="3"/>
  <c r="AJ888" i="3"/>
  <c r="AK888" i="3"/>
  <c r="AL888" i="3"/>
  <c r="AM888" i="3"/>
  <c r="AN888" i="3"/>
  <c r="AP888" i="3"/>
  <c r="AH889" i="3"/>
  <c r="AI889" i="3"/>
  <c r="AJ889" i="3"/>
  <c r="AK889" i="3"/>
  <c r="AL889" i="3"/>
  <c r="AM889" i="3"/>
  <c r="AN889" i="3"/>
  <c r="AP889" i="3"/>
  <c r="AH890" i="3"/>
  <c r="AI890" i="3"/>
  <c r="AJ890" i="3"/>
  <c r="AK890" i="3"/>
  <c r="AL890" i="3"/>
  <c r="AM890" i="3"/>
  <c r="AN890" i="3"/>
  <c r="AP890" i="3"/>
  <c r="AH891" i="3"/>
  <c r="AI891" i="3"/>
  <c r="AJ891" i="3"/>
  <c r="AK891" i="3"/>
  <c r="AL891" i="3"/>
  <c r="AM891" i="3"/>
  <c r="AN891" i="3"/>
  <c r="AP891" i="3"/>
  <c r="AH892" i="3"/>
  <c r="AI892" i="3"/>
  <c r="AJ892" i="3"/>
  <c r="AK892" i="3"/>
  <c r="AL892" i="3"/>
  <c r="AM892" i="3"/>
  <c r="AN892" i="3"/>
  <c r="AP892" i="3"/>
  <c r="AH893" i="3"/>
  <c r="AI893" i="3"/>
  <c r="AJ893" i="3"/>
  <c r="AK893" i="3"/>
  <c r="AL893" i="3"/>
  <c r="AM893" i="3"/>
  <c r="AN893" i="3"/>
  <c r="AP893" i="3"/>
  <c r="AH894" i="3"/>
  <c r="AI894" i="3"/>
  <c r="AJ894" i="3"/>
  <c r="AK894" i="3"/>
  <c r="AL894" i="3"/>
  <c r="AM894" i="3"/>
  <c r="AN894" i="3"/>
  <c r="AP894" i="3"/>
  <c r="AH895" i="3"/>
  <c r="AI895" i="3"/>
  <c r="AJ895" i="3"/>
  <c r="AK895" i="3"/>
  <c r="AL895" i="3"/>
  <c r="AM895" i="3"/>
  <c r="AN895" i="3"/>
  <c r="AP895" i="3"/>
  <c r="AH896" i="3"/>
  <c r="AI896" i="3"/>
  <c r="AJ896" i="3"/>
  <c r="AK896" i="3"/>
  <c r="AL896" i="3"/>
  <c r="AM896" i="3"/>
  <c r="AN896" i="3"/>
  <c r="AP896" i="3"/>
  <c r="AH897" i="3"/>
  <c r="AI897" i="3"/>
  <c r="AJ897" i="3"/>
  <c r="AK897" i="3"/>
  <c r="AL897" i="3"/>
  <c r="AM897" i="3"/>
  <c r="AN897" i="3"/>
  <c r="AP897" i="3"/>
  <c r="AH898" i="3"/>
  <c r="AI898" i="3"/>
  <c r="AJ898" i="3"/>
  <c r="AK898" i="3"/>
  <c r="AL898" i="3"/>
  <c r="AM898" i="3"/>
  <c r="AN898" i="3"/>
  <c r="AP898" i="3"/>
  <c r="AH899" i="3"/>
  <c r="AI899" i="3"/>
  <c r="AJ899" i="3"/>
  <c r="AK899" i="3"/>
  <c r="AL899" i="3"/>
  <c r="AM899" i="3"/>
  <c r="AN899" i="3"/>
  <c r="AP899" i="3"/>
  <c r="AH900" i="3"/>
  <c r="AI900" i="3"/>
  <c r="AJ900" i="3"/>
  <c r="AK900" i="3"/>
  <c r="AL900" i="3"/>
  <c r="AM900" i="3"/>
  <c r="AN900" i="3"/>
  <c r="AP900" i="3"/>
  <c r="AH901" i="3"/>
  <c r="AI901" i="3"/>
  <c r="AJ901" i="3"/>
  <c r="AK901" i="3"/>
  <c r="AL901" i="3"/>
  <c r="AM901" i="3"/>
  <c r="AN901" i="3"/>
  <c r="AP901" i="3"/>
  <c r="AH902" i="3"/>
  <c r="AI902" i="3"/>
  <c r="AJ902" i="3"/>
  <c r="AK902" i="3"/>
  <c r="AL902" i="3"/>
  <c r="AM902" i="3"/>
  <c r="AN902" i="3"/>
  <c r="AP902" i="3"/>
  <c r="AH903" i="3"/>
  <c r="AI903" i="3"/>
  <c r="AJ903" i="3"/>
  <c r="AK903" i="3"/>
  <c r="AL903" i="3"/>
  <c r="AM903" i="3"/>
  <c r="AN903" i="3"/>
  <c r="AP903" i="3"/>
  <c r="AH904" i="3"/>
  <c r="AI904" i="3"/>
  <c r="AJ904" i="3"/>
  <c r="AK904" i="3"/>
  <c r="AL904" i="3"/>
  <c r="AM904" i="3"/>
  <c r="AN904" i="3"/>
  <c r="AP904" i="3"/>
  <c r="AH905" i="3"/>
  <c r="AI905" i="3"/>
  <c r="AJ905" i="3"/>
  <c r="AK905" i="3"/>
  <c r="AL905" i="3"/>
  <c r="AM905" i="3"/>
  <c r="AN905" i="3"/>
  <c r="AP905" i="3"/>
  <c r="AH906" i="3"/>
  <c r="AI906" i="3"/>
  <c r="AJ906" i="3"/>
  <c r="AK906" i="3"/>
  <c r="AL906" i="3"/>
  <c r="AM906" i="3"/>
  <c r="AN906" i="3"/>
  <c r="AP906" i="3"/>
  <c r="AH907" i="3"/>
  <c r="AI907" i="3"/>
  <c r="AJ907" i="3"/>
  <c r="AK907" i="3"/>
  <c r="AL907" i="3"/>
  <c r="AM907" i="3"/>
  <c r="AN907" i="3"/>
  <c r="AP907" i="3"/>
  <c r="AH908" i="3"/>
  <c r="AI908" i="3"/>
  <c r="AJ908" i="3"/>
  <c r="AK908" i="3"/>
  <c r="AL908" i="3"/>
  <c r="AM908" i="3"/>
  <c r="AN908" i="3"/>
  <c r="AP908" i="3"/>
  <c r="AH909" i="3"/>
  <c r="AI909" i="3"/>
  <c r="AJ909" i="3"/>
  <c r="AK909" i="3"/>
  <c r="AL909" i="3"/>
  <c r="AM909" i="3"/>
  <c r="AN909" i="3"/>
  <c r="AP909" i="3"/>
  <c r="AH910" i="3"/>
  <c r="AI910" i="3"/>
  <c r="AJ910" i="3"/>
  <c r="AK910" i="3"/>
  <c r="AL910" i="3"/>
  <c r="AM910" i="3"/>
  <c r="AN910" i="3"/>
  <c r="AP910" i="3"/>
  <c r="AH911" i="3"/>
  <c r="AI911" i="3"/>
  <c r="AJ911" i="3"/>
  <c r="AK911" i="3"/>
  <c r="AL911" i="3"/>
  <c r="AM911" i="3"/>
  <c r="AN911" i="3"/>
  <c r="AP911" i="3"/>
  <c r="AH912" i="3"/>
  <c r="AI912" i="3"/>
  <c r="AJ912" i="3"/>
  <c r="AK912" i="3"/>
  <c r="AL912" i="3"/>
  <c r="AM912" i="3"/>
  <c r="AN912" i="3"/>
  <c r="AP912" i="3"/>
  <c r="AH913" i="3"/>
  <c r="AI913" i="3"/>
  <c r="AJ913" i="3"/>
  <c r="AK913" i="3"/>
  <c r="AL913" i="3"/>
  <c r="AM913" i="3"/>
  <c r="AN913" i="3"/>
  <c r="AP913" i="3"/>
  <c r="AH914" i="3"/>
  <c r="AI914" i="3"/>
  <c r="AJ914" i="3"/>
  <c r="AK914" i="3"/>
  <c r="AL914" i="3"/>
  <c r="AM914" i="3"/>
  <c r="AN914" i="3"/>
  <c r="AP914" i="3"/>
  <c r="AH915" i="3"/>
  <c r="AI915" i="3"/>
  <c r="AJ915" i="3"/>
  <c r="AK915" i="3"/>
  <c r="AL915" i="3"/>
  <c r="AM915" i="3"/>
  <c r="AN915" i="3"/>
  <c r="AP915" i="3"/>
  <c r="AH916" i="3"/>
  <c r="AI916" i="3"/>
  <c r="AJ916" i="3"/>
  <c r="AK916" i="3"/>
  <c r="AL916" i="3"/>
  <c r="AM916" i="3"/>
  <c r="AN916" i="3"/>
  <c r="AP916" i="3"/>
  <c r="AH917" i="3"/>
  <c r="AI917" i="3"/>
  <c r="AJ917" i="3"/>
  <c r="AK917" i="3"/>
  <c r="AL917" i="3"/>
  <c r="AM917" i="3"/>
  <c r="AN917" i="3"/>
  <c r="AP917" i="3"/>
  <c r="AH918" i="3"/>
  <c r="AI918" i="3"/>
  <c r="AJ918" i="3"/>
  <c r="AK918" i="3"/>
  <c r="AL918" i="3"/>
  <c r="AM918" i="3"/>
  <c r="AN918" i="3"/>
  <c r="AP918" i="3"/>
  <c r="AH919" i="3"/>
  <c r="AI919" i="3"/>
  <c r="AJ919" i="3"/>
  <c r="AK919" i="3"/>
  <c r="AL919" i="3"/>
  <c r="AM919" i="3"/>
  <c r="AN919" i="3"/>
  <c r="AP919" i="3"/>
  <c r="AH920" i="3"/>
  <c r="AI920" i="3"/>
  <c r="AJ920" i="3"/>
  <c r="AK920" i="3"/>
  <c r="AL920" i="3"/>
  <c r="AM920" i="3"/>
  <c r="AN920" i="3"/>
  <c r="AP920" i="3"/>
  <c r="AH921" i="3"/>
  <c r="AI921" i="3"/>
  <c r="AJ921" i="3"/>
  <c r="AK921" i="3"/>
  <c r="AL921" i="3"/>
  <c r="AM921" i="3"/>
  <c r="AN921" i="3"/>
  <c r="AP921" i="3"/>
  <c r="AH922" i="3"/>
  <c r="AI922" i="3"/>
  <c r="AJ922" i="3"/>
  <c r="AK922" i="3"/>
  <c r="AL922" i="3"/>
  <c r="AM922" i="3"/>
  <c r="AN922" i="3"/>
  <c r="AP922" i="3"/>
  <c r="AH923" i="3"/>
  <c r="AI923" i="3"/>
  <c r="AJ923" i="3"/>
  <c r="AK923" i="3"/>
  <c r="AL923" i="3"/>
  <c r="AM923" i="3"/>
  <c r="AN923" i="3"/>
  <c r="AP923" i="3"/>
  <c r="AH924" i="3"/>
  <c r="AI924" i="3"/>
  <c r="AJ924" i="3"/>
  <c r="AK924" i="3"/>
  <c r="AL924" i="3"/>
  <c r="AM924" i="3"/>
  <c r="AN924" i="3"/>
  <c r="AP924" i="3"/>
  <c r="AH925" i="3"/>
  <c r="AI925" i="3"/>
  <c r="AJ925" i="3"/>
  <c r="AK925" i="3"/>
  <c r="AL925" i="3"/>
  <c r="AM925" i="3"/>
  <c r="AN925" i="3"/>
  <c r="AP925" i="3"/>
  <c r="AH926" i="3"/>
  <c r="AI926" i="3"/>
  <c r="AJ926" i="3"/>
  <c r="AK926" i="3"/>
  <c r="AL926" i="3"/>
  <c r="AM926" i="3"/>
  <c r="AN926" i="3"/>
  <c r="AP926" i="3"/>
  <c r="AH927" i="3"/>
  <c r="AI927" i="3"/>
  <c r="AJ927" i="3"/>
  <c r="AK927" i="3"/>
  <c r="AL927" i="3"/>
  <c r="AM927" i="3"/>
  <c r="AN927" i="3"/>
  <c r="AP927" i="3"/>
  <c r="AH928" i="3"/>
  <c r="AI928" i="3"/>
  <c r="AJ928" i="3"/>
  <c r="AK928" i="3"/>
  <c r="AL928" i="3"/>
  <c r="AM928" i="3"/>
  <c r="AN928" i="3"/>
  <c r="AP928" i="3"/>
  <c r="AH929" i="3"/>
  <c r="AI929" i="3"/>
  <c r="AJ929" i="3"/>
  <c r="AK929" i="3"/>
  <c r="AL929" i="3"/>
  <c r="AM929" i="3"/>
  <c r="AN929" i="3"/>
  <c r="AP929" i="3"/>
  <c r="AH930" i="3"/>
  <c r="AI930" i="3"/>
  <c r="AJ930" i="3"/>
  <c r="AK930" i="3"/>
  <c r="AL930" i="3"/>
  <c r="AM930" i="3"/>
  <c r="AN930" i="3"/>
  <c r="AP930" i="3"/>
  <c r="AH931" i="3"/>
  <c r="AI931" i="3"/>
  <c r="AJ931" i="3"/>
  <c r="AK931" i="3"/>
  <c r="AL931" i="3"/>
  <c r="AM931" i="3"/>
  <c r="AN931" i="3"/>
  <c r="AP931" i="3"/>
  <c r="AH932" i="3"/>
  <c r="AI932" i="3"/>
  <c r="AJ932" i="3"/>
  <c r="AK932" i="3"/>
  <c r="AL932" i="3"/>
  <c r="AM932" i="3"/>
  <c r="AN932" i="3"/>
  <c r="AP932" i="3"/>
  <c r="AH933" i="3"/>
  <c r="AI933" i="3"/>
  <c r="AJ933" i="3"/>
  <c r="AK933" i="3"/>
  <c r="AL933" i="3"/>
  <c r="AM933" i="3"/>
  <c r="AN933" i="3"/>
  <c r="AP933" i="3"/>
  <c r="AH934" i="3"/>
  <c r="AI934" i="3"/>
  <c r="AJ934" i="3"/>
  <c r="AK934" i="3"/>
  <c r="AL934" i="3"/>
  <c r="AM934" i="3"/>
  <c r="AN934" i="3"/>
  <c r="AP934" i="3"/>
  <c r="AH935" i="3"/>
  <c r="AI935" i="3"/>
  <c r="AJ935" i="3"/>
  <c r="AK935" i="3"/>
  <c r="AL935" i="3"/>
  <c r="AM935" i="3"/>
  <c r="AN935" i="3"/>
  <c r="AP935" i="3"/>
  <c r="AH936" i="3"/>
  <c r="AI936" i="3"/>
  <c r="AJ936" i="3"/>
  <c r="AK936" i="3"/>
  <c r="AL936" i="3"/>
  <c r="AM936" i="3"/>
  <c r="AN936" i="3"/>
  <c r="AP936" i="3"/>
  <c r="AH937" i="3"/>
  <c r="AI937" i="3"/>
  <c r="AJ937" i="3"/>
  <c r="AK937" i="3"/>
  <c r="AL937" i="3"/>
  <c r="AM937" i="3"/>
  <c r="AN937" i="3"/>
  <c r="AP937" i="3"/>
  <c r="AH938" i="3"/>
  <c r="AI938" i="3"/>
  <c r="AJ938" i="3"/>
  <c r="AK938" i="3"/>
  <c r="AL938" i="3"/>
  <c r="AM938" i="3"/>
  <c r="AN938" i="3"/>
  <c r="AP938" i="3"/>
  <c r="AH939" i="3"/>
  <c r="AI939" i="3"/>
  <c r="AJ939" i="3"/>
  <c r="AK939" i="3"/>
  <c r="AL939" i="3"/>
  <c r="AM939" i="3"/>
  <c r="AN939" i="3"/>
  <c r="AP939" i="3"/>
  <c r="AH940" i="3"/>
  <c r="AI940" i="3"/>
  <c r="AJ940" i="3"/>
  <c r="AK940" i="3"/>
  <c r="AL940" i="3"/>
  <c r="AM940" i="3"/>
  <c r="AN940" i="3"/>
  <c r="AP940" i="3"/>
  <c r="AH941" i="3"/>
  <c r="AI941" i="3"/>
  <c r="AJ941" i="3"/>
  <c r="AK941" i="3"/>
  <c r="AL941" i="3"/>
  <c r="AM941" i="3"/>
  <c r="AN941" i="3"/>
  <c r="AP941" i="3"/>
  <c r="AH942" i="3"/>
  <c r="AI942" i="3"/>
  <c r="AJ942" i="3"/>
  <c r="AK942" i="3"/>
  <c r="AL942" i="3"/>
  <c r="AM942" i="3"/>
  <c r="AN942" i="3"/>
  <c r="AP942" i="3"/>
  <c r="AH943" i="3"/>
  <c r="AI943" i="3"/>
  <c r="AJ943" i="3"/>
  <c r="AK943" i="3"/>
  <c r="AL943" i="3"/>
  <c r="AM943" i="3"/>
  <c r="AN943" i="3"/>
  <c r="AP943" i="3"/>
  <c r="AH944" i="3"/>
  <c r="AI944" i="3"/>
  <c r="AJ944" i="3"/>
  <c r="AK944" i="3"/>
  <c r="AL944" i="3"/>
  <c r="AM944" i="3"/>
  <c r="AN944" i="3"/>
  <c r="AP944" i="3"/>
  <c r="AH945" i="3"/>
  <c r="AI945" i="3"/>
  <c r="AJ945" i="3"/>
  <c r="AK945" i="3"/>
  <c r="AL945" i="3"/>
  <c r="AM945" i="3"/>
  <c r="AN945" i="3"/>
  <c r="AP945" i="3"/>
  <c r="AH946" i="3"/>
  <c r="AI946" i="3"/>
  <c r="AJ946" i="3"/>
  <c r="AK946" i="3"/>
  <c r="AL946" i="3"/>
  <c r="AM946" i="3"/>
  <c r="AN946" i="3"/>
  <c r="AP946" i="3"/>
  <c r="AH947" i="3"/>
  <c r="AI947" i="3"/>
  <c r="AJ947" i="3"/>
  <c r="AK947" i="3"/>
  <c r="AL947" i="3"/>
  <c r="AM947" i="3"/>
  <c r="AN947" i="3"/>
  <c r="AP947" i="3"/>
  <c r="AH948" i="3"/>
  <c r="AI948" i="3"/>
  <c r="AJ948" i="3"/>
  <c r="AK948" i="3"/>
  <c r="AL948" i="3"/>
  <c r="AM948" i="3"/>
  <c r="AN948" i="3"/>
  <c r="AP948" i="3"/>
  <c r="AH949" i="3"/>
  <c r="AI949" i="3"/>
  <c r="AJ949" i="3"/>
  <c r="AK949" i="3"/>
  <c r="AL949" i="3"/>
  <c r="AM949" i="3"/>
  <c r="AN949" i="3"/>
  <c r="AP949" i="3"/>
  <c r="AH950" i="3"/>
  <c r="AI950" i="3"/>
  <c r="AJ950" i="3"/>
  <c r="AK950" i="3"/>
  <c r="AL950" i="3"/>
  <c r="AM950" i="3"/>
  <c r="AN950" i="3"/>
  <c r="AP950" i="3"/>
  <c r="AH951" i="3"/>
  <c r="AI951" i="3"/>
  <c r="AJ951" i="3"/>
  <c r="AK951" i="3"/>
  <c r="AL951" i="3"/>
  <c r="AM951" i="3"/>
  <c r="AN951" i="3"/>
  <c r="AP951" i="3"/>
  <c r="AH952" i="3"/>
  <c r="AI952" i="3"/>
  <c r="AJ952" i="3"/>
  <c r="AK952" i="3"/>
  <c r="AL952" i="3"/>
  <c r="AM952" i="3"/>
  <c r="AN952" i="3"/>
  <c r="AP952" i="3"/>
  <c r="AH953" i="3"/>
  <c r="AI953" i="3"/>
  <c r="AJ953" i="3"/>
  <c r="AK953" i="3"/>
  <c r="AL953" i="3"/>
  <c r="AM953" i="3"/>
  <c r="AN953" i="3"/>
  <c r="AP953" i="3"/>
  <c r="AH954" i="3"/>
  <c r="AI954" i="3"/>
  <c r="AJ954" i="3"/>
  <c r="AK954" i="3"/>
  <c r="AL954" i="3"/>
  <c r="AM954" i="3"/>
  <c r="AN954" i="3"/>
  <c r="AP954" i="3"/>
  <c r="AH955" i="3"/>
  <c r="AI955" i="3"/>
  <c r="AJ955" i="3"/>
  <c r="AK955" i="3"/>
  <c r="AL955" i="3"/>
  <c r="AM955" i="3"/>
  <c r="AN955" i="3"/>
  <c r="AP955" i="3"/>
  <c r="AH956" i="3"/>
  <c r="AI956" i="3"/>
  <c r="AJ956" i="3"/>
  <c r="AK956" i="3"/>
  <c r="AL956" i="3"/>
  <c r="AM956" i="3"/>
  <c r="AN956" i="3"/>
  <c r="AP956" i="3"/>
  <c r="AH957" i="3"/>
  <c r="AI957" i="3"/>
  <c r="AJ957" i="3"/>
  <c r="AK957" i="3"/>
  <c r="AL957" i="3"/>
  <c r="AM957" i="3"/>
  <c r="AN957" i="3"/>
  <c r="AP957" i="3"/>
  <c r="AH958" i="3"/>
  <c r="AI958" i="3"/>
  <c r="AJ958" i="3"/>
  <c r="AK958" i="3"/>
  <c r="AL958" i="3"/>
  <c r="AM958" i="3"/>
  <c r="AN958" i="3"/>
  <c r="AP958" i="3"/>
  <c r="AH959" i="3"/>
  <c r="AI959" i="3"/>
  <c r="AJ959" i="3"/>
  <c r="AK959" i="3"/>
  <c r="AL959" i="3"/>
  <c r="AM959" i="3"/>
  <c r="AN959" i="3"/>
  <c r="AP959" i="3"/>
  <c r="AH960" i="3"/>
  <c r="AI960" i="3"/>
  <c r="AJ960" i="3"/>
  <c r="AK960" i="3"/>
  <c r="AL960" i="3"/>
  <c r="AM960" i="3"/>
  <c r="AN960" i="3"/>
  <c r="AP960" i="3"/>
  <c r="AH961" i="3"/>
  <c r="AI961" i="3"/>
  <c r="AJ961" i="3"/>
  <c r="AK961" i="3"/>
  <c r="AL961" i="3"/>
  <c r="AM961" i="3"/>
  <c r="AN961" i="3"/>
  <c r="AP961" i="3"/>
  <c r="AH962" i="3"/>
  <c r="AI962" i="3"/>
  <c r="AJ962" i="3"/>
  <c r="AK962" i="3"/>
  <c r="AL962" i="3"/>
  <c r="AM962" i="3"/>
  <c r="AN962" i="3"/>
  <c r="AP962" i="3"/>
  <c r="AH963" i="3"/>
  <c r="AI963" i="3"/>
  <c r="AJ963" i="3"/>
  <c r="AK963" i="3"/>
  <c r="AL963" i="3"/>
  <c r="AM963" i="3"/>
  <c r="AN963" i="3"/>
  <c r="AP963" i="3"/>
  <c r="AH964" i="3"/>
  <c r="AI964" i="3"/>
  <c r="AJ964" i="3"/>
  <c r="AK964" i="3"/>
  <c r="AL964" i="3"/>
  <c r="AM964" i="3"/>
  <c r="AN964" i="3"/>
  <c r="AP964" i="3"/>
  <c r="AH965" i="3"/>
  <c r="AI965" i="3"/>
  <c r="AJ965" i="3"/>
  <c r="AK965" i="3"/>
  <c r="AL965" i="3"/>
  <c r="AM965" i="3"/>
  <c r="AN965" i="3"/>
  <c r="AP965" i="3"/>
  <c r="AH966" i="3"/>
  <c r="AI966" i="3"/>
  <c r="AJ966" i="3"/>
  <c r="AK966" i="3"/>
  <c r="AL966" i="3"/>
  <c r="AM966" i="3"/>
  <c r="AN966" i="3"/>
  <c r="AP966" i="3"/>
  <c r="AH967" i="3"/>
  <c r="AI967" i="3"/>
  <c r="AJ967" i="3"/>
  <c r="AK967" i="3"/>
  <c r="AL967" i="3"/>
  <c r="AM967" i="3"/>
  <c r="AN967" i="3"/>
  <c r="AP967" i="3"/>
  <c r="AH968" i="3"/>
  <c r="AI968" i="3"/>
  <c r="AJ968" i="3"/>
  <c r="AK968" i="3"/>
  <c r="AL968" i="3"/>
  <c r="AM968" i="3"/>
  <c r="AN968" i="3"/>
  <c r="AP968" i="3"/>
  <c r="AH969" i="3"/>
  <c r="AI969" i="3"/>
  <c r="AJ969" i="3"/>
  <c r="AK969" i="3"/>
  <c r="AL969" i="3"/>
  <c r="AM969" i="3"/>
  <c r="AN969" i="3"/>
  <c r="AP969" i="3"/>
  <c r="AH970" i="3"/>
  <c r="AI970" i="3"/>
  <c r="AJ970" i="3"/>
  <c r="AK970" i="3"/>
  <c r="AL970" i="3"/>
  <c r="AM970" i="3"/>
  <c r="AN970" i="3"/>
  <c r="AP970" i="3"/>
  <c r="AH971" i="3"/>
  <c r="AI971" i="3"/>
  <c r="AJ971" i="3"/>
  <c r="AK971" i="3"/>
  <c r="AL971" i="3"/>
  <c r="AM971" i="3"/>
  <c r="AN971" i="3"/>
  <c r="AP971" i="3"/>
  <c r="AH972" i="3"/>
  <c r="AI972" i="3"/>
  <c r="AJ972" i="3"/>
  <c r="AK972" i="3"/>
  <c r="AL972" i="3"/>
  <c r="AM972" i="3"/>
  <c r="AN972" i="3"/>
  <c r="AP972" i="3"/>
  <c r="AH973" i="3"/>
  <c r="AI973" i="3"/>
  <c r="AJ973" i="3"/>
  <c r="AK973" i="3"/>
  <c r="AL973" i="3"/>
  <c r="AM973" i="3"/>
  <c r="AN973" i="3"/>
  <c r="AP973" i="3"/>
  <c r="AH974" i="3"/>
  <c r="AI974" i="3"/>
  <c r="AJ974" i="3"/>
  <c r="AK974" i="3"/>
  <c r="AL974" i="3"/>
  <c r="AM974" i="3"/>
  <c r="AN974" i="3"/>
  <c r="AP974" i="3"/>
  <c r="AH975" i="3"/>
  <c r="AI975" i="3"/>
  <c r="AJ975" i="3"/>
  <c r="AK975" i="3"/>
  <c r="AL975" i="3"/>
  <c r="AM975" i="3"/>
  <c r="AN975" i="3"/>
  <c r="AP975" i="3"/>
  <c r="AH976" i="3"/>
  <c r="AI976" i="3"/>
  <c r="AJ976" i="3"/>
  <c r="AK976" i="3"/>
  <c r="AL976" i="3"/>
  <c r="AM976" i="3"/>
  <c r="AN976" i="3"/>
  <c r="AP976" i="3"/>
  <c r="AH977" i="3"/>
  <c r="AI977" i="3"/>
  <c r="AJ977" i="3"/>
  <c r="AK977" i="3"/>
  <c r="AL977" i="3"/>
  <c r="AM977" i="3"/>
  <c r="AN977" i="3"/>
  <c r="AP977" i="3"/>
  <c r="AH978" i="3"/>
  <c r="AI978" i="3"/>
  <c r="AJ978" i="3"/>
  <c r="AK978" i="3"/>
  <c r="AL978" i="3"/>
  <c r="AM978" i="3"/>
  <c r="AN978" i="3"/>
  <c r="AP978" i="3"/>
  <c r="AH979" i="3"/>
  <c r="AI979" i="3"/>
  <c r="AJ979" i="3"/>
  <c r="AK979" i="3"/>
  <c r="AL979" i="3"/>
  <c r="AM979" i="3"/>
  <c r="AN979" i="3"/>
  <c r="AP979" i="3"/>
  <c r="AH980" i="3"/>
  <c r="AI980" i="3"/>
  <c r="AJ980" i="3"/>
  <c r="AK980" i="3"/>
  <c r="AL980" i="3"/>
  <c r="AM980" i="3"/>
  <c r="AN980" i="3"/>
  <c r="AP980" i="3"/>
  <c r="AH981" i="3"/>
  <c r="AI981" i="3"/>
  <c r="AJ981" i="3"/>
  <c r="AK981" i="3"/>
  <c r="AL981" i="3"/>
  <c r="AM981" i="3"/>
  <c r="AN981" i="3"/>
  <c r="AP981" i="3"/>
  <c r="AH982" i="3"/>
  <c r="AI982" i="3"/>
  <c r="AJ982" i="3"/>
  <c r="AK982" i="3"/>
  <c r="AL982" i="3"/>
  <c r="AM982" i="3"/>
  <c r="AN982" i="3"/>
  <c r="AP982" i="3"/>
  <c r="AH983" i="3"/>
  <c r="AI983" i="3"/>
  <c r="AJ983" i="3"/>
  <c r="AK983" i="3"/>
  <c r="AL983" i="3"/>
  <c r="AM983" i="3"/>
  <c r="AN983" i="3"/>
  <c r="AP983" i="3"/>
  <c r="AH984" i="3"/>
  <c r="AI984" i="3"/>
  <c r="AJ984" i="3"/>
  <c r="AK984" i="3"/>
  <c r="AL984" i="3"/>
  <c r="AM984" i="3"/>
  <c r="AN984" i="3"/>
  <c r="AP984" i="3"/>
  <c r="AH985" i="3"/>
  <c r="AI985" i="3"/>
  <c r="AJ985" i="3"/>
  <c r="AK985" i="3"/>
  <c r="AL985" i="3"/>
  <c r="AM985" i="3"/>
  <c r="AN985" i="3"/>
  <c r="AP985" i="3"/>
  <c r="AH986" i="3"/>
  <c r="AI986" i="3"/>
  <c r="AJ986" i="3"/>
  <c r="AK986" i="3"/>
  <c r="AL986" i="3"/>
  <c r="AM986" i="3"/>
  <c r="AN986" i="3"/>
  <c r="AP986" i="3"/>
  <c r="AH987" i="3"/>
  <c r="AI987" i="3"/>
  <c r="AJ987" i="3"/>
  <c r="AK987" i="3"/>
  <c r="AL987" i="3"/>
  <c r="AM987" i="3"/>
  <c r="AN987" i="3"/>
  <c r="AP987" i="3"/>
  <c r="AH988" i="3"/>
  <c r="AI988" i="3"/>
  <c r="AJ988" i="3"/>
  <c r="AK988" i="3"/>
  <c r="AL988" i="3"/>
  <c r="AM988" i="3"/>
  <c r="AN988" i="3"/>
  <c r="AP988" i="3"/>
  <c r="AH989" i="3"/>
  <c r="AI989" i="3"/>
  <c r="AJ989" i="3"/>
  <c r="AK989" i="3"/>
  <c r="AL989" i="3"/>
  <c r="AM989" i="3"/>
  <c r="AN989" i="3"/>
  <c r="AP989" i="3"/>
  <c r="AH990" i="3"/>
  <c r="AI990" i="3"/>
  <c r="AJ990" i="3"/>
  <c r="AK990" i="3"/>
  <c r="AL990" i="3"/>
  <c r="AM990" i="3"/>
  <c r="AN990" i="3"/>
  <c r="AP990" i="3"/>
  <c r="AH991" i="3"/>
  <c r="AI991" i="3"/>
  <c r="AJ991" i="3"/>
  <c r="AK991" i="3"/>
  <c r="AL991" i="3"/>
  <c r="AM991" i="3"/>
  <c r="AN991" i="3"/>
  <c r="AP991" i="3"/>
  <c r="AH992" i="3"/>
  <c r="AI992" i="3"/>
  <c r="AJ992" i="3"/>
  <c r="AK992" i="3"/>
  <c r="AL992" i="3"/>
  <c r="AM992" i="3"/>
  <c r="AN992" i="3"/>
  <c r="AP992" i="3"/>
  <c r="AH993" i="3"/>
  <c r="AI993" i="3"/>
  <c r="AJ993" i="3"/>
  <c r="AK993" i="3"/>
  <c r="AL993" i="3"/>
  <c r="AM993" i="3"/>
  <c r="AN993" i="3"/>
  <c r="AP993" i="3"/>
  <c r="AH994" i="3"/>
  <c r="AI994" i="3"/>
  <c r="AJ994" i="3"/>
  <c r="AK994" i="3"/>
  <c r="AL994" i="3"/>
  <c r="AM994" i="3"/>
  <c r="AN994" i="3"/>
  <c r="AP994" i="3"/>
  <c r="AH995" i="3"/>
  <c r="AI995" i="3"/>
  <c r="AJ995" i="3"/>
  <c r="AK995" i="3"/>
  <c r="AL995" i="3"/>
  <c r="AM995" i="3"/>
  <c r="AN995" i="3"/>
  <c r="AP995" i="3"/>
  <c r="AH996" i="3"/>
  <c r="AI996" i="3"/>
  <c r="AJ996" i="3"/>
  <c r="AK996" i="3"/>
  <c r="AL996" i="3"/>
  <c r="AM996" i="3"/>
  <c r="AN996" i="3"/>
  <c r="AP996" i="3"/>
  <c r="AH997" i="3"/>
  <c r="AI997" i="3"/>
  <c r="AJ997" i="3"/>
  <c r="AK997" i="3"/>
  <c r="AL997" i="3"/>
  <c r="AM997" i="3"/>
  <c r="AN997" i="3"/>
  <c r="AP997" i="3"/>
  <c r="AH998" i="3"/>
  <c r="AI998" i="3"/>
  <c r="AJ998" i="3"/>
  <c r="AK998" i="3"/>
  <c r="AL998" i="3"/>
  <c r="AM998" i="3"/>
  <c r="AN998" i="3"/>
  <c r="AP998" i="3"/>
  <c r="AH999" i="3"/>
  <c r="AI999" i="3"/>
  <c r="AJ999" i="3"/>
  <c r="AK999" i="3"/>
  <c r="AL999" i="3"/>
  <c r="AM999" i="3"/>
  <c r="AN999" i="3"/>
  <c r="AP999" i="3"/>
  <c r="AH1000" i="3"/>
  <c r="AI1000" i="3"/>
  <c r="AJ1000" i="3"/>
  <c r="AK1000" i="3"/>
  <c r="AL1000" i="3"/>
  <c r="AM1000" i="3"/>
  <c r="AN1000" i="3"/>
  <c r="AP1000" i="3"/>
  <c r="AH1001" i="3"/>
  <c r="AI1001" i="3"/>
  <c r="AJ1001" i="3"/>
  <c r="AK1001" i="3"/>
  <c r="AL1001" i="3"/>
  <c r="AM1001" i="3"/>
  <c r="AN1001" i="3"/>
  <c r="AP1001" i="3"/>
  <c r="AH1002" i="3"/>
  <c r="AI1002" i="3"/>
  <c r="AJ1002" i="3"/>
  <c r="AK1002" i="3"/>
  <c r="AL1002" i="3"/>
  <c r="AM1002" i="3"/>
  <c r="AN1002" i="3"/>
  <c r="AP1002" i="3"/>
  <c r="AI2" i="3"/>
  <c r="AJ2" i="3"/>
  <c r="AK2" i="3"/>
  <c r="AL2" i="3"/>
  <c r="AM2" i="3"/>
  <c r="AN2" i="3"/>
  <c r="AP2" i="3"/>
  <c r="AH2" i="3"/>
  <c r="W3" i="3"/>
  <c r="X3" i="3"/>
  <c r="Y3" i="3"/>
  <c r="Z3" i="3"/>
  <c r="AA3" i="3"/>
  <c r="AB3" i="3"/>
  <c r="AC3" i="3"/>
  <c r="AE3" i="3"/>
  <c r="W4" i="3"/>
  <c r="X4" i="3"/>
  <c r="Y4" i="3"/>
  <c r="Z4" i="3"/>
  <c r="AA4" i="3"/>
  <c r="AB4" i="3"/>
  <c r="AC4" i="3"/>
  <c r="AE4" i="3"/>
  <c r="W5" i="3"/>
  <c r="X5" i="3"/>
  <c r="Y5" i="3"/>
  <c r="Z5" i="3"/>
  <c r="AA5" i="3"/>
  <c r="AB5" i="3"/>
  <c r="AC5" i="3"/>
  <c r="AE5" i="3"/>
  <c r="W6" i="3"/>
  <c r="X6" i="3"/>
  <c r="Y6" i="3"/>
  <c r="Z6" i="3"/>
  <c r="AA6" i="3"/>
  <c r="AB6" i="3"/>
  <c r="AC6" i="3"/>
  <c r="AE6" i="3"/>
  <c r="W7" i="3"/>
  <c r="X7" i="3"/>
  <c r="Y7" i="3"/>
  <c r="Z7" i="3"/>
  <c r="AA7" i="3"/>
  <c r="AB7" i="3"/>
  <c r="AC7" i="3"/>
  <c r="AE7" i="3"/>
  <c r="W8" i="3"/>
  <c r="X8" i="3"/>
  <c r="Y8" i="3"/>
  <c r="Z8" i="3"/>
  <c r="AA8" i="3"/>
  <c r="AB8" i="3"/>
  <c r="AC8" i="3"/>
  <c r="AE8" i="3"/>
  <c r="W9" i="3"/>
  <c r="X9" i="3"/>
  <c r="Y9" i="3"/>
  <c r="Z9" i="3"/>
  <c r="AA9" i="3"/>
  <c r="AB9" i="3"/>
  <c r="AC9" i="3"/>
  <c r="AE9" i="3"/>
  <c r="W10" i="3"/>
  <c r="X10" i="3"/>
  <c r="Y10" i="3"/>
  <c r="Z10" i="3"/>
  <c r="AA10" i="3"/>
  <c r="AB10" i="3"/>
  <c r="AC10" i="3"/>
  <c r="AE10" i="3"/>
  <c r="W11" i="3"/>
  <c r="X11" i="3"/>
  <c r="Y11" i="3"/>
  <c r="Z11" i="3"/>
  <c r="AA11" i="3"/>
  <c r="AB11" i="3"/>
  <c r="AC11" i="3"/>
  <c r="AE11" i="3"/>
  <c r="W12" i="3"/>
  <c r="X12" i="3"/>
  <c r="Y12" i="3"/>
  <c r="Z12" i="3"/>
  <c r="AA12" i="3"/>
  <c r="AB12" i="3"/>
  <c r="AC12" i="3"/>
  <c r="AE12" i="3"/>
  <c r="W13" i="3"/>
  <c r="X13" i="3"/>
  <c r="Y13" i="3"/>
  <c r="Z13" i="3"/>
  <c r="AA13" i="3"/>
  <c r="AB13" i="3"/>
  <c r="AC13" i="3"/>
  <c r="AE13" i="3"/>
  <c r="W14" i="3"/>
  <c r="X14" i="3"/>
  <c r="Y14" i="3"/>
  <c r="Z14" i="3"/>
  <c r="AA14" i="3"/>
  <c r="AB14" i="3"/>
  <c r="AC14" i="3"/>
  <c r="AE14" i="3"/>
  <c r="W15" i="3"/>
  <c r="X15" i="3"/>
  <c r="Y15" i="3"/>
  <c r="Z15" i="3"/>
  <c r="AA15" i="3"/>
  <c r="AB15" i="3"/>
  <c r="AC15" i="3"/>
  <c r="AE15" i="3"/>
  <c r="W16" i="3"/>
  <c r="X16" i="3"/>
  <c r="Y16" i="3"/>
  <c r="Z16" i="3"/>
  <c r="AA16" i="3"/>
  <c r="AB16" i="3"/>
  <c r="AC16" i="3"/>
  <c r="AE16" i="3"/>
  <c r="W17" i="3"/>
  <c r="X17" i="3"/>
  <c r="Y17" i="3"/>
  <c r="Z17" i="3"/>
  <c r="AA17" i="3"/>
  <c r="AB17" i="3"/>
  <c r="AC17" i="3"/>
  <c r="AE17" i="3"/>
  <c r="W18" i="3"/>
  <c r="X18" i="3"/>
  <c r="Y18" i="3"/>
  <c r="Z18" i="3"/>
  <c r="AA18" i="3"/>
  <c r="AB18" i="3"/>
  <c r="AC18" i="3"/>
  <c r="AE18" i="3"/>
  <c r="W19" i="3"/>
  <c r="X19" i="3"/>
  <c r="Y19" i="3"/>
  <c r="Z19" i="3"/>
  <c r="AA19" i="3"/>
  <c r="AB19" i="3"/>
  <c r="AC19" i="3"/>
  <c r="AE19" i="3"/>
  <c r="W20" i="3"/>
  <c r="X20" i="3"/>
  <c r="Y20" i="3"/>
  <c r="Z20" i="3"/>
  <c r="AA20" i="3"/>
  <c r="AB20" i="3"/>
  <c r="AC20" i="3"/>
  <c r="AE20" i="3"/>
  <c r="W21" i="3"/>
  <c r="X21" i="3"/>
  <c r="Y21" i="3"/>
  <c r="Z21" i="3"/>
  <c r="AA21" i="3"/>
  <c r="AB21" i="3"/>
  <c r="AC21" i="3"/>
  <c r="AE21" i="3"/>
  <c r="W22" i="3"/>
  <c r="X22" i="3"/>
  <c r="Y22" i="3"/>
  <c r="Z22" i="3"/>
  <c r="AA22" i="3"/>
  <c r="AB22" i="3"/>
  <c r="AC22" i="3"/>
  <c r="AE22" i="3"/>
  <c r="W23" i="3"/>
  <c r="X23" i="3"/>
  <c r="Y23" i="3"/>
  <c r="Z23" i="3"/>
  <c r="AA23" i="3"/>
  <c r="AB23" i="3"/>
  <c r="AC23" i="3"/>
  <c r="AE23" i="3"/>
  <c r="W24" i="3"/>
  <c r="X24" i="3"/>
  <c r="Y24" i="3"/>
  <c r="Z24" i="3"/>
  <c r="AA24" i="3"/>
  <c r="AB24" i="3"/>
  <c r="AC24" i="3"/>
  <c r="AE24" i="3"/>
  <c r="W25" i="3"/>
  <c r="X25" i="3"/>
  <c r="Y25" i="3"/>
  <c r="Z25" i="3"/>
  <c r="AA25" i="3"/>
  <c r="AB25" i="3"/>
  <c r="AC25" i="3"/>
  <c r="AE25" i="3"/>
  <c r="W26" i="3"/>
  <c r="X26" i="3"/>
  <c r="Y26" i="3"/>
  <c r="Z26" i="3"/>
  <c r="AA26" i="3"/>
  <c r="AB26" i="3"/>
  <c r="AC26" i="3"/>
  <c r="AE26" i="3"/>
  <c r="W27" i="3"/>
  <c r="X27" i="3"/>
  <c r="Y27" i="3"/>
  <c r="Z27" i="3"/>
  <c r="AA27" i="3"/>
  <c r="AB27" i="3"/>
  <c r="AC27" i="3"/>
  <c r="AE27" i="3"/>
  <c r="W28" i="3"/>
  <c r="X28" i="3"/>
  <c r="Y28" i="3"/>
  <c r="Z28" i="3"/>
  <c r="AA28" i="3"/>
  <c r="AB28" i="3"/>
  <c r="AC28" i="3"/>
  <c r="AE28" i="3"/>
  <c r="W29" i="3"/>
  <c r="X29" i="3"/>
  <c r="Y29" i="3"/>
  <c r="Z29" i="3"/>
  <c r="AA29" i="3"/>
  <c r="AB29" i="3"/>
  <c r="AC29" i="3"/>
  <c r="AE29" i="3"/>
  <c r="W30" i="3"/>
  <c r="X30" i="3"/>
  <c r="Y30" i="3"/>
  <c r="Z30" i="3"/>
  <c r="AA30" i="3"/>
  <c r="AB30" i="3"/>
  <c r="AC30" i="3"/>
  <c r="AE30" i="3"/>
  <c r="W31" i="3"/>
  <c r="X31" i="3"/>
  <c r="Y31" i="3"/>
  <c r="Z31" i="3"/>
  <c r="AA31" i="3"/>
  <c r="AB31" i="3"/>
  <c r="AC31" i="3"/>
  <c r="AE31" i="3"/>
  <c r="W32" i="3"/>
  <c r="X32" i="3"/>
  <c r="Y32" i="3"/>
  <c r="Z32" i="3"/>
  <c r="AA32" i="3"/>
  <c r="AB32" i="3"/>
  <c r="AC32" i="3"/>
  <c r="AE32" i="3"/>
  <c r="W33" i="3"/>
  <c r="X33" i="3"/>
  <c r="Y33" i="3"/>
  <c r="Z33" i="3"/>
  <c r="AA33" i="3"/>
  <c r="AB33" i="3"/>
  <c r="AC33" i="3"/>
  <c r="AE33" i="3"/>
  <c r="W34" i="3"/>
  <c r="X34" i="3"/>
  <c r="Y34" i="3"/>
  <c r="Z34" i="3"/>
  <c r="AA34" i="3"/>
  <c r="AB34" i="3"/>
  <c r="AC34" i="3"/>
  <c r="AE34" i="3"/>
  <c r="W35" i="3"/>
  <c r="X35" i="3"/>
  <c r="Y35" i="3"/>
  <c r="Z35" i="3"/>
  <c r="AA35" i="3"/>
  <c r="AB35" i="3"/>
  <c r="AC35" i="3"/>
  <c r="AE35" i="3"/>
  <c r="W36" i="3"/>
  <c r="X36" i="3"/>
  <c r="Y36" i="3"/>
  <c r="Z36" i="3"/>
  <c r="AA36" i="3"/>
  <c r="AB36" i="3"/>
  <c r="AC36" i="3"/>
  <c r="AE36" i="3"/>
  <c r="W37" i="3"/>
  <c r="X37" i="3"/>
  <c r="Y37" i="3"/>
  <c r="Z37" i="3"/>
  <c r="AA37" i="3"/>
  <c r="AB37" i="3"/>
  <c r="AC37" i="3"/>
  <c r="AE37" i="3"/>
  <c r="W38" i="3"/>
  <c r="X38" i="3"/>
  <c r="Y38" i="3"/>
  <c r="Z38" i="3"/>
  <c r="AA38" i="3"/>
  <c r="AB38" i="3"/>
  <c r="AC38" i="3"/>
  <c r="AE38" i="3"/>
  <c r="W39" i="3"/>
  <c r="X39" i="3"/>
  <c r="Y39" i="3"/>
  <c r="Z39" i="3"/>
  <c r="AA39" i="3"/>
  <c r="AB39" i="3"/>
  <c r="AC39" i="3"/>
  <c r="AE39" i="3"/>
  <c r="W40" i="3"/>
  <c r="X40" i="3"/>
  <c r="Y40" i="3"/>
  <c r="Z40" i="3"/>
  <c r="AA40" i="3"/>
  <c r="AB40" i="3"/>
  <c r="AC40" i="3"/>
  <c r="AE40" i="3"/>
  <c r="W41" i="3"/>
  <c r="X41" i="3"/>
  <c r="Y41" i="3"/>
  <c r="Z41" i="3"/>
  <c r="AA41" i="3"/>
  <c r="AB41" i="3"/>
  <c r="AC41" i="3"/>
  <c r="AE41" i="3"/>
  <c r="W42" i="3"/>
  <c r="X42" i="3"/>
  <c r="Y42" i="3"/>
  <c r="Z42" i="3"/>
  <c r="AA42" i="3"/>
  <c r="AB42" i="3"/>
  <c r="AC42" i="3"/>
  <c r="AE42" i="3"/>
  <c r="W43" i="3"/>
  <c r="X43" i="3"/>
  <c r="Y43" i="3"/>
  <c r="Z43" i="3"/>
  <c r="AA43" i="3"/>
  <c r="AB43" i="3"/>
  <c r="AC43" i="3"/>
  <c r="AE43" i="3"/>
  <c r="W44" i="3"/>
  <c r="X44" i="3"/>
  <c r="Y44" i="3"/>
  <c r="Z44" i="3"/>
  <c r="AA44" i="3"/>
  <c r="AB44" i="3"/>
  <c r="AC44" i="3"/>
  <c r="AE44" i="3"/>
  <c r="W45" i="3"/>
  <c r="X45" i="3"/>
  <c r="Y45" i="3"/>
  <c r="Z45" i="3"/>
  <c r="AA45" i="3"/>
  <c r="AB45" i="3"/>
  <c r="AC45" i="3"/>
  <c r="AE45" i="3"/>
  <c r="W46" i="3"/>
  <c r="X46" i="3"/>
  <c r="Y46" i="3"/>
  <c r="Z46" i="3"/>
  <c r="AA46" i="3"/>
  <c r="AB46" i="3"/>
  <c r="AC46" i="3"/>
  <c r="AE46" i="3"/>
  <c r="W47" i="3"/>
  <c r="X47" i="3"/>
  <c r="Y47" i="3"/>
  <c r="Z47" i="3"/>
  <c r="AA47" i="3"/>
  <c r="AB47" i="3"/>
  <c r="AC47" i="3"/>
  <c r="AE47" i="3"/>
  <c r="W48" i="3"/>
  <c r="X48" i="3"/>
  <c r="Y48" i="3"/>
  <c r="Z48" i="3"/>
  <c r="AA48" i="3"/>
  <c r="AB48" i="3"/>
  <c r="AC48" i="3"/>
  <c r="AE48" i="3"/>
  <c r="W49" i="3"/>
  <c r="X49" i="3"/>
  <c r="Y49" i="3"/>
  <c r="Z49" i="3"/>
  <c r="AA49" i="3"/>
  <c r="AB49" i="3"/>
  <c r="AC49" i="3"/>
  <c r="AE49" i="3"/>
  <c r="W50" i="3"/>
  <c r="X50" i="3"/>
  <c r="Y50" i="3"/>
  <c r="Z50" i="3"/>
  <c r="AA50" i="3"/>
  <c r="AB50" i="3"/>
  <c r="AC50" i="3"/>
  <c r="AE50" i="3"/>
  <c r="W51" i="3"/>
  <c r="X51" i="3"/>
  <c r="Y51" i="3"/>
  <c r="Z51" i="3"/>
  <c r="AA51" i="3"/>
  <c r="AB51" i="3"/>
  <c r="AC51" i="3"/>
  <c r="AE51" i="3"/>
  <c r="W52" i="3"/>
  <c r="X52" i="3"/>
  <c r="Y52" i="3"/>
  <c r="Z52" i="3"/>
  <c r="AA52" i="3"/>
  <c r="AB52" i="3"/>
  <c r="AC52" i="3"/>
  <c r="AE52" i="3"/>
  <c r="W53" i="3"/>
  <c r="X53" i="3"/>
  <c r="Y53" i="3"/>
  <c r="Z53" i="3"/>
  <c r="AA53" i="3"/>
  <c r="AB53" i="3"/>
  <c r="AC53" i="3"/>
  <c r="AE53" i="3"/>
  <c r="W54" i="3"/>
  <c r="X54" i="3"/>
  <c r="Y54" i="3"/>
  <c r="Z54" i="3"/>
  <c r="AA54" i="3"/>
  <c r="AB54" i="3"/>
  <c r="AC54" i="3"/>
  <c r="AE54" i="3"/>
  <c r="W55" i="3"/>
  <c r="X55" i="3"/>
  <c r="Y55" i="3"/>
  <c r="Z55" i="3"/>
  <c r="AA55" i="3"/>
  <c r="AB55" i="3"/>
  <c r="AC55" i="3"/>
  <c r="AE55" i="3"/>
  <c r="W56" i="3"/>
  <c r="X56" i="3"/>
  <c r="Y56" i="3"/>
  <c r="Z56" i="3"/>
  <c r="AA56" i="3"/>
  <c r="AB56" i="3"/>
  <c r="AC56" i="3"/>
  <c r="AE56" i="3"/>
  <c r="W57" i="3"/>
  <c r="X57" i="3"/>
  <c r="Y57" i="3"/>
  <c r="Z57" i="3"/>
  <c r="AA57" i="3"/>
  <c r="AB57" i="3"/>
  <c r="AC57" i="3"/>
  <c r="AE57" i="3"/>
  <c r="W58" i="3"/>
  <c r="X58" i="3"/>
  <c r="Y58" i="3"/>
  <c r="Z58" i="3"/>
  <c r="AA58" i="3"/>
  <c r="AB58" i="3"/>
  <c r="AC58" i="3"/>
  <c r="AE58" i="3"/>
  <c r="W59" i="3"/>
  <c r="X59" i="3"/>
  <c r="Y59" i="3"/>
  <c r="Z59" i="3"/>
  <c r="AA59" i="3"/>
  <c r="AB59" i="3"/>
  <c r="AC59" i="3"/>
  <c r="AE59" i="3"/>
  <c r="W60" i="3"/>
  <c r="X60" i="3"/>
  <c r="Y60" i="3"/>
  <c r="Z60" i="3"/>
  <c r="AA60" i="3"/>
  <c r="AB60" i="3"/>
  <c r="AC60" i="3"/>
  <c r="AE60" i="3"/>
  <c r="W61" i="3"/>
  <c r="X61" i="3"/>
  <c r="Y61" i="3"/>
  <c r="Z61" i="3"/>
  <c r="AA61" i="3"/>
  <c r="AB61" i="3"/>
  <c r="AC61" i="3"/>
  <c r="AE61" i="3"/>
  <c r="W62" i="3"/>
  <c r="X62" i="3"/>
  <c r="Y62" i="3"/>
  <c r="Z62" i="3"/>
  <c r="AA62" i="3"/>
  <c r="AB62" i="3"/>
  <c r="AC62" i="3"/>
  <c r="AE62" i="3"/>
  <c r="W63" i="3"/>
  <c r="X63" i="3"/>
  <c r="Y63" i="3"/>
  <c r="Z63" i="3"/>
  <c r="AA63" i="3"/>
  <c r="AB63" i="3"/>
  <c r="AC63" i="3"/>
  <c r="AE63" i="3"/>
  <c r="W64" i="3"/>
  <c r="X64" i="3"/>
  <c r="Y64" i="3"/>
  <c r="Z64" i="3"/>
  <c r="AA64" i="3"/>
  <c r="AB64" i="3"/>
  <c r="AC64" i="3"/>
  <c r="AE64" i="3"/>
  <c r="W65" i="3"/>
  <c r="X65" i="3"/>
  <c r="Y65" i="3"/>
  <c r="Z65" i="3"/>
  <c r="AA65" i="3"/>
  <c r="AB65" i="3"/>
  <c r="AC65" i="3"/>
  <c r="AE65" i="3"/>
  <c r="W66" i="3"/>
  <c r="X66" i="3"/>
  <c r="Y66" i="3"/>
  <c r="Z66" i="3"/>
  <c r="AA66" i="3"/>
  <c r="AB66" i="3"/>
  <c r="AC66" i="3"/>
  <c r="AE66" i="3"/>
  <c r="W67" i="3"/>
  <c r="X67" i="3"/>
  <c r="Y67" i="3"/>
  <c r="Z67" i="3"/>
  <c r="AA67" i="3"/>
  <c r="AB67" i="3"/>
  <c r="AC67" i="3"/>
  <c r="AE67" i="3"/>
  <c r="W68" i="3"/>
  <c r="X68" i="3"/>
  <c r="Y68" i="3"/>
  <c r="Z68" i="3"/>
  <c r="AA68" i="3"/>
  <c r="AB68" i="3"/>
  <c r="AC68" i="3"/>
  <c r="AE68" i="3"/>
  <c r="W69" i="3"/>
  <c r="X69" i="3"/>
  <c r="Y69" i="3"/>
  <c r="Z69" i="3"/>
  <c r="AA69" i="3"/>
  <c r="AB69" i="3"/>
  <c r="AC69" i="3"/>
  <c r="AE69" i="3"/>
  <c r="W70" i="3"/>
  <c r="X70" i="3"/>
  <c r="Y70" i="3"/>
  <c r="Z70" i="3"/>
  <c r="AA70" i="3"/>
  <c r="AB70" i="3"/>
  <c r="AC70" i="3"/>
  <c r="AE70" i="3"/>
  <c r="W71" i="3"/>
  <c r="X71" i="3"/>
  <c r="Y71" i="3"/>
  <c r="Z71" i="3"/>
  <c r="AA71" i="3"/>
  <c r="AB71" i="3"/>
  <c r="AC71" i="3"/>
  <c r="AE71" i="3"/>
  <c r="W72" i="3"/>
  <c r="X72" i="3"/>
  <c r="Y72" i="3"/>
  <c r="Z72" i="3"/>
  <c r="AA72" i="3"/>
  <c r="AB72" i="3"/>
  <c r="AC72" i="3"/>
  <c r="AE72" i="3"/>
  <c r="W73" i="3"/>
  <c r="X73" i="3"/>
  <c r="Y73" i="3"/>
  <c r="Z73" i="3"/>
  <c r="AA73" i="3"/>
  <c r="AB73" i="3"/>
  <c r="AC73" i="3"/>
  <c r="AE73" i="3"/>
  <c r="W74" i="3"/>
  <c r="X74" i="3"/>
  <c r="Y74" i="3"/>
  <c r="Z74" i="3"/>
  <c r="AA74" i="3"/>
  <c r="AB74" i="3"/>
  <c r="AC74" i="3"/>
  <c r="AE74" i="3"/>
  <c r="W75" i="3"/>
  <c r="X75" i="3"/>
  <c r="Y75" i="3"/>
  <c r="Z75" i="3"/>
  <c r="AA75" i="3"/>
  <c r="AB75" i="3"/>
  <c r="AC75" i="3"/>
  <c r="AE75" i="3"/>
  <c r="W76" i="3"/>
  <c r="X76" i="3"/>
  <c r="Y76" i="3"/>
  <c r="Z76" i="3"/>
  <c r="AA76" i="3"/>
  <c r="AB76" i="3"/>
  <c r="AC76" i="3"/>
  <c r="AE76" i="3"/>
  <c r="W77" i="3"/>
  <c r="X77" i="3"/>
  <c r="Y77" i="3"/>
  <c r="Z77" i="3"/>
  <c r="AA77" i="3"/>
  <c r="AB77" i="3"/>
  <c r="AC77" i="3"/>
  <c r="AE77" i="3"/>
  <c r="W78" i="3"/>
  <c r="X78" i="3"/>
  <c r="Y78" i="3"/>
  <c r="Z78" i="3"/>
  <c r="AA78" i="3"/>
  <c r="AB78" i="3"/>
  <c r="AC78" i="3"/>
  <c r="AE78" i="3"/>
  <c r="W79" i="3"/>
  <c r="X79" i="3"/>
  <c r="Y79" i="3"/>
  <c r="Z79" i="3"/>
  <c r="AA79" i="3"/>
  <c r="AB79" i="3"/>
  <c r="AC79" i="3"/>
  <c r="AE79" i="3"/>
  <c r="W80" i="3"/>
  <c r="X80" i="3"/>
  <c r="Y80" i="3"/>
  <c r="Z80" i="3"/>
  <c r="AA80" i="3"/>
  <c r="AB80" i="3"/>
  <c r="AC80" i="3"/>
  <c r="AE80" i="3"/>
  <c r="W81" i="3"/>
  <c r="X81" i="3"/>
  <c r="Y81" i="3"/>
  <c r="Z81" i="3"/>
  <c r="AA81" i="3"/>
  <c r="AB81" i="3"/>
  <c r="AC81" i="3"/>
  <c r="AE81" i="3"/>
  <c r="W82" i="3"/>
  <c r="X82" i="3"/>
  <c r="Y82" i="3"/>
  <c r="Z82" i="3"/>
  <c r="AA82" i="3"/>
  <c r="AB82" i="3"/>
  <c r="AC82" i="3"/>
  <c r="AE82" i="3"/>
  <c r="W83" i="3"/>
  <c r="X83" i="3"/>
  <c r="Y83" i="3"/>
  <c r="Z83" i="3"/>
  <c r="AA83" i="3"/>
  <c r="AB83" i="3"/>
  <c r="AC83" i="3"/>
  <c r="AE83" i="3"/>
  <c r="W84" i="3"/>
  <c r="X84" i="3"/>
  <c r="Y84" i="3"/>
  <c r="Z84" i="3"/>
  <c r="AA84" i="3"/>
  <c r="AB84" i="3"/>
  <c r="AC84" i="3"/>
  <c r="AE84" i="3"/>
  <c r="W85" i="3"/>
  <c r="X85" i="3"/>
  <c r="Y85" i="3"/>
  <c r="Z85" i="3"/>
  <c r="AA85" i="3"/>
  <c r="AB85" i="3"/>
  <c r="AC85" i="3"/>
  <c r="AE85" i="3"/>
  <c r="W86" i="3"/>
  <c r="X86" i="3"/>
  <c r="Y86" i="3"/>
  <c r="Z86" i="3"/>
  <c r="AA86" i="3"/>
  <c r="AB86" i="3"/>
  <c r="AC86" i="3"/>
  <c r="AE86" i="3"/>
  <c r="W87" i="3"/>
  <c r="X87" i="3"/>
  <c r="Y87" i="3"/>
  <c r="Z87" i="3"/>
  <c r="AA87" i="3"/>
  <c r="AB87" i="3"/>
  <c r="AC87" i="3"/>
  <c r="AE87" i="3"/>
  <c r="W88" i="3"/>
  <c r="X88" i="3"/>
  <c r="Y88" i="3"/>
  <c r="Z88" i="3"/>
  <c r="AA88" i="3"/>
  <c r="AB88" i="3"/>
  <c r="AC88" i="3"/>
  <c r="AE88" i="3"/>
  <c r="W89" i="3"/>
  <c r="X89" i="3"/>
  <c r="Y89" i="3"/>
  <c r="Z89" i="3"/>
  <c r="AA89" i="3"/>
  <c r="AB89" i="3"/>
  <c r="AC89" i="3"/>
  <c r="AE89" i="3"/>
  <c r="W90" i="3"/>
  <c r="X90" i="3"/>
  <c r="Y90" i="3"/>
  <c r="Z90" i="3"/>
  <c r="AA90" i="3"/>
  <c r="AB90" i="3"/>
  <c r="AC90" i="3"/>
  <c r="AE90" i="3"/>
  <c r="W91" i="3"/>
  <c r="X91" i="3"/>
  <c r="Y91" i="3"/>
  <c r="Z91" i="3"/>
  <c r="AA91" i="3"/>
  <c r="AB91" i="3"/>
  <c r="AC91" i="3"/>
  <c r="AE91" i="3"/>
  <c r="W92" i="3"/>
  <c r="X92" i="3"/>
  <c r="Y92" i="3"/>
  <c r="Z92" i="3"/>
  <c r="AA92" i="3"/>
  <c r="AB92" i="3"/>
  <c r="AC92" i="3"/>
  <c r="AE92" i="3"/>
  <c r="W93" i="3"/>
  <c r="X93" i="3"/>
  <c r="Y93" i="3"/>
  <c r="Z93" i="3"/>
  <c r="AA93" i="3"/>
  <c r="AB93" i="3"/>
  <c r="AC93" i="3"/>
  <c r="AE93" i="3"/>
  <c r="W94" i="3"/>
  <c r="X94" i="3"/>
  <c r="Y94" i="3"/>
  <c r="Z94" i="3"/>
  <c r="AA94" i="3"/>
  <c r="AB94" i="3"/>
  <c r="AC94" i="3"/>
  <c r="AE94" i="3"/>
  <c r="W95" i="3"/>
  <c r="X95" i="3"/>
  <c r="Y95" i="3"/>
  <c r="Z95" i="3"/>
  <c r="AA95" i="3"/>
  <c r="AB95" i="3"/>
  <c r="AC95" i="3"/>
  <c r="AE95" i="3"/>
  <c r="W96" i="3"/>
  <c r="X96" i="3"/>
  <c r="Y96" i="3"/>
  <c r="Z96" i="3"/>
  <c r="AA96" i="3"/>
  <c r="AB96" i="3"/>
  <c r="AC96" i="3"/>
  <c r="AE96" i="3"/>
  <c r="W97" i="3"/>
  <c r="X97" i="3"/>
  <c r="Y97" i="3"/>
  <c r="Z97" i="3"/>
  <c r="AA97" i="3"/>
  <c r="AB97" i="3"/>
  <c r="AC97" i="3"/>
  <c r="AE97" i="3"/>
  <c r="W98" i="3"/>
  <c r="X98" i="3"/>
  <c r="Y98" i="3"/>
  <c r="Z98" i="3"/>
  <c r="AA98" i="3"/>
  <c r="AB98" i="3"/>
  <c r="AC98" i="3"/>
  <c r="AE98" i="3"/>
  <c r="W99" i="3"/>
  <c r="X99" i="3"/>
  <c r="Y99" i="3"/>
  <c r="Z99" i="3"/>
  <c r="AA99" i="3"/>
  <c r="AB99" i="3"/>
  <c r="AC99" i="3"/>
  <c r="AE99" i="3"/>
  <c r="W100" i="3"/>
  <c r="X100" i="3"/>
  <c r="Y100" i="3"/>
  <c r="Z100" i="3"/>
  <c r="AA100" i="3"/>
  <c r="AB100" i="3"/>
  <c r="AC100" i="3"/>
  <c r="AE100" i="3"/>
  <c r="W101" i="3"/>
  <c r="X101" i="3"/>
  <c r="Y101" i="3"/>
  <c r="Z101" i="3"/>
  <c r="AA101" i="3"/>
  <c r="AB101" i="3"/>
  <c r="AC101" i="3"/>
  <c r="AE101" i="3"/>
  <c r="W102" i="3"/>
  <c r="X102" i="3"/>
  <c r="Y102" i="3"/>
  <c r="Z102" i="3"/>
  <c r="AA102" i="3"/>
  <c r="AB102" i="3"/>
  <c r="AC102" i="3"/>
  <c r="AE102" i="3"/>
  <c r="W103" i="3"/>
  <c r="X103" i="3"/>
  <c r="Y103" i="3"/>
  <c r="Z103" i="3"/>
  <c r="AA103" i="3"/>
  <c r="AB103" i="3"/>
  <c r="AC103" i="3"/>
  <c r="AE103" i="3"/>
  <c r="W104" i="3"/>
  <c r="X104" i="3"/>
  <c r="Y104" i="3"/>
  <c r="Z104" i="3"/>
  <c r="AA104" i="3"/>
  <c r="AB104" i="3"/>
  <c r="AC104" i="3"/>
  <c r="AE104" i="3"/>
  <c r="W105" i="3"/>
  <c r="X105" i="3"/>
  <c r="Y105" i="3"/>
  <c r="Z105" i="3"/>
  <c r="AA105" i="3"/>
  <c r="AB105" i="3"/>
  <c r="AC105" i="3"/>
  <c r="AE105" i="3"/>
  <c r="W106" i="3"/>
  <c r="X106" i="3"/>
  <c r="Y106" i="3"/>
  <c r="Z106" i="3"/>
  <c r="AA106" i="3"/>
  <c r="AB106" i="3"/>
  <c r="AC106" i="3"/>
  <c r="AE106" i="3"/>
  <c r="W107" i="3"/>
  <c r="X107" i="3"/>
  <c r="Y107" i="3"/>
  <c r="Z107" i="3"/>
  <c r="AA107" i="3"/>
  <c r="AB107" i="3"/>
  <c r="AC107" i="3"/>
  <c r="AE107" i="3"/>
  <c r="W108" i="3"/>
  <c r="X108" i="3"/>
  <c r="Y108" i="3"/>
  <c r="Z108" i="3"/>
  <c r="AA108" i="3"/>
  <c r="AB108" i="3"/>
  <c r="AC108" i="3"/>
  <c r="AE108" i="3"/>
  <c r="W109" i="3"/>
  <c r="X109" i="3"/>
  <c r="Y109" i="3"/>
  <c r="Z109" i="3"/>
  <c r="AA109" i="3"/>
  <c r="AB109" i="3"/>
  <c r="AC109" i="3"/>
  <c r="AE109" i="3"/>
  <c r="W110" i="3"/>
  <c r="X110" i="3"/>
  <c r="Y110" i="3"/>
  <c r="Z110" i="3"/>
  <c r="AA110" i="3"/>
  <c r="AB110" i="3"/>
  <c r="AC110" i="3"/>
  <c r="AE110" i="3"/>
  <c r="W111" i="3"/>
  <c r="X111" i="3"/>
  <c r="Y111" i="3"/>
  <c r="Z111" i="3"/>
  <c r="AA111" i="3"/>
  <c r="AB111" i="3"/>
  <c r="AC111" i="3"/>
  <c r="AE111" i="3"/>
  <c r="W112" i="3"/>
  <c r="X112" i="3"/>
  <c r="Y112" i="3"/>
  <c r="Z112" i="3"/>
  <c r="AA112" i="3"/>
  <c r="AB112" i="3"/>
  <c r="AC112" i="3"/>
  <c r="AE112" i="3"/>
  <c r="W113" i="3"/>
  <c r="X113" i="3"/>
  <c r="Y113" i="3"/>
  <c r="Z113" i="3"/>
  <c r="AA113" i="3"/>
  <c r="AB113" i="3"/>
  <c r="AC113" i="3"/>
  <c r="AE113" i="3"/>
  <c r="W114" i="3"/>
  <c r="X114" i="3"/>
  <c r="Y114" i="3"/>
  <c r="Z114" i="3"/>
  <c r="AA114" i="3"/>
  <c r="AB114" i="3"/>
  <c r="AC114" i="3"/>
  <c r="AE114" i="3"/>
  <c r="W115" i="3"/>
  <c r="X115" i="3"/>
  <c r="Y115" i="3"/>
  <c r="Z115" i="3"/>
  <c r="AA115" i="3"/>
  <c r="AB115" i="3"/>
  <c r="AC115" i="3"/>
  <c r="AE115" i="3"/>
  <c r="W116" i="3"/>
  <c r="X116" i="3"/>
  <c r="Y116" i="3"/>
  <c r="Z116" i="3"/>
  <c r="AA116" i="3"/>
  <c r="AB116" i="3"/>
  <c r="AC116" i="3"/>
  <c r="AE116" i="3"/>
  <c r="W117" i="3"/>
  <c r="X117" i="3"/>
  <c r="Y117" i="3"/>
  <c r="Z117" i="3"/>
  <c r="AA117" i="3"/>
  <c r="AB117" i="3"/>
  <c r="AC117" i="3"/>
  <c r="AE117" i="3"/>
  <c r="W118" i="3"/>
  <c r="X118" i="3"/>
  <c r="Y118" i="3"/>
  <c r="Z118" i="3"/>
  <c r="AA118" i="3"/>
  <c r="AB118" i="3"/>
  <c r="AC118" i="3"/>
  <c r="AE118" i="3"/>
  <c r="W119" i="3"/>
  <c r="X119" i="3"/>
  <c r="Y119" i="3"/>
  <c r="Z119" i="3"/>
  <c r="AA119" i="3"/>
  <c r="AB119" i="3"/>
  <c r="AC119" i="3"/>
  <c r="AE119" i="3"/>
  <c r="W120" i="3"/>
  <c r="X120" i="3"/>
  <c r="Y120" i="3"/>
  <c r="Z120" i="3"/>
  <c r="AA120" i="3"/>
  <c r="AB120" i="3"/>
  <c r="AC120" i="3"/>
  <c r="AE120" i="3"/>
  <c r="W121" i="3"/>
  <c r="X121" i="3"/>
  <c r="Y121" i="3"/>
  <c r="Z121" i="3"/>
  <c r="AA121" i="3"/>
  <c r="AB121" i="3"/>
  <c r="AC121" i="3"/>
  <c r="AE121" i="3"/>
  <c r="W122" i="3"/>
  <c r="X122" i="3"/>
  <c r="Y122" i="3"/>
  <c r="Z122" i="3"/>
  <c r="AA122" i="3"/>
  <c r="AB122" i="3"/>
  <c r="AC122" i="3"/>
  <c r="AE122" i="3"/>
  <c r="W123" i="3"/>
  <c r="X123" i="3"/>
  <c r="Y123" i="3"/>
  <c r="Z123" i="3"/>
  <c r="AA123" i="3"/>
  <c r="AB123" i="3"/>
  <c r="AC123" i="3"/>
  <c r="AE123" i="3"/>
  <c r="W124" i="3"/>
  <c r="X124" i="3"/>
  <c r="Y124" i="3"/>
  <c r="Z124" i="3"/>
  <c r="AA124" i="3"/>
  <c r="AB124" i="3"/>
  <c r="AC124" i="3"/>
  <c r="AE124" i="3"/>
  <c r="W125" i="3"/>
  <c r="X125" i="3"/>
  <c r="Y125" i="3"/>
  <c r="Z125" i="3"/>
  <c r="AA125" i="3"/>
  <c r="AB125" i="3"/>
  <c r="AC125" i="3"/>
  <c r="AE125" i="3"/>
  <c r="W126" i="3"/>
  <c r="X126" i="3"/>
  <c r="Y126" i="3"/>
  <c r="Z126" i="3"/>
  <c r="AA126" i="3"/>
  <c r="AB126" i="3"/>
  <c r="AC126" i="3"/>
  <c r="AE126" i="3"/>
  <c r="W127" i="3"/>
  <c r="X127" i="3"/>
  <c r="Y127" i="3"/>
  <c r="Z127" i="3"/>
  <c r="AA127" i="3"/>
  <c r="AB127" i="3"/>
  <c r="AC127" i="3"/>
  <c r="AE127" i="3"/>
  <c r="W128" i="3"/>
  <c r="X128" i="3"/>
  <c r="Y128" i="3"/>
  <c r="Z128" i="3"/>
  <c r="AA128" i="3"/>
  <c r="AB128" i="3"/>
  <c r="AC128" i="3"/>
  <c r="AE128" i="3"/>
  <c r="W129" i="3"/>
  <c r="X129" i="3"/>
  <c r="Y129" i="3"/>
  <c r="Z129" i="3"/>
  <c r="AA129" i="3"/>
  <c r="AB129" i="3"/>
  <c r="AC129" i="3"/>
  <c r="AE129" i="3"/>
  <c r="W130" i="3"/>
  <c r="X130" i="3"/>
  <c r="Y130" i="3"/>
  <c r="Z130" i="3"/>
  <c r="AA130" i="3"/>
  <c r="AB130" i="3"/>
  <c r="AC130" i="3"/>
  <c r="AE130" i="3"/>
  <c r="W131" i="3"/>
  <c r="X131" i="3"/>
  <c r="Y131" i="3"/>
  <c r="Z131" i="3"/>
  <c r="AA131" i="3"/>
  <c r="AB131" i="3"/>
  <c r="AC131" i="3"/>
  <c r="AE131" i="3"/>
  <c r="W132" i="3"/>
  <c r="X132" i="3"/>
  <c r="Y132" i="3"/>
  <c r="Z132" i="3"/>
  <c r="AA132" i="3"/>
  <c r="AB132" i="3"/>
  <c r="AC132" i="3"/>
  <c r="AE132" i="3"/>
  <c r="W133" i="3"/>
  <c r="X133" i="3"/>
  <c r="Y133" i="3"/>
  <c r="Z133" i="3"/>
  <c r="AA133" i="3"/>
  <c r="AB133" i="3"/>
  <c r="AC133" i="3"/>
  <c r="AE133" i="3"/>
  <c r="W134" i="3"/>
  <c r="X134" i="3"/>
  <c r="Y134" i="3"/>
  <c r="Z134" i="3"/>
  <c r="AA134" i="3"/>
  <c r="AB134" i="3"/>
  <c r="AC134" i="3"/>
  <c r="AE134" i="3"/>
  <c r="W135" i="3"/>
  <c r="X135" i="3"/>
  <c r="Y135" i="3"/>
  <c r="Z135" i="3"/>
  <c r="AA135" i="3"/>
  <c r="AB135" i="3"/>
  <c r="AC135" i="3"/>
  <c r="AE135" i="3"/>
  <c r="W136" i="3"/>
  <c r="X136" i="3"/>
  <c r="Y136" i="3"/>
  <c r="Z136" i="3"/>
  <c r="AA136" i="3"/>
  <c r="AB136" i="3"/>
  <c r="AC136" i="3"/>
  <c r="AE136" i="3"/>
  <c r="W137" i="3"/>
  <c r="X137" i="3"/>
  <c r="Y137" i="3"/>
  <c r="Z137" i="3"/>
  <c r="AA137" i="3"/>
  <c r="AB137" i="3"/>
  <c r="AC137" i="3"/>
  <c r="AE137" i="3"/>
  <c r="W138" i="3"/>
  <c r="X138" i="3"/>
  <c r="Y138" i="3"/>
  <c r="Z138" i="3"/>
  <c r="AA138" i="3"/>
  <c r="AB138" i="3"/>
  <c r="AC138" i="3"/>
  <c r="AE138" i="3"/>
  <c r="W139" i="3"/>
  <c r="X139" i="3"/>
  <c r="Y139" i="3"/>
  <c r="Z139" i="3"/>
  <c r="AA139" i="3"/>
  <c r="AB139" i="3"/>
  <c r="AC139" i="3"/>
  <c r="AE139" i="3"/>
  <c r="W140" i="3"/>
  <c r="X140" i="3"/>
  <c r="Y140" i="3"/>
  <c r="Z140" i="3"/>
  <c r="AA140" i="3"/>
  <c r="AB140" i="3"/>
  <c r="AC140" i="3"/>
  <c r="AE140" i="3"/>
  <c r="W141" i="3"/>
  <c r="X141" i="3"/>
  <c r="Y141" i="3"/>
  <c r="Z141" i="3"/>
  <c r="AA141" i="3"/>
  <c r="AB141" i="3"/>
  <c r="AC141" i="3"/>
  <c r="AE141" i="3"/>
  <c r="W142" i="3"/>
  <c r="X142" i="3"/>
  <c r="Y142" i="3"/>
  <c r="Z142" i="3"/>
  <c r="AA142" i="3"/>
  <c r="AB142" i="3"/>
  <c r="AC142" i="3"/>
  <c r="AE142" i="3"/>
  <c r="W143" i="3"/>
  <c r="X143" i="3"/>
  <c r="Y143" i="3"/>
  <c r="Z143" i="3"/>
  <c r="AA143" i="3"/>
  <c r="AB143" i="3"/>
  <c r="AC143" i="3"/>
  <c r="AE143" i="3"/>
  <c r="W144" i="3"/>
  <c r="X144" i="3"/>
  <c r="Y144" i="3"/>
  <c r="Z144" i="3"/>
  <c r="AA144" i="3"/>
  <c r="AB144" i="3"/>
  <c r="AC144" i="3"/>
  <c r="AE144" i="3"/>
  <c r="W145" i="3"/>
  <c r="X145" i="3"/>
  <c r="Y145" i="3"/>
  <c r="Z145" i="3"/>
  <c r="AA145" i="3"/>
  <c r="AB145" i="3"/>
  <c r="AC145" i="3"/>
  <c r="AE145" i="3"/>
  <c r="W146" i="3"/>
  <c r="X146" i="3"/>
  <c r="Y146" i="3"/>
  <c r="Z146" i="3"/>
  <c r="AA146" i="3"/>
  <c r="AB146" i="3"/>
  <c r="AC146" i="3"/>
  <c r="AE146" i="3"/>
  <c r="W147" i="3"/>
  <c r="X147" i="3"/>
  <c r="Y147" i="3"/>
  <c r="Z147" i="3"/>
  <c r="AA147" i="3"/>
  <c r="AB147" i="3"/>
  <c r="AC147" i="3"/>
  <c r="AE147" i="3"/>
  <c r="W148" i="3"/>
  <c r="X148" i="3"/>
  <c r="Y148" i="3"/>
  <c r="Z148" i="3"/>
  <c r="AA148" i="3"/>
  <c r="AB148" i="3"/>
  <c r="AC148" i="3"/>
  <c r="AE148" i="3"/>
  <c r="W149" i="3"/>
  <c r="X149" i="3"/>
  <c r="Y149" i="3"/>
  <c r="Z149" i="3"/>
  <c r="AA149" i="3"/>
  <c r="AB149" i="3"/>
  <c r="AC149" i="3"/>
  <c r="AE149" i="3"/>
  <c r="W150" i="3"/>
  <c r="X150" i="3"/>
  <c r="Y150" i="3"/>
  <c r="Z150" i="3"/>
  <c r="AA150" i="3"/>
  <c r="AB150" i="3"/>
  <c r="AC150" i="3"/>
  <c r="AE150" i="3"/>
  <c r="W151" i="3"/>
  <c r="X151" i="3"/>
  <c r="Y151" i="3"/>
  <c r="Z151" i="3"/>
  <c r="AA151" i="3"/>
  <c r="AB151" i="3"/>
  <c r="AC151" i="3"/>
  <c r="AE151" i="3"/>
  <c r="W152" i="3"/>
  <c r="X152" i="3"/>
  <c r="Y152" i="3"/>
  <c r="Z152" i="3"/>
  <c r="AA152" i="3"/>
  <c r="AB152" i="3"/>
  <c r="AC152" i="3"/>
  <c r="AE152" i="3"/>
  <c r="W153" i="3"/>
  <c r="X153" i="3"/>
  <c r="Y153" i="3"/>
  <c r="Z153" i="3"/>
  <c r="AA153" i="3"/>
  <c r="AB153" i="3"/>
  <c r="AC153" i="3"/>
  <c r="AE153" i="3"/>
  <c r="W154" i="3"/>
  <c r="X154" i="3"/>
  <c r="Y154" i="3"/>
  <c r="Z154" i="3"/>
  <c r="AA154" i="3"/>
  <c r="AB154" i="3"/>
  <c r="AC154" i="3"/>
  <c r="AE154" i="3"/>
  <c r="W155" i="3"/>
  <c r="X155" i="3"/>
  <c r="Y155" i="3"/>
  <c r="Z155" i="3"/>
  <c r="AA155" i="3"/>
  <c r="AB155" i="3"/>
  <c r="AC155" i="3"/>
  <c r="AE155" i="3"/>
  <c r="W156" i="3"/>
  <c r="X156" i="3"/>
  <c r="Y156" i="3"/>
  <c r="Z156" i="3"/>
  <c r="AA156" i="3"/>
  <c r="AB156" i="3"/>
  <c r="AC156" i="3"/>
  <c r="AE156" i="3"/>
  <c r="W157" i="3"/>
  <c r="X157" i="3"/>
  <c r="Y157" i="3"/>
  <c r="Z157" i="3"/>
  <c r="AA157" i="3"/>
  <c r="AB157" i="3"/>
  <c r="AC157" i="3"/>
  <c r="AE157" i="3"/>
  <c r="W158" i="3"/>
  <c r="X158" i="3"/>
  <c r="Y158" i="3"/>
  <c r="Z158" i="3"/>
  <c r="AA158" i="3"/>
  <c r="AB158" i="3"/>
  <c r="AC158" i="3"/>
  <c r="AE158" i="3"/>
  <c r="W159" i="3"/>
  <c r="X159" i="3"/>
  <c r="Y159" i="3"/>
  <c r="Z159" i="3"/>
  <c r="AA159" i="3"/>
  <c r="AB159" i="3"/>
  <c r="AC159" i="3"/>
  <c r="AE159" i="3"/>
  <c r="W160" i="3"/>
  <c r="X160" i="3"/>
  <c r="Y160" i="3"/>
  <c r="Z160" i="3"/>
  <c r="AA160" i="3"/>
  <c r="AB160" i="3"/>
  <c r="AC160" i="3"/>
  <c r="AE160" i="3"/>
  <c r="W161" i="3"/>
  <c r="X161" i="3"/>
  <c r="Y161" i="3"/>
  <c r="Z161" i="3"/>
  <c r="AA161" i="3"/>
  <c r="AB161" i="3"/>
  <c r="AC161" i="3"/>
  <c r="AE161" i="3"/>
  <c r="W162" i="3"/>
  <c r="X162" i="3"/>
  <c r="Y162" i="3"/>
  <c r="Z162" i="3"/>
  <c r="AA162" i="3"/>
  <c r="AB162" i="3"/>
  <c r="AC162" i="3"/>
  <c r="AE162" i="3"/>
  <c r="W163" i="3"/>
  <c r="X163" i="3"/>
  <c r="Y163" i="3"/>
  <c r="Z163" i="3"/>
  <c r="AA163" i="3"/>
  <c r="AB163" i="3"/>
  <c r="AC163" i="3"/>
  <c r="AE163" i="3"/>
  <c r="W164" i="3"/>
  <c r="X164" i="3"/>
  <c r="Y164" i="3"/>
  <c r="Z164" i="3"/>
  <c r="AA164" i="3"/>
  <c r="AB164" i="3"/>
  <c r="AC164" i="3"/>
  <c r="AE164" i="3"/>
  <c r="W165" i="3"/>
  <c r="X165" i="3"/>
  <c r="Y165" i="3"/>
  <c r="Z165" i="3"/>
  <c r="AA165" i="3"/>
  <c r="AB165" i="3"/>
  <c r="AC165" i="3"/>
  <c r="AE165" i="3"/>
  <c r="W166" i="3"/>
  <c r="X166" i="3"/>
  <c r="Y166" i="3"/>
  <c r="Z166" i="3"/>
  <c r="AA166" i="3"/>
  <c r="AB166" i="3"/>
  <c r="AC166" i="3"/>
  <c r="AE166" i="3"/>
  <c r="W167" i="3"/>
  <c r="X167" i="3"/>
  <c r="Y167" i="3"/>
  <c r="Z167" i="3"/>
  <c r="AA167" i="3"/>
  <c r="AB167" i="3"/>
  <c r="AC167" i="3"/>
  <c r="AE167" i="3"/>
  <c r="W168" i="3"/>
  <c r="X168" i="3"/>
  <c r="Y168" i="3"/>
  <c r="Z168" i="3"/>
  <c r="AA168" i="3"/>
  <c r="AB168" i="3"/>
  <c r="AC168" i="3"/>
  <c r="AE168" i="3"/>
  <c r="W169" i="3"/>
  <c r="X169" i="3"/>
  <c r="Y169" i="3"/>
  <c r="Z169" i="3"/>
  <c r="AA169" i="3"/>
  <c r="AB169" i="3"/>
  <c r="AC169" i="3"/>
  <c r="AE169" i="3"/>
  <c r="W170" i="3"/>
  <c r="X170" i="3"/>
  <c r="Y170" i="3"/>
  <c r="Z170" i="3"/>
  <c r="AA170" i="3"/>
  <c r="AB170" i="3"/>
  <c r="AC170" i="3"/>
  <c r="AE170" i="3"/>
  <c r="W171" i="3"/>
  <c r="X171" i="3"/>
  <c r="Y171" i="3"/>
  <c r="Z171" i="3"/>
  <c r="AA171" i="3"/>
  <c r="AB171" i="3"/>
  <c r="AC171" i="3"/>
  <c r="AE171" i="3"/>
  <c r="W172" i="3"/>
  <c r="X172" i="3"/>
  <c r="Y172" i="3"/>
  <c r="Z172" i="3"/>
  <c r="AA172" i="3"/>
  <c r="AB172" i="3"/>
  <c r="AC172" i="3"/>
  <c r="AE172" i="3"/>
  <c r="W173" i="3"/>
  <c r="X173" i="3"/>
  <c r="Y173" i="3"/>
  <c r="Z173" i="3"/>
  <c r="AA173" i="3"/>
  <c r="AB173" i="3"/>
  <c r="AC173" i="3"/>
  <c r="AE173" i="3"/>
  <c r="W174" i="3"/>
  <c r="X174" i="3"/>
  <c r="Y174" i="3"/>
  <c r="Z174" i="3"/>
  <c r="AA174" i="3"/>
  <c r="AB174" i="3"/>
  <c r="AC174" i="3"/>
  <c r="AE174" i="3"/>
  <c r="W175" i="3"/>
  <c r="X175" i="3"/>
  <c r="Y175" i="3"/>
  <c r="Z175" i="3"/>
  <c r="AA175" i="3"/>
  <c r="AB175" i="3"/>
  <c r="AC175" i="3"/>
  <c r="AE175" i="3"/>
  <c r="W176" i="3"/>
  <c r="X176" i="3"/>
  <c r="Y176" i="3"/>
  <c r="Z176" i="3"/>
  <c r="AA176" i="3"/>
  <c r="AB176" i="3"/>
  <c r="AC176" i="3"/>
  <c r="AE176" i="3"/>
  <c r="W177" i="3"/>
  <c r="X177" i="3"/>
  <c r="Y177" i="3"/>
  <c r="Z177" i="3"/>
  <c r="AA177" i="3"/>
  <c r="AB177" i="3"/>
  <c r="AC177" i="3"/>
  <c r="AE177" i="3"/>
  <c r="W178" i="3"/>
  <c r="X178" i="3"/>
  <c r="Y178" i="3"/>
  <c r="Z178" i="3"/>
  <c r="AA178" i="3"/>
  <c r="AB178" i="3"/>
  <c r="AC178" i="3"/>
  <c r="AE178" i="3"/>
  <c r="W179" i="3"/>
  <c r="X179" i="3"/>
  <c r="Y179" i="3"/>
  <c r="Z179" i="3"/>
  <c r="AA179" i="3"/>
  <c r="AB179" i="3"/>
  <c r="AC179" i="3"/>
  <c r="AE179" i="3"/>
  <c r="W180" i="3"/>
  <c r="X180" i="3"/>
  <c r="Y180" i="3"/>
  <c r="Z180" i="3"/>
  <c r="AA180" i="3"/>
  <c r="AB180" i="3"/>
  <c r="AC180" i="3"/>
  <c r="AE180" i="3"/>
  <c r="W181" i="3"/>
  <c r="X181" i="3"/>
  <c r="Y181" i="3"/>
  <c r="Z181" i="3"/>
  <c r="AA181" i="3"/>
  <c r="AB181" i="3"/>
  <c r="AC181" i="3"/>
  <c r="AE181" i="3"/>
  <c r="W182" i="3"/>
  <c r="X182" i="3"/>
  <c r="Y182" i="3"/>
  <c r="Z182" i="3"/>
  <c r="AA182" i="3"/>
  <c r="AB182" i="3"/>
  <c r="AC182" i="3"/>
  <c r="AE182" i="3"/>
  <c r="W183" i="3"/>
  <c r="X183" i="3"/>
  <c r="Y183" i="3"/>
  <c r="Z183" i="3"/>
  <c r="AA183" i="3"/>
  <c r="AB183" i="3"/>
  <c r="AC183" i="3"/>
  <c r="AE183" i="3"/>
  <c r="W184" i="3"/>
  <c r="X184" i="3"/>
  <c r="Y184" i="3"/>
  <c r="Z184" i="3"/>
  <c r="AA184" i="3"/>
  <c r="AB184" i="3"/>
  <c r="AC184" i="3"/>
  <c r="AE184" i="3"/>
  <c r="W185" i="3"/>
  <c r="X185" i="3"/>
  <c r="Y185" i="3"/>
  <c r="Z185" i="3"/>
  <c r="AA185" i="3"/>
  <c r="AB185" i="3"/>
  <c r="AC185" i="3"/>
  <c r="AE185" i="3"/>
  <c r="W186" i="3"/>
  <c r="X186" i="3"/>
  <c r="Y186" i="3"/>
  <c r="Z186" i="3"/>
  <c r="AA186" i="3"/>
  <c r="AB186" i="3"/>
  <c r="AC186" i="3"/>
  <c r="AE186" i="3"/>
  <c r="W187" i="3"/>
  <c r="X187" i="3"/>
  <c r="Y187" i="3"/>
  <c r="Z187" i="3"/>
  <c r="AA187" i="3"/>
  <c r="AB187" i="3"/>
  <c r="AC187" i="3"/>
  <c r="AE187" i="3"/>
  <c r="W188" i="3"/>
  <c r="X188" i="3"/>
  <c r="Y188" i="3"/>
  <c r="Z188" i="3"/>
  <c r="AA188" i="3"/>
  <c r="AB188" i="3"/>
  <c r="AC188" i="3"/>
  <c r="AE188" i="3"/>
  <c r="W189" i="3"/>
  <c r="X189" i="3"/>
  <c r="Y189" i="3"/>
  <c r="Z189" i="3"/>
  <c r="AA189" i="3"/>
  <c r="AB189" i="3"/>
  <c r="AC189" i="3"/>
  <c r="AE189" i="3"/>
  <c r="W190" i="3"/>
  <c r="X190" i="3"/>
  <c r="Y190" i="3"/>
  <c r="Z190" i="3"/>
  <c r="AA190" i="3"/>
  <c r="AB190" i="3"/>
  <c r="AC190" i="3"/>
  <c r="AE190" i="3"/>
  <c r="W191" i="3"/>
  <c r="X191" i="3"/>
  <c r="Y191" i="3"/>
  <c r="Z191" i="3"/>
  <c r="AA191" i="3"/>
  <c r="AB191" i="3"/>
  <c r="AC191" i="3"/>
  <c r="AE191" i="3"/>
  <c r="W192" i="3"/>
  <c r="X192" i="3"/>
  <c r="Y192" i="3"/>
  <c r="Z192" i="3"/>
  <c r="AA192" i="3"/>
  <c r="AB192" i="3"/>
  <c r="AC192" i="3"/>
  <c r="AE192" i="3"/>
  <c r="W193" i="3"/>
  <c r="X193" i="3"/>
  <c r="Y193" i="3"/>
  <c r="Z193" i="3"/>
  <c r="AA193" i="3"/>
  <c r="AB193" i="3"/>
  <c r="AC193" i="3"/>
  <c r="AE193" i="3"/>
  <c r="W194" i="3"/>
  <c r="X194" i="3"/>
  <c r="Y194" i="3"/>
  <c r="Z194" i="3"/>
  <c r="AA194" i="3"/>
  <c r="AB194" i="3"/>
  <c r="AC194" i="3"/>
  <c r="AE194" i="3"/>
  <c r="W195" i="3"/>
  <c r="X195" i="3"/>
  <c r="Y195" i="3"/>
  <c r="Z195" i="3"/>
  <c r="AA195" i="3"/>
  <c r="AB195" i="3"/>
  <c r="AC195" i="3"/>
  <c r="AE195" i="3"/>
  <c r="W196" i="3"/>
  <c r="X196" i="3"/>
  <c r="Y196" i="3"/>
  <c r="Z196" i="3"/>
  <c r="AA196" i="3"/>
  <c r="AB196" i="3"/>
  <c r="AC196" i="3"/>
  <c r="AE196" i="3"/>
  <c r="W197" i="3"/>
  <c r="X197" i="3"/>
  <c r="Y197" i="3"/>
  <c r="Z197" i="3"/>
  <c r="AA197" i="3"/>
  <c r="AB197" i="3"/>
  <c r="AC197" i="3"/>
  <c r="AE197" i="3"/>
  <c r="W198" i="3"/>
  <c r="X198" i="3"/>
  <c r="Y198" i="3"/>
  <c r="Z198" i="3"/>
  <c r="AA198" i="3"/>
  <c r="AB198" i="3"/>
  <c r="AC198" i="3"/>
  <c r="AE198" i="3"/>
  <c r="W199" i="3"/>
  <c r="X199" i="3"/>
  <c r="Y199" i="3"/>
  <c r="Z199" i="3"/>
  <c r="AA199" i="3"/>
  <c r="AB199" i="3"/>
  <c r="AC199" i="3"/>
  <c r="AE199" i="3"/>
  <c r="W200" i="3"/>
  <c r="X200" i="3"/>
  <c r="Y200" i="3"/>
  <c r="Z200" i="3"/>
  <c r="AA200" i="3"/>
  <c r="AB200" i="3"/>
  <c r="AC200" i="3"/>
  <c r="AE200" i="3"/>
  <c r="W201" i="3"/>
  <c r="X201" i="3"/>
  <c r="Y201" i="3"/>
  <c r="Z201" i="3"/>
  <c r="AA201" i="3"/>
  <c r="AB201" i="3"/>
  <c r="AC201" i="3"/>
  <c r="AE201" i="3"/>
  <c r="W202" i="3"/>
  <c r="X202" i="3"/>
  <c r="Y202" i="3"/>
  <c r="Z202" i="3"/>
  <c r="AA202" i="3"/>
  <c r="AB202" i="3"/>
  <c r="AC202" i="3"/>
  <c r="AE202" i="3"/>
  <c r="W203" i="3"/>
  <c r="X203" i="3"/>
  <c r="Y203" i="3"/>
  <c r="Z203" i="3"/>
  <c r="AA203" i="3"/>
  <c r="AB203" i="3"/>
  <c r="AC203" i="3"/>
  <c r="AE203" i="3"/>
  <c r="W204" i="3"/>
  <c r="X204" i="3"/>
  <c r="Y204" i="3"/>
  <c r="Z204" i="3"/>
  <c r="AA204" i="3"/>
  <c r="AB204" i="3"/>
  <c r="AC204" i="3"/>
  <c r="AE204" i="3"/>
  <c r="W205" i="3"/>
  <c r="X205" i="3"/>
  <c r="Y205" i="3"/>
  <c r="Z205" i="3"/>
  <c r="AA205" i="3"/>
  <c r="AB205" i="3"/>
  <c r="AC205" i="3"/>
  <c r="AE205" i="3"/>
  <c r="W206" i="3"/>
  <c r="X206" i="3"/>
  <c r="Y206" i="3"/>
  <c r="Z206" i="3"/>
  <c r="AA206" i="3"/>
  <c r="AB206" i="3"/>
  <c r="AC206" i="3"/>
  <c r="AE206" i="3"/>
  <c r="W207" i="3"/>
  <c r="X207" i="3"/>
  <c r="Y207" i="3"/>
  <c r="Z207" i="3"/>
  <c r="AA207" i="3"/>
  <c r="AB207" i="3"/>
  <c r="AC207" i="3"/>
  <c r="AE207" i="3"/>
  <c r="W208" i="3"/>
  <c r="X208" i="3"/>
  <c r="Y208" i="3"/>
  <c r="Z208" i="3"/>
  <c r="AA208" i="3"/>
  <c r="AB208" i="3"/>
  <c r="AC208" i="3"/>
  <c r="AE208" i="3"/>
  <c r="W209" i="3"/>
  <c r="X209" i="3"/>
  <c r="Y209" i="3"/>
  <c r="Z209" i="3"/>
  <c r="AA209" i="3"/>
  <c r="AB209" i="3"/>
  <c r="AC209" i="3"/>
  <c r="AE209" i="3"/>
  <c r="W210" i="3"/>
  <c r="X210" i="3"/>
  <c r="Y210" i="3"/>
  <c r="Z210" i="3"/>
  <c r="AA210" i="3"/>
  <c r="AB210" i="3"/>
  <c r="AC210" i="3"/>
  <c r="AE210" i="3"/>
  <c r="W211" i="3"/>
  <c r="X211" i="3"/>
  <c r="Y211" i="3"/>
  <c r="Z211" i="3"/>
  <c r="AA211" i="3"/>
  <c r="AB211" i="3"/>
  <c r="AC211" i="3"/>
  <c r="AE211" i="3"/>
  <c r="W212" i="3"/>
  <c r="X212" i="3"/>
  <c r="Y212" i="3"/>
  <c r="Z212" i="3"/>
  <c r="AA212" i="3"/>
  <c r="AB212" i="3"/>
  <c r="AC212" i="3"/>
  <c r="AE212" i="3"/>
  <c r="W213" i="3"/>
  <c r="X213" i="3"/>
  <c r="Y213" i="3"/>
  <c r="Z213" i="3"/>
  <c r="AA213" i="3"/>
  <c r="AB213" i="3"/>
  <c r="AC213" i="3"/>
  <c r="AE213" i="3"/>
  <c r="W214" i="3"/>
  <c r="X214" i="3"/>
  <c r="Y214" i="3"/>
  <c r="Z214" i="3"/>
  <c r="AA214" i="3"/>
  <c r="AB214" i="3"/>
  <c r="AC214" i="3"/>
  <c r="AE214" i="3"/>
  <c r="W215" i="3"/>
  <c r="X215" i="3"/>
  <c r="Y215" i="3"/>
  <c r="Z215" i="3"/>
  <c r="AA215" i="3"/>
  <c r="AB215" i="3"/>
  <c r="AC215" i="3"/>
  <c r="AE215" i="3"/>
  <c r="W216" i="3"/>
  <c r="X216" i="3"/>
  <c r="Y216" i="3"/>
  <c r="Z216" i="3"/>
  <c r="AA216" i="3"/>
  <c r="AB216" i="3"/>
  <c r="AC216" i="3"/>
  <c r="AE216" i="3"/>
  <c r="W217" i="3"/>
  <c r="X217" i="3"/>
  <c r="Y217" i="3"/>
  <c r="Z217" i="3"/>
  <c r="AA217" i="3"/>
  <c r="AB217" i="3"/>
  <c r="AC217" i="3"/>
  <c r="AE217" i="3"/>
  <c r="W218" i="3"/>
  <c r="X218" i="3"/>
  <c r="Y218" i="3"/>
  <c r="Z218" i="3"/>
  <c r="AA218" i="3"/>
  <c r="AB218" i="3"/>
  <c r="AC218" i="3"/>
  <c r="AE218" i="3"/>
  <c r="W219" i="3"/>
  <c r="X219" i="3"/>
  <c r="Y219" i="3"/>
  <c r="Z219" i="3"/>
  <c r="AA219" i="3"/>
  <c r="AB219" i="3"/>
  <c r="AC219" i="3"/>
  <c r="AE219" i="3"/>
  <c r="W220" i="3"/>
  <c r="X220" i="3"/>
  <c r="Y220" i="3"/>
  <c r="Z220" i="3"/>
  <c r="AA220" i="3"/>
  <c r="AB220" i="3"/>
  <c r="AC220" i="3"/>
  <c r="AE220" i="3"/>
  <c r="W221" i="3"/>
  <c r="X221" i="3"/>
  <c r="Y221" i="3"/>
  <c r="Z221" i="3"/>
  <c r="AA221" i="3"/>
  <c r="AB221" i="3"/>
  <c r="AC221" i="3"/>
  <c r="AE221" i="3"/>
  <c r="W222" i="3"/>
  <c r="X222" i="3"/>
  <c r="Y222" i="3"/>
  <c r="Z222" i="3"/>
  <c r="AA222" i="3"/>
  <c r="AB222" i="3"/>
  <c r="AC222" i="3"/>
  <c r="AE222" i="3"/>
  <c r="W223" i="3"/>
  <c r="X223" i="3"/>
  <c r="Y223" i="3"/>
  <c r="Z223" i="3"/>
  <c r="AA223" i="3"/>
  <c r="AB223" i="3"/>
  <c r="AC223" i="3"/>
  <c r="AE223" i="3"/>
  <c r="W224" i="3"/>
  <c r="X224" i="3"/>
  <c r="Y224" i="3"/>
  <c r="Z224" i="3"/>
  <c r="AA224" i="3"/>
  <c r="AB224" i="3"/>
  <c r="AC224" i="3"/>
  <c r="AE224" i="3"/>
  <c r="W225" i="3"/>
  <c r="X225" i="3"/>
  <c r="Y225" i="3"/>
  <c r="Z225" i="3"/>
  <c r="AA225" i="3"/>
  <c r="AB225" i="3"/>
  <c r="AC225" i="3"/>
  <c r="AE225" i="3"/>
  <c r="W226" i="3"/>
  <c r="X226" i="3"/>
  <c r="Y226" i="3"/>
  <c r="Z226" i="3"/>
  <c r="AA226" i="3"/>
  <c r="AB226" i="3"/>
  <c r="AC226" i="3"/>
  <c r="AE226" i="3"/>
  <c r="W227" i="3"/>
  <c r="X227" i="3"/>
  <c r="Y227" i="3"/>
  <c r="Z227" i="3"/>
  <c r="AA227" i="3"/>
  <c r="AB227" i="3"/>
  <c r="AC227" i="3"/>
  <c r="AE227" i="3"/>
  <c r="W228" i="3"/>
  <c r="X228" i="3"/>
  <c r="Y228" i="3"/>
  <c r="Z228" i="3"/>
  <c r="AA228" i="3"/>
  <c r="AB228" i="3"/>
  <c r="AC228" i="3"/>
  <c r="AE228" i="3"/>
  <c r="W229" i="3"/>
  <c r="X229" i="3"/>
  <c r="Y229" i="3"/>
  <c r="Z229" i="3"/>
  <c r="AA229" i="3"/>
  <c r="AB229" i="3"/>
  <c r="AC229" i="3"/>
  <c r="AE229" i="3"/>
  <c r="W230" i="3"/>
  <c r="X230" i="3"/>
  <c r="Y230" i="3"/>
  <c r="Z230" i="3"/>
  <c r="AA230" i="3"/>
  <c r="AB230" i="3"/>
  <c r="AC230" i="3"/>
  <c r="AE230" i="3"/>
  <c r="W231" i="3"/>
  <c r="X231" i="3"/>
  <c r="Y231" i="3"/>
  <c r="Z231" i="3"/>
  <c r="AA231" i="3"/>
  <c r="AB231" i="3"/>
  <c r="AC231" i="3"/>
  <c r="AE231" i="3"/>
  <c r="W232" i="3"/>
  <c r="X232" i="3"/>
  <c r="Y232" i="3"/>
  <c r="Z232" i="3"/>
  <c r="AA232" i="3"/>
  <c r="AB232" i="3"/>
  <c r="AC232" i="3"/>
  <c r="AE232" i="3"/>
  <c r="W233" i="3"/>
  <c r="X233" i="3"/>
  <c r="Y233" i="3"/>
  <c r="Z233" i="3"/>
  <c r="AA233" i="3"/>
  <c r="AB233" i="3"/>
  <c r="AC233" i="3"/>
  <c r="AE233" i="3"/>
  <c r="W234" i="3"/>
  <c r="X234" i="3"/>
  <c r="Y234" i="3"/>
  <c r="Z234" i="3"/>
  <c r="AA234" i="3"/>
  <c r="AB234" i="3"/>
  <c r="AC234" i="3"/>
  <c r="AE234" i="3"/>
  <c r="W235" i="3"/>
  <c r="X235" i="3"/>
  <c r="Y235" i="3"/>
  <c r="Z235" i="3"/>
  <c r="AA235" i="3"/>
  <c r="AB235" i="3"/>
  <c r="AC235" i="3"/>
  <c r="AE235" i="3"/>
  <c r="W236" i="3"/>
  <c r="X236" i="3"/>
  <c r="Y236" i="3"/>
  <c r="Z236" i="3"/>
  <c r="AA236" i="3"/>
  <c r="AB236" i="3"/>
  <c r="AC236" i="3"/>
  <c r="AE236" i="3"/>
  <c r="W237" i="3"/>
  <c r="X237" i="3"/>
  <c r="Y237" i="3"/>
  <c r="Z237" i="3"/>
  <c r="AA237" i="3"/>
  <c r="AB237" i="3"/>
  <c r="AC237" i="3"/>
  <c r="AE237" i="3"/>
  <c r="W238" i="3"/>
  <c r="X238" i="3"/>
  <c r="Y238" i="3"/>
  <c r="Z238" i="3"/>
  <c r="AA238" i="3"/>
  <c r="AB238" i="3"/>
  <c r="AC238" i="3"/>
  <c r="AE238" i="3"/>
  <c r="W239" i="3"/>
  <c r="X239" i="3"/>
  <c r="Y239" i="3"/>
  <c r="Z239" i="3"/>
  <c r="AA239" i="3"/>
  <c r="AB239" i="3"/>
  <c r="AC239" i="3"/>
  <c r="AE239" i="3"/>
  <c r="W240" i="3"/>
  <c r="X240" i="3"/>
  <c r="Y240" i="3"/>
  <c r="Z240" i="3"/>
  <c r="AA240" i="3"/>
  <c r="AB240" i="3"/>
  <c r="AC240" i="3"/>
  <c r="AE240" i="3"/>
  <c r="W241" i="3"/>
  <c r="X241" i="3"/>
  <c r="Y241" i="3"/>
  <c r="Z241" i="3"/>
  <c r="AA241" i="3"/>
  <c r="AB241" i="3"/>
  <c r="AC241" i="3"/>
  <c r="AE241" i="3"/>
  <c r="W242" i="3"/>
  <c r="X242" i="3"/>
  <c r="Y242" i="3"/>
  <c r="Z242" i="3"/>
  <c r="AA242" i="3"/>
  <c r="AB242" i="3"/>
  <c r="AC242" i="3"/>
  <c r="AE242" i="3"/>
  <c r="W243" i="3"/>
  <c r="X243" i="3"/>
  <c r="Y243" i="3"/>
  <c r="Z243" i="3"/>
  <c r="AA243" i="3"/>
  <c r="AB243" i="3"/>
  <c r="AC243" i="3"/>
  <c r="AE243" i="3"/>
  <c r="W244" i="3"/>
  <c r="X244" i="3"/>
  <c r="Y244" i="3"/>
  <c r="Z244" i="3"/>
  <c r="AA244" i="3"/>
  <c r="AB244" i="3"/>
  <c r="AC244" i="3"/>
  <c r="AE244" i="3"/>
  <c r="W245" i="3"/>
  <c r="X245" i="3"/>
  <c r="Y245" i="3"/>
  <c r="Z245" i="3"/>
  <c r="AA245" i="3"/>
  <c r="AB245" i="3"/>
  <c r="AC245" i="3"/>
  <c r="AE245" i="3"/>
  <c r="W246" i="3"/>
  <c r="X246" i="3"/>
  <c r="Y246" i="3"/>
  <c r="Z246" i="3"/>
  <c r="AA246" i="3"/>
  <c r="AB246" i="3"/>
  <c r="AC246" i="3"/>
  <c r="AE246" i="3"/>
  <c r="W247" i="3"/>
  <c r="X247" i="3"/>
  <c r="Y247" i="3"/>
  <c r="Z247" i="3"/>
  <c r="AA247" i="3"/>
  <c r="AB247" i="3"/>
  <c r="AC247" i="3"/>
  <c r="AE247" i="3"/>
  <c r="W248" i="3"/>
  <c r="X248" i="3"/>
  <c r="Y248" i="3"/>
  <c r="Z248" i="3"/>
  <c r="AA248" i="3"/>
  <c r="AB248" i="3"/>
  <c r="AC248" i="3"/>
  <c r="AE248" i="3"/>
  <c r="W249" i="3"/>
  <c r="X249" i="3"/>
  <c r="Y249" i="3"/>
  <c r="Z249" i="3"/>
  <c r="AA249" i="3"/>
  <c r="AB249" i="3"/>
  <c r="AC249" i="3"/>
  <c r="AE249" i="3"/>
  <c r="W250" i="3"/>
  <c r="X250" i="3"/>
  <c r="Y250" i="3"/>
  <c r="Z250" i="3"/>
  <c r="AA250" i="3"/>
  <c r="AB250" i="3"/>
  <c r="AC250" i="3"/>
  <c r="AE250" i="3"/>
  <c r="W251" i="3"/>
  <c r="X251" i="3"/>
  <c r="Y251" i="3"/>
  <c r="Z251" i="3"/>
  <c r="AA251" i="3"/>
  <c r="AB251" i="3"/>
  <c r="AC251" i="3"/>
  <c r="AE251" i="3"/>
  <c r="W252" i="3"/>
  <c r="X252" i="3"/>
  <c r="Y252" i="3"/>
  <c r="Z252" i="3"/>
  <c r="AA252" i="3"/>
  <c r="AB252" i="3"/>
  <c r="AC252" i="3"/>
  <c r="AE252" i="3"/>
  <c r="W253" i="3"/>
  <c r="X253" i="3"/>
  <c r="Y253" i="3"/>
  <c r="Z253" i="3"/>
  <c r="AA253" i="3"/>
  <c r="AB253" i="3"/>
  <c r="AC253" i="3"/>
  <c r="AE253" i="3"/>
  <c r="W254" i="3"/>
  <c r="X254" i="3"/>
  <c r="Y254" i="3"/>
  <c r="Z254" i="3"/>
  <c r="AA254" i="3"/>
  <c r="AB254" i="3"/>
  <c r="AC254" i="3"/>
  <c r="AE254" i="3"/>
  <c r="W255" i="3"/>
  <c r="X255" i="3"/>
  <c r="Y255" i="3"/>
  <c r="Z255" i="3"/>
  <c r="AA255" i="3"/>
  <c r="AB255" i="3"/>
  <c r="AC255" i="3"/>
  <c r="AE255" i="3"/>
  <c r="W256" i="3"/>
  <c r="X256" i="3"/>
  <c r="Y256" i="3"/>
  <c r="Z256" i="3"/>
  <c r="AA256" i="3"/>
  <c r="AB256" i="3"/>
  <c r="AC256" i="3"/>
  <c r="AE256" i="3"/>
  <c r="W257" i="3"/>
  <c r="X257" i="3"/>
  <c r="Y257" i="3"/>
  <c r="Z257" i="3"/>
  <c r="AA257" i="3"/>
  <c r="AB257" i="3"/>
  <c r="AC257" i="3"/>
  <c r="AE257" i="3"/>
  <c r="W258" i="3"/>
  <c r="X258" i="3"/>
  <c r="Y258" i="3"/>
  <c r="Z258" i="3"/>
  <c r="AA258" i="3"/>
  <c r="AB258" i="3"/>
  <c r="AC258" i="3"/>
  <c r="AE258" i="3"/>
  <c r="W259" i="3"/>
  <c r="X259" i="3"/>
  <c r="Y259" i="3"/>
  <c r="Z259" i="3"/>
  <c r="AA259" i="3"/>
  <c r="AB259" i="3"/>
  <c r="AC259" i="3"/>
  <c r="AE259" i="3"/>
  <c r="W260" i="3"/>
  <c r="X260" i="3"/>
  <c r="Y260" i="3"/>
  <c r="Z260" i="3"/>
  <c r="AA260" i="3"/>
  <c r="AB260" i="3"/>
  <c r="AC260" i="3"/>
  <c r="AE260" i="3"/>
  <c r="W261" i="3"/>
  <c r="X261" i="3"/>
  <c r="Y261" i="3"/>
  <c r="Z261" i="3"/>
  <c r="AA261" i="3"/>
  <c r="AB261" i="3"/>
  <c r="AC261" i="3"/>
  <c r="AE261" i="3"/>
  <c r="W262" i="3"/>
  <c r="X262" i="3"/>
  <c r="Y262" i="3"/>
  <c r="Z262" i="3"/>
  <c r="AA262" i="3"/>
  <c r="AB262" i="3"/>
  <c r="AC262" i="3"/>
  <c r="AE262" i="3"/>
  <c r="W263" i="3"/>
  <c r="X263" i="3"/>
  <c r="Y263" i="3"/>
  <c r="Z263" i="3"/>
  <c r="AA263" i="3"/>
  <c r="AB263" i="3"/>
  <c r="AC263" i="3"/>
  <c r="AE263" i="3"/>
  <c r="W264" i="3"/>
  <c r="X264" i="3"/>
  <c r="Y264" i="3"/>
  <c r="Z264" i="3"/>
  <c r="AA264" i="3"/>
  <c r="AB264" i="3"/>
  <c r="AC264" i="3"/>
  <c r="AE264" i="3"/>
  <c r="W265" i="3"/>
  <c r="X265" i="3"/>
  <c r="Y265" i="3"/>
  <c r="Z265" i="3"/>
  <c r="AA265" i="3"/>
  <c r="AB265" i="3"/>
  <c r="AC265" i="3"/>
  <c r="AE265" i="3"/>
  <c r="W266" i="3"/>
  <c r="X266" i="3"/>
  <c r="Y266" i="3"/>
  <c r="Z266" i="3"/>
  <c r="AA266" i="3"/>
  <c r="AB266" i="3"/>
  <c r="AC266" i="3"/>
  <c r="AE266" i="3"/>
  <c r="W267" i="3"/>
  <c r="X267" i="3"/>
  <c r="Y267" i="3"/>
  <c r="Z267" i="3"/>
  <c r="AA267" i="3"/>
  <c r="AB267" i="3"/>
  <c r="AC267" i="3"/>
  <c r="AE267" i="3"/>
  <c r="W268" i="3"/>
  <c r="X268" i="3"/>
  <c r="Y268" i="3"/>
  <c r="Z268" i="3"/>
  <c r="AA268" i="3"/>
  <c r="AB268" i="3"/>
  <c r="AC268" i="3"/>
  <c r="AE268" i="3"/>
  <c r="W269" i="3"/>
  <c r="X269" i="3"/>
  <c r="Y269" i="3"/>
  <c r="Z269" i="3"/>
  <c r="AA269" i="3"/>
  <c r="AB269" i="3"/>
  <c r="AC269" i="3"/>
  <c r="AE269" i="3"/>
  <c r="W270" i="3"/>
  <c r="X270" i="3"/>
  <c r="Y270" i="3"/>
  <c r="Z270" i="3"/>
  <c r="AA270" i="3"/>
  <c r="AB270" i="3"/>
  <c r="AC270" i="3"/>
  <c r="AE270" i="3"/>
  <c r="W271" i="3"/>
  <c r="X271" i="3"/>
  <c r="Y271" i="3"/>
  <c r="Z271" i="3"/>
  <c r="AA271" i="3"/>
  <c r="AB271" i="3"/>
  <c r="AC271" i="3"/>
  <c r="AE271" i="3"/>
  <c r="W272" i="3"/>
  <c r="X272" i="3"/>
  <c r="Y272" i="3"/>
  <c r="Z272" i="3"/>
  <c r="AA272" i="3"/>
  <c r="AB272" i="3"/>
  <c r="AC272" i="3"/>
  <c r="AE272" i="3"/>
  <c r="W273" i="3"/>
  <c r="X273" i="3"/>
  <c r="Y273" i="3"/>
  <c r="Z273" i="3"/>
  <c r="AA273" i="3"/>
  <c r="AB273" i="3"/>
  <c r="AC273" i="3"/>
  <c r="AE273" i="3"/>
  <c r="W274" i="3"/>
  <c r="X274" i="3"/>
  <c r="Y274" i="3"/>
  <c r="Z274" i="3"/>
  <c r="AA274" i="3"/>
  <c r="AB274" i="3"/>
  <c r="AC274" i="3"/>
  <c r="AE274" i="3"/>
  <c r="W275" i="3"/>
  <c r="X275" i="3"/>
  <c r="Y275" i="3"/>
  <c r="Z275" i="3"/>
  <c r="AA275" i="3"/>
  <c r="AB275" i="3"/>
  <c r="AC275" i="3"/>
  <c r="AE275" i="3"/>
  <c r="W276" i="3"/>
  <c r="X276" i="3"/>
  <c r="Y276" i="3"/>
  <c r="Z276" i="3"/>
  <c r="AA276" i="3"/>
  <c r="AB276" i="3"/>
  <c r="AC276" i="3"/>
  <c r="AE276" i="3"/>
  <c r="W277" i="3"/>
  <c r="X277" i="3"/>
  <c r="Y277" i="3"/>
  <c r="Z277" i="3"/>
  <c r="AA277" i="3"/>
  <c r="AB277" i="3"/>
  <c r="AC277" i="3"/>
  <c r="AE277" i="3"/>
  <c r="W278" i="3"/>
  <c r="X278" i="3"/>
  <c r="Y278" i="3"/>
  <c r="Z278" i="3"/>
  <c r="AA278" i="3"/>
  <c r="AB278" i="3"/>
  <c r="AC278" i="3"/>
  <c r="AE278" i="3"/>
  <c r="W279" i="3"/>
  <c r="X279" i="3"/>
  <c r="Y279" i="3"/>
  <c r="Z279" i="3"/>
  <c r="AA279" i="3"/>
  <c r="AB279" i="3"/>
  <c r="AC279" i="3"/>
  <c r="AE279" i="3"/>
  <c r="W280" i="3"/>
  <c r="X280" i="3"/>
  <c r="Y280" i="3"/>
  <c r="Z280" i="3"/>
  <c r="AA280" i="3"/>
  <c r="AB280" i="3"/>
  <c r="AC280" i="3"/>
  <c r="AE280" i="3"/>
  <c r="W281" i="3"/>
  <c r="X281" i="3"/>
  <c r="Y281" i="3"/>
  <c r="Z281" i="3"/>
  <c r="AA281" i="3"/>
  <c r="AB281" i="3"/>
  <c r="AC281" i="3"/>
  <c r="AE281" i="3"/>
  <c r="W282" i="3"/>
  <c r="X282" i="3"/>
  <c r="Y282" i="3"/>
  <c r="Z282" i="3"/>
  <c r="AA282" i="3"/>
  <c r="AB282" i="3"/>
  <c r="AC282" i="3"/>
  <c r="AE282" i="3"/>
  <c r="W283" i="3"/>
  <c r="X283" i="3"/>
  <c r="Y283" i="3"/>
  <c r="Z283" i="3"/>
  <c r="AA283" i="3"/>
  <c r="AB283" i="3"/>
  <c r="AC283" i="3"/>
  <c r="AE283" i="3"/>
  <c r="W284" i="3"/>
  <c r="X284" i="3"/>
  <c r="Y284" i="3"/>
  <c r="Z284" i="3"/>
  <c r="AA284" i="3"/>
  <c r="AB284" i="3"/>
  <c r="AC284" i="3"/>
  <c r="AE284" i="3"/>
  <c r="W285" i="3"/>
  <c r="X285" i="3"/>
  <c r="Y285" i="3"/>
  <c r="Z285" i="3"/>
  <c r="AA285" i="3"/>
  <c r="AB285" i="3"/>
  <c r="AC285" i="3"/>
  <c r="AE285" i="3"/>
  <c r="W286" i="3"/>
  <c r="X286" i="3"/>
  <c r="Y286" i="3"/>
  <c r="Z286" i="3"/>
  <c r="AA286" i="3"/>
  <c r="AB286" i="3"/>
  <c r="AC286" i="3"/>
  <c r="AE286" i="3"/>
  <c r="W287" i="3"/>
  <c r="X287" i="3"/>
  <c r="Y287" i="3"/>
  <c r="Z287" i="3"/>
  <c r="AA287" i="3"/>
  <c r="AB287" i="3"/>
  <c r="AC287" i="3"/>
  <c r="AE287" i="3"/>
  <c r="W288" i="3"/>
  <c r="X288" i="3"/>
  <c r="Y288" i="3"/>
  <c r="Z288" i="3"/>
  <c r="AA288" i="3"/>
  <c r="AB288" i="3"/>
  <c r="AC288" i="3"/>
  <c r="AE288" i="3"/>
  <c r="W289" i="3"/>
  <c r="X289" i="3"/>
  <c r="Y289" i="3"/>
  <c r="Z289" i="3"/>
  <c r="AA289" i="3"/>
  <c r="AB289" i="3"/>
  <c r="AC289" i="3"/>
  <c r="AE289" i="3"/>
  <c r="W290" i="3"/>
  <c r="X290" i="3"/>
  <c r="Y290" i="3"/>
  <c r="Z290" i="3"/>
  <c r="AA290" i="3"/>
  <c r="AB290" i="3"/>
  <c r="AC290" i="3"/>
  <c r="AE290" i="3"/>
  <c r="W291" i="3"/>
  <c r="X291" i="3"/>
  <c r="Y291" i="3"/>
  <c r="Z291" i="3"/>
  <c r="AA291" i="3"/>
  <c r="AB291" i="3"/>
  <c r="AC291" i="3"/>
  <c r="AE291" i="3"/>
  <c r="W292" i="3"/>
  <c r="X292" i="3"/>
  <c r="Y292" i="3"/>
  <c r="Z292" i="3"/>
  <c r="AA292" i="3"/>
  <c r="AB292" i="3"/>
  <c r="AC292" i="3"/>
  <c r="AE292" i="3"/>
  <c r="W293" i="3"/>
  <c r="X293" i="3"/>
  <c r="Y293" i="3"/>
  <c r="Z293" i="3"/>
  <c r="AA293" i="3"/>
  <c r="AB293" i="3"/>
  <c r="AC293" i="3"/>
  <c r="AE293" i="3"/>
  <c r="W294" i="3"/>
  <c r="X294" i="3"/>
  <c r="Y294" i="3"/>
  <c r="Z294" i="3"/>
  <c r="AA294" i="3"/>
  <c r="AB294" i="3"/>
  <c r="AC294" i="3"/>
  <c r="AE294" i="3"/>
  <c r="W295" i="3"/>
  <c r="X295" i="3"/>
  <c r="Y295" i="3"/>
  <c r="Z295" i="3"/>
  <c r="AA295" i="3"/>
  <c r="AB295" i="3"/>
  <c r="AC295" i="3"/>
  <c r="AE295" i="3"/>
  <c r="W296" i="3"/>
  <c r="X296" i="3"/>
  <c r="Y296" i="3"/>
  <c r="Z296" i="3"/>
  <c r="AA296" i="3"/>
  <c r="AB296" i="3"/>
  <c r="AC296" i="3"/>
  <c r="AE296" i="3"/>
  <c r="W297" i="3"/>
  <c r="X297" i="3"/>
  <c r="Y297" i="3"/>
  <c r="Z297" i="3"/>
  <c r="AA297" i="3"/>
  <c r="AB297" i="3"/>
  <c r="AC297" i="3"/>
  <c r="AE297" i="3"/>
  <c r="W298" i="3"/>
  <c r="X298" i="3"/>
  <c r="Y298" i="3"/>
  <c r="Z298" i="3"/>
  <c r="AA298" i="3"/>
  <c r="AB298" i="3"/>
  <c r="AC298" i="3"/>
  <c r="AE298" i="3"/>
  <c r="W299" i="3"/>
  <c r="X299" i="3"/>
  <c r="Y299" i="3"/>
  <c r="Z299" i="3"/>
  <c r="AA299" i="3"/>
  <c r="AB299" i="3"/>
  <c r="AC299" i="3"/>
  <c r="AE299" i="3"/>
  <c r="W300" i="3"/>
  <c r="X300" i="3"/>
  <c r="Y300" i="3"/>
  <c r="Z300" i="3"/>
  <c r="AA300" i="3"/>
  <c r="AB300" i="3"/>
  <c r="AC300" i="3"/>
  <c r="AE300" i="3"/>
  <c r="W301" i="3"/>
  <c r="X301" i="3"/>
  <c r="Y301" i="3"/>
  <c r="Z301" i="3"/>
  <c r="AA301" i="3"/>
  <c r="AB301" i="3"/>
  <c r="AC301" i="3"/>
  <c r="AE301" i="3"/>
  <c r="W302" i="3"/>
  <c r="X302" i="3"/>
  <c r="Y302" i="3"/>
  <c r="Z302" i="3"/>
  <c r="AA302" i="3"/>
  <c r="AB302" i="3"/>
  <c r="AC302" i="3"/>
  <c r="AE302" i="3"/>
  <c r="W303" i="3"/>
  <c r="X303" i="3"/>
  <c r="Y303" i="3"/>
  <c r="Z303" i="3"/>
  <c r="AA303" i="3"/>
  <c r="AB303" i="3"/>
  <c r="AC303" i="3"/>
  <c r="AE303" i="3"/>
  <c r="W304" i="3"/>
  <c r="X304" i="3"/>
  <c r="Y304" i="3"/>
  <c r="Z304" i="3"/>
  <c r="AA304" i="3"/>
  <c r="AB304" i="3"/>
  <c r="AC304" i="3"/>
  <c r="AE304" i="3"/>
  <c r="W305" i="3"/>
  <c r="X305" i="3"/>
  <c r="Y305" i="3"/>
  <c r="Z305" i="3"/>
  <c r="AA305" i="3"/>
  <c r="AB305" i="3"/>
  <c r="AC305" i="3"/>
  <c r="AE305" i="3"/>
  <c r="W306" i="3"/>
  <c r="X306" i="3"/>
  <c r="Y306" i="3"/>
  <c r="Z306" i="3"/>
  <c r="AA306" i="3"/>
  <c r="AB306" i="3"/>
  <c r="AC306" i="3"/>
  <c r="AE306" i="3"/>
  <c r="W307" i="3"/>
  <c r="X307" i="3"/>
  <c r="Y307" i="3"/>
  <c r="Z307" i="3"/>
  <c r="AA307" i="3"/>
  <c r="AB307" i="3"/>
  <c r="AC307" i="3"/>
  <c r="AE307" i="3"/>
  <c r="W308" i="3"/>
  <c r="X308" i="3"/>
  <c r="Y308" i="3"/>
  <c r="Z308" i="3"/>
  <c r="AA308" i="3"/>
  <c r="AB308" i="3"/>
  <c r="AC308" i="3"/>
  <c r="AE308" i="3"/>
  <c r="W309" i="3"/>
  <c r="X309" i="3"/>
  <c r="Y309" i="3"/>
  <c r="Z309" i="3"/>
  <c r="AA309" i="3"/>
  <c r="AB309" i="3"/>
  <c r="AC309" i="3"/>
  <c r="AE309" i="3"/>
  <c r="W310" i="3"/>
  <c r="X310" i="3"/>
  <c r="Y310" i="3"/>
  <c r="Z310" i="3"/>
  <c r="AA310" i="3"/>
  <c r="AB310" i="3"/>
  <c r="AC310" i="3"/>
  <c r="AE310" i="3"/>
  <c r="W311" i="3"/>
  <c r="X311" i="3"/>
  <c r="Y311" i="3"/>
  <c r="Z311" i="3"/>
  <c r="AA311" i="3"/>
  <c r="AB311" i="3"/>
  <c r="AC311" i="3"/>
  <c r="AE311" i="3"/>
  <c r="W312" i="3"/>
  <c r="X312" i="3"/>
  <c r="Y312" i="3"/>
  <c r="Z312" i="3"/>
  <c r="AA312" i="3"/>
  <c r="AB312" i="3"/>
  <c r="AC312" i="3"/>
  <c r="AE312" i="3"/>
  <c r="W313" i="3"/>
  <c r="X313" i="3"/>
  <c r="Y313" i="3"/>
  <c r="Z313" i="3"/>
  <c r="AA313" i="3"/>
  <c r="AB313" i="3"/>
  <c r="AC313" i="3"/>
  <c r="AE313" i="3"/>
  <c r="W314" i="3"/>
  <c r="X314" i="3"/>
  <c r="Y314" i="3"/>
  <c r="Z314" i="3"/>
  <c r="AA314" i="3"/>
  <c r="AB314" i="3"/>
  <c r="AC314" i="3"/>
  <c r="AE314" i="3"/>
  <c r="W315" i="3"/>
  <c r="X315" i="3"/>
  <c r="Y315" i="3"/>
  <c r="Z315" i="3"/>
  <c r="AA315" i="3"/>
  <c r="AB315" i="3"/>
  <c r="AC315" i="3"/>
  <c r="AE315" i="3"/>
  <c r="W316" i="3"/>
  <c r="X316" i="3"/>
  <c r="Y316" i="3"/>
  <c r="Z316" i="3"/>
  <c r="AA316" i="3"/>
  <c r="AB316" i="3"/>
  <c r="AC316" i="3"/>
  <c r="AE316" i="3"/>
  <c r="W317" i="3"/>
  <c r="X317" i="3"/>
  <c r="Y317" i="3"/>
  <c r="Z317" i="3"/>
  <c r="AA317" i="3"/>
  <c r="AB317" i="3"/>
  <c r="AC317" i="3"/>
  <c r="AE317" i="3"/>
  <c r="W318" i="3"/>
  <c r="X318" i="3"/>
  <c r="Y318" i="3"/>
  <c r="Z318" i="3"/>
  <c r="AA318" i="3"/>
  <c r="AB318" i="3"/>
  <c r="AC318" i="3"/>
  <c r="AE318" i="3"/>
  <c r="W319" i="3"/>
  <c r="X319" i="3"/>
  <c r="Y319" i="3"/>
  <c r="Z319" i="3"/>
  <c r="AA319" i="3"/>
  <c r="AB319" i="3"/>
  <c r="AC319" i="3"/>
  <c r="AE319" i="3"/>
  <c r="W320" i="3"/>
  <c r="X320" i="3"/>
  <c r="Y320" i="3"/>
  <c r="Z320" i="3"/>
  <c r="AA320" i="3"/>
  <c r="AB320" i="3"/>
  <c r="AC320" i="3"/>
  <c r="AE320" i="3"/>
  <c r="W321" i="3"/>
  <c r="X321" i="3"/>
  <c r="Y321" i="3"/>
  <c r="Z321" i="3"/>
  <c r="AA321" i="3"/>
  <c r="AB321" i="3"/>
  <c r="AC321" i="3"/>
  <c r="AE321" i="3"/>
  <c r="W322" i="3"/>
  <c r="X322" i="3"/>
  <c r="Y322" i="3"/>
  <c r="Z322" i="3"/>
  <c r="AA322" i="3"/>
  <c r="AB322" i="3"/>
  <c r="AC322" i="3"/>
  <c r="AE322" i="3"/>
  <c r="W323" i="3"/>
  <c r="X323" i="3"/>
  <c r="Y323" i="3"/>
  <c r="Z323" i="3"/>
  <c r="AA323" i="3"/>
  <c r="AB323" i="3"/>
  <c r="AC323" i="3"/>
  <c r="AE323" i="3"/>
  <c r="W324" i="3"/>
  <c r="X324" i="3"/>
  <c r="Y324" i="3"/>
  <c r="Z324" i="3"/>
  <c r="AA324" i="3"/>
  <c r="AB324" i="3"/>
  <c r="AC324" i="3"/>
  <c r="AE324" i="3"/>
  <c r="W325" i="3"/>
  <c r="X325" i="3"/>
  <c r="Y325" i="3"/>
  <c r="Z325" i="3"/>
  <c r="AA325" i="3"/>
  <c r="AB325" i="3"/>
  <c r="AC325" i="3"/>
  <c r="AE325" i="3"/>
  <c r="W326" i="3"/>
  <c r="X326" i="3"/>
  <c r="Y326" i="3"/>
  <c r="Z326" i="3"/>
  <c r="AA326" i="3"/>
  <c r="AB326" i="3"/>
  <c r="AC326" i="3"/>
  <c r="AE326" i="3"/>
  <c r="W327" i="3"/>
  <c r="X327" i="3"/>
  <c r="Y327" i="3"/>
  <c r="Z327" i="3"/>
  <c r="AA327" i="3"/>
  <c r="AB327" i="3"/>
  <c r="AC327" i="3"/>
  <c r="AE327" i="3"/>
  <c r="W328" i="3"/>
  <c r="X328" i="3"/>
  <c r="Y328" i="3"/>
  <c r="Z328" i="3"/>
  <c r="AA328" i="3"/>
  <c r="AB328" i="3"/>
  <c r="AC328" i="3"/>
  <c r="AE328" i="3"/>
  <c r="W329" i="3"/>
  <c r="X329" i="3"/>
  <c r="Y329" i="3"/>
  <c r="Z329" i="3"/>
  <c r="AA329" i="3"/>
  <c r="AB329" i="3"/>
  <c r="AC329" i="3"/>
  <c r="AE329" i="3"/>
  <c r="W330" i="3"/>
  <c r="X330" i="3"/>
  <c r="Y330" i="3"/>
  <c r="Z330" i="3"/>
  <c r="AA330" i="3"/>
  <c r="AB330" i="3"/>
  <c r="AC330" i="3"/>
  <c r="AE330" i="3"/>
  <c r="W331" i="3"/>
  <c r="X331" i="3"/>
  <c r="Y331" i="3"/>
  <c r="Z331" i="3"/>
  <c r="AA331" i="3"/>
  <c r="AB331" i="3"/>
  <c r="AC331" i="3"/>
  <c r="AE331" i="3"/>
  <c r="W332" i="3"/>
  <c r="X332" i="3"/>
  <c r="Y332" i="3"/>
  <c r="Z332" i="3"/>
  <c r="AA332" i="3"/>
  <c r="AB332" i="3"/>
  <c r="AC332" i="3"/>
  <c r="AE332" i="3"/>
  <c r="W333" i="3"/>
  <c r="X333" i="3"/>
  <c r="Y333" i="3"/>
  <c r="Z333" i="3"/>
  <c r="AA333" i="3"/>
  <c r="AB333" i="3"/>
  <c r="AC333" i="3"/>
  <c r="AE333" i="3"/>
  <c r="W334" i="3"/>
  <c r="X334" i="3"/>
  <c r="Y334" i="3"/>
  <c r="Z334" i="3"/>
  <c r="AA334" i="3"/>
  <c r="AB334" i="3"/>
  <c r="AC334" i="3"/>
  <c r="AE334" i="3"/>
  <c r="W335" i="3"/>
  <c r="X335" i="3"/>
  <c r="Y335" i="3"/>
  <c r="Z335" i="3"/>
  <c r="AA335" i="3"/>
  <c r="AB335" i="3"/>
  <c r="AC335" i="3"/>
  <c r="AE335" i="3"/>
  <c r="W336" i="3"/>
  <c r="X336" i="3"/>
  <c r="Y336" i="3"/>
  <c r="Z336" i="3"/>
  <c r="AA336" i="3"/>
  <c r="AB336" i="3"/>
  <c r="AC336" i="3"/>
  <c r="AE336" i="3"/>
  <c r="W337" i="3"/>
  <c r="X337" i="3"/>
  <c r="Y337" i="3"/>
  <c r="Z337" i="3"/>
  <c r="AA337" i="3"/>
  <c r="AB337" i="3"/>
  <c r="AC337" i="3"/>
  <c r="AE337" i="3"/>
  <c r="W338" i="3"/>
  <c r="X338" i="3"/>
  <c r="Y338" i="3"/>
  <c r="Z338" i="3"/>
  <c r="AA338" i="3"/>
  <c r="AB338" i="3"/>
  <c r="AC338" i="3"/>
  <c r="AE338" i="3"/>
  <c r="W339" i="3"/>
  <c r="X339" i="3"/>
  <c r="Y339" i="3"/>
  <c r="Z339" i="3"/>
  <c r="AA339" i="3"/>
  <c r="AB339" i="3"/>
  <c r="AC339" i="3"/>
  <c r="AE339" i="3"/>
  <c r="W340" i="3"/>
  <c r="X340" i="3"/>
  <c r="Y340" i="3"/>
  <c r="Z340" i="3"/>
  <c r="AA340" i="3"/>
  <c r="AB340" i="3"/>
  <c r="AC340" i="3"/>
  <c r="AE340" i="3"/>
  <c r="W341" i="3"/>
  <c r="X341" i="3"/>
  <c r="Y341" i="3"/>
  <c r="Z341" i="3"/>
  <c r="AA341" i="3"/>
  <c r="AB341" i="3"/>
  <c r="AC341" i="3"/>
  <c r="AE341" i="3"/>
  <c r="W342" i="3"/>
  <c r="X342" i="3"/>
  <c r="Y342" i="3"/>
  <c r="Z342" i="3"/>
  <c r="AA342" i="3"/>
  <c r="AB342" i="3"/>
  <c r="AC342" i="3"/>
  <c r="AE342" i="3"/>
  <c r="W343" i="3"/>
  <c r="X343" i="3"/>
  <c r="Y343" i="3"/>
  <c r="Z343" i="3"/>
  <c r="AA343" i="3"/>
  <c r="AB343" i="3"/>
  <c r="AC343" i="3"/>
  <c r="AE343" i="3"/>
  <c r="W344" i="3"/>
  <c r="X344" i="3"/>
  <c r="Y344" i="3"/>
  <c r="Z344" i="3"/>
  <c r="AA344" i="3"/>
  <c r="AB344" i="3"/>
  <c r="AC344" i="3"/>
  <c r="AE344" i="3"/>
  <c r="W345" i="3"/>
  <c r="X345" i="3"/>
  <c r="Y345" i="3"/>
  <c r="Z345" i="3"/>
  <c r="AA345" i="3"/>
  <c r="AB345" i="3"/>
  <c r="AC345" i="3"/>
  <c r="AE345" i="3"/>
  <c r="W346" i="3"/>
  <c r="X346" i="3"/>
  <c r="Y346" i="3"/>
  <c r="Z346" i="3"/>
  <c r="AA346" i="3"/>
  <c r="AB346" i="3"/>
  <c r="AC346" i="3"/>
  <c r="AE346" i="3"/>
  <c r="W347" i="3"/>
  <c r="X347" i="3"/>
  <c r="Y347" i="3"/>
  <c r="Z347" i="3"/>
  <c r="AA347" i="3"/>
  <c r="AB347" i="3"/>
  <c r="AC347" i="3"/>
  <c r="AE347" i="3"/>
  <c r="W348" i="3"/>
  <c r="X348" i="3"/>
  <c r="Y348" i="3"/>
  <c r="Z348" i="3"/>
  <c r="AA348" i="3"/>
  <c r="AB348" i="3"/>
  <c r="AC348" i="3"/>
  <c r="AE348" i="3"/>
  <c r="W349" i="3"/>
  <c r="X349" i="3"/>
  <c r="Y349" i="3"/>
  <c r="Z349" i="3"/>
  <c r="AA349" i="3"/>
  <c r="AB349" i="3"/>
  <c r="AC349" i="3"/>
  <c r="AE349" i="3"/>
  <c r="W350" i="3"/>
  <c r="X350" i="3"/>
  <c r="Y350" i="3"/>
  <c r="Z350" i="3"/>
  <c r="AA350" i="3"/>
  <c r="AB350" i="3"/>
  <c r="AC350" i="3"/>
  <c r="AE350" i="3"/>
  <c r="W351" i="3"/>
  <c r="X351" i="3"/>
  <c r="Y351" i="3"/>
  <c r="Z351" i="3"/>
  <c r="AA351" i="3"/>
  <c r="AB351" i="3"/>
  <c r="AC351" i="3"/>
  <c r="AE351" i="3"/>
  <c r="W352" i="3"/>
  <c r="X352" i="3"/>
  <c r="Y352" i="3"/>
  <c r="Z352" i="3"/>
  <c r="AA352" i="3"/>
  <c r="AB352" i="3"/>
  <c r="AC352" i="3"/>
  <c r="AE352" i="3"/>
  <c r="W353" i="3"/>
  <c r="X353" i="3"/>
  <c r="Y353" i="3"/>
  <c r="Z353" i="3"/>
  <c r="AA353" i="3"/>
  <c r="AB353" i="3"/>
  <c r="AC353" i="3"/>
  <c r="AE353" i="3"/>
  <c r="W354" i="3"/>
  <c r="X354" i="3"/>
  <c r="Y354" i="3"/>
  <c r="Z354" i="3"/>
  <c r="AA354" i="3"/>
  <c r="AB354" i="3"/>
  <c r="AC354" i="3"/>
  <c r="AE354" i="3"/>
  <c r="W355" i="3"/>
  <c r="X355" i="3"/>
  <c r="Y355" i="3"/>
  <c r="Z355" i="3"/>
  <c r="AA355" i="3"/>
  <c r="AB355" i="3"/>
  <c r="AC355" i="3"/>
  <c r="AE355" i="3"/>
  <c r="W356" i="3"/>
  <c r="X356" i="3"/>
  <c r="Y356" i="3"/>
  <c r="Z356" i="3"/>
  <c r="AA356" i="3"/>
  <c r="AB356" i="3"/>
  <c r="AC356" i="3"/>
  <c r="AE356" i="3"/>
  <c r="W357" i="3"/>
  <c r="X357" i="3"/>
  <c r="Y357" i="3"/>
  <c r="Z357" i="3"/>
  <c r="AA357" i="3"/>
  <c r="AB357" i="3"/>
  <c r="AC357" i="3"/>
  <c r="AE357" i="3"/>
  <c r="W358" i="3"/>
  <c r="X358" i="3"/>
  <c r="Y358" i="3"/>
  <c r="Z358" i="3"/>
  <c r="AA358" i="3"/>
  <c r="AB358" i="3"/>
  <c r="AC358" i="3"/>
  <c r="AE358" i="3"/>
  <c r="W359" i="3"/>
  <c r="X359" i="3"/>
  <c r="Y359" i="3"/>
  <c r="Z359" i="3"/>
  <c r="AA359" i="3"/>
  <c r="AB359" i="3"/>
  <c r="AC359" i="3"/>
  <c r="AE359" i="3"/>
  <c r="W360" i="3"/>
  <c r="X360" i="3"/>
  <c r="Y360" i="3"/>
  <c r="Z360" i="3"/>
  <c r="AA360" i="3"/>
  <c r="AB360" i="3"/>
  <c r="AC360" i="3"/>
  <c r="AE360" i="3"/>
  <c r="W361" i="3"/>
  <c r="X361" i="3"/>
  <c r="Y361" i="3"/>
  <c r="Z361" i="3"/>
  <c r="AA361" i="3"/>
  <c r="AB361" i="3"/>
  <c r="AC361" i="3"/>
  <c r="AE361" i="3"/>
  <c r="W362" i="3"/>
  <c r="X362" i="3"/>
  <c r="Y362" i="3"/>
  <c r="Z362" i="3"/>
  <c r="AA362" i="3"/>
  <c r="AB362" i="3"/>
  <c r="AC362" i="3"/>
  <c r="AE362" i="3"/>
  <c r="W363" i="3"/>
  <c r="X363" i="3"/>
  <c r="Y363" i="3"/>
  <c r="Z363" i="3"/>
  <c r="AA363" i="3"/>
  <c r="AB363" i="3"/>
  <c r="AC363" i="3"/>
  <c r="AE363" i="3"/>
  <c r="W364" i="3"/>
  <c r="X364" i="3"/>
  <c r="Y364" i="3"/>
  <c r="Z364" i="3"/>
  <c r="AA364" i="3"/>
  <c r="AB364" i="3"/>
  <c r="AC364" i="3"/>
  <c r="AE364" i="3"/>
  <c r="W365" i="3"/>
  <c r="X365" i="3"/>
  <c r="Y365" i="3"/>
  <c r="Z365" i="3"/>
  <c r="AA365" i="3"/>
  <c r="AB365" i="3"/>
  <c r="AC365" i="3"/>
  <c r="AE365" i="3"/>
  <c r="W366" i="3"/>
  <c r="X366" i="3"/>
  <c r="Y366" i="3"/>
  <c r="Z366" i="3"/>
  <c r="AA366" i="3"/>
  <c r="AB366" i="3"/>
  <c r="AC366" i="3"/>
  <c r="AE366" i="3"/>
  <c r="W367" i="3"/>
  <c r="X367" i="3"/>
  <c r="Y367" i="3"/>
  <c r="Z367" i="3"/>
  <c r="AA367" i="3"/>
  <c r="AB367" i="3"/>
  <c r="AC367" i="3"/>
  <c r="AE367" i="3"/>
  <c r="W368" i="3"/>
  <c r="X368" i="3"/>
  <c r="Y368" i="3"/>
  <c r="Z368" i="3"/>
  <c r="AA368" i="3"/>
  <c r="AB368" i="3"/>
  <c r="AC368" i="3"/>
  <c r="AE368" i="3"/>
  <c r="W369" i="3"/>
  <c r="X369" i="3"/>
  <c r="Y369" i="3"/>
  <c r="Z369" i="3"/>
  <c r="AA369" i="3"/>
  <c r="AB369" i="3"/>
  <c r="AC369" i="3"/>
  <c r="AE369" i="3"/>
  <c r="W370" i="3"/>
  <c r="X370" i="3"/>
  <c r="Y370" i="3"/>
  <c r="Z370" i="3"/>
  <c r="AA370" i="3"/>
  <c r="AB370" i="3"/>
  <c r="AC370" i="3"/>
  <c r="AE370" i="3"/>
  <c r="W371" i="3"/>
  <c r="X371" i="3"/>
  <c r="Y371" i="3"/>
  <c r="Z371" i="3"/>
  <c r="AA371" i="3"/>
  <c r="AB371" i="3"/>
  <c r="AC371" i="3"/>
  <c r="AE371" i="3"/>
  <c r="W372" i="3"/>
  <c r="X372" i="3"/>
  <c r="Y372" i="3"/>
  <c r="Z372" i="3"/>
  <c r="AA372" i="3"/>
  <c r="AB372" i="3"/>
  <c r="AC372" i="3"/>
  <c r="AE372" i="3"/>
  <c r="W373" i="3"/>
  <c r="X373" i="3"/>
  <c r="Y373" i="3"/>
  <c r="Z373" i="3"/>
  <c r="AA373" i="3"/>
  <c r="AB373" i="3"/>
  <c r="AC373" i="3"/>
  <c r="AE373" i="3"/>
  <c r="W374" i="3"/>
  <c r="X374" i="3"/>
  <c r="Y374" i="3"/>
  <c r="Z374" i="3"/>
  <c r="AA374" i="3"/>
  <c r="AB374" i="3"/>
  <c r="AC374" i="3"/>
  <c r="AE374" i="3"/>
  <c r="W375" i="3"/>
  <c r="X375" i="3"/>
  <c r="Y375" i="3"/>
  <c r="Z375" i="3"/>
  <c r="AA375" i="3"/>
  <c r="AB375" i="3"/>
  <c r="AC375" i="3"/>
  <c r="AE375" i="3"/>
  <c r="W376" i="3"/>
  <c r="X376" i="3"/>
  <c r="Y376" i="3"/>
  <c r="Z376" i="3"/>
  <c r="AA376" i="3"/>
  <c r="AB376" i="3"/>
  <c r="AC376" i="3"/>
  <c r="AE376" i="3"/>
  <c r="W377" i="3"/>
  <c r="X377" i="3"/>
  <c r="Y377" i="3"/>
  <c r="Z377" i="3"/>
  <c r="AA377" i="3"/>
  <c r="AB377" i="3"/>
  <c r="AC377" i="3"/>
  <c r="AE377" i="3"/>
  <c r="W378" i="3"/>
  <c r="X378" i="3"/>
  <c r="Y378" i="3"/>
  <c r="Z378" i="3"/>
  <c r="AA378" i="3"/>
  <c r="AB378" i="3"/>
  <c r="AC378" i="3"/>
  <c r="AE378" i="3"/>
  <c r="W379" i="3"/>
  <c r="X379" i="3"/>
  <c r="Y379" i="3"/>
  <c r="Z379" i="3"/>
  <c r="AA379" i="3"/>
  <c r="AB379" i="3"/>
  <c r="AC379" i="3"/>
  <c r="AE379" i="3"/>
  <c r="W380" i="3"/>
  <c r="X380" i="3"/>
  <c r="Y380" i="3"/>
  <c r="Z380" i="3"/>
  <c r="AA380" i="3"/>
  <c r="AB380" i="3"/>
  <c r="AC380" i="3"/>
  <c r="AE380" i="3"/>
  <c r="W381" i="3"/>
  <c r="X381" i="3"/>
  <c r="Y381" i="3"/>
  <c r="Z381" i="3"/>
  <c r="AA381" i="3"/>
  <c r="AB381" i="3"/>
  <c r="AC381" i="3"/>
  <c r="AE381" i="3"/>
  <c r="W382" i="3"/>
  <c r="X382" i="3"/>
  <c r="Y382" i="3"/>
  <c r="Z382" i="3"/>
  <c r="AA382" i="3"/>
  <c r="AB382" i="3"/>
  <c r="AC382" i="3"/>
  <c r="AE382" i="3"/>
  <c r="W383" i="3"/>
  <c r="X383" i="3"/>
  <c r="Y383" i="3"/>
  <c r="Z383" i="3"/>
  <c r="AA383" i="3"/>
  <c r="AB383" i="3"/>
  <c r="AC383" i="3"/>
  <c r="AE383" i="3"/>
  <c r="W384" i="3"/>
  <c r="X384" i="3"/>
  <c r="Y384" i="3"/>
  <c r="Z384" i="3"/>
  <c r="AA384" i="3"/>
  <c r="AB384" i="3"/>
  <c r="AC384" i="3"/>
  <c r="AE384" i="3"/>
  <c r="W385" i="3"/>
  <c r="X385" i="3"/>
  <c r="Y385" i="3"/>
  <c r="Z385" i="3"/>
  <c r="AA385" i="3"/>
  <c r="AB385" i="3"/>
  <c r="AC385" i="3"/>
  <c r="AE385" i="3"/>
  <c r="W386" i="3"/>
  <c r="X386" i="3"/>
  <c r="Y386" i="3"/>
  <c r="Z386" i="3"/>
  <c r="AA386" i="3"/>
  <c r="AB386" i="3"/>
  <c r="AC386" i="3"/>
  <c r="AE386" i="3"/>
  <c r="W387" i="3"/>
  <c r="X387" i="3"/>
  <c r="Y387" i="3"/>
  <c r="Z387" i="3"/>
  <c r="AA387" i="3"/>
  <c r="AB387" i="3"/>
  <c r="AC387" i="3"/>
  <c r="AE387" i="3"/>
  <c r="W388" i="3"/>
  <c r="X388" i="3"/>
  <c r="Y388" i="3"/>
  <c r="Z388" i="3"/>
  <c r="AA388" i="3"/>
  <c r="AB388" i="3"/>
  <c r="AC388" i="3"/>
  <c r="AE388" i="3"/>
  <c r="W389" i="3"/>
  <c r="X389" i="3"/>
  <c r="Y389" i="3"/>
  <c r="Z389" i="3"/>
  <c r="AA389" i="3"/>
  <c r="AB389" i="3"/>
  <c r="AC389" i="3"/>
  <c r="AE389" i="3"/>
  <c r="W390" i="3"/>
  <c r="X390" i="3"/>
  <c r="Y390" i="3"/>
  <c r="Z390" i="3"/>
  <c r="AA390" i="3"/>
  <c r="AB390" i="3"/>
  <c r="AC390" i="3"/>
  <c r="AE390" i="3"/>
  <c r="W391" i="3"/>
  <c r="X391" i="3"/>
  <c r="Y391" i="3"/>
  <c r="Z391" i="3"/>
  <c r="AA391" i="3"/>
  <c r="AB391" i="3"/>
  <c r="AC391" i="3"/>
  <c r="AE391" i="3"/>
  <c r="W392" i="3"/>
  <c r="X392" i="3"/>
  <c r="Y392" i="3"/>
  <c r="Z392" i="3"/>
  <c r="AA392" i="3"/>
  <c r="AB392" i="3"/>
  <c r="AC392" i="3"/>
  <c r="AE392" i="3"/>
  <c r="W393" i="3"/>
  <c r="X393" i="3"/>
  <c r="Y393" i="3"/>
  <c r="Z393" i="3"/>
  <c r="AA393" i="3"/>
  <c r="AB393" i="3"/>
  <c r="AC393" i="3"/>
  <c r="AE393" i="3"/>
  <c r="W394" i="3"/>
  <c r="X394" i="3"/>
  <c r="Y394" i="3"/>
  <c r="Z394" i="3"/>
  <c r="AA394" i="3"/>
  <c r="AB394" i="3"/>
  <c r="AC394" i="3"/>
  <c r="AE394" i="3"/>
  <c r="W395" i="3"/>
  <c r="X395" i="3"/>
  <c r="Y395" i="3"/>
  <c r="Z395" i="3"/>
  <c r="AA395" i="3"/>
  <c r="AB395" i="3"/>
  <c r="AC395" i="3"/>
  <c r="AE395" i="3"/>
  <c r="W396" i="3"/>
  <c r="X396" i="3"/>
  <c r="Y396" i="3"/>
  <c r="Z396" i="3"/>
  <c r="AA396" i="3"/>
  <c r="AB396" i="3"/>
  <c r="AC396" i="3"/>
  <c r="AE396" i="3"/>
  <c r="W397" i="3"/>
  <c r="X397" i="3"/>
  <c r="Y397" i="3"/>
  <c r="Z397" i="3"/>
  <c r="AA397" i="3"/>
  <c r="AB397" i="3"/>
  <c r="AC397" i="3"/>
  <c r="AE397" i="3"/>
  <c r="W398" i="3"/>
  <c r="X398" i="3"/>
  <c r="Y398" i="3"/>
  <c r="Z398" i="3"/>
  <c r="AA398" i="3"/>
  <c r="AB398" i="3"/>
  <c r="AC398" i="3"/>
  <c r="AE398" i="3"/>
  <c r="W399" i="3"/>
  <c r="X399" i="3"/>
  <c r="Y399" i="3"/>
  <c r="Z399" i="3"/>
  <c r="AA399" i="3"/>
  <c r="AB399" i="3"/>
  <c r="AC399" i="3"/>
  <c r="AE399" i="3"/>
  <c r="W400" i="3"/>
  <c r="X400" i="3"/>
  <c r="Y400" i="3"/>
  <c r="Z400" i="3"/>
  <c r="AA400" i="3"/>
  <c r="AB400" i="3"/>
  <c r="AC400" i="3"/>
  <c r="AE400" i="3"/>
  <c r="W401" i="3"/>
  <c r="X401" i="3"/>
  <c r="Y401" i="3"/>
  <c r="Z401" i="3"/>
  <c r="AA401" i="3"/>
  <c r="AB401" i="3"/>
  <c r="AC401" i="3"/>
  <c r="AE401" i="3"/>
  <c r="W402" i="3"/>
  <c r="X402" i="3"/>
  <c r="Y402" i="3"/>
  <c r="Z402" i="3"/>
  <c r="AA402" i="3"/>
  <c r="AB402" i="3"/>
  <c r="AC402" i="3"/>
  <c r="AE402" i="3"/>
  <c r="W403" i="3"/>
  <c r="X403" i="3"/>
  <c r="Y403" i="3"/>
  <c r="Z403" i="3"/>
  <c r="AA403" i="3"/>
  <c r="AB403" i="3"/>
  <c r="AC403" i="3"/>
  <c r="AE403" i="3"/>
  <c r="W404" i="3"/>
  <c r="X404" i="3"/>
  <c r="Y404" i="3"/>
  <c r="Z404" i="3"/>
  <c r="AA404" i="3"/>
  <c r="AB404" i="3"/>
  <c r="AC404" i="3"/>
  <c r="AE404" i="3"/>
  <c r="W405" i="3"/>
  <c r="X405" i="3"/>
  <c r="Y405" i="3"/>
  <c r="Z405" i="3"/>
  <c r="AA405" i="3"/>
  <c r="AB405" i="3"/>
  <c r="AC405" i="3"/>
  <c r="AE405" i="3"/>
  <c r="W406" i="3"/>
  <c r="X406" i="3"/>
  <c r="Y406" i="3"/>
  <c r="Z406" i="3"/>
  <c r="AA406" i="3"/>
  <c r="AB406" i="3"/>
  <c r="AC406" i="3"/>
  <c r="AE406" i="3"/>
  <c r="W407" i="3"/>
  <c r="X407" i="3"/>
  <c r="Y407" i="3"/>
  <c r="Z407" i="3"/>
  <c r="AA407" i="3"/>
  <c r="AB407" i="3"/>
  <c r="AC407" i="3"/>
  <c r="AE407" i="3"/>
  <c r="W408" i="3"/>
  <c r="X408" i="3"/>
  <c r="Y408" i="3"/>
  <c r="Z408" i="3"/>
  <c r="AA408" i="3"/>
  <c r="AB408" i="3"/>
  <c r="AC408" i="3"/>
  <c r="AE408" i="3"/>
  <c r="W409" i="3"/>
  <c r="X409" i="3"/>
  <c r="Y409" i="3"/>
  <c r="Z409" i="3"/>
  <c r="AA409" i="3"/>
  <c r="AB409" i="3"/>
  <c r="AC409" i="3"/>
  <c r="AE409" i="3"/>
  <c r="W410" i="3"/>
  <c r="X410" i="3"/>
  <c r="Y410" i="3"/>
  <c r="Z410" i="3"/>
  <c r="AA410" i="3"/>
  <c r="AB410" i="3"/>
  <c r="AC410" i="3"/>
  <c r="AE410" i="3"/>
  <c r="W411" i="3"/>
  <c r="X411" i="3"/>
  <c r="Y411" i="3"/>
  <c r="Z411" i="3"/>
  <c r="AA411" i="3"/>
  <c r="AB411" i="3"/>
  <c r="AC411" i="3"/>
  <c r="AE411" i="3"/>
  <c r="W412" i="3"/>
  <c r="X412" i="3"/>
  <c r="Y412" i="3"/>
  <c r="Z412" i="3"/>
  <c r="AA412" i="3"/>
  <c r="AB412" i="3"/>
  <c r="AC412" i="3"/>
  <c r="AE412" i="3"/>
  <c r="W413" i="3"/>
  <c r="X413" i="3"/>
  <c r="Y413" i="3"/>
  <c r="Z413" i="3"/>
  <c r="AA413" i="3"/>
  <c r="AB413" i="3"/>
  <c r="AC413" i="3"/>
  <c r="AE413" i="3"/>
  <c r="W414" i="3"/>
  <c r="X414" i="3"/>
  <c r="Y414" i="3"/>
  <c r="Z414" i="3"/>
  <c r="AA414" i="3"/>
  <c r="AB414" i="3"/>
  <c r="AC414" i="3"/>
  <c r="AE414" i="3"/>
  <c r="W415" i="3"/>
  <c r="X415" i="3"/>
  <c r="Y415" i="3"/>
  <c r="Z415" i="3"/>
  <c r="AA415" i="3"/>
  <c r="AB415" i="3"/>
  <c r="AC415" i="3"/>
  <c r="AE415" i="3"/>
  <c r="W416" i="3"/>
  <c r="X416" i="3"/>
  <c r="Y416" i="3"/>
  <c r="Z416" i="3"/>
  <c r="AA416" i="3"/>
  <c r="AB416" i="3"/>
  <c r="AC416" i="3"/>
  <c r="AE416" i="3"/>
  <c r="W417" i="3"/>
  <c r="X417" i="3"/>
  <c r="Y417" i="3"/>
  <c r="Z417" i="3"/>
  <c r="AA417" i="3"/>
  <c r="AB417" i="3"/>
  <c r="AC417" i="3"/>
  <c r="AE417" i="3"/>
  <c r="W418" i="3"/>
  <c r="X418" i="3"/>
  <c r="Y418" i="3"/>
  <c r="Z418" i="3"/>
  <c r="AA418" i="3"/>
  <c r="AB418" i="3"/>
  <c r="AC418" i="3"/>
  <c r="AE418" i="3"/>
  <c r="W419" i="3"/>
  <c r="X419" i="3"/>
  <c r="Y419" i="3"/>
  <c r="Z419" i="3"/>
  <c r="AA419" i="3"/>
  <c r="AB419" i="3"/>
  <c r="AC419" i="3"/>
  <c r="AE419" i="3"/>
  <c r="W420" i="3"/>
  <c r="X420" i="3"/>
  <c r="Y420" i="3"/>
  <c r="Z420" i="3"/>
  <c r="AA420" i="3"/>
  <c r="AB420" i="3"/>
  <c r="AC420" i="3"/>
  <c r="AE420" i="3"/>
  <c r="W421" i="3"/>
  <c r="X421" i="3"/>
  <c r="Y421" i="3"/>
  <c r="Z421" i="3"/>
  <c r="AA421" i="3"/>
  <c r="AB421" i="3"/>
  <c r="AC421" i="3"/>
  <c r="AE421" i="3"/>
  <c r="W422" i="3"/>
  <c r="X422" i="3"/>
  <c r="Y422" i="3"/>
  <c r="Z422" i="3"/>
  <c r="AA422" i="3"/>
  <c r="AB422" i="3"/>
  <c r="AC422" i="3"/>
  <c r="AE422" i="3"/>
  <c r="W423" i="3"/>
  <c r="X423" i="3"/>
  <c r="Y423" i="3"/>
  <c r="Z423" i="3"/>
  <c r="AA423" i="3"/>
  <c r="AB423" i="3"/>
  <c r="AC423" i="3"/>
  <c r="AE423" i="3"/>
  <c r="W424" i="3"/>
  <c r="X424" i="3"/>
  <c r="Y424" i="3"/>
  <c r="Z424" i="3"/>
  <c r="AA424" i="3"/>
  <c r="AB424" i="3"/>
  <c r="AC424" i="3"/>
  <c r="AE424" i="3"/>
  <c r="W425" i="3"/>
  <c r="X425" i="3"/>
  <c r="Y425" i="3"/>
  <c r="Z425" i="3"/>
  <c r="AA425" i="3"/>
  <c r="AB425" i="3"/>
  <c r="AC425" i="3"/>
  <c r="AE425" i="3"/>
  <c r="W426" i="3"/>
  <c r="X426" i="3"/>
  <c r="Y426" i="3"/>
  <c r="Z426" i="3"/>
  <c r="AA426" i="3"/>
  <c r="AB426" i="3"/>
  <c r="AC426" i="3"/>
  <c r="AE426" i="3"/>
  <c r="W427" i="3"/>
  <c r="X427" i="3"/>
  <c r="Y427" i="3"/>
  <c r="Z427" i="3"/>
  <c r="AA427" i="3"/>
  <c r="AB427" i="3"/>
  <c r="AC427" i="3"/>
  <c r="AE427" i="3"/>
  <c r="W428" i="3"/>
  <c r="X428" i="3"/>
  <c r="Y428" i="3"/>
  <c r="Z428" i="3"/>
  <c r="AA428" i="3"/>
  <c r="AB428" i="3"/>
  <c r="AC428" i="3"/>
  <c r="AE428" i="3"/>
  <c r="W429" i="3"/>
  <c r="X429" i="3"/>
  <c r="Y429" i="3"/>
  <c r="Z429" i="3"/>
  <c r="AA429" i="3"/>
  <c r="AB429" i="3"/>
  <c r="AC429" i="3"/>
  <c r="AE429" i="3"/>
  <c r="W430" i="3"/>
  <c r="X430" i="3"/>
  <c r="Y430" i="3"/>
  <c r="Z430" i="3"/>
  <c r="AA430" i="3"/>
  <c r="AB430" i="3"/>
  <c r="AC430" i="3"/>
  <c r="AE430" i="3"/>
  <c r="W431" i="3"/>
  <c r="X431" i="3"/>
  <c r="Y431" i="3"/>
  <c r="Z431" i="3"/>
  <c r="AA431" i="3"/>
  <c r="AB431" i="3"/>
  <c r="AC431" i="3"/>
  <c r="AE431" i="3"/>
  <c r="W432" i="3"/>
  <c r="X432" i="3"/>
  <c r="Y432" i="3"/>
  <c r="Z432" i="3"/>
  <c r="AA432" i="3"/>
  <c r="AB432" i="3"/>
  <c r="AC432" i="3"/>
  <c r="AE432" i="3"/>
  <c r="W433" i="3"/>
  <c r="X433" i="3"/>
  <c r="Y433" i="3"/>
  <c r="Z433" i="3"/>
  <c r="AA433" i="3"/>
  <c r="AB433" i="3"/>
  <c r="AC433" i="3"/>
  <c r="AE433" i="3"/>
  <c r="W434" i="3"/>
  <c r="X434" i="3"/>
  <c r="Y434" i="3"/>
  <c r="Z434" i="3"/>
  <c r="AA434" i="3"/>
  <c r="AB434" i="3"/>
  <c r="AC434" i="3"/>
  <c r="AE434" i="3"/>
  <c r="W435" i="3"/>
  <c r="X435" i="3"/>
  <c r="Y435" i="3"/>
  <c r="Z435" i="3"/>
  <c r="AA435" i="3"/>
  <c r="AB435" i="3"/>
  <c r="AC435" i="3"/>
  <c r="AE435" i="3"/>
  <c r="W436" i="3"/>
  <c r="X436" i="3"/>
  <c r="Y436" i="3"/>
  <c r="Z436" i="3"/>
  <c r="AA436" i="3"/>
  <c r="AB436" i="3"/>
  <c r="AC436" i="3"/>
  <c r="AE436" i="3"/>
  <c r="W437" i="3"/>
  <c r="X437" i="3"/>
  <c r="Y437" i="3"/>
  <c r="Z437" i="3"/>
  <c r="AA437" i="3"/>
  <c r="AB437" i="3"/>
  <c r="AC437" i="3"/>
  <c r="AE437" i="3"/>
  <c r="W438" i="3"/>
  <c r="X438" i="3"/>
  <c r="Y438" i="3"/>
  <c r="Z438" i="3"/>
  <c r="AA438" i="3"/>
  <c r="AB438" i="3"/>
  <c r="AC438" i="3"/>
  <c r="AE438" i="3"/>
  <c r="W439" i="3"/>
  <c r="X439" i="3"/>
  <c r="Y439" i="3"/>
  <c r="Z439" i="3"/>
  <c r="AA439" i="3"/>
  <c r="AB439" i="3"/>
  <c r="AC439" i="3"/>
  <c r="AE439" i="3"/>
  <c r="W440" i="3"/>
  <c r="X440" i="3"/>
  <c r="Y440" i="3"/>
  <c r="Z440" i="3"/>
  <c r="AA440" i="3"/>
  <c r="AB440" i="3"/>
  <c r="AC440" i="3"/>
  <c r="AE440" i="3"/>
  <c r="W441" i="3"/>
  <c r="X441" i="3"/>
  <c r="Y441" i="3"/>
  <c r="Z441" i="3"/>
  <c r="AA441" i="3"/>
  <c r="AB441" i="3"/>
  <c r="AC441" i="3"/>
  <c r="AE441" i="3"/>
  <c r="W442" i="3"/>
  <c r="X442" i="3"/>
  <c r="Y442" i="3"/>
  <c r="Z442" i="3"/>
  <c r="AA442" i="3"/>
  <c r="AB442" i="3"/>
  <c r="AC442" i="3"/>
  <c r="AE442" i="3"/>
  <c r="W443" i="3"/>
  <c r="X443" i="3"/>
  <c r="Y443" i="3"/>
  <c r="Z443" i="3"/>
  <c r="AA443" i="3"/>
  <c r="AB443" i="3"/>
  <c r="AC443" i="3"/>
  <c r="AE443" i="3"/>
  <c r="W444" i="3"/>
  <c r="X444" i="3"/>
  <c r="Y444" i="3"/>
  <c r="Z444" i="3"/>
  <c r="AA444" i="3"/>
  <c r="AB444" i="3"/>
  <c r="AC444" i="3"/>
  <c r="AE444" i="3"/>
  <c r="W445" i="3"/>
  <c r="X445" i="3"/>
  <c r="Y445" i="3"/>
  <c r="Z445" i="3"/>
  <c r="AA445" i="3"/>
  <c r="AB445" i="3"/>
  <c r="AC445" i="3"/>
  <c r="AE445" i="3"/>
  <c r="W446" i="3"/>
  <c r="X446" i="3"/>
  <c r="Y446" i="3"/>
  <c r="Z446" i="3"/>
  <c r="AA446" i="3"/>
  <c r="AB446" i="3"/>
  <c r="AC446" i="3"/>
  <c r="AE446" i="3"/>
  <c r="W447" i="3"/>
  <c r="X447" i="3"/>
  <c r="Y447" i="3"/>
  <c r="Z447" i="3"/>
  <c r="AA447" i="3"/>
  <c r="AB447" i="3"/>
  <c r="AC447" i="3"/>
  <c r="AE447" i="3"/>
  <c r="W448" i="3"/>
  <c r="X448" i="3"/>
  <c r="Y448" i="3"/>
  <c r="Z448" i="3"/>
  <c r="AA448" i="3"/>
  <c r="AB448" i="3"/>
  <c r="AC448" i="3"/>
  <c r="AE448" i="3"/>
  <c r="W449" i="3"/>
  <c r="X449" i="3"/>
  <c r="Y449" i="3"/>
  <c r="Z449" i="3"/>
  <c r="AA449" i="3"/>
  <c r="AB449" i="3"/>
  <c r="AC449" i="3"/>
  <c r="AE449" i="3"/>
  <c r="W450" i="3"/>
  <c r="X450" i="3"/>
  <c r="Y450" i="3"/>
  <c r="Z450" i="3"/>
  <c r="AA450" i="3"/>
  <c r="AB450" i="3"/>
  <c r="AC450" i="3"/>
  <c r="AE450" i="3"/>
  <c r="W451" i="3"/>
  <c r="X451" i="3"/>
  <c r="Y451" i="3"/>
  <c r="Z451" i="3"/>
  <c r="AA451" i="3"/>
  <c r="AB451" i="3"/>
  <c r="AC451" i="3"/>
  <c r="AE451" i="3"/>
  <c r="W452" i="3"/>
  <c r="X452" i="3"/>
  <c r="Y452" i="3"/>
  <c r="Z452" i="3"/>
  <c r="AA452" i="3"/>
  <c r="AB452" i="3"/>
  <c r="AC452" i="3"/>
  <c r="AE452" i="3"/>
  <c r="W453" i="3"/>
  <c r="X453" i="3"/>
  <c r="Y453" i="3"/>
  <c r="Z453" i="3"/>
  <c r="AA453" i="3"/>
  <c r="AB453" i="3"/>
  <c r="AC453" i="3"/>
  <c r="AE453" i="3"/>
  <c r="W454" i="3"/>
  <c r="X454" i="3"/>
  <c r="Y454" i="3"/>
  <c r="Z454" i="3"/>
  <c r="AA454" i="3"/>
  <c r="AB454" i="3"/>
  <c r="AC454" i="3"/>
  <c r="AE454" i="3"/>
  <c r="W455" i="3"/>
  <c r="X455" i="3"/>
  <c r="Y455" i="3"/>
  <c r="Z455" i="3"/>
  <c r="AA455" i="3"/>
  <c r="AB455" i="3"/>
  <c r="AC455" i="3"/>
  <c r="AE455" i="3"/>
  <c r="W456" i="3"/>
  <c r="X456" i="3"/>
  <c r="Y456" i="3"/>
  <c r="Z456" i="3"/>
  <c r="AA456" i="3"/>
  <c r="AB456" i="3"/>
  <c r="AC456" i="3"/>
  <c r="AE456" i="3"/>
  <c r="W457" i="3"/>
  <c r="X457" i="3"/>
  <c r="Y457" i="3"/>
  <c r="Z457" i="3"/>
  <c r="AA457" i="3"/>
  <c r="AB457" i="3"/>
  <c r="AC457" i="3"/>
  <c r="AE457" i="3"/>
  <c r="W458" i="3"/>
  <c r="X458" i="3"/>
  <c r="Y458" i="3"/>
  <c r="Z458" i="3"/>
  <c r="AA458" i="3"/>
  <c r="AB458" i="3"/>
  <c r="AC458" i="3"/>
  <c r="AE458" i="3"/>
  <c r="W459" i="3"/>
  <c r="X459" i="3"/>
  <c r="Y459" i="3"/>
  <c r="Z459" i="3"/>
  <c r="AA459" i="3"/>
  <c r="AB459" i="3"/>
  <c r="AC459" i="3"/>
  <c r="AE459" i="3"/>
  <c r="W460" i="3"/>
  <c r="X460" i="3"/>
  <c r="Y460" i="3"/>
  <c r="Z460" i="3"/>
  <c r="AA460" i="3"/>
  <c r="AB460" i="3"/>
  <c r="AC460" i="3"/>
  <c r="AE460" i="3"/>
  <c r="W461" i="3"/>
  <c r="X461" i="3"/>
  <c r="Y461" i="3"/>
  <c r="Z461" i="3"/>
  <c r="AA461" i="3"/>
  <c r="AB461" i="3"/>
  <c r="AC461" i="3"/>
  <c r="AE461" i="3"/>
  <c r="W462" i="3"/>
  <c r="X462" i="3"/>
  <c r="Y462" i="3"/>
  <c r="Z462" i="3"/>
  <c r="AA462" i="3"/>
  <c r="AB462" i="3"/>
  <c r="AC462" i="3"/>
  <c r="AE462" i="3"/>
  <c r="W463" i="3"/>
  <c r="X463" i="3"/>
  <c r="Y463" i="3"/>
  <c r="Z463" i="3"/>
  <c r="AA463" i="3"/>
  <c r="AB463" i="3"/>
  <c r="AC463" i="3"/>
  <c r="AE463" i="3"/>
  <c r="W464" i="3"/>
  <c r="X464" i="3"/>
  <c r="Y464" i="3"/>
  <c r="Z464" i="3"/>
  <c r="AA464" i="3"/>
  <c r="AB464" i="3"/>
  <c r="AC464" i="3"/>
  <c r="AE464" i="3"/>
  <c r="W465" i="3"/>
  <c r="X465" i="3"/>
  <c r="Y465" i="3"/>
  <c r="Z465" i="3"/>
  <c r="AA465" i="3"/>
  <c r="AB465" i="3"/>
  <c r="AC465" i="3"/>
  <c r="AE465" i="3"/>
  <c r="W466" i="3"/>
  <c r="X466" i="3"/>
  <c r="Y466" i="3"/>
  <c r="Z466" i="3"/>
  <c r="AA466" i="3"/>
  <c r="AB466" i="3"/>
  <c r="AC466" i="3"/>
  <c r="AE466" i="3"/>
  <c r="W467" i="3"/>
  <c r="X467" i="3"/>
  <c r="Y467" i="3"/>
  <c r="Z467" i="3"/>
  <c r="AA467" i="3"/>
  <c r="AB467" i="3"/>
  <c r="AC467" i="3"/>
  <c r="AE467" i="3"/>
  <c r="W468" i="3"/>
  <c r="X468" i="3"/>
  <c r="Y468" i="3"/>
  <c r="Z468" i="3"/>
  <c r="AA468" i="3"/>
  <c r="AB468" i="3"/>
  <c r="AC468" i="3"/>
  <c r="AE468" i="3"/>
  <c r="W469" i="3"/>
  <c r="X469" i="3"/>
  <c r="Y469" i="3"/>
  <c r="Z469" i="3"/>
  <c r="AA469" i="3"/>
  <c r="AB469" i="3"/>
  <c r="AC469" i="3"/>
  <c r="AE469" i="3"/>
  <c r="W470" i="3"/>
  <c r="X470" i="3"/>
  <c r="Y470" i="3"/>
  <c r="Z470" i="3"/>
  <c r="AA470" i="3"/>
  <c r="AB470" i="3"/>
  <c r="AC470" i="3"/>
  <c r="AE470" i="3"/>
  <c r="W471" i="3"/>
  <c r="X471" i="3"/>
  <c r="Y471" i="3"/>
  <c r="Z471" i="3"/>
  <c r="AA471" i="3"/>
  <c r="AB471" i="3"/>
  <c r="AC471" i="3"/>
  <c r="AE471" i="3"/>
  <c r="W472" i="3"/>
  <c r="X472" i="3"/>
  <c r="Y472" i="3"/>
  <c r="Z472" i="3"/>
  <c r="AA472" i="3"/>
  <c r="AB472" i="3"/>
  <c r="AC472" i="3"/>
  <c r="AE472" i="3"/>
  <c r="W473" i="3"/>
  <c r="X473" i="3"/>
  <c r="Y473" i="3"/>
  <c r="Z473" i="3"/>
  <c r="AA473" i="3"/>
  <c r="AB473" i="3"/>
  <c r="AC473" i="3"/>
  <c r="AE473" i="3"/>
  <c r="W474" i="3"/>
  <c r="X474" i="3"/>
  <c r="Y474" i="3"/>
  <c r="Z474" i="3"/>
  <c r="AA474" i="3"/>
  <c r="AB474" i="3"/>
  <c r="AC474" i="3"/>
  <c r="AE474" i="3"/>
  <c r="W475" i="3"/>
  <c r="X475" i="3"/>
  <c r="Y475" i="3"/>
  <c r="Z475" i="3"/>
  <c r="AA475" i="3"/>
  <c r="AB475" i="3"/>
  <c r="AC475" i="3"/>
  <c r="AE475" i="3"/>
  <c r="W476" i="3"/>
  <c r="X476" i="3"/>
  <c r="Y476" i="3"/>
  <c r="Z476" i="3"/>
  <c r="AA476" i="3"/>
  <c r="AB476" i="3"/>
  <c r="AC476" i="3"/>
  <c r="AE476" i="3"/>
  <c r="W477" i="3"/>
  <c r="X477" i="3"/>
  <c r="Y477" i="3"/>
  <c r="Z477" i="3"/>
  <c r="AA477" i="3"/>
  <c r="AB477" i="3"/>
  <c r="AC477" i="3"/>
  <c r="AE477" i="3"/>
  <c r="W478" i="3"/>
  <c r="X478" i="3"/>
  <c r="Y478" i="3"/>
  <c r="Z478" i="3"/>
  <c r="AA478" i="3"/>
  <c r="AB478" i="3"/>
  <c r="AC478" i="3"/>
  <c r="AE478" i="3"/>
  <c r="W479" i="3"/>
  <c r="X479" i="3"/>
  <c r="Y479" i="3"/>
  <c r="Z479" i="3"/>
  <c r="AA479" i="3"/>
  <c r="AB479" i="3"/>
  <c r="AC479" i="3"/>
  <c r="AE479" i="3"/>
  <c r="W480" i="3"/>
  <c r="X480" i="3"/>
  <c r="Y480" i="3"/>
  <c r="Z480" i="3"/>
  <c r="AA480" i="3"/>
  <c r="AB480" i="3"/>
  <c r="AC480" i="3"/>
  <c r="AE480" i="3"/>
  <c r="W481" i="3"/>
  <c r="X481" i="3"/>
  <c r="Y481" i="3"/>
  <c r="Z481" i="3"/>
  <c r="AA481" i="3"/>
  <c r="AB481" i="3"/>
  <c r="AC481" i="3"/>
  <c r="AE481" i="3"/>
  <c r="W482" i="3"/>
  <c r="X482" i="3"/>
  <c r="Y482" i="3"/>
  <c r="Z482" i="3"/>
  <c r="AA482" i="3"/>
  <c r="AB482" i="3"/>
  <c r="AC482" i="3"/>
  <c r="AE482" i="3"/>
  <c r="W483" i="3"/>
  <c r="X483" i="3"/>
  <c r="Y483" i="3"/>
  <c r="Z483" i="3"/>
  <c r="AA483" i="3"/>
  <c r="AB483" i="3"/>
  <c r="AC483" i="3"/>
  <c r="AE483" i="3"/>
  <c r="W484" i="3"/>
  <c r="X484" i="3"/>
  <c r="Y484" i="3"/>
  <c r="Z484" i="3"/>
  <c r="AA484" i="3"/>
  <c r="AB484" i="3"/>
  <c r="AC484" i="3"/>
  <c r="AE484" i="3"/>
  <c r="W485" i="3"/>
  <c r="X485" i="3"/>
  <c r="Y485" i="3"/>
  <c r="Z485" i="3"/>
  <c r="AA485" i="3"/>
  <c r="AB485" i="3"/>
  <c r="AC485" i="3"/>
  <c r="AE485" i="3"/>
  <c r="W486" i="3"/>
  <c r="X486" i="3"/>
  <c r="Y486" i="3"/>
  <c r="Z486" i="3"/>
  <c r="AA486" i="3"/>
  <c r="AB486" i="3"/>
  <c r="AC486" i="3"/>
  <c r="AE486" i="3"/>
  <c r="W487" i="3"/>
  <c r="X487" i="3"/>
  <c r="Y487" i="3"/>
  <c r="Z487" i="3"/>
  <c r="AA487" i="3"/>
  <c r="AB487" i="3"/>
  <c r="AC487" i="3"/>
  <c r="AE487" i="3"/>
  <c r="W488" i="3"/>
  <c r="X488" i="3"/>
  <c r="Y488" i="3"/>
  <c r="Z488" i="3"/>
  <c r="AA488" i="3"/>
  <c r="AB488" i="3"/>
  <c r="AC488" i="3"/>
  <c r="AE488" i="3"/>
  <c r="W489" i="3"/>
  <c r="X489" i="3"/>
  <c r="Y489" i="3"/>
  <c r="Z489" i="3"/>
  <c r="AA489" i="3"/>
  <c r="AB489" i="3"/>
  <c r="AC489" i="3"/>
  <c r="AE489" i="3"/>
  <c r="W490" i="3"/>
  <c r="X490" i="3"/>
  <c r="Y490" i="3"/>
  <c r="Z490" i="3"/>
  <c r="AA490" i="3"/>
  <c r="AB490" i="3"/>
  <c r="AC490" i="3"/>
  <c r="AE490" i="3"/>
  <c r="W491" i="3"/>
  <c r="X491" i="3"/>
  <c r="Y491" i="3"/>
  <c r="Z491" i="3"/>
  <c r="AA491" i="3"/>
  <c r="AB491" i="3"/>
  <c r="AC491" i="3"/>
  <c r="AE491" i="3"/>
  <c r="W492" i="3"/>
  <c r="X492" i="3"/>
  <c r="Y492" i="3"/>
  <c r="Z492" i="3"/>
  <c r="AA492" i="3"/>
  <c r="AB492" i="3"/>
  <c r="AC492" i="3"/>
  <c r="AE492" i="3"/>
  <c r="W493" i="3"/>
  <c r="X493" i="3"/>
  <c r="Y493" i="3"/>
  <c r="Z493" i="3"/>
  <c r="AA493" i="3"/>
  <c r="AB493" i="3"/>
  <c r="AC493" i="3"/>
  <c r="AE493" i="3"/>
  <c r="W494" i="3"/>
  <c r="X494" i="3"/>
  <c r="Y494" i="3"/>
  <c r="Z494" i="3"/>
  <c r="AA494" i="3"/>
  <c r="AB494" i="3"/>
  <c r="AC494" i="3"/>
  <c r="AE494" i="3"/>
  <c r="W495" i="3"/>
  <c r="X495" i="3"/>
  <c r="Y495" i="3"/>
  <c r="Z495" i="3"/>
  <c r="AA495" i="3"/>
  <c r="AB495" i="3"/>
  <c r="AC495" i="3"/>
  <c r="AE495" i="3"/>
  <c r="W496" i="3"/>
  <c r="X496" i="3"/>
  <c r="Y496" i="3"/>
  <c r="Z496" i="3"/>
  <c r="AA496" i="3"/>
  <c r="AB496" i="3"/>
  <c r="AC496" i="3"/>
  <c r="AE496" i="3"/>
  <c r="W497" i="3"/>
  <c r="X497" i="3"/>
  <c r="Y497" i="3"/>
  <c r="Z497" i="3"/>
  <c r="AA497" i="3"/>
  <c r="AB497" i="3"/>
  <c r="AC497" i="3"/>
  <c r="AE497" i="3"/>
  <c r="W498" i="3"/>
  <c r="X498" i="3"/>
  <c r="Y498" i="3"/>
  <c r="Z498" i="3"/>
  <c r="AA498" i="3"/>
  <c r="AB498" i="3"/>
  <c r="AC498" i="3"/>
  <c r="AE498" i="3"/>
  <c r="W499" i="3"/>
  <c r="X499" i="3"/>
  <c r="Y499" i="3"/>
  <c r="Z499" i="3"/>
  <c r="AA499" i="3"/>
  <c r="AB499" i="3"/>
  <c r="AC499" i="3"/>
  <c r="AE499" i="3"/>
  <c r="W500" i="3"/>
  <c r="X500" i="3"/>
  <c r="Y500" i="3"/>
  <c r="Z500" i="3"/>
  <c r="AA500" i="3"/>
  <c r="AB500" i="3"/>
  <c r="AC500" i="3"/>
  <c r="AE500" i="3"/>
  <c r="W501" i="3"/>
  <c r="X501" i="3"/>
  <c r="Y501" i="3"/>
  <c r="Z501" i="3"/>
  <c r="AA501" i="3"/>
  <c r="AB501" i="3"/>
  <c r="AC501" i="3"/>
  <c r="AE501" i="3"/>
  <c r="W502" i="3"/>
  <c r="X502" i="3"/>
  <c r="Y502" i="3"/>
  <c r="Z502" i="3"/>
  <c r="AA502" i="3"/>
  <c r="AB502" i="3"/>
  <c r="AC502" i="3"/>
  <c r="AE502" i="3"/>
  <c r="W503" i="3"/>
  <c r="X503" i="3"/>
  <c r="Y503" i="3"/>
  <c r="Z503" i="3"/>
  <c r="AA503" i="3"/>
  <c r="AB503" i="3"/>
  <c r="AC503" i="3"/>
  <c r="AE503" i="3"/>
  <c r="W504" i="3"/>
  <c r="X504" i="3"/>
  <c r="Y504" i="3"/>
  <c r="Z504" i="3"/>
  <c r="AA504" i="3"/>
  <c r="AB504" i="3"/>
  <c r="AC504" i="3"/>
  <c r="AE504" i="3"/>
  <c r="W505" i="3"/>
  <c r="X505" i="3"/>
  <c r="Y505" i="3"/>
  <c r="Z505" i="3"/>
  <c r="AA505" i="3"/>
  <c r="AB505" i="3"/>
  <c r="AC505" i="3"/>
  <c r="AE505" i="3"/>
  <c r="W506" i="3"/>
  <c r="X506" i="3"/>
  <c r="Y506" i="3"/>
  <c r="Z506" i="3"/>
  <c r="AA506" i="3"/>
  <c r="AB506" i="3"/>
  <c r="AC506" i="3"/>
  <c r="AE506" i="3"/>
  <c r="W507" i="3"/>
  <c r="X507" i="3"/>
  <c r="Y507" i="3"/>
  <c r="Z507" i="3"/>
  <c r="AA507" i="3"/>
  <c r="AB507" i="3"/>
  <c r="AC507" i="3"/>
  <c r="AE507" i="3"/>
  <c r="W508" i="3"/>
  <c r="X508" i="3"/>
  <c r="Y508" i="3"/>
  <c r="Z508" i="3"/>
  <c r="AA508" i="3"/>
  <c r="AB508" i="3"/>
  <c r="AC508" i="3"/>
  <c r="AE508" i="3"/>
  <c r="W509" i="3"/>
  <c r="X509" i="3"/>
  <c r="Y509" i="3"/>
  <c r="Z509" i="3"/>
  <c r="AA509" i="3"/>
  <c r="AB509" i="3"/>
  <c r="AC509" i="3"/>
  <c r="AE509" i="3"/>
  <c r="W510" i="3"/>
  <c r="X510" i="3"/>
  <c r="Y510" i="3"/>
  <c r="Z510" i="3"/>
  <c r="AA510" i="3"/>
  <c r="AB510" i="3"/>
  <c r="AC510" i="3"/>
  <c r="AE510" i="3"/>
  <c r="W511" i="3"/>
  <c r="X511" i="3"/>
  <c r="Y511" i="3"/>
  <c r="Z511" i="3"/>
  <c r="AA511" i="3"/>
  <c r="AB511" i="3"/>
  <c r="AC511" i="3"/>
  <c r="AE511" i="3"/>
  <c r="W512" i="3"/>
  <c r="X512" i="3"/>
  <c r="Y512" i="3"/>
  <c r="Z512" i="3"/>
  <c r="AA512" i="3"/>
  <c r="AB512" i="3"/>
  <c r="AC512" i="3"/>
  <c r="AE512" i="3"/>
  <c r="W513" i="3"/>
  <c r="X513" i="3"/>
  <c r="Y513" i="3"/>
  <c r="Z513" i="3"/>
  <c r="AA513" i="3"/>
  <c r="AB513" i="3"/>
  <c r="AC513" i="3"/>
  <c r="AE513" i="3"/>
  <c r="W514" i="3"/>
  <c r="X514" i="3"/>
  <c r="Y514" i="3"/>
  <c r="Z514" i="3"/>
  <c r="AA514" i="3"/>
  <c r="AB514" i="3"/>
  <c r="AC514" i="3"/>
  <c r="AE514" i="3"/>
  <c r="W515" i="3"/>
  <c r="X515" i="3"/>
  <c r="Y515" i="3"/>
  <c r="Z515" i="3"/>
  <c r="AA515" i="3"/>
  <c r="AB515" i="3"/>
  <c r="AC515" i="3"/>
  <c r="AE515" i="3"/>
  <c r="W516" i="3"/>
  <c r="X516" i="3"/>
  <c r="Y516" i="3"/>
  <c r="Z516" i="3"/>
  <c r="AA516" i="3"/>
  <c r="AB516" i="3"/>
  <c r="AC516" i="3"/>
  <c r="AE516" i="3"/>
  <c r="W517" i="3"/>
  <c r="X517" i="3"/>
  <c r="Y517" i="3"/>
  <c r="Z517" i="3"/>
  <c r="AA517" i="3"/>
  <c r="AB517" i="3"/>
  <c r="AC517" i="3"/>
  <c r="AE517" i="3"/>
  <c r="W518" i="3"/>
  <c r="X518" i="3"/>
  <c r="Y518" i="3"/>
  <c r="Z518" i="3"/>
  <c r="AA518" i="3"/>
  <c r="AB518" i="3"/>
  <c r="AC518" i="3"/>
  <c r="AE518" i="3"/>
  <c r="W519" i="3"/>
  <c r="X519" i="3"/>
  <c r="Y519" i="3"/>
  <c r="Z519" i="3"/>
  <c r="AA519" i="3"/>
  <c r="AB519" i="3"/>
  <c r="AC519" i="3"/>
  <c r="AE519" i="3"/>
  <c r="W520" i="3"/>
  <c r="X520" i="3"/>
  <c r="Y520" i="3"/>
  <c r="Z520" i="3"/>
  <c r="AA520" i="3"/>
  <c r="AB520" i="3"/>
  <c r="AC520" i="3"/>
  <c r="AE520" i="3"/>
  <c r="W521" i="3"/>
  <c r="X521" i="3"/>
  <c r="Y521" i="3"/>
  <c r="Z521" i="3"/>
  <c r="AA521" i="3"/>
  <c r="AB521" i="3"/>
  <c r="AC521" i="3"/>
  <c r="AE521" i="3"/>
  <c r="W522" i="3"/>
  <c r="X522" i="3"/>
  <c r="Y522" i="3"/>
  <c r="Z522" i="3"/>
  <c r="AA522" i="3"/>
  <c r="AB522" i="3"/>
  <c r="AC522" i="3"/>
  <c r="AE522" i="3"/>
  <c r="W523" i="3"/>
  <c r="X523" i="3"/>
  <c r="Y523" i="3"/>
  <c r="Z523" i="3"/>
  <c r="AA523" i="3"/>
  <c r="AB523" i="3"/>
  <c r="AC523" i="3"/>
  <c r="AE523" i="3"/>
  <c r="W524" i="3"/>
  <c r="X524" i="3"/>
  <c r="Y524" i="3"/>
  <c r="Z524" i="3"/>
  <c r="AA524" i="3"/>
  <c r="AB524" i="3"/>
  <c r="AC524" i="3"/>
  <c r="AE524" i="3"/>
  <c r="W525" i="3"/>
  <c r="X525" i="3"/>
  <c r="Y525" i="3"/>
  <c r="Z525" i="3"/>
  <c r="AA525" i="3"/>
  <c r="AB525" i="3"/>
  <c r="AC525" i="3"/>
  <c r="AE525" i="3"/>
  <c r="W526" i="3"/>
  <c r="X526" i="3"/>
  <c r="Y526" i="3"/>
  <c r="Z526" i="3"/>
  <c r="AA526" i="3"/>
  <c r="AB526" i="3"/>
  <c r="AC526" i="3"/>
  <c r="AE526" i="3"/>
  <c r="W527" i="3"/>
  <c r="X527" i="3"/>
  <c r="Y527" i="3"/>
  <c r="Z527" i="3"/>
  <c r="AA527" i="3"/>
  <c r="AB527" i="3"/>
  <c r="AC527" i="3"/>
  <c r="AE527" i="3"/>
  <c r="W528" i="3"/>
  <c r="X528" i="3"/>
  <c r="Y528" i="3"/>
  <c r="Z528" i="3"/>
  <c r="AA528" i="3"/>
  <c r="AB528" i="3"/>
  <c r="AC528" i="3"/>
  <c r="AE528" i="3"/>
  <c r="W529" i="3"/>
  <c r="X529" i="3"/>
  <c r="Y529" i="3"/>
  <c r="Z529" i="3"/>
  <c r="AA529" i="3"/>
  <c r="AB529" i="3"/>
  <c r="AC529" i="3"/>
  <c r="AE529" i="3"/>
  <c r="W530" i="3"/>
  <c r="X530" i="3"/>
  <c r="Y530" i="3"/>
  <c r="Z530" i="3"/>
  <c r="AA530" i="3"/>
  <c r="AB530" i="3"/>
  <c r="AC530" i="3"/>
  <c r="AE530" i="3"/>
  <c r="W531" i="3"/>
  <c r="X531" i="3"/>
  <c r="Y531" i="3"/>
  <c r="Z531" i="3"/>
  <c r="AA531" i="3"/>
  <c r="AB531" i="3"/>
  <c r="AC531" i="3"/>
  <c r="AE531" i="3"/>
  <c r="W532" i="3"/>
  <c r="X532" i="3"/>
  <c r="Y532" i="3"/>
  <c r="Z532" i="3"/>
  <c r="AA532" i="3"/>
  <c r="AB532" i="3"/>
  <c r="AC532" i="3"/>
  <c r="AE532" i="3"/>
  <c r="W533" i="3"/>
  <c r="X533" i="3"/>
  <c r="Y533" i="3"/>
  <c r="Z533" i="3"/>
  <c r="AA533" i="3"/>
  <c r="AB533" i="3"/>
  <c r="AC533" i="3"/>
  <c r="AE533" i="3"/>
  <c r="W534" i="3"/>
  <c r="X534" i="3"/>
  <c r="Y534" i="3"/>
  <c r="Z534" i="3"/>
  <c r="AA534" i="3"/>
  <c r="AB534" i="3"/>
  <c r="AC534" i="3"/>
  <c r="AE534" i="3"/>
  <c r="W535" i="3"/>
  <c r="X535" i="3"/>
  <c r="Y535" i="3"/>
  <c r="Z535" i="3"/>
  <c r="AA535" i="3"/>
  <c r="AB535" i="3"/>
  <c r="AC535" i="3"/>
  <c r="AE535" i="3"/>
  <c r="W536" i="3"/>
  <c r="X536" i="3"/>
  <c r="Y536" i="3"/>
  <c r="Z536" i="3"/>
  <c r="AA536" i="3"/>
  <c r="AB536" i="3"/>
  <c r="AC536" i="3"/>
  <c r="AE536" i="3"/>
  <c r="W537" i="3"/>
  <c r="X537" i="3"/>
  <c r="Y537" i="3"/>
  <c r="Z537" i="3"/>
  <c r="AA537" i="3"/>
  <c r="AB537" i="3"/>
  <c r="AC537" i="3"/>
  <c r="AE537" i="3"/>
  <c r="W538" i="3"/>
  <c r="X538" i="3"/>
  <c r="Y538" i="3"/>
  <c r="Z538" i="3"/>
  <c r="AA538" i="3"/>
  <c r="AB538" i="3"/>
  <c r="AC538" i="3"/>
  <c r="AE538" i="3"/>
  <c r="W539" i="3"/>
  <c r="X539" i="3"/>
  <c r="Y539" i="3"/>
  <c r="Z539" i="3"/>
  <c r="AA539" i="3"/>
  <c r="AB539" i="3"/>
  <c r="AC539" i="3"/>
  <c r="AE539" i="3"/>
  <c r="W540" i="3"/>
  <c r="X540" i="3"/>
  <c r="Y540" i="3"/>
  <c r="Z540" i="3"/>
  <c r="AA540" i="3"/>
  <c r="AB540" i="3"/>
  <c r="AC540" i="3"/>
  <c r="AE540" i="3"/>
  <c r="W541" i="3"/>
  <c r="X541" i="3"/>
  <c r="Y541" i="3"/>
  <c r="Z541" i="3"/>
  <c r="AA541" i="3"/>
  <c r="AB541" i="3"/>
  <c r="AC541" i="3"/>
  <c r="AE541" i="3"/>
  <c r="W542" i="3"/>
  <c r="X542" i="3"/>
  <c r="Y542" i="3"/>
  <c r="Z542" i="3"/>
  <c r="AA542" i="3"/>
  <c r="AB542" i="3"/>
  <c r="AC542" i="3"/>
  <c r="AE542" i="3"/>
  <c r="W543" i="3"/>
  <c r="X543" i="3"/>
  <c r="Y543" i="3"/>
  <c r="Z543" i="3"/>
  <c r="AA543" i="3"/>
  <c r="AB543" i="3"/>
  <c r="AC543" i="3"/>
  <c r="AE543" i="3"/>
  <c r="W544" i="3"/>
  <c r="X544" i="3"/>
  <c r="Y544" i="3"/>
  <c r="Z544" i="3"/>
  <c r="AA544" i="3"/>
  <c r="AB544" i="3"/>
  <c r="AC544" i="3"/>
  <c r="AE544" i="3"/>
  <c r="W545" i="3"/>
  <c r="X545" i="3"/>
  <c r="Y545" i="3"/>
  <c r="Z545" i="3"/>
  <c r="AA545" i="3"/>
  <c r="AB545" i="3"/>
  <c r="AC545" i="3"/>
  <c r="AE545" i="3"/>
  <c r="W546" i="3"/>
  <c r="X546" i="3"/>
  <c r="Y546" i="3"/>
  <c r="Z546" i="3"/>
  <c r="AA546" i="3"/>
  <c r="AB546" i="3"/>
  <c r="AC546" i="3"/>
  <c r="AE546" i="3"/>
  <c r="W547" i="3"/>
  <c r="X547" i="3"/>
  <c r="Y547" i="3"/>
  <c r="Z547" i="3"/>
  <c r="AA547" i="3"/>
  <c r="AB547" i="3"/>
  <c r="AC547" i="3"/>
  <c r="AE547" i="3"/>
  <c r="W548" i="3"/>
  <c r="X548" i="3"/>
  <c r="Y548" i="3"/>
  <c r="Z548" i="3"/>
  <c r="AA548" i="3"/>
  <c r="AB548" i="3"/>
  <c r="AC548" i="3"/>
  <c r="AE548" i="3"/>
  <c r="W549" i="3"/>
  <c r="X549" i="3"/>
  <c r="Y549" i="3"/>
  <c r="Z549" i="3"/>
  <c r="AA549" i="3"/>
  <c r="AB549" i="3"/>
  <c r="AC549" i="3"/>
  <c r="AE549" i="3"/>
  <c r="W550" i="3"/>
  <c r="X550" i="3"/>
  <c r="Y550" i="3"/>
  <c r="Z550" i="3"/>
  <c r="AA550" i="3"/>
  <c r="AB550" i="3"/>
  <c r="AC550" i="3"/>
  <c r="AE550" i="3"/>
  <c r="W551" i="3"/>
  <c r="X551" i="3"/>
  <c r="Y551" i="3"/>
  <c r="Z551" i="3"/>
  <c r="AA551" i="3"/>
  <c r="AB551" i="3"/>
  <c r="AC551" i="3"/>
  <c r="AE551" i="3"/>
  <c r="W552" i="3"/>
  <c r="X552" i="3"/>
  <c r="Y552" i="3"/>
  <c r="Z552" i="3"/>
  <c r="AA552" i="3"/>
  <c r="AB552" i="3"/>
  <c r="AC552" i="3"/>
  <c r="AE552" i="3"/>
  <c r="W553" i="3"/>
  <c r="X553" i="3"/>
  <c r="Y553" i="3"/>
  <c r="Z553" i="3"/>
  <c r="AA553" i="3"/>
  <c r="AB553" i="3"/>
  <c r="AC553" i="3"/>
  <c r="AE553" i="3"/>
  <c r="W554" i="3"/>
  <c r="X554" i="3"/>
  <c r="Y554" i="3"/>
  <c r="Z554" i="3"/>
  <c r="AA554" i="3"/>
  <c r="AB554" i="3"/>
  <c r="AC554" i="3"/>
  <c r="AE554" i="3"/>
  <c r="W555" i="3"/>
  <c r="X555" i="3"/>
  <c r="Y555" i="3"/>
  <c r="Z555" i="3"/>
  <c r="AA555" i="3"/>
  <c r="AB555" i="3"/>
  <c r="AC555" i="3"/>
  <c r="AE555" i="3"/>
  <c r="W556" i="3"/>
  <c r="X556" i="3"/>
  <c r="Y556" i="3"/>
  <c r="Z556" i="3"/>
  <c r="AA556" i="3"/>
  <c r="AB556" i="3"/>
  <c r="AC556" i="3"/>
  <c r="AE556" i="3"/>
  <c r="W557" i="3"/>
  <c r="X557" i="3"/>
  <c r="Y557" i="3"/>
  <c r="Z557" i="3"/>
  <c r="AA557" i="3"/>
  <c r="AB557" i="3"/>
  <c r="AC557" i="3"/>
  <c r="AE557" i="3"/>
  <c r="W558" i="3"/>
  <c r="X558" i="3"/>
  <c r="Y558" i="3"/>
  <c r="Z558" i="3"/>
  <c r="AA558" i="3"/>
  <c r="AB558" i="3"/>
  <c r="AC558" i="3"/>
  <c r="AE558" i="3"/>
  <c r="W559" i="3"/>
  <c r="X559" i="3"/>
  <c r="Y559" i="3"/>
  <c r="Z559" i="3"/>
  <c r="AA559" i="3"/>
  <c r="AB559" i="3"/>
  <c r="AC559" i="3"/>
  <c r="AE559" i="3"/>
  <c r="W560" i="3"/>
  <c r="X560" i="3"/>
  <c r="Y560" i="3"/>
  <c r="Z560" i="3"/>
  <c r="AA560" i="3"/>
  <c r="AB560" i="3"/>
  <c r="AC560" i="3"/>
  <c r="AE560" i="3"/>
  <c r="W561" i="3"/>
  <c r="X561" i="3"/>
  <c r="Y561" i="3"/>
  <c r="Z561" i="3"/>
  <c r="AA561" i="3"/>
  <c r="AB561" i="3"/>
  <c r="AC561" i="3"/>
  <c r="AE561" i="3"/>
  <c r="W562" i="3"/>
  <c r="X562" i="3"/>
  <c r="Y562" i="3"/>
  <c r="Z562" i="3"/>
  <c r="AA562" i="3"/>
  <c r="AB562" i="3"/>
  <c r="AC562" i="3"/>
  <c r="AE562" i="3"/>
  <c r="W563" i="3"/>
  <c r="X563" i="3"/>
  <c r="Y563" i="3"/>
  <c r="Z563" i="3"/>
  <c r="AA563" i="3"/>
  <c r="AB563" i="3"/>
  <c r="AC563" i="3"/>
  <c r="AE563" i="3"/>
  <c r="W564" i="3"/>
  <c r="X564" i="3"/>
  <c r="Y564" i="3"/>
  <c r="Z564" i="3"/>
  <c r="AA564" i="3"/>
  <c r="AB564" i="3"/>
  <c r="AC564" i="3"/>
  <c r="AE564" i="3"/>
  <c r="W565" i="3"/>
  <c r="X565" i="3"/>
  <c r="Y565" i="3"/>
  <c r="Z565" i="3"/>
  <c r="AA565" i="3"/>
  <c r="AB565" i="3"/>
  <c r="AC565" i="3"/>
  <c r="AE565" i="3"/>
  <c r="W566" i="3"/>
  <c r="X566" i="3"/>
  <c r="Y566" i="3"/>
  <c r="Z566" i="3"/>
  <c r="AA566" i="3"/>
  <c r="AB566" i="3"/>
  <c r="AC566" i="3"/>
  <c r="AE566" i="3"/>
  <c r="W567" i="3"/>
  <c r="X567" i="3"/>
  <c r="Y567" i="3"/>
  <c r="Z567" i="3"/>
  <c r="AA567" i="3"/>
  <c r="AB567" i="3"/>
  <c r="AC567" i="3"/>
  <c r="AE567" i="3"/>
  <c r="W568" i="3"/>
  <c r="X568" i="3"/>
  <c r="Y568" i="3"/>
  <c r="Z568" i="3"/>
  <c r="AA568" i="3"/>
  <c r="AB568" i="3"/>
  <c r="AC568" i="3"/>
  <c r="AE568" i="3"/>
  <c r="W569" i="3"/>
  <c r="X569" i="3"/>
  <c r="Y569" i="3"/>
  <c r="Z569" i="3"/>
  <c r="AA569" i="3"/>
  <c r="AB569" i="3"/>
  <c r="AC569" i="3"/>
  <c r="AE569" i="3"/>
  <c r="W570" i="3"/>
  <c r="X570" i="3"/>
  <c r="Y570" i="3"/>
  <c r="Z570" i="3"/>
  <c r="AA570" i="3"/>
  <c r="AB570" i="3"/>
  <c r="AC570" i="3"/>
  <c r="AE570" i="3"/>
  <c r="W571" i="3"/>
  <c r="X571" i="3"/>
  <c r="Y571" i="3"/>
  <c r="Z571" i="3"/>
  <c r="AA571" i="3"/>
  <c r="AB571" i="3"/>
  <c r="AC571" i="3"/>
  <c r="AE571" i="3"/>
  <c r="W572" i="3"/>
  <c r="X572" i="3"/>
  <c r="Y572" i="3"/>
  <c r="Z572" i="3"/>
  <c r="AA572" i="3"/>
  <c r="AB572" i="3"/>
  <c r="AC572" i="3"/>
  <c r="AE572" i="3"/>
  <c r="W573" i="3"/>
  <c r="X573" i="3"/>
  <c r="Y573" i="3"/>
  <c r="Z573" i="3"/>
  <c r="AA573" i="3"/>
  <c r="AB573" i="3"/>
  <c r="AC573" i="3"/>
  <c r="AE573" i="3"/>
  <c r="W574" i="3"/>
  <c r="X574" i="3"/>
  <c r="Y574" i="3"/>
  <c r="Z574" i="3"/>
  <c r="AA574" i="3"/>
  <c r="AB574" i="3"/>
  <c r="AC574" i="3"/>
  <c r="AE574" i="3"/>
  <c r="W575" i="3"/>
  <c r="X575" i="3"/>
  <c r="Y575" i="3"/>
  <c r="Z575" i="3"/>
  <c r="AA575" i="3"/>
  <c r="AB575" i="3"/>
  <c r="AC575" i="3"/>
  <c r="AE575" i="3"/>
  <c r="W576" i="3"/>
  <c r="X576" i="3"/>
  <c r="Y576" i="3"/>
  <c r="Z576" i="3"/>
  <c r="AA576" i="3"/>
  <c r="AB576" i="3"/>
  <c r="AC576" i="3"/>
  <c r="AE576" i="3"/>
  <c r="W577" i="3"/>
  <c r="X577" i="3"/>
  <c r="Y577" i="3"/>
  <c r="Z577" i="3"/>
  <c r="AA577" i="3"/>
  <c r="AB577" i="3"/>
  <c r="AC577" i="3"/>
  <c r="AE577" i="3"/>
  <c r="W578" i="3"/>
  <c r="X578" i="3"/>
  <c r="Y578" i="3"/>
  <c r="Z578" i="3"/>
  <c r="AA578" i="3"/>
  <c r="AB578" i="3"/>
  <c r="AC578" i="3"/>
  <c r="AE578" i="3"/>
  <c r="W579" i="3"/>
  <c r="X579" i="3"/>
  <c r="Y579" i="3"/>
  <c r="Z579" i="3"/>
  <c r="AA579" i="3"/>
  <c r="AB579" i="3"/>
  <c r="AC579" i="3"/>
  <c r="AE579" i="3"/>
  <c r="W580" i="3"/>
  <c r="X580" i="3"/>
  <c r="Y580" i="3"/>
  <c r="Z580" i="3"/>
  <c r="AA580" i="3"/>
  <c r="AB580" i="3"/>
  <c r="AC580" i="3"/>
  <c r="AE580" i="3"/>
  <c r="W581" i="3"/>
  <c r="X581" i="3"/>
  <c r="Y581" i="3"/>
  <c r="Z581" i="3"/>
  <c r="AA581" i="3"/>
  <c r="AB581" i="3"/>
  <c r="AC581" i="3"/>
  <c r="AE581" i="3"/>
  <c r="W582" i="3"/>
  <c r="X582" i="3"/>
  <c r="Y582" i="3"/>
  <c r="Z582" i="3"/>
  <c r="AA582" i="3"/>
  <c r="AB582" i="3"/>
  <c r="AC582" i="3"/>
  <c r="AE582" i="3"/>
  <c r="W583" i="3"/>
  <c r="X583" i="3"/>
  <c r="Y583" i="3"/>
  <c r="Z583" i="3"/>
  <c r="AA583" i="3"/>
  <c r="AB583" i="3"/>
  <c r="AC583" i="3"/>
  <c r="AE583" i="3"/>
  <c r="W584" i="3"/>
  <c r="X584" i="3"/>
  <c r="Y584" i="3"/>
  <c r="Z584" i="3"/>
  <c r="AA584" i="3"/>
  <c r="AB584" i="3"/>
  <c r="AC584" i="3"/>
  <c r="AE584" i="3"/>
  <c r="W585" i="3"/>
  <c r="X585" i="3"/>
  <c r="Y585" i="3"/>
  <c r="Z585" i="3"/>
  <c r="AA585" i="3"/>
  <c r="AB585" i="3"/>
  <c r="AC585" i="3"/>
  <c r="AE585" i="3"/>
  <c r="W586" i="3"/>
  <c r="X586" i="3"/>
  <c r="Y586" i="3"/>
  <c r="Z586" i="3"/>
  <c r="AA586" i="3"/>
  <c r="AB586" i="3"/>
  <c r="AC586" i="3"/>
  <c r="AE586" i="3"/>
  <c r="W587" i="3"/>
  <c r="X587" i="3"/>
  <c r="Y587" i="3"/>
  <c r="Z587" i="3"/>
  <c r="AA587" i="3"/>
  <c r="AB587" i="3"/>
  <c r="AC587" i="3"/>
  <c r="AE587" i="3"/>
  <c r="W588" i="3"/>
  <c r="X588" i="3"/>
  <c r="Y588" i="3"/>
  <c r="Z588" i="3"/>
  <c r="AA588" i="3"/>
  <c r="AB588" i="3"/>
  <c r="AC588" i="3"/>
  <c r="AE588" i="3"/>
  <c r="W589" i="3"/>
  <c r="X589" i="3"/>
  <c r="Y589" i="3"/>
  <c r="Z589" i="3"/>
  <c r="AA589" i="3"/>
  <c r="AB589" i="3"/>
  <c r="AC589" i="3"/>
  <c r="AE589" i="3"/>
  <c r="W590" i="3"/>
  <c r="X590" i="3"/>
  <c r="Y590" i="3"/>
  <c r="Z590" i="3"/>
  <c r="AA590" i="3"/>
  <c r="AB590" i="3"/>
  <c r="AC590" i="3"/>
  <c r="AE590" i="3"/>
  <c r="W591" i="3"/>
  <c r="X591" i="3"/>
  <c r="Y591" i="3"/>
  <c r="Z591" i="3"/>
  <c r="AA591" i="3"/>
  <c r="AB591" i="3"/>
  <c r="AC591" i="3"/>
  <c r="AE591" i="3"/>
  <c r="W592" i="3"/>
  <c r="X592" i="3"/>
  <c r="Y592" i="3"/>
  <c r="Z592" i="3"/>
  <c r="AA592" i="3"/>
  <c r="AB592" i="3"/>
  <c r="AC592" i="3"/>
  <c r="AE592" i="3"/>
  <c r="W593" i="3"/>
  <c r="X593" i="3"/>
  <c r="Y593" i="3"/>
  <c r="Z593" i="3"/>
  <c r="AA593" i="3"/>
  <c r="AB593" i="3"/>
  <c r="AC593" i="3"/>
  <c r="AE593" i="3"/>
  <c r="W594" i="3"/>
  <c r="X594" i="3"/>
  <c r="Y594" i="3"/>
  <c r="Z594" i="3"/>
  <c r="AA594" i="3"/>
  <c r="AB594" i="3"/>
  <c r="AC594" i="3"/>
  <c r="AE594" i="3"/>
  <c r="W595" i="3"/>
  <c r="X595" i="3"/>
  <c r="Y595" i="3"/>
  <c r="Z595" i="3"/>
  <c r="AA595" i="3"/>
  <c r="AB595" i="3"/>
  <c r="AC595" i="3"/>
  <c r="AE595" i="3"/>
  <c r="W596" i="3"/>
  <c r="X596" i="3"/>
  <c r="Y596" i="3"/>
  <c r="Z596" i="3"/>
  <c r="AA596" i="3"/>
  <c r="AB596" i="3"/>
  <c r="AC596" i="3"/>
  <c r="AE596" i="3"/>
  <c r="W597" i="3"/>
  <c r="X597" i="3"/>
  <c r="Y597" i="3"/>
  <c r="Z597" i="3"/>
  <c r="AA597" i="3"/>
  <c r="AB597" i="3"/>
  <c r="AC597" i="3"/>
  <c r="AE597" i="3"/>
  <c r="W598" i="3"/>
  <c r="X598" i="3"/>
  <c r="Y598" i="3"/>
  <c r="Z598" i="3"/>
  <c r="AA598" i="3"/>
  <c r="AB598" i="3"/>
  <c r="AC598" i="3"/>
  <c r="AE598" i="3"/>
  <c r="W599" i="3"/>
  <c r="X599" i="3"/>
  <c r="Y599" i="3"/>
  <c r="Z599" i="3"/>
  <c r="AA599" i="3"/>
  <c r="AB599" i="3"/>
  <c r="AC599" i="3"/>
  <c r="AE599" i="3"/>
  <c r="W600" i="3"/>
  <c r="X600" i="3"/>
  <c r="Y600" i="3"/>
  <c r="Z600" i="3"/>
  <c r="AA600" i="3"/>
  <c r="AB600" i="3"/>
  <c r="AC600" i="3"/>
  <c r="AE600" i="3"/>
  <c r="W601" i="3"/>
  <c r="X601" i="3"/>
  <c r="Y601" i="3"/>
  <c r="Z601" i="3"/>
  <c r="AA601" i="3"/>
  <c r="AB601" i="3"/>
  <c r="AC601" i="3"/>
  <c r="AE601" i="3"/>
  <c r="W602" i="3"/>
  <c r="X602" i="3"/>
  <c r="Y602" i="3"/>
  <c r="Z602" i="3"/>
  <c r="AA602" i="3"/>
  <c r="AB602" i="3"/>
  <c r="AC602" i="3"/>
  <c r="AE602" i="3"/>
  <c r="W603" i="3"/>
  <c r="X603" i="3"/>
  <c r="Y603" i="3"/>
  <c r="Z603" i="3"/>
  <c r="AA603" i="3"/>
  <c r="AB603" i="3"/>
  <c r="AC603" i="3"/>
  <c r="AE603" i="3"/>
  <c r="W604" i="3"/>
  <c r="X604" i="3"/>
  <c r="Y604" i="3"/>
  <c r="Z604" i="3"/>
  <c r="AA604" i="3"/>
  <c r="AB604" i="3"/>
  <c r="AC604" i="3"/>
  <c r="AE604" i="3"/>
  <c r="W605" i="3"/>
  <c r="X605" i="3"/>
  <c r="Y605" i="3"/>
  <c r="Z605" i="3"/>
  <c r="AA605" i="3"/>
  <c r="AB605" i="3"/>
  <c r="AC605" i="3"/>
  <c r="AE605" i="3"/>
  <c r="W606" i="3"/>
  <c r="X606" i="3"/>
  <c r="Y606" i="3"/>
  <c r="Z606" i="3"/>
  <c r="AA606" i="3"/>
  <c r="AB606" i="3"/>
  <c r="AC606" i="3"/>
  <c r="AE606" i="3"/>
  <c r="W607" i="3"/>
  <c r="X607" i="3"/>
  <c r="Y607" i="3"/>
  <c r="Z607" i="3"/>
  <c r="AA607" i="3"/>
  <c r="AB607" i="3"/>
  <c r="AC607" i="3"/>
  <c r="AE607" i="3"/>
  <c r="W608" i="3"/>
  <c r="X608" i="3"/>
  <c r="Y608" i="3"/>
  <c r="Z608" i="3"/>
  <c r="AA608" i="3"/>
  <c r="AB608" i="3"/>
  <c r="AC608" i="3"/>
  <c r="AE608" i="3"/>
  <c r="W609" i="3"/>
  <c r="X609" i="3"/>
  <c r="Y609" i="3"/>
  <c r="Z609" i="3"/>
  <c r="AA609" i="3"/>
  <c r="AB609" i="3"/>
  <c r="AC609" i="3"/>
  <c r="AE609" i="3"/>
  <c r="W610" i="3"/>
  <c r="X610" i="3"/>
  <c r="Y610" i="3"/>
  <c r="Z610" i="3"/>
  <c r="AA610" i="3"/>
  <c r="AB610" i="3"/>
  <c r="AC610" i="3"/>
  <c r="AE610" i="3"/>
  <c r="W611" i="3"/>
  <c r="X611" i="3"/>
  <c r="Y611" i="3"/>
  <c r="Z611" i="3"/>
  <c r="AA611" i="3"/>
  <c r="AB611" i="3"/>
  <c r="AC611" i="3"/>
  <c r="AE611" i="3"/>
  <c r="W612" i="3"/>
  <c r="X612" i="3"/>
  <c r="Y612" i="3"/>
  <c r="Z612" i="3"/>
  <c r="AA612" i="3"/>
  <c r="AB612" i="3"/>
  <c r="AC612" i="3"/>
  <c r="AE612" i="3"/>
  <c r="W613" i="3"/>
  <c r="X613" i="3"/>
  <c r="Y613" i="3"/>
  <c r="Z613" i="3"/>
  <c r="AA613" i="3"/>
  <c r="AB613" i="3"/>
  <c r="AC613" i="3"/>
  <c r="AE613" i="3"/>
  <c r="W614" i="3"/>
  <c r="X614" i="3"/>
  <c r="Y614" i="3"/>
  <c r="Z614" i="3"/>
  <c r="AA614" i="3"/>
  <c r="AB614" i="3"/>
  <c r="AC614" i="3"/>
  <c r="AE614" i="3"/>
  <c r="W615" i="3"/>
  <c r="X615" i="3"/>
  <c r="Y615" i="3"/>
  <c r="Z615" i="3"/>
  <c r="AA615" i="3"/>
  <c r="AB615" i="3"/>
  <c r="AC615" i="3"/>
  <c r="AE615" i="3"/>
  <c r="W616" i="3"/>
  <c r="X616" i="3"/>
  <c r="Y616" i="3"/>
  <c r="Z616" i="3"/>
  <c r="AA616" i="3"/>
  <c r="AB616" i="3"/>
  <c r="AC616" i="3"/>
  <c r="AE616" i="3"/>
  <c r="W617" i="3"/>
  <c r="X617" i="3"/>
  <c r="Y617" i="3"/>
  <c r="Z617" i="3"/>
  <c r="AA617" i="3"/>
  <c r="AB617" i="3"/>
  <c r="AC617" i="3"/>
  <c r="AE617" i="3"/>
  <c r="W618" i="3"/>
  <c r="X618" i="3"/>
  <c r="Y618" i="3"/>
  <c r="Z618" i="3"/>
  <c r="AA618" i="3"/>
  <c r="AB618" i="3"/>
  <c r="AC618" i="3"/>
  <c r="AE618" i="3"/>
  <c r="W619" i="3"/>
  <c r="X619" i="3"/>
  <c r="Y619" i="3"/>
  <c r="Z619" i="3"/>
  <c r="AA619" i="3"/>
  <c r="AB619" i="3"/>
  <c r="AC619" i="3"/>
  <c r="AE619" i="3"/>
  <c r="W620" i="3"/>
  <c r="X620" i="3"/>
  <c r="Y620" i="3"/>
  <c r="Z620" i="3"/>
  <c r="AA620" i="3"/>
  <c r="AB620" i="3"/>
  <c r="AC620" i="3"/>
  <c r="AE620" i="3"/>
  <c r="W621" i="3"/>
  <c r="X621" i="3"/>
  <c r="Y621" i="3"/>
  <c r="Z621" i="3"/>
  <c r="AA621" i="3"/>
  <c r="AB621" i="3"/>
  <c r="AC621" i="3"/>
  <c r="AE621" i="3"/>
  <c r="W622" i="3"/>
  <c r="X622" i="3"/>
  <c r="Y622" i="3"/>
  <c r="Z622" i="3"/>
  <c r="AA622" i="3"/>
  <c r="AB622" i="3"/>
  <c r="AC622" i="3"/>
  <c r="AE622" i="3"/>
  <c r="W623" i="3"/>
  <c r="X623" i="3"/>
  <c r="Y623" i="3"/>
  <c r="Z623" i="3"/>
  <c r="AA623" i="3"/>
  <c r="AB623" i="3"/>
  <c r="AC623" i="3"/>
  <c r="AE623" i="3"/>
  <c r="W624" i="3"/>
  <c r="X624" i="3"/>
  <c r="Y624" i="3"/>
  <c r="Z624" i="3"/>
  <c r="AA624" i="3"/>
  <c r="AB624" i="3"/>
  <c r="AC624" i="3"/>
  <c r="AE624" i="3"/>
  <c r="W625" i="3"/>
  <c r="X625" i="3"/>
  <c r="Y625" i="3"/>
  <c r="Z625" i="3"/>
  <c r="AA625" i="3"/>
  <c r="AB625" i="3"/>
  <c r="AC625" i="3"/>
  <c r="AE625" i="3"/>
  <c r="W626" i="3"/>
  <c r="X626" i="3"/>
  <c r="Y626" i="3"/>
  <c r="Z626" i="3"/>
  <c r="AA626" i="3"/>
  <c r="AB626" i="3"/>
  <c r="AC626" i="3"/>
  <c r="AE626" i="3"/>
  <c r="W627" i="3"/>
  <c r="X627" i="3"/>
  <c r="Y627" i="3"/>
  <c r="Z627" i="3"/>
  <c r="AA627" i="3"/>
  <c r="AB627" i="3"/>
  <c r="AC627" i="3"/>
  <c r="AE627" i="3"/>
  <c r="W628" i="3"/>
  <c r="X628" i="3"/>
  <c r="Y628" i="3"/>
  <c r="Z628" i="3"/>
  <c r="AA628" i="3"/>
  <c r="AB628" i="3"/>
  <c r="AC628" i="3"/>
  <c r="AE628" i="3"/>
  <c r="W629" i="3"/>
  <c r="X629" i="3"/>
  <c r="Y629" i="3"/>
  <c r="Z629" i="3"/>
  <c r="AA629" i="3"/>
  <c r="AB629" i="3"/>
  <c r="AC629" i="3"/>
  <c r="AE629" i="3"/>
  <c r="W630" i="3"/>
  <c r="X630" i="3"/>
  <c r="Y630" i="3"/>
  <c r="Z630" i="3"/>
  <c r="AA630" i="3"/>
  <c r="AB630" i="3"/>
  <c r="AC630" i="3"/>
  <c r="AE630" i="3"/>
  <c r="W631" i="3"/>
  <c r="X631" i="3"/>
  <c r="Y631" i="3"/>
  <c r="Z631" i="3"/>
  <c r="AA631" i="3"/>
  <c r="AB631" i="3"/>
  <c r="AC631" i="3"/>
  <c r="AE631" i="3"/>
  <c r="W632" i="3"/>
  <c r="X632" i="3"/>
  <c r="Y632" i="3"/>
  <c r="Z632" i="3"/>
  <c r="AA632" i="3"/>
  <c r="AB632" i="3"/>
  <c r="AC632" i="3"/>
  <c r="AE632" i="3"/>
  <c r="W633" i="3"/>
  <c r="X633" i="3"/>
  <c r="Y633" i="3"/>
  <c r="Z633" i="3"/>
  <c r="AA633" i="3"/>
  <c r="AB633" i="3"/>
  <c r="AC633" i="3"/>
  <c r="AE633" i="3"/>
  <c r="W634" i="3"/>
  <c r="X634" i="3"/>
  <c r="Y634" i="3"/>
  <c r="Z634" i="3"/>
  <c r="AA634" i="3"/>
  <c r="AB634" i="3"/>
  <c r="AC634" i="3"/>
  <c r="AE634" i="3"/>
  <c r="W635" i="3"/>
  <c r="X635" i="3"/>
  <c r="Y635" i="3"/>
  <c r="Z635" i="3"/>
  <c r="AA635" i="3"/>
  <c r="AB635" i="3"/>
  <c r="AC635" i="3"/>
  <c r="AE635" i="3"/>
  <c r="W636" i="3"/>
  <c r="X636" i="3"/>
  <c r="Y636" i="3"/>
  <c r="Z636" i="3"/>
  <c r="AA636" i="3"/>
  <c r="AB636" i="3"/>
  <c r="AC636" i="3"/>
  <c r="AE636" i="3"/>
  <c r="W637" i="3"/>
  <c r="X637" i="3"/>
  <c r="Y637" i="3"/>
  <c r="Z637" i="3"/>
  <c r="AA637" i="3"/>
  <c r="AB637" i="3"/>
  <c r="AC637" i="3"/>
  <c r="AE637" i="3"/>
  <c r="W638" i="3"/>
  <c r="X638" i="3"/>
  <c r="Y638" i="3"/>
  <c r="Z638" i="3"/>
  <c r="AA638" i="3"/>
  <c r="AB638" i="3"/>
  <c r="AC638" i="3"/>
  <c r="AE638" i="3"/>
  <c r="W639" i="3"/>
  <c r="X639" i="3"/>
  <c r="Y639" i="3"/>
  <c r="Z639" i="3"/>
  <c r="AA639" i="3"/>
  <c r="AB639" i="3"/>
  <c r="AC639" i="3"/>
  <c r="AE639" i="3"/>
  <c r="W640" i="3"/>
  <c r="X640" i="3"/>
  <c r="Y640" i="3"/>
  <c r="Z640" i="3"/>
  <c r="AA640" i="3"/>
  <c r="AB640" i="3"/>
  <c r="AC640" i="3"/>
  <c r="AE640" i="3"/>
  <c r="W641" i="3"/>
  <c r="X641" i="3"/>
  <c r="Y641" i="3"/>
  <c r="Z641" i="3"/>
  <c r="AA641" i="3"/>
  <c r="AB641" i="3"/>
  <c r="AC641" i="3"/>
  <c r="AE641" i="3"/>
  <c r="W642" i="3"/>
  <c r="X642" i="3"/>
  <c r="Y642" i="3"/>
  <c r="Z642" i="3"/>
  <c r="AA642" i="3"/>
  <c r="AB642" i="3"/>
  <c r="AC642" i="3"/>
  <c r="AE642" i="3"/>
  <c r="W643" i="3"/>
  <c r="X643" i="3"/>
  <c r="Y643" i="3"/>
  <c r="Z643" i="3"/>
  <c r="AA643" i="3"/>
  <c r="AB643" i="3"/>
  <c r="AC643" i="3"/>
  <c r="AE643" i="3"/>
  <c r="W644" i="3"/>
  <c r="X644" i="3"/>
  <c r="Y644" i="3"/>
  <c r="Z644" i="3"/>
  <c r="AA644" i="3"/>
  <c r="AB644" i="3"/>
  <c r="AC644" i="3"/>
  <c r="AE644" i="3"/>
  <c r="W645" i="3"/>
  <c r="X645" i="3"/>
  <c r="Y645" i="3"/>
  <c r="Z645" i="3"/>
  <c r="AA645" i="3"/>
  <c r="AB645" i="3"/>
  <c r="AC645" i="3"/>
  <c r="AE645" i="3"/>
  <c r="W646" i="3"/>
  <c r="X646" i="3"/>
  <c r="Y646" i="3"/>
  <c r="Z646" i="3"/>
  <c r="AA646" i="3"/>
  <c r="AB646" i="3"/>
  <c r="AC646" i="3"/>
  <c r="AE646" i="3"/>
  <c r="W647" i="3"/>
  <c r="X647" i="3"/>
  <c r="Y647" i="3"/>
  <c r="Z647" i="3"/>
  <c r="AA647" i="3"/>
  <c r="AB647" i="3"/>
  <c r="AC647" i="3"/>
  <c r="AE647" i="3"/>
  <c r="W648" i="3"/>
  <c r="X648" i="3"/>
  <c r="Y648" i="3"/>
  <c r="Z648" i="3"/>
  <c r="AA648" i="3"/>
  <c r="AB648" i="3"/>
  <c r="AC648" i="3"/>
  <c r="AE648" i="3"/>
  <c r="W649" i="3"/>
  <c r="X649" i="3"/>
  <c r="Y649" i="3"/>
  <c r="Z649" i="3"/>
  <c r="AA649" i="3"/>
  <c r="AB649" i="3"/>
  <c r="AC649" i="3"/>
  <c r="AE649" i="3"/>
  <c r="W650" i="3"/>
  <c r="X650" i="3"/>
  <c r="Y650" i="3"/>
  <c r="Z650" i="3"/>
  <c r="AA650" i="3"/>
  <c r="AB650" i="3"/>
  <c r="AC650" i="3"/>
  <c r="AE650" i="3"/>
  <c r="W651" i="3"/>
  <c r="X651" i="3"/>
  <c r="Y651" i="3"/>
  <c r="Z651" i="3"/>
  <c r="AA651" i="3"/>
  <c r="AB651" i="3"/>
  <c r="AC651" i="3"/>
  <c r="AE651" i="3"/>
  <c r="W652" i="3"/>
  <c r="X652" i="3"/>
  <c r="Y652" i="3"/>
  <c r="Z652" i="3"/>
  <c r="AA652" i="3"/>
  <c r="AB652" i="3"/>
  <c r="AC652" i="3"/>
  <c r="AE652" i="3"/>
  <c r="W653" i="3"/>
  <c r="X653" i="3"/>
  <c r="Y653" i="3"/>
  <c r="Z653" i="3"/>
  <c r="AA653" i="3"/>
  <c r="AB653" i="3"/>
  <c r="AC653" i="3"/>
  <c r="AE653" i="3"/>
  <c r="W654" i="3"/>
  <c r="X654" i="3"/>
  <c r="Y654" i="3"/>
  <c r="Z654" i="3"/>
  <c r="AA654" i="3"/>
  <c r="AB654" i="3"/>
  <c r="AC654" i="3"/>
  <c r="AE654" i="3"/>
  <c r="W655" i="3"/>
  <c r="X655" i="3"/>
  <c r="Y655" i="3"/>
  <c r="Z655" i="3"/>
  <c r="AA655" i="3"/>
  <c r="AB655" i="3"/>
  <c r="AC655" i="3"/>
  <c r="AE655" i="3"/>
  <c r="W656" i="3"/>
  <c r="X656" i="3"/>
  <c r="Y656" i="3"/>
  <c r="Z656" i="3"/>
  <c r="AA656" i="3"/>
  <c r="AB656" i="3"/>
  <c r="AC656" i="3"/>
  <c r="AE656" i="3"/>
  <c r="W657" i="3"/>
  <c r="X657" i="3"/>
  <c r="Y657" i="3"/>
  <c r="Z657" i="3"/>
  <c r="AA657" i="3"/>
  <c r="AB657" i="3"/>
  <c r="AC657" i="3"/>
  <c r="AE657" i="3"/>
  <c r="W658" i="3"/>
  <c r="X658" i="3"/>
  <c r="Y658" i="3"/>
  <c r="Z658" i="3"/>
  <c r="AA658" i="3"/>
  <c r="AB658" i="3"/>
  <c r="AC658" i="3"/>
  <c r="AE658" i="3"/>
  <c r="W659" i="3"/>
  <c r="X659" i="3"/>
  <c r="Y659" i="3"/>
  <c r="Z659" i="3"/>
  <c r="AA659" i="3"/>
  <c r="AB659" i="3"/>
  <c r="AC659" i="3"/>
  <c r="AE659" i="3"/>
  <c r="W660" i="3"/>
  <c r="X660" i="3"/>
  <c r="Y660" i="3"/>
  <c r="Z660" i="3"/>
  <c r="AA660" i="3"/>
  <c r="AB660" i="3"/>
  <c r="AC660" i="3"/>
  <c r="AE660" i="3"/>
  <c r="W661" i="3"/>
  <c r="X661" i="3"/>
  <c r="Y661" i="3"/>
  <c r="Z661" i="3"/>
  <c r="AA661" i="3"/>
  <c r="AB661" i="3"/>
  <c r="AC661" i="3"/>
  <c r="AE661" i="3"/>
  <c r="W662" i="3"/>
  <c r="X662" i="3"/>
  <c r="Y662" i="3"/>
  <c r="Z662" i="3"/>
  <c r="AA662" i="3"/>
  <c r="AB662" i="3"/>
  <c r="AC662" i="3"/>
  <c r="AE662" i="3"/>
  <c r="W663" i="3"/>
  <c r="X663" i="3"/>
  <c r="Y663" i="3"/>
  <c r="Z663" i="3"/>
  <c r="AA663" i="3"/>
  <c r="AB663" i="3"/>
  <c r="AC663" i="3"/>
  <c r="AE663" i="3"/>
  <c r="W664" i="3"/>
  <c r="X664" i="3"/>
  <c r="Y664" i="3"/>
  <c r="Z664" i="3"/>
  <c r="AA664" i="3"/>
  <c r="AB664" i="3"/>
  <c r="AC664" i="3"/>
  <c r="AE664" i="3"/>
  <c r="W665" i="3"/>
  <c r="X665" i="3"/>
  <c r="Y665" i="3"/>
  <c r="Z665" i="3"/>
  <c r="AA665" i="3"/>
  <c r="AB665" i="3"/>
  <c r="AC665" i="3"/>
  <c r="AE665" i="3"/>
  <c r="W666" i="3"/>
  <c r="X666" i="3"/>
  <c r="Y666" i="3"/>
  <c r="Z666" i="3"/>
  <c r="AA666" i="3"/>
  <c r="AB666" i="3"/>
  <c r="AC666" i="3"/>
  <c r="AE666" i="3"/>
  <c r="W667" i="3"/>
  <c r="X667" i="3"/>
  <c r="Y667" i="3"/>
  <c r="Z667" i="3"/>
  <c r="AA667" i="3"/>
  <c r="AB667" i="3"/>
  <c r="AC667" i="3"/>
  <c r="AE667" i="3"/>
  <c r="W668" i="3"/>
  <c r="X668" i="3"/>
  <c r="Y668" i="3"/>
  <c r="Z668" i="3"/>
  <c r="AA668" i="3"/>
  <c r="AB668" i="3"/>
  <c r="AC668" i="3"/>
  <c r="AE668" i="3"/>
  <c r="W669" i="3"/>
  <c r="X669" i="3"/>
  <c r="Y669" i="3"/>
  <c r="Z669" i="3"/>
  <c r="AA669" i="3"/>
  <c r="AB669" i="3"/>
  <c r="AC669" i="3"/>
  <c r="AE669" i="3"/>
  <c r="W670" i="3"/>
  <c r="X670" i="3"/>
  <c r="Y670" i="3"/>
  <c r="Z670" i="3"/>
  <c r="AA670" i="3"/>
  <c r="AB670" i="3"/>
  <c r="AC670" i="3"/>
  <c r="AE670" i="3"/>
  <c r="W671" i="3"/>
  <c r="X671" i="3"/>
  <c r="Y671" i="3"/>
  <c r="Z671" i="3"/>
  <c r="AA671" i="3"/>
  <c r="AB671" i="3"/>
  <c r="AC671" i="3"/>
  <c r="AE671" i="3"/>
  <c r="W672" i="3"/>
  <c r="X672" i="3"/>
  <c r="Y672" i="3"/>
  <c r="Z672" i="3"/>
  <c r="AA672" i="3"/>
  <c r="AB672" i="3"/>
  <c r="AC672" i="3"/>
  <c r="AE672" i="3"/>
  <c r="W673" i="3"/>
  <c r="X673" i="3"/>
  <c r="Y673" i="3"/>
  <c r="Z673" i="3"/>
  <c r="AA673" i="3"/>
  <c r="AB673" i="3"/>
  <c r="AC673" i="3"/>
  <c r="AE673" i="3"/>
  <c r="W674" i="3"/>
  <c r="X674" i="3"/>
  <c r="Y674" i="3"/>
  <c r="Z674" i="3"/>
  <c r="AA674" i="3"/>
  <c r="AB674" i="3"/>
  <c r="AC674" i="3"/>
  <c r="AE674" i="3"/>
  <c r="W675" i="3"/>
  <c r="X675" i="3"/>
  <c r="Y675" i="3"/>
  <c r="Z675" i="3"/>
  <c r="AA675" i="3"/>
  <c r="AB675" i="3"/>
  <c r="AC675" i="3"/>
  <c r="AE675" i="3"/>
  <c r="W676" i="3"/>
  <c r="X676" i="3"/>
  <c r="Y676" i="3"/>
  <c r="Z676" i="3"/>
  <c r="AA676" i="3"/>
  <c r="AB676" i="3"/>
  <c r="AC676" i="3"/>
  <c r="AE676" i="3"/>
  <c r="W677" i="3"/>
  <c r="X677" i="3"/>
  <c r="Y677" i="3"/>
  <c r="Z677" i="3"/>
  <c r="AA677" i="3"/>
  <c r="AB677" i="3"/>
  <c r="AC677" i="3"/>
  <c r="AE677" i="3"/>
  <c r="W678" i="3"/>
  <c r="X678" i="3"/>
  <c r="Y678" i="3"/>
  <c r="Z678" i="3"/>
  <c r="AA678" i="3"/>
  <c r="AB678" i="3"/>
  <c r="AC678" i="3"/>
  <c r="AE678" i="3"/>
  <c r="W679" i="3"/>
  <c r="X679" i="3"/>
  <c r="Y679" i="3"/>
  <c r="Z679" i="3"/>
  <c r="AA679" i="3"/>
  <c r="AB679" i="3"/>
  <c r="AC679" i="3"/>
  <c r="AE679" i="3"/>
  <c r="W680" i="3"/>
  <c r="X680" i="3"/>
  <c r="Y680" i="3"/>
  <c r="Z680" i="3"/>
  <c r="AA680" i="3"/>
  <c r="AB680" i="3"/>
  <c r="AC680" i="3"/>
  <c r="AE680" i="3"/>
  <c r="W681" i="3"/>
  <c r="X681" i="3"/>
  <c r="Y681" i="3"/>
  <c r="Z681" i="3"/>
  <c r="AA681" i="3"/>
  <c r="AB681" i="3"/>
  <c r="AC681" i="3"/>
  <c r="AE681" i="3"/>
  <c r="W682" i="3"/>
  <c r="X682" i="3"/>
  <c r="Y682" i="3"/>
  <c r="Z682" i="3"/>
  <c r="AA682" i="3"/>
  <c r="AB682" i="3"/>
  <c r="AC682" i="3"/>
  <c r="AE682" i="3"/>
  <c r="W683" i="3"/>
  <c r="X683" i="3"/>
  <c r="Y683" i="3"/>
  <c r="Z683" i="3"/>
  <c r="AA683" i="3"/>
  <c r="AB683" i="3"/>
  <c r="AC683" i="3"/>
  <c r="AE683" i="3"/>
  <c r="W684" i="3"/>
  <c r="X684" i="3"/>
  <c r="Y684" i="3"/>
  <c r="Z684" i="3"/>
  <c r="AA684" i="3"/>
  <c r="AB684" i="3"/>
  <c r="AC684" i="3"/>
  <c r="AE684" i="3"/>
  <c r="W685" i="3"/>
  <c r="X685" i="3"/>
  <c r="Y685" i="3"/>
  <c r="Z685" i="3"/>
  <c r="AA685" i="3"/>
  <c r="AB685" i="3"/>
  <c r="AC685" i="3"/>
  <c r="AE685" i="3"/>
  <c r="W686" i="3"/>
  <c r="X686" i="3"/>
  <c r="Y686" i="3"/>
  <c r="Z686" i="3"/>
  <c r="AA686" i="3"/>
  <c r="AB686" i="3"/>
  <c r="AC686" i="3"/>
  <c r="AE686" i="3"/>
  <c r="W687" i="3"/>
  <c r="X687" i="3"/>
  <c r="Y687" i="3"/>
  <c r="Z687" i="3"/>
  <c r="AA687" i="3"/>
  <c r="AB687" i="3"/>
  <c r="AC687" i="3"/>
  <c r="AE687" i="3"/>
  <c r="W688" i="3"/>
  <c r="X688" i="3"/>
  <c r="Y688" i="3"/>
  <c r="Z688" i="3"/>
  <c r="AA688" i="3"/>
  <c r="AB688" i="3"/>
  <c r="AC688" i="3"/>
  <c r="AE688" i="3"/>
  <c r="W689" i="3"/>
  <c r="X689" i="3"/>
  <c r="Y689" i="3"/>
  <c r="Z689" i="3"/>
  <c r="AA689" i="3"/>
  <c r="AB689" i="3"/>
  <c r="AC689" i="3"/>
  <c r="AE689" i="3"/>
  <c r="W690" i="3"/>
  <c r="X690" i="3"/>
  <c r="Y690" i="3"/>
  <c r="Z690" i="3"/>
  <c r="AA690" i="3"/>
  <c r="AB690" i="3"/>
  <c r="AC690" i="3"/>
  <c r="AE690" i="3"/>
  <c r="W691" i="3"/>
  <c r="X691" i="3"/>
  <c r="Y691" i="3"/>
  <c r="Z691" i="3"/>
  <c r="AA691" i="3"/>
  <c r="AB691" i="3"/>
  <c r="AC691" i="3"/>
  <c r="AE691" i="3"/>
  <c r="W692" i="3"/>
  <c r="X692" i="3"/>
  <c r="Y692" i="3"/>
  <c r="Z692" i="3"/>
  <c r="AA692" i="3"/>
  <c r="AB692" i="3"/>
  <c r="AC692" i="3"/>
  <c r="AE692" i="3"/>
  <c r="W693" i="3"/>
  <c r="X693" i="3"/>
  <c r="Y693" i="3"/>
  <c r="Z693" i="3"/>
  <c r="AA693" i="3"/>
  <c r="AB693" i="3"/>
  <c r="AC693" i="3"/>
  <c r="AE693" i="3"/>
  <c r="W694" i="3"/>
  <c r="X694" i="3"/>
  <c r="Y694" i="3"/>
  <c r="Z694" i="3"/>
  <c r="AA694" i="3"/>
  <c r="AB694" i="3"/>
  <c r="AC694" i="3"/>
  <c r="AE694" i="3"/>
  <c r="W695" i="3"/>
  <c r="X695" i="3"/>
  <c r="Y695" i="3"/>
  <c r="Z695" i="3"/>
  <c r="AA695" i="3"/>
  <c r="AB695" i="3"/>
  <c r="AC695" i="3"/>
  <c r="AE695" i="3"/>
  <c r="W696" i="3"/>
  <c r="X696" i="3"/>
  <c r="Y696" i="3"/>
  <c r="Z696" i="3"/>
  <c r="AA696" i="3"/>
  <c r="AB696" i="3"/>
  <c r="AC696" i="3"/>
  <c r="AE696" i="3"/>
  <c r="W697" i="3"/>
  <c r="X697" i="3"/>
  <c r="Y697" i="3"/>
  <c r="Z697" i="3"/>
  <c r="AA697" i="3"/>
  <c r="AB697" i="3"/>
  <c r="AC697" i="3"/>
  <c r="AE697" i="3"/>
  <c r="W698" i="3"/>
  <c r="X698" i="3"/>
  <c r="Y698" i="3"/>
  <c r="Z698" i="3"/>
  <c r="AA698" i="3"/>
  <c r="AB698" i="3"/>
  <c r="AC698" i="3"/>
  <c r="AE698" i="3"/>
  <c r="W699" i="3"/>
  <c r="X699" i="3"/>
  <c r="Y699" i="3"/>
  <c r="Z699" i="3"/>
  <c r="AA699" i="3"/>
  <c r="AB699" i="3"/>
  <c r="AC699" i="3"/>
  <c r="AE699" i="3"/>
  <c r="W700" i="3"/>
  <c r="X700" i="3"/>
  <c r="Y700" i="3"/>
  <c r="Z700" i="3"/>
  <c r="AA700" i="3"/>
  <c r="AB700" i="3"/>
  <c r="AC700" i="3"/>
  <c r="AE700" i="3"/>
  <c r="W701" i="3"/>
  <c r="X701" i="3"/>
  <c r="Y701" i="3"/>
  <c r="Z701" i="3"/>
  <c r="AA701" i="3"/>
  <c r="AB701" i="3"/>
  <c r="AC701" i="3"/>
  <c r="AE701" i="3"/>
  <c r="W702" i="3"/>
  <c r="X702" i="3"/>
  <c r="Y702" i="3"/>
  <c r="Z702" i="3"/>
  <c r="AA702" i="3"/>
  <c r="AB702" i="3"/>
  <c r="AC702" i="3"/>
  <c r="AE702" i="3"/>
  <c r="W703" i="3"/>
  <c r="X703" i="3"/>
  <c r="Y703" i="3"/>
  <c r="Z703" i="3"/>
  <c r="AA703" i="3"/>
  <c r="AB703" i="3"/>
  <c r="AC703" i="3"/>
  <c r="AE703" i="3"/>
  <c r="W704" i="3"/>
  <c r="X704" i="3"/>
  <c r="Y704" i="3"/>
  <c r="Z704" i="3"/>
  <c r="AA704" i="3"/>
  <c r="AB704" i="3"/>
  <c r="AC704" i="3"/>
  <c r="AE704" i="3"/>
  <c r="W705" i="3"/>
  <c r="X705" i="3"/>
  <c r="Y705" i="3"/>
  <c r="Z705" i="3"/>
  <c r="AA705" i="3"/>
  <c r="AB705" i="3"/>
  <c r="AC705" i="3"/>
  <c r="AE705" i="3"/>
  <c r="W706" i="3"/>
  <c r="X706" i="3"/>
  <c r="Y706" i="3"/>
  <c r="Z706" i="3"/>
  <c r="AA706" i="3"/>
  <c r="AB706" i="3"/>
  <c r="AC706" i="3"/>
  <c r="AE706" i="3"/>
  <c r="W707" i="3"/>
  <c r="X707" i="3"/>
  <c r="Y707" i="3"/>
  <c r="Z707" i="3"/>
  <c r="AA707" i="3"/>
  <c r="AB707" i="3"/>
  <c r="AC707" i="3"/>
  <c r="AE707" i="3"/>
  <c r="W708" i="3"/>
  <c r="X708" i="3"/>
  <c r="Y708" i="3"/>
  <c r="Z708" i="3"/>
  <c r="AA708" i="3"/>
  <c r="AB708" i="3"/>
  <c r="AC708" i="3"/>
  <c r="AE708" i="3"/>
  <c r="W709" i="3"/>
  <c r="X709" i="3"/>
  <c r="Y709" i="3"/>
  <c r="Z709" i="3"/>
  <c r="AA709" i="3"/>
  <c r="AB709" i="3"/>
  <c r="AC709" i="3"/>
  <c r="AE709" i="3"/>
  <c r="W710" i="3"/>
  <c r="X710" i="3"/>
  <c r="Y710" i="3"/>
  <c r="Z710" i="3"/>
  <c r="AA710" i="3"/>
  <c r="AB710" i="3"/>
  <c r="AC710" i="3"/>
  <c r="AE710" i="3"/>
  <c r="W711" i="3"/>
  <c r="X711" i="3"/>
  <c r="Y711" i="3"/>
  <c r="Z711" i="3"/>
  <c r="AA711" i="3"/>
  <c r="AB711" i="3"/>
  <c r="AC711" i="3"/>
  <c r="AE711" i="3"/>
  <c r="W712" i="3"/>
  <c r="X712" i="3"/>
  <c r="Y712" i="3"/>
  <c r="Z712" i="3"/>
  <c r="AA712" i="3"/>
  <c r="AB712" i="3"/>
  <c r="AC712" i="3"/>
  <c r="AE712" i="3"/>
  <c r="W713" i="3"/>
  <c r="X713" i="3"/>
  <c r="Y713" i="3"/>
  <c r="Z713" i="3"/>
  <c r="AA713" i="3"/>
  <c r="AB713" i="3"/>
  <c r="AC713" i="3"/>
  <c r="AE713" i="3"/>
  <c r="W714" i="3"/>
  <c r="X714" i="3"/>
  <c r="Y714" i="3"/>
  <c r="Z714" i="3"/>
  <c r="AA714" i="3"/>
  <c r="AB714" i="3"/>
  <c r="AC714" i="3"/>
  <c r="AE714" i="3"/>
  <c r="W715" i="3"/>
  <c r="X715" i="3"/>
  <c r="Y715" i="3"/>
  <c r="Z715" i="3"/>
  <c r="AA715" i="3"/>
  <c r="AB715" i="3"/>
  <c r="AC715" i="3"/>
  <c r="AE715" i="3"/>
  <c r="W716" i="3"/>
  <c r="X716" i="3"/>
  <c r="Y716" i="3"/>
  <c r="Z716" i="3"/>
  <c r="AA716" i="3"/>
  <c r="AB716" i="3"/>
  <c r="AC716" i="3"/>
  <c r="AE716" i="3"/>
  <c r="W717" i="3"/>
  <c r="X717" i="3"/>
  <c r="Y717" i="3"/>
  <c r="Z717" i="3"/>
  <c r="AA717" i="3"/>
  <c r="AB717" i="3"/>
  <c r="AC717" i="3"/>
  <c r="AE717" i="3"/>
  <c r="W718" i="3"/>
  <c r="X718" i="3"/>
  <c r="Y718" i="3"/>
  <c r="Z718" i="3"/>
  <c r="AA718" i="3"/>
  <c r="AB718" i="3"/>
  <c r="AC718" i="3"/>
  <c r="AE718" i="3"/>
  <c r="W719" i="3"/>
  <c r="X719" i="3"/>
  <c r="Y719" i="3"/>
  <c r="Z719" i="3"/>
  <c r="AA719" i="3"/>
  <c r="AB719" i="3"/>
  <c r="AC719" i="3"/>
  <c r="AE719" i="3"/>
  <c r="W720" i="3"/>
  <c r="X720" i="3"/>
  <c r="Y720" i="3"/>
  <c r="Z720" i="3"/>
  <c r="AA720" i="3"/>
  <c r="AB720" i="3"/>
  <c r="AC720" i="3"/>
  <c r="AE720" i="3"/>
  <c r="W721" i="3"/>
  <c r="X721" i="3"/>
  <c r="Y721" i="3"/>
  <c r="Z721" i="3"/>
  <c r="AA721" i="3"/>
  <c r="AB721" i="3"/>
  <c r="AC721" i="3"/>
  <c r="AE721" i="3"/>
  <c r="W722" i="3"/>
  <c r="X722" i="3"/>
  <c r="Y722" i="3"/>
  <c r="Z722" i="3"/>
  <c r="AA722" i="3"/>
  <c r="AB722" i="3"/>
  <c r="AC722" i="3"/>
  <c r="AE722" i="3"/>
  <c r="W723" i="3"/>
  <c r="X723" i="3"/>
  <c r="Y723" i="3"/>
  <c r="Z723" i="3"/>
  <c r="AA723" i="3"/>
  <c r="AB723" i="3"/>
  <c r="AC723" i="3"/>
  <c r="AE723" i="3"/>
  <c r="W724" i="3"/>
  <c r="X724" i="3"/>
  <c r="Y724" i="3"/>
  <c r="Z724" i="3"/>
  <c r="AA724" i="3"/>
  <c r="AB724" i="3"/>
  <c r="AC724" i="3"/>
  <c r="AE724" i="3"/>
  <c r="W725" i="3"/>
  <c r="X725" i="3"/>
  <c r="Y725" i="3"/>
  <c r="Z725" i="3"/>
  <c r="AA725" i="3"/>
  <c r="AB725" i="3"/>
  <c r="AC725" i="3"/>
  <c r="AE725" i="3"/>
  <c r="W726" i="3"/>
  <c r="X726" i="3"/>
  <c r="Y726" i="3"/>
  <c r="Z726" i="3"/>
  <c r="AA726" i="3"/>
  <c r="AB726" i="3"/>
  <c r="AC726" i="3"/>
  <c r="AE726" i="3"/>
  <c r="W727" i="3"/>
  <c r="X727" i="3"/>
  <c r="Y727" i="3"/>
  <c r="Z727" i="3"/>
  <c r="AA727" i="3"/>
  <c r="AB727" i="3"/>
  <c r="AC727" i="3"/>
  <c r="AE727" i="3"/>
  <c r="W728" i="3"/>
  <c r="X728" i="3"/>
  <c r="Y728" i="3"/>
  <c r="Z728" i="3"/>
  <c r="AA728" i="3"/>
  <c r="AB728" i="3"/>
  <c r="AC728" i="3"/>
  <c r="AE728" i="3"/>
  <c r="W729" i="3"/>
  <c r="X729" i="3"/>
  <c r="Y729" i="3"/>
  <c r="Z729" i="3"/>
  <c r="AA729" i="3"/>
  <c r="AB729" i="3"/>
  <c r="AC729" i="3"/>
  <c r="AE729" i="3"/>
  <c r="W730" i="3"/>
  <c r="X730" i="3"/>
  <c r="Y730" i="3"/>
  <c r="Z730" i="3"/>
  <c r="AA730" i="3"/>
  <c r="AB730" i="3"/>
  <c r="AC730" i="3"/>
  <c r="AE730" i="3"/>
  <c r="W731" i="3"/>
  <c r="X731" i="3"/>
  <c r="Y731" i="3"/>
  <c r="Z731" i="3"/>
  <c r="AA731" i="3"/>
  <c r="AB731" i="3"/>
  <c r="AC731" i="3"/>
  <c r="AE731" i="3"/>
  <c r="W732" i="3"/>
  <c r="X732" i="3"/>
  <c r="Y732" i="3"/>
  <c r="Z732" i="3"/>
  <c r="AA732" i="3"/>
  <c r="AB732" i="3"/>
  <c r="AC732" i="3"/>
  <c r="AE732" i="3"/>
  <c r="W733" i="3"/>
  <c r="X733" i="3"/>
  <c r="Y733" i="3"/>
  <c r="Z733" i="3"/>
  <c r="AA733" i="3"/>
  <c r="AB733" i="3"/>
  <c r="AC733" i="3"/>
  <c r="AE733" i="3"/>
  <c r="W734" i="3"/>
  <c r="X734" i="3"/>
  <c r="Y734" i="3"/>
  <c r="Z734" i="3"/>
  <c r="AA734" i="3"/>
  <c r="AB734" i="3"/>
  <c r="AC734" i="3"/>
  <c r="AE734" i="3"/>
  <c r="W735" i="3"/>
  <c r="X735" i="3"/>
  <c r="Y735" i="3"/>
  <c r="Z735" i="3"/>
  <c r="AA735" i="3"/>
  <c r="AB735" i="3"/>
  <c r="AC735" i="3"/>
  <c r="AE735" i="3"/>
  <c r="W736" i="3"/>
  <c r="X736" i="3"/>
  <c r="Y736" i="3"/>
  <c r="Z736" i="3"/>
  <c r="AA736" i="3"/>
  <c r="AB736" i="3"/>
  <c r="AC736" i="3"/>
  <c r="AE736" i="3"/>
  <c r="W737" i="3"/>
  <c r="X737" i="3"/>
  <c r="Y737" i="3"/>
  <c r="Z737" i="3"/>
  <c r="AA737" i="3"/>
  <c r="AB737" i="3"/>
  <c r="AC737" i="3"/>
  <c r="AE737" i="3"/>
  <c r="W738" i="3"/>
  <c r="X738" i="3"/>
  <c r="Y738" i="3"/>
  <c r="Z738" i="3"/>
  <c r="AA738" i="3"/>
  <c r="AB738" i="3"/>
  <c r="AC738" i="3"/>
  <c r="AE738" i="3"/>
  <c r="W739" i="3"/>
  <c r="X739" i="3"/>
  <c r="Y739" i="3"/>
  <c r="Z739" i="3"/>
  <c r="AA739" i="3"/>
  <c r="AB739" i="3"/>
  <c r="AC739" i="3"/>
  <c r="AE739" i="3"/>
  <c r="W740" i="3"/>
  <c r="X740" i="3"/>
  <c r="Y740" i="3"/>
  <c r="Z740" i="3"/>
  <c r="AA740" i="3"/>
  <c r="AB740" i="3"/>
  <c r="AC740" i="3"/>
  <c r="AE740" i="3"/>
  <c r="W741" i="3"/>
  <c r="X741" i="3"/>
  <c r="Y741" i="3"/>
  <c r="Z741" i="3"/>
  <c r="AA741" i="3"/>
  <c r="AB741" i="3"/>
  <c r="AC741" i="3"/>
  <c r="AE741" i="3"/>
  <c r="W742" i="3"/>
  <c r="X742" i="3"/>
  <c r="Y742" i="3"/>
  <c r="Z742" i="3"/>
  <c r="AA742" i="3"/>
  <c r="AB742" i="3"/>
  <c r="AC742" i="3"/>
  <c r="AE742" i="3"/>
  <c r="W743" i="3"/>
  <c r="X743" i="3"/>
  <c r="Y743" i="3"/>
  <c r="Z743" i="3"/>
  <c r="AA743" i="3"/>
  <c r="AB743" i="3"/>
  <c r="AC743" i="3"/>
  <c r="AE743" i="3"/>
  <c r="W744" i="3"/>
  <c r="X744" i="3"/>
  <c r="Y744" i="3"/>
  <c r="Z744" i="3"/>
  <c r="AA744" i="3"/>
  <c r="AB744" i="3"/>
  <c r="AC744" i="3"/>
  <c r="AE744" i="3"/>
  <c r="W745" i="3"/>
  <c r="X745" i="3"/>
  <c r="Y745" i="3"/>
  <c r="Z745" i="3"/>
  <c r="AA745" i="3"/>
  <c r="AB745" i="3"/>
  <c r="AC745" i="3"/>
  <c r="AE745" i="3"/>
  <c r="W746" i="3"/>
  <c r="X746" i="3"/>
  <c r="Y746" i="3"/>
  <c r="Z746" i="3"/>
  <c r="AA746" i="3"/>
  <c r="AB746" i="3"/>
  <c r="AC746" i="3"/>
  <c r="AE746" i="3"/>
  <c r="W747" i="3"/>
  <c r="X747" i="3"/>
  <c r="Y747" i="3"/>
  <c r="Z747" i="3"/>
  <c r="AA747" i="3"/>
  <c r="AB747" i="3"/>
  <c r="AC747" i="3"/>
  <c r="AE747" i="3"/>
  <c r="W748" i="3"/>
  <c r="X748" i="3"/>
  <c r="Y748" i="3"/>
  <c r="Z748" i="3"/>
  <c r="AA748" i="3"/>
  <c r="AB748" i="3"/>
  <c r="AC748" i="3"/>
  <c r="AE748" i="3"/>
  <c r="W749" i="3"/>
  <c r="X749" i="3"/>
  <c r="Y749" i="3"/>
  <c r="Z749" i="3"/>
  <c r="AA749" i="3"/>
  <c r="AB749" i="3"/>
  <c r="AC749" i="3"/>
  <c r="AE749" i="3"/>
  <c r="W750" i="3"/>
  <c r="X750" i="3"/>
  <c r="Y750" i="3"/>
  <c r="Z750" i="3"/>
  <c r="AA750" i="3"/>
  <c r="AB750" i="3"/>
  <c r="AC750" i="3"/>
  <c r="AE750" i="3"/>
  <c r="W751" i="3"/>
  <c r="X751" i="3"/>
  <c r="Y751" i="3"/>
  <c r="Z751" i="3"/>
  <c r="AA751" i="3"/>
  <c r="AB751" i="3"/>
  <c r="AC751" i="3"/>
  <c r="AE751" i="3"/>
  <c r="W752" i="3"/>
  <c r="X752" i="3"/>
  <c r="Y752" i="3"/>
  <c r="Z752" i="3"/>
  <c r="AA752" i="3"/>
  <c r="AB752" i="3"/>
  <c r="AC752" i="3"/>
  <c r="AE752" i="3"/>
  <c r="W753" i="3"/>
  <c r="X753" i="3"/>
  <c r="Y753" i="3"/>
  <c r="Z753" i="3"/>
  <c r="AA753" i="3"/>
  <c r="AB753" i="3"/>
  <c r="AC753" i="3"/>
  <c r="AE753" i="3"/>
  <c r="W754" i="3"/>
  <c r="X754" i="3"/>
  <c r="Y754" i="3"/>
  <c r="Z754" i="3"/>
  <c r="AA754" i="3"/>
  <c r="AB754" i="3"/>
  <c r="AC754" i="3"/>
  <c r="AE754" i="3"/>
  <c r="W755" i="3"/>
  <c r="X755" i="3"/>
  <c r="Y755" i="3"/>
  <c r="Z755" i="3"/>
  <c r="AA755" i="3"/>
  <c r="AB755" i="3"/>
  <c r="AC755" i="3"/>
  <c r="AE755" i="3"/>
  <c r="W756" i="3"/>
  <c r="X756" i="3"/>
  <c r="Y756" i="3"/>
  <c r="Z756" i="3"/>
  <c r="AA756" i="3"/>
  <c r="AB756" i="3"/>
  <c r="AC756" i="3"/>
  <c r="AE756" i="3"/>
  <c r="W757" i="3"/>
  <c r="X757" i="3"/>
  <c r="Y757" i="3"/>
  <c r="Z757" i="3"/>
  <c r="AA757" i="3"/>
  <c r="AB757" i="3"/>
  <c r="AC757" i="3"/>
  <c r="AE757" i="3"/>
  <c r="W758" i="3"/>
  <c r="X758" i="3"/>
  <c r="Y758" i="3"/>
  <c r="Z758" i="3"/>
  <c r="AA758" i="3"/>
  <c r="AB758" i="3"/>
  <c r="AC758" i="3"/>
  <c r="AE758" i="3"/>
  <c r="W759" i="3"/>
  <c r="X759" i="3"/>
  <c r="Y759" i="3"/>
  <c r="Z759" i="3"/>
  <c r="AA759" i="3"/>
  <c r="AB759" i="3"/>
  <c r="AC759" i="3"/>
  <c r="AE759" i="3"/>
  <c r="W760" i="3"/>
  <c r="X760" i="3"/>
  <c r="Y760" i="3"/>
  <c r="Z760" i="3"/>
  <c r="AA760" i="3"/>
  <c r="AB760" i="3"/>
  <c r="AC760" i="3"/>
  <c r="AE760" i="3"/>
  <c r="W761" i="3"/>
  <c r="X761" i="3"/>
  <c r="Y761" i="3"/>
  <c r="Z761" i="3"/>
  <c r="AA761" i="3"/>
  <c r="AB761" i="3"/>
  <c r="AC761" i="3"/>
  <c r="AE761" i="3"/>
  <c r="W762" i="3"/>
  <c r="X762" i="3"/>
  <c r="Y762" i="3"/>
  <c r="Z762" i="3"/>
  <c r="AA762" i="3"/>
  <c r="AB762" i="3"/>
  <c r="AC762" i="3"/>
  <c r="AE762" i="3"/>
  <c r="W763" i="3"/>
  <c r="X763" i="3"/>
  <c r="Y763" i="3"/>
  <c r="Z763" i="3"/>
  <c r="AA763" i="3"/>
  <c r="AB763" i="3"/>
  <c r="AC763" i="3"/>
  <c r="AE763" i="3"/>
  <c r="W764" i="3"/>
  <c r="X764" i="3"/>
  <c r="Y764" i="3"/>
  <c r="Z764" i="3"/>
  <c r="AA764" i="3"/>
  <c r="AB764" i="3"/>
  <c r="AC764" i="3"/>
  <c r="AE764" i="3"/>
  <c r="W765" i="3"/>
  <c r="X765" i="3"/>
  <c r="Y765" i="3"/>
  <c r="Z765" i="3"/>
  <c r="AA765" i="3"/>
  <c r="AB765" i="3"/>
  <c r="AC765" i="3"/>
  <c r="AE765" i="3"/>
  <c r="W766" i="3"/>
  <c r="X766" i="3"/>
  <c r="Y766" i="3"/>
  <c r="Z766" i="3"/>
  <c r="AA766" i="3"/>
  <c r="AB766" i="3"/>
  <c r="AC766" i="3"/>
  <c r="AE766" i="3"/>
  <c r="W767" i="3"/>
  <c r="X767" i="3"/>
  <c r="Y767" i="3"/>
  <c r="Z767" i="3"/>
  <c r="AA767" i="3"/>
  <c r="AB767" i="3"/>
  <c r="AC767" i="3"/>
  <c r="AE767" i="3"/>
  <c r="W768" i="3"/>
  <c r="X768" i="3"/>
  <c r="Y768" i="3"/>
  <c r="Z768" i="3"/>
  <c r="AA768" i="3"/>
  <c r="AB768" i="3"/>
  <c r="AC768" i="3"/>
  <c r="AE768" i="3"/>
  <c r="W769" i="3"/>
  <c r="X769" i="3"/>
  <c r="Y769" i="3"/>
  <c r="Z769" i="3"/>
  <c r="AA769" i="3"/>
  <c r="AB769" i="3"/>
  <c r="AC769" i="3"/>
  <c r="AE769" i="3"/>
  <c r="W770" i="3"/>
  <c r="X770" i="3"/>
  <c r="Y770" i="3"/>
  <c r="Z770" i="3"/>
  <c r="AA770" i="3"/>
  <c r="AB770" i="3"/>
  <c r="AC770" i="3"/>
  <c r="AE770" i="3"/>
  <c r="W771" i="3"/>
  <c r="X771" i="3"/>
  <c r="Y771" i="3"/>
  <c r="Z771" i="3"/>
  <c r="AA771" i="3"/>
  <c r="AB771" i="3"/>
  <c r="AC771" i="3"/>
  <c r="AE771" i="3"/>
  <c r="W772" i="3"/>
  <c r="X772" i="3"/>
  <c r="Y772" i="3"/>
  <c r="Z772" i="3"/>
  <c r="AA772" i="3"/>
  <c r="AB772" i="3"/>
  <c r="AC772" i="3"/>
  <c r="AE772" i="3"/>
  <c r="W773" i="3"/>
  <c r="X773" i="3"/>
  <c r="Y773" i="3"/>
  <c r="Z773" i="3"/>
  <c r="AA773" i="3"/>
  <c r="AB773" i="3"/>
  <c r="AC773" i="3"/>
  <c r="AE773" i="3"/>
  <c r="W774" i="3"/>
  <c r="X774" i="3"/>
  <c r="Y774" i="3"/>
  <c r="Z774" i="3"/>
  <c r="AA774" i="3"/>
  <c r="AB774" i="3"/>
  <c r="AC774" i="3"/>
  <c r="AE774" i="3"/>
  <c r="W775" i="3"/>
  <c r="X775" i="3"/>
  <c r="Y775" i="3"/>
  <c r="Z775" i="3"/>
  <c r="AA775" i="3"/>
  <c r="AB775" i="3"/>
  <c r="AC775" i="3"/>
  <c r="AE775" i="3"/>
  <c r="W776" i="3"/>
  <c r="X776" i="3"/>
  <c r="Y776" i="3"/>
  <c r="Z776" i="3"/>
  <c r="AA776" i="3"/>
  <c r="AB776" i="3"/>
  <c r="AC776" i="3"/>
  <c r="AE776" i="3"/>
  <c r="W777" i="3"/>
  <c r="X777" i="3"/>
  <c r="Y777" i="3"/>
  <c r="Z777" i="3"/>
  <c r="AA777" i="3"/>
  <c r="AB777" i="3"/>
  <c r="AC777" i="3"/>
  <c r="AE777" i="3"/>
  <c r="W778" i="3"/>
  <c r="X778" i="3"/>
  <c r="Y778" i="3"/>
  <c r="Z778" i="3"/>
  <c r="AA778" i="3"/>
  <c r="AB778" i="3"/>
  <c r="AC778" i="3"/>
  <c r="AE778" i="3"/>
  <c r="W779" i="3"/>
  <c r="X779" i="3"/>
  <c r="Y779" i="3"/>
  <c r="Z779" i="3"/>
  <c r="AA779" i="3"/>
  <c r="AB779" i="3"/>
  <c r="AC779" i="3"/>
  <c r="AE779" i="3"/>
  <c r="W780" i="3"/>
  <c r="X780" i="3"/>
  <c r="Y780" i="3"/>
  <c r="Z780" i="3"/>
  <c r="AA780" i="3"/>
  <c r="AB780" i="3"/>
  <c r="AC780" i="3"/>
  <c r="AE780" i="3"/>
  <c r="W781" i="3"/>
  <c r="X781" i="3"/>
  <c r="Y781" i="3"/>
  <c r="Z781" i="3"/>
  <c r="AA781" i="3"/>
  <c r="AB781" i="3"/>
  <c r="AC781" i="3"/>
  <c r="AE781" i="3"/>
  <c r="W782" i="3"/>
  <c r="X782" i="3"/>
  <c r="Y782" i="3"/>
  <c r="Z782" i="3"/>
  <c r="AA782" i="3"/>
  <c r="AB782" i="3"/>
  <c r="AC782" i="3"/>
  <c r="AE782" i="3"/>
  <c r="W783" i="3"/>
  <c r="X783" i="3"/>
  <c r="Y783" i="3"/>
  <c r="Z783" i="3"/>
  <c r="AA783" i="3"/>
  <c r="AB783" i="3"/>
  <c r="AC783" i="3"/>
  <c r="AE783" i="3"/>
  <c r="W784" i="3"/>
  <c r="X784" i="3"/>
  <c r="Y784" i="3"/>
  <c r="Z784" i="3"/>
  <c r="AA784" i="3"/>
  <c r="AB784" i="3"/>
  <c r="AC784" i="3"/>
  <c r="AE784" i="3"/>
  <c r="W785" i="3"/>
  <c r="X785" i="3"/>
  <c r="Y785" i="3"/>
  <c r="Z785" i="3"/>
  <c r="AA785" i="3"/>
  <c r="AB785" i="3"/>
  <c r="AC785" i="3"/>
  <c r="AE785" i="3"/>
  <c r="W786" i="3"/>
  <c r="X786" i="3"/>
  <c r="Y786" i="3"/>
  <c r="Z786" i="3"/>
  <c r="AA786" i="3"/>
  <c r="AB786" i="3"/>
  <c r="AC786" i="3"/>
  <c r="AE786" i="3"/>
  <c r="W787" i="3"/>
  <c r="X787" i="3"/>
  <c r="Y787" i="3"/>
  <c r="Z787" i="3"/>
  <c r="AA787" i="3"/>
  <c r="AB787" i="3"/>
  <c r="AC787" i="3"/>
  <c r="AE787" i="3"/>
  <c r="W788" i="3"/>
  <c r="X788" i="3"/>
  <c r="Y788" i="3"/>
  <c r="Z788" i="3"/>
  <c r="AA788" i="3"/>
  <c r="AB788" i="3"/>
  <c r="AC788" i="3"/>
  <c r="AE788" i="3"/>
  <c r="W789" i="3"/>
  <c r="X789" i="3"/>
  <c r="Y789" i="3"/>
  <c r="Z789" i="3"/>
  <c r="AA789" i="3"/>
  <c r="AB789" i="3"/>
  <c r="AC789" i="3"/>
  <c r="AE789" i="3"/>
  <c r="W790" i="3"/>
  <c r="X790" i="3"/>
  <c r="Y790" i="3"/>
  <c r="Z790" i="3"/>
  <c r="AA790" i="3"/>
  <c r="AB790" i="3"/>
  <c r="AC790" i="3"/>
  <c r="AE790" i="3"/>
  <c r="W791" i="3"/>
  <c r="X791" i="3"/>
  <c r="Y791" i="3"/>
  <c r="Z791" i="3"/>
  <c r="AA791" i="3"/>
  <c r="AB791" i="3"/>
  <c r="AC791" i="3"/>
  <c r="AE791" i="3"/>
  <c r="W792" i="3"/>
  <c r="X792" i="3"/>
  <c r="Y792" i="3"/>
  <c r="Z792" i="3"/>
  <c r="AA792" i="3"/>
  <c r="AB792" i="3"/>
  <c r="AC792" i="3"/>
  <c r="AE792" i="3"/>
  <c r="W793" i="3"/>
  <c r="X793" i="3"/>
  <c r="Y793" i="3"/>
  <c r="Z793" i="3"/>
  <c r="AA793" i="3"/>
  <c r="AB793" i="3"/>
  <c r="AC793" i="3"/>
  <c r="AE793" i="3"/>
  <c r="W794" i="3"/>
  <c r="X794" i="3"/>
  <c r="Y794" i="3"/>
  <c r="Z794" i="3"/>
  <c r="AA794" i="3"/>
  <c r="AB794" i="3"/>
  <c r="AC794" i="3"/>
  <c r="AE794" i="3"/>
  <c r="W795" i="3"/>
  <c r="X795" i="3"/>
  <c r="Y795" i="3"/>
  <c r="Z795" i="3"/>
  <c r="AA795" i="3"/>
  <c r="AB795" i="3"/>
  <c r="AC795" i="3"/>
  <c r="AE795" i="3"/>
  <c r="W796" i="3"/>
  <c r="X796" i="3"/>
  <c r="Y796" i="3"/>
  <c r="Z796" i="3"/>
  <c r="AA796" i="3"/>
  <c r="AB796" i="3"/>
  <c r="AC796" i="3"/>
  <c r="AE796" i="3"/>
  <c r="W797" i="3"/>
  <c r="X797" i="3"/>
  <c r="Y797" i="3"/>
  <c r="Z797" i="3"/>
  <c r="AA797" i="3"/>
  <c r="AB797" i="3"/>
  <c r="AC797" i="3"/>
  <c r="AE797" i="3"/>
  <c r="W798" i="3"/>
  <c r="X798" i="3"/>
  <c r="Y798" i="3"/>
  <c r="Z798" i="3"/>
  <c r="AA798" i="3"/>
  <c r="AB798" i="3"/>
  <c r="AC798" i="3"/>
  <c r="AE798" i="3"/>
  <c r="W799" i="3"/>
  <c r="X799" i="3"/>
  <c r="Y799" i="3"/>
  <c r="Z799" i="3"/>
  <c r="AA799" i="3"/>
  <c r="AB799" i="3"/>
  <c r="AC799" i="3"/>
  <c r="AE799" i="3"/>
  <c r="W800" i="3"/>
  <c r="X800" i="3"/>
  <c r="Y800" i="3"/>
  <c r="Z800" i="3"/>
  <c r="AA800" i="3"/>
  <c r="AB800" i="3"/>
  <c r="AC800" i="3"/>
  <c r="AE800" i="3"/>
  <c r="W801" i="3"/>
  <c r="X801" i="3"/>
  <c r="Y801" i="3"/>
  <c r="Z801" i="3"/>
  <c r="AA801" i="3"/>
  <c r="AB801" i="3"/>
  <c r="AC801" i="3"/>
  <c r="AE801" i="3"/>
  <c r="W802" i="3"/>
  <c r="X802" i="3"/>
  <c r="Y802" i="3"/>
  <c r="Z802" i="3"/>
  <c r="AA802" i="3"/>
  <c r="AB802" i="3"/>
  <c r="AC802" i="3"/>
  <c r="AE802" i="3"/>
  <c r="W803" i="3"/>
  <c r="X803" i="3"/>
  <c r="Y803" i="3"/>
  <c r="Z803" i="3"/>
  <c r="AA803" i="3"/>
  <c r="AB803" i="3"/>
  <c r="AC803" i="3"/>
  <c r="AE803" i="3"/>
  <c r="W804" i="3"/>
  <c r="X804" i="3"/>
  <c r="Y804" i="3"/>
  <c r="Z804" i="3"/>
  <c r="AA804" i="3"/>
  <c r="AB804" i="3"/>
  <c r="AC804" i="3"/>
  <c r="AE804" i="3"/>
  <c r="W805" i="3"/>
  <c r="X805" i="3"/>
  <c r="Y805" i="3"/>
  <c r="Z805" i="3"/>
  <c r="AA805" i="3"/>
  <c r="AB805" i="3"/>
  <c r="AC805" i="3"/>
  <c r="AE805" i="3"/>
  <c r="W806" i="3"/>
  <c r="X806" i="3"/>
  <c r="Y806" i="3"/>
  <c r="Z806" i="3"/>
  <c r="AA806" i="3"/>
  <c r="AB806" i="3"/>
  <c r="AC806" i="3"/>
  <c r="AE806" i="3"/>
  <c r="W807" i="3"/>
  <c r="X807" i="3"/>
  <c r="Y807" i="3"/>
  <c r="Z807" i="3"/>
  <c r="AA807" i="3"/>
  <c r="AB807" i="3"/>
  <c r="AC807" i="3"/>
  <c r="AE807" i="3"/>
  <c r="W808" i="3"/>
  <c r="X808" i="3"/>
  <c r="Y808" i="3"/>
  <c r="Z808" i="3"/>
  <c r="AA808" i="3"/>
  <c r="AB808" i="3"/>
  <c r="AC808" i="3"/>
  <c r="AE808" i="3"/>
  <c r="W809" i="3"/>
  <c r="X809" i="3"/>
  <c r="Y809" i="3"/>
  <c r="Z809" i="3"/>
  <c r="AA809" i="3"/>
  <c r="AB809" i="3"/>
  <c r="AC809" i="3"/>
  <c r="AE809" i="3"/>
  <c r="W810" i="3"/>
  <c r="X810" i="3"/>
  <c r="Y810" i="3"/>
  <c r="Z810" i="3"/>
  <c r="AA810" i="3"/>
  <c r="AB810" i="3"/>
  <c r="AC810" i="3"/>
  <c r="AE810" i="3"/>
  <c r="W811" i="3"/>
  <c r="X811" i="3"/>
  <c r="Y811" i="3"/>
  <c r="Z811" i="3"/>
  <c r="AA811" i="3"/>
  <c r="AB811" i="3"/>
  <c r="AC811" i="3"/>
  <c r="AE811" i="3"/>
  <c r="W812" i="3"/>
  <c r="X812" i="3"/>
  <c r="Y812" i="3"/>
  <c r="Z812" i="3"/>
  <c r="AA812" i="3"/>
  <c r="AB812" i="3"/>
  <c r="AC812" i="3"/>
  <c r="AE812" i="3"/>
  <c r="W813" i="3"/>
  <c r="X813" i="3"/>
  <c r="Y813" i="3"/>
  <c r="Z813" i="3"/>
  <c r="AA813" i="3"/>
  <c r="AB813" i="3"/>
  <c r="AC813" i="3"/>
  <c r="AE813" i="3"/>
  <c r="W814" i="3"/>
  <c r="X814" i="3"/>
  <c r="Y814" i="3"/>
  <c r="Z814" i="3"/>
  <c r="AA814" i="3"/>
  <c r="AB814" i="3"/>
  <c r="AC814" i="3"/>
  <c r="AE814" i="3"/>
  <c r="W815" i="3"/>
  <c r="X815" i="3"/>
  <c r="Y815" i="3"/>
  <c r="Z815" i="3"/>
  <c r="AA815" i="3"/>
  <c r="AB815" i="3"/>
  <c r="AC815" i="3"/>
  <c r="AE815" i="3"/>
  <c r="W816" i="3"/>
  <c r="X816" i="3"/>
  <c r="Y816" i="3"/>
  <c r="Z816" i="3"/>
  <c r="AA816" i="3"/>
  <c r="AB816" i="3"/>
  <c r="AC816" i="3"/>
  <c r="AE816" i="3"/>
  <c r="W817" i="3"/>
  <c r="X817" i="3"/>
  <c r="Y817" i="3"/>
  <c r="Z817" i="3"/>
  <c r="AA817" i="3"/>
  <c r="AB817" i="3"/>
  <c r="AC817" i="3"/>
  <c r="AE817" i="3"/>
  <c r="W818" i="3"/>
  <c r="X818" i="3"/>
  <c r="Y818" i="3"/>
  <c r="Z818" i="3"/>
  <c r="AA818" i="3"/>
  <c r="AB818" i="3"/>
  <c r="AC818" i="3"/>
  <c r="AE818" i="3"/>
  <c r="W819" i="3"/>
  <c r="X819" i="3"/>
  <c r="Y819" i="3"/>
  <c r="Z819" i="3"/>
  <c r="AA819" i="3"/>
  <c r="AB819" i="3"/>
  <c r="AC819" i="3"/>
  <c r="AE819" i="3"/>
  <c r="W820" i="3"/>
  <c r="X820" i="3"/>
  <c r="Y820" i="3"/>
  <c r="Z820" i="3"/>
  <c r="AA820" i="3"/>
  <c r="AB820" i="3"/>
  <c r="AC820" i="3"/>
  <c r="AE820" i="3"/>
  <c r="W821" i="3"/>
  <c r="X821" i="3"/>
  <c r="Y821" i="3"/>
  <c r="Z821" i="3"/>
  <c r="AA821" i="3"/>
  <c r="AB821" i="3"/>
  <c r="AC821" i="3"/>
  <c r="AE821" i="3"/>
  <c r="W822" i="3"/>
  <c r="X822" i="3"/>
  <c r="Y822" i="3"/>
  <c r="Z822" i="3"/>
  <c r="AA822" i="3"/>
  <c r="AB822" i="3"/>
  <c r="AC822" i="3"/>
  <c r="AE822" i="3"/>
  <c r="W823" i="3"/>
  <c r="X823" i="3"/>
  <c r="Y823" i="3"/>
  <c r="Z823" i="3"/>
  <c r="AA823" i="3"/>
  <c r="AB823" i="3"/>
  <c r="AC823" i="3"/>
  <c r="AE823" i="3"/>
  <c r="W824" i="3"/>
  <c r="X824" i="3"/>
  <c r="Y824" i="3"/>
  <c r="Z824" i="3"/>
  <c r="AA824" i="3"/>
  <c r="AB824" i="3"/>
  <c r="AC824" i="3"/>
  <c r="AE824" i="3"/>
  <c r="W825" i="3"/>
  <c r="X825" i="3"/>
  <c r="Y825" i="3"/>
  <c r="Z825" i="3"/>
  <c r="AA825" i="3"/>
  <c r="AB825" i="3"/>
  <c r="AC825" i="3"/>
  <c r="AE825" i="3"/>
  <c r="W826" i="3"/>
  <c r="X826" i="3"/>
  <c r="Y826" i="3"/>
  <c r="Z826" i="3"/>
  <c r="AA826" i="3"/>
  <c r="AB826" i="3"/>
  <c r="AC826" i="3"/>
  <c r="AE826" i="3"/>
  <c r="W827" i="3"/>
  <c r="X827" i="3"/>
  <c r="Y827" i="3"/>
  <c r="Z827" i="3"/>
  <c r="AA827" i="3"/>
  <c r="AB827" i="3"/>
  <c r="AC827" i="3"/>
  <c r="AE827" i="3"/>
  <c r="W828" i="3"/>
  <c r="X828" i="3"/>
  <c r="Y828" i="3"/>
  <c r="Z828" i="3"/>
  <c r="AA828" i="3"/>
  <c r="AB828" i="3"/>
  <c r="AC828" i="3"/>
  <c r="AE828" i="3"/>
  <c r="W829" i="3"/>
  <c r="X829" i="3"/>
  <c r="Y829" i="3"/>
  <c r="Z829" i="3"/>
  <c r="AA829" i="3"/>
  <c r="AB829" i="3"/>
  <c r="AC829" i="3"/>
  <c r="AE829" i="3"/>
  <c r="W830" i="3"/>
  <c r="X830" i="3"/>
  <c r="Y830" i="3"/>
  <c r="Z830" i="3"/>
  <c r="AA830" i="3"/>
  <c r="AB830" i="3"/>
  <c r="AC830" i="3"/>
  <c r="AE830" i="3"/>
  <c r="W831" i="3"/>
  <c r="X831" i="3"/>
  <c r="Y831" i="3"/>
  <c r="Z831" i="3"/>
  <c r="AA831" i="3"/>
  <c r="AB831" i="3"/>
  <c r="AC831" i="3"/>
  <c r="AE831" i="3"/>
  <c r="W832" i="3"/>
  <c r="X832" i="3"/>
  <c r="Y832" i="3"/>
  <c r="Z832" i="3"/>
  <c r="AA832" i="3"/>
  <c r="AB832" i="3"/>
  <c r="AC832" i="3"/>
  <c r="AE832" i="3"/>
  <c r="W833" i="3"/>
  <c r="X833" i="3"/>
  <c r="Y833" i="3"/>
  <c r="Z833" i="3"/>
  <c r="AA833" i="3"/>
  <c r="AB833" i="3"/>
  <c r="AC833" i="3"/>
  <c r="AE833" i="3"/>
  <c r="W834" i="3"/>
  <c r="X834" i="3"/>
  <c r="Y834" i="3"/>
  <c r="Z834" i="3"/>
  <c r="AA834" i="3"/>
  <c r="AB834" i="3"/>
  <c r="AC834" i="3"/>
  <c r="AE834" i="3"/>
  <c r="W835" i="3"/>
  <c r="X835" i="3"/>
  <c r="Y835" i="3"/>
  <c r="Z835" i="3"/>
  <c r="AA835" i="3"/>
  <c r="AB835" i="3"/>
  <c r="AC835" i="3"/>
  <c r="AE835" i="3"/>
  <c r="W836" i="3"/>
  <c r="X836" i="3"/>
  <c r="Y836" i="3"/>
  <c r="Z836" i="3"/>
  <c r="AA836" i="3"/>
  <c r="AB836" i="3"/>
  <c r="AC836" i="3"/>
  <c r="AE836" i="3"/>
  <c r="W837" i="3"/>
  <c r="X837" i="3"/>
  <c r="Y837" i="3"/>
  <c r="Z837" i="3"/>
  <c r="AA837" i="3"/>
  <c r="AB837" i="3"/>
  <c r="AC837" i="3"/>
  <c r="AE837" i="3"/>
  <c r="W838" i="3"/>
  <c r="X838" i="3"/>
  <c r="Y838" i="3"/>
  <c r="Z838" i="3"/>
  <c r="AA838" i="3"/>
  <c r="AB838" i="3"/>
  <c r="AC838" i="3"/>
  <c r="AE838" i="3"/>
  <c r="W839" i="3"/>
  <c r="X839" i="3"/>
  <c r="Y839" i="3"/>
  <c r="Z839" i="3"/>
  <c r="AA839" i="3"/>
  <c r="AB839" i="3"/>
  <c r="AC839" i="3"/>
  <c r="AE839" i="3"/>
  <c r="W840" i="3"/>
  <c r="X840" i="3"/>
  <c r="Y840" i="3"/>
  <c r="Z840" i="3"/>
  <c r="AA840" i="3"/>
  <c r="AB840" i="3"/>
  <c r="AC840" i="3"/>
  <c r="AE840" i="3"/>
  <c r="W841" i="3"/>
  <c r="X841" i="3"/>
  <c r="Y841" i="3"/>
  <c r="Z841" i="3"/>
  <c r="AA841" i="3"/>
  <c r="AB841" i="3"/>
  <c r="AC841" i="3"/>
  <c r="AE841" i="3"/>
  <c r="W842" i="3"/>
  <c r="X842" i="3"/>
  <c r="Y842" i="3"/>
  <c r="Z842" i="3"/>
  <c r="AA842" i="3"/>
  <c r="AB842" i="3"/>
  <c r="AC842" i="3"/>
  <c r="AE842" i="3"/>
  <c r="W843" i="3"/>
  <c r="X843" i="3"/>
  <c r="Y843" i="3"/>
  <c r="Z843" i="3"/>
  <c r="AA843" i="3"/>
  <c r="AB843" i="3"/>
  <c r="AC843" i="3"/>
  <c r="AE843" i="3"/>
  <c r="W844" i="3"/>
  <c r="X844" i="3"/>
  <c r="Y844" i="3"/>
  <c r="Z844" i="3"/>
  <c r="AA844" i="3"/>
  <c r="AB844" i="3"/>
  <c r="AC844" i="3"/>
  <c r="AE844" i="3"/>
  <c r="W845" i="3"/>
  <c r="X845" i="3"/>
  <c r="Y845" i="3"/>
  <c r="Z845" i="3"/>
  <c r="AA845" i="3"/>
  <c r="AB845" i="3"/>
  <c r="AC845" i="3"/>
  <c r="AE845" i="3"/>
  <c r="W846" i="3"/>
  <c r="X846" i="3"/>
  <c r="Y846" i="3"/>
  <c r="Z846" i="3"/>
  <c r="AA846" i="3"/>
  <c r="AB846" i="3"/>
  <c r="AC846" i="3"/>
  <c r="AE846" i="3"/>
  <c r="W847" i="3"/>
  <c r="X847" i="3"/>
  <c r="Y847" i="3"/>
  <c r="Z847" i="3"/>
  <c r="AA847" i="3"/>
  <c r="AB847" i="3"/>
  <c r="AC847" i="3"/>
  <c r="AE847" i="3"/>
  <c r="W848" i="3"/>
  <c r="X848" i="3"/>
  <c r="Y848" i="3"/>
  <c r="Z848" i="3"/>
  <c r="AA848" i="3"/>
  <c r="AB848" i="3"/>
  <c r="AC848" i="3"/>
  <c r="AE848" i="3"/>
  <c r="W849" i="3"/>
  <c r="X849" i="3"/>
  <c r="Y849" i="3"/>
  <c r="Z849" i="3"/>
  <c r="AA849" i="3"/>
  <c r="AB849" i="3"/>
  <c r="AC849" i="3"/>
  <c r="AE849" i="3"/>
  <c r="W850" i="3"/>
  <c r="X850" i="3"/>
  <c r="Y850" i="3"/>
  <c r="Z850" i="3"/>
  <c r="AA850" i="3"/>
  <c r="AB850" i="3"/>
  <c r="AC850" i="3"/>
  <c r="AE850" i="3"/>
  <c r="W851" i="3"/>
  <c r="X851" i="3"/>
  <c r="Y851" i="3"/>
  <c r="Z851" i="3"/>
  <c r="AA851" i="3"/>
  <c r="AB851" i="3"/>
  <c r="AC851" i="3"/>
  <c r="AE851" i="3"/>
  <c r="W852" i="3"/>
  <c r="X852" i="3"/>
  <c r="Y852" i="3"/>
  <c r="Z852" i="3"/>
  <c r="AA852" i="3"/>
  <c r="AB852" i="3"/>
  <c r="AC852" i="3"/>
  <c r="AE852" i="3"/>
  <c r="W853" i="3"/>
  <c r="X853" i="3"/>
  <c r="Y853" i="3"/>
  <c r="Z853" i="3"/>
  <c r="AA853" i="3"/>
  <c r="AB853" i="3"/>
  <c r="AC853" i="3"/>
  <c r="AE853" i="3"/>
  <c r="W854" i="3"/>
  <c r="X854" i="3"/>
  <c r="Y854" i="3"/>
  <c r="Z854" i="3"/>
  <c r="AA854" i="3"/>
  <c r="AB854" i="3"/>
  <c r="AC854" i="3"/>
  <c r="AE854" i="3"/>
  <c r="W855" i="3"/>
  <c r="X855" i="3"/>
  <c r="Y855" i="3"/>
  <c r="Z855" i="3"/>
  <c r="AA855" i="3"/>
  <c r="AB855" i="3"/>
  <c r="AC855" i="3"/>
  <c r="AE855" i="3"/>
  <c r="W856" i="3"/>
  <c r="X856" i="3"/>
  <c r="Y856" i="3"/>
  <c r="Z856" i="3"/>
  <c r="AA856" i="3"/>
  <c r="AB856" i="3"/>
  <c r="AC856" i="3"/>
  <c r="AE856" i="3"/>
  <c r="W857" i="3"/>
  <c r="X857" i="3"/>
  <c r="Y857" i="3"/>
  <c r="Z857" i="3"/>
  <c r="AA857" i="3"/>
  <c r="AB857" i="3"/>
  <c r="AC857" i="3"/>
  <c r="AE857" i="3"/>
  <c r="W858" i="3"/>
  <c r="X858" i="3"/>
  <c r="Y858" i="3"/>
  <c r="Z858" i="3"/>
  <c r="AA858" i="3"/>
  <c r="AB858" i="3"/>
  <c r="AC858" i="3"/>
  <c r="AE858" i="3"/>
  <c r="W859" i="3"/>
  <c r="X859" i="3"/>
  <c r="Y859" i="3"/>
  <c r="Z859" i="3"/>
  <c r="AA859" i="3"/>
  <c r="AB859" i="3"/>
  <c r="AC859" i="3"/>
  <c r="AE859" i="3"/>
  <c r="W860" i="3"/>
  <c r="X860" i="3"/>
  <c r="Y860" i="3"/>
  <c r="Z860" i="3"/>
  <c r="AA860" i="3"/>
  <c r="AB860" i="3"/>
  <c r="AC860" i="3"/>
  <c r="AE860" i="3"/>
  <c r="W861" i="3"/>
  <c r="X861" i="3"/>
  <c r="Y861" i="3"/>
  <c r="Z861" i="3"/>
  <c r="AA861" i="3"/>
  <c r="AB861" i="3"/>
  <c r="AC861" i="3"/>
  <c r="AE861" i="3"/>
  <c r="W862" i="3"/>
  <c r="X862" i="3"/>
  <c r="Y862" i="3"/>
  <c r="Z862" i="3"/>
  <c r="AA862" i="3"/>
  <c r="AB862" i="3"/>
  <c r="AC862" i="3"/>
  <c r="AE862" i="3"/>
  <c r="W863" i="3"/>
  <c r="X863" i="3"/>
  <c r="Y863" i="3"/>
  <c r="Z863" i="3"/>
  <c r="AA863" i="3"/>
  <c r="AB863" i="3"/>
  <c r="AC863" i="3"/>
  <c r="AE863" i="3"/>
  <c r="W864" i="3"/>
  <c r="X864" i="3"/>
  <c r="Y864" i="3"/>
  <c r="Z864" i="3"/>
  <c r="AA864" i="3"/>
  <c r="AB864" i="3"/>
  <c r="AC864" i="3"/>
  <c r="AE864" i="3"/>
  <c r="W865" i="3"/>
  <c r="X865" i="3"/>
  <c r="Y865" i="3"/>
  <c r="Z865" i="3"/>
  <c r="AA865" i="3"/>
  <c r="AB865" i="3"/>
  <c r="AC865" i="3"/>
  <c r="AE865" i="3"/>
  <c r="W866" i="3"/>
  <c r="X866" i="3"/>
  <c r="Y866" i="3"/>
  <c r="Z866" i="3"/>
  <c r="AA866" i="3"/>
  <c r="AB866" i="3"/>
  <c r="AC866" i="3"/>
  <c r="AE866" i="3"/>
  <c r="W867" i="3"/>
  <c r="X867" i="3"/>
  <c r="Y867" i="3"/>
  <c r="Z867" i="3"/>
  <c r="AA867" i="3"/>
  <c r="AB867" i="3"/>
  <c r="AC867" i="3"/>
  <c r="AE867" i="3"/>
  <c r="W868" i="3"/>
  <c r="X868" i="3"/>
  <c r="Y868" i="3"/>
  <c r="Z868" i="3"/>
  <c r="AA868" i="3"/>
  <c r="AB868" i="3"/>
  <c r="AC868" i="3"/>
  <c r="AE868" i="3"/>
  <c r="W869" i="3"/>
  <c r="X869" i="3"/>
  <c r="Y869" i="3"/>
  <c r="Z869" i="3"/>
  <c r="AA869" i="3"/>
  <c r="AB869" i="3"/>
  <c r="AC869" i="3"/>
  <c r="AE869" i="3"/>
  <c r="W870" i="3"/>
  <c r="X870" i="3"/>
  <c r="Y870" i="3"/>
  <c r="Z870" i="3"/>
  <c r="AA870" i="3"/>
  <c r="AB870" i="3"/>
  <c r="AC870" i="3"/>
  <c r="AE870" i="3"/>
  <c r="W871" i="3"/>
  <c r="X871" i="3"/>
  <c r="Y871" i="3"/>
  <c r="Z871" i="3"/>
  <c r="AA871" i="3"/>
  <c r="AB871" i="3"/>
  <c r="AC871" i="3"/>
  <c r="AE871" i="3"/>
  <c r="W872" i="3"/>
  <c r="X872" i="3"/>
  <c r="Y872" i="3"/>
  <c r="Z872" i="3"/>
  <c r="AA872" i="3"/>
  <c r="AB872" i="3"/>
  <c r="AC872" i="3"/>
  <c r="AE872" i="3"/>
  <c r="W873" i="3"/>
  <c r="X873" i="3"/>
  <c r="Y873" i="3"/>
  <c r="Z873" i="3"/>
  <c r="AA873" i="3"/>
  <c r="AB873" i="3"/>
  <c r="AC873" i="3"/>
  <c r="AE873" i="3"/>
  <c r="W874" i="3"/>
  <c r="X874" i="3"/>
  <c r="Y874" i="3"/>
  <c r="Z874" i="3"/>
  <c r="AA874" i="3"/>
  <c r="AB874" i="3"/>
  <c r="AC874" i="3"/>
  <c r="AE874" i="3"/>
  <c r="W875" i="3"/>
  <c r="X875" i="3"/>
  <c r="Y875" i="3"/>
  <c r="Z875" i="3"/>
  <c r="AA875" i="3"/>
  <c r="AB875" i="3"/>
  <c r="AC875" i="3"/>
  <c r="AE875" i="3"/>
  <c r="W876" i="3"/>
  <c r="X876" i="3"/>
  <c r="Y876" i="3"/>
  <c r="Z876" i="3"/>
  <c r="AA876" i="3"/>
  <c r="AB876" i="3"/>
  <c r="AC876" i="3"/>
  <c r="AE876" i="3"/>
  <c r="W877" i="3"/>
  <c r="X877" i="3"/>
  <c r="Y877" i="3"/>
  <c r="Z877" i="3"/>
  <c r="AA877" i="3"/>
  <c r="AB877" i="3"/>
  <c r="AC877" i="3"/>
  <c r="AE877" i="3"/>
  <c r="W878" i="3"/>
  <c r="X878" i="3"/>
  <c r="Y878" i="3"/>
  <c r="Z878" i="3"/>
  <c r="AA878" i="3"/>
  <c r="AB878" i="3"/>
  <c r="AC878" i="3"/>
  <c r="AE878" i="3"/>
  <c r="W879" i="3"/>
  <c r="X879" i="3"/>
  <c r="Y879" i="3"/>
  <c r="Z879" i="3"/>
  <c r="AA879" i="3"/>
  <c r="AB879" i="3"/>
  <c r="AC879" i="3"/>
  <c r="AE879" i="3"/>
  <c r="W880" i="3"/>
  <c r="X880" i="3"/>
  <c r="Y880" i="3"/>
  <c r="Z880" i="3"/>
  <c r="AA880" i="3"/>
  <c r="AB880" i="3"/>
  <c r="AC880" i="3"/>
  <c r="AE880" i="3"/>
  <c r="W881" i="3"/>
  <c r="X881" i="3"/>
  <c r="Y881" i="3"/>
  <c r="Z881" i="3"/>
  <c r="AA881" i="3"/>
  <c r="AB881" i="3"/>
  <c r="AC881" i="3"/>
  <c r="AE881" i="3"/>
  <c r="W882" i="3"/>
  <c r="X882" i="3"/>
  <c r="Y882" i="3"/>
  <c r="Z882" i="3"/>
  <c r="AA882" i="3"/>
  <c r="AB882" i="3"/>
  <c r="AC882" i="3"/>
  <c r="AE882" i="3"/>
  <c r="W883" i="3"/>
  <c r="X883" i="3"/>
  <c r="Y883" i="3"/>
  <c r="Z883" i="3"/>
  <c r="AA883" i="3"/>
  <c r="AB883" i="3"/>
  <c r="AC883" i="3"/>
  <c r="AE883" i="3"/>
  <c r="W884" i="3"/>
  <c r="X884" i="3"/>
  <c r="Y884" i="3"/>
  <c r="Z884" i="3"/>
  <c r="AA884" i="3"/>
  <c r="AB884" i="3"/>
  <c r="AC884" i="3"/>
  <c r="AE884" i="3"/>
  <c r="W885" i="3"/>
  <c r="X885" i="3"/>
  <c r="Y885" i="3"/>
  <c r="Z885" i="3"/>
  <c r="AA885" i="3"/>
  <c r="AB885" i="3"/>
  <c r="AC885" i="3"/>
  <c r="AE885" i="3"/>
  <c r="W886" i="3"/>
  <c r="X886" i="3"/>
  <c r="Y886" i="3"/>
  <c r="Z886" i="3"/>
  <c r="AA886" i="3"/>
  <c r="AB886" i="3"/>
  <c r="AC886" i="3"/>
  <c r="AE886" i="3"/>
  <c r="W887" i="3"/>
  <c r="X887" i="3"/>
  <c r="Y887" i="3"/>
  <c r="Z887" i="3"/>
  <c r="AA887" i="3"/>
  <c r="AB887" i="3"/>
  <c r="AC887" i="3"/>
  <c r="AE887" i="3"/>
  <c r="W888" i="3"/>
  <c r="X888" i="3"/>
  <c r="Y888" i="3"/>
  <c r="Z888" i="3"/>
  <c r="AA888" i="3"/>
  <c r="AB888" i="3"/>
  <c r="AC888" i="3"/>
  <c r="AE888" i="3"/>
  <c r="W889" i="3"/>
  <c r="X889" i="3"/>
  <c r="Y889" i="3"/>
  <c r="Z889" i="3"/>
  <c r="AA889" i="3"/>
  <c r="AB889" i="3"/>
  <c r="AC889" i="3"/>
  <c r="AE889" i="3"/>
  <c r="W890" i="3"/>
  <c r="X890" i="3"/>
  <c r="Y890" i="3"/>
  <c r="Z890" i="3"/>
  <c r="AA890" i="3"/>
  <c r="AB890" i="3"/>
  <c r="AC890" i="3"/>
  <c r="AE890" i="3"/>
  <c r="W891" i="3"/>
  <c r="X891" i="3"/>
  <c r="Y891" i="3"/>
  <c r="Z891" i="3"/>
  <c r="AA891" i="3"/>
  <c r="AB891" i="3"/>
  <c r="AC891" i="3"/>
  <c r="AE891" i="3"/>
  <c r="W892" i="3"/>
  <c r="X892" i="3"/>
  <c r="Y892" i="3"/>
  <c r="Z892" i="3"/>
  <c r="AA892" i="3"/>
  <c r="AB892" i="3"/>
  <c r="AC892" i="3"/>
  <c r="AE892" i="3"/>
  <c r="W893" i="3"/>
  <c r="X893" i="3"/>
  <c r="Y893" i="3"/>
  <c r="Z893" i="3"/>
  <c r="AA893" i="3"/>
  <c r="AB893" i="3"/>
  <c r="AC893" i="3"/>
  <c r="AE893" i="3"/>
  <c r="W894" i="3"/>
  <c r="X894" i="3"/>
  <c r="Y894" i="3"/>
  <c r="Z894" i="3"/>
  <c r="AA894" i="3"/>
  <c r="AB894" i="3"/>
  <c r="AC894" i="3"/>
  <c r="AE894" i="3"/>
  <c r="W895" i="3"/>
  <c r="X895" i="3"/>
  <c r="Y895" i="3"/>
  <c r="Z895" i="3"/>
  <c r="AA895" i="3"/>
  <c r="AB895" i="3"/>
  <c r="AC895" i="3"/>
  <c r="AE895" i="3"/>
  <c r="W896" i="3"/>
  <c r="X896" i="3"/>
  <c r="Y896" i="3"/>
  <c r="Z896" i="3"/>
  <c r="AA896" i="3"/>
  <c r="AB896" i="3"/>
  <c r="AC896" i="3"/>
  <c r="AE896" i="3"/>
  <c r="W897" i="3"/>
  <c r="X897" i="3"/>
  <c r="Y897" i="3"/>
  <c r="Z897" i="3"/>
  <c r="AA897" i="3"/>
  <c r="AB897" i="3"/>
  <c r="AC897" i="3"/>
  <c r="AE897" i="3"/>
  <c r="W898" i="3"/>
  <c r="X898" i="3"/>
  <c r="Y898" i="3"/>
  <c r="Z898" i="3"/>
  <c r="AA898" i="3"/>
  <c r="AB898" i="3"/>
  <c r="AC898" i="3"/>
  <c r="AE898" i="3"/>
  <c r="W899" i="3"/>
  <c r="X899" i="3"/>
  <c r="Y899" i="3"/>
  <c r="Z899" i="3"/>
  <c r="AA899" i="3"/>
  <c r="AB899" i="3"/>
  <c r="AC899" i="3"/>
  <c r="AE899" i="3"/>
  <c r="W900" i="3"/>
  <c r="X900" i="3"/>
  <c r="Y900" i="3"/>
  <c r="Z900" i="3"/>
  <c r="AA900" i="3"/>
  <c r="AB900" i="3"/>
  <c r="AC900" i="3"/>
  <c r="AE900" i="3"/>
  <c r="W901" i="3"/>
  <c r="X901" i="3"/>
  <c r="Y901" i="3"/>
  <c r="Z901" i="3"/>
  <c r="AA901" i="3"/>
  <c r="AB901" i="3"/>
  <c r="AC901" i="3"/>
  <c r="AE901" i="3"/>
  <c r="W902" i="3"/>
  <c r="X902" i="3"/>
  <c r="Y902" i="3"/>
  <c r="Z902" i="3"/>
  <c r="AA902" i="3"/>
  <c r="AB902" i="3"/>
  <c r="AC902" i="3"/>
  <c r="AE902" i="3"/>
  <c r="W903" i="3"/>
  <c r="X903" i="3"/>
  <c r="Y903" i="3"/>
  <c r="Z903" i="3"/>
  <c r="AA903" i="3"/>
  <c r="AB903" i="3"/>
  <c r="AC903" i="3"/>
  <c r="AE903" i="3"/>
  <c r="W904" i="3"/>
  <c r="X904" i="3"/>
  <c r="Y904" i="3"/>
  <c r="Z904" i="3"/>
  <c r="AA904" i="3"/>
  <c r="AB904" i="3"/>
  <c r="AC904" i="3"/>
  <c r="AE904" i="3"/>
  <c r="W905" i="3"/>
  <c r="X905" i="3"/>
  <c r="Y905" i="3"/>
  <c r="Z905" i="3"/>
  <c r="AA905" i="3"/>
  <c r="AB905" i="3"/>
  <c r="AC905" i="3"/>
  <c r="AE905" i="3"/>
  <c r="W906" i="3"/>
  <c r="X906" i="3"/>
  <c r="Y906" i="3"/>
  <c r="Z906" i="3"/>
  <c r="AA906" i="3"/>
  <c r="AB906" i="3"/>
  <c r="AC906" i="3"/>
  <c r="AE906" i="3"/>
  <c r="W907" i="3"/>
  <c r="X907" i="3"/>
  <c r="Y907" i="3"/>
  <c r="Z907" i="3"/>
  <c r="AA907" i="3"/>
  <c r="AB907" i="3"/>
  <c r="AC907" i="3"/>
  <c r="AE907" i="3"/>
  <c r="W908" i="3"/>
  <c r="X908" i="3"/>
  <c r="Y908" i="3"/>
  <c r="Z908" i="3"/>
  <c r="AA908" i="3"/>
  <c r="AB908" i="3"/>
  <c r="AC908" i="3"/>
  <c r="AE908" i="3"/>
  <c r="W909" i="3"/>
  <c r="X909" i="3"/>
  <c r="Y909" i="3"/>
  <c r="Z909" i="3"/>
  <c r="AA909" i="3"/>
  <c r="AB909" i="3"/>
  <c r="AC909" i="3"/>
  <c r="AE909" i="3"/>
  <c r="W910" i="3"/>
  <c r="X910" i="3"/>
  <c r="Y910" i="3"/>
  <c r="Z910" i="3"/>
  <c r="AA910" i="3"/>
  <c r="AB910" i="3"/>
  <c r="AC910" i="3"/>
  <c r="AE910" i="3"/>
  <c r="W911" i="3"/>
  <c r="X911" i="3"/>
  <c r="Y911" i="3"/>
  <c r="Z911" i="3"/>
  <c r="AA911" i="3"/>
  <c r="AB911" i="3"/>
  <c r="AC911" i="3"/>
  <c r="AE911" i="3"/>
  <c r="W912" i="3"/>
  <c r="X912" i="3"/>
  <c r="Y912" i="3"/>
  <c r="Z912" i="3"/>
  <c r="AA912" i="3"/>
  <c r="AB912" i="3"/>
  <c r="AC912" i="3"/>
  <c r="AE912" i="3"/>
  <c r="W913" i="3"/>
  <c r="X913" i="3"/>
  <c r="Y913" i="3"/>
  <c r="Z913" i="3"/>
  <c r="AA913" i="3"/>
  <c r="AB913" i="3"/>
  <c r="AC913" i="3"/>
  <c r="AE913" i="3"/>
  <c r="W914" i="3"/>
  <c r="X914" i="3"/>
  <c r="Y914" i="3"/>
  <c r="Z914" i="3"/>
  <c r="AA914" i="3"/>
  <c r="AB914" i="3"/>
  <c r="AC914" i="3"/>
  <c r="AE914" i="3"/>
  <c r="W915" i="3"/>
  <c r="X915" i="3"/>
  <c r="Y915" i="3"/>
  <c r="Z915" i="3"/>
  <c r="AA915" i="3"/>
  <c r="AB915" i="3"/>
  <c r="AC915" i="3"/>
  <c r="AE915" i="3"/>
  <c r="W916" i="3"/>
  <c r="X916" i="3"/>
  <c r="Y916" i="3"/>
  <c r="Z916" i="3"/>
  <c r="AA916" i="3"/>
  <c r="AB916" i="3"/>
  <c r="AC916" i="3"/>
  <c r="AE916" i="3"/>
  <c r="W917" i="3"/>
  <c r="X917" i="3"/>
  <c r="Y917" i="3"/>
  <c r="Z917" i="3"/>
  <c r="AA917" i="3"/>
  <c r="AB917" i="3"/>
  <c r="AC917" i="3"/>
  <c r="AE917" i="3"/>
  <c r="W918" i="3"/>
  <c r="X918" i="3"/>
  <c r="Y918" i="3"/>
  <c r="Z918" i="3"/>
  <c r="AA918" i="3"/>
  <c r="AB918" i="3"/>
  <c r="AC918" i="3"/>
  <c r="AE918" i="3"/>
  <c r="W919" i="3"/>
  <c r="X919" i="3"/>
  <c r="Y919" i="3"/>
  <c r="Z919" i="3"/>
  <c r="AA919" i="3"/>
  <c r="AB919" i="3"/>
  <c r="AC919" i="3"/>
  <c r="AE919" i="3"/>
  <c r="W920" i="3"/>
  <c r="X920" i="3"/>
  <c r="Y920" i="3"/>
  <c r="Z920" i="3"/>
  <c r="AA920" i="3"/>
  <c r="AB920" i="3"/>
  <c r="AC920" i="3"/>
  <c r="AE920" i="3"/>
  <c r="W921" i="3"/>
  <c r="X921" i="3"/>
  <c r="Y921" i="3"/>
  <c r="Z921" i="3"/>
  <c r="AA921" i="3"/>
  <c r="AB921" i="3"/>
  <c r="AC921" i="3"/>
  <c r="AE921" i="3"/>
  <c r="W922" i="3"/>
  <c r="X922" i="3"/>
  <c r="Y922" i="3"/>
  <c r="Z922" i="3"/>
  <c r="AA922" i="3"/>
  <c r="AB922" i="3"/>
  <c r="AC922" i="3"/>
  <c r="AE922" i="3"/>
  <c r="W923" i="3"/>
  <c r="X923" i="3"/>
  <c r="Y923" i="3"/>
  <c r="Z923" i="3"/>
  <c r="AA923" i="3"/>
  <c r="AB923" i="3"/>
  <c r="AC923" i="3"/>
  <c r="AE923" i="3"/>
  <c r="W924" i="3"/>
  <c r="X924" i="3"/>
  <c r="Y924" i="3"/>
  <c r="Z924" i="3"/>
  <c r="AA924" i="3"/>
  <c r="AB924" i="3"/>
  <c r="AC924" i="3"/>
  <c r="AE924" i="3"/>
  <c r="W925" i="3"/>
  <c r="X925" i="3"/>
  <c r="Y925" i="3"/>
  <c r="Z925" i="3"/>
  <c r="AA925" i="3"/>
  <c r="AB925" i="3"/>
  <c r="AC925" i="3"/>
  <c r="AE925" i="3"/>
  <c r="W926" i="3"/>
  <c r="X926" i="3"/>
  <c r="Y926" i="3"/>
  <c r="Z926" i="3"/>
  <c r="AA926" i="3"/>
  <c r="AB926" i="3"/>
  <c r="AC926" i="3"/>
  <c r="AE926" i="3"/>
  <c r="W927" i="3"/>
  <c r="X927" i="3"/>
  <c r="Y927" i="3"/>
  <c r="Z927" i="3"/>
  <c r="AA927" i="3"/>
  <c r="AB927" i="3"/>
  <c r="AC927" i="3"/>
  <c r="AE927" i="3"/>
  <c r="W928" i="3"/>
  <c r="X928" i="3"/>
  <c r="Y928" i="3"/>
  <c r="Z928" i="3"/>
  <c r="AA928" i="3"/>
  <c r="AB928" i="3"/>
  <c r="AC928" i="3"/>
  <c r="AE928" i="3"/>
  <c r="W929" i="3"/>
  <c r="X929" i="3"/>
  <c r="Y929" i="3"/>
  <c r="Z929" i="3"/>
  <c r="AA929" i="3"/>
  <c r="AB929" i="3"/>
  <c r="AC929" i="3"/>
  <c r="AE929" i="3"/>
  <c r="W930" i="3"/>
  <c r="X930" i="3"/>
  <c r="Y930" i="3"/>
  <c r="Z930" i="3"/>
  <c r="AA930" i="3"/>
  <c r="AB930" i="3"/>
  <c r="AC930" i="3"/>
  <c r="AE930" i="3"/>
  <c r="W931" i="3"/>
  <c r="X931" i="3"/>
  <c r="Y931" i="3"/>
  <c r="Z931" i="3"/>
  <c r="AA931" i="3"/>
  <c r="AB931" i="3"/>
  <c r="AC931" i="3"/>
  <c r="AE931" i="3"/>
  <c r="W932" i="3"/>
  <c r="X932" i="3"/>
  <c r="Y932" i="3"/>
  <c r="Z932" i="3"/>
  <c r="AA932" i="3"/>
  <c r="AB932" i="3"/>
  <c r="AC932" i="3"/>
  <c r="AE932" i="3"/>
  <c r="W933" i="3"/>
  <c r="X933" i="3"/>
  <c r="Y933" i="3"/>
  <c r="Z933" i="3"/>
  <c r="AA933" i="3"/>
  <c r="AB933" i="3"/>
  <c r="AC933" i="3"/>
  <c r="AE933" i="3"/>
  <c r="W934" i="3"/>
  <c r="X934" i="3"/>
  <c r="Y934" i="3"/>
  <c r="Z934" i="3"/>
  <c r="AA934" i="3"/>
  <c r="AB934" i="3"/>
  <c r="AC934" i="3"/>
  <c r="AE934" i="3"/>
  <c r="W935" i="3"/>
  <c r="X935" i="3"/>
  <c r="Y935" i="3"/>
  <c r="Z935" i="3"/>
  <c r="AA935" i="3"/>
  <c r="AB935" i="3"/>
  <c r="AC935" i="3"/>
  <c r="AE935" i="3"/>
  <c r="W936" i="3"/>
  <c r="X936" i="3"/>
  <c r="Y936" i="3"/>
  <c r="Z936" i="3"/>
  <c r="AA936" i="3"/>
  <c r="AB936" i="3"/>
  <c r="AC936" i="3"/>
  <c r="AE936" i="3"/>
  <c r="W937" i="3"/>
  <c r="X937" i="3"/>
  <c r="Y937" i="3"/>
  <c r="Z937" i="3"/>
  <c r="AA937" i="3"/>
  <c r="AB937" i="3"/>
  <c r="AC937" i="3"/>
  <c r="AE937" i="3"/>
  <c r="W938" i="3"/>
  <c r="X938" i="3"/>
  <c r="Y938" i="3"/>
  <c r="Z938" i="3"/>
  <c r="AA938" i="3"/>
  <c r="AB938" i="3"/>
  <c r="AC938" i="3"/>
  <c r="AE938" i="3"/>
  <c r="W939" i="3"/>
  <c r="X939" i="3"/>
  <c r="Y939" i="3"/>
  <c r="Z939" i="3"/>
  <c r="AA939" i="3"/>
  <c r="AB939" i="3"/>
  <c r="AC939" i="3"/>
  <c r="AE939" i="3"/>
  <c r="W940" i="3"/>
  <c r="X940" i="3"/>
  <c r="Y940" i="3"/>
  <c r="Z940" i="3"/>
  <c r="AA940" i="3"/>
  <c r="AB940" i="3"/>
  <c r="AC940" i="3"/>
  <c r="AE940" i="3"/>
  <c r="W941" i="3"/>
  <c r="X941" i="3"/>
  <c r="Y941" i="3"/>
  <c r="Z941" i="3"/>
  <c r="AA941" i="3"/>
  <c r="AB941" i="3"/>
  <c r="AC941" i="3"/>
  <c r="AE941" i="3"/>
  <c r="W942" i="3"/>
  <c r="X942" i="3"/>
  <c r="Y942" i="3"/>
  <c r="Z942" i="3"/>
  <c r="AA942" i="3"/>
  <c r="AB942" i="3"/>
  <c r="AC942" i="3"/>
  <c r="AE942" i="3"/>
  <c r="W943" i="3"/>
  <c r="X943" i="3"/>
  <c r="Y943" i="3"/>
  <c r="Z943" i="3"/>
  <c r="AA943" i="3"/>
  <c r="AB943" i="3"/>
  <c r="AC943" i="3"/>
  <c r="AE943" i="3"/>
  <c r="W944" i="3"/>
  <c r="X944" i="3"/>
  <c r="Y944" i="3"/>
  <c r="Z944" i="3"/>
  <c r="AA944" i="3"/>
  <c r="AB944" i="3"/>
  <c r="AC944" i="3"/>
  <c r="AE944" i="3"/>
  <c r="W945" i="3"/>
  <c r="X945" i="3"/>
  <c r="Y945" i="3"/>
  <c r="Z945" i="3"/>
  <c r="AA945" i="3"/>
  <c r="AB945" i="3"/>
  <c r="AC945" i="3"/>
  <c r="AE945" i="3"/>
  <c r="W946" i="3"/>
  <c r="X946" i="3"/>
  <c r="Y946" i="3"/>
  <c r="Z946" i="3"/>
  <c r="AA946" i="3"/>
  <c r="AB946" i="3"/>
  <c r="AC946" i="3"/>
  <c r="AE946" i="3"/>
  <c r="W947" i="3"/>
  <c r="X947" i="3"/>
  <c r="Y947" i="3"/>
  <c r="Z947" i="3"/>
  <c r="AA947" i="3"/>
  <c r="AB947" i="3"/>
  <c r="AC947" i="3"/>
  <c r="AE947" i="3"/>
  <c r="W948" i="3"/>
  <c r="X948" i="3"/>
  <c r="Y948" i="3"/>
  <c r="Z948" i="3"/>
  <c r="AA948" i="3"/>
  <c r="AB948" i="3"/>
  <c r="AC948" i="3"/>
  <c r="AE948" i="3"/>
  <c r="W949" i="3"/>
  <c r="X949" i="3"/>
  <c r="Y949" i="3"/>
  <c r="Z949" i="3"/>
  <c r="AA949" i="3"/>
  <c r="AB949" i="3"/>
  <c r="AC949" i="3"/>
  <c r="AE949" i="3"/>
  <c r="W950" i="3"/>
  <c r="X950" i="3"/>
  <c r="Y950" i="3"/>
  <c r="Z950" i="3"/>
  <c r="AA950" i="3"/>
  <c r="AB950" i="3"/>
  <c r="AC950" i="3"/>
  <c r="AE950" i="3"/>
  <c r="W951" i="3"/>
  <c r="X951" i="3"/>
  <c r="Y951" i="3"/>
  <c r="Z951" i="3"/>
  <c r="AA951" i="3"/>
  <c r="AB951" i="3"/>
  <c r="AC951" i="3"/>
  <c r="AE951" i="3"/>
  <c r="W952" i="3"/>
  <c r="X952" i="3"/>
  <c r="Y952" i="3"/>
  <c r="Z952" i="3"/>
  <c r="AA952" i="3"/>
  <c r="AB952" i="3"/>
  <c r="AC952" i="3"/>
  <c r="AE952" i="3"/>
  <c r="W953" i="3"/>
  <c r="X953" i="3"/>
  <c r="Y953" i="3"/>
  <c r="Z953" i="3"/>
  <c r="AA953" i="3"/>
  <c r="AB953" i="3"/>
  <c r="AC953" i="3"/>
  <c r="AE953" i="3"/>
  <c r="W954" i="3"/>
  <c r="X954" i="3"/>
  <c r="Y954" i="3"/>
  <c r="Z954" i="3"/>
  <c r="AA954" i="3"/>
  <c r="AB954" i="3"/>
  <c r="AC954" i="3"/>
  <c r="AE954" i="3"/>
  <c r="W955" i="3"/>
  <c r="X955" i="3"/>
  <c r="Y955" i="3"/>
  <c r="Z955" i="3"/>
  <c r="AA955" i="3"/>
  <c r="AB955" i="3"/>
  <c r="AC955" i="3"/>
  <c r="AE955" i="3"/>
  <c r="W956" i="3"/>
  <c r="X956" i="3"/>
  <c r="Y956" i="3"/>
  <c r="Z956" i="3"/>
  <c r="AA956" i="3"/>
  <c r="AB956" i="3"/>
  <c r="AC956" i="3"/>
  <c r="AE956" i="3"/>
  <c r="W957" i="3"/>
  <c r="X957" i="3"/>
  <c r="Y957" i="3"/>
  <c r="Z957" i="3"/>
  <c r="AA957" i="3"/>
  <c r="AB957" i="3"/>
  <c r="AC957" i="3"/>
  <c r="AE957" i="3"/>
  <c r="W958" i="3"/>
  <c r="X958" i="3"/>
  <c r="Y958" i="3"/>
  <c r="Z958" i="3"/>
  <c r="AA958" i="3"/>
  <c r="AB958" i="3"/>
  <c r="AC958" i="3"/>
  <c r="AE958" i="3"/>
  <c r="W959" i="3"/>
  <c r="X959" i="3"/>
  <c r="Y959" i="3"/>
  <c r="Z959" i="3"/>
  <c r="AA959" i="3"/>
  <c r="AB959" i="3"/>
  <c r="AC959" i="3"/>
  <c r="AE959" i="3"/>
  <c r="W960" i="3"/>
  <c r="X960" i="3"/>
  <c r="Y960" i="3"/>
  <c r="Z960" i="3"/>
  <c r="AA960" i="3"/>
  <c r="AB960" i="3"/>
  <c r="AC960" i="3"/>
  <c r="AE960" i="3"/>
  <c r="W961" i="3"/>
  <c r="X961" i="3"/>
  <c r="Y961" i="3"/>
  <c r="Z961" i="3"/>
  <c r="AA961" i="3"/>
  <c r="AB961" i="3"/>
  <c r="AC961" i="3"/>
  <c r="AE961" i="3"/>
  <c r="W962" i="3"/>
  <c r="X962" i="3"/>
  <c r="Y962" i="3"/>
  <c r="Z962" i="3"/>
  <c r="AA962" i="3"/>
  <c r="AB962" i="3"/>
  <c r="AC962" i="3"/>
  <c r="AE962" i="3"/>
  <c r="W963" i="3"/>
  <c r="X963" i="3"/>
  <c r="Y963" i="3"/>
  <c r="Z963" i="3"/>
  <c r="AA963" i="3"/>
  <c r="AB963" i="3"/>
  <c r="AC963" i="3"/>
  <c r="AE963" i="3"/>
  <c r="W964" i="3"/>
  <c r="X964" i="3"/>
  <c r="Y964" i="3"/>
  <c r="Z964" i="3"/>
  <c r="AA964" i="3"/>
  <c r="AB964" i="3"/>
  <c r="AC964" i="3"/>
  <c r="AE964" i="3"/>
  <c r="W965" i="3"/>
  <c r="X965" i="3"/>
  <c r="Y965" i="3"/>
  <c r="Z965" i="3"/>
  <c r="AA965" i="3"/>
  <c r="AB965" i="3"/>
  <c r="AC965" i="3"/>
  <c r="AE965" i="3"/>
  <c r="W966" i="3"/>
  <c r="X966" i="3"/>
  <c r="Y966" i="3"/>
  <c r="Z966" i="3"/>
  <c r="AA966" i="3"/>
  <c r="AB966" i="3"/>
  <c r="AC966" i="3"/>
  <c r="AE966" i="3"/>
  <c r="W967" i="3"/>
  <c r="X967" i="3"/>
  <c r="Y967" i="3"/>
  <c r="Z967" i="3"/>
  <c r="AA967" i="3"/>
  <c r="AB967" i="3"/>
  <c r="AC967" i="3"/>
  <c r="AE967" i="3"/>
  <c r="W968" i="3"/>
  <c r="X968" i="3"/>
  <c r="Y968" i="3"/>
  <c r="Z968" i="3"/>
  <c r="AA968" i="3"/>
  <c r="AB968" i="3"/>
  <c r="AC968" i="3"/>
  <c r="AE968" i="3"/>
  <c r="W969" i="3"/>
  <c r="X969" i="3"/>
  <c r="Y969" i="3"/>
  <c r="Z969" i="3"/>
  <c r="AA969" i="3"/>
  <c r="AB969" i="3"/>
  <c r="AC969" i="3"/>
  <c r="AE969" i="3"/>
  <c r="W970" i="3"/>
  <c r="X970" i="3"/>
  <c r="Y970" i="3"/>
  <c r="Z970" i="3"/>
  <c r="AA970" i="3"/>
  <c r="AB970" i="3"/>
  <c r="AC970" i="3"/>
  <c r="AE970" i="3"/>
  <c r="W971" i="3"/>
  <c r="X971" i="3"/>
  <c r="Y971" i="3"/>
  <c r="Z971" i="3"/>
  <c r="AA971" i="3"/>
  <c r="AB971" i="3"/>
  <c r="AC971" i="3"/>
  <c r="AE971" i="3"/>
  <c r="W972" i="3"/>
  <c r="X972" i="3"/>
  <c r="Y972" i="3"/>
  <c r="Z972" i="3"/>
  <c r="AA972" i="3"/>
  <c r="AB972" i="3"/>
  <c r="AC972" i="3"/>
  <c r="AE972" i="3"/>
  <c r="W973" i="3"/>
  <c r="X973" i="3"/>
  <c r="Y973" i="3"/>
  <c r="Z973" i="3"/>
  <c r="AA973" i="3"/>
  <c r="AB973" i="3"/>
  <c r="AC973" i="3"/>
  <c r="AE973" i="3"/>
  <c r="W974" i="3"/>
  <c r="X974" i="3"/>
  <c r="Y974" i="3"/>
  <c r="Z974" i="3"/>
  <c r="AA974" i="3"/>
  <c r="AB974" i="3"/>
  <c r="AC974" i="3"/>
  <c r="AE974" i="3"/>
  <c r="W975" i="3"/>
  <c r="X975" i="3"/>
  <c r="Y975" i="3"/>
  <c r="Z975" i="3"/>
  <c r="AA975" i="3"/>
  <c r="AB975" i="3"/>
  <c r="AC975" i="3"/>
  <c r="AE975" i="3"/>
  <c r="W976" i="3"/>
  <c r="X976" i="3"/>
  <c r="Y976" i="3"/>
  <c r="Z976" i="3"/>
  <c r="AA976" i="3"/>
  <c r="AB976" i="3"/>
  <c r="AC976" i="3"/>
  <c r="AE976" i="3"/>
  <c r="W977" i="3"/>
  <c r="X977" i="3"/>
  <c r="Y977" i="3"/>
  <c r="Z977" i="3"/>
  <c r="AA977" i="3"/>
  <c r="AB977" i="3"/>
  <c r="AC977" i="3"/>
  <c r="AE977" i="3"/>
  <c r="W978" i="3"/>
  <c r="X978" i="3"/>
  <c r="Y978" i="3"/>
  <c r="Z978" i="3"/>
  <c r="AA978" i="3"/>
  <c r="AB978" i="3"/>
  <c r="AC978" i="3"/>
  <c r="AE978" i="3"/>
  <c r="W979" i="3"/>
  <c r="X979" i="3"/>
  <c r="Y979" i="3"/>
  <c r="Z979" i="3"/>
  <c r="AA979" i="3"/>
  <c r="AB979" i="3"/>
  <c r="AC979" i="3"/>
  <c r="AE979" i="3"/>
  <c r="W980" i="3"/>
  <c r="X980" i="3"/>
  <c r="Y980" i="3"/>
  <c r="Z980" i="3"/>
  <c r="AA980" i="3"/>
  <c r="AB980" i="3"/>
  <c r="AC980" i="3"/>
  <c r="AE980" i="3"/>
  <c r="W981" i="3"/>
  <c r="X981" i="3"/>
  <c r="Y981" i="3"/>
  <c r="Z981" i="3"/>
  <c r="AA981" i="3"/>
  <c r="AB981" i="3"/>
  <c r="AC981" i="3"/>
  <c r="AE981" i="3"/>
  <c r="W982" i="3"/>
  <c r="X982" i="3"/>
  <c r="Y982" i="3"/>
  <c r="Z982" i="3"/>
  <c r="AA982" i="3"/>
  <c r="AB982" i="3"/>
  <c r="AC982" i="3"/>
  <c r="AE982" i="3"/>
  <c r="W983" i="3"/>
  <c r="X983" i="3"/>
  <c r="Y983" i="3"/>
  <c r="Z983" i="3"/>
  <c r="AA983" i="3"/>
  <c r="AB983" i="3"/>
  <c r="AC983" i="3"/>
  <c r="AE983" i="3"/>
  <c r="W984" i="3"/>
  <c r="X984" i="3"/>
  <c r="Y984" i="3"/>
  <c r="Z984" i="3"/>
  <c r="AA984" i="3"/>
  <c r="AB984" i="3"/>
  <c r="AC984" i="3"/>
  <c r="AE984" i="3"/>
  <c r="W985" i="3"/>
  <c r="X985" i="3"/>
  <c r="Y985" i="3"/>
  <c r="Z985" i="3"/>
  <c r="AA985" i="3"/>
  <c r="AB985" i="3"/>
  <c r="AC985" i="3"/>
  <c r="AE985" i="3"/>
  <c r="W986" i="3"/>
  <c r="X986" i="3"/>
  <c r="Y986" i="3"/>
  <c r="Z986" i="3"/>
  <c r="AA986" i="3"/>
  <c r="AB986" i="3"/>
  <c r="AC986" i="3"/>
  <c r="AE986" i="3"/>
  <c r="W987" i="3"/>
  <c r="X987" i="3"/>
  <c r="Y987" i="3"/>
  <c r="Z987" i="3"/>
  <c r="AA987" i="3"/>
  <c r="AB987" i="3"/>
  <c r="AC987" i="3"/>
  <c r="AE987" i="3"/>
  <c r="W988" i="3"/>
  <c r="X988" i="3"/>
  <c r="Y988" i="3"/>
  <c r="Z988" i="3"/>
  <c r="AA988" i="3"/>
  <c r="AB988" i="3"/>
  <c r="AC988" i="3"/>
  <c r="AE988" i="3"/>
  <c r="W989" i="3"/>
  <c r="X989" i="3"/>
  <c r="Y989" i="3"/>
  <c r="Z989" i="3"/>
  <c r="AA989" i="3"/>
  <c r="AB989" i="3"/>
  <c r="AC989" i="3"/>
  <c r="AE989" i="3"/>
  <c r="W990" i="3"/>
  <c r="X990" i="3"/>
  <c r="Y990" i="3"/>
  <c r="Z990" i="3"/>
  <c r="AA990" i="3"/>
  <c r="AB990" i="3"/>
  <c r="AC990" i="3"/>
  <c r="AE990" i="3"/>
  <c r="W991" i="3"/>
  <c r="X991" i="3"/>
  <c r="Y991" i="3"/>
  <c r="Z991" i="3"/>
  <c r="AA991" i="3"/>
  <c r="AB991" i="3"/>
  <c r="AC991" i="3"/>
  <c r="AE991" i="3"/>
  <c r="W992" i="3"/>
  <c r="X992" i="3"/>
  <c r="Y992" i="3"/>
  <c r="Z992" i="3"/>
  <c r="AA992" i="3"/>
  <c r="AB992" i="3"/>
  <c r="AC992" i="3"/>
  <c r="AE992" i="3"/>
  <c r="W993" i="3"/>
  <c r="X993" i="3"/>
  <c r="Y993" i="3"/>
  <c r="Z993" i="3"/>
  <c r="AA993" i="3"/>
  <c r="AB993" i="3"/>
  <c r="AC993" i="3"/>
  <c r="AE993" i="3"/>
  <c r="W994" i="3"/>
  <c r="X994" i="3"/>
  <c r="Y994" i="3"/>
  <c r="Z994" i="3"/>
  <c r="AA994" i="3"/>
  <c r="AB994" i="3"/>
  <c r="AC994" i="3"/>
  <c r="AE994" i="3"/>
  <c r="W995" i="3"/>
  <c r="X995" i="3"/>
  <c r="Y995" i="3"/>
  <c r="Z995" i="3"/>
  <c r="AA995" i="3"/>
  <c r="AB995" i="3"/>
  <c r="AC995" i="3"/>
  <c r="AE995" i="3"/>
  <c r="W996" i="3"/>
  <c r="X996" i="3"/>
  <c r="Y996" i="3"/>
  <c r="Z996" i="3"/>
  <c r="AA996" i="3"/>
  <c r="AB996" i="3"/>
  <c r="AC996" i="3"/>
  <c r="AE996" i="3"/>
  <c r="W997" i="3"/>
  <c r="X997" i="3"/>
  <c r="Y997" i="3"/>
  <c r="Z997" i="3"/>
  <c r="AA997" i="3"/>
  <c r="AB997" i="3"/>
  <c r="AC997" i="3"/>
  <c r="AE997" i="3"/>
  <c r="W998" i="3"/>
  <c r="X998" i="3"/>
  <c r="Y998" i="3"/>
  <c r="Z998" i="3"/>
  <c r="AA998" i="3"/>
  <c r="AB998" i="3"/>
  <c r="AC998" i="3"/>
  <c r="AE998" i="3"/>
  <c r="W999" i="3"/>
  <c r="X999" i="3"/>
  <c r="Y999" i="3"/>
  <c r="Z999" i="3"/>
  <c r="AA999" i="3"/>
  <c r="AB999" i="3"/>
  <c r="AC999" i="3"/>
  <c r="AE999" i="3"/>
  <c r="W1000" i="3"/>
  <c r="X1000" i="3"/>
  <c r="Y1000" i="3"/>
  <c r="Z1000" i="3"/>
  <c r="AA1000" i="3"/>
  <c r="AB1000" i="3"/>
  <c r="AC1000" i="3"/>
  <c r="AE1000" i="3"/>
  <c r="W1001" i="3"/>
  <c r="X1001" i="3"/>
  <c r="Y1001" i="3"/>
  <c r="Z1001" i="3"/>
  <c r="AA1001" i="3"/>
  <c r="AB1001" i="3"/>
  <c r="AC1001" i="3"/>
  <c r="AE1001" i="3"/>
  <c r="W1002" i="3"/>
  <c r="X1002" i="3"/>
  <c r="Y1002" i="3"/>
  <c r="Z1002" i="3"/>
  <c r="AA1002" i="3"/>
  <c r="AB1002" i="3"/>
  <c r="AC1002" i="3"/>
  <c r="AE1002" i="3"/>
  <c r="X2" i="3"/>
  <c r="Y2" i="3"/>
  <c r="Z2" i="3"/>
  <c r="AA2" i="3"/>
  <c r="AB2" i="3"/>
  <c r="AC2" i="3"/>
  <c r="AE2" i="3"/>
  <c r="W2" i="3"/>
  <c r="L3" i="3"/>
  <c r="M3" i="3"/>
  <c r="N3" i="3"/>
  <c r="O3" i="3"/>
  <c r="P3" i="3"/>
  <c r="Q3" i="3"/>
  <c r="R3" i="3"/>
  <c r="T3" i="3"/>
  <c r="L4" i="3"/>
  <c r="M4" i="3"/>
  <c r="N4" i="3"/>
  <c r="O4" i="3"/>
  <c r="P4" i="3"/>
  <c r="Q4" i="3"/>
  <c r="R4" i="3"/>
  <c r="T4" i="3"/>
  <c r="L5" i="3"/>
  <c r="M5" i="3"/>
  <c r="N5" i="3"/>
  <c r="O5" i="3"/>
  <c r="P5" i="3"/>
  <c r="Q5" i="3"/>
  <c r="R5" i="3"/>
  <c r="T5" i="3"/>
  <c r="L6" i="3"/>
  <c r="M6" i="3"/>
  <c r="N6" i="3"/>
  <c r="O6" i="3"/>
  <c r="P6" i="3"/>
  <c r="Q6" i="3"/>
  <c r="R6" i="3"/>
  <c r="T6" i="3"/>
  <c r="L7" i="3"/>
  <c r="M7" i="3"/>
  <c r="N7" i="3"/>
  <c r="O7" i="3"/>
  <c r="P7" i="3"/>
  <c r="Q7" i="3"/>
  <c r="R7" i="3"/>
  <c r="T7" i="3"/>
  <c r="L8" i="3"/>
  <c r="M8" i="3"/>
  <c r="N8" i="3"/>
  <c r="O8" i="3"/>
  <c r="P8" i="3"/>
  <c r="Q8" i="3"/>
  <c r="R8" i="3"/>
  <c r="T8" i="3"/>
  <c r="L9" i="3"/>
  <c r="M9" i="3"/>
  <c r="N9" i="3"/>
  <c r="O9" i="3"/>
  <c r="P9" i="3"/>
  <c r="Q9" i="3"/>
  <c r="R9" i="3"/>
  <c r="T9" i="3"/>
  <c r="L10" i="3"/>
  <c r="M10" i="3"/>
  <c r="N10" i="3"/>
  <c r="O10" i="3"/>
  <c r="P10" i="3"/>
  <c r="Q10" i="3"/>
  <c r="R10" i="3"/>
  <c r="T10" i="3"/>
  <c r="L11" i="3"/>
  <c r="M11" i="3"/>
  <c r="N11" i="3"/>
  <c r="O11" i="3"/>
  <c r="P11" i="3"/>
  <c r="Q11" i="3"/>
  <c r="R11" i="3"/>
  <c r="T11" i="3"/>
  <c r="L12" i="3"/>
  <c r="M12" i="3"/>
  <c r="N12" i="3"/>
  <c r="O12" i="3"/>
  <c r="P12" i="3"/>
  <c r="Q12" i="3"/>
  <c r="R12" i="3"/>
  <c r="T12" i="3"/>
  <c r="L13" i="3"/>
  <c r="M13" i="3"/>
  <c r="N13" i="3"/>
  <c r="O13" i="3"/>
  <c r="P13" i="3"/>
  <c r="Q13" i="3"/>
  <c r="R13" i="3"/>
  <c r="T13" i="3"/>
  <c r="L14" i="3"/>
  <c r="M14" i="3"/>
  <c r="N14" i="3"/>
  <c r="O14" i="3"/>
  <c r="P14" i="3"/>
  <c r="Q14" i="3"/>
  <c r="R14" i="3"/>
  <c r="T14" i="3"/>
  <c r="L15" i="3"/>
  <c r="M15" i="3"/>
  <c r="N15" i="3"/>
  <c r="O15" i="3"/>
  <c r="P15" i="3"/>
  <c r="Q15" i="3"/>
  <c r="R15" i="3"/>
  <c r="T15" i="3"/>
  <c r="L16" i="3"/>
  <c r="M16" i="3"/>
  <c r="N16" i="3"/>
  <c r="O16" i="3"/>
  <c r="P16" i="3"/>
  <c r="Q16" i="3"/>
  <c r="R16" i="3"/>
  <c r="T16" i="3"/>
  <c r="L17" i="3"/>
  <c r="M17" i="3"/>
  <c r="N17" i="3"/>
  <c r="O17" i="3"/>
  <c r="P17" i="3"/>
  <c r="Q17" i="3"/>
  <c r="R17" i="3"/>
  <c r="T17" i="3"/>
  <c r="L18" i="3"/>
  <c r="M18" i="3"/>
  <c r="N18" i="3"/>
  <c r="O18" i="3"/>
  <c r="P18" i="3"/>
  <c r="Q18" i="3"/>
  <c r="R18" i="3"/>
  <c r="T18" i="3"/>
  <c r="L19" i="3"/>
  <c r="M19" i="3"/>
  <c r="N19" i="3"/>
  <c r="O19" i="3"/>
  <c r="P19" i="3"/>
  <c r="Q19" i="3"/>
  <c r="R19" i="3"/>
  <c r="T19" i="3"/>
  <c r="L20" i="3"/>
  <c r="M20" i="3"/>
  <c r="N20" i="3"/>
  <c r="O20" i="3"/>
  <c r="P20" i="3"/>
  <c r="Q20" i="3"/>
  <c r="R20" i="3"/>
  <c r="T20" i="3"/>
  <c r="L21" i="3"/>
  <c r="M21" i="3"/>
  <c r="N21" i="3"/>
  <c r="O21" i="3"/>
  <c r="P21" i="3"/>
  <c r="Q21" i="3"/>
  <c r="R21" i="3"/>
  <c r="T21" i="3"/>
  <c r="L22" i="3"/>
  <c r="M22" i="3"/>
  <c r="N22" i="3"/>
  <c r="O22" i="3"/>
  <c r="P22" i="3"/>
  <c r="Q22" i="3"/>
  <c r="R22" i="3"/>
  <c r="T22" i="3"/>
  <c r="L23" i="3"/>
  <c r="M23" i="3"/>
  <c r="N23" i="3"/>
  <c r="O23" i="3"/>
  <c r="P23" i="3"/>
  <c r="Q23" i="3"/>
  <c r="R23" i="3"/>
  <c r="T23" i="3"/>
  <c r="L24" i="3"/>
  <c r="M24" i="3"/>
  <c r="N24" i="3"/>
  <c r="O24" i="3"/>
  <c r="P24" i="3"/>
  <c r="Q24" i="3"/>
  <c r="R24" i="3"/>
  <c r="T24" i="3"/>
  <c r="L25" i="3"/>
  <c r="M25" i="3"/>
  <c r="N25" i="3"/>
  <c r="O25" i="3"/>
  <c r="P25" i="3"/>
  <c r="Q25" i="3"/>
  <c r="R25" i="3"/>
  <c r="T25" i="3"/>
  <c r="L26" i="3"/>
  <c r="M26" i="3"/>
  <c r="N26" i="3"/>
  <c r="O26" i="3"/>
  <c r="P26" i="3"/>
  <c r="Q26" i="3"/>
  <c r="R26" i="3"/>
  <c r="T26" i="3"/>
  <c r="L27" i="3"/>
  <c r="M27" i="3"/>
  <c r="N27" i="3"/>
  <c r="O27" i="3"/>
  <c r="P27" i="3"/>
  <c r="Q27" i="3"/>
  <c r="R27" i="3"/>
  <c r="T27" i="3"/>
  <c r="L28" i="3"/>
  <c r="M28" i="3"/>
  <c r="N28" i="3"/>
  <c r="O28" i="3"/>
  <c r="P28" i="3"/>
  <c r="Q28" i="3"/>
  <c r="R28" i="3"/>
  <c r="T28" i="3"/>
  <c r="L29" i="3"/>
  <c r="M29" i="3"/>
  <c r="N29" i="3"/>
  <c r="O29" i="3"/>
  <c r="P29" i="3"/>
  <c r="Q29" i="3"/>
  <c r="R29" i="3"/>
  <c r="T29" i="3"/>
  <c r="L30" i="3"/>
  <c r="M30" i="3"/>
  <c r="N30" i="3"/>
  <c r="O30" i="3"/>
  <c r="P30" i="3"/>
  <c r="Q30" i="3"/>
  <c r="R30" i="3"/>
  <c r="T30" i="3"/>
  <c r="L31" i="3"/>
  <c r="M31" i="3"/>
  <c r="N31" i="3"/>
  <c r="O31" i="3"/>
  <c r="P31" i="3"/>
  <c r="Q31" i="3"/>
  <c r="R31" i="3"/>
  <c r="T31" i="3"/>
  <c r="L32" i="3"/>
  <c r="M32" i="3"/>
  <c r="N32" i="3"/>
  <c r="O32" i="3"/>
  <c r="P32" i="3"/>
  <c r="Q32" i="3"/>
  <c r="R32" i="3"/>
  <c r="T32" i="3"/>
  <c r="L33" i="3"/>
  <c r="M33" i="3"/>
  <c r="N33" i="3"/>
  <c r="O33" i="3"/>
  <c r="P33" i="3"/>
  <c r="Q33" i="3"/>
  <c r="R33" i="3"/>
  <c r="T33" i="3"/>
  <c r="L34" i="3"/>
  <c r="M34" i="3"/>
  <c r="N34" i="3"/>
  <c r="O34" i="3"/>
  <c r="P34" i="3"/>
  <c r="Q34" i="3"/>
  <c r="R34" i="3"/>
  <c r="T34" i="3"/>
  <c r="L35" i="3"/>
  <c r="M35" i="3"/>
  <c r="N35" i="3"/>
  <c r="O35" i="3"/>
  <c r="P35" i="3"/>
  <c r="Q35" i="3"/>
  <c r="R35" i="3"/>
  <c r="T35" i="3"/>
  <c r="L36" i="3"/>
  <c r="M36" i="3"/>
  <c r="N36" i="3"/>
  <c r="O36" i="3"/>
  <c r="P36" i="3"/>
  <c r="Q36" i="3"/>
  <c r="R36" i="3"/>
  <c r="T36" i="3"/>
  <c r="L37" i="3"/>
  <c r="M37" i="3"/>
  <c r="N37" i="3"/>
  <c r="O37" i="3"/>
  <c r="P37" i="3"/>
  <c r="Q37" i="3"/>
  <c r="R37" i="3"/>
  <c r="T37" i="3"/>
  <c r="L38" i="3"/>
  <c r="M38" i="3"/>
  <c r="N38" i="3"/>
  <c r="O38" i="3"/>
  <c r="P38" i="3"/>
  <c r="Q38" i="3"/>
  <c r="R38" i="3"/>
  <c r="T38" i="3"/>
  <c r="L39" i="3"/>
  <c r="M39" i="3"/>
  <c r="N39" i="3"/>
  <c r="O39" i="3"/>
  <c r="P39" i="3"/>
  <c r="Q39" i="3"/>
  <c r="R39" i="3"/>
  <c r="T39" i="3"/>
  <c r="L40" i="3"/>
  <c r="M40" i="3"/>
  <c r="N40" i="3"/>
  <c r="O40" i="3"/>
  <c r="P40" i="3"/>
  <c r="Q40" i="3"/>
  <c r="R40" i="3"/>
  <c r="T40" i="3"/>
  <c r="L41" i="3"/>
  <c r="M41" i="3"/>
  <c r="N41" i="3"/>
  <c r="O41" i="3"/>
  <c r="P41" i="3"/>
  <c r="Q41" i="3"/>
  <c r="R41" i="3"/>
  <c r="T41" i="3"/>
  <c r="L42" i="3"/>
  <c r="M42" i="3"/>
  <c r="N42" i="3"/>
  <c r="O42" i="3"/>
  <c r="P42" i="3"/>
  <c r="Q42" i="3"/>
  <c r="R42" i="3"/>
  <c r="T42" i="3"/>
  <c r="L43" i="3"/>
  <c r="M43" i="3"/>
  <c r="N43" i="3"/>
  <c r="O43" i="3"/>
  <c r="P43" i="3"/>
  <c r="Q43" i="3"/>
  <c r="R43" i="3"/>
  <c r="T43" i="3"/>
  <c r="L44" i="3"/>
  <c r="M44" i="3"/>
  <c r="N44" i="3"/>
  <c r="O44" i="3"/>
  <c r="P44" i="3"/>
  <c r="Q44" i="3"/>
  <c r="R44" i="3"/>
  <c r="T44" i="3"/>
  <c r="L45" i="3"/>
  <c r="M45" i="3"/>
  <c r="N45" i="3"/>
  <c r="O45" i="3"/>
  <c r="P45" i="3"/>
  <c r="Q45" i="3"/>
  <c r="R45" i="3"/>
  <c r="T45" i="3"/>
  <c r="L46" i="3"/>
  <c r="M46" i="3"/>
  <c r="N46" i="3"/>
  <c r="O46" i="3"/>
  <c r="P46" i="3"/>
  <c r="Q46" i="3"/>
  <c r="R46" i="3"/>
  <c r="T46" i="3"/>
  <c r="L47" i="3"/>
  <c r="M47" i="3"/>
  <c r="N47" i="3"/>
  <c r="O47" i="3"/>
  <c r="P47" i="3"/>
  <c r="Q47" i="3"/>
  <c r="R47" i="3"/>
  <c r="T47" i="3"/>
  <c r="L48" i="3"/>
  <c r="M48" i="3"/>
  <c r="N48" i="3"/>
  <c r="O48" i="3"/>
  <c r="P48" i="3"/>
  <c r="Q48" i="3"/>
  <c r="R48" i="3"/>
  <c r="T48" i="3"/>
  <c r="L49" i="3"/>
  <c r="M49" i="3"/>
  <c r="N49" i="3"/>
  <c r="O49" i="3"/>
  <c r="P49" i="3"/>
  <c r="Q49" i="3"/>
  <c r="R49" i="3"/>
  <c r="T49" i="3"/>
  <c r="L50" i="3"/>
  <c r="M50" i="3"/>
  <c r="N50" i="3"/>
  <c r="O50" i="3"/>
  <c r="P50" i="3"/>
  <c r="Q50" i="3"/>
  <c r="R50" i="3"/>
  <c r="T50" i="3"/>
  <c r="L51" i="3"/>
  <c r="M51" i="3"/>
  <c r="N51" i="3"/>
  <c r="O51" i="3"/>
  <c r="P51" i="3"/>
  <c r="Q51" i="3"/>
  <c r="R51" i="3"/>
  <c r="T51" i="3"/>
  <c r="L52" i="3"/>
  <c r="M52" i="3"/>
  <c r="N52" i="3"/>
  <c r="O52" i="3"/>
  <c r="P52" i="3"/>
  <c r="Q52" i="3"/>
  <c r="R52" i="3"/>
  <c r="T52" i="3"/>
  <c r="L53" i="3"/>
  <c r="M53" i="3"/>
  <c r="N53" i="3"/>
  <c r="O53" i="3"/>
  <c r="P53" i="3"/>
  <c r="Q53" i="3"/>
  <c r="R53" i="3"/>
  <c r="T53" i="3"/>
  <c r="L54" i="3"/>
  <c r="M54" i="3"/>
  <c r="N54" i="3"/>
  <c r="O54" i="3"/>
  <c r="P54" i="3"/>
  <c r="Q54" i="3"/>
  <c r="R54" i="3"/>
  <c r="T54" i="3"/>
  <c r="L55" i="3"/>
  <c r="M55" i="3"/>
  <c r="N55" i="3"/>
  <c r="O55" i="3"/>
  <c r="P55" i="3"/>
  <c r="Q55" i="3"/>
  <c r="R55" i="3"/>
  <c r="T55" i="3"/>
  <c r="L56" i="3"/>
  <c r="M56" i="3"/>
  <c r="N56" i="3"/>
  <c r="O56" i="3"/>
  <c r="P56" i="3"/>
  <c r="Q56" i="3"/>
  <c r="R56" i="3"/>
  <c r="T56" i="3"/>
  <c r="L57" i="3"/>
  <c r="M57" i="3"/>
  <c r="N57" i="3"/>
  <c r="O57" i="3"/>
  <c r="P57" i="3"/>
  <c r="Q57" i="3"/>
  <c r="R57" i="3"/>
  <c r="T57" i="3"/>
  <c r="L58" i="3"/>
  <c r="M58" i="3"/>
  <c r="N58" i="3"/>
  <c r="O58" i="3"/>
  <c r="P58" i="3"/>
  <c r="Q58" i="3"/>
  <c r="R58" i="3"/>
  <c r="T58" i="3"/>
  <c r="L59" i="3"/>
  <c r="M59" i="3"/>
  <c r="N59" i="3"/>
  <c r="O59" i="3"/>
  <c r="P59" i="3"/>
  <c r="Q59" i="3"/>
  <c r="R59" i="3"/>
  <c r="T59" i="3"/>
  <c r="L60" i="3"/>
  <c r="M60" i="3"/>
  <c r="N60" i="3"/>
  <c r="O60" i="3"/>
  <c r="P60" i="3"/>
  <c r="Q60" i="3"/>
  <c r="R60" i="3"/>
  <c r="T60" i="3"/>
  <c r="L61" i="3"/>
  <c r="M61" i="3"/>
  <c r="N61" i="3"/>
  <c r="O61" i="3"/>
  <c r="P61" i="3"/>
  <c r="Q61" i="3"/>
  <c r="R61" i="3"/>
  <c r="T61" i="3"/>
  <c r="L62" i="3"/>
  <c r="M62" i="3"/>
  <c r="N62" i="3"/>
  <c r="O62" i="3"/>
  <c r="P62" i="3"/>
  <c r="Q62" i="3"/>
  <c r="R62" i="3"/>
  <c r="T62" i="3"/>
  <c r="L63" i="3"/>
  <c r="M63" i="3"/>
  <c r="N63" i="3"/>
  <c r="O63" i="3"/>
  <c r="P63" i="3"/>
  <c r="Q63" i="3"/>
  <c r="R63" i="3"/>
  <c r="T63" i="3"/>
  <c r="L64" i="3"/>
  <c r="M64" i="3"/>
  <c r="N64" i="3"/>
  <c r="O64" i="3"/>
  <c r="P64" i="3"/>
  <c r="Q64" i="3"/>
  <c r="R64" i="3"/>
  <c r="T64" i="3"/>
  <c r="L65" i="3"/>
  <c r="M65" i="3"/>
  <c r="N65" i="3"/>
  <c r="O65" i="3"/>
  <c r="P65" i="3"/>
  <c r="Q65" i="3"/>
  <c r="R65" i="3"/>
  <c r="T65" i="3"/>
  <c r="L66" i="3"/>
  <c r="M66" i="3"/>
  <c r="N66" i="3"/>
  <c r="O66" i="3"/>
  <c r="P66" i="3"/>
  <c r="Q66" i="3"/>
  <c r="R66" i="3"/>
  <c r="T66" i="3"/>
  <c r="L67" i="3"/>
  <c r="M67" i="3"/>
  <c r="N67" i="3"/>
  <c r="O67" i="3"/>
  <c r="P67" i="3"/>
  <c r="Q67" i="3"/>
  <c r="R67" i="3"/>
  <c r="T67" i="3"/>
  <c r="L68" i="3"/>
  <c r="M68" i="3"/>
  <c r="N68" i="3"/>
  <c r="O68" i="3"/>
  <c r="P68" i="3"/>
  <c r="Q68" i="3"/>
  <c r="R68" i="3"/>
  <c r="T68" i="3"/>
  <c r="L69" i="3"/>
  <c r="M69" i="3"/>
  <c r="N69" i="3"/>
  <c r="O69" i="3"/>
  <c r="P69" i="3"/>
  <c r="Q69" i="3"/>
  <c r="R69" i="3"/>
  <c r="T69" i="3"/>
  <c r="L70" i="3"/>
  <c r="M70" i="3"/>
  <c r="N70" i="3"/>
  <c r="O70" i="3"/>
  <c r="P70" i="3"/>
  <c r="Q70" i="3"/>
  <c r="R70" i="3"/>
  <c r="T70" i="3"/>
  <c r="L71" i="3"/>
  <c r="M71" i="3"/>
  <c r="N71" i="3"/>
  <c r="O71" i="3"/>
  <c r="P71" i="3"/>
  <c r="Q71" i="3"/>
  <c r="R71" i="3"/>
  <c r="T71" i="3"/>
  <c r="L72" i="3"/>
  <c r="M72" i="3"/>
  <c r="N72" i="3"/>
  <c r="O72" i="3"/>
  <c r="P72" i="3"/>
  <c r="Q72" i="3"/>
  <c r="R72" i="3"/>
  <c r="T72" i="3"/>
  <c r="L73" i="3"/>
  <c r="M73" i="3"/>
  <c r="N73" i="3"/>
  <c r="O73" i="3"/>
  <c r="P73" i="3"/>
  <c r="Q73" i="3"/>
  <c r="R73" i="3"/>
  <c r="T73" i="3"/>
  <c r="L74" i="3"/>
  <c r="M74" i="3"/>
  <c r="N74" i="3"/>
  <c r="O74" i="3"/>
  <c r="P74" i="3"/>
  <c r="Q74" i="3"/>
  <c r="R74" i="3"/>
  <c r="T74" i="3"/>
  <c r="L75" i="3"/>
  <c r="M75" i="3"/>
  <c r="N75" i="3"/>
  <c r="O75" i="3"/>
  <c r="P75" i="3"/>
  <c r="Q75" i="3"/>
  <c r="R75" i="3"/>
  <c r="T75" i="3"/>
  <c r="L76" i="3"/>
  <c r="M76" i="3"/>
  <c r="N76" i="3"/>
  <c r="O76" i="3"/>
  <c r="P76" i="3"/>
  <c r="Q76" i="3"/>
  <c r="R76" i="3"/>
  <c r="T76" i="3"/>
  <c r="L77" i="3"/>
  <c r="M77" i="3"/>
  <c r="N77" i="3"/>
  <c r="O77" i="3"/>
  <c r="P77" i="3"/>
  <c r="Q77" i="3"/>
  <c r="R77" i="3"/>
  <c r="T77" i="3"/>
  <c r="L78" i="3"/>
  <c r="M78" i="3"/>
  <c r="N78" i="3"/>
  <c r="O78" i="3"/>
  <c r="P78" i="3"/>
  <c r="Q78" i="3"/>
  <c r="R78" i="3"/>
  <c r="T78" i="3"/>
  <c r="L79" i="3"/>
  <c r="M79" i="3"/>
  <c r="N79" i="3"/>
  <c r="O79" i="3"/>
  <c r="P79" i="3"/>
  <c r="Q79" i="3"/>
  <c r="R79" i="3"/>
  <c r="T79" i="3"/>
  <c r="L80" i="3"/>
  <c r="M80" i="3"/>
  <c r="N80" i="3"/>
  <c r="O80" i="3"/>
  <c r="P80" i="3"/>
  <c r="Q80" i="3"/>
  <c r="R80" i="3"/>
  <c r="T80" i="3"/>
  <c r="L81" i="3"/>
  <c r="M81" i="3"/>
  <c r="N81" i="3"/>
  <c r="O81" i="3"/>
  <c r="P81" i="3"/>
  <c r="Q81" i="3"/>
  <c r="R81" i="3"/>
  <c r="T81" i="3"/>
  <c r="L82" i="3"/>
  <c r="M82" i="3"/>
  <c r="N82" i="3"/>
  <c r="O82" i="3"/>
  <c r="P82" i="3"/>
  <c r="Q82" i="3"/>
  <c r="R82" i="3"/>
  <c r="T82" i="3"/>
  <c r="L83" i="3"/>
  <c r="M83" i="3"/>
  <c r="N83" i="3"/>
  <c r="O83" i="3"/>
  <c r="P83" i="3"/>
  <c r="Q83" i="3"/>
  <c r="R83" i="3"/>
  <c r="T83" i="3"/>
  <c r="L84" i="3"/>
  <c r="M84" i="3"/>
  <c r="N84" i="3"/>
  <c r="O84" i="3"/>
  <c r="P84" i="3"/>
  <c r="Q84" i="3"/>
  <c r="R84" i="3"/>
  <c r="T84" i="3"/>
  <c r="L85" i="3"/>
  <c r="M85" i="3"/>
  <c r="N85" i="3"/>
  <c r="O85" i="3"/>
  <c r="P85" i="3"/>
  <c r="Q85" i="3"/>
  <c r="R85" i="3"/>
  <c r="T85" i="3"/>
  <c r="L86" i="3"/>
  <c r="M86" i="3"/>
  <c r="N86" i="3"/>
  <c r="O86" i="3"/>
  <c r="P86" i="3"/>
  <c r="Q86" i="3"/>
  <c r="R86" i="3"/>
  <c r="T86" i="3"/>
  <c r="L87" i="3"/>
  <c r="M87" i="3"/>
  <c r="N87" i="3"/>
  <c r="O87" i="3"/>
  <c r="P87" i="3"/>
  <c r="Q87" i="3"/>
  <c r="R87" i="3"/>
  <c r="T87" i="3"/>
  <c r="L88" i="3"/>
  <c r="M88" i="3"/>
  <c r="N88" i="3"/>
  <c r="O88" i="3"/>
  <c r="P88" i="3"/>
  <c r="Q88" i="3"/>
  <c r="R88" i="3"/>
  <c r="T88" i="3"/>
  <c r="L89" i="3"/>
  <c r="M89" i="3"/>
  <c r="N89" i="3"/>
  <c r="O89" i="3"/>
  <c r="P89" i="3"/>
  <c r="Q89" i="3"/>
  <c r="R89" i="3"/>
  <c r="T89" i="3"/>
  <c r="L90" i="3"/>
  <c r="M90" i="3"/>
  <c r="N90" i="3"/>
  <c r="O90" i="3"/>
  <c r="P90" i="3"/>
  <c r="Q90" i="3"/>
  <c r="R90" i="3"/>
  <c r="T90" i="3"/>
  <c r="L91" i="3"/>
  <c r="M91" i="3"/>
  <c r="N91" i="3"/>
  <c r="O91" i="3"/>
  <c r="P91" i="3"/>
  <c r="Q91" i="3"/>
  <c r="R91" i="3"/>
  <c r="T91" i="3"/>
  <c r="L92" i="3"/>
  <c r="M92" i="3"/>
  <c r="N92" i="3"/>
  <c r="O92" i="3"/>
  <c r="P92" i="3"/>
  <c r="Q92" i="3"/>
  <c r="R92" i="3"/>
  <c r="T92" i="3"/>
  <c r="L93" i="3"/>
  <c r="M93" i="3"/>
  <c r="N93" i="3"/>
  <c r="O93" i="3"/>
  <c r="P93" i="3"/>
  <c r="Q93" i="3"/>
  <c r="R93" i="3"/>
  <c r="T93" i="3"/>
  <c r="L94" i="3"/>
  <c r="M94" i="3"/>
  <c r="N94" i="3"/>
  <c r="O94" i="3"/>
  <c r="P94" i="3"/>
  <c r="Q94" i="3"/>
  <c r="R94" i="3"/>
  <c r="T94" i="3"/>
  <c r="L95" i="3"/>
  <c r="M95" i="3"/>
  <c r="N95" i="3"/>
  <c r="O95" i="3"/>
  <c r="P95" i="3"/>
  <c r="Q95" i="3"/>
  <c r="R95" i="3"/>
  <c r="T95" i="3"/>
  <c r="L96" i="3"/>
  <c r="M96" i="3"/>
  <c r="N96" i="3"/>
  <c r="O96" i="3"/>
  <c r="P96" i="3"/>
  <c r="Q96" i="3"/>
  <c r="R96" i="3"/>
  <c r="T96" i="3"/>
  <c r="L97" i="3"/>
  <c r="M97" i="3"/>
  <c r="N97" i="3"/>
  <c r="O97" i="3"/>
  <c r="P97" i="3"/>
  <c r="Q97" i="3"/>
  <c r="R97" i="3"/>
  <c r="T97" i="3"/>
  <c r="L98" i="3"/>
  <c r="M98" i="3"/>
  <c r="N98" i="3"/>
  <c r="O98" i="3"/>
  <c r="P98" i="3"/>
  <c r="Q98" i="3"/>
  <c r="R98" i="3"/>
  <c r="T98" i="3"/>
  <c r="L99" i="3"/>
  <c r="M99" i="3"/>
  <c r="N99" i="3"/>
  <c r="O99" i="3"/>
  <c r="P99" i="3"/>
  <c r="Q99" i="3"/>
  <c r="R99" i="3"/>
  <c r="T99" i="3"/>
  <c r="L100" i="3"/>
  <c r="M100" i="3"/>
  <c r="N100" i="3"/>
  <c r="O100" i="3"/>
  <c r="P100" i="3"/>
  <c r="Q100" i="3"/>
  <c r="R100" i="3"/>
  <c r="T100" i="3"/>
  <c r="L101" i="3"/>
  <c r="M101" i="3"/>
  <c r="N101" i="3"/>
  <c r="O101" i="3"/>
  <c r="P101" i="3"/>
  <c r="Q101" i="3"/>
  <c r="R101" i="3"/>
  <c r="T101" i="3"/>
  <c r="L102" i="3"/>
  <c r="M102" i="3"/>
  <c r="N102" i="3"/>
  <c r="O102" i="3"/>
  <c r="P102" i="3"/>
  <c r="Q102" i="3"/>
  <c r="R102" i="3"/>
  <c r="T102" i="3"/>
  <c r="L103" i="3"/>
  <c r="M103" i="3"/>
  <c r="N103" i="3"/>
  <c r="O103" i="3"/>
  <c r="P103" i="3"/>
  <c r="Q103" i="3"/>
  <c r="R103" i="3"/>
  <c r="T103" i="3"/>
  <c r="L104" i="3"/>
  <c r="M104" i="3"/>
  <c r="N104" i="3"/>
  <c r="O104" i="3"/>
  <c r="P104" i="3"/>
  <c r="Q104" i="3"/>
  <c r="R104" i="3"/>
  <c r="T104" i="3"/>
  <c r="L105" i="3"/>
  <c r="M105" i="3"/>
  <c r="N105" i="3"/>
  <c r="O105" i="3"/>
  <c r="P105" i="3"/>
  <c r="Q105" i="3"/>
  <c r="R105" i="3"/>
  <c r="T105" i="3"/>
  <c r="L106" i="3"/>
  <c r="M106" i="3"/>
  <c r="N106" i="3"/>
  <c r="O106" i="3"/>
  <c r="P106" i="3"/>
  <c r="Q106" i="3"/>
  <c r="R106" i="3"/>
  <c r="T106" i="3"/>
  <c r="L107" i="3"/>
  <c r="M107" i="3"/>
  <c r="N107" i="3"/>
  <c r="O107" i="3"/>
  <c r="P107" i="3"/>
  <c r="Q107" i="3"/>
  <c r="R107" i="3"/>
  <c r="T107" i="3"/>
  <c r="L108" i="3"/>
  <c r="M108" i="3"/>
  <c r="N108" i="3"/>
  <c r="O108" i="3"/>
  <c r="P108" i="3"/>
  <c r="Q108" i="3"/>
  <c r="R108" i="3"/>
  <c r="T108" i="3"/>
  <c r="L109" i="3"/>
  <c r="M109" i="3"/>
  <c r="N109" i="3"/>
  <c r="O109" i="3"/>
  <c r="P109" i="3"/>
  <c r="Q109" i="3"/>
  <c r="R109" i="3"/>
  <c r="T109" i="3"/>
  <c r="L110" i="3"/>
  <c r="M110" i="3"/>
  <c r="N110" i="3"/>
  <c r="O110" i="3"/>
  <c r="P110" i="3"/>
  <c r="Q110" i="3"/>
  <c r="R110" i="3"/>
  <c r="T110" i="3"/>
  <c r="L111" i="3"/>
  <c r="M111" i="3"/>
  <c r="N111" i="3"/>
  <c r="O111" i="3"/>
  <c r="P111" i="3"/>
  <c r="Q111" i="3"/>
  <c r="R111" i="3"/>
  <c r="T111" i="3"/>
  <c r="L112" i="3"/>
  <c r="M112" i="3"/>
  <c r="N112" i="3"/>
  <c r="O112" i="3"/>
  <c r="P112" i="3"/>
  <c r="Q112" i="3"/>
  <c r="R112" i="3"/>
  <c r="T112" i="3"/>
  <c r="L113" i="3"/>
  <c r="M113" i="3"/>
  <c r="N113" i="3"/>
  <c r="O113" i="3"/>
  <c r="P113" i="3"/>
  <c r="Q113" i="3"/>
  <c r="R113" i="3"/>
  <c r="T113" i="3"/>
  <c r="L114" i="3"/>
  <c r="M114" i="3"/>
  <c r="N114" i="3"/>
  <c r="O114" i="3"/>
  <c r="P114" i="3"/>
  <c r="Q114" i="3"/>
  <c r="R114" i="3"/>
  <c r="T114" i="3"/>
  <c r="L115" i="3"/>
  <c r="M115" i="3"/>
  <c r="N115" i="3"/>
  <c r="O115" i="3"/>
  <c r="P115" i="3"/>
  <c r="Q115" i="3"/>
  <c r="R115" i="3"/>
  <c r="T115" i="3"/>
  <c r="L116" i="3"/>
  <c r="M116" i="3"/>
  <c r="N116" i="3"/>
  <c r="O116" i="3"/>
  <c r="P116" i="3"/>
  <c r="Q116" i="3"/>
  <c r="R116" i="3"/>
  <c r="T116" i="3"/>
  <c r="L117" i="3"/>
  <c r="M117" i="3"/>
  <c r="N117" i="3"/>
  <c r="O117" i="3"/>
  <c r="P117" i="3"/>
  <c r="Q117" i="3"/>
  <c r="R117" i="3"/>
  <c r="T117" i="3"/>
  <c r="L118" i="3"/>
  <c r="M118" i="3"/>
  <c r="N118" i="3"/>
  <c r="O118" i="3"/>
  <c r="P118" i="3"/>
  <c r="Q118" i="3"/>
  <c r="R118" i="3"/>
  <c r="T118" i="3"/>
  <c r="L119" i="3"/>
  <c r="M119" i="3"/>
  <c r="N119" i="3"/>
  <c r="O119" i="3"/>
  <c r="P119" i="3"/>
  <c r="Q119" i="3"/>
  <c r="R119" i="3"/>
  <c r="T119" i="3"/>
  <c r="L120" i="3"/>
  <c r="M120" i="3"/>
  <c r="N120" i="3"/>
  <c r="O120" i="3"/>
  <c r="P120" i="3"/>
  <c r="Q120" i="3"/>
  <c r="R120" i="3"/>
  <c r="T120" i="3"/>
  <c r="L121" i="3"/>
  <c r="M121" i="3"/>
  <c r="N121" i="3"/>
  <c r="O121" i="3"/>
  <c r="P121" i="3"/>
  <c r="Q121" i="3"/>
  <c r="R121" i="3"/>
  <c r="T121" i="3"/>
  <c r="L122" i="3"/>
  <c r="M122" i="3"/>
  <c r="N122" i="3"/>
  <c r="O122" i="3"/>
  <c r="P122" i="3"/>
  <c r="Q122" i="3"/>
  <c r="R122" i="3"/>
  <c r="T122" i="3"/>
  <c r="L123" i="3"/>
  <c r="M123" i="3"/>
  <c r="N123" i="3"/>
  <c r="O123" i="3"/>
  <c r="P123" i="3"/>
  <c r="Q123" i="3"/>
  <c r="R123" i="3"/>
  <c r="T123" i="3"/>
  <c r="L124" i="3"/>
  <c r="M124" i="3"/>
  <c r="N124" i="3"/>
  <c r="O124" i="3"/>
  <c r="P124" i="3"/>
  <c r="Q124" i="3"/>
  <c r="R124" i="3"/>
  <c r="T124" i="3"/>
  <c r="L125" i="3"/>
  <c r="M125" i="3"/>
  <c r="N125" i="3"/>
  <c r="O125" i="3"/>
  <c r="P125" i="3"/>
  <c r="Q125" i="3"/>
  <c r="R125" i="3"/>
  <c r="T125" i="3"/>
  <c r="L126" i="3"/>
  <c r="M126" i="3"/>
  <c r="N126" i="3"/>
  <c r="O126" i="3"/>
  <c r="P126" i="3"/>
  <c r="Q126" i="3"/>
  <c r="R126" i="3"/>
  <c r="T126" i="3"/>
  <c r="L127" i="3"/>
  <c r="M127" i="3"/>
  <c r="N127" i="3"/>
  <c r="O127" i="3"/>
  <c r="P127" i="3"/>
  <c r="Q127" i="3"/>
  <c r="R127" i="3"/>
  <c r="T127" i="3"/>
  <c r="L128" i="3"/>
  <c r="M128" i="3"/>
  <c r="N128" i="3"/>
  <c r="O128" i="3"/>
  <c r="P128" i="3"/>
  <c r="Q128" i="3"/>
  <c r="R128" i="3"/>
  <c r="T128" i="3"/>
  <c r="L129" i="3"/>
  <c r="M129" i="3"/>
  <c r="N129" i="3"/>
  <c r="O129" i="3"/>
  <c r="P129" i="3"/>
  <c r="Q129" i="3"/>
  <c r="R129" i="3"/>
  <c r="T129" i="3"/>
  <c r="L130" i="3"/>
  <c r="M130" i="3"/>
  <c r="N130" i="3"/>
  <c r="O130" i="3"/>
  <c r="P130" i="3"/>
  <c r="Q130" i="3"/>
  <c r="R130" i="3"/>
  <c r="T130" i="3"/>
  <c r="L131" i="3"/>
  <c r="M131" i="3"/>
  <c r="N131" i="3"/>
  <c r="O131" i="3"/>
  <c r="P131" i="3"/>
  <c r="Q131" i="3"/>
  <c r="R131" i="3"/>
  <c r="T131" i="3"/>
  <c r="L132" i="3"/>
  <c r="M132" i="3"/>
  <c r="N132" i="3"/>
  <c r="O132" i="3"/>
  <c r="P132" i="3"/>
  <c r="Q132" i="3"/>
  <c r="R132" i="3"/>
  <c r="T132" i="3"/>
  <c r="L133" i="3"/>
  <c r="M133" i="3"/>
  <c r="N133" i="3"/>
  <c r="O133" i="3"/>
  <c r="P133" i="3"/>
  <c r="Q133" i="3"/>
  <c r="R133" i="3"/>
  <c r="T133" i="3"/>
  <c r="L134" i="3"/>
  <c r="M134" i="3"/>
  <c r="N134" i="3"/>
  <c r="O134" i="3"/>
  <c r="P134" i="3"/>
  <c r="Q134" i="3"/>
  <c r="R134" i="3"/>
  <c r="T134" i="3"/>
  <c r="L135" i="3"/>
  <c r="M135" i="3"/>
  <c r="N135" i="3"/>
  <c r="O135" i="3"/>
  <c r="P135" i="3"/>
  <c r="Q135" i="3"/>
  <c r="R135" i="3"/>
  <c r="T135" i="3"/>
  <c r="L136" i="3"/>
  <c r="M136" i="3"/>
  <c r="N136" i="3"/>
  <c r="O136" i="3"/>
  <c r="P136" i="3"/>
  <c r="Q136" i="3"/>
  <c r="R136" i="3"/>
  <c r="T136" i="3"/>
  <c r="L137" i="3"/>
  <c r="M137" i="3"/>
  <c r="N137" i="3"/>
  <c r="O137" i="3"/>
  <c r="P137" i="3"/>
  <c r="Q137" i="3"/>
  <c r="R137" i="3"/>
  <c r="T137" i="3"/>
  <c r="L138" i="3"/>
  <c r="M138" i="3"/>
  <c r="N138" i="3"/>
  <c r="O138" i="3"/>
  <c r="P138" i="3"/>
  <c r="Q138" i="3"/>
  <c r="R138" i="3"/>
  <c r="T138" i="3"/>
  <c r="L139" i="3"/>
  <c r="M139" i="3"/>
  <c r="N139" i="3"/>
  <c r="O139" i="3"/>
  <c r="P139" i="3"/>
  <c r="Q139" i="3"/>
  <c r="R139" i="3"/>
  <c r="T139" i="3"/>
  <c r="L140" i="3"/>
  <c r="M140" i="3"/>
  <c r="N140" i="3"/>
  <c r="O140" i="3"/>
  <c r="P140" i="3"/>
  <c r="Q140" i="3"/>
  <c r="R140" i="3"/>
  <c r="T140" i="3"/>
  <c r="L141" i="3"/>
  <c r="M141" i="3"/>
  <c r="N141" i="3"/>
  <c r="O141" i="3"/>
  <c r="P141" i="3"/>
  <c r="Q141" i="3"/>
  <c r="R141" i="3"/>
  <c r="T141" i="3"/>
  <c r="L142" i="3"/>
  <c r="M142" i="3"/>
  <c r="N142" i="3"/>
  <c r="O142" i="3"/>
  <c r="P142" i="3"/>
  <c r="Q142" i="3"/>
  <c r="R142" i="3"/>
  <c r="T142" i="3"/>
  <c r="L143" i="3"/>
  <c r="M143" i="3"/>
  <c r="N143" i="3"/>
  <c r="O143" i="3"/>
  <c r="P143" i="3"/>
  <c r="Q143" i="3"/>
  <c r="R143" i="3"/>
  <c r="T143" i="3"/>
  <c r="L144" i="3"/>
  <c r="M144" i="3"/>
  <c r="N144" i="3"/>
  <c r="O144" i="3"/>
  <c r="P144" i="3"/>
  <c r="Q144" i="3"/>
  <c r="R144" i="3"/>
  <c r="T144" i="3"/>
  <c r="L145" i="3"/>
  <c r="M145" i="3"/>
  <c r="N145" i="3"/>
  <c r="O145" i="3"/>
  <c r="P145" i="3"/>
  <c r="Q145" i="3"/>
  <c r="R145" i="3"/>
  <c r="T145" i="3"/>
  <c r="L146" i="3"/>
  <c r="M146" i="3"/>
  <c r="N146" i="3"/>
  <c r="O146" i="3"/>
  <c r="P146" i="3"/>
  <c r="Q146" i="3"/>
  <c r="R146" i="3"/>
  <c r="T146" i="3"/>
  <c r="L147" i="3"/>
  <c r="M147" i="3"/>
  <c r="N147" i="3"/>
  <c r="O147" i="3"/>
  <c r="P147" i="3"/>
  <c r="Q147" i="3"/>
  <c r="R147" i="3"/>
  <c r="T147" i="3"/>
  <c r="L148" i="3"/>
  <c r="M148" i="3"/>
  <c r="N148" i="3"/>
  <c r="O148" i="3"/>
  <c r="P148" i="3"/>
  <c r="Q148" i="3"/>
  <c r="R148" i="3"/>
  <c r="T148" i="3"/>
  <c r="L149" i="3"/>
  <c r="M149" i="3"/>
  <c r="N149" i="3"/>
  <c r="O149" i="3"/>
  <c r="P149" i="3"/>
  <c r="Q149" i="3"/>
  <c r="R149" i="3"/>
  <c r="T149" i="3"/>
  <c r="L150" i="3"/>
  <c r="M150" i="3"/>
  <c r="N150" i="3"/>
  <c r="O150" i="3"/>
  <c r="P150" i="3"/>
  <c r="Q150" i="3"/>
  <c r="R150" i="3"/>
  <c r="T150" i="3"/>
  <c r="L151" i="3"/>
  <c r="M151" i="3"/>
  <c r="N151" i="3"/>
  <c r="O151" i="3"/>
  <c r="P151" i="3"/>
  <c r="Q151" i="3"/>
  <c r="R151" i="3"/>
  <c r="T151" i="3"/>
  <c r="L152" i="3"/>
  <c r="M152" i="3"/>
  <c r="N152" i="3"/>
  <c r="O152" i="3"/>
  <c r="P152" i="3"/>
  <c r="Q152" i="3"/>
  <c r="R152" i="3"/>
  <c r="T152" i="3"/>
  <c r="L153" i="3"/>
  <c r="M153" i="3"/>
  <c r="N153" i="3"/>
  <c r="O153" i="3"/>
  <c r="P153" i="3"/>
  <c r="Q153" i="3"/>
  <c r="R153" i="3"/>
  <c r="T153" i="3"/>
  <c r="L154" i="3"/>
  <c r="M154" i="3"/>
  <c r="N154" i="3"/>
  <c r="O154" i="3"/>
  <c r="P154" i="3"/>
  <c r="Q154" i="3"/>
  <c r="R154" i="3"/>
  <c r="T154" i="3"/>
  <c r="L155" i="3"/>
  <c r="M155" i="3"/>
  <c r="N155" i="3"/>
  <c r="O155" i="3"/>
  <c r="P155" i="3"/>
  <c r="Q155" i="3"/>
  <c r="R155" i="3"/>
  <c r="T155" i="3"/>
  <c r="L156" i="3"/>
  <c r="M156" i="3"/>
  <c r="N156" i="3"/>
  <c r="O156" i="3"/>
  <c r="P156" i="3"/>
  <c r="Q156" i="3"/>
  <c r="R156" i="3"/>
  <c r="T156" i="3"/>
  <c r="L157" i="3"/>
  <c r="M157" i="3"/>
  <c r="N157" i="3"/>
  <c r="O157" i="3"/>
  <c r="P157" i="3"/>
  <c r="Q157" i="3"/>
  <c r="R157" i="3"/>
  <c r="T157" i="3"/>
  <c r="L158" i="3"/>
  <c r="M158" i="3"/>
  <c r="N158" i="3"/>
  <c r="O158" i="3"/>
  <c r="P158" i="3"/>
  <c r="Q158" i="3"/>
  <c r="R158" i="3"/>
  <c r="T158" i="3"/>
  <c r="L159" i="3"/>
  <c r="M159" i="3"/>
  <c r="N159" i="3"/>
  <c r="O159" i="3"/>
  <c r="P159" i="3"/>
  <c r="Q159" i="3"/>
  <c r="R159" i="3"/>
  <c r="T159" i="3"/>
  <c r="L160" i="3"/>
  <c r="M160" i="3"/>
  <c r="N160" i="3"/>
  <c r="O160" i="3"/>
  <c r="P160" i="3"/>
  <c r="Q160" i="3"/>
  <c r="R160" i="3"/>
  <c r="T160" i="3"/>
  <c r="L161" i="3"/>
  <c r="M161" i="3"/>
  <c r="N161" i="3"/>
  <c r="O161" i="3"/>
  <c r="P161" i="3"/>
  <c r="Q161" i="3"/>
  <c r="R161" i="3"/>
  <c r="T161" i="3"/>
  <c r="L162" i="3"/>
  <c r="M162" i="3"/>
  <c r="N162" i="3"/>
  <c r="O162" i="3"/>
  <c r="P162" i="3"/>
  <c r="Q162" i="3"/>
  <c r="R162" i="3"/>
  <c r="T162" i="3"/>
  <c r="L163" i="3"/>
  <c r="M163" i="3"/>
  <c r="N163" i="3"/>
  <c r="O163" i="3"/>
  <c r="P163" i="3"/>
  <c r="Q163" i="3"/>
  <c r="R163" i="3"/>
  <c r="T163" i="3"/>
  <c r="L164" i="3"/>
  <c r="M164" i="3"/>
  <c r="N164" i="3"/>
  <c r="O164" i="3"/>
  <c r="P164" i="3"/>
  <c r="Q164" i="3"/>
  <c r="R164" i="3"/>
  <c r="T164" i="3"/>
  <c r="L165" i="3"/>
  <c r="M165" i="3"/>
  <c r="N165" i="3"/>
  <c r="O165" i="3"/>
  <c r="P165" i="3"/>
  <c r="Q165" i="3"/>
  <c r="R165" i="3"/>
  <c r="T165" i="3"/>
  <c r="L166" i="3"/>
  <c r="M166" i="3"/>
  <c r="N166" i="3"/>
  <c r="O166" i="3"/>
  <c r="P166" i="3"/>
  <c r="Q166" i="3"/>
  <c r="R166" i="3"/>
  <c r="T166" i="3"/>
  <c r="L167" i="3"/>
  <c r="M167" i="3"/>
  <c r="N167" i="3"/>
  <c r="O167" i="3"/>
  <c r="P167" i="3"/>
  <c r="Q167" i="3"/>
  <c r="R167" i="3"/>
  <c r="T167" i="3"/>
  <c r="L168" i="3"/>
  <c r="M168" i="3"/>
  <c r="N168" i="3"/>
  <c r="O168" i="3"/>
  <c r="P168" i="3"/>
  <c r="Q168" i="3"/>
  <c r="R168" i="3"/>
  <c r="T168" i="3"/>
  <c r="L169" i="3"/>
  <c r="M169" i="3"/>
  <c r="N169" i="3"/>
  <c r="O169" i="3"/>
  <c r="P169" i="3"/>
  <c r="Q169" i="3"/>
  <c r="R169" i="3"/>
  <c r="T169" i="3"/>
  <c r="L170" i="3"/>
  <c r="M170" i="3"/>
  <c r="N170" i="3"/>
  <c r="O170" i="3"/>
  <c r="P170" i="3"/>
  <c r="Q170" i="3"/>
  <c r="R170" i="3"/>
  <c r="T170" i="3"/>
  <c r="L171" i="3"/>
  <c r="M171" i="3"/>
  <c r="N171" i="3"/>
  <c r="O171" i="3"/>
  <c r="P171" i="3"/>
  <c r="Q171" i="3"/>
  <c r="R171" i="3"/>
  <c r="T171" i="3"/>
  <c r="L172" i="3"/>
  <c r="M172" i="3"/>
  <c r="N172" i="3"/>
  <c r="O172" i="3"/>
  <c r="P172" i="3"/>
  <c r="Q172" i="3"/>
  <c r="R172" i="3"/>
  <c r="T172" i="3"/>
  <c r="L173" i="3"/>
  <c r="M173" i="3"/>
  <c r="N173" i="3"/>
  <c r="O173" i="3"/>
  <c r="P173" i="3"/>
  <c r="Q173" i="3"/>
  <c r="R173" i="3"/>
  <c r="T173" i="3"/>
  <c r="L174" i="3"/>
  <c r="M174" i="3"/>
  <c r="N174" i="3"/>
  <c r="O174" i="3"/>
  <c r="P174" i="3"/>
  <c r="Q174" i="3"/>
  <c r="R174" i="3"/>
  <c r="T174" i="3"/>
  <c r="L175" i="3"/>
  <c r="M175" i="3"/>
  <c r="N175" i="3"/>
  <c r="O175" i="3"/>
  <c r="P175" i="3"/>
  <c r="Q175" i="3"/>
  <c r="R175" i="3"/>
  <c r="T175" i="3"/>
  <c r="L176" i="3"/>
  <c r="M176" i="3"/>
  <c r="N176" i="3"/>
  <c r="O176" i="3"/>
  <c r="P176" i="3"/>
  <c r="Q176" i="3"/>
  <c r="R176" i="3"/>
  <c r="T176" i="3"/>
  <c r="L177" i="3"/>
  <c r="M177" i="3"/>
  <c r="N177" i="3"/>
  <c r="O177" i="3"/>
  <c r="P177" i="3"/>
  <c r="Q177" i="3"/>
  <c r="R177" i="3"/>
  <c r="T177" i="3"/>
  <c r="L178" i="3"/>
  <c r="M178" i="3"/>
  <c r="N178" i="3"/>
  <c r="O178" i="3"/>
  <c r="P178" i="3"/>
  <c r="Q178" i="3"/>
  <c r="R178" i="3"/>
  <c r="T178" i="3"/>
  <c r="L179" i="3"/>
  <c r="M179" i="3"/>
  <c r="N179" i="3"/>
  <c r="O179" i="3"/>
  <c r="P179" i="3"/>
  <c r="Q179" i="3"/>
  <c r="R179" i="3"/>
  <c r="T179" i="3"/>
  <c r="L180" i="3"/>
  <c r="M180" i="3"/>
  <c r="N180" i="3"/>
  <c r="O180" i="3"/>
  <c r="P180" i="3"/>
  <c r="Q180" i="3"/>
  <c r="R180" i="3"/>
  <c r="T180" i="3"/>
  <c r="L181" i="3"/>
  <c r="M181" i="3"/>
  <c r="N181" i="3"/>
  <c r="O181" i="3"/>
  <c r="P181" i="3"/>
  <c r="Q181" i="3"/>
  <c r="R181" i="3"/>
  <c r="T181" i="3"/>
  <c r="L182" i="3"/>
  <c r="M182" i="3"/>
  <c r="N182" i="3"/>
  <c r="O182" i="3"/>
  <c r="P182" i="3"/>
  <c r="Q182" i="3"/>
  <c r="R182" i="3"/>
  <c r="T182" i="3"/>
  <c r="L183" i="3"/>
  <c r="M183" i="3"/>
  <c r="N183" i="3"/>
  <c r="O183" i="3"/>
  <c r="P183" i="3"/>
  <c r="Q183" i="3"/>
  <c r="R183" i="3"/>
  <c r="T183" i="3"/>
  <c r="L184" i="3"/>
  <c r="M184" i="3"/>
  <c r="N184" i="3"/>
  <c r="O184" i="3"/>
  <c r="P184" i="3"/>
  <c r="Q184" i="3"/>
  <c r="R184" i="3"/>
  <c r="T184" i="3"/>
  <c r="L185" i="3"/>
  <c r="M185" i="3"/>
  <c r="N185" i="3"/>
  <c r="O185" i="3"/>
  <c r="P185" i="3"/>
  <c r="Q185" i="3"/>
  <c r="R185" i="3"/>
  <c r="T185" i="3"/>
  <c r="L186" i="3"/>
  <c r="M186" i="3"/>
  <c r="N186" i="3"/>
  <c r="O186" i="3"/>
  <c r="P186" i="3"/>
  <c r="Q186" i="3"/>
  <c r="R186" i="3"/>
  <c r="T186" i="3"/>
  <c r="L187" i="3"/>
  <c r="M187" i="3"/>
  <c r="N187" i="3"/>
  <c r="O187" i="3"/>
  <c r="P187" i="3"/>
  <c r="Q187" i="3"/>
  <c r="R187" i="3"/>
  <c r="T187" i="3"/>
  <c r="L188" i="3"/>
  <c r="M188" i="3"/>
  <c r="N188" i="3"/>
  <c r="O188" i="3"/>
  <c r="P188" i="3"/>
  <c r="Q188" i="3"/>
  <c r="R188" i="3"/>
  <c r="T188" i="3"/>
  <c r="L189" i="3"/>
  <c r="M189" i="3"/>
  <c r="N189" i="3"/>
  <c r="O189" i="3"/>
  <c r="P189" i="3"/>
  <c r="Q189" i="3"/>
  <c r="R189" i="3"/>
  <c r="T189" i="3"/>
  <c r="L190" i="3"/>
  <c r="M190" i="3"/>
  <c r="N190" i="3"/>
  <c r="O190" i="3"/>
  <c r="P190" i="3"/>
  <c r="Q190" i="3"/>
  <c r="R190" i="3"/>
  <c r="T190" i="3"/>
  <c r="L191" i="3"/>
  <c r="M191" i="3"/>
  <c r="N191" i="3"/>
  <c r="O191" i="3"/>
  <c r="P191" i="3"/>
  <c r="Q191" i="3"/>
  <c r="R191" i="3"/>
  <c r="T191" i="3"/>
  <c r="L192" i="3"/>
  <c r="M192" i="3"/>
  <c r="N192" i="3"/>
  <c r="O192" i="3"/>
  <c r="P192" i="3"/>
  <c r="Q192" i="3"/>
  <c r="R192" i="3"/>
  <c r="T192" i="3"/>
  <c r="L193" i="3"/>
  <c r="M193" i="3"/>
  <c r="N193" i="3"/>
  <c r="O193" i="3"/>
  <c r="P193" i="3"/>
  <c r="Q193" i="3"/>
  <c r="R193" i="3"/>
  <c r="T193" i="3"/>
  <c r="L194" i="3"/>
  <c r="M194" i="3"/>
  <c r="N194" i="3"/>
  <c r="O194" i="3"/>
  <c r="P194" i="3"/>
  <c r="Q194" i="3"/>
  <c r="R194" i="3"/>
  <c r="T194" i="3"/>
  <c r="L195" i="3"/>
  <c r="M195" i="3"/>
  <c r="N195" i="3"/>
  <c r="O195" i="3"/>
  <c r="P195" i="3"/>
  <c r="Q195" i="3"/>
  <c r="R195" i="3"/>
  <c r="T195" i="3"/>
  <c r="L196" i="3"/>
  <c r="M196" i="3"/>
  <c r="N196" i="3"/>
  <c r="O196" i="3"/>
  <c r="P196" i="3"/>
  <c r="Q196" i="3"/>
  <c r="R196" i="3"/>
  <c r="T196" i="3"/>
  <c r="L197" i="3"/>
  <c r="M197" i="3"/>
  <c r="N197" i="3"/>
  <c r="O197" i="3"/>
  <c r="P197" i="3"/>
  <c r="Q197" i="3"/>
  <c r="R197" i="3"/>
  <c r="T197" i="3"/>
  <c r="L198" i="3"/>
  <c r="M198" i="3"/>
  <c r="N198" i="3"/>
  <c r="O198" i="3"/>
  <c r="P198" i="3"/>
  <c r="Q198" i="3"/>
  <c r="R198" i="3"/>
  <c r="T198" i="3"/>
  <c r="L199" i="3"/>
  <c r="M199" i="3"/>
  <c r="N199" i="3"/>
  <c r="O199" i="3"/>
  <c r="P199" i="3"/>
  <c r="Q199" i="3"/>
  <c r="R199" i="3"/>
  <c r="T199" i="3"/>
  <c r="L200" i="3"/>
  <c r="M200" i="3"/>
  <c r="N200" i="3"/>
  <c r="O200" i="3"/>
  <c r="P200" i="3"/>
  <c r="Q200" i="3"/>
  <c r="R200" i="3"/>
  <c r="T200" i="3"/>
  <c r="L201" i="3"/>
  <c r="M201" i="3"/>
  <c r="N201" i="3"/>
  <c r="O201" i="3"/>
  <c r="P201" i="3"/>
  <c r="Q201" i="3"/>
  <c r="R201" i="3"/>
  <c r="T201" i="3"/>
  <c r="L202" i="3"/>
  <c r="M202" i="3"/>
  <c r="N202" i="3"/>
  <c r="O202" i="3"/>
  <c r="P202" i="3"/>
  <c r="Q202" i="3"/>
  <c r="R202" i="3"/>
  <c r="T202" i="3"/>
  <c r="L203" i="3"/>
  <c r="M203" i="3"/>
  <c r="N203" i="3"/>
  <c r="O203" i="3"/>
  <c r="P203" i="3"/>
  <c r="Q203" i="3"/>
  <c r="R203" i="3"/>
  <c r="T203" i="3"/>
  <c r="L204" i="3"/>
  <c r="M204" i="3"/>
  <c r="N204" i="3"/>
  <c r="O204" i="3"/>
  <c r="P204" i="3"/>
  <c r="Q204" i="3"/>
  <c r="R204" i="3"/>
  <c r="T204" i="3"/>
  <c r="L205" i="3"/>
  <c r="M205" i="3"/>
  <c r="N205" i="3"/>
  <c r="O205" i="3"/>
  <c r="P205" i="3"/>
  <c r="Q205" i="3"/>
  <c r="R205" i="3"/>
  <c r="T205" i="3"/>
  <c r="L206" i="3"/>
  <c r="M206" i="3"/>
  <c r="N206" i="3"/>
  <c r="O206" i="3"/>
  <c r="P206" i="3"/>
  <c r="Q206" i="3"/>
  <c r="R206" i="3"/>
  <c r="T206" i="3"/>
  <c r="L207" i="3"/>
  <c r="M207" i="3"/>
  <c r="N207" i="3"/>
  <c r="O207" i="3"/>
  <c r="P207" i="3"/>
  <c r="Q207" i="3"/>
  <c r="R207" i="3"/>
  <c r="T207" i="3"/>
  <c r="L208" i="3"/>
  <c r="M208" i="3"/>
  <c r="N208" i="3"/>
  <c r="O208" i="3"/>
  <c r="P208" i="3"/>
  <c r="Q208" i="3"/>
  <c r="R208" i="3"/>
  <c r="T208" i="3"/>
  <c r="L209" i="3"/>
  <c r="M209" i="3"/>
  <c r="N209" i="3"/>
  <c r="O209" i="3"/>
  <c r="P209" i="3"/>
  <c r="Q209" i="3"/>
  <c r="R209" i="3"/>
  <c r="T209" i="3"/>
  <c r="L210" i="3"/>
  <c r="M210" i="3"/>
  <c r="N210" i="3"/>
  <c r="O210" i="3"/>
  <c r="P210" i="3"/>
  <c r="Q210" i="3"/>
  <c r="R210" i="3"/>
  <c r="T210" i="3"/>
  <c r="L211" i="3"/>
  <c r="M211" i="3"/>
  <c r="N211" i="3"/>
  <c r="O211" i="3"/>
  <c r="P211" i="3"/>
  <c r="Q211" i="3"/>
  <c r="R211" i="3"/>
  <c r="T211" i="3"/>
  <c r="L212" i="3"/>
  <c r="M212" i="3"/>
  <c r="N212" i="3"/>
  <c r="O212" i="3"/>
  <c r="P212" i="3"/>
  <c r="Q212" i="3"/>
  <c r="R212" i="3"/>
  <c r="T212" i="3"/>
  <c r="L213" i="3"/>
  <c r="M213" i="3"/>
  <c r="N213" i="3"/>
  <c r="O213" i="3"/>
  <c r="P213" i="3"/>
  <c r="Q213" i="3"/>
  <c r="R213" i="3"/>
  <c r="T213" i="3"/>
  <c r="L214" i="3"/>
  <c r="M214" i="3"/>
  <c r="N214" i="3"/>
  <c r="O214" i="3"/>
  <c r="P214" i="3"/>
  <c r="Q214" i="3"/>
  <c r="R214" i="3"/>
  <c r="T214" i="3"/>
  <c r="L215" i="3"/>
  <c r="M215" i="3"/>
  <c r="N215" i="3"/>
  <c r="O215" i="3"/>
  <c r="P215" i="3"/>
  <c r="Q215" i="3"/>
  <c r="R215" i="3"/>
  <c r="T215" i="3"/>
  <c r="L216" i="3"/>
  <c r="M216" i="3"/>
  <c r="N216" i="3"/>
  <c r="O216" i="3"/>
  <c r="P216" i="3"/>
  <c r="Q216" i="3"/>
  <c r="R216" i="3"/>
  <c r="T216" i="3"/>
  <c r="L217" i="3"/>
  <c r="M217" i="3"/>
  <c r="N217" i="3"/>
  <c r="O217" i="3"/>
  <c r="P217" i="3"/>
  <c r="Q217" i="3"/>
  <c r="R217" i="3"/>
  <c r="T217" i="3"/>
  <c r="L218" i="3"/>
  <c r="M218" i="3"/>
  <c r="N218" i="3"/>
  <c r="O218" i="3"/>
  <c r="P218" i="3"/>
  <c r="Q218" i="3"/>
  <c r="R218" i="3"/>
  <c r="T218" i="3"/>
  <c r="L219" i="3"/>
  <c r="M219" i="3"/>
  <c r="N219" i="3"/>
  <c r="O219" i="3"/>
  <c r="P219" i="3"/>
  <c r="Q219" i="3"/>
  <c r="R219" i="3"/>
  <c r="T219" i="3"/>
  <c r="L220" i="3"/>
  <c r="M220" i="3"/>
  <c r="N220" i="3"/>
  <c r="O220" i="3"/>
  <c r="P220" i="3"/>
  <c r="Q220" i="3"/>
  <c r="R220" i="3"/>
  <c r="T220" i="3"/>
  <c r="L221" i="3"/>
  <c r="M221" i="3"/>
  <c r="N221" i="3"/>
  <c r="O221" i="3"/>
  <c r="P221" i="3"/>
  <c r="Q221" i="3"/>
  <c r="R221" i="3"/>
  <c r="T221" i="3"/>
  <c r="L222" i="3"/>
  <c r="M222" i="3"/>
  <c r="N222" i="3"/>
  <c r="O222" i="3"/>
  <c r="P222" i="3"/>
  <c r="Q222" i="3"/>
  <c r="R222" i="3"/>
  <c r="T222" i="3"/>
  <c r="L223" i="3"/>
  <c r="M223" i="3"/>
  <c r="N223" i="3"/>
  <c r="O223" i="3"/>
  <c r="P223" i="3"/>
  <c r="Q223" i="3"/>
  <c r="R223" i="3"/>
  <c r="T223" i="3"/>
  <c r="L224" i="3"/>
  <c r="M224" i="3"/>
  <c r="N224" i="3"/>
  <c r="O224" i="3"/>
  <c r="P224" i="3"/>
  <c r="Q224" i="3"/>
  <c r="R224" i="3"/>
  <c r="T224" i="3"/>
  <c r="L225" i="3"/>
  <c r="M225" i="3"/>
  <c r="N225" i="3"/>
  <c r="O225" i="3"/>
  <c r="P225" i="3"/>
  <c r="Q225" i="3"/>
  <c r="R225" i="3"/>
  <c r="T225" i="3"/>
  <c r="L226" i="3"/>
  <c r="M226" i="3"/>
  <c r="N226" i="3"/>
  <c r="O226" i="3"/>
  <c r="P226" i="3"/>
  <c r="Q226" i="3"/>
  <c r="R226" i="3"/>
  <c r="T226" i="3"/>
  <c r="L227" i="3"/>
  <c r="M227" i="3"/>
  <c r="N227" i="3"/>
  <c r="O227" i="3"/>
  <c r="P227" i="3"/>
  <c r="Q227" i="3"/>
  <c r="R227" i="3"/>
  <c r="T227" i="3"/>
  <c r="L228" i="3"/>
  <c r="M228" i="3"/>
  <c r="N228" i="3"/>
  <c r="O228" i="3"/>
  <c r="P228" i="3"/>
  <c r="Q228" i="3"/>
  <c r="R228" i="3"/>
  <c r="T228" i="3"/>
  <c r="L229" i="3"/>
  <c r="M229" i="3"/>
  <c r="N229" i="3"/>
  <c r="O229" i="3"/>
  <c r="P229" i="3"/>
  <c r="Q229" i="3"/>
  <c r="R229" i="3"/>
  <c r="T229" i="3"/>
  <c r="L230" i="3"/>
  <c r="M230" i="3"/>
  <c r="N230" i="3"/>
  <c r="O230" i="3"/>
  <c r="P230" i="3"/>
  <c r="Q230" i="3"/>
  <c r="R230" i="3"/>
  <c r="T230" i="3"/>
  <c r="L231" i="3"/>
  <c r="M231" i="3"/>
  <c r="N231" i="3"/>
  <c r="O231" i="3"/>
  <c r="P231" i="3"/>
  <c r="Q231" i="3"/>
  <c r="R231" i="3"/>
  <c r="T231" i="3"/>
  <c r="L232" i="3"/>
  <c r="M232" i="3"/>
  <c r="N232" i="3"/>
  <c r="O232" i="3"/>
  <c r="P232" i="3"/>
  <c r="Q232" i="3"/>
  <c r="R232" i="3"/>
  <c r="T232" i="3"/>
  <c r="L233" i="3"/>
  <c r="M233" i="3"/>
  <c r="N233" i="3"/>
  <c r="O233" i="3"/>
  <c r="P233" i="3"/>
  <c r="Q233" i="3"/>
  <c r="R233" i="3"/>
  <c r="T233" i="3"/>
  <c r="L234" i="3"/>
  <c r="M234" i="3"/>
  <c r="N234" i="3"/>
  <c r="O234" i="3"/>
  <c r="P234" i="3"/>
  <c r="Q234" i="3"/>
  <c r="R234" i="3"/>
  <c r="T234" i="3"/>
  <c r="L235" i="3"/>
  <c r="M235" i="3"/>
  <c r="N235" i="3"/>
  <c r="O235" i="3"/>
  <c r="P235" i="3"/>
  <c r="Q235" i="3"/>
  <c r="R235" i="3"/>
  <c r="T235" i="3"/>
  <c r="L236" i="3"/>
  <c r="M236" i="3"/>
  <c r="N236" i="3"/>
  <c r="O236" i="3"/>
  <c r="P236" i="3"/>
  <c r="Q236" i="3"/>
  <c r="R236" i="3"/>
  <c r="T236" i="3"/>
  <c r="L237" i="3"/>
  <c r="M237" i="3"/>
  <c r="N237" i="3"/>
  <c r="O237" i="3"/>
  <c r="P237" i="3"/>
  <c r="Q237" i="3"/>
  <c r="R237" i="3"/>
  <c r="T237" i="3"/>
  <c r="L238" i="3"/>
  <c r="M238" i="3"/>
  <c r="N238" i="3"/>
  <c r="O238" i="3"/>
  <c r="P238" i="3"/>
  <c r="Q238" i="3"/>
  <c r="R238" i="3"/>
  <c r="T238" i="3"/>
  <c r="L239" i="3"/>
  <c r="M239" i="3"/>
  <c r="N239" i="3"/>
  <c r="O239" i="3"/>
  <c r="P239" i="3"/>
  <c r="Q239" i="3"/>
  <c r="R239" i="3"/>
  <c r="T239" i="3"/>
  <c r="L240" i="3"/>
  <c r="M240" i="3"/>
  <c r="N240" i="3"/>
  <c r="O240" i="3"/>
  <c r="P240" i="3"/>
  <c r="Q240" i="3"/>
  <c r="R240" i="3"/>
  <c r="T240" i="3"/>
  <c r="L241" i="3"/>
  <c r="M241" i="3"/>
  <c r="N241" i="3"/>
  <c r="O241" i="3"/>
  <c r="P241" i="3"/>
  <c r="Q241" i="3"/>
  <c r="R241" i="3"/>
  <c r="T241" i="3"/>
  <c r="L242" i="3"/>
  <c r="M242" i="3"/>
  <c r="N242" i="3"/>
  <c r="O242" i="3"/>
  <c r="P242" i="3"/>
  <c r="Q242" i="3"/>
  <c r="R242" i="3"/>
  <c r="T242" i="3"/>
  <c r="L243" i="3"/>
  <c r="M243" i="3"/>
  <c r="N243" i="3"/>
  <c r="O243" i="3"/>
  <c r="P243" i="3"/>
  <c r="Q243" i="3"/>
  <c r="R243" i="3"/>
  <c r="T243" i="3"/>
  <c r="L244" i="3"/>
  <c r="M244" i="3"/>
  <c r="N244" i="3"/>
  <c r="O244" i="3"/>
  <c r="P244" i="3"/>
  <c r="Q244" i="3"/>
  <c r="R244" i="3"/>
  <c r="T244" i="3"/>
  <c r="L245" i="3"/>
  <c r="M245" i="3"/>
  <c r="N245" i="3"/>
  <c r="O245" i="3"/>
  <c r="P245" i="3"/>
  <c r="Q245" i="3"/>
  <c r="R245" i="3"/>
  <c r="T245" i="3"/>
  <c r="L246" i="3"/>
  <c r="M246" i="3"/>
  <c r="N246" i="3"/>
  <c r="O246" i="3"/>
  <c r="P246" i="3"/>
  <c r="Q246" i="3"/>
  <c r="R246" i="3"/>
  <c r="T246" i="3"/>
  <c r="L247" i="3"/>
  <c r="M247" i="3"/>
  <c r="N247" i="3"/>
  <c r="O247" i="3"/>
  <c r="P247" i="3"/>
  <c r="Q247" i="3"/>
  <c r="R247" i="3"/>
  <c r="T247" i="3"/>
  <c r="L248" i="3"/>
  <c r="M248" i="3"/>
  <c r="N248" i="3"/>
  <c r="O248" i="3"/>
  <c r="P248" i="3"/>
  <c r="Q248" i="3"/>
  <c r="R248" i="3"/>
  <c r="T248" i="3"/>
  <c r="L249" i="3"/>
  <c r="M249" i="3"/>
  <c r="N249" i="3"/>
  <c r="O249" i="3"/>
  <c r="P249" i="3"/>
  <c r="Q249" i="3"/>
  <c r="R249" i="3"/>
  <c r="T249" i="3"/>
  <c r="L250" i="3"/>
  <c r="M250" i="3"/>
  <c r="N250" i="3"/>
  <c r="O250" i="3"/>
  <c r="P250" i="3"/>
  <c r="Q250" i="3"/>
  <c r="R250" i="3"/>
  <c r="T250" i="3"/>
  <c r="L251" i="3"/>
  <c r="M251" i="3"/>
  <c r="N251" i="3"/>
  <c r="O251" i="3"/>
  <c r="P251" i="3"/>
  <c r="Q251" i="3"/>
  <c r="R251" i="3"/>
  <c r="T251" i="3"/>
  <c r="L252" i="3"/>
  <c r="M252" i="3"/>
  <c r="N252" i="3"/>
  <c r="O252" i="3"/>
  <c r="P252" i="3"/>
  <c r="Q252" i="3"/>
  <c r="R252" i="3"/>
  <c r="T252" i="3"/>
  <c r="L253" i="3"/>
  <c r="M253" i="3"/>
  <c r="N253" i="3"/>
  <c r="O253" i="3"/>
  <c r="P253" i="3"/>
  <c r="Q253" i="3"/>
  <c r="R253" i="3"/>
  <c r="T253" i="3"/>
  <c r="L254" i="3"/>
  <c r="M254" i="3"/>
  <c r="N254" i="3"/>
  <c r="O254" i="3"/>
  <c r="P254" i="3"/>
  <c r="Q254" i="3"/>
  <c r="R254" i="3"/>
  <c r="T254" i="3"/>
  <c r="L255" i="3"/>
  <c r="M255" i="3"/>
  <c r="N255" i="3"/>
  <c r="O255" i="3"/>
  <c r="P255" i="3"/>
  <c r="Q255" i="3"/>
  <c r="R255" i="3"/>
  <c r="T255" i="3"/>
  <c r="L256" i="3"/>
  <c r="M256" i="3"/>
  <c r="N256" i="3"/>
  <c r="O256" i="3"/>
  <c r="P256" i="3"/>
  <c r="Q256" i="3"/>
  <c r="R256" i="3"/>
  <c r="T256" i="3"/>
  <c r="L257" i="3"/>
  <c r="M257" i="3"/>
  <c r="N257" i="3"/>
  <c r="O257" i="3"/>
  <c r="P257" i="3"/>
  <c r="Q257" i="3"/>
  <c r="R257" i="3"/>
  <c r="T257" i="3"/>
  <c r="L258" i="3"/>
  <c r="M258" i="3"/>
  <c r="N258" i="3"/>
  <c r="O258" i="3"/>
  <c r="P258" i="3"/>
  <c r="Q258" i="3"/>
  <c r="R258" i="3"/>
  <c r="T258" i="3"/>
  <c r="L259" i="3"/>
  <c r="M259" i="3"/>
  <c r="N259" i="3"/>
  <c r="O259" i="3"/>
  <c r="P259" i="3"/>
  <c r="Q259" i="3"/>
  <c r="R259" i="3"/>
  <c r="T259" i="3"/>
  <c r="L260" i="3"/>
  <c r="M260" i="3"/>
  <c r="N260" i="3"/>
  <c r="O260" i="3"/>
  <c r="P260" i="3"/>
  <c r="Q260" i="3"/>
  <c r="R260" i="3"/>
  <c r="T260" i="3"/>
  <c r="L261" i="3"/>
  <c r="M261" i="3"/>
  <c r="N261" i="3"/>
  <c r="O261" i="3"/>
  <c r="P261" i="3"/>
  <c r="Q261" i="3"/>
  <c r="R261" i="3"/>
  <c r="T261" i="3"/>
  <c r="L262" i="3"/>
  <c r="M262" i="3"/>
  <c r="N262" i="3"/>
  <c r="O262" i="3"/>
  <c r="P262" i="3"/>
  <c r="Q262" i="3"/>
  <c r="R262" i="3"/>
  <c r="T262" i="3"/>
  <c r="L263" i="3"/>
  <c r="M263" i="3"/>
  <c r="N263" i="3"/>
  <c r="O263" i="3"/>
  <c r="P263" i="3"/>
  <c r="Q263" i="3"/>
  <c r="R263" i="3"/>
  <c r="T263" i="3"/>
  <c r="L264" i="3"/>
  <c r="M264" i="3"/>
  <c r="N264" i="3"/>
  <c r="O264" i="3"/>
  <c r="P264" i="3"/>
  <c r="Q264" i="3"/>
  <c r="R264" i="3"/>
  <c r="T264" i="3"/>
  <c r="L265" i="3"/>
  <c r="M265" i="3"/>
  <c r="N265" i="3"/>
  <c r="O265" i="3"/>
  <c r="P265" i="3"/>
  <c r="Q265" i="3"/>
  <c r="R265" i="3"/>
  <c r="T265" i="3"/>
  <c r="L266" i="3"/>
  <c r="M266" i="3"/>
  <c r="N266" i="3"/>
  <c r="O266" i="3"/>
  <c r="P266" i="3"/>
  <c r="Q266" i="3"/>
  <c r="R266" i="3"/>
  <c r="T266" i="3"/>
  <c r="L267" i="3"/>
  <c r="M267" i="3"/>
  <c r="N267" i="3"/>
  <c r="O267" i="3"/>
  <c r="P267" i="3"/>
  <c r="Q267" i="3"/>
  <c r="R267" i="3"/>
  <c r="T267" i="3"/>
  <c r="L268" i="3"/>
  <c r="M268" i="3"/>
  <c r="N268" i="3"/>
  <c r="O268" i="3"/>
  <c r="P268" i="3"/>
  <c r="Q268" i="3"/>
  <c r="R268" i="3"/>
  <c r="T268" i="3"/>
  <c r="L269" i="3"/>
  <c r="M269" i="3"/>
  <c r="N269" i="3"/>
  <c r="O269" i="3"/>
  <c r="P269" i="3"/>
  <c r="Q269" i="3"/>
  <c r="R269" i="3"/>
  <c r="T269" i="3"/>
  <c r="L270" i="3"/>
  <c r="M270" i="3"/>
  <c r="N270" i="3"/>
  <c r="O270" i="3"/>
  <c r="P270" i="3"/>
  <c r="Q270" i="3"/>
  <c r="R270" i="3"/>
  <c r="T270" i="3"/>
  <c r="L271" i="3"/>
  <c r="M271" i="3"/>
  <c r="N271" i="3"/>
  <c r="O271" i="3"/>
  <c r="P271" i="3"/>
  <c r="Q271" i="3"/>
  <c r="R271" i="3"/>
  <c r="T271" i="3"/>
  <c r="L272" i="3"/>
  <c r="M272" i="3"/>
  <c r="N272" i="3"/>
  <c r="O272" i="3"/>
  <c r="P272" i="3"/>
  <c r="Q272" i="3"/>
  <c r="R272" i="3"/>
  <c r="T272" i="3"/>
  <c r="L273" i="3"/>
  <c r="M273" i="3"/>
  <c r="N273" i="3"/>
  <c r="O273" i="3"/>
  <c r="P273" i="3"/>
  <c r="Q273" i="3"/>
  <c r="R273" i="3"/>
  <c r="T273" i="3"/>
  <c r="L274" i="3"/>
  <c r="M274" i="3"/>
  <c r="N274" i="3"/>
  <c r="O274" i="3"/>
  <c r="P274" i="3"/>
  <c r="Q274" i="3"/>
  <c r="R274" i="3"/>
  <c r="T274" i="3"/>
  <c r="L275" i="3"/>
  <c r="M275" i="3"/>
  <c r="N275" i="3"/>
  <c r="O275" i="3"/>
  <c r="P275" i="3"/>
  <c r="Q275" i="3"/>
  <c r="R275" i="3"/>
  <c r="T275" i="3"/>
  <c r="L276" i="3"/>
  <c r="M276" i="3"/>
  <c r="N276" i="3"/>
  <c r="O276" i="3"/>
  <c r="P276" i="3"/>
  <c r="Q276" i="3"/>
  <c r="R276" i="3"/>
  <c r="T276" i="3"/>
  <c r="L277" i="3"/>
  <c r="M277" i="3"/>
  <c r="N277" i="3"/>
  <c r="O277" i="3"/>
  <c r="P277" i="3"/>
  <c r="Q277" i="3"/>
  <c r="R277" i="3"/>
  <c r="T277" i="3"/>
  <c r="L278" i="3"/>
  <c r="M278" i="3"/>
  <c r="N278" i="3"/>
  <c r="O278" i="3"/>
  <c r="P278" i="3"/>
  <c r="Q278" i="3"/>
  <c r="R278" i="3"/>
  <c r="T278" i="3"/>
  <c r="L279" i="3"/>
  <c r="M279" i="3"/>
  <c r="N279" i="3"/>
  <c r="O279" i="3"/>
  <c r="P279" i="3"/>
  <c r="Q279" i="3"/>
  <c r="R279" i="3"/>
  <c r="T279" i="3"/>
  <c r="L280" i="3"/>
  <c r="M280" i="3"/>
  <c r="N280" i="3"/>
  <c r="O280" i="3"/>
  <c r="P280" i="3"/>
  <c r="Q280" i="3"/>
  <c r="R280" i="3"/>
  <c r="T280" i="3"/>
  <c r="L281" i="3"/>
  <c r="M281" i="3"/>
  <c r="N281" i="3"/>
  <c r="O281" i="3"/>
  <c r="P281" i="3"/>
  <c r="Q281" i="3"/>
  <c r="R281" i="3"/>
  <c r="T281" i="3"/>
  <c r="L282" i="3"/>
  <c r="M282" i="3"/>
  <c r="N282" i="3"/>
  <c r="O282" i="3"/>
  <c r="P282" i="3"/>
  <c r="Q282" i="3"/>
  <c r="R282" i="3"/>
  <c r="T282" i="3"/>
  <c r="L283" i="3"/>
  <c r="M283" i="3"/>
  <c r="N283" i="3"/>
  <c r="O283" i="3"/>
  <c r="P283" i="3"/>
  <c r="Q283" i="3"/>
  <c r="R283" i="3"/>
  <c r="T283" i="3"/>
  <c r="L284" i="3"/>
  <c r="M284" i="3"/>
  <c r="N284" i="3"/>
  <c r="O284" i="3"/>
  <c r="P284" i="3"/>
  <c r="Q284" i="3"/>
  <c r="R284" i="3"/>
  <c r="T284" i="3"/>
  <c r="L285" i="3"/>
  <c r="M285" i="3"/>
  <c r="N285" i="3"/>
  <c r="O285" i="3"/>
  <c r="P285" i="3"/>
  <c r="Q285" i="3"/>
  <c r="R285" i="3"/>
  <c r="T285" i="3"/>
  <c r="L286" i="3"/>
  <c r="M286" i="3"/>
  <c r="N286" i="3"/>
  <c r="O286" i="3"/>
  <c r="P286" i="3"/>
  <c r="Q286" i="3"/>
  <c r="R286" i="3"/>
  <c r="T286" i="3"/>
  <c r="L287" i="3"/>
  <c r="M287" i="3"/>
  <c r="N287" i="3"/>
  <c r="O287" i="3"/>
  <c r="P287" i="3"/>
  <c r="Q287" i="3"/>
  <c r="R287" i="3"/>
  <c r="T287" i="3"/>
  <c r="L288" i="3"/>
  <c r="M288" i="3"/>
  <c r="N288" i="3"/>
  <c r="O288" i="3"/>
  <c r="P288" i="3"/>
  <c r="Q288" i="3"/>
  <c r="R288" i="3"/>
  <c r="T288" i="3"/>
  <c r="L289" i="3"/>
  <c r="M289" i="3"/>
  <c r="N289" i="3"/>
  <c r="O289" i="3"/>
  <c r="P289" i="3"/>
  <c r="Q289" i="3"/>
  <c r="R289" i="3"/>
  <c r="T289" i="3"/>
  <c r="L290" i="3"/>
  <c r="M290" i="3"/>
  <c r="N290" i="3"/>
  <c r="O290" i="3"/>
  <c r="P290" i="3"/>
  <c r="Q290" i="3"/>
  <c r="R290" i="3"/>
  <c r="T290" i="3"/>
  <c r="L291" i="3"/>
  <c r="M291" i="3"/>
  <c r="N291" i="3"/>
  <c r="O291" i="3"/>
  <c r="P291" i="3"/>
  <c r="Q291" i="3"/>
  <c r="R291" i="3"/>
  <c r="T291" i="3"/>
  <c r="L292" i="3"/>
  <c r="M292" i="3"/>
  <c r="N292" i="3"/>
  <c r="O292" i="3"/>
  <c r="P292" i="3"/>
  <c r="Q292" i="3"/>
  <c r="R292" i="3"/>
  <c r="T292" i="3"/>
  <c r="L293" i="3"/>
  <c r="M293" i="3"/>
  <c r="N293" i="3"/>
  <c r="O293" i="3"/>
  <c r="P293" i="3"/>
  <c r="Q293" i="3"/>
  <c r="R293" i="3"/>
  <c r="T293" i="3"/>
  <c r="L294" i="3"/>
  <c r="M294" i="3"/>
  <c r="N294" i="3"/>
  <c r="O294" i="3"/>
  <c r="P294" i="3"/>
  <c r="Q294" i="3"/>
  <c r="R294" i="3"/>
  <c r="T294" i="3"/>
  <c r="L295" i="3"/>
  <c r="M295" i="3"/>
  <c r="N295" i="3"/>
  <c r="O295" i="3"/>
  <c r="P295" i="3"/>
  <c r="Q295" i="3"/>
  <c r="R295" i="3"/>
  <c r="T295" i="3"/>
  <c r="L296" i="3"/>
  <c r="M296" i="3"/>
  <c r="N296" i="3"/>
  <c r="O296" i="3"/>
  <c r="P296" i="3"/>
  <c r="Q296" i="3"/>
  <c r="R296" i="3"/>
  <c r="T296" i="3"/>
  <c r="L297" i="3"/>
  <c r="M297" i="3"/>
  <c r="N297" i="3"/>
  <c r="O297" i="3"/>
  <c r="P297" i="3"/>
  <c r="Q297" i="3"/>
  <c r="R297" i="3"/>
  <c r="T297" i="3"/>
  <c r="L298" i="3"/>
  <c r="M298" i="3"/>
  <c r="N298" i="3"/>
  <c r="O298" i="3"/>
  <c r="P298" i="3"/>
  <c r="Q298" i="3"/>
  <c r="R298" i="3"/>
  <c r="T298" i="3"/>
  <c r="L299" i="3"/>
  <c r="M299" i="3"/>
  <c r="N299" i="3"/>
  <c r="O299" i="3"/>
  <c r="P299" i="3"/>
  <c r="Q299" i="3"/>
  <c r="R299" i="3"/>
  <c r="T299" i="3"/>
  <c r="L300" i="3"/>
  <c r="M300" i="3"/>
  <c r="N300" i="3"/>
  <c r="O300" i="3"/>
  <c r="P300" i="3"/>
  <c r="Q300" i="3"/>
  <c r="R300" i="3"/>
  <c r="T300" i="3"/>
  <c r="L301" i="3"/>
  <c r="M301" i="3"/>
  <c r="N301" i="3"/>
  <c r="O301" i="3"/>
  <c r="P301" i="3"/>
  <c r="Q301" i="3"/>
  <c r="R301" i="3"/>
  <c r="T301" i="3"/>
  <c r="L302" i="3"/>
  <c r="M302" i="3"/>
  <c r="N302" i="3"/>
  <c r="O302" i="3"/>
  <c r="P302" i="3"/>
  <c r="Q302" i="3"/>
  <c r="R302" i="3"/>
  <c r="T302" i="3"/>
  <c r="L303" i="3"/>
  <c r="M303" i="3"/>
  <c r="N303" i="3"/>
  <c r="O303" i="3"/>
  <c r="P303" i="3"/>
  <c r="Q303" i="3"/>
  <c r="R303" i="3"/>
  <c r="T303" i="3"/>
  <c r="L304" i="3"/>
  <c r="M304" i="3"/>
  <c r="N304" i="3"/>
  <c r="O304" i="3"/>
  <c r="P304" i="3"/>
  <c r="Q304" i="3"/>
  <c r="R304" i="3"/>
  <c r="T304" i="3"/>
  <c r="L305" i="3"/>
  <c r="M305" i="3"/>
  <c r="N305" i="3"/>
  <c r="O305" i="3"/>
  <c r="P305" i="3"/>
  <c r="Q305" i="3"/>
  <c r="R305" i="3"/>
  <c r="T305" i="3"/>
  <c r="L306" i="3"/>
  <c r="M306" i="3"/>
  <c r="N306" i="3"/>
  <c r="O306" i="3"/>
  <c r="P306" i="3"/>
  <c r="Q306" i="3"/>
  <c r="R306" i="3"/>
  <c r="T306" i="3"/>
  <c r="L307" i="3"/>
  <c r="M307" i="3"/>
  <c r="N307" i="3"/>
  <c r="O307" i="3"/>
  <c r="P307" i="3"/>
  <c r="Q307" i="3"/>
  <c r="R307" i="3"/>
  <c r="T307" i="3"/>
  <c r="L308" i="3"/>
  <c r="M308" i="3"/>
  <c r="N308" i="3"/>
  <c r="O308" i="3"/>
  <c r="P308" i="3"/>
  <c r="Q308" i="3"/>
  <c r="R308" i="3"/>
  <c r="T308" i="3"/>
  <c r="L309" i="3"/>
  <c r="M309" i="3"/>
  <c r="N309" i="3"/>
  <c r="O309" i="3"/>
  <c r="P309" i="3"/>
  <c r="Q309" i="3"/>
  <c r="R309" i="3"/>
  <c r="T309" i="3"/>
  <c r="L310" i="3"/>
  <c r="M310" i="3"/>
  <c r="N310" i="3"/>
  <c r="O310" i="3"/>
  <c r="P310" i="3"/>
  <c r="Q310" i="3"/>
  <c r="R310" i="3"/>
  <c r="T310" i="3"/>
  <c r="L311" i="3"/>
  <c r="M311" i="3"/>
  <c r="N311" i="3"/>
  <c r="O311" i="3"/>
  <c r="P311" i="3"/>
  <c r="Q311" i="3"/>
  <c r="R311" i="3"/>
  <c r="T311" i="3"/>
  <c r="L312" i="3"/>
  <c r="M312" i="3"/>
  <c r="N312" i="3"/>
  <c r="O312" i="3"/>
  <c r="P312" i="3"/>
  <c r="Q312" i="3"/>
  <c r="R312" i="3"/>
  <c r="T312" i="3"/>
  <c r="L313" i="3"/>
  <c r="M313" i="3"/>
  <c r="N313" i="3"/>
  <c r="O313" i="3"/>
  <c r="P313" i="3"/>
  <c r="Q313" i="3"/>
  <c r="R313" i="3"/>
  <c r="T313" i="3"/>
  <c r="L314" i="3"/>
  <c r="M314" i="3"/>
  <c r="N314" i="3"/>
  <c r="O314" i="3"/>
  <c r="P314" i="3"/>
  <c r="Q314" i="3"/>
  <c r="R314" i="3"/>
  <c r="T314" i="3"/>
  <c r="L315" i="3"/>
  <c r="M315" i="3"/>
  <c r="N315" i="3"/>
  <c r="O315" i="3"/>
  <c r="P315" i="3"/>
  <c r="Q315" i="3"/>
  <c r="R315" i="3"/>
  <c r="T315" i="3"/>
  <c r="L316" i="3"/>
  <c r="M316" i="3"/>
  <c r="N316" i="3"/>
  <c r="O316" i="3"/>
  <c r="P316" i="3"/>
  <c r="Q316" i="3"/>
  <c r="R316" i="3"/>
  <c r="T316" i="3"/>
  <c r="L317" i="3"/>
  <c r="M317" i="3"/>
  <c r="N317" i="3"/>
  <c r="O317" i="3"/>
  <c r="P317" i="3"/>
  <c r="Q317" i="3"/>
  <c r="R317" i="3"/>
  <c r="T317" i="3"/>
  <c r="L318" i="3"/>
  <c r="M318" i="3"/>
  <c r="N318" i="3"/>
  <c r="O318" i="3"/>
  <c r="P318" i="3"/>
  <c r="Q318" i="3"/>
  <c r="R318" i="3"/>
  <c r="T318" i="3"/>
  <c r="L319" i="3"/>
  <c r="M319" i="3"/>
  <c r="N319" i="3"/>
  <c r="O319" i="3"/>
  <c r="P319" i="3"/>
  <c r="Q319" i="3"/>
  <c r="R319" i="3"/>
  <c r="T319" i="3"/>
  <c r="L320" i="3"/>
  <c r="M320" i="3"/>
  <c r="N320" i="3"/>
  <c r="O320" i="3"/>
  <c r="P320" i="3"/>
  <c r="Q320" i="3"/>
  <c r="R320" i="3"/>
  <c r="T320" i="3"/>
  <c r="L321" i="3"/>
  <c r="M321" i="3"/>
  <c r="N321" i="3"/>
  <c r="O321" i="3"/>
  <c r="P321" i="3"/>
  <c r="Q321" i="3"/>
  <c r="R321" i="3"/>
  <c r="T321" i="3"/>
  <c r="L322" i="3"/>
  <c r="M322" i="3"/>
  <c r="N322" i="3"/>
  <c r="O322" i="3"/>
  <c r="P322" i="3"/>
  <c r="Q322" i="3"/>
  <c r="R322" i="3"/>
  <c r="T322" i="3"/>
  <c r="L323" i="3"/>
  <c r="M323" i="3"/>
  <c r="N323" i="3"/>
  <c r="O323" i="3"/>
  <c r="P323" i="3"/>
  <c r="Q323" i="3"/>
  <c r="R323" i="3"/>
  <c r="T323" i="3"/>
  <c r="L324" i="3"/>
  <c r="M324" i="3"/>
  <c r="N324" i="3"/>
  <c r="O324" i="3"/>
  <c r="P324" i="3"/>
  <c r="Q324" i="3"/>
  <c r="R324" i="3"/>
  <c r="T324" i="3"/>
  <c r="L325" i="3"/>
  <c r="M325" i="3"/>
  <c r="N325" i="3"/>
  <c r="O325" i="3"/>
  <c r="P325" i="3"/>
  <c r="Q325" i="3"/>
  <c r="R325" i="3"/>
  <c r="T325" i="3"/>
  <c r="L326" i="3"/>
  <c r="M326" i="3"/>
  <c r="N326" i="3"/>
  <c r="O326" i="3"/>
  <c r="P326" i="3"/>
  <c r="Q326" i="3"/>
  <c r="R326" i="3"/>
  <c r="T326" i="3"/>
  <c r="L327" i="3"/>
  <c r="M327" i="3"/>
  <c r="N327" i="3"/>
  <c r="O327" i="3"/>
  <c r="P327" i="3"/>
  <c r="Q327" i="3"/>
  <c r="R327" i="3"/>
  <c r="T327" i="3"/>
  <c r="L328" i="3"/>
  <c r="M328" i="3"/>
  <c r="N328" i="3"/>
  <c r="O328" i="3"/>
  <c r="P328" i="3"/>
  <c r="Q328" i="3"/>
  <c r="R328" i="3"/>
  <c r="T328" i="3"/>
  <c r="L329" i="3"/>
  <c r="M329" i="3"/>
  <c r="N329" i="3"/>
  <c r="O329" i="3"/>
  <c r="P329" i="3"/>
  <c r="Q329" i="3"/>
  <c r="R329" i="3"/>
  <c r="T329" i="3"/>
  <c r="L330" i="3"/>
  <c r="M330" i="3"/>
  <c r="N330" i="3"/>
  <c r="O330" i="3"/>
  <c r="P330" i="3"/>
  <c r="Q330" i="3"/>
  <c r="R330" i="3"/>
  <c r="T330" i="3"/>
  <c r="L331" i="3"/>
  <c r="M331" i="3"/>
  <c r="N331" i="3"/>
  <c r="O331" i="3"/>
  <c r="P331" i="3"/>
  <c r="Q331" i="3"/>
  <c r="R331" i="3"/>
  <c r="T331" i="3"/>
  <c r="L332" i="3"/>
  <c r="M332" i="3"/>
  <c r="N332" i="3"/>
  <c r="O332" i="3"/>
  <c r="P332" i="3"/>
  <c r="Q332" i="3"/>
  <c r="R332" i="3"/>
  <c r="T332" i="3"/>
  <c r="L333" i="3"/>
  <c r="M333" i="3"/>
  <c r="N333" i="3"/>
  <c r="O333" i="3"/>
  <c r="P333" i="3"/>
  <c r="Q333" i="3"/>
  <c r="R333" i="3"/>
  <c r="T333" i="3"/>
  <c r="L334" i="3"/>
  <c r="M334" i="3"/>
  <c r="N334" i="3"/>
  <c r="O334" i="3"/>
  <c r="P334" i="3"/>
  <c r="Q334" i="3"/>
  <c r="R334" i="3"/>
  <c r="T334" i="3"/>
  <c r="L335" i="3"/>
  <c r="M335" i="3"/>
  <c r="N335" i="3"/>
  <c r="O335" i="3"/>
  <c r="P335" i="3"/>
  <c r="Q335" i="3"/>
  <c r="R335" i="3"/>
  <c r="T335" i="3"/>
  <c r="L336" i="3"/>
  <c r="M336" i="3"/>
  <c r="N336" i="3"/>
  <c r="O336" i="3"/>
  <c r="P336" i="3"/>
  <c r="Q336" i="3"/>
  <c r="R336" i="3"/>
  <c r="T336" i="3"/>
  <c r="L337" i="3"/>
  <c r="M337" i="3"/>
  <c r="N337" i="3"/>
  <c r="O337" i="3"/>
  <c r="P337" i="3"/>
  <c r="Q337" i="3"/>
  <c r="R337" i="3"/>
  <c r="T337" i="3"/>
  <c r="L338" i="3"/>
  <c r="M338" i="3"/>
  <c r="N338" i="3"/>
  <c r="O338" i="3"/>
  <c r="P338" i="3"/>
  <c r="Q338" i="3"/>
  <c r="R338" i="3"/>
  <c r="T338" i="3"/>
  <c r="L339" i="3"/>
  <c r="M339" i="3"/>
  <c r="N339" i="3"/>
  <c r="O339" i="3"/>
  <c r="P339" i="3"/>
  <c r="Q339" i="3"/>
  <c r="R339" i="3"/>
  <c r="T339" i="3"/>
  <c r="L340" i="3"/>
  <c r="M340" i="3"/>
  <c r="N340" i="3"/>
  <c r="O340" i="3"/>
  <c r="P340" i="3"/>
  <c r="Q340" i="3"/>
  <c r="R340" i="3"/>
  <c r="T340" i="3"/>
  <c r="L341" i="3"/>
  <c r="M341" i="3"/>
  <c r="N341" i="3"/>
  <c r="O341" i="3"/>
  <c r="P341" i="3"/>
  <c r="Q341" i="3"/>
  <c r="R341" i="3"/>
  <c r="T341" i="3"/>
  <c r="L342" i="3"/>
  <c r="M342" i="3"/>
  <c r="N342" i="3"/>
  <c r="O342" i="3"/>
  <c r="P342" i="3"/>
  <c r="Q342" i="3"/>
  <c r="R342" i="3"/>
  <c r="T342" i="3"/>
  <c r="L343" i="3"/>
  <c r="M343" i="3"/>
  <c r="N343" i="3"/>
  <c r="O343" i="3"/>
  <c r="P343" i="3"/>
  <c r="Q343" i="3"/>
  <c r="R343" i="3"/>
  <c r="T343" i="3"/>
  <c r="L344" i="3"/>
  <c r="M344" i="3"/>
  <c r="N344" i="3"/>
  <c r="O344" i="3"/>
  <c r="P344" i="3"/>
  <c r="Q344" i="3"/>
  <c r="R344" i="3"/>
  <c r="T344" i="3"/>
  <c r="L345" i="3"/>
  <c r="M345" i="3"/>
  <c r="N345" i="3"/>
  <c r="O345" i="3"/>
  <c r="P345" i="3"/>
  <c r="Q345" i="3"/>
  <c r="R345" i="3"/>
  <c r="T345" i="3"/>
  <c r="L346" i="3"/>
  <c r="M346" i="3"/>
  <c r="N346" i="3"/>
  <c r="O346" i="3"/>
  <c r="P346" i="3"/>
  <c r="Q346" i="3"/>
  <c r="R346" i="3"/>
  <c r="T346" i="3"/>
  <c r="L347" i="3"/>
  <c r="M347" i="3"/>
  <c r="N347" i="3"/>
  <c r="O347" i="3"/>
  <c r="P347" i="3"/>
  <c r="Q347" i="3"/>
  <c r="R347" i="3"/>
  <c r="T347" i="3"/>
  <c r="L348" i="3"/>
  <c r="M348" i="3"/>
  <c r="N348" i="3"/>
  <c r="O348" i="3"/>
  <c r="P348" i="3"/>
  <c r="Q348" i="3"/>
  <c r="R348" i="3"/>
  <c r="T348" i="3"/>
  <c r="L349" i="3"/>
  <c r="M349" i="3"/>
  <c r="N349" i="3"/>
  <c r="O349" i="3"/>
  <c r="P349" i="3"/>
  <c r="Q349" i="3"/>
  <c r="R349" i="3"/>
  <c r="T349" i="3"/>
  <c r="L350" i="3"/>
  <c r="M350" i="3"/>
  <c r="N350" i="3"/>
  <c r="O350" i="3"/>
  <c r="P350" i="3"/>
  <c r="Q350" i="3"/>
  <c r="R350" i="3"/>
  <c r="T350" i="3"/>
  <c r="L351" i="3"/>
  <c r="M351" i="3"/>
  <c r="N351" i="3"/>
  <c r="O351" i="3"/>
  <c r="P351" i="3"/>
  <c r="Q351" i="3"/>
  <c r="R351" i="3"/>
  <c r="T351" i="3"/>
  <c r="L352" i="3"/>
  <c r="M352" i="3"/>
  <c r="N352" i="3"/>
  <c r="O352" i="3"/>
  <c r="P352" i="3"/>
  <c r="Q352" i="3"/>
  <c r="R352" i="3"/>
  <c r="T352" i="3"/>
  <c r="L353" i="3"/>
  <c r="M353" i="3"/>
  <c r="N353" i="3"/>
  <c r="O353" i="3"/>
  <c r="P353" i="3"/>
  <c r="Q353" i="3"/>
  <c r="R353" i="3"/>
  <c r="T353" i="3"/>
  <c r="L354" i="3"/>
  <c r="M354" i="3"/>
  <c r="N354" i="3"/>
  <c r="O354" i="3"/>
  <c r="P354" i="3"/>
  <c r="Q354" i="3"/>
  <c r="R354" i="3"/>
  <c r="T354" i="3"/>
  <c r="L355" i="3"/>
  <c r="M355" i="3"/>
  <c r="N355" i="3"/>
  <c r="O355" i="3"/>
  <c r="P355" i="3"/>
  <c r="Q355" i="3"/>
  <c r="R355" i="3"/>
  <c r="T355" i="3"/>
  <c r="L356" i="3"/>
  <c r="M356" i="3"/>
  <c r="N356" i="3"/>
  <c r="O356" i="3"/>
  <c r="P356" i="3"/>
  <c r="Q356" i="3"/>
  <c r="R356" i="3"/>
  <c r="T356" i="3"/>
  <c r="L357" i="3"/>
  <c r="M357" i="3"/>
  <c r="N357" i="3"/>
  <c r="O357" i="3"/>
  <c r="P357" i="3"/>
  <c r="Q357" i="3"/>
  <c r="R357" i="3"/>
  <c r="T357" i="3"/>
  <c r="L358" i="3"/>
  <c r="M358" i="3"/>
  <c r="N358" i="3"/>
  <c r="O358" i="3"/>
  <c r="P358" i="3"/>
  <c r="Q358" i="3"/>
  <c r="R358" i="3"/>
  <c r="T358" i="3"/>
  <c r="L359" i="3"/>
  <c r="M359" i="3"/>
  <c r="N359" i="3"/>
  <c r="O359" i="3"/>
  <c r="P359" i="3"/>
  <c r="Q359" i="3"/>
  <c r="R359" i="3"/>
  <c r="T359" i="3"/>
  <c r="L360" i="3"/>
  <c r="M360" i="3"/>
  <c r="N360" i="3"/>
  <c r="O360" i="3"/>
  <c r="P360" i="3"/>
  <c r="Q360" i="3"/>
  <c r="R360" i="3"/>
  <c r="T360" i="3"/>
  <c r="L361" i="3"/>
  <c r="M361" i="3"/>
  <c r="N361" i="3"/>
  <c r="O361" i="3"/>
  <c r="P361" i="3"/>
  <c r="Q361" i="3"/>
  <c r="R361" i="3"/>
  <c r="T361" i="3"/>
  <c r="L362" i="3"/>
  <c r="M362" i="3"/>
  <c r="N362" i="3"/>
  <c r="O362" i="3"/>
  <c r="P362" i="3"/>
  <c r="Q362" i="3"/>
  <c r="R362" i="3"/>
  <c r="T362" i="3"/>
  <c r="L363" i="3"/>
  <c r="M363" i="3"/>
  <c r="N363" i="3"/>
  <c r="O363" i="3"/>
  <c r="P363" i="3"/>
  <c r="Q363" i="3"/>
  <c r="R363" i="3"/>
  <c r="T363" i="3"/>
  <c r="L364" i="3"/>
  <c r="M364" i="3"/>
  <c r="N364" i="3"/>
  <c r="O364" i="3"/>
  <c r="P364" i="3"/>
  <c r="Q364" i="3"/>
  <c r="R364" i="3"/>
  <c r="T364" i="3"/>
  <c r="L365" i="3"/>
  <c r="M365" i="3"/>
  <c r="N365" i="3"/>
  <c r="O365" i="3"/>
  <c r="P365" i="3"/>
  <c r="Q365" i="3"/>
  <c r="R365" i="3"/>
  <c r="T365" i="3"/>
  <c r="L366" i="3"/>
  <c r="M366" i="3"/>
  <c r="N366" i="3"/>
  <c r="O366" i="3"/>
  <c r="P366" i="3"/>
  <c r="Q366" i="3"/>
  <c r="R366" i="3"/>
  <c r="T366" i="3"/>
  <c r="L367" i="3"/>
  <c r="M367" i="3"/>
  <c r="N367" i="3"/>
  <c r="O367" i="3"/>
  <c r="P367" i="3"/>
  <c r="Q367" i="3"/>
  <c r="R367" i="3"/>
  <c r="T367" i="3"/>
  <c r="L368" i="3"/>
  <c r="M368" i="3"/>
  <c r="N368" i="3"/>
  <c r="O368" i="3"/>
  <c r="P368" i="3"/>
  <c r="Q368" i="3"/>
  <c r="R368" i="3"/>
  <c r="T368" i="3"/>
  <c r="L369" i="3"/>
  <c r="M369" i="3"/>
  <c r="N369" i="3"/>
  <c r="O369" i="3"/>
  <c r="P369" i="3"/>
  <c r="Q369" i="3"/>
  <c r="R369" i="3"/>
  <c r="T369" i="3"/>
  <c r="L370" i="3"/>
  <c r="M370" i="3"/>
  <c r="N370" i="3"/>
  <c r="O370" i="3"/>
  <c r="P370" i="3"/>
  <c r="Q370" i="3"/>
  <c r="R370" i="3"/>
  <c r="T370" i="3"/>
  <c r="L371" i="3"/>
  <c r="M371" i="3"/>
  <c r="N371" i="3"/>
  <c r="O371" i="3"/>
  <c r="P371" i="3"/>
  <c r="Q371" i="3"/>
  <c r="R371" i="3"/>
  <c r="T371" i="3"/>
  <c r="L372" i="3"/>
  <c r="M372" i="3"/>
  <c r="N372" i="3"/>
  <c r="O372" i="3"/>
  <c r="P372" i="3"/>
  <c r="Q372" i="3"/>
  <c r="R372" i="3"/>
  <c r="T372" i="3"/>
  <c r="L373" i="3"/>
  <c r="M373" i="3"/>
  <c r="N373" i="3"/>
  <c r="O373" i="3"/>
  <c r="P373" i="3"/>
  <c r="Q373" i="3"/>
  <c r="R373" i="3"/>
  <c r="T373" i="3"/>
  <c r="L374" i="3"/>
  <c r="M374" i="3"/>
  <c r="N374" i="3"/>
  <c r="O374" i="3"/>
  <c r="P374" i="3"/>
  <c r="Q374" i="3"/>
  <c r="R374" i="3"/>
  <c r="T374" i="3"/>
  <c r="L375" i="3"/>
  <c r="M375" i="3"/>
  <c r="N375" i="3"/>
  <c r="O375" i="3"/>
  <c r="P375" i="3"/>
  <c r="Q375" i="3"/>
  <c r="R375" i="3"/>
  <c r="T375" i="3"/>
  <c r="L376" i="3"/>
  <c r="M376" i="3"/>
  <c r="N376" i="3"/>
  <c r="O376" i="3"/>
  <c r="P376" i="3"/>
  <c r="Q376" i="3"/>
  <c r="R376" i="3"/>
  <c r="T376" i="3"/>
  <c r="L377" i="3"/>
  <c r="M377" i="3"/>
  <c r="N377" i="3"/>
  <c r="O377" i="3"/>
  <c r="P377" i="3"/>
  <c r="Q377" i="3"/>
  <c r="R377" i="3"/>
  <c r="T377" i="3"/>
  <c r="L378" i="3"/>
  <c r="M378" i="3"/>
  <c r="N378" i="3"/>
  <c r="O378" i="3"/>
  <c r="P378" i="3"/>
  <c r="Q378" i="3"/>
  <c r="R378" i="3"/>
  <c r="T378" i="3"/>
  <c r="L379" i="3"/>
  <c r="M379" i="3"/>
  <c r="N379" i="3"/>
  <c r="O379" i="3"/>
  <c r="P379" i="3"/>
  <c r="Q379" i="3"/>
  <c r="R379" i="3"/>
  <c r="T379" i="3"/>
  <c r="L380" i="3"/>
  <c r="M380" i="3"/>
  <c r="N380" i="3"/>
  <c r="O380" i="3"/>
  <c r="P380" i="3"/>
  <c r="Q380" i="3"/>
  <c r="R380" i="3"/>
  <c r="T380" i="3"/>
  <c r="L381" i="3"/>
  <c r="M381" i="3"/>
  <c r="N381" i="3"/>
  <c r="O381" i="3"/>
  <c r="P381" i="3"/>
  <c r="Q381" i="3"/>
  <c r="R381" i="3"/>
  <c r="T381" i="3"/>
  <c r="L382" i="3"/>
  <c r="M382" i="3"/>
  <c r="N382" i="3"/>
  <c r="O382" i="3"/>
  <c r="P382" i="3"/>
  <c r="Q382" i="3"/>
  <c r="R382" i="3"/>
  <c r="T382" i="3"/>
  <c r="L383" i="3"/>
  <c r="M383" i="3"/>
  <c r="N383" i="3"/>
  <c r="O383" i="3"/>
  <c r="P383" i="3"/>
  <c r="Q383" i="3"/>
  <c r="R383" i="3"/>
  <c r="T383" i="3"/>
  <c r="L384" i="3"/>
  <c r="M384" i="3"/>
  <c r="N384" i="3"/>
  <c r="O384" i="3"/>
  <c r="P384" i="3"/>
  <c r="Q384" i="3"/>
  <c r="R384" i="3"/>
  <c r="T384" i="3"/>
  <c r="L385" i="3"/>
  <c r="M385" i="3"/>
  <c r="N385" i="3"/>
  <c r="O385" i="3"/>
  <c r="P385" i="3"/>
  <c r="Q385" i="3"/>
  <c r="R385" i="3"/>
  <c r="T385" i="3"/>
  <c r="L386" i="3"/>
  <c r="M386" i="3"/>
  <c r="N386" i="3"/>
  <c r="O386" i="3"/>
  <c r="P386" i="3"/>
  <c r="Q386" i="3"/>
  <c r="R386" i="3"/>
  <c r="T386" i="3"/>
  <c r="L387" i="3"/>
  <c r="M387" i="3"/>
  <c r="N387" i="3"/>
  <c r="O387" i="3"/>
  <c r="P387" i="3"/>
  <c r="Q387" i="3"/>
  <c r="R387" i="3"/>
  <c r="T387" i="3"/>
  <c r="L388" i="3"/>
  <c r="M388" i="3"/>
  <c r="N388" i="3"/>
  <c r="O388" i="3"/>
  <c r="P388" i="3"/>
  <c r="Q388" i="3"/>
  <c r="R388" i="3"/>
  <c r="T388" i="3"/>
  <c r="L389" i="3"/>
  <c r="M389" i="3"/>
  <c r="N389" i="3"/>
  <c r="O389" i="3"/>
  <c r="P389" i="3"/>
  <c r="Q389" i="3"/>
  <c r="R389" i="3"/>
  <c r="T389" i="3"/>
  <c r="L390" i="3"/>
  <c r="M390" i="3"/>
  <c r="N390" i="3"/>
  <c r="O390" i="3"/>
  <c r="P390" i="3"/>
  <c r="Q390" i="3"/>
  <c r="R390" i="3"/>
  <c r="T390" i="3"/>
  <c r="L391" i="3"/>
  <c r="M391" i="3"/>
  <c r="N391" i="3"/>
  <c r="O391" i="3"/>
  <c r="P391" i="3"/>
  <c r="Q391" i="3"/>
  <c r="R391" i="3"/>
  <c r="T391" i="3"/>
  <c r="L392" i="3"/>
  <c r="M392" i="3"/>
  <c r="N392" i="3"/>
  <c r="O392" i="3"/>
  <c r="P392" i="3"/>
  <c r="Q392" i="3"/>
  <c r="R392" i="3"/>
  <c r="T392" i="3"/>
  <c r="L393" i="3"/>
  <c r="M393" i="3"/>
  <c r="N393" i="3"/>
  <c r="O393" i="3"/>
  <c r="P393" i="3"/>
  <c r="Q393" i="3"/>
  <c r="R393" i="3"/>
  <c r="T393" i="3"/>
  <c r="L394" i="3"/>
  <c r="M394" i="3"/>
  <c r="N394" i="3"/>
  <c r="O394" i="3"/>
  <c r="P394" i="3"/>
  <c r="Q394" i="3"/>
  <c r="R394" i="3"/>
  <c r="T394" i="3"/>
  <c r="L395" i="3"/>
  <c r="M395" i="3"/>
  <c r="N395" i="3"/>
  <c r="O395" i="3"/>
  <c r="P395" i="3"/>
  <c r="Q395" i="3"/>
  <c r="R395" i="3"/>
  <c r="T395" i="3"/>
  <c r="L396" i="3"/>
  <c r="M396" i="3"/>
  <c r="N396" i="3"/>
  <c r="O396" i="3"/>
  <c r="P396" i="3"/>
  <c r="Q396" i="3"/>
  <c r="R396" i="3"/>
  <c r="T396" i="3"/>
  <c r="L397" i="3"/>
  <c r="M397" i="3"/>
  <c r="N397" i="3"/>
  <c r="O397" i="3"/>
  <c r="P397" i="3"/>
  <c r="Q397" i="3"/>
  <c r="R397" i="3"/>
  <c r="T397" i="3"/>
  <c r="L398" i="3"/>
  <c r="M398" i="3"/>
  <c r="N398" i="3"/>
  <c r="O398" i="3"/>
  <c r="P398" i="3"/>
  <c r="Q398" i="3"/>
  <c r="R398" i="3"/>
  <c r="T398" i="3"/>
  <c r="L399" i="3"/>
  <c r="M399" i="3"/>
  <c r="N399" i="3"/>
  <c r="O399" i="3"/>
  <c r="P399" i="3"/>
  <c r="Q399" i="3"/>
  <c r="R399" i="3"/>
  <c r="T399" i="3"/>
  <c r="L400" i="3"/>
  <c r="M400" i="3"/>
  <c r="N400" i="3"/>
  <c r="O400" i="3"/>
  <c r="P400" i="3"/>
  <c r="Q400" i="3"/>
  <c r="R400" i="3"/>
  <c r="T400" i="3"/>
  <c r="L401" i="3"/>
  <c r="M401" i="3"/>
  <c r="N401" i="3"/>
  <c r="O401" i="3"/>
  <c r="P401" i="3"/>
  <c r="Q401" i="3"/>
  <c r="R401" i="3"/>
  <c r="T401" i="3"/>
  <c r="L402" i="3"/>
  <c r="M402" i="3"/>
  <c r="N402" i="3"/>
  <c r="O402" i="3"/>
  <c r="P402" i="3"/>
  <c r="Q402" i="3"/>
  <c r="R402" i="3"/>
  <c r="T402" i="3"/>
  <c r="L403" i="3"/>
  <c r="M403" i="3"/>
  <c r="N403" i="3"/>
  <c r="O403" i="3"/>
  <c r="P403" i="3"/>
  <c r="Q403" i="3"/>
  <c r="R403" i="3"/>
  <c r="T403" i="3"/>
  <c r="L404" i="3"/>
  <c r="M404" i="3"/>
  <c r="N404" i="3"/>
  <c r="O404" i="3"/>
  <c r="P404" i="3"/>
  <c r="Q404" i="3"/>
  <c r="R404" i="3"/>
  <c r="T404" i="3"/>
  <c r="L405" i="3"/>
  <c r="M405" i="3"/>
  <c r="N405" i="3"/>
  <c r="O405" i="3"/>
  <c r="P405" i="3"/>
  <c r="Q405" i="3"/>
  <c r="R405" i="3"/>
  <c r="T405" i="3"/>
  <c r="L406" i="3"/>
  <c r="M406" i="3"/>
  <c r="N406" i="3"/>
  <c r="O406" i="3"/>
  <c r="P406" i="3"/>
  <c r="Q406" i="3"/>
  <c r="R406" i="3"/>
  <c r="T406" i="3"/>
  <c r="L407" i="3"/>
  <c r="M407" i="3"/>
  <c r="N407" i="3"/>
  <c r="O407" i="3"/>
  <c r="P407" i="3"/>
  <c r="Q407" i="3"/>
  <c r="R407" i="3"/>
  <c r="T407" i="3"/>
  <c r="L408" i="3"/>
  <c r="M408" i="3"/>
  <c r="N408" i="3"/>
  <c r="O408" i="3"/>
  <c r="P408" i="3"/>
  <c r="Q408" i="3"/>
  <c r="R408" i="3"/>
  <c r="T408" i="3"/>
  <c r="L409" i="3"/>
  <c r="M409" i="3"/>
  <c r="N409" i="3"/>
  <c r="O409" i="3"/>
  <c r="P409" i="3"/>
  <c r="Q409" i="3"/>
  <c r="R409" i="3"/>
  <c r="T409" i="3"/>
  <c r="L410" i="3"/>
  <c r="M410" i="3"/>
  <c r="N410" i="3"/>
  <c r="O410" i="3"/>
  <c r="P410" i="3"/>
  <c r="Q410" i="3"/>
  <c r="R410" i="3"/>
  <c r="T410" i="3"/>
  <c r="L411" i="3"/>
  <c r="M411" i="3"/>
  <c r="N411" i="3"/>
  <c r="O411" i="3"/>
  <c r="P411" i="3"/>
  <c r="Q411" i="3"/>
  <c r="R411" i="3"/>
  <c r="T411" i="3"/>
  <c r="L412" i="3"/>
  <c r="M412" i="3"/>
  <c r="N412" i="3"/>
  <c r="O412" i="3"/>
  <c r="P412" i="3"/>
  <c r="Q412" i="3"/>
  <c r="R412" i="3"/>
  <c r="T412" i="3"/>
  <c r="L413" i="3"/>
  <c r="M413" i="3"/>
  <c r="N413" i="3"/>
  <c r="O413" i="3"/>
  <c r="P413" i="3"/>
  <c r="Q413" i="3"/>
  <c r="R413" i="3"/>
  <c r="T413" i="3"/>
  <c r="L414" i="3"/>
  <c r="M414" i="3"/>
  <c r="N414" i="3"/>
  <c r="O414" i="3"/>
  <c r="P414" i="3"/>
  <c r="Q414" i="3"/>
  <c r="R414" i="3"/>
  <c r="T414" i="3"/>
  <c r="L415" i="3"/>
  <c r="M415" i="3"/>
  <c r="N415" i="3"/>
  <c r="O415" i="3"/>
  <c r="P415" i="3"/>
  <c r="Q415" i="3"/>
  <c r="R415" i="3"/>
  <c r="T415" i="3"/>
  <c r="L416" i="3"/>
  <c r="M416" i="3"/>
  <c r="N416" i="3"/>
  <c r="O416" i="3"/>
  <c r="P416" i="3"/>
  <c r="Q416" i="3"/>
  <c r="R416" i="3"/>
  <c r="T416" i="3"/>
  <c r="L417" i="3"/>
  <c r="M417" i="3"/>
  <c r="N417" i="3"/>
  <c r="O417" i="3"/>
  <c r="P417" i="3"/>
  <c r="Q417" i="3"/>
  <c r="R417" i="3"/>
  <c r="T417" i="3"/>
  <c r="L418" i="3"/>
  <c r="M418" i="3"/>
  <c r="N418" i="3"/>
  <c r="O418" i="3"/>
  <c r="P418" i="3"/>
  <c r="Q418" i="3"/>
  <c r="R418" i="3"/>
  <c r="T418" i="3"/>
  <c r="L419" i="3"/>
  <c r="M419" i="3"/>
  <c r="N419" i="3"/>
  <c r="O419" i="3"/>
  <c r="P419" i="3"/>
  <c r="Q419" i="3"/>
  <c r="R419" i="3"/>
  <c r="T419" i="3"/>
  <c r="L420" i="3"/>
  <c r="M420" i="3"/>
  <c r="N420" i="3"/>
  <c r="O420" i="3"/>
  <c r="P420" i="3"/>
  <c r="Q420" i="3"/>
  <c r="R420" i="3"/>
  <c r="T420" i="3"/>
  <c r="L421" i="3"/>
  <c r="M421" i="3"/>
  <c r="N421" i="3"/>
  <c r="O421" i="3"/>
  <c r="P421" i="3"/>
  <c r="Q421" i="3"/>
  <c r="R421" i="3"/>
  <c r="T421" i="3"/>
  <c r="L422" i="3"/>
  <c r="M422" i="3"/>
  <c r="N422" i="3"/>
  <c r="O422" i="3"/>
  <c r="P422" i="3"/>
  <c r="Q422" i="3"/>
  <c r="R422" i="3"/>
  <c r="T422" i="3"/>
  <c r="L423" i="3"/>
  <c r="M423" i="3"/>
  <c r="N423" i="3"/>
  <c r="O423" i="3"/>
  <c r="P423" i="3"/>
  <c r="Q423" i="3"/>
  <c r="R423" i="3"/>
  <c r="T423" i="3"/>
  <c r="L424" i="3"/>
  <c r="M424" i="3"/>
  <c r="N424" i="3"/>
  <c r="O424" i="3"/>
  <c r="P424" i="3"/>
  <c r="Q424" i="3"/>
  <c r="R424" i="3"/>
  <c r="T424" i="3"/>
  <c r="L425" i="3"/>
  <c r="M425" i="3"/>
  <c r="N425" i="3"/>
  <c r="O425" i="3"/>
  <c r="P425" i="3"/>
  <c r="Q425" i="3"/>
  <c r="R425" i="3"/>
  <c r="T425" i="3"/>
  <c r="L426" i="3"/>
  <c r="M426" i="3"/>
  <c r="N426" i="3"/>
  <c r="O426" i="3"/>
  <c r="P426" i="3"/>
  <c r="Q426" i="3"/>
  <c r="R426" i="3"/>
  <c r="T426" i="3"/>
  <c r="L427" i="3"/>
  <c r="M427" i="3"/>
  <c r="N427" i="3"/>
  <c r="O427" i="3"/>
  <c r="P427" i="3"/>
  <c r="Q427" i="3"/>
  <c r="R427" i="3"/>
  <c r="T427" i="3"/>
  <c r="L428" i="3"/>
  <c r="M428" i="3"/>
  <c r="N428" i="3"/>
  <c r="O428" i="3"/>
  <c r="P428" i="3"/>
  <c r="Q428" i="3"/>
  <c r="R428" i="3"/>
  <c r="T428" i="3"/>
  <c r="L429" i="3"/>
  <c r="M429" i="3"/>
  <c r="N429" i="3"/>
  <c r="O429" i="3"/>
  <c r="P429" i="3"/>
  <c r="Q429" i="3"/>
  <c r="R429" i="3"/>
  <c r="T429" i="3"/>
  <c r="L430" i="3"/>
  <c r="M430" i="3"/>
  <c r="N430" i="3"/>
  <c r="O430" i="3"/>
  <c r="P430" i="3"/>
  <c r="Q430" i="3"/>
  <c r="R430" i="3"/>
  <c r="T430" i="3"/>
  <c r="L431" i="3"/>
  <c r="M431" i="3"/>
  <c r="N431" i="3"/>
  <c r="O431" i="3"/>
  <c r="P431" i="3"/>
  <c r="Q431" i="3"/>
  <c r="R431" i="3"/>
  <c r="T431" i="3"/>
  <c r="L432" i="3"/>
  <c r="M432" i="3"/>
  <c r="N432" i="3"/>
  <c r="O432" i="3"/>
  <c r="P432" i="3"/>
  <c r="Q432" i="3"/>
  <c r="R432" i="3"/>
  <c r="T432" i="3"/>
  <c r="L433" i="3"/>
  <c r="M433" i="3"/>
  <c r="N433" i="3"/>
  <c r="O433" i="3"/>
  <c r="P433" i="3"/>
  <c r="Q433" i="3"/>
  <c r="R433" i="3"/>
  <c r="T433" i="3"/>
  <c r="L434" i="3"/>
  <c r="M434" i="3"/>
  <c r="N434" i="3"/>
  <c r="O434" i="3"/>
  <c r="P434" i="3"/>
  <c r="Q434" i="3"/>
  <c r="R434" i="3"/>
  <c r="T434" i="3"/>
  <c r="L435" i="3"/>
  <c r="M435" i="3"/>
  <c r="N435" i="3"/>
  <c r="O435" i="3"/>
  <c r="P435" i="3"/>
  <c r="Q435" i="3"/>
  <c r="R435" i="3"/>
  <c r="T435" i="3"/>
  <c r="L436" i="3"/>
  <c r="M436" i="3"/>
  <c r="N436" i="3"/>
  <c r="O436" i="3"/>
  <c r="P436" i="3"/>
  <c r="Q436" i="3"/>
  <c r="R436" i="3"/>
  <c r="T436" i="3"/>
  <c r="L437" i="3"/>
  <c r="M437" i="3"/>
  <c r="N437" i="3"/>
  <c r="O437" i="3"/>
  <c r="P437" i="3"/>
  <c r="Q437" i="3"/>
  <c r="R437" i="3"/>
  <c r="T437" i="3"/>
  <c r="L438" i="3"/>
  <c r="M438" i="3"/>
  <c r="N438" i="3"/>
  <c r="O438" i="3"/>
  <c r="P438" i="3"/>
  <c r="Q438" i="3"/>
  <c r="R438" i="3"/>
  <c r="T438" i="3"/>
  <c r="L439" i="3"/>
  <c r="M439" i="3"/>
  <c r="N439" i="3"/>
  <c r="O439" i="3"/>
  <c r="P439" i="3"/>
  <c r="Q439" i="3"/>
  <c r="R439" i="3"/>
  <c r="T439" i="3"/>
  <c r="L440" i="3"/>
  <c r="M440" i="3"/>
  <c r="N440" i="3"/>
  <c r="O440" i="3"/>
  <c r="P440" i="3"/>
  <c r="Q440" i="3"/>
  <c r="R440" i="3"/>
  <c r="T440" i="3"/>
  <c r="L441" i="3"/>
  <c r="M441" i="3"/>
  <c r="N441" i="3"/>
  <c r="O441" i="3"/>
  <c r="P441" i="3"/>
  <c r="Q441" i="3"/>
  <c r="R441" i="3"/>
  <c r="T441" i="3"/>
  <c r="L442" i="3"/>
  <c r="M442" i="3"/>
  <c r="N442" i="3"/>
  <c r="O442" i="3"/>
  <c r="P442" i="3"/>
  <c r="Q442" i="3"/>
  <c r="R442" i="3"/>
  <c r="T442" i="3"/>
  <c r="L443" i="3"/>
  <c r="M443" i="3"/>
  <c r="N443" i="3"/>
  <c r="O443" i="3"/>
  <c r="P443" i="3"/>
  <c r="Q443" i="3"/>
  <c r="R443" i="3"/>
  <c r="T443" i="3"/>
  <c r="L444" i="3"/>
  <c r="M444" i="3"/>
  <c r="N444" i="3"/>
  <c r="O444" i="3"/>
  <c r="P444" i="3"/>
  <c r="Q444" i="3"/>
  <c r="R444" i="3"/>
  <c r="T444" i="3"/>
  <c r="L445" i="3"/>
  <c r="M445" i="3"/>
  <c r="N445" i="3"/>
  <c r="O445" i="3"/>
  <c r="P445" i="3"/>
  <c r="Q445" i="3"/>
  <c r="R445" i="3"/>
  <c r="T445" i="3"/>
  <c r="L446" i="3"/>
  <c r="M446" i="3"/>
  <c r="N446" i="3"/>
  <c r="O446" i="3"/>
  <c r="P446" i="3"/>
  <c r="Q446" i="3"/>
  <c r="R446" i="3"/>
  <c r="T446" i="3"/>
  <c r="L447" i="3"/>
  <c r="M447" i="3"/>
  <c r="N447" i="3"/>
  <c r="O447" i="3"/>
  <c r="P447" i="3"/>
  <c r="Q447" i="3"/>
  <c r="R447" i="3"/>
  <c r="T447" i="3"/>
  <c r="L448" i="3"/>
  <c r="M448" i="3"/>
  <c r="N448" i="3"/>
  <c r="O448" i="3"/>
  <c r="P448" i="3"/>
  <c r="Q448" i="3"/>
  <c r="R448" i="3"/>
  <c r="T448" i="3"/>
  <c r="L449" i="3"/>
  <c r="M449" i="3"/>
  <c r="N449" i="3"/>
  <c r="O449" i="3"/>
  <c r="P449" i="3"/>
  <c r="Q449" i="3"/>
  <c r="R449" i="3"/>
  <c r="T449" i="3"/>
  <c r="L450" i="3"/>
  <c r="M450" i="3"/>
  <c r="N450" i="3"/>
  <c r="O450" i="3"/>
  <c r="P450" i="3"/>
  <c r="Q450" i="3"/>
  <c r="R450" i="3"/>
  <c r="T450" i="3"/>
  <c r="L451" i="3"/>
  <c r="M451" i="3"/>
  <c r="N451" i="3"/>
  <c r="O451" i="3"/>
  <c r="P451" i="3"/>
  <c r="Q451" i="3"/>
  <c r="R451" i="3"/>
  <c r="T451" i="3"/>
  <c r="L452" i="3"/>
  <c r="M452" i="3"/>
  <c r="N452" i="3"/>
  <c r="O452" i="3"/>
  <c r="P452" i="3"/>
  <c r="Q452" i="3"/>
  <c r="R452" i="3"/>
  <c r="T452" i="3"/>
  <c r="L453" i="3"/>
  <c r="M453" i="3"/>
  <c r="N453" i="3"/>
  <c r="O453" i="3"/>
  <c r="P453" i="3"/>
  <c r="Q453" i="3"/>
  <c r="R453" i="3"/>
  <c r="T453" i="3"/>
  <c r="L454" i="3"/>
  <c r="M454" i="3"/>
  <c r="N454" i="3"/>
  <c r="O454" i="3"/>
  <c r="P454" i="3"/>
  <c r="Q454" i="3"/>
  <c r="R454" i="3"/>
  <c r="T454" i="3"/>
  <c r="L455" i="3"/>
  <c r="M455" i="3"/>
  <c r="N455" i="3"/>
  <c r="O455" i="3"/>
  <c r="P455" i="3"/>
  <c r="Q455" i="3"/>
  <c r="R455" i="3"/>
  <c r="T455" i="3"/>
  <c r="L456" i="3"/>
  <c r="M456" i="3"/>
  <c r="N456" i="3"/>
  <c r="O456" i="3"/>
  <c r="P456" i="3"/>
  <c r="Q456" i="3"/>
  <c r="R456" i="3"/>
  <c r="T456" i="3"/>
  <c r="L457" i="3"/>
  <c r="M457" i="3"/>
  <c r="N457" i="3"/>
  <c r="O457" i="3"/>
  <c r="P457" i="3"/>
  <c r="Q457" i="3"/>
  <c r="R457" i="3"/>
  <c r="T457" i="3"/>
  <c r="L458" i="3"/>
  <c r="M458" i="3"/>
  <c r="N458" i="3"/>
  <c r="O458" i="3"/>
  <c r="P458" i="3"/>
  <c r="Q458" i="3"/>
  <c r="R458" i="3"/>
  <c r="T458" i="3"/>
  <c r="L459" i="3"/>
  <c r="M459" i="3"/>
  <c r="N459" i="3"/>
  <c r="O459" i="3"/>
  <c r="P459" i="3"/>
  <c r="Q459" i="3"/>
  <c r="R459" i="3"/>
  <c r="T459" i="3"/>
  <c r="L460" i="3"/>
  <c r="M460" i="3"/>
  <c r="N460" i="3"/>
  <c r="O460" i="3"/>
  <c r="P460" i="3"/>
  <c r="Q460" i="3"/>
  <c r="R460" i="3"/>
  <c r="T460" i="3"/>
  <c r="L461" i="3"/>
  <c r="M461" i="3"/>
  <c r="N461" i="3"/>
  <c r="O461" i="3"/>
  <c r="P461" i="3"/>
  <c r="Q461" i="3"/>
  <c r="R461" i="3"/>
  <c r="T461" i="3"/>
  <c r="L462" i="3"/>
  <c r="M462" i="3"/>
  <c r="N462" i="3"/>
  <c r="O462" i="3"/>
  <c r="P462" i="3"/>
  <c r="Q462" i="3"/>
  <c r="R462" i="3"/>
  <c r="T462" i="3"/>
  <c r="L463" i="3"/>
  <c r="M463" i="3"/>
  <c r="N463" i="3"/>
  <c r="O463" i="3"/>
  <c r="P463" i="3"/>
  <c r="Q463" i="3"/>
  <c r="R463" i="3"/>
  <c r="T463" i="3"/>
  <c r="L464" i="3"/>
  <c r="M464" i="3"/>
  <c r="N464" i="3"/>
  <c r="O464" i="3"/>
  <c r="P464" i="3"/>
  <c r="Q464" i="3"/>
  <c r="R464" i="3"/>
  <c r="T464" i="3"/>
  <c r="L465" i="3"/>
  <c r="M465" i="3"/>
  <c r="N465" i="3"/>
  <c r="O465" i="3"/>
  <c r="P465" i="3"/>
  <c r="Q465" i="3"/>
  <c r="R465" i="3"/>
  <c r="T465" i="3"/>
  <c r="L466" i="3"/>
  <c r="M466" i="3"/>
  <c r="N466" i="3"/>
  <c r="O466" i="3"/>
  <c r="P466" i="3"/>
  <c r="Q466" i="3"/>
  <c r="R466" i="3"/>
  <c r="T466" i="3"/>
  <c r="L467" i="3"/>
  <c r="M467" i="3"/>
  <c r="N467" i="3"/>
  <c r="O467" i="3"/>
  <c r="P467" i="3"/>
  <c r="Q467" i="3"/>
  <c r="R467" i="3"/>
  <c r="T467" i="3"/>
  <c r="L468" i="3"/>
  <c r="M468" i="3"/>
  <c r="N468" i="3"/>
  <c r="O468" i="3"/>
  <c r="P468" i="3"/>
  <c r="Q468" i="3"/>
  <c r="R468" i="3"/>
  <c r="T468" i="3"/>
  <c r="L469" i="3"/>
  <c r="M469" i="3"/>
  <c r="N469" i="3"/>
  <c r="O469" i="3"/>
  <c r="P469" i="3"/>
  <c r="Q469" i="3"/>
  <c r="R469" i="3"/>
  <c r="T469" i="3"/>
  <c r="L470" i="3"/>
  <c r="M470" i="3"/>
  <c r="N470" i="3"/>
  <c r="O470" i="3"/>
  <c r="P470" i="3"/>
  <c r="Q470" i="3"/>
  <c r="R470" i="3"/>
  <c r="T470" i="3"/>
  <c r="L471" i="3"/>
  <c r="M471" i="3"/>
  <c r="N471" i="3"/>
  <c r="O471" i="3"/>
  <c r="P471" i="3"/>
  <c r="Q471" i="3"/>
  <c r="R471" i="3"/>
  <c r="T471" i="3"/>
  <c r="L472" i="3"/>
  <c r="M472" i="3"/>
  <c r="N472" i="3"/>
  <c r="O472" i="3"/>
  <c r="P472" i="3"/>
  <c r="Q472" i="3"/>
  <c r="R472" i="3"/>
  <c r="T472" i="3"/>
  <c r="L473" i="3"/>
  <c r="M473" i="3"/>
  <c r="N473" i="3"/>
  <c r="O473" i="3"/>
  <c r="P473" i="3"/>
  <c r="Q473" i="3"/>
  <c r="R473" i="3"/>
  <c r="T473" i="3"/>
  <c r="L474" i="3"/>
  <c r="M474" i="3"/>
  <c r="N474" i="3"/>
  <c r="O474" i="3"/>
  <c r="P474" i="3"/>
  <c r="Q474" i="3"/>
  <c r="R474" i="3"/>
  <c r="T474" i="3"/>
  <c r="L475" i="3"/>
  <c r="M475" i="3"/>
  <c r="N475" i="3"/>
  <c r="O475" i="3"/>
  <c r="P475" i="3"/>
  <c r="Q475" i="3"/>
  <c r="R475" i="3"/>
  <c r="T475" i="3"/>
  <c r="L476" i="3"/>
  <c r="M476" i="3"/>
  <c r="N476" i="3"/>
  <c r="O476" i="3"/>
  <c r="P476" i="3"/>
  <c r="Q476" i="3"/>
  <c r="R476" i="3"/>
  <c r="T476" i="3"/>
  <c r="L477" i="3"/>
  <c r="M477" i="3"/>
  <c r="N477" i="3"/>
  <c r="O477" i="3"/>
  <c r="P477" i="3"/>
  <c r="Q477" i="3"/>
  <c r="R477" i="3"/>
  <c r="T477" i="3"/>
  <c r="L478" i="3"/>
  <c r="M478" i="3"/>
  <c r="N478" i="3"/>
  <c r="O478" i="3"/>
  <c r="P478" i="3"/>
  <c r="Q478" i="3"/>
  <c r="R478" i="3"/>
  <c r="T478" i="3"/>
  <c r="L479" i="3"/>
  <c r="M479" i="3"/>
  <c r="N479" i="3"/>
  <c r="O479" i="3"/>
  <c r="P479" i="3"/>
  <c r="Q479" i="3"/>
  <c r="R479" i="3"/>
  <c r="T479" i="3"/>
  <c r="L480" i="3"/>
  <c r="M480" i="3"/>
  <c r="N480" i="3"/>
  <c r="O480" i="3"/>
  <c r="P480" i="3"/>
  <c r="Q480" i="3"/>
  <c r="R480" i="3"/>
  <c r="T480" i="3"/>
  <c r="L481" i="3"/>
  <c r="M481" i="3"/>
  <c r="N481" i="3"/>
  <c r="O481" i="3"/>
  <c r="P481" i="3"/>
  <c r="Q481" i="3"/>
  <c r="R481" i="3"/>
  <c r="T481" i="3"/>
  <c r="L482" i="3"/>
  <c r="M482" i="3"/>
  <c r="N482" i="3"/>
  <c r="O482" i="3"/>
  <c r="P482" i="3"/>
  <c r="Q482" i="3"/>
  <c r="R482" i="3"/>
  <c r="T482" i="3"/>
  <c r="L483" i="3"/>
  <c r="M483" i="3"/>
  <c r="N483" i="3"/>
  <c r="O483" i="3"/>
  <c r="P483" i="3"/>
  <c r="Q483" i="3"/>
  <c r="R483" i="3"/>
  <c r="T483" i="3"/>
  <c r="L484" i="3"/>
  <c r="M484" i="3"/>
  <c r="N484" i="3"/>
  <c r="O484" i="3"/>
  <c r="P484" i="3"/>
  <c r="Q484" i="3"/>
  <c r="R484" i="3"/>
  <c r="T484" i="3"/>
  <c r="L485" i="3"/>
  <c r="M485" i="3"/>
  <c r="N485" i="3"/>
  <c r="O485" i="3"/>
  <c r="P485" i="3"/>
  <c r="Q485" i="3"/>
  <c r="R485" i="3"/>
  <c r="T485" i="3"/>
  <c r="L486" i="3"/>
  <c r="M486" i="3"/>
  <c r="N486" i="3"/>
  <c r="O486" i="3"/>
  <c r="P486" i="3"/>
  <c r="Q486" i="3"/>
  <c r="R486" i="3"/>
  <c r="T486" i="3"/>
  <c r="L487" i="3"/>
  <c r="M487" i="3"/>
  <c r="N487" i="3"/>
  <c r="O487" i="3"/>
  <c r="P487" i="3"/>
  <c r="Q487" i="3"/>
  <c r="R487" i="3"/>
  <c r="T487" i="3"/>
  <c r="L488" i="3"/>
  <c r="M488" i="3"/>
  <c r="N488" i="3"/>
  <c r="O488" i="3"/>
  <c r="P488" i="3"/>
  <c r="Q488" i="3"/>
  <c r="R488" i="3"/>
  <c r="T488" i="3"/>
  <c r="L489" i="3"/>
  <c r="M489" i="3"/>
  <c r="N489" i="3"/>
  <c r="O489" i="3"/>
  <c r="P489" i="3"/>
  <c r="Q489" i="3"/>
  <c r="R489" i="3"/>
  <c r="T489" i="3"/>
  <c r="L490" i="3"/>
  <c r="M490" i="3"/>
  <c r="N490" i="3"/>
  <c r="O490" i="3"/>
  <c r="P490" i="3"/>
  <c r="Q490" i="3"/>
  <c r="R490" i="3"/>
  <c r="T490" i="3"/>
  <c r="L491" i="3"/>
  <c r="M491" i="3"/>
  <c r="N491" i="3"/>
  <c r="O491" i="3"/>
  <c r="P491" i="3"/>
  <c r="Q491" i="3"/>
  <c r="R491" i="3"/>
  <c r="T491" i="3"/>
  <c r="L492" i="3"/>
  <c r="M492" i="3"/>
  <c r="N492" i="3"/>
  <c r="O492" i="3"/>
  <c r="P492" i="3"/>
  <c r="Q492" i="3"/>
  <c r="R492" i="3"/>
  <c r="T492" i="3"/>
  <c r="L493" i="3"/>
  <c r="M493" i="3"/>
  <c r="N493" i="3"/>
  <c r="O493" i="3"/>
  <c r="P493" i="3"/>
  <c r="Q493" i="3"/>
  <c r="R493" i="3"/>
  <c r="T493" i="3"/>
  <c r="L494" i="3"/>
  <c r="M494" i="3"/>
  <c r="N494" i="3"/>
  <c r="O494" i="3"/>
  <c r="P494" i="3"/>
  <c r="Q494" i="3"/>
  <c r="R494" i="3"/>
  <c r="T494" i="3"/>
  <c r="L495" i="3"/>
  <c r="M495" i="3"/>
  <c r="N495" i="3"/>
  <c r="O495" i="3"/>
  <c r="P495" i="3"/>
  <c r="Q495" i="3"/>
  <c r="R495" i="3"/>
  <c r="T495" i="3"/>
  <c r="L496" i="3"/>
  <c r="M496" i="3"/>
  <c r="N496" i="3"/>
  <c r="O496" i="3"/>
  <c r="P496" i="3"/>
  <c r="Q496" i="3"/>
  <c r="R496" i="3"/>
  <c r="T496" i="3"/>
  <c r="L497" i="3"/>
  <c r="M497" i="3"/>
  <c r="N497" i="3"/>
  <c r="O497" i="3"/>
  <c r="P497" i="3"/>
  <c r="Q497" i="3"/>
  <c r="R497" i="3"/>
  <c r="T497" i="3"/>
  <c r="L498" i="3"/>
  <c r="M498" i="3"/>
  <c r="N498" i="3"/>
  <c r="O498" i="3"/>
  <c r="P498" i="3"/>
  <c r="Q498" i="3"/>
  <c r="R498" i="3"/>
  <c r="T498" i="3"/>
  <c r="L499" i="3"/>
  <c r="M499" i="3"/>
  <c r="N499" i="3"/>
  <c r="O499" i="3"/>
  <c r="P499" i="3"/>
  <c r="Q499" i="3"/>
  <c r="R499" i="3"/>
  <c r="T499" i="3"/>
  <c r="L500" i="3"/>
  <c r="M500" i="3"/>
  <c r="N500" i="3"/>
  <c r="O500" i="3"/>
  <c r="P500" i="3"/>
  <c r="Q500" i="3"/>
  <c r="R500" i="3"/>
  <c r="T500" i="3"/>
  <c r="L501" i="3"/>
  <c r="M501" i="3"/>
  <c r="N501" i="3"/>
  <c r="O501" i="3"/>
  <c r="P501" i="3"/>
  <c r="Q501" i="3"/>
  <c r="R501" i="3"/>
  <c r="T501" i="3"/>
  <c r="L502" i="3"/>
  <c r="M502" i="3"/>
  <c r="N502" i="3"/>
  <c r="O502" i="3"/>
  <c r="P502" i="3"/>
  <c r="Q502" i="3"/>
  <c r="R502" i="3"/>
  <c r="T502" i="3"/>
  <c r="L503" i="3"/>
  <c r="M503" i="3"/>
  <c r="N503" i="3"/>
  <c r="O503" i="3"/>
  <c r="P503" i="3"/>
  <c r="Q503" i="3"/>
  <c r="R503" i="3"/>
  <c r="T503" i="3"/>
  <c r="L504" i="3"/>
  <c r="M504" i="3"/>
  <c r="N504" i="3"/>
  <c r="O504" i="3"/>
  <c r="P504" i="3"/>
  <c r="Q504" i="3"/>
  <c r="R504" i="3"/>
  <c r="T504" i="3"/>
  <c r="L505" i="3"/>
  <c r="M505" i="3"/>
  <c r="N505" i="3"/>
  <c r="O505" i="3"/>
  <c r="P505" i="3"/>
  <c r="Q505" i="3"/>
  <c r="R505" i="3"/>
  <c r="T505" i="3"/>
  <c r="L506" i="3"/>
  <c r="M506" i="3"/>
  <c r="N506" i="3"/>
  <c r="O506" i="3"/>
  <c r="P506" i="3"/>
  <c r="Q506" i="3"/>
  <c r="R506" i="3"/>
  <c r="T506" i="3"/>
  <c r="L507" i="3"/>
  <c r="M507" i="3"/>
  <c r="N507" i="3"/>
  <c r="O507" i="3"/>
  <c r="P507" i="3"/>
  <c r="Q507" i="3"/>
  <c r="R507" i="3"/>
  <c r="T507" i="3"/>
  <c r="L508" i="3"/>
  <c r="M508" i="3"/>
  <c r="N508" i="3"/>
  <c r="O508" i="3"/>
  <c r="P508" i="3"/>
  <c r="Q508" i="3"/>
  <c r="R508" i="3"/>
  <c r="T508" i="3"/>
  <c r="L509" i="3"/>
  <c r="M509" i="3"/>
  <c r="N509" i="3"/>
  <c r="O509" i="3"/>
  <c r="P509" i="3"/>
  <c r="Q509" i="3"/>
  <c r="R509" i="3"/>
  <c r="T509" i="3"/>
  <c r="L510" i="3"/>
  <c r="M510" i="3"/>
  <c r="N510" i="3"/>
  <c r="O510" i="3"/>
  <c r="P510" i="3"/>
  <c r="Q510" i="3"/>
  <c r="R510" i="3"/>
  <c r="T510" i="3"/>
  <c r="L511" i="3"/>
  <c r="M511" i="3"/>
  <c r="N511" i="3"/>
  <c r="O511" i="3"/>
  <c r="P511" i="3"/>
  <c r="Q511" i="3"/>
  <c r="R511" i="3"/>
  <c r="T511" i="3"/>
  <c r="L512" i="3"/>
  <c r="M512" i="3"/>
  <c r="N512" i="3"/>
  <c r="O512" i="3"/>
  <c r="P512" i="3"/>
  <c r="Q512" i="3"/>
  <c r="R512" i="3"/>
  <c r="T512" i="3"/>
  <c r="L513" i="3"/>
  <c r="M513" i="3"/>
  <c r="N513" i="3"/>
  <c r="O513" i="3"/>
  <c r="P513" i="3"/>
  <c r="Q513" i="3"/>
  <c r="R513" i="3"/>
  <c r="T513" i="3"/>
  <c r="L514" i="3"/>
  <c r="M514" i="3"/>
  <c r="N514" i="3"/>
  <c r="O514" i="3"/>
  <c r="P514" i="3"/>
  <c r="Q514" i="3"/>
  <c r="R514" i="3"/>
  <c r="T514" i="3"/>
  <c r="L515" i="3"/>
  <c r="M515" i="3"/>
  <c r="N515" i="3"/>
  <c r="O515" i="3"/>
  <c r="P515" i="3"/>
  <c r="Q515" i="3"/>
  <c r="R515" i="3"/>
  <c r="T515" i="3"/>
  <c r="L516" i="3"/>
  <c r="M516" i="3"/>
  <c r="N516" i="3"/>
  <c r="O516" i="3"/>
  <c r="P516" i="3"/>
  <c r="Q516" i="3"/>
  <c r="R516" i="3"/>
  <c r="T516" i="3"/>
  <c r="L517" i="3"/>
  <c r="M517" i="3"/>
  <c r="N517" i="3"/>
  <c r="O517" i="3"/>
  <c r="P517" i="3"/>
  <c r="Q517" i="3"/>
  <c r="R517" i="3"/>
  <c r="T517" i="3"/>
  <c r="L518" i="3"/>
  <c r="M518" i="3"/>
  <c r="N518" i="3"/>
  <c r="O518" i="3"/>
  <c r="P518" i="3"/>
  <c r="Q518" i="3"/>
  <c r="R518" i="3"/>
  <c r="T518" i="3"/>
  <c r="L519" i="3"/>
  <c r="M519" i="3"/>
  <c r="N519" i="3"/>
  <c r="O519" i="3"/>
  <c r="P519" i="3"/>
  <c r="Q519" i="3"/>
  <c r="R519" i="3"/>
  <c r="T519" i="3"/>
  <c r="L520" i="3"/>
  <c r="M520" i="3"/>
  <c r="N520" i="3"/>
  <c r="O520" i="3"/>
  <c r="P520" i="3"/>
  <c r="Q520" i="3"/>
  <c r="R520" i="3"/>
  <c r="T520" i="3"/>
  <c r="L521" i="3"/>
  <c r="M521" i="3"/>
  <c r="N521" i="3"/>
  <c r="O521" i="3"/>
  <c r="P521" i="3"/>
  <c r="Q521" i="3"/>
  <c r="R521" i="3"/>
  <c r="T521" i="3"/>
  <c r="L522" i="3"/>
  <c r="M522" i="3"/>
  <c r="N522" i="3"/>
  <c r="O522" i="3"/>
  <c r="P522" i="3"/>
  <c r="Q522" i="3"/>
  <c r="R522" i="3"/>
  <c r="T522" i="3"/>
  <c r="L523" i="3"/>
  <c r="M523" i="3"/>
  <c r="N523" i="3"/>
  <c r="O523" i="3"/>
  <c r="P523" i="3"/>
  <c r="Q523" i="3"/>
  <c r="R523" i="3"/>
  <c r="T523" i="3"/>
  <c r="L524" i="3"/>
  <c r="M524" i="3"/>
  <c r="N524" i="3"/>
  <c r="O524" i="3"/>
  <c r="P524" i="3"/>
  <c r="Q524" i="3"/>
  <c r="R524" i="3"/>
  <c r="T524" i="3"/>
  <c r="L525" i="3"/>
  <c r="M525" i="3"/>
  <c r="N525" i="3"/>
  <c r="O525" i="3"/>
  <c r="P525" i="3"/>
  <c r="Q525" i="3"/>
  <c r="R525" i="3"/>
  <c r="T525" i="3"/>
  <c r="L526" i="3"/>
  <c r="M526" i="3"/>
  <c r="N526" i="3"/>
  <c r="O526" i="3"/>
  <c r="P526" i="3"/>
  <c r="Q526" i="3"/>
  <c r="R526" i="3"/>
  <c r="T526" i="3"/>
  <c r="L527" i="3"/>
  <c r="M527" i="3"/>
  <c r="N527" i="3"/>
  <c r="O527" i="3"/>
  <c r="P527" i="3"/>
  <c r="Q527" i="3"/>
  <c r="R527" i="3"/>
  <c r="T527" i="3"/>
  <c r="L528" i="3"/>
  <c r="M528" i="3"/>
  <c r="N528" i="3"/>
  <c r="O528" i="3"/>
  <c r="P528" i="3"/>
  <c r="Q528" i="3"/>
  <c r="R528" i="3"/>
  <c r="T528" i="3"/>
  <c r="L529" i="3"/>
  <c r="M529" i="3"/>
  <c r="N529" i="3"/>
  <c r="O529" i="3"/>
  <c r="P529" i="3"/>
  <c r="Q529" i="3"/>
  <c r="R529" i="3"/>
  <c r="T529" i="3"/>
  <c r="L530" i="3"/>
  <c r="M530" i="3"/>
  <c r="N530" i="3"/>
  <c r="O530" i="3"/>
  <c r="P530" i="3"/>
  <c r="Q530" i="3"/>
  <c r="R530" i="3"/>
  <c r="T530" i="3"/>
  <c r="L531" i="3"/>
  <c r="M531" i="3"/>
  <c r="N531" i="3"/>
  <c r="O531" i="3"/>
  <c r="P531" i="3"/>
  <c r="Q531" i="3"/>
  <c r="R531" i="3"/>
  <c r="T531" i="3"/>
  <c r="L532" i="3"/>
  <c r="M532" i="3"/>
  <c r="N532" i="3"/>
  <c r="O532" i="3"/>
  <c r="P532" i="3"/>
  <c r="Q532" i="3"/>
  <c r="R532" i="3"/>
  <c r="T532" i="3"/>
  <c r="L533" i="3"/>
  <c r="M533" i="3"/>
  <c r="N533" i="3"/>
  <c r="O533" i="3"/>
  <c r="P533" i="3"/>
  <c r="Q533" i="3"/>
  <c r="R533" i="3"/>
  <c r="T533" i="3"/>
  <c r="L534" i="3"/>
  <c r="M534" i="3"/>
  <c r="N534" i="3"/>
  <c r="O534" i="3"/>
  <c r="P534" i="3"/>
  <c r="Q534" i="3"/>
  <c r="R534" i="3"/>
  <c r="T534" i="3"/>
  <c r="L535" i="3"/>
  <c r="M535" i="3"/>
  <c r="N535" i="3"/>
  <c r="O535" i="3"/>
  <c r="P535" i="3"/>
  <c r="Q535" i="3"/>
  <c r="R535" i="3"/>
  <c r="T535" i="3"/>
  <c r="L536" i="3"/>
  <c r="M536" i="3"/>
  <c r="N536" i="3"/>
  <c r="O536" i="3"/>
  <c r="P536" i="3"/>
  <c r="Q536" i="3"/>
  <c r="R536" i="3"/>
  <c r="T536" i="3"/>
  <c r="L537" i="3"/>
  <c r="M537" i="3"/>
  <c r="N537" i="3"/>
  <c r="O537" i="3"/>
  <c r="P537" i="3"/>
  <c r="Q537" i="3"/>
  <c r="R537" i="3"/>
  <c r="T537" i="3"/>
  <c r="L538" i="3"/>
  <c r="M538" i="3"/>
  <c r="N538" i="3"/>
  <c r="O538" i="3"/>
  <c r="P538" i="3"/>
  <c r="Q538" i="3"/>
  <c r="R538" i="3"/>
  <c r="T538" i="3"/>
  <c r="L539" i="3"/>
  <c r="M539" i="3"/>
  <c r="N539" i="3"/>
  <c r="O539" i="3"/>
  <c r="P539" i="3"/>
  <c r="Q539" i="3"/>
  <c r="R539" i="3"/>
  <c r="T539" i="3"/>
  <c r="L540" i="3"/>
  <c r="M540" i="3"/>
  <c r="N540" i="3"/>
  <c r="O540" i="3"/>
  <c r="P540" i="3"/>
  <c r="Q540" i="3"/>
  <c r="R540" i="3"/>
  <c r="T540" i="3"/>
  <c r="L541" i="3"/>
  <c r="M541" i="3"/>
  <c r="N541" i="3"/>
  <c r="O541" i="3"/>
  <c r="P541" i="3"/>
  <c r="Q541" i="3"/>
  <c r="R541" i="3"/>
  <c r="T541" i="3"/>
  <c r="L542" i="3"/>
  <c r="M542" i="3"/>
  <c r="N542" i="3"/>
  <c r="O542" i="3"/>
  <c r="P542" i="3"/>
  <c r="Q542" i="3"/>
  <c r="R542" i="3"/>
  <c r="T542" i="3"/>
  <c r="L543" i="3"/>
  <c r="M543" i="3"/>
  <c r="N543" i="3"/>
  <c r="O543" i="3"/>
  <c r="P543" i="3"/>
  <c r="Q543" i="3"/>
  <c r="R543" i="3"/>
  <c r="T543" i="3"/>
  <c r="L544" i="3"/>
  <c r="M544" i="3"/>
  <c r="N544" i="3"/>
  <c r="O544" i="3"/>
  <c r="P544" i="3"/>
  <c r="Q544" i="3"/>
  <c r="R544" i="3"/>
  <c r="T544" i="3"/>
  <c r="L545" i="3"/>
  <c r="M545" i="3"/>
  <c r="N545" i="3"/>
  <c r="O545" i="3"/>
  <c r="P545" i="3"/>
  <c r="Q545" i="3"/>
  <c r="R545" i="3"/>
  <c r="T545" i="3"/>
  <c r="L546" i="3"/>
  <c r="M546" i="3"/>
  <c r="N546" i="3"/>
  <c r="O546" i="3"/>
  <c r="P546" i="3"/>
  <c r="Q546" i="3"/>
  <c r="R546" i="3"/>
  <c r="T546" i="3"/>
  <c r="L547" i="3"/>
  <c r="M547" i="3"/>
  <c r="N547" i="3"/>
  <c r="O547" i="3"/>
  <c r="P547" i="3"/>
  <c r="Q547" i="3"/>
  <c r="R547" i="3"/>
  <c r="T547" i="3"/>
  <c r="L548" i="3"/>
  <c r="M548" i="3"/>
  <c r="N548" i="3"/>
  <c r="O548" i="3"/>
  <c r="P548" i="3"/>
  <c r="Q548" i="3"/>
  <c r="R548" i="3"/>
  <c r="T548" i="3"/>
  <c r="L549" i="3"/>
  <c r="M549" i="3"/>
  <c r="N549" i="3"/>
  <c r="O549" i="3"/>
  <c r="P549" i="3"/>
  <c r="Q549" i="3"/>
  <c r="R549" i="3"/>
  <c r="T549" i="3"/>
  <c r="L550" i="3"/>
  <c r="M550" i="3"/>
  <c r="N550" i="3"/>
  <c r="O550" i="3"/>
  <c r="P550" i="3"/>
  <c r="Q550" i="3"/>
  <c r="R550" i="3"/>
  <c r="T550" i="3"/>
  <c r="L551" i="3"/>
  <c r="M551" i="3"/>
  <c r="N551" i="3"/>
  <c r="O551" i="3"/>
  <c r="P551" i="3"/>
  <c r="Q551" i="3"/>
  <c r="R551" i="3"/>
  <c r="T551" i="3"/>
  <c r="L552" i="3"/>
  <c r="M552" i="3"/>
  <c r="N552" i="3"/>
  <c r="O552" i="3"/>
  <c r="P552" i="3"/>
  <c r="Q552" i="3"/>
  <c r="R552" i="3"/>
  <c r="T552" i="3"/>
  <c r="L553" i="3"/>
  <c r="M553" i="3"/>
  <c r="N553" i="3"/>
  <c r="O553" i="3"/>
  <c r="P553" i="3"/>
  <c r="Q553" i="3"/>
  <c r="R553" i="3"/>
  <c r="T553" i="3"/>
  <c r="L554" i="3"/>
  <c r="M554" i="3"/>
  <c r="N554" i="3"/>
  <c r="O554" i="3"/>
  <c r="P554" i="3"/>
  <c r="Q554" i="3"/>
  <c r="R554" i="3"/>
  <c r="T554" i="3"/>
  <c r="L555" i="3"/>
  <c r="M555" i="3"/>
  <c r="N555" i="3"/>
  <c r="O555" i="3"/>
  <c r="P555" i="3"/>
  <c r="Q555" i="3"/>
  <c r="R555" i="3"/>
  <c r="T555" i="3"/>
  <c r="L556" i="3"/>
  <c r="M556" i="3"/>
  <c r="N556" i="3"/>
  <c r="O556" i="3"/>
  <c r="P556" i="3"/>
  <c r="Q556" i="3"/>
  <c r="R556" i="3"/>
  <c r="T556" i="3"/>
  <c r="L557" i="3"/>
  <c r="M557" i="3"/>
  <c r="N557" i="3"/>
  <c r="O557" i="3"/>
  <c r="P557" i="3"/>
  <c r="Q557" i="3"/>
  <c r="R557" i="3"/>
  <c r="T557" i="3"/>
  <c r="L558" i="3"/>
  <c r="M558" i="3"/>
  <c r="N558" i="3"/>
  <c r="O558" i="3"/>
  <c r="P558" i="3"/>
  <c r="Q558" i="3"/>
  <c r="R558" i="3"/>
  <c r="T558" i="3"/>
  <c r="L559" i="3"/>
  <c r="M559" i="3"/>
  <c r="N559" i="3"/>
  <c r="O559" i="3"/>
  <c r="P559" i="3"/>
  <c r="Q559" i="3"/>
  <c r="R559" i="3"/>
  <c r="T559" i="3"/>
  <c r="L560" i="3"/>
  <c r="M560" i="3"/>
  <c r="N560" i="3"/>
  <c r="O560" i="3"/>
  <c r="P560" i="3"/>
  <c r="Q560" i="3"/>
  <c r="R560" i="3"/>
  <c r="T560" i="3"/>
  <c r="L561" i="3"/>
  <c r="M561" i="3"/>
  <c r="N561" i="3"/>
  <c r="O561" i="3"/>
  <c r="P561" i="3"/>
  <c r="Q561" i="3"/>
  <c r="R561" i="3"/>
  <c r="T561" i="3"/>
  <c r="L562" i="3"/>
  <c r="M562" i="3"/>
  <c r="N562" i="3"/>
  <c r="O562" i="3"/>
  <c r="P562" i="3"/>
  <c r="Q562" i="3"/>
  <c r="R562" i="3"/>
  <c r="T562" i="3"/>
  <c r="L563" i="3"/>
  <c r="M563" i="3"/>
  <c r="N563" i="3"/>
  <c r="O563" i="3"/>
  <c r="P563" i="3"/>
  <c r="Q563" i="3"/>
  <c r="R563" i="3"/>
  <c r="T563" i="3"/>
  <c r="L564" i="3"/>
  <c r="M564" i="3"/>
  <c r="N564" i="3"/>
  <c r="O564" i="3"/>
  <c r="P564" i="3"/>
  <c r="Q564" i="3"/>
  <c r="R564" i="3"/>
  <c r="T564" i="3"/>
  <c r="L565" i="3"/>
  <c r="M565" i="3"/>
  <c r="N565" i="3"/>
  <c r="O565" i="3"/>
  <c r="P565" i="3"/>
  <c r="Q565" i="3"/>
  <c r="R565" i="3"/>
  <c r="T565" i="3"/>
  <c r="L566" i="3"/>
  <c r="M566" i="3"/>
  <c r="N566" i="3"/>
  <c r="O566" i="3"/>
  <c r="P566" i="3"/>
  <c r="Q566" i="3"/>
  <c r="R566" i="3"/>
  <c r="T566" i="3"/>
  <c r="L567" i="3"/>
  <c r="M567" i="3"/>
  <c r="N567" i="3"/>
  <c r="O567" i="3"/>
  <c r="P567" i="3"/>
  <c r="Q567" i="3"/>
  <c r="R567" i="3"/>
  <c r="T567" i="3"/>
  <c r="L568" i="3"/>
  <c r="M568" i="3"/>
  <c r="N568" i="3"/>
  <c r="O568" i="3"/>
  <c r="P568" i="3"/>
  <c r="Q568" i="3"/>
  <c r="R568" i="3"/>
  <c r="T568" i="3"/>
  <c r="L569" i="3"/>
  <c r="M569" i="3"/>
  <c r="N569" i="3"/>
  <c r="O569" i="3"/>
  <c r="P569" i="3"/>
  <c r="Q569" i="3"/>
  <c r="R569" i="3"/>
  <c r="T569" i="3"/>
  <c r="L570" i="3"/>
  <c r="M570" i="3"/>
  <c r="N570" i="3"/>
  <c r="O570" i="3"/>
  <c r="P570" i="3"/>
  <c r="Q570" i="3"/>
  <c r="R570" i="3"/>
  <c r="T570" i="3"/>
  <c r="L571" i="3"/>
  <c r="M571" i="3"/>
  <c r="N571" i="3"/>
  <c r="O571" i="3"/>
  <c r="P571" i="3"/>
  <c r="Q571" i="3"/>
  <c r="R571" i="3"/>
  <c r="T571" i="3"/>
  <c r="L572" i="3"/>
  <c r="M572" i="3"/>
  <c r="N572" i="3"/>
  <c r="O572" i="3"/>
  <c r="P572" i="3"/>
  <c r="Q572" i="3"/>
  <c r="R572" i="3"/>
  <c r="T572" i="3"/>
  <c r="L573" i="3"/>
  <c r="M573" i="3"/>
  <c r="N573" i="3"/>
  <c r="O573" i="3"/>
  <c r="P573" i="3"/>
  <c r="Q573" i="3"/>
  <c r="R573" i="3"/>
  <c r="T573" i="3"/>
  <c r="L574" i="3"/>
  <c r="M574" i="3"/>
  <c r="N574" i="3"/>
  <c r="O574" i="3"/>
  <c r="P574" i="3"/>
  <c r="Q574" i="3"/>
  <c r="R574" i="3"/>
  <c r="T574" i="3"/>
  <c r="L575" i="3"/>
  <c r="M575" i="3"/>
  <c r="N575" i="3"/>
  <c r="O575" i="3"/>
  <c r="P575" i="3"/>
  <c r="Q575" i="3"/>
  <c r="R575" i="3"/>
  <c r="T575" i="3"/>
  <c r="L576" i="3"/>
  <c r="M576" i="3"/>
  <c r="N576" i="3"/>
  <c r="O576" i="3"/>
  <c r="P576" i="3"/>
  <c r="Q576" i="3"/>
  <c r="R576" i="3"/>
  <c r="T576" i="3"/>
  <c r="L577" i="3"/>
  <c r="M577" i="3"/>
  <c r="N577" i="3"/>
  <c r="O577" i="3"/>
  <c r="P577" i="3"/>
  <c r="Q577" i="3"/>
  <c r="R577" i="3"/>
  <c r="T577" i="3"/>
  <c r="L578" i="3"/>
  <c r="M578" i="3"/>
  <c r="N578" i="3"/>
  <c r="O578" i="3"/>
  <c r="P578" i="3"/>
  <c r="Q578" i="3"/>
  <c r="R578" i="3"/>
  <c r="T578" i="3"/>
  <c r="L579" i="3"/>
  <c r="M579" i="3"/>
  <c r="N579" i="3"/>
  <c r="O579" i="3"/>
  <c r="P579" i="3"/>
  <c r="Q579" i="3"/>
  <c r="R579" i="3"/>
  <c r="T579" i="3"/>
  <c r="L580" i="3"/>
  <c r="M580" i="3"/>
  <c r="N580" i="3"/>
  <c r="O580" i="3"/>
  <c r="P580" i="3"/>
  <c r="Q580" i="3"/>
  <c r="R580" i="3"/>
  <c r="T580" i="3"/>
  <c r="L581" i="3"/>
  <c r="M581" i="3"/>
  <c r="N581" i="3"/>
  <c r="O581" i="3"/>
  <c r="P581" i="3"/>
  <c r="Q581" i="3"/>
  <c r="R581" i="3"/>
  <c r="T581" i="3"/>
  <c r="L582" i="3"/>
  <c r="M582" i="3"/>
  <c r="N582" i="3"/>
  <c r="O582" i="3"/>
  <c r="P582" i="3"/>
  <c r="Q582" i="3"/>
  <c r="R582" i="3"/>
  <c r="T582" i="3"/>
  <c r="L583" i="3"/>
  <c r="M583" i="3"/>
  <c r="N583" i="3"/>
  <c r="O583" i="3"/>
  <c r="P583" i="3"/>
  <c r="Q583" i="3"/>
  <c r="R583" i="3"/>
  <c r="T583" i="3"/>
  <c r="L584" i="3"/>
  <c r="M584" i="3"/>
  <c r="N584" i="3"/>
  <c r="O584" i="3"/>
  <c r="P584" i="3"/>
  <c r="Q584" i="3"/>
  <c r="R584" i="3"/>
  <c r="T584" i="3"/>
  <c r="L585" i="3"/>
  <c r="M585" i="3"/>
  <c r="N585" i="3"/>
  <c r="O585" i="3"/>
  <c r="P585" i="3"/>
  <c r="Q585" i="3"/>
  <c r="R585" i="3"/>
  <c r="T585" i="3"/>
  <c r="L586" i="3"/>
  <c r="M586" i="3"/>
  <c r="N586" i="3"/>
  <c r="O586" i="3"/>
  <c r="P586" i="3"/>
  <c r="Q586" i="3"/>
  <c r="R586" i="3"/>
  <c r="T586" i="3"/>
  <c r="L587" i="3"/>
  <c r="M587" i="3"/>
  <c r="N587" i="3"/>
  <c r="O587" i="3"/>
  <c r="P587" i="3"/>
  <c r="Q587" i="3"/>
  <c r="R587" i="3"/>
  <c r="T587" i="3"/>
  <c r="L588" i="3"/>
  <c r="M588" i="3"/>
  <c r="N588" i="3"/>
  <c r="O588" i="3"/>
  <c r="P588" i="3"/>
  <c r="Q588" i="3"/>
  <c r="R588" i="3"/>
  <c r="T588" i="3"/>
  <c r="L589" i="3"/>
  <c r="M589" i="3"/>
  <c r="N589" i="3"/>
  <c r="O589" i="3"/>
  <c r="P589" i="3"/>
  <c r="Q589" i="3"/>
  <c r="R589" i="3"/>
  <c r="T589" i="3"/>
  <c r="L590" i="3"/>
  <c r="M590" i="3"/>
  <c r="N590" i="3"/>
  <c r="O590" i="3"/>
  <c r="P590" i="3"/>
  <c r="Q590" i="3"/>
  <c r="R590" i="3"/>
  <c r="T590" i="3"/>
  <c r="L591" i="3"/>
  <c r="M591" i="3"/>
  <c r="N591" i="3"/>
  <c r="O591" i="3"/>
  <c r="P591" i="3"/>
  <c r="Q591" i="3"/>
  <c r="R591" i="3"/>
  <c r="T591" i="3"/>
  <c r="L592" i="3"/>
  <c r="M592" i="3"/>
  <c r="N592" i="3"/>
  <c r="O592" i="3"/>
  <c r="P592" i="3"/>
  <c r="Q592" i="3"/>
  <c r="R592" i="3"/>
  <c r="T592" i="3"/>
  <c r="L593" i="3"/>
  <c r="M593" i="3"/>
  <c r="N593" i="3"/>
  <c r="O593" i="3"/>
  <c r="P593" i="3"/>
  <c r="Q593" i="3"/>
  <c r="R593" i="3"/>
  <c r="T593" i="3"/>
  <c r="L594" i="3"/>
  <c r="M594" i="3"/>
  <c r="N594" i="3"/>
  <c r="O594" i="3"/>
  <c r="P594" i="3"/>
  <c r="Q594" i="3"/>
  <c r="R594" i="3"/>
  <c r="T594" i="3"/>
  <c r="L595" i="3"/>
  <c r="M595" i="3"/>
  <c r="N595" i="3"/>
  <c r="O595" i="3"/>
  <c r="P595" i="3"/>
  <c r="Q595" i="3"/>
  <c r="R595" i="3"/>
  <c r="T595" i="3"/>
  <c r="L596" i="3"/>
  <c r="M596" i="3"/>
  <c r="N596" i="3"/>
  <c r="O596" i="3"/>
  <c r="P596" i="3"/>
  <c r="Q596" i="3"/>
  <c r="R596" i="3"/>
  <c r="T596" i="3"/>
  <c r="L597" i="3"/>
  <c r="M597" i="3"/>
  <c r="N597" i="3"/>
  <c r="O597" i="3"/>
  <c r="P597" i="3"/>
  <c r="Q597" i="3"/>
  <c r="R597" i="3"/>
  <c r="T597" i="3"/>
  <c r="L598" i="3"/>
  <c r="M598" i="3"/>
  <c r="N598" i="3"/>
  <c r="O598" i="3"/>
  <c r="P598" i="3"/>
  <c r="Q598" i="3"/>
  <c r="R598" i="3"/>
  <c r="T598" i="3"/>
  <c r="L599" i="3"/>
  <c r="M599" i="3"/>
  <c r="N599" i="3"/>
  <c r="O599" i="3"/>
  <c r="P599" i="3"/>
  <c r="Q599" i="3"/>
  <c r="R599" i="3"/>
  <c r="T599" i="3"/>
  <c r="L600" i="3"/>
  <c r="M600" i="3"/>
  <c r="N600" i="3"/>
  <c r="O600" i="3"/>
  <c r="P600" i="3"/>
  <c r="Q600" i="3"/>
  <c r="R600" i="3"/>
  <c r="T600" i="3"/>
  <c r="L601" i="3"/>
  <c r="M601" i="3"/>
  <c r="N601" i="3"/>
  <c r="O601" i="3"/>
  <c r="P601" i="3"/>
  <c r="Q601" i="3"/>
  <c r="R601" i="3"/>
  <c r="T601" i="3"/>
  <c r="L602" i="3"/>
  <c r="M602" i="3"/>
  <c r="N602" i="3"/>
  <c r="O602" i="3"/>
  <c r="P602" i="3"/>
  <c r="Q602" i="3"/>
  <c r="R602" i="3"/>
  <c r="T602" i="3"/>
  <c r="L603" i="3"/>
  <c r="M603" i="3"/>
  <c r="N603" i="3"/>
  <c r="O603" i="3"/>
  <c r="P603" i="3"/>
  <c r="Q603" i="3"/>
  <c r="R603" i="3"/>
  <c r="T603" i="3"/>
  <c r="L604" i="3"/>
  <c r="M604" i="3"/>
  <c r="N604" i="3"/>
  <c r="O604" i="3"/>
  <c r="P604" i="3"/>
  <c r="Q604" i="3"/>
  <c r="R604" i="3"/>
  <c r="T604" i="3"/>
  <c r="L605" i="3"/>
  <c r="M605" i="3"/>
  <c r="N605" i="3"/>
  <c r="O605" i="3"/>
  <c r="P605" i="3"/>
  <c r="Q605" i="3"/>
  <c r="R605" i="3"/>
  <c r="T605" i="3"/>
  <c r="L606" i="3"/>
  <c r="M606" i="3"/>
  <c r="N606" i="3"/>
  <c r="O606" i="3"/>
  <c r="P606" i="3"/>
  <c r="Q606" i="3"/>
  <c r="R606" i="3"/>
  <c r="T606" i="3"/>
  <c r="L607" i="3"/>
  <c r="M607" i="3"/>
  <c r="N607" i="3"/>
  <c r="O607" i="3"/>
  <c r="P607" i="3"/>
  <c r="Q607" i="3"/>
  <c r="R607" i="3"/>
  <c r="T607" i="3"/>
  <c r="L608" i="3"/>
  <c r="M608" i="3"/>
  <c r="N608" i="3"/>
  <c r="O608" i="3"/>
  <c r="P608" i="3"/>
  <c r="Q608" i="3"/>
  <c r="R608" i="3"/>
  <c r="T608" i="3"/>
  <c r="L609" i="3"/>
  <c r="M609" i="3"/>
  <c r="N609" i="3"/>
  <c r="O609" i="3"/>
  <c r="P609" i="3"/>
  <c r="Q609" i="3"/>
  <c r="R609" i="3"/>
  <c r="T609" i="3"/>
  <c r="L610" i="3"/>
  <c r="M610" i="3"/>
  <c r="N610" i="3"/>
  <c r="O610" i="3"/>
  <c r="P610" i="3"/>
  <c r="Q610" i="3"/>
  <c r="R610" i="3"/>
  <c r="T610" i="3"/>
  <c r="L611" i="3"/>
  <c r="M611" i="3"/>
  <c r="N611" i="3"/>
  <c r="O611" i="3"/>
  <c r="P611" i="3"/>
  <c r="Q611" i="3"/>
  <c r="R611" i="3"/>
  <c r="T611" i="3"/>
  <c r="L612" i="3"/>
  <c r="M612" i="3"/>
  <c r="N612" i="3"/>
  <c r="O612" i="3"/>
  <c r="P612" i="3"/>
  <c r="Q612" i="3"/>
  <c r="R612" i="3"/>
  <c r="T612" i="3"/>
  <c r="L613" i="3"/>
  <c r="M613" i="3"/>
  <c r="N613" i="3"/>
  <c r="O613" i="3"/>
  <c r="P613" i="3"/>
  <c r="Q613" i="3"/>
  <c r="R613" i="3"/>
  <c r="T613" i="3"/>
  <c r="L614" i="3"/>
  <c r="M614" i="3"/>
  <c r="N614" i="3"/>
  <c r="O614" i="3"/>
  <c r="P614" i="3"/>
  <c r="Q614" i="3"/>
  <c r="R614" i="3"/>
  <c r="T614" i="3"/>
  <c r="L615" i="3"/>
  <c r="M615" i="3"/>
  <c r="N615" i="3"/>
  <c r="O615" i="3"/>
  <c r="P615" i="3"/>
  <c r="Q615" i="3"/>
  <c r="R615" i="3"/>
  <c r="T615" i="3"/>
  <c r="L616" i="3"/>
  <c r="M616" i="3"/>
  <c r="N616" i="3"/>
  <c r="O616" i="3"/>
  <c r="P616" i="3"/>
  <c r="Q616" i="3"/>
  <c r="R616" i="3"/>
  <c r="T616" i="3"/>
  <c r="L617" i="3"/>
  <c r="M617" i="3"/>
  <c r="N617" i="3"/>
  <c r="O617" i="3"/>
  <c r="P617" i="3"/>
  <c r="Q617" i="3"/>
  <c r="R617" i="3"/>
  <c r="T617" i="3"/>
  <c r="L618" i="3"/>
  <c r="M618" i="3"/>
  <c r="N618" i="3"/>
  <c r="O618" i="3"/>
  <c r="P618" i="3"/>
  <c r="Q618" i="3"/>
  <c r="R618" i="3"/>
  <c r="T618" i="3"/>
  <c r="L619" i="3"/>
  <c r="M619" i="3"/>
  <c r="N619" i="3"/>
  <c r="O619" i="3"/>
  <c r="P619" i="3"/>
  <c r="Q619" i="3"/>
  <c r="R619" i="3"/>
  <c r="T619" i="3"/>
  <c r="L620" i="3"/>
  <c r="M620" i="3"/>
  <c r="N620" i="3"/>
  <c r="O620" i="3"/>
  <c r="P620" i="3"/>
  <c r="Q620" i="3"/>
  <c r="R620" i="3"/>
  <c r="T620" i="3"/>
  <c r="L621" i="3"/>
  <c r="M621" i="3"/>
  <c r="N621" i="3"/>
  <c r="O621" i="3"/>
  <c r="P621" i="3"/>
  <c r="Q621" i="3"/>
  <c r="R621" i="3"/>
  <c r="T621" i="3"/>
  <c r="L622" i="3"/>
  <c r="M622" i="3"/>
  <c r="N622" i="3"/>
  <c r="O622" i="3"/>
  <c r="P622" i="3"/>
  <c r="Q622" i="3"/>
  <c r="R622" i="3"/>
  <c r="T622" i="3"/>
  <c r="L623" i="3"/>
  <c r="M623" i="3"/>
  <c r="N623" i="3"/>
  <c r="O623" i="3"/>
  <c r="P623" i="3"/>
  <c r="Q623" i="3"/>
  <c r="R623" i="3"/>
  <c r="T623" i="3"/>
  <c r="L624" i="3"/>
  <c r="M624" i="3"/>
  <c r="N624" i="3"/>
  <c r="O624" i="3"/>
  <c r="P624" i="3"/>
  <c r="Q624" i="3"/>
  <c r="R624" i="3"/>
  <c r="T624" i="3"/>
  <c r="L625" i="3"/>
  <c r="M625" i="3"/>
  <c r="N625" i="3"/>
  <c r="O625" i="3"/>
  <c r="P625" i="3"/>
  <c r="Q625" i="3"/>
  <c r="R625" i="3"/>
  <c r="T625" i="3"/>
  <c r="L626" i="3"/>
  <c r="M626" i="3"/>
  <c r="N626" i="3"/>
  <c r="O626" i="3"/>
  <c r="P626" i="3"/>
  <c r="Q626" i="3"/>
  <c r="R626" i="3"/>
  <c r="T626" i="3"/>
  <c r="L627" i="3"/>
  <c r="M627" i="3"/>
  <c r="N627" i="3"/>
  <c r="O627" i="3"/>
  <c r="P627" i="3"/>
  <c r="Q627" i="3"/>
  <c r="R627" i="3"/>
  <c r="T627" i="3"/>
  <c r="L628" i="3"/>
  <c r="M628" i="3"/>
  <c r="N628" i="3"/>
  <c r="O628" i="3"/>
  <c r="P628" i="3"/>
  <c r="Q628" i="3"/>
  <c r="R628" i="3"/>
  <c r="T628" i="3"/>
  <c r="L629" i="3"/>
  <c r="M629" i="3"/>
  <c r="N629" i="3"/>
  <c r="O629" i="3"/>
  <c r="P629" i="3"/>
  <c r="Q629" i="3"/>
  <c r="R629" i="3"/>
  <c r="T629" i="3"/>
  <c r="L630" i="3"/>
  <c r="M630" i="3"/>
  <c r="N630" i="3"/>
  <c r="O630" i="3"/>
  <c r="P630" i="3"/>
  <c r="Q630" i="3"/>
  <c r="R630" i="3"/>
  <c r="T630" i="3"/>
  <c r="L631" i="3"/>
  <c r="M631" i="3"/>
  <c r="N631" i="3"/>
  <c r="O631" i="3"/>
  <c r="P631" i="3"/>
  <c r="Q631" i="3"/>
  <c r="R631" i="3"/>
  <c r="T631" i="3"/>
  <c r="L632" i="3"/>
  <c r="M632" i="3"/>
  <c r="N632" i="3"/>
  <c r="O632" i="3"/>
  <c r="P632" i="3"/>
  <c r="Q632" i="3"/>
  <c r="R632" i="3"/>
  <c r="T632" i="3"/>
  <c r="L633" i="3"/>
  <c r="M633" i="3"/>
  <c r="N633" i="3"/>
  <c r="O633" i="3"/>
  <c r="P633" i="3"/>
  <c r="Q633" i="3"/>
  <c r="R633" i="3"/>
  <c r="T633" i="3"/>
  <c r="L634" i="3"/>
  <c r="M634" i="3"/>
  <c r="N634" i="3"/>
  <c r="O634" i="3"/>
  <c r="P634" i="3"/>
  <c r="Q634" i="3"/>
  <c r="R634" i="3"/>
  <c r="T634" i="3"/>
  <c r="L635" i="3"/>
  <c r="M635" i="3"/>
  <c r="N635" i="3"/>
  <c r="O635" i="3"/>
  <c r="P635" i="3"/>
  <c r="Q635" i="3"/>
  <c r="R635" i="3"/>
  <c r="T635" i="3"/>
  <c r="L636" i="3"/>
  <c r="M636" i="3"/>
  <c r="N636" i="3"/>
  <c r="O636" i="3"/>
  <c r="P636" i="3"/>
  <c r="Q636" i="3"/>
  <c r="R636" i="3"/>
  <c r="T636" i="3"/>
  <c r="L637" i="3"/>
  <c r="M637" i="3"/>
  <c r="N637" i="3"/>
  <c r="O637" i="3"/>
  <c r="P637" i="3"/>
  <c r="Q637" i="3"/>
  <c r="R637" i="3"/>
  <c r="T637" i="3"/>
  <c r="L638" i="3"/>
  <c r="M638" i="3"/>
  <c r="N638" i="3"/>
  <c r="O638" i="3"/>
  <c r="P638" i="3"/>
  <c r="Q638" i="3"/>
  <c r="R638" i="3"/>
  <c r="T638" i="3"/>
  <c r="L639" i="3"/>
  <c r="M639" i="3"/>
  <c r="N639" i="3"/>
  <c r="O639" i="3"/>
  <c r="P639" i="3"/>
  <c r="Q639" i="3"/>
  <c r="R639" i="3"/>
  <c r="T639" i="3"/>
  <c r="L640" i="3"/>
  <c r="M640" i="3"/>
  <c r="N640" i="3"/>
  <c r="O640" i="3"/>
  <c r="P640" i="3"/>
  <c r="Q640" i="3"/>
  <c r="R640" i="3"/>
  <c r="T640" i="3"/>
  <c r="L641" i="3"/>
  <c r="M641" i="3"/>
  <c r="N641" i="3"/>
  <c r="O641" i="3"/>
  <c r="P641" i="3"/>
  <c r="Q641" i="3"/>
  <c r="R641" i="3"/>
  <c r="T641" i="3"/>
  <c r="L642" i="3"/>
  <c r="M642" i="3"/>
  <c r="N642" i="3"/>
  <c r="O642" i="3"/>
  <c r="P642" i="3"/>
  <c r="Q642" i="3"/>
  <c r="R642" i="3"/>
  <c r="T642" i="3"/>
  <c r="L643" i="3"/>
  <c r="M643" i="3"/>
  <c r="N643" i="3"/>
  <c r="O643" i="3"/>
  <c r="P643" i="3"/>
  <c r="Q643" i="3"/>
  <c r="R643" i="3"/>
  <c r="T643" i="3"/>
  <c r="L644" i="3"/>
  <c r="M644" i="3"/>
  <c r="N644" i="3"/>
  <c r="O644" i="3"/>
  <c r="P644" i="3"/>
  <c r="Q644" i="3"/>
  <c r="R644" i="3"/>
  <c r="T644" i="3"/>
  <c r="L645" i="3"/>
  <c r="M645" i="3"/>
  <c r="N645" i="3"/>
  <c r="O645" i="3"/>
  <c r="P645" i="3"/>
  <c r="Q645" i="3"/>
  <c r="R645" i="3"/>
  <c r="T645" i="3"/>
  <c r="L646" i="3"/>
  <c r="M646" i="3"/>
  <c r="N646" i="3"/>
  <c r="O646" i="3"/>
  <c r="P646" i="3"/>
  <c r="Q646" i="3"/>
  <c r="R646" i="3"/>
  <c r="T646" i="3"/>
  <c r="L647" i="3"/>
  <c r="M647" i="3"/>
  <c r="N647" i="3"/>
  <c r="O647" i="3"/>
  <c r="P647" i="3"/>
  <c r="Q647" i="3"/>
  <c r="R647" i="3"/>
  <c r="T647" i="3"/>
  <c r="L648" i="3"/>
  <c r="M648" i="3"/>
  <c r="N648" i="3"/>
  <c r="O648" i="3"/>
  <c r="P648" i="3"/>
  <c r="Q648" i="3"/>
  <c r="R648" i="3"/>
  <c r="T648" i="3"/>
  <c r="L649" i="3"/>
  <c r="M649" i="3"/>
  <c r="N649" i="3"/>
  <c r="O649" i="3"/>
  <c r="P649" i="3"/>
  <c r="Q649" i="3"/>
  <c r="R649" i="3"/>
  <c r="T649" i="3"/>
  <c r="L650" i="3"/>
  <c r="M650" i="3"/>
  <c r="N650" i="3"/>
  <c r="O650" i="3"/>
  <c r="P650" i="3"/>
  <c r="Q650" i="3"/>
  <c r="R650" i="3"/>
  <c r="T650" i="3"/>
  <c r="L651" i="3"/>
  <c r="M651" i="3"/>
  <c r="N651" i="3"/>
  <c r="O651" i="3"/>
  <c r="P651" i="3"/>
  <c r="Q651" i="3"/>
  <c r="R651" i="3"/>
  <c r="T651" i="3"/>
  <c r="L652" i="3"/>
  <c r="M652" i="3"/>
  <c r="N652" i="3"/>
  <c r="O652" i="3"/>
  <c r="P652" i="3"/>
  <c r="Q652" i="3"/>
  <c r="R652" i="3"/>
  <c r="T652" i="3"/>
  <c r="L653" i="3"/>
  <c r="M653" i="3"/>
  <c r="N653" i="3"/>
  <c r="O653" i="3"/>
  <c r="P653" i="3"/>
  <c r="Q653" i="3"/>
  <c r="R653" i="3"/>
  <c r="T653" i="3"/>
  <c r="L654" i="3"/>
  <c r="M654" i="3"/>
  <c r="N654" i="3"/>
  <c r="O654" i="3"/>
  <c r="P654" i="3"/>
  <c r="Q654" i="3"/>
  <c r="R654" i="3"/>
  <c r="T654" i="3"/>
  <c r="L655" i="3"/>
  <c r="M655" i="3"/>
  <c r="N655" i="3"/>
  <c r="O655" i="3"/>
  <c r="P655" i="3"/>
  <c r="Q655" i="3"/>
  <c r="R655" i="3"/>
  <c r="T655" i="3"/>
  <c r="L656" i="3"/>
  <c r="M656" i="3"/>
  <c r="N656" i="3"/>
  <c r="O656" i="3"/>
  <c r="P656" i="3"/>
  <c r="Q656" i="3"/>
  <c r="R656" i="3"/>
  <c r="T656" i="3"/>
  <c r="L657" i="3"/>
  <c r="M657" i="3"/>
  <c r="N657" i="3"/>
  <c r="O657" i="3"/>
  <c r="P657" i="3"/>
  <c r="Q657" i="3"/>
  <c r="R657" i="3"/>
  <c r="T657" i="3"/>
  <c r="L658" i="3"/>
  <c r="M658" i="3"/>
  <c r="N658" i="3"/>
  <c r="O658" i="3"/>
  <c r="P658" i="3"/>
  <c r="Q658" i="3"/>
  <c r="R658" i="3"/>
  <c r="T658" i="3"/>
  <c r="L659" i="3"/>
  <c r="M659" i="3"/>
  <c r="N659" i="3"/>
  <c r="O659" i="3"/>
  <c r="P659" i="3"/>
  <c r="Q659" i="3"/>
  <c r="R659" i="3"/>
  <c r="T659" i="3"/>
  <c r="L660" i="3"/>
  <c r="M660" i="3"/>
  <c r="N660" i="3"/>
  <c r="O660" i="3"/>
  <c r="P660" i="3"/>
  <c r="Q660" i="3"/>
  <c r="R660" i="3"/>
  <c r="T660" i="3"/>
  <c r="L661" i="3"/>
  <c r="M661" i="3"/>
  <c r="N661" i="3"/>
  <c r="O661" i="3"/>
  <c r="P661" i="3"/>
  <c r="Q661" i="3"/>
  <c r="R661" i="3"/>
  <c r="T661" i="3"/>
  <c r="L662" i="3"/>
  <c r="M662" i="3"/>
  <c r="N662" i="3"/>
  <c r="O662" i="3"/>
  <c r="P662" i="3"/>
  <c r="Q662" i="3"/>
  <c r="R662" i="3"/>
  <c r="T662" i="3"/>
  <c r="L663" i="3"/>
  <c r="M663" i="3"/>
  <c r="N663" i="3"/>
  <c r="O663" i="3"/>
  <c r="P663" i="3"/>
  <c r="Q663" i="3"/>
  <c r="R663" i="3"/>
  <c r="T663" i="3"/>
  <c r="L664" i="3"/>
  <c r="M664" i="3"/>
  <c r="N664" i="3"/>
  <c r="O664" i="3"/>
  <c r="P664" i="3"/>
  <c r="Q664" i="3"/>
  <c r="R664" i="3"/>
  <c r="T664" i="3"/>
  <c r="L665" i="3"/>
  <c r="M665" i="3"/>
  <c r="N665" i="3"/>
  <c r="O665" i="3"/>
  <c r="P665" i="3"/>
  <c r="Q665" i="3"/>
  <c r="R665" i="3"/>
  <c r="T665" i="3"/>
  <c r="L666" i="3"/>
  <c r="M666" i="3"/>
  <c r="N666" i="3"/>
  <c r="O666" i="3"/>
  <c r="P666" i="3"/>
  <c r="Q666" i="3"/>
  <c r="R666" i="3"/>
  <c r="T666" i="3"/>
  <c r="L667" i="3"/>
  <c r="M667" i="3"/>
  <c r="N667" i="3"/>
  <c r="O667" i="3"/>
  <c r="P667" i="3"/>
  <c r="Q667" i="3"/>
  <c r="R667" i="3"/>
  <c r="T667" i="3"/>
  <c r="L668" i="3"/>
  <c r="M668" i="3"/>
  <c r="N668" i="3"/>
  <c r="O668" i="3"/>
  <c r="P668" i="3"/>
  <c r="Q668" i="3"/>
  <c r="R668" i="3"/>
  <c r="T668" i="3"/>
  <c r="L669" i="3"/>
  <c r="M669" i="3"/>
  <c r="N669" i="3"/>
  <c r="O669" i="3"/>
  <c r="P669" i="3"/>
  <c r="Q669" i="3"/>
  <c r="R669" i="3"/>
  <c r="T669" i="3"/>
  <c r="L670" i="3"/>
  <c r="M670" i="3"/>
  <c r="N670" i="3"/>
  <c r="O670" i="3"/>
  <c r="P670" i="3"/>
  <c r="Q670" i="3"/>
  <c r="R670" i="3"/>
  <c r="T670" i="3"/>
  <c r="L671" i="3"/>
  <c r="M671" i="3"/>
  <c r="N671" i="3"/>
  <c r="O671" i="3"/>
  <c r="P671" i="3"/>
  <c r="Q671" i="3"/>
  <c r="R671" i="3"/>
  <c r="T671" i="3"/>
  <c r="L672" i="3"/>
  <c r="M672" i="3"/>
  <c r="N672" i="3"/>
  <c r="O672" i="3"/>
  <c r="P672" i="3"/>
  <c r="Q672" i="3"/>
  <c r="R672" i="3"/>
  <c r="T672" i="3"/>
  <c r="L673" i="3"/>
  <c r="M673" i="3"/>
  <c r="N673" i="3"/>
  <c r="O673" i="3"/>
  <c r="P673" i="3"/>
  <c r="Q673" i="3"/>
  <c r="R673" i="3"/>
  <c r="T673" i="3"/>
  <c r="L674" i="3"/>
  <c r="M674" i="3"/>
  <c r="N674" i="3"/>
  <c r="O674" i="3"/>
  <c r="P674" i="3"/>
  <c r="Q674" i="3"/>
  <c r="R674" i="3"/>
  <c r="T674" i="3"/>
  <c r="L675" i="3"/>
  <c r="M675" i="3"/>
  <c r="N675" i="3"/>
  <c r="O675" i="3"/>
  <c r="P675" i="3"/>
  <c r="Q675" i="3"/>
  <c r="R675" i="3"/>
  <c r="T675" i="3"/>
  <c r="L676" i="3"/>
  <c r="M676" i="3"/>
  <c r="N676" i="3"/>
  <c r="O676" i="3"/>
  <c r="P676" i="3"/>
  <c r="Q676" i="3"/>
  <c r="R676" i="3"/>
  <c r="T676" i="3"/>
  <c r="L677" i="3"/>
  <c r="M677" i="3"/>
  <c r="N677" i="3"/>
  <c r="O677" i="3"/>
  <c r="P677" i="3"/>
  <c r="Q677" i="3"/>
  <c r="R677" i="3"/>
  <c r="T677" i="3"/>
  <c r="L678" i="3"/>
  <c r="M678" i="3"/>
  <c r="N678" i="3"/>
  <c r="O678" i="3"/>
  <c r="P678" i="3"/>
  <c r="Q678" i="3"/>
  <c r="R678" i="3"/>
  <c r="T678" i="3"/>
  <c r="L679" i="3"/>
  <c r="M679" i="3"/>
  <c r="N679" i="3"/>
  <c r="O679" i="3"/>
  <c r="P679" i="3"/>
  <c r="Q679" i="3"/>
  <c r="R679" i="3"/>
  <c r="T679" i="3"/>
  <c r="L680" i="3"/>
  <c r="M680" i="3"/>
  <c r="N680" i="3"/>
  <c r="O680" i="3"/>
  <c r="P680" i="3"/>
  <c r="Q680" i="3"/>
  <c r="R680" i="3"/>
  <c r="T680" i="3"/>
  <c r="L681" i="3"/>
  <c r="M681" i="3"/>
  <c r="N681" i="3"/>
  <c r="O681" i="3"/>
  <c r="P681" i="3"/>
  <c r="Q681" i="3"/>
  <c r="R681" i="3"/>
  <c r="T681" i="3"/>
  <c r="L682" i="3"/>
  <c r="M682" i="3"/>
  <c r="N682" i="3"/>
  <c r="O682" i="3"/>
  <c r="P682" i="3"/>
  <c r="Q682" i="3"/>
  <c r="R682" i="3"/>
  <c r="T682" i="3"/>
  <c r="L683" i="3"/>
  <c r="M683" i="3"/>
  <c r="N683" i="3"/>
  <c r="O683" i="3"/>
  <c r="P683" i="3"/>
  <c r="Q683" i="3"/>
  <c r="R683" i="3"/>
  <c r="T683" i="3"/>
  <c r="L684" i="3"/>
  <c r="M684" i="3"/>
  <c r="N684" i="3"/>
  <c r="O684" i="3"/>
  <c r="P684" i="3"/>
  <c r="Q684" i="3"/>
  <c r="R684" i="3"/>
  <c r="T684" i="3"/>
  <c r="L685" i="3"/>
  <c r="M685" i="3"/>
  <c r="N685" i="3"/>
  <c r="O685" i="3"/>
  <c r="P685" i="3"/>
  <c r="Q685" i="3"/>
  <c r="R685" i="3"/>
  <c r="T685" i="3"/>
  <c r="L686" i="3"/>
  <c r="M686" i="3"/>
  <c r="N686" i="3"/>
  <c r="O686" i="3"/>
  <c r="P686" i="3"/>
  <c r="Q686" i="3"/>
  <c r="R686" i="3"/>
  <c r="T686" i="3"/>
  <c r="L687" i="3"/>
  <c r="M687" i="3"/>
  <c r="N687" i="3"/>
  <c r="O687" i="3"/>
  <c r="P687" i="3"/>
  <c r="Q687" i="3"/>
  <c r="R687" i="3"/>
  <c r="T687" i="3"/>
  <c r="L688" i="3"/>
  <c r="M688" i="3"/>
  <c r="N688" i="3"/>
  <c r="O688" i="3"/>
  <c r="P688" i="3"/>
  <c r="Q688" i="3"/>
  <c r="R688" i="3"/>
  <c r="T688" i="3"/>
  <c r="L689" i="3"/>
  <c r="M689" i="3"/>
  <c r="N689" i="3"/>
  <c r="O689" i="3"/>
  <c r="P689" i="3"/>
  <c r="Q689" i="3"/>
  <c r="R689" i="3"/>
  <c r="T689" i="3"/>
  <c r="L690" i="3"/>
  <c r="M690" i="3"/>
  <c r="N690" i="3"/>
  <c r="O690" i="3"/>
  <c r="P690" i="3"/>
  <c r="Q690" i="3"/>
  <c r="R690" i="3"/>
  <c r="T690" i="3"/>
  <c r="L691" i="3"/>
  <c r="M691" i="3"/>
  <c r="N691" i="3"/>
  <c r="O691" i="3"/>
  <c r="P691" i="3"/>
  <c r="Q691" i="3"/>
  <c r="R691" i="3"/>
  <c r="T691" i="3"/>
  <c r="L692" i="3"/>
  <c r="M692" i="3"/>
  <c r="N692" i="3"/>
  <c r="O692" i="3"/>
  <c r="P692" i="3"/>
  <c r="Q692" i="3"/>
  <c r="R692" i="3"/>
  <c r="T692" i="3"/>
  <c r="L693" i="3"/>
  <c r="M693" i="3"/>
  <c r="N693" i="3"/>
  <c r="O693" i="3"/>
  <c r="P693" i="3"/>
  <c r="Q693" i="3"/>
  <c r="R693" i="3"/>
  <c r="T693" i="3"/>
  <c r="L694" i="3"/>
  <c r="M694" i="3"/>
  <c r="N694" i="3"/>
  <c r="O694" i="3"/>
  <c r="P694" i="3"/>
  <c r="Q694" i="3"/>
  <c r="R694" i="3"/>
  <c r="T694" i="3"/>
  <c r="L695" i="3"/>
  <c r="M695" i="3"/>
  <c r="N695" i="3"/>
  <c r="O695" i="3"/>
  <c r="P695" i="3"/>
  <c r="Q695" i="3"/>
  <c r="R695" i="3"/>
  <c r="T695" i="3"/>
  <c r="L696" i="3"/>
  <c r="M696" i="3"/>
  <c r="N696" i="3"/>
  <c r="O696" i="3"/>
  <c r="P696" i="3"/>
  <c r="Q696" i="3"/>
  <c r="R696" i="3"/>
  <c r="T696" i="3"/>
  <c r="L697" i="3"/>
  <c r="M697" i="3"/>
  <c r="N697" i="3"/>
  <c r="O697" i="3"/>
  <c r="P697" i="3"/>
  <c r="Q697" i="3"/>
  <c r="R697" i="3"/>
  <c r="T697" i="3"/>
  <c r="L698" i="3"/>
  <c r="M698" i="3"/>
  <c r="N698" i="3"/>
  <c r="O698" i="3"/>
  <c r="P698" i="3"/>
  <c r="Q698" i="3"/>
  <c r="R698" i="3"/>
  <c r="T698" i="3"/>
  <c r="L699" i="3"/>
  <c r="M699" i="3"/>
  <c r="N699" i="3"/>
  <c r="O699" i="3"/>
  <c r="P699" i="3"/>
  <c r="Q699" i="3"/>
  <c r="R699" i="3"/>
  <c r="T699" i="3"/>
  <c r="L700" i="3"/>
  <c r="M700" i="3"/>
  <c r="N700" i="3"/>
  <c r="O700" i="3"/>
  <c r="P700" i="3"/>
  <c r="Q700" i="3"/>
  <c r="R700" i="3"/>
  <c r="T700" i="3"/>
  <c r="L701" i="3"/>
  <c r="M701" i="3"/>
  <c r="N701" i="3"/>
  <c r="O701" i="3"/>
  <c r="P701" i="3"/>
  <c r="Q701" i="3"/>
  <c r="R701" i="3"/>
  <c r="T701" i="3"/>
  <c r="L702" i="3"/>
  <c r="M702" i="3"/>
  <c r="N702" i="3"/>
  <c r="O702" i="3"/>
  <c r="P702" i="3"/>
  <c r="Q702" i="3"/>
  <c r="R702" i="3"/>
  <c r="T702" i="3"/>
  <c r="L703" i="3"/>
  <c r="M703" i="3"/>
  <c r="N703" i="3"/>
  <c r="O703" i="3"/>
  <c r="P703" i="3"/>
  <c r="Q703" i="3"/>
  <c r="R703" i="3"/>
  <c r="T703" i="3"/>
  <c r="L704" i="3"/>
  <c r="M704" i="3"/>
  <c r="N704" i="3"/>
  <c r="O704" i="3"/>
  <c r="P704" i="3"/>
  <c r="Q704" i="3"/>
  <c r="R704" i="3"/>
  <c r="T704" i="3"/>
  <c r="L705" i="3"/>
  <c r="M705" i="3"/>
  <c r="N705" i="3"/>
  <c r="O705" i="3"/>
  <c r="P705" i="3"/>
  <c r="Q705" i="3"/>
  <c r="R705" i="3"/>
  <c r="T705" i="3"/>
  <c r="L706" i="3"/>
  <c r="M706" i="3"/>
  <c r="N706" i="3"/>
  <c r="O706" i="3"/>
  <c r="P706" i="3"/>
  <c r="Q706" i="3"/>
  <c r="R706" i="3"/>
  <c r="T706" i="3"/>
  <c r="L707" i="3"/>
  <c r="M707" i="3"/>
  <c r="N707" i="3"/>
  <c r="O707" i="3"/>
  <c r="P707" i="3"/>
  <c r="Q707" i="3"/>
  <c r="R707" i="3"/>
  <c r="T707" i="3"/>
  <c r="L708" i="3"/>
  <c r="M708" i="3"/>
  <c r="N708" i="3"/>
  <c r="O708" i="3"/>
  <c r="P708" i="3"/>
  <c r="Q708" i="3"/>
  <c r="R708" i="3"/>
  <c r="T708" i="3"/>
  <c r="L709" i="3"/>
  <c r="M709" i="3"/>
  <c r="N709" i="3"/>
  <c r="O709" i="3"/>
  <c r="P709" i="3"/>
  <c r="Q709" i="3"/>
  <c r="R709" i="3"/>
  <c r="T709" i="3"/>
  <c r="L710" i="3"/>
  <c r="M710" i="3"/>
  <c r="N710" i="3"/>
  <c r="O710" i="3"/>
  <c r="P710" i="3"/>
  <c r="Q710" i="3"/>
  <c r="R710" i="3"/>
  <c r="T710" i="3"/>
  <c r="L711" i="3"/>
  <c r="M711" i="3"/>
  <c r="N711" i="3"/>
  <c r="O711" i="3"/>
  <c r="P711" i="3"/>
  <c r="Q711" i="3"/>
  <c r="R711" i="3"/>
  <c r="T711" i="3"/>
  <c r="L712" i="3"/>
  <c r="M712" i="3"/>
  <c r="N712" i="3"/>
  <c r="O712" i="3"/>
  <c r="P712" i="3"/>
  <c r="Q712" i="3"/>
  <c r="R712" i="3"/>
  <c r="T712" i="3"/>
  <c r="L713" i="3"/>
  <c r="M713" i="3"/>
  <c r="N713" i="3"/>
  <c r="O713" i="3"/>
  <c r="P713" i="3"/>
  <c r="Q713" i="3"/>
  <c r="R713" i="3"/>
  <c r="T713" i="3"/>
  <c r="L714" i="3"/>
  <c r="M714" i="3"/>
  <c r="N714" i="3"/>
  <c r="O714" i="3"/>
  <c r="P714" i="3"/>
  <c r="Q714" i="3"/>
  <c r="R714" i="3"/>
  <c r="T714" i="3"/>
  <c r="L715" i="3"/>
  <c r="M715" i="3"/>
  <c r="N715" i="3"/>
  <c r="O715" i="3"/>
  <c r="P715" i="3"/>
  <c r="Q715" i="3"/>
  <c r="R715" i="3"/>
  <c r="T715" i="3"/>
  <c r="L716" i="3"/>
  <c r="M716" i="3"/>
  <c r="N716" i="3"/>
  <c r="O716" i="3"/>
  <c r="P716" i="3"/>
  <c r="Q716" i="3"/>
  <c r="R716" i="3"/>
  <c r="T716" i="3"/>
  <c r="L717" i="3"/>
  <c r="M717" i="3"/>
  <c r="N717" i="3"/>
  <c r="O717" i="3"/>
  <c r="P717" i="3"/>
  <c r="Q717" i="3"/>
  <c r="R717" i="3"/>
  <c r="T717" i="3"/>
  <c r="L718" i="3"/>
  <c r="M718" i="3"/>
  <c r="N718" i="3"/>
  <c r="O718" i="3"/>
  <c r="P718" i="3"/>
  <c r="Q718" i="3"/>
  <c r="R718" i="3"/>
  <c r="T718" i="3"/>
  <c r="L719" i="3"/>
  <c r="M719" i="3"/>
  <c r="N719" i="3"/>
  <c r="O719" i="3"/>
  <c r="P719" i="3"/>
  <c r="Q719" i="3"/>
  <c r="R719" i="3"/>
  <c r="T719" i="3"/>
  <c r="L720" i="3"/>
  <c r="M720" i="3"/>
  <c r="N720" i="3"/>
  <c r="O720" i="3"/>
  <c r="P720" i="3"/>
  <c r="Q720" i="3"/>
  <c r="R720" i="3"/>
  <c r="T720" i="3"/>
  <c r="L721" i="3"/>
  <c r="M721" i="3"/>
  <c r="N721" i="3"/>
  <c r="O721" i="3"/>
  <c r="P721" i="3"/>
  <c r="Q721" i="3"/>
  <c r="R721" i="3"/>
  <c r="T721" i="3"/>
  <c r="L722" i="3"/>
  <c r="M722" i="3"/>
  <c r="N722" i="3"/>
  <c r="O722" i="3"/>
  <c r="P722" i="3"/>
  <c r="Q722" i="3"/>
  <c r="R722" i="3"/>
  <c r="T722" i="3"/>
  <c r="L723" i="3"/>
  <c r="M723" i="3"/>
  <c r="N723" i="3"/>
  <c r="O723" i="3"/>
  <c r="P723" i="3"/>
  <c r="Q723" i="3"/>
  <c r="R723" i="3"/>
  <c r="T723" i="3"/>
  <c r="L724" i="3"/>
  <c r="M724" i="3"/>
  <c r="N724" i="3"/>
  <c r="O724" i="3"/>
  <c r="P724" i="3"/>
  <c r="Q724" i="3"/>
  <c r="R724" i="3"/>
  <c r="T724" i="3"/>
  <c r="L725" i="3"/>
  <c r="M725" i="3"/>
  <c r="N725" i="3"/>
  <c r="O725" i="3"/>
  <c r="P725" i="3"/>
  <c r="Q725" i="3"/>
  <c r="R725" i="3"/>
  <c r="T725" i="3"/>
  <c r="L726" i="3"/>
  <c r="M726" i="3"/>
  <c r="N726" i="3"/>
  <c r="O726" i="3"/>
  <c r="P726" i="3"/>
  <c r="Q726" i="3"/>
  <c r="R726" i="3"/>
  <c r="T726" i="3"/>
  <c r="L727" i="3"/>
  <c r="M727" i="3"/>
  <c r="N727" i="3"/>
  <c r="O727" i="3"/>
  <c r="P727" i="3"/>
  <c r="Q727" i="3"/>
  <c r="R727" i="3"/>
  <c r="T727" i="3"/>
  <c r="L728" i="3"/>
  <c r="M728" i="3"/>
  <c r="N728" i="3"/>
  <c r="O728" i="3"/>
  <c r="P728" i="3"/>
  <c r="Q728" i="3"/>
  <c r="R728" i="3"/>
  <c r="T728" i="3"/>
  <c r="L729" i="3"/>
  <c r="M729" i="3"/>
  <c r="N729" i="3"/>
  <c r="O729" i="3"/>
  <c r="P729" i="3"/>
  <c r="Q729" i="3"/>
  <c r="R729" i="3"/>
  <c r="T729" i="3"/>
  <c r="L730" i="3"/>
  <c r="M730" i="3"/>
  <c r="N730" i="3"/>
  <c r="O730" i="3"/>
  <c r="P730" i="3"/>
  <c r="Q730" i="3"/>
  <c r="R730" i="3"/>
  <c r="T730" i="3"/>
  <c r="L731" i="3"/>
  <c r="M731" i="3"/>
  <c r="N731" i="3"/>
  <c r="O731" i="3"/>
  <c r="P731" i="3"/>
  <c r="Q731" i="3"/>
  <c r="R731" i="3"/>
  <c r="T731" i="3"/>
  <c r="L732" i="3"/>
  <c r="M732" i="3"/>
  <c r="N732" i="3"/>
  <c r="O732" i="3"/>
  <c r="P732" i="3"/>
  <c r="Q732" i="3"/>
  <c r="R732" i="3"/>
  <c r="T732" i="3"/>
  <c r="L733" i="3"/>
  <c r="M733" i="3"/>
  <c r="N733" i="3"/>
  <c r="O733" i="3"/>
  <c r="P733" i="3"/>
  <c r="Q733" i="3"/>
  <c r="R733" i="3"/>
  <c r="T733" i="3"/>
  <c r="L734" i="3"/>
  <c r="M734" i="3"/>
  <c r="N734" i="3"/>
  <c r="O734" i="3"/>
  <c r="P734" i="3"/>
  <c r="Q734" i="3"/>
  <c r="R734" i="3"/>
  <c r="T734" i="3"/>
  <c r="L735" i="3"/>
  <c r="M735" i="3"/>
  <c r="N735" i="3"/>
  <c r="O735" i="3"/>
  <c r="P735" i="3"/>
  <c r="Q735" i="3"/>
  <c r="R735" i="3"/>
  <c r="T735" i="3"/>
  <c r="L736" i="3"/>
  <c r="M736" i="3"/>
  <c r="N736" i="3"/>
  <c r="O736" i="3"/>
  <c r="P736" i="3"/>
  <c r="Q736" i="3"/>
  <c r="R736" i="3"/>
  <c r="T736" i="3"/>
  <c r="L737" i="3"/>
  <c r="M737" i="3"/>
  <c r="N737" i="3"/>
  <c r="O737" i="3"/>
  <c r="P737" i="3"/>
  <c r="Q737" i="3"/>
  <c r="R737" i="3"/>
  <c r="T737" i="3"/>
  <c r="L738" i="3"/>
  <c r="M738" i="3"/>
  <c r="N738" i="3"/>
  <c r="O738" i="3"/>
  <c r="P738" i="3"/>
  <c r="Q738" i="3"/>
  <c r="R738" i="3"/>
  <c r="T738" i="3"/>
  <c r="L739" i="3"/>
  <c r="M739" i="3"/>
  <c r="N739" i="3"/>
  <c r="O739" i="3"/>
  <c r="P739" i="3"/>
  <c r="Q739" i="3"/>
  <c r="R739" i="3"/>
  <c r="T739" i="3"/>
  <c r="L740" i="3"/>
  <c r="M740" i="3"/>
  <c r="N740" i="3"/>
  <c r="O740" i="3"/>
  <c r="P740" i="3"/>
  <c r="Q740" i="3"/>
  <c r="R740" i="3"/>
  <c r="T740" i="3"/>
  <c r="L741" i="3"/>
  <c r="M741" i="3"/>
  <c r="N741" i="3"/>
  <c r="O741" i="3"/>
  <c r="P741" i="3"/>
  <c r="Q741" i="3"/>
  <c r="R741" i="3"/>
  <c r="T741" i="3"/>
  <c r="L742" i="3"/>
  <c r="M742" i="3"/>
  <c r="N742" i="3"/>
  <c r="O742" i="3"/>
  <c r="P742" i="3"/>
  <c r="Q742" i="3"/>
  <c r="R742" i="3"/>
  <c r="T742" i="3"/>
  <c r="L743" i="3"/>
  <c r="M743" i="3"/>
  <c r="N743" i="3"/>
  <c r="O743" i="3"/>
  <c r="P743" i="3"/>
  <c r="Q743" i="3"/>
  <c r="R743" i="3"/>
  <c r="T743" i="3"/>
  <c r="L744" i="3"/>
  <c r="M744" i="3"/>
  <c r="N744" i="3"/>
  <c r="O744" i="3"/>
  <c r="P744" i="3"/>
  <c r="Q744" i="3"/>
  <c r="R744" i="3"/>
  <c r="T744" i="3"/>
  <c r="L745" i="3"/>
  <c r="M745" i="3"/>
  <c r="N745" i="3"/>
  <c r="O745" i="3"/>
  <c r="P745" i="3"/>
  <c r="Q745" i="3"/>
  <c r="R745" i="3"/>
  <c r="T745" i="3"/>
  <c r="L746" i="3"/>
  <c r="M746" i="3"/>
  <c r="N746" i="3"/>
  <c r="O746" i="3"/>
  <c r="P746" i="3"/>
  <c r="Q746" i="3"/>
  <c r="R746" i="3"/>
  <c r="T746" i="3"/>
  <c r="L747" i="3"/>
  <c r="M747" i="3"/>
  <c r="N747" i="3"/>
  <c r="O747" i="3"/>
  <c r="P747" i="3"/>
  <c r="Q747" i="3"/>
  <c r="R747" i="3"/>
  <c r="T747" i="3"/>
  <c r="L748" i="3"/>
  <c r="M748" i="3"/>
  <c r="N748" i="3"/>
  <c r="O748" i="3"/>
  <c r="P748" i="3"/>
  <c r="Q748" i="3"/>
  <c r="R748" i="3"/>
  <c r="T748" i="3"/>
  <c r="L749" i="3"/>
  <c r="M749" i="3"/>
  <c r="N749" i="3"/>
  <c r="O749" i="3"/>
  <c r="P749" i="3"/>
  <c r="Q749" i="3"/>
  <c r="R749" i="3"/>
  <c r="T749" i="3"/>
  <c r="L750" i="3"/>
  <c r="M750" i="3"/>
  <c r="N750" i="3"/>
  <c r="O750" i="3"/>
  <c r="P750" i="3"/>
  <c r="Q750" i="3"/>
  <c r="R750" i="3"/>
  <c r="T750" i="3"/>
  <c r="L751" i="3"/>
  <c r="M751" i="3"/>
  <c r="N751" i="3"/>
  <c r="O751" i="3"/>
  <c r="P751" i="3"/>
  <c r="Q751" i="3"/>
  <c r="R751" i="3"/>
  <c r="T751" i="3"/>
  <c r="L752" i="3"/>
  <c r="M752" i="3"/>
  <c r="N752" i="3"/>
  <c r="O752" i="3"/>
  <c r="P752" i="3"/>
  <c r="Q752" i="3"/>
  <c r="R752" i="3"/>
  <c r="T752" i="3"/>
  <c r="L753" i="3"/>
  <c r="M753" i="3"/>
  <c r="N753" i="3"/>
  <c r="O753" i="3"/>
  <c r="P753" i="3"/>
  <c r="Q753" i="3"/>
  <c r="R753" i="3"/>
  <c r="T753" i="3"/>
  <c r="L754" i="3"/>
  <c r="M754" i="3"/>
  <c r="N754" i="3"/>
  <c r="O754" i="3"/>
  <c r="P754" i="3"/>
  <c r="Q754" i="3"/>
  <c r="R754" i="3"/>
  <c r="T754" i="3"/>
  <c r="L755" i="3"/>
  <c r="M755" i="3"/>
  <c r="N755" i="3"/>
  <c r="O755" i="3"/>
  <c r="P755" i="3"/>
  <c r="Q755" i="3"/>
  <c r="R755" i="3"/>
  <c r="T755" i="3"/>
  <c r="L756" i="3"/>
  <c r="M756" i="3"/>
  <c r="N756" i="3"/>
  <c r="O756" i="3"/>
  <c r="P756" i="3"/>
  <c r="Q756" i="3"/>
  <c r="R756" i="3"/>
  <c r="T756" i="3"/>
  <c r="L757" i="3"/>
  <c r="M757" i="3"/>
  <c r="N757" i="3"/>
  <c r="O757" i="3"/>
  <c r="P757" i="3"/>
  <c r="Q757" i="3"/>
  <c r="R757" i="3"/>
  <c r="T757" i="3"/>
  <c r="L758" i="3"/>
  <c r="M758" i="3"/>
  <c r="N758" i="3"/>
  <c r="O758" i="3"/>
  <c r="P758" i="3"/>
  <c r="Q758" i="3"/>
  <c r="R758" i="3"/>
  <c r="T758" i="3"/>
  <c r="L759" i="3"/>
  <c r="M759" i="3"/>
  <c r="N759" i="3"/>
  <c r="O759" i="3"/>
  <c r="P759" i="3"/>
  <c r="Q759" i="3"/>
  <c r="R759" i="3"/>
  <c r="T759" i="3"/>
  <c r="L760" i="3"/>
  <c r="M760" i="3"/>
  <c r="N760" i="3"/>
  <c r="O760" i="3"/>
  <c r="P760" i="3"/>
  <c r="Q760" i="3"/>
  <c r="R760" i="3"/>
  <c r="T760" i="3"/>
  <c r="L761" i="3"/>
  <c r="M761" i="3"/>
  <c r="N761" i="3"/>
  <c r="O761" i="3"/>
  <c r="P761" i="3"/>
  <c r="Q761" i="3"/>
  <c r="R761" i="3"/>
  <c r="T761" i="3"/>
  <c r="L762" i="3"/>
  <c r="M762" i="3"/>
  <c r="N762" i="3"/>
  <c r="O762" i="3"/>
  <c r="P762" i="3"/>
  <c r="Q762" i="3"/>
  <c r="R762" i="3"/>
  <c r="T762" i="3"/>
  <c r="L763" i="3"/>
  <c r="M763" i="3"/>
  <c r="N763" i="3"/>
  <c r="O763" i="3"/>
  <c r="P763" i="3"/>
  <c r="Q763" i="3"/>
  <c r="R763" i="3"/>
  <c r="T763" i="3"/>
  <c r="L764" i="3"/>
  <c r="M764" i="3"/>
  <c r="N764" i="3"/>
  <c r="O764" i="3"/>
  <c r="P764" i="3"/>
  <c r="Q764" i="3"/>
  <c r="R764" i="3"/>
  <c r="T764" i="3"/>
  <c r="L765" i="3"/>
  <c r="M765" i="3"/>
  <c r="N765" i="3"/>
  <c r="O765" i="3"/>
  <c r="P765" i="3"/>
  <c r="Q765" i="3"/>
  <c r="R765" i="3"/>
  <c r="T765" i="3"/>
  <c r="L766" i="3"/>
  <c r="M766" i="3"/>
  <c r="N766" i="3"/>
  <c r="O766" i="3"/>
  <c r="P766" i="3"/>
  <c r="Q766" i="3"/>
  <c r="R766" i="3"/>
  <c r="T766" i="3"/>
  <c r="L767" i="3"/>
  <c r="M767" i="3"/>
  <c r="N767" i="3"/>
  <c r="O767" i="3"/>
  <c r="P767" i="3"/>
  <c r="Q767" i="3"/>
  <c r="R767" i="3"/>
  <c r="T767" i="3"/>
  <c r="L768" i="3"/>
  <c r="M768" i="3"/>
  <c r="N768" i="3"/>
  <c r="O768" i="3"/>
  <c r="P768" i="3"/>
  <c r="Q768" i="3"/>
  <c r="R768" i="3"/>
  <c r="T768" i="3"/>
  <c r="L769" i="3"/>
  <c r="M769" i="3"/>
  <c r="N769" i="3"/>
  <c r="O769" i="3"/>
  <c r="P769" i="3"/>
  <c r="Q769" i="3"/>
  <c r="R769" i="3"/>
  <c r="T769" i="3"/>
  <c r="L770" i="3"/>
  <c r="M770" i="3"/>
  <c r="N770" i="3"/>
  <c r="O770" i="3"/>
  <c r="P770" i="3"/>
  <c r="Q770" i="3"/>
  <c r="R770" i="3"/>
  <c r="T770" i="3"/>
  <c r="L771" i="3"/>
  <c r="M771" i="3"/>
  <c r="N771" i="3"/>
  <c r="O771" i="3"/>
  <c r="P771" i="3"/>
  <c r="Q771" i="3"/>
  <c r="R771" i="3"/>
  <c r="T771" i="3"/>
  <c r="L772" i="3"/>
  <c r="M772" i="3"/>
  <c r="N772" i="3"/>
  <c r="O772" i="3"/>
  <c r="P772" i="3"/>
  <c r="Q772" i="3"/>
  <c r="R772" i="3"/>
  <c r="T772" i="3"/>
  <c r="L773" i="3"/>
  <c r="M773" i="3"/>
  <c r="N773" i="3"/>
  <c r="O773" i="3"/>
  <c r="P773" i="3"/>
  <c r="Q773" i="3"/>
  <c r="R773" i="3"/>
  <c r="T773" i="3"/>
  <c r="L774" i="3"/>
  <c r="M774" i="3"/>
  <c r="N774" i="3"/>
  <c r="O774" i="3"/>
  <c r="P774" i="3"/>
  <c r="Q774" i="3"/>
  <c r="R774" i="3"/>
  <c r="T774" i="3"/>
  <c r="L775" i="3"/>
  <c r="M775" i="3"/>
  <c r="N775" i="3"/>
  <c r="O775" i="3"/>
  <c r="P775" i="3"/>
  <c r="Q775" i="3"/>
  <c r="R775" i="3"/>
  <c r="T775" i="3"/>
  <c r="L776" i="3"/>
  <c r="M776" i="3"/>
  <c r="N776" i="3"/>
  <c r="O776" i="3"/>
  <c r="P776" i="3"/>
  <c r="Q776" i="3"/>
  <c r="R776" i="3"/>
  <c r="T776" i="3"/>
  <c r="L777" i="3"/>
  <c r="M777" i="3"/>
  <c r="N777" i="3"/>
  <c r="O777" i="3"/>
  <c r="P777" i="3"/>
  <c r="Q777" i="3"/>
  <c r="R777" i="3"/>
  <c r="T777" i="3"/>
  <c r="L778" i="3"/>
  <c r="M778" i="3"/>
  <c r="N778" i="3"/>
  <c r="O778" i="3"/>
  <c r="P778" i="3"/>
  <c r="Q778" i="3"/>
  <c r="R778" i="3"/>
  <c r="T778" i="3"/>
  <c r="L779" i="3"/>
  <c r="M779" i="3"/>
  <c r="N779" i="3"/>
  <c r="O779" i="3"/>
  <c r="P779" i="3"/>
  <c r="Q779" i="3"/>
  <c r="R779" i="3"/>
  <c r="T779" i="3"/>
  <c r="L780" i="3"/>
  <c r="M780" i="3"/>
  <c r="N780" i="3"/>
  <c r="O780" i="3"/>
  <c r="P780" i="3"/>
  <c r="Q780" i="3"/>
  <c r="R780" i="3"/>
  <c r="T780" i="3"/>
  <c r="L781" i="3"/>
  <c r="M781" i="3"/>
  <c r="N781" i="3"/>
  <c r="O781" i="3"/>
  <c r="P781" i="3"/>
  <c r="Q781" i="3"/>
  <c r="R781" i="3"/>
  <c r="T781" i="3"/>
  <c r="L782" i="3"/>
  <c r="M782" i="3"/>
  <c r="N782" i="3"/>
  <c r="O782" i="3"/>
  <c r="P782" i="3"/>
  <c r="Q782" i="3"/>
  <c r="R782" i="3"/>
  <c r="T782" i="3"/>
  <c r="L783" i="3"/>
  <c r="M783" i="3"/>
  <c r="N783" i="3"/>
  <c r="O783" i="3"/>
  <c r="P783" i="3"/>
  <c r="Q783" i="3"/>
  <c r="R783" i="3"/>
  <c r="T783" i="3"/>
  <c r="L784" i="3"/>
  <c r="M784" i="3"/>
  <c r="N784" i="3"/>
  <c r="O784" i="3"/>
  <c r="P784" i="3"/>
  <c r="Q784" i="3"/>
  <c r="R784" i="3"/>
  <c r="T784" i="3"/>
  <c r="L785" i="3"/>
  <c r="M785" i="3"/>
  <c r="N785" i="3"/>
  <c r="O785" i="3"/>
  <c r="P785" i="3"/>
  <c r="Q785" i="3"/>
  <c r="R785" i="3"/>
  <c r="T785" i="3"/>
  <c r="L786" i="3"/>
  <c r="M786" i="3"/>
  <c r="N786" i="3"/>
  <c r="O786" i="3"/>
  <c r="P786" i="3"/>
  <c r="Q786" i="3"/>
  <c r="R786" i="3"/>
  <c r="T786" i="3"/>
  <c r="L787" i="3"/>
  <c r="M787" i="3"/>
  <c r="N787" i="3"/>
  <c r="O787" i="3"/>
  <c r="P787" i="3"/>
  <c r="Q787" i="3"/>
  <c r="R787" i="3"/>
  <c r="T787" i="3"/>
  <c r="L788" i="3"/>
  <c r="M788" i="3"/>
  <c r="N788" i="3"/>
  <c r="O788" i="3"/>
  <c r="P788" i="3"/>
  <c r="Q788" i="3"/>
  <c r="R788" i="3"/>
  <c r="T788" i="3"/>
  <c r="L789" i="3"/>
  <c r="M789" i="3"/>
  <c r="N789" i="3"/>
  <c r="O789" i="3"/>
  <c r="P789" i="3"/>
  <c r="Q789" i="3"/>
  <c r="R789" i="3"/>
  <c r="T789" i="3"/>
  <c r="L790" i="3"/>
  <c r="M790" i="3"/>
  <c r="N790" i="3"/>
  <c r="O790" i="3"/>
  <c r="P790" i="3"/>
  <c r="Q790" i="3"/>
  <c r="R790" i="3"/>
  <c r="T790" i="3"/>
  <c r="L791" i="3"/>
  <c r="M791" i="3"/>
  <c r="N791" i="3"/>
  <c r="O791" i="3"/>
  <c r="P791" i="3"/>
  <c r="Q791" i="3"/>
  <c r="R791" i="3"/>
  <c r="T791" i="3"/>
  <c r="L792" i="3"/>
  <c r="M792" i="3"/>
  <c r="N792" i="3"/>
  <c r="O792" i="3"/>
  <c r="P792" i="3"/>
  <c r="Q792" i="3"/>
  <c r="R792" i="3"/>
  <c r="T792" i="3"/>
  <c r="L793" i="3"/>
  <c r="M793" i="3"/>
  <c r="N793" i="3"/>
  <c r="O793" i="3"/>
  <c r="P793" i="3"/>
  <c r="Q793" i="3"/>
  <c r="R793" i="3"/>
  <c r="T793" i="3"/>
  <c r="L794" i="3"/>
  <c r="M794" i="3"/>
  <c r="N794" i="3"/>
  <c r="O794" i="3"/>
  <c r="P794" i="3"/>
  <c r="Q794" i="3"/>
  <c r="R794" i="3"/>
  <c r="T794" i="3"/>
  <c r="L795" i="3"/>
  <c r="M795" i="3"/>
  <c r="N795" i="3"/>
  <c r="O795" i="3"/>
  <c r="P795" i="3"/>
  <c r="Q795" i="3"/>
  <c r="R795" i="3"/>
  <c r="T795" i="3"/>
  <c r="L796" i="3"/>
  <c r="M796" i="3"/>
  <c r="N796" i="3"/>
  <c r="O796" i="3"/>
  <c r="P796" i="3"/>
  <c r="Q796" i="3"/>
  <c r="R796" i="3"/>
  <c r="T796" i="3"/>
  <c r="L797" i="3"/>
  <c r="M797" i="3"/>
  <c r="N797" i="3"/>
  <c r="O797" i="3"/>
  <c r="P797" i="3"/>
  <c r="Q797" i="3"/>
  <c r="R797" i="3"/>
  <c r="T797" i="3"/>
  <c r="L798" i="3"/>
  <c r="M798" i="3"/>
  <c r="N798" i="3"/>
  <c r="O798" i="3"/>
  <c r="P798" i="3"/>
  <c r="Q798" i="3"/>
  <c r="R798" i="3"/>
  <c r="T798" i="3"/>
  <c r="L799" i="3"/>
  <c r="M799" i="3"/>
  <c r="N799" i="3"/>
  <c r="O799" i="3"/>
  <c r="P799" i="3"/>
  <c r="Q799" i="3"/>
  <c r="R799" i="3"/>
  <c r="T799" i="3"/>
  <c r="L800" i="3"/>
  <c r="M800" i="3"/>
  <c r="N800" i="3"/>
  <c r="O800" i="3"/>
  <c r="P800" i="3"/>
  <c r="Q800" i="3"/>
  <c r="R800" i="3"/>
  <c r="T800" i="3"/>
  <c r="L801" i="3"/>
  <c r="M801" i="3"/>
  <c r="N801" i="3"/>
  <c r="O801" i="3"/>
  <c r="P801" i="3"/>
  <c r="Q801" i="3"/>
  <c r="R801" i="3"/>
  <c r="T801" i="3"/>
  <c r="L802" i="3"/>
  <c r="M802" i="3"/>
  <c r="N802" i="3"/>
  <c r="O802" i="3"/>
  <c r="P802" i="3"/>
  <c r="Q802" i="3"/>
  <c r="R802" i="3"/>
  <c r="T802" i="3"/>
  <c r="L803" i="3"/>
  <c r="M803" i="3"/>
  <c r="N803" i="3"/>
  <c r="O803" i="3"/>
  <c r="P803" i="3"/>
  <c r="Q803" i="3"/>
  <c r="R803" i="3"/>
  <c r="T803" i="3"/>
  <c r="L804" i="3"/>
  <c r="M804" i="3"/>
  <c r="N804" i="3"/>
  <c r="O804" i="3"/>
  <c r="P804" i="3"/>
  <c r="Q804" i="3"/>
  <c r="R804" i="3"/>
  <c r="T804" i="3"/>
  <c r="L805" i="3"/>
  <c r="M805" i="3"/>
  <c r="N805" i="3"/>
  <c r="O805" i="3"/>
  <c r="P805" i="3"/>
  <c r="Q805" i="3"/>
  <c r="R805" i="3"/>
  <c r="T805" i="3"/>
  <c r="L806" i="3"/>
  <c r="M806" i="3"/>
  <c r="N806" i="3"/>
  <c r="O806" i="3"/>
  <c r="P806" i="3"/>
  <c r="Q806" i="3"/>
  <c r="R806" i="3"/>
  <c r="T806" i="3"/>
  <c r="L807" i="3"/>
  <c r="M807" i="3"/>
  <c r="N807" i="3"/>
  <c r="O807" i="3"/>
  <c r="P807" i="3"/>
  <c r="Q807" i="3"/>
  <c r="R807" i="3"/>
  <c r="T807" i="3"/>
  <c r="L808" i="3"/>
  <c r="M808" i="3"/>
  <c r="N808" i="3"/>
  <c r="O808" i="3"/>
  <c r="P808" i="3"/>
  <c r="Q808" i="3"/>
  <c r="R808" i="3"/>
  <c r="T808" i="3"/>
  <c r="L809" i="3"/>
  <c r="M809" i="3"/>
  <c r="N809" i="3"/>
  <c r="O809" i="3"/>
  <c r="P809" i="3"/>
  <c r="Q809" i="3"/>
  <c r="R809" i="3"/>
  <c r="T809" i="3"/>
  <c r="L810" i="3"/>
  <c r="M810" i="3"/>
  <c r="N810" i="3"/>
  <c r="O810" i="3"/>
  <c r="P810" i="3"/>
  <c r="Q810" i="3"/>
  <c r="R810" i="3"/>
  <c r="T810" i="3"/>
  <c r="L811" i="3"/>
  <c r="M811" i="3"/>
  <c r="N811" i="3"/>
  <c r="O811" i="3"/>
  <c r="P811" i="3"/>
  <c r="Q811" i="3"/>
  <c r="R811" i="3"/>
  <c r="T811" i="3"/>
  <c r="L812" i="3"/>
  <c r="M812" i="3"/>
  <c r="N812" i="3"/>
  <c r="O812" i="3"/>
  <c r="P812" i="3"/>
  <c r="Q812" i="3"/>
  <c r="R812" i="3"/>
  <c r="T812" i="3"/>
  <c r="L813" i="3"/>
  <c r="M813" i="3"/>
  <c r="N813" i="3"/>
  <c r="O813" i="3"/>
  <c r="P813" i="3"/>
  <c r="Q813" i="3"/>
  <c r="R813" i="3"/>
  <c r="T813" i="3"/>
  <c r="L814" i="3"/>
  <c r="M814" i="3"/>
  <c r="N814" i="3"/>
  <c r="O814" i="3"/>
  <c r="P814" i="3"/>
  <c r="Q814" i="3"/>
  <c r="R814" i="3"/>
  <c r="T814" i="3"/>
  <c r="L815" i="3"/>
  <c r="M815" i="3"/>
  <c r="N815" i="3"/>
  <c r="O815" i="3"/>
  <c r="P815" i="3"/>
  <c r="Q815" i="3"/>
  <c r="R815" i="3"/>
  <c r="T815" i="3"/>
  <c r="L816" i="3"/>
  <c r="M816" i="3"/>
  <c r="N816" i="3"/>
  <c r="O816" i="3"/>
  <c r="P816" i="3"/>
  <c r="Q816" i="3"/>
  <c r="R816" i="3"/>
  <c r="T816" i="3"/>
  <c r="L817" i="3"/>
  <c r="M817" i="3"/>
  <c r="N817" i="3"/>
  <c r="O817" i="3"/>
  <c r="P817" i="3"/>
  <c r="Q817" i="3"/>
  <c r="R817" i="3"/>
  <c r="T817" i="3"/>
  <c r="L818" i="3"/>
  <c r="M818" i="3"/>
  <c r="N818" i="3"/>
  <c r="O818" i="3"/>
  <c r="P818" i="3"/>
  <c r="Q818" i="3"/>
  <c r="R818" i="3"/>
  <c r="T818" i="3"/>
  <c r="L819" i="3"/>
  <c r="M819" i="3"/>
  <c r="N819" i="3"/>
  <c r="O819" i="3"/>
  <c r="P819" i="3"/>
  <c r="Q819" i="3"/>
  <c r="R819" i="3"/>
  <c r="T819" i="3"/>
  <c r="L820" i="3"/>
  <c r="M820" i="3"/>
  <c r="N820" i="3"/>
  <c r="O820" i="3"/>
  <c r="P820" i="3"/>
  <c r="Q820" i="3"/>
  <c r="R820" i="3"/>
  <c r="T820" i="3"/>
  <c r="L821" i="3"/>
  <c r="M821" i="3"/>
  <c r="N821" i="3"/>
  <c r="O821" i="3"/>
  <c r="P821" i="3"/>
  <c r="Q821" i="3"/>
  <c r="R821" i="3"/>
  <c r="T821" i="3"/>
  <c r="L822" i="3"/>
  <c r="M822" i="3"/>
  <c r="N822" i="3"/>
  <c r="O822" i="3"/>
  <c r="P822" i="3"/>
  <c r="Q822" i="3"/>
  <c r="R822" i="3"/>
  <c r="T822" i="3"/>
  <c r="L823" i="3"/>
  <c r="M823" i="3"/>
  <c r="N823" i="3"/>
  <c r="O823" i="3"/>
  <c r="P823" i="3"/>
  <c r="Q823" i="3"/>
  <c r="R823" i="3"/>
  <c r="T823" i="3"/>
  <c r="L824" i="3"/>
  <c r="M824" i="3"/>
  <c r="N824" i="3"/>
  <c r="O824" i="3"/>
  <c r="P824" i="3"/>
  <c r="Q824" i="3"/>
  <c r="R824" i="3"/>
  <c r="T824" i="3"/>
  <c r="L825" i="3"/>
  <c r="M825" i="3"/>
  <c r="N825" i="3"/>
  <c r="O825" i="3"/>
  <c r="P825" i="3"/>
  <c r="Q825" i="3"/>
  <c r="R825" i="3"/>
  <c r="T825" i="3"/>
  <c r="L826" i="3"/>
  <c r="M826" i="3"/>
  <c r="N826" i="3"/>
  <c r="O826" i="3"/>
  <c r="P826" i="3"/>
  <c r="Q826" i="3"/>
  <c r="R826" i="3"/>
  <c r="T826" i="3"/>
  <c r="L827" i="3"/>
  <c r="M827" i="3"/>
  <c r="N827" i="3"/>
  <c r="O827" i="3"/>
  <c r="P827" i="3"/>
  <c r="Q827" i="3"/>
  <c r="R827" i="3"/>
  <c r="T827" i="3"/>
  <c r="L828" i="3"/>
  <c r="M828" i="3"/>
  <c r="N828" i="3"/>
  <c r="O828" i="3"/>
  <c r="P828" i="3"/>
  <c r="Q828" i="3"/>
  <c r="R828" i="3"/>
  <c r="T828" i="3"/>
  <c r="L829" i="3"/>
  <c r="M829" i="3"/>
  <c r="N829" i="3"/>
  <c r="O829" i="3"/>
  <c r="P829" i="3"/>
  <c r="Q829" i="3"/>
  <c r="R829" i="3"/>
  <c r="T829" i="3"/>
  <c r="L830" i="3"/>
  <c r="M830" i="3"/>
  <c r="N830" i="3"/>
  <c r="O830" i="3"/>
  <c r="P830" i="3"/>
  <c r="Q830" i="3"/>
  <c r="R830" i="3"/>
  <c r="T830" i="3"/>
  <c r="L831" i="3"/>
  <c r="M831" i="3"/>
  <c r="N831" i="3"/>
  <c r="O831" i="3"/>
  <c r="P831" i="3"/>
  <c r="Q831" i="3"/>
  <c r="R831" i="3"/>
  <c r="T831" i="3"/>
  <c r="L832" i="3"/>
  <c r="M832" i="3"/>
  <c r="N832" i="3"/>
  <c r="O832" i="3"/>
  <c r="P832" i="3"/>
  <c r="Q832" i="3"/>
  <c r="R832" i="3"/>
  <c r="T832" i="3"/>
  <c r="L833" i="3"/>
  <c r="M833" i="3"/>
  <c r="N833" i="3"/>
  <c r="O833" i="3"/>
  <c r="P833" i="3"/>
  <c r="Q833" i="3"/>
  <c r="R833" i="3"/>
  <c r="T833" i="3"/>
  <c r="L834" i="3"/>
  <c r="M834" i="3"/>
  <c r="N834" i="3"/>
  <c r="O834" i="3"/>
  <c r="P834" i="3"/>
  <c r="Q834" i="3"/>
  <c r="R834" i="3"/>
  <c r="T834" i="3"/>
  <c r="L835" i="3"/>
  <c r="M835" i="3"/>
  <c r="N835" i="3"/>
  <c r="O835" i="3"/>
  <c r="P835" i="3"/>
  <c r="Q835" i="3"/>
  <c r="R835" i="3"/>
  <c r="T835" i="3"/>
  <c r="L836" i="3"/>
  <c r="M836" i="3"/>
  <c r="N836" i="3"/>
  <c r="O836" i="3"/>
  <c r="P836" i="3"/>
  <c r="Q836" i="3"/>
  <c r="R836" i="3"/>
  <c r="T836" i="3"/>
  <c r="L837" i="3"/>
  <c r="M837" i="3"/>
  <c r="N837" i="3"/>
  <c r="O837" i="3"/>
  <c r="P837" i="3"/>
  <c r="Q837" i="3"/>
  <c r="R837" i="3"/>
  <c r="T837" i="3"/>
  <c r="L838" i="3"/>
  <c r="M838" i="3"/>
  <c r="N838" i="3"/>
  <c r="O838" i="3"/>
  <c r="P838" i="3"/>
  <c r="Q838" i="3"/>
  <c r="R838" i="3"/>
  <c r="T838" i="3"/>
  <c r="L839" i="3"/>
  <c r="M839" i="3"/>
  <c r="N839" i="3"/>
  <c r="O839" i="3"/>
  <c r="P839" i="3"/>
  <c r="Q839" i="3"/>
  <c r="R839" i="3"/>
  <c r="T839" i="3"/>
  <c r="L840" i="3"/>
  <c r="M840" i="3"/>
  <c r="N840" i="3"/>
  <c r="O840" i="3"/>
  <c r="P840" i="3"/>
  <c r="Q840" i="3"/>
  <c r="R840" i="3"/>
  <c r="T840" i="3"/>
  <c r="L841" i="3"/>
  <c r="M841" i="3"/>
  <c r="N841" i="3"/>
  <c r="O841" i="3"/>
  <c r="P841" i="3"/>
  <c r="Q841" i="3"/>
  <c r="R841" i="3"/>
  <c r="T841" i="3"/>
  <c r="L842" i="3"/>
  <c r="M842" i="3"/>
  <c r="N842" i="3"/>
  <c r="O842" i="3"/>
  <c r="P842" i="3"/>
  <c r="Q842" i="3"/>
  <c r="R842" i="3"/>
  <c r="T842" i="3"/>
  <c r="L843" i="3"/>
  <c r="M843" i="3"/>
  <c r="N843" i="3"/>
  <c r="O843" i="3"/>
  <c r="P843" i="3"/>
  <c r="Q843" i="3"/>
  <c r="R843" i="3"/>
  <c r="T843" i="3"/>
  <c r="L844" i="3"/>
  <c r="M844" i="3"/>
  <c r="N844" i="3"/>
  <c r="O844" i="3"/>
  <c r="P844" i="3"/>
  <c r="Q844" i="3"/>
  <c r="R844" i="3"/>
  <c r="T844" i="3"/>
  <c r="L845" i="3"/>
  <c r="M845" i="3"/>
  <c r="N845" i="3"/>
  <c r="O845" i="3"/>
  <c r="P845" i="3"/>
  <c r="Q845" i="3"/>
  <c r="R845" i="3"/>
  <c r="T845" i="3"/>
  <c r="L846" i="3"/>
  <c r="M846" i="3"/>
  <c r="N846" i="3"/>
  <c r="O846" i="3"/>
  <c r="P846" i="3"/>
  <c r="Q846" i="3"/>
  <c r="R846" i="3"/>
  <c r="T846" i="3"/>
  <c r="L847" i="3"/>
  <c r="M847" i="3"/>
  <c r="N847" i="3"/>
  <c r="O847" i="3"/>
  <c r="P847" i="3"/>
  <c r="Q847" i="3"/>
  <c r="R847" i="3"/>
  <c r="T847" i="3"/>
  <c r="L848" i="3"/>
  <c r="M848" i="3"/>
  <c r="N848" i="3"/>
  <c r="O848" i="3"/>
  <c r="P848" i="3"/>
  <c r="Q848" i="3"/>
  <c r="R848" i="3"/>
  <c r="T848" i="3"/>
  <c r="L849" i="3"/>
  <c r="M849" i="3"/>
  <c r="N849" i="3"/>
  <c r="O849" i="3"/>
  <c r="P849" i="3"/>
  <c r="Q849" i="3"/>
  <c r="R849" i="3"/>
  <c r="T849" i="3"/>
  <c r="L850" i="3"/>
  <c r="M850" i="3"/>
  <c r="N850" i="3"/>
  <c r="O850" i="3"/>
  <c r="P850" i="3"/>
  <c r="Q850" i="3"/>
  <c r="R850" i="3"/>
  <c r="T850" i="3"/>
  <c r="L851" i="3"/>
  <c r="M851" i="3"/>
  <c r="N851" i="3"/>
  <c r="O851" i="3"/>
  <c r="P851" i="3"/>
  <c r="Q851" i="3"/>
  <c r="R851" i="3"/>
  <c r="T851" i="3"/>
  <c r="L852" i="3"/>
  <c r="M852" i="3"/>
  <c r="N852" i="3"/>
  <c r="O852" i="3"/>
  <c r="P852" i="3"/>
  <c r="Q852" i="3"/>
  <c r="R852" i="3"/>
  <c r="T852" i="3"/>
  <c r="L853" i="3"/>
  <c r="M853" i="3"/>
  <c r="N853" i="3"/>
  <c r="O853" i="3"/>
  <c r="P853" i="3"/>
  <c r="Q853" i="3"/>
  <c r="R853" i="3"/>
  <c r="T853" i="3"/>
  <c r="L854" i="3"/>
  <c r="M854" i="3"/>
  <c r="N854" i="3"/>
  <c r="O854" i="3"/>
  <c r="P854" i="3"/>
  <c r="Q854" i="3"/>
  <c r="R854" i="3"/>
  <c r="T854" i="3"/>
  <c r="L855" i="3"/>
  <c r="M855" i="3"/>
  <c r="N855" i="3"/>
  <c r="O855" i="3"/>
  <c r="P855" i="3"/>
  <c r="Q855" i="3"/>
  <c r="R855" i="3"/>
  <c r="T855" i="3"/>
  <c r="L856" i="3"/>
  <c r="M856" i="3"/>
  <c r="N856" i="3"/>
  <c r="O856" i="3"/>
  <c r="P856" i="3"/>
  <c r="Q856" i="3"/>
  <c r="R856" i="3"/>
  <c r="T856" i="3"/>
  <c r="L857" i="3"/>
  <c r="M857" i="3"/>
  <c r="N857" i="3"/>
  <c r="O857" i="3"/>
  <c r="P857" i="3"/>
  <c r="Q857" i="3"/>
  <c r="R857" i="3"/>
  <c r="T857" i="3"/>
  <c r="L858" i="3"/>
  <c r="M858" i="3"/>
  <c r="N858" i="3"/>
  <c r="O858" i="3"/>
  <c r="P858" i="3"/>
  <c r="Q858" i="3"/>
  <c r="R858" i="3"/>
  <c r="T858" i="3"/>
  <c r="L859" i="3"/>
  <c r="M859" i="3"/>
  <c r="N859" i="3"/>
  <c r="O859" i="3"/>
  <c r="P859" i="3"/>
  <c r="Q859" i="3"/>
  <c r="R859" i="3"/>
  <c r="T859" i="3"/>
  <c r="L860" i="3"/>
  <c r="M860" i="3"/>
  <c r="N860" i="3"/>
  <c r="O860" i="3"/>
  <c r="P860" i="3"/>
  <c r="Q860" i="3"/>
  <c r="R860" i="3"/>
  <c r="T860" i="3"/>
  <c r="L861" i="3"/>
  <c r="M861" i="3"/>
  <c r="N861" i="3"/>
  <c r="O861" i="3"/>
  <c r="P861" i="3"/>
  <c r="Q861" i="3"/>
  <c r="R861" i="3"/>
  <c r="T861" i="3"/>
  <c r="L862" i="3"/>
  <c r="M862" i="3"/>
  <c r="N862" i="3"/>
  <c r="O862" i="3"/>
  <c r="P862" i="3"/>
  <c r="Q862" i="3"/>
  <c r="R862" i="3"/>
  <c r="T862" i="3"/>
  <c r="L863" i="3"/>
  <c r="M863" i="3"/>
  <c r="N863" i="3"/>
  <c r="O863" i="3"/>
  <c r="P863" i="3"/>
  <c r="Q863" i="3"/>
  <c r="R863" i="3"/>
  <c r="T863" i="3"/>
  <c r="L864" i="3"/>
  <c r="M864" i="3"/>
  <c r="N864" i="3"/>
  <c r="O864" i="3"/>
  <c r="P864" i="3"/>
  <c r="Q864" i="3"/>
  <c r="R864" i="3"/>
  <c r="T864" i="3"/>
  <c r="L865" i="3"/>
  <c r="M865" i="3"/>
  <c r="N865" i="3"/>
  <c r="O865" i="3"/>
  <c r="P865" i="3"/>
  <c r="Q865" i="3"/>
  <c r="R865" i="3"/>
  <c r="T865" i="3"/>
  <c r="L866" i="3"/>
  <c r="M866" i="3"/>
  <c r="N866" i="3"/>
  <c r="O866" i="3"/>
  <c r="P866" i="3"/>
  <c r="Q866" i="3"/>
  <c r="R866" i="3"/>
  <c r="T866" i="3"/>
  <c r="L867" i="3"/>
  <c r="M867" i="3"/>
  <c r="N867" i="3"/>
  <c r="O867" i="3"/>
  <c r="P867" i="3"/>
  <c r="Q867" i="3"/>
  <c r="R867" i="3"/>
  <c r="T867" i="3"/>
  <c r="L868" i="3"/>
  <c r="M868" i="3"/>
  <c r="N868" i="3"/>
  <c r="O868" i="3"/>
  <c r="P868" i="3"/>
  <c r="Q868" i="3"/>
  <c r="R868" i="3"/>
  <c r="T868" i="3"/>
  <c r="L869" i="3"/>
  <c r="M869" i="3"/>
  <c r="N869" i="3"/>
  <c r="O869" i="3"/>
  <c r="P869" i="3"/>
  <c r="Q869" i="3"/>
  <c r="R869" i="3"/>
  <c r="T869" i="3"/>
  <c r="L870" i="3"/>
  <c r="M870" i="3"/>
  <c r="N870" i="3"/>
  <c r="O870" i="3"/>
  <c r="P870" i="3"/>
  <c r="Q870" i="3"/>
  <c r="R870" i="3"/>
  <c r="T870" i="3"/>
  <c r="L871" i="3"/>
  <c r="M871" i="3"/>
  <c r="N871" i="3"/>
  <c r="O871" i="3"/>
  <c r="P871" i="3"/>
  <c r="Q871" i="3"/>
  <c r="R871" i="3"/>
  <c r="T871" i="3"/>
  <c r="L872" i="3"/>
  <c r="M872" i="3"/>
  <c r="N872" i="3"/>
  <c r="O872" i="3"/>
  <c r="P872" i="3"/>
  <c r="Q872" i="3"/>
  <c r="R872" i="3"/>
  <c r="T872" i="3"/>
  <c r="L873" i="3"/>
  <c r="M873" i="3"/>
  <c r="N873" i="3"/>
  <c r="O873" i="3"/>
  <c r="P873" i="3"/>
  <c r="Q873" i="3"/>
  <c r="R873" i="3"/>
  <c r="T873" i="3"/>
  <c r="L874" i="3"/>
  <c r="M874" i="3"/>
  <c r="N874" i="3"/>
  <c r="O874" i="3"/>
  <c r="P874" i="3"/>
  <c r="Q874" i="3"/>
  <c r="R874" i="3"/>
  <c r="T874" i="3"/>
  <c r="L875" i="3"/>
  <c r="M875" i="3"/>
  <c r="N875" i="3"/>
  <c r="O875" i="3"/>
  <c r="P875" i="3"/>
  <c r="Q875" i="3"/>
  <c r="R875" i="3"/>
  <c r="T875" i="3"/>
  <c r="L876" i="3"/>
  <c r="M876" i="3"/>
  <c r="N876" i="3"/>
  <c r="O876" i="3"/>
  <c r="P876" i="3"/>
  <c r="Q876" i="3"/>
  <c r="R876" i="3"/>
  <c r="T876" i="3"/>
  <c r="L877" i="3"/>
  <c r="M877" i="3"/>
  <c r="N877" i="3"/>
  <c r="O877" i="3"/>
  <c r="P877" i="3"/>
  <c r="Q877" i="3"/>
  <c r="R877" i="3"/>
  <c r="T877" i="3"/>
  <c r="L878" i="3"/>
  <c r="M878" i="3"/>
  <c r="N878" i="3"/>
  <c r="O878" i="3"/>
  <c r="P878" i="3"/>
  <c r="Q878" i="3"/>
  <c r="R878" i="3"/>
  <c r="T878" i="3"/>
  <c r="L879" i="3"/>
  <c r="M879" i="3"/>
  <c r="N879" i="3"/>
  <c r="O879" i="3"/>
  <c r="P879" i="3"/>
  <c r="Q879" i="3"/>
  <c r="R879" i="3"/>
  <c r="T879" i="3"/>
  <c r="L880" i="3"/>
  <c r="M880" i="3"/>
  <c r="N880" i="3"/>
  <c r="O880" i="3"/>
  <c r="P880" i="3"/>
  <c r="Q880" i="3"/>
  <c r="R880" i="3"/>
  <c r="T880" i="3"/>
  <c r="L881" i="3"/>
  <c r="M881" i="3"/>
  <c r="N881" i="3"/>
  <c r="O881" i="3"/>
  <c r="P881" i="3"/>
  <c r="Q881" i="3"/>
  <c r="R881" i="3"/>
  <c r="T881" i="3"/>
  <c r="L882" i="3"/>
  <c r="M882" i="3"/>
  <c r="N882" i="3"/>
  <c r="O882" i="3"/>
  <c r="P882" i="3"/>
  <c r="Q882" i="3"/>
  <c r="R882" i="3"/>
  <c r="T882" i="3"/>
  <c r="L883" i="3"/>
  <c r="M883" i="3"/>
  <c r="N883" i="3"/>
  <c r="O883" i="3"/>
  <c r="P883" i="3"/>
  <c r="Q883" i="3"/>
  <c r="R883" i="3"/>
  <c r="T883" i="3"/>
  <c r="L884" i="3"/>
  <c r="M884" i="3"/>
  <c r="N884" i="3"/>
  <c r="O884" i="3"/>
  <c r="P884" i="3"/>
  <c r="Q884" i="3"/>
  <c r="R884" i="3"/>
  <c r="T884" i="3"/>
  <c r="L885" i="3"/>
  <c r="M885" i="3"/>
  <c r="N885" i="3"/>
  <c r="O885" i="3"/>
  <c r="P885" i="3"/>
  <c r="Q885" i="3"/>
  <c r="R885" i="3"/>
  <c r="T885" i="3"/>
  <c r="L886" i="3"/>
  <c r="M886" i="3"/>
  <c r="N886" i="3"/>
  <c r="O886" i="3"/>
  <c r="P886" i="3"/>
  <c r="Q886" i="3"/>
  <c r="R886" i="3"/>
  <c r="T886" i="3"/>
  <c r="L887" i="3"/>
  <c r="M887" i="3"/>
  <c r="N887" i="3"/>
  <c r="O887" i="3"/>
  <c r="P887" i="3"/>
  <c r="Q887" i="3"/>
  <c r="R887" i="3"/>
  <c r="T887" i="3"/>
  <c r="L888" i="3"/>
  <c r="M888" i="3"/>
  <c r="N888" i="3"/>
  <c r="O888" i="3"/>
  <c r="P888" i="3"/>
  <c r="Q888" i="3"/>
  <c r="R888" i="3"/>
  <c r="T888" i="3"/>
  <c r="L889" i="3"/>
  <c r="M889" i="3"/>
  <c r="N889" i="3"/>
  <c r="O889" i="3"/>
  <c r="P889" i="3"/>
  <c r="Q889" i="3"/>
  <c r="R889" i="3"/>
  <c r="T889" i="3"/>
  <c r="L890" i="3"/>
  <c r="M890" i="3"/>
  <c r="N890" i="3"/>
  <c r="O890" i="3"/>
  <c r="P890" i="3"/>
  <c r="Q890" i="3"/>
  <c r="R890" i="3"/>
  <c r="T890" i="3"/>
  <c r="L891" i="3"/>
  <c r="M891" i="3"/>
  <c r="N891" i="3"/>
  <c r="O891" i="3"/>
  <c r="P891" i="3"/>
  <c r="Q891" i="3"/>
  <c r="R891" i="3"/>
  <c r="T891" i="3"/>
  <c r="L892" i="3"/>
  <c r="M892" i="3"/>
  <c r="N892" i="3"/>
  <c r="O892" i="3"/>
  <c r="P892" i="3"/>
  <c r="Q892" i="3"/>
  <c r="R892" i="3"/>
  <c r="T892" i="3"/>
  <c r="L893" i="3"/>
  <c r="M893" i="3"/>
  <c r="N893" i="3"/>
  <c r="O893" i="3"/>
  <c r="P893" i="3"/>
  <c r="Q893" i="3"/>
  <c r="R893" i="3"/>
  <c r="T893" i="3"/>
  <c r="L894" i="3"/>
  <c r="M894" i="3"/>
  <c r="N894" i="3"/>
  <c r="O894" i="3"/>
  <c r="P894" i="3"/>
  <c r="Q894" i="3"/>
  <c r="R894" i="3"/>
  <c r="T894" i="3"/>
  <c r="L895" i="3"/>
  <c r="M895" i="3"/>
  <c r="N895" i="3"/>
  <c r="O895" i="3"/>
  <c r="P895" i="3"/>
  <c r="Q895" i="3"/>
  <c r="R895" i="3"/>
  <c r="T895" i="3"/>
  <c r="L896" i="3"/>
  <c r="M896" i="3"/>
  <c r="N896" i="3"/>
  <c r="O896" i="3"/>
  <c r="P896" i="3"/>
  <c r="Q896" i="3"/>
  <c r="R896" i="3"/>
  <c r="T896" i="3"/>
  <c r="L897" i="3"/>
  <c r="M897" i="3"/>
  <c r="N897" i="3"/>
  <c r="O897" i="3"/>
  <c r="P897" i="3"/>
  <c r="Q897" i="3"/>
  <c r="R897" i="3"/>
  <c r="T897" i="3"/>
  <c r="L898" i="3"/>
  <c r="M898" i="3"/>
  <c r="N898" i="3"/>
  <c r="O898" i="3"/>
  <c r="P898" i="3"/>
  <c r="Q898" i="3"/>
  <c r="R898" i="3"/>
  <c r="T898" i="3"/>
  <c r="L899" i="3"/>
  <c r="M899" i="3"/>
  <c r="N899" i="3"/>
  <c r="O899" i="3"/>
  <c r="P899" i="3"/>
  <c r="Q899" i="3"/>
  <c r="R899" i="3"/>
  <c r="T899" i="3"/>
  <c r="L900" i="3"/>
  <c r="M900" i="3"/>
  <c r="N900" i="3"/>
  <c r="O900" i="3"/>
  <c r="P900" i="3"/>
  <c r="Q900" i="3"/>
  <c r="R900" i="3"/>
  <c r="T900" i="3"/>
  <c r="L901" i="3"/>
  <c r="M901" i="3"/>
  <c r="N901" i="3"/>
  <c r="O901" i="3"/>
  <c r="P901" i="3"/>
  <c r="Q901" i="3"/>
  <c r="R901" i="3"/>
  <c r="T901" i="3"/>
  <c r="L902" i="3"/>
  <c r="M902" i="3"/>
  <c r="N902" i="3"/>
  <c r="O902" i="3"/>
  <c r="P902" i="3"/>
  <c r="Q902" i="3"/>
  <c r="R902" i="3"/>
  <c r="T902" i="3"/>
  <c r="L903" i="3"/>
  <c r="M903" i="3"/>
  <c r="N903" i="3"/>
  <c r="O903" i="3"/>
  <c r="P903" i="3"/>
  <c r="Q903" i="3"/>
  <c r="R903" i="3"/>
  <c r="T903" i="3"/>
  <c r="L904" i="3"/>
  <c r="M904" i="3"/>
  <c r="N904" i="3"/>
  <c r="O904" i="3"/>
  <c r="P904" i="3"/>
  <c r="Q904" i="3"/>
  <c r="R904" i="3"/>
  <c r="T904" i="3"/>
  <c r="L905" i="3"/>
  <c r="M905" i="3"/>
  <c r="N905" i="3"/>
  <c r="O905" i="3"/>
  <c r="P905" i="3"/>
  <c r="Q905" i="3"/>
  <c r="R905" i="3"/>
  <c r="T905" i="3"/>
  <c r="L906" i="3"/>
  <c r="M906" i="3"/>
  <c r="N906" i="3"/>
  <c r="O906" i="3"/>
  <c r="P906" i="3"/>
  <c r="Q906" i="3"/>
  <c r="R906" i="3"/>
  <c r="T906" i="3"/>
  <c r="L907" i="3"/>
  <c r="M907" i="3"/>
  <c r="N907" i="3"/>
  <c r="O907" i="3"/>
  <c r="P907" i="3"/>
  <c r="Q907" i="3"/>
  <c r="R907" i="3"/>
  <c r="T907" i="3"/>
  <c r="L908" i="3"/>
  <c r="M908" i="3"/>
  <c r="N908" i="3"/>
  <c r="O908" i="3"/>
  <c r="P908" i="3"/>
  <c r="Q908" i="3"/>
  <c r="R908" i="3"/>
  <c r="T908" i="3"/>
  <c r="L909" i="3"/>
  <c r="M909" i="3"/>
  <c r="N909" i="3"/>
  <c r="O909" i="3"/>
  <c r="P909" i="3"/>
  <c r="Q909" i="3"/>
  <c r="R909" i="3"/>
  <c r="T909" i="3"/>
  <c r="L910" i="3"/>
  <c r="M910" i="3"/>
  <c r="N910" i="3"/>
  <c r="O910" i="3"/>
  <c r="P910" i="3"/>
  <c r="Q910" i="3"/>
  <c r="R910" i="3"/>
  <c r="T910" i="3"/>
  <c r="L911" i="3"/>
  <c r="M911" i="3"/>
  <c r="N911" i="3"/>
  <c r="O911" i="3"/>
  <c r="P911" i="3"/>
  <c r="Q911" i="3"/>
  <c r="R911" i="3"/>
  <c r="T911" i="3"/>
  <c r="L912" i="3"/>
  <c r="M912" i="3"/>
  <c r="N912" i="3"/>
  <c r="O912" i="3"/>
  <c r="P912" i="3"/>
  <c r="Q912" i="3"/>
  <c r="R912" i="3"/>
  <c r="T912" i="3"/>
  <c r="L913" i="3"/>
  <c r="M913" i="3"/>
  <c r="N913" i="3"/>
  <c r="O913" i="3"/>
  <c r="P913" i="3"/>
  <c r="Q913" i="3"/>
  <c r="R913" i="3"/>
  <c r="T913" i="3"/>
  <c r="L914" i="3"/>
  <c r="M914" i="3"/>
  <c r="N914" i="3"/>
  <c r="O914" i="3"/>
  <c r="P914" i="3"/>
  <c r="Q914" i="3"/>
  <c r="R914" i="3"/>
  <c r="T914" i="3"/>
  <c r="L915" i="3"/>
  <c r="M915" i="3"/>
  <c r="N915" i="3"/>
  <c r="O915" i="3"/>
  <c r="P915" i="3"/>
  <c r="Q915" i="3"/>
  <c r="R915" i="3"/>
  <c r="T915" i="3"/>
  <c r="L916" i="3"/>
  <c r="M916" i="3"/>
  <c r="N916" i="3"/>
  <c r="O916" i="3"/>
  <c r="P916" i="3"/>
  <c r="Q916" i="3"/>
  <c r="R916" i="3"/>
  <c r="T916" i="3"/>
  <c r="L917" i="3"/>
  <c r="M917" i="3"/>
  <c r="N917" i="3"/>
  <c r="O917" i="3"/>
  <c r="P917" i="3"/>
  <c r="Q917" i="3"/>
  <c r="R917" i="3"/>
  <c r="T917" i="3"/>
  <c r="L918" i="3"/>
  <c r="M918" i="3"/>
  <c r="N918" i="3"/>
  <c r="O918" i="3"/>
  <c r="P918" i="3"/>
  <c r="Q918" i="3"/>
  <c r="R918" i="3"/>
  <c r="T918" i="3"/>
  <c r="L919" i="3"/>
  <c r="M919" i="3"/>
  <c r="N919" i="3"/>
  <c r="O919" i="3"/>
  <c r="P919" i="3"/>
  <c r="Q919" i="3"/>
  <c r="R919" i="3"/>
  <c r="T919" i="3"/>
  <c r="L920" i="3"/>
  <c r="M920" i="3"/>
  <c r="N920" i="3"/>
  <c r="O920" i="3"/>
  <c r="P920" i="3"/>
  <c r="Q920" i="3"/>
  <c r="R920" i="3"/>
  <c r="T920" i="3"/>
  <c r="L921" i="3"/>
  <c r="M921" i="3"/>
  <c r="N921" i="3"/>
  <c r="O921" i="3"/>
  <c r="P921" i="3"/>
  <c r="Q921" i="3"/>
  <c r="R921" i="3"/>
  <c r="T921" i="3"/>
  <c r="L922" i="3"/>
  <c r="M922" i="3"/>
  <c r="N922" i="3"/>
  <c r="O922" i="3"/>
  <c r="P922" i="3"/>
  <c r="Q922" i="3"/>
  <c r="R922" i="3"/>
  <c r="T922" i="3"/>
  <c r="L923" i="3"/>
  <c r="M923" i="3"/>
  <c r="N923" i="3"/>
  <c r="O923" i="3"/>
  <c r="P923" i="3"/>
  <c r="Q923" i="3"/>
  <c r="R923" i="3"/>
  <c r="T923" i="3"/>
  <c r="L924" i="3"/>
  <c r="M924" i="3"/>
  <c r="N924" i="3"/>
  <c r="O924" i="3"/>
  <c r="P924" i="3"/>
  <c r="Q924" i="3"/>
  <c r="R924" i="3"/>
  <c r="T924" i="3"/>
  <c r="L925" i="3"/>
  <c r="M925" i="3"/>
  <c r="N925" i="3"/>
  <c r="O925" i="3"/>
  <c r="P925" i="3"/>
  <c r="Q925" i="3"/>
  <c r="R925" i="3"/>
  <c r="T925" i="3"/>
  <c r="L926" i="3"/>
  <c r="M926" i="3"/>
  <c r="N926" i="3"/>
  <c r="O926" i="3"/>
  <c r="P926" i="3"/>
  <c r="Q926" i="3"/>
  <c r="R926" i="3"/>
  <c r="T926" i="3"/>
  <c r="L927" i="3"/>
  <c r="M927" i="3"/>
  <c r="N927" i="3"/>
  <c r="O927" i="3"/>
  <c r="P927" i="3"/>
  <c r="Q927" i="3"/>
  <c r="R927" i="3"/>
  <c r="T927" i="3"/>
  <c r="L928" i="3"/>
  <c r="M928" i="3"/>
  <c r="N928" i="3"/>
  <c r="O928" i="3"/>
  <c r="P928" i="3"/>
  <c r="Q928" i="3"/>
  <c r="R928" i="3"/>
  <c r="T928" i="3"/>
  <c r="L929" i="3"/>
  <c r="M929" i="3"/>
  <c r="N929" i="3"/>
  <c r="O929" i="3"/>
  <c r="P929" i="3"/>
  <c r="Q929" i="3"/>
  <c r="R929" i="3"/>
  <c r="T929" i="3"/>
  <c r="L930" i="3"/>
  <c r="M930" i="3"/>
  <c r="N930" i="3"/>
  <c r="O930" i="3"/>
  <c r="P930" i="3"/>
  <c r="Q930" i="3"/>
  <c r="R930" i="3"/>
  <c r="T930" i="3"/>
  <c r="L931" i="3"/>
  <c r="M931" i="3"/>
  <c r="N931" i="3"/>
  <c r="O931" i="3"/>
  <c r="P931" i="3"/>
  <c r="Q931" i="3"/>
  <c r="R931" i="3"/>
  <c r="T931" i="3"/>
  <c r="L932" i="3"/>
  <c r="M932" i="3"/>
  <c r="N932" i="3"/>
  <c r="O932" i="3"/>
  <c r="P932" i="3"/>
  <c r="Q932" i="3"/>
  <c r="R932" i="3"/>
  <c r="T932" i="3"/>
  <c r="L933" i="3"/>
  <c r="M933" i="3"/>
  <c r="N933" i="3"/>
  <c r="O933" i="3"/>
  <c r="P933" i="3"/>
  <c r="Q933" i="3"/>
  <c r="R933" i="3"/>
  <c r="T933" i="3"/>
  <c r="L934" i="3"/>
  <c r="M934" i="3"/>
  <c r="N934" i="3"/>
  <c r="O934" i="3"/>
  <c r="P934" i="3"/>
  <c r="Q934" i="3"/>
  <c r="R934" i="3"/>
  <c r="T934" i="3"/>
  <c r="L935" i="3"/>
  <c r="M935" i="3"/>
  <c r="N935" i="3"/>
  <c r="O935" i="3"/>
  <c r="P935" i="3"/>
  <c r="Q935" i="3"/>
  <c r="R935" i="3"/>
  <c r="T935" i="3"/>
  <c r="L936" i="3"/>
  <c r="M936" i="3"/>
  <c r="N936" i="3"/>
  <c r="O936" i="3"/>
  <c r="P936" i="3"/>
  <c r="Q936" i="3"/>
  <c r="R936" i="3"/>
  <c r="T936" i="3"/>
  <c r="L937" i="3"/>
  <c r="M937" i="3"/>
  <c r="N937" i="3"/>
  <c r="O937" i="3"/>
  <c r="P937" i="3"/>
  <c r="Q937" i="3"/>
  <c r="R937" i="3"/>
  <c r="T937" i="3"/>
  <c r="L938" i="3"/>
  <c r="M938" i="3"/>
  <c r="N938" i="3"/>
  <c r="O938" i="3"/>
  <c r="P938" i="3"/>
  <c r="Q938" i="3"/>
  <c r="R938" i="3"/>
  <c r="T938" i="3"/>
  <c r="L939" i="3"/>
  <c r="M939" i="3"/>
  <c r="N939" i="3"/>
  <c r="O939" i="3"/>
  <c r="P939" i="3"/>
  <c r="Q939" i="3"/>
  <c r="R939" i="3"/>
  <c r="T939" i="3"/>
  <c r="L940" i="3"/>
  <c r="M940" i="3"/>
  <c r="N940" i="3"/>
  <c r="O940" i="3"/>
  <c r="P940" i="3"/>
  <c r="Q940" i="3"/>
  <c r="R940" i="3"/>
  <c r="T940" i="3"/>
  <c r="L941" i="3"/>
  <c r="M941" i="3"/>
  <c r="N941" i="3"/>
  <c r="O941" i="3"/>
  <c r="P941" i="3"/>
  <c r="Q941" i="3"/>
  <c r="R941" i="3"/>
  <c r="T941" i="3"/>
  <c r="L942" i="3"/>
  <c r="M942" i="3"/>
  <c r="N942" i="3"/>
  <c r="O942" i="3"/>
  <c r="P942" i="3"/>
  <c r="Q942" i="3"/>
  <c r="R942" i="3"/>
  <c r="T942" i="3"/>
  <c r="L943" i="3"/>
  <c r="M943" i="3"/>
  <c r="N943" i="3"/>
  <c r="O943" i="3"/>
  <c r="P943" i="3"/>
  <c r="Q943" i="3"/>
  <c r="R943" i="3"/>
  <c r="T943" i="3"/>
  <c r="L944" i="3"/>
  <c r="M944" i="3"/>
  <c r="N944" i="3"/>
  <c r="O944" i="3"/>
  <c r="P944" i="3"/>
  <c r="Q944" i="3"/>
  <c r="R944" i="3"/>
  <c r="T944" i="3"/>
  <c r="L945" i="3"/>
  <c r="M945" i="3"/>
  <c r="N945" i="3"/>
  <c r="O945" i="3"/>
  <c r="P945" i="3"/>
  <c r="Q945" i="3"/>
  <c r="R945" i="3"/>
  <c r="T945" i="3"/>
  <c r="L946" i="3"/>
  <c r="M946" i="3"/>
  <c r="N946" i="3"/>
  <c r="O946" i="3"/>
  <c r="P946" i="3"/>
  <c r="Q946" i="3"/>
  <c r="R946" i="3"/>
  <c r="T946" i="3"/>
  <c r="L947" i="3"/>
  <c r="M947" i="3"/>
  <c r="N947" i="3"/>
  <c r="O947" i="3"/>
  <c r="P947" i="3"/>
  <c r="Q947" i="3"/>
  <c r="R947" i="3"/>
  <c r="T947" i="3"/>
  <c r="L948" i="3"/>
  <c r="M948" i="3"/>
  <c r="N948" i="3"/>
  <c r="O948" i="3"/>
  <c r="P948" i="3"/>
  <c r="Q948" i="3"/>
  <c r="R948" i="3"/>
  <c r="T948" i="3"/>
  <c r="L949" i="3"/>
  <c r="M949" i="3"/>
  <c r="N949" i="3"/>
  <c r="O949" i="3"/>
  <c r="P949" i="3"/>
  <c r="Q949" i="3"/>
  <c r="R949" i="3"/>
  <c r="T949" i="3"/>
  <c r="L950" i="3"/>
  <c r="M950" i="3"/>
  <c r="N950" i="3"/>
  <c r="O950" i="3"/>
  <c r="P950" i="3"/>
  <c r="Q950" i="3"/>
  <c r="R950" i="3"/>
  <c r="T950" i="3"/>
  <c r="L951" i="3"/>
  <c r="M951" i="3"/>
  <c r="N951" i="3"/>
  <c r="O951" i="3"/>
  <c r="P951" i="3"/>
  <c r="Q951" i="3"/>
  <c r="R951" i="3"/>
  <c r="T951" i="3"/>
  <c r="L952" i="3"/>
  <c r="M952" i="3"/>
  <c r="N952" i="3"/>
  <c r="O952" i="3"/>
  <c r="P952" i="3"/>
  <c r="Q952" i="3"/>
  <c r="R952" i="3"/>
  <c r="T952" i="3"/>
  <c r="L953" i="3"/>
  <c r="M953" i="3"/>
  <c r="N953" i="3"/>
  <c r="O953" i="3"/>
  <c r="P953" i="3"/>
  <c r="Q953" i="3"/>
  <c r="R953" i="3"/>
  <c r="T953" i="3"/>
  <c r="L954" i="3"/>
  <c r="M954" i="3"/>
  <c r="N954" i="3"/>
  <c r="O954" i="3"/>
  <c r="P954" i="3"/>
  <c r="Q954" i="3"/>
  <c r="R954" i="3"/>
  <c r="T954" i="3"/>
  <c r="L955" i="3"/>
  <c r="M955" i="3"/>
  <c r="N955" i="3"/>
  <c r="O955" i="3"/>
  <c r="P955" i="3"/>
  <c r="Q955" i="3"/>
  <c r="R955" i="3"/>
  <c r="T955" i="3"/>
  <c r="L956" i="3"/>
  <c r="M956" i="3"/>
  <c r="N956" i="3"/>
  <c r="O956" i="3"/>
  <c r="P956" i="3"/>
  <c r="Q956" i="3"/>
  <c r="R956" i="3"/>
  <c r="T956" i="3"/>
  <c r="L957" i="3"/>
  <c r="M957" i="3"/>
  <c r="N957" i="3"/>
  <c r="O957" i="3"/>
  <c r="P957" i="3"/>
  <c r="Q957" i="3"/>
  <c r="R957" i="3"/>
  <c r="T957" i="3"/>
  <c r="L958" i="3"/>
  <c r="M958" i="3"/>
  <c r="N958" i="3"/>
  <c r="O958" i="3"/>
  <c r="P958" i="3"/>
  <c r="Q958" i="3"/>
  <c r="R958" i="3"/>
  <c r="T958" i="3"/>
  <c r="L959" i="3"/>
  <c r="M959" i="3"/>
  <c r="N959" i="3"/>
  <c r="O959" i="3"/>
  <c r="P959" i="3"/>
  <c r="Q959" i="3"/>
  <c r="R959" i="3"/>
  <c r="T959" i="3"/>
  <c r="L960" i="3"/>
  <c r="M960" i="3"/>
  <c r="N960" i="3"/>
  <c r="O960" i="3"/>
  <c r="P960" i="3"/>
  <c r="Q960" i="3"/>
  <c r="R960" i="3"/>
  <c r="T960" i="3"/>
  <c r="L961" i="3"/>
  <c r="M961" i="3"/>
  <c r="N961" i="3"/>
  <c r="O961" i="3"/>
  <c r="P961" i="3"/>
  <c r="Q961" i="3"/>
  <c r="R961" i="3"/>
  <c r="T961" i="3"/>
  <c r="L962" i="3"/>
  <c r="M962" i="3"/>
  <c r="N962" i="3"/>
  <c r="O962" i="3"/>
  <c r="P962" i="3"/>
  <c r="Q962" i="3"/>
  <c r="R962" i="3"/>
  <c r="T962" i="3"/>
  <c r="L963" i="3"/>
  <c r="M963" i="3"/>
  <c r="N963" i="3"/>
  <c r="O963" i="3"/>
  <c r="P963" i="3"/>
  <c r="Q963" i="3"/>
  <c r="R963" i="3"/>
  <c r="T963" i="3"/>
  <c r="L964" i="3"/>
  <c r="M964" i="3"/>
  <c r="N964" i="3"/>
  <c r="O964" i="3"/>
  <c r="P964" i="3"/>
  <c r="Q964" i="3"/>
  <c r="R964" i="3"/>
  <c r="T964" i="3"/>
  <c r="L965" i="3"/>
  <c r="M965" i="3"/>
  <c r="N965" i="3"/>
  <c r="O965" i="3"/>
  <c r="P965" i="3"/>
  <c r="Q965" i="3"/>
  <c r="R965" i="3"/>
  <c r="T965" i="3"/>
  <c r="L966" i="3"/>
  <c r="M966" i="3"/>
  <c r="N966" i="3"/>
  <c r="O966" i="3"/>
  <c r="P966" i="3"/>
  <c r="Q966" i="3"/>
  <c r="R966" i="3"/>
  <c r="T966" i="3"/>
  <c r="L967" i="3"/>
  <c r="M967" i="3"/>
  <c r="N967" i="3"/>
  <c r="O967" i="3"/>
  <c r="P967" i="3"/>
  <c r="Q967" i="3"/>
  <c r="R967" i="3"/>
  <c r="T967" i="3"/>
  <c r="L968" i="3"/>
  <c r="M968" i="3"/>
  <c r="N968" i="3"/>
  <c r="O968" i="3"/>
  <c r="P968" i="3"/>
  <c r="Q968" i="3"/>
  <c r="R968" i="3"/>
  <c r="T968" i="3"/>
  <c r="L969" i="3"/>
  <c r="M969" i="3"/>
  <c r="N969" i="3"/>
  <c r="O969" i="3"/>
  <c r="P969" i="3"/>
  <c r="Q969" i="3"/>
  <c r="R969" i="3"/>
  <c r="T969" i="3"/>
  <c r="L970" i="3"/>
  <c r="M970" i="3"/>
  <c r="N970" i="3"/>
  <c r="O970" i="3"/>
  <c r="P970" i="3"/>
  <c r="Q970" i="3"/>
  <c r="R970" i="3"/>
  <c r="T970" i="3"/>
  <c r="L971" i="3"/>
  <c r="M971" i="3"/>
  <c r="N971" i="3"/>
  <c r="O971" i="3"/>
  <c r="P971" i="3"/>
  <c r="Q971" i="3"/>
  <c r="R971" i="3"/>
  <c r="T971" i="3"/>
  <c r="L972" i="3"/>
  <c r="M972" i="3"/>
  <c r="N972" i="3"/>
  <c r="O972" i="3"/>
  <c r="P972" i="3"/>
  <c r="Q972" i="3"/>
  <c r="R972" i="3"/>
  <c r="T972" i="3"/>
  <c r="L973" i="3"/>
  <c r="M973" i="3"/>
  <c r="N973" i="3"/>
  <c r="O973" i="3"/>
  <c r="P973" i="3"/>
  <c r="Q973" i="3"/>
  <c r="R973" i="3"/>
  <c r="T973" i="3"/>
  <c r="L974" i="3"/>
  <c r="M974" i="3"/>
  <c r="N974" i="3"/>
  <c r="O974" i="3"/>
  <c r="P974" i="3"/>
  <c r="Q974" i="3"/>
  <c r="R974" i="3"/>
  <c r="T974" i="3"/>
  <c r="L975" i="3"/>
  <c r="M975" i="3"/>
  <c r="N975" i="3"/>
  <c r="O975" i="3"/>
  <c r="P975" i="3"/>
  <c r="Q975" i="3"/>
  <c r="R975" i="3"/>
  <c r="T975" i="3"/>
  <c r="L976" i="3"/>
  <c r="M976" i="3"/>
  <c r="N976" i="3"/>
  <c r="O976" i="3"/>
  <c r="P976" i="3"/>
  <c r="Q976" i="3"/>
  <c r="R976" i="3"/>
  <c r="T976" i="3"/>
  <c r="L977" i="3"/>
  <c r="M977" i="3"/>
  <c r="N977" i="3"/>
  <c r="O977" i="3"/>
  <c r="P977" i="3"/>
  <c r="Q977" i="3"/>
  <c r="R977" i="3"/>
  <c r="T977" i="3"/>
  <c r="L978" i="3"/>
  <c r="M978" i="3"/>
  <c r="N978" i="3"/>
  <c r="O978" i="3"/>
  <c r="P978" i="3"/>
  <c r="Q978" i="3"/>
  <c r="R978" i="3"/>
  <c r="T978" i="3"/>
  <c r="L979" i="3"/>
  <c r="M979" i="3"/>
  <c r="N979" i="3"/>
  <c r="O979" i="3"/>
  <c r="P979" i="3"/>
  <c r="Q979" i="3"/>
  <c r="R979" i="3"/>
  <c r="T979" i="3"/>
  <c r="L980" i="3"/>
  <c r="M980" i="3"/>
  <c r="N980" i="3"/>
  <c r="O980" i="3"/>
  <c r="P980" i="3"/>
  <c r="Q980" i="3"/>
  <c r="R980" i="3"/>
  <c r="T980" i="3"/>
  <c r="L981" i="3"/>
  <c r="M981" i="3"/>
  <c r="N981" i="3"/>
  <c r="O981" i="3"/>
  <c r="P981" i="3"/>
  <c r="Q981" i="3"/>
  <c r="R981" i="3"/>
  <c r="T981" i="3"/>
  <c r="L982" i="3"/>
  <c r="M982" i="3"/>
  <c r="N982" i="3"/>
  <c r="O982" i="3"/>
  <c r="P982" i="3"/>
  <c r="Q982" i="3"/>
  <c r="R982" i="3"/>
  <c r="T982" i="3"/>
  <c r="L983" i="3"/>
  <c r="M983" i="3"/>
  <c r="N983" i="3"/>
  <c r="O983" i="3"/>
  <c r="P983" i="3"/>
  <c r="Q983" i="3"/>
  <c r="R983" i="3"/>
  <c r="T983" i="3"/>
  <c r="L984" i="3"/>
  <c r="M984" i="3"/>
  <c r="N984" i="3"/>
  <c r="O984" i="3"/>
  <c r="P984" i="3"/>
  <c r="Q984" i="3"/>
  <c r="R984" i="3"/>
  <c r="T984" i="3"/>
  <c r="L985" i="3"/>
  <c r="M985" i="3"/>
  <c r="N985" i="3"/>
  <c r="O985" i="3"/>
  <c r="P985" i="3"/>
  <c r="Q985" i="3"/>
  <c r="R985" i="3"/>
  <c r="T985" i="3"/>
  <c r="L986" i="3"/>
  <c r="M986" i="3"/>
  <c r="N986" i="3"/>
  <c r="O986" i="3"/>
  <c r="P986" i="3"/>
  <c r="Q986" i="3"/>
  <c r="R986" i="3"/>
  <c r="T986" i="3"/>
  <c r="L987" i="3"/>
  <c r="M987" i="3"/>
  <c r="N987" i="3"/>
  <c r="O987" i="3"/>
  <c r="P987" i="3"/>
  <c r="Q987" i="3"/>
  <c r="R987" i="3"/>
  <c r="T987" i="3"/>
  <c r="L988" i="3"/>
  <c r="M988" i="3"/>
  <c r="N988" i="3"/>
  <c r="O988" i="3"/>
  <c r="P988" i="3"/>
  <c r="Q988" i="3"/>
  <c r="R988" i="3"/>
  <c r="T988" i="3"/>
  <c r="L989" i="3"/>
  <c r="M989" i="3"/>
  <c r="N989" i="3"/>
  <c r="O989" i="3"/>
  <c r="P989" i="3"/>
  <c r="Q989" i="3"/>
  <c r="R989" i="3"/>
  <c r="T989" i="3"/>
  <c r="L990" i="3"/>
  <c r="M990" i="3"/>
  <c r="N990" i="3"/>
  <c r="O990" i="3"/>
  <c r="P990" i="3"/>
  <c r="Q990" i="3"/>
  <c r="R990" i="3"/>
  <c r="T990" i="3"/>
  <c r="L991" i="3"/>
  <c r="M991" i="3"/>
  <c r="N991" i="3"/>
  <c r="O991" i="3"/>
  <c r="P991" i="3"/>
  <c r="Q991" i="3"/>
  <c r="R991" i="3"/>
  <c r="T991" i="3"/>
  <c r="L992" i="3"/>
  <c r="M992" i="3"/>
  <c r="N992" i="3"/>
  <c r="O992" i="3"/>
  <c r="P992" i="3"/>
  <c r="Q992" i="3"/>
  <c r="R992" i="3"/>
  <c r="T992" i="3"/>
  <c r="L993" i="3"/>
  <c r="M993" i="3"/>
  <c r="N993" i="3"/>
  <c r="O993" i="3"/>
  <c r="P993" i="3"/>
  <c r="Q993" i="3"/>
  <c r="R993" i="3"/>
  <c r="T993" i="3"/>
  <c r="L994" i="3"/>
  <c r="M994" i="3"/>
  <c r="N994" i="3"/>
  <c r="O994" i="3"/>
  <c r="P994" i="3"/>
  <c r="Q994" i="3"/>
  <c r="R994" i="3"/>
  <c r="T994" i="3"/>
  <c r="L995" i="3"/>
  <c r="M995" i="3"/>
  <c r="N995" i="3"/>
  <c r="O995" i="3"/>
  <c r="P995" i="3"/>
  <c r="Q995" i="3"/>
  <c r="R995" i="3"/>
  <c r="T995" i="3"/>
  <c r="L996" i="3"/>
  <c r="M996" i="3"/>
  <c r="N996" i="3"/>
  <c r="O996" i="3"/>
  <c r="P996" i="3"/>
  <c r="Q996" i="3"/>
  <c r="R996" i="3"/>
  <c r="T996" i="3"/>
  <c r="L997" i="3"/>
  <c r="M997" i="3"/>
  <c r="N997" i="3"/>
  <c r="O997" i="3"/>
  <c r="P997" i="3"/>
  <c r="Q997" i="3"/>
  <c r="R997" i="3"/>
  <c r="T997" i="3"/>
  <c r="L998" i="3"/>
  <c r="M998" i="3"/>
  <c r="N998" i="3"/>
  <c r="O998" i="3"/>
  <c r="P998" i="3"/>
  <c r="Q998" i="3"/>
  <c r="R998" i="3"/>
  <c r="T998" i="3"/>
  <c r="L999" i="3"/>
  <c r="M999" i="3"/>
  <c r="N999" i="3"/>
  <c r="O999" i="3"/>
  <c r="P999" i="3"/>
  <c r="Q999" i="3"/>
  <c r="R999" i="3"/>
  <c r="T999" i="3"/>
  <c r="L1000" i="3"/>
  <c r="M1000" i="3"/>
  <c r="N1000" i="3"/>
  <c r="O1000" i="3"/>
  <c r="P1000" i="3"/>
  <c r="Q1000" i="3"/>
  <c r="R1000" i="3"/>
  <c r="T1000" i="3"/>
  <c r="L1001" i="3"/>
  <c r="M1001" i="3"/>
  <c r="N1001" i="3"/>
  <c r="O1001" i="3"/>
  <c r="P1001" i="3"/>
  <c r="Q1001" i="3"/>
  <c r="R1001" i="3"/>
  <c r="T1001" i="3"/>
  <c r="L1002" i="3"/>
  <c r="M1002" i="3"/>
  <c r="N1002" i="3"/>
  <c r="O1002" i="3"/>
  <c r="P1002" i="3"/>
  <c r="Q1002" i="3"/>
  <c r="R1002" i="3"/>
  <c r="T1002" i="3"/>
  <c r="M2" i="3"/>
  <c r="N2" i="3"/>
  <c r="O2" i="3"/>
  <c r="P2" i="3"/>
  <c r="Q2" i="3"/>
  <c r="R2" i="3"/>
  <c r="T2" i="3"/>
  <c r="L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2" i="3"/>
  <c r="A3" i="3"/>
  <c r="B3" i="3"/>
  <c r="C3" i="3"/>
  <c r="D3" i="3"/>
  <c r="E3" i="3"/>
  <c r="F3" i="3"/>
  <c r="I3" i="3"/>
  <c r="A4" i="3"/>
  <c r="B4" i="3"/>
  <c r="C4" i="3"/>
  <c r="D4" i="3"/>
  <c r="E4" i="3"/>
  <c r="F4" i="3"/>
  <c r="I4" i="3"/>
  <c r="A5" i="3"/>
  <c r="B5" i="3"/>
  <c r="C5" i="3"/>
  <c r="D5" i="3"/>
  <c r="E5" i="3"/>
  <c r="F5" i="3"/>
  <c r="I5" i="3"/>
  <c r="A6" i="3"/>
  <c r="B6" i="3"/>
  <c r="C6" i="3"/>
  <c r="D6" i="3"/>
  <c r="E6" i="3"/>
  <c r="F6" i="3"/>
  <c r="I6" i="3"/>
  <c r="A7" i="3"/>
  <c r="B7" i="3"/>
  <c r="C7" i="3"/>
  <c r="D7" i="3"/>
  <c r="E7" i="3"/>
  <c r="F7" i="3"/>
  <c r="I7" i="3"/>
  <c r="A8" i="3"/>
  <c r="B8" i="3"/>
  <c r="C8" i="3"/>
  <c r="D8" i="3"/>
  <c r="E8" i="3"/>
  <c r="F8" i="3"/>
  <c r="I8" i="3"/>
  <c r="A9" i="3"/>
  <c r="B9" i="3"/>
  <c r="C9" i="3"/>
  <c r="D9" i="3"/>
  <c r="E9" i="3"/>
  <c r="F9" i="3"/>
  <c r="I9" i="3"/>
  <c r="A10" i="3"/>
  <c r="B10" i="3"/>
  <c r="C10" i="3"/>
  <c r="D10" i="3"/>
  <c r="E10" i="3"/>
  <c r="F10" i="3"/>
  <c r="I10" i="3"/>
  <c r="A11" i="3"/>
  <c r="B11" i="3"/>
  <c r="C11" i="3"/>
  <c r="D11" i="3"/>
  <c r="E11" i="3"/>
  <c r="F11" i="3"/>
  <c r="I11" i="3"/>
  <c r="A12" i="3"/>
  <c r="B12" i="3"/>
  <c r="C12" i="3"/>
  <c r="D12" i="3"/>
  <c r="E12" i="3"/>
  <c r="F12" i="3"/>
  <c r="I12" i="3"/>
  <c r="A13" i="3"/>
  <c r="B13" i="3"/>
  <c r="C13" i="3"/>
  <c r="D13" i="3"/>
  <c r="E13" i="3"/>
  <c r="F13" i="3"/>
  <c r="I13" i="3"/>
  <c r="A14" i="3"/>
  <c r="B14" i="3"/>
  <c r="C14" i="3"/>
  <c r="D14" i="3"/>
  <c r="E14" i="3"/>
  <c r="F14" i="3"/>
  <c r="I14" i="3"/>
  <c r="A15" i="3"/>
  <c r="B15" i="3"/>
  <c r="C15" i="3"/>
  <c r="D15" i="3"/>
  <c r="E15" i="3"/>
  <c r="F15" i="3"/>
  <c r="I15" i="3"/>
  <c r="A16" i="3"/>
  <c r="B16" i="3"/>
  <c r="C16" i="3"/>
  <c r="D16" i="3"/>
  <c r="E16" i="3"/>
  <c r="F16" i="3"/>
  <c r="I16" i="3"/>
  <c r="A17" i="3"/>
  <c r="B17" i="3"/>
  <c r="C17" i="3"/>
  <c r="D17" i="3"/>
  <c r="E17" i="3"/>
  <c r="F17" i="3"/>
  <c r="I17" i="3"/>
  <c r="A18" i="3"/>
  <c r="B18" i="3"/>
  <c r="C18" i="3"/>
  <c r="D18" i="3"/>
  <c r="E18" i="3"/>
  <c r="F18" i="3"/>
  <c r="I18" i="3"/>
  <c r="A19" i="3"/>
  <c r="B19" i="3"/>
  <c r="C19" i="3"/>
  <c r="D19" i="3"/>
  <c r="E19" i="3"/>
  <c r="F19" i="3"/>
  <c r="I19" i="3"/>
  <c r="A20" i="3"/>
  <c r="B20" i="3"/>
  <c r="C20" i="3"/>
  <c r="D20" i="3"/>
  <c r="E20" i="3"/>
  <c r="F20" i="3"/>
  <c r="I20" i="3"/>
  <c r="A21" i="3"/>
  <c r="B21" i="3"/>
  <c r="C21" i="3"/>
  <c r="D21" i="3"/>
  <c r="E21" i="3"/>
  <c r="F21" i="3"/>
  <c r="I21" i="3"/>
  <c r="A22" i="3"/>
  <c r="B22" i="3"/>
  <c r="C22" i="3"/>
  <c r="D22" i="3"/>
  <c r="E22" i="3"/>
  <c r="F22" i="3"/>
  <c r="I22" i="3"/>
  <c r="A23" i="3"/>
  <c r="B23" i="3"/>
  <c r="C23" i="3"/>
  <c r="D23" i="3"/>
  <c r="E23" i="3"/>
  <c r="F23" i="3"/>
  <c r="I23" i="3"/>
  <c r="A24" i="3"/>
  <c r="B24" i="3"/>
  <c r="C24" i="3"/>
  <c r="D24" i="3"/>
  <c r="E24" i="3"/>
  <c r="F24" i="3"/>
  <c r="I24" i="3"/>
  <c r="A25" i="3"/>
  <c r="B25" i="3"/>
  <c r="C25" i="3"/>
  <c r="D25" i="3"/>
  <c r="E25" i="3"/>
  <c r="F25" i="3"/>
  <c r="I25" i="3"/>
  <c r="A26" i="3"/>
  <c r="B26" i="3"/>
  <c r="C26" i="3"/>
  <c r="D26" i="3"/>
  <c r="E26" i="3"/>
  <c r="F26" i="3"/>
  <c r="I26" i="3"/>
  <c r="A27" i="3"/>
  <c r="B27" i="3"/>
  <c r="C27" i="3"/>
  <c r="D27" i="3"/>
  <c r="E27" i="3"/>
  <c r="F27" i="3"/>
  <c r="I27" i="3"/>
  <c r="A28" i="3"/>
  <c r="B28" i="3"/>
  <c r="C28" i="3"/>
  <c r="D28" i="3"/>
  <c r="E28" i="3"/>
  <c r="F28" i="3"/>
  <c r="I28" i="3"/>
  <c r="A29" i="3"/>
  <c r="B29" i="3"/>
  <c r="C29" i="3"/>
  <c r="D29" i="3"/>
  <c r="E29" i="3"/>
  <c r="F29" i="3"/>
  <c r="I29" i="3"/>
  <c r="A30" i="3"/>
  <c r="B30" i="3"/>
  <c r="C30" i="3"/>
  <c r="D30" i="3"/>
  <c r="E30" i="3"/>
  <c r="F30" i="3"/>
  <c r="I30" i="3"/>
  <c r="A31" i="3"/>
  <c r="B31" i="3"/>
  <c r="C31" i="3"/>
  <c r="D31" i="3"/>
  <c r="E31" i="3"/>
  <c r="F31" i="3"/>
  <c r="I31" i="3"/>
  <c r="A32" i="3"/>
  <c r="B32" i="3"/>
  <c r="C32" i="3"/>
  <c r="D32" i="3"/>
  <c r="E32" i="3"/>
  <c r="F32" i="3"/>
  <c r="I32" i="3"/>
  <c r="A33" i="3"/>
  <c r="B33" i="3"/>
  <c r="C33" i="3"/>
  <c r="D33" i="3"/>
  <c r="E33" i="3"/>
  <c r="F33" i="3"/>
  <c r="I33" i="3"/>
  <c r="A34" i="3"/>
  <c r="B34" i="3"/>
  <c r="C34" i="3"/>
  <c r="D34" i="3"/>
  <c r="E34" i="3"/>
  <c r="F34" i="3"/>
  <c r="I34" i="3"/>
  <c r="A35" i="3"/>
  <c r="B35" i="3"/>
  <c r="C35" i="3"/>
  <c r="D35" i="3"/>
  <c r="E35" i="3"/>
  <c r="F35" i="3"/>
  <c r="I35" i="3"/>
  <c r="A36" i="3"/>
  <c r="B36" i="3"/>
  <c r="C36" i="3"/>
  <c r="D36" i="3"/>
  <c r="E36" i="3"/>
  <c r="F36" i="3"/>
  <c r="I36" i="3"/>
  <c r="A37" i="3"/>
  <c r="B37" i="3"/>
  <c r="C37" i="3"/>
  <c r="D37" i="3"/>
  <c r="E37" i="3"/>
  <c r="F37" i="3"/>
  <c r="I37" i="3"/>
  <c r="A38" i="3"/>
  <c r="B38" i="3"/>
  <c r="C38" i="3"/>
  <c r="D38" i="3"/>
  <c r="E38" i="3"/>
  <c r="F38" i="3"/>
  <c r="I38" i="3"/>
  <c r="A39" i="3"/>
  <c r="B39" i="3"/>
  <c r="C39" i="3"/>
  <c r="D39" i="3"/>
  <c r="E39" i="3"/>
  <c r="F39" i="3"/>
  <c r="I39" i="3"/>
  <c r="A40" i="3"/>
  <c r="B40" i="3"/>
  <c r="C40" i="3"/>
  <c r="D40" i="3"/>
  <c r="E40" i="3"/>
  <c r="F40" i="3"/>
  <c r="I40" i="3"/>
  <c r="A41" i="3"/>
  <c r="B41" i="3"/>
  <c r="C41" i="3"/>
  <c r="D41" i="3"/>
  <c r="E41" i="3"/>
  <c r="F41" i="3"/>
  <c r="I41" i="3"/>
  <c r="A42" i="3"/>
  <c r="B42" i="3"/>
  <c r="C42" i="3"/>
  <c r="D42" i="3"/>
  <c r="E42" i="3"/>
  <c r="F42" i="3"/>
  <c r="I42" i="3"/>
  <c r="A43" i="3"/>
  <c r="B43" i="3"/>
  <c r="C43" i="3"/>
  <c r="D43" i="3"/>
  <c r="E43" i="3"/>
  <c r="F43" i="3"/>
  <c r="I43" i="3"/>
  <c r="A44" i="3"/>
  <c r="B44" i="3"/>
  <c r="C44" i="3"/>
  <c r="D44" i="3"/>
  <c r="E44" i="3"/>
  <c r="F44" i="3"/>
  <c r="I44" i="3"/>
  <c r="A45" i="3"/>
  <c r="B45" i="3"/>
  <c r="C45" i="3"/>
  <c r="D45" i="3"/>
  <c r="E45" i="3"/>
  <c r="F45" i="3"/>
  <c r="I45" i="3"/>
  <c r="A46" i="3"/>
  <c r="B46" i="3"/>
  <c r="C46" i="3"/>
  <c r="D46" i="3"/>
  <c r="E46" i="3"/>
  <c r="F46" i="3"/>
  <c r="I46" i="3"/>
  <c r="A47" i="3"/>
  <c r="B47" i="3"/>
  <c r="C47" i="3"/>
  <c r="D47" i="3"/>
  <c r="E47" i="3"/>
  <c r="F47" i="3"/>
  <c r="I47" i="3"/>
  <c r="A48" i="3"/>
  <c r="B48" i="3"/>
  <c r="C48" i="3"/>
  <c r="D48" i="3"/>
  <c r="E48" i="3"/>
  <c r="F48" i="3"/>
  <c r="I48" i="3"/>
  <c r="A49" i="3"/>
  <c r="B49" i="3"/>
  <c r="C49" i="3"/>
  <c r="D49" i="3"/>
  <c r="E49" i="3"/>
  <c r="F49" i="3"/>
  <c r="I49" i="3"/>
  <c r="A50" i="3"/>
  <c r="B50" i="3"/>
  <c r="C50" i="3"/>
  <c r="D50" i="3"/>
  <c r="E50" i="3"/>
  <c r="F50" i="3"/>
  <c r="I50" i="3"/>
  <c r="A51" i="3"/>
  <c r="B51" i="3"/>
  <c r="C51" i="3"/>
  <c r="D51" i="3"/>
  <c r="E51" i="3"/>
  <c r="F51" i="3"/>
  <c r="I51" i="3"/>
  <c r="A52" i="3"/>
  <c r="B52" i="3"/>
  <c r="C52" i="3"/>
  <c r="D52" i="3"/>
  <c r="E52" i="3"/>
  <c r="F52" i="3"/>
  <c r="I52" i="3"/>
  <c r="A53" i="3"/>
  <c r="B53" i="3"/>
  <c r="C53" i="3"/>
  <c r="D53" i="3"/>
  <c r="E53" i="3"/>
  <c r="F53" i="3"/>
  <c r="I53" i="3"/>
  <c r="A54" i="3"/>
  <c r="B54" i="3"/>
  <c r="C54" i="3"/>
  <c r="D54" i="3"/>
  <c r="E54" i="3"/>
  <c r="F54" i="3"/>
  <c r="I54" i="3"/>
  <c r="A55" i="3"/>
  <c r="B55" i="3"/>
  <c r="C55" i="3"/>
  <c r="D55" i="3"/>
  <c r="E55" i="3"/>
  <c r="F55" i="3"/>
  <c r="I55" i="3"/>
  <c r="A56" i="3"/>
  <c r="B56" i="3"/>
  <c r="C56" i="3"/>
  <c r="D56" i="3"/>
  <c r="E56" i="3"/>
  <c r="F56" i="3"/>
  <c r="I56" i="3"/>
  <c r="A57" i="3"/>
  <c r="B57" i="3"/>
  <c r="C57" i="3"/>
  <c r="D57" i="3"/>
  <c r="E57" i="3"/>
  <c r="F57" i="3"/>
  <c r="I57" i="3"/>
  <c r="A58" i="3"/>
  <c r="B58" i="3"/>
  <c r="C58" i="3"/>
  <c r="D58" i="3"/>
  <c r="E58" i="3"/>
  <c r="F58" i="3"/>
  <c r="I58" i="3"/>
  <c r="A59" i="3"/>
  <c r="B59" i="3"/>
  <c r="C59" i="3"/>
  <c r="D59" i="3"/>
  <c r="E59" i="3"/>
  <c r="F59" i="3"/>
  <c r="I59" i="3"/>
  <c r="A60" i="3"/>
  <c r="B60" i="3"/>
  <c r="C60" i="3"/>
  <c r="D60" i="3"/>
  <c r="E60" i="3"/>
  <c r="F60" i="3"/>
  <c r="I60" i="3"/>
  <c r="A61" i="3"/>
  <c r="B61" i="3"/>
  <c r="C61" i="3"/>
  <c r="D61" i="3"/>
  <c r="E61" i="3"/>
  <c r="F61" i="3"/>
  <c r="I61" i="3"/>
  <c r="A62" i="3"/>
  <c r="B62" i="3"/>
  <c r="C62" i="3"/>
  <c r="D62" i="3"/>
  <c r="E62" i="3"/>
  <c r="F62" i="3"/>
  <c r="I62" i="3"/>
  <c r="A63" i="3"/>
  <c r="B63" i="3"/>
  <c r="C63" i="3"/>
  <c r="D63" i="3"/>
  <c r="E63" i="3"/>
  <c r="F63" i="3"/>
  <c r="I63" i="3"/>
  <c r="A64" i="3"/>
  <c r="B64" i="3"/>
  <c r="C64" i="3"/>
  <c r="D64" i="3"/>
  <c r="E64" i="3"/>
  <c r="F64" i="3"/>
  <c r="I64" i="3"/>
  <c r="A65" i="3"/>
  <c r="B65" i="3"/>
  <c r="C65" i="3"/>
  <c r="D65" i="3"/>
  <c r="E65" i="3"/>
  <c r="F65" i="3"/>
  <c r="I65" i="3"/>
  <c r="A66" i="3"/>
  <c r="B66" i="3"/>
  <c r="C66" i="3"/>
  <c r="D66" i="3"/>
  <c r="E66" i="3"/>
  <c r="F66" i="3"/>
  <c r="I66" i="3"/>
  <c r="A67" i="3"/>
  <c r="B67" i="3"/>
  <c r="C67" i="3"/>
  <c r="D67" i="3"/>
  <c r="E67" i="3"/>
  <c r="F67" i="3"/>
  <c r="I67" i="3"/>
  <c r="A68" i="3"/>
  <c r="B68" i="3"/>
  <c r="C68" i="3"/>
  <c r="D68" i="3"/>
  <c r="E68" i="3"/>
  <c r="F68" i="3"/>
  <c r="I68" i="3"/>
  <c r="A69" i="3"/>
  <c r="B69" i="3"/>
  <c r="C69" i="3"/>
  <c r="D69" i="3"/>
  <c r="E69" i="3"/>
  <c r="F69" i="3"/>
  <c r="I69" i="3"/>
  <c r="A70" i="3"/>
  <c r="B70" i="3"/>
  <c r="C70" i="3"/>
  <c r="D70" i="3"/>
  <c r="E70" i="3"/>
  <c r="F70" i="3"/>
  <c r="I70" i="3"/>
  <c r="A71" i="3"/>
  <c r="B71" i="3"/>
  <c r="C71" i="3"/>
  <c r="D71" i="3"/>
  <c r="E71" i="3"/>
  <c r="F71" i="3"/>
  <c r="I71" i="3"/>
  <c r="A72" i="3"/>
  <c r="B72" i="3"/>
  <c r="C72" i="3"/>
  <c r="D72" i="3"/>
  <c r="E72" i="3"/>
  <c r="F72" i="3"/>
  <c r="I72" i="3"/>
  <c r="A73" i="3"/>
  <c r="B73" i="3"/>
  <c r="C73" i="3"/>
  <c r="D73" i="3"/>
  <c r="E73" i="3"/>
  <c r="F73" i="3"/>
  <c r="I73" i="3"/>
  <c r="A74" i="3"/>
  <c r="B74" i="3"/>
  <c r="C74" i="3"/>
  <c r="D74" i="3"/>
  <c r="E74" i="3"/>
  <c r="F74" i="3"/>
  <c r="I74" i="3"/>
  <c r="A75" i="3"/>
  <c r="B75" i="3"/>
  <c r="C75" i="3"/>
  <c r="D75" i="3"/>
  <c r="E75" i="3"/>
  <c r="F75" i="3"/>
  <c r="I75" i="3"/>
  <c r="A76" i="3"/>
  <c r="B76" i="3"/>
  <c r="C76" i="3"/>
  <c r="D76" i="3"/>
  <c r="E76" i="3"/>
  <c r="F76" i="3"/>
  <c r="I76" i="3"/>
  <c r="A77" i="3"/>
  <c r="B77" i="3"/>
  <c r="C77" i="3"/>
  <c r="D77" i="3"/>
  <c r="E77" i="3"/>
  <c r="F77" i="3"/>
  <c r="I77" i="3"/>
  <c r="A78" i="3"/>
  <c r="B78" i="3"/>
  <c r="C78" i="3"/>
  <c r="D78" i="3"/>
  <c r="E78" i="3"/>
  <c r="F78" i="3"/>
  <c r="I78" i="3"/>
  <c r="A79" i="3"/>
  <c r="B79" i="3"/>
  <c r="C79" i="3"/>
  <c r="D79" i="3"/>
  <c r="E79" i="3"/>
  <c r="F79" i="3"/>
  <c r="I79" i="3"/>
  <c r="A80" i="3"/>
  <c r="B80" i="3"/>
  <c r="C80" i="3"/>
  <c r="D80" i="3"/>
  <c r="E80" i="3"/>
  <c r="F80" i="3"/>
  <c r="I80" i="3"/>
  <c r="A81" i="3"/>
  <c r="B81" i="3"/>
  <c r="C81" i="3"/>
  <c r="D81" i="3"/>
  <c r="E81" i="3"/>
  <c r="F81" i="3"/>
  <c r="I81" i="3"/>
  <c r="A82" i="3"/>
  <c r="B82" i="3"/>
  <c r="C82" i="3"/>
  <c r="D82" i="3"/>
  <c r="E82" i="3"/>
  <c r="F82" i="3"/>
  <c r="I82" i="3"/>
  <c r="A83" i="3"/>
  <c r="B83" i="3"/>
  <c r="C83" i="3"/>
  <c r="D83" i="3"/>
  <c r="E83" i="3"/>
  <c r="F83" i="3"/>
  <c r="I83" i="3"/>
  <c r="A84" i="3"/>
  <c r="B84" i="3"/>
  <c r="C84" i="3"/>
  <c r="D84" i="3"/>
  <c r="E84" i="3"/>
  <c r="F84" i="3"/>
  <c r="I84" i="3"/>
  <c r="A85" i="3"/>
  <c r="B85" i="3"/>
  <c r="C85" i="3"/>
  <c r="D85" i="3"/>
  <c r="E85" i="3"/>
  <c r="F85" i="3"/>
  <c r="I85" i="3"/>
  <c r="A86" i="3"/>
  <c r="B86" i="3"/>
  <c r="C86" i="3"/>
  <c r="D86" i="3"/>
  <c r="E86" i="3"/>
  <c r="F86" i="3"/>
  <c r="I86" i="3"/>
  <c r="A87" i="3"/>
  <c r="B87" i="3"/>
  <c r="C87" i="3"/>
  <c r="D87" i="3"/>
  <c r="E87" i="3"/>
  <c r="F87" i="3"/>
  <c r="I87" i="3"/>
  <c r="A88" i="3"/>
  <c r="B88" i="3"/>
  <c r="C88" i="3"/>
  <c r="D88" i="3"/>
  <c r="E88" i="3"/>
  <c r="F88" i="3"/>
  <c r="I88" i="3"/>
  <c r="A89" i="3"/>
  <c r="B89" i="3"/>
  <c r="C89" i="3"/>
  <c r="D89" i="3"/>
  <c r="E89" i="3"/>
  <c r="F89" i="3"/>
  <c r="I89" i="3"/>
  <c r="A90" i="3"/>
  <c r="B90" i="3"/>
  <c r="C90" i="3"/>
  <c r="D90" i="3"/>
  <c r="E90" i="3"/>
  <c r="F90" i="3"/>
  <c r="I90" i="3"/>
  <c r="A91" i="3"/>
  <c r="B91" i="3"/>
  <c r="C91" i="3"/>
  <c r="D91" i="3"/>
  <c r="E91" i="3"/>
  <c r="F91" i="3"/>
  <c r="I91" i="3"/>
  <c r="A92" i="3"/>
  <c r="B92" i="3"/>
  <c r="C92" i="3"/>
  <c r="D92" i="3"/>
  <c r="E92" i="3"/>
  <c r="F92" i="3"/>
  <c r="I92" i="3"/>
  <c r="A93" i="3"/>
  <c r="B93" i="3"/>
  <c r="C93" i="3"/>
  <c r="D93" i="3"/>
  <c r="E93" i="3"/>
  <c r="F93" i="3"/>
  <c r="I93" i="3"/>
  <c r="A94" i="3"/>
  <c r="B94" i="3"/>
  <c r="C94" i="3"/>
  <c r="D94" i="3"/>
  <c r="E94" i="3"/>
  <c r="F94" i="3"/>
  <c r="I94" i="3"/>
  <c r="A95" i="3"/>
  <c r="B95" i="3"/>
  <c r="C95" i="3"/>
  <c r="D95" i="3"/>
  <c r="E95" i="3"/>
  <c r="F95" i="3"/>
  <c r="I95" i="3"/>
  <c r="A96" i="3"/>
  <c r="B96" i="3"/>
  <c r="C96" i="3"/>
  <c r="D96" i="3"/>
  <c r="E96" i="3"/>
  <c r="F96" i="3"/>
  <c r="I96" i="3"/>
  <c r="A97" i="3"/>
  <c r="B97" i="3"/>
  <c r="C97" i="3"/>
  <c r="D97" i="3"/>
  <c r="E97" i="3"/>
  <c r="F97" i="3"/>
  <c r="I97" i="3"/>
  <c r="A98" i="3"/>
  <c r="B98" i="3"/>
  <c r="C98" i="3"/>
  <c r="D98" i="3"/>
  <c r="E98" i="3"/>
  <c r="F98" i="3"/>
  <c r="I98" i="3"/>
  <c r="A99" i="3"/>
  <c r="B99" i="3"/>
  <c r="C99" i="3"/>
  <c r="D99" i="3"/>
  <c r="E99" i="3"/>
  <c r="F99" i="3"/>
  <c r="I99" i="3"/>
  <c r="A100" i="3"/>
  <c r="B100" i="3"/>
  <c r="C100" i="3"/>
  <c r="D100" i="3"/>
  <c r="E100" i="3"/>
  <c r="F100" i="3"/>
  <c r="I100" i="3"/>
  <c r="A101" i="3"/>
  <c r="B101" i="3"/>
  <c r="C101" i="3"/>
  <c r="D101" i="3"/>
  <c r="E101" i="3"/>
  <c r="F101" i="3"/>
  <c r="I101" i="3"/>
  <c r="A102" i="3"/>
  <c r="B102" i="3"/>
  <c r="C102" i="3"/>
  <c r="D102" i="3"/>
  <c r="E102" i="3"/>
  <c r="F102" i="3"/>
  <c r="I102" i="3"/>
  <c r="A103" i="3"/>
  <c r="B103" i="3"/>
  <c r="C103" i="3"/>
  <c r="D103" i="3"/>
  <c r="E103" i="3"/>
  <c r="F103" i="3"/>
  <c r="I103" i="3"/>
  <c r="A104" i="3"/>
  <c r="B104" i="3"/>
  <c r="C104" i="3"/>
  <c r="D104" i="3"/>
  <c r="E104" i="3"/>
  <c r="F104" i="3"/>
  <c r="I104" i="3"/>
  <c r="A105" i="3"/>
  <c r="B105" i="3"/>
  <c r="C105" i="3"/>
  <c r="D105" i="3"/>
  <c r="E105" i="3"/>
  <c r="F105" i="3"/>
  <c r="I105" i="3"/>
  <c r="A106" i="3"/>
  <c r="B106" i="3"/>
  <c r="C106" i="3"/>
  <c r="D106" i="3"/>
  <c r="E106" i="3"/>
  <c r="F106" i="3"/>
  <c r="I106" i="3"/>
  <c r="A107" i="3"/>
  <c r="B107" i="3"/>
  <c r="C107" i="3"/>
  <c r="D107" i="3"/>
  <c r="E107" i="3"/>
  <c r="F107" i="3"/>
  <c r="I107" i="3"/>
  <c r="A108" i="3"/>
  <c r="B108" i="3"/>
  <c r="C108" i="3"/>
  <c r="D108" i="3"/>
  <c r="E108" i="3"/>
  <c r="F108" i="3"/>
  <c r="I108" i="3"/>
  <c r="A109" i="3"/>
  <c r="B109" i="3"/>
  <c r="C109" i="3"/>
  <c r="D109" i="3"/>
  <c r="E109" i="3"/>
  <c r="F109" i="3"/>
  <c r="I109" i="3"/>
  <c r="A110" i="3"/>
  <c r="B110" i="3"/>
  <c r="C110" i="3"/>
  <c r="D110" i="3"/>
  <c r="E110" i="3"/>
  <c r="F110" i="3"/>
  <c r="I110" i="3"/>
  <c r="A111" i="3"/>
  <c r="B111" i="3"/>
  <c r="C111" i="3"/>
  <c r="D111" i="3"/>
  <c r="E111" i="3"/>
  <c r="F111" i="3"/>
  <c r="I111" i="3"/>
  <c r="A112" i="3"/>
  <c r="B112" i="3"/>
  <c r="C112" i="3"/>
  <c r="D112" i="3"/>
  <c r="E112" i="3"/>
  <c r="F112" i="3"/>
  <c r="I112" i="3"/>
  <c r="A113" i="3"/>
  <c r="B113" i="3"/>
  <c r="C113" i="3"/>
  <c r="D113" i="3"/>
  <c r="E113" i="3"/>
  <c r="F113" i="3"/>
  <c r="I113" i="3"/>
  <c r="A114" i="3"/>
  <c r="B114" i="3"/>
  <c r="C114" i="3"/>
  <c r="D114" i="3"/>
  <c r="E114" i="3"/>
  <c r="F114" i="3"/>
  <c r="I114" i="3"/>
  <c r="A115" i="3"/>
  <c r="B115" i="3"/>
  <c r="C115" i="3"/>
  <c r="D115" i="3"/>
  <c r="E115" i="3"/>
  <c r="F115" i="3"/>
  <c r="I115" i="3"/>
  <c r="A116" i="3"/>
  <c r="B116" i="3"/>
  <c r="C116" i="3"/>
  <c r="D116" i="3"/>
  <c r="E116" i="3"/>
  <c r="F116" i="3"/>
  <c r="I116" i="3"/>
  <c r="A117" i="3"/>
  <c r="B117" i="3"/>
  <c r="C117" i="3"/>
  <c r="D117" i="3"/>
  <c r="E117" i="3"/>
  <c r="F117" i="3"/>
  <c r="I117" i="3"/>
  <c r="A118" i="3"/>
  <c r="B118" i="3"/>
  <c r="C118" i="3"/>
  <c r="D118" i="3"/>
  <c r="E118" i="3"/>
  <c r="F118" i="3"/>
  <c r="I118" i="3"/>
  <c r="A119" i="3"/>
  <c r="B119" i="3"/>
  <c r="C119" i="3"/>
  <c r="D119" i="3"/>
  <c r="E119" i="3"/>
  <c r="F119" i="3"/>
  <c r="I119" i="3"/>
  <c r="A120" i="3"/>
  <c r="B120" i="3"/>
  <c r="C120" i="3"/>
  <c r="D120" i="3"/>
  <c r="E120" i="3"/>
  <c r="F120" i="3"/>
  <c r="I120" i="3"/>
  <c r="A121" i="3"/>
  <c r="B121" i="3"/>
  <c r="C121" i="3"/>
  <c r="D121" i="3"/>
  <c r="E121" i="3"/>
  <c r="F121" i="3"/>
  <c r="I121" i="3"/>
  <c r="A122" i="3"/>
  <c r="B122" i="3"/>
  <c r="C122" i="3"/>
  <c r="D122" i="3"/>
  <c r="E122" i="3"/>
  <c r="F122" i="3"/>
  <c r="I122" i="3"/>
  <c r="A123" i="3"/>
  <c r="B123" i="3"/>
  <c r="C123" i="3"/>
  <c r="D123" i="3"/>
  <c r="E123" i="3"/>
  <c r="F123" i="3"/>
  <c r="I123" i="3"/>
  <c r="A124" i="3"/>
  <c r="B124" i="3"/>
  <c r="C124" i="3"/>
  <c r="D124" i="3"/>
  <c r="E124" i="3"/>
  <c r="F124" i="3"/>
  <c r="I124" i="3"/>
  <c r="A125" i="3"/>
  <c r="B125" i="3"/>
  <c r="C125" i="3"/>
  <c r="D125" i="3"/>
  <c r="E125" i="3"/>
  <c r="F125" i="3"/>
  <c r="I125" i="3"/>
  <c r="A126" i="3"/>
  <c r="B126" i="3"/>
  <c r="C126" i="3"/>
  <c r="D126" i="3"/>
  <c r="E126" i="3"/>
  <c r="F126" i="3"/>
  <c r="I126" i="3"/>
  <c r="A127" i="3"/>
  <c r="B127" i="3"/>
  <c r="C127" i="3"/>
  <c r="D127" i="3"/>
  <c r="E127" i="3"/>
  <c r="F127" i="3"/>
  <c r="I127" i="3"/>
  <c r="A128" i="3"/>
  <c r="B128" i="3"/>
  <c r="C128" i="3"/>
  <c r="D128" i="3"/>
  <c r="E128" i="3"/>
  <c r="F128" i="3"/>
  <c r="I128" i="3"/>
  <c r="A129" i="3"/>
  <c r="B129" i="3"/>
  <c r="C129" i="3"/>
  <c r="D129" i="3"/>
  <c r="E129" i="3"/>
  <c r="F129" i="3"/>
  <c r="I129" i="3"/>
  <c r="A130" i="3"/>
  <c r="B130" i="3"/>
  <c r="C130" i="3"/>
  <c r="D130" i="3"/>
  <c r="E130" i="3"/>
  <c r="F130" i="3"/>
  <c r="I130" i="3"/>
  <c r="A131" i="3"/>
  <c r="B131" i="3"/>
  <c r="C131" i="3"/>
  <c r="D131" i="3"/>
  <c r="E131" i="3"/>
  <c r="F131" i="3"/>
  <c r="I131" i="3"/>
  <c r="A132" i="3"/>
  <c r="B132" i="3"/>
  <c r="C132" i="3"/>
  <c r="D132" i="3"/>
  <c r="E132" i="3"/>
  <c r="F132" i="3"/>
  <c r="I132" i="3"/>
  <c r="A133" i="3"/>
  <c r="B133" i="3"/>
  <c r="C133" i="3"/>
  <c r="D133" i="3"/>
  <c r="E133" i="3"/>
  <c r="F133" i="3"/>
  <c r="I133" i="3"/>
  <c r="A134" i="3"/>
  <c r="B134" i="3"/>
  <c r="C134" i="3"/>
  <c r="D134" i="3"/>
  <c r="E134" i="3"/>
  <c r="F134" i="3"/>
  <c r="I134" i="3"/>
  <c r="A135" i="3"/>
  <c r="B135" i="3"/>
  <c r="C135" i="3"/>
  <c r="D135" i="3"/>
  <c r="E135" i="3"/>
  <c r="F135" i="3"/>
  <c r="I135" i="3"/>
  <c r="A136" i="3"/>
  <c r="B136" i="3"/>
  <c r="C136" i="3"/>
  <c r="D136" i="3"/>
  <c r="E136" i="3"/>
  <c r="F136" i="3"/>
  <c r="I136" i="3"/>
  <c r="A137" i="3"/>
  <c r="B137" i="3"/>
  <c r="C137" i="3"/>
  <c r="D137" i="3"/>
  <c r="E137" i="3"/>
  <c r="F137" i="3"/>
  <c r="I137" i="3"/>
  <c r="A138" i="3"/>
  <c r="B138" i="3"/>
  <c r="C138" i="3"/>
  <c r="D138" i="3"/>
  <c r="E138" i="3"/>
  <c r="F138" i="3"/>
  <c r="I138" i="3"/>
  <c r="A139" i="3"/>
  <c r="B139" i="3"/>
  <c r="C139" i="3"/>
  <c r="D139" i="3"/>
  <c r="E139" i="3"/>
  <c r="F139" i="3"/>
  <c r="I139" i="3"/>
  <c r="A140" i="3"/>
  <c r="B140" i="3"/>
  <c r="C140" i="3"/>
  <c r="D140" i="3"/>
  <c r="E140" i="3"/>
  <c r="F140" i="3"/>
  <c r="I140" i="3"/>
  <c r="A141" i="3"/>
  <c r="B141" i="3"/>
  <c r="C141" i="3"/>
  <c r="D141" i="3"/>
  <c r="E141" i="3"/>
  <c r="F141" i="3"/>
  <c r="I141" i="3"/>
  <c r="A142" i="3"/>
  <c r="B142" i="3"/>
  <c r="C142" i="3"/>
  <c r="D142" i="3"/>
  <c r="E142" i="3"/>
  <c r="F142" i="3"/>
  <c r="I142" i="3"/>
  <c r="A143" i="3"/>
  <c r="B143" i="3"/>
  <c r="C143" i="3"/>
  <c r="D143" i="3"/>
  <c r="E143" i="3"/>
  <c r="F143" i="3"/>
  <c r="I143" i="3"/>
  <c r="A144" i="3"/>
  <c r="B144" i="3"/>
  <c r="C144" i="3"/>
  <c r="D144" i="3"/>
  <c r="E144" i="3"/>
  <c r="F144" i="3"/>
  <c r="I144" i="3"/>
  <c r="A145" i="3"/>
  <c r="B145" i="3"/>
  <c r="C145" i="3"/>
  <c r="D145" i="3"/>
  <c r="E145" i="3"/>
  <c r="F145" i="3"/>
  <c r="I145" i="3"/>
  <c r="A146" i="3"/>
  <c r="B146" i="3"/>
  <c r="C146" i="3"/>
  <c r="D146" i="3"/>
  <c r="E146" i="3"/>
  <c r="F146" i="3"/>
  <c r="I146" i="3"/>
  <c r="A147" i="3"/>
  <c r="B147" i="3"/>
  <c r="C147" i="3"/>
  <c r="D147" i="3"/>
  <c r="E147" i="3"/>
  <c r="F147" i="3"/>
  <c r="I147" i="3"/>
  <c r="A148" i="3"/>
  <c r="B148" i="3"/>
  <c r="C148" i="3"/>
  <c r="D148" i="3"/>
  <c r="E148" i="3"/>
  <c r="F148" i="3"/>
  <c r="I148" i="3"/>
  <c r="A149" i="3"/>
  <c r="B149" i="3"/>
  <c r="C149" i="3"/>
  <c r="D149" i="3"/>
  <c r="E149" i="3"/>
  <c r="F149" i="3"/>
  <c r="I149" i="3"/>
  <c r="A150" i="3"/>
  <c r="B150" i="3"/>
  <c r="C150" i="3"/>
  <c r="D150" i="3"/>
  <c r="E150" i="3"/>
  <c r="F150" i="3"/>
  <c r="I150" i="3"/>
  <c r="A151" i="3"/>
  <c r="B151" i="3"/>
  <c r="C151" i="3"/>
  <c r="D151" i="3"/>
  <c r="E151" i="3"/>
  <c r="F151" i="3"/>
  <c r="I151" i="3"/>
  <c r="A152" i="3"/>
  <c r="B152" i="3"/>
  <c r="C152" i="3"/>
  <c r="D152" i="3"/>
  <c r="E152" i="3"/>
  <c r="F152" i="3"/>
  <c r="I152" i="3"/>
  <c r="A153" i="3"/>
  <c r="B153" i="3"/>
  <c r="C153" i="3"/>
  <c r="D153" i="3"/>
  <c r="E153" i="3"/>
  <c r="F153" i="3"/>
  <c r="I153" i="3"/>
  <c r="A154" i="3"/>
  <c r="B154" i="3"/>
  <c r="C154" i="3"/>
  <c r="D154" i="3"/>
  <c r="E154" i="3"/>
  <c r="F154" i="3"/>
  <c r="I154" i="3"/>
  <c r="A155" i="3"/>
  <c r="B155" i="3"/>
  <c r="C155" i="3"/>
  <c r="D155" i="3"/>
  <c r="E155" i="3"/>
  <c r="F155" i="3"/>
  <c r="I155" i="3"/>
  <c r="A156" i="3"/>
  <c r="B156" i="3"/>
  <c r="C156" i="3"/>
  <c r="D156" i="3"/>
  <c r="E156" i="3"/>
  <c r="F156" i="3"/>
  <c r="I156" i="3"/>
  <c r="A157" i="3"/>
  <c r="B157" i="3"/>
  <c r="C157" i="3"/>
  <c r="D157" i="3"/>
  <c r="E157" i="3"/>
  <c r="F157" i="3"/>
  <c r="I157" i="3"/>
  <c r="A158" i="3"/>
  <c r="B158" i="3"/>
  <c r="C158" i="3"/>
  <c r="D158" i="3"/>
  <c r="E158" i="3"/>
  <c r="F158" i="3"/>
  <c r="I158" i="3"/>
  <c r="A159" i="3"/>
  <c r="B159" i="3"/>
  <c r="C159" i="3"/>
  <c r="D159" i="3"/>
  <c r="E159" i="3"/>
  <c r="F159" i="3"/>
  <c r="I159" i="3"/>
  <c r="A160" i="3"/>
  <c r="B160" i="3"/>
  <c r="C160" i="3"/>
  <c r="D160" i="3"/>
  <c r="E160" i="3"/>
  <c r="F160" i="3"/>
  <c r="I160" i="3"/>
  <c r="A161" i="3"/>
  <c r="B161" i="3"/>
  <c r="C161" i="3"/>
  <c r="D161" i="3"/>
  <c r="E161" i="3"/>
  <c r="F161" i="3"/>
  <c r="I161" i="3"/>
  <c r="A162" i="3"/>
  <c r="B162" i="3"/>
  <c r="C162" i="3"/>
  <c r="D162" i="3"/>
  <c r="E162" i="3"/>
  <c r="F162" i="3"/>
  <c r="I162" i="3"/>
  <c r="A163" i="3"/>
  <c r="B163" i="3"/>
  <c r="C163" i="3"/>
  <c r="D163" i="3"/>
  <c r="E163" i="3"/>
  <c r="F163" i="3"/>
  <c r="I163" i="3"/>
  <c r="A164" i="3"/>
  <c r="B164" i="3"/>
  <c r="C164" i="3"/>
  <c r="D164" i="3"/>
  <c r="E164" i="3"/>
  <c r="F164" i="3"/>
  <c r="I164" i="3"/>
  <c r="A165" i="3"/>
  <c r="B165" i="3"/>
  <c r="C165" i="3"/>
  <c r="D165" i="3"/>
  <c r="E165" i="3"/>
  <c r="F165" i="3"/>
  <c r="I165" i="3"/>
  <c r="A166" i="3"/>
  <c r="B166" i="3"/>
  <c r="C166" i="3"/>
  <c r="D166" i="3"/>
  <c r="E166" i="3"/>
  <c r="F166" i="3"/>
  <c r="I166" i="3"/>
  <c r="A167" i="3"/>
  <c r="B167" i="3"/>
  <c r="C167" i="3"/>
  <c r="D167" i="3"/>
  <c r="E167" i="3"/>
  <c r="F167" i="3"/>
  <c r="I167" i="3"/>
  <c r="A168" i="3"/>
  <c r="B168" i="3"/>
  <c r="C168" i="3"/>
  <c r="D168" i="3"/>
  <c r="E168" i="3"/>
  <c r="F168" i="3"/>
  <c r="I168" i="3"/>
  <c r="A169" i="3"/>
  <c r="B169" i="3"/>
  <c r="C169" i="3"/>
  <c r="D169" i="3"/>
  <c r="E169" i="3"/>
  <c r="F169" i="3"/>
  <c r="I169" i="3"/>
  <c r="A170" i="3"/>
  <c r="B170" i="3"/>
  <c r="C170" i="3"/>
  <c r="D170" i="3"/>
  <c r="E170" i="3"/>
  <c r="F170" i="3"/>
  <c r="I170" i="3"/>
  <c r="A171" i="3"/>
  <c r="B171" i="3"/>
  <c r="C171" i="3"/>
  <c r="D171" i="3"/>
  <c r="E171" i="3"/>
  <c r="F171" i="3"/>
  <c r="I171" i="3"/>
  <c r="A172" i="3"/>
  <c r="B172" i="3"/>
  <c r="C172" i="3"/>
  <c r="D172" i="3"/>
  <c r="E172" i="3"/>
  <c r="F172" i="3"/>
  <c r="I172" i="3"/>
  <c r="A173" i="3"/>
  <c r="B173" i="3"/>
  <c r="C173" i="3"/>
  <c r="D173" i="3"/>
  <c r="E173" i="3"/>
  <c r="F173" i="3"/>
  <c r="I173" i="3"/>
  <c r="A174" i="3"/>
  <c r="B174" i="3"/>
  <c r="C174" i="3"/>
  <c r="D174" i="3"/>
  <c r="E174" i="3"/>
  <c r="F174" i="3"/>
  <c r="I174" i="3"/>
  <c r="A175" i="3"/>
  <c r="B175" i="3"/>
  <c r="C175" i="3"/>
  <c r="D175" i="3"/>
  <c r="E175" i="3"/>
  <c r="F175" i="3"/>
  <c r="I175" i="3"/>
  <c r="A176" i="3"/>
  <c r="B176" i="3"/>
  <c r="C176" i="3"/>
  <c r="D176" i="3"/>
  <c r="E176" i="3"/>
  <c r="F176" i="3"/>
  <c r="I176" i="3"/>
  <c r="A177" i="3"/>
  <c r="B177" i="3"/>
  <c r="C177" i="3"/>
  <c r="D177" i="3"/>
  <c r="E177" i="3"/>
  <c r="F177" i="3"/>
  <c r="I177" i="3"/>
  <c r="A178" i="3"/>
  <c r="B178" i="3"/>
  <c r="C178" i="3"/>
  <c r="D178" i="3"/>
  <c r="E178" i="3"/>
  <c r="F178" i="3"/>
  <c r="I178" i="3"/>
  <c r="A179" i="3"/>
  <c r="B179" i="3"/>
  <c r="C179" i="3"/>
  <c r="D179" i="3"/>
  <c r="E179" i="3"/>
  <c r="F179" i="3"/>
  <c r="I179" i="3"/>
  <c r="A180" i="3"/>
  <c r="B180" i="3"/>
  <c r="C180" i="3"/>
  <c r="D180" i="3"/>
  <c r="E180" i="3"/>
  <c r="F180" i="3"/>
  <c r="I180" i="3"/>
  <c r="A181" i="3"/>
  <c r="B181" i="3"/>
  <c r="C181" i="3"/>
  <c r="D181" i="3"/>
  <c r="E181" i="3"/>
  <c r="F181" i="3"/>
  <c r="I181" i="3"/>
  <c r="A182" i="3"/>
  <c r="B182" i="3"/>
  <c r="C182" i="3"/>
  <c r="D182" i="3"/>
  <c r="E182" i="3"/>
  <c r="F182" i="3"/>
  <c r="I182" i="3"/>
  <c r="A183" i="3"/>
  <c r="B183" i="3"/>
  <c r="C183" i="3"/>
  <c r="D183" i="3"/>
  <c r="E183" i="3"/>
  <c r="F183" i="3"/>
  <c r="I183" i="3"/>
  <c r="A184" i="3"/>
  <c r="B184" i="3"/>
  <c r="C184" i="3"/>
  <c r="D184" i="3"/>
  <c r="E184" i="3"/>
  <c r="F184" i="3"/>
  <c r="I184" i="3"/>
  <c r="A185" i="3"/>
  <c r="B185" i="3"/>
  <c r="C185" i="3"/>
  <c r="D185" i="3"/>
  <c r="E185" i="3"/>
  <c r="F185" i="3"/>
  <c r="I185" i="3"/>
  <c r="A186" i="3"/>
  <c r="B186" i="3"/>
  <c r="C186" i="3"/>
  <c r="D186" i="3"/>
  <c r="E186" i="3"/>
  <c r="F186" i="3"/>
  <c r="I186" i="3"/>
  <c r="A187" i="3"/>
  <c r="B187" i="3"/>
  <c r="C187" i="3"/>
  <c r="D187" i="3"/>
  <c r="E187" i="3"/>
  <c r="F187" i="3"/>
  <c r="I187" i="3"/>
  <c r="A188" i="3"/>
  <c r="B188" i="3"/>
  <c r="C188" i="3"/>
  <c r="D188" i="3"/>
  <c r="E188" i="3"/>
  <c r="F188" i="3"/>
  <c r="I188" i="3"/>
  <c r="A189" i="3"/>
  <c r="B189" i="3"/>
  <c r="C189" i="3"/>
  <c r="D189" i="3"/>
  <c r="E189" i="3"/>
  <c r="F189" i="3"/>
  <c r="I189" i="3"/>
  <c r="A190" i="3"/>
  <c r="B190" i="3"/>
  <c r="C190" i="3"/>
  <c r="D190" i="3"/>
  <c r="E190" i="3"/>
  <c r="F190" i="3"/>
  <c r="I190" i="3"/>
  <c r="A191" i="3"/>
  <c r="B191" i="3"/>
  <c r="C191" i="3"/>
  <c r="D191" i="3"/>
  <c r="E191" i="3"/>
  <c r="F191" i="3"/>
  <c r="I191" i="3"/>
  <c r="A192" i="3"/>
  <c r="B192" i="3"/>
  <c r="C192" i="3"/>
  <c r="D192" i="3"/>
  <c r="E192" i="3"/>
  <c r="F192" i="3"/>
  <c r="I192" i="3"/>
  <c r="A193" i="3"/>
  <c r="B193" i="3"/>
  <c r="C193" i="3"/>
  <c r="D193" i="3"/>
  <c r="E193" i="3"/>
  <c r="F193" i="3"/>
  <c r="I193" i="3"/>
  <c r="A194" i="3"/>
  <c r="B194" i="3"/>
  <c r="C194" i="3"/>
  <c r="D194" i="3"/>
  <c r="E194" i="3"/>
  <c r="F194" i="3"/>
  <c r="I194" i="3"/>
  <c r="A195" i="3"/>
  <c r="B195" i="3"/>
  <c r="C195" i="3"/>
  <c r="D195" i="3"/>
  <c r="E195" i="3"/>
  <c r="F195" i="3"/>
  <c r="I195" i="3"/>
  <c r="A196" i="3"/>
  <c r="B196" i="3"/>
  <c r="C196" i="3"/>
  <c r="D196" i="3"/>
  <c r="E196" i="3"/>
  <c r="F196" i="3"/>
  <c r="I196" i="3"/>
  <c r="A197" i="3"/>
  <c r="B197" i="3"/>
  <c r="C197" i="3"/>
  <c r="D197" i="3"/>
  <c r="E197" i="3"/>
  <c r="F197" i="3"/>
  <c r="I197" i="3"/>
  <c r="A198" i="3"/>
  <c r="B198" i="3"/>
  <c r="C198" i="3"/>
  <c r="D198" i="3"/>
  <c r="E198" i="3"/>
  <c r="F198" i="3"/>
  <c r="I198" i="3"/>
  <c r="A199" i="3"/>
  <c r="B199" i="3"/>
  <c r="C199" i="3"/>
  <c r="D199" i="3"/>
  <c r="E199" i="3"/>
  <c r="F199" i="3"/>
  <c r="I199" i="3"/>
  <c r="A200" i="3"/>
  <c r="B200" i="3"/>
  <c r="C200" i="3"/>
  <c r="D200" i="3"/>
  <c r="E200" i="3"/>
  <c r="F200" i="3"/>
  <c r="I200" i="3"/>
  <c r="A201" i="3"/>
  <c r="B201" i="3"/>
  <c r="C201" i="3"/>
  <c r="D201" i="3"/>
  <c r="E201" i="3"/>
  <c r="F201" i="3"/>
  <c r="I201" i="3"/>
  <c r="A202" i="3"/>
  <c r="B202" i="3"/>
  <c r="C202" i="3"/>
  <c r="D202" i="3"/>
  <c r="E202" i="3"/>
  <c r="F202" i="3"/>
  <c r="I202" i="3"/>
  <c r="A203" i="3"/>
  <c r="B203" i="3"/>
  <c r="C203" i="3"/>
  <c r="D203" i="3"/>
  <c r="E203" i="3"/>
  <c r="F203" i="3"/>
  <c r="I203" i="3"/>
  <c r="A204" i="3"/>
  <c r="B204" i="3"/>
  <c r="C204" i="3"/>
  <c r="D204" i="3"/>
  <c r="E204" i="3"/>
  <c r="F204" i="3"/>
  <c r="I204" i="3"/>
  <c r="A205" i="3"/>
  <c r="B205" i="3"/>
  <c r="C205" i="3"/>
  <c r="D205" i="3"/>
  <c r="E205" i="3"/>
  <c r="F205" i="3"/>
  <c r="I205" i="3"/>
  <c r="A206" i="3"/>
  <c r="B206" i="3"/>
  <c r="C206" i="3"/>
  <c r="D206" i="3"/>
  <c r="E206" i="3"/>
  <c r="F206" i="3"/>
  <c r="I206" i="3"/>
  <c r="A207" i="3"/>
  <c r="B207" i="3"/>
  <c r="C207" i="3"/>
  <c r="D207" i="3"/>
  <c r="E207" i="3"/>
  <c r="F207" i="3"/>
  <c r="I207" i="3"/>
  <c r="A208" i="3"/>
  <c r="B208" i="3"/>
  <c r="C208" i="3"/>
  <c r="D208" i="3"/>
  <c r="E208" i="3"/>
  <c r="F208" i="3"/>
  <c r="I208" i="3"/>
  <c r="A209" i="3"/>
  <c r="B209" i="3"/>
  <c r="C209" i="3"/>
  <c r="D209" i="3"/>
  <c r="E209" i="3"/>
  <c r="F209" i="3"/>
  <c r="I209" i="3"/>
  <c r="A210" i="3"/>
  <c r="B210" i="3"/>
  <c r="C210" i="3"/>
  <c r="D210" i="3"/>
  <c r="E210" i="3"/>
  <c r="F210" i="3"/>
  <c r="I210" i="3"/>
  <c r="A211" i="3"/>
  <c r="B211" i="3"/>
  <c r="C211" i="3"/>
  <c r="D211" i="3"/>
  <c r="E211" i="3"/>
  <c r="F211" i="3"/>
  <c r="I211" i="3"/>
  <c r="A212" i="3"/>
  <c r="B212" i="3"/>
  <c r="C212" i="3"/>
  <c r="D212" i="3"/>
  <c r="E212" i="3"/>
  <c r="F212" i="3"/>
  <c r="I212" i="3"/>
  <c r="A213" i="3"/>
  <c r="B213" i="3"/>
  <c r="C213" i="3"/>
  <c r="D213" i="3"/>
  <c r="E213" i="3"/>
  <c r="F213" i="3"/>
  <c r="I213" i="3"/>
  <c r="A214" i="3"/>
  <c r="B214" i="3"/>
  <c r="C214" i="3"/>
  <c r="D214" i="3"/>
  <c r="E214" i="3"/>
  <c r="F214" i="3"/>
  <c r="I214" i="3"/>
  <c r="A215" i="3"/>
  <c r="B215" i="3"/>
  <c r="C215" i="3"/>
  <c r="D215" i="3"/>
  <c r="E215" i="3"/>
  <c r="F215" i="3"/>
  <c r="I215" i="3"/>
  <c r="A216" i="3"/>
  <c r="B216" i="3"/>
  <c r="C216" i="3"/>
  <c r="D216" i="3"/>
  <c r="E216" i="3"/>
  <c r="F216" i="3"/>
  <c r="I216" i="3"/>
  <c r="A217" i="3"/>
  <c r="B217" i="3"/>
  <c r="C217" i="3"/>
  <c r="D217" i="3"/>
  <c r="E217" i="3"/>
  <c r="F217" i="3"/>
  <c r="I217" i="3"/>
  <c r="A218" i="3"/>
  <c r="B218" i="3"/>
  <c r="C218" i="3"/>
  <c r="D218" i="3"/>
  <c r="E218" i="3"/>
  <c r="F218" i="3"/>
  <c r="I218" i="3"/>
  <c r="A219" i="3"/>
  <c r="B219" i="3"/>
  <c r="C219" i="3"/>
  <c r="D219" i="3"/>
  <c r="E219" i="3"/>
  <c r="F219" i="3"/>
  <c r="I219" i="3"/>
  <c r="A220" i="3"/>
  <c r="B220" i="3"/>
  <c r="C220" i="3"/>
  <c r="D220" i="3"/>
  <c r="E220" i="3"/>
  <c r="F220" i="3"/>
  <c r="I220" i="3"/>
  <c r="A221" i="3"/>
  <c r="B221" i="3"/>
  <c r="C221" i="3"/>
  <c r="D221" i="3"/>
  <c r="E221" i="3"/>
  <c r="F221" i="3"/>
  <c r="I221" i="3"/>
  <c r="A222" i="3"/>
  <c r="B222" i="3"/>
  <c r="C222" i="3"/>
  <c r="D222" i="3"/>
  <c r="E222" i="3"/>
  <c r="F222" i="3"/>
  <c r="I222" i="3"/>
  <c r="A223" i="3"/>
  <c r="B223" i="3"/>
  <c r="C223" i="3"/>
  <c r="D223" i="3"/>
  <c r="E223" i="3"/>
  <c r="F223" i="3"/>
  <c r="I223" i="3"/>
  <c r="A224" i="3"/>
  <c r="B224" i="3"/>
  <c r="C224" i="3"/>
  <c r="D224" i="3"/>
  <c r="E224" i="3"/>
  <c r="F224" i="3"/>
  <c r="I224" i="3"/>
  <c r="A225" i="3"/>
  <c r="B225" i="3"/>
  <c r="C225" i="3"/>
  <c r="D225" i="3"/>
  <c r="E225" i="3"/>
  <c r="F225" i="3"/>
  <c r="I225" i="3"/>
  <c r="A226" i="3"/>
  <c r="B226" i="3"/>
  <c r="C226" i="3"/>
  <c r="D226" i="3"/>
  <c r="E226" i="3"/>
  <c r="F226" i="3"/>
  <c r="I226" i="3"/>
  <c r="A227" i="3"/>
  <c r="B227" i="3"/>
  <c r="C227" i="3"/>
  <c r="D227" i="3"/>
  <c r="E227" i="3"/>
  <c r="F227" i="3"/>
  <c r="I227" i="3"/>
  <c r="A228" i="3"/>
  <c r="B228" i="3"/>
  <c r="C228" i="3"/>
  <c r="D228" i="3"/>
  <c r="E228" i="3"/>
  <c r="F228" i="3"/>
  <c r="I228" i="3"/>
  <c r="A229" i="3"/>
  <c r="B229" i="3"/>
  <c r="C229" i="3"/>
  <c r="D229" i="3"/>
  <c r="E229" i="3"/>
  <c r="F229" i="3"/>
  <c r="I229" i="3"/>
  <c r="A230" i="3"/>
  <c r="B230" i="3"/>
  <c r="C230" i="3"/>
  <c r="D230" i="3"/>
  <c r="E230" i="3"/>
  <c r="F230" i="3"/>
  <c r="I230" i="3"/>
  <c r="A231" i="3"/>
  <c r="B231" i="3"/>
  <c r="C231" i="3"/>
  <c r="D231" i="3"/>
  <c r="E231" i="3"/>
  <c r="F231" i="3"/>
  <c r="I231" i="3"/>
  <c r="A232" i="3"/>
  <c r="B232" i="3"/>
  <c r="C232" i="3"/>
  <c r="D232" i="3"/>
  <c r="E232" i="3"/>
  <c r="F232" i="3"/>
  <c r="I232" i="3"/>
  <c r="A233" i="3"/>
  <c r="B233" i="3"/>
  <c r="C233" i="3"/>
  <c r="D233" i="3"/>
  <c r="E233" i="3"/>
  <c r="F233" i="3"/>
  <c r="I233" i="3"/>
  <c r="A234" i="3"/>
  <c r="B234" i="3"/>
  <c r="C234" i="3"/>
  <c r="D234" i="3"/>
  <c r="E234" i="3"/>
  <c r="F234" i="3"/>
  <c r="I234" i="3"/>
  <c r="A235" i="3"/>
  <c r="B235" i="3"/>
  <c r="C235" i="3"/>
  <c r="D235" i="3"/>
  <c r="E235" i="3"/>
  <c r="F235" i="3"/>
  <c r="I235" i="3"/>
  <c r="A236" i="3"/>
  <c r="B236" i="3"/>
  <c r="C236" i="3"/>
  <c r="D236" i="3"/>
  <c r="E236" i="3"/>
  <c r="F236" i="3"/>
  <c r="I236" i="3"/>
  <c r="A237" i="3"/>
  <c r="B237" i="3"/>
  <c r="C237" i="3"/>
  <c r="D237" i="3"/>
  <c r="E237" i="3"/>
  <c r="F237" i="3"/>
  <c r="I237" i="3"/>
  <c r="A238" i="3"/>
  <c r="B238" i="3"/>
  <c r="C238" i="3"/>
  <c r="D238" i="3"/>
  <c r="E238" i="3"/>
  <c r="F238" i="3"/>
  <c r="I238" i="3"/>
  <c r="A239" i="3"/>
  <c r="B239" i="3"/>
  <c r="C239" i="3"/>
  <c r="D239" i="3"/>
  <c r="E239" i="3"/>
  <c r="F239" i="3"/>
  <c r="I239" i="3"/>
  <c r="A240" i="3"/>
  <c r="B240" i="3"/>
  <c r="C240" i="3"/>
  <c r="D240" i="3"/>
  <c r="E240" i="3"/>
  <c r="F240" i="3"/>
  <c r="I240" i="3"/>
  <c r="A241" i="3"/>
  <c r="B241" i="3"/>
  <c r="C241" i="3"/>
  <c r="D241" i="3"/>
  <c r="E241" i="3"/>
  <c r="F241" i="3"/>
  <c r="I241" i="3"/>
  <c r="A242" i="3"/>
  <c r="B242" i="3"/>
  <c r="C242" i="3"/>
  <c r="D242" i="3"/>
  <c r="E242" i="3"/>
  <c r="F242" i="3"/>
  <c r="I242" i="3"/>
  <c r="A243" i="3"/>
  <c r="B243" i="3"/>
  <c r="C243" i="3"/>
  <c r="D243" i="3"/>
  <c r="E243" i="3"/>
  <c r="F243" i="3"/>
  <c r="I243" i="3"/>
  <c r="A244" i="3"/>
  <c r="B244" i="3"/>
  <c r="C244" i="3"/>
  <c r="D244" i="3"/>
  <c r="E244" i="3"/>
  <c r="F244" i="3"/>
  <c r="I244" i="3"/>
  <c r="A245" i="3"/>
  <c r="B245" i="3"/>
  <c r="C245" i="3"/>
  <c r="D245" i="3"/>
  <c r="E245" i="3"/>
  <c r="F245" i="3"/>
  <c r="I245" i="3"/>
  <c r="A246" i="3"/>
  <c r="B246" i="3"/>
  <c r="C246" i="3"/>
  <c r="D246" i="3"/>
  <c r="E246" i="3"/>
  <c r="F246" i="3"/>
  <c r="I246" i="3"/>
  <c r="A247" i="3"/>
  <c r="B247" i="3"/>
  <c r="C247" i="3"/>
  <c r="D247" i="3"/>
  <c r="E247" i="3"/>
  <c r="F247" i="3"/>
  <c r="I247" i="3"/>
  <c r="A248" i="3"/>
  <c r="B248" i="3"/>
  <c r="C248" i="3"/>
  <c r="D248" i="3"/>
  <c r="E248" i="3"/>
  <c r="F248" i="3"/>
  <c r="I248" i="3"/>
  <c r="A249" i="3"/>
  <c r="B249" i="3"/>
  <c r="C249" i="3"/>
  <c r="D249" i="3"/>
  <c r="E249" i="3"/>
  <c r="F249" i="3"/>
  <c r="I249" i="3"/>
  <c r="A250" i="3"/>
  <c r="B250" i="3"/>
  <c r="C250" i="3"/>
  <c r="D250" i="3"/>
  <c r="E250" i="3"/>
  <c r="F250" i="3"/>
  <c r="I250" i="3"/>
  <c r="A251" i="3"/>
  <c r="B251" i="3"/>
  <c r="C251" i="3"/>
  <c r="D251" i="3"/>
  <c r="E251" i="3"/>
  <c r="F251" i="3"/>
  <c r="I251" i="3"/>
  <c r="A252" i="3"/>
  <c r="B252" i="3"/>
  <c r="C252" i="3"/>
  <c r="D252" i="3"/>
  <c r="E252" i="3"/>
  <c r="F252" i="3"/>
  <c r="I252" i="3"/>
  <c r="A253" i="3"/>
  <c r="B253" i="3"/>
  <c r="C253" i="3"/>
  <c r="D253" i="3"/>
  <c r="E253" i="3"/>
  <c r="F253" i="3"/>
  <c r="I253" i="3"/>
  <c r="A254" i="3"/>
  <c r="B254" i="3"/>
  <c r="C254" i="3"/>
  <c r="D254" i="3"/>
  <c r="E254" i="3"/>
  <c r="F254" i="3"/>
  <c r="I254" i="3"/>
  <c r="A255" i="3"/>
  <c r="B255" i="3"/>
  <c r="C255" i="3"/>
  <c r="D255" i="3"/>
  <c r="E255" i="3"/>
  <c r="F255" i="3"/>
  <c r="I255" i="3"/>
  <c r="A256" i="3"/>
  <c r="B256" i="3"/>
  <c r="C256" i="3"/>
  <c r="D256" i="3"/>
  <c r="E256" i="3"/>
  <c r="F256" i="3"/>
  <c r="I256" i="3"/>
  <c r="A257" i="3"/>
  <c r="B257" i="3"/>
  <c r="C257" i="3"/>
  <c r="D257" i="3"/>
  <c r="E257" i="3"/>
  <c r="F257" i="3"/>
  <c r="I257" i="3"/>
  <c r="A258" i="3"/>
  <c r="B258" i="3"/>
  <c r="C258" i="3"/>
  <c r="D258" i="3"/>
  <c r="E258" i="3"/>
  <c r="F258" i="3"/>
  <c r="I258" i="3"/>
  <c r="A259" i="3"/>
  <c r="B259" i="3"/>
  <c r="C259" i="3"/>
  <c r="D259" i="3"/>
  <c r="E259" i="3"/>
  <c r="F259" i="3"/>
  <c r="I259" i="3"/>
  <c r="A260" i="3"/>
  <c r="B260" i="3"/>
  <c r="C260" i="3"/>
  <c r="D260" i="3"/>
  <c r="E260" i="3"/>
  <c r="F260" i="3"/>
  <c r="I260" i="3"/>
  <c r="A261" i="3"/>
  <c r="B261" i="3"/>
  <c r="C261" i="3"/>
  <c r="D261" i="3"/>
  <c r="E261" i="3"/>
  <c r="F261" i="3"/>
  <c r="I261" i="3"/>
  <c r="A262" i="3"/>
  <c r="B262" i="3"/>
  <c r="C262" i="3"/>
  <c r="D262" i="3"/>
  <c r="E262" i="3"/>
  <c r="F262" i="3"/>
  <c r="I262" i="3"/>
  <c r="A263" i="3"/>
  <c r="B263" i="3"/>
  <c r="C263" i="3"/>
  <c r="D263" i="3"/>
  <c r="E263" i="3"/>
  <c r="F263" i="3"/>
  <c r="I263" i="3"/>
  <c r="A264" i="3"/>
  <c r="B264" i="3"/>
  <c r="C264" i="3"/>
  <c r="D264" i="3"/>
  <c r="E264" i="3"/>
  <c r="F264" i="3"/>
  <c r="I264" i="3"/>
  <c r="A265" i="3"/>
  <c r="B265" i="3"/>
  <c r="C265" i="3"/>
  <c r="D265" i="3"/>
  <c r="E265" i="3"/>
  <c r="F265" i="3"/>
  <c r="I265" i="3"/>
  <c r="A266" i="3"/>
  <c r="B266" i="3"/>
  <c r="C266" i="3"/>
  <c r="D266" i="3"/>
  <c r="E266" i="3"/>
  <c r="F266" i="3"/>
  <c r="I266" i="3"/>
  <c r="A267" i="3"/>
  <c r="B267" i="3"/>
  <c r="C267" i="3"/>
  <c r="D267" i="3"/>
  <c r="E267" i="3"/>
  <c r="F267" i="3"/>
  <c r="I267" i="3"/>
  <c r="A268" i="3"/>
  <c r="B268" i="3"/>
  <c r="C268" i="3"/>
  <c r="D268" i="3"/>
  <c r="E268" i="3"/>
  <c r="F268" i="3"/>
  <c r="I268" i="3"/>
  <c r="A269" i="3"/>
  <c r="B269" i="3"/>
  <c r="C269" i="3"/>
  <c r="D269" i="3"/>
  <c r="E269" i="3"/>
  <c r="F269" i="3"/>
  <c r="I269" i="3"/>
  <c r="A270" i="3"/>
  <c r="B270" i="3"/>
  <c r="C270" i="3"/>
  <c r="D270" i="3"/>
  <c r="E270" i="3"/>
  <c r="F270" i="3"/>
  <c r="I270" i="3"/>
  <c r="A271" i="3"/>
  <c r="B271" i="3"/>
  <c r="C271" i="3"/>
  <c r="D271" i="3"/>
  <c r="E271" i="3"/>
  <c r="F271" i="3"/>
  <c r="I271" i="3"/>
  <c r="A272" i="3"/>
  <c r="B272" i="3"/>
  <c r="C272" i="3"/>
  <c r="D272" i="3"/>
  <c r="E272" i="3"/>
  <c r="F272" i="3"/>
  <c r="I272" i="3"/>
  <c r="A273" i="3"/>
  <c r="B273" i="3"/>
  <c r="C273" i="3"/>
  <c r="D273" i="3"/>
  <c r="E273" i="3"/>
  <c r="F273" i="3"/>
  <c r="I273" i="3"/>
  <c r="A274" i="3"/>
  <c r="B274" i="3"/>
  <c r="C274" i="3"/>
  <c r="D274" i="3"/>
  <c r="E274" i="3"/>
  <c r="F274" i="3"/>
  <c r="I274" i="3"/>
  <c r="A275" i="3"/>
  <c r="B275" i="3"/>
  <c r="C275" i="3"/>
  <c r="D275" i="3"/>
  <c r="E275" i="3"/>
  <c r="F275" i="3"/>
  <c r="I275" i="3"/>
  <c r="A276" i="3"/>
  <c r="B276" i="3"/>
  <c r="C276" i="3"/>
  <c r="D276" i="3"/>
  <c r="E276" i="3"/>
  <c r="F276" i="3"/>
  <c r="I276" i="3"/>
  <c r="A277" i="3"/>
  <c r="B277" i="3"/>
  <c r="C277" i="3"/>
  <c r="D277" i="3"/>
  <c r="E277" i="3"/>
  <c r="F277" i="3"/>
  <c r="I277" i="3"/>
  <c r="A278" i="3"/>
  <c r="B278" i="3"/>
  <c r="C278" i="3"/>
  <c r="D278" i="3"/>
  <c r="E278" i="3"/>
  <c r="F278" i="3"/>
  <c r="I278" i="3"/>
  <c r="A279" i="3"/>
  <c r="B279" i="3"/>
  <c r="C279" i="3"/>
  <c r="D279" i="3"/>
  <c r="E279" i="3"/>
  <c r="F279" i="3"/>
  <c r="I279" i="3"/>
  <c r="A280" i="3"/>
  <c r="B280" i="3"/>
  <c r="C280" i="3"/>
  <c r="D280" i="3"/>
  <c r="E280" i="3"/>
  <c r="F280" i="3"/>
  <c r="I280" i="3"/>
  <c r="A281" i="3"/>
  <c r="B281" i="3"/>
  <c r="C281" i="3"/>
  <c r="D281" i="3"/>
  <c r="E281" i="3"/>
  <c r="F281" i="3"/>
  <c r="I281" i="3"/>
  <c r="A282" i="3"/>
  <c r="B282" i="3"/>
  <c r="C282" i="3"/>
  <c r="D282" i="3"/>
  <c r="E282" i="3"/>
  <c r="F282" i="3"/>
  <c r="I282" i="3"/>
  <c r="A283" i="3"/>
  <c r="B283" i="3"/>
  <c r="C283" i="3"/>
  <c r="D283" i="3"/>
  <c r="E283" i="3"/>
  <c r="F283" i="3"/>
  <c r="I283" i="3"/>
  <c r="A284" i="3"/>
  <c r="B284" i="3"/>
  <c r="C284" i="3"/>
  <c r="D284" i="3"/>
  <c r="E284" i="3"/>
  <c r="F284" i="3"/>
  <c r="I284" i="3"/>
  <c r="A285" i="3"/>
  <c r="B285" i="3"/>
  <c r="C285" i="3"/>
  <c r="D285" i="3"/>
  <c r="E285" i="3"/>
  <c r="F285" i="3"/>
  <c r="I285" i="3"/>
  <c r="A286" i="3"/>
  <c r="B286" i="3"/>
  <c r="C286" i="3"/>
  <c r="D286" i="3"/>
  <c r="E286" i="3"/>
  <c r="F286" i="3"/>
  <c r="I286" i="3"/>
  <c r="A287" i="3"/>
  <c r="B287" i="3"/>
  <c r="C287" i="3"/>
  <c r="D287" i="3"/>
  <c r="E287" i="3"/>
  <c r="F287" i="3"/>
  <c r="I287" i="3"/>
  <c r="A288" i="3"/>
  <c r="B288" i="3"/>
  <c r="C288" i="3"/>
  <c r="D288" i="3"/>
  <c r="E288" i="3"/>
  <c r="F288" i="3"/>
  <c r="I288" i="3"/>
  <c r="A289" i="3"/>
  <c r="B289" i="3"/>
  <c r="C289" i="3"/>
  <c r="D289" i="3"/>
  <c r="E289" i="3"/>
  <c r="F289" i="3"/>
  <c r="I289" i="3"/>
  <c r="A290" i="3"/>
  <c r="B290" i="3"/>
  <c r="C290" i="3"/>
  <c r="D290" i="3"/>
  <c r="E290" i="3"/>
  <c r="F290" i="3"/>
  <c r="I290" i="3"/>
  <c r="A291" i="3"/>
  <c r="B291" i="3"/>
  <c r="C291" i="3"/>
  <c r="D291" i="3"/>
  <c r="E291" i="3"/>
  <c r="F291" i="3"/>
  <c r="I291" i="3"/>
  <c r="A292" i="3"/>
  <c r="B292" i="3"/>
  <c r="C292" i="3"/>
  <c r="D292" i="3"/>
  <c r="E292" i="3"/>
  <c r="F292" i="3"/>
  <c r="I292" i="3"/>
  <c r="A293" i="3"/>
  <c r="B293" i="3"/>
  <c r="C293" i="3"/>
  <c r="D293" i="3"/>
  <c r="E293" i="3"/>
  <c r="F293" i="3"/>
  <c r="I293" i="3"/>
  <c r="A294" i="3"/>
  <c r="B294" i="3"/>
  <c r="C294" i="3"/>
  <c r="D294" i="3"/>
  <c r="E294" i="3"/>
  <c r="F294" i="3"/>
  <c r="I294" i="3"/>
  <c r="A295" i="3"/>
  <c r="B295" i="3"/>
  <c r="C295" i="3"/>
  <c r="D295" i="3"/>
  <c r="E295" i="3"/>
  <c r="F295" i="3"/>
  <c r="I295" i="3"/>
  <c r="A296" i="3"/>
  <c r="B296" i="3"/>
  <c r="C296" i="3"/>
  <c r="D296" i="3"/>
  <c r="E296" i="3"/>
  <c r="F296" i="3"/>
  <c r="I296" i="3"/>
  <c r="A297" i="3"/>
  <c r="B297" i="3"/>
  <c r="C297" i="3"/>
  <c r="D297" i="3"/>
  <c r="E297" i="3"/>
  <c r="F297" i="3"/>
  <c r="I297" i="3"/>
  <c r="A298" i="3"/>
  <c r="B298" i="3"/>
  <c r="C298" i="3"/>
  <c r="D298" i="3"/>
  <c r="E298" i="3"/>
  <c r="F298" i="3"/>
  <c r="I298" i="3"/>
  <c r="A299" i="3"/>
  <c r="B299" i="3"/>
  <c r="C299" i="3"/>
  <c r="D299" i="3"/>
  <c r="E299" i="3"/>
  <c r="F299" i="3"/>
  <c r="I299" i="3"/>
  <c r="A300" i="3"/>
  <c r="B300" i="3"/>
  <c r="C300" i="3"/>
  <c r="D300" i="3"/>
  <c r="E300" i="3"/>
  <c r="F300" i="3"/>
  <c r="I300" i="3"/>
  <c r="A301" i="3"/>
  <c r="B301" i="3"/>
  <c r="C301" i="3"/>
  <c r="D301" i="3"/>
  <c r="E301" i="3"/>
  <c r="F301" i="3"/>
  <c r="I301" i="3"/>
  <c r="A302" i="3"/>
  <c r="B302" i="3"/>
  <c r="C302" i="3"/>
  <c r="D302" i="3"/>
  <c r="E302" i="3"/>
  <c r="F302" i="3"/>
  <c r="I302" i="3"/>
  <c r="A303" i="3"/>
  <c r="B303" i="3"/>
  <c r="C303" i="3"/>
  <c r="D303" i="3"/>
  <c r="E303" i="3"/>
  <c r="F303" i="3"/>
  <c r="I303" i="3"/>
  <c r="A304" i="3"/>
  <c r="B304" i="3"/>
  <c r="C304" i="3"/>
  <c r="D304" i="3"/>
  <c r="E304" i="3"/>
  <c r="F304" i="3"/>
  <c r="I304" i="3"/>
  <c r="A305" i="3"/>
  <c r="B305" i="3"/>
  <c r="C305" i="3"/>
  <c r="D305" i="3"/>
  <c r="E305" i="3"/>
  <c r="F305" i="3"/>
  <c r="I305" i="3"/>
  <c r="A306" i="3"/>
  <c r="B306" i="3"/>
  <c r="C306" i="3"/>
  <c r="D306" i="3"/>
  <c r="E306" i="3"/>
  <c r="F306" i="3"/>
  <c r="I306" i="3"/>
  <c r="A307" i="3"/>
  <c r="B307" i="3"/>
  <c r="C307" i="3"/>
  <c r="D307" i="3"/>
  <c r="E307" i="3"/>
  <c r="F307" i="3"/>
  <c r="I307" i="3"/>
  <c r="A308" i="3"/>
  <c r="B308" i="3"/>
  <c r="C308" i="3"/>
  <c r="D308" i="3"/>
  <c r="E308" i="3"/>
  <c r="F308" i="3"/>
  <c r="I308" i="3"/>
  <c r="A309" i="3"/>
  <c r="B309" i="3"/>
  <c r="C309" i="3"/>
  <c r="D309" i="3"/>
  <c r="E309" i="3"/>
  <c r="F309" i="3"/>
  <c r="I309" i="3"/>
  <c r="A310" i="3"/>
  <c r="B310" i="3"/>
  <c r="C310" i="3"/>
  <c r="D310" i="3"/>
  <c r="E310" i="3"/>
  <c r="F310" i="3"/>
  <c r="I310" i="3"/>
  <c r="A311" i="3"/>
  <c r="B311" i="3"/>
  <c r="C311" i="3"/>
  <c r="D311" i="3"/>
  <c r="E311" i="3"/>
  <c r="F311" i="3"/>
  <c r="I311" i="3"/>
  <c r="A312" i="3"/>
  <c r="B312" i="3"/>
  <c r="C312" i="3"/>
  <c r="D312" i="3"/>
  <c r="E312" i="3"/>
  <c r="F312" i="3"/>
  <c r="I312" i="3"/>
  <c r="A313" i="3"/>
  <c r="B313" i="3"/>
  <c r="C313" i="3"/>
  <c r="D313" i="3"/>
  <c r="E313" i="3"/>
  <c r="F313" i="3"/>
  <c r="I313" i="3"/>
  <c r="A314" i="3"/>
  <c r="B314" i="3"/>
  <c r="C314" i="3"/>
  <c r="D314" i="3"/>
  <c r="E314" i="3"/>
  <c r="F314" i="3"/>
  <c r="I314" i="3"/>
  <c r="A315" i="3"/>
  <c r="B315" i="3"/>
  <c r="C315" i="3"/>
  <c r="D315" i="3"/>
  <c r="E315" i="3"/>
  <c r="F315" i="3"/>
  <c r="I315" i="3"/>
  <c r="A316" i="3"/>
  <c r="B316" i="3"/>
  <c r="C316" i="3"/>
  <c r="D316" i="3"/>
  <c r="E316" i="3"/>
  <c r="F316" i="3"/>
  <c r="I316" i="3"/>
  <c r="A317" i="3"/>
  <c r="B317" i="3"/>
  <c r="C317" i="3"/>
  <c r="D317" i="3"/>
  <c r="E317" i="3"/>
  <c r="F317" i="3"/>
  <c r="I317" i="3"/>
  <c r="A318" i="3"/>
  <c r="B318" i="3"/>
  <c r="C318" i="3"/>
  <c r="D318" i="3"/>
  <c r="E318" i="3"/>
  <c r="F318" i="3"/>
  <c r="I318" i="3"/>
  <c r="A319" i="3"/>
  <c r="B319" i="3"/>
  <c r="C319" i="3"/>
  <c r="D319" i="3"/>
  <c r="E319" i="3"/>
  <c r="F319" i="3"/>
  <c r="I319" i="3"/>
  <c r="A320" i="3"/>
  <c r="B320" i="3"/>
  <c r="C320" i="3"/>
  <c r="D320" i="3"/>
  <c r="E320" i="3"/>
  <c r="F320" i="3"/>
  <c r="I320" i="3"/>
  <c r="A321" i="3"/>
  <c r="B321" i="3"/>
  <c r="C321" i="3"/>
  <c r="D321" i="3"/>
  <c r="E321" i="3"/>
  <c r="F321" i="3"/>
  <c r="I321" i="3"/>
  <c r="A322" i="3"/>
  <c r="B322" i="3"/>
  <c r="C322" i="3"/>
  <c r="D322" i="3"/>
  <c r="E322" i="3"/>
  <c r="F322" i="3"/>
  <c r="I322" i="3"/>
  <c r="A323" i="3"/>
  <c r="B323" i="3"/>
  <c r="C323" i="3"/>
  <c r="D323" i="3"/>
  <c r="E323" i="3"/>
  <c r="F323" i="3"/>
  <c r="I323" i="3"/>
  <c r="A324" i="3"/>
  <c r="B324" i="3"/>
  <c r="C324" i="3"/>
  <c r="D324" i="3"/>
  <c r="E324" i="3"/>
  <c r="F324" i="3"/>
  <c r="I324" i="3"/>
  <c r="A325" i="3"/>
  <c r="B325" i="3"/>
  <c r="C325" i="3"/>
  <c r="D325" i="3"/>
  <c r="E325" i="3"/>
  <c r="F325" i="3"/>
  <c r="I325" i="3"/>
  <c r="A326" i="3"/>
  <c r="B326" i="3"/>
  <c r="C326" i="3"/>
  <c r="D326" i="3"/>
  <c r="E326" i="3"/>
  <c r="F326" i="3"/>
  <c r="I326" i="3"/>
  <c r="A327" i="3"/>
  <c r="B327" i="3"/>
  <c r="C327" i="3"/>
  <c r="D327" i="3"/>
  <c r="E327" i="3"/>
  <c r="F327" i="3"/>
  <c r="I327" i="3"/>
  <c r="A328" i="3"/>
  <c r="B328" i="3"/>
  <c r="C328" i="3"/>
  <c r="D328" i="3"/>
  <c r="E328" i="3"/>
  <c r="F328" i="3"/>
  <c r="I328" i="3"/>
  <c r="A329" i="3"/>
  <c r="B329" i="3"/>
  <c r="C329" i="3"/>
  <c r="D329" i="3"/>
  <c r="E329" i="3"/>
  <c r="F329" i="3"/>
  <c r="I329" i="3"/>
  <c r="A330" i="3"/>
  <c r="B330" i="3"/>
  <c r="C330" i="3"/>
  <c r="D330" i="3"/>
  <c r="E330" i="3"/>
  <c r="F330" i="3"/>
  <c r="I330" i="3"/>
  <c r="A331" i="3"/>
  <c r="B331" i="3"/>
  <c r="C331" i="3"/>
  <c r="D331" i="3"/>
  <c r="E331" i="3"/>
  <c r="F331" i="3"/>
  <c r="I331" i="3"/>
  <c r="A332" i="3"/>
  <c r="B332" i="3"/>
  <c r="C332" i="3"/>
  <c r="D332" i="3"/>
  <c r="E332" i="3"/>
  <c r="F332" i="3"/>
  <c r="I332" i="3"/>
  <c r="A333" i="3"/>
  <c r="B333" i="3"/>
  <c r="C333" i="3"/>
  <c r="D333" i="3"/>
  <c r="E333" i="3"/>
  <c r="F333" i="3"/>
  <c r="I333" i="3"/>
  <c r="A334" i="3"/>
  <c r="B334" i="3"/>
  <c r="C334" i="3"/>
  <c r="D334" i="3"/>
  <c r="E334" i="3"/>
  <c r="F334" i="3"/>
  <c r="I334" i="3"/>
  <c r="A335" i="3"/>
  <c r="B335" i="3"/>
  <c r="C335" i="3"/>
  <c r="D335" i="3"/>
  <c r="E335" i="3"/>
  <c r="F335" i="3"/>
  <c r="I335" i="3"/>
  <c r="A336" i="3"/>
  <c r="B336" i="3"/>
  <c r="C336" i="3"/>
  <c r="D336" i="3"/>
  <c r="E336" i="3"/>
  <c r="F336" i="3"/>
  <c r="I336" i="3"/>
  <c r="A337" i="3"/>
  <c r="B337" i="3"/>
  <c r="C337" i="3"/>
  <c r="D337" i="3"/>
  <c r="E337" i="3"/>
  <c r="F337" i="3"/>
  <c r="I337" i="3"/>
  <c r="A338" i="3"/>
  <c r="B338" i="3"/>
  <c r="C338" i="3"/>
  <c r="D338" i="3"/>
  <c r="E338" i="3"/>
  <c r="F338" i="3"/>
  <c r="I338" i="3"/>
  <c r="A339" i="3"/>
  <c r="B339" i="3"/>
  <c r="C339" i="3"/>
  <c r="D339" i="3"/>
  <c r="E339" i="3"/>
  <c r="F339" i="3"/>
  <c r="I339" i="3"/>
  <c r="A340" i="3"/>
  <c r="B340" i="3"/>
  <c r="C340" i="3"/>
  <c r="D340" i="3"/>
  <c r="E340" i="3"/>
  <c r="F340" i="3"/>
  <c r="I340" i="3"/>
  <c r="A341" i="3"/>
  <c r="B341" i="3"/>
  <c r="C341" i="3"/>
  <c r="D341" i="3"/>
  <c r="E341" i="3"/>
  <c r="F341" i="3"/>
  <c r="I341" i="3"/>
  <c r="A342" i="3"/>
  <c r="B342" i="3"/>
  <c r="C342" i="3"/>
  <c r="D342" i="3"/>
  <c r="E342" i="3"/>
  <c r="F342" i="3"/>
  <c r="I342" i="3"/>
  <c r="A343" i="3"/>
  <c r="B343" i="3"/>
  <c r="C343" i="3"/>
  <c r="D343" i="3"/>
  <c r="E343" i="3"/>
  <c r="F343" i="3"/>
  <c r="I343" i="3"/>
  <c r="A344" i="3"/>
  <c r="B344" i="3"/>
  <c r="C344" i="3"/>
  <c r="D344" i="3"/>
  <c r="E344" i="3"/>
  <c r="F344" i="3"/>
  <c r="I344" i="3"/>
  <c r="A345" i="3"/>
  <c r="B345" i="3"/>
  <c r="C345" i="3"/>
  <c r="D345" i="3"/>
  <c r="E345" i="3"/>
  <c r="F345" i="3"/>
  <c r="I345" i="3"/>
  <c r="A346" i="3"/>
  <c r="B346" i="3"/>
  <c r="C346" i="3"/>
  <c r="D346" i="3"/>
  <c r="E346" i="3"/>
  <c r="F346" i="3"/>
  <c r="I346" i="3"/>
  <c r="A347" i="3"/>
  <c r="B347" i="3"/>
  <c r="C347" i="3"/>
  <c r="D347" i="3"/>
  <c r="E347" i="3"/>
  <c r="F347" i="3"/>
  <c r="I347" i="3"/>
  <c r="A348" i="3"/>
  <c r="B348" i="3"/>
  <c r="C348" i="3"/>
  <c r="D348" i="3"/>
  <c r="E348" i="3"/>
  <c r="F348" i="3"/>
  <c r="I348" i="3"/>
  <c r="A349" i="3"/>
  <c r="B349" i="3"/>
  <c r="C349" i="3"/>
  <c r="D349" i="3"/>
  <c r="E349" i="3"/>
  <c r="F349" i="3"/>
  <c r="I349" i="3"/>
  <c r="A350" i="3"/>
  <c r="B350" i="3"/>
  <c r="C350" i="3"/>
  <c r="D350" i="3"/>
  <c r="E350" i="3"/>
  <c r="F350" i="3"/>
  <c r="I350" i="3"/>
  <c r="A351" i="3"/>
  <c r="B351" i="3"/>
  <c r="C351" i="3"/>
  <c r="D351" i="3"/>
  <c r="E351" i="3"/>
  <c r="F351" i="3"/>
  <c r="I351" i="3"/>
  <c r="A352" i="3"/>
  <c r="B352" i="3"/>
  <c r="C352" i="3"/>
  <c r="D352" i="3"/>
  <c r="E352" i="3"/>
  <c r="F352" i="3"/>
  <c r="I352" i="3"/>
  <c r="A353" i="3"/>
  <c r="B353" i="3"/>
  <c r="C353" i="3"/>
  <c r="D353" i="3"/>
  <c r="E353" i="3"/>
  <c r="F353" i="3"/>
  <c r="I353" i="3"/>
  <c r="A354" i="3"/>
  <c r="B354" i="3"/>
  <c r="C354" i="3"/>
  <c r="D354" i="3"/>
  <c r="E354" i="3"/>
  <c r="F354" i="3"/>
  <c r="I354" i="3"/>
  <c r="A355" i="3"/>
  <c r="B355" i="3"/>
  <c r="C355" i="3"/>
  <c r="D355" i="3"/>
  <c r="E355" i="3"/>
  <c r="F355" i="3"/>
  <c r="I355" i="3"/>
  <c r="A356" i="3"/>
  <c r="B356" i="3"/>
  <c r="C356" i="3"/>
  <c r="D356" i="3"/>
  <c r="E356" i="3"/>
  <c r="F356" i="3"/>
  <c r="I356" i="3"/>
  <c r="A357" i="3"/>
  <c r="B357" i="3"/>
  <c r="C357" i="3"/>
  <c r="D357" i="3"/>
  <c r="E357" i="3"/>
  <c r="F357" i="3"/>
  <c r="I357" i="3"/>
  <c r="A358" i="3"/>
  <c r="B358" i="3"/>
  <c r="C358" i="3"/>
  <c r="D358" i="3"/>
  <c r="E358" i="3"/>
  <c r="F358" i="3"/>
  <c r="I358" i="3"/>
  <c r="A359" i="3"/>
  <c r="B359" i="3"/>
  <c r="C359" i="3"/>
  <c r="D359" i="3"/>
  <c r="E359" i="3"/>
  <c r="F359" i="3"/>
  <c r="I359" i="3"/>
  <c r="A360" i="3"/>
  <c r="B360" i="3"/>
  <c r="C360" i="3"/>
  <c r="D360" i="3"/>
  <c r="E360" i="3"/>
  <c r="F360" i="3"/>
  <c r="I360" i="3"/>
  <c r="A361" i="3"/>
  <c r="B361" i="3"/>
  <c r="C361" i="3"/>
  <c r="D361" i="3"/>
  <c r="E361" i="3"/>
  <c r="F361" i="3"/>
  <c r="I361" i="3"/>
  <c r="A362" i="3"/>
  <c r="B362" i="3"/>
  <c r="C362" i="3"/>
  <c r="D362" i="3"/>
  <c r="E362" i="3"/>
  <c r="F362" i="3"/>
  <c r="I362" i="3"/>
  <c r="A363" i="3"/>
  <c r="B363" i="3"/>
  <c r="C363" i="3"/>
  <c r="D363" i="3"/>
  <c r="E363" i="3"/>
  <c r="F363" i="3"/>
  <c r="I363" i="3"/>
  <c r="A364" i="3"/>
  <c r="B364" i="3"/>
  <c r="C364" i="3"/>
  <c r="D364" i="3"/>
  <c r="E364" i="3"/>
  <c r="F364" i="3"/>
  <c r="I364" i="3"/>
  <c r="A365" i="3"/>
  <c r="B365" i="3"/>
  <c r="C365" i="3"/>
  <c r="D365" i="3"/>
  <c r="E365" i="3"/>
  <c r="F365" i="3"/>
  <c r="I365" i="3"/>
  <c r="A366" i="3"/>
  <c r="B366" i="3"/>
  <c r="C366" i="3"/>
  <c r="D366" i="3"/>
  <c r="E366" i="3"/>
  <c r="F366" i="3"/>
  <c r="I366" i="3"/>
  <c r="A367" i="3"/>
  <c r="B367" i="3"/>
  <c r="C367" i="3"/>
  <c r="D367" i="3"/>
  <c r="E367" i="3"/>
  <c r="F367" i="3"/>
  <c r="I367" i="3"/>
  <c r="A368" i="3"/>
  <c r="B368" i="3"/>
  <c r="C368" i="3"/>
  <c r="D368" i="3"/>
  <c r="E368" i="3"/>
  <c r="F368" i="3"/>
  <c r="I368" i="3"/>
  <c r="A369" i="3"/>
  <c r="B369" i="3"/>
  <c r="C369" i="3"/>
  <c r="D369" i="3"/>
  <c r="E369" i="3"/>
  <c r="F369" i="3"/>
  <c r="I369" i="3"/>
  <c r="A370" i="3"/>
  <c r="B370" i="3"/>
  <c r="C370" i="3"/>
  <c r="D370" i="3"/>
  <c r="E370" i="3"/>
  <c r="F370" i="3"/>
  <c r="I370" i="3"/>
  <c r="A371" i="3"/>
  <c r="B371" i="3"/>
  <c r="C371" i="3"/>
  <c r="D371" i="3"/>
  <c r="E371" i="3"/>
  <c r="F371" i="3"/>
  <c r="I371" i="3"/>
  <c r="A372" i="3"/>
  <c r="B372" i="3"/>
  <c r="C372" i="3"/>
  <c r="D372" i="3"/>
  <c r="E372" i="3"/>
  <c r="F372" i="3"/>
  <c r="I372" i="3"/>
  <c r="A373" i="3"/>
  <c r="B373" i="3"/>
  <c r="C373" i="3"/>
  <c r="D373" i="3"/>
  <c r="E373" i="3"/>
  <c r="F373" i="3"/>
  <c r="I373" i="3"/>
  <c r="A374" i="3"/>
  <c r="B374" i="3"/>
  <c r="C374" i="3"/>
  <c r="D374" i="3"/>
  <c r="E374" i="3"/>
  <c r="F374" i="3"/>
  <c r="I374" i="3"/>
  <c r="A375" i="3"/>
  <c r="B375" i="3"/>
  <c r="C375" i="3"/>
  <c r="D375" i="3"/>
  <c r="E375" i="3"/>
  <c r="F375" i="3"/>
  <c r="I375" i="3"/>
  <c r="A376" i="3"/>
  <c r="B376" i="3"/>
  <c r="C376" i="3"/>
  <c r="D376" i="3"/>
  <c r="E376" i="3"/>
  <c r="F376" i="3"/>
  <c r="I376" i="3"/>
  <c r="A377" i="3"/>
  <c r="B377" i="3"/>
  <c r="C377" i="3"/>
  <c r="D377" i="3"/>
  <c r="E377" i="3"/>
  <c r="F377" i="3"/>
  <c r="I377" i="3"/>
  <c r="A378" i="3"/>
  <c r="B378" i="3"/>
  <c r="C378" i="3"/>
  <c r="D378" i="3"/>
  <c r="E378" i="3"/>
  <c r="F378" i="3"/>
  <c r="I378" i="3"/>
  <c r="A379" i="3"/>
  <c r="B379" i="3"/>
  <c r="C379" i="3"/>
  <c r="D379" i="3"/>
  <c r="E379" i="3"/>
  <c r="F379" i="3"/>
  <c r="I379" i="3"/>
  <c r="A380" i="3"/>
  <c r="B380" i="3"/>
  <c r="C380" i="3"/>
  <c r="D380" i="3"/>
  <c r="E380" i="3"/>
  <c r="F380" i="3"/>
  <c r="I380" i="3"/>
  <c r="A381" i="3"/>
  <c r="B381" i="3"/>
  <c r="C381" i="3"/>
  <c r="D381" i="3"/>
  <c r="E381" i="3"/>
  <c r="F381" i="3"/>
  <c r="I381" i="3"/>
  <c r="A382" i="3"/>
  <c r="B382" i="3"/>
  <c r="C382" i="3"/>
  <c r="D382" i="3"/>
  <c r="E382" i="3"/>
  <c r="F382" i="3"/>
  <c r="I382" i="3"/>
  <c r="A383" i="3"/>
  <c r="B383" i="3"/>
  <c r="C383" i="3"/>
  <c r="D383" i="3"/>
  <c r="E383" i="3"/>
  <c r="F383" i="3"/>
  <c r="I383" i="3"/>
  <c r="A384" i="3"/>
  <c r="B384" i="3"/>
  <c r="C384" i="3"/>
  <c r="D384" i="3"/>
  <c r="E384" i="3"/>
  <c r="F384" i="3"/>
  <c r="I384" i="3"/>
  <c r="A385" i="3"/>
  <c r="B385" i="3"/>
  <c r="C385" i="3"/>
  <c r="D385" i="3"/>
  <c r="E385" i="3"/>
  <c r="F385" i="3"/>
  <c r="I385" i="3"/>
  <c r="A386" i="3"/>
  <c r="B386" i="3"/>
  <c r="C386" i="3"/>
  <c r="D386" i="3"/>
  <c r="E386" i="3"/>
  <c r="F386" i="3"/>
  <c r="I386" i="3"/>
  <c r="A387" i="3"/>
  <c r="B387" i="3"/>
  <c r="C387" i="3"/>
  <c r="D387" i="3"/>
  <c r="E387" i="3"/>
  <c r="F387" i="3"/>
  <c r="I387" i="3"/>
  <c r="A388" i="3"/>
  <c r="B388" i="3"/>
  <c r="C388" i="3"/>
  <c r="D388" i="3"/>
  <c r="E388" i="3"/>
  <c r="F388" i="3"/>
  <c r="I388" i="3"/>
  <c r="A389" i="3"/>
  <c r="B389" i="3"/>
  <c r="C389" i="3"/>
  <c r="D389" i="3"/>
  <c r="E389" i="3"/>
  <c r="F389" i="3"/>
  <c r="I389" i="3"/>
  <c r="A390" i="3"/>
  <c r="B390" i="3"/>
  <c r="C390" i="3"/>
  <c r="D390" i="3"/>
  <c r="E390" i="3"/>
  <c r="F390" i="3"/>
  <c r="I390" i="3"/>
  <c r="A391" i="3"/>
  <c r="B391" i="3"/>
  <c r="C391" i="3"/>
  <c r="D391" i="3"/>
  <c r="E391" i="3"/>
  <c r="F391" i="3"/>
  <c r="I391" i="3"/>
  <c r="A392" i="3"/>
  <c r="B392" i="3"/>
  <c r="C392" i="3"/>
  <c r="D392" i="3"/>
  <c r="E392" i="3"/>
  <c r="F392" i="3"/>
  <c r="I392" i="3"/>
  <c r="A393" i="3"/>
  <c r="B393" i="3"/>
  <c r="C393" i="3"/>
  <c r="D393" i="3"/>
  <c r="E393" i="3"/>
  <c r="F393" i="3"/>
  <c r="I393" i="3"/>
  <c r="A394" i="3"/>
  <c r="B394" i="3"/>
  <c r="C394" i="3"/>
  <c r="D394" i="3"/>
  <c r="E394" i="3"/>
  <c r="F394" i="3"/>
  <c r="I394" i="3"/>
  <c r="A395" i="3"/>
  <c r="B395" i="3"/>
  <c r="C395" i="3"/>
  <c r="D395" i="3"/>
  <c r="E395" i="3"/>
  <c r="F395" i="3"/>
  <c r="I395" i="3"/>
  <c r="A396" i="3"/>
  <c r="B396" i="3"/>
  <c r="C396" i="3"/>
  <c r="D396" i="3"/>
  <c r="E396" i="3"/>
  <c r="F396" i="3"/>
  <c r="I396" i="3"/>
  <c r="A397" i="3"/>
  <c r="B397" i="3"/>
  <c r="C397" i="3"/>
  <c r="D397" i="3"/>
  <c r="E397" i="3"/>
  <c r="F397" i="3"/>
  <c r="I397" i="3"/>
  <c r="A398" i="3"/>
  <c r="B398" i="3"/>
  <c r="C398" i="3"/>
  <c r="D398" i="3"/>
  <c r="E398" i="3"/>
  <c r="F398" i="3"/>
  <c r="I398" i="3"/>
  <c r="A399" i="3"/>
  <c r="B399" i="3"/>
  <c r="C399" i="3"/>
  <c r="D399" i="3"/>
  <c r="E399" i="3"/>
  <c r="F399" i="3"/>
  <c r="I399" i="3"/>
  <c r="A400" i="3"/>
  <c r="B400" i="3"/>
  <c r="C400" i="3"/>
  <c r="D400" i="3"/>
  <c r="E400" i="3"/>
  <c r="F400" i="3"/>
  <c r="I400" i="3"/>
  <c r="A401" i="3"/>
  <c r="B401" i="3"/>
  <c r="C401" i="3"/>
  <c r="D401" i="3"/>
  <c r="E401" i="3"/>
  <c r="F401" i="3"/>
  <c r="I401" i="3"/>
  <c r="A402" i="3"/>
  <c r="B402" i="3"/>
  <c r="C402" i="3"/>
  <c r="D402" i="3"/>
  <c r="E402" i="3"/>
  <c r="F402" i="3"/>
  <c r="I402" i="3"/>
  <c r="A403" i="3"/>
  <c r="B403" i="3"/>
  <c r="C403" i="3"/>
  <c r="D403" i="3"/>
  <c r="E403" i="3"/>
  <c r="F403" i="3"/>
  <c r="I403" i="3"/>
  <c r="A404" i="3"/>
  <c r="B404" i="3"/>
  <c r="C404" i="3"/>
  <c r="D404" i="3"/>
  <c r="E404" i="3"/>
  <c r="F404" i="3"/>
  <c r="I404" i="3"/>
  <c r="A405" i="3"/>
  <c r="B405" i="3"/>
  <c r="C405" i="3"/>
  <c r="D405" i="3"/>
  <c r="E405" i="3"/>
  <c r="F405" i="3"/>
  <c r="I405" i="3"/>
  <c r="A406" i="3"/>
  <c r="B406" i="3"/>
  <c r="C406" i="3"/>
  <c r="D406" i="3"/>
  <c r="E406" i="3"/>
  <c r="F406" i="3"/>
  <c r="I406" i="3"/>
  <c r="A407" i="3"/>
  <c r="B407" i="3"/>
  <c r="C407" i="3"/>
  <c r="D407" i="3"/>
  <c r="E407" i="3"/>
  <c r="F407" i="3"/>
  <c r="I407" i="3"/>
  <c r="A408" i="3"/>
  <c r="B408" i="3"/>
  <c r="C408" i="3"/>
  <c r="D408" i="3"/>
  <c r="E408" i="3"/>
  <c r="F408" i="3"/>
  <c r="I408" i="3"/>
  <c r="A409" i="3"/>
  <c r="B409" i="3"/>
  <c r="C409" i="3"/>
  <c r="D409" i="3"/>
  <c r="E409" i="3"/>
  <c r="F409" i="3"/>
  <c r="I409" i="3"/>
  <c r="A410" i="3"/>
  <c r="B410" i="3"/>
  <c r="C410" i="3"/>
  <c r="D410" i="3"/>
  <c r="E410" i="3"/>
  <c r="F410" i="3"/>
  <c r="I410" i="3"/>
  <c r="A411" i="3"/>
  <c r="B411" i="3"/>
  <c r="C411" i="3"/>
  <c r="D411" i="3"/>
  <c r="E411" i="3"/>
  <c r="F411" i="3"/>
  <c r="I411" i="3"/>
  <c r="A412" i="3"/>
  <c r="B412" i="3"/>
  <c r="C412" i="3"/>
  <c r="D412" i="3"/>
  <c r="E412" i="3"/>
  <c r="F412" i="3"/>
  <c r="I412" i="3"/>
  <c r="A413" i="3"/>
  <c r="B413" i="3"/>
  <c r="C413" i="3"/>
  <c r="D413" i="3"/>
  <c r="E413" i="3"/>
  <c r="F413" i="3"/>
  <c r="I413" i="3"/>
  <c r="A414" i="3"/>
  <c r="B414" i="3"/>
  <c r="C414" i="3"/>
  <c r="D414" i="3"/>
  <c r="E414" i="3"/>
  <c r="F414" i="3"/>
  <c r="I414" i="3"/>
  <c r="A415" i="3"/>
  <c r="B415" i="3"/>
  <c r="C415" i="3"/>
  <c r="D415" i="3"/>
  <c r="E415" i="3"/>
  <c r="F415" i="3"/>
  <c r="I415" i="3"/>
  <c r="A416" i="3"/>
  <c r="B416" i="3"/>
  <c r="C416" i="3"/>
  <c r="D416" i="3"/>
  <c r="E416" i="3"/>
  <c r="F416" i="3"/>
  <c r="I416" i="3"/>
  <c r="A417" i="3"/>
  <c r="B417" i="3"/>
  <c r="C417" i="3"/>
  <c r="D417" i="3"/>
  <c r="E417" i="3"/>
  <c r="F417" i="3"/>
  <c r="I417" i="3"/>
  <c r="A418" i="3"/>
  <c r="B418" i="3"/>
  <c r="C418" i="3"/>
  <c r="D418" i="3"/>
  <c r="E418" i="3"/>
  <c r="F418" i="3"/>
  <c r="I418" i="3"/>
  <c r="A419" i="3"/>
  <c r="B419" i="3"/>
  <c r="C419" i="3"/>
  <c r="D419" i="3"/>
  <c r="E419" i="3"/>
  <c r="F419" i="3"/>
  <c r="I419" i="3"/>
  <c r="A420" i="3"/>
  <c r="B420" i="3"/>
  <c r="C420" i="3"/>
  <c r="D420" i="3"/>
  <c r="E420" i="3"/>
  <c r="F420" i="3"/>
  <c r="I420" i="3"/>
  <c r="A421" i="3"/>
  <c r="B421" i="3"/>
  <c r="C421" i="3"/>
  <c r="D421" i="3"/>
  <c r="E421" i="3"/>
  <c r="F421" i="3"/>
  <c r="I421" i="3"/>
  <c r="A422" i="3"/>
  <c r="B422" i="3"/>
  <c r="C422" i="3"/>
  <c r="D422" i="3"/>
  <c r="E422" i="3"/>
  <c r="F422" i="3"/>
  <c r="I422" i="3"/>
  <c r="A423" i="3"/>
  <c r="B423" i="3"/>
  <c r="C423" i="3"/>
  <c r="D423" i="3"/>
  <c r="E423" i="3"/>
  <c r="F423" i="3"/>
  <c r="I423" i="3"/>
  <c r="A424" i="3"/>
  <c r="B424" i="3"/>
  <c r="C424" i="3"/>
  <c r="D424" i="3"/>
  <c r="E424" i="3"/>
  <c r="F424" i="3"/>
  <c r="I424" i="3"/>
  <c r="A425" i="3"/>
  <c r="B425" i="3"/>
  <c r="C425" i="3"/>
  <c r="D425" i="3"/>
  <c r="E425" i="3"/>
  <c r="F425" i="3"/>
  <c r="I425" i="3"/>
  <c r="A426" i="3"/>
  <c r="B426" i="3"/>
  <c r="C426" i="3"/>
  <c r="D426" i="3"/>
  <c r="E426" i="3"/>
  <c r="F426" i="3"/>
  <c r="I426" i="3"/>
  <c r="A427" i="3"/>
  <c r="B427" i="3"/>
  <c r="C427" i="3"/>
  <c r="D427" i="3"/>
  <c r="E427" i="3"/>
  <c r="F427" i="3"/>
  <c r="I427" i="3"/>
  <c r="A428" i="3"/>
  <c r="B428" i="3"/>
  <c r="C428" i="3"/>
  <c r="D428" i="3"/>
  <c r="E428" i="3"/>
  <c r="F428" i="3"/>
  <c r="I428" i="3"/>
  <c r="A429" i="3"/>
  <c r="B429" i="3"/>
  <c r="C429" i="3"/>
  <c r="D429" i="3"/>
  <c r="E429" i="3"/>
  <c r="F429" i="3"/>
  <c r="I429" i="3"/>
  <c r="A430" i="3"/>
  <c r="B430" i="3"/>
  <c r="C430" i="3"/>
  <c r="D430" i="3"/>
  <c r="E430" i="3"/>
  <c r="F430" i="3"/>
  <c r="I430" i="3"/>
  <c r="A431" i="3"/>
  <c r="B431" i="3"/>
  <c r="C431" i="3"/>
  <c r="D431" i="3"/>
  <c r="E431" i="3"/>
  <c r="F431" i="3"/>
  <c r="I431" i="3"/>
  <c r="A432" i="3"/>
  <c r="B432" i="3"/>
  <c r="C432" i="3"/>
  <c r="D432" i="3"/>
  <c r="E432" i="3"/>
  <c r="F432" i="3"/>
  <c r="I432" i="3"/>
  <c r="A433" i="3"/>
  <c r="B433" i="3"/>
  <c r="C433" i="3"/>
  <c r="D433" i="3"/>
  <c r="E433" i="3"/>
  <c r="F433" i="3"/>
  <c r="I433" i="3"/>
  <c r="A434" i="3"/>
  <c r="B434" i="3"/>
  <c r="C434" i="3"/>
  <c r="D434" i="3"/>
  <c r="E434" i="3"/>
  <c r="F434" i="3"/>
  <c r="I434" i="3"/>
  <c r="A435" i="3"/>
  <c r="B435" i="3"/>
  <c r="C435" i="3"/>
  <c r="D435" i="3"/>
  <c r="E435" i="3"/>
  <c r="F435" i="3"/>
  <c r="I435" i="3"/>
  <c r="A436" i="3"/>
  <c r="B436" i="3"/>
  <c r="C436" i="3"/>
  <c r="D436" i="3"/>
  <c r="E436" i="3"/>
  <c r="F436" i="3"/>
  <c r="I436" i="3"/>
  <c r="A437" i="3"/>
  <c r="B437" i="3"/>
  <c r="C437" i="3"/>
  <c r="D437" i="3"/>
  <c r="E437" i="3"/>
  <c r="F437" i="3"/>
  <c r="I437" i="3"/>
  <c r="A438" i="3"/>
  <c r="B438" i="3"/>
  <c r="C438" i="3"/>
  <c r="D438" i="3"/>
  <c r="E438" i="3"/>
  <c r="F438" i="3"/>
  <c r="I438" i="3"/>
  <c r="A439" i="3"/>
  <c r="B439" i="3"/>
  <c r="C439" i="3"/>
  <c r="D439" i="3"/>
  <c r="E439" i="3"/>
  <c r="F439" i="3"/>
  <c r="I439" i="3"/>
  <c r="A440" i="3"/>
  <c r="B440" i="3"/>
  <c r="C440" i="3"/>
  <c r="D440" i="3"/>
  <c r="E440" i="3"/>
  <c r="F440" i="3"/>
  <c r="I440" i="3"/>
  <c r="A441" i="3"/>
  <c r="B441" i="3"/>
  <c r="C441" i="3"/>
  <c r="D441" i="3"/>
  <c r="E441" i="3"/>
  <c r="F441" i="3"/>
  <c r="I441" i="3"/>
  <c r="A442" i="3"/>
  <c r="B442" i="3"/>
  <c r="C442" i="3"/>
  <c r="D442" i="3"/>
  <c r="E442" i="3"/>
  <c r="F442" i="3"/>
  <c r="I442" i="3"/>
  <c r="A443" i="3"/>
  <c r="B443" i="3"/>
  <c r="C443" i="3"/>
  <c r="D443" i="3"/>
  <c r="E443" i="3"/>
  <c r="F443" i="3"/>
  <c r="I443" i="3"/>
  <c r="A444" i="3"/>
  <c r="B444" i="3"/>
  <c r="C444" i="3"/>
  <c r="D444" i="3"/>
  <c r="E444" i="3"/>
  <c r="F444" i="3"/>
  <c r="I444" i="3"/>
  <c r="A445" i="3"/>
  <c r="B445" i="3"/>
  <c r="C445" i="3"/>
  <c r="D445" i="3"/>
  <c r="E445" i="3"/>
  <c r="F445" i="3"/>
  <c r="I445" i="3"/>
  <c r="A446" i="3"/>
  <c r="B446" i="3"/>
  <c r="C446" i="3"/>
  <c r="D446" i="3"/>
  <c r="E446" i="3"/>
  <c r="F446" i="3"/>
  <c r="I446" i="3"/>
  <c r="A447" i="3"/>
  <c r="B447" i="3"/>
  <c r="C447" i="3"/>
  <c r="D447" i="3"/>
  <c r="E447" i="3"/>
  <c r="F447" i="3"/>
  <c r="I447" i="3"/>
  <c r="A448" i="3"/>
  <c r="B448" i="3"/>
  <c r="C448" i="3"/>
  <c r="D448" i="3"/>
  <c r="E448" i="3"/>
  <c r="F448" i="3"/>
  <c r="I448" i="3"/>
  <c r="A449" i="3"/>
  <c r="B449" i="3"/>
  <c r="C449" i="3"/>
  <c r="D449" i="3"/>
  <c r="E449" i="3"/>
  <c r="F449" i="3"/>
  <c r="I449" i="3"/>
  <c r="A450" i="3"/>
  <c r="B450" i="3"/>
  <c r="C450" i="3"/>
  <c r="D450" i="3"/>
  <c r="E450" i="3"/>
  <c r="F450" i="3"/>
  <c r="I450" i="3"/>
  <c r="A451" i="3"/>
  <c r="B451" i="3"/>
  <c r="C451" i="3"/>
  <c r="D451" i="3"/>
  <c r="E451" i="3"/>
  <c r="F451" i="3"/>
  <c r="I451" i="3"/>
  <c r="A452" i="3"/>
  <c r="B452" i="3"/>
  <c r="C452" i="3"/>
  <c r="D452" i="3"/>
  <c r="E452" i="3"/>
  <c r="F452" i="3"/>
  <c r="I452" i="3"/>
  <c r="A453" i="3"/>
  <c r="B453" i="3"/>
  <c r="C453" i="3"/>
  <c r="D453" i="3"/>
  <c r="E453" i="3"/>
  <c r="F453" i="3"/>
  <c r="I453" i="3"/>
  <c r="A454" i="3"/>
  <c r="B454" i="3"/>
  <c r="C454" i="3"/>
  <c r="D454" i="3"/>
  <c r="E454" i="3"/>
  <c r="F454" i="3"/>
  <c r="I454" i="3"/>
  <c r="A455" i="3"/>
  <c r="B455" i="3"/>
  <c r="C455" i="3"/>
  <c r="D455" i="3"/>
  <c r="E455" i="3"/>
  <c r="F455" i="3"/>
  <c r="I455" i="3"/>
  <c r="A456" i="3"/>
  <c r="B456" i="3"/>
  <c r="C456" i="3"/>
  <c r="D456" i="3"/>
  <c r="E456" i="3"/>
  <c r="F456" i="3"/>
  <c r="I456" i="3"/>
  <c r="A457" i="3"/>
  <c r="B457" i="3"/>
  <c r="C457" i="3"/>
  <c r="D457" i="3"/>
  <c r="E457" i="3"/>
  <c r="F457" i="3"/>
  <c r="I457" i="3"/>
  <c r="A458" i="3"/>
  <c r="B458" i="3"/>
  <c r="C458" i="3"/>
  <c r="D458" i="3"/>
  <c r="E458" i="3"/>
  <c r="F458" i="3"/>
  <c r="I458" i="3"/>
  <c r="A459" i="3"/>
  <c r="B459" i="3"/>
  <c r="C459" i="3"/>
  <c r="D459" i="3"/>
  <c r="E459" i="3"/>
  <c r="F459" i="3"/>
  <c r="I459" i="3"/>
  <c r="A460" i="3"/>
  <c r="B460" i="3"/>
  <c r="C460" i="3"/>
  <c r="D460" i="3"/>
  <c r="E460" i="3"/>
  <c r="F460" i="3"/>
  <c r="I460" i="3"/>
  <c r="A461" i="3"/>
  <c r="B461" i="3"/>
  <c r="C461" i="3"/>
  <c r="D461" i="3"/>
  <c r="E461" i="3"/>
  <c r="F461" i="3"/>
  <c r="I461" i="3"/>
  <c r="A462" i="3"/>
  <c r="B462" i="3"/>
  <c r="C462" i="3"/>
  <c r="D462" i="3"/>
  <c r="E462" i="3"/>
  <c r="F462" i="3"/>
  <c r="I462" i="3"/>
  <c r="A463" i="3"/>
  <c r="B463" i="3"/>
  <c r="C463" i="3"/>
  <c r="D463" i="3"/>
  <c r="E463" i="3"/>
  <c r="F463" i="3"/>
  <c r="I463" i="3"/>
  <c r="A464" i="3"/>
  <c r="B464" i="3"/>
  <c r="C464" i="3"/>
  <c r="D464" i="3"/>
  <c r="E464" i="3"/>
  <c r="F464" i="3"/>
  <c r="I464" i="3"/>
  <c r="A465" i="3"/>
  <c r="B465" i="3"/>
  <c r="C465" i="3"/>
  <c r="D465" i="3"/>
  <c r="E465" i="3"/>
  <c r="F465" i="3"/>
  <c r="I465" i="3"/>
  <c r="A466" i="3"/>
  <c r="B466" i="3"/>
  <c r="C466" i="3"/>
  <c r="D466" i="3"/>
  <c r="E466" i="3"/>
  <c r="F466" i="3"/>
  <c r="I466" i="3"/>
  <c r="A467" i="3"/>
  <c r="B467" i="3"/>
  <c r="C467" i="3"/>
  <c r="D467" i="3"/>
  <c r="E467" i="3"/>
  <c r="F467" i="3"/>
  <c r="I467" i="3"/>
  <c r="A468" i="3"/>
  <c r="B468" i="3"/>
  <c r="C468" i="3"/>
  <c r="D468" i="3"/>
  <c r="E468" i="3"/>
  <c r="F468" i="3"/>
  <c r="I468" i="3"/>
  <c r="A469" i="3"/>
  <c r="B469" i="3"/>
  <c r="C469" i="3"/>
  <c r="D469" i="3"/>
  <c r="E469" i="3"/>
  <c r="F469" i="3"/>
  <c r="I469" i="3"/>
  <c r="A470" i="3"/>
  <c r="B470" i="3"/>
  <c r="C470" i="3"/>
  <c r="D470" i="3"/>
  <c r="E470" i="3"/>
  <c r="F470" i="3"/>
  <c r="I470" i="3"/>
  <c r="A471" i="3"/>
  <c r="B471" i="3"/>
  <c r="C471" i="3"/>
  <c r="D471" i="3"/>
  <c r="E471" i="3"/>
  <c r="F471" i="3"/>
  <c r="I471" i="3"/>
  <c r="A472" i="3"/>
  <c r="B472" i="3"/>
  <c r="C472" i="3"/>
  <c r="D472" i="3"/>
  <c r="E472" i="3"/>
  <c r="F472" i="3"/>
  <c r="I472" i="3"/>
  <c r="A473" i="3"/>
  <c r="B473" i="3"/>
  <c r="C473" i="3"/>
  <c r="D473" i="3"/>
  <c r="E473" i="3"/>
  <c r="F473" i="3"/>
  <c r="I473" i="3"/>
  <c r="A474" i="3"/>
  <c r="B474" i="3"/>
  <c r="C474" i="3"/>
  <c r="D474" i="3"/>
  <c r="E474" i="3"/>
  <c r="F474" i="3"/>
  <c r="I474" i="3"/>
  <c r="A475" i="3"/>
  <c r="B475" i="3"/>
  <c r="C475" i="3"/>
  <c r="D475" i="3"/>
  <c r="E475" i="3"/>
  <c r="F475" i="3"/>
  <c r="I475" i="3"/>
  <c r="A476" i="3"/>
  <c r="B476" i="3"/>
  <c r="C476" i="3"/>
  <c r="D476" i="3"/>
  <c r="E476" i="3"/>
  <c r="F476" i="3"/>
  <c r="I476" i="3"/>
  <c r="A477" i="3"/>
  <c r="B477" i="3"/>
  <c r="C477" i="3"/>
  <c r="D477" i="3"/>
  <c r="E477" i="3"/>
  <c r="F477" i="3"/>
  <c r="I477" i="3"/>
  <c r="A478" i="3"/>
  <c r="B478" i="3"/>
  <c r="C478" i="3"/>
  <c r="D478" i="3"/>
  <c r="E478" i="3"/>
  <c r="F478" i="3"/>
  <c r="I478" i="3"/>
  <c r="A479" i="3"/>
  <c r="B479" i="3"/>
  <c r="C479" i="3"/>
  <c r="D479" i="3"/>
  <c r="E479" i="3"/>
  <c r="F479" i="3"/>
  <c r="I479" i="3"/>
  <c r="A480" i="3"/>
  <c r="B480" i="3"/>
  <c r="C480" i="3"/>
  <c r="D480" i="3"/>
  <c r="E480" i="3"/>
  <c r="F480" i="3"/>
  <c r="I480" i="3"/>
  <c r="A481" i="3"/>
  <c r="B481" i="3"/>
  <c r="C481" i="3"/>
  <c r="D481" i="3"/>
  <c r="E481" i="3"/>
  <c r="F481" i="3"/>
  <c r="I481" i="3"/>
  <c r="A482" i="3"/>
  <c r="B482" i="3"/>
  <c r="C482" i="3"/>
  <c r="D482" i="3"/>
  <c r="E482" i="3"/>
  <c r="F482" i="3"/>
  <c r="I482" i="3"/>
  <c r="A483" i="3"/>
  <c r="B483" i="3"/>
  <c r="C483" i="3"/>
  <c r="D483" i="3"/>
  <c r="E483" i="3"/>
  <c r="F483" i="3"/>
  <c r="I483" i="3"/>
  <c r="A484" i="3"/>
  <c r="B484" i="3"/>
  <c r="C484" i="3"/>
  <c r="D484" i="3"/>
  <c r="E484" i="3"/>
  <c r="F484" i="3"/>
  <c r="I484" i="3"/>
  <c r="A485" i="3"/>
  <c r="B485" i="3"/>
  <c r="C485" i="3"/>
  <c r="D485" i="3"/>
  <c r="E485" i="3"/>
  <c r="F485" i="3"/>
  <c r="I485" i="3"/>
  <c r="A486" i="3"/>
  <c r="B486" i="3"/>
  <c r="C486" i="3"/>
  <c r="D486" i="3"/>
  <c r="E486" i="3"/>
  <c r="F486" i="3"/>
  <c r="I486" i="3"/>
  <c r="A487" i="3"/>
  <c r="B487" i="3"/>
  <c r="C487" i="3"/>
  <c r="D487" i="3"/>
  <c r="E487" i="3"/>
  <c r="F487" i="3"/>
  <c r="I487" i="3"/>
  <c r="A488" i="3"/>
  <c r="B488" i="3"/>
  <c r="C488" i="3"/>
  <c r="D488" i="3"/>
  <c r="E488" i="3"/>
  <c r="F488" i="3"/>
  <c r="I488" i="3"/>
  <c r="A489" i="3"/>
  <c r="B489" i="3"/>
  <c r="C489" i="3"/>
  <c r="D489" i="3"/>
  <c r="E489" i="3"/>
  <c r="F489" i="3"/>
  <c r="I489" i="3"/>
  <c r="A490" i="3"/>
  <c r="B490" i="3"/>
  <c r="C490" i="3"/>
  <c r="D490" i="3"/>
  <c r="E490" i="3"/>
  <c r="F490" i="3"/>
  <c r="I490" i="3"/>
  <c r="A491" i="3"/>
  <c r="B491" i="3"/>
  <c r="C491" i="3"/>
  <c r="D491" i="3"/>
  <c r="E491" i="3"/>
  <c r="F491" i="3"/>
  <c r="I491" i="3"/>
  <c r="A492" i="3"/>
  <c r="B492" i="3"/>
  <c r="C492" i="3"/>
  <c r="D492" i="3"/>
  <c r="E492" i="3"/>
  <c r="F492" i="3"/>
  <c r="I492" i="3"/>
  <c r="A493" i="3"/>
  <c r="B493" i="3"/>
  <c r="C493" i="3"/>
  <c r="D493" i="3"/>
  <c r="E493" i="3"/>
  <c r="F493" i="3"/>
  <c r="I493" i="3"/>
  <c r="A494" i="3"/>
  <c r="B494" i="3"/>
  <c r="C494" i="3"/>
  <c r="D494" i="3"/>
  <c r="E494" i="3"/>
  <c r="F494" i="3"/>
  <c r="I494" i="3"/>
  <c r="A495" i="3"/>
  <c r="B495" i="3"/>
  <c r="C495" i="3"/>
  <c r="D495" i="3"/>
  <c r="E495" i="3"/>
  <c r="F495" i="3"/>
  <c r="I495" i="3"/>
  <c r="A496" i="3"/>
  <c r="B496" i="3"/>
  <c r="C496" i="3"/>
  <c r="D496" i="3"/>
  <c r="E496" i="3"/>
  <c r="F496" i="3"/>
  <c r="I496" i="3"/>
  <c r="A497" i="3"/>
  <c r="B497" i="3"/>
  <c r="C497" i="3"/>
  <c r="D497" i="3"/>
  <c r="E497" i="3"/>
  <c r="F497" i="3"/>
  <c r="I497" i="3"/>
  <c r="A498" i="3"/>
  <c r="B498" i="3"/>
  <c r="C498" i="3"/>
  <c r="D498" i="3"/>
  <c r="E498" i="3"/>
  <c r="F498" i="3"/>
  <c r="I498" i="3"/>
  <c r="A499" i="3"/>
  <c r="B499" i="3"/>
  <c r="C499" i="3"/>
  <c r="D499" i="3"/>
  <c r="E499" i="3"/>
  <c r="F499" i="3"/>
  <c r="I499" i="3"/>
  <c r="A500" i="3"/>
  <c r="B500" i="3"/>
  <c r="C500" i="3"/>
  <c r="D500" i="3"/>
  <c r="E500" i="3"/>
  <c r="F500" i="3"/>
  <c r="I500" i="3"/>
  <c r="A501" i="3"/>
  <c r="B501" i="3"/>
  <c r="C501" i="3"/>
  <c r="D501" i="3"/>
  <c r="E501" i="3"/>
  <c r="F501" i="3"/>
  <c r="I501" i="3"/>
  <c r="A502" i="3"/>
  <c r="B502" i="3"/>
  <c r="C502" i="3"/>
  <c r="D502" i="3"/>
  <c r="E502" i="3"/>
  <c r="F502" i="3"/>
  <c r="I502" i="3"/>
  <c r="A503" i="3"/>
  <c r="B503" i="3"/>
  <c r="C503" i="3"/>
  <c r="D503" i="3"/>
  <c r="E503" i="3"/>
  <c r="F503" i="3"/>
  <c r="I503" i="3"/>
  <c r="A504" i="3"/>
  <c r="B504" i="3"/>
  <c r="C504" i="3"/>
  <c r="D504" i="3"/>
  <c r="E504" i="3"/>
  <c r="F504" i="3"/>
  <c r="I504" i="3"/>
  <c r="A505" i="3"/>
  <c r="B505" i="3"/>
  <c r="C505" i="3"/>
  <c r="D505" i="3"/>
  <c r="E505" i="3"/>
  <c r="F505" i="3"/>
  <c r="I505" i="3"/>
  <c r="A506" i="3"/>
  <c r="B506" i="3"/>
  <c r="C506" i="3"/>
  <c r="D506" i="3"/>
  <c r="E506" i="3"/>
  <c r="F506" i="3"/>
  <c r="I506" i="3"/>
  <c r="A507" i="3"/>
  <c r="B507" i="3"/>
  <c r="C507" i="3"/>
  <c r="D507" i="3"/>
  <c r="E507" i="3"/>
  <c r="F507" i="3"/>
  <c r="I507" i="3"/>
  <c r="A508" i="3"/>
  <c r="B508" i="3"/>
  <c r="C508" i="3"/>
  <c r="D508" i="3"/>
  <c r="E508" i="3"/>
  <c r="F508" i="3"/>
  <c r="I508" i="3"/>
  <c r="A509" i="3"/>
  <c r="B509" i="3"/>
  <c r="C509" i="3"/>
  <c r="D509" i="3"/>
  <c r="E509" i="3"/>
  <c r="F509" i="3"/>
  <c r="I509" i="3"/>
  <c r="A510" i="3"/>
  <c r="B510" i="3"/>
  <c r="C510" i="3"/>
  <c r="D510" i="3"/>
  <c r="E510" i="3"/>
  <c r="F510" i="3"/>
  <c r="I510" i="3"/>
  <c r="A511" i="3"/>
  <c r="B511" i="3"/>
  <c r="C511" i="3"/>
  <c r="D511" i="3"/>
  <c r="E511" i="3"/>
  <c r="F511" i="3"/>
  <c r="I511" i="3"/>
  <c r="A512" i="3"/>
  <c r="B512" i="3"/>
  <c r="C512" i="3"/>
  <c r="D512" i="3"/>
  <c r="E512" i="3"/>
  <c r="F512" i="3"/>
  <c r="I512" i="3"/>
  <c r="A513" i="3"/>
  <c r="B513" i="3"/>
  <c r="C513" i="3"/>
  <c r="D513" i="3"/>
  <c r="E513" i="3"/>
  <c r="F513" i="3"/>
  <c r="I513" i="3"/>
  <c r="A514" i="3"/>
  <c r="B514" i="3"/>
  <c r="C514" i="3"/>
  <c r="D514" i="3"/>
  <c r="E514" i="3"/>
  <c r="F514" i="3"/>
  <c r="I514" i="3"/>
  <c r="A515" i="3"/>
  <c r="B515" i="3"/>
  <c r="C515" i="3"/>
  <c r="D515" i="3"/>
  <c r="E515" i="3"/>
  <c r="F515" i="3"/>
  <c r="I515" i="3"/>
  <c r="A516" i="3"/>
  <c r="B516" i="3"/>
  <c r="C516" i="3"/>
  <c r="D516" i="3"/>
  <c r="E516" i="3"/>
  <c r="F516" i="3"/>
  <c r="I516" i="3"/>
  <c r="A517" i="3"/>
  <c r="B517" i="3"/>
  <c r="C517" i="3"/>
  <c r="D517" i="3"/>
  <c r="E517" i="3"/>
  <c r="F517" i="3"/>
  <c r="I517" i="3"/>
  <c r="A518" i="3"/>
  <c r="B518" i="3"/>
  <c r="C518" i="3"/>
  <c r="D518" i="3"/>
  <c r="E518" i="3"/>
  <c r="F518" i="3"/>
  <c r="I518" i="3"/>
  <c r="A519" i="3"/>
  <c r="B519" i="3"/>
  <c r="C519" i="3"/>
  <c r="D519" i="3"/>
  <c r="E519" i="3"/>
  <c r="F519" i="3"/>
  <c r="I519" i="3"/>
  <c r="A520" i="3"/>
  <c r="B520" i="3"/>
  <c r="C520" i="3"/>
  <c r="D520" i="3"/>
  <c r="E520" i="3"/>
  <c r="F520" i="3"/>
  <c r="I520" i="3"/>
  <c r="A521" i="3"/>
  <c r="B521" i="3"/>
  <c r="C521" i="3"/>
  <c r="D521" i="3"/>
  <c r="E521" i="3"/>
  <c r="F521" i="3"/>
  <c r="I521" i="3"/>
  <c r="A522" i="3"/>
  <c r="B522" i="3"/>
  <c r="C522" i="3"/>
  <c r="D522" i="3"/>
  <c r="E522" i="3"/>
  <c r="F522" i="3"/>
  <c r="I522" i="3"/>
  <c r="A523" i="3"/>
  <c r="B523" i="3"/>
  <c r="C523" i="3"/>
  <c r="D523" i="3"/>
  <c r="E523" i="3"/>
  <c r="F523" i="3"/>
  <c r="I523" i="3"/>
  <c r="A524" i="3"/>
  <c r="B524" i="3"/>
  <c r="C524" i="3"/>
  <c r="D524" i="3"/>
  <c r="E524" i="3"/>
  <c r="F524" i="3"/>
  <c r="I524" i="3"/>
  <c r="A525" i="3"/>
  <c r="B525" i="3"/>
  <c r="C525" i="3"/>
  <c r="D525" i="3"/>
  <c r="E525" i="3"/>
  <c r="F525" i="3"/>
  <c r="I525" i="3"/>
  <c r="A526" i="3"/>
  <c r="B526" i="3"/>
  <c r="C526" i="3"/>
  <c r="D526" i="3"/>
  <c r="E526" i="3"/>
  <c r="F526" i="3"/>
  <c r="I526" i="3"/>
  <c r="A527" i="3"/>
  <c r="B527" i="3"/>
  <c r="C527" i="3"/>
  <c r="D527" i="3"/>
  <c r="E527" i="3"/>
  <c r="F527" i="3"/>
  <c r="I527" i="3"/>
  <c r="A528" i="3"/>
  <c r="B528" i="3"/>
  <c r="C528" i="3"/>
  <c r="D528" i="3"/>
  <c r="E528" i="3"/>
  <c r="F528" i="3"/>
  <c r="I528" i="3"/>
  <c r="A529" i="3"/>
  <c r="B529" i="3"/>
  <c r="C529" i="3"/>
  <c r="D529" i="3"/>
  <c r="E529" i="3"/>
  <c r="F529" i="3"/>
  <c r="I529" i="3"/>
  <c r="A530" i="3"/>
  <c r="B530" i="3"/>
  <c r="C530" i="3"/>
  <c r="D530" i="3"/>
  <c r="E530" i="3"/>
  <c r="F530" i="3"/>
  <c r="I530" i="3"/>
  <c r="A531" i="3"/>
  <c r="B531" i="3"/>
  <c r="C531" i="3"/>
  <c r="D531" i="3"/>
  <c r="E531" i="3"/>
  <c r="F531" i="3"/>
  <c r="I531" i="3"/>
  <c r="A532" i="3"/>
  <c r="B532" i="3"/>
  <c r="C532" i="3"/>
  <c r="D532" i="3"/>
  <c r="E532" i="3"/>
  <c r="F532" i="3"/>
  <c r="I532" i="3"/>
  <c r="A533" i="3"/>
  <c r="B533" i="3"/>
  <c r="C533" i="3"/>
  <c r="D533" i="3"/>
  <c r="E533" i="3"/>
  <c r="F533" i="3"/>
  <c r="I533" i="3"/>
  <c r="A534" i="3"/>
  <c r="B534" i="3"/>
  <c r="C534" i="3"/>
  <c r="D534" i="3"/>
  <c r="E534" i="3"/>
  <c r="F534" i="3"/>
  <c r="I534" i="3"/>
  <c r="A535" i="3"/>
  <c r="B535" i="3"/>
  <c r="C535" i="3"/>
  <c r="D535" i="3"/>
  <c r="E535" i="3"/>
  <c r="F535" i="3"/>
  <c r="I535" i="3"/>
  <c r="A536" i="3"/>
  <c r="B536" i="3"/>
  <c r="C536" i="3"/>
  <c r="D536" i="3"/>
  <c r="E536" i="3"/>
  <c r="F536" i="3"/>
  <c r="I536" i="3"/>
  <c r="A537" i="3"/>
  <c r="B537" i="3"/>
  <c r="C537" i="3"/>
  <c r="D537" i="3"/>
  <c r="E537" i="3"/>
  <c r="F537" i="3"/>
  <c r="I537" i="3"/>
  <c r="A538" i="3"/>
  <c r="B538" i="3"/>
  <c r="C538" i="3"/>
  <c r="D538" i="3"/>
  <c r="E538" i="3"/>
  <c r="F538" i="3"/>
  <c r="I538" i="3"/>
  <c r="A539" i="3"/>
  <c r="B539" i="3"/>
  <c r="C539" i="3"/>
  <c r="D539" i="3"/>
  <c r="E539" i="3"/>
  <c r="F539" i="3"/>
  <c r="I539" i="3"/>
  <c r="A540" i="3"/>
  <c r="B540" i="3"/>
  <c r="C540" i="3"/>
  <c r="D540" i="3"/>
  <c r="E540" i="3"/>
  <c r="F540" i="3"/>
  <c r="I540" i="3"/>
  <c r="A541" i="3"/>
  <c r="B541" i="3"/>
  <c r="C541" i="3"/>
  <c r="D541" i="3"/>
  <c r="E541" i="3"/>
  <c r="F541" i="3"/>
  <c r="I541" i="3"/>
  <c r="A542" i="3"/>
  <c r="B542" i="3"/>
  <c r="C542" i="3"/>
  <c r="D542" i="3"/>
  <c r="E542" i="3"/>
  <c r="F542" i="3"/>
  <c r="I542" i="3"/>
  <c r="A543" i="3"/>
  <c r="B543" i="3"/>
  <c r="C543" i="3"/>
  <c r="D543" i="3"/>
  <c r="E543" i="3"/>
  <c r="F543" i="3"/>
  <c r="I543" i="3"/>
  <c r="A544" i="3"/>
  <c r="B544" i="3"/>
  <c r="C544" i="3"/>
  <c r="D544" i="3"/>
  <c r="E544" i="3"/>
  <c r="F544" i="3"/>
  <c r="I544" i="3"/>
  <c r="A545" i="3"/>
  <c r="B545" i="3"/>
  <c r="C545" i="3"/>
  <c r="D545" i="3"/>
  <c r="E545" i="3"/>
  <c r="F545" i="3"/>
  <c r="I545" i="3"/>
  <c r="A546" i="3"/>
  <c r="B546" i="3"/>
  <c r="C546" i="3"/>
  <c r="D546" i="3"/>
  <c r="E546" i="3"/>
  <c r="F546" i="3"/>
  <c r="I546" i="3"/>
  <c r="A547" i="3"/>
  <c r="B547" i="3"/>
  <c r="C547" i="3"/>
  <c r="D547" i="3"/>
  <c r="E547" i="3"/>
  <c r="F547" i="3"/>
  <c r="I547" i="3"/>
  <c r="A548" i="3"/>
  <c r="B548" i="3"/>
  <c r="C548" i="3"/>
  <c r="D548" i="3"/>
  <c r="E548" i="3"/>
  <c r="F548" i="3"/>
  <c r="I548" i="3"/>
  <c r="A549" i="3"/>
  <c r="B549" i="3"/>
  <c r="C549" i="3"/>
  <c r="D549" i="3"/>
  <c r="E549" i="3"/>
  <c r="F549" i="3"/>
  <c r="I549" i="3"/>
  <c r="A550" i="3"/>
  <c r="B550" i="3"/>
  <c r="C550" i="3"/>
  <c r="D550" i="3"/>
  <c r="E550" i="3"/>
  <c r="F550" i="3"/>
  <c r="I550" i="3"/>
  <c r="A551" i="3"/>
  <c r="B551" i="3"/>
  <c r="C551" i="3"/>
  <c r="D551" i="3"/>
  <c r="E551" i="3"/>
  <c r="F551" i="3"/>
  <c r="I551" i="3"/>
  <c r="A552" i="3"/>
  <c r="B552" i="3"/>
  <c r="C552" i="3"/>
  <c r="D552" i="3"/>
  <c r="E552" i="3"/>
  <c r="F552" i="3"/>
  <c r="I552" i="3"/>
  <c r="A553" i="3"/>
  <c r="B553" i="3"/>
  <c r="C553" i="3"/>
  <c r="D553" i="3"/>
  <c r="E553" i="3"/>
  <c r="F553" i="3"/>
  <c r="I553" i="3"/>
  <c r="A554" i="3"/>
  <c r="B554" i="3"/>
  <c r="C554" i="3"/>
  <c r="D554" i="3"/>
  <c r="E554" i="3"/>
  <c r="F554" i="3"/>
  <c r="I554" i="3"/>
  <c r="A555" i="3"/>
  <c r="B555" i="3"/>
  <c r="C555" i="3"/>
  <c r="D555" i="3"/>
  <c r="E555" i="3"/>
  <c r="F555" i="3"/>
  <c r="I555" i="3"/>
  <c r="A556" i="3"/>
  <c r="B556" i="3"/>
  <c r="C556" i="3"/>
  <c r="D556" i="3"/>
  <c r="E556" i="3"/>
  <c r="F556" i="3"/>
  <c r="I556" i="3"/>
  <c r="A557" i="3"/>
  <c r="B557" i="3"/>
  <c r="C557" i="3"/>
  <c r="D557" i="3"/>
  <c r="E557" i="3"/>
  <c r="F557" i="3"/>
  <c r="I557" i="3"/>
  <c r="A558" i="3"/>
  <c r="B558" i="3"/>
  <c r="C558" i="3"/>
  <c r="D558" i="3"/>
  <c r="E558" i="3"/>
  <c r="F558" i="3"/>
  <c r="I558" i="3"/>
  <c r="A559" i="3"/>
  <c r="B559" i="3"/>
  <c r="C559" i="3"/>
  <c r="D559" i="3"/>
  <c r="E559" i="3"/>
  <c r="F559" i="3"/>
  <c r="I559" i="3"/>
  <c r="A560" i="3"/>
  <c r="B560" i="3"/>
  <c r="C560" i="3"/>
  <c r="D560" i="3"/>
  <c r="E560" i="3"/>
  <c r="F560" i="3"/>
  <c r="I560" i="3"/>
  <c r="A561" i="3"/>
  <c r="B561" i="3"/>
  <c r="C561" i="3"/>
  <c r="D561" i="3"/>
  <c r="E561" i="3"/>
  <c r="F561" i="3"/>
  <c r="I561" i="3"/>
  <c r="A562" i="3"/>
  <c r="B562" i="3"/>
  <c r="C562" i="3"/>
  <c r="D562" i="3"/>
  <c r="E562" i="3"/>
  <c r="F562" i="3"/>
  <c r="I562" i="3"/>
  <c r="A563" i="3"/>
  <c r="B563" i="3"/>
  <c r="C563" i="3"/>
  <c r="D563" i="3"/>
  <c r="E563" i="3"/>
  <c r="F563" i="3"/>
  <c r="I563" i="3"/>
  <c r="A564" i="3"/>
  <c r="B564" i="3"/>
  <c r="C564" i="3"/>
  <c r="D564" i="3"/>
  <c r="E564" i="3"/>
  <c r="F564" i="3"/>
  <c r="I564" i="3"/>
  <c r="A565" i="3"/>
  <c r="B565" i="3"/>
  <c r="C565" i="3"/>
  <c r="D565" i="3"/>
  <c r="E565" i="3"/>
  <c r="F565" i="3"/>
  <c r="I565" i="3"/>
  <c r="A566" i="3"/>
  <c r="B566" i="3"/>
  <c r="C566" i="3"/>
  <c r="D566" i="3"/>
  <c r="E566" i="3"/>
  <c r="F566" i="3"/>
  <c r="I566" i="3"/>
  <c r="A567" i="3"/>
  <c r="B567" i="3"/>
  <c r="C567" i="3"/>
  <c r="D567" i="3"/>
  <c r="E567" i="3"/>
  <c r="F567" i="3"/>
  <c r="I567" i="3"/>
  <c r="A568" i="3"/>
  <c r="B568" i="3"/>
  <c r="C568" i="3"/>
  <c r="D568" i="3"/>
  <c r="E568" i="3"/>
  <c r="F568" i="3"/>
  <c r="I568" i="3"/>
  <c r="A569" i="3"/>
  <c r="B569" i="3"/>
  <c r="C569" i="3"/>
  <c r="D569" i="3"/>
  <c r="E569" i="3"/>
  <c r="F569" i="3"/>
  <c r="I569" i="3"/>
  <c r="A570" i="3"/>
  <c r="B570" i="3"/>
  <c r="C570" i="3"/>
  <c r="D570" i="3"/>
  <c r="E570" i="3"/>
  <c r="F570" i="3"/>
  <c r="I570" i="3"/>
  <c r="A571" i="3"/>
  <c r="B571" i="3"/>
  <c r="C571" i="3"/>
  <c r="D571" i="3"/>
  <c r="E571" i="3"/>
  <c r="F571" i="3"/>
  <c r="I571" i="3"/>
  <c r="A572" i="3"/>
  <c r="B572" i="3"/>
  <c r="C572" i="3"/>
  <c r="D572" i="3"/>
  <c r="E572" i="3"/>
  <c r="F572" i="3"/>
  <c r="I572" i="3"/>
  <c r="A573" i="3"/>
  <c r="B573" i="3"/>
  <c r="C573" i="3"/>
  <c r="D573" i="3"/>
  <c r="E573" i="3"/>
  <c r="F573" i="3"/>
  <c r="I573" i="3"/>
  <c r="A574" i="3"/>
  <c r="B574" i="3"/>
  <c r="C574" i="3"/>
  <c r="D574" i="3"/>
  <c r="E574" i="3"/>
  <c r="F574" i="3"/>
  <c r="I574" i="3"/>
  <c r="A575" i="3"/>
  <c r="B575" i="3"/>
  <c r="C575" i="3"/>
  <c r="D575" i="3"/>
  <c r="E575" i="3"/>
  <c r="F575" i="3"/>
  <c r="I575" i="3"/>
  <c r="A576" i="3"/>
  <c r="B576" i="3"/>
  <c r="C576" i="3"/>
  <c r="D576" i="3"/>
  <c r="E576" i="3"/>
  <c r="F576" i="3"/>
  <c r="I576" i="3"/>
  <c r="A577" i="3"/>
  <c r="B577" i="3"/>
  <c r="C577" i="3"/>
  <c r="D577" i="3"/>
  <c r="E577" i="3"/>
  <c r="F577" i="3"/>
  <c r="I577" i="3"/>
  <c r="A578" i="3"/>
  <c r="B578" i="3"/>
  <c r="C578" i="3"/>
  <c r="D578" i="3"/>
  <c r="E578" i="3"/>
  <c r="F578" i="3"/>
  <c r="I578" i="3"/>
  <c r="A579" i="3"/>
  <c r="B579" i="3"/>
  <c r="C579" i="3"/>
  <c r="D579" i="3"/>
  <c r="E579" i="3"/>
  <c r="F579" i="3"/>
  <c r="I579" i="3"/>
  <c r="A580" i="3"/>
  <c r="B580" i="3"/>
  <c r="C580" i="3"/>
  <c r="D580" i="3"/>
  <c r="E580" i="3"/>
  <c r="F580" i="3"/>
  <c r="I580" i="3"/>
  <c r="A581" i="3"/>
  <c r="B581" i="3"/>
  <c r="C581" i="3"/>
  <c r="D581" i="3"/>
  <c r="E581" i="3"/>
  <c r="F581" i="3"/>
  <c r="I581" i="3"/>
  <c r="A582" i="3"/>
  <c r="B582" i="3"/>
  <c r="C582" i="3"/>
  <c r="D582" i="3"/>
  <c r="E582" i="3"/>
  <c r="F582" i="3"/>
  <c r="I582" i="3"/>
  <c r="A583" i="3"/>
  <c r="B583" i="3"/>
  <c r="C583" i="3"/>
  <c r="D583" i="3"/>
  <c r="E583" i="3"/>
  <c r="F583" i="3"/>
  <c r="I583" i="3"/>
  <c r="A584" i="3"/>
  <c r="B584" i="3"/>
  <c r="C584" i="3"/>
  <c r="D584" i="3"/>
  <c r="E584" i="3"/>
  <c r="F584" i="3"/>
  <c r="I584" i="3"/>
  <c r="A585" i="3"/>
  <c r="B585" i="3"/>
  <c r="C585" i="3"/>
  <c r="D585" i="3"/>
  <c r="E585" i="3"/>
  <c r="F585" i="3"/>
  <c r="I585" i="3"/>
  <c r="A586" i="3"/>
  <c r="B586" i="3"/>
  <c r="C586" i="3"/>
  <c r="D586" i="3"/>
  <c r="E586" i="3"/>
  <c r="F586" i="3"/>
  <c r="I586" i="3"/>
  <c r="A587" i="3"/>
  <c r="B587" i="3"/>
  <c r="C587" i="3"/>
  <c r="D587" i="3"/>
  <c r="E587" i="3"/>
  <c r="F587" i="3"/>
  <c r="I587" i="3"/>
  <c r="A588" i="3"/>
  <c r="B588" i="3"/>
  <c r="C588" i="3"/>
  <c r="D588" i="3"/>
  <c r="E588" i="3"/>
  <c r="F588" i="3"/>
  <c r="I588" i="3"/>
  <c r="A589" i="3"/>
  <c r="B589" i="3"/>
  <c r="C589" i="3"/>
  <c r="D589" i="3"/>
  <c r="E589" i="3"/>
  <c r="F589" i="3"/>
  <c r="I589" i="3"/>
  <c r="A590" i="3"/>
  <c r="B590" i="3"/>
  <c r="C590" i="3"/>
  <c r="D590" i="3"/>
  <c r="E590" i="3"/>
  <c r="F590" i="3"/>
  <c r="I590" i="3"/>
  <c r="A591" i="3"/>
  <c r="B591" i="3"/>
  <c r="C591" i="3"/>
  <c r="D591" i="3"/>
  <c r="E591" i="3"/>
  <c r="F591" i="3"/>
  <c r="I591" i="3"/>
  <c r="A592" i="3"/>
  <c r="B592" i="3"/>
  <c r="C592" i="3"/>
  <c r="D592" i="3"/>
  <c r="E592" i="3"/>
  <c r="F592" i="3"/>
  <c r="I592" i="3"/>
  <c r="A593" i="3"/>
  <c r="B593" i="3"/>
  <c r="C593" i="3"/>
  <c r="D593" i="3"/>
  <c r="E593" i="3"/>
  <c r="F593" i="3"/>
  <c r="I593" i="3"/>
  <c r="A594" i="3"/>
  <c r="B594" i="3"/>
  <c r="C594" i="3"/>
  <c r="D594" i="3"/>
  <c r="E594" i="3"/>
  <c r="F594" i="3"/>
  <c r="I594" i="3"/>
  <c r="A595" i="3"/>
  <c r="B595" i="3"/>
  <c r="C595" i="3"/>
  <c r="D595" i="3"/>
  <c r="E595" i="3"/>
  <c r="F595" i="3"/>
  <c r="I595" i="3"/>
  <c r="A596" i="3"/>
  <c r="B596" i="3"/>
  <c r="C596" i="3"/>
  <c r="D596" i="3"/>
  <c r="E596" i="3"/>
  <c r="F596" i="3"/>
  <c r="I596" i="3"/>
  <c r="A597" i="3"/>
  <c r="B597" i="3"/>
  <c r="C597" i="3"/>
  <c r="D597" i="3"/>
  <c r="E597" i="3"/>
  <c r="F597" i="3"/>
  <c r="I597" i="3"/>
  <c r="A598" i="3"/>
  <c r="B598" i="3"/>
  <c r="C598" i="3"/>
  <c r="D598" i="3"/>
  <c r="E598" i="3"/>
  <c r="F598" i="3"/>
  <c r="I598" i="3"/>
  <c r="A599" i="3"/>
  <c r="B599" i="3"/>
  <c r="C599" i="3"/>
  <c r="D599" i="3"/>
  <c r="E599" i="3"/>
  <c r="F599" i="3"/>
  <c r="I599" i="3"/>
  <c r="A600" i="3"/>
  <c r="B600" i="3"/>
  <c r="C600" i="3"/>
  <c r="D600" i="3"/>
  <c r="E600" i="3"/>
  <c r="F600" i="3"/>
  <c r="I600" i="3"/>
  <c r="A601" i="3"/>
  <c r="B601" i="3"/>
  <c r="C601" i="3"/>
  <c r="D601" i="3"/>
  <c r="E601" i="3"/>
  <c r="F601" i="3"/>
  <c r="I601" i="3"/>
  <c r="A602" i="3"/>
  <c r="B602" i="3"/>
  <c r="C602" i="3"/>
  <c r="D602" i="3"/>
  <c r="E602" i="3"/>
  <c r="F602" i="3"/>
  <c r="I602" i="3"/>
  <c r="A603" i="3"/>
  <c r="B603" i="3"/>
  <c r="C603" i="3"/>
  <c r="D603" i="3"/>
  <c r="E603" i="3"/>
  <c r="F603" i="3"/>
  <c r="I603" i="3"/>
  <c r="A604" i="3"/>
  <c r="B604" i="3"/>
  <c r="C604" i="3"/>
  <c r="D604" i="3"/>
  <c r="E604" i="3"/>
  <c r="F604" i="3"/>
  <c r="I604" i="3"/>
  <c r="A605" i="3"/>
  <c r="B605" i="3"/>
  <c r="C605" i="3"/>
  <c r="D605" i="3"/>
  <c r="E605" i="3"/>
  <c r="F605" i="3"/>
  <c r="I605" i="3"/>
  <c r="A606" i="3"/>
  <c r="B606" i="3"/>
  <c r="C606" i="3"/>
  <c r="D606" i="3"/>
  <c r="E606" i="3"/>
  <c r="F606" i="3"/>
  <c r="I606" i="3"/>
  <c r="A607" i="3"/>
  <c r="B607" i="3"/>
  <c r="C607" i="3"/>
  <c r="D607" i="3"/>
  <c r="E607" i="3"/>
  <c r="F607" i="3"/>
  <c r="I607" i="3"/>
  <c r="A608" i="3"/>
  <c r="B608" i="3"/>
  <c r="C608" i="3"/>
  <c r="D608" i="3"/>
  <c r="E608" i="3"/>
  <c r="F608" i="3"/>
  <c r="I608" i="3"/>
  <c r="A609" i="3"/>
  <c r="B609" i="3"/>
  <c r="C609" i="3"/>
  <c r="D609" i="3"/>
  <c r="E609" i="3"/>
  <c r="F609" i="3"/>
  <c r="I609" i="3"/>
  <c r="A610" i="3"/>
  <c r="B610" i="3"/>
  <c r="C610" i="3"/>
  <c r="D610" i="3"/>
  <c r="E610" i="3"/>
  <c r="F610" i="3"/>
  <c r="I610" i="3"/>
  <c r="A611" i="3"/>
  <c r="B611" i="3"/>
  <c r="C611" i="3"/>
  <c r="D611" i="3"/>
  <c r="E611" i="3"/>
  <c r="F611" i="3"/>
  <c r="I611" i="3"/>
  <c r="A612" i="3"/>
  <c r="B612" i="3"/>
  <c r="C612" i="3"/>
  <c r="D612" i="3"/>
  <c r="E612" i="3"/>
  <c r="F612" i="3"/>
  <c r="I612" i="3"/>
  <c r="A613" i="3"/>
  <c r="B613" i="3"/>
  <c r="C613" i="3"/>
  <c r="D613" i="3"/>
  <c r="E613" i="3"/>
  <c r="F613" i="3"/>
  <c r="I613" i="3"/>
  <c r="A614" i="3"/>
  <c r="B614" i="3"/>
  <c r="C614" i="3"/>
  <c r="D614" i="3"/>
  <c r="E614" i="3"/>
  <c r="F614" i="3"/>
  <c r="I614" i="3"/>
  <c r="A615" i="3"/>
  <c r="B615" i="3"/>
  <c r="C615" i="3"/>
  <c r="D615" i="3"/>
  <c r="E615" i="3"/>
  <c r="F615" i="3"/>
  <c r="I615" i="3"/>
  <c r="A616" i="3"/>
  <c r="B616" i="3"/>
  <c r="C616" i="3"/>
  <c r="D616" i="3"/>
  <c r="E616" i="3"/>
  <c r="F616" i="3"/>
  <c r="I616" i="3"/>
  <c r="A617" i="3"/>
  <c r="B617" i="3"/>
  <c r="C617" i="3"/>
  <c r="D617" i="3"/>
  <c r="E617" i="3"/>
  <c r="F617" i="3"/>
  <c r="I617" i="3"/>
  <c r="A618" i="3"/>
  <c r="B618" i="3"/>
  <c r="C618" i="3"/>
  <c r="D618" i="3"/>
  <c r="E618" i="3"/>
  <c r="F618" i="3"/>
  <c r="I618" i="3"/>
  <c r="A619" i="3"/>
  <c r="B619" i="3"/>
  <c r="C619" i="3"/>
  <c r="D619" i="3"/>
  <c r="E619" i="3"/>
  <c r="F619" i="3"/>
  <c r="I619" i="3"/>
  <c r="A620" i="3"/>
  <c r="B620" i="3"/>
  <c r="C620" i="3"/>
  <c r="D620" i="3"/>
  <c r="E620" i="3"/>
  <c r="F620" i="3"/>
  <c r="I620" i="3"/>
  <c r="A621" i="3"/>
  <c r="B621" i="3"/>
  <c r="C621" i="3"/>
  <c r="D621" i="3"/>
  <c r="E621" i="3"/>
  <c r="F621" i="3"/>
  <c r="I621" i="3"/>
  <c r="A622" i="3"/>
  <c r="B622" i="3"/>
  <c r="C622" i="3"/>
  <c r="D622" i="3"/>
  <c r="E622" i="3"/>
  <c r="F622" i="3"/>
  <c r="I622" i="3"/>
  <c r="A623" i="3"/>
  <c r="B623" i="3"/>
  <c r="C623" i="3"/>
  <c r="D623" i="3"/>
  <c r="E623" i="3"/>
  <c r="F623" i="3"/>
  <c r="I623" i="3"/>
  <c r="A624" i="3"/>
  <c r="B624" i="3"/>
  <c r="C624" i="3"/>
  <c r="D624" i="3"/>
  <c r="E624" i="3"/>
  <c r="F624" i="3"/>
  <c r="I624" i="3"/>
  <c r="A625" i="3"/>
  <c r="B625" i="3"/>
  <c r="C625" i="3"/>
  <c r="D625" i="3"/>
  <c r="E625" i="3"/>
  <c r="F625" i="3"/>
  <c r="I625" i="3"/>
  <c r="A626" i="3"/>
  <c r="B626" i="3"/>
  <c r="C626" i="3"/>
  <c r="D626" i="3"/>
  <c r="E626" i="3"/>
  <c r="F626" i="3"/>
  <c r="I626" i="3"/>
  <c r="A627" i="3"/>
  <c r="B627" i="3"/>
  <c r="C627" i="3"/>
  <c r="D627" i="3"/>
  <c r="E627" i="3"/>
  <c r="F627" i="3"/>
  <c r="I627" i="3"/>
  <c r="A628" i="3"/>
  <c r="B628" i="3"/>
  <c r="C628" i="3"/>
  <c r="D628" i="3"/>
  <c r="E628" i="3"/>
  <c r="F628" i="3"/>
  <c r="I628" i="3"/>
  <c r="A629" i="3"/>
  <c r="B629" i="3"/>
  <c r="C629" i="3"/>
  <c r="D629" i="3"/>
  <c r="E629" i="3"/>
  <c r="F629" i="3"/>
  <c r="I629" i="3"/>
  <c r="A630" i="3"/>
  <c r="B630" i="3"/>
  <c r="C630" i="3"/>
  <c r="D630" i="3"/>
  <c r="E630" i="3"/>
  <c r="F630" i="3"/>
  <c r="I630" i="3"/>
  <c r="A631" i="3"/>
  <c r="B631" i="3"/>
  <c r="C631" i="3"/>
  <c r="D631" i="3"/>
  <c r="E631" i="3"/>
  <c r="F631" i="3"/>
  <c r="I631" i="3"/>
  <c r="A632" i="3"/>
  <c r="B632" i="3"/>
  <c r="C632" i="3"/>
  <c r="D632" i="3"/>
  <c r="E632" i="3"/>
  <c r="F632" i="3"/>
  <c r="I632" i="3"/>
  <c r="A633" i="3"/>
  <c r="B633" i="3"/>
  <c r="C633" i="3"/>
  <c r="D633" i="3"/>
  <c r="E633" i="3"/>
  <c r="F633" i="3"/>
  <c r="I633" i="3"/>
  <c r="A634" i="3"/>
  <c r="B634" i="3"/>
  <c r="C634" i="3"/>
  <c r="D634" i="3"/>
  <c r="E634" i="3"/>
  <c r="F634" i="3"/>
  <c r="I634" i="3"/>
  <c r="A635" i="3"/>
  <c r="B635" i="3"/>
  <c r="C635" i="3"/>
  <c r="D635" i="3"/>
  <c r="E635" i="3"/>
  <c r="F635" i="3"/>
  <c r="I635" i="3"/>
  <c r="A636" i="3"/>
  <c r="B636" i="3"/>
  <c r="C636" i="3"/>
  <c r="D636" i="3"/>
  <c r="E636" i="3"/>
  <c r="F636" i="3"/>
  <c r="I636" i="3"/>
  <c r="A637" i="3"/>
  <c r="B637" i="3"/>
  <c r="C637" i="3"/>
  <c r="D637" i="3"/>
  <c r="E637" i="3"/>
  <c r="F637" i="3"/>
  <c r="I637" i="3"/>
  <c r="A638" i="3"/>
  <c r="B638" i="3"/>
  <c r="C638" i="3"/>
  <c r="D638" i="3"/>
  <c r="E638" i="3"/>
  <c r="F638" i="3"/>
  <c r="I638" i="3"/>
  <c r="A639" i="3"/>
  <c r="B639" i="3"/>
  <c r="C639" i="3"/>
  <c r="D639" i="3"/>
  <c r="E639" i="3"/>
  <c r="F639" i="3"/>
  <c r="I639" i="3"/>
  <c r="A640" i="3"/>
  <c r="B640" i="3"/>
  <c r="C640" i="3"/>
  <c r="D640" i="3"/>
  <c r="E640" i="3"/>
  <c r="F640" i="3"/>
  <c r="I640" i="3"/>
  <c r="A641" i="3"/>
  <c r="B641" i="3"/>
  <c r="C641" i="3"/>
  <c r="D641" i="3"/>
  <c r="E641" i="3"/>
  <c r="F641" i="3"/>
  <c r="I641" i="3"/>
  <c r="A642" i="3"/>
  <c r="B642" i="3"/>
  <c r="C642" i="3"/>
  <c r="D642" i="3"/>
  <c r="E642" i="3"/>
  <c r="F642" i="3"/>
  <c r="I642" i="3"/>
  <c r="A643" i="3"/>
  <c r="B643" i="3"/>
  <c r="C643" i="3"/>
  <c r="D643" i="3"/>
  <c r="E643" i="3"/>
  <c r="F643" i="3"/>
  <c r="I643" i="3"/>
  <c r="A644" i="3"/>
  <c r="B644" i="3"/>
  <c r="C644" i="3"/>
  <c r="D644" i="3"/>
  <c r="E644" i="3"/>
  <c r="F644" i="3"/>
  <c r="I644" i="3"/>
  <c r="A645" i="3"/>
  <c r="B645" i="3"/>
  <c r="C645" i="3"/>
  <c r="D645" i="3"/>
  <c r="E645" i="3"/>
  <c r="F645" i="3"/>
  <c r="I645" i="3"/>
  <c r="A646" i="3"/>
  <c r="B646" i="3"/>
  <c r="C646" i="3"/>
  <c r="D646" i="3"/>
  <c r="E646" i="3"/>
  <c r="F646" i="3"/>
  <c r="I646" i="3"/>
  <c r="A647" i="3"/>
  <c r="B647" i="3"/>
  <c r="C647" i="3"/>
  <c r="D647" i="3"/>
  <c r="E647" i="3"/>
  <c r="F647" i="3"/>
  <c r="I647" i="3"/>
  <c r="A648" i="3"/>
  <c r="B648" i="3"/>
  <c r="C648" i="3"/>
  <c r="D648" i="3"/>
  <c r="E648" i="3"/>
  <c r="F648" i="3"/>
  <c r="I648" i="3"/>
  <c r="A649" i="3"/>
  <c r="B649" i="3"/>
  <c r="C649" i="3"/>
  <c r="D649" i="3"/>
  <c r="E649" i="3"/>
  <c r="F649" i="3"/>
  <c r="I649" i="3"/>
  <c r="A650" i="3"/>
  <c r="B650" i="3"/>
  <c r="C650" i="3"/>
  <c r="D650" i="3"/>
  <c r="E650" i="3"/>
  <c r="F650" i="3"/>
  <c r="I650" i="3"/>
  <c r="A651" i="3"/>
  <c r="B651" i="3"/>
  <c r="C651" i="3"/>
  <c r="D651" i="3"/>
  <c r="E651" i="3"/>
  <c r="F651" i="3"/>
  <c r="I651" i="3"/>
  <c r="A652" i="3"/>
  <c r="B652" i="3"/>
  <c r="C652" i="3"/>
  <c r="D652" i="3"/>
  <c r="E652" i="3"/>
  <c r="F652" i="3"/>
  <c r="I652" i="3"/>
  <c r="A653" i="3"/>
  <c r="B653" i="3"/>
  <c r="C653" i="3"/>
  <c r="D653" i="3"/>
  <c r="E653" i="3"/>
  <c r="F653" i="3"/>
  <c r="I653" i="3"/>
  <c r="A654" i="3"/>
  <c r="B654" i="3"/>
  <c r="C654" i="3"/>
  <c r="D654" i="3"/>
  <c r="E654" i="3"/>
  <c r="F654" i="3"/>
  <c r="I654" i="3"/>
  <c r="A655" i="3"/>
  <c r="B655" i="3"/>
  <c r="C655" i="3"/>
  <c r="D655" i="3"/>
  <c r="E655" i="3"/>
  <c r="F655" i="3"/>
  <c r="I655" i="3"/>
  <c r="A656" i="3"/>
  <c r="B656" i="3"/>
  <c r="C656" i="3"/>
  <c r="D656" i="3"/>
  <c r="E656" i="3"/>
  <c r="F656" i="3"/>
  <c r="I656" i="3"/>
  <c r="A657" i="3"/>
  <c r="B657" i="3"/>
  <c r="C657" i="3"/>
  <c r="D657" i="3"/>
  <c r="E657" i="3"/>
  <c r="F657" i="3"/>
  <c r="I657" i="3"/>
  <c r="A658" i="3"/>
  <c r="B658" i="3"/>
  <c r="C658" i="3"/>
  <c r="D658" i="3"/>
  <c r="E658" i="3"/>
  <c r="F658" i="3"/>
  <c r="I658" i="3"/>
  <c r="A659" i="3"/>
  <c r="B659" i="3"/>
  <c r="C659" i="3"/>
  <c r="D659" i="3"/>
  <c r="E659" i="3"/>
  <c r="F659" i="3"/>
  <c r="I659" i="3"/>
  <c r="A660" i="3"/>
  <c r="B660" i="3"/>
  <c r="C660" i="3"/>
  <c r="D660" i="3"/>
  <c r="E660" i="3"/>
  <c r="F660" i="3"/>
  <c r="I660" i="3"/>
  <c r="A661" i="3"/>
  <c r="B661" i="3"/>
  <c r="C661" i="3"/>
  <c r="D661" i="3"/>
  <c r="E661" i="3"/>
  <c r="F661" i="3"/>
  <c r="I661" i="3"/>
  <c r="A662" i="3"/>
  <c r="B662" i="3"/>
  <c r="C662" i="3"/>
  <c r="D662" i="3"/>
  <c r="E662" i="3"/>
  <c r="F662" i="3"/>
  <c r="I662" i="3"/>
  <c r="A663" i="3"/>
  <c r="B663" i="3"/>
  <c r="C663" i="3"/>
  <c r="D663" i="3"/>
  <c r="E663" i="3"/>
  <c r="F663" i="3"/>
  <c r="I663" i="3"/>
  <c r="A664" i="3"/>
  <c r="B664" i="3"/>
  <c r="C664" i="3"/>
  <c r="D664" i="3"/>
  <c r="E664" i="3"/>
  <c r="F664" i="3"/>
  <c r="I664" i="3"/>
  <c r="A665" i="3"/>
  <c r="B665" i="3"/>
  <c r="C665" i="3"/>
  <c r="D665" i="3"/>
  <c r="E665" i="3"/>
  <c r="F665" i="3"/>
  <c r="I665" i="3"/>
  <c r="A666" i="3"/>
  <c r="B666" i="3"/>
  <c r="C666" i="3"/>
  <c r="D666" i="3"/>
  <c r="E666" i="3"/>
  <c r="F666" i="3"/>
  <c r="I666" i="3"/>
  <c r="A667" i="3"/>
  <c r="B667" i="3"/>
  <c r="C667" i="3"/>
  <c r="D667" i="3"/>
  <c r="E667" i="3"/>
  <c r="F667" i="3"/>
  <c r="I667" i="3"/>
  <c r="A668" i="3"/>
  <c r="B668" i="3"/>
  <c r="C668" i="3"/>
  <c r="D668" i="3"/>
  <c r="E668" i="3"/>
  <c r="F668" i="3"/>
  <c r="I668" i="3"/>
  <c r="A669" i="3"/>
  <c r="B669" i="3"/>
  <c r="C669" i="3"/>
  <c r="D669" i="3"/>
  <c r="E669" i="3"/>
  <c r="F669" i="3"/>
  <c r="I669" i="3"/>
  <c r="A670" i="3"/>
  <c r="B670" i="3"/>
  <c r="C670" i="3"/>
  <c r="D670" i="3"/>
  <c r="E670" i="3"/>
  <c r="F670" i="3"/>
  <c r="I670" i="3"/>
  <c r="A671" i="3"/>
  <c r="B671" i="3"/>
  <c r="C671" i="3"/>
  <c r="D671" i="3"/>
  <c r="E671" i="3"/>
  <c r="F671" i="3"/>
  <c r="I671" i="3"/>
  <c r="A672" i="3"/>
  <c r="B672" i="3"/>
  <c r="C672" i="3"/>
  <c r="D672" i="3"/>
  <c r="E672" i="3"/>
  <c r="F672" i="3"/>
  <c r="I672" i="3"/>
  <c r="A673" i="3"/>
  <c r="B673" i="3"/>
  <c r="C673" i="3"/>
  <c r="D673" i="3"/>
  <c r="E673" i="3"/>
  <c r="F673" i="3"/>
  <c r="I673" i="3"/>
  <c r="A674" i="3"/>
  <c r="B674" i="3"/>
  <c r="C674" i="3"/>
  <c r="D674" i="3"/>
  <c r="E674" i="3"/>
  <c r="F674" i="3"/>
  <c r="I674" i="3"/>
  <c r="A675" i="3"/>
  <c r="B675" i="3"/>
  <c r="C675" i="3"/>
  <c r="D675" i="3"/>
  <c r="E675" i="3"/>
  <c r="F675" i="3"/>
  <c r="I675" i="3"/>
  <c r="A676" i="3"/>
  <c r="B676" i="3"/>
  <c r="C676" i="3"/>
  <c r="D676" i="3"/>
  <c r="E676" i="3"/>
  <c r="F676" i="3"/>
  <c r="I676" i="3"/>
  <c r="A677" i="3"/>
  <c r="B677" i="3"/>
  <c r="C677" i="3"/>
  <c r="D677" i="3"/>
  <c r="E677" i="3"/>
  <c r="F677" i="3"/>
  <c r="I677" i="3"/>
  <c r="A678" i="3"/>
  <c r="B678" i="3"/>
  <c r="C678" i="3"/>
  <c r="D678" i="3"/>
  <c r="E678" i="3"/>
  <c r="F678" i="3"/>
  <c r="I678" i="3"/>
  <c r="A679" i="3"/>
  <c r="B679" i="3"/>
  <c r="C679" i="3"/>
  <c r="D679" i="3"/>
  <c r="E679" i="3"/>
  <c r="F679" i="3"/>
  <c r="I679" i="3"/>
  <c r="A680" i="3"/>
  <c r="B680" i="3"/>
  <c r="C680" i="3"/>
  <c r="D680" i="3"/>
  <c r="E680" i="3"/>
  <c r="F680" i="3"/>
  <c r="I680" i="3"/>
  <c r="A681" i="3"/>
  <c r="B681" i="3"/>
  <c r="C681" i="3"/>
  <c r="D681" i="3"/>
  <c r="E681" i="3"/>
  <c r="F681" i="3"/>
  <c r="I681" i="3"/>
  <c r="A682" i="3"/>
  <c r="B682" i="3"/>
  <c r="C682" i="3"/>
  <c r="D682" i="3"/>
  <c r="E682" i="3"/>
  <c r="F682" i="3"/>
  <c r="I682" i="3"/>
  <c r="A683" i="3"/>
  <c r="B683" i="3"/>
  <c r="C683" i="3"/>
  <c r="D683" i="3"/>
  <c r="E683" i="3"/>
  <c r="F683" i="3"/>
  <c r="I683" i="3"/>
  <c r="A684" i="3"/>
  <c r="B684" i="3"/>
  <c r="C684" i="3"/>
  <c r="D684" i="3"/>
  <c r="E684" i="3"/>
  <c r="F684" i="3"/>
  <c r="I684" i="3"/>
  <c r="A685" i="3"/>
  <c r="B685" i="3"/>
  <c r="C685" i="3"/>
  <c r="D685" i="3"/>
  <c r="E685" i="3"/>
  <c r="F685" i="3"/>
  <c r="I685" i="3"/>
  <c r="A686" i="3"/>
  <c r="B686" i="3"/>
  <c r="C686" i="3"/>
  <c r="D686" i="3"/>
  <c r="E686" i="3"/>
  <c r="F686" i="3"/>
  <c r="I686" i="3"/>
  <c r="A687" i="3"/>
  <c r="B687" i="3"/>
  <c r="C687" i="3"/>
  <c r="D687" i="3"/>
  <c r="E687" i="3"/>
  <c r="F687" i="3"/>
  <c r="I687" i="3"/>
  <c r="A688" i="3"/>
  <c r="B688" i="3"/>
  <c r="C688" i="3"/>
  <c r="D688" i="3"/>
  <c r="E688" i="3"/>
  <c r="F688" i="3"/>
  <c r="I688" i="3"/>
  <c r="A689" i="3"/>
  <c r="B689" i="3"/>
  <c r="C689" i="3"/>
  <c r="D689" i="3"/>
  <c r="E689" i="3"/>
  <c r="F689" i="3"/>
  <c r="I689" i="3"/>
  <c r="A690" i="3"/>
  <c r="B690" i="3"/>
  <c r="C690" i="3"/>
  <c r="D690" i="3"/>
  <c r="E690" i="3"/>
  <c r="F690" i="3"/>
  <c r="I690" i="3"/>
  <c r="A691" i="3"/>
  <c r="B691" i="3"/>
  <c r="C691" i="3"/>
  <c r="D691" i="3"/>
  <c r="E691" i="3"/>
  <c r="F691" i="3"/>
  <c r="I691" i="3"/>
  <c r="A692" i="3"/>
  <c r="B692" i="3"/>
  <c r="C692" i="3"/>
  <c r="D692" i="3"/>
  <c r="E692" i="3"/>
  <c r="F692" i="3"/>
  <c r="I692" i="3"/>
  <c r="A693" i="3"/>
  <c r="B693" i="3"/>
  <c r="C693" i="3"/>
  <c r="D693" i="3"/>
  <c r="E693" i="3"/>
  <c r="F693" i="3"/>
  <c r="I693" i="3"/>
  <c r="A694" i="3"/>
  <c r="B694" i="3"/>
  <c r="C694" i="3"/>
  <c r="D694" i="3"/>
  <c r="E694" i="3"/>
  <c r="F694" i="3"/>
  <c r="I694" i="3"/>
  <c r="A695" i="3"/>
  <c r="B695" i="3"/>
  <c r="C695" i="3"/>
  <c r="D695" i="3"/>
  <c r="E695" i="3"/>
  <c r="F695" i="3"/>
  <c r="I695" i="3"/>
  <c r="A696" i="3"/>
  <c r="B696" i="3"/>
  <c r="C696" i="3"/>
  <c r="D696" i="3"/>
  <c r="E696" i="3"/>
  <c r="F696" i="3"/>
  <c r="I696" i="3"/>
  <c r="A697" i="3"/>
  <c r="B697" i="3"/>
  <c r="C697" i="3"/>
  <c r="D697" i="3"/>
  <c r="E697" i="3"/>
  <c r="F697" i="3"/>
  <c r="I697" i="3"/>
  <c r="A698" i="3"/>
  <c r="B698" i="3"/>
  <c r="C698" i="3"/>
  <c r="D698" i="3"/>
  <c r="E698" i="3"/>
  <c r="F698" i="3"/>
  <c r="I698" i="3"/>
  <c r="A699" i="3"/>
  <c r="B699" i="3"/>
  <c r="C699" i="3"/>
  <c r="D699" i="3"/>
  <c r="E699" i="3"/>
  <c r="F699" i="3"/>
  <c r="I699" i="3"/>
  <c r="A700" i="3"/>
  <c r="B700" i="3"/>
  <c r="C700" i="3"/>
  <c r="D700" i="3"/>
  <c r="E700" i="3"/>
  <c r="F700" i="3"/>
  <c r="I700" i="3"/>
  <c r="A701" i="3"/>
  <c r="B701" i="3"/>
  <c r="C701" i="3"/>
  <c r="D701" i="3"/>
  <c r="E701" i="3"/>
  <c r="F701" i="3"/>
  <c r="I701" i="3"/>
  <c r="A702" i="3"/>
  <c r="B702" i="3"/>
  <c r="C702" i="3"/>
  <c r="D702" i="3"/>
  <c r="E702" i="3"/>
  <c r="F702" i="3"/>
  <c r="I702" i="3"/>
  <c r="A703" i="3"/>
  <c r="B703" i="3"/>
  <c r="C703" i="3"/>
  <c r="D703" i="3"/>
  <c r="E703" i="3"/>
  <c r="F703" i="3"/>
  <c r="I703" i="3"/>
  <c r="A704" i="3"/>
  <c r="B704" i="3"/>
  <c r="C704" i="3"/>
  <c r="D704" i="3"/>
  <c r="E704" i="3"/>
  <c r="F704" i="3"/>
  <c r="I704" i="3"/>
  <c r="A705" i="3"/>
  <c r="B705" i="3"/>
  <c r="C705" i="3"/>
  <c r="D705" i="3"/>
  <c r="E705" i="3"/>
  <c r="F705" i="3"/>
  <c r="I705" i="3"/>
  <c r="A706" i="3"/>
  <c r="B706" i="3"/>
  <c r="C706" i="3"/>
  <c r="D706" i="3"/>
  <c r="E706" i="3"/>
  <c r="F706" i="3"/>
  <c r="I706" i="3"/>
  <c r="A707" i="3"/>
  <c r="B707" i="3"/>
  <c r="C707" i="3"/>
  <c r="D707" i="3"/>
  <c r="E707" i="3"/>
  <c r="F707" i="3"/>
  <c r="I707" i="3"/>
  <c r="A708" i="3"/>
  <c r="B708" i="3"/>
  <c r="C708" i="3"/>
  <c r="D708" i="3"/>
  <c r="E708" i="3"/>
  <c r="F708" i="3"/>
  <c r="I708" i="3"/>
  <c r="A709" i="3"/>
  <c r="B709" i="3"/>
  <c r="C709" i="3"/>
  <c r="D709" i="3"/>
  <c r="E709" i="3"/>
  <c r="F709" i="3"/>
  <c r="I709" i="3"/>
  <c r="A710" i="3"/>
  <c r="B710" i="3"/>
  <c r="C710" i="3"/>
  <c r="D710" i="3"/>
  <c r="E710" i="3"/>
  <c r="F710" i="3"/>
  <c r="I710" i="3"/>
  <c r="A711" i="3"/>
  <c r="B711" i="3"/>
  <c r="C711" i="3"/>
  <c r="D711" i="3"/>
  <c r="E711" i="3"/>
  <c r="F711" i="3"/>
  <c r="I711" i="3"/>
  <c r="A712" i="3"/>
  <c r="B712" i="3"/>
  <c r="C712" i="3"/>
  <c r="D712" i="3"/>
  <c r="E712" i="3"/>
  <c r="F712" i="3"/>
  <c r="I712" i="3"/>
  <c r="A713" i="3"/>
  <c r="B713" i="3"/>
  <c r="C713" i="3"/>
  <c r="D713" i="3"/>
  <c r="E713" i="3"/>
  <c r="F713" i="3"/>
  <c r="I713" i="3"/>
  <c r="A714" i="3"/>
  <c r="B714" i="3"/>
  <c r="C714" i="3"/>
  <c r="D714" i="3"/>
  <c r="E714" i="3"/>
  <c r="F714" i="3"/>
  <c r="I714" i="3"/>
  <c r="A715" i="3"/>
  <c r="B715" i="3"/>
  <c r="C715" i="3"/>
  <c r="D715" i="3"/>
  <c r="E715" i="3"/>
  <c r="F715" i="3"/>
  <c r="I715" i="3"/>
  <c r="A716" i="3"/>
  <c r="B716" i="3"/>
  <c r="C716" i="3"/>
  <c r="D716" i="3"/>
  <c r="E716" i="3"/>
  <c r="F716" i="3"/>
  <c r="I716" i="3"/>
  <c r="A717" i="3"/>
  <c r="B717" i="3"/>
  <c r="C717" i="3"/>
  <c r="D717" i="3"/>
  <c r="E717" i="3"/>
  <c r="F717" i="3"/>
  <c r="I717" i="3"/>
  <c r="A718" i="3"/>
  <c r="B718" i="3"/>
  <c r="C718" i="3"/>
  <c r="D718" i="3"/>
  <c r="E718" i="3"/>
  <c r="F718" i="3"/>
  <c r="I718" i="3"/>
  <c r="A719" i="3"/>
  <c r="B719" i="3"/>
  <c r="C719" i="3"/>
  <c r="D719" i="3"/>
  <c r="E719" i="3"/>
  <c r="F719" i="3"/>
  <c r="I719" i="3"/>
  <c r="A720" i="3"/>
  <c r="B720" i="3"/>
  <c r="C720" i="3"/>
  <c r="D720" i="3"/>
  <c r="E720" i="3"/>
  <c r="F720" i="3"/>
  <c r="I720" i="3"/>
  <c r="A721" i="3"/>
  <c r="B721" i="3"/>
  <c r="C721" i="3"/>
  <c r="D721" i="3"/>
  <c r="E721" i="3"/>
  <c r="F721" i="3"/>
  <c r="I721" i="3"/>
  <c r="A722" i="3"/>
  <c r="B722" i="3"/>
  <c r="C722" i="3"/>
  <c r="D722" i="3"/>
  <c r="E722" i="3"/>
  <c r="F722" i="3"/>
  <c r="I722" i="3"/>
  <c r="A723" i="3"/>
  <c r="B723" i="3"/>
  <c r="C723" i="3"/>
  <c r="D723" i="3"/>
  <c r="E723" i="3"/>
  <c r="F723" i="3"/>
  <c r="I723" i="3"/>
  <c r="A724" i="3"/>
  <c r="B724" i="3"/>
  <c r="C724" i="3"/>
  <c r="D724" i="3"/>
  <c r="E724" i="3"/>
  <c r="F724" i="3"/>
  <c r="I724" i="3"/>
  <c r="A725" i="3"/>
  <c r="B725" i="3"/>
  <c r="C725" i="3"/>
  <c r="D725" i="3"/>
  <c r="E725" i="3"/>
  <c r="F725" i="3"/>
  <c r="I725" i="3"/>
  <c r="A726" i="3"/>
  <c r="B726" i="3"/>
  <c r="C726" i="3"/>
  <c r="D726" i="3"/>
  <c r="E726" i="3"/>
  <c r="F726" i="3"/>
  <c r="I726" i="3"/>
  <c r="A727" i="3"/>
  <c r="B727" i="3"/>
  <c r="C727" i="3"/>
  <c r="D727" i="3"/>
  <c r="E727" i="3"/>
  <c r="F727" i="3"/>
  <c r="I727" i="3"/>
  <c r="A728" i="3"/>
  <c r="B728" i="3"/>
  <c r="C728" i="3"/>
  <c r="D728" i="3"/>
  <c r="E728" i="3"/>
  <c r="F728" i="3"/>
  <c r="I728" i="3"/>
  <c r="A729" i="3"/>
  <c r="B729" i="3"/>
  <c r="C729" i="3"/>
  <c r="D729" i="3"/>
  <c r="E729" i="3"/>
  <c r="F729" i="3"/>
  <c r="I729" i="3"/>
  <c r="A730" i="3"/>
  <c r="B730" i="3"/>
  <c r="C730" i="3"/>
  <c r="D730" i="3"/>
  <c r="E730" i="3"/>
  <c r="F730" i="3"/>
  <c r="I730" i="3"/>
  <c r="A731" i="3"/>
  <c r="B731" i="3"/>
  <c r="C731" i="3"/>
  <c r="D731" i="3"/>
  <c r="E731" i="3"/>
  <c r="F731" i="3"/>
  <c r="I731" i="3"/>
  <c r="A732" i="3"/>
  <c r="B732" i="3"/>
  <c r="C732" i="3"/>
  <c r="D732" i="3"/>
  <c r="E732" i="3"/>
  <c r="F732" i="3"/>
  <c r="I732" i="3"/>
  <c r="A733" i="3"/>
  <c r="B733" i="3"/>
  <c r="C733" i="3"/>
  <c r="D733" i="3"/>
  <c r="E733" i="3"/>
  <c r="F733" i="3"/>
  <c r="I733" i="3"/>
  <c r="A734" i="3"/>
  <c r="B734" i="3"/>
  <c r="C734" i="3"/>
  <c r="D734" i="3"/>
  <c r="E734" i="3"/>
  <c r="F734" i="3"/>
  <c r="I734" i="3"/>
  <c r="A735" i="3"/>
  <c r="B735" i="3"/>
  <c r="C735" i="3"/>
  <c r="D735" i="3"/>
  <c r="E735" i="3"/>
  <c r="F735" i="3"/>
  <c r="I735" i="3"/>
  <c r="A736" i="3"/>
  <c r="B736" i="3"/>
  <c r="C736" i="3"/>
  <c r="D736" i="3"/>
  <c r="E736" i="3"/>
  <c r="F736" i="3"/>
  <c r="I736" i="3"/>
  <c r="A737" i="3"/>
  <c r="B737" i="3"/>
  <c r="C737" i="3"/>
  <c r="D737" i="3"/>
  <c r="E737" i="3"/>
  <c r="F737" i="3"/>
  <c r="I737" i="3"/>
  <c r="A738" i="3"/>
  <c r="B738" i="3"/>
  <c r="C738" i="3"/>
  <c r="D738" i="3"/>
  <c r="E738" i="3"/>
  <c r="F738" i="3"/>
  <c r="I738" i="3"/>
  <c r="A739" i="3"/>
  <c r="B739" i="3"/>
  <c r="C739" i="3"/>
  <c r="D739" i="3"/>
  <c r="E739" i="3"/>
  <c r="F739" i="3"/>
  <c r="I739" i="3"/>
  <c r="A740" i="3"/>
  <c r="B740" i="3"/>
  <c r="C740" i="3"/>
  <c r="D740" i="3"/>
  <c r="E740" i="3"/>
  <c r="F740" i="3"/>
  <c r="I740" i="3"/>
  <c r="A741" i="3"/>
  <c r="B741" i="3"/>
  <c r="C741" i="3"/>
  <c r="D741" i="3"/>
  <c r="E741" i="3"/>
  <c r="F741" i="3"/>
  <c r="I741" i="3"/>
  <c r="A742" i="3"/>
  <c r="B742" i="3"/>
  <c r="C742" i="3"/>
  <c r="D742" i="3"/>
  <c r="E742" i="3"/>
  <c r="F742" i="3"/>
  <c r="I742" i="3"/>
  <c r="A743" i="3"/>
  <c r="B743" i="3"/>
  <c r="C743" i="3"/>
  <c r="D743" i="3"/>
  <c r="E743" i="3"/>
  <c r="F743" i="3"/>
  <c r="I743" i="3"/>
  <c r="A744" i="3"/>
  <c r="B744" i="3"/>
  <c r="C744" i="3"/>
  <c r="D744" i="3"/>
  <c r="E744" i="3"/>
  <c r="F744" i="3"/>
  <c r="I744" i="3"/>
  <c r="A745" i="3"/>
  <c r="B745" i="3"/>
  <c r="C745" i="3"/>
  <c r="D745" i="3"/>
  <c r="E745" i="3"/>
  <c r="F745" i="3"/>
  <c r="I745" i="3"/>
  <c r="A746" i="3"/>
  <c r="B746" i="3"/>
  <c r="C746" i="3"/>
  <c r="D746" i="3"/>
  <c r="E746" i="3"/>
  <c r="F746" i="3"/>
  <c r="I746" i="3"/>
  <c r="A747" i="3"/>
  <c r="B747" i="3"/>
  <c r="C747" i="3"/>
  <c r="D747" i="3"/>
  <c r="E747" i="3"/>
  <c r="F747" i="3"/>
  <c r="I747" i="3"/>
  <c r="A748" i="3"/>
  <c r="B748" i="3"/>
  <c r="C748" i="3"/>
  <c r="D748" i="3"/>
  <c r="E748" i="3"/>
  <c r="F748" i="3"/>
  <c r="I748" i="3"/>
  <c r="A749" i="3"/>
  <c r="B749" i="3"/>
  <c r="C749" i="3"/>
  <c r="D749" i="3"/>
  <c r="E749" i="3"/>
  <c r="F749" i="3"/>
  <c r="I749" i="3"/>
  <c r="A750" i="3"/>
  <c r="B750" i="3"/>
  <c r="C750" i="3"/>
  <c r="D750" i="3"/>
  <c r="E750" i="3"/>
  <c r="F750" i="3"/>
  <c r="I750" i="3"/>
  <c r="A751" i="3"/>
  <c r="B751" i="3"/>
  <c r="C751" i="3"/>
  <c r="D751" i="3"/>
  <c r="E751" i="3"/>
  <c r="F751" i="3"/>
  <c r="I751" i="3"/>
  <c r="A752" i="3"/>
  <c r="B752" i="3"/>
  <c r="C752" i="3"/>
  <c r="D752" i="3"/>
  <c r="E752" i="3"/>
  <c r="F752" i="3"/>
  <c r="I752" i="3"/>
  <c r="A753" i="3"/>
  <c r="B753" i="3"/>
  <c r="C753" i="3"/>
  <c r="D753" i="3"/>
  <c r="E753" i="3"/>
  <c r="F753" i="3"/>
  <c r="I753" i="3"/>
  <c r="A754" i="3"/>
  <c r="B754" i="3"/>
  <c r="C754" i="3"/>
  <c r="D754" i="3"/>
  <c r="E754" i="3"/>
  <c r="F754" i="3"/>
  <c r="I754" i="3"/>
  <c r="A755" i="3"/>
  <c r="B755" i="3"/>
  <c r="C755" i="3"/>
  <c r="D755" i="3"/>
  <c r="E755" i="3"/>
  <c r="F755" i="3"/>
  <c r="I755" i="3"/>
  <c r="A756" i="3"/>
  <c r="B756" i="3"/>
  <c r="C756" i="3"/>
  <c r="D756" i="3"/>
  <c r="E756" i="3"/>
  <c r="F756" i="3"/>
  <c r="I756" i="3"/>
  <c r="A757" i="3"/>
  <c r="B757" i="3"/>
  <c r="C757" i="3"/>
  <c r="D757" i="3"/>
  <c r="E757" i="3"/>
  <c r="F757" i="3"/>
  <c r="I757" i="3"/>
  <c r="A758" i="3"/>
  <c r="B758" i="3"/>
  <c r="C758" i="3"/>
  <c r="D758" i="3"/>
  <c r="E758" i="3"/>
  <c r="F758" i="3"/>
  <c r="I758" i="3"/>
  <c r="A759" i="3"/>
  <c r="B759" i="3"/>
  <c r="C759" i="3"/>
  <c r="D759" i="3"/>
  <c r="E759" i="3"/>
  <c r="F759" i="3"/>
  <c r="I759" i="3"/>
  <c r="A760" i="3"/>
  <c r="B760" i="3"/>
  <c r="C760" i="3"/>
  <c r="D760" i="3"/>
  <c r="E760" i="3"/>
  <c r="F760" i="3"/>
  <c r="I760" i="3"/>
  <c r="A761" i="3"/>
  <c r="B761" i="3"/>
  <c r="C761" i="3"/>
  <c r="D761" i="3"/>
  <c r="E761" i="3"/>
  <c r="F761" i="3"/>
  <c r="I761" i="3"/>
  <c r="A762" i="3"/>
  <c r="B762" i="3"/>
  <c r="C762" i="3"/>
  <c r="D762" i="3"/>
  <c r="E762" i="3"/>
  <c r="F762" i="3"/>
  <c r="I762" i="3"/>
  <c r="A763" i="3"/>
  <c r="B763" i="3"/>
  <c r="C763" i="3"/>
  <c r="D763" i="3"/>
  <c r="E763" i="3"/>
  <c r="F763" i="3"/>
  <c r="I763" i="3"/>
  <c r="A764" i="3"/>
  <c r="B764" i="3"/>
  <c r="C764" i="3"/>
  <c r="D764" i="3"/>
  <c r="E764" i="3"/>
  <c r="F764" i="3"/>
  <c r="I764" i="3"/>
  <c r="A765" i="3"/>
  <c r="B765" i="3"/>
  <c r="C765" i="3"/>
  <c r="D765" i="3"/>
  <c r="E765" i="3"/>
  <c r="F765" i="3"/>
  <c r="I765" i="3"/>
  <c r="A766" i="3"/>
  <c r="B766" i="3"/>
  <c r="C766" i="3"/>
  <c r="D766" i="3"/>
  <c r="E766" i="3"/>
  <c r="F766" i="3"/>
  <c r="I766" i="3"/>
  <c r="A767" i="3"/>
  <c r="B767" i="3"/>
  <c r="C767" i="3"/>
  <c r="D767" i="3"/>
  <c r="E767" i="3"/>
  <c r="F767" i="3"/>
  <c r="I767" i="3"/>
  <c r="A768" i="3"/>
  <c r="B768" i="3"/>
  <c r="C768" i="3"/>
  <c r="D768" i="3"/>
  <c r="E768" i="3"/>
  <c r="F768" i="3"/>
  <c r="I768" i="3"/>
  <c r="A769" i="3"/>
  <c r="B769" i="3"/>
  <c r="C769" i="3"/>
  <c r="D769" i="3"/>
  <c r="E769" i="3"/>
  <c r="F769" i="3"/>
  <c r="I769" i="3"/>
  <c r="A770" i="3"/>
  <c r="B770" i="3"/>
  <c r="C770" i="3"/>
  <c r="D770" i="3"/>
  <c r="E770" i="3"/>
  <c r="F770" i="3"/>
  <c r="I770" i="3"/>
  <c r="A771" i="3"/>
  <c r="B771" i="3"/>
  <c r="C771" i="3"/>
  <c r="D771" i="3"/>
  <c r="E771" i="3"/>
  <c r="F771" i="3"/>
  <c r="I771" i="3"/>
  <c r="A772" i="3"/>
  <c r="B772" i="3"/>
  <c r="C772" i="3"/>
  <c r="D772" i="3"/>
  <c r="E772" i="3"/>
  <c r="F772" i="3"/>
  <c r="I772" i="3"/>
  <c r="A773" i="3"/>
  <c r="B773" i="3"/>
  <c r="C773" i="3"/>
  <c r="D773" i="3"/>
  <c r="E773" i="3"/>
  <c r="F773" i="3"/>
  <c r="I773" i="3"/>
  <c r="A774" i="3"/>
  <c r="B774" i="3"/>
  <c r="C774" i="3"/>
  <c r="D774" i="3"/>
  <c r="E774" i="3"/>
  <c r="F774" i="3"/>
  <c r="I774" i="3"/>
  <c r="A775" i="3"/>
  <c r="B775" i="3"/>
  <c r="C775" i="3"/>
  <c r="D775" i="3"/>
  <c r="E775" i="3"/>
  <c r="F775" i="3"/>
  <c r="I775" i="3"/>
  <c r="A776" i="3"/>
  <c r="B776" i="3"/>
  <c r="C776" i="3"/>
  <c r="D776" i="3"/>
  <c r="E776" i="3"/>
  <c r="F776" i="3"/>
  <c r="I776" i="3"/>
  <c r="A777" i="3"/>
  <c r="B777" i="3"/>
  <c r="C777" i="3"/>
  <c r="D777" i="3"/>
  <c r="E777" i="3"/>
  <c r="F777" i="3"/>
  <c r="I777" i="3"/>
  <c r="A778" i="3"/>
  <c r="B778" i="3"/>
  <c r="C778" i="3"/>
  <c r="D778" i="3"/>
  <c r="E778" i="3"/>
  <c r="F778" i="3"/>
  <c r="I778" i="3"/>
  <c r="A779" i="3"/>
  <c r="B779" i="3"/>
  <c r="C779" i="3"/>
  <c r="D779" i="3"/>
  <c r="E779" i="3"/>
  <c r="F779" i="3"/>
  <c r="I779" i="3"/>
  <c r="A780" i="3"/>
  <c r="B780" i="3"/>
  <c r="C780" i="3"/>
  <c r="D780" i="3"/>
  <c r="E780" i="3"/>
  <c r="F780" i="3"/>
  <c r="I780" i="3"/>
  <c r="A781" i="3"/>
  <c r="B781" i="3"/>
  <c r="C781" i="3"/>
  <c r="D781" i="3"/>
  <c r="E781" i="3"/>
  <c r="F781" i="3"/>
  <c r="I781" i="3"/>
  <c r="A782" i="3"/>
  <c r="B782" i="3"/>
  <c r="C782" i="3"/>
  <c r="D782" i="3"/>
  <c r="E782" i="3"/>
  <c r="F782" i="3"/>
  <c r="I782" i="3"/>
  <c r="A783" i="3"/>
  <c r="B783" i="3"/>
  <c r="C783" i="3"/>
  <c r="D783" i="3"/>
  <c r="E783" i="3"/>
  <c r="F783" i="3"/>
  <c r="I783" i="3"/>
  <c r="A784" i="3"/>
  <c r="B784" i="3"/>
  <c r="C784" i="3"/>
  <c r="D784" i="3"/>
  <c r="E784" i="3"/>
  <c r="F784" i="3"/>
  <c r="I784" i="3"/>
  <c r="A785" i="3"/>
  <c r="B785" i="3"/>
  <c r="C785" i="3"/>
  <c r="D785" i="3"/>
  <c r="E785" i="3"/>
  <c r="F785" i="3"/>
  <c r="I785" i="3"/>
  <c r="A786" i="3"/>
  <c r="B786" i="3"/>
  <c r="C786" i="3"/>
  <c r="D786" i="3"/>
  <c r="E786" i="3"/>
  <c r="F786" i="3"/>
  <c r="I786" i="3"/>
  <c r="A787" i="3"/>
  <c r="B787" i="3"/>
  <c r="C787" i="3"/>
  <c r="D787" i="3"/>
  <c r="E787" i="3"/>
  <c r="F787" i="3"/>
  <c r="I787" i="3"/>
  <c r="A788" i="3"/>
  <c r="B788" i="3"/>
  <c r="C788" i="3"/>
  <c r="D788" i="3"/>
  <c r="E788" i="3"/>
  <c r="F788" i="3"/>
  <c r="I788" i="3"/>
  <c r="A789" i="3"/>
  <c r="B789" i="3"/>
  <c r="C789" i="3"/>
  <c r="D789" i="3"/>
  <c r="E789" i="3"/>
  <c r="F789" i="3"/>
  <c r="I789" i="3"/>
  <c r="A790" i="3"/>
  <c r="B790" i="3"/>
  <c r="C790" i="3"/>
  <c r="D790" i="3"/>
  <c r="E790" i="3"/>
  <c r="F790" i="3"/>
  <c r="I790" i="3"/>
  <c r="A791" i="3"/>
  <c r="B791" i="3"/>
  <c r="C791" i="3"/>
  <c r="D791" i="3"/>
  <c r="E791" i="3"/>
  <c r="F791" i="3"/>
  <c r="I791" i="3"/>
  <c r="A792" i="3"/>
  <c r="B792" i="3"/>
  <c r="C792" i="3"/>
  <c r="D792" i="3"/>
  <c r="E792" i="3"/>
  <c r="F792" i="3"/>
  <c r="I792" i="3"/>
  <c r="A793" i="3"/>
  <c r="B793" i="3"/>
  <c r="C793" i="3"/>
  <c r="D793" i="3"/>
  <c r="E793" i="3"/>
  <c r="F793" i="3"/>
  <c r="I793" i="3"/>
  <c r="A794" i="3"/>
  <c r="B794" i="3"/>
  <c r="C794" i="3"/>
  <c r="D794" i="3"/>
  <c r="E794" i="3"/>
  <c r="F794" i="3"/>
  <c r="I794" i="3"/>
  <c r="A795" i="3"/>
  <c r="B795" i="3"/>
  <c r="C795" i="3"/>
  <c r="D795" i="3"/>
  <c r="E795" i="3"/>
  <c r="F795" i="3"/>
  <c r="I795" i="3"/>
  <c r="A796" i="3"/>
  <c r="B796" i="3"/>
  <c r="C796" i="3"/>
  <c r="D796" i="3"/>
  <c r="E796" i="3"/>
  <c r="F796" i="3"/>
  <c r="I796" i="3"/>
  <c r="A797" i="3"/>
  <c r="B797" i="3"/>
  <c r="C797" i="3"/>
  <c r="D797" i="3"/>
  <c r="E797" i="3"/>
  <c r="F797" i="3"/>
  <c r="I797" i="3"/>
  <c r="A798" i="3"/>
  <c r="B798" i="3"/>
  <c r="C798" i="3"/>
  <c r="D798" i="3"/>
  <c r="E798" i="3"/>
  <c r="F798" i="3"/>
  <c r="I798" i="3"/>
  <c r="A799" i="3"/>
  <c r="B799" i="3"/>
  <c r="C799" i="3"/>
  <c r="D799" i="3"/>
  <c r="E799" i="3"/>
  <c r="F799" i="3"/>
  <c r="I799" i="3"/>
  <c r="A800" i="3"/>
  <c r="B800" i="3"/>
  <c r="C800" i="3"/>
  <c r="D800" i="3"/>
  <c r="E800" i="3"/>
  <c r="F800" i="3"/>
  <c r="I800" i="3"/>
  <c r="A801" i="3"/>
  <c r="B801" i="3"/>
  <c r="C801" i="3"/>
  <c r="D801" i="3"/>
  <c r="E801" i="3"/>
  <c r="F801" i="3"/>
  <c r="I801" i="3"/>
  <c r="A802" i="3"/>
  <c r="B802" i="3"/>
  <c r="C802" i="3"/>
  <c r="D802" i="3"/>
  <c r="E802" i="3"/>
  <c r="F802" i="3"/>
  <c r="I802" i="3"/>
  <c r="A803" i="3"/>
  <c r="B803" i="3"/>
  <c r="C803" i="3"/>
  <c r="D803" i="3"/>
  <c r="E803" i="3"/>
  <c r="F803" i="3"/>
  <c r="I803" i="3"/>
  <c r="A804" i="3"/>
  <c r="B804" i="3"/>
  <c r="C804" i="3"/>
  <c r="D804" i="3"/>
  <c r="E804" i="3"/>
  <c r="F804" i="3"/>
  <c r="I804" i="3"/>
  <c r="A805" i="3"/>
  <c r="B805" i="3"/>
  <c r="C805" i="3"/>
  <c r="D805" i="3"/>
  <c r="E805" i="3"/>
  <c r="F805" i="3"/>
  <c r="I805" i="3"/>
  <c r="A806" i="3"/>
  <c r="B806" i="3"/>
  <c r="C806" i="3"/>
  <c r="D806" i="3"/>
  <c r="E806" i="3"/>
  <c r="F806" i="3"/>
  <c r="I806" i="3"/>
  <c r="A807" i="3"/>
  <c r="B807" i="3"/>
  <c r="C807" i="3"/>
  <c r="D807" i="3"/>
  <c r="E807" i="3"/>
  <c r="F807" i="3"/>
  <c r="I807" i="3"/>
  <c r="A808" i="3"/>
  <c r="B808" i="3"/>
  <c r="C808" i="3"/>
  <c r="D808" i="3"/>
  <c r="E808" i="3"/>
  <c r="F808" i="3"/>
  <c r="I808" i="3"/>
  <c r="A809" i="3"/>
  <c r="B809" i="3"/>
  <c r="C809" i="3"/>
  <c r="D809" i="3"/>
  <c r="E809" i="3"/>
  <c r="F809" i="3"/>
  <c r="I809" i="3"/>
  <c r="A810" i="3"/>
  <c r="B810" i="3"/>
  <c r="C810" i="3"/>
  <c r="D810" i="3"/>
  <c r="E810" i="3"/>
  <c r="F810" i="3"/>
  <c r="I810" i="3"/>
  <c r="A811" i="3"/>
  <c r="B811" i="3"/>
  <c r="C811" i="3"/>
  <c r="D811" i="3"/>
  <c r="E811" i="3"/>
  <c r="F811" i="3"/>
  <c r="I811" i="3"/>
  <c r="A812" i="3"/>
  <c r="B812" i="3"/>
  <c r="C812" i="3"/>
  <c r="D812" i="3"/>
  <c r="E812" i="3"/>
  <c r="F812" i="3"/>
  <c r="I812" i="3"/>
  <c r="A813" i="3"/>
  <c r="B813" i="3"/>
  <c r="C813" i="3"/>
  <c r="D813" i="3"/>
  <c r="E813" i="3"/>
  <c r="F813" i="3"/>
  <c r="I813" i="3"/>
  <c r="A814" i="3"/>
  <c r="B814" i="3"/>
  <c r="C814" i="3"/>
  <c r="D814" i="3"/>
  <c r="E814" i="3"/>
  <c r="F814" i="3"/>
  <c r="I814" i="3"/>
  <c r="A815" i="3"/>
  <c r="B815" i="3"/>
  <c r="C815" i="3"/>
  <c r="D815" i="3"/>
  <c r="E815" i="3"/>
  <c r="F815" i="3"/>
  <c r="I815" i="3"/>
  <c r="A816" i="3"/>
  <c r="B816" i="3"/>
  <c r="C816" i="3"/>
  <c r="D816" i="3"/>
  <c r="E816" i="3"/>
  <c r="F816" i="3"/>
  <c r="I816" i="3"/>
  <c r="A817" i="3"/>
  <c r="B817" i="3"/>
  <c r="C817" i="3"/>
  <c r="D817" i="3"/>
  <c r="E817" i="3"/>
  <c r="F817" i="3"/>
  <c r="I817" i="3"/>
  <c r="A818" i="3"/>
  <c r="B818" i="3"/>
  <c r="C818" i="3"/>
  <c r="D818" i="3"/>
  <c r="E818" i="3"/>
  <c r="F818" i="3"/>
  <c r="I818" i="3"/>
  <c r="A819" i="3"/>
  <c r="B819" i="3"/>
  <c r="C819" i="3"/>
  <c r="D819" i="3"/>
  <c r="E819" i="3"/>
  <c r="F819" i="3"/>
  <c r="I819" i="3"/>
  <c r="A820" i="3"/>
  <c r="B820" i="3"/>
  <c r="C820" i="3"/>
  <c r="D820" i="3"/>
  <c r="E820" i="3"/>
  <c r="F820" i="3"/>
  <c r="I820" i="3"/>
  <c r="A821" i="3"/>
  <c r="B821" i="3"/>
  <c r="C821" i="3"/>
  <c r="D821" i="3"/>
  <c r="E821" i="3"/>
  <c r="F821" i="3"/>
  <c r="I821" i="3"/>
  <c r="A822" i="3"/>
  <c r="B822" i="3"/>
  <c r="C822" i="3"/>
  <c r="D822" i="3"/>
  <c r="E822" i="3"/>
  <c r="F822" i="3"/>
  <c r="I822" i="3"/>
  <c r="A823" i="3"/>
  <c r="B823" i="3"/>
  <c r="C823" i="3"/>
  <c r="D823" i="3"/>
  <c r="E823" i="3"/>
  <c r="F823" i="3"/>
  <c r="I823" i="3"/>
  <c r="A824" i="3"/>
  <c r="B824" i="3"/>
  <c r="C824" i="3"/>
  <c r="D824" i="3"/>
  <c r="E824" i="3"/>
  <c r="F824" i="3"/>
  <c r="I824" i="3"/>
  <c r="A825" i="3"/>
  <c r="B825" i="3"/>
  <c r="C825" i="3"/>
  <c r="D825" i="3"/>
  <c r="E825" i="3"/>
  <c r="F825" i="3"/>
  <c r="I825" i="3"/>
  <c r="A826" i="3"/>
  <c r="B826" i="3"/>
  <c r="C826" i="3"/>
  <c r="D826" i="3"/>
  <c r="E826" i="3"/>
  <c r="F826" i="3"/>
  <c r="I826" i="3"/>
  <c r="A827" i="3"/>
  <c r="B827" i="3"/>
  <c r="C827" i="3"/>
  <c r="D827" i="3"/>
  <c r="E827" i="3"/>
  <c r="F827" i="3"/>
  <c r="I827" i="3"/>
  <c r="A828" i="3"/>
  <c r="B828" i="3"/>
  <c r="C828" i="3"/>
  <c r="D828" i="3"/>
  <c r="E828" i="3"/>
  <c r="F828" i="3"/>
  <c r="I828" i="3"/>
  <c r="A829" i="3"/>
  <c r="B829" i="3"/>
  <c r="C829" i="3"/>
  <c r="D829" i="3"/>
  <c r="E829" i="3"/>
  <c r="F829" i="3"/>
  <c r="I829" i="3"/>
  <c r="A830" i="3"/>
  <c r="B830" i="3"/>
  <c r="C830" i="3"/>
  <c r="D830" i="3"/>
  <c r="E830" i="3"/>
  <c r="F830" i="3"/>
  <c r="I830" i="3"/>
  <c r="A831" i="3"/>
  <c r="B831" i="3"/>
  <c r="C831" i="3"/>
  <c r="D831" i="3"/>
  <c r="E831" i="3"/>
  <c r="F831" i="3"/>
  <c r="I831" i="3"/>
  <c r="A832" i="3"/>
  <c r="B832" i="3"/>
  <c r="C832" i="3"/>
  <c r="D832" i="3"/>
  <c r="E832" i="3"/>
  <c r="F832" i="3"/>
  <c r="I832" i="3"/>
  <c r="A833" i="3"/>
  <c r="B833" i="3"/>
  <c r="C833" i="3"/>
  <c r="D833" i="3"/>
  <c r="E833" i="3"/>
  <c r="F833" i="3"/>
  <c r="I833" i="3"/>
  <c r="A834" i="3"/>
  <c r="B834" i="3"/>
  <c r="C834" i="3"/>
  <c r="D834" i="3"/>
  <c r="E834" i="3"/>
  <c r="F834" i="3"/>
  <c r="I834" i="3"/>
  <c r="A835" i="3"/>
  <c r="B835" i="3"/>
  <c r="C835" i="3"/>
  <c r="D835" i="3"/>
  <c r="E835" i="3"/>
  <c r="F835" i="3"/>
  <c r="I835" i="3"/>
  <c r="A836" i="3"/>
  <c r="B836" i="3"/>
  <c r="C836" i="3"/>
  <c r="D836" i="3"/>
  <c r="E836" i="3"/>
  <c r="F836" i="3"/>
  <c r="I836" i="3"/>
  <c r="A837" i="3"/>
  <c r="B837" i="3"/>
  <c r="C837" i="3"/>
  <c r="D837" i="3"/>
  <c r="E837" i="3"/>
  <c r="F837" i="3"/>
  <c r="I837" i="3"/>
  <c r="A838" i="3"/>
  <c r="B838" i="3"/>
  <c r="C838" i="3"/>
  <c r="D838" i="3"/>
  <c r="E838" i="3"/>
  <c r="F838" i="3"/>
  <c r="I838" i="3"/>
  <c r="A839" i="3"/>
  <c r="B839" i="3"/>
  <c r="C839" i="3"/>
  <c r="D839" i="3"/>
  <c r="E839" i="3"/>
  <c r="F839" i="3"/>
  <c r="I839" i="3"/>
  <c r="A840" i="3"/>
  <c r="B840" i="3"/>
  <c r="C840" i="3"/>
  <c r="D840" i="3"/>
  <c r="E840" i="3"/>
  <c r="F840" i="3"/>
  <c r="I840" i="3"/>
  <c r="A841" i="3"/>
  <c r="B841" i="3"/>
  <c r="C841" i="3"/>
  <c r="D841" i="3"/>
  <c r="E841" i="3"/>
  <c r="F841" i="3"/>
  <c r="I841" i="3"/>
  <c r="A842" i="3"/>
  <c r="B842" i="3"/>
  <c r="C842" i="3"/>
  <c r="D842" i="3"/>
  <c r="E842" i="3"/>
  <c r="F842" i="3"/>
  <c r="I842" i="3"/>
  <c r="A843" i="3"/>
  <c r="B843" i="3"/>
  <c r="C843" i="3"/>
  <c r="D843" i="3"/>
  <c r="E843" i="3"/>
  <c r="F843" i="3"/>
  <c r="I843" i="3"/>
  <c r="A844" i="3"/>
  <c r="B844" i="3"/>
  <c r="C844" i="3"/>
  <c r="D844" i="3"/>
  <c r="E844" i="3"/>
  <c r="F844" i="3"/>
  <c r="I844" i="3"/>
  <c r="A845" i="3"/>
  <c r="B845" i="3"/>
  <c r="C845" i="3"/>
  <c r="D845" i="3"/>
  <c r="E845" i="3"/>
  <c r="F845" i="3"/>
  <c r="I845" i="3"/>
  <c r="A846" i="3"/>
  <c r="B846" i="3"/>
  <c r="C846" i="3"/>
  <c r="D846" i="3"/>
  <c r="E846" i="3"/>
  <c r="F846" i="3"/>
  <c r="I846" i="3"/>
  <c r="A847" i="3"/>
  <c r="B847" i="3"/>
  <c r="C847" i="3"/>
  <c r="D847" i="3"/>
  <c r="E847" i="3"/>
  <c r="F847" i="3"/>
  <c r="I847" i="3"/>
  <c r="A848" i="3"/>
  <c r="B848" i="3"/>
  <c r="C848" i="3"/>
  <c r="D848" i="3"/>
  <c r="E848" i="3"/>
  <c r="F848" i="3"/>
  <c r="I848" i="3"/>
  <c r="A849" i="3"/>
  <c r="B849" i="3"/>
  <c r="C849" i="3"/>
  <c r="D849" i="3"/>
  <c r="E849" i="3"/>
  <c r="F849" i="3"/>
  <c r="I849" i="3"/>
  <c r="A850" i="3"/>
  <c r="B850" i="3"/>
  <c r="C850" i="3"/>
  <c r="D850" i="3"/>
  <c r="E850" i="3"/>
  <c r="F850" i="3"/>
  <c r="I850" i="3"/>
  <c r="A851" i="3"/>
  <c r="B851" i="3"/>
  <c r="C851" i="3"/>
  <c r="D851" i="3"/>
  <c r="E851" i="3"/>
  <c r="F851" i="3"/>
  <c r="I851" i="3"/>
  <c r="A852" i="3"/>
  <c r="B852" i="3"/>
  <c r="C852" i="3"/>
  <c r="D852" i="3"/>
  <c r="E852" i="3"/>
  <c r="F852" i="3"/>
  <c r="I852" i="3"/>
  <c r="A853" i="3"/>
  <c r="B853" i="3"/>
  <c r="C853" i="3"/>
  <c r="D853" i="3"/>
  <c r="E853" i="3"/>
  <c r="F853" i="3"/>
  <c r="I853" i="3"/>
  <c r="A854" i="3"/>
  <c r="B854" i="3"/>
  <c r="C854" i="3"/>
  <c r="D854" i="3"/>
  <c r="E854" i="3"/>
  <c r="F854" i="3"/>
  <c r="I854" i="3"/>
  <c r="A855" i="3"/>
  <c r="B855" i="3"/>
  <c r="C855" i="3"/>
  <c r="D855" i="3"/>
  <c r="E855" i="3"/>
  <c r="F855" i="3"/>
  <c r="I855" i="3"/>
  <c r="A856" i="3"/>
  <c r="B856" i="3"/>
  <c r="C856" i="3"/>
  <c r="D856" i="3"/>
  <c r="E856" i="3"/>
  <c r="F856" i="3"/>
  <c r="I856" i="3"/>
  <c r="A857" i="3"/>
  <c r="B857" i="3"/>
  <c r="C857" i="3"/>
  <c r="D857" i="3"/>
  <c r="E857" i="3"/>
  <c r="F857" i="3"/>
  <c r="I857" i="3"/>
  <c r="A858" i="3"/>
  <c r="B858" i="3"/>
  <c r="C858" i="3"/>
  <c r="D858" i="3"/>
  <c r="E858" i="3"/>
  <c r="F858" i="3"/>
  <c r="I858" i="3"/>
  <c r="A859" i="3"/>
  <c r="B859" i="3"/>
  <c r="C859" i="3"/>
  <c r="D859" i="3"/>
  <c r="E859" i="3"/>
  <c r="F859" i="3"/>
  <c r="I859" i="3"/>
  <c r="A860" i="3"/>
  <c r="B860" i="3"/>
  <c r="C860" i="3"/>
  <c r="D860" i="3"/>
  <c r="E860" i="3"/>
  <c r="F860" i="3"/>
  <c r="I860" i="3"/>
  <c r="A861" i="3"/>
  <c r="B861" i="3"/>
  <c r="C861" i="3"/>
  <c r="D861" i="3"/>
  <c r="E861" i="3"/>
  <c r="F861" i="3"/>
  <c r="I861" i="3"/>
  <c r="A862" i="3"/>
  <c r="B862" i="3"/>
  <c r="C862" i="3"/>
  <c r="D862" i="3"/>
  <c r="E862" i="3"/>
  <c r="F862" i="3"/>
  <c r="I862" i="3"/>
  <c r="A863" i="3"/>
  <c r="B863" i="3"/>
  <c r="C863" i="3"/>
  <c r="D863" i="3"/>
  <c r="E863" i="3"/>
  <c r="F863" i="3"/>
  <c r="I863" i="3"/>
  <c r="A864" i="3"/>
  <c r="B864" i="3"/>
  <c r="C864" i="3"/>
  <c r="D864" i="3"/>
  <c r="E864" i="3"/>
  <c r="F864" i="3"/>
  <c r="I864" i="3"/>
  <c r="A865" i="3"/>
  <c r="B865" i="3"/>
  <c r="C865" i="3"/>
  <c r="D865" i="3"/>
  <c r="E865" i="3"/>
  <c r="F865" i="3"/>
  <c r="I865" i="3"/>
  <c r="A866" i="3"/>
  <c r="B866" i="3"/>
  <c r="C866" i="3"/>
  <c r="D866" i="3"/>
  <c r="E866" i="3"/>
  <c r="F866" i="3"/>
  <c r="I866" i="3"/>
  <c r="A867" i="3"/>
  <c r="B867" i="3"/>
  <c r="C867" i="3"/>
  <c r="D867" i="3"/>
  <c r="E867" i="3"/>
  <c r="F867" i="3"/>
  <c r="I867" i="3"/>
  <c r="A868" i="3"/>
  <c r="B868" i="3"/>
  <c r="C868" i="3"/>
  <c r="D868" i="3"/>
  <c r="E868" i="3"/>
  <c r="F868" i="3"/>
  <c r="I868" i="3"/>
  <c r="A869" i="3"/>
  <c r="B869" i="3"/>
  <c r="C869" i="3"/>
  <c r="D869" i="3"/>
  <c r="E869" i="3"/>
  <c r="F869" i="3"/>
  <c r="I869" i="3"/>
  <c r="A870" i="3"/>
  <c r="B870" i="3"/>
  <c r="C870" i="3"/>
  <c r="D870" i="3"/>
  <c r="E870" i="3"/>
  <c r="F870" i="3"/>
  <c r="I870" i="3"/>
  <c r="A871" i="3"/>
  <c r="B871" i="3"/>
  <c r="C871" i="3"/>
  <c r="D871" i="3"/>
  <c r="E871" i="3"/>
  <c r="F871" i="3"/>
  <c r="I871" i="3"/>
  <c r="A872" i="3"/>
  <c r="B872" i="3"/>
  <c r="C872" i="3"/>
  <c r="D872" i="3"/>
  <c r="E872" i="3"/>
  <c r="F872" i="3"/>
  <c r="I872" i="3"/>
  <c r="A873" i="3"/>
  <c r="B873" i="3"/>
  <c r="C873" i="3"/>
  <c r="D873" i="3"/>
  <c r="E873" i="3"/>
  <c r="F873" i="3"/>
  <c r="I873" i="3"/>
  <c r="A874" i="3"/>
  <c r="B874" i="3"/>
  <c r="C874" i="3"/>
  <c r="D874" i="3"/>
  <c r="E874" i="3"/>
  <c r="F874" i="3"/>
  <c r="I874" i="3"/>
  <c r="A875" i="3"/>
  <c r="B875" i="3"/>
  <c r="C875" i="3"/>
  <c r="D875" i="3"/>
  <c r="E875" i="3"/>
  <c r="F875" i="3"/>
  <c r="I875" i="3"/>
  <c r="A876" i="3"/>
  <c r="B876" i="3"/>
  <c r="C876" i="3"/>
  <c r="D876" i="3"/>
  <c r="E876" i="3"/>
  <c r="F876" i="3"/>
  <c r="I876" i="3"/>
  <c r="A877" i="3"/>
  <c r="B877" i="3"/>
  <c r="C877" i="3"/>
  <c r="D877" i="3"/>
  <c r="E877" i="3"/>
  <c r="F877" i="3"/>
  <c r="I877" i="3"/>
  <c r="A878" i="3"/>
  <c r="B878" i="3"/>
  <c r="C878" i="3"/>
  <c r="D878" i="3"/>
  <c r="E878" i="3"/>
  <c r="F878" i="3"/>
  <c r="I878" i="3"/>
  <c r="A879" i="3"/>
  <c r="B879" i="3"/>
  <c r="C879" i="3"/>
  <c r="D879" i="3"/>
  <c r="E879" i="3"/>
  <c r="F879" i="3"/>
  <c r="I879" i="3"/>
  <c r="A880" i="3"/>
  <c r="B880" i="3"/>
  <c r="C880" i="3"/>
  <c r="D880" i="3"/>
  <c r="E880" i="3"/>
  <c r="F880" i="3"/>
  <c r="I880" i="3"/>
  <c r="A881" i="3"/>
  <c r="B881" i="3"/>
  <c r="C881" i="3"/>
  <c r="D881" i="3"/>
  <c r="E881" i="3"/>
  <c r="F881" i="3"/>
  <c r="I881" i="3"/>
  <c r="A882" i="3"/>
  <c r="B882" i="3"/>
  <c r="C882" i="3"/>
  <c r="D882" i="3"/>
  <c r="E882" i="3"/>
  <c r="F882" i="3"/>
  <c r="I882" i="3"/>
  <c r="A883" i="3"/>
  <c r="B883" i="3"/>
  <c r="C883" i="3"/>
  <c r="D883" i="3"/>
  <c r="E883" i="3"/>
  <c r="F883" i="3"/>
  <c r="I883" i="3"/>
  <c r="A884" i="3"/>
  <c r="B884" i="3"/>
  <c r="C884" i="3"/>
  <c r="D884" i="3"/>
  <c r="E884" i="3"/>
  <c r="F884" i="3"/>
  <c r="I884" i="3"/>
  <c r="A885" i="3"/>
  <c r="B885" i="3"/>
  <c r="C885" i="3"/>
  <c r="D885" i="3"/>
  <c r="E885" i="3"/>
  <c r="F885" i="3"/>
  <c r="I885" i="3"/>
  <c r="A886" i="3"/>
  <c r="B886" i="3"/>
  <c r="C886" i="3"/>
  <c r="D886" i="3"/>
  <c r="E886" i="3"/>
  <c r="F886" i="3"/>
  <c r="I886" i="3"/>
  <c r="A887" i="3"/>
  <c r="B887" i="3"/>
  <c r="C887" i="3"/>
  <c r="D887" i="3"/>
  <c r="E887" i="3"/>
  <c r="F887" i="3"/>
  <c r="I887" i="3"/>
  <c r="A888" i="3"/>
  <c r="B888" i="3"/>
  <c r="C888" i="3"/>
  <c r="D888" i="3"/>
  <c r="E888" i="3"/>
  <c r="F888" i="3"/>
  <c r="I888" i="3"/>
  <c r="A889" i="3"/>
  <c r="B889" i="3"/>
  <c r="C889" i="3"/>
  <c r="D889" i="3"/>
  <c r="E889" i="3"/>
  <c r="F889" i="3"/>
  <c r="I889" i="3"/>
  <c r="A890" i="3"/>
  <c r="B890" i="3"/>
  <c r="C890" i="3"/>
  <c r="D890" i="3"/>
  <c r="E890" i="3"/>
  <c r="F890" i="3"/>
  <c r="I890" i="3"/>
  <c r="A891" i="3"/>
  <c r="B891" i="3"/>
  <c r="C891" i="3"/>
  <c r="D891" i="3"/>
  <c r="E891" i="3"/>
  <c r="F891" i="3"/>
  <c r="I891" i="3"/>
  <c r="A892" i="3"/>
  <c r="B892" i="3"/>
  <c r="C892" i="3"/>
  <c r="D892" i="3"/>
  <c r="E892" i="3"/>
  <c r="F892" i="3"/>
  <c r="I892" i="3"/>
  <c r="A893" i="3"/>
  <c r="B893" i="3"/>
  <c r="C893" i="3"/>
  <c r="D893" i="3"/>
  <c r="E893" i="3"/>
  <c r="F893" i="3"/>
  <c r="I893" i="3"/>
  <c r="A894" i="3"/>
  <c r="B894" i="3"/>
  <c r="C894" i="3"/>
  <c r="D894" i="3"/>
  <c r="E894" i="3"/>
  <c r="F894" i="3"/>
  <c r="I894" i="3"/>
  <c r="A895" i="3"/>
  <c r="B895" i="3"/>
  <c r="C895" i="3"/>
  <c r="D895" i="3"/>
  <c r="E895" i="3"/>
  <c r="F895" i="3"/>
  <c r="I895" i="3"/>
  <c r="A896" i="3"/>
  <c r="B896" i="3"/>
  <c r="C896" i="3"/>
  <c r="D896" i="3"/>
  <c r="E896" i="3"/>
  <c r="F896" i="3"/>
  <c r="I896" i="3"/>
  <c r="A897" i="3"/>
  <c r="B897" i="3"/>
  <c r="C897" i="3"/>
  <c r="D897" i="3"/>
  <c r="E897" i="3"/>
  <c r="F897" i="3"/>
  <c r="I897" i="3"/>
  <c r="A898" i="3"/>
  <c r="B898" i="3"/>
  <c r="C898" i="3"/>
  <c r="D898" i="3"/>
  <c r="E898" i="3"/>
  <c r="F898" i="3"/>
  <c r="I898" i="3"/>
  <c r="A899" i="3"/>
  <c r="B899" i="3"/>
  <c r="C899" i="3"/>
  <c r="D899" i="3"/>
  <c r="E899" i="3"/>
  <c r="F899" i="3"/>
  <c r="I899" i="3"/>
  <c r="A900" i="3"/>
  <c r="B900" i="3"/>
  <c r="C900" i="3"/>
  <c r="D900" i="3"/>
  <c r="E900" i="3"/>
  <c r="F900" i="3"/>
  <c r="I900" i="3"/>
  <c r="A901" i="3"/>
  <c r="B901" i="3"/>
  <c r="C901" i="3"/>
  <c r="D901" i="3"/>
  <c r="E901" i="3"/>
  <c r="F901" i="3"/>
  <c r="I901" i="3"/>
  <c r="A902" i="3"/>
  <c r="B902" i="3"/>
  <c r="C902" i="3"/>
  <c r="D902" i="3"/>
  <c r="E902" i="3"/>
  <c r="F902" i="3"/>
  <c r="I902" i="3"/>
  <c r="A903" i="3"/>
  <c r="B903" i="3"/>
  <c r="C903" i="3"/>
  <c r="D903" i="3"/>
  <c r="E903" i="3"/>
  <c r="F903" i="3"/>
  <c r="I903" i="3"/>
  <c r="A904" i="3"/>
  <c r="B904" i="3"/>
  <c r="C904" i="3"/>
  <c r="D904" i="3"/>
  <c r="E904" i="3"/>
  <c r="F904" i="3"/>
  <c r="I904" i="3"/>
  <c r="A905" i="3"/>
  <c r="B905" i="3"/>
  <c r="C905" i="3"/>
  <c r="D905" i="3"/>
  <c r="E905" i="3"/>
  <c r="F905" i="3"/>
  <c r="I905" i="3"/>
  <c r="A906" i="3"/>
  <c r="B906" i="3"/>
  <c r="C906" i="3"/>
  <c r="D906" i="3"/>
  <c r="E906" i="3"/>
  <c r="F906" i="3"/>
  <c r="I906" i="3"/>
  <c r="A907" i="3"/>
  <c r="B907" i="3"/>
  <c r="C907" i="3"/>
  <c r="D907" i="3"/>
  <c r="E907" i="3"/>
  <c r="F907" i="3"/>
  <c r="I907" i="3"/>
  <c r="A908" i="3"/>
  <c r="B908" i="3"/>
  <c r="C908" i="3"/>
  <c r="D908" i="3"/>
  <c r="E908" i="3"/>
  <c r="F908" i="3"/>
  <c r="I908" i="3"/>
  <c r="A909" i="3"/>
  <c r="B909" i="3"/>
  <c r="C909" i="3"/>
  <c r="D909" i="3"/>
  <c r="E909" i="3"/>
  <c r="F909" i="3"/>
  <c r="I909" i="3"/>
  <c r="A910" i="3"/>
  <c r="B910" i="3"/>
  <c r="C910" i="3"/>
  <c r="D910" i="3"/>
  <c r="E910" i="3"/>
  <c r="F910" i="3"/>
  <c r="I910" i="3"/>
  <c r="A911" i="3"/>
  <c r="B911" i="3"/>
  <c r="C911" i="3"/>
  <c r="D911" i="3"/>
  <c r="E911" i="3"/>
  <c r="F911" i="3"/>
  <c r="I911" i="3"/>
  <c r="A912" i="3"/>
  <c r="B912" i="3"/>
  <c r="C912" i="3"/>
  <c r="D912" i="3"/>
  <c r="E912" i="3"/>
  <c r="F912" i="3"/>
  <c r="I912" i="3"/>
  <c r="A913" i="3"/>
  <c r="B913" i="3"/>
  <c r="C913" i="3"/>
  <c r="D913" i="3"/>
  <c r="E913" i="3"/>
  <c r="F913" i="3"/>
  <c r="I913" i="3"/>
  <c r="A914" i="3"/>
  <c r="B914" i="3"/>
  <c r="C914" i="3"/>
  <c r="D914" i="3"/>
  <c r="E914" i="3"/>
  <c r="F914" i="3"/>
  <c r="I914" i="3"/>
  <c r="A915" i="3"/>
  <c r="B915" i="3"/>
  <c r="C915" i="3"/>
  <c r="D915" i="3"/>
  <c r="E915" i="3"/>
  <c r="F915" i="3"/>
  <c r="I915" i="3"/>
  <c r="A916" i="3"/>
  <c r="B916" i="3"/>
  <c r="C916" i="3"/>
  <c r="D916" i="3"/>
  <c r="E916" i="3"/>
  <c r="F916" i="3"/>
  <c r="I916" i="3"/>
  <c r="A917" i="3"/>
  <c r="B917" i="3"/>
  <c r="C917" i="3"/>
  <c r="D917" i="3"/>
  <c r="E917" i="3"/>
  <c r="F917" i="3"/>
  <c r="I917" i="3"/>
  <c r="A918" i="3"/>
  <c r="B918" i="3"/>
  <c r="C918" i="3"/>
  <c r="D918" i="3"/>
  <c r="E918" i="3"/>
  <c r="F918" i="3"/>
  <c r="I918" i="3"/>
  <c r="A919" i="3"/>
  <c r="B919" i="3"/>
  <c r="C919" i="3"/>
  <c r="D919" i="3"/>
  <c r="E919" i="3"/>
  <c r="F919" i="3"/>
  <c r="I919" i="3"/>
  <c r="A920" i="3"/>
  <c r="B920" i="3"/>
  <c r="C920" i="3"/>
  <c r="D920" i="3"/>
  <c r="E920" i="3"/>
  <c r="F920" i="3"/>
  <c r="I920" i="3"/>
  <c r="A921" i="3"/>
  <c r="B921" i="3"/>
  <c r="C921" i="3"/>
  <c r="D921" i="3"/>
  <c r="E921" i="3"/>
  <c r="F921" i="3"/>
  <c r="I921" i="3"/>
  <c r="A922" i="3"/>
  <c r="B922" i="3"/>
  <c r="C922" i="3"/>
  <c r="D922" i="3"/>
  <c r="E922" i="3"/>
  <c r="F922" i="3"/>
  <c r="I922" i="3"/>
  <c r="A923" i="3"/>
  <c r="B923" i="3"/>
  <c r="C923" i="3"/>
  <c r="D923" i="3"/>
  <c r="E923" i="3"/>
  <c r="F923" i="3"/>
  <c r="I923" i="3"/>
  <c r="A924" i="3"/>
  <c r="B924" i="3"/>
  <c r="C924" i="3"/>
  <c r="D924" i="3"/>
  <c r="E924" i="3"/>
  <c r="F924" i="3"/>
  <c r="I924" i="3"/>
  <c r="A925" i="3"/>
  <c r="B925" i="3"/>
  <c r="C925" i="3"/>
  <c r="D925" i="3"/>
  <c r="E925" i="3"/>
  <c r="F925" i="3"/>
  <c r="I925" i="3"/>
  <c r="A926" i="3"/>
  <c r="B926" i="3"/>
  <c r="C926" i="3"/>
  <c r="D926" i="3"/>
  <c r="E926" i="3"/>
  <c r="F926" i="3"/>
  <c r="I926" i="3"/>
  <c r="A927" i="3"/>
  <c r="B927" i="3"/>
  <c r="C927" i="3"/>
  <c r="D927" i="3"/>
  <c r="E927" i="3"/>
  <c r="F927" i="3"/>
  <c r="I927" i="3"/>
  <c r="A928" i="3"/>
  <c r="B928" i="3"/>
  <c r="C928" i="3"/>
  <c r="D928" i="3"/>
  <c r="E928" i="3"/>
  <c r="F928" i="3"/>
  <c r="I928" i="3"/>
  <c r="A929" i="3"/>
  <c r="B929" i="3"/>
  <c r="C929" i="3"/>
  <c r="D929" i="3"/>
  <c r="E929" i="3"/>
  <c r="F929" i="3"/>
  <c r="I929" i="3"/>
  <c r="A930" i="3"/>
  <c r="B930" i="3"/>
  <c r="C930" i="3"/>
  <c r="D930" i="3"/>
  <c r="E930" i="3"/>
  <c r="F930" i="3"/>
  <c r="I930" i="3"/>
  <c r="A931" i="3"/>
  <c r="B931" i="3"/>
  <c r="C931" i="3"/>
  <c r="D931" i="3"/>
  <c r="E931" i="3"/>
  <c r="F931" i="3"/>
  <c r="I931" i="3"/>
  <c r="A932" i="3"/>
  <c r="B932" i="3"/>
  <c r="C932" i="3"/>
  <c r="D932" i="3"/>
  <c r="E932" i="3"/>
  <c r="F932" i="3"/>
  <c r="I932" i="3"/>
  <c r="A933" i="3"/>
  <c r="B933" i="3"/>
  <c r="C933" i="3"/>
  <c r="D933" i="3"/>
  <c r="E933" i="3"/>
  <c r="F933" i="3"/>
  <c r="I933" i="3"/>
  <c r="A934" i="3"/>
  <c r="B934" i="3"/>
  <c r="C934" i="3"/>
  <c r="D934" i="3"/>
  <c r="E934" i="3"/>
  <c r="F934" i="3"/>
  <c r="I934" i="3"/>
  <c r="A935" i="3"/>
  <c r="B935" i="3"/>
  <c r="C935" i="3"/>
  <c r="D935" i="3"/>
  <c r="E935" i="3"/>
  <c r="F935" i="3"/>
  <c r="I935" i="3"/>
  <c r="A936" i="3"/>
  <c r="B936" i="3"/>
  <c r="C936" i="3"/>
  <c r="D936" i="3"/>
  <c r="E936" i="3"/>
  <c r="F936" i="3"/>
  <c r="I936" i="3"/>
  <c r="A937" i="3"/>
  <c r="B937" i="3"/>
  <c r="C937" i="3"/>
  <c r="D937" i="3"/>
  <c r="E937" i="3"/>
  <c r="F937" i="3"/>
  <c r="I937" i="3"/>
  <c r="A938" i="3"/>
  <c r="B938" i="3"/>
  <c r="C938" i="3"/>
  <c r="D938" i="3"/>
  <c r="E938" i="3"/>
  <c r="F938" i="3"/>
  <c r="I938" i="3"/>
  <c r="A939" i="3"/>
  <c r="B939" i="3"/>
  <c r="C939" i="3"/>
  <c r="D939" i="3"/>
  <c r="E939" i="3"/>
  <c r="F939" i="3"/>
  <c r="I939" i="3"/>
  <c r="A940" i="3"/>
  <c r="B940" i="3"/>
  <c r="C940" i="3"/>
  <c r="D940" i="3"/>
  <c r="E940" i="3"/>
  <c r="F940" i="3"/>
  <c r="I940" i="3"/>
  <c r="A941" i="3"/>
  <c r="B941" i="3"/>
  <c r="C941" i="3"/>
  <c r="D941" i="3"/>
  <c r="E941" i="3"/>
  <c r="F941" i="3"/>
  <c r="I941" i="3"/>
  <c r="A942" i="3"/>
  <c r="B942" i="3"/>
  <c r="C942" i="3"/>
  <c r="D942" i="3"/>
  <c r="E942" i="3"/>
  <c r="F942" i="3"/>
  <c r="I942" i="3"/>
  <c r="A943" i="3"/>
  <c r="B943" i="3"/>
  <c r="C943" i="3"/>
  <c r="D943" i="3"/>
  <c r="E943" i="3"/>
  <c r="F943" i="3"/>
  <c r="I943" i="3"/>
  <c r="A944" i="3"/>
  <c r="B944" i="3"/>
  <c r="C944" i="3"/>
  <c r="D944" i="3"/>
  <c r="E944" i="3"/>
  <c r="F944" i="3"/>
  <c r="I944" i="3"/>
  <c r="A945" i="3"/>
  <c r="B945" i="3"/>
  <c r="C945" i="3"/>
  <c r="D945" i="3"/>
  <c r="E945" i="3"/>
  <c r="F945" i="3"/>
  <c r="I945" i="3"/>
  <c r="A946" i="3"/>
  <c r="B946" i="3"/>
  <c r="C946" i="3"/>
  <c r="D946" i="3"/>
  <c r="E946" i="3"/>
  <c r="F946" i="3"/>
  <c r="I946" i="3"/>
  <c r="A947" i="3"/>
  <c r="B947" i="3"/>
  <c r="C947" i="3"/>
  <c r="D947" i="3"/>
  <c r="E947" i="3"/>
  <c r="F947" i="3"/>
  <c r="I947" i="3"/>
  <c r="A948" i="3"/>
  <c r="B948" i="3"/>
  <c r="C948" i="3"/>
  <c r="D948" i="3"/>
  <c r="E948" i="3"/>
  <c r="F948" i="3"/>
  <c r="I948" i="3"/>
  <c r="A949" i="3"/>
  <c r="B949" i="3"/>
  <c r="C949" i="3"/>
  <c r="D949" i="3"/>
  <c r="E949" i="3"/>
  <c r="F949" i="3"/>
  <c r="I949" i="3"/>
  <c r="A950" i="3"/>
  <c r="B950" i="3"/>
  <c r="C950" i="3"/>
  <c r="D950" i="3"/>
  <c r="E950" i="3"/>
  <c r="F950" i="3"/>
  <c r="I950" i="3"/>
  <c r="A951" i="3"/>
  <c r="B951" i="3"/>
  <c r="C951" i="3"/>
  <c r="D951" i="3"/>
  <c r="E951" i="3"/>
  <c r="F951" i="3"/>
  <c r="I951" i="3"/>
  <c r="A952" i="3"/>
  <c r="B952" i="3"/>
  <c r="C952" i="3"/>
  <c r="D952" i="3"/>
  <c r="E952" i="3"/>
  <c r="F952" i="3"/>
  <c r="I952" i="3"/>
  <c r="A953" i="3"/>
  <c r="B953" i="3"/>
  <c r="C953" i="3"/>
  <c r="D953" i="3"/>
  <c r="E953" i="3"/>
  <c r="F953" i="3"/>
  <c r="I953" i="3"/>
  <c r="A954" i="3"/>
  <c r="B954" i="3"/>
  <c r="C954" i="3"/>
  <c r="D954" i="3"/>
  <c r="E954" i="3"/>
  <c r="F954" i="3"/>
  <c r="I954" i="3"/>
  <c r="A955" i="3"/>
  <c r="B955" i="3"/>
  <c r="C955" i="3"/>
  <c r="D955" i="3"/>
  <c r="E955" i="3"/>
  <c r="F955" i="3"/>
  <c r="I955" i="3"/>
  <c r="A956" i="3"/>
  <c r="B956" i="3"/>
  <c r="C956" i="3"/>
  <c r="D956" i="3"/>
  <c r="E956" i="3"/>
  <c r="F956" i="3"/>
  <c r="I956" i="3"/>
  <c r="A957" i="3"/>
  <c r="B957" i="3"/>
  <c r="C957" i="3"/>
  <c r="D957" i="3"/>
  <c r="E957" i="3"/>
  <c r="F957" i="3"/>
  <c r="I957" i="3"/>
  <c r="A958" i="3"/>
  <c r="B958" i="3"/>
  <c r="C958" i="3"/>
  <c r="D958" i="3"/>
  <c r="E958" i="3"/>
  <c r="F958" i="3"/>
  <c r="I958" i="3"/>
  <c r="A959" i="3"/>
  <c r="B959" i="3"/>
  <c r="C959" i="3"/>
  <c r="D959" i="3"/>
  <c r="E959" i="3"/>
  <c r="F959" i="3"/>
  <c r="I959" i="3"/>
  <c r="A960" i="3"/>
  <c r="B960" i="3"/>
  <c r="C960" i="3"/>
  <c r="D960" i="3"/>
  <c r="E960" i="3"/>
  <c r="F960" i="3"/>
  <c r="I960" i="3"/>
  <c r="A961" i="3"/>
  <c r="B961" i="3"/>
  <c r="C961" i="3"/>
  <c r="D961" i="3"/>
  <c r="E961" i="3"/>
  <c r="F961" i="3"/>
  <c r="I961" i="3"/>
  <c r="A962" i="3"/>
  <c r="B962" i="3"/>
  <c r="C962" i="3"/>
  <c r="D962" i="3"/>
  <c r="E962" i="3"/>
  <c r="F962" i="3"/>
  <c r="I962" i="3"/>
  <c r="A963" i="3"/>
  <c r="B963" i="3"/>
  <c r="C963" i="3"/>
  <c r="D963" i="3"/>
  <c r="E963" i="3"/>
  <c r="F963" i="3"/>
  <c r="I963" i="3"/>
  <c r="A964" i="3"/>
  <c r="B964" i="3"/>
  <c r="C964" i="3"/>
  <c r="D964" i="3"/>
  <c r="E964" i="3"/>
  <c r="F964" i="3"/>
  <c r="I964" i="3"/>
  <c r="A965" i="3"/>
  <c r="B965" i="3"/>
  <c r="C965" i="3"/>
  <c r="D965" i="3"/>
  <c r="E965" i="3"/>
  <c r="F965" i="3"/>
  <c r="I965" i="3"/>
  <c r="A966" i="3"/>
  <c r="B966" i="3"/>
  <c r="C966" i="3"/>
  <c r="D966" i="3"/>
  <c r="E966" i="3"/>
  <c r="F966" i="3"/>
  <c r="I966" i="3"/>
  <c r="A967" i="3"/>
  <c r="B967" i="3"/>
  <c r="C967" i="3"/>
  <c r="D967" i="3"/>
  <c r="E967" i="3"/>
  <c r="F967" i="3"/>
  <c r="I967" i="3"/>
  <c r="A968" i="3"/>
  <c r="B968" i="3"/>
  <c r="C968" i="3"/>
  <c r="D968" i="3"/>
  <c r="E968" i="3"/>
  <c r="F968" i="3"/>
  <c r="I968" i="3"/>
  <c r="A969" i="3"/>
  <c r="B969" i="3"/>
  <c r="C969" i="3"/>
  <c r="D969" i="3"/>
  <c r="E969" i="3"/>
  <c r="F969" i="3"/>
  <c r="I969" i="3"/>
  <c r="A970" i="3"/>
  <c r="B970" i="3"/>
  <c r="C970" i="3"/>
  <c r="D970" i="3"/>
  <c r="E970" i="3"/>
  <c r="F970" i="3"/>
  <c r="I970" i="3"/>
  <c r="A971" i="3"/>
  <c r="B971" i="3"/>
  <c r="C971" i="3"/>
  <c r="D971" i="3"/>
  <c r="E971" i="3"/>
  <c r="F971" i="3"/>
  <c r="I971" i="3"/>
  <c r="A972" i="3"/>
  <c r="B972" i="3"/>
  <c r="C972" i="3"/>
  <c r="D972" i="3"/>
  <c r="E972" i="3"/>
  <c r="F972" i="3"/>
  <c r="I972" i="3"/>
  <c r="A973" i="3"/>
  <c r="B973" i="3"/>
  <c r="C973" i="3"/>
  <c r="D973" i="3"/>
  <c r="E973" i="3"/>
  <c r="F973" i="3"/>
  <c r="I973" i="3"/>
  <c r="A974" i="3"/>
  <c r="B974" i="3"/>
  <c r="C974" i="3"/>
  <c r="D974" i="3"/>
  <c r="E974" i="3"/>
  <c r="F974" i="3"/>
  <c r="I974" i="3"/>
  <c r="A975" i="3"/>
  <c r="B975" i="3"/>
  <c r="C975" i="3"/>
  <c r="D975" i="3"/>
  <c r="E975" i="3"/>
  <c r="F975" i="3"/>
  <c r="I975" i="3"/>
  <c r="A976" i="3"/>
  <c r="B976" i="3"/>
  <c r="C976" i="3"/>
  <c r="D976" i="3"/>
  <c r="E976" i="3"/>
  <c r="F976" i="3"/>
  <c r="I976" i="3"/>
  <c r="A977" i="3"/>
  <c r="B977" i="3"/>
  <c r="C977" i="3"/>
  <c r="D977" i="3"/>
  <c r="E977" i="3"/>
  <c r="F977" i="3"/>
  <c r="I977" i="3"/>
  <c r="A978" i="3"/>
  <c r="B978" i="3"/>
  <c r="C978" i="3"/>
  <c r="D978" i="3"/>
  <c r="E978" i="3"/>
  <c r="F978" i="3"/>
  <c r="I978" i="3"/>
  <c r="A979" i="3"/>
  <c r="B979" i="3"/>
  <c r="C979" i="3"/>
  <c r="D979" i="3"/>
  <c r="E979" i="3"/>
  <c r="F979" i="3"/>
  <c r="I979" i="3"/>
  <c r="A980" i="3"/>
  <c r="B980" i="3"/>
  <c r="C980" i="3"/>
  <c r="D980" i="3"/>
  <c r="E980" i="3"/>
  <c r="F980" i="3"/>
  <c r="I980" i="3"/>
  <c r="A981" i="3"/>
  <c r="B981" i="3"/>
  <c r="C981" i="3"/>
  <c r="D981" i="3"/>
  <c r="E981" i="3"/>
  <c r="F981" i="3"/>
  <c r="I981" i="3"/>
  <c r="A982" i="3"/>
  <c r="B982" i="3"/>
  <c r="C982" i="3"/>
  <c r="D982" i="3"/>
  <c r="E982" i="3"/>
  <c r="F982" i="3"/>
  <c r="I982" i="3"/>
  <c r="A983" i="3"/>
  <c r="B983" i="3"/>
  <c r="C983" i="3"/>
  <c r="D983" i="3"/>
  <c r="E983" i="3"/>
  <c r="F983" i="3"/>
  <c r="I983" i="3"/>
  <c r="A984" i="3"/>
  <c r="B984" i="3"/>
  <c r="C984" i="3"/>
  <c r="D984" i="3"/>
  <c r="E984" i="3"/>
  <c r="F984" i="3"/>
  <c r="I984" i="3"/>
  <c r="A985" i="3"/>
  <c r="B985" i="3"/>
  <c r="C985" i="3"/>
  <c r="D985" i="3"/>
  <c r="E985" i="3"/>
  <c r="F985" i="3"/>
  <c r="I985" i="3"/>
  <c r="A986" i="3"/>
  <c r="B986" i="3"/>
  <c r="C986" i="3"/>
  <c r="D986" i="3"/>
  <c r="E986" i="3"/>
  <c r="F986" i="3"/>
  <c r="I986" i="3"/>
  <c r="A987" i="3"/>
  <c r="B987" i="3"/>
  <c r="C987" i="3"/>
  <c r="D987" i="3"/>
  <c r="E987" i="3"/>
  <c r="F987" i="3"/>
  <c r="I987" i="3"/>
  <c r="A988" i="3"/>
  <c r="B988" i="3"/>
  <c r="C988" i="3"/>
  <c r="D988" i="3"/>
  <c r="E988" i="3"/>
  <c r="F988" i="3"/>
  <c r="I988" i="3"/>
  <c r="A989" i="3"/>
  <c r="B989" i="3"/>
  <c r="C989" i="3"/>
  <c r="D989" i="3"/>
  <c r="E989" i="3"/>
  <c r="F989" i="3"/>
  <c r="I989" i="3"/>
  <c r="A990" i="3"/>
  <c r="B990" i="3"/>
  <c r="C990" i="3"/>
  <c r="D990" i="3"/>
  <c r="E990" i="3"/>
  <c r="F990" i="3"/>
  <c r="I990" i="3"/>
  <c r="A991" i="3"/>
  <c r="B991" i="3"/>
  <c r="C991" i="3"/>
  <c r="D991" i="3"/>
  <c r="E991" i="3"/>
  <c r="F991" i="3"/>
  <c r="I991" i="3"/>
  <c r="A992" i="3"/>
  <c r="B992" i="3"/>
  <c r="C992" i="3"/>
  <c r="D992" i="3"/>
  <c r="E992" i="3"/>
  <c r="F992" i="3"/>
  <c r="I992" i="3"/>
  <c r="A993" i="3"/>
  <c r="B993" i="3"/>
  <c r="C993" i="3"/>
  <c r="D993" i="3"/>
  <c r="E993" i="3"/>
  <c r="F993" i="3"/>
  <c r="I993" i="3"/>
  <c r="A994" i="3"/>
  <c r="B994" i="3"/>
  <c r="C994" i="3"/>
  <c r="D994" i="3"/>
  <c r="E994" i="3"/>
  <c r="F994" i="3"/>
  <c r="I994" i="3"/>
  <c r="A995" i="3"/>
  <c r="B995" i="3"/>
  <c r="C995" i="3"/>
  <c r="D995" i="3"/>
  <c r="E995" i="3"/>
  <c r="F995" i="3"/>
  <c r="I995" i="3"/>
  <c r="A996" i="3"/>
  <c r="B996" i="3"/>
  <c r="C996" i="3"/>
  <c r="D996" i="3"/>
  <c r="E996" i="3"/>
  <c r="F996" i="3"/>
  <c r="I996" i="3"/>
  <c r="A997" i="3"/>
  <c r="B997" i="3"/>
  <c r="C997" i="3"/>
  <c r="D997" i="3"/>
  <c r="E997" i="3"/>
  <c r="F997" i="3"/>
  <c r="I997" i="3"/>
  <c r="A998" i="3"/>
  <c r="B998" i="3"/>
  <c r="C998" i="3"/>
  <c r="D998" i="3"/>
  <c r="E998" i="3"/>
  <c r="F998" i="3"/>
  <c r="I998" i="3"/>
  <c r="A999" i="3"/>
  <c r="B999" i="3"/>
  <c r="C999" i="3"/>
  <c r="D999" i="3"/>
  <c r="E999" i="3"/>
  <c r="F999" i="3"/>
  <c r="I999" i="3"/>
  <c r="A1000" i="3"/>
  <c r="B1000" i="3"/>
  <c r="C1000" i="3"/>
  <c r="D1000" i="3"/>
  <c r="E1000" i="3"/>
  <c r="F1000" i="3"/>
  <c r="I1000" i="3"/>
  <c r="A1001" i="3"/>
  <c r="B1001" i="3"/>
  <c r="C1001" i="3"/>
  <c r="D1001" i="3"/>
  <c r="E1001" i="3"/>
  <c r="F1001" i="3"/>
  <c r="I1001" i="3"/>
  <c r="A1002" i="3"/>
  <c r="B1002" i="3"/>
  <c r="C1002" i="3"/>
  <c r="D1002" i="3"/>
  <c r="E1002" i="3"/>
  <c r="F1002" i="3"/>
  <c r="I1002" i="3"/>
  <c r="B2" i="3"/>
  <c r="C2" i="3"/>
  <c r="D2" i="3"/>
  <c r="E2" i="3"/>
  <c r="F2" i="3"/>
  <c r="I2" i="3"/>
  <c r="BN1" i="3"/>
  <c r="AG33" i="4"/>
  <c r="AG32" i="4"/>
  <c r="AG31" i="4"/>
  <c r="AG30" i="4"/>
  <c r="AG29" i="4"/>
  <c r="AG28" i="4"/>
  <c r="AH33" i="4"/>
  <c r="AH27" i="4"/>
  <c r="AG27" i="4"/>
  <c r="A986" i="4" l="1"/>
  <c r="T986" i="4"/>
  <c r="A987" i="4"/>
  <c r="T987" i="4"/>
  <c r="T988" i="4"/>
  <c r="T989" i="4"/>
  <c r="T990" i="4"/>
  <c r="T991" i="4"/>
  <c r="T992" i="4"/>
  <c r="T993" i="4"/>
  <c r="T994" i="4"/>
  <c r="T995" i="4"/>
  <c r="T12" i="4" l="1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49" i="4"/>
  <c r="T950" i="4"/>
  <c r="T951" i="4"/>
  <c r="T952" i="4"/>
  <c r="T953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67" i="4"/>
  <c r="T968" i="4"/>
  <c r="T969" i="4"/>
  <c r="T970" i="4"/>
  <c r="T971" i="4"/>
  <c r="T972" i="4"/>
  <c r="T973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11" i="4"/>
  <c r="T10" i="4"/>
  <c r="T4" i="4"/>
  <c r="T5" i="4"/>
  <c r="T6" i="4"/>
  <c r="T7" i="4"/>
  <c r="T8" i="4"/>
  <c r="T9" i="4"/>
  <c r="T3" i="4"/>
  <c r="BC1" i="3"/>
  <c r="AR1" i="3"/>
  <c r="AG1" i="3"/>
  <c r="V1" i="3"/>
  <c r="K1" i="3"/>
  <c r="X2" i="4"/>
  <c r="A2" i="3" l="1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K2" i="4" l="1"/>
  <c r="J2" i="4"/>
  <c r="Y995" i="4"/>
  <c r="Y991" i="4"/>
  <c r="Y1003" i="4"/>
  <c r="Y1001" i="4"/>
  <c r="Y1002" i="4"/>
  <c r="Y988" i="4"/>
  <c r="Y1000" i="4"/>
  <c r="Y1004" i="4"/>
  <c r="Y992" i="4"/>
  <c r="Y997" i="4"/>
  <c r="Y990" i="4"/>
  <c r="Y998" i="4"/>
  <c r="Y989" i="4"/>
  <c r="Y999" i="4"/>
  <c r="Y996" i="4"/>
  <c r="Y994" i="4"/>
  <c r="Y993" i="4"/>
  <c r="Y987" i="4"/>
  <c r="Y986" i="4"/>
  <c r="Y14" i="4"/>
  <c r="Y46" i="4"/>
  <c r="Y78" i="4"/>
  <c r="Y118" i="4"/>
  <c r="Y166" i="4"/>
  <c r="Y214" i="4"/>
  <c r="Y246" i="4"/>
  <c r="Y278" i="4"/>
  <c r="Y350" i="4"/>
  <c r="Y390" i="4"/>
  <c r="Y438" i="4"/>
  <c r="Y31" i="4"/>
  <c r="Y71" i="4"/>
  <c r="Y95" i="4"/>
  <c r="Y127" i="4"/>
  <c r="Y159" i="4"/>
  <c r="Y199" i="4"/>
  <c r="Y231" i="4"/>
  <c r="Y255" i="4"/>
  <c r="Y287" i="4"/>
  <c r="Y327" i="4"/>
  <c r="Y359" i="4"/>
  <c r="Y399" i="4"/>
  <c r="Y439" i="4"/>
  <c r="Y32" i="4"/>
  <c r="Y72" i="4"/>
  <c r="Y112" i="4"/>
  <c r="Y152" i="4"/>
  <c r="Y176" i="4"/>
  <c r="Y208" i="4"/>
  <c r="Y240" i="4"/>
  <c r="Y264" i="4"/>
  <c r="Y304" i="4"/>
  <c r="Y336" i="4"/>
  <c r="Y376" i="4"/>
  <c r="Y424" i="4"/>
  <c r="Y456" i="4"/>
  <c r="Y496" i="4"/>
  <c r="Y25" i="4"/>
  <c r="Y57" i="4"/>
  <c r="Y105" i="4"/>
  <c r="Y145" i="4"/>
  <c r="Y185" i="4"/>
  <c r="Y217" i="4"/>
  <c r="Y249" i="4"/>
  <c r="Y289" i="4"/>
  <c r="Y321" i="4"/>
  <c r="Y361" i="4"/>
  <c r="Y393" i="4"/>
  <c r="Y433" i="4"/>
  <c r="Y465" i="4"/>
  <c r="Y489" i="4"/>
  <c r="Y521" i="4"/>
  <c r="Y545" i="4"/>
  <c r="Y10" i="4"/>
  <c r="Y42" i="4"/>
  <c r="Y66" i="4"/>
  <c r="Y74" i="4"/>
  <c r="Y5" i="4"/>
  <c r="Y13" i="4"/>
  <c r="Y21" i="4"/>
  <c r="Y29" i="4"/>
  <c r="Y37" i="4"/>
  <c r="Y45" i="4"/>
  <c r="Y53" i="4"/>
  <c r="Y61" i="4"/>
  <c r="Y69" i="4"/>
  <c r="Y77" i="4"/>
  <c r="Y85" i="4"/>
  <c r="Y93" i="4"/>
  <c r="Y101" i="4"/>
  <c r="Y109" i="4"/>
  <c r="Y117" i="4"/>
  <c r="Y125" i="4"/>
  <c r="Y133" i="4"/>
  <c r="Y141" i="4"/>
  <c r="Y149" i="4"/>
  <c r="Y157" i="4"/>
  <c r="Y165" i="4"/>
  <c r="Y173" i="4"/>
  <c r="Y181" i="4"/>
  <c r="Y189" i="4"/>
  <c r="Y197" i="4"/>
  <c r="Y205" i="4"/>
  <c r="Y213" i="4"/>
  <c r="Y221" i="4"/>
  <c r="Y229" i="4"/>
  <c r="Y237" i="4"/>
  <c r="Y245" i="4"/>
  <c r="Y253" i="4"/>
  <c r="Y261" i="4"/>
  <c r="Y269" i="4"/>
  <c r="Y277" i="4"/>
  <c r="Y285" i="4"/>
  <c r="Y293" i="4"/>
  <c r="Y301" i="4"/>
  <c r="Y309" i="4"/>
  <c r="Y317" i="4"/>
  <c r="Y325" i="4"/>
  <c r="Y333" i="4"/>
  <c r="Y341" i="4"/>
  <c r="Y349" i="4"/>
  <c r="Y357" i="4"/>
  <c r="Y365" i="4"/>
  <c r="Y373" i="4"/>
  <c r="Y381" i="4"/>
  <c r="Y389" i="4"/>
  <c r="Y397" i="4"/>
  <c r="Y405" i="4"/>
  <c r="Y413" i="4"/>
  <c r="Y421" i="4"/>
  <c r="Y429" i="4"/>
  <c r="Y437" i="4"/>
  <c r="Y445" i="4"/>
  <c r="Y453" i="4"/>
  <c r="Y461" i="4"/>
  <c r="Y469" i="4"/>
  <c r="Y477" i="4"/>
  <c r="Y485" i="4"/>
  <c r="Y493" i="4"/>
  <c r="Y501" i="4"/>
  <c r="Y509" i="4"/>
  <c r="Y517" i="4"/>
  <c r="Y525" i="4"/>
  <c r="Y533" i="4"/>
  <c r="Y541" i="4"/>
  <c r="Y549" i="4"/>
  <c r="Y557" i="4"/>
  <c r="Y565" i="4"/>
  <c r="Y573" i="4"/>
  <c r="Y581" i="4"/>
  <c r="Y589" i="4"/>
  <c r="Y597" i="4"/>
  <c r="Y605" i="4"/>
  <c r="Y613" i="4"/>
  <c r="Y621" i="4"/>
  <c r="Y629" i="4"/>
  <c r="Y637" i="4"/>
  <c r="Y645" i="4"/>
  <c r="Y653" i="4"/>
  <c r="Y661" i="4"/>
  <c r="Y669" i="4"/>
  <c r="Y677" i="4"/>
  <c r="Y685" i="4"/>
  <c r="Y693" i="4"/>
  <c r="Y701" i="4"/>
  <c r="Y709" i="4"/>
  <c r="Y717" i="4"/>
  <c r="Y725" i="4"/>
  <c r="Y733" i="4"/>
  <c r="Y741" i="4"/>
  <c r="Y749" i="4"/>
  <c r="Y757" i="4"/>
  <c r="Y765" i="4"/>
  <c r="Y773" i="4"/>
  <c r="Y781" i="4"/>
  <c r="Y789" i="4"/>
  <c r="Y797" i="4"/>
  <c r="Y805" i="4"/>
  <c r="Y813" i="4"/>
  <c r="Y821" i="4"/>
  <c r="Y829" i="4"/>
  <c r="Y837" i="4"/>
  <c r="Y845" i="4"/>
  <c r="Y853" i="4"/>
  <c r="Y861" i="4"/>
  <c r="Y869" i="4"/>
  <c r="Y877" i="4"/>
  <c r="Y885" i="4"/>
  <c r="Y893" i="4"/>
  <c r="Y901" i="4"/>
  <c r="Y909" i="4"/>
  <c r="Y917" i="4"/>
  <c r="Y925" i="4"/>
  <c r="Y933" i="4"/>
  <c r="Y941" i="4"/>
  <c r="Y949" i="4"/>
  <c r="Y957" i="4"/>
  <c r="Y965" i="4"/>
  <c r="Y973" i="4"/>
  <c r="Y981" i="4"/>
  <c r="Y198" i="4"/>
  <c r="Y358" i="4"/>
  <c r="Y430" i="4"/>
  <c r="Y446" i="4"/>
  <c r="Y454" i="4"/>
  <c r="Y462" i="4"/>
  <c r="Y470" i="4"/>
  <c r="Y478" i="4"/>
  <c r="Y486" i="4"/>
  <c r="Y494" i="4"/>
  <c r="Y502" i="4"/>
  <c r="Y510" i="4"/>
  <c r="Y518" i="4"/>
  <c r="Y526" i="4"/>
  <c r="Y534" i="4"/>
  <c r="Y542" i="4"/>
  <c r="Y550" i="4"/>
  <c r="Y558" i="4"/>
  <c r="Y566" i="4"/>
  <c r="Y574" i="4"/>
  <c r="Y582" i="4"/>
  <c r="Y590" i="4"/>
  <c r="Y598" i="4"/>
  <c r="Y606" i="4"/>
  <c r="Y614" i="4"/>
  <c r="Y622" i="4"/>
  <c r="Y630" i="4"/>
  <c r="Y638" i="4"/>
  <c r="Y646" i="4"/>
  <c r="Y654" i="4"/>
  <c r="Y662" i="4"/>
  <c r="Y670" i="4"/>
  <c r="Y678" i="4"/>
  <c r="Y686" i="4"/>
  <c r="Y694" i="4"/>
  <c r="Y702" i="4"/>
  <c r="Y710" i="4"/>
  <c r="Y718" i="4"/>
  <c r="Y726" i="4"/>
  <c r="Y734" i="4"/>
  <c r="Y742" i="4"/>
  <c r="Y750" i="4"/>
  <c r="Y758" i="4"/>
  <c r="Y766" i="4"/>
  <c r="Y774" i="4"/>
  <c r="Y782" i="4"/>
  <c r="Y790" i="4"/>
  <c r="Y798" i="4"/>
  <c r="Y806" i="4"/>
  <c r="Y814" i="4"/>
  <c r="Y822" i="4"/>
  <c r="Y830" i="4"/>
  <c r="Y838" i="4"/>
  <c r="Y846" i="4"/>
  <c r="Y854" i="4"/>
  <c r="Y862" i="4"/>
  <c r="Y870" i="4"/>
  <c r="Y878" i="4"/>
  <c r="Y886" i="4"/>
  <c r="Y894" i="4"/>
  <c r="Y902" i="4"/>
  <c r="Y910" i="4"/>
  <c r="Y918" i="4"/>
  <c r="Y926" i="4"/>
  <c r="Y934" i="4"/>
  <c r="Y942" i="4"/>
  <c r="Y950" i="4"/>
  <c r="Y958" i="4"/>
  <c r="Y966" i="4"/>
  <c r="Y974" i="4"/>
  <c r="Y982" i="4"/>
  <c r="Y22" i="4"/>
  <c r="Y182" i="4"/>
  <c r="Y326" i="4"/>
  <c r="Y175" i="4"/>
  <c r="Y319" i="4"/>
  <c r="Y415" i="4"/>
  <c r="Y455" i="4"/>
  <c r="Y463" i="4"/>
  <c r="Y471" i="4"/>
  <c r="Y479" i="4"/>
  <c r="Y487" i="4"/>
  <c r="Y495" i="4"/>
  <c r="Y503" i="4"/>
  <c r="Y511" i="4"/>
  <c r="Y519" i="4"/>
  <c r="Y527" i="4"/>
  <c r="Y535" i="4"/>
  <c r="Y543" i="4"/>
  <c r="Y551" i="4"/>
  <c r="Y559" i="4"/>
  <c r="Y567" i="4"/>
  <c r="Y575" i="4"/>
  <c r="Y583" i="4"/>
  <c r="Y591" i="4"/>
  <c r="Y599" i="4"/>
  <c r="Y607" i="4"/>
  <c r="Y615" i="4"/>
  <c r="Y623" i="4"/>
  <c r="Y631" i="4"/>
  <c r="Y639" i="4"/>
  <c r="Y647" i="4"/>
  <c r="Y655" i="4"/>
  <c r="Y663" i="4"/>
  <c r="Y671" i="4"/>
  <c r="Y679" i="4"/>
  <c r="Y687" i="4"/>
  <c r="Y695" i="4"/>
  <c r="Y703" i="4"/>
  <c r="Y711" i="4"/>
  <c r="Y719" i="4"/>
  <c r="Y727" i="4"/>
  <c r="Y735" i="4"/>
  <c r="Y743" i="4"/>
  <c r="Y751" i="4"/>
  <c r="Y759" i="4"/>
  <c r="Y767" i="4"/>
  <c r="Y775" i="4"/>
  <c r="Y783" i="4"/>
  <c r="Y791" i="4"/>
  <c r="Y799" i="4"/>
  <c r="Y807" i="4"/>
  <c r="Y815" i="4"/>
  <c r="Y823" i="4"/>
  <c r="Y831" i="4"/>
  <c r="Y839" i="4"/>
  <c r="Y847" i="4"/>
  <c r="Y855" i="4"/>
  <c r="Y863" i="4"/>
  <c r="Y871" i="4"/>
  <c r="Y879" i="4"/>
  <c r="Y887" i="4"/>
  <c r="Y895" i="4"/>
  <c r="Y903" i="4"/>
  <c r="Y911" i="4"/>
  <c r="Y919" i="4"/>
  <c r="Y927" i="4"/>
  <c r="Y935" i="4"/>
  <c r="Y943" i="4"/>
  <c r="Y951" i="4"/>
  <c r="Y959" i="4"/>
  <c r="Y967" i="4"/>
  <c r="Y975" i="4"/>
  <c r="Y983" i="4"/>
  <c r="Y150" i="4"/>
  <c r="Y310" i="4"/>
  <c r="Y88" i="4"/>
  <c r="Y288" i="4"/>
  <c r="Y400" i="4"/>
  <c r="Y472" i="4"/>
  <c r="Y512" i="4"/>
  <c r="Y520" i="4"/>
  <c r="Y528" i="4"/>
  <c r="Y536" i="4"/>
  <c r="Y544" i="4"/>
  <c r="Y552" i="4"/>
  <c r="Y560" i="4"/>
  <c r="Y568" i="4"/>
  <c r="Y576" i="4"/>
  <c r="Y584" i="4"/>
  <c r="Y592" i="4"/>
  <c r="Y600" i="4"/>
  <c r="Y608" i="4"/>
  <c r="Y616" i="4"/>
  <c r="Y624" i="4"/>
  <c r="Y632" i="4"/>
  <c r="Y640" i="4"/>
  <c r="Y648" i="4"/>
  <c r="Y656" i="4"/>
  <c r="Y664" i="4"/>
  <c r="Y672" i="4"/>
  <c r="Y680" i="4"/>
  <c r="Y688" i="4"/>
  <c r="Y696" i="4"/>
  <c r="Y704" i="4"/>
  <c r="Y712" i="4"/>
  <c r="Y720" i="4"/>
  <c r="Y728" i="4"/>
  <c r="Y736" i="4"/>
  <c r="Y744" i="4"/>
  <c r="Y752" i="4"/>
  <c r="Y760" i="4"/>
  <c r="Y768" i="4"/>
  <c r="Y776" i="4"/>
  <c r="Y784" i="4"/>
  <c r="Y792" i="4"/>
  <c r="Y800" i="4"/>
  <c r="Y808" i="4"/>
  <c r="Y816" i="4"/>
  <c r="Y824" i="4"/>
  <c r="Y832" i="4"/>
  <c r="Y840" i="4"/>
  <c r="Y848" i="4"/>
  <c r="Y856" i="4"/>
  <c r="Y864" i="4"/>
  <c r="Y872" i="4"/>
  <c r="Y880" i="4"/>
  <c r="Y888" i="4"/>
  <c r="Y896" i="4"/>
  <c r="Y904" i="4"/>
  <c r="Y912" i="4"/>
  <c r="Y920" i="4"/>
  <c r="Y928" i="4"/>
  <c r="Y936" i="4"/>
  <c r="Y944" i="4"/>
  <c r="Y952" i="4"/>
  <c r="Y960" i="4"/>
  <c r="Y968" i="4"/>
  <c r="Y976" i="4"/>
  <c r="Y984" i="4"/>
  <c r="Y142" i="4"/>
  <c r="Y318" i="4"/>
  <c r="Y273" i="4"/>
  <c r="Y537" i="4"/>
  <c r="Y577" i="4"/>
  <c r="Y585" i="4"/>
  <c r="Y593" i="4"/>
  <c r="Y601" i="4"/>
  <c r="Y609" i="4"/>
  <c r="Y617" i="4"/>
  <c r="Y625" i="4"/>
  <c r="Y633" i="4"/>
  <c r="Y641" i="4"/>
  <c r="Y649" i="4"/>
  <c r="Y657" i="4"/>
  <c r="Y665" i="4"/>
  <c r="Y673" i="4"/>
  <c r="Y681" i="4"/>
  <c r="Y689" i="4"/>
  <c r="Y697" i="4"/>
  <c r="Y705" i="4"/>
  <c r="Y713" i="4"/>
  <c r="Y721" i="4"/>
  <c r="Y729" i="4"/>
  <c r="Y737" i="4"/>
  <c r="Y745" i="4"/>
  <c r="Y753" i="4"/>
  <c r="Y761" i="4"/>
  <c r="Y769" i="4"/>
  <c r="Y777" i="4"/>
  <c r="Y785" i="4"/>
  <c r="Y793" i="4"/>
  <c r="Y801" i="4"/>
  <c r="Y809" i="4"/>
  <c r="Y817" i="4"/>
  <c r="Y825" i="4"/>
  <c r="Y833" i="4"/>
  <c r="Y841" i="4"/>
  <c r="Y849" i="4"/>
  <c r="Y857" i="4"/>
  <c r="Y865" i="4"/>
  <c r="Y873" i="4"/>
  <c r="Y881" i="4"/>
  <c r="Y889" i="4"/>
  <c r="Y897" i="4"/>
  <c r="Y905" i="4"/>
  <c r="Y913" i="4"/>
  <c r="Y921" i="4"/>
  <c r="Y929" i="4"/>
  <c r="Y937" i="4"/>
  <c r="Y945" i="4"/>
  <c r="Y953" i="4"/>
  <c r="Y961" i="4"/>
  <c r="Y969" i="4"/>
  <c r="Y977" i="4"/>
  <c r="Y985" i="4"/>
  <c r="Y30" i="4"/>
  <c r="Y62" i="4"/>
  <c r="Y94" i="4"/>
  <c r="Y126" i="4"/>
  <c r="Y174" i="4"/>
  <c r="Y222" i="4"/>
  <c r="Y254" i="4"/>
  <c r="Y286" i="4"/>
  <c r="Y334" i="4"/>
  <c r="Y374" i="4"/>
  <c r="Y406" i="4"/>
  <c r="Y23" i="4"/>
  <c r="Y47" i="4"/>
  <c r="Y63" i="4"/>
  <c r="Y103" i="4"/>
  <c r="Y135" i="4"/>
  <c r="Y167" i="4"/>
  <c r="Y207" i="4"/>
  <c r="Y239" i="4"/>
  <c r="Y271" i="4"/>
  <c r="Y295" i="4"/>
  <c r="Y343" i="4"/>
  <c r="Y375" i="4"/>
  <c r="Y407" i="4"/>
  <c r="Y431" i="4"/>
  <c r="Y16" i="4"/>
  <c r="Y48" i="4"/>
  <c r="Y80" i="4"/>
  <c r="Y120" i="4"/>
  <c r="Y144" i="4"/>
  <c r="Y184" i="4"/>
  <c r="Y216" i="4"/>
  <c r="Y248" i="4"/>
  <c r="Y280" i="4"/>
  <c r="Y312" i="4"/>
  <c r="Y344" i="4"/>
  <c r="Y384" i="4"/>
  <c r="Y416" i="4"/>
  <c r="Y448" i="4"/>
  <c r="Y480" i="4"/>
  <c r="Y9" i="4"/>
  <c r="Y33" i="4"/>
  <c r="Y65" i="4"/>
  <c r="Y89" i="4"/>
  <c r="Y129" i="4"/>
  <c r="Y169" i="4"/>
  <c r="Y201" i="4"/>
  <c r="Y233" i="4"/>
  <c r="Y265" i="4"/>
  <c r="Y313" i="4"/>
  <c r="Y345" i="4"/>
  <c r="Y369" i="4"/>
  <c r="Y409" i="4"/>
  <c r="Y441" i="4"/>
  <c r="Y473" i="4"/>
  <c r="Y513" i="4"/>
  <c r="Y553" i="4"/>
  <c r="Y34" i="4"/>
  <c r="Y98" i="4"/>
  <c r="Y106" i="4"/>
  <c r="Y114" i="4"/>
  <c r="Y122" i="4"/>
  <c r="Y130" i="4"/>
  <c r="Y138" i="4"/>
  <c r="Y146" i="4"/>
  <c r="Y154" i="4"/>
  <c r="Y162" i="4"/>
  <c r="Y170" i="4"/>
  <c r="Y178" i="4"/>
  <c r="Y186" i="4"/>
  <c r="Y194" i="4"/>
  <c r="Y202" i="4"/>
  <c r="Y210" i="4"/>
  <c r="Y218" i="4"/>
  <c r="Y226" i="4"/>
  <c r="Y234" i="4"/>
  <c r="Y242" i="4"/>
  <c r="Y250" i="4"/>
  <c r="Y258" i="4"/>
  <c r="Y266" i="4"/>
  <c r="Y274" i="4"/>
  <c r="Y282" i="4"/>
  <c r="Y290" i="4"/>
  <c r="Y298" i="4"/>
  <c r="Y306" i="4"/>
  <c r="Y314" i="4"/>
  <c r="Y322" i="4"/>
  <c r="Y330" i="4"/>
  <c r="Y338" i="4"/>
  <c r="Y346" i="4"/>
  <c r="Y354" i="4"/>
  <c r="Y362" i="4"/>
  <c r="Y370" i="4"/>
  <c r="Y378" i="4"/>
  <c r="Y386" i="4"/>
  <c r="Y394" i="4"/>
  <c r="Y402" i="4"/>
  <c r="Y410" i="4"/>
  <c r="Y418" i="4"/>
  <c r="Y426" i="4"/>
  <c r="Y434" i="4"/>
  <c r="Y442" i="4"/>
  <c r="Y450" i="4"/>
  <c r="Y458" i="4"/>
  <c r="Y466" i="4"/>
  <c r="Y474" i="4"/>
  <c r="Y482" i="4"/>
  <c r="Y490" i="4"/>
  <c r="Y498" i="4"/>
  <c r="Y506" i="4"/>
  <c r="Y514" i="4"/>
  <c r="Y522" i="4"/>
  <c r="Y530" i="4"/>
  <c r="Y538" i="4"/>
  <c r="Y546" i="4"/>
  <c r="Y554" i="4"/>
  <c r="Y562" i="4"/>
  <c r="Y570" i="4"/>
  <c r="Y578" i="4"/>
  <c r="Y586" i="4"/>
  <c r="Y594" i="4"/>
  <c r="Y602" i="4"/>
  <c r="Y610" i="4"/>
  <c r="Y618" i="4"/>
  <c r="Y626" i="4"/>
  <c r="Y634" i="4"/>
  <c r="Y642" i="4"/>
  <c r="Y650" i="4"/>
  <c r="Y658" i="4"/>
  <c r="Y666" i="4"/>
  <c r="Y674" i="4"/>
  <c r="Y682" i="4"/>
  <c r="Y690" i="4"/>
  <c r="Y698" i="4"/>
  <c r="Y706" i="4"/>
  <c r="Y714" i="4"/>
  <c r="Y722" i="4"/>
  <c r="Y730" i="4"/>
  <c r="Y738" i="4"/>
  <c r="Y746" i="4"/>
  <c r="Y754" i="4"/>
  <c r="Y762" i="4"/>
  <c r="Y770" i="4"/>
  <c r="Y778" i="4"/>
  <c r="Y786" i="4"/>
  <c r="Y794" i="4"/>
  <c r="Y802" i="4"/>
  <c r="Y810" i="4"/>
  <c r="Y818" i="4"/>
  <c r="Y826" i="4"/>
  <c r="Y834" i="4"/>
  <c r="Y842" i="4"/>
  <c r="Y850" i="4"/>
  <c r="Y858" i="4"/>
  <c r="Y866" i="4"/>
  <c r="Y874" i="4"/>
  <c r="Y882" i="4"/>
  <c r="Y890" i="4"/>
  <c r="Y898" i="4"/>
  <c r="Y906" i="4"/>
  <c r="Y914" i="4"/>
  <c r="Y922" i="4"/>
  <c r="Y930" i="4"/>
  <c r="Y938" i="4"/>
  <c r="Y946" i="4"/>
  <c r="Y954" i="4"/>
  <c r="Y962" i="4"/>
  <c r="Y970" i="4"/>
  <c r="Y978" i="4"/>
  <c r="Y6" i="4"/>
  <c r="Y54" i="4"/>
  <c r="Y86" i="4"/>
  <c r="Y110" i="4"/>
  <c r="Y158" i="4"/>
  <c r="Y206" i="4"/>
  <c r="Y238" i="4"/>
  <c r="Y270" i="4"/>
  <c r="Y302" i="4"/>
  <c r="Y366" i="4"/>
  <c r="Y398" i="4"/>
  <c r="Y414" i="4"/>
  <c r="Y7" i="4"/>
  <c r="Y39" i="4"/>
  <c r="Y79" i="4"/>
  <c r="Y111" i="4"/>
  <c r="Y151" i="4"/>
  <c r="Y191" i="4"/>
  <c r="Y223" i="4"/>
  <c r="Y263" i="4"/>
  <c r="Y311" i="4"/>
  <c r="Y351" i="4"/>
  <c r="Y383" i="4"/>
  <c r="Y447" i="4"/>
  <c r="Y24" i="4"/>
  <c r="Y56" i="4"/>
  <c r="Y96" i="4"/>
  <c r="Y136" i="4"/>
  <c r="Y168" i="4"/>
  <c r="Y192" i="4"/>
  <c r="Y224" i="4"/>
  <c r="Y256" i="4"/>
  <c r="Y296" i="4"/>
  <c r="Y328" i="4"/>
  <c r="Y360" i="4"/>
  <c r="Y368" i="4"/>
  <c r="Y408" i="4"/>
  <c r="Y440" i="4"/>
  <c r="Y504" i="4"/>
  <c r="Y41" i="4"/>
  <c r="Y73" i="4"/>
  <c r="Y97" i="4"/>
  <c r="Y121" i="4"/>
  <c r="Y153" i="4"/>
  <c r="Y177" i="4"/>
  <c r="Y209" i="4"/>
  <c r="Y241" i="4"/>
  <c r="Y281" i="4"/>
  <c r="Y305" i="4"/>
  <c r="Y329" i="4"/>
  <c r="Y353" i="4"/>
  <c r="Y385" i="4"/>
  <c r="Y417" i="4"/>
  <c r="Y449" i="4"/>
  <c r="Y481" i="4"/>
  <c r="Y505" i="4"/>
  <c r="Y529" i="4"/>
  <c r="Y561" i="4"/>
  <c r="Y26" i="4"/>
  <c r="Y58" i="4"/>
  <c r="Y82" i="4"/>
  <c r="Y3" i="4"/>
  <c r="W998" i="4"/>
  <c r="W997" i="4"/>
  <c r="W1000" i="4"/>
  <c r="W996" i="4"/>
  <c r="W999" i="4"/>
  <c r="W1004" i="4"/>
  <c r="X1000" i="4"/>
  <c r="W1003" i="4"/>
  <c r="W1001" i="4"/>
  <c r="W1002" i="4"/>
  <c r="Y11" i="4"/>
  <c r="Y19" i="4"/>
  <c r="Y27" i="4"/>
  <c r="Y35" i="4"/>
  <c r="Y43" i="4"/>
  <c r="Y51" i="4"/>
  <c r="Y59" i="4"/>
  <c r="Y67" i="4"/>
  <c r="Y75" i="4"/>
  <c r="Y83" i="4"/>
  <c r="Y91" i="4"/>
  <c r="Y99" i="4"/>
  <c r="Y107" i="4"/>
  <c r="Y115" i="4"/>
  <c r="Y123" i="4"/>
  <c r="Y131" i="4"/>
  <c r="Y139" i="4"/>
  <c r="Y147" i="4"/>
  <c r="Y155" i="4"/>
  <c r="Y163" i="4"/>
  <c r="Y171" i="4"/>
  <c r="Y179" i="4"/>
  <c r="Y187" i="4"/>
  <c r="Y195" i="4"/>
  <c r="Y203" i="4"/>
  <c r="Y211" i="4"/>
  <c r="Y219" i="4"/>
  <c r="Y227" i="4"/>
  <c r="Y235" i="4"/>
  <c r="Y243" i="4"/>
  <c r="Y251" i="4"/>
  <c r="Y259" i="4"/>
  <c r="Y267" i="4"/>
  <c r="Y275" i="4"/>
  <c r="Y283" i="4"/>
  <c r="Y291" i="4"/>
  <c r="Y299" i="4"/>
  <c r="Y307" i="4"/>
  <c r="Y315" i="4"/>
  <c r="Y323" i="4"/>
  <c r="Y331" i="4"/>
  <c r="Y339" i="4"/>
  <c r="Y347" i="4"/>
  <c r="Y355" i="4"/>
  <c r="Y363" i="4"/>
  <c r="Y371" i="4"/>
  <c r="Y379" i="4"/>
  <c r="Y387" i="4"/>
  <c r="Y395" i="4"/>
  <c r="Y403" i="4"/>
  <c r="Y411" i="4"/>
  <c r="Y419" i="4"/>
  <c r="Y427" i="4"/>
  <c r="Y435" i="4"/>
  <c r="Y443" i="4"/>
  <c r="Y451" i="4"/>
  <c r="Y459" i="4"/>
  <c r="Y467" i="4"/>
  <c r="Y475" i="4"/>
  <c r="Y483" i="4"/>
  <c r="Y491" i="4"/>
  <c r="Y499" i="4"/>
  <c r="Y507" i="4"/>
  <c r="Y515" i="4"/>
  <c r="Y523" i="4"/>
  <c r="Y531" i="4"/>
  <c r="Y539" i="4"/>
  <c r="Y547" i="4"/>
  <c r="Y555" i="4"/>
  <c r="Y563" i="4"/>
  <c r="Y571" i="4"/>
  <c r="Y579" i="4"/>
  <c r="Y587" i="4"/>
  <c r="Y595" i="4"/>
  <c r="Y603" i="4"/>
  <c r="Y611" i="4"/>
  <c r="Y619" i="4"/>
  <c r="Y627" i="4"/>
  <c r="Y635" i="4"/>
  <c r="Y643" i="4"/>
  <c r="Y651" i="4"/>
  <c r="Y659" i="4"/>
  <c r="Y667" i="4"/>
  <c r="Y675" i="4"/>
  <c r="Y683" i="4"/>
  <c r="Y691" i="4"/>
  <c r="Y699" i="4"/>
  <c r="Y707" i="4"/>
  <c r="Y715" i="4"/>
  <c r="Y723" i="4"/>
  <c r="Y731" i="4"/>
  <c r="Y739" i="4"/>
  <c r="Y747" i="4"/>
  <c r="Y755" i="4"/>
  <c r="Y763" i="4"/>
  <c r="Y771" i="4"/>
  <c r="Y779" i="4"/>
  <c r="Y787" i="4"/>
  <c r="Y795" i="4"/>
  <c r="Y803" i="4"/>
  <c r="Y811" i="4"/>
  <c r="Y819" i="4"/>
  <c r="Y827" i="4"/>
  <c r="Y835" i="4"/>
  <c r="Y843" i="4"/>
  <c r="Y851" i="4"/>
  <c r="Y859" i="4"/>
  <c r="Y867" i="4"/>
  <c r="Y875" i="4"/>
  <c r="Y883" i="4"/>
  <c r="Y891" i="4"/>
  <c r="Y899" i="4"/>
  <c r="Y907" i="4"/>
  <c r="Y915" i="4"/>
  <c r="Y923" i="4"/>
  <c r="Y931" i="4"/>
  <c r="Y939" i="4"/>
  <c r="Y947" i="4"/>
  <c r="Y955" i="4"/>
  <c r="Y963" i="4"/>
  <c r="Y971" i="4"/>
  <c r="Y979" i="4"/>
  <c r="Y38" i="4"/>
  <c r="Y70" i="4"/>
  <c r="Y102" i="4"/>
  <c r="Y134" i="4"/>
  <c r="Y190" i="4"/>
  <c r="Y230" i="4"/>
  <c r="Y262" i="4"/>
  <c r="Y294" i="4"/>
  <c r="Y342" i="4"/>
  <c r="Y382" i="4"/>
  <c r="Y422" i="4"/>
  <c r="Y15" i="4"/>
  <c r="Y55" i="4"/>
  <c r="Y87" i="4"/>
  <c r="Y119" i="4"/>
  <c r="Y143" i="4"/>
  <c r="Y183" i="4"/>
  <c r="Y215" i="4"/>
  <c r="Y247" i="4"/>
  <c r="Y279" i="4"/>
  <c r="Y303" i="4"/>
  <c r="Y335" i="4"/>
  <c r="Y367" i="4"/>
  <c r="Y391" i="4"/>
  <c r="Y423" i="4"/>
  <c r="Y8" i="4"/>
  <c r="Y40" i="4"/>
  <c r="Y64" i="4"/>
  <c r="Y104" i="4"/>
  <c r="Y128" i="4"/>
  <c r="Y160" i="4"/>
  <c r="Y200" i="4"/>
  <c r="Y232" i="4"/>
  <c r="Y272" i="4"/>
  <c r="Y320" i="4"/>
  <c r="Y352" i="4"/>
  <c r="Y392" i="4"/>
  <c r="Y432" i="4"/>
  <c r="Y464" i="4"/>
  <c r="Y488" i="4"/>
  <c r="Y17" i="4"/>
  <c r="Y49" i="4"/>
  <c r="Y81" i="4"/>
  <c r="Y113" i="4"/>
  <c r="Y137" i="4"/>
  <c r="Y161" i="4"/>
  <c r="Y193" i="4"/>
  <c r="Y225" i="4"/>
  <c r="Y257" i="4"/>
  <c r="Y297" i="4"/>
  <c r="Y337" i="4"/>
  <c r="Y377" i="4"/>
  <c r="Y401" i="4"/>
  <c r="Y425" i="4"/>
  <c r="Y457" i="4"/>
  <c r="Y497" i="4"/>
  <c r="Y569" i="4"/>
  <c r="Y18" i="4"/>
  <c r="Y50" i="4"/>
  <c r="Y90" i="4"/>
  <c r="Y4" i="4"/>
  <c r="Y12" i="4"/>
  <c r="Y20" i="4"/>
  <c r="Y28" i="4"/>
  <c r="Y36" i="4"/>
  <c r="Y44" i="4"/>
  <c r="Y52" i="4"/>
  <c r="Y60" i="4"/>
  <c r="Y68" i="4"/>
  <c r="Y76" i="4"/>
  <c r="Y84" i="4"/>
  <c r="Y92" i="4"/>
  <c r="Y100" i="4"/>
  <c r="Y108" i="4"/>
  <c r="Y116" i="4"/>
  <c r="Y124" i="4"/>
  <c r="Y132" i="4"/>
  <c r="Y140" i="4"/>
  <c r="Y148" i="4"/>
  <c r="Y156" i="4"/>
  <c r="Y164" i="4"/>
  <c r="Y172" i="4"/>
  <c r="Y180" i="4"/>
  <c r="Y188" i="4"/>
  <c r="Y196" i="4"/>
  <c r="Y204" i="4"/>
  <c r="Y212" i="4"/>
  <c r="Y220" i="4"/>
  <c r="Y228" i="4"/>
  <c r="Y236" i="4"/>
  <c r="Y244" i="4"/>
  <c r="Y252" i="4"/>
  <c r="Y260" i="4"/>
  <c r="Y268" i="4"/>
  <c r="Y276" i="4"/>
  <c r="Y284" i="4"/>
  <c r="Y292" i="4"/>
  <c r="Y300" i="4"/>
  <c r="Y308" i="4"/>
  <c r="Y316" i="4"/>
  <c r="Y324" i="4"/>
  <c r="Y332" i="4"/>
  <c r="Y340" i="4"/>
  <c r="Y348" i="4"/>
  <c r="Y356" i="4"/>
  <c r="Y364" i="4"/>
  <c r="Y372" i="4"/>
  <c r="Y380" i="4"/>
  <c r="Y388" i="4"/>
  <c r="Y396" i="4"/>
  <c r="Y404" i="4"/>
  <c r="Y412" i="4"/>
  <c r="Y420" i="4"/>
  <c r="Y428" i="4"/>
  <c r="Y436" i="4"/>
  <c r="Y444" i="4"/>
  <c r="Y452" i="4"/>
  <c r="Y460" i="4"/>
  <c r="Y468" i="4"/>
  <c r="Y476" i="4"/>
  <c r="Y484" i="4"/>
  <c r="Y492" i="4"/>
  <c r="Y500" i="4"/>
  <c r="Y508" i="4"/>
  <c r="Y516" i="4"/>
  <c r="Y524" i="4"/>
  <c r="Y532" i="4"/>
  <c r="Y540" i="4"/>
  <c r="Y548" i="4"/>
  <c r="Y556" i="4"/>
  <c r="Y564" i="4"/>
  <c r="Y572" i="4"/>
  <c r="Y580" i="4"/>
  <c r="Y588" i="4"/>
  <c r="Y596" i="4"/>
  <c r="Y604" i="4"/>
  <c r="Y612" i="4"/>
  <c r="Y620" i="4"/>
  <c r="Y628" i="4"/>
  <c r="Y636" i="4"/>
  <c r="Y644" i="4"/>
  <c r="Y652" i="4"/>
  <c r="Y660" i="4"/>
  <c r="Y668" i="4"/>
  <c r="Y676" i="4"/>
  <c r="Y684" i="4"/>
  <c r="Y692" i="4"/>
  <c r="Y700" i="4"/>
  <c r="Y708" i="4"/>
  <c r="Y716" i="4"/>
  <c r="Y724" i="4"/>
  <c r="Y732" i="4"/>
  <c r="Y740" i="4"/>
  <c r="Y748" i="4"/>
  <c r="Y756" i="4"/>
  <c r="Y764" i="4"/>
  <c r="Y772" i="4"/>
  <c r="Y780" i="4"/>
  <c r="Y788" i="4"/>
  <c r="Y796" i="4"/>
  <c r="Y804" i="4"/>
  <c r="Y812" i="4"/>
  <c r="Y820" i="4"/>
  <c r="Y828" i="4"/>
  <c r="Y836" i="4"/>
  <c r="Y844" i="4"/>
  <c r="Y852" i="4"/>
  <c r="Y860" i="4"/>
  <c r="Y868" i="4"/>
  <c r="Y876" i="4"/>
  <c r="Y884" i="4"/>
  <c r="Y892" i="4"/>
  <c r="Y900" i="4"/>
  <c r="Y908" i="4"/>
  <c r="Y916" i="4"/>
  <c r="Y924" i="4"/>
  <c r="Y932" i="4"/>
  <c r="Y940" i="4"/>
  <c r="Y948" i="4"/>
  <c r="Y956" i="4"/>
  <c r="Y964" i="4"/>
  <c r="Y972" i="4"/>
  <c r="Y980" i="4"/>
  <c r="X990" i="4"/>
  <c r="W991" i="4"/>
  <c r="X991" i="4" s="1"/>
  <c r="W993" i="4"/>
  <c r="X993" i="4" s="1"/>
  <c r="W987" i="4"/>
  <c r="X987" i="4" s="1"/>
  <c r="W988" i="4"/>
  <c r="W990" i="4"/>
  <c r="W992" i="4"/>
  <c r="W989" i="4"/>
  <c r="W986" i="4"/>
  <c r="W994" i="4"/>
  <c r="X988" i="4"/>
  <c r="W995" i="4"/>
  <c r="T2" i="4"/>
  <c r="U2" i="4"/>
  <c r="W6" i="4"/>
  <c r="W10" i="4"/>
  <c r="W14" i="4"/>
  <c r="W18" i="4"/>
  <c r="W22" i="4"/>
  <c r="W26" i="4"/>
  <c r="W30" i="4"/>
  <c r="W34" i="4"/>
  <c r="W38" i="4"/>
  <c r="W42" i="4"/>
  <c r="W46" i="4"/>
  <c r="W50" i="4"/>
  <c r="W54" i="4"/>
  <c r="W58" i="4"/>
  <c r="W62" i="4"/>
  <c r="W66" i="4"/>
  <c r="W70" i="4"/>
  <c r="W74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142" i="4"/>
  <c r="W146" i="4"/>
  <c r="W150" i="4"/>
  <c r="W154" i="4"/>
  <c r="W158" i="4"/>
  <c r="W162" i="4"/>
  <c r="W166" i="4"/>
  <c r="W170" i="4"/>
  <c r="W174" i="4"/>
  <c r="W178" i="4"/>
  <c r="W182" i="4"/>
  <c r="W186" i="4"/>
  <c r="W190" i="4"/>
  <c r="W194" i="4"/>
  <c r="W198" i="4"/>
  <c r="W202" i="4"/>
  <c r="W206" i="4"/>
  <c r="W210" i="4"/>
  <c r="W214" i="4"/>
  <c r="W218" i="4"/>
  <c r="W222" i="4"/>
  <c r="W226" i="4"/>
  <c r="W230" i="4"/>
  <c r="W234" i="4"/>
  <c r="W238" i="4"/>
  <c r="W242" i="4"/>
  <c r="W246" i="4"/>
  <c r="W250" i="4"/>
  <c r="W254" i="4"/>
  <c r="W258" i="4"/>
  <c r="W262" i="4"/>
  <c r="W266" i="4"/>
  <c r="W270" i="4"/>
  <c r="W274" i="4"/>
  <c r="W278" i="4"/>
  <c r="W282" i="4"/>
  <c r="W286" i="4"/>
  <c r="W290" i="4"/>
  <c r="W294" i="4"/>
  <c r="W298" i="4"/>
  <c r="X298" i="4" s="1"/>
  <c r="W302" i="4"/>
  <c r="W306" i="4"/>
  <c r="W310" i="4"/>
  <c r="W314" i="4"/>
  <c r="W318" i="4"/>
  <c r="W322" i="4"/>
  <c r="W326" i="4"/>
  <c r="W330" i="4"/>
  <c r="W334" i="4"/>
  <c r="X6" i="4"/>
  <c r="X10" i="4"/>
  <c r="X14" i="4"/>
  <c r="X18" i="4"/>
  <c r="X22" i="4"/>
  <c r="X26" i="4"/>
  <c r="X30" i="4"/>
  <c r="X34" i="4"/>
  <c r="X38" i="4"/>
  <c r="X42" i="4"/>
  <c r="X46" i="4"/>
  <c r="X50" i="4"/>
  <c r="X54" i="4"/>
  <c r="X58" i="4"/>
  <c r="X62" i="4"/>
  <c r="X66" i="4"/>
  <c r="X70" i="4"/>
  <c r="X74" i="4"/>
  <c r="X78" i="4"/>
  <c r="X82" i="4"/>
  <c r="X86" i="4"/>
  <c r="X90" i="4"/>
  <c r="X94" i="4"/>
  <c r="X98" i="4"/>
  <c r="X106" i="4"/>
  <c r="X110" i="4"/>
  <c r="X114" i="4"/>
  <c r="X118" i="4"/>
  <c r="X122" i="4"/>
  <c r="X126" i="4"/>
  <c r="X130" i="4"/>
  <c r="X138" i="4"/>
  <c r="X142" i="4"/>
  <c r="X146" i="4"/>
  <c r="X150" i="4"/>
  <c r="X154" i="4"/>
  <c r="X158" i="4"/>
  <c r="X162" i="4"/>
  <c r="X170" i="4"/>
  <c r="X174" i="4"/>
  <c r="X178" i="4"/>
  <c r="X182" i="4"/>
  <c r="X186" i="4"/>
  <c r="X190" i="4"/>
  <c r="X194" i="4"/>
  <c r="X206" i="4"/>
  <c r="X210" i="4"/>
  <c r="X218" i="4"/>
  <c r="X222" i="4"/>
  <c r="X226" i="4"/>
  <c r="X238" i="4"/>
  <c r="X242" i="4"/>
  <c r="X258" i="4"/>
  <c r="X266" i="4"/>
  <c r="X270" i="4"/>
  <c r="X274" i="4"/>
  <c r="X286" i="4"/>
  <c r="X290" i="4"/>
  <c r="X302" i="4"/>
  <c r="X306" i="4"/>
  <c r="X314" i="4"/>
  <c r="X322" i="4"/>
  <c r="X330" i="4"/>
  <c r="W7" i="4"/>
  <c r="W11" i="4"/>
  <c r="W15" i="4"/>
  <c r="W19" i="4"/>
  <c r="W23" i="4"/>
  <c r="W27" i="4"/>
  <c r="W31" i="4"/>
  <c r="W35" i="4"/>
  <c r="W39" i="4"/>
  <c r="W43" i="4"/>
  <c r="W47" i="4"/>
  <c r="W51" i="4"/>
  <c r="W55" i="4"/>
  <c r="W59" i="4"/>
  <c r="W63" i="4"/>
  <c r="W67" i="4"/>
  <c r="W71" i="4"/>
  <c r="W75" i="4"/>
  <c r="W79" i="4"/>
  <c r="W83" i="4"/>
  <c r="W87" i="4"/>
  <c r="W91" i="4"/>
  <c r="W95" i="4"/>
  <c r="W99" i="4"/>
  <c r="W103" i="4"/>
  <c r="W107" i="4"/>
  <c r="W111" i="4"/>
  <c r="W115" i="4"/>
  <c r="W119" i="4"/>
  <c r="W123" i="4"/>
  <c r="W127" i="4"/>
  <c r="W131" i="4"/>
  <c r="W135" i="4"/>
  <c r="W139" i="4"/>
  <c r="W143" i="4"/>
  <c r="W147" i="4"/>
  <c r="W151" i="4"/>
  <c r="W155" i="4"/>
  <c r="W159" i="4"/>
  <c r="W163" i="4"/>
  <c r="W167" i="4"/>
  <c r="W171" i="4"/>
  <c r="W175" i="4"/>
  <c r="W179" i="4"/>
  <c r="W183" i="4"/>
  <c r="W187" i="4"/>
  <c r="W191" i="4"/>
  <c r="W195" i="4"/>
  <c r="W199" i="4"/>
  <c r="W203" i="4"/>
  <c r="W207" i="4"/>
  <c r="W211" i="4"/>
  <c r="W215" i="4"/>
  <c r="W219" i="4"/>
  <c r="W223" i="4"/>
  <c r="W227" i="4"/>
  <c r="W231" i="4"/>
  <c r="W235" i="4"/>
  <c r="W239" i="4"/>
  <c r="W243" i="4"/>
  <c r="W247" i="4"/>
  <c r="W251" i="4"/>
  <c r="W255" i="4"/>
  <c r="W259" i="4"/>
  <c r="W263" i="4"/>
  <c r="W267" i="4"/>
  <c r="W271" i="4"/>
  <c r="W275" i="4"/>
  <c r="W279" i="4"/>
  <c r="W283" i="4"/>
  <c r="W287" i="4"/>
  <c r="W291" i="4"/>
  <c r="W295" i="4"/>
  <c r="W299" i="4"/>
  <c r="W303" i="4"/>
  <c r="W307" i="4"/>
  <c r="W311" i="4"/>
  <c r="W315" i="4"/>
  <c r="W319" i="4"/>
  <c r="W323" i="4"/>
  <c r="W327" i="4"/>
  <c r="W331" i="4"/>
  <c r="W335" i="4"/>
  <c r="W339" i="4"/>
  <c r="W9" i="4"/>
  <c r="W17" i="4"/>
  <c r="W25" i="4"/>
  <c r="W33" i="4"/>
  <c r="W41" i="4"/>
  <c r="W49" i="4"/>
  <c r="W57" i="4"/>
  <c r="W65" i="4"/>
  <c r="W73" i="4"/>
  <c r="W81" i="4"/>
  <c r="W89" i="4"/>
  <c r="W97" i="4"/>
  <c r="W105" i="4"/>
  <c r="W113" i="4"/>
  <c r="W121" i="4"/>
  <c r="W129" i="4"/>
  <c r="W137" i="4"/>
  <c r="W145" i="4"/>
  <c r="W153" i="4"/>
  <c r="W161" i="4"/>
  <c r="W169" i="4"/>
  <c r="W177" i="4"/>
  <c r="W185" i="4"/>
  <c r="W193" i="4"/>
  <c r="W201" i="4"/>
  <c r="W209" i="4"/>
  <c r="W217" i="4"/>
  <c r="W225" i="4"/>
  <c r="W233" i="4"/>
  <c r="W241" i="4"/>
  <c r="W249" i="4"/>
  <c r="W257" i="4"/>
  <c r="W265" i="4"/>
  <c r="W273" i="4"/>
  <c r="W281" i="4"/>
  <c r="W289" i="4"/>
  <c r="W297" i="4"/>
  <c r="W305" i="4"/>
  <c r="W313" i="4"/>
  <c r="W321" i="4"/>
  <c r="W329" i="4"/>
  <c r="W337" i="4"/>
  <c r="W342" i="4"/>
  <c r="W346" i="4"/>
  <c r="W350" i="4"/>
  <c r="W354" i="4"/>
  <c r="W358" i="4"/>
  <c r="W362" i="4"/>
  <c r="W366" i="4"/>
  <c r="W370" i="4"/>
  <c r="W374" i="4"/>
  <c r="W378" i="4"/>
  <c r="W382" i="4"/>
  <c r="W386" i="4"/>
  <c r="W390" i="4"/>
  <c r="W394" i="4"/>
  <c r="W398" i="4"/>
  <c r="W402" i="4"/>
  <c r="W406" i="4"/>
  <c r="W410" i="4"/>
  <c r="W414" i="4"/>
  <c r="W418" i="4"/>
  <c r="W422" i="4"/>
  <c r="W426" i="4"/>
  <c r="W430" i="4"/>
  <c r="W434" i="4"/>
  <c r="W438" i="4"/>
  <c r="W442" i="4"/>
  <c r="W446" i="4"/>
  <c r="W450" i="4"/>
  <c r="W454" i="4"/>
  <c r="W458" i="4"/>
  <c r="W462" i="4"/>
  <c r="W466" i="4"/>
  <c r="W470" i="4"/>
  <c r="W474" i="4"/>
  <c r="W478" i="4"/>
  <c r="W482" i="4"/>
  <c r="W486" i="4"/>
  <c r="W490" i="4"/>
  <c r="W494" i="4"/>
  <c r="W498" i="4"/>
  <c r="W502" i="4"/>
  <c r="W506" i="4"/>
  <c r="W510" i="4"/>
  <c r="W514" i="4"/>
  <c r="W518" i="4"/>
  <c r="W522" i="4"/>
  <c r="W526" i="4"/>
  <c r="W530" i="4"/>
  <c r="W534" i="4"/>
  <c r="W538" i="4"/>
  <c r="W542" i="4"/>
  <c r="W546" i="4"/>
  <c r="W550" i="4"/>
  <c r="W554" i="4"/>
  <c r="W558" i="4"/>
  <c r="W562" i="4"/>
  <c r="W566" i="4"/>
  <c r="W570" i="4"/>
  <c r="W574" i="4"/>
  <c r="W578" i="4"/>
  <c r="W582" i="4"/>
  <c r="W586" i="4"/>
  <c r="W590" i="4"/>
  <c r="W594" i="4"/>
  <c r="W598" i="4"/>
  <c r="W602" i="4"/>
  <c r="W606" i="4"/>
  <c r="W610" i="4"/>
  <c r="W614" i="4"/>
  <c r="W618" i="4"/>
  <c r="W622" i="4"/>
  <c r="W626" i="4"/>
  <c r="W630" i="4"/>
  <c r="W634" i="4"/>
  <c r="W638" i="4"/>
  <c r="W642" i="4"/>
  <c r="W646" i="4"/>
  <c r="W650" i="4"/>
  <c r="W654" i="4"/>
  <c r="W658" i="4"/>
  <c r="W662" i="4"/>
  <c r="W666" i="4"/>
  <c r="W670" i="4"/>
  <c r="W674" i="4"/>
  <c r="W678" i="4"/>
  <c r="W682" i="4"/>
  <c r="W686" i="4"/>
  <c r="W690" i="4"/>
  <c r="W694" i="4"/>
  <c r="W698" i="4"/>
  <c r="W702" i="4"/>
  <c r="W706" i="4"/>
  <c r="W710" i="4"/>
  <c r="W714" i="4"/>
  <c r="W718" i="4"/>
  <c r="W722" i="4"/>
  <c r="W726" i="4"/>
  <c r="W730" i="4"/>
  <c r="W734" i="4"/>
  <c r="W738" i="4"/>
  <c r="W742" i="4"/>
  <c r="W746" i="4"/>
  <c r="W750" i="4"/>
  <c r="W754" i="4"/>
  <c r="W758" i="4"/>
  <c r="W762" i="4"/>
  <c r="X11" i="4"/>
  <c r="X19" i="4"/>
  <c r="X27" i="4"/>
  <c r="X43" i="4"/>
  <c r="X51" i="4"/>
  <c r="X59" i="4"/>
  <c r="X67" i="4"/>
  <c r="X75" i="4"/>
  <c r="X83" i="4"/>
  <c r="X91" i="4"/>
  <c r="X115" i="4"/>
  <c r="X123" i="4"/>
  <c r="X139" i="4"/>
  <c r="X147" i="4"/>
  <c r="X163" i="4"/>
  <c r="X187" i="4"/>
  <c r="X203" i="4"/>
  <c r="X211" i="4"/>
  <c r="X227" i="4"/>
  <c r="X243" i="4"/>
  <c r="X251" i="4"/>
  <c r="X259" i="4"/>
  <c r="X7" i="4"/>
  <c r="X15" i="4"/>
  <c r="X23" i="4"/>
  <c r="X31" i="4"/>
  <c r="X39" i="4"/>
  <c r="X55" i="4"/>
  <c r="X63" i="4"/>
  <c r="X71" i="4"/>
  <c r="X79" i="4"/>
  <c r="X87" i="4"/>
  <c r="X95" i="4"/>
  <c r="X103" i="4"/>
  <c r="X119" i="4"/>
  <c r="X127" i="4"/>
  <c r="X151" i="4"/>
  <c r="X159" i="4"/>
  <c r="X167" i="4"/>
  <c r="X183" i="4"/>
  <c r="X191" i="4"/>
  <c r="X199" i="4"/>
  <c r="X223" i="4"/>
  <c r="X231" i="4"/>
  <c r="X247" i="4"/>
  <c r="X255" i="4"/>
  <c r="X271" i="4"/>
  <c r="W16" i="4"/>
  <c r="W36" i="4"/>
  <c r="W52" i="4"/>
  <c r="W68" i="4"/>
  <c r="W84" i="4"/>
  <c r="W100" i="4"/>
  <c r="W116" i="4"/>
  <c r="W132" i="4"/>
  <c r="W148" i="4"/>
  <c r="W164" i="4"/>
  <c r="W180" i="4"/>
  <c r="W196" i="4"/>
  <c r="W212" i="4"/>
  <c r="W228" i="4"/>
  <c r="W244" i="4"/>
  <c r="W260" i="4"/>
  <c r="W276" i="4"/>
  <c r="W288" i="4"/>
  <c r="W300" i="4"/>
  <c r="W309" i="4"/>
  <c r="W320" i="4"/>
  <c r="W332" i="4"/>
  <c r="W340" i="4"/>
  <c r="W345" i="4"/>
  <c r="W351" i="4"/>
  <c r="W356" i="4"/>
  <c r="W361" i="4"/>
  <c r="W367" i="4"/>
  <c r="W372" i="4"/>
  <c r="W20" i="4"/>
  <c r="X36" i="4"/>
  <c r="X148" i="4"/>
  <c r="X164" i="4"/>
  <c r="X180" i="4"/>
  <c r="X244" i="4"/>
  <c r="X311" i="4"/>
  <c r="X323" i="4"/>
  <c r="X346" i="4"/>
  <c r="X356" i="4"/>
  <c r="X362" i="4"/>
  <c r="X394" i="4"/>
  <c r="X410" i="4"/>
  <c r="X426" i="4"/>
  <c r="X458" i="4"/>
  <c r="X490" i="4"/>
  <c r="X506" i="4"/>
  <c r="X522" i="4"/>
  <c r="W4" i="4"/>
  <c r="W24" i="4"/>
  <c r="W40" i="4"/>
  <c r="W56" i="4"/>
  <c r="W72" i="4"/>
  <c r="W88" i="4"/>
  <c r="W104" i="4"/>
  <c r="W120" i="4"/>
  <c r="W136" i="4"/>
  <c r="W152" i="4"/>
  <c r="W168" i="4"/>
  <c r="W184" i="4"/>
  <c r="W200" i="4"/>
  <c r="W216" i="4"/>
  <c r="W232" i="4"/>
  <c r="W248" i="4"/>
  <c r="W264" i="4"/>
  <c r="W280" i="4"/>
  <c r="X303" i="4"/>
  <c r="X315" i="4"/>
  <c r="X358" i="4"/>
  <c r="X390" i="4"/>
  <c r="X406" i="4"/>
  <c r="X422" i="4"/>
  <c r="X454" i="4"/>
  <c r="X470" i="4"/>
  <c r="X486" i="4"/>
  <c r="X502" i="4"/>
  <c r="X518" i="4"/>
  <c r="X534" i="4"/>
  <c r="X550" i="4"/>
  <c r="X582" i="4"/>
  <c r="X614" i="4"/>
  <c r="X630" i="4"/>
  <c r="X646" i="4"/>
  <c r="W5" i="4"/>
  <c r="W28" i="4"/>
  <c r="W44" i="4"/>
  <c r="W60" i="4"/>
  <c r="W76" i="4"/>
  <c r="W92" i="4"/>
  <c r="W108" i="4"/>
  <c r="W124" i="4"/>
  <c r="W140" i="4"/>
  <c r="W156" i="4"/>
  <c r="W172" i="4"/>
  <c r="W188" i="4"/>
  <c r="W204" i="4"/>
  <c r="W220" i="4"/>
  <c r="W236" i="4"/>
  <c r="W252" i="4"/>
  <c r="W268" i="4"/>
  <c r="X283" i="4"/>
  <c r="W293" i="4"/>
  <c r="W304" i="4"/>
  <c r="W316" i="4"/>
  <c r="W325" i="4"/>
  <c r="W336" i="4"/>
  <c r="W343" i="4"/>
  <c r="W348" i="4"/>
  <c r="W353" i="4"/>
  <c r="W359" i="4"/>
  <c r="W364" i="4"/>
  <c r="W369" i="4"/>
  <c r="W375" i="4"/>
  <c r="W380" i="4"/>
  <c r="W385" i="4"/>
  <c r="W391" i="4"/>
  <c r="W396" i="4"/>
  <c r="W401" i="4"/>
  <c r="W407" i="4"/>
  <c r="W412" i="4"/>
  <c r="W417" i="4"/>
  <c r="W423" i="4"/>
  <c r="W428" i="4"/>
  <c r="W433" i="4"/>
  <c r="W439" i="4"/>
  <c r="W444" i="4"/>
  <c r="W449" i="4"/>
  <c r="W455" i="4"/>
  <c r="W460" i="4"/>
  <c r="W465" i="4"/>
  <c r="W471" i="4"/>
  <c r="W476" i="4"/>
  <c r="W481" i="4"/>
  <c r="W487" i="4"/>
  <c r="W492" i="4"/>
  <c r="W497" i="4"/>
  <c r="W503" i="4"/>
  <c r="W508" i="4"/>
  <c r="W513" i="4"/>
  <c r="W519" i="4"/>
  <c r="W524" i="4"/>
  <c r="W529" i="4"/>
  <c r="W535" i="4"/>
  <c r="W540" i="4"/>
  <c r="W545" i="4"/>
  <c r="W551" i="4"/>
  <c r="W556" i="4"/>
  <c r="W12" i="4"/>
  <c r="W29" i="4"/>
  <c r="W45" i="4"/>
  <c r="W61" i="4"/>
  <c r="W77" i="4"/>
  <c r="W93" i="4"/>
  <c r="W109" i="4"/>
  <c r="W125" i="4"/>
  <c r="W141" i="4"/>
  <c r="W157" i="4"/>
  <c r="W173" i="4"/>
  <c r="W189" i="4"/>
  <c r="W205" i="4"/>
  <c r="W221" i="4"/>
  <c r="W237" i="4"/>
  <c r="W253" i="4"/>
  <c r="W269" i="4"/>
  <c r="W296" i="4"/>
  <c r="W308" i="4"/>
  <c r="W317" i="4"/>
  <c r="W328" i="4"/>
  <c r="W344" i="4"/>
  <c r="W349" i="4"/>
  <c r="W355" i="4"/>
  <c r="W360" i="4"/>
  <c r="W365" i="4"/>
  <c r="W371" i="4"/>
  <c r="W376" i="4"/>
  <c r="W381" i="4"/>
  <c r="W387" i="4"/>
  <c r="W392" i="4"/>
  <c r="W397" i="4"/>
  <c r="W403" i="4"/>
  <c r="W408" i="4"/>
  <c r="W413" i="4"/>
  <c r="W419" i="4"/>
  <c r="W424" i="4"/>
  <c r="W429" i="4"/>
  <c r="W435" i="4"/>
  <c r="W440" i="4"/>
  <c r="W445" i="4"/>
  <c r="W451" i="4"/>
  <c r="W456" i="4"/>
  <c r="W461" i="4"/>
  <c r="W467" i="4"/>
  <c r="W472" i="4"/>
  <c r="W477" i="4"/>
  <c r="W483" i="4"/>
  <c r="W488" i="4"/>
  <c r="W493" i="4"/>
  <c r="W499" i="4"/>
  <c r="W504" i="4"/>
  <c r="W509" i="4"/>
  <c r="W515" i="4"/>
  <c r="W520" i="4"/>
  <c r="W525" i="4"/>
  <c r="W531" i="4"/>
  <c r="W536" i="4"/>
  <c r="W541" i="4"/>
  <c r="W547" i="4"/>
  <c r="W552" i="4"/>
  <c r="W557" i="4"/>
  <c r="W37" i="4"/>
  <c r="W80" i="4"/>
  <c r="W165" i="4"/>
  <c r="W208" i="4"/>
  <c r="X252" i="4"/>
  <c r="W292" i="4"/>
  <c r="X343" i="4"/>
  <c r="W357" i="4"/>
  <c r="W383" i="4"/>
  <c r="W393" i="4"/>
  <c r="W404" i="4"/>
  <c r="W415" i="4"/>
  <c r="W425" i="4"/>
  <c r="W436" i="4"/>
  <c r="W447" i="4"/>
  <c r="W457" i="4"/>
  <c r="W468" i="4"/>
  <c r="W479" i="4"/>
  <c r="W489" i="4"/>
  <c r="W500" i="4"/>
  <c r="W511" i="4"/>
  <c r="W521" i="4"/>
  <c r="X531" i="4"/>
  <c r="W539" i="4"/>
  <c r="W548" i="4"/>
  <c r="W569" i="4"/>
  <c r="W581" i="4"/>
  <c r="W588" i="4"/>
  <c r="W600" i="4"/>
  <c r="X600" i="4" s="1"/>
  <c r="W612" i="4"/>
  <c r="X618" i="4"/>
  <c r="W624" i="4"/>
  <c r="W631" i="4"/>
  <c r="W643" i="4"/>
  <c r="W655" i="4"/>
  <c r="W667" i="4"/>
  <c r="W672" i="4"/>
  <c r="W677" i="4"/>
  <c r="W683" i="4"/>
  <c r="W688" i="4"/>
  <c r="W693" i="4"/>
  <c r="W699" i="4"/>
  <c r="W704" i="4"/>
  <c r="W709" i="4"/>
  <c r="W715" i="4"/>
  <c r="W720" i="4"/>
  <c r="W725" i="4"/>
  <c r="W731" i="4"/>
  <c r="W736" i="4"/>
  <c r="W741" i="4"/>
  <c r="W747" i="4"/>
  <c r="W752" i="4"/>
  <c r="W757" i="4"/>
  <c r="W763" i="4"/>
  <c r="W772" i="4"/>
  <c r="W781" i="4"/>
  <c r="W786" i="4"/>
  <c r="W795" i="4"/>
  <c r="W804" i="4"/>
  <c r="W813" i="4"/>
  <c r="W818" i="4"/>
  <c r="W827" i="4"/>
  <c r="W836" i="4"/>
  <c r="W845" i="4"/>
  <c r="W850" i="4"/>
  <c r="W854" i="4"/>
  <c r="W858" i="4"/>
  <c r="W862" i="4"/>
  <c r="W866" i="4"/>
  <c r="W870" i="4"/>
  <c r="W874" i="4"/>
  <c r="W878" i="4"/>
  <c r="W882" i="4"/>
  <c r="W886" i="4"/>
  <c r="W890" i="4"/>
  <c r="W894" i="4"/>
  <c r="W898" i="4"/>
  <c r="W902" i="4"/>
  <c r="W906" i="4"/>
  <c r="W910" i="4"/>
  <c r="W914" i="4"/>
  <c r="W918" i="4"/>
  <c r="W922" i="4"/>
  <c r="W926" i="4"/>
  <c r="W930" i="4"/>
  <c r="W934" i="4"/>
  <c r="W938" i="4"/>
  <c r="W942" i="4"/>
  <c r="W946" i="4"/>
  <c r="W950" i="4"/>
  <c r="W954" i="4"/>
  <c r="W958" i="4"/>
  <c r="W962" i="4"/>
  <c r="W966" i="4"/>
  <c r="W970" i="4"/>
  <c r="W974" i="4"/>
  <c r="W978" i="4"/>
  <c r="W982" i="4"/>
  <c r="W213" i="4"/>
  <c r="X359" i="4"/>
  <c r="W384" i="4"/>
  <c r="W405" i="4"/>
  <c r="W427" i="4"/>
  <c r="W448" i="4"/>
  <c r="W469" i="4"/>
  <c r="W491" i="4"/>
  <c r="W512" i="4"/>
  <c r="W523" i="4"/>
  <c r="X540" i="4"/>
  <c r="X558" i="4"/>
  <c r="X570" i="4"/>
  <c r="W576" i="4"/>
  <c r="W583" i="4"/>
  <c r="W595" i="4"/>
  <c r="W607" i="4"/>
  <c r="X612" i="4"/>
  <c r="W619" i="4"/>
  <c r="W637" i="4"/>
  <c r="X643" i="4"/>
  <c r="W661" i="4"/>
  <c r="X678" i="4"/>
  <c r="X704" i="4"/>
  <c r="X710" i="4"/>
  <c r="X720" i="4"/>
  <c r="X726" i="4"/>
  <c r="X747" i="4"/>
  <c r="X763" i="4"/>
  <c r="X772" i="4"/>
  <c r="W777" i="4"/>
  <c r="W782" i="4"/>
  <c r="W791" i="4"/>
  <c r="W800" i="4"/>
  <c r="X804" i="4"/>
  <c r="W814" i="4"/>
  <c r="X818" i="4"/>
  <c r="W823" i="4"/>
  <c r="W832" i="4"/>
  <c r="W841" i="4"/>
  <c r="X862" i="4"/>
  <c r="X874" i="4"/>
  <c r="X926" i="4"/>
  <c r="X950" i="4"/>
  <c r="X958" i="4"/>
  <c r="X962" i="4"/>
  <c r="X44" i="4"/>
  <c r="W85" i="4"/>
  <c r="W128" i="4"/>
  <c r="X172" i="4"/>
  <c r="W256" i="4"/>
  <c r="X295" i="4"/>
  <c r="W324" i="4"/>
  <c r="W373" i="4"/>
  <c r="W395" i="4"/>
  <c r="W416" i="4"/>
  <c r="W437" i="4"/>
  <c r="W459" i="4"/>
  <c r="W480" i="4"/>
  <c r="W501" i="4"/>
  <c r="W532" i="4"/>
  <c r="W564" i="4"/>
  <c r="W625" i="4"/>
  <c r="W649" i="4"/>
  <c r="X672" i="4"/>
  <c r="X742" i="4"/>
  <c r="W768" i="4"/>
  <c r="W809" i="4"/>
  <c r="X827" i="4"/>
  <c r="W846" i="4"/>
  <c r="X866" i="4"/>
  <c r="W48" i="4"/>
  <c r="W133" i="4"/>
  <c r="W176" i="4"/>
  <c r="X220" i="4"/>
  <c r="W261" i="4"/>
  <c r="X327" i="4"/>
  <c r="W347" i="4"/>
  <c r="X347" i="4" s="1"/>
  <c r="X360" i="4"/>
  <c r="X386" i="4"/>
  <c r="X396" i="4"/>
  <c r="X418" i="4"/>
  <c r="X450" i="4"/>
  <c r="X471" i="4"/>
  <c r="X482" i="4"/>
  <c r="X514" i="4"/>
  <c r="X532" i="4"/>
  <c r="W549" i="4"/>
  <c r="W559" i="4"/>
  <c r="W571" i="4"/>
  <c r="W577" i="4"/>
  <c r="W589" i="4"/>
  <c r="W601" i="4"/>
  <c r="X607" i="4"/>
  <c r="W613" i="4"/>
  <c r="W620" i="4"/>
  <c r="X626" i="4"/>
  <c r="W632" i="4"/>
  <c r="X638" i="4"/>
  <c r="W644" i="4"/>
  <c r="W656" i="4"/>
  <c r="W663" i="4"/>
  <c r="W668" i="4"/>
  <c r="W673" i="4"/>
  <c r="W679" i="4"/>
  <c r="W684" i="4"/>
  <c r="W689" i="4"/>
  <c r="W695" i="4"/>
  <c r="W700" i="4"/>
  <c r="W705" i="4"/>
  <c r="W711" i="4"/>
  <c r="W716" i="4"/>
  <c r="W721" i="4"/>
  <c r="W727" i="4"/>
  <c r="W732" i="4"/>
  <c r="W737" i="4"/>
  <c r="W743" i="4"/>
  <c r="W748" i="4"/>
  <c r="W753" i="4"/>
  <c r="W759" i="4"/>
  <c r="W764" i="4"/>
  <c r="X768" i="4"/>
  <c r="W773" i="4"/>
  <c r="W778" i="4"/>
  <c r="X782" i="4"/>
  <c r="W787" i="4"/>
  <c r="X791" i="4"/>
  <c r="W796" i="4"/>
  <c r="W805" i="4"/>
  <c r="W810" i="4"/>
  <c r="W819" i="4"/>
  <c r="X823" i="4"/>
  <c r="W828" i="4"/>
  <c r="W837" i="4"/>
  <c r="W842" i="4"/>
  <c r="W851" i="4"/>
  <c r="W855" i="4"/>
  <c r="W8" i="4"/>
  <c r="W53" i="4"/>
  <c r="W96" i="4"/>
  <c r="X140" i="4"/>
  <c r="W181" i="4"/>
  <c r="W224" i="4"/>
  <c r="X268" i="4"/>
  <c r="W301" i="4"/>
  <c r="X331" i="4"/>
  <c r="W363" i="4"/>
  <c r="X376" i="4"/>
  <c r="X387" i="4"/>
  <c r="X398" i="4"/>
  <c r="X419" i="4"/>
  <c r="X430" i="4"/>
  <c r="X440" i="4"/>
  <c r="X483" i="4"/>
  <c r="X494" i="4"/>
  <c r="X504" i="4"/>
  <c r="X515" i="4"/>
  <c r="X526" i="4"/>
  <c r="W533" i="4"/>
  <c r="W543" i="4"/>
  <c r="X551" i="4"/>
  <c r="W565" i="4"/>
  <c r="W572" i="4"/>
  <c r="X578" i="4"/>
  <c r="W584" i="4"/>
  <c r="X590" i="4"/>
  <c r="W596" i="4"/>
  <c r="W608" i="4"/>
  <c r="W615" i="4"/>
  <c r="X620" i="4"/>
  <c r="W627" i="4"/>
  <c r="X632" i="4"/>
  <c r="W639" i="4"/>
  <c r="X644" i="4"/>
  <c r="W651" i="4"/>
  <c r="W657" i="4"/>
  <c r="X668" i="4"/>
  <c r="X674" i="4"/>
  <c r="X679" i="4"/>
  <c r="X690" i="4"/>
  <c r="X695" i="4"/>
  <c r="X706" i="4"/>
  <c r="X716" i="4"/>
  <c r="X722" i="4"/>
  <c r="X732" i="4"/>
  <c r="X738" i="4"/>
  <c r="X754" i="4"/>
  <c r="X759" i="4"/>
  <c r="X764" i="4"/>
  <c r="W769" i="4"/>
  <c r="W774" i="4"/>
  <c r="X778" i="4"/>
  <c r="W783" i="4"/>
  <c r="W792" i="4"/>
  <c r="X796" i="4"/>
  <c r="W801" i="4"/>
  <c r="W806" i="4"/>
  <c r="W815" i="4"/>
  <c r="W824" i="4"/>
  <c r="W833" i="4"/>
  <c r="W838" i="4"/>
  <c r="W847" i="4"/>
  <c r="X851" i="4"/>
  <c r="W13" i="4"/>
  <c r="X60" i="4"/>
  <c r="W101" i="4"/>
  <c r="W144" i="4"/>
  <c r="X188" i="4"/>
  <c r="W229" i="4"/>
  <c r="W272" i="4"/>
  <c r="X307" i="4"/>
  <c r="W333" i="4"/>
  <c r="X350" i="4"/>
  <c r="X364" i="4"/>
  <c r="W377" i="4"/>
  <c r="W388" i="4"/>
  <c r="W399" i="4"/>
  <c r="W409" i="4"/>
  <c r="W420" i="4"/>
  <c r="W431" i="4"/>
  <c r="W441" i="4"/>
  <c r="W452" i="4"/>
  <c r="W463" i="4"/>
  <c r="W473" i="4"/>
  <c r="W484" i="4"/>
  <c r="W495" i="4"/>
  <c r="W505" i="4"/>
  <c r="W516" i="4"/>
  <c r="W527" i="4"/>
  <c r="X535" i="4"/>
  <c r="X543" i="4"/>
  <c r="X552" i="4"/>
  <c r="W560" i="4"/>
  <c r="W567" i="4"/>
  <c r="X572" i="4"/>
  <c r="W579" i="4"/>
  <c r="W591" i="4"/>
  <c r="X596" i="4"/>
  <c r="W603" i="4"/>
  <c r="W609" i="4"/>
  <c r="X615" i="4"/>
  <c r="X28" i="4"/>
  <c r="W69" i="4"/>
  <c r="W112" i="4"/>
  <c r="X156" i="4"/>
  <c r="W197" i="4"/>
  <c r="W240" i="4"/>
  <c r="W284" i="4"/>
  <c r="W312" i="4"/>
  <c r="X339" i="4"/>
  <c r="W368" i="4"/>
  <c r="X391" i="4"/>
  <c r="X402" i="4"/>
  <c r="X412" i="4"/>
  <c r="X434" i="4"/>
  <c r="X455" i="4"/>
  <c r="X466" i="4"/>
  <c r="X476" i="4"/>
  <c r="X487" i="4"/>
  <c r="X498" i="4"/>
  <c r="X508" i="4"/>
  <c r="X519" i="4"/>
  <c r="W528" i="4"/>
  <c r="W537" i="4"/>
  <c r="X546" i="4"/>
  <c r="X554" i="4"/>
  <c r="X562" i="4"/>
  <c r="W568" i="4"/>
  <c r="X574" i="4"/>
  <c r="W580" i="4"/>
  <c r="W592" i="4"/>
  <c r="W599" i="4"/>
  <c r="W611" i="4"/>
  <c r="W117" i="4"/>
  <c r="W285" i="4"/>
  <c r="X370" i="4"/>
  <c r="X414" i="4"/>
  <c r="X499" i="4"/>
  <c r="X538" i="4"/>
  <c r="X568" i="4"/>
  <c r="W593" i="4"/>
  <c r="W617" i="4"/>
  <c r="W629" i="4"/>
  <c r="X642" i="4"/>
  <c r="X666" i="4"/>
  <c r="X698" i="4"/>
  <c r="X730" i="4"/>
  <c r="X762" i="4"/>
  <c r="W790" i="4"/>
  <c r="W799" i="4"/>
  <c r="W808" i="4"/>
  <c r="W817" i="4"/>
  <c r="W861" i="4"/>
  <c r="W984" i="4"/>
  <c r="W149" i="4"/>
  <c r="X308" i="4"/>
  <c r="W379" i="4"/>
  <c r="W421" i="4"/>
  <c r="W464" i="4"/>
  <c r="W507" i="4"/>
  <c r="W544" i="4"/>
  <c r="W573" i="4"/>
  <c r="W597" i="4"/>
  <c r="W621" i="4"/>
  <c r="W633" i="4"/>
  <c r="W645" i="4"/>
  <c r="X658" i="4"/>
  <c r="W669" i="4"/>
  <c r="W680" i="4"/>
  <c r="W691" i="4"/>
  <c r="W701" i="4"/>
  <c r="W712" i="4"/>
  <c r="W723" i="4"/>
  <c r="W733" i="4"/>
  <c r="W744" i="4"/>
  <c r="W755" i="4"/>
  <c r="W765" i="4"/>
  <c r="X774" i="4"/>
  <c r="X783" i="4"/>
  <c r="X792" i="4"/>
  <c r="W811" i="4"/>
  <c r="W820" i="4"/>
  <c r="W829" i="4"/>
  <c r="X838" i="4"/>
  <c r="W856" i="4"/>
  <c r="X861" i="4"/>
  <c r="W868" i="4"/>
  <c r="W873" i="4"/>
  <c r="W879" i="4"/>
  <c r="W884" i="4"/>
  <c r="W889" i="4"/>
  <c r="W895" i="4"/>
  <c r="W900" i="4"/>
  <c r="W905" i="4"/>
  <c r="X905" i="4" s="1"/>
  <c r="W911" i="4"/>
  <c r="W916" i="4"/>
  <c r="W921" i="4"/>
  <c r="W927" i="4"/>
  <c r="W932" i="4"/>
  <c r="W937" i="4"/>
  <c r="W943" i="4"/>
  <c r="W948" i="4"/>
  <c r="W953" i="4"/>
  <c r="W959" i="4"/>
  <c r="W964" i="4"/>
  <c r="W969" i="4"/>
  <c r="X969" i="4" s="1"/>
  <c r="W975" i="4"/>
  <c r="W980" i="4"/>
  <c r="X984" i="4"/>
  <c r="X316" i="4"/>
  <c r="X424" i="4"/>
  <c r="X510" i="4"/>
  <c r="W575" i="4"/>
  <c r="X622" i="4"/>
  <c r="W647" i="4"/>
  <c r="X670" i="4"/>
  <c r="X691" i="4"/>
  <c r="X734" i="4"/>
  <c r="X744" i="4"/>
  <c r="W766" i="4"/>
  <c r="W775" i="4"/>
  <c r="W793" i="4"/>
  <c r="W830" i="4"/>
  <c r="W848" i="4"/>
  <c r="W863" i="4"/>
  <c r="X873" i="4"/>
  <c r="X884" i="4"/>
  <c r="X921" i="4"/>
  <c r="X932" i="4"/>
  <c r="X964" i="4"/>
  <c r="W985" i="4"/>
  <c r="W812" i="4"/>
  <c r="W864" i="4"/>
  <c r="W880" i="4"/>
  <c r="W901" i="4"/>
  <c r="W917" i="4"/>
  <c r="W928" i="4"/>
  <c r="W949" i="4"/>
  <c r="W965" i="4"/>
  <c r="W976" i="4"/>
  <c r="W831" i="4"/>
  <c r="X869" i="4"/>
  <c r="X901" i="4"/>
  <c r="X965" i="4"/>
  <c r="W802" i="4"/>
  <c r="X980" i="4"/>
  <c r="W821" i="4"/>
  <c r="W869" i="4"/>
  <c r="W885" i="4"/>
  <c r="W896" i="4"/>
  <c r="W907" i="4"/>
  <c r="W923" i="4"/>
  <c r="X923" i="4" s="1"/>
  <c r="W939" i="4"/>
  <c r="W955" i="4"/>
  <c r="W971" i="4"/>
  <c r="X985" i="4"/>
  <c r="W840" i="4"/>
  <c r="X864" i="4"/>
  <c r="X971" i="4"/>
  <c r="W3" i="4"/>
  <c r="W160" i="4"/>
  <c r="X382" i="4"/>
  <c r="X467" i="4"/>
  <c r="X547" i="4"/>
  <c r="X599" i="4"/>
  <c r="X634" i="4"/>
  <c r="W659" i="4"/>
  <c r="X680" i="4"/>
  <c r="X723" i="4"/>
  <c r="X755" i="4"/>
  <c r="W784" i="4"/>
  <c r="W839" i="4"/>
  <c r="X856" i="4"/>
  <c r="X879" i="4"/>
  <c r="X916" i="4"/>
  <c r="X927" i="4"/>
  <c r="X937" i="4"/>
  <c r="X975" i="4"/>
  <c r="W803" i="4"/>
  <c r="W857" i="4"/>
  <c r="W875" i="4"/>
  <c r="W891" i="4"/>
  <c r="W912" i="4"/>
  <c r="W933" i="4"/>
  <c r="W960" i="4"/>
  <c r="W981" i="4"/>
  <c r="W822" i="4"/>
  <c r="X907" i="4"/>
  <c r="X955" i="4"/>
  <c r="W21" i="4"/>
  <c r="W192" i="4"/>
  <c r="W338" i="4"/>
  <c r="W389" i="4"/>
  <c r="W432" i="4"/>
  <c r="W475" i="4"/>
  <c r="W517" i="4"/>
  <c r="W553" i="4"/>
  <c r="W604" i="4"/>
  <c r="W623" i="4"/>
  <c r="W635" i="4"/>
  <c r="X659" i="4"/>
  <c r="W671" i="4"/>
  <c r="W681" i="4"/>
  <c r="W692" i="4"/>
  <c r="W703" i="4"/>
  <c r="W713" i="4"/>
  <c r="W724" i="4"/>
  <c r="W735" i="4"/>
  <c r="W745" i="4"/>
  <c r="W756" i="4"/>
  <c r="W794" i="4"/>
  <c r="W944" i="4"/>
  <c r="W32" i="4"/>
  <c r="X204" i="4"/>
  <c r="W341" i="4"/>
  <c r="X435" i="4"/>
  <c r="X478" i="4"/>
  <c r="X520" i="4"/>
  <c r="W555" i="4"/>
  <c r="W605" i="4"/>
  <c r="W636" i="4"/>
  <c r="W648" i="4"/>
  <c r="W660" i="4"/>
  <c r="X682" i="4"/>
  <c r="X692" i="4"/>
  <c r="X703" i="4"/>
  <c r="X714" i="4"/>
  <c r="X735" i="4"/>
  <c r="X756" i="4"/>
  <c r="W767" i="4"/>
  <c r="W776" i="4"/>
  <c r="W785" i="4"/>
  <c r="X794" i="4"/>
  <c r="X812" i="4"/>
  <c r="W849" i="4"/>
  <c r="X76" i="4"/>
  <c r="W245" i="4"/>
  <c r="X355" i="4"/>
  <c r="X403" i="4"/>
  <c r="X446" i="4"/>
  <c r="X488" i="4"/>
  <c r="X530" i="4"/>
  <c r="W563" i="4"/>
  <c r="W587" i="4"/>
  <c r="W628" i="4"/>
  <c r="W640" i="4"/>
  <c r="X686" i="4"/>
  <c r="X750" i="4"/>
  <c r="X770" i="4"/>
  <c r="W798" i="4"/>
  <c r="W807" i="4"/>
  <c r="W816" i="4"/>
  <c r="W825" i="4"/>
  <c r="W860" i="4"/>
  <c r="X881" i="4"/>
  <c r="X924" i="4"/>
  <c r="X929" i="4"/>
  <c r="X961" i="4"/>
  <c r="W983" i="4"/>
  <c r="X983" i="4" s="1"/>
  <c r="X108" i="4"/>
  <c r="W277" i="4"/>
  <c r="W411" i="4"/>
  <c r="W453" i="4"/>
  <c r="W496" i="4"/>
  <c r="X536" i="4"/>
  <c r="X567" i="4"/>
  <c r="X591" i="4"/>
  <c r="W616" i="4"/>
  <c r="W641" i="4"/>
  <c r="W653" i="4"/>
  <c r="W665" i="4"/>
  <c r="W676" i="4"/>
  <c r="W687" i="4"/>
  <c r="W697" i="4"/>
  <c r="W708" i="4"/>
  <c r="W719" i="4"/>
  <c r="W729" i="4"/>
  <c r="W740" i="4"/>
  <c r="W751" i="4"/>
  <c r="W761" i="4"/>
  <c r="W771" i="4"/>
  <c r="W780" i="4"/>
  <c r="W789" i="4"/>
  <c r="W485" i="4"/>
  <c r="W664" i="4"/>
  <c r="W749" i="4"/>
  <c r="W853" i="4"/>
  <c r="W877" i="4"/>
  <c r="W899" i="4"/>
  <c r="W920" i="4"/>
  <c r="W941" i="4"/>
  <c r="W963" i="4"/>
  <c r="W925" i="4"/>
  <c r="W947" i="4"/>
  <c r="W64" i="4"/>
  <c r="W779" i="4"/>
  <c r="W887" i="4"/>
  <c r="W972" i="4"/>
  <c r="W728" i="4"/>
  <c r="W872" i="4"/>
  <c r="W957" i="4"/>
  <c r="W739" i="4"/>
  <c r="W940" i="4"/>
  <c r="X527" i="4"/>
  <c r="W675" i="4"/>
  <c r="W760" i="4"/>
  <c r="X824" i="4"/>
  <c r="W859" i="4"/>
  <c r="W881" i="4"/>
  <c r="W903" i="4"/>
  <c r="W924" i="4"/>
  <c r="W945" i="4"/>
  <c r="W967" i="4"/>
  <c r="W904" i="4"/>
  <c r="W968" i="4"/>
  <c r="W696" i="4"/>
  <c r="W834" i="4"/>
  <c r="W929" i="4"/>
  <c r="X806" i="4"/>
  <c r="W936" i="4"/>
  <c r="X815" i="4"/>
  <c r="W897" i="4"/>
  <c r="X982" i="4"/>
  <c r="W561" i="4"/>
  <c r="W685" i="4"/>
  <c r="W770" i="4"/>
  <c r="W826" i="4"/>
  <c r="X860" i="4"/>
  <c r="W883" i="4"/>
  <c r="W585" i="4"/>
  <c r="W865" i="4"/>
  <c r="W908" i="4"/>
  <c r="W951" i="4"/>
  <c r="X951" i="4" s="1"/>
  <c r="X639" i="4"/>
  <c r="W893" i="4"/>
  <c r="W443" i="4"/>
  <c r="W876" i="4"/>
  <c r="W919" i="4"/>
  <c r="X236" i="4"/>
  <c r="X610" i="4"/>
  <c r="W707" i="4"/>
  <c r="X707" i="4" s="1"/>
  <c r="W788" i="4"/>
  <c r="W835" i="4"/>
  <c r="W867" i="4"/>
  <c r="W888" i="4"/>
  <c r="W909" i="4"/>
  <c r="W931" i="4"/>
  <c r="W952" i="4"/>
  <c r="W973" i="4"/>
  <c r="W352" i="4"/>
  <c r="X627" i="4"/>
  <c r="W717" i="4"/>
  <c r="W797" i="4"/>
  <c r="W843" i="4"/>
  <c r="W871" i="4"/>
  <c r="W892" i="4"/>
  <c r="W913" i="4"/>
  <c r="W935" i="4"/>
  <c r="W956" i="4"/>
  <c r="W977" i="4"/>
  <c r="W400" i="4"/>
  <c r="W844" i="4"/>
  <c r="W915" i="4"/>
  <c r="W979" i="4"/>
  <c r="W652" i="4"/>
  <c r="W852" i="4"/>
  <c r="W961" i="4"/>
  <c r="F2" i="4"/>
  <c r="V2" i="4"/>
  <c r="E2" i="4"/>
  <c r="G2" i="4"/>
  <c r="D2" i="4"/>
  <c r="C2" i="4"/>
  <c r="H2" i="4"/>
  <c r="N2" i="4"/>
  <c r="L2" i="4"/>
  <c r="M2" i="4"/>
  <c r="I2" i="4"/>
  <c r="B2" i="4"/>
  <c r="AH2" i="4"/>
  <c r="J12" i="4" l="1"/>
  <c r="J20" i="4"/>
  <c r="J28" i="4"/>
  <c r="J36" i="4"/>
  <c r="J44" i="4"/>
  <c r="J52" i="4"/>
  <c r="J60" i="4"/>
  <c r="J68" i="4"/>
  <c r="J76" i="4"/>
  <c r="J84" i="4"/>
  <c r="J92" i="4"/>
  <c r="J100" i="4"/>
  <c r="J108" i="4"/>
  <c r="J116" i="4"/>
  <c r="J124" i="4"/>
  <c r="J132" i="4"/>
  <c r="J140" i="4"/>
  <c r="J148" i="4"/>
  <c r="J156" i="4"/>
  <c r="J164" i="4"/>
  <c r="J172" i="4"/>
  <c r="J180" i="4"/>
  <c r="J188" i="4"/>
  <c r="J196" i="4"/>
  <c r="J204" i="4"/>
  <c r="J212" i="4"/>
  <c r="J220" i="4"/>
  <c r="J228" i="4"/>
  <c r="J236" i="4"/>
  <c r="J244" i="4"/>
  <c r="J252" i="4"/>
  <c r="J260" i="4"/>
  <c r="J268" i="4"/>
  <c r="J276" i="4"/>
  <c r="J284" i="4"/>
  <c r="J292" i="4"/>
  <c r="J300" i="4"/>
  <c r="J308" i="4"/>
  <c r="J316" i="4"/>
  <c r="J324" i="4"/>
  <c r="J332" i="4"/>
  <c r="J340" i="4"/>
  <c r="J348" i="4"/>
  <c r="J356" i="4"/>
  <c r="J364" i="4"/>
  <c r="J372" i="4"/>
  <c r="J380" i="4"/>
  <c r="J388" i="4"/>
  <c r="J396" i="4"/>
  <c r="J404" i="4"/>
  <c r="J412" i="4"/>
  <c r="J420" i="4"/>
  <c r="J428" i="4"/>
  <c r="J436" i="4"/>
  <c r="J444" i="4"/>
  <c r="J10" i="4"/>
  <c r="J6" i="4"/>
  <c r="J16" i="4"/>
  <c r="J25" i="4"/>
  <c r="J34" i="4"/>
  <c r="J43" i="4"/>
  <c r="J53" i="4"/>
  <c r="J62" i="4"/>
  <c r="J71" i="4"/>
  <c r="J80" i="4"/>
  <c r="J89" i="4"/>
  <c r="J98" i="4"/>
  <c r="J107" i="4"/>
  <c r="J117" i="4"/>
  <c r="J126" i="4"/>
  <c r="J135" i="4"/>
  <c r="J144" i="4"/>
  <c r="J153" i="4"/>
  <c r="J162" i="4"/>
  <c r="J171" i="4"/>
  <c r="J181" i="4"/>
  <c r="J190" i="4"/>
  <c r="J199" i="4"/>
  <c r="J208" i="4"/>
  <c r="J217" i="4"/>
  <c r="J226" i="4"/>
  <c r="J235" i="4"/>
  <c r="J245" i="4"/>
  <c r="J254" i="4"/>
  <c r="J263" i="4"/>
  <c r="J272" i="4"/>
  <c r="J281" i="4"/>
  <c r="J290" i="4"/>
  <c r="J299" i="4"/>
  <c r="J309" i="4"/>
  <c r="J318" i="4"/>
  <c r="J327" i="4"/>
  <c r="J336" i="4"/>
  <c r="J345" i="4"/>
  <c r="J354" i="4"/>
  <c r="J363" i="4"/>
  <c r="J373" i="4"/>
  <c r="J382" i="4"/>
  <c r="J391" i="4"/>
  <c r="J400" i="4"/>
  <c r="J409" i="4"/>
  <c r="J418" i="4"/>
  <c r="J427" i="4"/>
  <c r="J437" i="4"/>
  <c r="J446" i="4"/>
  <c r="J454" i="4"/>
  <c r="J462" i="4"/>
  <c r="J470" i="4"/>
  <c r="J478" i="4"/>
  <c r="J486" i="4"/>
  <c r="J494" i="4"/>
  <c r="J502" i="4"/>
  <c r="J510" i="4"/>
  <c r="J518" i="4"/>
  <c r="J526" i="4"/>
  <c r="J534" i="4"/>
  <c r="J542" i="4"/>
  <c r="J550" i="4"/>
  <c r="J558" i="4"/>
  <c r="J566" i="4"/>
  <c r="J574" i="4"/>
  <c r="J582" i="4"/>
  <c r="J590" i="4"/>
  <c r="J598" i="4"/>
  <c r="J606" i="4"/>
  <c r="J614" i="4"/>
  <c r="J622" i="4"/>
  <c r="J630" i="4"/>
  <c r="J638" i="4"/>
  <c r="J646" i="4"/>
  <c r="J654" i="4"/>
  <c r="J662" i="4"/>
  <c r="J670" i="4"/>
  <c r="J678" i="4"/>
  <c r="J686" i="4"/>
  <c r="J694" i="4"/>
  <c r="J702" i="4"/>
  <c r="J710" i="4"/>
  <c r="J718" i="4"/>
  <c r="J726" i="4"/>
  <c r="J734" i="4"/>
  <c r="J742" i="4"/>
  <c r="J750" i="4"/>
  <c r="J758" i="4"/>
  <c r="J766" i="4"/>
  <c r="J774" i="4"/>
  <c r="J782" i="4"/>
  <c r="J790" i="4"/>
  <c r="J798" i="4"/>
  <c r="J806" i="4"/>
  <c r="J814" i="4"/>
  <c r="J822" i="4"/>
  <c r="J830" i="4"/>
  <c r="J838" i="4"/>
  <c r="J846" i="4"/>
  <c r="J854" i="4"/>
  <c r="J862" i="4"/>
  <c r="J870" i="4"/>
  <c r="J878" i="4"/>
  <c r="J886" i="4"/>
  <c r="J894" i="4"/>
  <c r="J902" i="4"/>
  <c r="J910" i="4"/>
  <c r="J918" i="4"/>
  <c r="J926" i="4"/>
  <c r="J934" i="4"/>
  <c r="J942" i="4"/>
  <c r="J950" i="4"/>
  <c r="J958" i="4"/>
  <c r="J966" i="4"/>
  <c r="J974" i="4"/>
  <c r="J982" i="4"/>
  <c r="J990" i="4"/>
  <c r="J998" i="4"/>
  <c r="J14" i="4"/>
  <c r="J24" i="4"/>
  <c r="J35" i="4"/>
  <c r="J46" i="4"/>
  <c r="J56" i="4"/>
  <c r="J66" i="4"/>
  <c r="J77" i="4"/>
  <c r="J87" i="4"/>
  <c r="J97" i="4"/>
  <c r="J109" i="4"/>
  <c r="J119" i="4"/>
  <c r="J129" i="4"/>
  <c r="J139" i="4"/>
  <c r="J150" i="4"/>
  <c r="J160" i="4"/>
  <c r="J170" i="4"/>
  <c r="J182" i="4"/>
  <c r="J192" i="4"/>
  <c r="J202" i="4"/>
  <c r="J213" i="4"/>
  <c r="J223" i="4"/>
  <c r="J233" i="4"/>
  <c r="J243" i="4"/>
  <c r="J255" i="4"/>
  <c r="J265" i="4"/>
  <c r="J275" i="4"/>
  <c r="J286" i="4"/>
  <c r="J296" i="4"/>
  <c r="J306" i="4"/>
  <c r="J317" i="4"/>
  <c r="J328" i="4"/>
  <c r="J338" i="4"/>
  <c r="J349" i="4"/>
  <c r="J359" i="4"/>
  <c r="J369" i="4"/>
  <c r="J379" i="4"/>
  <c r="J390" i="4"/>
  <c r="J401" i="4"/>
  <c r="J411" i="4"/>
  <c r="J422" i="4"/>
  <c r="J432" i="4"/>
  <c r="J442" i="4"/>
  <c r="J452" i="4"/>
  <c r="J461" i="4"/>
  <c r="J471" i="4"/>
  <c r="J480" i="4"/>
  <c r="J489" i="4"/>
  <c r="J498" i="4"/>
  <c r="J507" i="4"/>
  <c r="J516" i="4"/>
  <c r="J525" i="4"/>
  <c r="J535" i="4"/>
  <c r="J544" i="4"/>
  <c r="J553" i="4"/>
  <c r="J562" i="4"/>
  <c r="J571" i="4"/>
  <c r="J580" i="4"/>
  <c r="J589" i="4"/>
  <c r="J599" i="4"/>
  <c r="J608" i="4"/>
  <c r="J617" i="4"/>
  <c r="J626" i="4"/>
  <c r="J635" i="4"/>
  <c r="J644" i="4"/>
  <c r="J653" i="4"/>
  <c r="J663" i="4"/>
  <c r="J672" i="4"/>
  <c r="J681" i="4"/>
  <c r="J690" i="4"/>
  <c r="J699" i="4"/>
  <c r="J708" i="4"/>
  <c r="J717" i="4"/>
  <c r="J727" i="4"/>
  <c r="J736" i="4"/>
  <c r="J745" i="4"/>
  <c r="J754" i="4"/>
  <c r="J763" i="4"/>
  <c r="J772" i="4"/>
  <c r="J781" i="4"/>
  <c r="J791" i="4"/>
  <c r="J800" i="4"/>
  <c r="J809" i="4"/>
  <c r="J818" i="4"/>
  <c r="J827" i="4"/>
  <c r="J836" i="4"/>
  <c r="J845" i="4"/>
  <c r="J855" i="4"/>
  <c r="J864" i="4"/>
  <c r="J873" i="4"/>
  <c r="J882" i="4"/>
  <c r="J891" i="4"/>
  <c r="J900" i="4"/>
  <c r="J11" i="4"/>
  <c r="J23" i="4"/>
  <c r="J37" i="4"/>
  <c r="J48" i="4"/>
  <c r="J59" i="4"/>
  <c r="J72" i="4"/>
  <c r="J83" i="4"/>
  <c r="J95" i="4"/>
  <c r="J106" i="4"/>
  <c r="J120" i="4"/>
  <c r="J131" i="4"/>
  <c r="J143" i="4"/>
  <c r="J155" i="4"/>
  <c r="J167" i="4"/>
  <c r="J178" i="4"/>
  <c r="J191" i="4"/>
  <c r="J203" i="4"/>
  <c r="J215" i="4"/>
  <c r="J227" i="4"/>
  <c r="J239" i="4"/>
  <c r="J250" i="4"/>
  <c r="J262" i="4"/>
  <c r="J274" i="4"/>
  <c r="J287" i="4"/>
  <c r="J298" i="4"/>
  <c r="J311" i="4"/>
  <c r="J322" i="4"/>
  <c r="J334" i="4"/>
  <c r="J346" i="4"/>
  <c r="J358" i="4"/>
  <c r="J370" i="4"/>
  <c r="J383" i="4"/>
  <c r="J394" i="4"/>
  <c r="J406" i="4"/>
  <c r="J417" i="4"/>
  <c r="J430" i="4"/>
  <c r="J441" i="4"/>
  <c r="J453" i="4"/>
  <c r="J464" i="4"/>
  <c r="J474" i="4"/>
  <c r="J484" i="4"/>
  <c r="J495" i="4"/>
  <c r="J505" i="4"/>
  <c r="J515" i="4"/>
  <c r="J527" i="4"/>
  <c r="J537" i="4"/>
  <c r="J547" i="4"/>
  <c r="J557" i="4"/>
  <c r="J568" i="4"/>
  <c r="J578" i="4"/>
  <c r="J588" i="4"/>
  <c r="J600" i="4"/>
  <c r="J610" i="4"/>
  <c r="J620" i="4"/>
  <c r="J631" i="4"/>
  <c r="J641" i="4"/>
  <c r="J651" i="4"/>
  <c r="J661" i="4"/>
  <c r="J673" i="4"/>
  <c r="J683" i="4"/>
  <c r="J693" i="4"/>
  <c r="J704" i="4"/>
  <c r="J714" i="4"/>
  <c r="J724" i="4"/>
  <c r="J735" i="4"/>
  <c r="J746" i="4"/>
  <c r="J756" i="4"/>
  <c r="J767" i="4"/>
  <c r="J777" i="4"/>
  <c r="J787" i="4"/>
  <c r="J797" i="4"/>
  <c r="J808" i="4"/>
  <c r="J819" i="4"/>
  <c r="J829" i="4"/>
  <c r="J840" i="4"/>
  <c r="J850" i="4"/>
  <c r="J860" i="4"/>
  <c r="J871" i="4"/>
  <c r="J881" i="4"/>
  <c r="J892" i="4"/>
  <c r="J903" i="4"/>
  <c r="J912" i="4"/>
  <c r="J921" i="4"/>
  <c r="J930" i="4"/>
  <c r="J939" i="4"/>
  <c r="J948" i="4"/>
  <c r="J957" i="4"/>
  <c r="J967" i="4"/>
  <c r="J976" i="4"/>
  <c r="J985" i="4"/>
  <c r="J994" i="4"/>
  <c r="J1003" i="4"/>
  <c r="J7" i="4"/>
  <c r="J19" i="4"/>
  <c r="J31" i="4"/>
  <c r="J42" i="4"/>
  <c r="J55" i="4"/>
  <c r="J67" i="4"/>
  <c r="J79" i="4"/>
  <c r="J91" i="4"/>
  <c r="J103" i="4"/>
  <c r="J114" i="4"/>
  <c r="J127" i="4"/>
  <c r="J138" i="4"/>
  <c r="J151" i="4"/>
  <c r="J163" i="4"/>
  <c r="J175" i="4"/>
  <c r="J186" i="4"/>
  <c r="J198" i="4"/>
  <c r="J9" i="4"/>
  <c r="J27" i="4"/>
  <c r="J41" i="4"/>
  <c r="J58" i="4"/>
  <c r="J74" i="4"/>
  <c r="J90" i="4"/>
  <c r="J105" i="4"/>
  <c r="J122" i="4"/>
  <c r="J137" i="4"/>
  <c r="J154" i="4"/>
  <c r="J169" i="4"/>
  <c r="J185" i="4"/>
  <c r="J201" i="4"/>
  <c r="J216" i="4"/>
  <c r="J230" i="4"/>
  <c r="J242" i="4"/>
  <c r="J257" i="4"/>
  <c r="J270" i="4"/>
  <c r="J283" i="4"/>
  <c r="J297" i="4"/>
  <c r="J312" i="4"/>
  <c r="J325" i="4"/>
  <c r="J339" i="4"/>
  <c r="J352" i="4"/>
  <c r="J366" i="4"/>
  <c r="J378" i="4"/>
  <c r="J393" i="4"/>
  <c r="J407" i="4"/>
  <c r="J421" i="4"/>
  <c r="J434" i="4"/>
  <c r="J448" i="4"/>
  <c r="J459" i="4"/>
  <c r="J472" i="4"/>
  <c r="J483" i="4"/>
  <c r="J15" i="4"/>
  <c r="J30" i="4"/>
  <c r="J47" i="4"/>
  <c r="J63" i="4"/>
  <c r="J78" i="4"/>
  <c r="J94" i="4"/>
  <c r="J111" i="4"/>
  <c r="J125" i="4"/>
  <c r="J142" i="4"/>
  <c r="J158" i="4"/>
  <c r="J174" i="4"/>
  <c r="J189" i="4"/>
  <c r="J206" i="4"/>
  <c r="J219" i="4"/>
  <c r="J232" i="4"/>
  <c r="J247" i="4"/>
  <c r="J259" i="4"/>
  <c r="J273" i="4"/>
  <c r="J288" i="4"/>
  <c r="J302" i="4"/>
  <c r="J314" i="4"/>
  <c r="J329" i="4"/>
  <c r="J342" i="4"/>
  <c r="J355" i="4"/>
  <c r="J368" i="4"/>
  <c r="J384" i="4"/>
  <c r="J397" i="4"/>
  <c r="J410" i="4"/>
  <c r="J424" i="4"/>
  <c r="J438" i="4"/>
  <c r="J450" i="4"/>
  <c r="J463" i="4"/>
  <c r="J475" i="4"/>
  <c r="J487" i="4"/>
  <c r="J499" i="4"/>
  <c r="J511" i="4"/>
  <c r="J522" i="4"/>
  <c r="J533" i="4"/>
  <c r="J546" i="4"/>
  <c r="J559" i="4"/>
  <c r="J570" i="4"/>
  <c r="J583" i="4"/>
  <c r="J594" i="4"/>
  <c r="J605" i="4"/>
  <c r="J618" i="4"/>
  <c r="J629" i="4"/>
  <c r="J642" i="4"/>
  <c r="J655" i="4"/>
  <c r="J666" i="4"/>
  <c r="J677" i="4"/>
  <c r="J689" i="4"/>
  <c r="J701" i="4"/>
  <c r="J713" i="4"/>
  <c r="J725" i="4"/>
  <c r="J738" i="4"/>
  <c r="J749" i="4"/>
  <c r="J761" i="4"/>
  <c r="J773" i="4"/>
  <c r="J785" i="4"/>
  <c r="J796" i="4"/>
  <c r="J810" i="4"/>
  <c r="J821" i="4"/>
  <c r="J833" i="4"/>
  <c r="J844" i="4"/>
  <c r="J857" i="4"/>
  <c r="J868" i="4"/>
  <c r="J880" i="4"/>
  <c r="J893" i="4"/>
  <c r="J905" i="4"/>
  <c r="J915" i="4"/>
  <c r="J925" i="4"/>
  <c r="J936" i="4"/>
  <c r="J946" i="4"/>
  <c r="J956" i="4"/>
  <c r="J968" i="4"/>
  <c r="J978" i="4"/>
  <c r="J988" i="4"/>
  <c r="J999" i="4"/>
  <c r="J5" i="4"/>
  <c r="J29" i="4"/>
  <c r="J50" i="4"/>
  <c r="J70" i="4"/>
  <c r="J93" i="4"/>
  <c r="J113" i="4"/>
  <c r="J134" i="4"/>
  <c r="J157" i="4"/>
  <c r="J177" i="4"/>
  <c r="J197" i="4"/>
  <c r="J218" i="4"/>
  <c r="J237" i="4"/>
  <c r="J253" i="4"/>
  <c r="J271" i="4"/>
  <c r="J291" i="4"/>
  <c r="J307" i="4"/>
  <c r="J326" i="4"/>
  <c r="J344" i="4"/>
  <c r="J362" i="4"/>
  <c r="J381" i="4"/>
  <c r="J399" i="4"/>
  <c r="J416" i="4"/>
  <c r="J435" i="4"/>
  <c r="J455" i="4"/>
  <c r="J468" i="4"/>
  <c r="J485" i="4"/>
  <c r="J500" i="4"/>
  <c r="J513" i="4"/>
  <c r="J528" i="4"/>
  <c r="J540" i="4"/>
  <c r="J554" i="4"/>
  <c r="J567" i="4"/>
  <c r="J581" i="4"/>
  <c r="J595" i="4"/>
  <c r="J609" i="4"/>
  <c r="J623" i="4"/>
  <c r="J636" i="4"/>
  <c r="J649" i="4"/>
  <c r="J664" i="4"/>
  <c r="J676" i="4"/>
  <c r="J691" i="4"/>
  <c r="J705" i="4"/>
  <c r="J719" i="4"/>
  <c r="J731" i="4"/>
  <c r="J744" i="4"/>
  <c r="J759" i="4"/>
  <c r="J771" i="4"/>
  <c r="J786" i="4"/>
  <c r="J801" i="4"/>
  <c r="J813" i="4"/>
  <c r="J826" i="4"/>
  <c r="J841" i="4"/>
  <c r="J853" i="4"/>
  <c r="J867" i="4"/>
  <c r="J883" i="4"/>
  <c r="J896" i="4"/>
  <c r="J908" i="4"/>
  <c r="J920" i="4"/>
  <c r="J932" i="4"/>
  <c r="J944" i="4"/>
  <c r="J955" i="4"/>
  <c r="J969" i="4"/>
  <c r="J980" i="4"/>
  <c r="J992" i="4"/>
  <c r="J1004" i="4"/>
  <c r="J13" i="4"/>
  <c r="J33" i="4"/>
  <c r="J54" i="4"/>
  <c r="J75" i="4"/>
  <c r="J99" i="4"/>
  <c r="J118" i="4"/>
  <c r="J141" i="4"/>
  <c r="J161" i="4"/>
  <c r="J183" i="4"/>
  <c r="J205" i="4"/>
  <c r="J222" i="4"/>
  <c r="J240" i="4"/>
  <c r="J258" i="4"/>
  <c r="J278" i="4"/>
  <c r="J294" i="4"/>
  <c r="J313" i="4"/>
  <c r="J331" i="4"/>
  <c r="J350" i="4"/>
  <c r="J367" i="4"/>
  <c r="J386" i="4"/>
  <c r="J403" i="4"/>
  <c r="J423" i="4"/>
  <c r="J440" i="4"/>
  <c r="J457" i="4"/>
  <c r="J473" i="4"/>
  <c r="J490" i="4"/>
  <c r="J503" i="4"/>
  <c r="J517" i="4"/>
  <c r="J530" i="4"/>
  <c r="J543" i="4"/>
  <c r="J556" i="4"/>
  <c r="J572" i="4"/>
  <c r="J585" i="4"/>
  <c r="J597" i="4"/>
  <c r="J612" i="4"/>
  <c r="J625" i="4"/>
  <c r="J639" i="4"/>
  <c r="J652" i="4"/>
  <c r="J667" i="4"/>
  <c r="J680" i="4"/>
  <c r="J695" i="4"/>
  <c r="J707" i="4"/>
  <c r="J721" i="4"/>
  <c r="J733" i="4"/>
  <c r="J748" i="4"/>
  <c r="J762" i="4"/>
  <c r="J776" i="4"/>
  <c r="J789" i="4"/>
  <c r="J803" i="4"/>
  <c r="J816" i="4"/>
  <c r="J831" i="4"/>
  <c r="J843" i="4"/>
  <c r="J858" i="4"/>
  <c r="J872" i="4"/>
  <c r="J885" i="4"/>
  <c r="J898" i="4"/>
  <c r="J911" i="4"/>
  <c r="J923" i="4"/>
  <c r="J935" i="4"/>
  <c r="J947" i="4"/>
  <c r="J960" i="4"/>
  <c r="J971" i="4"/>
  <c r="J983" i="4"/>
  <c r="J995" i="4"/>
  <c r="J21" i="4"/>
  <c r="J40" i="4"/>
  <c r="J64" i="4"/>
  <c r="J85" i="4"/>
  <c r="J104" i="4"/>
  <c r="J128" i="4"/>
  <c r="J147" i="4"/>
  <c r="J168" i="4"/>
  <c r="J193" i="4"/>
  <c r="J210" i="4"/>
  <c r="J229" i="4"/>
  <c r="J248" i="4"/>
  <c r="J266" i="4"/>
  <c r="J282" i="4"/>
  <c r="J303" i="4"/>
  <c r="J320" i="4"/>
  <c r="J337" i="4"/>
  <c r="J357" i="4"/>
  <c r="J375" i="4"/>
  <c r="J392" i="4"/>
  <c r="J413" i="4"/>
  <c r="J429" i="4"/>
  <c r="J447" i="4"/>
  <c r="J465" i="4"/>
  <c r="J479" i="4"/>
  <c r="J493" i="4"/>
  <c r="J508" i="4"/>
  <c r="J521" i="4"/>
  <c r="J536" i="4"/>
  <c r="J549" i="4"/>
  <c r="J563" i="4"/>
  <c r="J576" i="4"/>
  <c r="J591" i="4"/>
  <c r="J603" i="4"/>
  <c r="J616" i="4"/>
  <c r="J632" i="4"/>
  <c r="J645" i="4"/>
  <c r="J658" i="4"/>
  <c r="J671" i="4"/>
  <c r="J685" i="4"/>
  <c r="J698" i="4"/>
  <c r="J712" i="4"/>
  <c r="J728" i="4"/>
  <c r="J740" i="4"/>
  <c r="J753" i="4"/>
  <c r="J768" i="4"/>
  <c r="J780" i="4"/>
  <c r="J22" i="4"/>
  <c r="J45" i="4"/>
  <c r="J65" i="4"/>
  <c r="J86" i="4"/>
  <c r="J110" i="4"/>
  <c r="J130" i="4"/>
  <c r="J149" i="4"/>
  <c r="J173" i="4"/>
  <c r="J194" i="4"/>
  <c r="J211" i="4"/>
  <c r="J231" i="4"/>
  <c r="J249" i="4"/>
  <c r="J267" i="4"/>
  <c r="J285" i="4"/>
  <c r="J304" i="4"/>
  <c r="J321" i="4"/>
  <c r="J341" i="4"/>
  <c r="J360" i="4"/>
  <c r="J376" i="4"/>
  <c r="J395" i="4"/>
  <c r="J414" i="4"/>
  <c r="J431" i="4"/>
  <c r="J449" i="4"/>
  <c r="J466" i="4"/>
  <c r="J481" i="4"/>
  <c r="J496" i="4"/>
  <c r="J509" i="4"/>
  <c r="J523" i="4"/>
  <c r="J538" i="4"/>
  <c r="J551" i="4"/>
  <c r="J564" i="4"/>
  <c r="J577" i="4"/>
  <c r="J592" i="4"/>
  <c r="J604" i="4"/>
  <c r="J619" i="4"/>
  <c r="J633" i="4"/>
  <c r="J647" i="4"/>
  <c r="J659" i="4"/>
  <c r="J674" i="4"/>
  <c r="J687" i="4"/>
  <c r="J700" i="4"/>
  <c r="J715" i="4"/>
  <c r="J729" i="4"/>
  <c r="J741" i="4"/>
  <c r="J755" i="4"/>
  <c r="J769" i="4"/>
  <c r="J783" i="4"/>
  <c r="J795" i="4"/>
  <c r="J811" i="4"/>
  <c r="J824" i="4"/>
  <c r="J837" i="4"/>
  <c r="J851" i="4"/>
  <c r="J865" i="4"/>
  <c r="J877" i="4"/>
  <c r="J890" i="4"/>
  <c r="J906" i="4"/>
  <c r="J917" i="4"/>
  <c r="J929" i="4"/>
  <c r="J941" i="4"/>
  <c r="J953" i="4"/>
  <c r="J964" i="4"/>
  <c r="J977" i="4"/>
  <c r="J989" i="4"/>
  <c r="J1001" i="4"/>
  <c r="J8" i="4"/>
  <c r="J32" i="4"/>
  <c r="J51" i="4"/>
  <c r="J73" i="4"/>
  <c r="J96" i="4"/>
  <c r="J115" i="4"/>
  <c r="J136" i="4"/>
  <c r="J159" i="4"/>
  <c r="J179" i="4"/>
  <c r="J200" i="4"/>
  <c r="J221" i="4"/>
  <c r="J238" i="4"/>
  <c r="J256" i="4"/>
  <c r="J277" i="4"/>
  <c r="J293" i="4"/>
  <c r="J310" i="4"/>
  <c r="J330" i="4"/>
  <c r="J347" i="4"/>
  <c r="J365" i="4"/>
  <c r="J385" i="4"/>
  <c r="J402" i="4"/>
  <c r="J419" i="4"/>
  <c r="J439" i="4"/>
  <c r="J456" i="4"/>
  <c r="J469" i="4"/>
  <c r="J488" i="4"/>
  <c r="J501" i="4"/>
  <c r="J514" i="4"/>
  <c r="J541" i="4"/>
  <c r="J555" i="4"/>
  <c r="J569" i="4"/>
  <c r="J584" i="4"/>
  <c r="J596" i="4"/>
  <c r="J611" i="4"/>
  <c r="J624" i="4"/>
  <c r="J637" i="4"/>
  <c r="J650" i="4"/>
  <c r="J665" i="4"/>
  <c r="J679" i="4"/>
  <c r="J692" i="4"/>
  <c r="J706" i="4"/>
  <c r="J720" i="4"/>
  <c r="J732" i="4"/>
  <c r="J747" i="4"/>
  <c r="J760" i="4"/>
  <c r="J775" i="4"/>
  <c r="J788" i="4"/>
  <c r="J802" i="4"/>
  <c r="J815" i="4"/>
  <c r="J828" i="4"/>
  <c r="J842" i="4"/>
  <c r="J856" i="4"/>
  <c r="J869" i="4"/>
  <c r="J884" i="4"/>
  <c r="J897" i="4"/>
  <c r="J909" i="4"/>
  <c r="J922" i="4"/>
  <c r="J933" i="4"/>
  <c r="J945" i="4"/>
  <c r="J959" i="4"/>
  <c r="J970" i="4"/>
  <c r="J981" i="4"/>
  <c r="J993" i="4"/>
  <c r="J3" i="4"/>
  <c r="J4" i="4"/>
  <c r="J26" i="4"/>
  <c r="J49" i="4"/>
  <c r="J69" i="4"/>
  <c r="J88" i="4"/>
  <c r="J112" i="4"/>
  <c r="J133" i="4"/>
  <c r="J152" i="4"/>
  <c r="J176" i="4"/>
  <c r="J195" i="4"/>
  <c r="J214" i="4"/>
  <c r="J234" i="4"/>
  <c r="J251" i="4"/>
  <c r="J269" i="4"/>
  <c r="J289" i="4"/>
  <c r="J305" i="4"/>
  <c r="J323" i="4"/>
  <c r="J343" i="4"/>
  <c r="J361" i="4"/>
  <c r="J377" i="4"/>
  <c r="J398" i="4"/>
  <c r="J415" i="4"/>
  <c r="J433" i="4"/>
  <c r="J451" i="4"/>
  <c r="J467" i="4"/>
  <c r="J482" i="4"/>
  <c r="J497" i="4"/>
  <c r="J512" i="4"/>
  <c r="J524" i="4"/>
  <c r="J539" i="4"/>
  <c r="J552" i="4"/>
  <c r="J565" i="4"/>
  <c r="J579" i="4"/>
  <c r="J593" i="4"/>
  <c r="J607" i="4"/>
  <c r="J621" i="4"/>
  <c r="J634" i="4"/>
  <c r="J648" i="4"/>
  <c r="J660" i="4"/>
  <c r="J675" i="4"/>
  <c r="J688" i="4"/>
  <c r="J703" i="4"/>
  <c r="J716" i="4"/>
  <c r="J730" i="4"/>
  <c r="J743" i="4"/>
  <c r="J757" i="4"/>
  <c r="J770" i="4"/>
  <c r="J784" i="4"/>
  <c r="J799" i="4"/>
  <c r="J812" i="4"/>
  <c r="J825" i="4"/>
  <c r="J839" i="4"/>
  <c r="J852" i="4"/>
  <c r="J866" i="4"/>
  <c r="J879" i="4"/>
  <c r="J895" i="4"/>
  <c r="J907" i="4"/>
  <c r="J919" i="4"/>
  <c r="J931" i="4"/>
  <c r="J943" i="4"/>
  <c r="J954" i="4"/>
  <c r="J965" i="4"/>
  <c r="J979" i="4"/>
  <c r="J991" i="4"/>
  <c r="J1002" i="4"/>
  <c r="J529" i="4"/>
  <c r="J61" i="4"/>
  <c r="J146" i="4"/>
  <c r="J225" i="4"/>
  <c r="J301" i="4"/>
  <c r="J374" i="4"/>
  <c r="J445" i="4"/>
  <c r="J506" i="4"/>
  <c r="J561" i="4"/>
  <c r="J615" i="4"/>
  <c r="J669" i="4"/>
  <c r="J723" i="4"/>
  <c r="J779" i="4"/>
  <c r="J820" i="4"/>
  <c r="J859" i="4"/>
  <c r="J889" i="4"/>
  <c r="J927" i="4"/>
  <c r="J961" i="4"/>
  <c r="J987" i="4"/>
  <c r="J81" i="4"/>
  <c r="J165" i="4"/>
  <c r="J241" i="4"/>
  <c r="J315" i="4"/>
  <c r="J387" i="4"/>
  <c r="J458" i="4"/>
  <c r="J519" i="4"/>
  <c r="J573" i="4"/>
  <c r="J627" i="4"/>
  <c r="J682" i="4"/>
  <c r="J737" i="4"/>
  <c r="J823" i="4"/>
  <c r="J861" i="4"/>
  <c r="J899" i="4"/>
  <c r="J928" i="4"/>
  <c r="J962" i="4"/>
  <c r="J996" i="4"/>
  <c r="J17" i="4"/>
  <c r="J101" i="4"/>
  <c r="J184" i="4"/>
  <c r="J261" i="4"/>
  <c r="J333" i="4"/>
  <c r="J405" i="4"/>
  <c r="J476" i="4"/>
  <c r="J531" i="4"/>
  <c r="J696" i="4"/>
  <c r="J751" i="4"/>
  <c r="J794" i="4"/>
  <c r="J834" i="4"/>
  <c r="J874" i="4"/>
  <c r="J938" i="4"/>
  <c r="J972" i="4"/>
  <c r="J1000" i="4"/>
  <c r="J792" i="4"/>
  <c r="J82" i="4"/>
  <c r="J166" i="4"/>
  <c r="J246" i="4"/>
  <c r="J319" i="4"/>
  <c r="J389" i="4"/>
  <c r="J460" i="4"/>
  <c r="J520" i="4"/>
  <c r="J575" i="4"/>
  <c r="J628" i="4"/>
  <c r="J684" i="4"/>
  <c r="J739" i="4"/>
  <c r="J793" i="4"/>
  <c r="J832" i="4"/>
  <c r="J863" i="4"/>
  <c r="J901" i="4"/>
  <c r="J937" i="4"/>
  <c r="J963" i="4"/>
  <c r="J997" i="4"/>
  <c r="J587" i="4"/>
  <c r="J586" i="4"/>
  <c r="J904" i="4"/>
  <c r="J335" i="4"/>
  <c r="J38" i="4"/>
  <c r="J121" i="4"/>
  <c r="J207" i="4"/>
  <c r="J279" i="4"/>
  <c r="J351" i="4"/>
  <c r="J425" i="4"/>
  <c r="J491" i="4"/>
  <c r="J545" i="4"/>
  <c r="J601" i="4"/>
  <c r="J656" i="4"/>
  <c r="J709" i="4"/>
  <c r="J764" i="4"/>
  <c r="J805" i="4"/>
  <c r="J847" i="4"/>
  <c r="J876" i="4"/>
  <c r="J914" i="4"/>
  <c r="J949" i="4"/>
  <c r="J975" i="4"/>
  <c r="J39" i="4"/>
  <c r="J123" i="4"/>
  <c r="J209" i="4"/>
  <c r="J280" i="4"/>
  <c r="J353" i="4"/>
  <c r="J426" i="4"/>
  <c r="J492" i="4"/>
  <c r="J548" i="4"/>
  <c r="J602" i="4"/>
  <c r="J657" i="4"/>
  <c r="J711" i="4"/>
  <c r="J765" i="4"/>
  <c r="J807" i="4"/>
  <c r="J848" i="4"/>
  <c r="J916" i="4"/>
  <c r="J951" i="4"/>
  <c r="J984" i="4"/>
  <c r="J887" i="4"/>
  <c r="J57" i="4"/>
  <c r="J145" i="4"/>
  <c r="J224" i="4"/>
  <c r="J295" i="4"/>
  <c r="J371" i="4"/>
  <c r="J443" i="4"/>
  <c r="J504" i="4"/>
  <c r="J560" i="4"/>
  <c r="J613" i="4"/>
  <c r="J722" i="4"/>
  <c r="J778" i="4"/>
  <c r="J817" i="4"/>
  <c r="J849" i="4"/>
  <c r="J888" i="4"/>
  <c r="J924" i="4"/>
  <c r="J952" i="4"/>
  <c r="J986" i="4"/>
  <c r="J18" i="4"/>
  <c r="J102" i="4"/>
  <c r="J187" i="4"/>
  <c r="J264" i="4"/>
  <c r="J408" i="4"/>
  <c r="J477" i="4"/>
  <c r="J643" i="4"/>
  <c r="J697" i="4"/>
  <c r="J752" i="4"/>
  <c r="J804" i="4"/>
  <c r="J835" i="4"/>
  <c r="J875" i="4"/>
  <c r="J913" i="4"/>
  <c r="J940" i="4"/>
  <c r="J973" i="4"/>
  <c r="J668" i="4"/>
  <c r="J640" i="4"/>
  <c r="J532" i="4"/>
  <c r="K7" i="4"/>
  <c r="K16" i="4"/>
  <c r="K24" i="4"/>
  <c r="K32" i="4"/>
  <c r="K40" i="4"/>
  <c r="K48" i="4"/>
  <c r="K56" i="4"/>
  <c r="K64" i="4"/>
  <c r="K72" i="4"/>
  <c r="K80" i="4"/>
  <c r="K88" i="4"/>
  <c r="K96" i="4"/>
  <c r="K104" i="4"/>
  <c r="K112" i="4"/>
  <c r="K120" i="4"/>
  <c r="K128" i="4"/>
  <c r="K136" i="4"/>
  <c r="K144" i="4"/>
  <c r="K152" i="4"/>
  <c r="K160" i="4"/>
  <c r="K168" i="4"/>
  <c r="K176" i="4"/>
  <c r="K184" i="4"/>
  <c r="K192" i="4"/>
  <c r="Z192" i="4" s="1"/>
  <c r="K200" i="4"/>
  <c r="Z200" i="4" s="1"/>
  <c r="K208" i="4"/>
  <c r="Z208" i="4" s="1"/>
  <c r="K216" i="4"/>
  <c r="K224" i="4"/>
  <c r="K232" i="4"/>
  <c r="K240" i="4"/>
  <c r="K248" i="4"/>
  <c r="K256" i="4"/>
  <c r="K264" i="4"/>
  <c r="K272" i="4"/>
  <c r="K280" i="4"/>
  <c r="K288" i="4"/>
  <c r="K296" i="4"/>
  <c r="K304" i="4"/>
  <c r="K312" i="4"/>
  <c r="K320" i="4"/>
  <c r="K328" i="4"/>
  <c r="K336" i="4"/>
  <c r="K344" i="4"/>
  <c r="K352" i="4"/>
  <c r="K360" i="4"/>
  <c r="K368" i="4"/>
  <c r="K376" i="4"/>
  <c r="K384" i="4"/>
  <c r="K392" i="4"/>
  <c r="K400" i="4"/>
  <c r="K408" i="4"/>
  <c r="K416" i="4"/>
  <c r="K424" i="4"/>
  <c r="K432" i="4"/>
  <c r="K440" i="4"/>
  <c r="K448" i="4"/>
  <c r="K456" i="4"/>
  <c r="K464" i="4"/>
  <c r="K472" i="4"/>
  <c r="K480" i="4"/>
  <c r="K488" i="4"/>
  <c r="Z488" i="4" s="1"/>
  <c r="K496" i="4"/>
  <c r="K504" i="4"/>
  <c r="K512" i="4"/>
  <c r="K520" i="4"/>
  <c r="K528" i="4"/>
  <c r="K536" i="4"/>
  <c r="K544" i="4"/>
  <c r="K552" i="4"/>
  <c r="K560" i="4"/>
  <c r="K568" i="4"/>
  <c r="K576" i="4"/>
  <c r="K584" i="4"/>
  <c r="K592" i="4"/>
  <c r="K600" i="4"/>
  <c r="K608" i="4"/>
  <c r="K616" i="4"/>
  <c r="K624" i="4"/>
  <c r="K632" i="4"/>
  <c r="K640" i="4"/>
  <c r="K648" i="4"/>
  <c r="K656" i="4"/>
  <c r="Z656" i="4" s="1"/>
  <c r="K664" i="4"/>
  <c r="K672" i="4"/>
  <c r="K680" i="4"/>
  <c r="K8" i="4"/>
  <c r="K18" i="4"/>
  <c r="K27" i="4"/>
  <c r="K36" i="4"/>
  <c r="K45" i="4"/>
  <c r="K54" i="4"/>
  <c r="K63" i="4"/>
  <c r="K73" i="4"/>
  <c r="K82" i="4"/>
  <c r="K91" i="4"/>
  <c r="K100" i="4"/>
  <c r="K109" i="4"/>
  <c r="K118" i="4"/>
  <c r="K127" i="4"/>
  <c r="K137" i="4"/>
  <c r="K146" i="4"/>
  <c r="K155" i="4"/>
  <c r="K164" i="4"/>
  <c r="K173" i="4"/>
  <c r="K182" i="4"/>
  <c r="Z182" i="4" s="1"/>
  <c r="K191" i="4"/>
  <c r="K201" i="4"/>
  <c r="K210" i="4"/>
  <c r="K219" i="4"/>
  <c r="K228" i="4"/>
  <c r="K237" i="4"/>
  <c r="K246" i="4"/>
  <c r="K255" i="4"/>
  <c r="K265" i="4"/>
  <c r="K274" i="4"/>
  <c r="K283" i="4"/>
  <c r="K292" i="4"/>
  <c r="K301" i="4"/>
  <c r="K310" i="4"/>
  <c r="K319" i="4"/>
  <c r="K329" i="4"/>
  <c r="K338" i="4"/>
  <c r="K347" i="4"/>
  <c r="K356" i="4"/>
  <c r="K365" i="4"/>
  <c r="K374" i="4"/>
  <c r="K383" i="4"/>
  <c r="K393" i="4"/>
  <c r="K402" i="4"/>
  <c r="K411" i="4"/>
  <c r="K420" i="4"/>
  <c r="K429" i="4"/>
  <c r="K438" i="4"/>
  <c r="K447" i="4"/>
  <c r="K457" i="4"/>
  <c r="K466" i="4"/>
  <c r="K475" i="4"/>
  <c r="K484" i="4"/>
  <c r="K493" i="4"/>
  <c r="K502" i="4"/>
  <c r="K511" i="4"/>
  <c r="K521" i="4"/>
  <c r="K530" i="4"/>
  <c r="K539" i="4"/>
  <c r="K548" i="4"/>
  <c r="K557" i="4"/>
  <c r="K566" i="4"/>
  <c r="K575" i="4"/>
  <c r="K585" i="4"/>
  <c r="K594" i="4"/>
  <c r="K603" i="4"/>
  <c r="K612" i="4"/>
  <c r="K621" i="4"/>
  <c r="K630" i="4"/>
  <c r="K639" i="4"/>
  <c r="K649" i="4"/>
  <c r="K658" i="4"/>
  <c r="K667" i="4"/>
  <c r="K676" i="4"/>
  <c r="K685" i="4"/>
  <c r="K693" i="4"/>
  <c r="K701" i="4"/>
  <c r="K709" i="4"/>
  <c r="K717" i="4"/>
  <c r="K725" i="4"/>
  <c r="K733" i="4"/>
  <c r="K741" i="4"/>
  <c r="K749" i="4"/>
  <c r="K757" i="4"/>
  <c r="K765" i="4"/>
  <c r="K773" i="4"/>
  <c r="K781" i="4"/>
  <c r="K789" i="4"/>
  <c r="K797" i="4"/>
  <c r="K805" i="4"/>
  <c r="K813" i="4"/>
  <c r="K821" i="4"/>
  <c r="K829" i="4"/>
  <c r="K837" i="4"/>
  <c r="K845" i="4"/>
  <c r="K853" i="4"/>
  <c r="K861" i="4"/>
  <c r="K869" i="4"/>
  <c r="K877" i="4"/>
  <c r="K885" i="4"/>
  <c r="K893" i="4"/>
  <c r="K901" i="4"/>
  <c r="K909" i="4"/>
  <c r="K917" i="4"/>
  <c r="K925" i="4"/>
  <c r="K933" i="4"/>
  <c r="K941" i="4"/>
  <c r="K949" i="4"/>
  <c r="K957" i="4"/>
  <c r="K965" i="4"/>
  <c r="K973" i="4"/>
  <c r="K981" i="4"/>
  <c r="K989" i="4"/>
  <c r="K997" i="4"/>
  <c r="K3" i="4"/>
  <c r="K1" i="4" s="1"/>
  <c r="K14" i="4"/>
  <c r="K25" i="4"/>
  <c r="K35" i="4"/>
  <c r="K46" i="4"/>
  <c r="K57" i="4"/>
  <c r="K67" i="4"/>
  <c r="K77" i="4"/>
  <c r="K87" i="4"/>
  <c r="K98" i="4"/>
  <c r="K108" i="4"/>
  <c r="K119" i="4"/>
  <c r="K130" i="4"/>
  <c r="K140" i="4"/>
  <c r="K150" i="4"/>
  <c r="K161" i="4"/>
  <c r="K171" i="4"/>
  <c r="K181" i="4"/>
  <c r="K193" i="4"/>
  <c r="K203" i="4"/>
  <c r="K213" i="4"/>
  <c r="K223" i="4"/>
  <c r="K234" i="4"/>
  <c r="K244" i="4"/>
  <c r="K254" i="4"/>
  <c r="K266" i="4"/>
  <c r="K276" i="4"/>
  <c r="K286" i="4"/>
  <c r="K297" i="4"/>
  <c r="K307" i="4"/>
  <c r="K317" i="4"/>
  <c r="K327" i="4"/>
  <c r="K339" i="4"/>
  <c r="K349" i="4"/>
  <c r="K359" i="4"/>
  <c r="K370" i="4"/>
  <c r="K380" i="4"/>
  <c r="K390" i="4"/>
  <c r="K401" i="4"/>
  <c r="K412" i="4"/>
  <c r="K422" i="4"/>
  <c r="K433" i="4"/>
  <c r="K443" i="4"/>
  <c r="K453" i="4"/>
  <c r="K463" i="4"/>
  <c r="K474" i="4"/>
  <c r="K485" i="4"/>
  <c r="K495" i="4"/>
  <c r="K506" i="4"/>
  <c r="K516" i="4"/>
  <c r="K526" i="4"/>
  <c r="K537" i="4"/>
  <c r="K547" i="4"/>
  <c r="K558" i="4"/>
  <c r="K569" i="4"/>
  <c r="K579" i="4"/>
  <c r="K589" i="4"/>
  <c r="K599" i="4"/>
  <c r="K610" i="4"/>
  <c r="K620" i="4"/>
  <c r="K631" i="4"/>
  <c r="K642" i="4"/>
  <c r="Z642" i="4" s="1"/>
  <c r="K652" i="4"/>
  <c r="K662" i="4"/>
  <c r="K673" i="4"/>
  <c r="K683" i="4"/>
  <c r="K692" i="4"/>
  <c r="K702" i="4"/>
  <c r="K711" i="4"/>
  <c r="K720" i="4"/>
  <c r="K729" i="4"/>
  <c r="K738" i="4"/>
  <c r="K747" i="4"/>
  <c r="K756" i="4"/>
  <c r="K766" i="4"/>
  <c r="K775" i="4"/>
  <c r="K784" i="4"/>
  <c r="K793" i="4"/>
  <c r="K802" i="4"/>
  <c r="K811" i="4"/>
  <c r="K820" i="4"/>
  <c r="K830" i="4"/>
  <c r="K839" i="4"/>
  <c r="K848" i="4"/>
  <c r="K857" i="4"/>
  <c r="K9" i="4"/>
  <c r="K20" i="4"/>
  <c r="K30" i="4"/>
  <c r="K41" i="4"/>
  <c r="K51" i="4"/>
  <c r="K61" i="4"/>
  <c r="K71" i="4"/>
  <c r="K83" i="4"/>
  <c r="K93" i="4"/>
  <c r="K103" i="4"/>
  <c r="K114" i="4"/>
  <c r="K124" i="4"/>
  <c r="K134" i="4"/>
  <c r="K145" i="4"/>
  <c r="K156" i="4"/>
  <c r="K166" i="4"/>
  <c r="K177" i="4"/>
  <c r="K187" i="4"/>
  <c r="K197" i="4"/>
  <c r="K207" i="4"/>
  <c r="K218" i="4"/>
  <c r="K229" i="4"/>
  <c r="K239" i="4"/>
  <c r="K250" i="4"/>
  <c r="K260" i="4"/>
  <c r="K270" i="4"/>
  <c r="K281" i="4"/>
  <c r="K291" i="4"/>
  <c r="K302" i="4"/>
  <c r="K313" i="4"/>
  <c r="K323" i="4"/>
  <c r="K333" i="4"/>
  <c r="K343" i="4"/>
  <c r="K354" i="4"/>
  <c r="K364" i="4"/>
  <c r="K375" i="4"/>
  <c r="K386" i="4"/>
  <c r="Z386" i="4" s="1"/>
  <c r="K396" i="4"/>
  <c r="K406" i="4"/>
  <c r="K417" i="4"/>
  <c r="K427" i="4"/>
  <c r="K437" i="4"/>
  <c r="K449" i="4"/>
  <c r="K459" i="4"/>
  <c r="K469" i="4"/>
  <c r="K479" i="4"/>
  <c r="K490" i="4"/>
  <c r="K500" i="4"/>
  <c r="K510" i="4"/>
  <c r="K522" i="4"/>
  <c r="K532" i="4"/>
  <c r="K542" i="4"/>
  <c r="K553" i="4"/>
  <c r="K563" i="4"/>
  <c r="K573" i="4"/>
  <c r="K583" i="4"/>
  <c r="K595" i="4"/>
  <c r="K605" i="4"/>
  <c r="K615" i="4"/>
  <c r="K626" i="4"/>
  <c r="K636" i="4"/>
  <c r="K646" i="4"/>
  <c r="K657" i="4"/>
  <c r="K668" i="4"/>
  <c r="K678" i="4"/>
  <c r="Z678" i="4" s="1"/>
  <c r="K688" i="4"/>
  <c r="K697" i="4"/>
  <c r="K706" i="4"/>
  <c r="Z706" i="4" s="1"/>
  <c r="K715" i="4"/>
  <c r="K724" i="4"/>
  <c r="K734" i="4"/>
  <c r="K743" i="4"/>
  <c r="K752" i="4"/>
  <c r="K761" i="4"/>
  <c r="K770" i="4"/>
  <c r="K779" i="4"/>
  <c r="K788" i="4"/>
  <c r="K798" i="4"/>
  <c r="K807" i="4"/>
  <c r="K816" i="4"/>
  <c r="K825" i="4"/>
  <c r="K834" i="4"/>
  <c r="K843" i="4"/>
  <c r="K852" i="4"/>
  <c r="K862" i="4"/>
  <c r="K871" i="4"/>
  <c r="K880" i="4"/>
  <c r="K889" i="4"/>
  <c r="K898" i="4"/>
  <c r="Z898" i="4" s="1"/>
  <c r="K907" i="4"/>
  <c r="K916" i="4"/>
  <c r="K926" i="4"/>
  <c r="K935" i="4"/>
  <c r="K944" i="4"/>
  <c r="K953" i="4"/>
  <c r="K962" i="4"/>
  <c r="K971" i="4"/>
  <c r="K980" i="4"/>
  <c r="K990" i="4"/>
  <c r="K999" i="4"/>
  <c r="Z999" i="4" s="1"/>
  <c r="K4" i="4"/>
  <c r="K19" i="4"/>
  <c r="K33" i="4"/>
  <c r="K47" i="4"/>
  <c r="K60" i="4"/>
  <c r="K75" i="4"/>
  <c r="K89" i="4"/>
  <c r="K102" i="4"/>
  <c r="K116" i="4"/>
  <c r="K131" i="4"/>
  <c r="K143" i="4"/>
  <c r="K158" i="4"/>
  <c r="K172" i="4"/>
  <c r="K186" i="4"/>
  <c r="K199" i="4"/>
  <c r="K214" i="4"/>
  <c r="K227" i="4"/>
  <c r="K242" i="4"/>
  <c r="K257" i="4"/>
  <c r="K269" i="4"/>
  <c r="K284" i="4"/>
  <c r="Z284" i="4" s="1"/>
  <c r="K298" i="4"/>
  <c r="K311" i="4"/>
  <c r="K325" i="4"/>
  <c r="K340" i="4"/>
  <c r="K353" i="4"/>
  <c r="K367" i="4"/>
  <c r="K381" i="4"/>
  <c r="K395" i="4"/>
  <c r="K409" i="4"/>
  <c r="K423" i="4"/>
  <c r="K436" i="4"/>
  <c r="K451" i="4"/>
  <c r="K465" i="4"/>
  <c r="K478" i="4"/>
  <c r="K492" i="4"/>
  <c r="K507" i="4"/>
  <c r="K519" i="4"/>
  <c r="K534" i="4"/>
  <c r="K549" i="4"/>
  <c r="K562" i="4"/>
  <c r="K577" i="4"/>
  <c r="K590" i="4"/>
  <c r="K604" i="4"/>
  <c r="K618" i="4"/>
  <c r="K633" i="4"/>
  <c r="K645" i="4"/>
  <c r="K660" i="4"/>
  <c r="K674" i="4"/>
  <c r="K687" i="4"/>
  <c r="K699" i="4"/>
  <c r="K712" i="4"/>
  <c r="K723" i="4"/>
  <c r="Z723" i="4" s="1"/>
  <c r="K736" i="4"/>
  <c r="K748" i="4"/>
  <c r="K760" i="4"/>
  <c r="K772" i="4"/>
  <c r="K785" i="4"/>
  <c r="K796" i="4"/>
  <c r="K809" i="4"/>
  <c r="K822" i="4"/>
  <c r="K833" i="4"/>
  <c r="K846" i="4"/>
  <c r="K858" i="4"/>
  <c r="K868" i="4"/>
  <c r="K879" i="4"/>
  <c r="K890" i="4"/>
  <c r="K900" i="4"/>
  <c r="K911" i="4"/>
  <c r="K921" i="4"/>
  <c r="K931" i="4"/>
  <c r="K942" i="4"/>
  <c r="K952" i="4"/>
  <c r="K963" i="4"/>
  <c r="K974" i="4"/>
  <c r="K984" i="4"/>
  <c r="K994" i="4"/>
  <c r="Z994" i="4" s="1"/>
  <c r="K1004" i="4"/>
  <c r="K5" i="4"/>
  <c r="K22" i="4"/>
  <c r="K38" i="4"/>
  <c r="K53" i="4"/>
  <c r="K69" i="4"/>
  <c r="K85" i="4"/>
  <c r="K101" i="4"/>
  <c r="K117" i="4"/>
  <c r="K133" i="4"/>
  <c r="K149" i="4"/>
  <c r="K165" i="4"/>
  <c r="K180" i="4"/>
  <c r="K196" i="4"/>
  <c r="K212" i="4"/>
  <c r="K230" i="4"/>
  <c r="K245" i="4"/>
  <c r="K261" i="4"/>
  <c r="K277" i="4"/>
  <c r="K293" i="4"/>
  <c r="K308" i="4"/>
  <c r="K324" i="4"/>
  <c r="K341" i="4"/>
  <c r="K357" i="4"/>
  <c r="K372" i="4"/>
  <c r="K388" i="4"/>
  <c r="K404" i="4"/>
  <c r="K419" i="4"/>
  <c r="K435" i="4"/>
  <c r="K452" i="4"/>
  <c r="K468" i="4"/>
  <c r="K483" i="4"/>
  <c r="K499" i="4"/>
  <c r="K515" i="4"/>
  <c r="K531" i="4"/>
  <c r="K546" i="4"/>
  <c r="K564" i="4"/>
  <c r="K580" i="4"/>
  <c r="K596" i="4"/>
  <c r="K611" i="4"/>
  <c r="K627" i="4"/>
  <c r="K643" i="4"/>
  <c r="K659" i="4"/>
  <c r="K675" i="4"/>
  <c r="K690" i="4"/>
  <c r="K704" i="4"/>
  <c r="K718" i="4"/>
  <c r="K731" i="4"/>
  <c r="K745" i="4"/>
  <c r="K759" i="4"/>
  <c r="K774" i="4"/>
  <c r="K787" i="4"/>
  <c r="Z787" i="4" s="1"/>
  <c r="K801" i="4"/>
  <c r="K815" i="4"/>
  <c r="K828" i="4"/>
  <c r="K842" i="4"/>
  <c r="K856" i="4"/>
  <c r="K870" i="4"/>
  <c r="K882" i="4"/>
  <c r="K894" i="4"/>
  <c r="K905" i="4"/>
  <c r="K918" i="4"/>
  <c r="K929" i="4"/>
  <c r="K940" i="4"/>
  <c r="K954" i="4"/>
  <c r="K966" i="4"/>
  <c r="K977" i="4"/>
  <c r="Z977" i="4" s="1"/>
  <c r="K988" i="4"/>
  <c r="Z988" i="4" s="1"/>
  <c r="K1001" i="4"/>
  <c r="Z1001" i="4" s="1"/>
  <c r="K15" i="4"/>
  <c r="K31" i="4"/>
  <c r="K49" i="4"/>
  <c r="K65" i="4"/>
  <c r="K79" i="4"/>
  <c r="K95" i="4"/>
  <c r="K111" i="4"/>
  <c r="K126" i="4"/>
  <c r="K142" i="4"/>
  <c r="K159" i="4"/>
  <c r="K175" i="4"/>
  <c r="K190" i="4"/>
  <c r="K206" i="4"/>
  <c r="K222" i="4"/>
  <c r="K238" i="4"/>
  <c r="K253" i="4"/>
  <c r="K271" i="4"/>
  <c r="K287" i="4"/>
  <c r="K303" i="4"/>
  <c r="Z303" i="4" s="1"/>
  <c r="K318" i="4"/>
  <c r="K334" i="4"/>
  <c r="K350" i="4"/>
  <c r="K366" i="4"/>
  <c r="K382" i="4"/>
  <c r="K398" i="4"/>
  <c r="K414" i="4"/>
  <c r="K430" i="4"/>
  <c r="K445" i="4"/>
  <c r="K461" i="4"/>
  <c r="K477" i="4"/>
  <c r="K494" i="4"/>
  <c r="K509" i="4"/>
  <c r="K525" i="4"/>
  <c r="K541" i="4"/>
  <c r="K556" i="4"/>
  <c r="K572" i="4"/>
  <c r="K588" i="4"/>
  <c r="K606" i="4"/>
  <c r="K622" i="4"/>
  <c r="K637" i="4"/>
  <c r="K653" i="4"/>
  <c r="K669" i="4"/>
  <c r="K684" i="4"/>
  <c r="K698" i="4"/>
  <c r="K713" i="4"/>
  <c r="K727" i="4"/>
  <c r="K740" i="4"/>
  <c r="K754" i="4"/>
  <c r="K768" i="4"/>
  <c r="K782" i="4"/>
  <c r="K795" i="4"/>
  <c r="K810" i="4"/>
  <c r="K824" i="4"/>
  <c r="K838" i="4"/>
  <c r="K851" i="4"/>
  <c r="K865" i="4"/>
  <c r="K876" i="4"/>
  <c r="K888" i="4"/>
  <c r="K902" i="4"/>
  <c r="K913" i="4"/>
  <c r="K924" i="4"/>
  <c r="K937" i="4"/>
  <c r="K948" i="4"/>
  <c r="K960" i="4"/>
  <c r="K972" i="4"/>
  <c r="K985" i="4"/>
  <c r="K996" i="4"/>
  <c r="K10" i="4"/>
  <c r="K26" i="4"/>
  <c r="K44" i="4"/>
  <c r="K68" i="4"/>
  <c r="K90" i="4"/>
  <c r="K110" i="4"/>
  <c r="K132" i="4"/>
  <c r="K153" i="4"/>
  <c r="K174" i="4"/>
  <c r="K195" i="4"/>
  <c r="K217" i="4"/>
  <c r="K236" i="4"/>
  <c r="K259" i="4"/>
  <c r="K279" i="4"/>
  <c r="K300" i="4"/>
  <c r="K322" i="4"/>
  <c r="Z322" i="4" s="1"/>
  <c r="K345" i="4"/>
  <c r="K363" i="4"/>
  <c r="K387" i="4"/>
  <c r="K407" i="4"/>
  <c r="K428" i="4"/>
  <c r="K450" i="4"/>
  <c r="K471" i="4"/>
  <c r="K491" i="4"/>
  <c r="K514" i="4"/>
  <c r="K535" i="4"/>
  <c r="K555" i="4"/>
  <c r="K578" i="4"/>
  <c r="K598" i="4"/>
  <c r="K619" i="4"/>
  <c r="K641" i="4"/>
  <c r="K663" i="4"/>
  <c r="K682" i="4"/>
  <c r="K703" i="4"/>
  <c r="K721" i="4"/>
  <c r="Z721" i="4" s="1"/>
  <c r="K739" i="4"/>
  <c r="K758" i="4"/>
  <c r="K777" i="4"/>
  <c r="K794" i="4"/>
  <c r="K814" i="4"/>
  <c r="K832" i="4"/>
  <c r="K850" i="4"/>
  <c r="K867" i="4"/>
  <c r="K884" i="4"/>
  <c r="K899" i="4"/>
  <c r="K915" i="4"/>
  <c r="K932" i="4"/>
  <c r="K947" i="4"/>
  <c r="K964" i="4"/>
  <c r="K979" i="4"/>
  <c r="K995" i="4"/>
  <c r="Z995" i="4" s="1"/>
  <c r="K11" i="4"/>
  <c r="K29" i="4"/>
  <c r="Z29" i="4" s="1"/>
  <c r="K52" i="4"/>
  <c r="K74" i="4"/>
  <c r="K94" i="4"/>
  <c r="K115" i="4"/>
  <c r="K138" i="4"/>
  <c r="K157" i="4"/>
  <c r="K179" i="4"/>
  <c r="K202" i="4"/>
  <c r="K221" i="4"/>
  <c r="K243" i="4"/>
  <c r="K263" i="4"/>
  <c r="K285" i="4"/>
  <c r="K306" i="4"/>
  <c r="K330" i="4"/>
  <c r="K348" i="4"/>
  <c r="Z348" i="4" s="1"/>
  <c r="K371" i="4"/>
  <c r="K391" i="4"/>
  <c r="K413" i="4"/>
  <c r="K434" i="4"/>
  <c r="K455" i="4"/>
  <c r="K476" i="4"/>
  <c r="K498" i="4"/>
  <c r="K518" i="4"/>
  <c r="K540" i="4"/>
  <c r="Z540" i="4" s="1"/>
  <c r="K561" i="4"/>
  <c r="K582" i="4"/>
  <c r="K602" i="4"/>
  <c r="K625" i="4"/>
  <c r="K647" i="4"/>
  <c r="K666" i="4"/>
  <c r="K689" i="4"/>
  <c r="K707" i="4"/>
  <c r="K726" i="4"/>
  <c r="K744" i="4"/>
  <c r="K763" i="4"/>
  <c r="K780" i="4"/>
  <c r="K800" i="4"/>
  <c r="K818" i="4"/>
  <c r="K836" i="4"/>
  <c r="K855" i="4"/>
  <c r="K873" i="4"/>
  <c r="K887" i="4"/>
  <c r="K904" i="4"/>
  <c r="K920" i="4"/>
  <c r="K936" i="4"/>
  <c r="K951" i="4"/>
  <c r="K968" i="4"/>
  <c r="K983" i="4"/>
  <c r="K1000" i="4"/>
  <c r="K6" i="4"/>
  <c r="K37" i="4"/>
  <c r="K62" i="4"/>
  <c r="K92" i="4"/>
  <c r="K122" i="4"/>
  <c r="K148" i="4"/>
  <c r="K178" i="4"/>
  <c r="K205" i="4"/>
  <c r="K233" i="4"/>
  <c r="K262" i="4"/>
  <c r="K290" i="4"/>
  <c r="K316" i="4"/>
  <c r="K346" i="4"/>
  <c r="K377" i="4"/>
  <c r="K403" i="4"/>
  <c r="K431" i="4"/>
  <c r="K460" i="4"/>
  <c r="K487" i="4"/>
  <c r="K517" i="4"/>
  <c r="K545" i="4"/>
  <c r="K571" i="4"/>
  <c r="K601" i="4"/>
  <c r="K629" i="4"/>
  <c r="K655" i="4"/>
  <c r="K686" i="4"/>
  <c r="K710" i="4"/>
  <c r="K735" i="4"/>
  <c r="K762" i="4"/>
  <c r="K786" i="4"/>
  <c r="K808" i="4"/>
  <c r="K835" i="4"/>
  <c r="K860" i="4"/>
  <c r="K881" i="4"/>
  <c r="K903" i="4"/>
  <c r="K923" i="4"/>
  <c r="K945" i="4"/>
  <c r="K967" i="4"/>
  <c r="K987" i="4"/>
  <c r="Z987" i="4" s="1"/>
  <c r="K13" i="4"/>
  <c r="K42" i="4"/>
  <c r="K70" i="4"/>
  <c r="K99" i="4"/>
  <c r="K125" i="4"/>
  <c r="K154" i="4"/>
  <c r="K185" i="4"/>
  <c r="K211" i="4"/>
  <c r="Z211" i="4" s="1"/>
  <c r="K241" i="4"/>
  <c r="K268" i="4"/>
  <c r="K295" i="4"/>
  <c r="K326" i="4"/>
  <c r="K355" i="4"/>
  <c r="K379" i="4"/>
  <c r="K410" i="4"/>
  <c r="K441" i="4"/>
  <c r="K467" i="4"/>
  <c r="Z467" i="4" s="1"/>
  <c r="K497" i="4"/>
  <c r="K524" i="4"/>
  <c r="K551" i="4"/>
  <c r="K581" i="4"/>
  <c r="K609" i="4"/>
  <c r="K635" i="4"/>
  <c r="Z635" i="4" s="1"/>
  <c r="K665" i="4"/>
  <c r="K694" i="4"/>
  <c r="K716" i="4"/>
  <c r="K742" i="4"/>
  <c r="K767" i="4"/>
  <c r="K791" i="4"/>
  <c r="K817" i="4"/>
  <c r="K841" i="4"/>
  <c r="K864" i="4"/>
  <c r="K886" i="4"/>
  <c r="K908" i="4"/>
  <c r="K928" i="4"/>
  <c r="K950" i="4"/>
  <c r="K970" i="4"/>
  <c r="K992" i="4"/>
  <c r="Z992" i="4" s="1"/>
  <c r="K23" i="4"/>
  <c r="K55" i="4"/>
  <c r="K81" i="4"/>
  <c r="K107" i="4"/>
  <c r="K139" i="4"/>
  <c r="K167" i="4"/>
  <c r="K194" i="4"/>
  <c r="K225" i="4"/>
  <c r="K251" i="4"/>
  <c r="K278" i="4"/>
  <c r="K309" i="4"/>
  <c r="K335" i="4"/>
  <c r="K362" i="4"/>
  <c r="K394" i="4"/>
  <c r="K421" i="4"/>
  <c r="K446" i="4"/>
  <c r="K481" i="4"/>
  <c r="K505" i="4"/>
  <c r="K533" i="4"/>
  <c r="K565" i="4"/>
  <c r="K591" i="4"/>
  <c r="K617" i="4"/>
  <c r="K650" i="4"/>
  <c r="K677" i="4"/>
  <c r="K700" i="4"/>
  <c r="K728" i="4"/>
  <c r="K751" i="4"/>
  <c r="K776" i="4"/>
  <c r="K803" i="4"/>
  <c r="K826" i="4"/>
  <c r="K849" i="4"/>
  <c r="K874" i="4"/>
  <c r="K895" i="4"/>
  <c r="K914" i="4"/>
  <c r="K938" i="4"/>
  <c r="K958" i="4"/>
  <c r="K978" i="4"/>
  <c r="K1002" i="4"/>
  <c r="Z1002" i="4" s="1"/>
  <c r="K28" i="4"/>
  <c r="K58" i="4"/>
  <c r="K84" i="4"/>
  <c r="K113" i="4"/>
  <c r="K141" i="4"/>
  <c r="K169" i="4"/>
  <c r="K198" i="4"/>
  <c r="K226" i="4"/>
  <c r="K252" i="4"/>
  <c r="K282" i="4"/>
  <c r="K314" i="4"/>
  <c r="K337" i="4"/>
  <c r="K369" i="4"/>
  <c r="K397" i="4"/>
  <c r="K425" i="4"/>
  <c r="K454" i="4"/>
  <c r="K482" i="4"/>
  <c r="K508" i="4"/>
  <c r="K538" i="4"/>
  <c r="K567" i="4"/>
  <c r="K593" i="4"/>
  <c r="K623" i="4"/>
  <c r="K651" i="4"/>
  <c r="K679" i="4"/>
  <c r="K705" i="4"/>
  <c r="K730" i="4"/>
  <c r="K753" i="4"/>
  <c r="K778" i="4"/>
  <c r="K804" i="4"/>
  <c r="K827" i="4"/>
  <c r="K854" i="4"/>
  <c r="K875" i="4"/>
  <c r="K896" i="4"/>
  <c r="K919" i="4"/>
  <c r="K939" i="4"/>
  <c r="K959" i="4"/>
  <c r="K982" i="4"/>
  <c r="K1003" i="4"/>
  <c r="K12" i="4"/>
  <c r="K39" i="4"/>
  <c r="K66" i="4"/>
  <c r="K97" i="4"/>
  <c r="K123" i="4"/>
  <c r="Z123" i="4" s="1"/>
  <c r="K151" i="4"/>
  <c r="K183" i="4"/>
  <c r="K209" i="4"/>
  <c r="K235" i="4"/>
  <c r="K267" i="4"/>
  <c r="K294" i="4"/>
  <c r="K321" i="4"/>
  <c r="K351" i="4"/>
  <c r="Z351" i="4" s="1"/>
  <c r="K378" i="4"/>
  <c r="K405" i="4"/>
  <c r="K439" i="4"/>
  <c r="K462" i="4"/>
  <c r="K489" i="4"/>
  <c r="K523" i="4"/>
  <c r="K550" i="4"/>
  <c r="K574" i="4"/>
  <c r="K607" i="4"/>
  <c r="K634" i="4"/>
  <c r="K661" i="4"/>
  <c r="K691" i="4"/>
  <c r="K714" i="4"/>
  <c r="K737" i="4"/>
  <c r="K764" i="4"/>
  <c r="K790" i="4"/>
  <c r="K812" i="4"/>
  <c r="K840" i="4"/>
  <c r="K863" i="4"/>
  <c r="K883" i="4"/>
  <c r="K906" i="4"/>
  <c r="K927" i="4"/>
  <c r="K946" i="4"/>
  <c r="K969" i="4"/>
  <c r="K991" i="4"/>
  <c r="K34" i="4"/>
  <c r="K59" i="4"/>
  <c r="K86" i="4"/>
  <c r="K121" i="4"/>
  <c r="K147" i="4"/>
  <c r="K170" i="4"/>
  <c r="K204" i="4"/>
  <c r="K231" i="4"/>
  <c r="K258" i="4"/>
  <c r="K289" i="4"/>
  <c r="K315" i="4"/>
  <c r="K342" i="4"/>
  <c r="K373" i="4"/>
  <c r="K399" i="4"/>
  <c r="K426" i="4"/>
  <c r="K458" i="4"/>
  <c r="K486" i="4"/>
  <c r="K513" i="4"/>
  <c r="K543" i="4"/>
  <c r="K570" i="4"/>
  <c r="K597" i="4"/>
  <c r="K628" i="4"/>
  <c r="K654" i="4"/>
  <c r="K681" i="4"/>
  <c r="K708" i="4"/>
  <c r="Z708" i="4" s="1"/>
  <c r="K732" i="4"/>
  <c r="K755" i="4"/>
  <c r="K783" i="4"/>
  <c r="K806" i="4"/>
  <c r="K831" i="4"/>
  <c r="K859" i="4"/>
  <c r="K878" i="4"/>
  <c r="K897" i="4"/>
  <c r="K922" i="4"/>
  <c r="K943" i="4"/>
  <c r="K961" i="4"/>
  <c r="K986" i="4"/>
  <c r="K21" i="4"/>
  <c r="K135" i="4"/>
  <c r="K249" i="4"/>
  <c r="K361" i="4"/>
  <c r="K473" i="4"/>
  <c r="K587" i="4"/>
  <c r="K696" i="4"/>
  <c r="K799" i="4"/>
  <c r="K892" i="4"/>
  <c r="K976" i="4"/>
  <c r="K43" i="4"/>
  <c r="K162" i="4"/>
  <c r="K273" i="4"/>
  <c r="K385" i="4"/>
  <c r="K501" i="4"/>
  <c r="K613" i="4"/>
  <c r="K719" i="4"/>
  <c r="K819" i="4"/>
  <c r="K910" i="4"/>
  <c r="K993" i="4"/>
  <c r="Z993" i="4" s="1"/>
  <c r="K912" i="4"/>
  <c r="K76" i="4"/>
  <c r="K188" i="4"/>
  <c r="K299" i="4"/>
  <c r="K415" i="4"/>
  <c r="K527" i="4"/>
  <c r="K638" i="4"/>
  <c r="K746" i="4"/>
  <c r="K844" i="4"/>
  <c r="K50" i="4"/>
  <c r="K163" i="4"/>
  <c r="K275" i="4"/>
  <c r="K389" i="4"/>
  <c r="K503" i="4"/>
  <c r="K614" i="4"/>
  <c r="K823" i="4"/>
  <c r="K998" i="4"/>
  <c r="K305" i="4"/>
  <c r="K722" i="4"/>
  <c r="K930" i="4"/>
  <c r="K105" i="4"/>
  <c r="K215" i="4"/>
  <c r="K331" i="4"/>
  <c r="K442" i="4"/>
  <c r="K554" i="4"/>
  <c r="K670" i="4"/>
  <c r="K769" i="4"/>
  <c r="K866" i="4"/>
  <c r="K955" i="4"/>
  <c r="K106" i="4"/>
  <c r="K220" i="4"/>
  <c r="K332" i="4"/>
  <c r="K444" i="4"/>
  <c r="K559" i="4"/>
  <c r="K671" i="4"/>
  <c r="Z671" i="4" s="1"/>
  <c r="K771" i="4"/>
  <c r="K872" i="4"/>
  <c r="K956" i="4"/>
  <c r="K17" i="4"/>
  <c r="K247" i="4"/>
  <c r="K358" i="4"/>
  <c r="K470" i="4"/>
  <c r="K586" i="4"/>
  <c r="K695" i="4"/>
  <c r="K792" i="4"/>
  <c r="K891" i="4"/>
  <c r="K975" i="4"/>
  <c r="K78" i="4"/>
  <c r="K189" i="4"/>
  <c r="K418" i="4"/>
  <c r="K529" i="4"/>
  <c r="K644" i="4"/>
  <c r="K750" i="4"/>
  <c r="K847" i="4"/>
  <c r="K934" i="4"/>
  <c r="K129" i="4"/>
  <c r="Z986" i="4"/>
  <c r="Z989" i="4"/>
  <c r="Z998" i="4"/>
  <c r="Z997" i="4"/>
  <c r="Z1004" i="4"/>
  <c r="Z1003" i="4"/>
  <c r="Z996" i="4"/>
  <c r="Z990" i="4"/>
  <c r="Z1000" i="4"/>
  <c r="Z991" i="4"/>
  <c r="X660" i="4"/>
  <c r="X724" i="4"/>
  <c r="X948" i="4"/>
  <c r="X935" i="4"/>
  <c r="X788" i="4"/>
  <c r="X903" i="4"/>
  <c r="X947" i="4"/>
  <c r="X853" i="4"/>
  <c r="X944" i="4"/>
  <c r="X830" i="4"/>
  <c r="X939" i="4"/>
  <c r="X928" i="4"/>
  <c r="X584" i="4"/>
  <c r="X583" i="4"/>
  <c r="X978" i="4"/>
  <c r="X946" i="4"/>
  <c r="X882" i="4"/>
  <c r="X850" i="4"/>
  <c r="X786" i="4"/>
  <c r="X631" i="4"/>
  <c r="X548" i="4"/>
  <c r="X468" i="4"/>
  <c r="X383" i="4"/>
  <c r="X865" i="4"/>
  <c r="X957" i="4"/>
  <c r="X807" i="4"/>
  <c r="X664" i="4"/>
  <c r="X891" i="4"/>
  <c r="X576" i="4"/>
  <c r="X448" i="4"/>
  <c r="X974" i="4"/>
  <c r="X942" i="4"/>
  <c r="X910" i="4"/>
  <c r="X688" i="4"/>
  <c r="X539" i="4"/>
  <c r="X472" i="4"/>
  <c r="X344" i="4"/>
  <c r="X503" i="4"/>
  <c r="X913" i="4"/>
  <c r="X798" i="4"/>
  <c r="X652" i="4"/>
  <c r="X671" i="4"/>
  <c r="X875" i="4"/>
  <c r="X857" i="4"/>
  <c r="X766" i="4"/>
  <c r="X811" i="4"/>
  <c r="X640" i="4"/>
  <c r="X880" i="4"/>
  <c r="X790" i="4"/>
  <c r="X611" i="4"/>
  <c r="X878" i="4"/>
  <c r="X731" i="4"/>
  <c r="X800" i="4"/>
  <c r="X915" i="4"/>
  <c r="X931" i="4"/>
  <c r="X803" i="4"/>
  <c r="X780" i="4"/>
  <c r="X967" i="4"/>
  <c r="X628" i="4"/>
  <c r="X739" i="4"/>
  <c r="X587" i="4"/>
  <c r="X960" i="4"/>
  <c r="X959" i="4"/>
  <c r="X802" i="4"/>
  <c r="X943" i="4"/>
  <c r="X828" i="4"/>
  <c r="X871" i="4"/>
  <c r="X839" i="4"/>
  <c r="X840" i="4"/>
  <c r="X956" i="4"/>
  <c r="X834" i="4"/>
  <c r="X728" i="4"/>
  <c r="X623" i="4"/>
  <c r="X784" i="4"/>
  <c r="X895" i="4"/>
  <c r="X847" i="4"/>
  <c r="X544" i="4"/>
  <c r="X973" i="4"/>
  <c r="X452" i="4"/>
  <c r="X711" i="4"/>
  <c r="X392" i="4"/>
  <c r="X602" i="4"/>
  <c r="X474" i="4"/>
  <c r="X291" i="4"/>
  <c r="X195" i="4"/>
  <c r="X99" i="4"/>
  <c r="X416" i="4"/>
  <c r="X447" i="4"/>
  <c r="X372" i="4"/>
  <c r="X84" i="4"/>
  <c r="X917" i="4"/>
  <c r="X647" i="4"/>
  <c r="X889" i="4"/>
  <c r="X580" i="4"/>
  <c r="X423" i="4"/>
  <c r="X399" i="4"/>
  <c r="X363" i="4"/>
  <c r="X809" i="4"/>
  <c r="X395" i="4"/>
  <c r="X938" i="4"/>
  <c r="X492" i="4"/>
  <c r="X598" i="4"/>
  <c r="X374" i="4"/>
  <c r="X378" i="4"/>
  <c r="X212" i="4"/>
  <c r="X367" i="4"/>
  <c r="X131" i="4"/>
  <c r="X718" i="4"/>
  <c r="X654" i="4"/>
  <c r="X462" i="4"/>
  <c r="X366" i="4"/>
  <c r="X810" i="4"/>
  <c r="X375" i="4"/>
  <c r="X92" i="4"/>
  <c r="X456" i="4"/>
  <c r="X444" i="4"/>
  <c r="X232" i="4"/>
  <c r="X300" i="4"/>
  <c r="X52" i="4"/>
  <c r="X104" i="4"/>
  <c r="X215" i="4"/>
  <c r="X667" i="4"/>
  <c r="X588" i="4"/>
  <c r="X566" i="4"/>
  <c r="X288" i="4"/>
  <c r="X275" i="4"/>
  <c r="X970" i="4"/>
  <c r="X906" i="4"/>
  <c r="X922" i="4"/>
  <c r="X655" i="4"/>
  <c r="X404" i="4"/>
  <c r="X348" i="4"/>
  <c r="X438" i="4"/>
  <c r="X342" i="4"/>
  <c r="X354" i="4"/>
  <c r="X335" i="4"/>
  <c r="X207" i="4"/>
  <c r="X143" i="4"/>
  <c r="X868" i="4"/>
  <c r="X799" i="4"/>
  <c r="X380" i="4"/>
  <c r="X564" i="4"/>
  <c r="X460" i="4"/>
  <c r="X894" i="4"/>
  <c r="X694" i="4"/>
  <c r="X814" i="4"/>
  <c r="X758" i="4"/>
  <c r="X491" i="4"/>
  <c r="X918" i="4"/>
  <c r="X886" i="4"/>
  <c r="X795" i="4"/>
  <c r="X556" i="4"/>
  <c r="X428" i="4"/>
  <c r="X662" i="4"/>
  <c r="X427" i="4"/>
  <c r="X442" i="4"/>
  <c r="X340" i="4"/>
  <c r="X116" i="4"/>
  <c r="X279" i="4"/>
  <c r="X702" i="4"/>
  <c r="X606" i="4"/>
  <c r="X542" i="4"/>
  <c r="X299" i="4"/>
  <c r="X267" i="4"/>
  <c r="X992" i="4"/>
  <c r="X1004" i="4"/>
  <c r="X254" i="4"/>
  <c r="X214" i="4"/>
  <c r="X263" i="4"/>
  <c r="X250" i="4"/>
  <c r="X334" i="4"/>
  <c r="X1002" i="4"/>
  <c r="X351" i="4"/>
  <c r="X276" i="4"/>
  <c r="X16" i="4"/>
  <c r="X35" i="4"/>
  <c r="X282" i="4"/>
  <c r="X202" i="4"/>
  <c r="X326" i="4"/>
  <c r="X294" i="4"/>
  <c r="X262" i="4"/>
  <c r="X230" i="4"/>
  <c r="X198" i="4"/>
  <c r="X166" i="4"/>
  <c r="X134" i="4"/>
  <c r="X102" i="4"/>
  <c r="X989" i="4"/>
  <c r="X563" i="4"/>
  <c r="X746" i="4"/>
  <c r="X822" i="4"/>
  <c r="X775" i="4"/>
  <c r="X575" i="4"/>
  <c r="X820" i="4"/>
  <c r="X586" i="4"/>
  <c r="X651" i="4"/>
  <c r="X650" i="4"/>
  <c r="X930" i="4"/>
  <c r="X715" i="4"/>
  <c r="X319" i="4"/>
  <c r="X619" i="4"/>
  <c r="X324" i="4"/>
  <c r="X287" i="4"/>
  <c r="X135" i="4"/>
  <c r="X318" i="4"/>
  <c r="X234" i="4"/>
  <c r="X995" i="4"/>
  <c r="X844" i="4"/>
  <c r="X909" i="4"/>
  <c r="X585" i="4"/>
  <c r="X760" i="4"/>
  <c r="X867" i="4"/>
  <c r="X825" i="4"/>
  <c r="X648" i="4"/>
  <c r="X400" i="4"/>
  <c r="X797" i="4"/>
  <c r="X888" i="4"/>
  <c r="X876" i="4"/>
  <c r="X977" i="4"/>
  <c r="X443" i="4"/>
  <c r="X936" i="4"/>
  <c r="X945" i="4"/>
  <c r="X779" i="4"/>
  <c r="X717" i="4"/>
  <c r="X899" i="4"/>
  <c r="X761" i="4"/>
  <c r="X676" i="4"/>
  <c r="X749" i="4"/>
  <c r="X979" i="4"/>
  <c r="X892" i="4"/>
  <c r="X952" i="4"/>
  <c r="X908" i="4"/>
  <c r="X561" i="4"/>
  <c r="X696" i="4"/>
  <c r="X859" i="4"/>
  <c r="X872" i="4"/>
  <c r="X740" i="4"/>
  <c r="X653" i="4"/>
  <c r="X453" i="4"/>
  <c r="X475" i="4"/>
  <c r="X485" i="4"/>
  <c r="X745" i="4"/>
  <c r="X843" i="4"/>
  <c r="X919" i="4"/>
  <c r="X897" i="4"/>
  <c r="X904" i="4"/>
  <c r="X972" i="4"/>
  <c r="X941" i="4"/>
  <c r="X719" i="4"/>
  <c r="X729" i="4"/>
  <c r="X641" i="4"/>
  <c r="X411" i="4"/>
  <c r="X633" i="4"/>
  <c r="X379" i="4"/>
  <c r="X808" i="4"/>
  <c r="X592" i="4"/>
  <c r="X537" i="4"/>
  <c r="X368" i="4"/>
  <c r="X112" i="4"/>
  <c r="X441" i="4"/>
  <c r="X801" i="4"/>
  <c r="X53" i="4"/>
  <c r="X753" i="4"/>
  <c r="X501" i="4"/>
  <c r="X405" i="4"/>
  <c r="X677" i="4"/>
  <c r="X425" i="4"/>
  <c r="X461" i="4"/>
  <c r="X328" i="4"/>
  <c r="X221" i="4"/>
  <c r="X93" i="4"/>
  <c r="X545" i="4"/>
  <c r="X417" i="4"/>
  <c r="X325" i="4"/>
  <c r="X341" i="4"/>
  <c r="X621" i="4"/>
  <c r="X69" i="4"/>
  <c r="X516" i="4"/>
  <c r="X431" i="4"/>
  <c r="X333" i="4"/>
  <c r="X13" i="4"/>
  <c r="X833" i="4"/>
  <c r="X8" i="4"/>
  <c r="X705" i="4"/>
  <c r="X613" i="4"/>
  <c r="X176" i="4"/>
  <c r="X841" i="4"/>
  <c r="X384" i="4"/>
  <c r="X836" i="4"/>
  <c r="X757" i="4"/>
  <c r="X624" i="4"/>
  <c r="X569" i="4"/>
  <c r="X541" i="4"/>
  <c r="X413" i="4"/>
  <c r="X371" i="4"/>
  <c r="X317" i="4"/>
  <c r="X205" i="4"/>
  <c r="X77" i="4"/>
  <c r="X497" i="4"/>
  <c r="X369" i="4"/>
  <c r="X511" i="4"/>
  <c r="X713" i="4"/>
  <c r="X712" i="4"/>
  <c r="X149" i="4"/>
  <c r="X617" i="4"/>
  <c r="X301" i="4"/>
  <c r="X133" i="4"/>
  <c r="X256" i="4"/>
  <c r="X661" i="4"/>
  <c r="X831" i="4"/>
  <c r="X709" i="4"/>
  <c r="X489" i="4"/>
  <c r="X208" i="4"/>
  <c r="X493" i="4"/>
  <c r="X365" i="4"/>
  <c r="X189" i="4"/>
  <c r="X61" i="4"/>
  <c r="X449" i="4"/>
  <c r="X304" i="4"/>
  <c r="X216" i="4"/>
  <c r="X88" i="4"/>
  <c r="X309" i="4"/>
  <c r="X196" i="4"/>
  <c r="X68" i="4"/>
  <c r="X635" i="4"/>
  <c r="X389" i="4"/>
  <c r="X629" i="4"/>
  <c r="X64" i="4"/>
  <c r="X701" i="4"/>
  <c r="X245" i="4"/>
  <c r="X192" i="4"/>
  <c r="X933" i="4"/>
  <c r="X911" i="4"/>
  <c r="X573" i="4"/>
  <c r="X593" i="4"/>
  <c r="X117" i="4"/>
  <c r="X312" i="4"/>
  <c r="X409" i="4"/>
  <c r="X272" i="4"/>
  <c r="X787" i="4"/>
  <c r="X748" i="4"/>
  <c r="X663" i="4"/>
  <c r="X565" i="4"/>
  <c r="X408" i="4"/>
  <c r="X737" i="4"/>
  <c r="X601" i="4"/>
  <c r="X549" i="4"/>
  <c r="X649" i="4"/>
  <c r="X437" i="4"/>
  <c r="X777" i="4"/>
  <c r="X213" i="4"/>
  <c r="X479" i="4"/>
  <c r="X393" i="4"/>
  <c r="X165" i="4"/>
  <c r="X480" i="4"/>
  <c r="X432" i="4"/>
  <c r="X500" i="4"/>
  <c r="X160" i="4"/>
  <c r="X789" i="4"/>
  <c r="X277" i="4"/>
  <c r="X785" i="4"/>
  <c r="X605" i="4"/>
  <c r="X597" i="4"/>
  <c r="X708" i="4"/>
  <c r="X285" i="4"/>
  <c r="X505" i="4"/>
  <c r="X420" i="4"/>
  <c r="X863" i="4"/>
  <c r="X697" i="4"/>
  <c r="X32" i="4"/>
  <c r="X685" i="4"/>
  <c r="X816" i="4"/>
  <c r="X940" i="4"/>
  <c r="X852" i="4"/>
  <c r="X579" i="4"/>
  <c r="X21" i="4"/>
  <c r="X949" i="4"/>
  <c r="X848" i="4"/>
  <c r="X900" i="4"/>
  <c r="X765" i="4"/>
  <c r="X893" i="4"/>
  <c r="X771" i="4"/>
  <c r="X687" i="4"/>
  <c r="X616" i="4"/>
  <c r="X609" i="4"/>
  <c r="X229" i="4"/>
  <c r="X855" i="4"/>
  <c r="X819" i="4"/>
  <c r="X743" i="4"/>
  <c r="X700" i="4"/>
  <c r="X657" i="4"/>
  <c r="X559" i="4"/>
  <c r="X224" i="4"/>
  <c r="X846" i="4"/>
  <c r="X773" i="4"/>
  <c r="X689" i="4"/>
  <c r="X595" i="4"/>
  <c r="X870" i="4"/>
  <c r="X3" i="4"/>
  <c r="X954" i="4"/>
  <c r="X781" i="4"/>
  <c r="X741" i="4"/>
  <c r="X80" i="4"/>
  <c r="X525" i="4"/>
  <c r="X397" i="4"/>
  <c r="X284" i="4"/>
  <c r="X157" i="4"/>
  <c r="X29" i="4"/>
  <c r="X524" i="4"/>
  <c r="X481" i="4"/>
  <c r="X439" i="4"/>
  <c r="X353" i="4"/>
  <c r="X571" i="4"/>
  <c r="X528" i="4"/>
  <c r="X184" i="4"/>
  <c r="X56" i="4"/>
  <c r="X495" i="4"/>
  <c r="X553" i="4"/>
  <c r="X981" i="4"/>
  <c r="X821" i="4"/>
  <c r="X793" i="4"/>
  <c r="X669" i="4"/>
  <c r="X507" i="4"/>
  <c r="X835" i="4"/>
  <c r="X240" i="4"/>
  <c r="X473" i="4"/>
  <c r="X388" i="4"/>
  <c r="X181" i="4"/>
  <c r="X805" i="4"/>
  <c r="X589" i="4"/>
  <c r="X966" i="4"/>
  <c r="X85" i="4"/>
  <c r="X902" i="4"/>
  <c r="X637" i="4"/>
  <c r="X469" i="4"/>
  <c r="X776" i="4"/>
  <c r="X736" i="4"/>
  <c r="X693" i="4"/>
  <c r="X357" i="4"/>
  <c r="X37" i="4"/>
  <c r="X477" i="4"/>
  <c r="X349" i="4"/>
  <c r="X269" i="4"/>
  <c r="X141" i="4"/>
  <c r="X433" i="4"/>
  <c r="X523" i="4"/>
  <c r="X292" i="4"/>
  <c r="X168" i="4"/>
  <c r="X40" i="4"/>
  <c r="X12" i="4"/>
  <c r="X681" i="4"/>
  <c r="X665" i="4"/>
  <c r="X496" i="4"/>
  <c r="X887" i="4"/>
  <c r="X675" i="4"/>
  <c r="X849" i="4"/>
  <c r="X517" i="4"/>
  <c r="X976" i="4"/>
  <c r="X912" i="4"/>
  <c r="X885" i="4"/>
  <c r="X829" i="4"/>
  <c r="X464" i="4"/>
  <c r="X968" i="4"/>
  <c r="X925" i="4"/>
  <c r="X883" i="4"/>
  <c r="X826" i="4"/>
  <c r="X751" i="4"/>
  <c r="X604" i="4"/>
  <c r="X197" i="4"/>
  <c r="X463" i="4"/>
  <c r="X377" i="4"/>
  <c r="X144" i="4"/>
  <c r="X837" i="4"/>
  <c r="X721" i="4"/>
  <c r="X373" i="4"/>
  <c r="X898" i="4"/>
  <c r="X858" i="4"/>
  <c r="X699" i="4"/>
  <c r="X914" i="4"/>
  <c r="X813" i="4"/>
  <c r="X557" i="4"/>
  <c r="X429" i="4"/>
  <c r="X253" i="4"/>
  <c r="X125" i="4"/>
  <c r="X513" i="4"/>
  <c r="X385" i="4"/>
  <c r="X124" i="4"/>
  <c r="X608" i="4"/>
  <c r="X560" i="4"/>
  <c r="X459" i="4"/>
  <c r="X352" i="4"/>
  <c r="X280" i="4"/>
  <c r="X152" i="4"/>
  <c r="X24" i="4"/>
  <c r="X484" i="4"/>
  <c r="X415" i="4"/>
  <c r="X345" i="4"/>
  <c r="X260" i="4"/>
  <c r="X132" i="4"/>
  <c r="X896" i="4"/>
  <c r="X953" i="4"/>
  <c r="X733" i="4"/>
  <c r="X645" i="4"/>
  <c r="X421" i="4"/>
  <c r="X963" i="4"/>
  <c r="X920" i="4"/>
  <c r="X877" i="4"/>
  <c r="X817" i="4"/>
  <c r="X101" i="4"/>
  <c r="X842" i="4"/>
  <c r="X769" i="4"/>
  <c r="X727" i="4"/>
  <c r="X684" i="4"/>
  <c r="X533" i="4"/>
  <c r="X451" i="4"/>
  <c r="X96" i="4"/>
  <c r="X832" i="4"/>
  <c r="X673" i="4"/>
  <c r="X577" i="4"/>
  <c r="X407" i="4"/>
  <c r="X261" i="4"/>
  <c r="X934" i="4"/>
  <c r="X890" i="4"/>
  <c r="X854" i="4"/>
  <c r="X752" i="4"/>
  <c r="X767" i="4"/>
  <c r="X725" i="4"/>
  <c r="X683" i="4"/>
  <c r="X636" i="4"/>
  <c r="X581" i="4"/>
  <c r="X521" i="4"/>
  <c r="X436" i="4"/>
  <c r="X509" i="4"/>
  <c r="X381" i="4"/>
  <c r="X338" i="4"/>
  <c r="X237" i="4"/>
  <c r="X109" i="4"/>
  <c r="X465" i="4"/>
  <c r="X336" i="4"/>
  <c r="X656" i="4"/>
  <c r="X603" i="4"/>
  <c r="X555" i="4"/>
  <c r="X512" i="4"/>
  <c r="X264" i="4"/>
  <c r="X136" i="4"/>
  <c r="X4" i="4"/>
  <c r="X337" i="4"/>
  <c r="X273" i="4"/>
  <c r="X209" i="4"/>
  <c r="X145" i="4"/>
  <c r="X81" i="4"/>
  <c r="X17" i="4"/>
  <c r="X20" i="4"/>
  <c r="X321" i="4"/>
  <c r="X257" i="4"/>
  <c r="X193" i="4"/>
  <c r="X129" i="4"/>
  <c r="X65" i="4"/>
  <c r="X248" i="4"/>
  <c r="X239" i="4"/>
  <c r="X175" i="4"/>
  <c r="X111" i="4"/>
  <c r="X845" i="4"/>
  <c r="X594" i="4"/>
  <c r="X173" i="4"/>
  <c r="X45" i="4"/>
  <c r="X293" i="4"/>
  <c r="X179" i="4"/>
  <c r="X457" i="4"/>
  <c r="X320" i="4"/>
  <c r="X235" i="4"/>
  <c r="X171" i="4"/>
  <c r="X305" i="4"/>
  <c r="X241" i="4"/>
  <c r="X177" i="4"/>
  <c r="X113" i="4"/>
  <c r="X49" i="4"/>
  <c r="X625" i="4"/>
  <c r="X5" i="4"/>
  <c r="X200" i="4"/>
  <c r="X72" i="4"/>
  <c r="X332" i="4"/>
  <c r="X228" i="4"/>
  <c r="X100" i="4"/>
  <c r="X297" i="4"/>
  <c r="X233" i="4"/>
  <c r="X169" i="4"/>
  <c r="X105" i="4"/>
  <c r="X41" i="4"/>
  <c r="X361" i="4"/>
  <c r="X128" i="4"/>
  <c r="X48" i="4"/>
  <c r="X289" i="4"/>
  <c r="X225" i="4"/>
  <c r="X161" i="4"/>
  <c r="X97" i="4"/>
  <c r="X33" i="4"/>
  <c r="X529" i="4"/>
  <c r="X445" i="4"/>
  <c r="X401" i="4"/>
  <c r="X296" i="4"/>
  <c r="X120" i="4"/>
  <c r="X281" i="4"/>
  <c r="X217" i="4"/>
  <c r="X153" i="4"/>
  <c r="X89" i="4"/>
  <c r="X25" i="4"/>
  <c r="X219" i="4"/>
  <c r="X155" i="4"/>
  <c r="X996" i="4"/>
  <c r="X107" i="4"/>
  <c r="X329" i="4"/>
  <c r="X265" i="4"/>
  <c r="X201" i="4"/>
  <c r="X137" i="4"/>
  <c r="X73" i="4"/>
  <c r="X9" i="4"/>
  <c r="X47" i="4"/>
  <c r="X986" i="4"/>
  <c r="X1001" i="4"/>
  <c r="X997" i="4"/>
  <c r="X313" i="4"/>
  <c r="X249" i="4"/>
  <c r="X185" i="4"/>
  <c r="X121" i="4"/>
  <c r="X57" i="4"/>
  <c r="X1003" i="4"/>
  <c r="X310" i="4"/>
  <c r="X278" i="4"/>
  <c r="X246" i="4"/>
  <c r="X994" i="4"/>
  <c r="X998" i="4"/>
  <c r="X999" i="4"/>
  <c r="Z924" i="4"/>
  <c r="Z860" i="4"/>
  <c r="Z796" i="4"/>
  <c r="Z732" i="4"/>
  <c r="Z668" i="4"/>
  <c r="Z604" i="4"/>
  <c r="Z476" i="4"/>
  <c r="Z412" i="4"/>
  <c r="Z220" i="4"/>
  <c r="Z156" i="4"/>
  <c r="Z92" i="4"/>
  <c r="Z28" i="4"/>
  <c r="Z497" i="4"/>
  <c r="Z225" i="4"/>
  <c r="Z391" i="4"/>
  <c r="Z143" i="4"/>
  <c r="Z294" i="4"/>
  <c r="Z979" i="4"/>
  <c r="Z915" i="4"/>
  <c r="Z851" i="4"/>
  <c r="Z659" i="4"/>
  <c r="Z595" i="4"/>
  <c r="Z531" i="4"/>
  <c r="Z403" i="4"/>
  <c r="Z339" i="4"/>
  <c r="Z275" i="4"/>
  <c r="Z147" i="4"/>
  <c r="Z83" i="4"/>
  <c r="Z19" i="4"/>
  <c r="Z449" i="4"/>
  <c r="Z209" i="4"/>
  <c r="Z440" i="4"/>
  <c r="Z39" i="4"/>
  <c r="Z206" i="4"/>
  <c r="Z962" i="4"/>
  <c r="Z834" i="4"/>
  <c r="Z770" i="4"/>
  <c r="Z578" i="4"/>
  <c r="Z514" i="4"/>
  <c r="Z450" i="4"/>
  <c r="Z258" i="4"/>
  <c r="Z194" i="4"/>
  <c r="Z130" i="4"/>
  <c r="Z473" i="4"/>
  <c r="Z201" i="4"/>
  <c r="Z448" i="4"/>
  <c r="Z184" i="4"/>
  <c r="Z375" i="4"/>
  <c r="Z103" i="4"/>
  <c r="Z254" i="4"/>
  <c r="Z913" i="4"/>
  <c r="Z849" i="4"/>
  <c r="Z785" i="4"/>
  <c r="Z657" i="4"/>
  <c r="Z593" i="4"/>
  <c r="Z976" i="4"/>
  <c r="Z912" i="4"/>
  <c r="Z848" i="4"/>
  <c r="Z784" i="4"/>
  <c r="Z720" i="4"/>
  <c r="Z592" i="4"/>
  <c r="Z528" i="4"/>
  <c r="Z150" i="4"/>
  <c r="Z927" i="4"/>
  <c r="Z863" i="4"/>
  <c r="Z799" i="4"/>
  <c r="Z735" i="4"/>
  <c r="Z607" i="4"/>
  <c r="Z543" i="4"/>
  <c r="Z479" i="4"/>
  <c r="Z870" i="4"/>
  <c r="Z806" i="4"/>
  <c r="Z742" i="4"/>
  <c r="Z614" i="4"/>
  <c r="Z550" i="4"/>
  <c r="Z486" i="4"/>
  <c r="Z198" i="4"/>
  <c r="Z965" i="4"/>
  <c r="Z925" i="4"/>
  <c r="Z861" i="4"/>
  <c r="Z797" i="4"/>
  <c r="Z733" i="4"/>
  <c r="Z669" i="4"/>
  <c r="Z605" i="4"/>
  <c r="Z541" i="4"/>
  <c r="Z477" i="4"/>
  <c r="Z413" i="4"/>
  <c r="Z349" i="4"/>
  <c r="Z285" i="4"/>
  <c r="Z221" i="4"/>
  <c r="Z157" i="4"/>
  <c r="Z93" i="4"/>
  <c r="Z545" i="4"/>
  <c r="Z289" i="4"/>
  <c r="Z496" i="4"/>
  <c r="Z359" i="4"/>
  <c r="Z95" i="4"/>
  <c r="Z214" i="4"/>
  <c r="Z964" i="4"/>
  <c r="Z900" i="4"/>
  <c r="Z836" i="4"/>
  <c r="Z772" i="4"/>
  <c r="Z644" i="4"/>
  <c r="Z580" i="4"/>
  <c r="Z516" i="4"/>
  <c r="Z452" i="4"/>
  <c r="Z388" i="4"/>
  <c r="Z324" i="4"/>
  <c r="Z260" i="4"/>
  <c r="Z196" i="4"/>
  <c r="Z132" i="4"/>
  <c r="Z68" i="4"/>
  <c r="Z4" i="4"/>
  <c r="Z401" i="4"/>
  <c r="Z137" i="4"/>
  <c r="Z392" i="4"/>
  <c r="Z104" i="4"/>
  <c r="Z55" i="4"/>
  <c r="Z190" i="4"/>
  <c r="Z955" i="4"/>
  <c r="Z891" i="4"/>
  <c r="Z827" i="4"/>
  <c r="Z763" i="4"/>
  <c r="Z699" i="4"/>
  <c r="Z571" i="4"/>
  <c r="Z507" i="4"/>
  <c r="Z443" i="4"/>
  <c r="Z379" i="4"/>
  <c r="Z315" i="4"/>
  <c r="Z251" i="4"/>
  <c r="Z187" i="4"/>
  <c r="Z59" i="4"/>
  <c r="Z26" i="4"/>
  <c r="Z353" i="4"/>
  <c r="Z121" i="4"/>
  <c r="Z360" i="4"/>
  <c r="Z96" i="4"/>
  <c r="Z223" i="4"/>
  <c r="Z398" i="4"/>
  <c r="Z86" i="4"/>
  <c r="Z938" i="4"/>
  <c r="Z874" i="4"/>
  <c r="Z810" i="4"/>
  <c r="Z746" i="4"/>
  <c r="Z682" i="4"/>
  <c r="Z618" i="4"/>
  <c r="Z554" i="4"/>
  <c r="Z490" i="4"/>
  <c r="Z426" i="4"/>
  <c r="Z362" i="4"/>
  <c r="Z298" i="4"/>
  <c r="Z234" i="4"/>
  <c r="Z170" i="4"/>
  <c r="Z106" i="4"/>
  <c r="Z369" i="4"/>
  <c r="Z89" i="4"/>
  <c r="Z344" i="4"/>
  <c r="Z80" i="4"/>
  <c r="Z271" i="4"/>
  <c r="Z23" i="4"/>
  <c r="Z126" i="4"/>
  <c r="Z953" i="4"/>
  <c r="Z889" i="4"/>
  <c r="Z825" i="4"/>
  <c r="Z761" i="4"/>
  <c r="Z697" i="4"/>
  <c r="Z633" i="4"/>
  <c r="Z537" i="4"/>
  <c r="Z952" i="4"/>
  <c r="Z888" i="4"/>
  <c r="Z824" i="4"/>
  <c r="Z760" i="4"/>
  <c r="Z696" i="4"/>
  <c r="Z632" i="4"/>
  <c r="Z568" i="4"/>
  <c r="Z472" i="4"/>
  <c r="Z967" i="4"/>
  <c r="Z903" i="4"/>
  <c r="Z839" i="4"/>
  <c r="Z775" i="4"/>
  <c r="Z711" i="4"/>
  <c r="Z647" i="4"/>
  <c r="Z583" i="4"/>
  <c r="Z519" i="4"/>
  <c r="Z455" i="4"/>
  <c r="Z974" i="4"/>
  <c r="Z950" i="4"/>
  <c r="Z910" i="4"/>
  <c r="Z846" i="4"/>
  <c r="Z782" i="4"/>
  <c r="Z718" i="4"/>
  <c r="Z654" i="4"/>
  <c r="Z590" i="4"/>
  <c r="Z526" i="4"/>
  <c r="Z462" i="4"/>
  <c r="Z901" i="4"/>
  <c r="Z837" i="4"/>
  <c r="Z773" i="4"/>
  <c r="Z709" i="4"/>
  <c r="Z645" i="4"/>
  <c r="Z581" i="4"/>
  <c r="Z517" i="4"/>
  <c r="Z453" i="4"/>
  <c r="Z389" i="4"/>
  <c r="Z325" i="4"/>
  <c r="Z261" i="4"/>
  <c r="Z197" i="4"/>
  <c r="Z133" i="4"/>
  <c r="Z69" i="4"/>
  <c r="Z5" i="4"/>
  <c r="Z465" i="4"/>
  <c r="Z185" i="4"/>
  <c r="Z376" i="4"/>
  <c r="Z112" i="4"/>
  <c r="Z255" i="4"/>
  <c r="Z438" i="4"/>
  <c r="Z78" i="4"/>
  <c r="Z940" i="4"/>
  <c r="Z876" i="4"/>
  <c r="Z812" i="4"/>
  <c r="Z748" i="4"/>
  <c r="Z684" i="4"/>
  <c r="Z620" i="4"/>
  <c r="Z556" i="4"/>
  <c r="Z492" i="4"/>
  <c r="Z428" i="4"/>
  <c r="Z364" i="4"/>
  <c r="Z300" i="4"/>
  <c r="Z236" i="4"/>
  <c r="Z172" i="4"/>
  <c r="Z108" i="4"/>
  <c r="Z44" i="4"/>
  <c r="Z18" i="4"/>
  <c r="Z297" i="4"/>
  <c r="Z49" i="4"/>
  <c r="Z272" i="4"/>
  <c r="Z8" i="4"/>
  <c r="Z215" i="4"/>
  <c r="Z382" i="4"/>
  <c r="Z70" i="4"/>
  <c r="Z931" i="4"/>
  <c r="Z867" i="4"/>
  <c r="Z803" i="4"/>
  <c r="Z739" i="4"/>
  <c r="Z675" i="4"/>
  <c r="Z611" i="4"/>
  <c r="Z547" i="4"/>
  <c r="Z483" i="4"/>
  <c r="Z419" i="4"/>
  <c r="Z355" i="4"/>
  <c r="Z291" i="4"/>
  <c r="Z227" i="4"/>
  <c r="Z163" i="4"/>
  <c r="Z99" i="4"/>
  <c r="Z35" i="4"/>
  <c r="Z505" i="4"/>
  <c r="Z281" i="4"/>
  <c r="Z41" i="4"/>
  <c r="Z256" i="4"/>
  <c r="Z447" i="4"/>
  <c r="Z111" i="4"/>
  <c r="Z270" i="4"/>
  <c r="Z978" i="4"/>
  <c r="Z914" i="4"/>
  <c r="Z850" i="4"/>
  <c r="Z786" i="4"/>
  <c r="Z722" i="4"/>
  <c r="Z658" i="4"/>
  <c r="Z594" i="4"/>
  <c r="Z530" i="4"/>
  <c r="Z466" i="4"/>
  <c r="Z402" i="4"/>
  <c r="Z338" i="4"/>
  <c r="Z274" i="4"/>
  <c r="Z210" i="4"/>
  <c r="Z146" i="4"/>
  <c r="Z553" i="4"/>
  <c r="Z265" i="4"/>
  <c r="Z9" i="4"/>
  <c r="Z248" i="4"/>
  <c r="Z431" i="4"/>
  <c r="Z167" i="4"/>
  <c r="Z334" i="4"/>
  <c r="Z30" i="4"/>
  <c r="Z929" i="4"/>
  <c r="Z865" i="4"/>
  <c r="Z801" i="4"/>
  <c r="Z737" i="4"/>
  <c r="Z673" i="4"/>
  <c r="Z609" i="4"/>
  <c r="Z142" i="4"/>
  <c r="Z928" i="4"/>
  <c r="Z864" i="4"/>
  <c r="Z800" i="4"/>
  <c r="Z736" i="4"/>
  <c r="Z672" i="4"/>
  <c r="Z608" i="4"/>
  <c r="Z544" i="4"/>
  <c r="Z88" i="4"/>
  <c r="Z943" i="4"/>
  <c r="Z879" i="4"/>
  <c r="Z815" i="4"/>
  <c r="Z751" i="4"/>
  <c r="Z687" i="4"/>
  <c r="Z623" i="4"/>
  <c r="Z559" i="4"/>
  <c r="Z495" i="4"/>
  <c r="Z175" i="4"/>
  <c r="Z886" i="4"/>
  <c r="Z822" i="4"/>
  <c r="Z758" i="4"/>
  <c r="Z694" i="4"/>
  <c r="Z630" i="4"/>
  <c r="Z566" i="4"/>
  <c r="Z502" i="4"/>
  <c r="Z430" i="4"/>
  <c r="Z981" i="4"/>
  <c r="Z941" i="4"/>
  <c r="Z917" i="4"/>
  <c r="Z877" i="4"/>
  <c r="Z813" i="4"/>
  <c r="Z749" i="4"/>
  <c r="Z685" i="4"/>
  <c r="Z621" i="4"/>
  <c r="Z557" i="4"/>
  <c r="Z493" i="4"/>
  <c r="Z429" i="4"/>
  <c r="Z365" i="4"/>
  <c r="Z301" i="4"/>
  <c r="Z237" i="4"/>
  <c r="Z173" i="4"/>
  <c r="Z109" i="4"/>
  <c r="Z45" i="4"/>
  <c r="Z42" i="4"/>
  <c r="Z361" i="4"/>
  <c r="Z57" i="4"/>
  <c r="Z264" i="4"/>
  <c r="Z439" i="4"/>
  <c r="Z159" i="4"/>
  <c r="Z278" i="4"/>
  <c r="Z980" i="4"/>
  <c r="Z916" i="4"/>
  <c r="Z852" i="4"/>
  <c r="Z788" i="4"/>
  <c r="Z724" i="4"/>
  <c r="Z660" i="4"/>
  <c r="Z596" i="4"/>
  <c r="Z532" i="4"/>
  <c r="Z468" i="4"/>
  <c r="Z404" i="4"/>
  <c r="Z340" i="4"/>
  <c r="Z276" i="4"/>
  <c r="Z212" i="4"/>
  <c r="Z148" i="4"/>
  <c r="Z84" i="4"/>
  <c r="Z20" i="4"/>
  <c r="Z457" i="4"/>
  <c r="Z193" i="4"/>
  <c r="Z464" i="4"/>
  <c r="Z160" i="4"/>
  <c r="Z367" i="4"/>
  <c r="Z119" i="4"/>
  <c r="Z262" i="4"/>
  <c r="Z971" i="4"/>
  <c r="Z907" i="4"/>
  <c r="Z843" i="4"/>
  <c r="Z779" i="4"/>
  <c r="Z715" i="4"/>
  <c r="Z651" i="4"/>
  <c r="Z587" i="4"/>
  <c r="Z523" i="4"/>
  <c r="Z459" i="4"/>
  <c r="Z395" i="4"/>
  <c r="Z331" i="4"/>
  <c r="Z267" i="4"/>
  <c r="Z203" i="4"/>
  <c r="Z139" i="4"/>
  <c r="Z75" i="4"/>
  <c r="Z11" i="4"/>
  <c r="Z82" i="4"/>
  <c r="Z417" i="4"/>
  <c r="Z177" i="4"/>
  <c r="Z408" i="4"/>
  <c r="Z168" i="4"/>
  <c r="Z311" i="4"/>
  <c r="Z7" i="4"/>
  <c r="Z158" i="4"/>
  <c r="Z954" i="4"/>
  <c r="Z890" i="4"/>
  <c r="Z826" i="4"/>
  <c r="Z762" i="4"/>
  <c r="Z698" i="4"/>
  <c r="Z634" i="4"/>
  <c r="Z570" i="4"/>
  <c r="Z506" i="4"/>
  <c r="Z442" i="4"/>
  <c r="Z378" i="4"/>
  <c r="Z314" i="4"/>
  <c r="Z250" i="4"/>
  <c r="Z186" i="4"/>
  <c r="Z122" i="4"/>
  <c r="Z441" i="4"/>
  <c r="Z169" i="4"/>
  <c r="Z416" i="4"/>
  <c r="Z144" i="4"/>
  <c r="Z343" i="4"/>
  <c r="Z63" i="4"/>
  <c r="Z222" i="4"/>
  <c r="Z969" i="4"/>
  <c r="Z905" i="4"/>
  <c r="Z841" i="4"/>
  <c r="Z777" i="4"/>
  <c r="Z713" i="4"/>
  <c r="Z649" i="4"/>
  <c r="Z585" i="4"/>
  <c r="Z968" i="4"/>
  <c r="Z904" i="4"/>
  <c r="Z840" i="4"/>
  <c r="Z776" i="4"/>
  <c r="Z712" i="4"/>
  <c r="Z648" i="4"/>
  <c r="Z584" i="4"/>
  <c r="Z520" i="4"/>
  <c r="Z983" i="4"/>
  <c r="Z919" i="4"/>
  <c r="Z855" i="4"/>
  <c r="Z791" i="4"/>
  <c r="Z727" i="4"/>
  <c r="Z663" i="4"/>
  <c r="Z599" i="4"/>
  <c r="Z535" i="4"/>
  <c r="Z471" i="4"/>
  <c r="Z22" i="4"/>
  <c r="Z966" i="4"/>
  <c r="Z926" i="4"/>
  <c r="Z862" i="4"/>
  <c r="Z798" i="4"/>
  <c r="Z734" i="4"/>
  <c r="Z670" i="4"/>
  <c r="Z606" i="4"/>
  <c r="Z542" i="4"/>
  <c r="Z478" i="4"/>
  <c r="Z853" i="4"/>
  <c r="Z789" i="4"/>
  <c r="Z725" i="4"/>
  <c r="Z661" i="4"/>
  <c r="Z597" i="4"/>
  <c r="Z533" i="4"/>
  <c r="Z469" i="4"/>
  <c r="Z405" i="4"/>
  <c r="Z341" i="4"/>
  <c r="Z277" i="4"/>
  <c r="Z213" i="4"/>
  <c r="Z149" i="4"/>
  <c r="Z85" i="4"/>
  <c r="Z21" i="4"/>
  <c r="Z521" i="4"/>
  <c r="Z249" i="4"/>
  <c r="Z456" i="4"/>
  <c r="Z176" i="4"/>
  <c r="Z327" i="4"/>
  <c r="Z71" i="4"/>
  <c r="Z166" i="4"/>
  <c r="Z956" i="4"/>
  <c r="Z892" i="4"/>
  <c r="Z828" i="4"/>
  <c r="Z764" i="4"/>
  <c r="Z700" i="4"/>
  <c r="Z636" i="4"/>
  <c r="Z572" i="4"/>
  <c r="Z508" i="4"/>
  <c r="Z444" i="4"/>
  <c r="Z380" i="4"/>
  <c r="Z316" i="4"/>
  <c r="Z252" i="4"/>
  <c r="Z188" i="4"/>
  <c r="Z124" i="4"/>
  <c r="Z60" i="4"/>
  <c r="Z90" i="4"/>
  <c r="Z377" i="4"/>
  <c r="Z113" i="4"/>
  <c r="Z352" i="4"/>
  <c r="Z64" i="4"/>
  <c r="Z279" i="4"/>
  <c r="Z15" i="4"/>
  <c r="Z134" i="4"/>
  <c r="Z947" i="4"/>
  <c r="Z883" i="4"/>
  <c r="Z819" i="4"/>
  <c r="Z755" i="4"/>
  <c r="Z691" i="4"/>
  <c r="Z627" i="4"/>
  <c r="Z563" i="4"/>
  <c r="Z499" i="4"/>
  <c r="Z435" i="4"/>
  <c r="Z371" i="4"/>
  <c r="Z307" i="4"/>
  <c r="Z243" i="4"/>
  <c r="Z179" i="4"/>
  <c r="Z115" i="4"/>
  <c r="Z51" i="4"/>
  <c r="Z561" i="4"/>
  <c r="Z329" i="4"/>
  <c r="Z97" i="4"/>
  <c r="Z328" i="4"/>
  <c r="Z56" i="4"/>
  <c r="Z191" i="4"/>
  <c r="Z366" i="4"/>
  <c r="Z54" i="4"/>
  <c r="Z930" i="4"/>
  <c r="Z866" i="4"/>
  <c r="Z802" i="4"/>
  <c r="Z738" i="4"/>
  <c r="Z674" i="4"/>
  <c r="Z610" i="4"/>
  <c r="Z546" i="4"/>
  <c r="Z482" i="4"/>
  <c r="Z418" i="4"/>
  <c r="Z354" i="4"/>
  <c r="Z290" i="4"/>
  <c r="Z226" i="4"/>
  <c r="Z162" i="4"/>
  <c r="Z98" i="4"/>
  <c r="Z345" i="4"/>
  <c r="Z65" i="4"/>
  <c r="Z312" i="4"/>
  <c r="Z48" i="4"/>
  <c r="Z239" i="4"/>
  <c r="Z406" i="4"/>
  <c r="Z94" i="4"/>
  <c r="Z945" i="4"/>
  <c r="Z881" i="4"/>
  <c r="Z817" i="4"/>
  <c r="Z753" i="4"/>
  <c r="Z689" i="4"/>
  <c r="Z625" i="4"/>
  <c r="Z273" i="4"/>
  <c r="Z944" i="4"/>
  <c r="Z880" i="4"/>
  <c r="Z816" i="4"/>
  <c r="Z752" i="4"/>
  <c r="Z688" i="4"/>
  <c r="Z624" i="4"/>
  <c r="Z560" i="4"/>
  <c r="Z400" i="4"/>
  <c r="Z959" i="4"/>
  <c r="Z895" i="4"/>
  <c r="Z831" i="4"/>
  <c r="Z767" i="4"/>
  <c r="Z703" i="4"/>
  <c r="Z639" i="4"/>
  <c r="Z575" i="4"/>
  <c r="Z511" i="4"/>
  <c r="Z415" i="4"/>
  <c r="Z902" i="4"/>
  <c r="Z838" i="4"/>
  <c r="Z774" i="4"/>
  <c r="Z710" i="4"/>
  <c r="Z646" i="4"/>
  <c r="Z582" i="4"/>
  <c r="Z518" i="4"/>
  <c r="Z454" i="4"/>
  <c r="Z957" i="4"/>
  <c r="Z933" i="4"/>
  <c r="Z893" i="4"/>
  <c r="Z829" i="4"/>
  <c r="Z765" i="4"/>
  <c r="Z701" i="4"/>
  <c r="Z637" i="4"/>
  <c r="Z573" i="4"/>
  <c r="Z509" i="4"/>
  <c r="Z445" i="4"/>
  <c r="Z381" i="4"/>
  <c r="Z317" i="4"/>
  <c r="Z253" i="4"/>
  <c r="Z189" i="4"/>
  <c r="Z125" i="4"/>
  <c r="Z61" i="4"/>
  <c r="Z74" i="4"/>
  <c r="Z433" i="4"/>
  <c r="Z145" i="4"/>
  <c r="Z336" i="4"/>
  <c r="Z72" i="4"/>
  <c r="Z231" i="4"/>
  <c r="Z390" i="4"/>
  <c r="Z46" i="4"/>
  <c r="Z932" i="4"/>
  <c r="Z868" i="4"/>
  <c r="Z804" i="4"/>
  <c r="Z740" i="4"/>
  <c r="Z676" i="4"/>
  <c r="Z612" i="4"/>
  <c r="Z548" i="4"/>
  <c r="Z484" i="4"/>
  <c r="Z420" i="4"/>
  <c r="Z356" i="4"/>
  <c r="Z292" i="4"/>
  <c r="Z228" i="4"/>
  <c r="Z164" i="4"/>
  <c r="Z100" i="4"/>
  <c r="Z36" i="4"/>
  <c r="Z569" i="4"/>
  <c r="Z257" i="4"/>
  <c r="Z17" i="4"/>
  <c r="Z232" i="4"/>
  <c r="Z423" i="4"/>
  <c r="Z183" i="4"/>
  <c r="Z342" i="4"/>
  <c r="Z38" i="4"/>
  <c r="Z923" i="4"/>
  <c r="Z859" i="4"/>
  <c r="Z795" i="4"/>
  <c r="Z731" i="4"/>
  <c r="Z667" i="4"/>
  <c r="Z603" i="4"/>
  <c r="Z539" i="4"/>
  <c r="Z475" i="4"/>
  <c r="Z411" i="4"/>
  <c r="Z347" i="4"/>
  <c r="Z283" i="4"/>
  <c r="Z219" i="4"/>
  <c r="Z155" i="4"/>
  <c r="Z91" i="4"/>
  <c r="Z27" i="4"/>
  <c r="Z481" i="4"/>
  <c r="Z241" i="4"/>
  <c r="Z504" i="4"/>
  <c r="Z224" i="4"/>
  <c r="Z383" i="4"/>
  <c r="Z79" i="4"/>
  <c r="Z238" i="4"/>
  <c r="Z970" i="4"/>
  <c r="Z906" i="4"/>
  <c r="Z842" i="4"/>
  <c r="Z778" i="4"/>
  <c r="Z714" i="4"/>
  <c r="Z650" i="4"/>
  <c r="Z586" i="4"/>
  <c r="Z522" i="4"/>
  <c r="Z458" i="4"/>
  <c r="Z394" i="4"/>
  <c r="Z330" i="4"/>
  <c r="Z266" i="4"/>
  <c r="Z202" i="4"/>
  <c r="Z138" i="4"/>
  <c r="Z513" i="4"/>
  <c r="Z233" i="4"/>
  <c r="Z480" i="4"/>
  <c r="Z216" i="4"/>
  <c r="Z407" i="4"/>
  <c r="Z135" i="4"/>
  <c r="Z286" i="4"/>
  <c r="Z985" i="4"/>
  <c r="Z921" i="4"/>
  <c r="Z857" i="4"/>
  <c r="Z793" i="4"/>
  <c r="Z729" i="4"/>
  <c r="Z665" i="4"/>
  <c r="Z601" i="4"/>
  <c r="Z984" i="4"/>
  <c r="Z920" i="4"/>
  <c r="Z856" i="4"/>
  <c r="Z792" i="4"/>
  <c r="Z728" i="4"/>
  <c r="Z664" i="4"/>
  <c r="Z600" i="4"/>
  <c r="Z536" i="4"/>
  <c r="Z310" i="4"/>
  <c r="Z935" i="4"/>
  <c r="Z871" i="4"/>
  <c r="Z807" i="4"/>
  <c r="Z743" i="4"/>
  <c r="Z679" i="4"/>
  <c r="Z615" i="4"/>
  <c r="Z551" i="4"/>
  <c r="Z487" i="4"/>
  <c r="Z326" i="4"/>
  <c r="Z982" i="4"/>
  <c r="Z942" i="4"/>
  <c r="Z918" i="4"/>
  <c r="Z878" i="4"/>
  <c r="Z814" i="4"/>
  <c r="Z750" i="4"/>
  <c r="Z686" i="4"/>
  <c r="Z622" i="4"/>
  <c r="Z558" i="4"/>
  <c r="Z494" i="4"/>
  <c r="Z358" i="4"/>
  <c r="Z869" i="4"/>
  <c r="Z805" i="4"/>
  <c r="Z741" i="4"/>
  <c r="Z677" i="4"/>
  <c r="Z613" i="4"/>
  <c r="Z549" i="4"/>
  <c r="Z485" i="4"/>
  <c r="Z421" i="4"/>
  <c r="Z357" i="4"/>
  <c r="Z293" i="4"/>
  <c r="Z229" i="4"/>
  <c r="Z165" i="4"/>
  <c r="Z101" i="4"/>
  <c r="Z37" i="4"/>
  <c r="Z10" i="4"/>
  <c r="Z321" i="4"/>
  <c r="Z25" i="4"/>
  <c r="Z240" i="4"/>
  <c r="Z399" i="4"/>
  <c r="Z127" i="4"/>
  <c r="Z246" i="4"/>
  <c r="Z972" i="4"/>
  <c r="Z908" i="4"/>
  <c r="Z844" i="4"/>
  <c r="Z780" i="4"/>
  <c r="Z716" i="4"/>
  <c r="Z652" i="4"/>
  <c r="Z588" i="4"/>
  <c r="Z524" i="4"/>
  <c r="Z460" i="4"/>
  <c r="Z396" i="4"/>
  <c r="Z332" i="4"/>
  <c r="Z268" i="4"/>
  <c r="Z204" i="4"/>
  <c r="Z140" i="4"/>
  <c r="Z76" i="4"/>
  <c r="Z12" i="4"/>
  <c r="Z425" i="4"/>
  <c r="Z161" i="4"/>
  <c r="Z432" i="4"/>
  <c r="Z128" i="4"/>
  <c r="Z335" i="4"/>
  <c r="Z87" i="4"/>
  <c r="Z230" i="4"/>
  <c r="Z963" i="4"/>
  <c r="Z899" i="4"/>
  <c r="Z835" i="4"/>
  <c r="Z771" i="4"/>
  <c r="Z707" i="4"/>
  <c r="Z643" i="4"/>
  <c r="Z579" i="4"/>
  <c r="Z515" i="4"/>
  <c r="Z451" i="4"/>
  <c r="Z387" i="4"/>
  <c r="Z323" i="4"/>
  <c r="Z259" i="4"/>
  <c r="Z195" i="4"/>
  <c r="Z131" i="4"/>
  <c r="Z67" i="4"/>
  <c r="Z58" i="4"/>
  <c r="Z385" i="4"/>
  <c r="Z153" i="4"/>
  <c r="Z368" i="4"/>
  <c r="Z136" i="4"/>
  <c r="Z263" i="4"/>
  <c r="Z414" i="4"/>
  <c r="Z110" i="4"/>
  <c r="Z946" i="4"/>
  <c r="Z882" i="4"/>
  <c r="Z818" i="4"/>
  <c r="Z754" i="4"/>
  <c r="Z690" i="4"/>
  <c r="Z626" i="4"/>
  <c r="Z562" i="4"/>
  <c r="Z498" i="4"/>
  <c r="Z434" i="4"/>
  <c r="Z370" i="4"/>
  <c r="Z306" i="4"/>
  <c r="Z242" i="4"/>
  <c r="Z178" i="4"/>
  <c r="Z114" i="4"/>
  <c r="Z409" i="4"/>
  <c r="Z129" i="4"/>
  <c r="Z384" i="4"/>
  <c r="Z120" i="4"/>
  <c r="Z295" i="4"/>
  <c r="Z47" i="4"/>
  <c r="Z174" i="4"/>
  <c r="Z961" i="4"/>
  <c r="Z897" i="4"/>
  <c r="Z833" i="4"/>
  <c r="Z769" i="4"/>
  <c r="Z705" i="4"/>
  <c r="Z641" i="4"/>
  <c r="Z577" i="4"/>
  <c r="Z960" i="4"/>
  <c r="Z896" i="4"/>
  <c r="Z832" i="4"/>
  <c r="Z768" i="4"/>
  <c r="Z704" i="4"/>
  <c r="Z640" i="4"/>
  <c r="Z576" i="4"/>
  <c r="Z512" i="4"/>
  <c r="Z975" i="4"/>
  <c r="Z911" i="4"/>
  <c r="Z847" i="4"/>
  <c r="Z783" i="4"/>
  <c r="Z719" i="4"/>
  <c r="Z655" i="4"/>
  <c r="Z591" i="4"/>
  <c r="Z527" i="4"/>
  <c r="Z463" i="4"/>
  <c r="Z854" i="4"/>
  <c r="Z790" i="4"/>
  <c r="Z726" i="4"/>
  <c r="Z662" i="4"/>
  <c r="Z598" i="4"/>
  <c r="Z534" i="4"/>
  <c r="Z470" i="4"/>
  <c r="Z973" i="4"/>
  <c r="Z949" i="4"/>
  <c r="Z909" i="4"/>
  <c r="Z845" i="4"/>
  <c r="Z781" i="4"/>
  <c r="Z717" i="4"/>
  <c r="Z653" i="4"/>
  <c r="Z589" i="4"/>
  <c r="Z525" i="4"/>
  <c r="Z461" i="4"/>
  <c r="Z397" i="4"/>
  <c r="Z333" i="4"/>
  <c r="Z269" i="4"/>
  <c r="Z205" i="4"/>
  <c r="Z141" i="4"/>
  <c r="Z77" i="4"/>
  <c r="Z13" i="4"/>
  <c r="Z489" i="4"/>
  <c r="Z217" i="4"/>
  <c r="Z424" i="4"/>
  <c r="Z152" i="4"/>
  <c r="Z287" i="4"/>
  <c r="Z31" i="4"/>
  <c r="Z118" i="4"/>
  <c r="Z948" i="4"/>
  <c r="Z884" i="4"/>
  <c r="Z820" i="4"/>
  <c r="Z756" i="4"/>
  <c r="Z692" i="4"/>
  <c r="Z628" i="4"/>
  <c r="Z564" i="4"/>
  <c r="Z500" i="4"/>
  <c r="Z436" i="4"/>
  <c r="Z372" i="4"/>
  <c r="Z308" i="4"/>
  <c r="Z244" i="4"/>
  <c r="Z180" i="4"/>
  <c r="Z116" i="4"/>
  <c r="Z52" i="4"/>
  <c r="Z50" i="4"/>
  <c r="Z337" i="4"/>
  <c r="Z81" i="4"/>
  <c r="Z320" i="4"/>
  <c r="Z40" i="4"/>
  <c r="Z247" i="4"/>
  <c r="Z422" i="4"/>
  <c r="Z102" i="4"/>
  <c r="Z939" i="4"/>
  <c r="Z875" i="4"/>
  <c r="Z811" i="4"/>
  <c r="Z747" i="4"/>
  <c r="Z683" i="4"/>
  <c r="Z619" i="4"/>
  <c r="Z555" i="4"/>
  <c r="Z491" i="4"/>
  <c r="Z427" i="4"/>
  <c r="Z363" i="4"/>
  <c r="Z299" i="4"/>
  <c r="Z235" i="4"/>
  <c r="Z171" i="4"/>
  <c r="Z107" i="4"/>
  <c r="Z43" i="4"/>
  <c r="Z3" i="4"/>
  <c r="Z529" i="4"/>
  <c r="Z305" i="4"/>
  <c r="Z73" i="4"/>
  <c r="Z296" i="4"/>
  <c r="Z24" i="4"/>
  <c r="Z151" i="4"/>
  <c r="Z302" i="4"/>
  <c r="Z6" i="4"/>
  <c r="Z922" i="4"/>
  <c r="Z858" i="4"/>
  <c r="Z794" i="4"/>
  <c r="Z730" i="4"/>
  <c r="Z666" i="4"/>
  <c r="Z602" i="4"/>
  <c r="Z538" i="4"/>
  <c r="Z474" i="4"/>
  <c r="Z410" i="4"/>
  <c r="Z346" i="4"/>
  <c r="Z282" i="4"/>
  <c r="Z218" i="4"/>
  <c r="Z154" i="4"/>
  <c r="Z34" i="4"/>
  <c r="Z313" i="4"/>
  <c r="Z33" i="4"/>
  <c r="Z280" i="4"/>
  <c r="Z16" i="4"/>
  <c r="Z207" i="4"/>
  <c r="Z374" i="4"/>
  <c r="Z62" i="4"/>
  <c r="Z937" i="4"/>
  <c r="Z873" i="4"/>
  <c r="Z809" i="4"/>
  <c r="Z745" i="4"/>
  <c r="Z681" i="4"/>
  <c r="Z617" i="4"/>
  <c r="Z318" i="4"/>
  <c r="Z936" i="4"/>
  <c r="Z872" i="4"/>
  <c r="Z808" i="4"/>
  <c r="Z744" i="4"/>
  <c r="Z680" i="4"/>
  <c r="Z616" i="4"/>
  <c r="Z552" i="4"/>
  <c r="Z288" i="4"/>
  <c r="Z951" i="4"/>
  <c r="Z887" i="4"/>
  <c r="Z823" i="4"/>
  <c r="Z759" i="4"/>
  <c r="Z695" i="4"/>
  <c r="Z631" i="4"/>
  <c r="Z567" i="4"/>
  <c r="Z503" i="4"/>
  <c r="Z319" i="4"/>
  <c r="Z958" i="4"/>
  <c r="Z934" i="4"/>
  <c r="Z894" i="4"/>
  <c r="Z830" i="4"/>
  <c r="Z766" i="4"/>
  <c r="Z702" i="4"/>
  <c r="Z638" i="4"/>
  <c r="Z574" i="4"/>
  <c r="Z510" i="4"/>
  <c r="Z446" i="4"/>
  <c r="Z885" i="4"/>
  <c r="Z821" i="4"/>
  <c r="Z757" i="4"/>
  <c r="Z693" i="4"/>
  <c r="Z629" i="4"/>
  <c r="Z565" i="4"/>
  <c r="Z501" i="4"/>
  <c r="Z437" i="4"/>
  <c r="Z373" i="4"/>
  <c r="Z309" i="4"/>
  <c r="Z245" i="4"/>
  <c r="Z181" i="4"/>
  <c r="Z117" i="4"/>
  <c r="Z53" i="4"/>
  <c r="Z66" i="4"/>
  <c r="Z393" i="4"/>
  <c r="Z105" i="4"/>
  <c r="Z304" i="4"/>
  <c r="Z32" i="4"/>
  <c r="Z199" i="4"/>
  <c r="Z350" i="4"/>
  <c r="Z14" i="4"/>
  <c r="D996" i="4"/>
  <c r="D999" i="4"/>
  <c r="D1000" i="4"/>
  <c r="D998" i="4"/>
  <c r="D1001" i="4"/>
  <c r="D1003" i="4"/>
  <c r="D1002" i="4"/>
  <c r="D1004" i="4"/>
  <c r="D997" i="4"/>
  <c r="B997" i="4"/>
  <c r="B996" i="4"/>
  <c r="B1002" i="4"/>
  <c r="B1003" i="4"/>
  <c r="B1004" i="4"/>
  <c r="B1000" i="4"/>
  <c r="B1001" i="4"/>
  <c r="B999" i="4"/>
  <c r="B998" i="4"/>
  <c r="G1004" i="4"/>
  <c r="G1001" i="4"/>
  <c r="G999" i="4"/>
  <c r="G1000" i="4"/>
  <c r="G1002" i="4"/>
  <c r="G997" i="4"/>
  <c r="G996" i="4"/>
  <c r="G1003" i="4"/>
  <c r="G998" i="4"/>
  <c r="M996" i="4"/>
  <c r="M997" i="4"/>
  <c r="M999" i="4"/>
  <c r="M1000" i="4"/>
  <c r="M998" i="4"/>
  <c r="M1004" i="4"/>
  <c r="M1003" i="4"/>
  <c r="M1001" i="4"/>
  <c r="M1002" i="4"/>
  <c r="V999" i="4"/>
  <c r="V1000" i="4"/>
  <c r="V998" i="4"/>
  <c r="V1004" i="4"/>
  <c r="V997" i="4"/>
  <c r="V1001" i="4"/>
  <c r="V996" i="4"/>
  <c r="V1002" i="4"/>
  <c r="V1003" i="4"/>
  <c r="I997" i="4"/>
  <c r="I998" i="4"/>
  <c r="I999" i="4"/>
  <c r="I1004" i="4"/>
  <c r="I996" i="4"/>
  <c r="I1003" i="4"/>
  <c r="I1001" i="4"/>
  <c r="I1000" i="4"/>
  <c r="I1002" i="4"/>
  <c r="E996" i="4"/>
  <c r="E997" i="4"/>
  <c r="E1003" i="4"/>
  <c r="E999" i="4"/>
  <c r="E1000" i="4"/>
  <c r="E1002" i="4"/>
  <c r="E1001" i="4"/>
  <c r="E998" i="4"/>
  <c r="E1004" i="4"/>
  <c r="N996" i="4"/>
  <c r="N999" i="4"/>
  <c r="N1000" i="4"/>
  <c r="N997" i="4"/>
  <c r="N1003" i="4"/>
  <c r="N1004" i="4"/>
  <c r="N998" i="4"/>
  <c r="N1001" i="4"/>
  <c r="N1002" i="4"/>
  <c r="H997" i="4"/>
  <c r="H1004" i="4"/>
  <c r="H999" i="4"/>
  <c r="H998" i="4"/>
  <c r="H1000" i="4"/>
  <c r="H1001" i="4"/>
  <c r="H1002" i="4"/>
  <c r="H996" i="4"/>
  <c r="H1003" i="4"/>
  <c r="L996" i="4"/>
  <c r="L997" i="4"/>
  <c r="L998" i="4"/>
  <c r="L1002" i="4"/>
  <c r="L1004" i="4"/>
  <c r="L999" i="4"/>
  <c r="L1000" i="4"/>
  <c r="L1001" i="4"/>
  <c r="L1003" i="4"/>
  <c r="F1001" i="4"/>
  <c r="F997" i="4"/>
  <c r="F1003" i="4"/>
  <c r="F1000" i="4"/>
  <c r="F1002" i="4"/>
  <c r="F996" i="4"/>
  <c r="F999" i="4"/>
  <c r="F998" i="4"/>
  <c r="F1004" i="4"/>
  <c r="C996" i="4"/>
  <c r="C997" i="4"/>
  <c r="C998" i="4"/>
  <c r="C1002" i="4"/>
  <c r="C1000" i="4"/>
  <c r="C1001" i="4"/>
  <c r="C1003" i="4"/>
  <c r="C1004" i="4"/>
  <c r="C999" i="4"/>
  <c r="U999" i="4"/>
  <c r="U1000" i="4"/>
  <c r="U997" i="4"/>
  <c r="U998" i="4"/>
  <c r="U996" i="4"/>
  <c r="U1002" i="4"/>
  <c r="U1003" i="4"/>
  <c r="U1001" i="4"/>
  <c r="U1004" i="4"/>
  <c r="M10" i="4"/>
  <c r="M988" i="4"/>
  <c r="M989" i="4"/>
  <c r="M990" i="4"/>
  <c r="M986" i="4"/>
  <c r="M987" i="4"/>
  <c r="M995" i="4"/>
  <c r="M992" i="4"/>
  <c r="M993" i="4"/>
  <c r="M994" i="4"/>
  <c r="M991" i="4"/>
  <c r="M983" i="4"/>
  <c r="M975" i="4"/>
  <c r="M967" i="4"/>
  <c r="M959" i="4"/>
  <c r="M951" i="4"/>
  <c r="M943" i="4"/>
  <c r="M935" i="4"/>
  <c r="M927" i="4"/>
  <c r="M919" i="4"/>
  <c r="M911" i="4"/>
  <c r="M903" i="4"/>
  <c r="M895" i="4"/>
  <c r="M887" i="4"/>
  <c r="M879" i="4"/>
  <c r="M871" i="4"/>
  <c r="M863" i="4"/>
  <c r="M855" i="4"/>
  <c r="M847" i="4"/>
  <c r="M839" i="4"/>
  <c r="M831" i="4"/>
  <c r="M823" i="4"/>
  <c r="M815" i="4"/>
  <c r="M807" i="4"/>
  <c r="M799" i="4"/>
  <c r="M791" i="4"/>
  <c r="M783" i="4"/>
  <c r="M775" i="4"/>
  <c r="M767" i="4"/>
  <c r="M759" i="4"/>
  <c r="M751" i="4"/>
  <c r="M743" i="4"/>
  <c r="M735" i="4"/>
  <c r="M727" i="4"/>
  <c r="M719" i="4"/>
  <c r="M711" i="4"/>
  <c r="M703" i="4"/>
  <c r="M695" i="4"/>
  <c r="M687" i="4"/>
  <c r="M679" i="4"/>
  <c r="M671" i="4"/>
  <c r="M982" i="4"/>
  <c r="M974" i="4"/>
  <c r="M966" i="4"/>
  <c r="M958" i="4"/>
  <c r="M950" i="4"/>
  <c r="M942" i="4"/>
  <c r="M934" i="4"/>
  <c r="M926" i="4"/>
  <c r="M918" i="4"/>
  <c r="M910" i="4"/>
  <c r="M902" i="4"/>
  <c r="M894" i="4"/>
  <c r="M886" i="4"/>
  <c r="M878" i="4"/>
  <c r="M870" i="4"/>
  <c r="M862" i="4"/>
  <c r="M854" i="4"/>
  <c r="M846" i="4"/>
  <c r="M838" i="4"/>
  <c r="M830" i="4"/>
  <c r="M822" i="4"/>
  <c r="M814" i="4"/>
  <c r="M806" i="4"/>
  <c r="M798" i="4"/>
  <c r="M790" i="4"/>
  <c r="M782" i="4"/>
  <c r="M774" i="4"/>
  <c r="M766" i="4"/>
  <c r="M758" i="4"/>
  <c r="M750" i="4"/>
  <c r="M742" i="4"/>
  <c r="M734" i="4"/>
  <c r="M726" i="4"/>
  <c r="M718" i="4"/>
  <c r="M710" i="4"/>
  <c r="M702" i="4"/>
  <c r="M694" i="4"/>
  <c r="M686" i="4"/>
  <c r="M678" i="4"/>
  <c r="M670" i="4"/>
  <c r="M662" i="4"/>
  <c r="M654" i="4"/>
  <c r="M646" i="4"/>
  <c r="M638" i="4"/>
  <c r="M630" i="4"/>
  <c r="M622" i="4"/>
  <c r="M614" i="4"/>
  <c r="M606" i="4"/>
  <c r="M598" i="4"/>
  <c r="M590" i="4"/>
  <c r="M582" i="4"/>
  <c r="M574" i="4"/>
  <c r="M566" i="4"/>
  <c r="M558" i="4"/>
  <c r="M550" i="4"/>
  <c r="M542" i="4"/>
  <c r="M534" i="4"/>
  <c r="M526" i="4"/>
  <c r="M518" i="4"/>
  <c r="M510" i="4"/>
  <c r="M502" i="4"/>
  <c r="M494" i="4"/>
  <c r="M486" i="4"/>
  <c r="M478" i="4"/>
  <c r="M470" i="4"/>
  <c r="M462" i="4"/>
  <c r="M454" i="4"/>
  <c r="M446" i="4"/>
  <c r="M438" i="4"/>
  <c r="M430" i="4"/>
  <c r="M422" i="4"/>
  <c r="M414" i="4"/>
  <c r="M406" i="4"/>
  <c r="M398" i="4"/>
  <c r="M390" i="4"/>
  <c r="M382" i="4"/>
  <c r="M374" i="4"/>
  <c r="M366" i="4"/>
  <c r="M358" i="4"/>
  <c r="M350" i="4"/>
  <c r="M342" i="4"/>
  <c r="M334" i="4"/>
  <c r="M326" i="4"/>
  <c r="M318" i="4"/>
  <c r="M310" i="4"/>
  <c r="M302" i="4"/>
  <c r="M294" i="4"/>
  <c r="M286" i="4"/>
  <c r="M278" i="4"/>
  <c r="M270" i="4"/>
  <c r="M262" i="4"/>
  <c r="M254" i="4"/>
  <c r="M246" i="4"/>
  <c r="M238" i="4"/>
  <c r="M230" i="4"/>
  <c r="M222" i="4"/>
  <c r="M214" i="4"/>
  <c r="M206" i="4"/>
  <c r="M198" i="4"/>
  <c r="M190" i="4"/>
  <c r="M182" i="4"/>
  <c r="M174" i="4"/>
  <c r="M166" i="4"/>
  <c r="M158" i="4"/>
  <c r="M150" i="4"/>
  <c r="M142" i="4"/>
  <c r="M134" i="4"/>
  <c r="M126" i="4"/>
  <c r="M118" i="4"/>
  <c r="M110" i="4"/>
  <c r="M102" i="4"/>
  <c r="M94" i="4"/>
  <c r="M86" i="4"/>
  <c r="M78" i="4"/>
  <c r="M70" i="4"/>
  <c r="M62" i="4"/>
  <c r="M54" i="4"/>
  <c r="M46" i="4"/>
  <c r="M38" i="4"/>
  <c r="M30" i="4"/>
  <c r="M22" i="4"/>
  <c r="M14" i="4"/>
  <c r="M5" i="4"/>
  <c r="M977" i="4"/>
  <c r="M965" i="4"/>
  <c r="M955" i="4"/>
  <c r="M945" i="4"/>
  <c r="M933" i="4"/>
  <c r="M923" i="4"/>
  <c r="M913" i="4"/>
  <c r="M901" i="4"/>
  <c r="M891" i="4"/>
  <c r="M881" i="4"/>
  <c r="M869" i="4"/>
  <c r="M859" i="4"/>
  <c r="M849" i="4"/>
  <c r="M837" i="4"/>
  <c r="M827" i="4"/>
  <c r="M817" i="4"/>
  <c r="M805" i="4"/>
  <c r="M795" i="4"/>
  <c r="M785" i="4"/>
  <c r="M773" i="4"/>
  <c r="M763" i="4"/>
  <c r="M753" i="4"/>
  <c r="M741" i="4"/>
  <c r="M731" i="4"/>
  <c r="M721" i="4"/>
  <c r="M709" i="4"/>
  <c r="M699" i="4"/>
  <c r="M689" i="4"/>
  <c r="M677" i="4"/>
  <c r="M667" i="4"/>
  <c r="M658" i="4"/>
  <c r="M649" i="4"/>
  <c r="M640" i="4"/>
  <c r="M631" i="4"/>
  <c r="M621" i="4"/>
  <c r="M612" i="4"/>
  <c r="M603" i="4"/>
  <c r="M594" i="4"/>
  <c r="M585" i="4"/>
  <c r="M576" i="4"/>
  <c r="M567" i="4"/>
  <c r="M557" i="4"/>
  <c r="M548" i="4"/>
  <c r="M539" i="4"/>
  <c r="M530" i="4"/>
  <c r="M521" i="4"/>
  <c r="M512" i="4"/>
  <c r="M503" i="4"/>
  <c r="M493" i="4"/>
  <c r="M484" i="4"/>
  <c r="M475" i="4"/>
  <c r="M466" i="4"/>
  <c r="M457" i="4"/>
  <c r="M448" i="4"/>
  <c r="M439" i="4"/>
  <c r="M429" i="4"/>
  <c r="M420" i="4"/>
  <c r="M411" i="4"/>
  <c r="M402" i="4"/>
  <c r="M393" i="4"/>
  <c r="M384" i="4"/>
  <c r="M375" i="4"/>
  <c r="M365" i="4"/>
  <c r="M356" i="4"/>
  <c r="M347" i="4"/>
  <c r="M338" i="4"/>
  <c r="M329" i="4"/>
  <c r="M320" i="4"/>
  <c r="M311" i="4"/>
  <c r="M301" i="4"/>
  <c r="M292" i="4"/>
  <c r="M283" i="4"/>
  <c r="M274" i="4"/>
  <c r="M265" i="4"/>
  <c r="M256" i="4"/>
  <c r="M247" i="4"/>
  <c r="M237" i="4"/>
  <c r="M228" i="4"/>
  <c r="M219" i="4"/>
  <c r="M210" i="4"/>
  <c r="M201" i="4"/>
  <c r="M192" i="4"/>
  <c r="M183" i="4"/>
  <c r="M173" i="4"/>
  <c r="M164" i="4"/>
  <c r="M155" i="4"/>
  <c r="M146" i="4"/>
  <c r="M137" i="4"/>
  <c r="M128" i="4"/>
  <c r="M119" i="4"/>
  <c r="M109" i="4"/>
  <c r="M100" i="4"/>
  <c r="M91" i="4"/>
  <c r="M82" i="4"/>
  <c r="M73" i="4"/>
  <c r="M64" i="4"/>
  <c r="M55" i="4"/>
  <c r="M45" i="4"/>
  <c r="M36" i="4"/>
  <c r="M27" i="4"/>
  <c r="M18" i="4"/>
  <c r="M8" i="4"/>
  <c r="M976" i="4"/>
  <c r="M964" i="4"/>
  <c r="M954" i="4"/>
  <c r="M944" i="4"/>
  <c r="M932" i="4"/>
  <c r="M922" i="4"/>
  <c r="M912" i="4"/>
  <c r="M900" i="4"/>
  <c r="M890" i="4"/>
  <c r="M880" i="4"/>
  <c r="M868" i="4"/>
  <c r="M858" i="4"/>
  <c r="M848" i="4"/>
  <c r="M836" i="4"/>
  <c r="M826" i="4"/>
  <c r="M816" i="4"/>
  <c r="M804" i="4"/>
  <c r="M794" i="4"/>
  <c r="M784" i="4"/>
  <c r="M772" i="4"/>
  <c r="M762" i="4"/>
  <c r="M752" i="4"/>
  <c r="M740" i="4"/>
  <c r="M730" i="4"/>
  <c r="M720" i="4"/>
  <c r="M708" i="4"/>
  <c r="M698" i="4"/>
  <c r="M688" i="4"/>
  <c r="M676" i="4"/>
  <c r="M666" i="4"/>
  <c r="M657" i="4"/>
  <c r="M648" i="4"/>
  <c r="M639" i="4"/>
  <c r="M629" i="4"/>
  <c r="M620" i="4"/>
  <c r="M611" i="4"/>
  <c r="M602" i="4"/>
  <c r="M593" i="4"/>
  <c r="M584" i="4"/>
  <c r="M575" i="4"/>
  <c r="M565" i="4"/>
  <c r="M556" i="4"/>
  <c r="M547" i="4"/>
  <c r="M538" i="4"/>
  <c r="M529" i="4"/>
  <c r="M520" i="4"/>
  <c r="M511" i="4"/>
  <c r="M501" i="4"/>
  <c r="M492" i="4"/>
  <c r="M483" i="4"/>
  <c r="M474" i="4"/>
  <c r="M465" i="4"/>
  <c r="M456" i="4"/>
  <c r="M447" i="4"/>
  <c r="M437" i="4"/>
  <c r="M428" i="4"/>
  <c r="M419" i="4"/>
  <c r="M410" i="4"/>
  <c r="M401" i="4"/>
  <c r="M392" i="4"/>
  <c r="M383" i="4"/>
  <c r="M373" i="4"/>
  <c r="M364" i="4"/>
  <c r="M355" i="4"/>
  <c r="M346" i="4"/>
  <c r="M337" i="4"/>
  <c r="M328" i="4"/>
  <c r="M319" i="4"/>
  <c r="M309" i="4"/>
  <c r="M300" i="4"/>
  <c r="M291" i="4"/>
  <c r="M282" i="4"/>
  <c r="M273" i="4"/>
  <c r="M264" i="4"/>
  <c r="M255" i="4"/>
  <c r="M245" i="4"/>
  <c r="M236" i="4"/>
  <c r="M227" i="4"/>
  <c r="M218" i="4"/>
  <c r="M209" i="4"/>
  <c r="M200" i="4"/>
  <c r="M191" i="4"/>
  <c r="M181" i="4"/>
  <c r="M172" i="4"/>
  <c r="M163" i="4"/>
  <c r="M154" i="4"/>
  <c r="M145" i="4"/>
  <c r="M136" i="4"/>
  <c r="M127" i="4"/>
  <c r="M117" i="4"/>
  <c r="M108" i="4"/>
  <c r="M99" i="4"/>
  <c r="M90" i="4"/>
  <c r="M81" i="4"/>
  <c r="M72" i="4"/>
  <c r="M63" i="4"/>
  <c r="M53" i="4"/>
  <c r="M44" i="4"/>
  <c r="M35" i="4"/>
  <c r="M26" i="4"/>
  <c r="M17" i="4"/>
  <c r="M7" i="4"/>
  <c r="M985" i="4"/>
  <c r="M973" i="4"/>
  <c r="M963" i="4"/>
  <c r="M953" i="4"/>
  <c r="M941" i="4"/>
  <c r="M931" i="4"/>
  <c r="M921" i="4"/>
  <c r="M909" i="4"/>
  <c r="M899" i="4"/>
  <c r="M889" i="4"/>
  <c r="M877" i="4"/>
  <c r="M867" i="4"/>
  <c r="M857" i="4"/>
  <c r="M845" i="4"/>
  <c r="M835" i="4"/>
  <c r="M825" i="4"/>
  <c r="M813" i="4"/>
  <c r="M803" i="4"/>
  <c r="M793" i="4"/>
  <c r="M781" i="4"/>
  <c r="M771" i="4"/>
  <c r="M761" i="4"/>
  <c r="M749" i="4"/>
  <c r="M739" i="4"/>
  <c r="M729" i="4"/>
  <c r="M717" i="4"/>
  <c r="M707" i="4"/>
  <c r="M697" i="4"/>
  <c r="M685" i="4"/>
  <c r="M675" i="4"/>
  <c r="M665" i="4"/>
  <c r="M656" i="4"/>
  <c r="M647" i="4"/>
  <c r="M637" i="4"/>
  <c r="M628" i="4"/>
  <c r="M619" i="4"/>
  <c r="M610" i="4"/>
  <c r="M601" i="4"/>
  <c r="M592" i="4"/>
  <c r="M583" i="4"/>
  <c r="M573" i="4"/>
  <c r="M564" i="4"/>
  <c r="M555" i="4"/>
  <c r="M546" i="4"/>
  <c r="M537" i="4"/>
  <c r="M528" i="4"/>
  <c r="M519" i="4"/>
  <c r="M509" i="4"/>
  <c r="M500" i="4"/>
  <c r="M491" i="4"/>
  <c r="M482" i="4"/>
  <c r="M473" i="4"/>
  <c r="M464" i="4"/>
  <c r="M455" i="4"/>
  <c r="M445" i="4"/>
  <c r="M436" i="4"/>
  <c r="M427" i="4"/>
  <c r="M418" i="4"/>
  <c r="M409" i="4"/>
  <c r="M400" i="4"/>
  <c r="M391" i="4"/>
  <c r="M381" i="4"/>
  <c r="M372" i="4"/>
  <c r="M363" i="4"/>
  <c r="M354" i="4"/>
  <c r="M345" i="4"/>
  <c r="M336" i="4"/>
  <c r="M327" i="4"/>
  <c r="M317" i="4"/>
  <c r="M308" i="4"/>
  <c r="M299" i="4"/>
  <c r="M290" i="4"/>
  <c r="M281" i="4"/>
  <c r="M272" i="4"/>
  <c r="M263" i="4"/>
  <c r="M253" i="4"/>
  <c r="M244" i="4"/>
  <c r="M235" i="4"/>
  <c r="M226" i="4"/>
  <c r="M217" i="4"/>
  <c r="M208" i="4"/>
  <c r="M199" i="4"/>
  <c r="M189" i="4"/>
  <c r="M180" i="4"/>
  <c r="M171" i="4"/>
  <c r="M162" i="4"/>
  <c r="M153" i="4"/>
  <c r="M144" i="4"/>
  <c r="M135" i="4"/>
  <c r="M125" i="4"/>
  <c r="M116" i="4"/>
  <c r="M107" i="4"/>
  <c r="M98" i="4"/>
  <c r="M89" i="4"/>
  <c r="M80" i="4"/>
  <c r="M71" i="4"/>
  <c r="M61" i="4"/>
  <c r="M52" i="4"/>
  <c r="M43" i="4"/>
  <c r="M34" i="4"/>
  <c r="M25" i="4"/>
  <c r="M16" i="4"/>
  <c r="M6" i="4"/>
  <c r="M984" i="4"/>
  <c r="M972" i="4"/>
  <c r="M962" i="4"/>
  <c r="M952" i="4"/>
  <c r="M940" i="4"/>
  <c r="M930" i="4"/>
  <c r="M920" i="4"/>
  <c r="M908" i="4"/>
  <c r="M898" i="4"/>
  <c r="M888" i="4"/>
  <c r="M876" i="4"/>
  <c r="M981" i="4"/>
  <c r="M971" i="4"/>
  <c r="M961" i="4"/>
  <c r="M949" i="4"/>
  <c r="M939" i="4"/>
  <c r="M929" i="4"/>
  <c r="M917" i="4"/>
  <c r="M907" i="4"/>
  <c r="M897" i="4"/>
  <c r="M885" i="4"/>
  <c r="M875" i="4"/>
  <c r="M980" i="4"/>
  <c r="M970" i="4"/>
  <c r="M960" i="4"/>
  <c r="M948" i="4"/>
  <c r="M938" i="4"/>
  <c r="M928" i="4"/>
  <c r="M916" i="4"/>
  <c r="M906" i="4"/>
  <c r="M896" i="4"/>
  <c r="M884" i="4"/>
  <c r="M874" i="4"/>
  <c r="M979" i="4"/>
  <c r="M969" i="4"/>
  <c r="M957" i="4"/>
  <c r="M947" i="4"/>
  <c r="M937" i="4"/>
  <c r="M925" i="4"/>
  <c r="M915" i="4"/>
  <c r="M905" i="4"/>
  <c r="M893" i="4"/>
  <c r="M883" i="4"/>
  <c r="M873" i="4"/>
  <c r="M978" i="4"/>
  <c r="M968" i="4"/>
  <c r="M956" i="4"/>
  <c r="M946" i="4"/>
  <c r="M936" i="4"/>
  <c r="M924" i="4"/>
  <c r="M914" i="4"/>
  <c r="M904" i="4"/>
  <c r="M892" i="4"/>
  <c r="M882" i="4"/>
  <c r="M872" i="4"/>
  <c r="M860" i="4"/>
  <c r="M850" i="4"/>
  <c r="M840" i="4"/>
  <c r="M828" i="4"/>
  <c r="M818" i="4"/>
  <c r="M808" i="4"/>
  <c r="M796" i="4"/>
  <c r="M786" i="4"/>
  <c r="M776" i="4"/>
  <c r="M764" i="4"/>
  <c r="M754" i="4"/>
  <c r="M744" i="4"/>
  <c r="M732" i="4"/>
  <c r="M722" i="4"/>
  <c r="M712" i="4"/>
  <c r="M700" i="4"/>
  <c r="M690" i="4"/>
  <c r="M680" i="4"/>
  <c r="M668" i="4"/>
  <c r="M659" i="4"/>
  <c r="M650" i="4"/>
  <c r="M641" i="4"/>
  <c r="M632" i="4"/>
  <c r="M623" i="4"/>
  <c r="M613" i="4"/>
  <c r="M604" i="4"/>
  <c r="M595" i="4"/>
  <c r="M586" i="4"/>
  <c r="M577" i="4"/>
  <c r="M568" i="4"/>
  <c r="M559" i="4"/>
  <c r="M549" i="4"/>
  <c r="M540" i="4"/>
  <c r="M531" i="4"/>
  <c r="M522" i="4"/>
  <c r="M513" i="4"/>
  <c r="M504" i="4"/>
  <c r="M495" i="4"/>
  <c r="M485" i="4"/>
  <c r="M476" i="4"/>
  <c r="M467" i="4"/>
  <c r="M458" i="4"/>
  <c r="M449" i="4"/>
  <c r="M440" i="4"/>
  <c r="M431" i="4"/>
  <c r="M421" i="4"/>
  <c r="M412" i="4"/>
  <c r="M403" i="4"/>
  <c r="M394" i="4"/>
  <c r="M385" i="4"/>
  <c r="M376" i="4"/>
  <c r="M367" i="4"/>
  <c r="M357" i="4"/>
  <c r="M348" i="4"/>
  <c r="M339" i="4"/>
  <c r="M330" i="4"/>
  <c r="M321" i="4"/>
  <c r="M312" i="4"/>
  <c r="M303" i="4"/>
  <c r="M293" i="4"/>
  <c r="M284" i="4"/>
  <c r="M275" i="4"/>
  <c r="M266" i="4"/>
  <c r="M257" i="4"/>
  <c r="M248" i="4"/>
  <c r="M239" i="4"/>
  <c r="M229" i="4"/>
  <c r="M220" i="4"/>
  <c r="M211" i="4"/>
  <c r="M202" i="4"/>
  <c r="M193" i="4"/>
  <c r="M184" i="4"/>
  <c r="M175" i="4"/>
  <c r="M165" i="4"/>
  <c r="M156" i="4"/>
  <c r="M147" i="4"/>
  <c r="M138" i="4"/>
  <c r="M129" i="4"/>
  <c r="M120" i="4"/>
  <c r="M111" i="4"/>
  <c r="M101" i="4"/>
  <c r="M92" i="4"/>
  <c r="M83" i="4"/>
  <c r="M74" i="4"/>
  <c r="M65" i="4"/>
  <c r="M56" i="4"/>
  <c r="M47" i="4"/>
  <c r="M37" i="4"/>
  <c r="M28" i="4"/>
  <c r="M19" i="4"/>
  <c r="M9" i="4"/>
  <c r="M853" i="4"/>
  <c r="M833" i="4"/>
  <c r="M811" i="4"/>
  <c r="M789" i="4"/>
  <c r="M769" i="4"/>
  <c r="M747" i="4"/>
  <c r="M725" i="4"/>
  <c r="M705" i="4"/>
  <c r="M683" i="4"/>
  <c r="M663" i="4"/>
  <c r="M644" i="4"/>
  <c r="M626" i="4"/>
  <c r="M608" i="4"/>
  <c r="M589" i="4"/>
  <c r="M571" i="4"/>
  <c r="M553" i="4"/>
  <c r="M535" i="4"/>
  <c r="M516" i="4"/>
  <c r="M498" i="4"/>
  <c r="M480" i="4"/>
  <c r="M461" i="4"/>
  <c r="M443" i="4"/>
  <c r="M425" i="4"/>
  <c r="M407" i="4"/>
  <c r="M388" i="4"/>
  <c r="M370" i="4"/>
  <c r="M352" i="4"/>
  <c r="M333" i="4"/>
  <c r="M315" i="4"/>
  <c r="M297" i="4"/>
  <c r="M279" i="4"/>
  <c r="M260" i="4"/>
  <c r="M242" i="4"/>
  <c r="M224" i="4"/>
  <c r="M205" i="4"/>
  <c r="M187" i="4"/>
  <c r="M169" i="4"/>
  <c r="M151" i="4"/>
  <c r="M132" i="4"/>
  <c r="M114" i="4"/>
  <c r="M96" i="4"/>
  <c r="M77" i="4"/>
  <c r="M59" i="4"/>
  <c r="M41" i="4"/>
  <c r="M23" i="4"/>
  <c r="M3" i="4"/>
  <c r="M852" i="4"/>
  <c r="M832" i="4"/>
  <c r="M810" i="4"/>
  <c r="M788" i="4"/>
  <c r="M768" i="4"/>
  <c r="M746" i="4"/>
  <c r="M724" i="4"/>
  <c r="M704" i="4"/>
  <c r="M682" i="4"/>
  <c r="M661" i="4"/>
  <c r="M643" i="4"/>
  <c r="M625" i="4"/>
  <c r="M607" i="4"/>
  <c r="M588" i="4"/>
  <c r="M570" i="4"/>
  <c r="M552" i="4"/>
  <c r="M533" i="4"/>
  <c r="M515" i="4"/>
  <c r="M497" i="4"/>
  <c r="M479" i="4"/>
  <c r="M460" i="4"/>
  <c r="M442" i="4"/>
  <c r="M424" i="4"/>
  <c r="M405" i="4"/>
  <c r="M387" i="4"/>
  <c r="M369" i="4"/>
  <c r="M351" i="4"/>
  <c r="M332" i="4"/>
  <c r="M314" i="4"/>
  <c r="M296" i="4"/>
  <c r="M277" i="4"/>
  <c r="M259" i="4"/>
  <c r="M241" i="4"/>
  <c r="M223" i="4"/>
  <c r="M204" i="4"/>
  <c r="M186" i="4"/>
  <c r="M168" i="4"/>
  <c r="M149" i="4"/>
  <c r="M131" i="4"/>
  <c r="M113" i="4"/>
  <c r="M95" i="4"/>
  <c r="M76" i="4"/>
  <c r="M58" i="4"/>
  <c r="M40" i="4"/>
  <c r="M21" i="4"/>
  <c r="M851" i="4"/>
  <c r="M829" i="4"/>
  <c r="M809" i="4"/>
  <c r="M787" i="4"/>
  <c r="M765" i="4"/>
  <c r="M745" i="4"/>
  <c r="M723" i="4"/>
  <c r="M701" i="4"/>
  <c r="M681" i="4"/>
  <c r="M660" i="4"/>
  <c r="M642" i="4"/>
  <c r="M624" i="4"/>
  <c r="M605" i="4"/>
  <c r="M587" i="4"/>
  <c r="M569" i="4"/>
  <c r="M551" i="4"/>
  <c r="M532" i="4"/>
  <c r="M514" i="4"/>
  <c r="M496" i="4"/>
  <c r="M477" i="4"/>
  <c r="M459" i="4"/>
  <c r="M441" i="4"/>
  <c r="M423" i="4"/>
  <c r="M404" i="4"/>
  <c r="M386" i="4"/>
  <c r="M368" i="4"/>
  <c r="M349" i="4"/>
  <c r="M331" i="4"/>
  <c r="M313" i="4"/>
  <c r="M295" i="4"/>
  <c r="M276" i="4"/>
  <c r="M258" i="4"/>
  <c r="M240" i="4"/>
  <c r="M221" i="4"/>
  <c r="M203" i="4"/>
  <c r="M185" i="4"/>
  <c r="M167" i="4"/>
  <c r="M148" i="4"/>
  <c r="M130" i="4"/>
  <c r="M112" i="4"/>
  <c r="M93" i="4"/>
  <c r="M75" i="4"/>
  <c r="M57" i="4"/>
  <c r="M39" i="4"/>
  <c r="M20" i="4"/>
  <c r="M866" i="4"/>
  <c r="M844" i="4"/>
  <c r="M824" i="4"/>
  <c r="M802" i="4"/>
  <c r="M780" i="4"/>
  <c r="M760" i="4"/>
  <c r="M738" i="4"/>
  <c r="M716" i="4"/>
  <c r="M696" i="4"/>
  <c r="M674" i="4"/>
  <c r="M655" i="4"/>
  <c r="M636" i="4"/>
  <c r="M618" i="4"/>
  <c r="M600" i="4"/>
  <c r="M581" i="4"/>
  <c r="M563" i="4"/>
  <c r="M545" i="4"/>
  <c r="M527" i="4"/>
  <c r="M508" i="4"/>
  <c r="M490" i="4"/>
  <c r="M472" i="4"/>
  <c r="M453" i="4"/>
  <c r="M435" i="4"/>
  <c r="M417" i="4"/>
  <c r="M399" i="4"/>
  <c r="M380" i="4"/>
  <c r="M362" i="4"/>
  <c r="M344" i="4"/>
  <c r="M325" i="4"/>
  <c r="M307" i="4"/>
  <c r="M289" i="4"/>
  <c r="M271" i="4"/>
  <c r="M252" i="4"/>
  <c r="M234" i="4"/>
  <c r="M216" i="4"/>
  <c r="M197" i="4"/>
  <c r="M179" i="4"/>
  <c r="M161" i="4"/>
  <c r="M143" i="4"/>
  <c r="M124" i="4"/>
  <c r="M106" i="4"/>
  <c r="M88" i="4"/>
  <c r="M69" i="4"/>
  <c r="M51" i="4"/>
  <c r="M33" i="4"/>
  <c r="M15" i="4"/>
  <c r="M865" i="4"/>
  <c r="M843" i="4"/>
  <c r="M821" i="4"/>
  <c r="M801" i="4"/>
  <c r="M779" i="4"/>
  <c r="M757" i="4"/>
  <c r="M737" i="4"/>
  <c r="M715" i="4"/>
  <c r="M693" i="4"/>
  <c r="M673" i="4"/>
  <c r="M653" i="4"/>
  <c r="M635" i="4"/>
  <c r="M617" i="4"/>
  <c r="M599" i="4"/>
  <c r="M580" i="4"/>
  <c r="M562" i="4"/>
  <c r="M544" i="4"/>
  <c r="M525" i="4"/>
  <c r="M507" i="4"/>
  <c r="M489" i="4"/>
  <c r="M471" i="4"/>
  <c r="M452" i="4"/>
  <c r="M434" i="4"/>
  <c r="M416" i="4"/>
  <c r="M397" i="4"/>
  <c r="M379" i="4"/>
  <c r="M361" i="4"/>
  <c r="M343" i="4"/>
  <c r="M324" i="4"/>
  <c r="M306" i="4"/>
  <c r="M288" i="4"/>
  <c r="M269" i="4"/>
  <c r="M251" i="4"/>
  <c r="M233" i="4"/>
  <c r="M215" i="4"/>
  <c r="M196" i="4"/>
  <c r="M178" i="4"/>
  <c r="M160" i="4"/>
  <c r="M141" i="4"/>
  <c r="M123" i="4"/>
  <c r="M105" i="4"/>
  <c r="M87" i="4"/>
  <c r="M68" i="4"/>
  <c r="M50" i="4"/>
  <c r="M32" i="4"/>
  <c r="M13" i="4"/>
  <c r="M864" i="4"/>
  <c r="M842" i="4"/>
  <c r="M820" i="4"/>
  <c r="M800" i="4"/>
  <c r="M778" i="4"/>
  <c r="M756" i="4"/>
  <c r="M736" i="4"/>
  <c r="M714" i="4"/>
  <c r="M692" i="4"/>
  <c r="M672" i="4"/>
  <c r="M652" i="4"/>
  <c r="M634" i="4"/>
  <c r="M616" i="4"/>
  <c r="M597" i="4"/>
  <c r="M579" i="4"/>
  <c r="M561" i="4"/>
  <c r="M543" i="4"/>
  <c r="M524" i="4"/>
  <c r="M506" i="4"/>
  <c r="M488" i="4"/>
  <c r="M469" i="4"/>
  <c r="M451" i="4"/>
  <c r="M433" i="4"/>
  <c r="M415" i="4"/>
  <c r="M396" i="4"/>
  <c r="M378" i="4"/>
  <c r="M360" i="4"/>
  <c r="M341" i="4"/>
  <c r="M323" i="4"/>
  <c r="M305" i="4"/>
  <c r="M287" i="4"/>
  <c r="M268" i="4"/>
  <c r="M250" i="4"/>
  <c r="M232" i="4"/>
  <c r="M213" i="4"/>
  <c r="M195" i="4"/>
  <c r="M177" i="4"/>
  <c r="M159" i="4"/>
  <c r="M140" i="4"/>
  <c r="M122" i="4"/>
  <c r="M104" i="4"/>
  <c r="M85" i="4"/>
  <c r="M67" i="4"/>
  <c r="M49" i="4"/>
  <c r="M31" i="4"/>
  <c r="M12" i="4"/>
  <c r="M861" i="4"/>
  <c r="M841" i="4"/>
  <c r="M819" i="4"/>
  <c r="M797" i="4"/>
  <c r="M777" i="4"/>
  <c r="M755" i="4"/>
  <c r="M733" i="4"/>
  <c r="M713" i="4"/>
  <c r="M691" i="4"/>
  <c r="M669" i="4"/>
  <c r="M651" i="4"/>
  <c r="M633" i="4"/>
  <c r="M615" i="4"/>
  <c r="M596" i="4"/>
  <c r="M578" i="4"/>
  <c r="M560" i="4"/>
  <c r="M541" i="4"/>
  <c r="M523" i="4"/>
  <c r="M505" i="4"/>
  <c r="M487" i="4"/>
  <c r="M468" i="4"/>
  <c r="M450" i="4"/>
  <c r="M432" i="4"/>
  <c r="M413" i="4"/>
  <c r="M395" i="4"/>
  <c r="M377" i="4"/>
  <c r="M359" i="4"/>
  <c r="M340" i="4"/>
  <c r="M322" i="4"/>
  <c r="M304" i="4"/>
  <c r="M285" i="4"/>
  <c r="M267" i="4"/>
  <c r="M249" i="4"/>
  <c r="M231" i="4"/>
  <c r="M212" i="4"/>
  <c r="M194" i="4"/>
  <c r="M176" i="4"/>
  <c r="M157" i="4"/>
  <c r="M139" i="4"/>
  <c r="M121" i="4"/>
  <c r="M103" i="4"/>
  <c r="M84" i="4"/>
  <c r="M66" i="4"/>
  <c r="M48" i="4"/>
  <c r="M29" i="4"/>
  <c r="M11" i="4"/>
  <c r="M856" i="4"/>
  <c r="M834" i="4"/>
  <c r="M812" i="4"/>
  <c r="M792" i="4"/>
  <c r="M770" i="4"/>
  <c r="M748" i="4"/>
  <c r="M728" i="4"/>
  <c r="M706" i="4"/>
  <c r="M684" i="4"/>
  <c r="M664" i="4"/>
  <c r="M645" i="4"/>
  <c r="M627" i="4"/>
  <c r="M609" i="4"/>
  <c r="M591" i="4"/>
  <c r="M572" i="4"/>
  <c r="M554" i="4"/>
  <c r="M536" i="4"/>
  <c r="M517" i="4"/>
  <c r="M499" i="4"/>
  <c r="M481" i="4"/>
  <c r="M463" i="4"/>
  <c r="M444" i="4"/>
  <c r="M426" i="4"/>
  <c r="M408" i="4"/>
  <c r="M389" i="4"/>
  <c r="M371" i="4"/>
  <c r="M353" i="4"/>
  <c r="M335" i="4"/>
  <c r="M316" i="4"/>
  <c r="M298" i="4"/>
  <c r="M280" i="4"/>
  <c r="M261" i="4"/>
  <c r="M243" i="4"/>
  <c r="M225" i="4"/>
  <c r="M207" i="4"/>
  <c r="M188" i="4"/>
  <c r="M170" i="4"/>
  <c r="M152" i="4"/>
  <c r="M133" i="4"/>
  <c r="M115" i="4"/>
  <c r="M97" i="4"/>
  <c r="M79" i="4"/>
  <c r="M60" i="4"/>
  <c r="M42" i="4"/>
  <c r="M24" i="4"/>
  <c r="M4" i="4"/>
  <c r="V992" i="4"/>
  <c r="V986" i="4"/>
  <c r="V994" i="4"/>
  <c r="V988" i="4"/>
  <c r="V989" i="4"/>
  <c r="V991" i="4"/>
  <c r="V993" i="4"/>
  <c r="V987" i="4"/>
  <c r="V990" i="4"/>
  <c r="V995" i="4"/>
  <c r="V980" i="4"/>
  <c r="V972" i="4"/>
  <c r="V964" i="4"/>
  <c r="V956" i="4"/>
  <c r="V948" i="4"/>
  <c r="V940" i="4"/>
  <c r="V932" i="4"/>
  <c r="V924" i="4"/>
  <c r="V916" i="4"/>
  <c r="V908" i="4"/>
  <c r="V900" i="4"/>
  <c r="V892" i="4"/>
  <c r="V884" i="4"/>
  <c r="V876" i="4"/>
  <c r="V868" i="4"/>
  <c r="V860" i="4"/>
  <c r="V852" i="4"/>
  <c r="V844" i="4"/>
  <c r="V836" i="4"/>
  <c r="V828" i="4"/>
  <c r="V820" i="4"/>
  <c r="V812" i="4"/>
  <c r="V804" i="4"/>
  <c r="V796" i="4"/>
  <c r="V788" i="4"/>
  <c r="V780" i="4"/>
  <c r="V772" i="4"/>
  <c r="V764" i="4"/>
  <c r="V756" i="4"/>
  <c r="V748" i="4"/>
  <c r="V740" i="4"/>
  <c r="V732" i="4"/>
  <c r="V724" i="4"/>
  <c r="V716" i="4"/>
  <c r="V708" i="4"/>
  <c r="V700" i="4"/>
  <c r="V692" i="4"/>
  <c r="V684" i="4"/>
  <c r="V676" i="4"/>
  <c r="V668" i="4"/>
  <c r="V660" i="4"/>
  <c r="V652" i="4"/>
  <c r="V644" i="4"/>
  <c r="V636" i="4"/>
  <c r="V628" i="4"/>
  <c r="V620" i="4"/>
  <c r="V612" i="4"/>
  <c r="V604" i="4"/>
  <c r="V596" i="4"/>
  <c r="V588" i="4"/>
  <c r="V580" i="4"/>
  <c r="V572" i="4"/>
  <c r="V564" i="4"/>
  <c r="V556" i="4"/>
  <c r="V548" i="4"/>
  <c r="V540" i="4"/>
  <c r="V532" i="4"/>
  <c r="V524" i="4"/>
  <c r="V516" i="4"/>
  <c r="V508" i="4"/>
  <c r="V500" i="4"/>
  <c r="V492" i="4"/>
  <c r="V484" i="4"/>
  <c r="V476" i="4"/>
  <c r="V468" i="4"/>
  <c r="V460" i="4"/>
  <c r="V452" i="4"/>
  <c r="V444" i="4"/>
  <c r="V436" i="4"/>
  <c r="V428" i="4"/>
  <c r="V420" i="4"/>
  <c r="V412" i="4"/>
  <c r="V404" i="4"/>
  <c r="V396" i="4"/>
  <c r="V388" i="4"/>
  <c r="V380" i="4"/>
  <c r="V372" i="4"/>
  <c r="V364" i="4"/>
  <c r="V356" i="4"/>
  <c r="V348" i="4"/>
  <c r="V340" i="4"/>
  <c r="V332" i="4"/>
  <c r="V324" i="4"/>
  <c r="V316" i="4"/>
  <c r="V308" i="4"/>
  <c r="V300" i="4"/>
  <c r="V292" i="4"/>
  <c r="V284" i="4"/>
  <c r="V276" i="4"/>
  <c r="V268" i="4"/>
  <c r="V260" i="4"/>
  <c r="V252" i="4"/>
  <c r="V244" i="4"/>
  <c r="V236" i="4"/>
  <c r="V228" i="4"/>
  <c r="V220" i="4"/>
  <c r="V212" i="4"/>
  <c r="V204" i="4"/>
  <c r="V196" i="4"/>
  <c r="V188" i="4"/>
  <c r="V180" i="4"/>
  <c r="V172" i="4"/>
  <c r="V164" i="4"/>
  <c r="V156" i="4"/>
  <c r="V148" i="4"/>
  <c r="V140" i="4"/>
  <c r="V132" i="4"/>
  <c r="V124" i="4"/>
  <c r="V116" i="4"/>
  <c r="V108" i="4"/>
  <c r="V100" i="4"/>
  <c r="V92" i="4"/>
  <c r="V84" i="4"/>
  <c r="V76" i="4"/>
  <c r="V68" i="4"/>
  <c r="V60" i="4"/>
  <c r="V52" i="4"/>
  <c r="V44" i="4"/>
  <c r="V36" i="4"/>
  <c r="V28" i="4"/>
  <c r="V20" i="4"/>
  <c r="V12" i="4"/>
  <c r="V4" i="4"/>
  <c r="V979" i="4"/>
  <c r="V971" i="4"/>
  <c r="V963" i="4"/>
  <c r="V955" i="4"/>
  <c r="V947" i="4"/>
  <c r="V939" i="4"/>
  <c r="V931" i="4"/>
  <c r="V923" i="4"/>
  <c r="V915" i="4"/>
  <c r="V907" i="4"/>
  <c r="V899" i="4"/>
  <c r="V891" i="4"/>
  <c r="V883" i="4"/>
  <c r="V875" i="4"/>
  <c r="V867" i="4"/>
  <c r="V859" i="4"/>
  <c r="V851" i="4"/>
  <c r="V843" i="4"/>
  <c r="V835" i="4"/>
  <c r="V827" i="4"/>
  <c r="V819" i="4"/>
  <c r="V811" i="4"/>
  <c r="V803" i="4"/>
  <c r="V795" i="4"/>
  <c r="V787" i="4"/>
  <c r="V779" i="4"/>
  <c r="V771" i="4"/>
  <c r="V763" i="4"/>
  <c r="V755" i="4"/>
  <c r="V747" i="4"/>
  <c r="V739" i="4"/>
  <c r="V731" i="4"/>
  <c r="V723" i="4"/>
  <c r="V715" i="4"/>
  <c r="V707" i="4"/>
  <c r="V699" i="4"/>
  <c r="V691" i="4"/>
  <c r="V683" i="4"/>
  <c r="V675" i="4"/>
  <c r="V667" i="4"/>
  <c r="V659" i="4"/>
  <c r="V651" i="4"/>
  <c r="V643" i="4"/>
  <c r="V635" i="4"/>
  <c r="V627" i="4"/>
  <c r="V619" i="4"/>
  <c r="V611" i="4"/>
  <c r="V603" i="4"/>
  <c r="V595" i="4"/>
  <c r="V587" i="4"/>
  <c r="V579" i="4"/>
  <c r="V571" i="4"/>
  <c r="V563" i="4"/>
  <c r="V555" i="4"/>
  <c r="V547" i="4"/>
  <c r="V539" i="4"/>
  <c r="V531" i="4"/>
  <c r="V523" i="4"/>
  <c r="V515" i="4"/>
  <c r="V507" i="4"/>
  <c r="V499" i="4"/>
  <c r="V491" i="4"/>
  <c r="V483" i="4"/>
  <c r="V475" i="4"/>
  <c r="V467" i="4"/>
  <c r="V459" i="4"/>
  <c r="V451" i="4"/>
  <c r="V443" i="4"/>
  <c r="V435" i="4"/>
  <c r="V427" i="4"/>
  <c r="V419" i="4"/>
  <c r="V411" i="4"/>
  <c r="V403" i="4"/>
  <c r="V395" i="4"/>
  <c r="V387" i="4"/>
  <c r="V379" i="4"/>
  <c r="V371" i="4"/>
  <c r="V363" i="4"/>
  <c r="V355" i="4"/>
  <c r="V347" i="4"/>
  <c r="V339" i="4"/>
  <c r="V331" i="4"/>
  <c r="V323" i="4"/>
  <c r="V315" i="4"/>
  <c r="V307" i="4"/>
  <c r="V299" i="4"/>
  <c r="V291" i="4"/>
  <c r="V283" i="4"/>
  <c r="V275" i="4"/>
  <c r="V267" i="4"/>
  <c r="V259" i="4"/>
  <c r="V251" i="4"/>
  <c r="V243" i="4"/>
  <c r="V235" i="4"/>
  <c r="V227" i="4"/>
  <c r="V219" i="4"/>
  <c r="V211" i="4"/>
  <c r="V203" i="4"/>
  <c r="V195" i="4"/>
  <c r="V187" i="4"/>
  <c r="V179" i="4"/>
  <c r="V171" i="4"/>
  <c r="V163" i="4"/>
  <c r="V155" i="4"/>
  <c r="V147" i="4"/>
  <c r="V139" i="4"/>
  <c r="V131" i="4"/>
  <c r="V123" i="4"/>
  <c r="V115" i="4"/>
  <c r="V107" i="4"/>
  <c r="V99" i="4"/>
  <c r="V91" i="4"/>
  <c r="V83" i="4"/>
  <c r="V75" i="4"/>
  <c r="V67" i="4"/>
  <c r="V59" i="4"/>
  <c r="V51" i="4"/>
  <c r="V43" i="4"/>
  <c r="V35" i="4"/>
  <c r="V27" i="4"/>
  <c r="V19" i="4"/>
  <c r="V11" i="4"/>
  <c r="V3" i="4"/>
  <c r="V978" i="4"/>
  <c r="V970" i="4"/>
  <c r="V962" i="4"/>
  <c r="V954" i="4"/>
  <c r="V946" i="4"/>
  <c r="V938" i="4"/>
  <c r="V930" i="4"/>
  <c r="V922" i="4"/>
  <c r="V914" i="4"/>
  <c r="V906" i="4"/>
  <c r="V898" i="4"/>
  <c r="V890" i="4"/>
  <c r="V882" i="4"/>
  <c r="V874" i="4"/>
  <c r="V866" i="4"/>
  <c r="V858" i="4"/>
  <c r="V850" i="4"/>
  <c r="V842" i="4"/>
  <c r="V834" i="4"/>
  <c r="V826" i="4"/>
  <c r="V818" i="4"/>
  <c r="V810" i="4"/>
  <c r="V802" i="4"/>
  <c r="V794" i="4"/>
  <c r="V786" i="4"/>
  <c r="V778" i="4"/>
  <c r="V770" i="4"/>
  <c r="V762" i="4"/>
  <c r="V754" i="4"/>
  <c r="V746" i="4"/>
  <c r="V738" i="4"/>
  <c r="V730" i="4"/>
  <c r="V722" i="4"/>
  <c r="V714" i="4"/>
  <c r="V706" i="4"/>
  <c r="V698" i="4"/>
  <c r="V690" i="4"/>
  <c r="V682" i="4"/>
  <c r="V674" i="4"/>
  <c r="V666" i="4"/>
  <c r="V658" i="4"/>
  <c r="V650" i="4"/>
  <c r="V642" i="4"/>
  <c r="V634" i="4"/>
  <c r="V626" i="4"/>
  <c r="V618" i="4"/>
  <c r="V610" i="4"/>
  <c r="V602" i="4"/>
  <c r="V594" i="4"/>
  <c r="V586" i="4"/>
  <c r="V578" i="4"/>
  <c r="V570" i="4"/>
  <c r="V562" i="4"/>
  <c r="V554" i="4"/>
  <c r="V546" i="4"/>
  <c r="V538" i="4"/>
  <c r="V530" i="4"/>
  <c r="V522" i="4"/>
  <c r="V514" i="4"/>
  <c r="V506" i="4"/>
  <c r="V498" i="4"/>
  <c r="V490" i="4"/>
  <c r="V482" i="4"/>
  <c r="V474" i="4"/>
  <c r="V466" i="4"/>
  <c r="V458" i="4"/>
  <c r="V450" i="4"/>
  <c r="V442" i="4"/>
  <c r="V434" i="4"/>
  <c r="V426" i="4"/>
  <c r="V418" i="4"/>
  <c r="V410" i="4"/>
  <c r="V402" i="4"/>
  <c r="V394" i="4"/>
  <c r="V386" i="4"/>
  <c r="V378" i="4"/>
  <c r="V370" i="4"/>
  <c r="V362" i="4"/>
  <c r="V354" i="4"/>
  <c r="V346" i="4"/>
  <c r="V338" i="4"/>
  <c r="V330" i="4"/>
  <c r="V322" i="4"/>
  <c r="V314" i="4"/>
  <c r="V306" i="4"/>
  <c r="V298" i="4"/>
  <c r="V290" i="4"/>
  <c r="V282" i="4"/>
  <c r="V274" i="4"/>
  <c r="V266" i="4"/>
  <c r="V258" i="4"/>
  <c r="V250" i="4"/>
  <c r="V242" i="4"/>
  <c r="V234" i="4"/>
  <c r="V226" i="4"/>
  <c r="V218" i="4"/>
  <c r="V210" i="4"/>
  <c r="V202" i="4"/>
  <c r="V194" i="4"/>
  <c r="V186" i="4"/>
  <c r="V178" i="4"/>
  <c r="V170" i="4"/>
  <c r="V162" i="4"/>
  <c r="V154" i="4"/>
  <c r="V146" i="4"/>
  <c r="V138" i="4"/>
  <c r="V130" i="4"/>
  <c r="V122" i="4"/>
  <c r="V114" i="4"/>
  <c r="V106" i="4"/>
  <c r="V98" i="4"/>
  <c r="V90" i="4"/>
  <c r="V82" i="4"/>
  <c r="V74" i="4"/>
  <c r="V66" i="4"/>
  <c r="V58" i="4"/>
  <c r="V50" i="4"/>
  <c r="V42" i="4"/>
  <c r="V34" i="4"/>
  <c r="V26" i="4"/>
  <c r="V18" i="4"/>
  <c r="V10" i="4"/>
  <c r="V985" i="4"/>
  <c r="V977" i="4"/>
  <c r="V969" i="4"/>
  <c r="V961" i="4"/>
  <c r="V953" i="4"/>
  <c r="V945" i="4"/>
  <c r="V937" i="4"/>
  <c r="V929" i="4"/>
  <c r="V921" i="4"/>
  <c r="V913" i="4"/>
  <c r="V905" i="4"/>
  <c r="V897" i="4"/>
  <c r="V889" i="4"/>
  <c r="V881" i="4"/>
  <c r="V873" i="4"/>
  <c r="V865" i="4"/>
  <c r="V857" i="4"/>
  <c r="V849" i="4"/>
  <c r="V841" i="4"/>
  <c r="V833" i="4"/>
  <c r="V825" i="4"/>
  <c r="V817" i="4"/>
  <c r="V809" i="4"/>
  <c r="V801" i="4"/>
  <c r="V793" i="4"/>
  <c r="V785" i="4"/>
  <c r="V777" i="4"/>
  <c r="V769" i="4"/>
  <c r="V761" i="4"/>
  <c r="V753" i="4"/>
  <c r="V745" i="4"/>
  <c r="V737" i="4"/>
  <c r="V729" i="4"/>
  <c r="V721" i="4"/>
  <c r="V713" i="4"/>
  <c r="V705" i="4"/>
  <c r="V697" i="4"/>
  <c r="V689" i="4"/>
  <c r="V681" i="4"/>
  <c r="V673" i="4"/>
  <c r="V665" i="4"/>
  <c r="V657" i="4"/>
  <c r="V649" i="4"/>
  <c r="V641" i="4"/>
  <c r="V633" i="4"/>
  <c r="V625" i="4"/>
  <c r="V617" i="4"/>
  <c r="V609" i="4"/>
  <c r="V601" i="4"/>
  <c r="V593" i="4"/>
  <c r="V585" i="4"/>
  <c r="V577" i="4"/>
  <c r="V569" i="4"/>
  <c r="V561" i="4"/>
  <c r="V553" i="4"/>
  <c r="V545" i="4"/>
  <c r="V984" i="4"/>
  <c r="V976" i="4"/>
  <c r="V968" i="4"/>
  <c r="V960" i="4"/>
  <c r="V952" i="4"/>
  <c r="V944" i="4"/>
  <c r="V936" i="4"/>
  <c r="V928" i="4"/>
  <c r="V920" i="4"/>
  <c r="V912" i="4"/>
  <c r="V904" i="4"/>
  <c r="V896" i="4"/>
  <c r="V888" i="4"/>
  <c r="V880" i="4"/>
  <c r="V872" i="4"/>
  <c r="V864" i="4"/>
  <c r="V856" i="4"/>
  <c r="V848" i="4"/>
  <c r="V840" i="4"/>
  <c r="V832" i="4"/>
  <c r="V824" i="4"/>
  <c r="V816" i="4"/>
  <c r="V808" i="4"/>
  <c r="V800" i="4"/>
  <c r="V792" i="4"/>
  <c r="V784" i="4"/>
  <c r="V776" i="4"/>
  <c r="V768" i="4"/>
  <c r="V760" i="4"/>
  <c r="V752" i="4"/>
  <c r="V744" i="4"/>
  <c r="V736" i="4"/>
  <c r="V728" i="4"/>
  <c r="V720" i="4"/>
  <c r="V712" i="4"/>
  <c r="V704" i="4"/>
  <c r="V696" i="4"/>
  <c r="V688" i="4"/>
  <c r="V680" i="4"/>
  <c r="V672" i="4"/>
  <c r="V664" i="4"/>
  <c r="V656" i="4"/>
  <c r="V648" i="4"/>
  <c r="V640" i="4"/>
  <c r="V632" i="4"/>
  <c r="V624" i="4"/>
  <c r="V616" i="4"/>
  <c r="V608" i="4"/>
  <c r="V600" i="4"/>
  <c r="V592" i="4"/>
  <c r="V584" i="4"/>
  <c r="V576" i="4"/>
  <c r="V568" i="4"/>
  <c r="V560" i="4"/>
  <c r="V552" i="4"/>
  <c r="V544" i="4"/>
  <c r="V983" i="4"/>
  <c r="V975" i="4"/>
  <c r="V967" i="4"/>
  <c r="V959" i="4"/>
  <c r="V951" i="4"/>
  <c r="V943" i="4"/>
  <c r="V935" i="4"/>
  <c r="V927" i="4"/>
  <c r="V919" i="4"/>
  <c r="V911" i="4"/>
  <c r="V903" i="4"/>
  <c r="V895" i="4"/>
  <c r="V887" i="4"/>
  <c r="V879" i="4"/>
  <c r="V871" i="4"/>
  <c r="V863" i="4"/>
  <c r="V855" i="4"/>
  <c r="V847" i="4"/>
  <c r="V839" i="4"/>
  <c r="V831" i="4"/>
  <c r="V823" i="4"/>
  <c r="V815" i="4"/>
  <c r="V807" i="4"/>
  <c r="V799" i="4"/>
  <c r="V791" i="4"/>
  <c r="V783" i="4"/>
  <c r="V775" i="4"/>
  <c r="V767" i="4"/>
  <c r="V759" i="4"/>
  <c r="V751" i="4"/>
  <c r="V743" i="4"/>
  <c r="V735" i="4"/>
  <c r="V727" i="4"/>
  <c r="V719" i="4"/>
  <c r="V711" i="4"/>
  <c r="V703" i="4"/>
  <c r="V695" i="4"/>
  <c r="V687" i="4"/>
  <c r="V679" i="4"/>
  <c r="V671" i="4"/>
  <c r="V663" i="4"/>
  <c r="V655" i="4"/>
  <c r="V647" i="4"/>
  <c r="V639" i="4"/>
  <c r="V631" i="4"/>
  <c r="V623" i="4"/>
  <c r="V615" i="4"/>
  <c r="V607" i="4"/>
  <c r="V599" i="4"/>
  <c r="V591" i="4"/>
  <c r="V583" i="4"/>
  <c r="V575" i="4"/>
  <c r="V567" i="4"/>
  <c r="V559" i="4"/>
  <c r="V551" i="4"/>
  <c r="V543" i="4"/>
  <c r="V982" i="4"/>
  <c r="V974" i="4"/>
  <c r="V966" i="4"/>
  <c r="V958" i="4"/>
  <c r="V950" i="4"/>
  <c r="V942" i="4"/>
  <c r="V934" i="4"/>
  <c r="V926" i="4"/>
  <c r="V918" i="4"/>
  <c r="V910" i="4"/>
  <c r="V902" i="4"/>
  <c r="V894" i="4"/>
  <c r="V886" i="4"/>
  <c r="V878" i="4"/>
  <c r="V870" i="4"/>
  <c r="V862" i="4"/>
  <c r="V854" i="4"/>
  <c r="V846" i="4"/>
  <c r="V838" i="4"/>
  <c r="V830" i="4"/>
  <c r="V822" i="4"/>
  <c r="V814" i="4"/>
  <c r="V806" i="4"/>
  <c r="V798" i="4"/>
  <c r="V790" i="4"/>
  <c r="V782" i="4"/>
  <c r="V774" i="4"/>
  <c r="V766" i="4"/>
  <c r="V758" i="4"/>
  <c r="V750" i="4"/>
  <c r="V742" i="4"/>
  <c r="V734" i="4"/>
  <c r="V726" i="4"/>
  <c r="V718" i="4"/>
  <c r="V710" i="4"/>
  <c r="V702" i="4"/>
  <c r="V694" i="4"/>
  <c r="V686" i="4"/>
  <c r="V678" i="4"/>
  <c r="V670" i="4"/>
  <c r="V662" i="4"/>
  <c r="V654" i="4"/>
  <c r="V646" i="4"/>
  <c r="V638" i="4"/>
  <c r="V630" i="4"/>
  <c r="V622" i="4"/>
  <c r="V614" i="4"/>
  <c r="V606" i="4"/>
  <c r="V598" i="4"/>
  <c r="V590" i="4"/>
  <c r="V582" i="4"/>
  <c r="V574" i="4"/>
  <c r="V566" i="4"/>
  <c r="V558" i="4"/>
  <c r="V550" i="4"/>
  <c r="V542" i="4"/>
  <c r="V981" i="4"/>
  <c r="V973" i="4"/>
  <c r="V965" i="4"/>
  <c r="V957" i="4"/>
  <c r="V949" i="4"/>
  <c r="V941" i="4"/>
  <c r="V933" i="4"/>
  <c r="V925" i="4"/>
  <c r="V917" i="4"/>
  <c r="V909" i="4"/>
  <c r="V901" i="4"/>
  <c r="V893" i="4"/>
  <c r="V885" i="4"/>
  <c r="V877" i="4"/>
  <c r="V869" i="4"/>
  <c r="V861" i="4"/>
  <c r="V853" i="4"/>
  <c r="V845" i="4"/>
  <c r="V837" i="4"/>
  <c r="V829" i="4"/>
  <c r="V821" i="4"/>
  <c r="V813" i="4"/>
  <c r="V805" i="4"/>
  <c r="V797" i="4"/>
  <c r="V789" i="4"/>
  <c r="V781" i="4"/>
  <c r="V773" i="4"/>
  <c r="V765" i="4"/>
  <c r="V757" i="4"/>
  <c r="V749" i="4"/>
  <c r="V741" i="4"/>
  <c r="V733" i="4"/>
  <c r="V725" i="4"/>
  <c r="V717" i="4"/>
  <c r="V709" i="4"/>
  <c r="V701" i="4"/>
  <c r="V693" i="4"/>
  <c r="V685" i="4"/>
  <c r="V677" i="4"/>
  <c r="V669" i="4"/>
  <c r="V661" i="4"/>
  <c r="V653" i="4"/>
  <c r="V645" i="4"/>
  <c r="V637" i="4"/>
  <c r="V629" i="4"/>
  <c r="V621" i="4"/>
  <c r="V613" i="4"/>
  <c r="V605" i="4"/>
  <c r="V597" i="4"/>
  <c r="V589" i="4"/>
  <c r="V581" i="4"/>
  <c r="V573" i="4"/>
  <c r="V565" i="4"/>
  <c r="V557" i="4"/>
  <c r="V549" i="4"/>
  <c r="V541" i="4"/>
  <c r="V533" i="4"/>
  <c r="V525" i="4"/>
  <c r="V517" i="4"/>
  <c r="V509" i="4"/>
  <c r="V501" i="4"/>
  <c r="V493" i="4"/>
  <c r="V485" i="4"/>
  <c r="V477" i="4"/>
  <c r="V469" i="4"/>
  <c r="V461" i="4"/>
  <c r="V453" i="4"/>
  <c r="V445" i="4"/>
  <c r="V437" i="4"/>
  <c r="V429" i="4"/>
  <c r="V421" i="4"/>
  <c r="V413" i="4"/>
  <c r="V405" i="4"/>
  <c r="V397" i="4"/>
  <c r="V389" i="4"/>
  <c r="V381" i="4"/>
  <c r="V373" i="4"/>
  <c r="V365" i="4"/>
  <c r="V357" i="4"/>
  <c r="V349" i="4"/>
  <c r="V341" i="4"/>
  <c r="V333" i="4"/>
  <c r="V325" i="4"/>
  <c r="V317" i="4"/>
  <c r="V309" i="4"/>
  <c r="V301" i="4"/>
  <c r="V293" i="4"/>
  <c r="V285" i="4"/>
  <c r="V277" i="4"/>
  <c r="V269" i="4"/>
  <c r="V261" i="4"/>
  <c r="V253" i="4"/>
  <c r="V245" i="4"/>
  <c r="V237" i="4"/>
  <c r="V229" i="4"/>
  <c r="V221" i="4"/>
  <c r="V213" i="4"/>
  <c r="V205" i="4"/>
  <c r="V197" i="4"/>
  <c r="V189" i="4"/>
  <c r="V181" i="4"/>
  <c r="V173" i="4"/>
  <c r="V165" i="4"/>
  <c r="V157" i="4"/>
  <c r="V149" i="4"/>
  <c r="V141" i="4"/>
  <c r="V133" i="4"/>
  <c r="V125" i="4"/>
  <c r="V117" i="4"/>
  <c r="V109" i="4"/>
  <c r="V101" i="4"/>
  <c r="V93" i="4"/>
  <c r="V85" i="4"/>
  <c r="V77" i="4"/>
  <c r="V69" i="4"/>
  <c r="V61" i="4"/>
  <c r="V53" i="4"/>
  <c r="V45" i="4"/>
  <c r="V37" i="4"/>
  <c r="V29" i="4"/>
  <c r="V21" i="4"/>
  <c r="V13" i="4"/>
  <c r="V5" i="4"/>
  <c r="V528" i="4"/>
  <c r="V512" i="4"/>
  <c r="V496" i="4"/>
  <c r="V480" i="4"/>
  <c r="V464" i="4"/>
  <c r="V448" i="4"/>
  <c r="V432" i="4"/>
  <c r="V416" i="4"/>
  <c r="V400" i="4"/>
  <c r="V384" i="4"/>
  <c r="V368" i="4"/>
  <c r="V352" i="4"/>
  <c r="V336" i="4"/>
  <c r="V320" i="4"/>
  <c r="V304" i="4"/>
  <c r="V288" i="4"/>
  <c r="V272" i="4"/>
  <c r="V256" i="4"/>
  <c r="V240" i="4"/>
  <c r="V224" i="4"/>
  <c r="V208" i="4"/>
  <c r="V192" i="4"/>
  <c r="V176" i="4"/>
  <c r="V160" i="4"/>
  <c r="V144" i="4"/>
  <c r="V128" i="4"/>
  <c r="V112" i="4"/>
  <c r="V96" i="4"/>
  <c r="V80" i="4"/>
  <c r="V64" i="4"/>
  <c r="V48" i="4"/>
  <c r="V32" i="4"/>
  <c r="V16" i="4"/>
  <c r="V527" i="4"/>
  <c r="V511" i="4"/>
  <c r="V495" i="4"/>
  <c r="V479" i="4"/>
  <c r="V463" i="4"/>
  <c r="V447" i="4"/>
  <c r="V431" i="4"/>
  <c r="V415" i="4"/>
  <c r="V399" i="4"/>
  <c r="V383" i="4"/>
  <c r="V367" i="4"/>
  <c r="V351" i="4"/>
  <c r="V335" i="4"/>
  <c r="V319" i="4"/>
  <c r="V303" i="4"/>
  <c r="V287" i="4"/>
  <c r="V271" i="4"/>
  <c r="V255" i="4"/>
  <c r="V239" i="4"/>
  <c r="V223" i="4"/>
  <c r="V207" i="4"/>
  <c r="V191" i="4"/>
  <c r="V175" i="4"/>
  <c r="V159" i="4"/>
  <c r="V143" i="4"/>
  <c r="V127" i="4"/>
  <c r="V111" i="4"/>
  <c r="V95" i="4"/>
  <c r="V79" i="4"/>
  <c r="V63" i="4"/>
  <c r="V47" i="4"/>
  <c r="V31" i="4"/>
  <c r="V15" i="4"/>
  <c r="V526" i="4"/>
  <c r="V510" i="4"/>
  <c r="V494" i="4"/>
  <c r="V478" i="4"/>
  <c r="V462" i="4"/>
  <c r="V446" i="4"/>
  <c r="V430" i="4"/>
  <c r="V414" i="4"/>
  <c r="V398" i="4"/>
  <c r="V382" i="4"/>
  <c r="V366" i="4"/>
  <c r="V350" i="4"/>
  <c r="V334" i="4"/>
  <c r="V318" i="4"/>
  <c r="V302" i="4"/>
  <c r="V286" i="4"/>
  <c r="V270" i="4"/>
  <c r="V254" i="4"/>
  <c r="V238" i="4"/>
  <c r="V222" i="4"/>
  <c r="V206" i="4"/>
  <c r="V190" i="4"/>
  <c r="V174" i="4"/>
  <c r="V158" i="4"/>
  <c r="V142" i="4"/>
  <c r="V126" i="4"/>
  <c r="V110" i="4"/>
  <c r="V94" i="4"/>
  <c r="V78" i="4"/>
  <c r="V62" i="4"/>
  <c r="V46" i="4"/>
  <c r="V30" i="4"/>
  <c r="V14" i="4"/>
  <c r="V537" i="4"/>
  <c r="V521" i="4"/>
  <c r="V505" i="4"/>
  <c r="V489" i="4"/>
  <c r="V473" i="4"/>
  <c r="V457" i="4"/>
  <c r="V441" i="4"/>
  <c r="V425" i="4"/>
  <c r="V409" i="4"/>
  <c r="V393" i="4"/>
  <c r="V377" i="4"/>
  <c r="V361" i="4"/>
  <c r="V345" i="4"/>
  <c r="V329" i="4"/>
  <c r="V313" i="4"/>
  <c r="V297" i="4"/>
  <c r="V281" i="4"/>
  <c r="V265" i="4"/>
  <c r="V249" i="4"/>
  <c r="V233" i="4"/>
  <c r="V217" i="4"/>
  <c r="V201" i="4"/>
  <c r="V185" i="4"/>
  <c r="V169" i="4"/>
  <c r="V153" i="4"/>
  <c r="V137" i="4"/>
  <c r="V121" i="4"/>
  <c r="V105" i="4"/>
  <c r="V89" i="4"/>
  <c r="V73" i="4"/>
  <c r="V57" i="4"/>
  <c r="V41" i="4"/>
  <c r="V25" i="4"/>
  <c r="V9" i="4"/>
  <c r="V536" i="4"/>
  <c r="V520" i="4"/>
  <c r="V504" i="4"/>
  <c r="V488" i="4"/>
  <c r="V472" i="4"/>
  <c r="V456" i="4"/>
  <c r="V440" i="4"/>
  <c r="V424" i="4"/>
  <c r="V408" i="4"/>
  <c r="V392" i="4"/>
  <c r="V376" i="4"/>
  <c r="V360" i="4"/>
  <c r="V344" i="4"/>
  <c r="V328" i="4"/>
  <c r="V312" i="4"/>
  <c r="V296" i="4"/>
  <c r="V280" i="4"/>
  <c r="V264" i="4"/>
  <c r="V248" i="4"/>
  <c r="V232" i="4"/>
  <c r="V216" i="4"/>
  <c r="V200" i="4"/>
  <c r="V184" i="4"/>
  <c r="V168" i="4"/>
  <c r="V152" i="4"/>
  <c r="V136" i="4"/>
  <c r="V120" i="4"/>
  <c r="V104" i="4"/>
  <c r="V88" i="4"/>
  <c r="V72" i="4"/>
  <c r="V56" i="4"/>
  <c r="V40" i="4"/>
  <c r="V24" i="4"/>
  <c r="V8" i="4"/>
  <c r="V535" i="4"/>
  <c r="V519" i="4"/>
  <c r="V503" i="4"/>
  <c r="V487" i="4"/>
  <c r="V471" i="4"/>
  <c r="V455" i="4"/>
  <c r="V439" i="4"/>
  <c r="V423" i="4"/>
  <c r="V407" i="4"/>
  <c r="V391" i="4"/>
  <c r="V375" i="4"/>
  <c r="V359" i="4"/>
  <c r="V343" i="4"/>
  <c r="V327" i="4"/>
  <c r="V311" i="4"/>
  <c r="V295" i="4"/>
  <c r="V279" i="4"/>
  <c r="V263" i="4"/>
  <c r="V247" i="4"/>
  <c r="V231" i="4"/>
  <c r="V215" i="4"/>
  <c r="V199" i="4"/>
  <c r="V183" i="4"/>
  <c r="V167" i="4"/>
  <c r="V151" i="4"/>
  <c r="V135" i="4"/>
  <c r="V119" i="4"/>
  <c r="V103" i="4"/>
  <c r="V87" i="4"/>
  <c r="V71" i="4"/>
  <c r="V55" i="4"/>
  <c r="V39" i="4"/>
  <c r="V23" i="4"/>
  <c r="V7" i="4"/>
  <c r="V534" i="4"/>
  <c r="V518" i="4"/>
  <c r="V502" i="4"/>
  <c r="V486" i="4"/>
  <c r="V470" i="4"/>
  <c r="V454" i="4"/>
  <c r="V438" i="4"/>
  <c r="V422" i="4"/>
  <c r="V406" i="4"/>
  <c r="V390" i="4"/>
  <c r="V374" i="4"/>
  <c r="V358" i="4"/>
  <c r="V342" i="4"/>
  <c r="V326" i="4"/>
  <c r="V310" i="4"/>
  <c r="V294" i="4"/>
  <c r="V278" i="4"/>
  <c r="V262" i="4"/>
  <c r="V246" i="4"/>
  <c r="V230" i="4"/>
  <c r="V214" i="4"/>
  <c r="V198" i="4"/>
  <c r="V182" i="4"/>
  <c r="V166" i="4"/>
  <c r="V150" i="4"/>
  <c r="V134" i="4"/>
  <c r="V118" i="4"/>
  <c r="V102" i="4"/>
  <c r="V86" i="4"/>
  <c r="V70" i="4"/>
  <c r="V54" i="4"/>
  <c r="V38" i="4"/>
  <c r="V22" i="4"/>
  <c r="V6" i="4"/>
  <c r="V529" i="4"/>
  <c r="V513" i="4"/>
  <c r="V497" i="4"/>
  <c r="V481" i="4"/>
  <c r="V465" i="4"/>
  <c r="V449" i="4"/>
  <c r="V433" i="4"/>
  <c r="V417" i="4"/>
  <c r="V401" i="4"/>
  <c r="V385" i="4"/>
  <c r="V369" i="4"/>
  <c r="V353" i="4"/>
  <c r="V337" i="4"/>
  <c r="V321" i="4"/>
  <c r="V305" i="4"/>
  <c r="V289" i="4"/>
  <c r="V273" i="4"/>
  <c r="V257" i="4"/>
  <c r="V241" i="4"/>
  <c r="V225" i="4"/>
  <c r="V209" i="4"/>
  <c r="V193" i="4"/>
  <c r="V177" i="4"/>
  <c r="V161" i="4"/>
  <c r="V145" i="4"/>
  <c r="V129" i="4"/>
  <c r="V113" i="4"/>
  <c r="V97" i="4"/>
  <c r="V81" i="4"/>
  <c r="V65" i="4"/>
  <c r="V49" i="4"/>
  <c r="V33" i="4"/>
  <c r="V17" i="4"/>
  <c r="L10" i="4"/>
  <c r="L989" i="4"/>
  <c r="AA989" i="4" s="1"/>
  <c r="L990" i="4"/>
  <c r="AA990" i="4" s="1"/>
  <c r="L991" i="4"/>
  <c r="AA991" i="4" s="1"/>
  <c r="L986" i="4"/>
  <c r="L987" i="4"/>
  <c r="L988" i="4"/>
  <c r="L993" i="4"/>
  <c r="AA993" i="4" s="1"/>
  <c r="L994" i="4"/>
  <c r="L995" i="4"/>
  <c r="AA995" i="4" s="1"/>
  <c r="L992" i="4"/>
  <c r="AA992" i="4" s="1"/>
  <c r="L8" i="4"/>
  <c r="L19" i="4"/>
  <c r="L31" i="4"/>
  <c r="L39" i="4"/>
  <c r="L47" i="4"/>
  <c r="L55" i="4"/>
  <c r="L63" i="4"/>
  <c r="L71" i="4"/>
  <c r="L79" i="4"/>
  <c r="L87" i="4"/>
  <c r="L95" i="4"/>
  <c r="L103" i="4"/>
  <c r="L111" i="4"/>
  <c r="L119" i="4"/>
  <c r="L127" i="4"/>
  <c r="L135" i="4"/>
  <c r="L143" i="4"/>
  <c r="L151" i="4"/>
  <c r="L159" i="4"/>
  <c r="L167" i="4"/>
  <c r="L175" i="4"/>
  <c r="L183" i="4"/>
  <c r="L191" i="4"/>
  <c r="L199" i="4"/>
  <c r="AA199" i="4" s="1"/>
  <c r="L207" i="4"/>
  <c r="L215" i="4"/>
  <c r="L223" i="4"/>
  <c r="L231" i="4"/>
  <c r="L239" i="4"/>
  <c r="L247" i="4"/>
  <c r="L255" i="4"/>
  <c r="L263" i="4"/>
  <c r="L271" i="4"/>
  <c r="L279" i="4"/>
  <c r="L287" i="4"/>
  <c r="L9" i="4"/>
  <c r="L22" i="4"/>
  <c r="L32" i="4"/>
  <c r="L40" i="4"/>
  <c r="L48" i="4"/>
  <c r="L56" i="4"/>
  <c r="AA56" i="4" s="1"/>
  <c r="L64" i="4"/>
  <c r="L72" i="4"/>
  <c r="L80" i="4"/>
  <c r="L88" i="4"/>
  <c r="L96" i="4"/>
  <c r="L104" i="4"/>
  <c r="L112" i="4"/>
  <c r="L120" i="4"/>
  <c r="AA120" i="4" s="1"/>
  <c r="L128" i="4"/>
  <c r="L136" i="4"/>
  <c r="L144" i="4"/>
  <c r="L152" i="4"/>
  <c r="AA152" i="4" s="1"/>
  <c r="L160" i="4"/>
  <c r="L14" i="4"/>
  <c r="L26" i="4"/>
  <c r="L38" i="4"/>
  <c r="L50" i="4"/>
  <c r="L60" i="4"/>
  <c r="L70" i="4"/>
  <c r="L82" i="4"/>
  <c r="L92" i="4"/>
  <c r="L102" i="4"/>
  <c r="L114" i="4"/>
  <c r="AA114" i="4" s="1"/>
  <c r="L124" i="4"/>
  <c r="L134" i="4"/>
  <c r="L146" i="4"/>
  <c r="L156" i="4"/>
  <c r="L166" i="4"/>
  <c r="L176" i="4"/>
  <c r="L185" i="4"/>
  <c r="L194" i="4"/>
  <c r="L203" i="4"/>
  <c r="L212" i="4"/>
  <c r="L221" i="4"/>
  <c r="L230" i="4"/>
  <c r="L240" i="4"/>
  <c r="L249" i="4"/>
  <c r="L258" i="4"/>
  <c r="AA258" i="4" s="1"/>
  <c r="L267" i="4"/>
  <c r="L276" i="4"/>
  <c r="L285" i="4"/>
  <c r="L294" i="4"/>
  <c r="L302" i="4"/>
  <c r="L310" i="4"/>
  <c r="L318" i="4"/>
  <c r="L326" i="4"/>
  <c r="L334" i="4"/>
  <c r="L342" i="4"/>
  <c r="AA342" i="4" s="1"/>
  <c r="L350" i="4"/>
  <c r="L358" i="4"/>
  <c r="L366" i="4"/>
  <c r="L374" i="4"/>
  <c r="L382" i="4"/>
  <c r="L390" i="4"/>
  <c r="L398" i="4"/>
  <c r="L406" i="4"/>
  <c r="L414" i="4"/>
  <c r="L422" i="4"/>
  <c r="L430" i="4"/>
  <c r="L438" i="4"/>
  <c r="L446" i="4"/>
  <c r="AA446" i="4" s="1"/>
  <c r="L454" i="4"/>
  <c r="L462" i="4"/>
  <c r="AA462" i="4" s="1"/>
  <c r="L470" i="4"/>
  <c r="L478" i="4"/>
  <c r="L486" i="4"/>
  <c r="L494" i="4"/>
  <c r="L502" i="4"/>
  <c r="L510" i="4"/>
  <c r="L518" i="4"/>
  <c r="L526" i="4"/>
  <c r="L534" i="4"/>
  <c r="L542" i="4"/>
  <c r="L550" i="4"/>
  <c r="L558" i="4"/>
  <c r="L566" i="4"/>
  <c r="L574" i="4"/>
  <c r="L582" i="4"/>
  <c r="L590" i="4"/>
  <c r="L598" i="4"/>
  <c r="L606" i="4"/>
  <c r="L614" i="4"/>
  <c r="L622" i="4"/>
  <c r="L630" i="4"/>
  <c r="L638" i="4"/>
  <c r="L646" i="4"/>
  <c r="L654" i="4"/>
  <c r="L662" i="4"/>
  <c r="L670" i="4"/>
  <c r="L678" i="4"/>
  <c r="L686" i="4"/>
  <c r="L694" i="4"/>
  <c r="AA694" i="4" s="1"/>
  <c r="L702" i="4"/>
  <c r="L710" i="4"/>
  <c r="AA710" i="4" s="1"/>
  <c r="L718" i="4"/>
  <c r="AA718" i="4" s="1"/>
  <c r="L726" i="4"/>
  <c r="L734" i="4"/>
  <c r="L742" i="4"/>
  <c r="L750" i="4"/>
  <c r="L758" i="4"/>
  <c r="AA758" i="4" s="1"/>
  <c r="L766" i="4"/>
  <c r="L774" i="4"/>
  <c r="AA774" i="4" s="1"/>
  <c r="L782" i="4"/>
  <c r="L790" i="4"/>
  <c r="L798" i="4"/>
  <c r="L806" i="4"/>
  <c r="L814" i="4"/>
  <c r="L822" i="4"/>
  <c r="L830" i="4"/>
  <c r="L838" i="4"/>
  <c r="L846" i="4"/>
  <c r="L854" i="4"/>
  <c r="L862" i="4"/>
  <c r="L870" i="4"/>
  <c r="L878" i="4"/>
  <c r="L886" i="4"/>
  <c r="L894" i="4"/>
  <c r="L902" i="4"/>
  <c r="L910" i="4"/>
  <c r="AA910" i="4" s="1"/>
  <c r="L918" i="4"/>
  <c r="L15" i="4"/>
  <c r="L27" i="4"/>
  <c r="L41" i="4"/>
  <c r="AA41" i="4" s="1"/>
  <c r="L51" i="4"/>
  <c r="L61" i="4"/>
  <c r="L73" i="4"/>
  <c r="AA73" i="4" s="1"/>
  <c r="L83" i="4"/>
  <c r="L93" i="4"/>
  <c r="L105" i="4"/>
  <c r="L115" i="4"/>
  <c r="L125" i="4"/>
  <c r="L137" i="4"/>
  <c r="L147" i="4"/>
  <c r="L157" i="4"/>
  <c r="L168" i="4"/>
  <c r="L177" i="4"/>
  <c r="L186" i="4"/>
  <c r="L195" i="4"/>
  <c r="L204" i="4"/>
  <c r="L213" i="4"/>
  <c r="L222" i="4"/>
  <c r="L232" i="4"/>
  <c r="AA232" i="4" s="1"/>
  <c r="L241" i="4"/>
  <c r="L250" i="4"/>
  <c r="AA250" i="4" s="1"/>
  <c r="L259" i="4"/>
  <c r="L268" i="4"/>
  <c r="L277" i="4"/>
  <c r="L286" i="4"/>
  <c r="L295" i="4"/>
  <c r="L303" i="4"/>
  <c r="L311" i="4"/>
  <c r="L319" i="4"/>
  <c r="L327" i="4"/>
  <c r="L335" i="4"/>
  <c r="L343" i="4"/>
  <c r="L351" i="4"/>
  <c r="L359" i="4"/>
  <c r="L367" i="4"/>
  <c r="AA367" i="4" s="1"/>
  <c r="L375" i="4"/>
  <c r="L383" i="4"/>
  <c r="L391" i="4"/>
  <c r="L399" i="4"/>
  <c r="L407" i="4"/>
  <c r="L415" i="4"/>
  <c r="L423" i="4"/>
  <c r="L431" i="4"/>
  <c r="AA431" i="4" s="1"/>
  <c r="L439" i="4"/>
  <c r="L447" i="4"/>
  <c r="L455" i="4"/>
  <c r="L463" i="4"/>
  <c r="L471" i="4"/>
  <c r="L479" i="4"/>
  <c r="L487" i="4"/>
  <c r="L495" i="4"/>
  <c r="AA495" i="4" s="1"/>
  <c r="L503" i="4"/>
  <c r="L511" i="4"/>
  <c r="L519" i="4"/>
  <c r="L527" i="4"/>
  <c r="L535" i="4"/>
  <c r="L543" i="4"/>
  <c r="L551" i="4"/>
  <c r="L559" i="4"/>
  <c r="AA559" i="4" s="1"/>
  <c r="L567" i="4"/>
  <c r="L575" i="4"/>
  <c r="L583" i="4"/>
  <c r="L591" i="4"/>
  <c r="L599" i="4"/>
  <c r="L607" i="4"/>
  <c r="L615" i="4"/>
  <c r="L623" i="4"/>
  <c r="L631" i="4"/>
  <c r="L639" i="4"/>
  <c r="L647" i="4"/>
  <c r="L655" i="4"/>
  <c r="L663" i="4"/>
  <c r="L671" i="4"/>
  <c r="L679" i="4"/>
  <c r="L687" i="4"/>
  <c r="L695" i="4"/>
  <c r="L703" i="4"/>
  <c r="L711" i="4"/>
  <c r="L719" i="4"/>
  <c r="L727" i="4"/>
  <c r="L735" i="4"/>
  <c r="L743" i="4"/>
  <c r="L751" i="4"/>
  <c r="AA751" i="4" s="1"/>
  <c r="L759" i="4"/>
  <c r="L767" i="4"/>
  <c r="L775" i="4"/>
  <c r="L783" i="4"/>
  <c r="L791" i="4"/>
  <c r="L799" i="4"/>
  <c r="L807" i="4"/>
  <c r="L815" i="4"/>
  <c r="L823" i="4"/>
  <c r="L831" i="4"/>
  <c r="L839" i="4"/>
  <c r="L847" i="4"/>
  <c r="L855" i="4"/>
  <c r="L863" i="4"/>
  <c r="L871" i="4"/>
  <c r="L879" i="4"/>
  <c r="L887" i="4"/>
  <c r="AA887" i="4" s="1"/>
  <c r="L895" i="4"/>
  <c r="L903" i="4"/>
  <c r="L911" i="4"/>
  <c r="L919" i="4"/>
  <c r="L16" i="4"/>
  <c r="AA16" i="4" s="1"/>
  <c r="L30" i="4"/>
  <c r="L42" i="4"/>
  <c r="AA42" i="4" s="1"/>
  <c r="L52" i="4"/>
  <c r="AA52" i="4" s="1"/>
  <c r="L62" i="4"/>
  <c r="L74" i="4"/>
  <c r="L84" i="4"/>
  <c r="L94" i="4"/>
  <c r="L106" i="4"/>
  <c r="L116" i="4"/>
  <c r="L126" i="4"/>
  <c r="L138" i="4"/>
  <c r="L148" i="4"/>
  <c r="L158" i="4"/>
  <c r="L169" i="4"/>
  <c r="L178" i="4"/>
  <c r="AA178" i="4" s="1"/>
  <c r="L187" i="4"/>
  <c r="L196" i="4"/>
  <c r="L205" i="4"/>
  <c r="AA205" i="4" s="1"/>
  <c r="L214" i="4"/>
  <c r="L224" i="4"/>
  <c r="L233" i="4"/>
  <c r="L242" i="4"/>
  <c r="L251" i="4"/>
  <c r="L260" i="4"/>
  <c r="L269" i="4"/>
  <c r="L278" i="4"/>
  <c r="L288" i="4"/>
  <c r="L296" i="4"/>
  <c r="L304" i="4"/>
  <c r="L312" i="4"/>
  <c r="L320" i="4"/>
  <c r="L328" i="4"/>
  <c r="L336" i="4"/>
  <c r="L344" i="4"/>
  <c r="AA344" i="4" s="1"/>
  <c r="L352" i="4"/>
  <c r="AA352" i="4" s="1"/>
  <c r="L360" i="4"/>
  <c r="AA360" i="4" s="1"/>
  <c r="L368" i="4"/>
  <c r="L376" i="4"/>
  <c r="L384" i="4"/>
  <c r="L392" i="4"/>
  <c r="L400" i="4"/>
  <c r="L408" i="4"/>
  <c r="L416" i="4"/>
  <c r="L424" i="4"/>
  <c r="L432" i="4"/>
  <c r="L440" i="4"/>
  <c r="L448" i="4"/>
  <c r="L456" i="4"/>
  <c r="L464" i="4"/>
  <c r="L472" i="4"/>
  <c r="L480" i="4"/>
  <c r="L488" i="4"/>
  <c r="L496" i="4"/>
  <c r="L504" i="4"/>
  <c r="L512" i="4"/>
  <c r="L520" i="4"/>
  <c r="AA520" i="4" s="1"/>
  <c r="L528" i="4"/>
  <c r="L536" i="4"/>
  <c r="AA536" i="4" s="1"/>
  <c r="L544" i="4"/>
  <c r="L552" i="4"/>
  <c r="L560" i="4"/>
  <c r="L568" i="4"/>
  <c r="L576" i="4"/>
  <c r="L584" i="4"/>
  <c r="L592" i="4"/>
  <c r="L600" i="4"/>
  <c r="L608" i="4"/>
  <c r="L616" i="4"/>
  <c r="L624" i="4"/>
  <c r="L632" i="4"/>
  <c r="L640" i="4"/>
  <c r="L648" i="4"/>
  <c r="L656" i="4"/>
  <c r="L664" i="4"/>
  <c r="L672" i="4"/>
  <c r="L680" i="4"/>
  <c r="L11" i="4"/>
  <c r="L25" i="4"/>
  <c r="L37" i="4"/>
  <c r="L49" i="4"/>
  <c r="AA49" i="4" s="1"/>
  <c r="L59" i="4"/>
  <c r="L69" i="4"/>
  <c r="L81" i="4"/>
  <c r="AA81" i="4" s="1"/>
  <c r="L91" i="4"/>
  <c r="L101" i="4"/>
  <c r="L113" i="4"/>
  <c r="L123" i="4"/>
  <c r="L133" i="4"/>
  <c r="L145" i="4"/>
  <c r="L155" i="4"/>
  <c r="AA155" i="4" s="1"/>
  <c r="L165" i="4"/>
  <c r="L174" i="4"/>
  <c r="L184" i="4"/>
  <c r="L193" i="4"/>
  <c r="L202" i="4"/>
  <c r="AA202" i="4" s="1"/>
  <c r="L211" i="4"/>
  <c r="L220" i="4"/>
  <c r="L229" i="4"/>
  <c r="L238" i="4"/>
  <c r="L248" i="4"/>
  <c r="L257" i="4"/>
  <c r="L266" i="4"/>
  <c r="L275" i="4"/>
  <c r="L284" i="4"/>
  <c r="L293" i="4"/>
  <c r="L301" i="4"/>
  <c r="L309" i="4"/>
  <c r="L317" i="4"/>
  <c r="L325" i="4"/>
  <c r="L333" i="4"/>
  <c r="L341" i="4"/>
  <c r="L349" i="4"/>
  <c r="AA349" i="4" s="1"/>
  <c r="L357" i="4"/>
  <c r="L365" i="4"/>
  <c r="AA365" i="4" s="1"/>
  <c r="L373" i="4"/>
  <c r="L381" i="4"/>
  <c r="L389" i="4"/>
  <c r="L397" i="4"/>
  <c r="L405" i="4"/>
  <c r="L413" i="4"/>
  <c r="L421" i="4"/>
  <c r="L429" i="4"/>
  <c r="L437" i="4"/>
  <c r="L445" i="4"/>
  <c r="L453" i="4"/>
  <c r="L461" i="4"/>
  <c r="L469" i="4"/>
  <c r="L477" i="4"/>
  <c r="L485" i="4"/>
  <c r="L493" i="4"/>
  <c r="L501" i="4"/>
  <c r="L509" i="4"/>
  <c r="L517" i="4"/>
  <c r="L525" i="4"/>
  <c r="L533" i="4"/>
  <c r="L541" i="4"/>
  <c r="AA541" i="4" s="1"/>
  <c r="L17" i="4"/>
  <c r="L43" i="4"/>
  <c r="AA43" i="4" s="1"/>
  <c r="L65" i="4"/>
  <c r="L85" i="4"/>
  <c r="L107" i="4"/>
  <c r="L129" i="4"/>
  <c r="L149" i="4"/>
  <c r="L170" i="4"/>
  <c r="L188" i="4"/>
  <c r="L206" i="4"/>
  <c r="L225" i="4"/>
  <c r="L243" i="4"/>
  <c r="L261" i="4"/>
  <c r="L280" i="4"/>
  <c r="L297" i="4"/>
  <c r="L313" i="4"/>
  <c r="L329" i="4"/>
  <c r="L345" i="4"/>
  <c r="L361" i="4"/>
  <c r="L377" i="4"/>
  <c r="L393" i="4"/>
  <c r="L409" i="4"/>
  <c r="L425" i="4"/>
  <c r="L441" i="4"/>
  <c r="L457" i="4"/>
  <c r="L473" i="4"/>
  <c r="L489" i="4"/>
  <c r="L505" i="4"/>
  <c r="L521" i="4"/>
  <c r="L537" i="4"/>
  <c r="L549" i="4"/>
  <c r="L563" i="4"/>
  <c r="AA563" i="4" s="1"/>
  <c r="L577" i="4"/>
  <c r="L588" i="4"/>
  <c r="L602" i="4"/>
  <c r="L613" i="4"/>
  <c r="L627" i="4"/>
  <c r="L641" i="4"/>
  <c r="L652" i="4"/>
  <c r="L666" i="4"/>
  <c r="L677" i="4"/>
  <c r="L690" i="4"/>
  <c r="L700" i="4"/>
  <c r="L712" i="4"/>
  <c r="L722" i="4"/>
  <c r="L732" i="4"/>
  <c r="L744" i="4"/>
  <c r="L754" i="4"/>
  <c r="L764" i="4"/>
  <c r="L776" i="4"/>
  <c r="L786" i="4"/>
  <c r="L796" i="4"/>
  <c r="L808" i="4"/>
  <c r="L818" i="4"/>
  <c r="L828" i="4"/>
  <c r="L840" i="4"/>
  <c r="L850" i="4"/>
  <c r="L860" i="4"/>
  <c r="L872" i="4"/>
  <c r="L882" i="4"/>
  <c r="L892" i="4"/>
  <c r="L904" i="4"/>
  <c r="L914" i="4"/>
  <c r="L924" i="4"/>
  <c r="L932" i="4"/>
  <c r="L940" i="4"/>
  <c r="L948" i="4"/>
  <c r="L956" i="4"/>
  <c r="L964" i="4"/>
  <c r="L972" i="4"/>
  <c r="L980" i="4"/>
  <c r="L45" i="4"/>
  <c r="L89" i="4"/>
  <c r="L131" i="4"/>
  <c r="L172" i="4"/>
  <c r="L209" i="4"/>
  <c r="L245" i="4"/>
  <c r="L282" i="4"/>
  <c r="L331" i="4"/>
  <c r="L347" i="4"/>
  <c r="L379" i="4"/>
  <c r="L395" i="4"/>
  <c r="L427" i="4"/>
  <c r="L459" i="4"/>
  <c r="L507" i="4"/>
  <c r="L539" i="4"/>
  <c r="L565" i="4"/>
  <c r="L593" i="4"/>
  <c r="L629" i="4"/>
  <c r="L657" i="4"/>
  <c r="L682" i="4"/>
  <c r="L704" i="4"/>
  <c r="L724" i="4"/>
  <c r="L746" i="4"/>
  <c r="L768" i="4"/>
  <c r="L788" i="4"/>
  <c r="L820" i="4"/>
  <c r="L842" i="4"/>
  <c r="AA842" i="4" s="1"/>
  <c r="L864" i="4"/>
  <c r="L884" i="4"/>
  <c r="L906" i="4"/>
  <c r="L934" i="4"/>
  <c r="L950" i="4"/>
  <c r="L966" i="4"/>
  <c r="L316" i="4"/>
  <c r="L396" i="4"/>
  <c r="L460" i="4"/>
  <c r="L508" i="4"/>
  <c r="L540" i="4"/>
  <c r="L594" i="4"/>
  <c r="L633" i="4"/>
  <c r="L669" i="4"/>
  <c r="L705" i="4"/>
  <c r="L715" i="4"/>
  <c r="L747" i="4"/>
  <c r="L779" i="4"/>
  <c r="L811" i="4"/>
  <c r="L843" i="4"/>
  <c r="L875" i="4"/>
  <c r="L907" i="4"/>
  <c r="L935" i="4"/>
  <c r="L959" i="4"/>
  <c r="AA959" i="4" s="1"/>
  <c r="L983" i="4"/>
  <c r="L513" i="4"/>
  <c r="L570" i="4"/>
  <c r="L595" i="4"/>
  <c r="L634" i="4"/>
  <c r="L673" i="4"/>
  <c r="L706" i="4"/>
  <c r="L748" i="4"/>
  <c r="AA748" i="4" s="1"/>
  <c r="L780" i="4"/>
  <c r="L812" i="4"/>
  <c r="L844" i="4"/>
  <c r="L876" i="4"/>
  <c r="L908" i="4"/>
  <c r="L936" i="4"/>
  <c r="L960" i="4"/>
  <c r="L984" i="4"/>
  <c r="L649" i="4"/>
  <c r="L685" i="4"/>
  <c r="L717" i="4"/>
  <c r="L749" i="4"/>
  <c r="L781" i="4"/>
  <c r="L803" i="4"/>
  <c r="L835" i="4"/>
  <c r="L867" i="4"/>
  <c r="L899" i="4"/>
  <c r="L937" i="4"/>
  <c r="L961" i="4"/>
  <c r="L720" i="4"/>
  <c r="L752" i="4"/>
  <c r="L784" i="4"/>
  <c r="L816" i="4"/>
  <c r="L848" i="4"/>
  <c r="L880" i="4"/>
  <c r="L912" i="4"/>
  <c r="L930" i="4"/>
  <c r="L954" i="4"/>
  <c r="L978" i="4"/>
  <c r="L18" i="4"/>
  <c r="L44" i="4"/>
  <c r="L66" i="4"/>
  <c r="AA66" i="4" s="1"/>
  <c r="L86" i="4"/>
  <c r="L108" i="4"/>
  <c r="L130" i="4"/>
  <c r="L150" i="4"/>
  <c r="L171" i="4"/>
  <c r="L189" i="4"/>
  <c r="L208" i="4"/>
  <c r="L226" i="4"/>
  <c r="AA226" i="4" s="1"/>
  <c r="L244" i="4"/>
  <c r="L262" i="4"/>
  <c r="L281" i="4"/>
  <c r="L298" i="4"/>
  <c r="L314" i="4"/>
  <c r="L330" i="4"/>
  <c r="L346" i="4"/>
  <c r="L362" i="4"/>
  <c r="AA362" i="4" s="1"/>
  <c r="L378" i="4"/>
  <c r="AA378" i="4" s="1"/>
  <c r="L394" i="4"/>
  <c r="L410" i="4"/>
  <c r="L426" i="4"/>
  <c r="L442" i="4"/>
  <c r="L458" i="4"/>
  <c r="AA458" i="4" s="1"/>
  <c r="L474" i="4"/>
  <c r="L490" i="4"/>
  <c r="AA490" i="4" s="1"/>
  <c r="L506" i="4"/>
  <c r="L522" i="4"/>
  <c r="L538" i="4"/>
  <c r="L553" i="4"/>
  <c r="L564" i="4"/>
  <c r="L578" i="4"/>
  <c r="L589" i="4"/>
  <c r="L603" i="4"/>
  <c r="L617" i="4"/>
  <c r="L628" i="4"/>
  <c r="L642" i="4"/>
  <c r="L653" i="4"/>
  <c r="L667" i="4"/>
  <c r="L681" i="4"/>
  <c r="L691" i="4"/>
  <c r="L701" i="4"/>
  <c r="L713" i="4"/>
  <c r="L723" i="4"/>
  <c r="L733" i="4"/>
  <c r="L745" i="4"/>
  <c r="L755" i="4"/>
  <c r="L765" i="4"/>
  <c r="L777" i="4"/>
  <c r="L787" i="4"/>
  <c r="L797" i="4"/>
  <c r="L809" i="4"/>
  <c r="L819" i="4"/>
  <c r="L829" i="4"/>
  <c r="L841" i="4"/>
  <c r="L851" i="4"/>
  <c r="L861" i="4"/>
  <c r="L873" i="4"/>
  <c r="L883" i="4"/>
  <c r="L893" i="4"/>
  <c r="L905" i="4"/>
  <c r="L915" i="4"/>
  <c r="L925" i="4"/>
  <c r="L933" i="4"/>
  <c r="L941" i="4"/>
  <c r="L949" i="4"/>
  <c r="AA949" i="4" s="1"/>
  <c r="L957" i="4"/>
  <c r="L965" i="4"/>
  <c r="L973" i="4"/>
  <c r="L981" i="4"/>
  <c r="L23" i="4"/>
  <c r="L67" i="4"/>
  <c r="AA67" i="4" s="1"/>
  <c r="L109" i="4"/>
  <c r="L153" i="4"/>
  <c r="AA153" i="4" s="1"/>
  <c r="L190" i="4"/>
  <c r="L227" i="4"/>
  <c r="L264" i="4"/>
  <c r="L315" i="4"/>
  <c r="L363" i="4"/>
  <c r="L411" i="4"/>
  <c r="L443" i="4"/>
  <c r="L475" i="4"/>
  <c r="AA475" i="4" s="1"/>
  <c r="L491" i="4"/>
  <c r="L523" i="4"/>
  <c r="L554" i="4"/>
  <c r="L579" i="4"/>
  <c r="L604" i="4"/>
  <c r="L618" i="4"/>
  <c r="L643" i="4"/>
  <c r="L668" i="4"/>
  <c r="AA668" i="4" s="1"/>
  <c r="L692" i="4"/>
  <c r="L714" i="4"/>
  <c r="L736" i="4"/>
  <c r="L756" i="4"/>
  <c r="L778" i="4"/>
  <c r="L800" i="4"/>
  <c r="L832" i="4"/>
  <c r="L852" i="4"/>
  <c r="L874" i="4"/>
  <c r="AA874" i="4" s="1"/>
  <c r="L896" i="4"/>
  <c r="L916" i="4"/>
  <c r="L926" i="4"/>
  <c r="L942" i="4"/>
  <c r="L958" i="4"/>
  <c r="L974" i="4"/>
  <c r="L332" i="4"/>
  <c r="AA332" i="4" s="1"/>
  <c r="L364" i="4"/>
  <c r="L412" i="4"/>
  <c r="L428" i="4"/>
  <c r="L444" i="4"/>
  <c r="L476" i="4"/>
  <c r="L524" i="4"/>
  <c r="AA524" i="4" s="1"/>
  <c r="L580" i="4"/>
  <c r="L619" i="4"/>
  <c r="L658" i="4"/>
  <c r="L693" i="4"/>
  <c r="AA693" i="4" s="1"/>
  <c r="L737" i="4"/>
  <c r="L769" i="4"/>
  <c r="L801" i="4"/>
  <c r="L833" i="4"/>
  <c r="L865" i="4"/>
  <c r="L897" i="4"/>
  <c r="L927" i="4"/>
  <c r="L951" i="4"/>
  <c r="AA951" i="4" s="1"/>
  <c r="L975" i="4"/>
  <c r="L481" i="4"/>
  <c r="L556" i="4"/>
  <c r="L609" i="4"/>
  <c r="L645" i="4"/>
  <c r="L696" i="4"/>
  <c r="L728" i="4"/>
  <c r="L770" i="4"/>
  <c r="L802" i="4"/>
  <c r="L834" i="4"/>
  <c r="L866" i="4"/>
  <c r="L898" i="4"/>
  <c r="L928" i="4"/>
  <c r="L952" i="4"/>
  <c r="L976" i="4"/>
  <c r="L635" i="4"/>
  <c r="L674" i="4"/>
  <c r="L707" i="4"/>
  <c r="L729" i="4"/>
  <c r="L761" i="4"/>
  <c r="L793" i="4"/>
  <c r="L825" i="4"/>
  <c r="AA825" i="4" s="1"/>
  <c r="L857" i="4"/>
  <c r="L877" i="4"/>
  <c r="L909" i="4"/>
  <c r="L945" i="4"/>
  <c r="L969" i="4"/>
  <c r="L985" i="4"/>
  <c r="L708" i="4"/>
  <c r="L740" i="4"/>
  <c r="AA740" i="4" s="1"/>
  <c r="L772" i="4"/>
  <c r="L804" i="4"/>
  <c r="L836" i="4"/>
  <c r="L868" i="4"/>
  <c r="L900" i="4"/>
  <c r="L938" i="4"/>
  <c r="L962" i="4"/>
  <c r="L299" i="4"/>
  <c r="AA299" i="4" s="1"/>
  <c r="L810" i="4"/>
  <c r="L982" i="4"/>
  <c r="L380" i="4"/>
  <c r="L492" i="4"/>
  <c r="L555" i="4"/>
  <c r="L605" i="4"/>
  <c r="L644" i="4"/>
  <c r="L683" i="4"/>
  <c r="L725" i="4"/>
  <c r="L757" i="4"/>
  <c r="L789" i="4"/>
  <c r="L821" i="4"/>
  <c r="L853" i="4"/>
  <c r="L885" i="4"/>
  <c r="AA885" i="4" s="1"/>
  <c r="L917" i="4"/>
  <c r="L943" i="4"/>
  <c r="L967" i="4"/>
  <c r="L497" i="4"/>
  <c r="L545" i="4"/>
  <c r="L581" i="4"/>
  <c r="L620" i="4"/>
  <c r="L659" i="4"/>
  <c r="L684" i="4"/>
  <c r="L716" i="4"/>
  <c r="L760" i="4"/>
  <c r="L792" i="4"/>
  <c r="L824" i="4"/>
  <c r="L856" i="4"/>
  <c r="L888" i="4"/>
  <c r="L920" i="4"/>
  <c r="L944" i="4"/>
  <c r="L968" i="4"/>
  <c r="L621" i="4"/>
  <c r="L697" i="4"/>
  <c r="L739" i="4"/>
  <c r="L771" i="4"/>
  <c r="L813" i="4"/>
  <c r="L845" i="4"/>
  <c r="L889" i="4"/>
  <c r="L929" i="4"/>
  <c r="L953" i="4"/>
  <c r="L977" i="4"/>
  <c r="L698" i="4"/>
  <c r="L762" i="4"/>
  <c r="L794" i="4"/>
  <c r="L826" i="4"/>
  <c r="L858" i="4"/>
  <c r="L890" i="4"/>
  <c r="L922" i="4"/>
  <c r="L946" i="4"/>
  <c r="L970" i="4"/>
  <c r="L24" i="4"/>
  <c r="L46" i="4"/>
  <c r="L68" i="4"/>
  <c r="L90" i="4"/>
  <c r="L110" i="4"/>
  <c r="L132" i="4"/>
  <c r="L154" i="4"/>
  <c r="AA154" i="4" s="1"/>
  <c r="L173" i="4"/>
  <c r="L192" i="4"/>
  <c r="L210" i="4"/>
  <c r="L228" i="4"/>
  <c r="L246" i="4"/>
  <c r="L265" i="4"/>
  <c r="AA265" i="4" s="1"/>
  <c r="L283" i="4"/>
  <c r="AA283" i="4" s="1"/>
  <c r="L300" i="4"/>
  <c r="L348" i="4"/>
  <c r="L569" i="4"/>
  <c r="L33" i="4"/>
  <c r="L53" i="4"/>
  <c r="L75" i="4"/>
  <c r="L97" i="4"/>
  <c r="AA97" i="4" s="1"/>
  <c r="L117" i="4"/>
  <c r="L139" i="4"/>
  <c r="L161" i="4"/>
  <c r="L179" i="4"/>
  <c r="L197" i="4"/>
  <c r="L216" i="4"/>
  <c r="L234" i="4"/>
  <c r="L252" i="4"/>
  <c r="L270" i="4"/>
  <c r="L289" i="4"/>
  <c r="L305" i="4"/>
  <c r="L321" i="4"/>
  <c r="L337" i="4"/>
  <c r="L353" i="4"/>
  <c r="L369" i="4"/>
  <c r="L385" i="4"/>
  <c r="L401" i="4"/>
  <c r="L417" i="4"/>
  <c r="L433" i="4"/>
  <c r="L449" i="4"/>
  <c r="L465" i="4"/>
  <c r="L529" i="4"/>
  <c r="L738" i="4"/>
  <c r="L5" i="4"/>
  <c r="L34" i="4"/>
  <c r="L54" i="4"/>
  <c r="L76" i="4"/>
  <c r="L98" i="4"/>
  <c r="L118" i="4"/>
  <c r="L140" i="4"/>
  <c r="L162" i="4"/>
  <c r="L180" i="4"/>
  <c r="L198" i="4"/>
  <c r="L217" i="4"/>
  <c r="AA217" i="4" s="1"/>
  <c r="L235" i="4"/>
  <c r="L253" i="4"/>
  <c r="L272" i="4"/>
  <c r="L290" i="4"/>
  <c r="AA290" i="4" s="1"/>
  <c r="L306" i="4"/>
  <c r="L322" i="4"/>
  <c r="AA322" i="4" s="1"/>
  <c r="L338" i="4"/>
  <c r="L354" i="4"/>
  <c r="L370" i="4"/>
  <c r="L386" i="4"/>
  <c r="L402" i="4"/>
  <c r="L418" i="4"/>
  <c r="L434" i="4"/>
  <c r="L450" i="4"/>
  <c r="L466" i="4"/>
  <c r="L482" i="4"/>
  <c r="L498" i="4"/>
  <c r="L514" i="4"/>
  <c r="L530" i="4"/>
  <c r="L546" i="4"/>
  <c r="L557" i="4"/>
  <c r="L571" i="4"/>
  <c r="L585" i="4"/>
  <c r="L596" i="4"/>
  <c r="L610" i="4"/>
  <c r="L660" i="4"/>
  <c r="L921" i="4"/>
  <c r="L6" i="4"/>
  <c r="L35" i="4"/>
  <c r="L57" i="4"/>
  <c r="AA57" i="4" s="1"/>
  <c r="L77" i="4"/>
  <c r="L99" i="4"/>
  <c r="AA99" i="4" s="1"/>
  <c r="L121" i="4"/>
  <c r="L141" i="4"/>
  <c r="L163" i="4"/>
  <c r="L181" i="4"/>
  <c r="L200" i="4"/>
  <c r="L218" i="4"/>
  <c r="AA218" i="4" s="1"/>
  <c r="L236" i="4"/>
  <c r="L254" i="4"/>
  <c r="L273" i="4"/>
  <c r="L291" i="4"/>
  <c r="L307" i="4"/>
  <c r="L323" i="4"/>
  <c r="L339" i="4"/>
  <c r="L355" i="4"/>
  <c r="AA355" i="4" s="1"/>
  <c r="L371" i="4"/>
  <c r="L387" i="4"/>
  <c r="L403" i="4"/>
  <c r="L419" i="4"/>
  <c r="L435" i="4"/>
  <c r="L451" i="4"/>
  <c r="L467" i="4"/>
  <c r="L483" i="4"/>
  <c r="L499" i="4"/>
  <c r="L515" i="4"/>
  <c r="L531" i="4"/>
  <c r="L547" i="4"/>
  <c r="L561" i="4"/>
  <c r="L572" i="4"/>
  <c r="AA572" i="4" s="1"/>
  <c r="L586" i="4"/>
  <c r="L597" i="4"/>
  <c r="L611" i="4"/>
  <c r="L625" i="4"/>
  <c r="L636" i="4"/>
  <c r="L650" i="4"/>
  <c r="L661" i="4"/>
  <c r="L675" i="4"/>
  <c r="L688" i="4"/>
  <c r="L730" i="4"/>
  <c r="L3" i="4"/>
  <c r="L7" i="4"/>
  <c r="L36" i="4"/>
  <c r="L58" i="4"/>
  <c r="L78" i="4"/>
  <c r="L100" i="4"/>
  <c r="L122" i="4"/>
  <c r="L142" i="4"/>
  <c r="L164" i="4"/>
  <c r="L182" i="4"/>
  <c r="L201" i="4"/>
  <c r="L219" i="4"/>
  <c r="L237" i="4"/>
  <c r="L256" i="4"/>
  <c r="L274" i="4"/>
  <c r="L292" i="4"/>
  <c r="L308" i="4"/>
  <c r="L324" i="4"/>
  <c r="L340" i="4"/>
  <c r="L356" i="4"/>
  <c r="L372" i="4"/>
  <c r="L388" i="4"/>
  <c r="L404" i="4"/>
  <c r="L420" i="4"/>
  <c r="L436" i="4"/>
  <c r="L452" i="4"/>
  <c r="AA452" i="4" s="1"/>
  <c r="L468" i="4"/>
  <c r="L484" i="4"/>
  <c r="L500" i="4"/>
  <c r="L516" i="4"/>
  <c r="AA516" i="4" s="1"/>
  <c r="L532" i="4"/>
  <c r="L548" i="4"/>
  <c r="AA548" i="4" s="1"/>
  <c r="L562" i="4"/>
  <c r="L573" i="4"/>
  <c r="L587" i="4"/>
  <c r="L601" i="4"/>
  <c r="L612" i="4"/>
  <c r="L626" i="4"/>
  <c r="L637" i="4"/>
  <c r="L651" i="4"/>
  <c r="L665" i="4"/>
  <c r="L676" i="4"/>
  <c r="L689" i="4"/>
  <c r="L699" i="4"/>
  <c r="L709" i="4"/>
  <c r="L721" i="4"/>
  <c r="L731" i="4"/>
  <c r="L741" i="4"/>
  <c r="L753" i="4"/>
  <c r="L763" i="4"/>
  <c r="L773" i="4"/>
  <c r="L785" i="4"/>
  <c r="L795" i="4"/>
  <c r="L805" i="4"/>
  <c r="L817" i="4"/>
  <c r="L827" i="4"/>
  <c r="L837" i="4"/>
  <c r="L849" i="4"/>
  <c r="L859" i="4"/>
  <c r="L869" i="4"/>
  <c r="L881" i="4"/>
  <c r="L891" i="4"/>
  <c r="L901" i="4"/>
  <c r="L913" i="4"/>
  <c r="L923" i="4"/>
  <c r="L931" i="4"/>
  <c r="L939" i="4"/>
  <c r="L947" i="4"/>
  <c r="L955" i="4"/>
  <c r="L963" i="4"/>
  <c r="L971" i="4"/>
  <c r="L979" i="4"/>
  <c r="L4" i="4"/>
  <c r="L28" i="4"/>
  <c r="L20" i="4"/>
  <c r="L29" i="4"/>
  <c r="L21" i="4"/>
  <c r="L13" i="4"/>
  <c r="L12" i="4"/>
  <c r="F993" i="4"/>
  <c r="F994" i="4"/>
  <c r="F989" i="4"/>
  <c r="F990" i="4"/>
  <c r="F992" i="4"/>
  <c r="F986" i="4"/>
  <c r="F987" i="4"/>
  <c r="F995" i="4"/>
  <c r="F988" i="4"/>
  <c r="F991" i="4"/>
  <c r="F983" i="4"/>
  <c r="F975" i="4"/>
  <c r="F967" i="4"/>
  <c r="F959" i="4"/>
  <c r="F951" i="4"/>
  <c r="F943" i="4"/>
  <c r="F935" i="4"/>
  <c r="F927" i="4"/>
  <c r="F919" i="4"/>
  <c r="F911" i="4"/>
  <c r="F903" i="4"/>
  <c r="F895" i="4"/>
  <c r="F887" i="4"/>
  <c r="F879" i="4"/>
  <c r="F871" i="4"/>
  <c r="F863" i="4"/>
  <c r="F855" i="4"/>
  <c r="F847" i="4"/>
  <c r="F839" i="4"/>
  <c r="F831" i="4"/>
  <c r="F823" i="4"/>
  <c r="F815" i="4"/>
  <c r="F807" i="4"/>
  <c r="F799" i="4"/>
  <c r="F791" i="4"/>
  <c r="F783" i="4"/>
  <c r="F775" i="4"/>
  <c r="F767" i="4"/>
  <c r="F759" i="4"/>
  <c r="F751" i="4"/>
  <c r="F743" i="4"/>
  <c r="F735" i="4"/>
  <c r="F727" i="4"/>
  <c r="F719" i="4"/>
  <c r="F711" i="4"/>
  <c r="F703" i="4"/>
  <c r="F695" i="4"/>
  <c r="F687" i="4"/>
  <c r="F679" i="4"/>
  <c r="F671" i="4"/>
  <c r="F663" i="4"/>
  <c r="F655" i="4"/>
  <c r="F647" i="4"/>
  <c r="F639" i="4"/>
  <c r="F631" i="4"/>
  <c r="F623" i="4"/>
  <c r="F615" i="4"/>
  <c r="F607" i="4"/>
  <c r="F599" i="4"/>
  <c r="F591" i="4"/>
  <c r="F583" i="4"/>
  <c r="F575" i="4"/>
  <c r="F567" i="4"/>
  <c r="F559" i="4"/>
  <c r="F551" i="4"/>
  <c r="F543" i="4"/>
  <c r="F535" i="4"/>
  <c r="F527" i="4"/>
  <c r="F519" i="4"/>
  <c r="F511" i="4"/>
  <c r="F503" i="4"/>
  <c r="F495" i="4"/>
  <c r="F487" i="4"/>
  <c r="F479" i="4"/>
  <c r="F471" i="4"/>
  <c r="F463" i="4"/>
  <c r="F455" i="4"/>
  <c r="F447" i="4"/>
  <c r="F439" i="4"/>
  <c r="F431" i="4"/>
  <c r="F423" i="4"/>
  <c r="F415" i="4"/>
  <c r="F407" i="4"/>
  <c r="F982" i="4"/>
  <c r="F974" i="4"/>
  <c r="F966" i="4"/>
  <c r="F958" i="4"/>
  <c r="F950" i="4"/>
  <c r="F942" i="4"/>
  <c r="F934" i="4"/>
  <c r="F926" i="4"/>
  <c r="F918" i="4"/>
  <c r="F910" i="4"/>
  <c r="F902" i="4"/>
  <c r="F894" i="4"/>
  <c r="F886" i="4"/>
  <c r="F878" i="4"/>
  <c r="F870" i="4"/>
  <c r="F862" i="4"/>
  <c r="F854" i="4"/>
  <c r="F846" i="4"/>
  <c r="F838" i="4"/>
  <c r="F830" i="4"/>
  <c r="F822" i="4"/>
  <c r="F814" i="4"/>
  <c r="F806" i="4"/>
  <c r="F798" i="4"/>
  <c r="F790" i="4"/>
  <c r="F782" i="4"/>
  <c r="F774" i="4"/>
  <c r="F766" i="4"/>
  <c r="F758" i="4"/>
  <c r="F750" i="4"/>
  <c r="F742" i="4"/>
  <c r="F734" i="4"/>
  <c r="F726" i="4"/>
  <c r="F718" i="4"/>
  <c r="F710" i="4"/>
  <c r="F702" i="4"/>
  <c r="F694" i="4"/>
  <c r="F686" i="4"/>
  <c r="F678" i="4"/>
  <c r="F670" i="4"/>
  <c r="F662" i="4"/>
  <c r="F654" i="4"/>
  <c r="F646" i="4"/>
  <c r="F638" i="4"/>
  <c r="F630" i="4"/>
  <c r="F622" i="4"/>
  <c r="F614" i="4"/>
  <c r="F606" i="4"/>
  <c r="F598" i="4"/>
  <c r="F590" i="4"/>
  <c r="F582" i="4"/>
  <c r="F574" i="4"/>
  <c r="F566" i="4"/>
  <c r="F558" i="4"/>
  <c r="F550" i="4"/>
  <c r="F542" i="4"/>
  <c r="F534" i="4"/>
  <c r="F526" i="4"/>
  <c r="F518" i="4"/>
  <c r="F510" i="4"/>
  <c r="F502" i="4"/>
  <c r="F494" i="4"/>
  <c r="F486" i="4"/>
  <c r="F478" i="4"/>
  <c r="F470" i="4"/>
  <c r="F462" i="4"/>
  <c r="F454" i="4"/>
  <c r="F446" i="4"/>
  <c r="F438" i="4"/>
  <c r="F430" i="4"/>
  <c r="F422" i="4"/>
  <c r="F414" i="4"/>
  <c r="F406" i="4"/>
  <c r="F981" i="4"/>
  <c r="F973" i="4"/>
  <c r="F965" i="4"/>
  <c r="F957" i="4"/>
  <c r="F949" i="4"/>
  <c r="F941" i="4"/>
  <c r="F933" i="4"/>
  <c r="F925" i="4"/>
  <c r="F917" i="4"/>
  <c r="F909" i="4"/>
  <c r="F901" i="4"/>
  <c r="F893" i="4"/>
  <c r="F885" i="4"/>
  <c r="F877" i="4"/>
  <c r="F869" i="4"/>
  <c r="F861" i="4"/>
  <c r="F853" i="4"/>
  <c r="F845" i="4"/>
  <c r="F837" i="4"/>
  <c r="F829" i="4"/>
  <c r="F978" i="4"/>
  <c r="F964" i="4"/>
  <c r="F953" i="4"/>
  <c r="F939" i="4"/>
  <c r="F928" i="4"/>
  <c r="F914" i="4"/>
  <c r="F900" i="4"/>
  <c r="F889" i="4"/>
  <c r="F875" i="4"/>
  <c r="F864" i="4"/>
  <c r="F850" i="4"/>
  <c r="F836" i="4"/>
  <c r="F825" i="4"/>
  <c r="F813" i="4"/>
  <c r="F803" i="4"/>
  <c r="F793" i="4"/>
  <c r="F781" i="4"/>
  <c r="F771" i="4"/>
  <c r="F761" i="4"/>
  <c r="F749" i="4"/>
  <c r="F739" i="4"/>
  <c r="F729" i="4"/>
  <c r="F717" i="4"/>
  <c r="F707" i="4"/>
  <c r="F697" i="4"/>
  <c r="F685" i="4"/>
  <c r="F675" i="4"/>
  <c r="F665" i="4"/>
  <c r="F653" i="4"/>
  <c r="F643" i="4"/>
  <c r="F633" i="4"/>
  <c r="F621" i="4"/>
  <c r="F611" i="4"/>
  <c r="F601" i="4"/>
  <c r="F589" i="4"/>
  <c r="F579" i="4"/>
  <c r="F569" i="4"/>
  <c r="F557" i="4"/>
  <c r="F547" i="4"/>
  <c r="F537" i="4"/>
  <c r="F525" i="4"/>
  <c r="F515" i="4"/>
  <c r="F505" i="4"/>
  <c r="F493" i="4"/>
  <c r="F483" i="4"/>
  <c r="F473" i="4"/>
  <c r="F461" i="4"/>
  <c r="F451" i="4"/>
  <c r="F441" i="4"/>
  <c r="F429" i="4"/>
  <c r="F419" i="4"/>
  <c r="F409" i="4"/>
  <c r="F399" i="4"/>
  <c r="F391" i="4"/>
  <c r="F383" i="4"/>
  <c r="F375" i="4"/>
  <c r="F367" i="4"/>
  <c r="F359" i="4"/>
  <c r="F351" i="4"/>
  <c r="F343" i="4"/>
  <c r="F335" i="4"/>
  <c r="F327" i="4"/>
  <c r="F319" i="4"/>
  <c r="F311" i="4"/>
  <c r="F303" i="4"/>
  <c r="F295" i="4"/>
  <c r="F287" i="4"/>
  <c r="F279" i="4"/>
  <c r="F271" i="4"/>
  <c r="F263" i="4"/>
  <c r="F255" i="4"/>
  <c r="F247" i="4"/>
  <c r="F239" i="4"/>
  <c r="F231" i="4"/>
  <c r="F223" i="4"/>
  <c r="F215" i="4"/>
  <c r="F207" i="4"/>
  <c r="F199" i="4"/>
  <c r="F191" i="4"/>
  <c r="F183" i="4"/>
  <c r="F175" i="4"/>
  <c r="F167" i="4"/>
  <c r="F159" i="4"/>
  <c r="F151" i="4"/>
  <c r="F143" i="4"/>
  <c r="F135" i="4"/>
  <c r="F127" i="4"/>
  <c r="F119" i="4"/>
  <c r="F111" i="4"/>
  <c r="F103" i="4"/>
  <c r="F95" i="4"/>
  <c r="F87" i="4"/>
  <c r="F79" i="4"/>
  <c r="F71" i="4"/>
  <c r="F63" i="4"/>
  <c r="F55" i="4"/>
  <c r="F47" i="4"/>
  <c r="F39" i="4"/>
  <c r="F31" i="4"/>
  <c r="F23" i="4"/>
  <c r="F15" i="4"/>
  <c r="F7" i="4"/>
  <c r="F977" i="4"/>
  <c r="F963" i="4"/>
  <c r="F952" i="4"/>
  <c r="F938" i="4"/>
  <c r="F924" i="4"/>
  <c r="F913" i="4"/>
  <c r="F899" i="4"/>
  <c r="F888" i="4"/>
  <c r="F874" i="4"/>
  <c r="F860" i="4"/>
  <c r="F849" i="4"/>
  <c r="F835" i="4"/>
  <c r="F824" i="4"/>
  <c r="F812" i="4"/>
  <c r="F802" i="4"/>
  <c r="F792" i="4"/>
  <c r="F780" i="4"/>
  <c r="F770" i="4"/>
  <c r="F760" i="4"/>
  <c r="F748" i="4"/>
  <c r="F738" i="4"/>
  <c r="F728" i="4"/>
  <c r="F716" i="4"/>
  <c r="F706" i="4"/>
  <c r="F696" i="4"/>
  <c r="F684" i="4"/>
  <c r="F674" i="4"/>
  <c r="F664" i="4"/>
  <c r="F652" i="4"/>
  <c r="F642" i="4"/>
  <c r="F632" i="4"/>
  <c r="F620" i="4"/>
  <c r="F610" i="4"/>
  <c r="F600" i="4"/>
  <c r="F588" i="4"/>
  <c r="F578" i="4"/>
  <c r="F568" i="4"/>
  <c r="F556" i="4"/>
  <c r="F546" i="4"/>
  <c r="F536" i="4"/>
  <c r="F524" i="4"/>
  <c r="F514" i="4"/>
  <c r="F504" i="4"/>
  <c r="F492" i="4"/>
  <c r="F482" i="4"/>
  <c r="F472" i="4"/>
  <c r="F460" i="4"/>
  <c r="F450" i="4"/>
  <c r="F440" i="4"/>
  <c r="F428" i="4"/>
  <c r="F418" i="4"/>
  <c r="F408" i="4"/>
  <c r="F398" i="4"/>
  <c r="F390" i="4"/>
  <c r="F382" i="4"/>
  <c r="F374" i="4"/>
  <c r="F366" i="4"/>
  <c r="F358" i="4"/>
  <c r="F350" i="4"/>
  <c r="F342" i="4"/>
  <c r="F334" i="4"/>
  <c r="F326" i="4"/>
  <c r="F318" i="4"/>
  <c r="F310" i="4"/>
  <c r="F302" i="4"/>
  <c r="F294" i="4"/>
  <c r="F286" i="4"/>
  <c r="F278" i="4"/>
  <c r="F270" i="4"/>
  <c r="F262" i="4"/>
  <c r="F254" i="4"/>
  <c r="F246" i="4"/>
  <c r="F238" i="4"/>
  <c r="F230" i="4"/>
  <c r="F222" i="4"/>
  <c r="F214" i="4"/>
  <c r="F206" i="4"/>
  <c r="F198" i="4"/>
  <c r="F190" i="4"/>
  <c r="F182" i="4"/>
  <c r="F174" i="4"/>
  <c r="F166" i="4"/>
  <c r="F158" i="4"/>
  <c r="F150" i="4"/>
  <c r="F142" i="4"/>
  <c r="F134" i="4"/>
  <c r="F126" i="4"/>
  <c r="F118" i="4"/>
  <c r="F110" i="4"/>
  <c r="F102" i="4"/>
  <c r="F94" i="4"/>
  <c r="F86" i="4"/>
  <c r="F78" i="4"/>
  <c r="F70" i="4"/>
  <c r="F62" i="4"/>
  <c r="F54" i="4"/>
  <c r="F46" i="4"/>
  <c r="F38" i="4"/>
  <c r="F30" i="4"/>
  <c r="F22" i="4"/>
  <c r="F14" i="4"/>
  <c r="F6" i="4"/>
  <c r="F976" i="4"/>
  <c r="F962" i="4"/>
  <c r="F948" i="4"/>
  <c r="F937" i="4"/>
  <c r="F923" i="4"/>
  <c r="F912" i="4"/>
  <c r="F898" i="4"/>
  <c r="F884" i="4"/>
  <c r="F873" i="4"/>
  <c r="F859" i="4"/>
  <c r="F848" i="4"/>
  <c r="F834" i="4"/>
  <c r="F821" i="4"/>
  <c r="F811" i="4"/>
  <c r="F801" i="4"/>
  <c r="F789" i="4"/>
  <c r="F779" i="4"/>
  <c r="F769" i="4"/>
  <c r="F757" i="4"/>
  <c r="F747" i="4"/>
  <c r="F737" i="4"/>
  <c r="F725" i="4"/>
  <c r="F715" i="4"/>
  <c r="F705" i="4"/>
  <c r="F693" i="4"/>
  <c r="F683" i="4"/>
  <c r="F673" i="4"/>
  <c r="F661" i="4"/>
  <c r="F651" i="4"/>
  <c r="F641" i="4"/>
  <c r="F629" i="4"/>
  <c r="F619" i="4"/>
  <c r="F609" i="4"/>
  <c r="F597" i="4"/>
  <c r="F587" i="4"/>
  <c r="F577" i="4"/>
  <c r="F565" i="4"/>
  <c r="F555" i="4"/>
  <c r="F545" i="4"/>
  <c r="F533" i="4"/>
  <c r="F523" i="4"/>
  <c r="F513" i="4"/>
  <c r="F501" i="4"/>
  <c r="F491" i="4"/>
  <c r="F481" i="4"/>
  <c r="F469" i="4"/>
  <c r="F459" i="4"/>
  <c r="F449" i="4"/>
  <c r="F437" i="4"/>
  <c r="F427" i="4"/>
  <c r="F417" i="4"/>
  <c r="F405" i="4"/>
  <c r="F397" i="4"/>
  <c r="F389" i="4"/>
  <c r="F381" i="4"/>
  <c r="F373" i="4"/>
  <c r="F365" i="4"/>
  <c r="F357" i="4"/>
  <c r="F349" i="4"/>
  <c r="F341" i="4"/>
  <c r="F333" i="4"/>
  <c r="F325" i="4"/>
  <c r="F317" i="4"/>
  <c r="F309" i="4"/>
  <c r="F301" i="4"/>
  <c r="F293" i="4"/>
  <c r="F285" i="4"/>
  <c r="F277" i="4"/>
  <c r="F269" i="4"/>
  <c r="F261" i="4"/>
  <c r="F253" i="4"/>
  <c r="F245" i="4"/>
  <c r="F237" i="4"/>
  <c r="F229" i="4"/>
  <c r="F221" i="4"/>
  <c r="F213" i="4"/>
  <c r="F205" i="4"/>
  <c r="F197" i="4"/>
  <c r="F189" i="4"/>
  <c r="F181" i="4"/>
  <c r="F173" i="4"/>
  <c r="F165" i="4"/>
  <c r="F157" i="4"/>
  <c r="F149" i="4"/>
  <c r="F141" i="4"/>
  <c r="F133" i="4"/>
  <c r="F125" i="4"/>
  <c r="F117" i="4"/>
  <c r="F109" i="4"/>
  <c r="F101" i="4"/>
  <c r="F93" i="4"/>
  <c r="F85" i="4"/>
  <c r="F77" i="4"/>
  <c r="F69" i="4"/>
  <c r="F61" i="4"/>
  <c r="F53" i="4"/>
  <c r="F45" i="4"/>
  <c r="F37" i="4"/>
  <c r="F29" i="4"/>
  <c r="F21" i="4"/>
  <c r="F13" i="4"/>
  <c r="F5" i="4"/>
  <c r="F972" i="4"/>
  <c r="F961" i="4"/>
  <c r="F947" i="4"/>
  <c r="F936" i="4"/>
  <c r="F922" i="4"/>
  <c r="F908" i="4"/>
  <c r="F897" i="4"/>
  <c r="F883" i="4"/>
  <c r="F872" i="4"/>
  <c r="F858" i="4"/>
  <c r="F844" i="4"/>
  <c r="F833" i="4"/>
  <c r="F820" i="4"/>
  <c r="F810" i="4"/>
  <c r="F800" i="4"/>
  <c r="F788" i="4"/>
  <c r="F778" i="4"/>
  <c r="F768" i="4"/>
  <c r="F756" i="4"/>
  <c r="F746" i="4"/>
  <c r="F736" i="4"/>
  <c r="F724" i="4"/>
  <c r="F714" i="4"/>
  <c r="F704" i="4"/>
  <c r="F692" i="4"/>
  <c r="F682" i="4"/>
  <c r="F672" i="4"/>
  <c r="F660" i="4"/>
  <c r="F650" i="4"/>
  <c r="F640" i="4"/>
  <c r="F628" i="4"/>
  <c r="F618" i="4"/>
  <c r="F608" i="4"/>
  <c r="F596" i="4"/>
  <c r="F586" i="4"/>
  <c r="F576" i="4"/>
  <c r="F564" i="4"/>
  <c r="F554" i="4"/>
  <c r="F544" i="4"/>
  <c r="F532" i="4"/>
  <c r="F522" i="4"/>
  <c r="F512" i="4"/>
  <c r="F500" i="4"/>
  <c r="F490" i="4"/>
  <c r="F480" i="4"/>
  <c r="F468" i="4"/>
  <c r="F458" i="4"/>
  <c r="F448" i="4"/>
  <c r="F436" i="4"/>
  <c r="F426" i="4"/>
  <c r="F416" i="4"/>
  <c r="F404" i="4"/>
  <c r="F396" i="4"/>
  <c r="F388" i="4"/>
  <c r="F380" i="4"/>
  <c r="F372" i="4"/>
  <c r="F364" i="4"/>
  <c r="F356" i="4"/>
  <c r="F348" i="4"/>
  <c r="F340" i="4"/>
  <c r="F332" i="4"/>
  <c r="F324" i="4"/>
  <c r="F316" i="4"/>
  <c r="F308" i="4"/>
  <c r="F300" i="4"/>
  <c r="F292" i="4"/>
  <c r="F284" i="4"/>
  <c r="F276" i="4"/>
  <c r="F268" i="4"/>
  <c r="F260" i="4"/>
  <c r="F252" i="4"/>
  <c r="F244" i="4"/>
  <c r="F236" i="4"/>
  <c r="F985" i="4"/>
  <c r="F971" i="4"/>
  <c r="F960" i="4"/>
  <c r="F946" i="4"/>
  <c r="F932" i="4"/>
  <c r="F921" i="4"/>
  <c r="F907" i="4"/>
  <c r="F896" i="4"/>
  <c r="F882" i="4"/>
  <c r="F868" i="4"/>
  <c r="F857" i="4"/>
  <c r="F843" i="4"/>
  <c r="F832" i="4"/>
  <c r="F819" i="4"/>
  <c r="F809" i="4"/>
  <c r="F797" i="4"/>
  <c r="F787" i="4"/>
  <c r="F777" i="4"/>
  <c r="F765" i="4"/>
  <c r="F755" i="4"/>
  <c r="F745" i="4"/>
  <c r="F733" i="4"/>
  <c r="F723" i="4"/>
  <c r="F713" i="4"/>
  <c r="F701" i="4"/>
  <c r="F691" i="4"/>
  <c r="F681" i="4"/>
  <c r="F669" i="4"/>
  <c r="F659" i="4"/>
  <c r="F649" i="4"/>
  <c r="F637" i="4"/>
  <c r="F627" i="4"/>
  <c r="F617" i="4"/>
  <c r="F605" i="4"/>
  <c r="F595" i="4"/>
  <c r="F585" i="4"/>
  <c r="F573" i="4"/>
  <c r="F563" i="4"/>
  <c r="F553" i="4"/>
  <c r="F541" i="4"/>
  <c r="F531" i="4"/>
  <c r="F521" i="4"/>
  <c r="F509" i="4"/>
  <c r="F499" i="4"/>
  <c r="F489" i="4"/>
  <c r="F477" i="4"/>
  <c r="F467" i="4"/>
  <c r="F457" i="4"/>
  <c r="F445" i="4"/>
  <c r="F435" i="4"/>
  <c r="F425" i="4"/>
  <c r="F413" i="4"/>
  <c r="F403" i="4"/>
  <c r="F395" i="4"/>
  <c r="F387" i="4"/>
  <c r="F379" i="4"/>
  <c r="F371" i="4"/>
  <c r="F363" i="4"/>
  <c r="F355" i="4"/>
  <c r="F347" i="4"/>
  <c r="F339" i="4"/>
  <c r="F331" i="4"/>
  <c r="F323" i="4"/>
  <c r="F315" i="4"/>
  <c r="F307" i="4"/>
  <c r="F299" i="4"/>
  <c r="F291" i="4"/>
  <c r="F283" i="4"/>
  <c r="F275" i="4"/>
  <c r="F267" i="4"/>
  <c r="F259" i="4"/>
  <c r="F251" i="4"/>
  <c r="F243" i="4"/>
  <c r="F235" i="4"/>
  <c r="F984" i="4"/>
  <c r="F970" i="4"/>
  <c r="F956" i="4"/>
  <c r="F945" i="4"/>
  <c r="F931" i="4"/>
  <c r="F920" i="4"/>
  <c r="F906" i="4"/>
  <c r="F892" i="4"/>
  <c r="F881" i="4"/>
  <c r="F867" i="4"/>
  <c r="F856" i="4"/>
  <c r="F842" i="4"/>
  <c r="F828" i="4"/>
  <c r="F818" i="4"/>
  <c r="F808" i="4"/>
  <c r="F796" i="4"/>
  <c r="F786" i="4"/>
  <c r="F776" i="4"/>
  <c r="F764" i="4"/>
  <c r="F754" i="4"/>
  <c r="F744" i="4"/>
  <c r="F732" i="4"/>
  <c r="F722" i="4"/>
  <c r="F712" i="4"/>
  <c r="F700" i="4"/>
  <c r="F690" i="4"/>
  <c r="F680" i="4"/>
  <c r="F668" i="4"/>
  <c r="F658" i="4"/>
  <c r="F648" i="4"/>
  <c r="F636" i="4"/>
  <c r="F626" i="4"/>
  <c r="F616" i="4"/>
  <c r="F604" i="4"/>
  <c r="F594" i="4"/>
  <c r="F584" i="4"/>
  <c r="F572" i="4"/>
  <c r="F562" i="4"/>
  <c r="F552" i="4"/>
  <c r="F540" i="4"/>
  <c r="F530" i="4"/>
  <c r="F520" i="4"/>
  <c r="F508" i="4"/>
  <c r="F498" i="4"/>
  <c r="F488" i="4"/>
  <c r="F476" i="4"/>
  <c r="F466" i="4"/>
  <c r="F456" i="4"/>
  <c r="F444" i="4"/>
  <c r="F434" i="4"/>
  <c r="F424" i="4"/>
  <c r="F412" i="4"/>
  <c r="F402" i="4"/>
  <c r="F394" i="4"/>
  <c r="F386" i="4"/>
  <c r="F378" i="4"/>
  <c r="F370" i="4"/>
  <c r="F362" i="4"/>
  <c r="F354" i="4"/>
  <c r="F346" i="4"/>
  <c r="F338" i="4"/>
  <c r="F330" i="4"/>
  <c r="F322" i="4"/>
  <c r="F314" i="4"/>
  <c r="F306" i="4"/>
  <c r="F298" i="4"/>
  <c r="F290" i="4"/>
  <c r="F282" i="4"/>
  <c r="F274" i="4"/>
  <c r="F266" i="4"/>
  <c r="F258" i="4"/>
  <c r="F250" i="4"/>
  <c r="F242" i="4"/>
  <c r="F980" i="4"/>
  <c r="F969" i="4"/>
  <c r="F955" i="4"/>
  <c r="F944" i="4"/>
  <c r="F930" i="4"/>
  <c r="F916" i="4"/>
  <c r="F905" i="4"/>
  <c r="F891" i="4"/>
  <c r="F880" i="4"/>
  <c r="F866" i="4"/>
  <c r="F852" i="4"/>
  <c r="F841" i="4"/>
  <c r="F827" i="4"/>
  <c r="F817" i="4"/>
  <c r="F805" i="4"/>
  <c r="F795" i="4"/>
  <c r="F785" i="4"/>
  <c r="F773" i="4"/>
  <c r="F763" i="4"/>
  <c r="F753" i="4"/>
  <c r="F741" i="4"/>
  <c r="F731" i="4"/>
  <c r="F721" i="4"/>
  <c r="F709" i="4"/>
  <c r="F699" i="4"/>
  <c r="F689" i="4"/>
  <c r="F677" i="4"/>
  <c r="F667" i="4"/>
  <c r="F657" i="4"/>
  <c r="F645" i="4"/>
  <c r="F635" i="4"/>
  <c r="F625" i="4"/>
  <c r="F613" i="4"/>
  <c r="F603" i="4"/>
  <c r="F593" i="4"/>
  <c r="F581" i="4"/>
  <c r="F571" i="4"/>
  <c r="F561" i="4"/>
  <c r="F549" i="4"/>
  <c r="F539" i="4"/>
  <c r="F529" i="4"/>
  <c r="F517" i="4"/>
  <c r="F507" i="4"/>
  <c r="F497" i="4"/>
  <c r="F485" i="4"/>
  <c r="F475" i="4"/>
  <c r="F465" i="4"/>
  <c r="F453" i="4"/>
  <c r="F443" i="4"/>
  <c r="F433" i="4"/>
  <c r="F421" i="4"/>
  <c r="F411" i="4"/>
  <c r="F401" i="4"/>
  <c r="F393" i="4"/>
  <c r="F385" i="4"/>
  <c r="F377" i="4"/>
  <c r="F369" i="4"/>
  <c r="F361" i="4"/>
  <c r="F353" i="4"/>
  <c r="F345" i="4"/>
  <c r="F337" i="4"/>
  <c r="F329" i="4"/>
  <c r="F321" i="4"/>
  <c r="F313" i="4"/>
  <c r="F305" i="4"/>
  <c r="F297" i="4"/>
  <c r="F289" i="4"/>
  <c r="F281" i="4"/>
  <c r="F273" i="4"/>
  <c r="F265" i="4"/>
  <c r="F257" i="4"/>
  <c r="F249" i="4"/>
  <c r="F241" i="4"/>
  <c r="F979" i="4"/>
  <c r="F968" i="4"/>
  <c r="F954" i="4"/>
  <c r="F940" i="4"/>
  <c r="F929" i="4"/>
  <c r="F915" i="4"/>
  <c r="F904" i="4"/>
  <c r="F890" i="4"/>
  <c r="F876" i="4"/>
  <c r="F865" i="4"/>
  <c r="F851" i="4"/>
  <c r="F840" i="4"/>
  <c r="F826" i="4"/>
  <c r="F816" i="4"/>
  <c r="F804" i="4"/>
  <c r="F794" i="4"/>
  <c r="F784" i="4"/>
  <c r="F772" i="4"/>
  <c r="F762" i="4"/>
  <c r="F752" i="4"/>
  <c r="F740" i="4"/>
  <c r="F730" i="4"/>
  <c r="F720" i="4"/>
  <c r="F708" i="4"/>
  <c r="F698" i="4"/>
  <c r="F688" i="4"/>
  <c r="F676" i="4"/>
  <c r="F666" i="4"/>
  <c r="F656" i="4"/>
  <c r="F644" i="4"/>
  <c r="F634" i="4"/>
  <c r="F624" i="4"/>
  <c r="F612" i="4"/>
  <c r="F602" i="4"/>
  <c r="F592" i="4"/>
  <c r="F580" i="4"/>
  <c r="F570" i="4"/>
  <c r="F560" i="4"/>
  <c r="F548" i="4"/>
  <c r="F538" i="4"/>
  <c r="F528" i="4"/>
  <c r="F516" i="4"/>
  <c r="F506" i="4"/>
  <c r="F496" i="4"/>
  <c r="F484" i="4"/>
  <c r="F474" i="4"/>
  <c r="F464" i="4"/>
  <c r="F452" i="4"/>
  <c r="F442" i="4"/>
  <c r="F432" i="4"/>
  <c r="F420" i="4"/>
  <c r="F410" i="4"/>
  <c r="F400" i="4"/>
  <c r="F392" i="4"/>
  <c r="F384" i="4"/>
  <c r="F376" i="4"/>
  <c r="F368" i="4"/>
  <c r="F360" i="4"/>
  <c r="F352" i="4"/>
  <c r="F344" i="4"/>
  <c r="F336" i="4"/>
  <c r="F328" i="4"/>
  <c r="F320" i="4"/>
  <c r="F312" i="4"/>
  <c r="F304" i="4"/>
  <c r="F296" i="4"/>
  <c r="F288" i="4"/>
  <c r="F280" i="4"/>
  <c r="F272" i="4"/>
  <c r="F264" i="4"/>
  <c r="F256" i="4"/>
  <c r="F248" i="4"/>
  <c r="F240" i="4"/>
  <c r="F232" i="4"/>
  <c r="F224" i="4"/>
  <c r="F216" i="4"/>
  <c r="F208" i="4"/>
  <c r="F200" i="4"/>
  <c r="F192" i="4"/>
  <c r="F184" i="4"/>
  <c r="F176" i="4"/>
  <c r="F168" i="4"/>
  <c r="F160" i="4"/>
  <c r="F152" i="4"/>
  <c r="F144" i="4"/>
  <c r="F136" i="4"/>
  <c r="F128" i="4"/>
  <c r="F120" i="4"/>
  <c r="F112" i="4"/>
  <c r="F104" i="4"/>
  <c r="F96" i="4"/>
  <c r="F88" i="4"/>
  <c r="F80" i="4"/>
  <c r="F72" i="4"/>
  <c r="F64" i="4"/>
  <c r="F56" i="4"/>
  <c r="F48" i="4"/>
  <c r="F40" i="4"/>
  <c r="F32" i="4"/>
  <c r="F24" i="4"/>
  <c r="F16" i="4"/>
  <c r="F8" i="4"/>
  <c r="F225" i="4"/>
  <c r="F209" i="4"/>
  <c r="F193" i="4"/>
  <c r="F177" i="4"/>
  <c r="F161" i="4"/>
  <c r="F145" i="4"/>
  <c r="F129" i="4"/>
  <c r="F113" i="4"/>
  <c r="F97" i="4"/>
  <c r="F81" i="4"/>
  <c r="F65" i="4"/>
  <c r="F49" i="4"/>
  <c r="F33" i="4"/>
  <c r="F17" i="4"/>
  <c r="F220" i="4"/>
  <c r="F204" i="4"/>
  <c r="F188" i="4"/>
  <c r="F172" i="4"/>
  <c r="F156" i="4"/>
  <c r="F140" i="4"/>
  <c r="F124" i="4"/>
  <c r="F108" i="4"/>
  <c r="F92" i="4"/>
  <c r="F76" i="4"/>
  <c r="F60" i="4"/>
  <c r="F44" i="4"/>
  <c r="F28" i="4"/>
  <c r="F12" i="4"/>
  <c r="F219" i="4"/>
  <c r="F203" i="4"/>
  <c r="F187" i="4"/>
  <c r="F171" i="4"/>
  <c r="F155" i="4"/>
  <c r="F139" i="4"/>
  <c r="F123" i="4"/>
  <c r="F107" i="4"/>
  <c r="F91" i="4"/>
  <c r="F75" i="4"/>
  <c r="F59" i="4"/>
  <c r="F43" i="4"/>
  <c r="F27" i="4"/>
  <c r="F11" i="4"/>
  <c r="F234" i="4"/>
  <c r="F218" i="4"/>
  <c r="F202" i="4"/>
  <c r="F186" i="4"/>
  <c r="F170" i="4"/>
  <c r="F154" i="4"/>
  <c r="F138" i="4"/>
  <c r="F122" i="4"/>
  <c r="F106" i="4"/>
  <c r="F90" i="4"/>
  <c r="F74" i="4"/>
  <c r="F58" i="4"/>
  <c r="F42" i="4"/>
  <c r="F26" i="4"/>
  <c r="F10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28" i="4"/>
  <c r="F212" i="4"/>
  <c r="F196" i="4"/>
  <c r="F180" i="4"/>
  <c r="F164" i="4"/>
  <c r="F148" i="4"/>
  <c r="F132" i="4"/>
  <c r="F116" i="4"/>
  <c r="F100" i="4"/>
  <c r="F84" i="4"/>
  <c r="F68" i="4"/>
  <c r="F52" i="4"/>
  <c r="F36" i="4"/>
  <c r="F20" i="4"/>
  <c r="F4" i="4"/>
  <c r="F227" i="4"/>
  <c r="F211" i="4"/>
  <c r="F195" i="4"/>
  <c r="F179" i="4"/>
  <c r="F163" i="4"/>
  <c r="F147" i="4"/>
  <c r="F131" i="4"/>
  <c r="F115" i="4"/>
  <c r="F99" i="4"/>
  <c r="F83" i="4"/>
  <c r="F67" i="4"/>
  <c r="F51" i="4"/>
  <c r="F35" i="4"/>
  <c r="F19" i="4"/>
  <c r="F3" i="4"/>
  <c r="F226" i="4"/>
  <c r="F210" i="4"/>
  <c r="F194" i="4"/>
  <c r="F178" i="4"/>
  <c r="F162" i="4"/>
  <c r="F146" i="4"/>
  <c r="F130" i="4"/>
  <c r="F114" i="4"/>
  <c r="F98" i="4"/>
  <c r="F82" i="4"/>
  <c r="F66" i="4"/>
  <c r="F50" i="4"/>
  <c r="F34" i="4"/>
  <c r="F18" i="4"/>
  <c r="T1" i="4"/>
  <c r="O2" i="4"/>
  <c r="P2" i="4"/>
  <c r="Q2" i="4"/>
  <c r="R2" i="4"/>
  <c r="S2" i="4"/>
  <c r="AB213" i="4" s="1"/>
  <c r="N10" i="4"/>
  <c r="N987" i="4"/>
  <c r="N988" i="4"/>
  <c r="N989" i="4"/>
  <c r="N986" i="4"/>
  <c r="N994" i="4"/>
  <c r="N995" i="4"/>
  <c r="N992" i="4"/>
  <c r="N993" i="4"/>
  <c r="N991" i="4"/>
  <c r="N990" i="4"/>
  <c r="N978" i="4"/>
  <c r="N970" i="4"/>
  <c r="N962" i="4"/>
  <c r="N954" i="4"/>
  <c r="N946" i="4"/>
  <c r="N938" i="4"/>
  <c r="N930" i="4"/>
  <c r="N922" i="4"/>
  <c r="N914" i="4"/>
  <c r="N906" i="4"/>
  <c r="N898" i="4"/>
  <c r="N890" i="4"/>
  <c r="N882" i="4"/>
  <c r="N874" i="4"/>
  <c r="N866" i="4"/>
  <c r="N858" i="4"/>
  <c r="N850" i="4"/>
  <c r="N842" i="4"/>
  <c r="N834" i="4"/>
  <c r="N826" i="4"/>
  <c r="N818" i="4"/>
  <c r="N810" i="4"/>
  <c r="N802" i="4"/>
  <c r="N794" i="4"/>
  <c r="N786" i="4"/>
  <c r="N778" i="4"/>
  <c r="N770" i="4"/>
  <c r="N762" i="4"/>
  <c r="N754" i="4"/>
  <c r="N746" i="4"/>
  <c r="N738" i="4"/>
  <c r="N730" i="4"/>
  <c r="N722" i="4"/>
  <c r="N714" i="4"/>
  <c r="N706" i="4"/>
  <c r="N698" i="4"/>
  <c r="N690" i="4"/>
  <c r="N682" i="4"/>
  <c r="N674" i="4"/>
  <c r="N666" i="4"/>
  <c r="N658" i="4"/>
  <c r="N650" i="4"/>
  <c r="N642" i="4"/>
  <c r="N634" i="4"/>
  <c r="N626" i="4"/>
  <c r="N618" i="4"/>
  <c r="N610" i="4"/>
  <c r="N602" i="4"/>
  <c r="N594" i="4"/>
  <c r="N586" i="4"/>
  <c r="N578" i="4"/>
  <c r="N570" i="4"/>
  <c r="N562" i="4"/>
  <c r="N554" i="4"/>
  <c r="N546" i="4"/>
  <c r="N538" i="4"/>
  <c r="N530" i="4"/>
  <c r="N522" i="4"/>
  <c r="N514" i="4"/>
  <c r="N506" i="4"/>
  <c r="N498" i="4"/>
  <c r="N490" i="4"/>
  <c r="N482" i="4"/>
  <c r="N474" i="4"/>
  <c r="N466" i="4"/>
  <c r="N458" i="4"/>
  <c r="N450" i="4"/>
  <c r="N442" i="4"/>
  <c r="N434" i="4"/>
  <c r="N426" i="4"/>
  <c r="N418" i="4"/>
  <c r="N410" i="4"/>
  <c r="N402" i="4"/>
  <c r="N394" i="4"/>
  <c r="N386" i="4"/>
  <c r="N378" i="4"/>
  <c r="N370" i="4"/>
  <c r="N362" i="4"/>
  <c r="N354" i="4"/>
  <c r="N346" i="4"/>
  <c r="N338" i="4"/>
  <c r="N330" i="4"/>
  <c r="N322" i="4"/>
  <c r="N314" i="4"/>
  <c r="N306" i="4"/>
  <c r="N298" i="4"/>
  <c r="N290" i="4"/>
  <c r="N282" i="4"/>
  <c r="N274" i="4"/>
  <c r="N266" i="4"/>
  <c r="N258" i="4"/>
  <c r="N250" i="4"/>
  <c r="N242" i="4"/>
  <c r="N234" i="4"/>
  <c r="N226" i="4"/>
  <c r="N985" i="4"/>
  <c r="N977" i="4"/>
  <c r="N969" i="4"/>
  <c r="N961" i="4"/>
  <c r="N953" i="4"/>
  <c r="N945" i="4"/>
  <c r="N937" i="4"/>
  <c r="N929" i="4"/>
  <c r="N921" i="4"/>
  <c r="N913" i="4"/>
  <c r="N905" i="4"/>
  <c r="N897" i="4"/>
  <c r="N889" i="4"/>
  <c r="N881" i="4"/>
  <c r="N873" i="4"/>
  <c r="N865" i="4"/>
  <c r="N857" i="4"/>
  <c r="N849" i="4"/>
  <c r="N841" i="4"/>
  <c r="N833" i="4"/>
  <c r="N825" i="4"/>
  <c r="N817" i="4"/>
  <c r="N809" i="4"/>
  <c r="N801" i="4"/>
  <c r="N793" i="4"/>
  <c r="N785" i="4"/>
  <c r="N777" i="4"/>
  <c r="N769" i="4"/>
  <c r="N761" i="4"/>
  <c r="N753" i="4"/>
  <c r="N745" i="4"/>
  <c r="N737" i="4"/>
  <c r="N729" i="4"/>
  <c r="N721" i="4"/>
  <c r="N713" i="4"/>
  <c r="N705" i="4"/>
  <c r="N697" i="4"/>
  <c r="N689" i="4"/>
  <c r="N681" i="4"/>
  <c r="N673" i="4"/>
  <c r="N665" i="4"/>
  <c r="N657" i="4"/>
  <c r="N649" i="4"/>
  <c r="N641" i="4"/>
  <c r="N633" i="4"/>
  <c r="N625" i="4"/>
  <c r="N617" i="4"/>
  <c r="N609" i="4"/>
  <c r="N601" i="4"/>
  <c r="N593" i="4"/>
  <c r="N585" i="4"/>
  <c r="N577" i="4"/>
  <c r="N569" i="4"/>
  <c r="N561" i="4"/>
  <c r="N553" i="4"/>
  <c r="N545" i="4"/>
  <c r="N537" i="4"/>
  <c r="N529" i="4"/>
  <c r="N521" i="4"/>
  <c r="N513" i="4"/>
  <c r="N505" i="4"/>
  <c r="N497" i="4"/>
  <c r="N489" i="4"/>
  <c r="N481" i="4"/>
  <c r="N473" i="4"/>
  <c r="N465" i="4"/>
  <c r="N457" i="4"/>
  <c r="N449" i="4"/>
  <c r="N441" i="4"/>
  <c r="N433" i="4"/>
  <c r="N425" i="4"/>
  <c r="N417" i="4"/>
  <c r="N409" i="4"/>
  <c r="N984" i="4"/>
  <c r="N974" i="4"/>
  <c r="N964" i="4"/>
  <c r="N952" i="4"/>
  <c r="N942" i="4"/>
  <c r="N932" i="4"/>
  <c r="N920" i="4"/>
  <c r="N910" i="4"/>
  <c r="N900" i="4"/>
  <c r="N888" i="4"/>
  <c r="N878" i="4"/>
  <c r="N868" i="4"/>
  <c r="N856" i="4"/>
  <c r="N846" i="4"/>
  <c r="N836" i="4"/>
  <c r="N824" i="4"/>
  <c r="N814" i="4"/>
  <c r="N804" i="4"/>
  <c r="N792" i="4"/>
  <c r="N782" i="4"/>
  <c r="N772" i="4"/>
  <c r="N760" i="4"/>
  <c r="N750" i="4"/>
  <c r="N740" i="4"/>
  <c r="N728" i="4"/>
  <c r="N718" i="4"/>
  <c r="N708" i="4"/>
  <c r="N696" i="4"/>
  <c r="N686" i="4"/>
  <c r="N676" i="4"/>
  <c r="N664" i="4"/>
  <c r="N654" i="4"/>
  <c r="N644" i="4"/>
  <c r="N632" i="4"/>
  <c r="N622" i="4"/>
  <c r="N612" i="4"/>
  <c r="N600" i="4"/>
  <c r="N590" i="4"/>
  <c r="N580" i="4"/>
  <c r="N568" i="4"/>
  <c r="N558" i="4"/>
  <c r="N548" i="4"/>
  <c r="N536" i="4"/>
  <c r="N526" i="4"/>
  <c r="N516" i="4"/>
  <c r="N504" i="4"/>
  <c r="N494" i="4"/>
  <c r="N484" i="4"/>
  <c r="N472" i="4"/>
  <c r="N462" i="4"/>
  <c r="N452" i="4"/>
  <c r="N440" i="4"/>
  <c r="N430" i="4"/>
  <c r="N420" i="4"/>
  <c r="N408" i="4"/>
  <c r="N399" i="4"/>
  <c r="N390" i="4"/>
  <c r="N381" i="4"/>
  <c r="N372" i="4"/>
  <c r="N363" i="4"/>
  <c r="N353" i="4"/>
  <c r="N344" i="4"/>
  <c r="N335" i="4"/>
  <c r="N326" i="4"/>
  <c r="N317" i="4"/>
  <c r="N308" i="4"/>
  <c r="N299" i="4"/>
  <c r="N289" i="4"/>
  <c r="N280" i="4"/>
  <c r="N271" i="4"/>
  <c r="N262" i="4"/>
  <c r="N253" i="4"/>
  <c r="N244" i="4"/>
  <c r="N235" i="4"/>
  <c r="N225" i="4"/>
  <c r="N217" i="4"/>
  <c r="N209" i="4"/>
  <c r="N201" i="4"/>
  <c r="N193" i="4"/>
  <c r="N185" i="4"/>
  <c r="N177" i="4"/>
  <c r="N169" i="4"/>
  <c r="N161" i="4"/>
  <c r="N153" i="4"/>
  <c r="N145" i="4"/>
  <c r="N137" i="4"/>
  <c r="N129" i="4"/>
  <c r="N121" i="4"/>
  <c r="N113" i="4"/>
  <c r="N105" i="4"/>
  <c r="N97" i="4"/>
  <c r="N89" i="4"/>
  <c r="N81" i="4"/>
  <c r="N73" i="4"/>
  <c r="N65" i="4"/>
  <c r="N57" i="4"/>
  <c r="N49" i="4"/>
  <c r="N41" i="4"/>
  <c r="N33" i="4"/>
  <c r="N25" i="4"/>
  <c r="N17" i="4"/>
  <c r="N8" i="4"/>
  <c r="N983" i="4"/>
  <c r="N973" i="4"/>
  <c r="N963" i="4"/>
  <c r="N951" i="4"/>
  <c r="N941" i="4"/>
  <c r="N931" i="4"/>
  <c r="N919" i="4"/>
  <c r="N909" i="4"/>
  <c r="N899" i="4"/>
  <c r="N887" i="4"/>
  <c r="N877" i="4"/>
  <c r="N867" i="4"/>
  <c r="N855" i="4"/>
  <c r="N845" i="4"/>
  <c r="N835" i="4"/>
  <c r="N823" i="4"/>
  <c r="N813" i="4"/>
  <c r="N803" i="4"/>
  <c r="N791" i="4"/>
  <c r="N781" i="4"/>
  <c r="N771" i="4"/>
  <c r="N759" i="4"/>
  <c r="N749" i="4"/>
  <c r="N739" i="4"/>
  <c r="N727" i="4"/>
  <c r="N717" i="4"/>
  <c r="N707" i="4"/>
  <c r="N695" i="4"/>
  <c r="N685" i="4"/>
  <c r="N675" i="4"/>
  <c r="N663" i="4"/>
  <c r="N653" i="4"/>
  <c r="N643" i="4"/>
  <c r="N631" i="4"/>
  <c r="N621" i="4"/>
  <c r="N611" i="4"/>
  <c r="N599" i="4"/>
  <c r="N589" i="4"/>
  <c r="N579" i="4"/>
  <c r="N567" i="4"/>
  <c r="N557" i="4"/>
  <c r="N547" i="4"/>
  <c r="N535" i="4"/>
  <c r="N525" i="4"/>
  <c r="N515" i="4"/>
  <c r="N503" i="4"/>
  <c r="N493" i="4"/>
  <c r="N483" i="4"/>
  <c r="N471" i="4"/>
  <c r="N461" i="4"/>
  <c r="N451" i="4"/>
  <c r="N439" i="4"/>
  <c r="N429" i="4"/>
  <c r="N419" i="4"/>
  <c r="N407" i="4"/>
  <c r="N398" i="4"/>
  <c r="N389" i="4"/>
  <c r="N380" i="4"/>
  <c r="N371" i="4"/>
  <c r="N361" i="4"/>
  <c r="N352" i="4"/>
  <c r="N343" i="4"/>
  <c r="N334" i="4"/>
  <c r="N325" i="4"/>
  <c r="N316" i="4"/>
  <c r="N307" i="4"/>
  <c r="N297" i="4"/>
  <c r="N288" i="4"/>
  <c r="N279" i="4"/>
  <c r="N270" i="4"/>
  <c r="N261" i="4"/>
  <c r="N252" i="4"/>
  <c r="N243" i="4"/>
  <c r="N233" i="4"/>
  <c r="N224" i="4"/>
  <c r="N216" i="4"/>
  <c r="N208" i="4"/>
  <c r="N200" i="4"/>
  <c r="N192" i="4"/>
  <c r="N184" i="4"/>
  <c r="N176" i="4"/>
  <c r="N168" i="4"/>
  <c r="N160" i="4"/>
  <c r="N152" i="4"/>
  <c r="N144" i="4"/>
  <c r="N136" i="4"/>
  <c r="N128" i="4"/>
  <c r="N120" i="4"/>
  <c r="N112" i="4"/>
  <c r="N104" i="4"/>
  <c r="N96" i="4"/>
  <c r="N88" i="4"/>
  <c r="N80" i="4"/>
  <c r="N72" i="4"/>
  <c r="N64" i="4"/>
  <c r="N56" i="4"/>
  <c r="N48" i="4"/>
  <c r="N40" i="4"/>
  <c r="N32" i="4"/>
  <c r="N24" i="4"/>
  <c r="N16" i="4"/>
  <c r="N7" i="4"/>
  <c r="N982" i="4"/>
  <c r="N968" i="4"/>
  <c r="N956" i="4"/>
  <c r="N940" i="4"/>
  <c r="N926" i="4"/>
  <c r="N912" i="4"/>
  <c r="N896" i="4"/>
  <c r="N884" i="4"/>
  <c r="N870" i="4"/>
  <c r="N854" i="4"/>
  <c r="N840" i="4"/>
  <c r="N828" i="4"/>
  <c r="N812" i="4"/>
  <c r="N798" i="4"/>
  <c r="N784" i="4"/>
  <c r="N768" i="4"/>
  <c r="N756" i="4"/>
  <c r="N742" i="4"/>
  <c r="N726" i="4"/>
  <c r="N712" i="4"/>
  <c r="N700" i="4"/>
  <c r="N684" i="4"/>
  <c r="N670" i="4"/>
  <c r="N656" i="4"/>
  <c r="N640" i="4"/>
  <c r="N628" i="4"/>
  <c r="N614" i="4"/>
  <c r="N598" i="4"/>
  <c r="N584" i="4"/>
  <c r="N572" i="4"/>
  <c r="N556" i="4"/>
  <c r="N542" i="4"/>
  <c r="N528" i="4"/>
  <c r="N512" i="4"/>
  <c r="N500" i="4"/>
  <c r="N486" i="4"/>
  <c r="N470" i="4"/>
  <c r="N456" i="4"/>
  <c r="N444" i="4"/>
  <c r="N428" i="4"/>
  <c r="N414" i="4"/>
  <c r="N401" i="4"/>
  <c r="N388" i="4"/>
  <c r="N376" i="4"/>
  <c r="N365" i="4"/>
  <c r="N351" i="4"/>
  <c r="N340" i="4"/>
  <c r="N328" i="4"/>
  <c r="N315" i="4"/>
  <c r="N303" i="4"/>
  <c r="N292" i="4"/>
  <c r="N278" i="4"/>
  <c r="N267" i="4"/>
  <c r="N255" i="4"/>
  <c r="N241" i="4"/>
  <c r="N230" i="4"/>
  <c r="N219" i="4"/>
  <c r="N207" i="4"/>
  <c r="N197" i="4"/>
  <c r="N187" i="4"/>
  <c r="N175" i="4"/>
  <c r="N165" i="4"/>
  <c r="N155" i="4"/>
  <c r="N143" i="4"/>
  <c r="N133" i="4"/>
  <c r="N123" i="4"/>
  <c r="N111" i="4"/>
  <c r="N101" i="4"/>
  <c r="N91" i="4"/>
  <c r="N79" i="4"/>
  <c r="N69" i="4"/>
  <c r="N59" i="4"/>
  <c r="N47" i="4"/>
  <c r="N37" i="4"/>
  <c r="N27" i="4"/>
  <c r="N15" i="4"/>
  <c r="N4" i="4"/>
  <c r="N981" i="4"/>
  <c r="N967" i="4"/>
  <c r="N955" i="4"/>
  <c r="N939" i="4"/>
  <c r="N925" i="4"/>
  <c r="N911" i="4"/>
  <c r="N895" i="4"/>
  <c r="N883" i="4"/>
  <c r="N869" i="4"/>
  <c r="N853" i="4"/>
  <c r="N839" i="4"/>
  <c r="N827" i="4"/>
  <c r="N811" i="4"/>
  <c r="N797" i="4"/>
  <c r="N783" i="4"/>
  <c r="N767" i="4"/>
  <c r="N755" i="4"/>
  <c r="N741" i="4"/>
  <c r="N725" i="4"/>
  <c r="N711" i="4"/>
  <c r="N699" i="4"/>
  <c r="N683" i="4"/>
  <c r="N669" i="4"/>
  <c r="N655" i="4"/>
  <c r="N639" i="4"/>
  <c r="N627" i="4"/>
  <c r="N613" i="4"/>
  <c r="N597" i="4"/>
  <c r="N583" i="4"/>
  <c r="N571" i="4"/>
  <c r="N555" i="4"/>
  <c r="N541" i="4"/>
  <c r="N527" i="4"/>
  <c r="N511" i="4"/>
  <c r="N499" i="4"/>
  <c r="N485" i="4"/>
  <c r="N469" i="4"/>
  <c r="N455" i="4"/>
  <c r="N443" i="4"/>
  <c r="N427" i="4"/>
  <c r="N413" i="4"/>
  <c r="N400" i="4"/>
  <c r="N387" i="4"/>
  <c r="N375" i="4"/>
  <c r="N364" i="4"/>
  <c r="N350" i="4"/>
  <c r="N339" i="4"/>
  <c r="N327" i="4"/>
  <c r="N313" i="4"/>
  <c r="N302" i="4"/>
  <c r="N291" i="4"/>
  <c r="N277" i="4"/>
  <c r="N265" i="4"/>
  <c r="N254" i="4"/>
  <c r="N240" i="4"/>
  <c r="N229" i="4"/>
  <c r="N218" i="4"/>
  <c r="N206" i="4"/>
  <c r="N196" i="4"/>
  <c r="N186" i="4"/>
  <c r="N174" i="4"/>
  <c r="N164" i="4"/>
  <c r="N154" i="4"/>
  <c r="N142" i="4"/>
  <c r="N132" i="4"/>
  <c r="N122" i="4"/>
  <c r="N110" i="4"/>
  <c r="N100" i="4"/>
  <c r="N90" i="4"/>
  <c r="N78" i="4"/>
  <c r="N68" i="4"/>
  <c r="N58" i="4"/>
  <c r="N46" i="4"/>
  <c r="N36" i="4"/>
  <c r="N26" i="4"/>
  <c r="N14" i="4"/>
  <c r="N3" i="4"/>
  <c r="N980" i="4"/>
  <c r="N966" i="4"/>
  <c r="N950" i="4"/>
  <c r="N936" i="4"/>
  <c r="N924" i="4"/>
  <c r="N908" i="4"/>
  <c r="N894" i="4"/>
  <c r="N880" i="4"/>
  <c r="N864" i="4"/>
  <c r="N852" i="4"/>
  <c r="N838" i="4"/>
  <c r="N822" i="4"/>
  <c r="N808" i="4"/>
  <c r="N796" i="4"/>
  <c r="N780" i="4"/>
  <c r="N766" i="4"/>
  <c r="N752" i="4"/>
  <c r="N736" i="4"/>
  <c r="N724" i="4"/>
  <c r="N710" i="4"/>
  <c r="N694" i="4"/>
  <c r="N680" i="4"/>
  <c r="N668" i="4"/>
  <c r="N652" i="4"/>
  <c r="N638" i="4"/>
  <c r="N624" i="4"/>
  <c r="N608" i="4"/>
  <c r="N596" i="4"/>
  <c r="N582" i="4"/>
  <c r="N566" i="4"/>
  <c r="N552" i="4"/>
  <c r="N540" i="4"/>
  <c r="N524" i="4"/>
  <c r="N510" i="4"/>
  <c r="N496" i="4"/>
  <c r="N480" i="4"/>
  <c r="N468" i="4"/>
  <c r="N454" i="4"/>
  <c r="N438" i="4"/>
  <c r="N424" i="4"/>
  <c r="N412" i="4"/>
  <c r="N397" i="4"/>
  <c r="N385" i="4"/>
  <c r="N374" i="4"/>
  <c r="N360" i="4"/>
  <c r="N349" i="4"/>
  <c r="N337" i="4"/>
  <c r="N324" i="4"/>
  <c r="N312" i="4"/>
  <c r="N301" i="4"/>
  <c r="N287" i="4"/>
  <c r="N276" i="4"/>
  <c r="N264" i="4"/>
  <c r="N251" i="4"/>
  <c r="N239" i="4"/>
  <c r="N228" i="4"/>
  <c r="N215" i="4"/>
  <c r="N205" i="4"/>
  <c r="N195" i="4"/>
  <c r="N183" i="4"/>
  <c r="N173" i="4"/>
  <c r="N163" i="4"/>
  <c r="N151" i="4"/>
  <c r="N141" i="4"/>
  <c r="N131" i="4"/>
  <c r="N119" i="4"/>
  <c r="N109" i="4"/>
  <c r="N99" i="4"/>
  <c r="N87" i="4"/>
  <c r="N77" i="4"/>
  <c r="N67" i="4"/>
  <c r="N55" i="4"/>
  <c r="N45" i="4"/>
  <c r="N35" i="4"/>
  <c r="N23" i="4"/>
  <c r="N13" i="4"/>
  <c r="N979" i="4"/>
  <c r="N965" i="4"/>
  <c r="N949" i="4"/>
  <c r="N935" i="4"/>
  <c r="N923" i="4"/>
  <c r="N907" i="4"/>
  <c r="N893" i="4"/>
  <c r="N879" i="4"/>
  <c r="N863" i="4"/>
  <c r="N851" i="4"/>
  <c r="N837" i="4"/>
  <c r="N821" i="4"/>
  <c r="N807" i="4"/>
  <c r="N795" i="4"/>
  <c r="N779" i="4"/>
  <c r="N765" i="4"/>
  <c r="N751" i="4"/>
  <c r="N735" i="4"/>
  <c r="N723" i="4"/>
  <c r="N709" i="4"/>
  <c r="N693" i="4"/>
  <c r="N679" i="4"/>
  <c r="N667" i="4"/>
  <c r="N651" i="4"/>
  <c r="N637" i="4"/>
  <c r="N623" i="4"/>
  <c r="N607" i="4"/>
  <c r="N595" i="4"/>
  <c r="N581" i="4"/>
  <c r="N565" i="4"/>
  <c r="N551" i="4"/>
  <c r="N539" i="4"/>
  <c r="N523" i="4"/>
  <c r="N509" i="4"/>
  <c r="N495" i="4"/>
  <c r="N479" i="4"/>
  <c r="N467" i="4"/>
  <c r="N453" i="4"/>
  <c r="N437" i="4"/>
  <c r="N423" i="4"/>
  <c r="N411" i="4"/>
  <c r="N396" i="4"/>
  <c r="N384" i="4"/>
  <c r="N373" i="4"/>
  <c r="N359" i="4"/>
  <c r="N348" i="4"/>
  <c r="N336" i="4"/>
  <c r="N323" i="4"/>
  <c r="N311" i="4"/>
  <c r="N300" i="4"/>
  <c r="N286" i="4"/>
  <c r="N275" i="4"/>
  <c r="N263" i="4"/>
  <c r="N249" i="4"/>
  <c r="N238" i="4"/>
  <c r="N227" i="4"/>
  <c r="N214" i="4"/>
  <c r="N204" i="4"/>
  <c r="N194" i="4"/>
  <c r="N182" i="4"/>
  <c r="N172" i="4"/>
  <c r="N162" i="4"/>
  <c r="N150" i="4"/>
  <c r="N140" i="4"/>
  <c r="N130" i="4"/>
  <c r="N118" i="4"/>
  <c r="N108" i="4"/>
  <c r="N98" i="4"/>
  <c r="N86" i="4"/>
  <c r="N76" i="4"/>
  <c r="N66" i="4"/>
  <c r="N54" i="4"/>
  <c r="N44" i="4"/>
  <c r="N34" i="4"/>
  <c r="N22" i="4"/>
  <c r="N12" i="4"/>
  <c r="N976" i="4"/>
  <c r="N960" i="4"/>
  <c r="N948" i="4"/>
  <c r="N934" i="4"/>
  <c r="N918" i="4"/>
  <c r="N904" i="4"/>
  <c r="N892" i="4"/>
  <c r="N876" i="4"/>
  <c r="N862" i="4"/>
  <c r="N848" i="4"/>
  <c r="N832" i="4"/>
  <c r="N820" i="4"/>
  <c r="N806" i="4"/>
  <c r="N790" i="4"/>
  <c r="N776" i="4"/>
  <c r="N764" i="4"/>
  <c r="N748" i="4"/>
  <c r="N734" i="4"/>
  <c r="N720" i="4"/>
  <c r="N704" i="4"/>
  <c r="N692" i="4"/>
  <c r="N678" i="4"/>
  <c r="N662" i="4"/>
  <c r="N648" i="4"/>
  <c r="N636" i="4"/>
  <c r="N620" i="4"/>
  <c r="N606" i="4"/>
  <c r="N592" i="4"/>
  <c r="N576" i="4"/>
  <c r="N564" i="4"/>
  <c r="N550" i="4"/>
  <c r="N534" i="4"/>
  <c r="N520" i="4"/>
  <c r="N508" i="4"/>
  <c r="N492" i="4"/>
  <c r="N478" i="4"/>
  <c r="N464" i="4"/>
  <c r="N448" i="4"/>
  <c r="N436" i="4"/>
  <c r="N422" i="4"/>
  <c r="N406" i="4"/>
  <c r="N395" i="4"/>
  <c r="N383" i="4"/>
  <c r="N369" i="4"/>
  <c r="N358" i="4"/>
  <c r="N347" i="4"/>
  <c r="N333" i="4"/>
  <c r="N321" i="4"/>
  <c r="N310" i="4"/>
  <c r="N296" i="4"/>
  <c r="N285" i="4"/>
  <c r="N273" i="4"/>
  <c r="N260" i="4"/>
  <c r="N248" i="4"/>
  <c r="N237" i="4"/>
  <c r="N223" i="4"/>
  <c r="N213" i="4"/>
  <c r="N203" i="4"/>
  <c r="N191" i="4"/>
  <c r="N181" i="4"/>
  <c r="N171" i="4"/>
  <c r="N159" i="4"/>
  <c r="N149" i="4"/>
  <c r="N139" i="4"/>
  <c r="N127" i="4"/>
  <c r="N117" i="4"/>
  <c r="N107" i="4"/>
  <c r="N95" i="4"/>
  <c r="N85" i="4"/>
  <c r="N75" i="4"/>
  <c r="N63" i="4"/>
  <c r="N53" i="4"/>
  <c r="N43" i="4"/>
  <c r="N31" i="4"/>
  <c r="N21" i="4"/>
  <c r="N11" i="4"/>
  <c r="N975" i="4"/>
  <c r="N959" i="4"/>
  <c r="N947" i="4"/>
  <c r="N933" i="4"/>
  <c r="N917" i="4"/>
  <c r="N903" i="4"/>
  <c r="N891" i="4"/>
  <c r="N875" i="4"/>
  <c r="N861" i="4"/>
  <c r="N847" i="4"/>
  <c r="N831" i="4"/>
  <c r="N819" i="4"/>
  <c r="N805" i="4"/>
  <c r="N789" i="4"/>
  <c r="N775" i="4"/>
  <c r="N763" i="4"/>
  <c r="N747" i="4"/>
  <c r="N733" i="4"/>
  <c r="N719" i="4"/>
  <c r="N703" i="4"/>
  <c r="N691" i="4"/>
  <c r="N677" i="4"/>
  <c r="N661" i="4"/>
  <c r="N647" i="4"/>
  <c r="N635" i="4"/>
  <c r="N619" i="4"/>
  <c r="N605" i="4"/>
  <c r="N591" i="4"/>
  <c r="N575" i="4"/>
  <c r="N563" i="4"/>
  <c r="N549" i="4"/>
  <c r="N533" i="4"/>
  <c r="N519" i="4"/>
  <c r="N507" i="4"/>
  <c r="N491" i="4"/>
  <c r="N477" i="4"/>
  <c r="N463" i="4"/>
  <c r="N447" i="4"/>
  <c r="N435" i="4"/>
  <c r="N421" i="4"/>
  <c r="N405" i="4"/>
  <c r="N393" i="4"/>
  <c r="N382" i="4"/>
  <c r="N368" i="4"/>
  <c r="N357" i="4"/>
  <c r="N345" i="4"/>
  <c r="N332" i="4"/>
  <c r="N320" i="4"/>
  <c r="N309" i="4"/>
  <c r="N295" i="4"/>
  <c r="N284" i="4"/>
  <c r="N272" i="4"/>
  <c r="N259" i="4"/>
  <c r="N247" i="4"/>
  <c r="N236" i="4"/>
  <c r="N222" i="4"/>
  <c r="N212" i="4"/>
  <c r="N202" i="4"/>
  <c r="N190" i="4"/>
  <c r="N180" i="4"/>
  <c r="N170" i="4"/>
  <c r="N158" i="4"/>
  <c r="N148" i="4"/>
  <c r="N138" i="4"/>
  <c r="N126" i="4"/>
  <c r="N116" i="4"/>
  <c r="N106" i="4"/>
  <c r="N94" i="4"/>
  <c r="N84" i="4"/>
  <c r="N74" i="4"/>
  <c r="N62" i="4"/>
  <c r="N52" i="4"/>
  <c r="N42" i="4"/>
  <c r="N30" i="4"/>
  <c r="N20" i="4"/>
  <c r="N9" i="4"/>
  <c r="N972" i="4"/>
  <c r="N958" i="4"/>
  <c r="N944" i="4"/>
  <c r="N928" i="4"/>
  <c r="N916" i="4"/>
  <c r="N902" i="4"/>
  <c r="N886" i="4"/>
  <c r="N872" i="4"/>
  <c r="N860" i="4"/>
  <c r="N844" i="4"/>
  <c r="N830" i="4"/>
  <c r="N816" i="4"/>
  <c r="N800" i="4"/>
  <c r="N788" i="4"/>
  <c r="N774" i="4"/>
  <c r="N758" i="4"/>
  <c r="N744" i="4"/>
  <c r="N732" i="4"/>
  <c r="N716" i="4"/>
  <c r="N702" i="4"/>
  <c r="N688" i="4"/>
  <c r="N672" i="4"/>
  <c r="N660" i="4"/>
  <c r="N646" i="4"/>
  <c r="N630" i="4"/>
  <c r="N616" i="4"/>
  <c r="N604" i="4"/>
  <c r="N588" i="4"/>
  <c r="N574" i="4"/>
  <c r="N560" i="4"/>
  <c r="N544" i="4"/>
  <c r="N532" i="4"/>
  <c r="N518" i="4"/>
  <c r="N502" i="4"/>
  <c r="N488" i="4"/>
  <c r="N476" i="4"/>
  <c r="N460" i="4"/>
  <c r="N446" i="4"/>
  <c r="N432" i="4"/>
  <c r="N416" i="4"/>
  <c r="N404" i="4"/>
  <c r="N392" i="4"/>
  <c r="N379" i="4"/>
  <c r="N367" i="4"/>
  <c r="N356" i="4"/>
  <c r="N342" i="4"/>
  <c r="N331" i="4"/>
  <c r="N319" i="4"/>
  <c r="N305" i="4"/>
  <c r="N294" i="4"/>
  <c r="N283" i="4"/>
  <c r="N269" i="4"/>
  <c r="N257" i="4"/>
  <c r="N246" i="4"/>
  <c r="N232" i="4"/>
  <c r="N221" i="4"/>
  <c r="N211" i="4"/>
  <c r="N199" i="4"/>
  <c r="N189" i="4"/>
  <c r="N179" i="4"/>
  <c r="N167" i="4"/>
  <c r="N157" i="4"/>
  <c r="N147" i="4"/>
  <c r="N135" i="4"/>
  <c r="N125" i="4"/>
  <c r="N115" i="4"/>
  <c r="N103" i="4"/>
  <c r="N93" i="4"/>
  <c r="N83" i="4"/>
  <c r="N71" i="4"/>
  <c r="N61" i="4"/>
  <c r="N51" i="4"/>
  <c r="N39" i="4"/>
  <c r="N29" i="4"/>
  <c r="N19" i="4"/>
  <c r="N6" i="4"/>
  <c r="N971" i="4"/>
  <c r="N957" i="4"/>
  <c r="N943" i="4"/>
  <c r="N927" i="4"/>
  <c r="N915" i="4"/>
  <c r="N901" i="4"/>
  <c r="N885" i="4"/>
  <c r="N871" i="4"/>
  <c r="N859" i="4"/>
  <c r="N843" i="4"/>
  <c r="N829" i="4"/>
  <c r="N815" i="4"/>
  <c r="N799" i="4"/>
  <c r="N787" i="4"/>
  <c r="N773" i="4"/>
  <c r="N757" i="4"/>
  <c r="N743" i="4"/>
  <c r="N731" i="4"/>
  <c r="N715" i="4"/>
  <c r="N701" i="4"/>
  <c r="N687" i="4"/>
  <c r="N671" i="4"/>
  <c r="N659" i="4"/>
  <c r="N645" i="4"/>
  <c r="N629" i="4"/>
  <c r="N615" i="4"/>
  <c r="N603" i="4"/>
  <c r="N587" i="4"/>
  <c r="N573" i="4"/>
  <c r="N559" i="4"/>
  <c r="N543" i="4"/>
  <c r="N531" i="4"/>
  <c r="N517" i="4"/>
  <c r="N501" i="4"/>
  <c r="N487" i="4"/>
  <c r="N475" i="4"/>
  <c r="N459" i="4"/>
  <c r="N445" i="4"/>
  <c r="N431" i="4"/>
  <c r="N415" i="4"/>
  <c r="N403" i="4"/>
  <c r="N391" i="4"/>
  <c r="N377" i="4"/>
  <c r="N366" i="4"/>
  <c r="N355" i="4"/>
  <c r="N341" i="4"/>
  <c r="N329" i="4"/>
  <c r="N318" i="4"/>
  <c r="N304" i="4"/>
  <c r="N293" i="4"/>
  <c r="N281" i="4"/>
  <c r="N268" i="4"/>
  <c r="N256" i="4"/>
  <c r="N245" i="4"/>
  <c r="N231" i="4"/>
  <c r="N220" i="4"/>
  <c r="N210" i="4"/>
  <c r="N198" i="4"/>
  <c r="N188" i="4"/>
  <c r="N178" i="4"/>
  <c r="N166" i="4"/>
  <c r="N156" i="4"/>
  <c r="N146" i="4"/>
  <c r="N134" i="4"/>
  <c r="N124" i="4"/>
  <c r="N114" i="4"/>
  <c r="N102" i="4"/>
  <c r="N92" i="4"/>
  <c r="N82" i="4"/>
  <c r="N70" i="4"/>
  <c r="N60" i="4"/>
  <c r="N50" i="4"/>
  <c r="N38" i="4"/>
  <c r="N28" i="4"/>
  <c r="N18" i="4"/>
  <c r="N5" i="4"/>
  <c r="H10" i="4"/>
  <c r="H991" i="4"/>
  <c r="H987" i="4"/>
  <c r="H988" i="4"/>
  <c r="H990" i="4"/>
  <c r="H992" i="4"/>
  <c r="H993" i="4"/>
  <c r="H994" i="4"/>
  <c r="H989" i="4"/>
  <c r="H986" i="4"/>
  <c r="H995" i="4"/>
  <c r="H980" i="4"/>
  <c r="H972" i="4"/>
  <c r="H964" i="4"/>
  <c r="H956" i="4"/>
  <c r="H948" i="4"/>
  <c r="H940" i="4"/>
  <c r="H932" i="4"/>
  <c r="H924" i="4"/>
  <c r="H916" i="4"/>
  <c r="H908" i="4"/>
  <c r="H900" i="4"/>
  <c r="H892" i="4"/>
  <c r="H884" i="4"/>
  <c r="H876" i="4"/>
  <c r="H868" i="4"/>
  <c r="H860" i="4"/>
  <c r="H852" i="4"/>
  <c r="H844" i="4"/>
  <c r="H836" i="4"/>
  <c r="H828" i="4"/>
  <c r="H820" i="4"/>
  <c r="H812" i="4"/>
  <c r="H804" i="4"/>
  <c r="H796" i="4"/>
  <c r="H788" i="4"/>
  <c r="H780" i="4"/>
  <c r="H772" i="4"/>
  <c r="H764" i="4"/>
  <c r="H756" i="4"/>
  <c r="H748" i="4"/>
  <c r="H740" i="4"/>
  <c r="H732" i="4"/>
  <c r="H724" i="4"/>
  <c r="H716" i="4"/>
  <c r="H708" i="4"/>
  <c r="H700" i="4"/>
  <c r="H692" i="4"/>
  <c r="H684" i="4"/>
  <c r="H676" i="4"/>
  <c r="H668" i="4"/>
  <c r="H660" i="4"/>
  <c r="H652" i="4"/>
  <c r="H644" i="4"/>
  <c r="H636" i="4"/>
  <c r="H628" i="4"/>
  <c r="H620" i="4"/>
  <c r="H612" i="4"/>
  <c r="H604" i="4"/>
  <c r="H596" i="4"/>
  <c r="H588" i="4"/>
  <c r="H580" i="4"/>
  <c r="H572" i="4"/>
  <c r="H564" i="4"/>
  <c r="H556" i="4"/>
  <c r="H548" i="4"/>
  <c r="H540" i="4"/>
  <c r="H532" i="4"/>
  <c r="H524" i="4"/>
  <c r="H516" i="4"/>
  <c r="H508" i="4"/>
  <c r="H500" i="4"/>
  <c r="H492" i="4"/>
  <c r="H484" i="4"/>
  <c r="H476" i="4"/>
  <c r="H468" i="4"/>
  <c r="H979" i="4"/>
  <c r="H971" i="4"/>
  <c r="H963" i="4"/>
  <c r="H955" i="4"/>
  <c r="H947" i="4"/>
  <c r="H939" i="4"/>
  <c r="H931" i="4"/>
  <c r="H923" i="4"/>
  <c r="H915" i="4"/>
  <c r="H907" i="4"/>
  <c r="H899" i="4"/>
  <c r="H891" i="4"/>
  <c r="H883" i="4"/>
  <c r="H875" i="4"/>
  <c r="H867" i="4"/>
  <c r="H859" i="4"/>
  <c r="H851" i="4"/>
  <c r="H843" i="4"/>
  <c r="H835" i="4"/>
  <c r="H827" i="4"/>
  <c r="H819" i="4"/>
  <c r="H811" i="4"/>
  <c r="H803" i="4"/>
  <c r="H795" i="4"/>
  <c r="H787" i="4"/>
  <c r="H779" i="4"/>
  <c r="H771" i="4"/>
  <c r="H763" i="4"/>
  <c r="H755" i="4"/>
  <c r="H747" i="4"/>
  <c r="H739" i="4"/>
  <c r="H731" i="4"/>
  <c r="H723" i="4"/>
  <c r="H715" i="4"/>
  <c r="H707" i="4"/>
  <c r="H699" i="4"/>
  <c r="H691" i="4"/>
  <c r="H683" i="4"/>
  <c r="H675" i="4"/>
  <c r="H667" i="4"/>
  <c r="H659" i="4"/>
  <c r="H651" i="4"/>
  <c r="H643" i="4"/>
  <c r="H635" i="4"/>
  <c r="H627" i="4"/>
  <c r="H619" i="4"/>
  <c r="H611" i="4"/>
  <c r="H603" i="4"/>
  <c r="H595" i="4"/>
  <c r="H587" i="4"/>
  <c r="H579" i="4"/>
  <c r="H571" i="4"/>
  <c r="H563" i="4"/>
  <c r="H555" i="4"/>
  <c r="H547" i="4"/>
  <c r="H539" i="4"/>
  <c r="H531" i="4"/>
  <c r="H523" i="4"/>
  <c r="H515" i="4"/>
  <c r="H507" i="4"/>
  <c r="H499" i="4"/>
  <c r="H491" i="4"/>
  <c r="H483" i="4"/>
  <c r="H475" i="4"/>
  <c r="H978" i="4"/>
  <c r="H970" i="4"/>
  <c r="H962" i="4"/>
  <c r="H954" i="4"/>
  <c r="H946" i="4"/>
  <c r="H938" i="4"/>
  <c r="H930" i="4"/>
  <c r="H922" i="4"/>
  <c r="H976" i="4"/>
  <c r="H965" i="4"/>
  <c r="H951" i="4"/>
  <c r="H937" i="4"/>
  <c r="H926" i="4"/>
  <c r="H913" i="4"/>
  <c r="H903" i="4"/>
  <c r="H893" i="4"/>
  <c r="H881" i="4"/>
  <c r="H871" i="4"/>
  <c r="H861" i="4"/>
  <c r="H849" i="4"/>
  <c r="H839" i="4"/>
  <c r="H829" i="4"/>
  <c r="H817" i="4"/>
  <c r="H807" i="4"/>
  <c r="H797" i="4"/>
  <c r="H785" i="4"/>
  <c r="H775" i="4"/>
  <c r="H765" i="4"/>
  <c r="H753" i="4"/>
  <c r="H743" i="4"/>
  <c r="H733" i="4"/>
  <c r="H721" i="4"/>
  <c r="H711" i="4"/>
  <c r="H701" i="4"/>
  <c r="H689" i="4"/>
  <c r="H679" i="4"/>
  <c r="H669" i="4"/>
  <c r="H657" i="4"/>
  <c r="H647" i="4"/>
  <c r="H637" i="4"/>
  <c r="H625" i="4"/>
  <c r="H615" i="4"/>
  <c r="H605" i="4"/>
  <c r="H593" i="4"/>
  <c r="H583" i="4"/>
  <c r="H573" i="4"/>
  <c r="H561" i="4"/>
  <c r="H551" i="4"/>
  <c r="H541" i="4"/>
  <c r="H529" i="4"/>
  <c r="H519" i="4"/>
  <c r="H509" i="4"/>
  <c r="H497" i="4"/>
  <c r="H487" i="4"/>
  <c r="H477" i="4"/>
  <c r="H466" i="4"/>
  <c r="H458" i="4"/>
  <c r="H450" i="4"/>
  <c r="H442" i="4"/>
  <c r="H434" i="4"/>
  <c r="H426" i="4"/>
  <c r="H418" i="4"/>
  <c r="H410" i="4"/>
  <c r="H402" i="4"/>
  <c r="H394" i="4"/>
  <c r="H386" i="4"/>
  <c r="H378" i="4"/>
  <c r="H370" i="4"/>
  <c r="H362" i="4"/>
  <c r="H354" i="4"/>
  <c r="H346" i="4"/>
  <c r="H338" i="4"/>
  <c r="H330" i="4"/>
  <c r="H322" i="4"/>
  <c r="H314" i="4"/>
  <c r="H306" i="4"/>
  <c r="H298" i="4"/>
  <c r="H290" i="4"/>
  <c r="H282" i="4"/>
  <c r="H274" i="4"/>
  <c r="H266" i="4"/>
  <c r="H258" i="4"/>
  <c r="H250" i="4"/>
  <c r="H242" i="4"/>
  <c r="H234" i="4"/>
  <c r="H226" i="4"/>
  <c r="H218" i="4"/>
  <c r="H210" i="4"/>
  <c r="H202" i="4"/>
  <c r="H194" i="4"/>
  <c r="H186" i="4"/>
  <c r="H178" i="4"/>
  <c r="H170" i="4"/>
  <c r="H162" i="4"/>
  <c r="H154" i="4"/>
  <c r="H146" i="4"/>
  <c r="H138" i="4"/>
  <c r="H130" i="4"/>
  <c r="H122" i="4"/>
  <c r="H114" i="4"/>
  <c r="H106" i="4"/>
  <c r="H98" i="4"/>
  <c r="H90" i="4"/>
  <c r="H82" i="4"/>
  <c r="H74" i="4"/>
  <c r="H66" i="4"/>
  <c r="H58" i="4"/>
  <c r="H50" i="4"/>
  <c r="H42" i="4"/>
  <c r="H34" i="4"/>
  <c r="H26" i="4"/>
  <c r="H18" i="4"/>
  <c r="H9" i="4"/>
  <c r="H975" i="4"/>
  <c r="H961" i="4"/>
  <c r="H950" i="4"/>
  <c r="H936" i="4"/>
  <c r="H925" i="4"/>
  <c r="H912" i="4"/>
  <c r="H902" i="4"/>
  <c r="H890" i="4"/>
  <c r="H880" i="4"/>
  <c r="H870" i="4"/>
  <c r="H858" i="4"/>
  <c r="H848" i="4"/>
  <c r="H838" i="4"/>
  <c r="H826" i="4"/>
  <c r="H816" i="4"/>
  <c r="H806" i="4"/>
  <c r="H794" i="4"/>
  <c r="H784" i="4"/>
  <c r="H774" i="4"/>
  <c r="H762" i="4"/>
  <c r="H752" i="4"/>
  <c r="H742" i="4"/>
  <c r="H730" i="4"/>
  <c r="H720" i="4"/>
  <c r="H710" i="4"/>
  <c r="H698" i="4"/>
  <c r="H688" i="4"/>
  <c r="H678" i="4"/>
  <c r="H666" i="4"/>
  <c r="H656" i="4"/>
  <c r="H646" i="4"/>
  <c r="H634" i="4"/>
  <c r="H624" i="4"/>
  <c r="H614" i="4"/>
  <c r="H602" i="4"/>
  <c r="H592" i="4"/>
  <c r="H582" i="4"/>
  <c r="H570" i="4"/>
  <c r="H560" i="4"/>
  <c r="H550" i="4"/>
  <c r="H538" i="4"/>
  <c r="H528" i="4"/>
  <c r="H518" i="4"/>
  <c r="H506" i="4"/>
  <c r="H496" i="4"/>
  <c r="H486" i="4"/>
  <c r="H474" i="4"/>
  <c r="H465" i="4"/>
  <c r="H457" i="4"/>
  <c r="H449" i="4"/>
  <c r="H441" i="4"/>
  <c r="H433" i="4"/>
  <c r="H425" i="4"/>
  <c r="H417" i="4"/>
  <c r="H409" i="4"/>
  <c r="H401" i="4"/>
  <c r="H393" i="4"/>
  <c r="H385" i="4"/>
  <c r="H377" i="4"/>
  <c r="H369" i="4"/>
  <c r="H361" i="4"/>
  <c r="H353" i="4"/>
  <c r="H345" i="4"/>
  <c r="H337" i="4"/>
  <c r="H329" i="4"/>
  <c r="H321" i="4"/>
  <c r="H313" i="4"/>
  <c r="H305" i="4"/>
  <c r="H297" i="4"/>
  <c r="H289" i="4"/>
  <c r="H281" i="4"/>
  <c r="H273" i="4"/>
  <c r="H265" i="4"/>
  <c r="H257" i="4"/>
  <c r="H249" i="4"/>
  <c r="H241" i="4"/>
  <c r="H233" i="4"/>
  <c r="H225" i="4"/>
  <c r="H217" i="4"/>
  <c r="H209" i="4"/>
  <c r="H201" i="4"/>
  <c r="H193" i="4"/>
  <c r="H185" i="4"/>
  <c r="H177" i="4"/>
  <c r="H169" i="4"/>
  <c r="H161" i="4"/>
  <c r="H153" i="4"/>
  <c r="H145" i="4"/>
  <c r="H137" i="4"/>
  <c r="H129" i="4"/>
  <c r="H121" i="4"/>
  <c r="H113" i="4"/>
  <c r="H105" i="4"/>
  <c r="H97" i="4"/>
  <c r="H89" i="4"/>
  <c r="H81" i="4"/>
  <c r="H73" i="4"/>
  <c r="H65" i="4"/>
  <c r="H57" i="4"/>
  <c r="H49" i="4"/>
  <c r="H41" i="4"/>
  <c r="H33" i="4"/>
  <c r="H25" i="4"/>
  <c r="H17" i="4"/>
  <c r="H8" i="4"/>
  <c r="H985" i="4"/>
  <c r="H974" i="4"/>
  <c r="H960" i="4"/>
  <c r="H949" i="4"/>
  <c r="H935" i="4"/>
  <c r="H921" i="4"/>
  <c r="H911" i="4"/>
  <c r="H901" i="4"/>
  <c r="H889" i="4"/>
  <c r="H879" i="4"/>
  <c r="H869" i="4"/>
  <c r="H857" i="4"/>
  <c r="H847" i="4"/>
  <c r="H837" i="4"/>
  <c r="H825" i="4"/>
  <c r="H815" i="4"/>
  <c r="H805" i="4"/>
  <c r="H793" i="4"/>
  <c r="H783" i="4"/>
  <c r="H773" i="4"/>
  <c r="H761" i="4"/>
  <c r="H751" i="4"/>
  <c r="H741" i="4"/>
  <c r="H729" i="4"/>
  <c r="H719" i="4"/>
  <c r="H709" i="4"/>
  <c r="H697" i="4"/>
  <c r="H687" i="4"/>
  <c r="H677" i="4"/>
  <c r="H665" i="4"/>
  <c r="H655" i="4"/>
  <c r="H645" i="4"/>
  <c r="H633" i="4"/>
  <c r="H623" i="4"/>
  <c r="H613" i="4"/>
  <c r="H601" i="4"/>
  <c r="H591" i="4"/>
  <c r="H581" i="4"/>
  <c r="H569" i="4"/>
  <c r="H559" i="4"/>
  <c r="H549" i="4"/>
  <c r="H537" i="4"/>
  <c r="H527" i="4"/>
  <c r="H517" i="4"/>
  <c r="H505" i="4"/>
  <c r="H495" i="4"/>
  <c r="H485" i="4"/>
  <c r="H473" i="4"/>
  <c r="H464" i="4"/>
  <c r="H456" i="4"/>
  <c r="H448" i="4"/>
  <c r="H440" i="4"/>
  <c r="H432" i="4"/>
  <c r="H424" i="4"/>
  <c r="H416" i="4"/>
  <c r="H408" i="4"/>
  <c r="H400" i="4"/>
  <c r="H392" i="4"/>
  <c r="H384" i="4"/>
  <c r="H376" i="4"/>
  <c r="H368" i="4"/>
  <c r="H360" i="4"/>
  <c r="H352" i="4"/>
  <c r="H344" i="4"/>
  <c r="H336" i="4"/>
  <c r="H328" i="4"/>
  <c r="H320" i="4"/>
  <c r="H312" i="4"/>
  <c r="H304" i="4"/>
  <c r="H296" i="4"/>
  <c r="H288" i="4"/>
  <c r="H280" i="4"/>
  <c r="H272" i="4"/>
  <c r="H264" i="4"/>
  <c r="H256" i="4"/>
  <c r="H248" i="4"/>
  <c r="H240" i="4"/>
  <c r="H232" i="4"/>
  <c r="H224" i="4"/>
  <c r="H216" i="4"/>
  <c r="H208" i="4"/>
  <c r="H200" i="4"/>
  <c r="H192" i="4"/>
  <c r="H184" i="4"/>
  <c r="H176" i="4"/>
  <c r="H168" i="4"/>
  <c r="H160" i="4"/>
  <c r="H152" i="4"/>
  <c r="H144" i="4"/>
  <c r="H136" i="4"/>
  <c r="H128" i="4"/>
  <c r="H120" i="4"/>
  <c r="H112" i="4"/>
  <c r="H104" i="4"/>
  <c r="H96" i="4"/>
  <c r="H88" i="4"/>
  <c r="H80" i="4"/>
  <c r="H72" i="4"/>
  <c r="H64" i="4"/>
  <c r="H56" i="4"/>
  <c r="H48" i="4"/>
  <c r="H40" i="4"/>
  <c r="H32" i="4"/>
  <c r="H24" i="4"/>
  <c r="H16" i="4"/>
  <c r="H7" i="4"/>
  <c r="H984" i="4"/>
  <c r="H973" i="4"/>
  <c r="H959" i="4"/>
  <c r="H945" i="4"/>
  <c r="H934" i="4"/>
  <c r="H920" i="4"/>
  <c r="H910" i="4"/>
  <c r="H898" i="4"/>
  <c r="H888" i="4"/>
  <c r="H878" i="4"/>
  <c r="H866" i="4"/>
  <c r="H856" i="4"/>
  <c r="H846" i="4"/>
  <c r="H834" i="4"/>
  <c r="H824" i="4"/>
  <c r="H814" i="4"/>
  <c r="H802" i="4"/>
  <c r="H792" i="4"/>
  <c r="H782" i="4"/>
  <c r="H770" i="4"/>
  <c r="H760" i="4"/>
  <c r="H750" i="4"/>
  <c r="H738" i="4"/>
  <c r="H728" i="4"/>
  <c r="H718" i="4"/>
  <c r="H706" i="4"/>
  <c r="H696" i="4"/>
  <c r="H686" i="4"/>
  <c r="H674" i="4"/>
  <c r="H664" i="4"/>
  <c r="H654" i="4"/>
  <c r="H642" i="4"/>
  <c r="H632" i="4"/>
  <c r="H622" i="4"/>
  <c r="H610" i="4"/>
  <c r="H983" i="4"/>
  <c r="H969" i="4"/>
  <c r="H958" i="4"/>
  <c r="H944" i="4"/>
  <c r="H933" i="4"/>
  <c r="H919" i="4"/>
  <c r="H909" i="4"/>
  <c r="H897" i="4"/>
  <c r="H887" i="4"/>
  <c r="H877" i="4"/>
  <c r="H865" i="4"/>
  <c r="H855" i="4"/>
  <c r="H845" i="4"/>
  <c r="H833" i="4"/>
  <c r="H823" i="4"/>
  <c r="H813" i="4"/>
  <c r="H801" i="4"/>
  <c r="H791" i="4"/>
  <c r="H781" i="4"/>
  <c r="H769" i="4"/>
  <c r="H759" i="4"/>
  <c r="H749" i="4"/>
  <c r="H737" i="4"/>
  <c r="H727" i="4"/>
  <c r="H717" i="4"/>
  <c r="H705" i="4"/>
  <c r="H695" i="4"/>
  <c r="H685" i="4"/>
  <c r="H673" i="4"/>
  <c r="H663" i="4"/>
  <c r="H653" i="4"/>
  <c r="H641" i="4"/>
  <c r="H631" i="4"/>
  <c r="H621" i="4"/>
  <c r="H609" i="4"/>
  <c r="H982" i="4"/>
  <c r="H968" i="4"/>
  <c r="H957" i="4"/>
  <c r="H943" i="4"/>
  <c r="H929" i="4"/>
  <c r="H918" i="4"/>
  <c r="H906" i="4"/>
  <c r="H896" i="4"/>
  <c r="H886" i="4"/>
  <c r="H874" i="4"/>
  <c r="H864" i="4"/>
  <c r="H854" i="4"/>
  <c r="H842" i="4"/>
  <c r="H832" i="4"/>
  <c r="H822" i="4"/>
  <c r="H810" i="4"/>
  <c r="H800" i="4"/>
  <c r="H790" i="4"/>
  <c r="H778" i="4"/>
  <c r="H768" i="4"/>
  <c r="H758" i="4"/>
  <c r="H746" i="4"/>
  <c r="H736" i="4"/>
  <c r="H726" i="4"/>
  <c r="H714" i="4"/>
  <c r="H704" i="4"/>
  <c r="H694" i="4"/>
  <c r="H682" i="4"/>
  <c r="H672" i="4"/>
  <c r="H662" i="4"/>
  <c r="H650" i="4"/>
  <c r="H640" i="4"/>
  <c r="H630" i="4"/>
  <c r="H618" i="4"/>
  <c r="H608" i="4"/>
  <c r="H981" i="4"/>
  <c r="H967" i="4"/>
  <c r="H953" i="4"/>
  <c r="H942" i="4"/>
  <c r="H928" i="4"/>
  <c r="H917" i="4"/>
  <c r="H905" i="4"/>
  <c r="H895" i="4"/>
  <c r="H885" i="4"/>
  <c r="H873" i="4"/>
  <c r="H863" i="4"/>
  <c r="H853" i="4"/>
  <c r="H841" i="4"/>
  <c r="H831" i="4"/>
  <c r="H821" i="4"/>
  <c r="H809" i="4"/>
  <c r="H799" i="4"/>
  <c r="H789" i="4"/>
  <c r="H777" i="4"/>
  <c r="H767" i="4"/>
  <c r="H757" i="4"/>
  <c r="H745" i="4"/>
  <c r="H735" i="4"/>
  <c r="H725" i="4"/>
  <c r="H713" i="4"/>
  <c r="H703" i="4"/>
  <c r="H693" i="4"/>
  <c r="H681" i="4"/>
  <c r="H671" i="4"/>
  <c r="H661" i="4"/>
  <c r="H649" i="4"/>
  <c r="H639" i="4"/>
  <c r="H629" i="4"/>
  <c r="H617" i="4"/>
  <c r="H607" i="4"/>
  <c r="H977" i="4"/>
  <c r="H966" i="4"/>
  <c r="H952" i="4"/>
  <c r="H941" i="4"/>
  <c r="H927" i="4"/>
  <c r="H914" i="4"/>
  <c r="H904" i="4"/>
  <c r="H894" i="4"/>
  <c r="H882" i="4"/>
  <c r="H872" i="4"/>
  <c r="H862" i="4"/>
  <c r="H850" i="4"/>
  <c r="H840" i="4"/>
  <c r="H830" i="4"/>
  <c r="H818" i="4"/>
  <c r="H808" i="4"/>
  <c r="H798" i="4"/>
  <c r="H786" i="4"/>
  <c r="H776" i="4"/>
  <c r="H766" i="4"/>
  <c r="H754" i="4"/>
  <c r="H744" i="4"/>
  <c r="H734" i="4"/>
  <c r="H722" i="4"/>
  <c r="H712" i="4"/>
  <c r="H702" i="4"/>
  <c r="H690" i="4"/>
  <c r="H680" i="4"/>
  <c r="H670" i="4"/>
  <c r="H658" i="4"/>
  <c r="H648" i="4"/>
  <c r="H638" i="4"/>
  <c r="H626" i="4"/>
  <c r="H616" i="4"/>
  <c r="H606" i="4"/>
  <c r="H594" i="4"/>
  <c r="H584" i="4"/>
  <c r="H574" i="4"/>
  <c r="H562" i="4"/>
  <c r="H552" i="4"/>
  <c r="H542" i="4"/>
  <c r="H530" i="4"/>
  <c r="H520" i="4"/>
  <c r="H510" i="4"/>
  <c r="H498" i="4"/>
  <c r="H488" i="4"/>
  <c r="H478" i="4"/>
  <c r="H467" i="4"/>
  <c r="H459" i="4"/>
  <c r="H451" i="4"/>
  <c r="H443" i="4"/>
  <c r="H435" i="4"/>
  <c r="H427" i="4"/>
  <c r="H419" i="4"/>
  <c r="H411" i="4"/>
  <c r="H403" i="4"/>
  <c r="H395" i="4"/>
  <c r="H387" i="4"/>
  <c r="H379" i="4"/>
  <c r="H371" i="4"/>
  <c r="H363" i="4"/>
  <c r="H355" i="4"/>
  <c r="H347" i="4"/>
  <c r="H339" i="4"/>
  <c r="H331" i="4"/>
  <c r="H323" i="4"/>
  <c r="H315" i="4"/>
  <c r="H307" i="4"/>
  <c r="H299" i="4"/>
  <c r="H291" i="4"/>
  <c r="H283" i="4"/>
  <c r="H275" i="4"/>
  <c r="H267" i="4"/>
  <c r="H259" i="4"/>
  <c r="H251" i="4"/>
  <c r="H243" i="4"/>
  <c r="H235" i="4"/>
  <c r="H227" i="4"/>
  <c r="H219" i="4"/>
  <c r="H211" i="4"/>
  <c r="H203" i="4"/>
  <c r="H195" i="4"/>
  <c r="H187" i="4"/>
  <c r="H179" i="4"/>
  <c r="H171" i="4"/>
  <c r="H163" i="4"/>
  <c r="H155" i="4"/>
  <c r="H147" i="4"/>
  <c r="H139" i="4"/>
  <c r="H131" i="4"/>
  <c r="H123" i="4"/>
  <c r="H115" i="4"/>
  <c r="H107" i="4"/>
  <c r="H99" i="4"/>
  <c r="H91" i="4"/>
  <c r="H83" i="4"/>
  <c r="H75" i="4"/>
  <c r="H67" i="4"/>
  <c r="H59" i="4"/>
  <c r="H51" i="4"/>
  <c r="H43" i="4"/>
  <c r="H35" i="4"/>
  <c r="H27" i="4"/>
  <c r="H19" i="4"/>
  <c r="H11" i="4"/>
  <c r="H589" i="4"/>
  <c r="H567" i="4"/>
  <c r="H545" i="4"/>
  <c r="H525" i="4"/>
  <c r="H503" i="4"/>
  <c r="H481" i="4"/>
  <c r="H462" i="4"/>
  <c r="H446" i="4"/>
  <c r="H430" i="4"/>
  <c r="H414" i="4"/>
  <c r="H398" i="4"/>
  <c r="H382" i="4"/>
  <c r="H366" i="4"/>
  <c r="H350" i="4"/>
  <c r="H334" i="4"/>
  <c r="H318" i="4"/>
  <c r="H302" i="4"/>
  <c r="H286" i="4"/>
  <c r="H270" i="4"/>
  <c r="H254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586" i="4"/>
  <c r="H566" i="4"/>
  <c r="H544" i="4"/>
  <c r="H522" i="4"/>
  <c r="H502" i="4"/>
  <c r="H480" i="4"/>
  <c r="H461" i="4"/>
  <c r="H445" i="4"/>
  <c r="H429" i="4"/>
  <c r="H413" i="4"/>
  <c r="H397" i="4"/>
  <c r="H381" i="4"/>
  <c r="H365" i="4"/>
  <c r="H349" i="4"/>
  <c r="H333" i="4"/>
  <c r="H317" i="4"/>
  <c r="H301" i="4"/>
  <c r="H285" i="4"/>
  <c r="H269" i="4"/>
  <c r="H253" i="4"/>
  <c r="H237" i="4"/>
  <c r="H221" i="4"/>
  <c r="H205" i="4"/>
  <c r="H189" i="4"/>
  <c r="H173" i="4"/>
  <c r="H157" i="4"/>
  <c r="H141" i="4"/>
  <c r="H125" i="4"/>
  <c r="H109" i="4"/>
  <c r="H93" i="4"/>
  <c r="H77" i="4"/>
  <c r="H61" i="4"/>
  <c r="H45" i="4"/>
  <c r="H29" i="4"/>
  <c r="H13" i="4"/>
  <c r="H585" i="4"/>
  <c r="H565" i="4"/>
  <c r="H543" i="4"/>
  <c r="H521" i="4"/>
  <c r="H501" i="4"/>
  <c r="H479" i="4"/>
  <c r="H460" i="4"/>
  <c r="H444" i="4"/>
  <c r="H428" i="4"/>
  <c r="H412" i="4"/>
  <c r="H396" i="4"/>
  <c r="H380" i="4"/>
  <c r="H364" i="4"/>
  <c r="H348" i="4"/>
  <c r="H332" i="4"/>
  <c r="H316" i="4"/>
  <c r="H300" i="4"/>
  <c r="H284" i="4"/>
  <c r="H268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600" i="4"/>
  <c r="H578" i="4"/>
  <c r="H558" i="4"/>
  <c r="H536" i="4"/>
  <c r="H514" i="4"/>
  <c r="H494" i="4"/>
  <c r="H472" i="4"/>
  <c r="H455" i="4"/>
  <c r="H439" i="4"/>
  <c r="H423" i="4"/>
  <c r="H407" i="4"/>
  <c r="H391" i="4"/>
  <c r="H375" i="4"/>
  <c r="H359" i="4"/>
  <c r="H343" i="4"/>
  <c r="H327" i="4"/>
  <c r="H311" i="4"/>
  <c r="H295" i="4"/>
  <c r="H279" i="4"/>
  <c r="H26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23" i="4"/>
  <c r="H6" i="4"/>
  <c r="H599" i="4"/>
  <c r="H577" i="4"/>
  <c r="H557" i="4"/>
  <c r="H535" i="4"/>
  <c r="H513" i="4"/>
  <c r="H493" i="4"/>
  <c r="H471" i="4"/>
  <c r="H454" i="4"/>
  <c r="H438" i="4"/>
  <c r="H422" i="4"/>
  <c r="H406" i="4"/>
  <c r="H390" i="4"/>
  <c r="H374" i="4"/>
  <c r="H358" i="4"/>
  <c r="H342" i="4"/>
  <c r="H326" i="4"/>
  <c r="H310" i="4"/>
  <c r="H294" i="4"/>
  <c r="H278" i="4"/>
  <c r="H262" i="4"/>
  <c r="H246" i="4"/>
  <c r="H230" i="4"/>
  <c r="H214" i="4"/>
  <c r="H198" i="4"/>
  <c r="H182" i="4"/>
  <c r="H166" i="4"/>
  <c r="H150" i="4"/>
  <c r="H134" i="4"/>
  <c r="H118" i="4"/>
  <c r="H102" i="4"/>
  <c r="H86" i="4"/>
  <c r="H70" i="4"/>
  <c r="H54" i="4"/>
  <c r="H38" i="4"/>
  <c r="H22" i="4"/>
  <c r="H5" i="4"/>
  <c r="H598" i="4"/>
  <c r="H576" i="4"/>
  <c r="H554" i="4"/>
  <c r="H534" i="4"/>
  <c r="H512" i="4"/>
  <c r="H490" i="4"/>
  <c r="H470" i="4"/>
  <c r="H453" i="4"/>
  <c r="H437" i="4"/>
  <c r="H421" i="4"/>
  <c r="H405" i="4"/>
  <c r="H389" i="4"/>
  <c r="H373" i="4"/>
  <c r="H357" i="4"/>
  <c r="H341" i="4"/>
  <c r="H325" i="4"/>
  <c r="H309" i="4"/>
  <c r="H293" i="4"/>
  <c r="H277" i="4"/>
  <c r="H261" i="4"/>
  <c r="H245" i="4"/>
  <c r="H229" i="4"/>
  <c r="H213" i="4"/>
  <c r="H197" i="4"/>
  <c r="H181" i="4"/>
  <c r="H165" i="4"/>
  <c r="H149" i="4"/>
  <c r="H133" i="4"/>
  <c r="H117" i="4"/>
  <c r="H101" i="4"/>
  <c r="H85" i="4"/>
  <c r="H69" i="4"/>
  <c r="H53" i="4"/>
  <c r="H37" i="4"/>
  <c r="H21" i="4"/>
  <c r="H4" i="4"/>
  <c r="H597" i="4"/>
  <c r="H575" i="4"/>
  <c r="H553" i="4"/>
  <c r="H533" i="4"/>
  <c r="H511" i="4"/>
  <c r="H489" i="4"/>
  <c r="H469" i="4"/>
  <c r="H452" i="4"/>
  <c r="H436" i="4"/>
  <c r="H420" i="4"/>
  <c r="H404" i="4"/>
  <c r="H388" i="4"/>
  <c r="H372" i="4"/>
  <c r="H356" i="4"/>
  <c r="H340" i="4"/>
  <c r="H324" i="4"/>
  <c r="H308" i="4"/>
  <c r="H292" i="4"/>
  <c r="H276" i="4"/>
  <c r="H260" i="4"/>
  <c r="H244" i="4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3" i="4"/>
  <c r="H590" i="4"/>
  <c r="H568" i="4"/>
  <c r="H546" i="4"/>
  <c r="H526" i="4"/>
  <c r="H504" i="4"/>
  <c r="H482" i="4"/>
  <c r="H463" i="4"/>
  <c r="H447" i="4"/>
  <c r="H431" i="4"/>
  <c r="H415" i="4"/>
  <c r="H399" i="4"/>
  <c r="H383" i="4"/>
  <c r="H367" i="4"/>
  <c r="H351" i="4"/>
  <c r="H335" i="4"/>
  <c r="H319" i="4"/>
  <c r="H303" i="4"/>
  <c r="H287" i="4"/>
  <c r="H271" i="4"/>
  <c r="H255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15" i="4"/>
  <c r="C988" i="4"/>
  <c r="C989" i="4"/>
  <c r="C990" i="4"/>
  <c r="C986" i="4"/>
  <c r="C987" i="4"/>
  <c r="C995" i="4"/>
  <c r="C992" i="4"/>
  <c r="C993" i="4"/>
  <c r="C991" i="4"/>
  <c r="C994" i="4"/>
  <c r="C980" i="4"/>
  <c r="C972" i="4"/>
  <c r="C964" i="4"/>
  <c r="C956" i="4"/>
  <c r="C979" i="4"/>
  <c r="C971" i="4"/>
  <c r="C963" i="4"/>
  <c r="C955" i="4"/>
  <c r="C985" i="4"/>
  <c r="C975" i="4"/>
  <c r="C965" i="4"/>
  <c r="C953" i="4"/>
  <c r="C945" i="4"/>
  <c r="C937" i="4"/>
  <c r="C929" i="4"/>
  <c r="C921" i="4"/>
  <c r="C913" i="4"/>
  <c r="C905" i="4"/>
  <c r="C897" i="4"/>
  <c r="C889" i="4"/>
  <c r="C881" i="4"/>
  <c r="C873" i="4"/>
  <c r="C865" i="4"/>
  <c r="C857" i="4"/>
  <c r="C849" i="4"/>
  <c r="C841" i="4"/>
  <c r="C833" i="4"/>
  <c r="C825" i="4"/>
  <c r="C817" i="4"/>
  <c r="C809" i="4"/>
  <c r="C801" i="4"/>
  <c r="C793" i="4"/>
  <c r="C785" i="4"/>
  <c r="C777" i="4"/>
  <c r="C769" i="4"/>
  <c r="C761" i="4"/>
  <c r="C753" i="4"/>
  <c r="C745" i="4"/>
  <c r="C737" i="4"/>
  <c r="C729" i="4"/>
  <c r="C721" i="4"/>
  <c r="C713" i="4"/>
  <c r="C705" i="4"/>
  <c r="C697" i="4"/>
  <c r="C689" i="4"/>
  <c r="C681" i="4"/>
  <c r="C673" i="4"/>
  <c r="C665" i="4"/>
  <c r="C657" i="4"/>
  <c r="C649" i="4"/>
  <c r="C641" i="4"/>
  <c r="C633" i="4"/>
  <c r="C625" i="4"/>
  <c r="C617" i="4"/>
  <c r="C609" i="4"/>
  <c r="C601" i="4"/>
  <c r="C593" i="4"/>
  <c r="C585" i="4"/>
  <c r="C577" i="4"/>
  <c r="C569" i="4"/>
  <c r="C561" i="4"/>
  <c r="C553" i="4"/>
  <c r="C545" i="4"/>
  <c r="C537" i="4"/>
  <c r="C529" i="4"/>
  <c r="C521" i="4"/>
  <c r="C513" i="4"/>
  <c r="C505" i="4"/>
  <c r="C497" i="4"/>
  <c r="C489" i="4"/>
  <c r="C481" i="4"/>
  <c r="C473" i="4"/>
  <c r="C465" i="4"/>
  <c r="C457" i="4"/>
  <c r="C449" i="4"/>
  <c r="C441" i="4"/>
  <c r="C433" i="4"/>
  <c r="C425" i="4"/>
  <c r="C417" i="4"/>
  <c r="C409" i="4"/>
  <c r="C401" i="4"/>
  <c r="C393" i="4"/>
  <c r="C385" i="4"/>
  <c r="C377" i="4"/>
  <c r="C369" i="4"/>
  <c r="C361" i="4"/>
  <c r="C353" i="4"/>
  <c r="C345" i="4"/>
  <c r="C337" i="4"/>
  <c r="C329" i="4"/>
  <c r="C321" i="4"/>
  <c r="C313" i="4"/>
  <c r="C305" i="4"/>
  <c r="C297" i="4"/>
  <c r="C289" i="4"/>
  <c r="C281" i="4"/>
  <c r="C273" i="4"/>
  <c r="C265" i="4"/>
  <c r="C257" i="4"/>
  <c r="C249" i="4"/>
  <c r="C241" i="4"/>
  <c r="C233" i="4"/>
  <c r="C225" i="4"/>
  <c r="C217" i="4"/>
  <c r="C209" i="4"/>
  <c r="C201" i="4"/>
  <c r="C193" i="4"/>
  <c r="C185" i="4"/>
  <c r="C177" i="4"/>
  <c r="C169" i="4"/>
  <c r="C161" i="4"/>
  <c r="C153" i="4"/>
  <c r="C145" i="4"/>
  <c r="C137" i="4"/>
  <c r="C129" i="4"/>
  <c r="C121" i="4"/>
  <c r="C113" i="4"/>
  <c r="C105" i="4"/>
  <c r="C97" i="4"/>
  <c r="C89" i="4"/>
  <c r="C81" i="4"/>
  <c r="C73" i="4"/>
  <c r="C65" i="4"/>
  <c r="C57" i="4"/>
  <c r="C49" i="4"/>
  <c r="C41" i="4"/>
  <c r="C33" i="4"/>
  <c r="C25" i="4"/>
  <c r="C17" i="4"/>
  <c r="C9" i="4"/>
  <c r="C984" i="4"/>
  <c r="C974" i="4"/>
  <c r="C962" i="4"/>
  <c r="C952" i="4"/>
  <c r="C944" i="4"/>
  <c r="C936" i="4"/>
  <c r="C928" i="4"/>
  <c r="C920" i="4"/>
  <c r="C912" i="4"/>
  <c r="C904" i="4"/>
  <c r="C896" i="4"/>
  <c r="C888" i="4"/>
  <c r="C880" i="4"/>
  <c r="C872" i="4"/>
  <c r="C864" i="4"/>
  <c r="C856" i="4"/>
  <c r="C848" i="4"/>
  <c r="C840" i="4"/>
  <c r="C832" i="4"/>
  <c r="C824" i="4"/>
  <c r="C816" i="4"/>
  <c r="C808" i="4"/>
  <c r="C800" i="4"/>
  <c r="C792" i="4"/>
  <c r="C784" i="4"/>
  <c r="C776" i="4"/>
  <c r="C768" i="4"/>
  <c r="C760" i="4"/>
  <c r="C752" i="4"/>
  <c r="C744" i="4"/>
  <c r="C736" i="4"/>
  <c r="C728" i="4"/>
  <c r="C720" i="4"/>
  <c r="C712" i="4"/>
  <c r="C704" i="4"/>
  <c r="C696" i="4"/>
  <c r="C688" i="4"/>
  <c r="C680" i="4"/>
  <c r="C672" i="4"/>
  <c r="C664" i="4"/>
  <c r="C656" i="4"/>
  <c r="C648" i="4"/>
  <c r="C640" i="4"/>
  <c r="C632" i="4"/>
  <c r="C624" i="4"/>
  <c r="C616" i="4"/>
  <c r="C608" i="4"/>
  <c r="C600" i="4"/>
  <c r="C592" i="4"/>
  <c r="C584" i="4"/>
  <c r="C576" i="4"/>
  <c r="C568" i="4"/>
  <c r="C560" i="4"/>
  <c r="C552" i="4"/>
  <c r="C544" i="4"/>
  <c r="C536" i="4"/>
  <c r="C528" i="4"/>
  <c r="C520" i="4"/>
  <c r="C512" i="4"/>
  <c r="C504" i="4"/>
  <c r="C496" i="4"/>
  <c r="C488" i="4"/>
  <c r="C480" i="4"/>
  <c r="C472" i="4"/>
  <c r="C464" i="4"/>
  <c r="C456" i="4"/>
  <c r="C448" i="4"/>
  <c r="C440" i="4"/>
  <c r="C432" i="4"/>
  <c r="C424" i="4"/>
  <c r="C416" i="4"/>
  <c r="C408" i="4"/>
  <c r="C400" i="4"/>
  <c r="C392" i="4"/>
  <c r="C384" i="4"/>
  <c r="C376" i="4"/>
  <c r="C368" i="4"/>
  <c r="C360" i="4"/>
  <c r="C352" i="4"/>
  <c r="C344" i="4"/>
  <c r="C336" i="4"/>
  <c r="C328" i="4"/>
  <c r="C320" i="4"/>
  <c r="C312" i="4"/>
  <c r="C304" i="4"/>
  <c r="C296" i="4"/>
  <c r="C288" i="4"/>
  <c r="C280" i="4"/>
  <c r="C272" i="4"/>
  <c r="C264" i="4"/>
  <c r="C256" i="4"/>
  <c r="C248" i="4"/>
  <c r="C240" i="4"/>
  <c r="C232" i="4"/>
  <c r="C224" i="4"/>
  <c r="C216" i="4"/>
  <c r="C208" i="4"/>
  <c r="C200" i="4"/>
  <c r="C192" i="4"/>
  <c r="C184" i="4"/>
  <c r="C176" i="4"/>
  <c r="C168" i="4"/>
  <c r="C160" i="4"/>
  <c r="C152" i="4"/>
  <c r="C144" i="4"/>
  <c r="C136" i="4"/>
  <c r="C128" i="4"/>
  <c r="C120" i="4"/>
  <c r="C112" i="4"/>
  <c r="C104" i="4"/>
  <c r="C96" i="4"/>
  <c r="C88" i="4"/>
  <c r="C80" i="4"/>
  <c r="C72" i="4"/>
  <c r="C64" i="4"/>
  <c r="C56" i="4"/>
  <c r="C48" i="4"/>
  <c r="C40" i="4"/>
  <c r="C32" i="4"/>
  <c r="C24" i="4"/>
  <c r="C16" i="4"/>
  <c r="C8" i="4"/>
  <c r="C983" i="4"/>
  <c r="C973" i="4"/>
  <c r="C961" i="4"/>
  <c r="C951" i="4"/>
  <c r="C943" i="4"/>
  <c r="C935" i="4"/>
  <c r="C927" i="4"/>
  <c r="C919" i="4"/>
  <c r="C911" i="4"/>
  <c r="C903" i="4"/>
  <c r="C895" i="4"/>
  <c r="C887" i="4"/>
  <c r="C879" i="4"/>
  <c r="C871" i="4"/>
  <c r="C863" i="4"/>
  <c r="C855" i="4"/>
  <c r="C847" i="4"/>
  <c r="C839" i="4"/>
  <c r="C831" i="4"/>
  <c r="C823" i="4"/>
  <c r="C815" i="4"/>
  <c r="C807" i="4"/>
  <c r="C799" i="4"/>
  <c r="C791" i="4"/>
  <c r="C783" i="4"/>
  <c r="C775" i="4"/>
  <c r="C767" i="4"/>
  <c r="C759" i="4"/>
  <c r="C751" i="4"/>
  <c r="C743" i="4"/>
  <c r="C735" i="4"/>
  <c r="C727" i="4"/>
  <c r="C719" i="4"/>
  <c r="C711" i="4"/>
  <c r="C703" i="4"/>
  <c r="C695" i="4"/>
  <c r="C687" i="4"/>
  <c r="C679" i="4"/>
  <c r="C671" i="4"/>
  <c r="C663" i="4"/>
  <c r="C655" i="4"/>
  <c r="C647" i="4"/>
  <c r="C639" i="4"/>
  <c r="C631" i="4"/>
  <c r="C623" i="4"/>
  <c r="C615" i="4"/>
  <c r="C607" i="4"/>
  <c r="C599" i="4"/>
  <c r="C591" i="4"/>
  <c r="C583" i="4"/>
  <c r="C575" i="4"/>
  <c r="C567" i="4"/>
  <c r="C559" i="4"/>
  <c r="C551" i="4"/>
  <c r="C543" i="4"/>
  <c r="C535" i="4"/>
  <c r="C527" i="4"/>
  <c r="C519" i="4"/>
  <c r="C511" i="4"/>
  <c r="C503" i="4"/>
  <c r="C495" i="4"/>
  <c r="C487" i="4"/>
  <c r="C479" i="4"/>
  <c r="C471" i="4"/>
  <c r="C463" i="4"/>
  <c r="C455" i="4"/>
  <c r="C447" i="4"/>
  <c r="C439" i="4"/>
  <c r="C431" i="4"/>
  <c r="C423" i="4"/>
  <c r="C415" i="4"/>
  <c r="C407" i="4"/>
  <c r="C399" i="4"/>
  <c r="C391" i="4"/>
  <c r="C383" i="4"/>
  <c r="C375" i="4"/>
  <c r="C367" i="4"/>
  <c r="C359" i="4"/>
  <c r="C351" i="4"/>
  <c r="C343" i="4"/>
  <c r="C335" i="4"/>
  <c r="C327" i="4"/>
  <c r="C319" i="4"/>
  <c r="C311" i="4"/>
  <c r="C303" i="4"/>
  <c r="C295" i="4"/>
  <c r="C287" i="4"/>
  <c r="C279" i="4"/>
  <c r="C271" i="4"/>
  <c r="C263" i="4"/>
  <c r="C255" i="4"/>
  <c r="C247" i="4"/>
  <c r="C239" i="4"/>
  <c r="C231" i="4"/>
  <c r="C223" i="4"/>
  <c r="C215" i="4"/>
  <c r="C207" i="4"/>
  <c r="C199" i="4"/>
  <c r="C191" i="4"/>
  <c r="C183" i="4"/>
  <c r="C175" i="4"/>
  <c r="C167" i="4"/>
  <c r="C159" i="4"/>
  <c r="C151" i="4"/>
  <c r="C143" i="4"/>
  <c r="C135" i="4"/>
  <c r="C127" i="4"/>
  <c r="C119" i="4"/>
  <c r="C111" i="4"/>
  <c r="C103" i="4"/>
  <c r="C95" i="4"/>
  <c r="C87" i="4"/>
  <c r="C79" i="4"/>
  <c r="C71" i="4"/>
  <c r="C63" i="4"/>
  <c r="C55" i="4"/>
  <c r="C47" i="4"/>
  <c r="C39" i="4"/>
  <c r="C31" i="4"/>
  <c r="C23" i="4"/>
  <c r="C15" i="4"/>
  <c r="C7" i="4"/>
  <c r="C982" i="4"/>
  <c r="C970" i="4"/>
  <c r="C960" i="4"/>
  <c r="C950" i="4"/>
  <c r="C942" i="4"/>
  <c r="C934" i="4"/>
  <c r="C926" i="4"/>
  <c r="C918" i="4"/>
  <c r="C910" i="4"/>
  <c r="C902" i="4"/>
  <c r="C894" i="4"/>
  <c r="C886" i="4"/>
  <c r="C878" i="4"/>
  <c r="C870" i="4"/>
  <c r="C862" i="4"/>
  <c r="C854" i="4"/>
  <c r="C846" i="4"/>
  <c r="C838" i="4"/>
  <c r="C830" i="4"/>
  <c r="C822" i="4"/>
  <c r="C814" i="4"/>
  <c r="C806" i="4"/>
  <c r="C798" i="4"/>
  <c r="C790" i="4"/>
  <c r="C782" i="4"/>
  <c r="C774" i="4"/>
  <c r="C766" i="4"/>
  <c r="C758" i="4"/>
  <c r="C750" i="4"/>
  <c r="C742" i="4"/>
  <c r="C734" i="4"/>
  <c r="C726" i="4"/>
  <c r="C718" i="4"/>
  <c r="C710" i="4"/>
  <c r="C702" i="4"/>
  <c r="C694" i="4"/>
  <c r="C686" i="4"/>
  <c r="C678" i="4"/>
  <c r="C670" i="4"/>
  <c r="C662" i="4"/>
  <c r="C654" i="4"/>
  <c r="C646" i="4"/>
  <c r="C638" i="4"/>
  <c r="C630" i="4"/>
  <c r="C622" i="4"/>
  <c r="C614" i="4"/>
  <c r="C606" i="4"/>
  <c r="C598" i="4"/>
  <c r="C590" i="4"/>
  <c r="C582" i="4"/>
  <c r="C574" i="4"/>
  <c r="C566" i="4"/>
  <c r="C558" i="4"/>
  <c r="C550" i="4"/>
  <c r="C542" i="4"/>
  <c r="C534" i="4"/>
  <c r="C526" i="4"/>
  <c r="C518" i="4"/>
  <c r="C510" i="4"/>
  <c r="C502" i="4"/>
  <c r="C494" i="4"/>
  <c r="C486" i="4"/>
  <c r="C478" i="4"/>
  <c r="C470" i="4"/>
  <c r="C462" i="4"/>
  <c r="C454" i="4"/>
  <c r="C446" i="4"/>
  <c r="C438" i="4"/>
  <c r="C430" i="4"/>
  <c r="C422" i="4"/>
  <c r="C414" i="4"/>
  <c r="C406" i="4"/>
  <c r="C398" i="4"/>
  <c r="C390" i="4"/>
  <c r="C382" i="4"/>
  <c r="C374" i="4"/>
  <c r="C366" i="4"/>
  <c r="C358" i="4"/>
  <c r="C350" i="4"/>
  <c r="C342" i="4"/>
  <c r="C334" i="4"/>
  <c r="C326" i="4"/>
  <c r="C318" i="4"/>
  <c r="C310" i="4"/>
  <c r="C302" i="4"/>
  <c r="C294" i="4"/>
  <c r="C286" i="4"/>
  <c r="C278" i="4"/>
  <c r="C270" i="4"/>
  <c r="C262" i="4"/>
  <c r="C254" i="4"/>
  <c r="C246" i="4"/>
  <c r="C238" i="4"/>
  <c r="C230" i="4"/>
  <c r="C222" i="4"/>
  <c r="C214" i="4"/>
  <c r="C206" i="4"/>
  <c r="C198" i="4"/>
  <c r="C190" i="4"/>
  <c r="C182" i="4"/>
  <c r="C174" i="4"/>
  <c r="C166" i="4"/>
  <c r="C158" i="4"/>
  <c r="C150" i="4"/>
  <c r="C142" i="4"/>
  <c r="C134" i="4"/>
  <c r="C126" i="4"/>
  <c r="C118" i="4"/>
  <c r="C110" i="4"/>
  <c r="C102" i="4"/>
  <c r="C94" i="4"/>
  <c r="C86" i="4"/>
  <c r="C78" i="4"/>
  <c r="C70" i="4"/>
  <c r="C62" i="4"/>
  <c r="C54" i="4"/>
  <c r="C46" i="4"/>
  <c r="C38" i="4"/>
  <c r="C30" i="4"/>
  <c r="C22" i="4"/>
  <c r="C14" i="4"/>
  <c r="C6" i="4"/>
  <c r="C981" i="4"/>
  <c r="C969" i="4"/>
  <c r="C959" i="4"/>
  <c r="C949" i="4"/>
  <c r="C941" i="4"/>
  <c r="C933" i="4"/>
  <c r="C925" i="4"/>
  <c r="C917" i="4"/>
  <c r="C909" i="4"/>
  <c r="C901" i="4"/>
  <c r="C893" i="4"/>
  <c r="C885" i="4"/>
  <c r="C877" i="4"/>
  <c r="C869" i="4"/>
  <c r="C861" i="4"/>
  <c r="C853" i="4"/>
  <c r="C845" i="4"/>
  <c r="C837" i="4"/>
  <c r="C829" i="4"/>
  <c r="C821" i="4"/>
  <c r="C813" i="4"/>
  <c r="C805" i="4"/>
  <c r="C797" i="4"/>
  <c r="C789" i="4"/>
  <c r="C781" i="4"/>
  <c r="C773" i="4"/>
  <c r="C765" i="4"/>
  <c r="C757" i="4"/>
  <c r="C749" i="4"/>
  <c r="C741" i="4"/>
  <c r="C733" i="4"/>
  <c r="C725" i="4"/>
  <c r="C717" i="4"/>
  <c r="C709" i="4"/>
  <c r="C701" i="4"/>
  <c r="C693" i="4"/>
  <c r="C685" i="4"/>
  <c r="C677" i="4"/>
  <c r="C669" i="4"/>
  <c r="C661" i="4"/>
  <c r="C653" i="4"/>
  <c r="C645" i="4"/>
  <c r="C637" i="4"/>
  <c r="C629" i="4"/>
  <c r="C621" i="4"/>
  <c r="C613" i="4"/>
  <c r="C605" i="4"/>
  <c r="C597" i="4"/>
  <c r="C589" i="4"/>
  <c r="C581" i="4"/>
  <c r="C573" i="4"/>
  <c r="C565" i="4"/>
  <c r="C557" i="4"/>
  <c r="C549" i="4"/>
  <c r="C541" i="4"/>
  <c r="C533" i="4"/>
  <c r="C525" i="4"/>
  <c r="C517" i="4"/>
  <c r="C509" i="4"/>
  <c r="C501" i="4"/>
  <c r="C493" i="4"/>
  <c r="C485" i="4"/>
  <c r="C477" i="4"/>
  <c r="C469" i="4"/>
  <c r="C461" i="4"/>
  <c r="C453" i="4"/>
  <c r="C445" i="4"/>
  <c r="C437" i="4"/>
  <c r="C429" i="4"/>
  <c r="C421" i="4"/>
  <c r="C413" i="4"/>
  <c r="C405" i="4"/>
  <c r="C397" i="4"/>
  <c r="C389" i="4"/>
  <c r="C381" i="4"/>
  <c r="C373" i="4"/>
  <c r="C365" i="4"/>
  <c r="C357" i="4"/>
  <c r="C349" i="4"/>
  <c r="C341" i="4"/>
  <c r="C333" i="4"/>
  <c r="C325" i="4"/>
  <c r="C317" i="4"/>
  <c r="C309" i="4"/>
  <c r="C301" i="4"/>
  <c r="C293" i="4"/>
  <c r="C285" i="4"/>
  <c r="C277" i="4"/>
  <c r="C269" i="4"/>
  <c r="C261" i="4"/>
  <c r="C253" i="4"/>
  <c r="C245" i="4"/>
  <c r="C237" i="4"/>
  <c r="C229" i="4"/>
  <c r="C221" i="4"/>
  <c r="C213" i="4"/>
  <c r="C205" i="4"/>
  <c r="C197" i="4"/>
  <c r="C189" i="4"/>
  <c r="C181" i="4"/>
  <c r="C173" i="4"/>
  <c r="C165" i="4"/>
  <c r="C157" i="4"/>
  <c r="C149" i="4"/>
  <c r="C141" i="4"/>
  <c r="C133" i="4"/>
  <c r="C125" i="4"/>
  <c r="C117" i="4"/>
  <c r="C109" i="4"/>
  <c r="C101" i="4"/>
  <c r="C93" i="4"/>
  <c r="C85" i="4"/>
  <c r="C77" i="4"/>
  <c r="C69" i="4"/>
  <c r="C61" i="4"/>
  <c r="C53" i="4"/>
  <c r="C45" i="4"/>
  <c r="C37" i="4"/>
  <c r="C29" i="4"/>
  <c r="C21" i="4"/>
  <c r="C13" i="4"/>
  <c r="C5" i="4"/>
  <c r="C978" i="4"/>
  <c r="C968" i="4"/>
  <c r="C958" i="4"/>
  <c r="C948" i="4"/>
  <c r="C940" i="4"/>
  <c r="C932" i="4"/>
  <c r="C924" i="4"/>
  <c r="C916" i="4"/>
  <c r="C908" i="4"/>
  <c r="C900" i="4"/>
  <c r="C892" i="4"/>
  <c r="C884" i="4"/>
  <c r="C876" i="4"/>
  <c r="C868" i="4"/>
  <c r="C860" i="4"/>
  <c r="C852" i="4"/>
  <c r="C844" i="4"/>
  <c r="C836" i="4"/>
  <c r="C828" i="4"/>
  <c r="C820" i="4"/>
  <c r="C812" i="4"/>
  <c r="C804" i="4"/>
  <c r="C796" i="4"/>
  <c r="C788" i="4"/>
  <c r="C780" i="4"/>
  <c r="C772" i="4"/>
  <c r="C764" i="4"/>
  <c r="C756" i="4"/>
  <c r="C748" i="4"/>
  <c r="C740" i="4"/>
  <c r="C732" i="4"/>
  <c r="C724" i="4"/>
  <c r="C716" i="4"/>
  <c r="C708" i="4"/>
  <c r="C700" i="4"/>
  <c r="C692" i="4"/>
  <c r="C684" i="4"/>
  <c r="C676" i="4"/>
  <c r="C668" i="4"/>
  <c r="C660" i="4"/>
  <c r="C652" i="4"/>
  <c r="C644" i="4"/>
  <c r="C636" i="4"/>
  <c r="C628" i="4"/>
  <c r="C620" i="4"/>
  <c r="C612" i="4"/>
  <c r="C604" i="4"/>
  <c r="C596" i="4"/>
  <c r="C588" i="4"/>
  <c r="C580" i="4"/>
  <c r="C572" i="4"/>
  <c r="C564" i="4"/>
  <c r="C556" i="4"/>
  <c r="C548" i="4"/>
  <c r="C540" i="4"/>
  <c r="C532" i="4"/>
  <c r="C524" i="4"/>
  <c r="C516" i="4"/>
  <c r="C508" i="4"/>
  <c r="C500" i="4"/>
  <c r="C492" i="4"/>
  <c r="C484" i="4"/>
  <c r="C476" i="4"/>
  <c r="C468" i="4"/>
  <c r="C460" i="4"/>
  <c r="C452" i="4"/>
  <c r="C444" i="4"/>
  <c r="C436" i="4"/>
  <c r="C428" i="4"/>
  <c r="C420" i="4"/>
  <c r="C412" i="4"/>
  <c r="C404" i="4"/>
  <c r="C396" i="4"/>
  <c r="C388" i="4"/>
  <c r="C380" i="4"/>
  <c r="C372" i="4"/>
  <c r="C364" i="4"/>
  <c r="C356" i="4"/>
  <c r="C348" i="4"/>
  <c r="C340" i="4"/>
  <c r="C332" i="4"/>
  <c r="C324" i="4"/>
  <c r="C316" i="4"/>
  <c r="C308" i="4"/>
  <c r="C300" i="4"/>
  <c r="C292" i="4"/>
  <c r="C284" i="4"/>
  <c r="C276" i="4"/>
  <c r="C268" i="4"/>
  <c r="C260" i="4"/>
  <c r="C252" i="4"/>
  <c r="C244" i="4"/>
  <c r="C236" i="4"/>
  <c r="C228" i="4"/>
  <c r="C220" i="4"/>
  <c r="C212" i="4"/>
  <c r="C204" i="4"/>
  <c r="C196" i="4"/>
  <c r="C188" i="4"/>
  <c r="C180" i="4"/>
  <c r="C172" i="4"/>
  <c r="C164" i="4"/>
  <c r="C156" i="4"/>
  <c r="C148" i="4"/>
  <c r="C140" i="4"/>
  <c r="C132" i="4"/>
  <c r="C124" i="4"/>
  <c r="C116" i="4"/>
  <c r="C108" i="4"/>
  <c r="C100" i="4"/>
  <c r="C92" i="4"/>
  <c r="C84" i="4"/>
  <c r="C76" i="4"/>
  <c r="C68" i="4"/>
  <c r="C60" i="4"/>
  <c r="C52" i="4"/>
  <c r="C44" i="4"/>
  <c r="C36" i="4"/>
  <c r="C28" i="4"/>
  <c r="C20" i="4"/>
  <c r="C12" i="4"/>
  <c r="C4" i="4"/>
  <c r="C977" i="4"/>
  <c r="C967" i="4"/>
  <c r="C957" i="4"/>
  <c r="C947" i="4"/>
  <c r="C939" i="4"/>
  <c r="C931" i="4"/>
  <c r="C923" i="4"/>
  <c r="C915" i="4"/>
  <c r="C907" i="4"/>
  <c r="C899" i="4"/>
  <c r="C891" i="4"/>
  <c r="C883" i="4"/>
  <c r="C875" i="4"/>
  <c r="C867" i="4"/>
  <c r="C859" i="4"/>
  <c r="C851" i="4"/>
  <c r="C843" i="4"/>
  <c r="C835" i="4"/>
  <c r="C827" i="4"/>
  <c r="C819" i="4"/>
  <c r="C811" i="4"/>
  <c r="C803" i="4"/>
  <c r="C795" i="4"/>
  <c r="C787" i="4"/>
  <c r="C779" i="4"/>
  <c r="C771" i="4"/>
  <c r="C763" i="4"/>
  <c r="C755" i="4"/>
  <c r="C747" i="4"/>
  <c r="C739" i="4"/>
  <c r="C731" i="4"/>
  <c r="C723" i="4"/>
  <c r="C715" i="4"/>
  <c r="C707" i="4"/>
  <c r="C699" i="4"/>
  <c r="C691" i="4"/>
  <c r="C683" i="4"/>
  <c r="C675" i="4"/>
  <c r="C667" i="4"/>
  <c r="C659" i="4"/>
  <c r="C651" i="4"/>
  <c r="C643" i="4"/>
  <c r="C635" i="4"/>
  <c r="C627" i="4"/>
  <c r="C619" i="4"/>
  <c r="C611" i="4"/>
  <c r="C603" i="4"/>
  <c r="C595" i="4"/>
  <c r="C587" i="4"/>
  <c r="C579" i="4"/>
  <c r="C571" i="4"/>
  <c r="C563" i="4"/>
  <c r="C555" i="4"/>
  <c r="C547" i="4"/>
  <c r="C539" i="4"/>
  <c r="C531" i="4"/>
  <c r="C523" i="4"/>
  <c r="C515" i="4"/>
  <c r="C507" i="4"/>
  <c r="C499" i="4"/>
  <c r="C491" i="4"/>
  <c r="C483" i="4"/>
  <c r="C475" i="4"/>
  <c r="C467" i="4"/>
  <c r="C459" i="4"/>
  <c r="C451" i="4"/>
  <c r="C443" i="4"/>
  <c r="C435" i="4"/>
  <c r="C427" i="4"/>
  <c r="C419" i="4"/>
  <c r="C411" i="4"/>
  <c r="C403" i="4"/>
  <c r="C395" i="4"/>
  <c r="C387" i="4"/>
  <c r="C379" i="4"/>
  <c r="C371" i="4"/>
  <c r="C363" i="4"/>
  <c r="C355" i="4"/>
  <c r="C347" i="4"/>
  <c r="C339" i="4"/>
  <c r="C331" i="4"/>
  <c r="C323" i="4"/>
  <c r="C315" i="4"/>
  <c r="C307" i="4"/>
  <c r="C299" i="4"/>
  <c r="C291" i="4"/>
  <c r="C283" i="4"/>
  <c r="C275" i="4"/>
  <c r="C267" i="4"/>
  <c r="C259" i="4"/>
  <c r="C251" i="4"/>
  <c r="C243" i="4"/>
  <c r="C235" i="4"/>
  <c r="C227" i="4"/>
  <c r="C219" i="4"/>
  <c r="C211" i="4"/>
  <c r="C203" i="4"/>
  <c r="C195" i="4"/>
  <c r="C187" i="4"/>
  <c r="C179" i="4"/>
  <c r="C171" i="4"/>
  <c r="C163" i="4"/>
  <c r="C155" i="4"/>
  <c r="C147" i="4"/>
  <c r="C139" i="4"/>
  <c r="C131" i="4"/>
  <c r="C123" i="4"/>
  <c r="C115" i="4"/>
  <c r="C107" i="4"/>
  <c r="C99" i="4"/>
  <c r="C91" i="4"/>
  <c r="C83" i="4"/>
  <c r="C75" i="4"/>
  <c r="C67" i="4"/>
  <c r="C59" i="4"/>
  <c r="C51" i="4"/>
  <c r="C43" i="4"/>
  <c r="C35" i="4"/>
  <c r="C27" i="4"/>
  <c r="C19" i="4"/>
  <c r="C11" i="4"/>
  <c r="C3" i="4"/>
  <c r="C976" i="4"/>
  <c r="C966" i="4"/>
  <c r="C954" i="4"/>
  <c r="C946" i="4"/>
  <c r="C938" i="4"/>
  <c r="C930" i="4"/>
  <c r="C922" i="4"/>
  <c r="C914" i="4"/>
  <c r="C906" i="4"/>
  <c r="C898" i="4"/>
  <c r="C890" i="4"/>
  <c r="C882" i="4"/>
  <c r="C874" i="4"/>
  <c r="C866" i="4"/>
  <c r="C858" i="4"/>
  <c r="C850" i="4"/>
  <c r="C842" i="4"/>
  <c r="C834" i="4"/>
  <c r="C826" i="4"/>
  <c r="C818" i="4"/>
  <c r="C810" i="4"/>
  <c r="C802" i="4"/>
  <c r="C794" i="4"/>
  <c r="C786" i="4"/>
  <c r="C778" i="4"/>
  <c r="C770" i="4"/>
  <c r="C762" i="4"/>
  <c r="C754" i="4"/>
  <c r="C746" i="4"/>
  <c r="C738" i="4"/>
  <c r="C730" i="4"/>
  <c r="C722" i="4"/>
  <c r="C714" i="4"/>
  <c r="C706" i="4"/>
  <c r="C698" i="4"/>
  <c r="C690" i="4"/>
  <c r="C682" i="4"/>
  <c r="C674" i="4"/>
  <c r="C666" i="4"/>
  <c r="C658" i="4"/>
  <c r="C650" i="4"/>
  <c r="C642" i="4"/>
  <c r="C634" i="4"/>
  <c r="C626" i="4"/>
  <c r="C618" i="4"/>
  <c r="C610" i="4"/>
  <c r="C602" i="4"/>
  <c r="C594" i="4"/>
  <c r="C586" i="4"/>
  <c r="C578" i="4"/>
  <c r="C570" i="4"/>
  <c r="C562" i="4"/>
  <c r="C554" i="4"/>
  <c r="C546" i="4"/>
  <c r="C538" i="4"/>
  <c r="C530" i="4"/>
  <c r="C522" i="4"/>
  <c r="C514" i="4"/>
  <c r="C506" i="4"/>
  <c r="C498" i="4"/>
  <c r="C490" i="4"/>
  <c r="C482" i="4"/>
  <c r="C474" i="4"/>
  <c r="C466" i="4"/>
  <c r="C458" i="4"/>
  <c r="C450" i="4"/>
  <c r="C442" i="4"/>
  <c r="C434" i="4"/>
  <c r="C426" i="4"/>
  <c r="C418" i="4"/>
  <c r="C410" i="4"/>
  <c r="C402" i="4"/>
  <c r="C394" i="4"/>
  <c r="C386" i="4"/>
  <c r="C378" i="4"/>
  <c r="C370" i="4"/>
  <c r="C362" i="4"/>
  <c r="C354" i="4"/>
  <c r="C346" i="4"/>
  <c r="C338" i="4"/>
  <c r="C330" i="4"/>
  <c r="C322" i="4"/>
  <c r="C314" i="4"/>
  <c r="C306" i="4"/>
  <c r="C298" i="4"/>
  <c r="C290" i="4"/>
  <c r="C282" i="4"/>
  <c r="C274" i="4"/>
  <c r="C266" i="4"/>
  <c r="C258" i="4"/>
  <c r="C250" i="4"/>
  <c r="C242" i="4"/>
  <c r="C234" i="4"/>
  <c r="C226" i="4"/>
  <c r="C218" i="4"/>
  <c r="C210" i="4"/>
  <c r="C202" i="4"/>
  <c r="C194" i="4"/>
  <c r="C186" i="4"/>
  <c r="C178" i="4"/>
  <c r="C170" i="4"/>
  <c r="C162" i="4"/>
  <c r="C154" i="4"/>
  <c r="C146" i="4"/>
  <c r="C138" i="4"/>
  <c r="C130" i="4"/>
  <c r="C122" i="4"/>
  <c r="C114" i="4"/>
  <c r="C106" i="4"/>
  <c r="C98" i="4"/>
  <c r="C90" i="4"/>
  <c r="C82" i="4"/>
  <c r="C74" i="4"/>
  <c r="C66" i="4"/>
  <c r="C58" i="4"/>
  <c r="C50" i="4"/>
  <c r="C42" i="4"/>
  <c r="C34" i="4"/>
  <c r="C26" i="4"/>
  <c r="C18" i="4"/>
  <c r="C10" i="4"/>
  <c r="U993" i="4"/>
  <c r="U986" i="4"/>
  <c r="U987" i="4"/>
  <c r="U995" i="4"/>
  <c r="U989" i="4"/>
  <c r="U990" i="4"/>
  <c r="U992" i="4"/>
  <c r="U994" i="4"/>
  <c r="U991" i="4"/>
  <c r="U988" i="4"/>
  <c r="U979" i="4"/>
  <c r="U971" i="4"/>
  <c r="U963" i="4"/>
  <c r="U955" i="4"/>
  <c r="U947" i="4"/>
  <c r="U939" i="4"/>
  <c r="U931" i="4"/>
  <c r="U923" i="4"/>
  <c r="U915" i="4"/>
  <c r="U907" i="4"/>
  <c r="U899" i="4"/>
  <c r="U891" i="4"/>
  <c r="U883" i="4"/>
  <c r="U875" i="4"/>
  <c r="U867" i="4"/>
  <c r="U859" i="4"/>
  <c r="U851" i="4"/>
  <c r="U843" i="4"/>
  <c r="U835" i="4"/>
  <c r="U827" i="4"/>
  <c r="U819" i="4"/>
  <c r="U811" i="4"/>
  <c r="U803" i="4"/>
  <c r="U795" i="4"/>
  <c r="U787" i="4"/>
  <c r="U779" i="4"/>
  <c r="U771" i="4"/>
  <c r="U763" i="4"/>
  <c r="U755" i="4"/>
  <c r="U747" i="4"/>
  <c r="U739" i="4"/>
  <c r="U731" i="4"/>
  <c r="U723" i="4"/>
  <c r="U715" i="4"/>
  <c r="U707" i="4"/>
  <c r="U699" i="4"/>
  <c r="U691" i="4"/>
  <c r="U683" i="4"/>
  <c r="U675" i="4"/>
  <c r="U667" i="4"/>
  <c r="U659" i="4"/>
  <c r="U651" i="4"/>
  <c r="U643" i="4"/>
  <c r="U635" i="4"/>
  <c r="U627" i="4"/>
  <c r="U619" i="4"/>
  <c r="U611" i="4"/>
  <c r="U603" i="4"/>
  <c r="U595" i="4"/>
  <c r="U587" i="4"/>
  <c r="U579" i="4"/>
  <c r="U571" i="4"/>
  <c r="U563" i="4"/>
  <c r="U555" i="4"/>
  <c r="U547" i="4"/>
  <c r="U539" i="4"/>
  <c r="U531" i="4"/>
  <c r="U523" i="4"/>
  <c r="U515" i="4"/>
  <c r="U507" i="4"/>
  <c r="U499" i="4"/>
  <c r="U491" i="4"/>
  <c r="U483" i="4"/>
  <c r="U475" i="4"/>
  <c r="U467" i="4"/>
  <c r="U459" i="4"/>
  <c r="U451" i="4"/>
  <c r="U443" i="4"/>
  <c r="U435" i="4"/>
  <c r="U427" i="4"/>
  <c r="U419" i="4"/>
  <c r="U411" i="4"/>
  <c r="U403" i="4"/>
  <c r="U395" i="4"/>
  <c r="U387" i="4"/>
  <c r="U379" i="4"/>
  <c r="U371" i="4"/>
  <c r="U363" i="4"/>
  <c r="U355" i="4"/>
  <c r="U347" i="4"/>
  <c r="U339" i="4"/>
  <c r="U331" i="4"/>
  <c r="U323" i="4"/>
  <c r="U315" i="4"/>
  <c r="U307" i="4"/>
  <c r="U299" i="4"/>
  <c r="U291" i="4"/>
  <c r="U283" i="4"/>
  <c r="U275" i="4"/>
  <c r="U267" i="4"/>
  <c r="U259" i="4"/>
  <c r="U251" i="4"/>
  <c r="U243" i="4"/>
  <c r="U235" i="4"/>
  <c r="U227" i="4"/>
  <c r="U219" i="4"/>
  <c r="U211" i="4"/>
  <c r="U203" i="4"/>
  <c r="U195" i="4"/>
  <c r="U187" i="4"/>
  <c r="U179" i="4"/>
  <c r="U171" i="4"/>
  <c r="U163" i="4"/>
  <c r="U155" i="4"/>
  <c r="U147" i="4"/>
  <c r="U139" i="4"/>
  <c r="U131" i="4"/>
  <c r="U123" i="4"/>
  <c r="U115" i="4"/>
  <c r="U107" i="4"/>
  <c r="U99" i="4"/>
  <c r="U91" i="4"/>
  <c r="U83" i="4"/>
  <c r="U75" i="4"/>
  <c r="U67" i="4"/>
  <c r="U59" i="4"/>
  <c r="U51" i="4"/>
  <c r="U43" i="4"/>
  <c r="U35" i="4"/>
  <c r="U27" i="4"/>
  <c r="U19" i="4"/>
  <c r="U11" i="4"/>
  <c r="U3" i="4"/>
  <c r="U978" i="4"/>
  <c r="U970" i="4"/>
  <c r="U962" i="4"/>
  <c r="U954" i="4"/>
  <c r="U946" i="4"/>
  <c r="U938" i="4"/>
  <c r="U930" i="4"/>
  <c r="U922" i="4"/>
  <c r="U914" i="4"/>
  <c r="U906" i="4"/>
  <c r="U898" i="4"/>
  <c r="U890" i="4"/>
  <c r="U882" i="4"/>
  <c r="U874" i="4"/>
  <c r="U866" i="4"/>
  <c r="U858" i="4"/>
  <c r="U850" i="4"/>
  <c r="U842" i="4"/>
  <c r="U834" i="4"/>
  <c r="U826" i="4"/>
  <c r="U818" i="4"/>
  <c r="U810" i="4"/>
  <c r="U802" i="4"/>
  <c r="U794" i="4"/>
  <c r="U786" i="4"/>
  <c r="U778" i="4"/>
  <c r="U770" i="4"/>
  <c r="U762" i="4"/>
  <c r="U754" i="4"/>
  <c r="U746" i="4"/>
  <c r="U738" i="4"/>
  <c r="U730" i="4"/>
  <c r="U722" i="4"/>
  <c r="U714" i="4"/>
  <c r="U706" i="4"/>
  <c r="U698" i="4"/>
  <c r="U690" i="4"/>
  <c r="U682" i="4"/>
  <c r="U674" i="4"/>
  <c r="U666" i="4"/>
  <c r="U658" i="4"/>
  <c r="U650" i="4"/>
  <c r="U642" i="4"/>
  <c r="U634" i="4"/>
  <c r="U626" i="4"/>
  <c r="U618" i="4"/>
  <c r="U610" i="4"/>
  <c r="U602" i="4"/>
  <c r="U594" i="4"/>
  <c r="U586" i="4"/>
  <c r="U578" i="4"/>
  <c r="U570" i="4"/>
  <c r="U562" i="4"/>
  <c r="U554" i="4"/>
  <c r="U546" i="4"/>
  <c r="U538" i="4"/>
  <c r="U530" i="4"/>
  <c r="U522" i="4"/>
  <c r="U514" i="4"/>
  <c r="U506" i="4"/>
  <c r="U498" i="4"/>
  <c r="U490" i="4"/>
  <c r="U482" i="4"/>
  <c r="U474" i="4"/>
  <c r="U466" i="4"/>
  <c r="U458" i="4"/>
  <c r="U450" i="4"/>
  <c r="U442" i="4"/>
  <c r="U434" i="4"/>
  <c r="U426" i="4"/>
  <c r="U418" i="4"/>
  <c r="U410" i="4"/>
  <c r="U402" i="4"/>
  <c r="U394" i="4"/>
  <c r="U386" i="4"/>
  <c r="U378" i="4"/>
  <c r="U370" i="4"/>
  <c r="U362" i="4"/>
  <c r="U354" i="4"/>
  <c r="U346" i="4"/>
  <c r="U338" i="4"/>
  <c r="U330" i="4"/>
  <c r="U322" i="4"/>
  <c r="U314" i="4"/>
  <c r="U306" i="4"/>
  <c r="U298" i="4"/>
  <c r="U290" i="4"/>
  <c r="U282" i="4"/>
  <c r="U274" i="4"/>
  <c r="U266" i="4"/>
  <c r="U258" i="4"/>
  <c r="U250" i="4"/>
  <c r="U242" i="4"/>
  <c r="U234" i="4"/>
  <c r="U226" i="4"/>
  <c r="U218" i="4"/>
  <c r="U210" i="4"/>
  <c r="U202" i="4"/>
  <c r="U194" i="4"/>
  <c r="U186" i="4"/>
  <c r="U178" i="4"/>
  <c r="U170" i="4"/>
  <c r="U162" i="4"/>
  <c r="U154" i="4"/>
  <c r="U146" i="4"/>
  <c r="U138" i="4"/>
  <c r="U130" i="4"/>
  <c r="U122" i="4"/>
  <c r="U114" i="4"/>
  <c r="U106" i="4"/>
  <c r="U98" i="4"/>
  <c r="U90" i="4"/>
  <c r="U82" i="4"/>
  <c r="U74" i="4"/>
  <c r="U66" i="4"/>
  <c r="U58" i="4"/>
  <c r="U50" i="4"/>
  <c r="U42" i="4"/>
  <c r="U34" i="4"/>
  <c r="U26" i="4"/>
  <c r="U18" i="4"/>
  <c r="U10" i="4"/>
  <c r="U985" i="4"/>
  <c r="U977" i="4"/>
  <c r="U969" i="4"/>
  <c r="U961" i="4"/>
  <c r="U953" i="4"/>
  <c r="U945" i="4"/>
  <c r="U937" i="4"/>
  <c r="U929" i="4"/>
  <c r="U921" i="4"/>
  <c r="U913" i="4"/>
  <c r="U905" i="4"/>
  <c r="U897" i="4"/>
  <c r="U889" i="4"/>
  <c r="U881" i="4"/>
  <c r="U873" i="4"/>
  <c r="U865" i="4"/>
  <c r="U857" i="4"/>
  <c r="U849" i="4"/>
  <c r="U841" i="4"/>
  <c r="U833" i="4"/>
  <c r="U825" i="4"/>
  <c r="U817" i="4"/>
  <c r="U809" i="4"/>
  <c r="U801" i="4"/>
  <c r="U793" i="4"/>
  <c r="U785" i="4"/>
  <c r="U777" i="4"/>
  <c r="U769" i="4"/>
  <c r="U761" i="4"/>
  <c r="U753" i="4"/>
  <c r="U745" i="4"/>
  <c r="U737" i="4"/>
  <c r="U729" i="4"/>
  <c r="U721" i="4"/>
  <c r="U713" i="4"/>
  <c r="U705" i="4"/>
  <c r="U697" i="4"/>
  <c r="U689" i="4"/>
  <c r="U681" i="4"/>
  <c r="U673" i="4"/>
  <c r="U665" i="4"/>
  <c r="U657" i="4"/>
  <c r="U649" i="4"/>
  <c r="U641" i="4"/>
  <c r="U980" i="4"/>
  <c r="U972" i="4"/>
  <c r="U964" i="4"/>
  <c r="U956" i="4"/>
  <c r="U948" i="4"/>
  <c r="U940" i="4"/>
  <c r="U932" i="4"/>
  <c r="U924" i="4"/>
  <c r="U916" i="4"/>
  <c r="U908" i="4"/>
  <c r="U900" i="4"/>
  <c r="U892" i="4"/>
  <c r="U884" i="4"/>
  <c r="U876" i="4"/>
  <c r="U868" i="4"/>
  <c r="U860" i="4"/>
  <c r="U852" i="4"/>
  <c r="U844" i="4"/>
  <c r="U836" i="4"/>
  <c r="U828" i="4"/>
  <c r="U820" i="4"/>
  <c r="U812" i="4"/>
  <c r="U804" i="4"/>
  <c r="U796" i="4"/>
  <c r="U788" i="4"/>
  <c r="U780" i="4"/>
  <c r="U772" i="4"/>
  <c r="U764" i="4"/>
  <c r="U756" i="4"/>
  <c r="U983" i="4"/>
  <c r="U967" i="4"/>
  <c r="U951" i="4"/>
  <c r="U935" i="4"/>
  <c r="U919" i="4"/>
  <c r="U903" i="4"/>
  <c r="U887" i="4"/>
  <c r="U871" i="4"/>
  <c r="U855" i="4"/>
  <c r="U839" i="4"/>
  <c r="U823" i="4"/>
  <c r="U807" i="4"/>
  <c r="U791" i="4"/>
  <c r="U775" i="4"/>
  <c r="U759" i="4"/>
  <c r="U744" i="4"/>
  <c r="U733" i="4"/>
  <c r="U719" i="4"/>
  <c r="U708" i="4"/>
  <c r="U694" i="4"/>
  <c r="U680" i="4"/>
  <c r="U669" i="4"/>
  <c r="U655" i="4"/>
  <c r="U644" i="4"/>
  <c r="U631" i="4"/>
  <c r="U621" i="4"/>
  <c r="U609" i="4"/>
  <c r="U599" i="4"/>
  <c r="U589" i="4"/>
  <c r="U577" i="4"/>
  <c r="U567" i="4"/>
  <c r="U557" i="4"/>
  <c r="U545" i="4"/>
  <c r="U535" i="4"/>
  <c r="U525" i="4"/>
  <c r="U513" i="4"/>
  <c r="U503" i="4"/>
  <c r="U493" i="4"/>
  <c r="U481" i="4"/>
  <c r="U471" i="4"/>
  <c r="U461" i="4"/>
  <c r="U449" i="4"/>
  <c r="U439" i="4"/>
  <c r="U429" i="4"/>
  <c r="U417" i="4"/>
  <c r="U407" i="4"/>
  <c r="U397" i="4"/>
  <c r="U385" i="4"/>
  <c r="U375" i="4"/>
  <c r="U365" i="4"/>
  <c r="U353" i="4"/>
  <c r="U343" i="4"/>
  <c r="U333" i="4"/>
  <c r="U321" i="4"/>
  <c r="U311" i="4"/>
  <c r="U301" i="4"/>
  <c r="U289" i="4"/>
  <c r="U279" i="4"/>
  <c r="U269" i="4"/>
  <c r="U257" i="4"/>
  <c r="U247" i="4"/>
  <c r="U237" i="4"/>
  <c r="U225" i="4"/>
  <c r="U215" i="4"/>
  <c r="U205" i="4"/>
  <c r="U193" i="4"/>
  <c r="U183" i="4"/>
  <c r="U173" i="4"/>
  <c r="U161" i="4"/>
  <c r="U151" i="4"/>
  <c r="U141" i="4"/>
  <c r="U129" i="4"/>
  <c r="U119" i="4"/>
  <c r="U109" i="4"/>
  <c r="U97" i="4"/>
  <c r="U87" i="4"/>
  <c r="U77" i="4"/>
  <c r="U65" i="4"/>
  <c r="U55" i="4"/>
  <c r="U45" i="4"/>
  <c r="U33" i="4"/>
  <c r="U23" i="4"/>
  <c r="U13" i="4"/>
  <c r="U982" i="4"/>
  <c r="U966" i="4"/>
  <c r="U950" i="4"/>
  <c r="U934" i="4"/>
  <c r="U918" i="4"/>
  <c r="U902" i="4"/>
  <c r="U886" i="4"/>
  <c r="U870" i="4"/>
  <c r="U854" i="4"/>
  <c r="U838" i="4"/>
  <c r="U822" i="4"/>
  <c r="U806" i="4"/>
  <c r="U790" i="4"/>
  <c r="U774" i="4"/>
  <c r="U758" i="4"/>
  <c r="U743" i="4"/>
  <c r="U732" i="4"/>
  <c r="U718" i="4"/>
  <c r="U704" i="4"/>
  <c r="U693" i="4"/>
  <c r="U679" i="4"/>
  <c r="U668" i="4"/>
  <c r="U654" i="4"/>
  <c r="U640" i="4"/>
  <c r="U630" i="4"/>
  <c r="U620" i="4"/>
  <c r="U608" i="4"/>
  <c r="U598" i="4"/>
  <c r="U588" i="4"/>
  <c r="U576" i="4"/>
  <c r="U566" i="4"/>
  <c r="U556" i="4"/>
  <c r="U544" i="4"/>
  <c r="U534" i="4"/>
  <c r="U524" i="4"/>
  <c r="U512" i="4"/>
  <c r="U502" i="4"/>
  <c r="U492" i="4"/>
  <c r="U480" i="4"/>
  <c r="U470" i="4"/>
  <c r="U460" i="4"/>
  <c r="U448" i="4"/>
  <c r="U438" i="4"/>
  <c r="U428" i="4"/>
  <c r="U416" i="4"/>
  <c r="U406" i="4"/>
  <c r="U396" i="4"/>
  <c r="U384" i="4"/>
  <c r="U374" i="4"/>
  <c r="U364" i="4"/>
  <c r="U352" i="4"/>
  <c r="U342" i="4"/>
  <c r="U332" i="4"/>
  <c r="U320" i="4"/>
  <c r="U310" i="4"/>
  <c r="U300" i="4"/>
  <c r="U288" i="4"/>
  <c r="U278" i="4"/>
  <c r="U268" i="4"/>
  <c r="U256" i="4"/>
  <c r="U246" i="4"/>
  <c r="U236" i="4"/>
  <c r="U224" i="4"/>
  <c r="U214" i="4"/>
  <c r="U204" i="4"/>
  <c r="U192" i="4"/>
  <c r="U182" i="4"/>
  <c r="U172" i="4"/>
  <c r="U160" i="4"/>
  <c r="U150" i="4"/>
  <c r="U140" i="4"/>
  <c r="U128" i="4"/>
  <c r="U118" i="4"/>
  <c r="U108" i="4"/>
  <c r="U96" i="4"/>
  <c r="U86" i="4"/>
  <c r="U76" i="4"/>
  <c r="U64" i="4"/>
  <c r="U54" i="4"/>
  <c r="U44" i="4"/>
  <c r="U32" i="4"/>
  <c r="U22" i="4"/>
  <c r="U12" i="4"/>
  <c r="U981" i="4"/>
  <c r="U965" i="4"/>
  <c r="U949" i="4"/>
  <c r="U933" i="4"/>
  <c r="U917" i="4"/>
  <c r="U901" i="4"/>
  <c r="U885" i="4"/>
  <c r="U869" i="4"/>
  <c r="U853" i="4"/>
  <c r="U837" i="4"/>
  <c r="U821" i="4"/>
  <c r="U805" i="4"/>
  <c r="U789" i="4"/>
  <c r="U773" i="4"/>
  <c r="U757" i="4"/>
  <c r="U742" i="4"/>
  <c r="U728" i="4"/>
  <c r="U717" i="4"/>
  <c r="U703" i="4"/>
  <c r="U692" i="4"/>
  <c r="U678" i="4"/>
  <c r="U664" i="4"/>
  <c r="U653" i="4"/>
  <c r="U639" i="4"/>
  <c r="U629" i="4"/>
  <c r="U617" i="4"/>
  <c r="U607" i="4"/>
  <c r="U597" i="4"/>
  <c r="U585" i="4"/>
  <c r="U575" i="4"/>
  <c r="U565" i="4"/>
  <c r="U553" i="4"/>
  <c r="U543" i="4"/>
  <c r="U533" i="4"/>
  <c r="U521" i="4"/>
  <c r="U511" i="4"/>
  <c r="U501" i="4"/>
  <c r="U489" i="4"/>
  <c r="U479" i="4"/>
  <c r="U469" i="4"/>
  <c r="U457" i="4"/>
  <c r="U447" i="4"/>
  <c r="U437" i="4"/>
  <c r="U425" i="4"/>
  <c r="U415" i="4"/>
  <c r="U405" i="4"/>
  <c r="U393" i="4"/>
  <c r="U383" i="4"/>
  <c r="U373" i="4"/>
  <c r="U361" i="4"/>
  <c r="U351" i="4"/>
  <c r="U341" i="4"/>
  <c r="U329" i="4"/>
  <c r="U319" i="4"/>
  <c r="U309" i="4"/>
  <c r="U297" i="4"/>
  <c r="U287" i="4"/>
  <c r="U277" i="4"/>
  <c r="U265" i="4"/>
  <c r="U255" i="4"/>
  <c r="U245" i="4"/>
  <c r="U233" i="4"/>
  <c r="U223" i="4"/>
  <c r="U213" i="4"/>
  <c r="U201" i="4"/>
  <c r="U191" i="4"/>
  <c r="U181" i="4"/>
  <c r="U169" i="4"/>
  <c r="U159" i="4"/>
  <c r="U149" i="4"/>
  <c r="U976" i="4"/>
  <c r="U960" i="4"/>
  <c r="U944" i="4"/>
  <c r="U928" i="4"/>
  <c r="U912" i="4"/>
  <c r="U896" i="4"/>
  <c r="U880" i="4"/>
  <c r="U864" i="4"/>
  <c r="U848" i="4"/>
  <c r="U832" i="4"/>
  <c r="U816" i="4"/>
  <c r="U800" i="4"/>
  <c r="U784" i="4"/>
  <c r="U768" i="4"/>
  <c r="U752" i="4"/>
  <c r="U741" i="4"/>
  <c r="U727" i="4"/>
  <c r="U716" i="4"/>
  <c r="U702" i="4"/>
  <c r="U688" i="4"/>
  <c r="U677" i="4"/>
  <c r="U663" i="4"/>
  <c r="U652" i="4"/>
  <c r="U638" i="4"/>
  <c r="U628" i="4"/>
  <c r="U616" i="4"/>
  <c r="U606" i="4"/>
  <c r="U596" i="4"/>
  <c r="U584" i="4"/>
  <c r="U975" i="4"/>
  <c r="U959" i="4"/>
  <c r="U943" i="4"/>
  <c r="U927" i="4"/>
  <c r="U911" i="4"/>
  <c r="U895" i="4"/>
  <c r="U879" i="4"/>
  <c r="U863" i="4"/>
  <c r="U847" i="4"/>
  <c r="U831" i="4"/>
  <c r="U815" i="4"/>
  <c r="U799" i="4"/>
  <c r="U783" i="4"/>
  <c r="U767" i="4"/>
  <c r="U751" i="4"/>
  <c r="U740" i="4"/>
  <c r="U726" i="4"/>
  <c r="U712" i="4"/>
  <c r="U701" i="4"/>
  <c r="U687" i="4"/>
  <c r="U676" i="4"/>
  <c r="U662" i="4"/>
  <c r="U648" i="4"/>
  <c r="U637" i="4"/>
  <c r="U625" i="4"/>
  <c r="U615" i="4"/>
  <c r="U605" i="4"/>
  <c r="U593" i="4"/>
  <c r="U583" i="4"/>
  <c r="U974" i="4"/>
  <c r="U958" i="4"/>
  <c r="U942" i="4"/>
  <c r="U926" i="4"/>
  <c r="U910" i="4"/>
  <c r="U894" i="4"/>
  <c r="U878" i="4"/>
  <c r="U862" i="4"/>
  <c r="U846" i="4"/>
  <c r="U830" i="4"/>
  <c r="U814" i="4"/>
  <c r="U798" i="4"/>
  <c r="U782" i="4"/>
  <c r="U766" i="4"/>
  <c r="U750" i="4"/>
  <c r="U736" i="4"/>
  <c r="U725" i="4"/>
  <c r="U711" i="4"/>
  <c r="U700" i="4"/>
  <c r="U686" i="4"/>
  <c r="U672" i="4"/>
  <c r="U661" i="4"/>
  <c r="U647" i="4"/>
  <c r="U636" i="4"/>
  <c r="U624" i="4"/>
  <c r="U614" i="4"/>
  <c r="U604" i="4"/>
  <c r="U592" i="4"/>
  <c r="U582" i="4"/>
  <c r="U973" i="4"/>
  <c r="U957" i="4"/>
  <c r="U941" i="4"/>
  <c r="U925" i="4"/>
  <c r="U909" i="4"/>
  <c r="U893" i="4"/>
  <c r="U877" i="4"/>
  <c r="U861" i="4"/>
  <c r="U845" i="4"/>
  <c r="U829" i="4"/>
  <c r="U813" i="4"/>
  <c r="U797" i="4"/>
  <c r="U781" i="4"/>
  <c r="U765" i="4"/>
  <c r="U749" i="4"/>
  <c r="U735" i="4"/>
  <c r="U724" i="4"/>
  <c r="U710" i="4"/>
  <c r="U696" i="4"/>
  <c r="U685" i="4"/>
  <c r="U671" i="4"/>
  <c r="U660" i="4"/>
  <c r="U646" i="4"/>
  <c r="U633" i="4"/>
  <c r="U623" i="4"/>
  <c r="U613" i="4"/>
  <c r="U601" i="4"/>
  <c r="U591" i="4"/>
  <c r="U984" i="4"/>
  <c r="U968" i="4"/>
  <c r="U952" i="4"/>
  <c r="U936" i="4"/>
  <c r="U920" i="4"/>
  <c r="U904" i="4"/>
  <c r="U888" i="4"/>
  <c r="U872" i="4"/>
  <c r="U856" i="4"/>
  <c r="U840" i="4"/>
  <c r="U824" i="4"/>
  <c r="U808" i="4"/>
  <c r="U792" i="4"/>
  <c r="U776" i="4"/>
  <c r="U760" i="4"/>
  <c r="U748" i="4"/>
  <c r="U734" i="4"/>
  <c r="U720" i="4"/>
  <c r="U709" i="4"/>
  <c r="U695" i="4"/>
  <c r="U684" i="4"/>
  <c r="U670" i="4"/>
  <c r="U656" i="4"/>
  <c r="U645" i="4"/>
  <c r="U632" i="4"/>
  <c r="U622" i="4"/>
  <c r="U612" i="4"/>
  <c r="U600" i="4"/>
  <c r="U590" i="4"/>
  <c r="U580" i="4"/>
  <c r="U568" i="4"/>
  <c r="U558" i="4"/>
  <c r="U548" i="4"/>
  <c r="U536" i="4"/>
  <c r="U526" i="4"/>
  <c r="U516" i="4"/>
  <c r="U504" i="4"/>
  <c r="U494" i="4"/>
  <c r="U484" i="4"/>
  <c r="U472" i="4"/>
  <c r="U462" i="4"/>
  <c r="U452" i="4"/>
  <c r="U440" i="4"/>
  <c r="U430" i="4"/>
  <c r="U420" i="4"/>
  <c r="U408" i="4"/>
  <c r="U398" i="4"/>
  <c r="U388" i="4"/>
  <c r="U376" i="4"/>
  <c r="U366" i="4"/>
  <c r="U356" i="4"/>
  <c r="U344" i="4"/>
  <c r="U334" i="4"/>
  <c r="U324" i="4"/>
  <c r="U312" i="4"/>
  <c r="U302" i="4"/>
  <c r="U292" i="4"/>
  <c r="U280" i="4"/>
  <c r="U270" i="4"/>
  <c r="U260" i="4"/>
  <c r="U248" i="4"/>
  <c r="U564" i="4"/>
  <c r="U542" i="4"/>
  <c r="U520" i="4"/>
  <c r="U500" i="4"/>
  <c r="U478" i="4"/>
  <c r="U456" i="4"/>
  <c r="U436" i="4"/>
  <c r="U414" i="4"/>
  <c r="U392" i="4"/>
  <c r="U372" i="4"/>
  <c r="U350" i="4"/>
  <c r="U328" i="4"/>
  <c r="U308" i="4"/>
  <c r="U286" i="4"/>
  <c r="U264" i="4"/>
  <c r="U244" i="4"/>
  <c r="U229" i="4"/>
  <c r="U209" i="4"/>
  <c r="U196" i="4"/>
  <c r="U176" i="4"/>
  <c r="U158" i="4"/>
  <c r="U143" i="4"/>
  <c r="U127" i="4"/>
  <c r="U113" i="4"/>
  <c r="U101" i="4"/>
  <c r="U85" i="4"/>
  <c r="U71" i="4"/>
  <c r="U57" i="4"/>
  <c r="U41" i="4"/>
  <c r="U29" i="4"/>
  <c r="U15" i="4"/>
  <c r="U561" i="4"/>
  <c r="U541" i="4"/>
  <c r="U519" i="4"/>
  <c r="U497" i="4"/>
  <c r="U477" i="4"/>
  <c r="U455" i="4"/>
  <c r="U433" i="4"/>
  <c r="U413" i="4"/>
  <c r="U391" i="4"/>
  <c r="U369" i="4"/>
  <c r="U349" i="4"/>
  <c r="U327" i="4"/>
  <c r="U305" i="4"/>
  <c r="U285" i="4"/>
  <c r="U263" i="4"/>
  <c r="U241" i="4"/>
  <c r="U228" i="4"/>
  <c r="U208" i="4"/>
  <c r="U190" i="4"/>
  <c r="U175" i="4"/>
  <c r="U157" i="4"/>
  <c r="U142" i="4"/>
  <c r="U126" i="4"/>
  <c r="U112" i="4"/>
  <c r="U100" i="4"/>
  <c r="U84" i="4"/>
  <c r="U70" i="4"/>
  <c r="U56" i="4"/>
  <c r="U40" i="4"/>
  <c r="U28" i="4"/>
  <c r="U14" i="4"/>
  <c r="U560" i="4"/>
  <c r="U540" i="4"/>
  <c r="U518" i="4"/>
  <c r="U496" i="4"/>
  <c r="U476" i="4"/>
  <c r="U454" i="4"/>
  <c r="U432" i="4"/>
  <c r="U412" i="4"/>
  <c r="U390" i="4"/>
  <c r="U368" i="4"/>
  <c r="U348" i="4"/>
  <c r="U326" i="4"/>
  <c r="U304" i="4"/>
  <c r="U284" i="4"/>
  <c r="U262" i="4"/>
  <c r="U240" i="4"/>
  <c r="U222" i="4"/>
  <c r="U207" i="4"/>
  <c r="U189" i="4"/>
  <c r="U174" i="4"/>
  <c r="U156" i="4"/>
  <c r="U137" i="4"/>
  <c r="U125" i="4"/>
  <c r="U111" i="4"/>
  <c r="U95" i="4"/>
  <c r="U81" i="4"/>
  <c r="U69" i="4"/>
  <c r="U53" i="4"/>
  <c r="U39" i="4"/>
  <c r="U25" i="4"/>
  <c r="U9" i="4"/>
  <c r="U581" i="4"/>
  <c r="U559" i="4"/>
  <c r="U537" i="4"/>
  <c r="U517" i="4"/>
  <c r="U495" i="4"/>
  <c r="U473" i="4"/>
  <c r="U453" i="4"/>
  <c r="U431" i="4"/>
  <c r="U409" i="4"/>
  <c r="U389" i="4"/>
  <c r="U367" i="4"/>
  <c r="U345" i="4"/>
  <c r="U325" i="4"/>
  <c r="U303" i="4"/>
  <c r="U281" i="4"/>
  <c r="U261" i="4"/>
  <c r="U239" i="4"/>
  <c r="U221" i="4"/>
  <c r="U206" i="4"/>
  <c r="U188" i="4"/>
  <c r="U168" i="4"/>
  <c r="U153" i="4"/>
  <c r="U136" i="4"/>
  <c r="U124" i="4"/>
  <c r="U110" i="4"/>
  <c r="U94" i="4"/>
  <c r="U80" i="4"/>
  <c r="U68" i="4"/>
  <c r="U52" i="4"/>
  <c r="U38" i="4"/>
  <c r="U24" i="4"/>
  <c r="U8" i="4"/>
  <c r="U574" i="4"/>
  <c r="U552" i="4"/>
  <c r="U532" i="4"/>
  <c r="U510" i="4"/>
  <c r="U488" i="4"/>
  <c r="U468" i="4"/>
  <c r="U446" i="4"/>
  <c r="U424" i="4"/>
  <c r="U404" i="4"/>
  <c r="U382" i="4"/>
  <c r="U360" i="4"/>
  <c r="U340" i="4"/>
  <c r="U318" i="4"/>
  <c r="U296" i="4"/>
  <c r="U276" i="4"/>
  <c r="U254" i="4"/>
  <c r="U238" i="4"/>
  <c r="U220" i="4"/>
  <c r="U200" i="4"/>
  <c r="U185" i="4"/>
  <c r="U167" i="4"/>
  <c r="U152" i="4"/>
  <c r="U135" i="4"/>
  <c r="U121" i="4"/>
  <c r="U105" i="4"/>
  <c r="U93" i="4"/>
  <c r="U79" i="4"/>
  <c r="U63" i="4"/>
  <c r="U49" i="4"/>
  <c r="U37" i="4"/>
  <c r="U21" i="4"/>
  <c r="U7" i="4"/>
  <c r="U573" i="4"/>
  <c r="U551" i="4"/>
  <c r="U529" i="4"/>
  <c r="U509" i="4"/>
  <c r="U487" i="4"/>
  <c r="U465" i="4"/>
  <c r="U445" i="4"/>
  <c r="U423" i="4"/>
  <c r="U401" i="4"/>
  <c r="U381" i="4"/>
  <c r="U359" i="4"/>
  <c r="U337" i="4"/>
  <c r="U317" i="4"/>
  <c r="U295" i="4"/>
  <c r="U273" i="4"/>
  <c r="U253" i="4"/>
  <c r="U232" i="4"/>
  <c r="U217" i="4"/>
  <c r="U199" i="4"/>
  <c r="U184" i="4"/>
  <c r="U166" i="4"/>
  <c r="U148" i="4"/>
  <c r="U134" i="4"/>
  <c r="U120" i="4"/>
  <c r="U104" i="4"/>
  <c r="U92" i="4"/>
  <c r="U78" i="4"/>
  <c r="U62" i="4"/>
  <c r="U48" i="4"/>
  <c r="U36" i="4"/>
  <c r="U20" i="4"/>
  <c r="U6" i="4"/>
  <c r="U572" i="4"/>
  <c r="U550" i="4"/>
  <c r="U528" i="4"/>
  <c r="U508" i="4"/>
  <c r="U486" i="4"/>
  <c r="U464" i="4"/>
  <c r="U444" i="4"/>
  <c r="U422" i="4"/>
  <c r="U400" i="4"/>
  <c r="U380" i="4"/>
  <c r="U358" i="4"/>
  <c r="U336" i="4"/>
  <c r="U316" i="4"/>
  <c r="U294" i="4"/>
  <c r="U272" i="4"/>
  <c r="U252" i="4"/>
  <c r="U231" i="4"/>
  <c r="U216" i="4"/>
  <c r="U198" i="4"/>
  <c r="U180" i="4"/>
  <c r="U165" i="4"/>
  <c r="U145" i="4"/>
  <c r="U133" i="4"/>
  <c r="U117" i="4"/>
  <c r="U103" i="4"/>
  <c r="U89" i="4"/>
  <c r="U73" i="4"/>
  <c r="U61" i="4"/>
  <c r="U47" i="4"/>
  <c r="U31" i="4"/>
  <c r="U17" i="4"/>
  <c r="U5" i="4"/>
  <c r="U569" i="4"/>
  <c r="U549" i="4"/>
  <c r="U527" i="4"/>
  <c r="U505" i="4"/>
  <c r="U485" i="4"/>
  <c r="U463" i="4"/>
  <c r="U441" i="4"/>
  <c r="U421" i="4"/>
  <c r="U399" i="4"/>
  <c r="U377" i="4"/>
  <c r="U357" i="4"/>
  <c r="U335" i="4"/>
  <c r="U313" i="4"/>
  <c r="U293" i="4"/>
  <c r="U271" i="4"/>
  <c r="U249" i="4"/>
  <c r="U230" i="4"/>
  <c r="U212" i="4"/>
  <c r="U197" i="4"/>
  <c r="U177" i="4"/>
  <c r="U164" i="4"/>
  <c r="U144" i="4"/>
  <c r="U132" i="4"/>
  <c r="U116" i="4"/>
  <c r="U102" i="4"/>
  <c r="U88" i="4"/>
  <c r="U72" i="4"/>
  <c r="U60" i="4"/>
  <c r="U46" i="4"/>
  <c r="U30" i="4"/>
  <c r="U16" i="4"/>
  <c r="U4" i="4"/>
  <c r="D987" i="4"/>
  <c r="D995" i="4"/>
  <c r="D988" i="4"/>
  <c r="D989" i="4"/>
  <c r="D986" i="4"/>
  <c r="D994" i="4"/>
  <c r="D991" i="4"/>
  <c r="D990" i="4"/>
  <c r="D992" i="4"/>
  <c r="D993" i="4"/>
  <c r="D981" i="4"/>
  <c r="D973" i="4"/>
  <c r="D965" i="4"/>
  <c r="D957" i="4"/>
  <c r="D949" i="4"/>
  <c r="D941" i="4"/>
  <c r="D933" i="4"/>
  <c r="D925" i="4"/>
  <c r="D917" i="4"/>
  <c r="D909" i="4"/>
  <c r="D901" i="4"/>
  <c r="D893" i="4"/>
  <c r="D885" i="4"/>
  <c r="D877" i="4"/>
  <c r="D869" i="4"/>
  <c r="D861" i="4"/>
  <c r="D853" i="4"/>
  <c r="D845" i="4"/>
  <c r="D837" i="4"/>
  <c r="D829" i="4"/>
  <c r="D821" i="4"/>
  <c r="D813" i="4"/>
  <c r="D805" i="4"/>
  <c r="D797" i="4"/>
  <c r="D789" i="4"/>
  <c r="D781" i="4"/>
  <c r="D773" i="4"/>
  <c r="D765" i="4"/>
  <c r="D757" i="4"/>
  <c r="D749" i="4"/>
  <c r="D741" i="4"/>
  <c r="D733" i="4"/>
  <c r="D725" i="4"/>
  <c r="D717" i="4"/>
  <c r="D709" i="4"/>
  <c r="D701" i="4"/>
  <c r="D693" i="4"/>
  <c r="D685" i="4"/>
  <c r="D677" i="4"/>
  <c r="D669" i="4"/>
  <c r="D661" i="4"/>
  <c r="D653" i="4"/>
  <c r="D645" i="4"/>
  <c r="D637" i="4"/>
  <c r="D629" i="4"/>
  <c r="D621" i="4"/>
  <c r="D613" i="4"/>
  <c r="D605" i="4"/>
  <c r="D597" i="4"/>
  <c r="D589" i="4"/>
  <c r="D581" i="4"/>
  <c r="D573" i="4"/>
  <c r="D565" i="4"/>
  <c r="D557" i="4"/>
  <c r="D549" i="4"/>
  <c r="D541" i="4"/>
  <c r="D533" i="4"/>
  <c r="D525" i="4"/>
  <c r="D517" i="4"/>
  <c r="D509" i="4"/>
  <c r="D501" i="4"/>
  <c r="D493" i="4"/>
  <c r="D485" i="4"/>
  <c r="D477" i="4"/>
  <c r="D469" i="4"/>
  <c r="D461" i="4"/>
  <c r="D453" i="4"/>
  <c r="D445" i="4"/>
  <c r="D437" i="4"/>
  <c r="D429" i="4"/>
  <c r="D421" i="4"/>
  <c r="D413" i="4"/>
  <c r="D405" i="4"/>
  <c r="D397" i="4"/>
  <c r="D389" i="4"/>
  <c r="D381" i="4"/>
  <c r="D373" i="4"/>
  <c r="D365" i="4"/>
  <c r="D357" i="4"/>
  <c r="D349" i="4"/>
  <c r="D341" i="4"/>
  <c r="D333" i="4"/>
  <c r="D325" i="4"/>
  <c r="D317" i="4"/>
  <c r="D309" i="4"/>
  <c r="D301" i="4"/>
  <c r="D293" i="4"/>
  <c r="D285" i="4"/>
  <c r="D277" i="4"/>
  <c r="D269" i="4"/>
  <c r="D261" i="4"/>
  <c r="D253" i="4"/>
  <c r="D245" i="4"/>
  <c r="D237" i="4"/>
  <c r="D229" i="4"/>
  <c r="D221" i="4"/>
  <c r="D213" i="4"/>
  <c r="D205" i="4"/>
  <c r="D197" i="4"/>
  <c r="D189" i="4"/>
  <c r="D181" i="4"/>
  <c r="D173" i="4"/>
  <c r="D165" i="4"/>
  <c r="D157" i="4"/>
  <c r="D149" i="4"/>
  <c r="D141" i="4"/>
  <c r="D133" i="4"/>
  <c r="D125" i="4"/>
  <c r="D117" i="4"/>
  <c r="D109" i="4"/>
  <c r="D101" i="4"/>
  <c r="D93" i="4"/>
  <c r="D85" i="4"/>
  <c r="D77" i="4"/>
  <c r="D69" i="4"/>
  <c r="D61" i="4"/>
  <c r="D53" i="4"/>
  <c r="D45" i="4"/>
  <c r="D37" i="4"/>
  <c r="D29" i="4"/>
  <c r="D21" i="4"/>
  <c r="D13" i="4"/>
  <c r="D5" i="4"/>
  <c r="D980" i="4"/>
  <c r="D972" i="4"/>
  <c r="D964" i="4"/>
  <c r="D956" i="4"/>
  <c r="D948" i="4"/>
  <c r="D940" i="4"/>
  <c r="D932" i="4"/>
  <c r="D924" i="4"/>
  <c r="D916" i="4"/>
  <c r="D908" i="4"/>
  <c r="D900" i="4"/>
  <c r="D892" i="4"/>
  <c r="D884" i="4"/>
  <c r="D876" i="4"/>
  <c r="D868" i="4"/>
  <c r="D860" i="4"/>
  <c r="D852" i="4"/>
  <c r="D844" i="4"/>
  <c r="D836" i="4"/>
  <c r="D828" i="4"/>
  <c r="D820" i="4"/>
  <c r="D812" i="4"/>
  <c r="D804" i="4"/>
  <c r="D796" i="4"/>
  <c r="D788" i="4"/>
  <c r="D780" i="4"/>
  <c r="D772" i="4"/>
  <c r="D764" i="4"/>
  <c r="D756" i="4"/>
  <c r="D748" i="4"/>
  <c r="D740" i="4"/>
  <c r="D732" i="4"/>
  <c r="D724" i="4"/>
  <c r="D716" i="4"/>
  <c r="D708" i="4"/>
  <c r="D700" i="4"/>
  <c r="D692" i="4"/>
  <c r="D684" i="4"/>
  <c r="D676" i="4"/>
  <c r="D668" i="4"/>
  <c r="D660" i="4"/>
  <c r="D652" i="4"/>
  <c r="D644" i="4"/>
  <c r="D636" i="4"/>
  <c r="D628" i="4"/>
  <c r="D620" i="4"/>
  <c r="D612" i="4"/>
  <c r="D604" i="4"/>
  <c r="D596" i="4"/>
  <c r="D588" i="4"/>
  <c r="D580" i="4"/>
  <c r="D572" i="4"/>
  <c r="D564" i="4"/>
  <c r="D556" i="4"/>
  <c r="D548" i="4"/>
  <c r="D540" i="4"/>
  <c r="D532" i="4"/>
  <c r="D524" i="4"/>
  <c r="D516" i="4"/>
  <c r="D508" i="4"/>
  <c r="D500" i="4"/>
  <c r="D492" i="4"/>
  <c r="D484" i="4"/>
  <c r="D476" i="4"/>
  <c r="D468" i="4"/>
  <c r="D460" i="4"/>
  <c r="D452" i="4"/>
  <c r="D444" i="4"/>
  <c r="D436" i="4"/>
  <c r="D428" i="4"/>
  <c r="D420" i="4"/>
  <c r="D412" i="4"/>
  <c r="D404" i="4"/>
  <c r="D396" i="4"/>
  <c r="D388" i="4"/>
  <c r="D380" i="4"/>
  <c r="D372" i="4"/>
  <c r="D364" i="4"/>
  <c r="D356" i="4"/>
  <c r="D348" i="4"/>
  <c r="D340" i="4"/>
  <c r="D332" i="4"/>
  <c r="D324" i="4"/>
  <c r="D316" i="4"/>
  <c r="D308" i="4"/>
  <c r="D300" i="4"/>
  <c r="D292" i="4"/>
  <c r="D284" i="4"/>
  <c r="D276" i="4"/>
  <c r="D268" i="4"/>
  <c r="D260" i="4"/>
  <c r="D252" i="4"/>
  <c r="D244" i="4"/>
  <c r="D236" i="4"/>
  <c r="D228" i="4"/>
  <c r="D220" i="4"/>
  <c r="D212" i="4"/>
  <c r="D204" i="4"/>
  <c r="D196" i="4"/>
  <c r="D188" i="4"/>
  <c r="D180" i="4"/>
  <c r="D172" i="4"/>
  <c r="D164" i="4"/>
  <c r="D156" i="4"/>
  <c r="D148" i="4"/>
  <c r="D140" i="4"/>
  <c r="D132" i="4"/>
  <c r="D124" i="4"/>
  <c r="D116" i="4"/>
  <c r="D108" i="4"/>
  <c r="D100" i="4"/>
  <c r="D92" i="4"/>
  <c r="D84" i="4"/>
  <c r="D76" i="4"/>
  <c r="D68" i="4"/>
  <c r="D60" i="4"/>
  <c r="D52" i="4"/>
  <c r="D44" i="4"/>
  <c r="D36" i="4"/>
  <c r="D28" i="4"/>
  <c r="D20" i="4"/>
  <c r="D12" i="4"/>
  <c r="D4" i="4"/>
  <c r="D979" i="4"/>
  <c r="D971" i="4"/>
  <c r="D963" i="4"/>
  <c r="D955" i="4"/>
  <c r="D947" i="4"/>
  <c r="D939" i="4"/>
  <c r="D931" i="4"/>
  <c r="D923" i="4"/>
  <c r="D915" i="4"/>
  <c r="D907" i="4"/>
  <c r="D899" i="4"/>
  <c r="D891" i="4"/>
  <c r="D883" i="4"/>
  <c r="D875" i="4"/>
  <c r="D867" i="4"/>
  <c r="D859" i="4"/>
  <c r="D851" i="4"/>
  <c r="D843" i="4"/>
  <c r="D835" i="4"/>
  <c r="D827" i="4"/>
  <c r="D819" i="4"/>
  <c r="D811" i="4"/>
  <c r="D803" i="4"/>
  <c r="D795" i="4"/>
  <c r="D787" i="4"/>
  <c r="D779" i="4"/>
  <c r="D771" i="4"/>
  <c r="D763" i="4"/>
  <c r="D755" i="4"/>
  <c r="D747" i="4"/>
  <c r="D739" i="4"/>
  <c r="D731" i="4"/>
  <c r="D723" i="4"/>
  <c r="D715" i="4"/>
  <c r="D707" i="4"/>
  <c r="D699" i="4"/>
  <c r="D691" i="4"/>
  <c r="D683" i="4"/>
  <c r="D675" i="4"/>
  <c r="D667" i="4"/>
  <c r="D659" i="4"/>
  <c r="D651" i="4"/>
  <c r="D643" i="4"/>
  <c r="D635" i="4"/>
  <c r="D627" i="4"/>
  <c r="D619" i="4"/>
  <c r="D611" i="4"/>
  <c r="D603" i="4"/>
  <c r="D595" i="4"/>
  <c r="D587" i="4"/>
  <c r="D579" i="4"/>
  <c r="D571" i="4"/>
  <c r="D563" i="4"/>
  <c r="D555" i="4"/>
  <c r="D547" i="4"/>
  <c r="D539" i="4"/>
  <c r="D531" i="4"/>
  <c r="D523" i="4"/>
  <c r="D515" i="4"/>
  <c r="D507" i="4"/>
  <c r="D499" i="4"/>
  <c r="D491" i="4"/>
  <c r="D483" i="4"/>
  <c r="D475" i="4"/>
  <c r="D467" i="4"/>
  <c r="D459" i="4"/>
  <c r="D451" i="4"/>
  <c r="D443" i="4"/>
  <c r="D435" i="4"/>
  <c r="D427" i="4"/>
  <c r="D419" i="4"/>
  <c r="D411" i="4"/>
  <c r="D403" i="4"/>
  <c r="D395" i="4"/>
  <c r="D387" i="4"/>
  <c r="D379" i="4"/>
  <c r="D371" i="4"/>
  <c r="D363" i="4"/>
  <c r="D355" i="4"/>
  <c r="D347" i="4"/>
  <c r="D339" i="4"/>
  <c r="D331" i="4"/>
  <c r="D323" i="4"/>
  <c r="D315" i="4"/>
  <c r="D307" i="4"/>
  <c r="D299" i="4"/>
  <c r="D291" i="4"/>
  <c r="D283" i="4"/>
  <c r="D275" i="4"/>
  <c r="D267" i="4"/>
  <c r="D259" i="4"/>
  <c r="D982" i="4"/>
  <c r="D974" i="4"/>
  <c r="D966" i="4"/>
  <c r="D958" i="4"/>
  <c r="D950" i="4"/>
  <c r="D942" i="4"/>
  <c r="D934" i="4"/>
  <c r="D926" i="4"/>
  <c r="D918" i="4"/>
  <c r="D910" i="4"/>
  <c r="D902" i="4"/>
  <c r="D894" i="4"/>
  <c r="D886" i="4"/>
  <c r="D878" i="4"/>
  <c r="D870" i="4"/>
  <c r="D862" i="4"/>
  <c r="D854" i="4"/>
  <c r="D846" i="4"/>
  <c r="D838" i="4"/>
  <c r="D830" i="4"/>
  <c r="D822" i="4"/>
  <c r="D814" i="4"/>
  <c r="D806" i="4"/>
  <c r="D798" i="4"/>
  <c r="D790" i="4"/>
  <c r="D782" i="4"/>
  <c r="D774" i="4"/>
  <c r="D766" i="4"/>
  <c r="D758" i="4"/>
  <c r="D750" i="4"/>
  <c r="D742" i="4"/>
  <c r="D734" i="4"/>
  <c r="D726" i="4"/>
  <c r="D718" i="4"/>
  <c r="D710" i="4"/>
  <c r="D702" i="4"/>
  <c r="D694" i="4"/>
  <c r="D686" i="4"/>
  <c r="D678" i="4"/>
  <c r="D670" i="4"/>
  <c r="D662" i="4"/>
  <c r="D654" i="4"/>
  <c r="D646" i="4"/>
  <c r="D638" i="4"/>
  <c r="D630" i="4"/>
  <c r="D622" i="4"/>
  <c r="D614" i="4"/>
  <c r="D606" i="4"/>
  <c r="D598" i="4"/>
  <c r="D590" i="4"/>
  <c r="D582" i="4"/>
  <c r="D574" i="4"/>
  <c r="D566" i="4"/>
  <c r="D558" i="4"/>
  <c r="D550" i="4"/>
  <c r="D542" i="4"/>
  <c r="D534" i="4"/>
  <c r="D526" i="4"/>
  <c r="D518" i="4"/>
  <c r="D510" i="4"/>
  <c r="D502" i="4"/>
  <c r="D494" i="4"/>
  <c r="D486" i="4"/>
  <c r="D478" i="4"/>
  <c r="D470" i="4"/>
  <c r="D462" i="4"/>
  <c r="D454" i="4"/>
  <c r="D446" i="4"/>
  <c r="D438" i="4"/>
  <c r="D430" i="4"/>
  <c r="D422" i="4"/>
  <c r="D414" i="4"/>
  <c r="D975" i="4"/>
  <c r="D959" i="4"/>
  <c r="D943" i="4"/>
  <c r="D927" i="4"/>
  <c r="D911" i="4"/>
  <c r="D895" i="4"/>
  <c r="D879" i="4"/>
  <c r="D863" i="4"/>
  <c r="D847" i="4"/>
  <c r="D831" i="4"/>
  <c r="D815" i="4"/>
  <c r="D799" i="4"/>
  <c r="D783" i="4"/>
  <c r="D767" i="4"/>
  <c r="D751" i="4"/>
  <c r="D735" i="4"/>
  <c r="D719" i="4"/>
  <c r="D703" i="4"/>
  <c r="D687" i="4"/>
  <c r="D671" i="4"/>
  <c r="D655" i="4"/>
  <c r="D639" i="4"/>
  <c r="D623" i="4"/>
  <c r="D607" i="4"/>
  <c r="D591" i="4"/>
  <c r="D575" i="4"/>
  <c r="D559" i="4"/>
  <c r="D543" i="4"/>
  <c r="D527" i="4"/>
  <c r="D511" i="4"/>
  <c r="D495" i="4"/>
  <c r="D479" i="4"/>
  <c r="D463" i="4"/>
  <c r="D447" i="4"/>
  <c r="D431" i="4"/>
  <c r="D415" i="4"/>
  <c r="D400" i="4"/>
  <c r="D386" i="4"/>
  <c r="D375" i="4"/>
  <c r="D361" i="4"/>
  <c r="D350" i="4"/>
  <c r="D336" i="4"/>
  <c r="D322" i="4"/>
  <c r="D311" i="4"/>
  <c r="D297" i="4"/>
  <c r="D286" i="4"/>
  <c r="D272" i="4"/>
  <c r="D258" i="4"/>
  <c r="D248" i="4"/>
  <c r="D238" i="4"/>
  <c r="D226" i="4"/>
  <c r="D216" i="4"/>
  <c r="D206" i="4"/>
  <c r="D194" i="4"/>
  <c r="D184" i="4"/>
  <c r="D174" i="4"/>
  <c r="D162" i="4"/>
  <c r="D152" i="4"/>
  <c r="D142" i="4"/>
  <c r="D130" i="4"/>
  <c r="D120" i="4"/>
  <c r="D110" i="4"/>
  <c r="D98" i="4"/>
  <c r="D88" i="4"/>
  <c r="D78" i="4"/>
  <c r="D66" i="4"/>
  <c r="D56" i="4"/>
  <c r="D46" i="4"/>
  <c r="D34" i="4"/>
  <c r="D24" i="4"/>
  <c r="D14" i="4"/>
  <c r="D970" i="4"/>
  <c r="D954" i="4"/>
  <c r="D938" i="4"/>
  <c r="D922" i="4"/>
  <c r="D906" i="4"/>
  <c r="D890" i="4"/>
  <c r="D874" i="4"/>
  <c r="D858" i="4"/>
  <c r="D842" i="4"/>
  <c r="D826" i="4"/>
  <c r="D810" i="4"/>
  <c r="D794" i="4"/>
  <c r="D778" i="4"/>
  <c r="D762" i="4"/>
  <c r="D746" i="4"/>
  <c r="D730" i="4"/>
  <c r="D714" i="4"/>
  <c r="D698" i="4"/>
  <c r="D682" i="4"/>
  <c r="D666" i="4"/>
  <c r="D650" i="4"/>
  <c r="D634" i="4"/>
  <c r="D618" i="4"/>
  <c r="D602" i="4"/>
  <c r="D586" i="4"/>
  <c r="D570" i="4"/>
  <c r="D554" i="4"/>
  <c r="D538" i="4"/>
  <c r="D522" i="4"/>
  <c r="D506" i="4"/>
  <c r="D490" i="4"/>
  <c r="D474" i="4"/>
  <c r="D458" i="4"/>
  <c r="D442" i="4"/>
  <c r="D426" i="4"/>
  <c r="D410" i="4"/>
  <c r="D399" i="4"/>
  <c r="D385" i="4"/>
  <c r="D374" i="4"/>
  <c r="D360" i="4"/>
  <c r="D346" i="4"/>
  <c r="D335" i="4"/>
  <c r="D321" i="4"/>
  <c r="D310" i="4"/>
  <c r="D296" i="4"/>
  <c r="D282" i="4"/>
  <c r="D271" i="4"/>
  <c r="D257" i="4"/>
  <c r="D247" i="4"/>
  <c r="D235" i="4"/>
  <c r="D225" i="4"/>
  <c r="D215" i="4"/>
  <c r="D203" i="4"/>
  <c r="D193" i="4"/>
  <c r="D183" i="4"/>
  <c r="D171" i="4"/>
  <c r="D161" i="4"/>
  <c r="D151" i="4"/>
  <c r="D139" i="4"/>
  <c r="D129" i="4"/>
  <c r="D119" i="4"/>
  <c r="D107" i="4"/>
  <c r="D97" i="4"/>
  <c r="D87" i="4"/>
  <c r="D75" i="4"/>
  <c r="D65" i="4"/>
  <c r="D55" i="4"/>
  <c r="D43" i="4"/>
  <c r="D33" i="4"/>
  <c r="D23" i="4"/>
  <c r="D11" i="4"/>
  <c r="D985" i="4"/>
  <c r="D969" i="4"/>
  <c r="D953" i="4"/>
  <c r="D937" i="4"/>
  <c r="D921" i="4"/>
  <c r="D905" i="4"/>
  <c r="D889" i="4"/>
  <c r="D873" i="4"/>
  <c r="D857" i="4"/>
  <c r="D841" i="4"/>
  <c r="D825" i="4"/>
  <c r="D809" i="4"/>
  <c r="D793" i="4"/>
  <c r="D777" i="4"/>
  <c r="D761" i="4"/>
  <c r="D745" i="4"/>
  <c r="D729" i="4"/>
  <c r="D713" i="4"/>
  <c r="D697" i="4"/>
  <c r="D681" i="4"/>
  <c r="D665" i="4"/>
  <c r="D649" i="4"/>
  <c r="D633" i="4"/>
  <c r="D617" i="4"/>
  <c r="D601" i="4"/>
  <c r="D585" i="4"/>
  <c r="D569" i="4"/>
  <c r="D553" i="4"/>
  <c r="D537" i="4"/>
  <c r="D521" i="4"/>
  <c r="D505" i="4"/>
  <c r="D489" i="4"/>
  <c r="D473" i="4"/>
  <c r="D457" i="4"/>
  <c r="D441" i="4"/>
  <c r="D425" i="4"/>
  <c r="D409" i="4"/>
  <c r="D398" i="4"/>
  <c r="D384" i="4"/>
  <c r="D370" i="4"/>
  <c r="D359" i="4"/>
  <c r="D345" i="4"/>
  <c r="D334" i="4"/>
  <c r="D320" i="4"/>
  <c r="D306" i="4"/>
  <c r="D295" i="4"/>
  <c r="D281" i="4"/>
  <c r="D270" i="4"/>
  <c r="D256" i="4"/>
  <c r="D246" i="4"/>
  <c r="D234" i="4"/>
  <c r="D224" i="4"/>
  <c r="D214" i="4"/>
  <c r="D202" i="4"/>
  <c r="D192" i="4"/>
  <c r="D182" i="4"/>
  <c r="D170" i="4"/>
  <c r="D160" i="4"/>
  <c r="D150" i="4"/>
  <c r="D138" i="4"/>
  <c r="D128" i="4"/>
  <c r="D118" i="4"/>
  <c r="D106" i="4"/>
  <c r="D96" i="4"/>
  <c r="D86" i="4"/>
  <c r="D74" i="4"/>
  <c r="D64" i="4"/>
  <c r="D54" i="4"/>
  <c r="D42" i="4"/>
  <c r="D32" i="4"/>
  <c r="D22" i="4"/>
  <c r="D10" i="4"/>
  <c r="D984" i="4"/>
  <c r="D968" i="4"/>
  <c r="D952" i="4"/>
  <c r="D936" i="4"/>
  <c r="D920" i="4"/>
  <c r="D904" i="4"/>
  <c r="D888" i="4"/>
  <c r="D872" i="4"/>
  <c r="D856" i="4"/>
  <c r="D840" i="4"/>
  <c r="D824" i="4"/>
  <c r="D808" i="4"/>
  <c r="D792" i="4"/>
  <c r="D776" i="4"/>
  <c r="D760" i="4"/>
  <c r="D744" i="4"/>
  <c r="D728" i="4"/>
  <c r="D712" i="4"/>
  <c r="D696" i="4"/>
  <c r="D680" i="4"/>
  <c r="D664" i="4"/>
  <c r="D648" i="4"/>
  <c r="D632" i="4"/>
  <c r="D616" i="4"/>
  <c r="D600" i="4"/>
  <c r="D584" i="4"/>
  <c r="D568" i="4"/>
  <c r="D552" i="4"/>
  <c r="D536" i="4"/>
  <c r="D520" i="4"/>
  <c r="D504" i="4"/>
  <c r="D488" i="4"/>
  <c r="D472" i="4"/>
  <c r="D456" i="4"/>
  <c r="D440" i="4"/>
  <c r="D424" i="4"/>
  <c r="D408" i="4"/>
  <c r="D394" i="4"/>
  <c r="D383" i="4"/>
  <c r="D369" i="4"/>
  <c r="D358" i="4"/>
  <c r="D344" i="4"/>
  <c r="D330" i="4"/>
  <c r="D319" i="4"/>
  <c r="D305" i="4"/>
  <c r="D294" i="4"/>
  <c r="D280" i="4"/>
  <c r="D266" i="4"/>
  <c r="D255" i="4"/>
  <c r="D243" i="4"/>
  <c r="D233" i="4"/>
  <c r="D223" i="4"/>
  <c r="D211" i="4"/>
  <c r="D201" i="4"/>
  <c r="D191" i="4"/>
  <c r="D179" i="4"/>
  <c r="D169" i="4"/>
  <c r="D159" i="4"/>
  <c r="D147" i="4"/>
  <c r="D137" i="4"/>
  <c r="D127" i="4"/>
  <c r="D115" i="4"/>
  <c r="D105" i="4"/>
  <c r="D95" i="4"/>
  <c r="D83" i="4"/>
  <c r="D73" i="4"/>
  <c r="D63" i="4"/>
  <c r="D51" i="4"/>
  <c r="D41" i="4"/>
  <c r="D31" i="4"/>
  <c r="D19" i="4"/>
  <c r="D9" i="4"/>
  <c r="D983" i="4"/>
  <c r="D967" i="4"/>
  <c r="D951" i="4"/>
  <c r="D935" i="4"/>
  <c r="D919" i="4"/>
  <c r="D903" i="4"/>
  <c r="D887" i="4"/>
  <c r="D871" i="4"/>
  <c r="D855" i="4"/>
  <c r="D839" i="4"/>
  <c r="D823" i="4"/>
  <c r="D807" i="4"/>
  <c r="D791" i="4"/>
  <c r="D775" i="4"/>
  <c r="D759" i="4"/>
  <c r="D743" i="4"/>
  <c r="D727" i="4"/>
  <c r="D711" i="4"/>
  <c r="D695" i="4"/>
  <c r="D679" i="4"/>
  <c r="D663" i="4"/>
  <c r="D647" i="4"/>
  <c r="D631" i="4"/>
  <c r="D615" i="4"/>
  <c r="D599" i="4"/>
  <c r="D583" i="4"/>
  <c r="D567" i="4"/>
  <c r="D551" i="4"/>
  <c r="D535" i="4"/>
  <c r="D519" i="4"/>
  <c r="D503" i="4"/>
  <c r="D487" i="4"/>
  <c r="D471" i="4"/>
  <c r="D455" i="4"/>
  <c r="D439" i="4"/>
  <c r="D423" i="4"/>
  <c r="D407" i="4"/>
  <c r="D393" i="4"/>
  <c r="D382" i="4"/>
  <c r="D368" i="4"/>
  <c r="D354" i="4"/>
  <c r="D343" i="4"/>
  <c r="D329" i="4"/>
  <c r="D318" i="4"/>
  <c r="D304" i="4"/>
  <c r="D290" i="4"/>
  <c r="D279" i="4"/>
  <c r="D265" i="4"/>
  <c r="D254" i="4"/>
  <c r="D242" i="4"/>
  <c r="D232" i="4"/>
  <c r="D222" i="4"/>
  <c r="D210" i="4"/>
  <c r="D200" i="4"/>
  <c r="D190" i="4"/>
  <c r="D178" i="4"/>
  <c r="D168" i="4"/>
  <c r="D158" i="4"/>
  <c r="D146" i="4"/>
  <c r="D136" i="4"/>
  <c r="D126" i="4"/>
  <c r="D114" i="4"/>
  <c r="D104" i="4"/>
  <c r="D94" i="4"/>
  <c r="D82" i="4"/>
  <c r="D72" i="4"/>
  <c r="D62" i="4"/>
  <c r="D50" i="4"/>
  <c r="D40" i="4"/>
  <c r="D30" i="4"/>
  <c r="D18" i="4"/>
  <c r="D8" i="4"/>
  <c r="D978" i="4"/>
  <c r="D962" i="4"/>
  <c r="D946" i="4"/>
  <c r="D930" i="4"/>
  <c r="D914" i="4"/>
  <c r="D898" i="4"/>
  <c r="D882" i="4"/>
  <c r="D866" i="4"/>
  <c r="D850" i="4"/>
  <c r="D834" i="4"/>
  <c r="D818" i="4"/>
  <c r="D802" i="4"/>
  <c r="D786" i="4"/>
  <c r="D770" i="4"/>
  <c r="D754" i="4"/>
  <c r="D738" i="4"/>
  <c r="D722" i="4"/>
  <c r="D706" i="4"/>
  <c r="D690" i="4"/>
  <c r="D674" i="4"/>
  <c r="D658" i="4"/>
  <c r="D642" i="4"/>
  <c r="D626" i="4"/>
  <c r="D610" i="4"/>
  <c r="D594" i="4"/>
  <c r="D578" i="4"/>
  <c r="D562" i="4"/>
  <c r="D546" i="4"/>
  <c r="D530" i="4"/>
  <c r="D514" i="4"/>
  <c r="D498" i="4"/>
  <c r="D482" i="4"/>
  <c r="D466" i="4"/>
  <c r="D450" i="4"/>
  <c r="D434" i="4"/>
  <c r="D418" i="4"/>
  <c r="D406" i="4"/>
  <c r="D392" i="4"/>
  <c r="D378" i="4"/>
  <c r="D367" i="4"/>
  <c r="D353" i="4"/>
  <c r="D342" i="4"/>
  <c r="D328" i="4"/>
  <c r="D314" i="4"/>
  <c r="D303" i="4"/>
  <c r="D289" i="4"/>
  <c r="D278" i="4"/>
  <c r="D264" i="4"/>
  <c r="D251" i="4"/>
  <c r="D241" i="4"/>
  <c r="D231" i="4"/>
  <c r="D219" i="4"/>
  <c r="D209" i="4"/>
  <c r="D199" i="4"/>
  <c r="D187" i="4"/>
  <c r="D177" i="4"/>
  <c r="D167" i="4"/>
  <c r="D155" i="4"/>
  <c r="D145" i="4"/>
  <c r="D135" i="4"/>
  <c r="D123" i="4"/>
  <c r="D113" i="4"/>
  <c r="D103" i="4"/>
  <c r="D91" i="4"/>
  <c r="D81" i="4"/>
  <c r="D71" i="4"/>
  <c r="D59" i="4"/>
  <c r="D49" i="4"/>
  <c r="D39" i="4"/>
  <c r="D27" i="4"/>
  <c r="D17" i="4"/>
  <c r="D7" i="4"/>
  <c r="D977" i="4"/>
  <c r="D961" i="4"/>
  <c r="D945" i="4"/>
  <c r="D929" i="4"/>
  <c r="D913" i="4"/>
  <c r="D897" i="4"/>
  <c r="D881" i="4"/>
  <c r="D865" i="4"/>
  <c r="D849" i="4"/>
  <c r="D833" i="4"/>
  <c r="D817" i="4"/>
  <c r="D801" i="4"/>
  <c r="D785" i="4"/>
  <c r="D769" i="4"/>
  <c r="D753" i="4"/>
  <c r="D737" i="4"/>
  <c r="D721" i="4"/>
  <c r="D705" i="4"/>
  <c r="D689" i="4"/>
  <c r="D673" i="4"/>
  <c r="D657" i="4"/>
  <c r="D641" i="4"/>
  <c r="D625" i="4"/>
  <c r="D609" i="4"/>
  <c r="D593" i="4"/>
  <c r="D577" i="4"/>
  <c r="D561" i="4"/>
  <c r="D545" i="4"/>
  <c r="D529" i="4"/>
  <c r="D513" i="4"/>
  <c r="D497" i="4"/>
  <c r="D481" i="4"/>
  <c r="D465" i="4"/>
  <c r="D449" i="4"/>
  <c r="D433" i="4"/>
  <c r="D417" i="4"/>
  <c r="D402" i="4"/>
  <c r="D391" i="4"/>
  <c r="D377" i="4"/>
  <c r="D366" i="4"/>
  <c r="D352" i="4"/>
  <c r="D338" i="4"/>
  <c r="D327" i="4"/>
  <c r="D313" i="4"/>
  <c r="D302" i="4"/>
  <c r="D288" i="4"/>
  <c r="D274" i="4"/>
  <c r="D263" i="4"/>
  <c r="D250" i="4"/>
  <c r="D240" i="4"/>
  <c r="D230" i="4"/>
  <c r="D218" i="4"/>
  <c r="D208" i="4"/>
  <c r="D198" i="4"/>
  <c r="D186" i="4"/>
  <c r="D176" i="4"/>
  <c r="D166" i="4"/>
  <c r="D154" i="4"/>
  <c r="D144" i="4"/>
  <c r="D134" i="4"/>
  <c r="D122" i="4"/>
  <c r="D112" i="4"/>
  <c r="D102" i="4"/>
  <c r="D90" i="4"/>
  <c r="D80" i="4"/>
  <c r="D70" i="4"/>
  <c r="D58" i="4"/>
  <c r="D48" i="4"/>
  <c r="D38" i="4"/>
  <c r="D26" i="4"/>
  <c r="D16" i="4"/>
  <c r="D6" i="4"/>
  <c r="D976" i="4"/>
  <c r="D960" i="4"/>
  <c r="D944" i="4"/>
  <c r="D928" i="4"/>
  <c r="D912" i="4"/>
  <c r="D896" i="4"/>
  <c r="D880" i="4"/>
  <c r="D864" i="4"/>
  <c r="D848" i="4"/>
  <c r="D832" i="4"/>
  <c r="D816" i="4"/>
  <c r="D800" i="4"/>
  <c r="D784" i="4"/>
  <c r="D768" i="4"/>
  <c r="D752" i="4"/>
  <c r="D736" i="4"/>
  <c r="D720" i="4"/>
  <c r="D704" i="4"/>
  <c r="D688" i="4"/>
  <c r="D672" i="4"/>
  <c r="D656" i="4"/>
  <c r="D640" i="4"/>
  <c r="D624" i="4"/>
  <c r="D608" i="4"/>
  <c r="D592" i="4"/>
  <c r="D576" i="4"/>
  <c r="D560" i="4"/>
  <c r="D544" i="4"/>
  <c r="D528" i="4"/>
  <c r="D512" i="4"/>
  <c r="D496" i="4"/>
  <c r="D480" i="4"/>
  <c r="D464" i="4"/>
  <c r="D448" i="4"/>
  <c r="D432" i="4"/>
  <c r="D416" i="4"/>
  <c r="D401" i="4"/>
  <c r="D390" i="4"/>
  <c r="D376" i="4"/>
  <c r="D362" i="4"/>
  <c r="D351" i="4"/>
  <c r="D337" i="4"/>
  <c r="D326" i="4"/>
  <c r="D312" i="4"/>
  <c r="D298" i="4"/>
  <c r="D287" i="4"/>
  <c r="D273" i="4"/>
  <c r="D262" i="4"/>
  <c r="D249" i="4"/>
  <c r="D239" i="4"/>
  <c r="D227" i="4"/>
  <c r="D217" i="4"/>
  <c r="D207" i="4"/>
  <c r="D195" i="4"/>
  <c r="D185" i="4"/>
  <c r="D175" i="4"/>
  <c r="D163" i="4"/>
  <c r="D153" i="4"/>
  <c r="D143" i="4"/>
  <c r="D131" i="4"/>
  <c r="D121" i="4"/>
  <c r="D111" i="4"/>
  <c r="D99" i="4"/>
  <c r="D89" i="4"/>
  <c r="D79" i="4"/>
  <c r="D67" i="4"/>
  <c r="D57" i="4"/>
  <c r="D47" i="4"/>
  <c r="D35" i="4"/>
  <c r="D25" i="4"/>
  <c r="D15" i="4"/>
  <c r="D3" i="4"/>
  <c r="AA615" i="4"/>
  <c r="AA766" i="4"/>
  <c r="AA679" i="4"/>
  <c r="AA551" i="4"/>
  <c r="AA592" i="4"/>
  <c r="AA528" i="4"/>
  <c r="AA654" i="4"/>
  <c r="AA574" i="4"/>
  <c r="B989" i="4"/>
  <c r="B990" i="4"/>
  <c r="B986" i="4"/>
  <c r="B987" i="4"/>
  <c r="B988" i="4"/>
  <c r="B991" i="4"/>
  <c r="B995" i="4"/>
  <c r="B992" i="4"/>
  <c r="B993" i="4"/>
  <c r="B994" i="4"/>
  <c r="B984" i="4"/>
  <c r="B976" i="4"/>
  <c r="B968" i="4"/>
  <c r="B960" i="4"/>
  <c r="B952" i="4"/>
  <c r="B944" i="4"/>
  <c r="B936" i="4"/>
  <c r="B928" i="4"/>
  <c r="B920" i="4"/>
  <c r="B912" i="4"/>
  <c r="B904" i="4"/>
  <c r="B896" i="4"/>
  <c r="B888" i="4"/>
  <c r="B880" i="4"/>
  <c r="B872" i="4"/>
  <c r="B864" i="4"/>
  <c r="B856" i="4"/>
  <c r="B848" i="4"/>
  <c r="B840" i="4"/>
  <c r="B832" i="4"/>
  <c r="B824" i="4"/>
  <c r="B816" i="4"/>
  <c r="B808" i="4"/>
  <c r="B800" i="4"/>
  <c r="B792" i="4"/>
  <c r="B784" i="4"/>
  <c r="B776" i="4"/>
  <c r="B768" i="4"/>
  <c r="B760" i="4"/>
  <c r="B752" i="4"/>
  <c r="B744" i="4"/>
  <c r="B736" i="4"/>
  <c r="B728" i="4"/>
  <c r="B720" i="4"/>
  <c r="B712" i="4"/>
  <c r="B704" i="4"/>
  <c r="B696" i="4"/>
  <c r="B688" i="4"/>
  <c r="B680" i="4"/>
  <c r="B672" i="4"/>
  <c r="B664" i="4"/>
  <c r="B656" i="4"/>
  <c r="B648" i="4"/>
  <c r="B640" i="4"/>
  <c r="B632" i="4"/>
  <c r="B624" i="4"/>
  <c r="B616" i="4"/>
  <c r="B608" i="4"/>
  <c r="B600" i="4"/>
  <c r="B592" i="4"/>
  <c r="B584" i="4"/>
  <c r="B576" i="4"/>
  <c r="B568" i="4"/>
  <c r="B560" i="4"/>
  <c r="B552" i="4"/>
  <c r="B544" i="4"/>
  <c r="B536" i="4"/>
  <c r="B528" i="4"/>
  <c r="B520" i="4"/>
  <c r="B512" i="4"/>
  <c r="B504" i="4"/>
  <c r="B496" i="4"/>
  <c r="B488" i="4"/>
  <c r="B480" i="4"/>
  <c r="B472" i="4"/>
  <c r="B464" i="4"/>
  <c r="B456" i="4"/>
  <c r="B448" i="4"/>
  <c r="B440" i="4"/>
  <c r="B432" i="4"/>
  <c r="B424" i="4"/>
  <c r="B416" i="4"/>
  <c r="B408" i="4"/>
  <c r="B400" i="4"/>
  <c r="B392" i="4"/>
  <c r="B384" i="4"/>
  <c r="B376" i="4"/>
  <c r="B368" i="4"/>
  <c r="B360" i="4"/>
  <c r="B352" i="4"/>
  <c r="B344" i="4"/>
  <c r="B336" i="4"/>
  <c r="B328" i="4"/>
  <c r="B320" i="4"/>
  <c r="B312" i="4"/>
  <c r="B304" i="4"/>
  <c r="B296" i="4"/>
  <c r="B288" i="4"/>
  <c r="B280" i="4"/>
  <c r="B272" i="4"/>
  <c r="B264" i="4"/>
  <c r="B256" i="4"/>
  <c r="B248" i="4"/>
  <c r="B240" i="4"/>
  <c r="B232" i="4"/>
  <c r="B224" i="4"/>
  <c r="B216" i="4"/>
  <c r="B208" i="4"/>
  <c r="B200" i="4"/>
  <c r="B192" i="4"/>
  <c r="B184" i="4"/>
  <c r="B176" i="4"/>
  <c r="B168" i="4"/>
  <c r="B160" i="4"/>
  <c r="B152" i="4"/>
  <c r="B144" i="4"/>
  <c r="B136" i="4"/>
  <c r="B128" i="4"/>
  <c r="B120" i="4"/>
  <c r="B112" i="4"/>
  <c r="B104" i="4"/>
  <c r="B96" i="4"/>
  <c r="B88" i="4"/>
  <c r="B80" i="4"/>
  <c r="B72" i="4"/>
  <c r="B64" i="4"/>
  <c r="B56" i="4"/>
  <c r="B48" i="4"/>
  <c r="B40" i="4"/>
  <c r="B32" i="4"/>
  <c r="B24" i="4"/>
  <c r="B16" i="4"/>
  <c r="B8" i="4"/>
  <c r="B733" i="4"/>
  <c r="B453" i="4"/>
  <c r="B413" i="4"/>
  <c r="B397" i="4"/>
  <c r="B365" i="4"/>
  <c r="B325" i="4"/>
  <c r="B983" i="4"/>
  <c r="B975" i="4"/>
  <c r="B967" i="4"/>
  <c r="B959" i="4"/>
  <c r="B951" i="4"/>
  <c r="B943" i="4"/>
  <c r="B935" i="4"/>
  <c r="B927" i="4"/>
  <c r="B919" i="4"/>
  <c r="B911" i="4"/>
  <c r="B903" i="4"/>
  <c r="B895" i="4"/>
  <c r="B887" i="4"/>
  <c r="B879" i="4"/>
  <c r="B871" i="4"/>
  <c r="B863" i="4"/>
  <c r="B855" i="4"/>
  <c r="B847" i="4"/>
  <c r="B839" i="4"/>
  <c r="B831" i="4"/>
  <c r="B823" i="4"/>
  <c r="B815" i="4"/>
  <c r="B807" i="4"/>
  <c r="B799" i="4"/>
  <c r="B791" i="4"/>
  <c r="B783" i="4"/>
  <c r="B775" i="4"/>
  <c r="B767" i="4"/>
  <c r="B759" i="4"/>
  <c r="B751" i="4"/>
  <c r="B743" i="4"/>
  <c r="B735" i="4"/>
  <c r="B727" i="4"/>
  <c r="B719" i="4"/>
  <c r="B711" i="4"/>
  <c r="B703" i="4"/>
  <c r="B695" i="4"/>
  <c r="B687" i="4"/>
  <c r="B679" i="4"/>
  <c r="B671" i="4"/>
  <c r="B663" i="4"/>
  <c r="B655" i="4"/>
  <c r="B647" i="4"/>
  <c r="B639" i="4"/>
  <c r="B631" i="4"/>
  <c r="B623" i="4"/>
  <c r="B615" i="4"/>
  <c r="B607" i="4"/>
  <c r="B599" i="4"/>
  <c r="B591" i="4"/>
  <c r="B583" i="4"/>
  <c r="B575" i="4"/>
  <c r="B567" i="4"/>
  <c r="B559" i="4"/>
  <c r="B551" i="4"/>
  <c r="B543" i="4"/>
  <c r="B535" i="4"/>
  <c r="B527" i="4"/>
  <c r="B519" i="4"/>
  <c r="B511" i="4"/>
  <c r="B503" i="4"/>
  <c r="B495" i="4"/>
  <c r="B487" i="4"/>
  <c r="B479" i="4"/>
  <c r="B471" i="4"/>
  <c r="B463" i="4"/>
  <c r="B455" i="4"/>
  <c r="B447" i="4"/>
  <c r="B439" i="4"/>
  <c r="B431" i="4"/>
  <c r="B423" i="4"/>
  <c r="B415" i="4"/>
  <c r="B407" i="4"/>
  <c r="B399" i="4"/>
  <c r="B391" i="4"/>
  <c r="B383" i="4"/>
  <c r="B375" i="4"/>
  <c r="B367" i="4"/>
  <c r="B359" i="4"/>
  <c r="B351" i="4"/>
  <c r="B343" i="4"/>
  <c r="B335" i="4"/>
  <c r="B327" i="4"/>
  <c r="B319" i="4"/>
  <c r="B311" i="4"/>
  <c r="B303" i="4"/>
  <c r="B295" i="4"/>
  <c r="B287" i="4"/>
  <c r="B279" i="4"/>
  <c r="B271" i="4"/>
  <c r="B263" i="4"/>
  <c r="B255" i="4"/>
  <c r="B247" i="4"/>
  <c r="B239" i="4"/>
  <c r="B231" i="4"/>
  <c r="B223" i="4"/>
  <c r="B215" i="4"/>
  <c r="B207" i="4"/>
  <c r="B199" i="4"/>
  <c r="B191" i="4"/>
  <c r="B183" i="4"/>
  <c r="B175" i="4"/>
  <c r="B167" i="4"/>
  <c r="B159" i="4"/>
  <c r="B151" i="4"/>
  <c r="B143" i="4"/>
  <c r="B135" i="4"/>
  <c r="B127" i="4"/>
  <c r="B119" i="4"/>
  <c r="B111" i="4"/>
  <c r="B103" i="4"/>
  <c r="B95" i="4"/>
  <c r="B87" i="4"/>
  <c r="B79" i="4"/>
  <c r="B71" i="4"/>
  <c r="B63" i="4"/>
  <c r="B55" i="4"/>
  <c r="B47" i="4"/>
  <c r="B39" i="4"/>
  <c r="B31" i="4"/>
  <c r="B23" i="4"/>
  <c r="B15" i="4"/>
  <c r="B7" i="4"/>
  <c r="B757" i="4"/>
  <c r="B429" i="4"/>
  <c r="B381" i="4"/>
  <c r="B349" i="4"/>
  <c r="B333" i="4"/>
  <c r="B982" i="4"/>
  <c r="B974" i="4"/>
  <c r="B966" i="4"/>
  <c r="B958" i="4"/>
  <c r="B950" i="4"/>
  <c r="B942" i="4"/>
  <c r="B934" i="4"/>
  <c r="B926" i="4"/>
  <c r="B918" i="4"/>
  <c r="B910" i="4"/>
  <c r="B902" i="4"/>
  <c r="B894" i="4"/>
  <c r="B886" i="4"/>
  <c r="B878" i="4"/>
  <c r="B870" i="4"/>
  <c r="B862" i="4"/>
  <c r="B854" i="4"/>
  <c r="B846" i="4"/>
  <c r="B838" i="4"/>
  <c r="B830" i="4"/>
  <c r="B822" i="4"/>
  <c r="B814" i="4"/>
  <c r="B806" i="4"/>
  <c r="B798" i="4"/>
  <c r="B790" i="4"/>
  <c r="B782" i="4"/>
  <c r="B774" i="4"/>
  <c r="B766" i="4"/>
  <c r="B758" i="4"/>
  <c r="B750" i="4"/>
  <c r="B742" i="4"/>
  <c r="B734" i="4"/>
  <c r="B726" i="4"/>
  <c r="B718" i="4"/>
  <c r="B710" i="4"/>
  <c r="B702" i="4"/>
  <c r="B694" i="4"/>
  <c r="B686" i="4"/>
  <c r="B678" i="4"/>
  <c r="B670" i="4"/>
  <c r="B662" i="4"/>
  <c r="B654" i="4"/>
  <c r="B646" i="4"/>
  <c r="B638" i="4"/>
  <c r="B630" i="4"/>
  <c r="B622" i="4"/>
  <c r="B614" i="4"/>
  <c r="B606" i="4"/>
  <c r="B598" i="4"/>
  <c r="B590" i="4"/>
  <c r="B582" i="4"/>
  <c r="B574" i="4"/>
  <c r="B566" i="4"/>
  <c r="B558" i="4"/>
  <c r="B550" i="4"/>
  <c r="B542" i="4"/>
  <c r="B534" i="4"/>
  <c r="B526" i="4"/>
  <c r="B518" i="4"/>
  <c r="B510" i="4"/>
  <c r="B502" i="4"/>
  <c r="B494" i="4"/>
  <c r="B486" i="4"/>
  <c r="B478" i="4"/>
  <c r="B470" i="4"/>
  <c r="B462" i="4"/>
  <c r="B454" i="4"/>
  <c r="B446" i="4"/>
  <c r="B438" i="4"/>
  <c r="B430" i="4"/>
  <c r="B422" i="4"/>
  <c r="B414" i="4"/>
  <c r="B406" i="4"/>
  <c r="B398" i="4"/>
  <c r="B390" i="4"/>
  <c r="B382" i="4"/>
  <c r="B374" i="4"/>
  <c r="B366" i="4"/>
  <c r="B358" i="4"/>
  <c r="B350" i="4"/>
  <c r="B342" i="4"/>
  <c r="B334" i="4"/>
  <c r="B326" i="4"/>
  <c r="B318" i="4"/>
  <c r="B310" i="4"/>
  <c r="B302" i="4"/>
  <c r="B294" i="4"/>
  <c r="B286" i="4"/>
  <c r="B278" i="4"/>
  <c r="B270" i="4"/>
  <c r="B262" i="4"/>
  <c r="B254" i="4"/>
  <c r="B246" i="4"/>
  <c r="B238" i="4"/>
  <c r="B230" i="4"/>
  <c r="B222" i="4"/>
  <c r="B214" i="4"/>
  <c r="B206" i="4"/>
  <c r="B198" i="4"/>
  <c r="B190" i="4"/>
  <c r="B182" i="4"/>
  <c r="B174" i="4"/>
  <c r="B166" i="4"/>
  <c r="B158" i="4"/>
  <c r="B150" i="4"/>
  <c r="B142" i="4"/>
  <c r="B134" i="4"/>
  <c r="B126" i="4"/>
  <c r="B118" i="4"/>
  <c r="B110" i="4"/>
  <c r="B102" i="4"/>
  <c r="B94" i="4"/>
  <c r="B86" i="4"/>
  <c r="B78" i="4"/>
  <c r="B70" i="4"/>
  <c r="B62" i="4"/>
  <c r="B54" i="4"/>
  <c r="B46" i="4"/>
  <c r="B38" i="4"/>
  <c r="B30" i="4"/>
  <c r="B22" i="4"/>
  <c r="B14" i="4"/>
  <c r="B6" i="4"/>
  <c r="B741" i="4"/>
  <c r="B445" i="4"/>
  <c r="B405" i="4"/>
  <c r="B389" i="4"/>
  <c r="B373" i="4"/>
  <c r="B341" i="4"/>
  <c r="B317" i="4"/>
  <c r="B981" i="4"/>
  <c r="B973" i="4"/>
  <c r="B965" i="4"/>
  <c r="B957" i="4"/>
  <c r="B949" i="4"/>
  <c r="B941" i="4"/>
  <c r="B933" i="4"/>
  <c r="B925" i="4"/>
  <c r="B917" i="4"/>
  <c r="B909" i="4"/>
  <c r="B901" i="4"/>
  <c r="B893" i="4"/>
  <c r="B885" i="4"/>
  <c r="B877" i="4"/>
  <c r="B869" i="4"/>
  <c r="B861" i="4"/>
  <c r="B853" i="4"/>
  <c r="B845" i="4"/>
  <c r="B837" i="4"/>
  <c r="B829" i="4"/>
  <c r="B821" i="4"/>
  <c r="B813" i="4"/>
  <c r="B805" i="4"/>
  <c r="B797" i="4"/>
  <c r="B789" i="4"/>
  <c r="B781" i="4"/>
  <c r="B773" i="4"/>
  <c r="B765" i="4"/>
  <c r="B749" i="4"/>
  <c r="B725" i="4"/>
  <c r="B717" i="4"/>
  <c r="B709" i="4"/>
  <c r="B701" i="4"/>
  <c r="B693" i="4"/>
  <c r="B685" i="4"/>
  <c r="B677" i="4"/>
  <c r="B669" i="4"/>
  <c r="B661" i="4"/>
  <c r="B653" i="4"/>
  <c r="B645" i="4"/>
  <c r="B637" i="4"/>
  <c r="B629" i="4"/>
  <c r="B621" i="4"/>
  <c r="B613" i="4"/>
  <c r="B605" i="4"/>
  <c r="B597" i="4"/>
  <c r="B589" i="4"/>
  <c r="B581" i="4"/>
  <c r="B573" i="4"/>
  <c r="B565" i="4"/>
  <c r="B557" i="4"/>
  <c r="B549" i="4"/>
  <c r="B541" i="4"/>
  <c r="B533" i="4"/>
  <c r="B525" i="4"/>
  <c r="B517" i="4"/>
  <c r="B509" i="4"/>
  <c r="B501" i="4"/>
  <c r="B493" i="4"/>
  <c r="B485" i="4"/>
  <c r="B469" i="4"/>
  <c r="B461" i="4"/>
  <c r="B437" i="4"/>
  <c r="B421" i="4"/>
  <c r="B980" i="4"/>
  <c r="B972" i="4"/>
  <c r="B964" i="4"/>
  <c r="B956" i="4"/>
  <c r="B948" i="4"/>
  <c r="B940" i="4"/>
  <c r="B932" i="4"/>
  <c r="B924" i="4"/>
  <c r="B916" i="4"/>
  <c r="B908" i="4"/>
  <c r="B900" i="4"/>
  <c r="B892" i="4"/>
  <c r="B884" i="4"/>
  <c r="B876" i="4"/>
  <c r="B868" i="4"/>
  <c r="B860" i="4"/>
  <c r="B852" i="4"/>
  <c r="B844" i="4"/>
  <c r="B836" i="4"/>
  <c r="B828" i="4"/>
  <c r="B820" i="4"/>
  <c r="B812" i="4"/>
  <c r="B804" i="4"/>
  <c r="B796" i="4"/>
  <c r="B788" i="4"/>
  <c r="B780" i="4"/>
  <c r="B772" i="4"/>
  <c r="B764" i="4"/>
  <c r="B756" i="4"/>
  <c r="B979" i="4"/>
  <c r="B971" i="4"/>
  <c r="B963" i="4"/>
  <c r="B955" i="4"/>
  <c r="B947" i="4"/>
  <c r="B939" i="4"/>
  <c r="B931" i="4"/>
  <c r="B923" i="4"/>
  <c r="B915" i="4"/>
  <c r="B907" i="4"/>
  <c r="B899" i="4"/>
  <c r="B891" i="4"/>
  <c r="B883" i="4"/>
  <c r="B875" i="4"/>
  <c r="B867" i="4"/>
  <c r="B859" i="4"/>
  <c r="B851" i="4"/>
  <c r="B843" i="4"/>
  <c r="B835" i="4"/>
  <c r="B827" i="4"/>
  <c r="B819" i="4"/>
  <c r="B811" i="4"/>
  <c r="B803" i="4"/>
  <c r="B795" i="4"/>
  <c r="B787" i="4"/>
  <c r="B779" i="4"/>
  <c r="B771" i="4"/>
  <c r="B763" i="4"/>
  <c r="B755" i="4"/>
  <c r="B747" i="4"/>
  <c r="B739" i="4"/>
  <c r="B731" i="4"/>
  <c r="B723" i="4"/>
  <c r="B715" i="4"/>
  <c r="B707" i="4"/>
  <c r="B699" i="4"/>
  <c r="B691" i="4"/>
  <c r="B683" i="4"/>
  <c r="B675" i="4"/>
  <c r="B667" i="4"/>
  <c r="B659" i="4"/>
  <c r="B651" i="4"/>
  <c r="B643" i="4"/>
  <c r="B635" i="4"/>
  <c r="B627" i="4"/>
  <c r="B619" i="4"/>
  <c r="B611" i="4"/>
  <c r="B603" i="4"/>
  <c r="B595" i="4"/>
  <c r="B587" i="4"/>
  <c r="B579" i="4"/>
  <c r="B571" i="4"/>
  <c r="B563" i="4"/>
  <c r="B555" i="4"/>
  <c r="B547" i="4"/>
  <c r="B539" i="4"/>
  <c r="B531" i="4"/>
  <c r="B523" i="4"/>
  <c r="B515" i="4"/>
  <c r="B507" i="4"/>
  <c r="B499" i="4"/>
  <c r="B491" i="4"/>
  <c r="B483" i="4"/>
  <c r="B475" i="4"/>
  <c r="B467" i="4"/>
  <c r="B459" i="4"/>
  <c r="B451" i="4"/>
  <c r="B443" i="4"/>
  <c r="B435" i="4"/>
  <c r="B427" i="4"/>
  <c r="B419" i="4"/>
  <c r="B978" i="4"/>
  <c r="B970" i="4"/>
  <c r="B962" i="4"/>
  <c r="B954" i="4"/>
  <c r="B946" i="4"/>
  <c r="B938" i="4"/>
  <c r="B930" i="4"/>
  <c r="B922" i="4"/>
  <c r="B914" i="4"/>
  <c r="B906" i="4"/>
  <c r="B898" i="4"/>
  <c r="B890" i="4"/>
  <c r="B882" i="4"/>
  <c r="B874" i="4"/>
  <c r="B866" i="4"/>
  <c r="B858" i="4"/>
  <c r="B850" i="4"/>
  <c r="B842" i="4"/>
  <c r="B834" i="4"/>
  <c r="B826" i="4"/>
  <c r="B818" i="4"/>
  <c r="B810" i="4"/>
  <c r="B802" i="4"/>
  <c r="B794" i="4"/>
  <c r="B786" i="4"/>
  <c r="B778" i="4"/>
  <c r="B770" i="4"/>
  <c r="B762" i="4"/>
  <c r="B754" i="4"/>
  <c r="B746" i="4"/>
  <c r="B738" i="4"/>
  <c r="B730" i="4"/>
  <c r="B722" i="4"/>
  <c r="B714" i="4"/>
  <c r="B706" i="4"/>
  <c r="B698" i="4"/>
  <c r="B690" i="4"/>
  <c r="B682" i="4"/>
  <c r="B674" i="4"/>
  <c r="B666" i="4"/>
  <c r="B658" i="4"/>
  <c r="B650" i="4"/>
  <c r="B642" i="4"/>
  <c r="B634" i="4"/>
  <c r="B626" i="4"/>
  <c r="B618" i="4"/>
  <c r="B610" i="4"/>
  <c r="B602" i="4"/>
  <c r="B594" i="4"/>
  <c r="B586" i="4"/>
  <c r="B578" i="4"/>
  <c r="B570" i="4"/>
  <c r="B562" i="4"/>
  <c r="B554" i="4"/>
  <c r="B546" i="4"/>
  <c r="B538" i="4"/>
  <c r="B530" i="4"/>
  <c r="B522" i="4"/>
  <c r="B514" i="4"/>
  <c r="B506" i="4"/>
  <c r="B498" i="4"/>
  <c r="B490" i="4"/>
  <c r="B482" i="4"/>
  <c r="B474" i="4"/>
  <c r="B466" i="4"/>
  <c r="B458" i="4"/>
  <c r="B450" i="4"/>
  <c r="B442" i="4"/>
  <c r="B434" i="4"/>
  <c r="B426" i="4"/>
  <c r="B418" i="4"/>
  <c r="B985" i="4"/>
  <c r="B977" i="4"/>
  <c r="B969" i="4"/>
  <c r="B961" i="4"/>
  <c r="B953" i="4"/>
  <c r="B945" i="4"/>
  <c r="B937" i="4"/>
  <c r="B929" i="4"/>
  <c r="B921" i="4"/>
  <c r="B913" i="4"/>
  <c r="B905" i="4"/>
  <c r="B897" i="4"/>
  <c r="B889" i="4"/>
  <c r="B881" i="4"/>
  <c r="B873" i="4"/>
  <c r="B865" i="4"/>
  <c r="B857" i="4"/>
  <c r="B849" i="4"/>
  <c r="B841" i="4"/>
  <c r="B833" i="4"/>
  <c r="B825" i="4"/>
  <c r="B817" i="4"/>
  <c r="B809" i="4"/>
  <c r="B801" i="4"/>
  <c r="B793" i="4"/>
  <c r="B785" i="4"/>
  <c r="B777" i="4"/>
  <c r="B769" i="4"/>
  <c r="B761" i="4"/>
  <c r="B753" i="4"/>
  <c r="B745" i="4"/>
  <c r="B737" i="4"/>
  <c r="B729" i="4"/>
  <c r="B721" i="4"/>
  <c r="B713" i="4"/>
  <c r="B705" i="4"/>
  <c r="B697" i="4"/>
  <c r="B689" i="4"/>
  <c r="B681" i="4"/>
  <c r="B673" i="4"/>
  <c r="B665" i="4"/>
  <c r="B657" i="4"/>
  <c r="B649" i="4"/>
  <c r="B641" i="4"/>
  <c r="B633" i="4"/>
  <c r="B625" i="4"/>
  <c r="B617" i="4"/>
  <c r="B609" i="4"/>
  <c r="B601" i="4"/>
  <c r="B593" i="4"/>
  <c r="B585" i="4"/>
  <c r="B577" i="4"/>
  <c r="B569" i="4"/>
  <c r="B561" i="4"/>
  <c r="B553" i="4"/>
  <c r="B545" i="4"/>
  <c r="B537" i="4"/>
  <c r="B529" i="4"/>
  <c r="B521" i="4"/>
  <c r="B513" i="4"/>
  <c r="B505" i="4"/>
  <c r="B497" i="4"/>
  <c r="B489" i="4"/>
  <c r="B481" i="4"/>
  <c r="B473" i="4"/>
  <c r="B465" i="4"/>
  <c r="B457" i="4"/>
  <c r="B449" i="4"/>
  <c r="B441" i="4"/>
  <c r="B433" i="4"/>
  <c r="B425" i="4"/>
  <c r="B417" i="4"/>
  <c r="B409" i="4"/>
  <c r="B401" i="4"/>
  <c r="B393" i="4"/>
  <c r="B385" i="4"/>
  <c r="B377" i="4"/>
  <c r="B369" i="4"/>
  <c r="B361" i="4"/>
  <c r="B353" i="4"/>
  <c r="B345" i="4"/>
  <c r="B337" i="4"/>
  <c r="B329" i="4"/>
  <c r="B321" i="4"/>
  <c r="B313" i="4"/>
  <c r="B305" i="4"/>
  <c r="B297" i="4"/>
  <c r="B289" i="4"/>
  <c r="B281" i="4"/>
  <c r="B273" i="4"/>
  <c r="B265" i="4"/>
  <c r="B257" i="4"/>
  <c r="B249" i="4"/>
  <c r="B241" i="4"/>
  <c r="B233" i="4"/>
  <c r="B225" i="4"/>
  <c r="B217" i="4"/>
  <c r="B209" i="4"/>
  <c r="B201" i="4"/>
  <c r="B193" i="4"/>
  <c r="B185" i="4"/>
  <c r="B177" i="4"/>
  <c r="B169" i="4"/>
  <c r="B161" i="4"/>
  <c r="B153" i="4"/>
  <c r="B145" i="4"/>
  <c r="B137" i="4"/>
  <c r="B129" i="4"/>
  <c r="B121" i="4"/>
  <c r="B113" i="4"/>
  <c r="B105" i="4"/>
  <c r="B97" i="4"/>
  <c r="B89" i="4"/>
  <c r="B81" i="4"/>
  <c r="B73" i="4"/>
  <c r="B65" i="4"/>
  <c r="B57" i="4"/>
  <c r="B49" i="4"/>
  <c r="B41" i="4"/>
  <c r="B33" i="4"/>
  <c r="B25" i="4"/>
  <c r="B17" i="4"/>
  <c r="B9" i="4"/>
  <c r="B708" i="4"/>
  <c r="B644" i="4"/>
  <c r="B580" i="4"/>
  <c r="B516" i="4"/>
  <c r="B460" i="4"/>
  <c r="B410" i="4"/>
  <c r="B387" i="4"/>
  <c r="B364" i="4"/>
  <c r="B347" i="4"/>
  <c r="B324" i="4"/>
  <c r="B307" i="4"/>
  <c r="B291" i="4"/>
  <c r="B275" i="4"/>
  <c r="B259" i="4"/>
  <c r="B243" i="4"/>
  <c r="B227" i="4"/>
  <c r="B211" i="4"/>
  <c r="B195" i="4"/>
  <c r="B179" i="4"/>
  <c r="B163" i="4"/>
  <c r="B147" i="4"/>
  <c r="B131" i="4"/>
  <c r="B115" i="4"/>
  <c r="B99" i="4"/>
  <c r="B83" i="4"/>
  <c r="B67" i="4"/>
  <c r="B51" i="4"/>
  <c r="B35" i="4"/>
  <c r="B19" i="4"/>
  <c r="B3" i="4"/>
  <c r="B700" i="4"/>
  <c r="B636" i="4"/>
  <c r="B572" i="4"/>
  <c r="B508" i="4"/>
  <c r="B452" i="4"/>
  <c r="B404" i="4"/>
  <c r="B386" i="4"/>
  <c r="B363" i="4"/>
  <c r="B346" i="4"/>
  <c r="B323" i="4"/>
  <c r="B306" i="4"/>
  <c r="B290" i="4"/>
  <c r="B274" i="4"/>
  <c r="B258" i="4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2" i="4"/>
  <c r="B628" i="4"/>
  <c r="B564" i="4"/>
  <c r="B500" i="4"/>
  <c r="B444" i="4"/>
  <c r="B403" i="4"/>
  <c r="B380" i="4"/>
  <c r="B362" i="4"/>
  <c r="B340" i="4"/>
  <c r="B322" i="4"/>
  <c r="B301" i="4"/>
  <c r="B285" i="4"/>
  <c r="B269" i="4"/>
  <c r="B253" i="4"/>
  <c r="B237" i="4"/>
  <c r="B221" i="4"/>
  <c r="B205" i="4"/>
  <c r="B189" i="4"/>
  <c r="B173" i="4"/>
  <c r="B157" i="4"/>
  <c r="B141" i="4"/>
  <c r="B125" i="4"/>
  <c r="B109" i="4"/>
  <c r="B93" i="4"/>
  <c r="B77" i="4"/>
  <c r="B61" i="4"/>
  <c r="B45" i="4"/>
  <c r="B29" i="4"/>
  <c r="B13" i="4"/>
  <c r="B748" i="4"/>
  <c r="B684" i="4"/>
  <c r="B620" i="4"/>
  <c r="B556" i="4"/>
  <c r="B492" i="4"/>
  <c r="B436" i="4"/>
  <c r="B402" i="4"/>
  <c r="B379" i="4"/>
  <c r="B357" i="4"/>
  <c r="B339" i="4"/>
  <c r="B316" i="4"/>
  <c r="B300" i="4"/>
  <c r="B284" i="4"/>
  <c r="B268" i="4"/>
  <c r="B252" i="4"/>
  <c r="B236" i="4"/>
  <c r="B220" i="4"/>
  <c r="B204" i="4"/>
  <c r="B188" i="4"/>
  <c r="B172" i="4"/>
  <c r="B156" i="4"/>
  <c r="B140" i="4"/>
  <c r="B124" i="4"/>
  <c r="B108" i="4"/>
  <c r="B92" i="4"/>
  <c r="B76" i="4"/>
  <c r="B60" i="4"/>
  <c r="B44" i="4"/>
  <c r="B28" i="4"/>
  <c r="B12" i="4"/>
  <c r="B740" i="4"/>
  <c r="B676" i="4"/>
  <c r="B612" i="4"/>
  <c r="B548" i="4"/>
  <c r="B484" i="4"/>
  <c r="B428" i="4"/>
  <c r="B396" i="4"/>
  <c r="B378" i="4"/>
  <c r="B356" i="4"/>
  <c r="B338" i="4"/>
  <c r="B315" i="4"/>
  <c r="B299" i="4"/>
  <c r="B283" i="4"/>
  <c r="B267" i="4"/>
  <c r="B251" i="4"/>
  <c r="B235" i="4"/>
  <c r="B219" i="4"/>
  <c r="B203" i="4"/>
  <c r="B187" i="4"/>
  <c r="B171" i="4"/>
  <c r="B155" i="4"/>
  <c r="B139" i="4"/>
  <c r="B123" i="4"/>
  <c r="B107" i="4"/>
  <c r="B91" i="4"/>
  <c r="B75" i="4"/>
  <c r="B59" i="4"/>
  <c r="B43" i="4"/>
  <c r="B27" i="4"/>
  <c r="B11" i="4"/>
  <c r="B732" i="4"/>
  <c r="B668" i="4"/>
  <c r="B604" i="4"/>
  <c r="B540" i="4"/>
  <c r="B477" i="4"/>
  <c r="B420" i="4"/>
  <c r="B395" i="4"/>
  <c r="B372" i="4"/>
  <c r="B355" i="4"/>
  <c r="B332" i="4"/>
  <c r="B314" i="4"/>
  <c r="B298" i="4"/>
  <c r="B282" i="4"/>
  <c r="B266" i="4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724" i="4"/>
  <c r="B660" i="4"/>
  <c r="B596" i="4"/>
  <c r="B532" i="4"/>
  <c r="B476" i="4"/>
  <c r="B412" i="4"/>
  <c r="B394" i="4"/>
  <c r="B371" i="4"/>
  <c r="B354" i="4"/>
  <c r="B331" i="4"/>
  <c r="B309" i="4"/>
  <c r="B293" i="4"/>
  <c r="B277" i="4"/>
  <c r="B261" i="4"/>
  <c r="B245" i="4"/>
  <c r="B229" i="4"/>
  <c r="B213" i="4"/>
  <c r="B197" i="4"/>
  <c r="B181" i="4"/>
  <c r="B165" i="4"/>
  <c r="B149" i="4"/>
  <c r="B133" i="4"/>
  <c r="B117" i="4"/>
  <c r="B101" i="4"/>
  <c r="B85" i="4"/>
  <c r="B69" i="4"/>
  <c r="B53" i="4"/>
  <c r="B37" i="4"/>
  <c r="B21" i="4"/>
  <c r="B5" i="4"/>
  <c r="B716" i="4"/>
  <c r="B652" i="4"/>
  <c r="B588" i="4"/>
  <c r="B524" i="4"/>
  <c r="B468" i="4"/>
  <c r="B411" i="4"/>
  <c r="B388" i="4"/>
  <c r="B370" i="4"/>
  <c r="B348" i="4"/>
  <c r="B330" i="4"/>
  <c r="B308" i="4"/>
  <c r="B292" i="4"/>
  <c r="B276" i="4"/>
  <c r="B260" i="4"/>
  <c r="B244" i="4"/>
  <c r="B228" i="4"/>
  <c r="B212" i="4"/>
  <c r="B196" i="4"/>
  <c r="B180" i="4"/>
  <c r="B164" i="4"/>
  <c r="B148" i="4"/>
  <c r="B132" i="4"/>
  <c r="B116" i="4"/>
  <c r="B100" i="4"/>
  <c r="B84" i="4"/>
  <c r="B68" i="4"/>
  <c r="B52" i="4"/>
  <c r="B36" i="4"/>
  <c r="B20" i="4"/>
  <c r="B4" i="4"/>
  <c r="G992" i="4"/>
  <c r="G993" i="4"/>
  <c r="G988" i="4"/>
  <c r="G989" i="4"/>
  <c r="G991" i="4"/>
  <c r="G986" i="4"/>
  <c r="G994" i="4"/>
  <c r="G995" i="4"/>
  <c r="G987" i="4"/>
  <c r="G990" i="4"/>
  <c r="G984" i="4"/>
  <c r="G976" i="4"/>
  <c r="G968" i="4"/>
  <c r="G960" i="4"/>
  <c r="G952" i="4"/>
  <c r="G944" i="4"/>
  <c r="G936" i="4"/>
  <c r="G928" i="4"/>
  <c r="G920" i="4"/>
  <c r="G912" i="4"/>
  <c r="G904" i="4"/>
  <c r="G896" i="4"/>
  <c r="G888" i="4"/>
  <c r="G880" i="4"/>
  <c r="G872" i="4"/>
  <c r="G864" i="4"/>
  <c r="G856" i="4"/>
  <c r="G848" i="4"/>
  <c r="G840" i="4"/>
  <c r="G832" i="4"/>
  <c r="G824" i="4"/>
  <c r="G816" i="4"/>
  <c r="G808" i="4"/>
  <c r="G800" i="4"/>
  <c r="G792" i="4"/>
  <c r="G784" i="4"/>
  <c r="G776" i="4"/>
  <c r="G768" i="4"/>
  <c r="G760" i="4"/>
  <c r="G752" i="4"/>
  <c r="G744" i="4"/>
  <c r="G736" i="4"/>
  <c r="G728" i="4"/>
  <c r="G720" i="4"/>
  <c r="G712" i="4"/>
  <c r="G704" i="4"/>
  <c r="G696" i="4"/>
  <c r="G688" i="4"/>
  <c r="G680" i="4"/>
  <c r="G672" i="4"/>
  <c r="G664" i="4"/>
  <c r="G656" i="4"/>
  <c r="G648" i="4"/>
  <c r="G640" i="4"/>
  <c r="G632" i="4"/>
  <c r="G624" i="4"/>
  <c r="G616" i="4"/>
  <c r="G608" i="4"/>
  <c r="G600" i="4"/>
  <c r="G592" i="4"/>
  <c r="G584" i="4"/>
  <c r="G576" i="4"/>
  <c r="G568" i="4"/>
  <c r="G560" i="4"/>
  <c r="G552" i="4"/>
  <c r="G544" i="4"/>
  <c r="G536" i="4"/>
  <c r="G528" i="4"/>
  <c r="G520" i="4"/>
  <c r="G512" i="4"/>
  <c r="G504" i="4"/>
  <c r="G496" i="4"/>
  <c r="G488" i="4"/>
  <c r="G480" i="4"/>
  <c r="G472" i="4"/>
  <c r="G464" i="4"/>
  <c r="G456" i="4"/>
  <c r="G448" i="4"/>
  <c r="G440" i="4"/>
  <c r="G432" i="4"/>
  <c r="G424" i="4"/>
  <c r="G416" i="4"/>
  <c r="G408" i="4"/>
  <c r="G400" i="4"/>
  <c r="G392" i="4"/>
  <c r="G384" i="4"/>
  <c r="G376" i="4"/>
  <c r="G368" i="4"/>
  <c r="G360" i="4"/>
  <c r="G352" i="4"/>
  <c r="G344" i="4"/>
  <c r="G336" i="4"/>
  <c r="G328" i="4"/>
  <c r="G320" i="4"/>
  <c r="G312" i="4"/>
  <c r="G304" i="4"/>
  <c r="G296" i="4"/>
  <c r="G288" i="4"/>
  <c r="G280" i="4"/>
  <c r="G272" i="4"/>
  <c r="G264" i="4"/>
  <c r="G256" i="4"/>
  <c r="G248" i="4"/>
  <c r="G240" i="4"/>
  <c r="G232" i="4"/>
  <c r="G224" i="4"/>
  <c r="G216" i="4"/>
  <c r="G208" i="4"/>
  <c r="G200" i="4"/>
  <c r="G192" i="4"/>
  <c r="G184" i="4"/>
  <c r="G176" i="4"/>
  <c r="G168" i="4"/>
  <c r="G160" i="4"/>
  <c r="G152" i="4"/>
  <c r="G144" i="4"/>
  <c r="G136" i="4"/>
  <c r="G128" i="4"/>
  <c r="G120" i="4"/>
  <c r="G112" i="4"/>
  <c r="G104" i="4"/>
  <c r="G96" i="4"/>
  <c r="G88" i="4"/>
  <c r="G80" i="4"/>
  <c r="G72" i="4"/>
  <c r="G64" i="4"/>
  <c r="G56" i="4"/>
  <c r="G48" i="4"/>
  <c r="G40" i="4"/>
  <c r="G32" i="4"/>
  <c r="G24" i="4"/>
  <c r="G16" i="4"/>
  <c r="G8" i="4"/>
  <c r="G983" i="4"/>
  <c r="G975" i="4"/>
  <c r="G967" i="4"/>
  <c r="G959" i="4"/>
  <c r="G951" i="4"/>
  <c r="G943" i="4"/>
  <c r="G935" i="4"/>
  <c r="G927" i="4"/>
  <c r="G919" i="4"/>
  <c r="G911" i="4"/>
  <c r="G903" i="4"/>
  <c r="G895" i="4"/>
  <c r="G887" i="4"/>
  <c r="G879" i="4"/>
  <c r="G871" i="4"/>
  <c r="G863" i="4"/>
  <c r="G855" i="4"/>
  <c r="G847" i="4"/>
  <c r="G839" i="4"/>
  <c r="G831" i="4"/>
  <c r="G823" i="4"/>
  <c r="G815" i="4"/>
  <c r="G807" i="4"/>
  <c r="G799" i="4"/>
  <c r="G791" i="4"/>
  <c r="G783" i="4"/>
  <c r="G775" i="4"/>
  <c r="G767" i="4"/>
  <c r="G759" i="4"/>
  <c r="G751" i="4"/>
  <c r="G743" i="4"/>
  <c r="G735" i="4"/>
  <c r="G727" i="4"/>
  <c r="G719" i="4"/>
  <c r="G711" i="4"/>
  <c r="G703" i="4"/>
  <c r="G695" i="4"/>
  <c r="G687" i="4"/>
  <c r="G679" i="4"/>
  <c r="G671" i="4"/>
  <c r="G663" i="4"/>
  <c r="G655" i="4"/>
  <c r="G647" i="4"/>
  <c r="G639" i="4"/>
  <c r="G631" i="4"/>
  <c r="G623" i="4"/>
  <c r="G615" i="4"/>
  <c r="G607" i="4"/>
  <c r="G599" i="4"/>
  <c r="G591" i="4"/>
  <c r="G583" i="4"/>
  <c r="G575" i="4"/>
  <c r="G567" i="4"/>
  <c r="G559" i="4"/>
  <c r="G551" i="4"/>
  <c r="G543" i="4"/>
  <c r="G535" i="4"/>
  <c r="G527" i="4"/>
  <c r="G519" i="4"/>
  <c r="G511" i="4"/>
  <c r="G503" i="4"/>
  <c r="G495" i="4"/>
  <c r="G487" i="4"/>
  <c r="G479" i="4"/>
  <c r="G471" i="4"/>
  <c r="G463" i="4"/>
  <c r="G455" i="4"/>
  <c r="G447" i="4"/>
  <c r="G439" i="4"/>
  <c r="G431" i="4"/>
  <c r="G423" i="4"/>
  <c r="G415" i="4"/>
  <c r="G407" i="4"/>
  <c r="G399" i="4"/>
  <c r="G391" i="4"/>
  <c r="G383" i="4"/>
  <c r="G375" i="4"/>
  <c r="G367" i="4"/>
  <c r="G359" i="4"/>
  <c r="G351" i="4"/>
  <c r="G343" i="4"/>
  <c r="G335" i="4"/>
  <c r="G327" i="4"/>
  <c r="G319" i="4"/>
  <c r="G311" i="4"/>
  <c r="G303" i="4"/>
  <c r="G295" i="4"/>
  <c r="G287" i="4"/>
  <c r="G279" i="4"/>
  <c r="G271" i="4"/>
  <c r="G263" i="4"/>
  <c r="G255" i="4"/>
  <c r="G247" i="4"/>
  <c r="G239" i="4"/>
  <c r="G231" i="4"/>
  <c r="G223" i="4"/>
  <c r="G215" i="4"/>
  <c r="G207" i="4"/>
  <c r="G199" i="4"/>
  <c r="G191" i="4"/>
  <c r="G183" i="4"/>
  <c r="G175" i="4"/>
  <c r="G167" i="4"/>
  <c r="G159" i="4"/>
  <c r="G151" i="4"/>
  <c r="G143" i="4"/>
  <c r="G135" i="4"/>
  <c r="G127" i="4"/>
  <c r="G119" i="4"/>
  <c r="G111" i="4"/>
  <c r="G103" i="4"/>
  <c r="G95" i="4"/>
  <c r="G87" i="4"/>
  <c r="G79" i="4"/>
  <c r="G71" i="4"/>
  <c r="G63" i="4"/>
  <c r="G55" i="4"/>
  <c r="G47" i="4"/>
  <c r="G39" i="4"/>
  <c r="G31" i="4"/>
  <c r="G23" i="4"/>
  <c r="G15" i="4"/>
  <c r="G7" i="4"/>
  <c r="G982" i="4"/>
  <c r="G974" i="4"/>
  <c r="G966" i="4"/>
  <c r="G958" i="4"/>
  <c r="G950" i="4"/>
  <c r="G942" i="4"/>
  <c r="G934" i="4"/>
  <c r="G926" i="4"/>
  <c r="G918" i="4"/>
  <c r="G910" i="4"/>
  <c r="G902" i="4"/>
  <c r="G894" i="4"/>
  <c r="G886" i="4"/>
  <c r="G878" i="4"/>
  <c r="G870" i="4"/>
  <c r="G862" i="4"/>
  <c r="G854" i="4"/>
  <c r="G846" i="4"/>
  <c r="G838" i="4"/>
  <c r="G830" i="4"/>
  <c r="G822" i="4"/>
  <c r="G814" i="4"/>
  <c r="G806" i="4"/>
  <c r="G798" i="4"/>
  <c r="G790" i="4"/>
  <c r="G782" i="4"/>
  <c r="G774" i="4"/>
  <c r="G766" i="4"/>
  <c r="G758" i="4"/>
  <c r="G750" i="4"/>
  <c r="G742" i="4"/>
  <c r="G734" i="4"/>
  <c r="G726" i="4"/>
  <c r="G718" i="4"/>
  <c r="G710" i="4"/>
  <c r="G702" i="4"/>
  <c r="G694" i="4"/>
  <c r="G686" i="4"/>
  <c r="G678" i="4"/>
  <c r="G670" i="4"/>
  <c r="G662" i="4"/>
  <c r="G654" i="4"/>
  <c r="G646" i="4"/>
  <c r="G638" i="4"/>
  <c r="G630" i="4"/>
  <c r="G622" i="4"/>
  <c r="G614" i="4"/>
  <c r="G606" i="4"/>
  <c r="G598" i="4"/>
  <c r="G590" i="4"/>
  <c r="G582" i="4"/>
  <c r="G574" i="4"/>
  <c r="G566" i="4"/>
  <c r="G558" i="4"/>
  <c r="G550" i="4"/>
  <c r="G542" i="4"/>
  <c r="G534" i="4"/>
  <c r="G526" i="4"/>
  <c r="G518" i="4"/>
  <c r="G510" i="4"/>
  <c r="G502" i="4"/>
  <c r="G494" i="4"/>
  <c r="G486" i="4"/>
  <c r="G478" i="4"/>
  <c r="G470" i="4"/>
  <c r="G462" i="4"/>
  <c r="G454" i="4"/>
  <c r="G446" i="4"/>
  <c r="G438" i="4"/>
  <c r="G430" i="4"/>
  <c r="G422" i="4"/>
  <c r="G414" i="4"/>
  <c r="G406" i="4"/>
  <c r="G398" i="4"/>
  <c r="G390" i="4"/>
  <c r="G382" i="4"/>
  <c r="G374" i="4"/>
  <c r="G366" i="4"/>
  <c r="G358" i="4"/>
  <c r="G350" i="4"/>
  <c r="G342" i="4"/>
  <c r="G334" i="4"/>
  <c r="G326" i="4"/>
  <c r="G318" i="4"/>
  <c r="G310" i="4"/>
  <c r="G302" i="4"/>
  <c r="G294" i="4"/>
  <c r="G286" i="4"/>
  <c r="G278" i="4"/>
  <c r="G270" i="4"/>
  <c r="G262" i="4"/>
  <c r="G254" i="4"/>
  <c r="G246" i="4"/>
  <c r="G238" i="4"/>
  <c r="G230" i="4"/>
  <c r="G222" i="4"/>
  <c r="G214" i="4"/>
  <c r="G206" i="4"/>
  <c r="G198" i="4"/>
  <c r="G190" i="4"/>
  <c r="G182" i="4"/>
  <c r="G174" i="4"/>
  <c r="G166" i="4"/>
  <c r="G158" i="4"/>
  <c r="G150" i="4"/>
  <c r="G142" i="4"/>
  <c r="G134" i="4"/>
  <c r="G126" i="4"/>
  <c r="G118" i="4"/>
  <c r="G110" i="4"/>
  <c r="G102" i="4"/>
  <c r="G94" i="4"/>
  <c r="G86" i="4"/>
  <c r="G78" i="4"/>
  <c r="G70" i="4"/>
  <c r="G62" i="4"/>
  <c r="G54" i="4"/>
  <c r="G46" i="4"/>
  <c r="G38" i="4"/>
  <c r="G30" i="4"/>
  <c r="G22" i="4"/>
  <c r="G14" i="4"/>
  <c r="G6" i="4"/>
  <c r="G985" i="4"/>
  <c r="G977" i="4"/>
  <c r="G969" i="4"/>
  <c r="G961" i="4"/>
  <c r="G953" i="4"/>
  <c r="G945" i="4"/>
  <c r="G937" i="4"/>
  <c r="G929" i="4"/>
  <c r="G921" i="4"/>
  <c r="G913" i="4"/>
  <c r="G905" i="4"/>
  <c r="G897" i="4"/>
  <c r="G889" i="4"/>
  <c r="G881" i="4"/>
  <c r="G873" i="4"/>
  <c r="G865" i="4"/>
  <c r="G857" i="4"/>
  <c r="G849" i="4"/>
  <c r="G841" i="4"/>
  <c r="G833" i="4"/>
  <c r="G825" i="4"/>
  <c r="G817" i="4"/>
  <c r="G809" i="4"/>
  <c r="G801" i="4"/>
  <c r="G793" i="4"/>
  <c r="G785" i="4"/>
  <c r="G777" i="4"/>
  <c r="G769" i="4"/>
  <c r="G761" i="4"/>
  <c r="G753" i="4"/>
  <c r="G745" i="4"/>
  <c r="G737" i="4"/>
  <c r="G729" i="4"/>
  <c r="G721" i="4"/>
  <c r="G713" i="4"/>
  <c r="G705" i="4"/>
  <c r="G697" i="4"/>
  <c r="G689" i="4"/>
  <c r="G681" i="4"/>
  <c r="G673" i="4"/>
  <c r="G665" i="4"/>
  <c r="G657" i="4"/>
  <c r="G649" i="4"/>
  <c r="G641" i="4"/>
  <c r="G633" i="4"/>
  <c r="G625" i="4"/>
  <c r="G617" i="4"/>
  <c r="G609" i="4"/>
  <c r="G601" i="4"/>
  <c r="G593" i="4"/>
  <c r="G585" i="4"/>
  <c r="G577" i="4"/>
  <c r="G569" i="4"/>
  <c r="G561" i="4"/>
  <c r="G553" i="4"/>
  <c r="G545" i="4"/>
  <c r="G537" i="4"/>
  <c r="G529" i="4"/>
  <c r="G521" i="4"/>
  <c r="G513" i="4"/>
  <c r="G505" i="4"/>
  <c r="G497" i="4"/>
  <c r="G489" i="4"/>
  <c r="G481" i="4"/>
  <c r="G473" i="4"/>
  <c r="G465" i="4"/>
  <c r="G457" i="4"/>
  <c r="G449" i="4"/>
  <c r="G441" i="4"/>
  <c r="G433" i="4"/>
  <c r="G425" i="4"/>
  <c r="G417" i="4"/>
  <c r="G409" i="4"/>
  <c r="G401" i="4"/>
  <c r="G393" i="4"/>
  <c r="G385" i="4"/>
  <c r="G377" i="4"/>
  <c r="G369" i="4"/>
  <c r="G361" i="4"/>
  <c r="G353" i="4"/>
  <c r="G345" i="4"/>
  <c r="G337" i="4"/>
  <c r="G329" i="4"/>
  <c r="G321" i="4"/>
  <c r="G313" i="4"/>
  <c r="G305" i="4"/>
  <c r="G297" i="4"/>
  <c r="G289" i="4"/>
  <c r="G281" i="4"/>
  <c r="G273" i="4"/>
  <c r="G265" i="4"/>
  <c r="G257" i="4"/>
  <c r="G249" i="4"/>
  <c r="G241" i="4"/>
  <c r="G233" i="4"/>
  <c r="G225" i="4"/>
  <c r="G217" i="4"/>
  <c r="G209" i="4"/>
  <c r="G201" i="4"/>
  <c r="G193" i="4"/>
  <c r="G185" i="4"/>
  <c r="G177" i="4"/>
  <c r="G169" i="4"/>
  <c r="G161" i="4"/>
  <c r="G153" i="4"/>
  <c r="G145" i="4"/>
  <c r="G137" i="4"/>
  <c r="G129" i="4"/>
  <c r="G121" i="4"/>
  <c r="G113" i="4"/>
  <c r="G105" i="4"/>
  <c r="G97" i="4"/>
  <c r="G89" i="4"/>
  <c r="G81" i="4"/>
  <c r="G73" i="4"/>
  <c r="G65" i="4"/>
  <c r="G57" i="4"/>
  <c r="G49" i="4"/>
  <c r="G41" i="4"/>
  <c r="G33" i="4"/>
  <c r="G25" i="4"/>
  <c r="G980" i="4"/>
  <c r="G964" i="4"/>
  <c r="G948" i="4"/>
  <c r="G932" i="4"/>
  <c r="G916" i="4"/>
  <c r="G900" i="4"/>
  <c r="G884" i="4"/>
  <c r="G868" i="4"/>
  <c r="G852" i="4"/>
  <c r="G836" i="4"/>
  <c r="G820" i="4"/>
  <c r="G804" i="4"/>
  <c r="G788" i="4"/>
  <c r="G772" i="4"/>
  <c r="G756" i="4"/>
  <c r="G740" i="4"/>
  <c r="G724" i="4"/>
  <c r="G708" i="4"/>
  <c r="G692" i="4"/>
  <c r="G676" i="4"/>
  <c r="G660" i="4"/>
  <c r="G644" i="4"/>
  <c r="G628" i="4"/>
  <c r="G612" i="4"/>
  <c r="G596" i="4"/>
  <c r="G580" i="4"/>
  <c r="G564" i="4"/>
  <c r="G548" i="4"/>
  <c r="G532" i="4"/>
  <c r="G516" i="4"/>
  <c r="G500" i="4"/>
  <c r="G484" i="4"/>
  <c r="G468" i="4"/>
  <c r="G452" i="4"/>
  <c r="G436" i="4"/>
  <c r="G420" i="4"/>
  <c r="G404" i="4"/>
  <c r="G388" i="4"/>
  <c r="G372" i="4"/>
  <c r="G356" i="4"/>
  <c r="G340" i="4"/>
  <c r="G324" i="4"/>
  <c r="G308" i="4"/>
  <c r="G292" i="4"/>
  <c r="G276" i="4"/>
  <c r="G260" i="4"/>
  <c r="G244" i="4"/>
  <c r="G228" i="4"/>
  <c r="G212" i="4"/>
  <c r="G196" i="4"/>
  <c r="G180" i="4"/>
  <c r="G164" i="4"/>
  <c r="G148" i="4"/>
  <c r="G132" i="4"/>
  <c r="G116" i="4"/>
  <c r="G100" i="4"/>
  <c r="G84" i="4"/>
  <c r="G68" i="4"/>
  <c r="G52" i="4"/>
  <c r="G36" i="4"/>
  <c r="G20" i="4"/>
  <c r="G9" i="4"/>
  <c r="G979" i="4"/>
  <c r="G963" i="4"/>
  <c r="G947" i="4"/>
  <c r="G931" i="4"/>
  <c r="G915" i="4"/>
  <c r="G899" i="4"/>
  <c r="G883" i="4"/>
  <c r="G867" i="4"/>
  <c r="G851" i="4"/>
  <c r="G835" i="4"/>
  <c r="G819" i="4"/>
  <c r="G803" i="4"/>
  <c r="G787" i="4"/>
  <c r="G771" i="4"/>
  <c r="G755" i="4"/>
  <c r="G739" i="4"/>
  <c r="G723" i="4"/>
  <c r="G707" i="4"/>
  <c r="G691" i="4"/>
  <c r="G675" i="4"/>
  <c r="G659" i="4"/>
  <c r="G643" i="4"/>
  <c r="G627" i="4"/>
  <c r="G611" i="4"/>
  <c r="G595" i="4"/>
  <c r="G579" i="4"/>
  <c r="G563" i="4"/>
  <c r="G547" i="4"/>
  <c r="G531" i="4"/>
  <c r="G515" i="4"/>
  <c r="G499" i="4"/>
  <c r="G483" i="4"/>
  <c r="G467" i="4"/>
  <c r="G451" i="4"/>
  <c r="G435" i="4"/>
  <c r="G419" i="4"/>
  <c r="G403" i="4"/>
  <c r="G387" i="4"/>
  <c r="G371" i="4"/>
  <c r="G355" i="4"/>
  <c r="G339" i="4"/>
  <c r="G323" i="4"/>
  <c r="G307" i="4"/>
  <c r="G291" i="4"/>
  <c r="G275" i="4"/>
  <c r="G259" i="4"/>
  <c r="G243" i="4"/>
  <c r="G227" i="4"/>
  <c r="G211" i="4"/>
  <c r="G195" i="4"/>
  <c r="G179" i="4"/>
  <c r="G163" i="4"/>
  <c r="G147" i="4"/>
  <c r="G131" i="4"/>
  <c r="G115" i="4"/>
  <c r="G99" i="4"/>
  <c r="G83" i="4"/>
  <c r="G67" i="4"/>
  <c r="G51" i="4"/>
  <c r="G35" i="4"/>
  <c r="G19" i="4"/>
  <c r="G5" i="4"/>
  <c r="G978" i="4"/>
  <c r="G962" i="4"/>
  <c r="G946" i="4"/>
  <c r="G930" i="4"/>
  <c r="G914" i="4"/>
  <c r="G898" i="4"/>
  <c r="G882" i="4"/>
  <c r="G866" i="4"/>
  <c r="G850" i="4"/>
  <c r="G834" i="4"/>
  <c r="G818" i="4"/>
  <c r="G802" i="4"/>
  <c r="G786" i="4"/>
  <c r="G770" i="4"/>
  <c r="G754" i="4"/>
  <c r="G738" i="4"/>
  <c r="G722" i="4"/>
  <c r="G706" i="4"/>
  <c r="G690" i="4"/>
  <c r="G674" i="4"/>
  <c r="G658" i="4"/>
  <c r="G642" i="4"/>
  <c r="G626" i="4"/>
  <c r="G610" i="4"/>
  <c r="G594" i="4"/>
  <c r="G578" i="4"/>
  <c r="G562" i="4"/>
  <c r="G546" i="4"/>
  <c r="G530" i="4"/>
  <c r="G514" i="4"/>
  <c r="G498" i="4"/>
  <c r="G482" i="4"/>
  <c r="G466" i="4"/>
  <c r="G450" i="4"/>
  <c r="G434" i="4"/>
  <c r="G418" i="4"/>
  <c r="G402" i="4"/>
  <c r="G386" i="4"/>
  <c r="G370" i="4"/>
  <c r="G354" i="4"/>
  <c r="G338" i="4"/>
  <c r="G322" i="4"/>
  <c r="G306" i="4"/>
  <c r="G290" i="4"/>
  <c r="G274" i="4"/>
  <c r="G258" i="4"/>
  <c r="G242" i="4"/>
  <c r="G226" i="4"/>
  <c r="G210" i="4"/>
  <c r="G194" i="4"/>
  <c r="G178" i="4"/>
  <c r="G162" i="4"/>
  <c r="G146" i="4"/>
  <c r="G130" i="4"/>
  <c r="G114" i="4"/>
  <c r="G98" i="4"/>
  <c r="G82" i="4"/>
  <c r="G66" i="4"/>
  <c r="G50" i="4"/>
  <c r="G34" i="4"/>
  <c r="G18" i="4"/>
  <c r="G4" i="4"/>
  <c r="G973" i="4"/>
  <c r="G957" i="4"/>
  <c r="G941" i="4"/>
  <c r="G925" i="4"/>
  <c r="G909" i="4"/>
  <c r="G893" i="4"/>
  <c r="G877" i="4"/>
  <c r="G861" i="4"/>
  <c r="G845" i="4"/>
  <c r="G829" i="4"/>
  <c r="G813" i="4"/>
  <c r="G797" i="4"/>
  <c r="G781" i="4"/>
  <c r="G765" i="4"/>
  <c r="G749" i="4"/>
  <c r="G733" i="4"/>
  <c r="G717" i="4"/>
  <c r="G701" i="4"/>
  <c r="G685" i="4"/>
  <c r="G669" i="4"/>
  <c r="G653" i="4"/>
  <c r="G637" i="4"/>
  <c r="G621" i="4"/>
  <c r="G605" i="4"/>
  <c r="G589" i="4"/>
  <c r="G573" i="4"/>
  <c r="G557" i="4"/>
  <c r="G541" i="4"/>
  <c r="G525" i="4"/>
  <c r="G509" i="4"/>
  <c r="G493" i="4"/>
  <c r="G477" i="4"/>
  <c r="G461" i="4"/>
  <c r="G445" i="4"/>
  <c r="G429" i="4"/>
  <c r="G413" i="4"/>
  <c r="G397" i="4"/>
  <c r="G381" i="4"/>
  <c r="G365" i="4"/>
  <c r="G349" i="4"/>
  <c r="G333" i="4"/>
  <c r="G317" i="4"/>
  <c r="G301" i="4"/>
  <c r="G285" i="4"/>
  <c r="G269" i="4"/>
  <c r="G253" i="4"/>
  <c r="G237" i="4"/>
  <c r="G221" i="4"/>
  <c r="G205" i="4"/>
  <c r="G189" i="4"/>
  <c r="G173" i="4"/>
  <c r="G157" i="4"/>
  <c r="G141" i="4"/>
  <c r="G125" i="4"/>
  <c r="G109" i="4"/>
  <c r="G93" i="4"/>
  <c r="G77" i="4"/>
  <c r="G61" i="4"/>
  <c r="G45" i="4"/>
  <c r="G29" i="4"/>
  <c r="G17" i="4"/>
  <c r="G3" i="4"/>
  <c r="G972" i="4"/>
  <c r="G956" i="4"/>
  <c r="G940" i="4"/>
  <c r="G924" i="4"/>
  <c r="G908" i="4"/>
  <c r="G892" i="4"/>
  <c r="G876" i="4"/>
  <c r="G860" i="4"/>
  <c r="G844" i="4"/>
  <c r="G828" i="4"/>
  <c r="G812" i="4"/>
  <c r="G796" i="4"/>
  <c r="G780" i="4"/>
  <c r="G764" i="4"/>
  <c r="G748" i="4"/>
  <c r="G732" i="4"/>
  <c r="G716" i="4"/>
  <c r="G700" i="4"/>
  <c r="G684" i="4"/>
  <c r="G668" i="4"/>
  <c r="G652" i="4"/>
  <c r="G636" i="4"/>
  <c r="G620" i="4"/>
  <c r="G604" i="4"/>
  <c r="G588" i="4"/>
  <c r="G572" i="4"/>
  <c r="G556" i="4"/>
  <c r="G540" i="4"/>
  <c r="G524" i="4"/>
  <c r="G508" i="4"/>
  <c r="G492" i="4"/>
  <c r="G476" i="4"/>
  <c r="G460" i="4"/>
  <c r="G444" i="4"/>
  <c r="G428" i="4"/>
  <c r="G412" i="4"/>
  <c r="G396" i="4"/>
  <c r="G380" i="4"/>
  <c r="G364" i="4"/>
  <c r="G348" i="4"/>
  <c r="G332" i="4"/>
  <c r="G316" i="4"/>
  <c r="G300" i="4"/>
  <c r="G284" i="4"/>
  <c r="G268" i="4"/>
  <c r="G252" i="4"/>
  <c r="G236" i="4"/>
  <c r="G220" i="4"/>
  <c r="G204" i="4"/>
  <c r="G188" i="4"/>
  <c r="G172" i="4"/>
  <c r="G156" i="4"/>
  <c r="G140" i="4"/>
  <c r="G124" i="4"/>
  <c r="G108" i="4"/>
  <c r="G92" i="4"/>
  <c r="G76" i="4"/>
  <c r="G60" i="4"/>
  <c r="G44" i="4"/>
  <c r="G28" i="4"/>
  <c r="G13" i="4"/>
  <c r="G971" i="4"/>
  <c r="G955" i="4"/>
  <c r="G939" i="4"/>
  <c r="G923" i="4"/>
  <c r="G907" i="4"/>
  <c r="G891" i="4"/>
  <c r="G875" i="4"/>
  <c r="G859" i="4"/>
  <c r="G843" i="4"/>
  <c r="G827" i="4"/>
  <c r="G811" i="4"/>
  <c r="G795" i="4"/>
  <c r="G779" i="4"/>
  <c r="G763" i="4"/>
  <c r="G747" i="4"/>
  <c r="G731" i="4"/>
  <c r="G715" i="4"/>
  <c r="G699" i="4"/>
  <c r="G683" i="4"/>
  <c r="G667" i="4"/>
  <c r="G651" i="4"/>
  <c r="G635" i="4"/>
  <c r="G619" i="4"/>
  <c r="G603" i="4"/>
  <c r="G587" i="4"/>
  <c r="G571" i="4"/>
  <c r="G555" i="4"/>
  <c r="G539" i="4"/>
  <c r="G523" i="4"/>
  <c r="G507" i="4"/>
  <c r="G491" i="4"/>
  <c r="G475" i="4"/>
  <c r="G459" i="4"/>
  <c r="G443" i="4"/>
  <c r="G427" i="4"/>
  <c r="G411" i="4"/>
  <c r="G395" i="4"/>
  <c r="G379" i="4"/>
  <c r="G363" i="4"/>
  <c r="G347" i="4"/>
  <c r="G331" i="4"/>
  <c r="G315" i="4"/>
  <c r="G299" i="4"/>
  <c r="G283" i="4"/>
  <c r="G267" i="4"/>
  <c r="G251" i="4"/>
  <c r="G235" i="4"/>
  <c r="G219" i="4"/>
  <c r="G203" i="4"/>
  <c r="G187" i="4"/>
  <c r="G171" i="4"/>
  <c r="G155" i="4"/>
  <c r="G139" i="4"/>
  <c r="G123" i="4"/>
  <c r="G107" i="4"/>
  <c r="G91" i="4"/>
  <c r="G75" i="4"/>
  <c r="G59" i="4"/>
  <c r="G43" i="4"/>
  <c r="G27" i="4"/>
  <c r="G12" i="4"/>
  <c r="G970" i="4"/>
  <c r="G954" i="4"/>
  <c r="G938" i="4"/>
  <c r="G922" i="4"/>
  <c r="G906" i="4"/>
  <c r="G890" i="4"/>
  <c r="G874" i="4"/>
  <c r="G858" i="4"/>
  <c r="G842" i="4"/>
  <c r="G826" i="4"/>
  <c r="G810" i="4"/>
  <c r="G794" i="4"/>
  <c r="G778" i="4"/>
  <c r="G762" i="4"/>
  <c r="G746" i="4"/>
  <c r="G730" i="4"/>
  <c r="G714" i="4"/>
  <c r="G698" i="4"/>
  <c r="G682" i="4"/>
  <c r="G666" i="4"/>
  <c r="G650" i="4"/>
  <c r="G634" i="4"/>
  <c r="G618" i="4"/>
  <c r="G602" i="4"/>
  <c r="G586" i="4"/>
  <c r="G570" i="4"/>
  <c r="G554" i="4"/>
  <c r="G538" i="4"/>
  <c r="G522" i="4"/>
  <c r="G506" i="4"/>
  <c r="G490" i="4"/>
  <c r="G474" i="4"/>
  <c r="G458" i="4"/>
  <c r="G442" i="4"/>
  <c r="G426" i="4"/>
  <c r="G410" i="4"/>
  <c r="G394" i="4"/>
  <c r="G378" i="4"/>
  <c r="G362" i="4"/>
  <c r="G346" i="4"/>
  <c r="G330" i="4"/>
  <c r="G314" i="4"/>
  <c r="G298" i="4"/>
  <c r="G282" i="4"/>
  <c r="G266" i="4"/>
  <c r="G250" i="4"/>
  <c r="G234" i="4"/>
  <c r="G218" i="4"/>
  <c r="G202" i="4"/>
  <c r="G186" i="4"/>
  <c r="G170" i="4"/>
  <c r="G154" i="4"/>
  <c r="G138" i="4"/>
  <c r="G122" i="4"/>
  <c r="G106" i="4"/>
  <c r="G90" i="4"/>
  <c r="G74" i="4"/>
  <c r="G58" i="4"/>
  <c r="G42" i="4"/>
  <c r="G26" i="4"/>
  <c r="G11" i="4"/>
  <c r="G981" i="4"/>
  <c r="G965" i="4"/>
  <c r="G949" i="4"/>
  <c r="G933" i="4"/>
  <c r="G917" i="4"/>
  <c r="G901" i="4"/>
  <c r="G885" i="4"/>
  <c r="G869" i="4"/>
  <c r="G853" i="4"/>
  <c r="G837" i="4"/>
  <c r="G821" i="4"/>
  <c r="G805" i="4"/>
  <c r="G789" i="4"/>
  <c r="G773" i="4"/>
  <c r="G757" i="4"/>
  <c r="G741" i="4"/>
  <c r="G725" i="4"/>
  <c r="G709" i="4"/>
  <c r="G693" i="4"/>
  <c r="G677" i="4"/>
  <c r="G661" i="4"/>
  <c r="G645" i="4"/>
  <c r="G629" i="4"/>
  <c r="G613" i="4"/>
  <c r="G597" i="4"/>
  <c r="G581" i="4"/>
  <c r="G565" i="4"/>
  <c r="G549" i="4"/>
  <c r="G533" i="4"/>
  <c r="G517" i="4"/>
  <c r="G501" i="4"/>
  <c r="G485" i="4"/>
  <c r="G469" i="4"/>
  <c r="G453" i="4"/>
  <c r="G437" i="4"/>
  <c r="G421" i="4"/>
  <c r="G405" i="4"/>
  <c r="G389" i="4"/>
  <c r="G373" i="4"/>
  <c r="G357" i="4"/>
  <c r="G341" i="4"/>
  <c r="G325" i="4"/>
  <c r="G309" i="4"/>
  <c r="G293" i="4"/>
  <c r="G277" i="4"/>
  <c r="G261" i="4"/>
  <c r="G245" i="4"/>
  <c r="G229" i="4"/>
  <c r="G213" i="4"/>
  <c r="G197" i="4"/>
  <c r="G181" i="4"/>
  <c r="G165" i="4"/>
  <c r="G149" i="4"/>
  <c r="G133" i="4"/>
  <c r="G117" i="4"/>
  <c r="G101" i="4"/>
  <c r="G85" i="4"/>
  <c r="G69" i="4"/>
  <c r="G53" i="4"/>
  <c r="G37" i="4"/>
  <c r="G21" i="4"/>
  <c r="G10" i="4"/>
  <c r="AA455" i="4"/>
  <c r="AA742" i="4"/>
  <c r="AA382" i="4"/>
  <c r="AA981" i="4"/>
  <c r="AA935" i="4"/>
  <c r="AA798" i="4"/>
  <c r="AA895" i="4"/>
  <c r="AA677" i="4"/>
  <c r="AA645" i="4"/>
  <c r="AA463" i="4"/>
  <c r="AA311" i="4"/>
  <c r="AA247" i="4"/>
  <c r="AA183" i="4"/>
  <c r="AA119" i="4"/>
  <c r="AA511" i="4"/>
  <c r="AA335" i="4"/>
  <c r="I10" i="4"/>
  <c r="I990" i="4"/>
  <c r="I986" i="4"/>
  <c r="I987" i="4"/>
  <c r="I989" i="4"/>
  <c r="I991" i="4"/>
  <c r="I992" i="4"/>
  <c r="I994" i="4"/>
  <c r="I988" i="4"/>
  <c r="I995" i="4"/>
  <c r="I993" i="4"/>
  <c r="I982" i="4"/>
  <c r="I974" i="4"/>
  <c r="I966" i="4"/>
  <c r="I958" i="4"/>
  <c r="I950" i="4"/>
  <c r="I942" i="4"/>
  <c r="I934" i="4"/>
  <c r="I926" i="4"/>
  <c r="I918" i="4"/>
  <c r="I910" i="4"/>
  <c r="I902" i="4"/>
  <c r="I894" i="4"/>
  <c r="I886" i="4"/>
  <c r="I878" i="4"/>
  <c r="I870" i="4"/>
  <c r="I862" i="4"/>
  <c r="I854" i="4"/>
  <c r="I846" i="4"/>
  <c r="I838" i="4"/>
  <c r="I830" i="4"/>
  <c r="I822" i="4"/>
  <c r="I814" i="4"/>
  <c r="I806" i="4"/>
  <c r="I798" i="4"/>
  <c r="I790" i="4"/>
  <c r="I782" i="4"/>
  <c r="I774" i="4"/>
  <c r="I766" i="4"/>
  <c r="I758" i="4"/>
  <c r="I750" i="4"/>
  <c r="I742" i="4"/>
  <c r="I734" i="4"/>
  <c r="I726" i="4"/>
  <c r="I718" i="4"/>
  <c r="I710" i="4"/>
  <c r="I702" i="4"/>
  <c r="I694" i="4"/>
  <c r="I686" i="4"/>
  <c r="I678" i="4"/>
  <c r="I670" i="4"/>
  <c r="I662" i="4"/>
  <c r="I654" i="4"/>
  <c r="I646" i="4"/>
  <c r="I638" i="4"/>
  <c r="I630" i="4"/>
  <c r="I622" i="4"/>
  <c r="I614" i="4"/>
  <c r="I606" i="4"/>
  <c r="I598" i="4"/>
  <c r="I590" i="4"/>
  <c r="I582" i="4"/>
  <c r="I574" i="4"/>
  <c r="I566" i="4"/>
  <c r="I558" i="4"/>
  <c r="I550" i="4"/>
  <c r="I542" i="4"/>
  <c r="I534" i="4"/>
  <c r="I526" i="4"/>
  <c r="I518" i="4"/>
  <c r="I510" i="4"/>
  <c r="I502" i="4"/>
  <c r="I494" i="4"/>
  <c r="I486" i="4"/>
  <c r="I478" i="4"/>
  <c r="I470" i="4"/>
  <c r="I462" i="4"/>
  <c r="I454" i="4"/>
  <c r="I446" i="4"/>
  <c r="I438" i="4"/>
  <c r="I430" i="4"/>
  <c r="I422" i="4"/>
  <c r="I414" i="4"/>
  <c r="I406" i="4"/>
  <c r="I398" i="4"/>
  <c r="I390" i="4"/>
  <c r="I382" i="4"/>
  <c r="I374" i="4"/>
  <c r="I366" i="4"/>
  <c r="I358" i="4"/>
  <c r="I350" i="4"/>
  <c r="I342" i="4"/>
  <c r="I334" i="4"/>
  <c r="I326" i="4"/>
  <c r="I318" i="4"/>
  <c r="I310" i="4"/>
  <c r="I302" i="4"/>
  <c r="I294" i="4"/>
  <c r="I286" i="4"/>
  <c r="I278" i="4"/>
  <c r="I270" i="4"/>
  <c r="I262" i="4"/>
  <c r="I254" i="4"/>
  <c r="I246" i="4"/>
  <c r="I238" i="4"/>
  <c r="I230" i="4"/>
  <c r="I222" i="4"/>
  <c r="I214" i="4"/>
  <c r="I206" i="4"/>
  <c r="I198" i="4"/>
  <c r="I190" i="4"/>
  <c r="I182" i="4"/>
  <c r="I174" i="4"/>
  <c r="I166" i="4"/>
  <c r="I158" i="4"/>
  <c r="I150" i="4"/>
  <c r="I142" i="4"/>
  <c r="I134" i="4"/>
  <c r="I126" i="4"/>
  <c r="I118" i="4"/>
  <c r="I110" i="4"/>
  <c r="I102" i="4"/>
  <c r="I94" i="4"/>
  <c r="I86" i="4"/>
  <c r="I78" i="4"/>
  <c r="I70" i="4"/>
  <c r="I62" i="4"/>
  <c r="I54" i="4"/>
  <c r="I46" i="4"/>
  <c r="I38" i="4"/>
  <c r="I30" i="4"/>
  <c r="I22" i="4"/>
  <c r="I14" i="4"/>
  <c r="I5" i="4"/>
  <c r="I981" i="4"/>
  <c r="I973" i="4"/>
  <c r="I965" i="4"/>
  <c r="I957" i="4"/>
  <c r="I949" i="4"/>
  <c r="I941" i="4"/>
  <c r="I933" i="4"/>
  <c r="I925" i="4"/>
  <c r="I917" i="4"/>
  <c r="I909" i="4"/>
  <c r="I901" i="4"/>
  <c r="I893" i="4"/>
  <c r="I885" i="4"/>
  <c r="I877" i="4"/>
  <c r="I869" i="4"/>
  <c r="I861" i="4"/>
  <c r="I853" i="4"/>
  <c r="I845" i="4"/>
  <c r="I837" i="4"/>
  <c r="I829" i="4"/>
  <c r="I821" i="4"/>
  <c r="I813" i="4"/>
  <c r="I805" i="4"/>
  <c r="I797" i="4"/>
  <c r="I789" i="4"/>
  <c r="I781" i="4"/>
  <c r="I773" i="4"/>
  <c r="I765" i="4"/>
  <c r="I757" i="4"/>
  <c r="I749" i="4"/>
  <c r="I741" i="4"/>
  <c r="I733" i="4"/>
  <c r="I725" i="4"/>
  <c r="I717" i="4"/>
  <c r="I709" i="4"/>
  <c r="I701" i="4"/>
  <c r="I693" i="4"/>
  <c r="I685" i="4"/>
  <c r="I677" i="4"/>
  <c r="I669" i="4"/>
  <c r="I661" i="4"/>
  <c r="I653" i="4"/>
  <c r="I645" i="4"/>
  <c r="I637" i="4"/>
  <c r="I629" i="4"/>
  <c r="I621" i="4"/>
  <c r="I613" i="4"/>
  <c r="I605" i="4"/>
  <c r="I597" i="4"/>
  <c r="I589" i="4"/>
  <c r="I581" i="4"/>
  <c r="I573" i="4"/>
  <c r="I565" i="4"/>
  <c r="I557" i="4"/>
  <c r="I549" i="4"/>
  <c r="I541" i="4"/>
  <c r="I533" i="4"/>
  <c r="I525" i="4"/>
  <c r="I517" i="4"/>
  <c r="I509" i="4"/>
  <c r="I501" i="4"/>
  <c r="I493" i="4"/>
  <c r="I485" i="4"/>
  <c r="I477" i="4"/>
  <c r="I469" i="4"/>
  <c r="I461" i="4"/>
  <c r="I453" i="4"/>
  <c r="I445" i="4"/>
  <c r="I437" i="4"/>
  <c r="I429" i="4"/>
  <c r="I421" i="4"/>
  <c r="I413" i="4"/>
  <c r="I405" i="4"/>
  <c r="I397" i="4"/>
  <c r="I389" i="4"/>
  <c r="I381" i="4"/>
  <c r="I373" i="4"/>
  <c r="I365" i="4"/>
  <c r="I357" i="4"/>
  <c r="I349" i="4"/>
  <c r="I341" i="4"/>
  <c r="I333" i="4"/>
  <c r="I325" i="4"/>
  <c r="I317" i="4"/>
  <c r="I309" i="4"/>
  <c r="I301" i="4"/>
  <c r="I293" i="4"/>
  <c r="I285" i="4"/>
  <c r="I277" i="4"/>
  <c r="I269" i="4"/>
  <c r="I261" i="4"/>
  <c r="I253" i="4"/>
  <c r="I245" i="4"/>
  <c r="I237" i="4"/>
  <c r="I229" i="4"/>
  <c r="I221" i="4"/>
  <c r="I213" i="4"/>
  <c r="I205" i="4"/>
  <c r="I197" i="4"/>
  <c r="I189" i="4"/>
  <c r="I181" i="4"/>
  <c r="I173" i="4"/>
  <c r="I165" i="4"/>
  <c r="I157" i="4"/>
  <c r="I149" i="4"/>
  <c r="I141" i="4"/>
  <c r="I133" i="4"/>
  <c r="I125" i="4"/>
  <c r="I117" i="4"/>
  <c r="I109" i="4"/>
  <c r="I101" i="4"/>
  <c r="I93" i="4"/>
  <c r="I85" i="4"/>
  <c r="I77" i="4"/>
  <c r="I69" i="4"/>
  <c r="I61" i="4"/>
  <c r="I53" i="4"/>
  <c r="I45" i="4"/>
  <c r="I37" i="4"/>
  <c r="I29" i="4"/>
  <c r="I21" i="4"/>
  <c r="I13" i="4"/>
  <c r="I4" i="4"/>
  <c r="I980" i="4"/>
  <c r="I972" i="4"/>
  <c r="I964" i="4"/>
  <c r="I956" i="4"/>
  <c r="I948" i="4"/>
  <c r="I940" i="4"/>
  <c r="I932" i="4"/>
  <c r="I924" i="4"/>
  <c r="I916" i="4"/>
  <c r="I908" i="4"/>
  <c r="I900" i="4"/>
  <c r="I892" i="4"/>
  <c r="I884" i="4"/>
  <c r="I876" i="4"/>
  <c r="I868" i="4"/>
  <c r="I860" i="4"/>
  <c r="I852" i="4"/>
  <c r="I844" i="4"/>
  <c r="I836" i="4"/>
  <c r="I828" i="4"/>
  <c r="I820" i="4"/>
  <c r="I812" i="4"/>
  <c r="I804" i="4"/>
  <c r="I796" i="4"/>
  <c r="I788" i="4"/>
  <c r="I780" i="4"/>
  <c r="I772" i="4"/>
  <c r="I764" i="4"/>
  <c r="I756" i="4"/>
  <c r="I748" i="4"/>
  <c r="I740" i="4"/>
  <c r="I732" i="4"/>
  <c r="I724" i="4"/>
  <c r="I716" i="4"/>
  <c r="I708" i="4"/>
  <c r="I700" i="4"/>
  <c r="I692" i="4"/>
  <c r="I684" i="4"/>
  <c r="I676" i="4"/>
  <c r="I668" i="4"/>
  <c r="I660" i="4"/>
  <c r="I652" i="4"/>
  <c r="I644" i="4"/>
  <c r="I636" i="4"/>
  <c r="I628" i="4"/>
  <c r="I620" i="4"/>
  <c r="I612" i="4"/>
  <c r="I604" i="4"/>
  <c r="I596" i="4"/>
  <c r="I588" i="4"/>
  <c r="I580" i="4"/>
  <c r="I572" i="4"/>
  <c r="I564" i="4"/>
  <c r="I556" i="4"/>
  <c r="I548" i="4"/>
  <c r="I540" i="4"/>
  <c r="I532" i="4"/>
  <c r="I524" i="4"/>
  <c r="I516" i="4"/>
  <c r="I508" i="4"/>
  <c r="I500" i="4"/>
  <c r="I492" i="4"/>
  <c r="I484" i="4"/>
  <c r="I476" i="4"/>
  <c r="I468" i="4"/>
  <c r="I460" i="4"/>
  <c r="I452" i="4"/>
  <c r="I444" i="4"/>
  <c r="I436" i="4"/>
  <c r="I428" i="4"/>
  <c r="I420" i="4"/>
  <c r="I412" i="4"/>
  <c r="I404" i="4"/>
  <c r="I396" i="4"/>
  <c r="I388" i="4"/>
  <c r="I380" i="4"/>
  <c r="I372" i="4"/>
  <c r="I364" i="4"/>
  <c r="I356" i="4"/>
  <c r="I348" i="4"/>
  <c r="I340" i="4"/>
  <c r="I332" i="4"/>
  <c r="I324" i="4"/>
  <c r="I316" i="4"/>
  <c r="I308" i="4"/>
  <c r="I300" i="4"/>
  <c r="I292" i="4"/>
  <c r="I284" i="4"/>
  <c r="I276" i="4"/>
  <c r="I268" i="4"/>
  <c r="I260" i="4"/>
  <c r="I252" i="4"/>
  <c r="I244" i="4"/>
  <c r="I236" i="4"/>
  <c r="I228" i="4"/>
  <c r="I220" i="4"/>
  <c r="I212" i="4"/>
  <c r="I204" i="4"/>
  <c r="I196" i="4"/>
  <c r="I188" i="4"/>
  <c r="I180" i="4"/>
  <c r="I172" i="4"/>
  <c r="I164" i="4"/>
  <c r="I156" i="4"/>
  <c r="I148" i="4"/>
  <c r="I140" i="4"/>
  <c r="I132" i="4"/>
  <c r="I124" i="4"/>
  <c r="I116" i="4"/>
  <c r="I108" i="4"/>
  <c r="I100" i="4"/>
  <c r="I92" i="4"/>
  <c r="I84" i="4"/>
  <c r="I76" i="4"/>
  <c r="I68" i="4"/>
  <c r="I60" i="4"/>
  <c r="I52" i="4"/>
  <c r="I44" i="4"/>
  <c r="I36" i="4"/>
  <c r="I28" i="4"/>
  <c r="I20" i="4"/>
  <c r="I12" i="4"/>
  <c r="I3" i="4"/>
  <c r="I983" i="4"/>
  <c r="I975" i="4"/>
  <c r="I967" i="4"/>
  <c r="I959" i="4"/>
  <c r="I951" i="4"/>
  <c r="I943" i="4"/>
  <c r="I935" i="4"/>
  <c r="I927" i="4"/>
  <c r="I919" i="4"/>
  <c r="I911" i="4"/>
  <c r="I903" i="4"/>
  <c r="I895" i="4"/>
  <c r="I887" i="4"/>
  <c r="I879" i="4"/>
  <c r="I871" i="4"/>
  <c r="I863" i="4"/>
  <c r="I855" i="4"/>
  <c r="I847" i="4"/>
  <c r="I839" i="4"/>
  <c r="I831" i="4"/>
  <c r="I823" i="4"/>
  <c r="I815" i="4"/>
  <c r="I807" i="4"/>
  <c r="I799" i="4"/>
  <c r="I791" i="4"/>
  <c r="I783" i="4"/>
  <c r="I775" i="4"/>
  <c r="I767" i="4"/>
  <c r="I759" i="4"/>
  <c r="I751" i="4"/>
  <c r="I743" i="4"/>
  <c r="I735" i="4"/>
  <c r="I727" i="4"/>
  <c r="I719" i="4"/>
  <c r="I711" i="4"/>
  <c r="I703" i="4"/>
  <c r="I695" i="4"/>
  <c r="I687" i="4"/>
  <c r="I679" i="4"/>
  <c r="I671" i="4"/>
  <c r="I663" i="4"/>
  <c r="I655" i="4"/>
  <c r="I647" i="4"/>
  <c r="I639" i="4"/>
  <c r="I631" i="4"/>
  <c r="I623" i="4"/>
  <c r="I615" i="4"/>
  <c r="I607" i="4"/>
  <c r="I599" i="4"/>
  <c r="I591" i="4"/>
  <c r="I583" i="4"/>
  <c r="I575" i="4"/>
  <c r="I567" i="4"/>
  <c r="I559" i="4"/>
  <c r="I551" i="4"/>
  <c r="I543" i="4"/>
  <c r="I535" i="4"/>
  <c r="I527" i="4"/>
  <c r="I519" i="4"/>
  <c r="I511" i="4"/>
  <c r="I970" i="4"/>
  <c r="I954" i="4"/>
  <c r="I938" i="4"/>
  <c r="I922" i="4"/>
  <c r="I906" i="4"/>
  <c r="I890" i="4"/>
  <c r="I874" i="4"/>
  <c r="I858" i="4"/>
  <c r="I842" i="4"/>
  <c r="I826" i="4"/>
  <c r="I810" i="4"/>
  <c r="I794" i="4"/>
  <c r="I778" i="4"/>
  <c r="I762" i="4"/>
  <c r="I746" i="4"/>
  <c r="I730" i="4"/>
  <c r="I714" i="4"/>
  <c r="I698" i="4"/>
  <c r="I682" i="4"/>
  <c r="I666" i="4"/>
  <c r="I650" i="4"/>
  <c r="I634" i="4"/>
  <c r="I618" i="4"/>
  <c r="I602" i="4"/>
  <c r="I586" i="4"/>
  <c r="I570" i="4"/>
  <c r="I554" i="4"/>
  <c r="I538" i="4"/>
  <c r="I522" i="4"/>
  <c r="I506" i="4"/>
  <c r="I495" i="4"/>
  <c r="I481" i="4"/>
  <c r="I467" i="4"/>
  <c r="I456" i="4"/>
  <c r="I442" i="4"/>
  <c r="I431" i="4"/>
  <c r="I417" i="4"/>
  <c r="I403" i="4"/>
  <c r="I392" i="4"/>
  <c r="I378" i="4"/>
  <c r="I367" i="4"/>
  <c r="I353" i="4"/>
  <c r="I339" i="4"/>
  <c r="I328" i="4"/>
  <c r="I314" i="4"/>
  <c r="I303" i="4"/>
  <c r="I289" i="4"/>
  <c r="I275" i="4"/>
  <c r="I264" i="4"/>
  <c r="I250" i="4"/>
  <c r="I239" i="4"/>
  <c r="I225" i="4"/>
  <c r="I211" i="4"/>
  <c r="I200" i="4"/>
  <c r="I186" i="4"/>
  <c r="I175" i="4"/>
  <c r="I161" i="4"/>
  <c r="I147" i="4"/>
  <c r="I136" i="4"/>
  <c r="I122" i="4"/>
  <c r="I111" i="4"/>
  <c r="I97" i="4"/>
  <c r="I83" i="4"/>
  <c r="I72" i="4"/>
  <c r="I58" i="4"/>
  <c r="I47" i="4"/>
  <c r="I33" i="4"/>
  <c r="I19" i="4"/>
  <c r="I7" i="4"/>
  <c r="I985" i="4"/>
  <c r="I969" i="4"/>
  <c r="I953" i="4"/>
  <c r="I937" i="4"/>
  <c r="I921" i="4"/>
  <c r="I905" i="4"/>
  <c r="I889" i="4"/>
  <c r="I873" i="4"/>
  <c r="I857" i="4"/>
  <c r="I841" i="4"/>
  <c r="I825" i="4"/>
  <c r="I809" i="4"/>
  <c r="I793" i="4"/>
  <c r="I777" i="4"/>
  <c r="I761" i="4"/>
  <c r="I745" i="4"/>
  <c r="I729" i="4"/>
  <c r="I713" i="4"/>
  <c r="I697" i="4"/>
  <c r="I681" i="4"/>
  <c r="I665" i="4"/>
  <c r="I649" i="4"/>
  <c r="I633" i="4"/>
  <c r="I617" i="4"/>
  <c r="I601" i="4"/>
  <c r="I585" i="4"/>
  <c r="I569" i="4"/>
  <c r="I553" i="4"/>
  <c r="I537" i="4"/>
  <c r="I521" i="4"/>
  <c r="I505" i="4"/>
  <c r="I491" i="4"/>
  <c r="I480" i="4"/>
  <c r="I466" i="4"/>
  <c r="I455" i="4"/>
  <c r="I441" i="4"/>
  <c r="I427" i="4"/>
  <c r="I416" i="4"/>
  <c r="I402" i="4"/>
  <c r="I391" i="4"/>
  <c r="I377" i="4"/>
  <c r="I363" i="4"/>
  <c r="I352" i="4"/>
  <c r="I338" i="4"/>
  <c r="I327" i="4"/>
  <c r="I313" i="4"/>
  <c r="I299" i="4"/>
  <c r="I288" i="4"/>
  <c r="I274" i="4"/>
  <c r="I263" i="4"/>
  <c r="I249" i="4"/>
  <c r="I235" i="4"/>
  <c r="I224" i="4"/>
  <c r="I210" i="4"/>
  <c r="I199" i="4"/>
  <c r="I185" i="4"/>
  <c r="I171" i="4"/>
  <c r="I160" i="4"/>
  <c r="I146" i="4"/>
  <c r="I135" i="4"/>
  <c r="I121" i="4"/>
  <c r="I107" i="4"/>
  <c r="I96" i="4"/>
  <c r="I82" i="4"/>
  <c r="I71" i="4"/>
  <c r="I57" i="4"/>
  <c r="I43" i="4"/>
  <c r="I32" i="4"/>
  <c r="I18" i="4"/>
  <c r="I6" i="4"/>
  <c r="I984" i="4"/>
  <c r="I968" i="4"/>
  <c r="I952" i="4"/>
  <c r="I936" i="4"/>
  <c r="I920" i="4"/>
  <c r="I904" i="4"/>
  <c r="I888" i="4"/>
  <c r="I872" i="4"/>
  <c r="I856" i="4"/>
  <c r="I840" i="4"/>
  <c r="I824" i="4"/>
  <c r="I808" i="4"/>
  <c r="I792" i="4"/>
  <c r="I776" i="4"/>
  <c r="I760" i="4"/>
  <c r="I744" i="4"/>
  <c r="I728" i="4"/>
  <c r="I712" i="4"/>
  <c r="I696" i="4"/>
  <c r="I680" i="4"/>
  <c r="I664" i="4"/>
  <c r="I648" i="4"/>
  <c r="I632" i="4"/>
  <c r="I616" i="4"/>
  <c r="I600" i="4"/>
  <c r="I584" i="4"/>
  <c r="I568" i="4"/>
  <c r="I552" i="4"/>
  <c r="I536" i="4"/>
  <c r="I520" i="4"/>
  <c r="I504" i="4"/>
  <c r="I490" i="4"/>
  <c r="I479" i="4"/>
  <c r="I465" i="4"/>
  <c r="I451" i="4"/>
  <c r="I440" i="4"/>
  <c r="I426" i="4"/>
  <c r="I415" i="4"/>
  <c r="I401" i="4"/>
  <c r="I387" i="4"/>
  <c r="I376" i="4"/>
  <c r="I362" i="4"/>
  <c r="I351" i="4"/>
  <c r="I337" i="4"/>
  <c r="I323" i="4"/>
  <c r="I312" i="4"/>
  <c r="I298" i="4"/>
  <c r="I287" i="4"/>
  <c r="I273" i="4"/>
  <c r="I259" i="4"/>
  <c r="I248" i="4"/>
  <c r="I234" i="4"/>
  <c r="I223" i="4"/>
  <c r="I209" i="4"/>
  <c r="I195" i="4"/>
  <c r="I184" i="4"/>
  <c r="I170" i="4"/>
  <c r="I159" i="4"/>
  <c r="I145" i="4"/>
  <c r="I131" i="4"/>
  <c r="I120" i="4"/>
  <c r="I106" i="4"/>
  <c r="I95" i="4"/>
  <c r="I81" i="4"/>
  <c r="I67" i="4"/>
  <c r="I56" i="4"/>
  <c r="I42" i="4"/>
  <c r="I31" i="4"/>
  <c r="I17" i="4"/>
  <c r="I979" i="4"/>
  <c r="I963" i="4"/>
  <c r="I947" i="4"/>
  <c r="I931" i="4"/>
  <c r="I915" i="4"/>
  <c r="I899" i="4"/>
  <c r="I883" i="4"/>
  <c r="I867" i="4"/>
  <c r="I851" i="4"/>
  <c r="I835" i="4"/>
  <c r="I819" i="4"/>
  <c r="I803" i="4"/>
  <c r="I787" i="4"/>
  <c r="I771" i="4"/>
  <c r="I755" i="4"/>
  <c r="I739" i="4"/>
  <c r="I723" i="4"/>
  <c r="I707" i="4"/>
  <c r="I691" i="4"/>
  <c r="I675" i="4"/>
  <c r="I659" i="4"/>
  <c r="I643" i="4"/>
  <c r="I627" i="4"/>
  <c r="I611" i="4"/>
  <c r="I595" i="4"/>
  <c r="I579" i="4"/>
  <c r="I563" i="4"/>
  <c r="I547" i="4"/>
  <c r="I531" i="4"/>
  <c r="I515" i="4"/>
  <c r="I503" i="4"/>
  <c r="I489" i="4"/>
  <c r="I475" i="4"/>
  <c r="I464" i="4"/>
  <c r="I450" i="4"/>
  <c r="I439" i="4"/>
  <c r="I425" i="4"/>
  <c r="I411" i="4"/>
  <c r="I400" i="4"/>
  <c r="I386" i="4"/>
  <c r="I375" i="4"/>
  <c r="I361" i="4"/>
  <c r="I347" i="4"/>
  <c r="I336" i="4"/>
  <c r="I322" i="4"/>
  <c r="I311" i="4"/>
  <c r="I297" i="4"/>
  <c r="I283" i="4"/>
  <c r="I272" i="4"/>
  <c r="I258" i="4"/>
  <c r="I247" i="4"/>
  <c r="I233" i="4"/>
  <c r="I219" i="4"/>
  <c r="I208" i="4"/>
  <c r="I194" i="4"/>
  <c r="I183" i="4"/>
  <c r="I169" i="4"/>
  <c r="I155" i="4"/>
  <c r="I144" i="4"/>
  <c r="I130" i="4"/>
  <c r="I119" i="4"/>
  <c r="I105" i="4"/>
  <c r="I91" i="4"/>
  <c r="I80" i="4"/>
  <c r="I66" i="4"/>
  <c r="I55" i="4"/>
  <c r="I41" i="4"/>
  <c r="I27" i="4"/>
  <c r="I16" i="4"/>
  <c r="I978" i="4"/>
  <c r="I962" i="4"/>
  <c r="I946" i="4"/>
  <c r="I930" i="4"/>
  <c r="I914" i="4"/>
  <c r="I898" i="4"/>
  <c r="I882" i="4"/>
  <c r="I866" i="4"/>
  <c r="I850" i="4"/>
  <c r="I834" i="4"/>
  <c r="I818" i="4"/>
  <c r="I802" i="4"/>
  <c r="I786" i="4"/>
  <c r="I770" i="4"/>
  <c r="I754" i="4"/>
  <c r="I738" i="4"/>
  <c r="I722" i="4"/>
  <c r="I706" i="4"/>
  <c r="I690" i="4"/>
  <c r="I674" i="4"/>
  <c r="I658" i="4"/>
  <c r="I642" i="4"/>
  <c r="I626" i="4"/>
  <c r="I610" i="4"/>
  <c r="I594" i="4"/>
  <c r="I578" i="4"/>
  <c r="I562" i="4"/>
  <c r="I546" i="4"/>
  <c r="I530" i="4"/>
  <c r="I514" i="4"/>
  <c r="I499" i="4"/>
  <c r="I488" i="4"/>
  <c r="I474" i="4"/>
  <c r="I463" i="4"/>
  <c r="I449" i="4"/>
  <c r="I435" i="4"/>
  <c r="I424" i="4"/>
  <c r="I410" i="4"/>
  <c r="I399" i="4"/>
  <c r="I385" i="4"/>
  <c r="I371" i="4"/>
  <c r="I360" i="4"/>
  <c r="I346" i="4"/>
  <c r="I335" i="4"/>
  <c r="I321" i="4"/>
  <c r="I307" i="4"/>
  <c r="I296" i="4"/>
  <c r="I282" i="4"/>
  <c r="I271" i="4"/>
  <c r="I257" i="4"/>
  <c r="I243" i="4"/>
  <c r="I232" i="4"/>
  <c r="I218" i="4"/>
  <c r="I207" i="4"/>
  <c r="I193" i="4"/>
  <c r="I179" i="4"/>
  <c r="I168" i="4"/>
  <c r="I154" i="4"/>
  <c r="I143" i="4"/>
  <c r="I129" i="4"/>
  <c r="I115" i="4"/>
  <c r="I104" i="4"/>
  <c r="I90" i="4"/>
  <c r="I79" i="4"/>
  <c r="I65" i="4"/>
  <c r="I51" i="4"/>
  <c r="I40" i="4"/>
  <c r="I26" i="4"/>
  <c r="I15" i="4"/>
  <c r="I977" i="4"/>
  <c r="I961" i="4"/>
  <c r="I945" i="4"/>
  <c r="I929" i="4"/>
  <c r="I913" i="4"/>
  <c r="I897" i="4"/>
  <c r="I881" i="4"/>
  <c r="I865" i="4"/>
  <c r="I849" i="4"/>
  <c r="I833" i="4"/>
  <c r="I817" i="4"/>
  <c r="I801" i="4"/>
  <c r="I785" i="4"/>
  <c r="I769" i="4"/>
  <c r="I753" i="4"/>
  <c r="I737" i="4"/>
  <c r="I721" i="4"/>
  <c r="I705" i="4"/>
  <c r="I689" i="4"/>
  <c r="I673" i="4"/>
  <c r="I657" i="4"/>
  <c r="I641" i="4"/>
  <c r="I625" i="4"/>
  <c r="I609" i="4"/>
  <c r="I593" i="4"/>
  <c r="I577" i="4"/>
  <c r="I561" i="4"/>
  <c r="I545" i="4"/>
  <c r="I529" i="4"/>
  <c r="I513" i="4"/>
  <c r="I498" i="4"/>
  <c r="I487" i="4"/>
  <c r="I473" i="4"/>
  <c r="I459" i="4"/>
  <c r="I448" i="4"/>
  <c r="I434" i="4"/>
  <c r="I423" i="4"/>
  <c r="I409" i="4"/>
  <c r="I395" i="4"/>
  <c r="I384" i="4"/>
  <c r="I370" i="4"/>
  <c r="I359" i="4"/>
  <c r="I345" i="4"/>
  <c r="I331" i="4"/>
  <c r="I320" i="4"/>
  <c r="I306" i="4"/>
  <c r="I295" i="4"/>
  <c r="I281" i="4"/>
  <c r="I267" i="4"/>
  <c r="I256" i="4"/>
  <c r="I242" i="4"/>
  <c r="I231" i="4"/>
  <c r="I217" i="4"/>
  <c r="I203" i="4"/>
  <c r="I192" i="4"/>
  <c r="I178" i="4"/>
  <c r="I167" i="4"/>
  <c r="I153" i="4"/>
  <c r="I139" i="4"/>
  <c r="I128" i="4"/>
  <c r="I114" i="4"/>
  <c r="I103" i="4"/>
  <c r="I89" i="4"/>
  <c r="I75" i="4"/>
  <c r="I64" i="4"/>
  <c r="I50" i="4"/>
  <c r="I39" i="4"/>
  <c r="I25" i="4"/>
  <c r="I11" i="4"/>
  <c r="I976" i="4"/>
  <c r="I960" i="4"/>
  <c r="I944" i="4"/>
  <c r="I928" i="4"/>
  <c r="I912" i="4"/>
  <c r="I896" i="4"/>
  <c r="I880" i="4"/>
  <c r="I864" i="4"/>
  <c r="I848" i="4"/>
  <c r="I832" i="4"/>
  <c r="I816" i="4"/>
  <c r="I800" i="4"/>
  <c r="I784" i="4"/>
  <c r="I768" i="4"/>
  <c r="I752" i="4"/>
  <c r="I736" i="4"/>
  <c r="I720" i="4"/>
  <c r="I704" i="4"/>
  <c r="I688" i="4"/>
  <c r="I672" i="4"/>
  <c r="I656" i="4"/>
  <c r="I640" i="4"/>
  <c r="I624" i="4"/>
  <c r="I608" i="4"/>
  <c r="I592" i="4"/>
  <c r="I576" i="4"/>
  <c r="I560" i="4"/>
  <c r="I544" i="4"/>
  <c r="I528" i="4"/>
  <c r="I512" i="4"/>
  <c r="I497" i="4"/>
  <c r="I483" i="4"/>
  <c r="I472" i="4"/>
  <c r="I458" i="4"/>
  <c r="I447" i="4"/>
  <c r="I433" i="4"/>
  <c r="I419" i="4"/>
  <c r="I408" i="4"/>
  <c r="I394" i="4"/>
  <c r="I383" i="4"/>
  <c r="I369" i="4"/>
  <c r="I355" i="4"/>
  <c r="I344" i="4"/>
  <c r="I330" i="4"/>
  <c r="I319" i="4"/>
  <c r="I305" i="4"/>
  <c r="I291" i="4"/>
  <c r="I280" i="4"/>
  <c r="I266" i="4"/>
  <c r="I255" i="4"/>
  <c r="I241" i="4"/>
  <c r="I227" i="4"/>
  <c r="I216" i="4"/>
  <c r="I202" i="4"/>
  <c r="I191" i="4"/>
  <c r="I177" i="4"/>
  <c r="I163" i="4"/>
  <c r="I152" i="4"/>
  <c r="I138" i="4"/>
  <c r="I127" i="4"/>
  <c r="I113" i="4"/>
  <c r="I99" i="4"/>
  <c r="I88" i="4"/>
  <c r="I74" i="4"/>
  <c r="I63" i="4"/>
  <c r="I49" i="4"/>
  <c r="I35" i="4"/>
  <c r="I24" i="4"/>
  <c r="I9" i="4"/>
  <c r="I971" i="4"/>
  <c r="I955" i="4"/>
  <c r="I939" i="4"/>
  <c r="I923" i="4"/>
  <c r="I907" i="4"/>
  <c r="I891" i="4"/>
  <c r="I875" i="4"/>
  <c r="I859" i="4"/>
  <c r="I843" i="4"/>
  <c r="I827" i="4"/>
  <c r="I811" i="4"/>
  <c r="I795" i="4"/>
  <c r="I779" i="4"/>
  <c r="I763" i="4"/>
  <c r="I747" i="4"/>
  <c r="I731" i="4"/>
  <c r="I715" i="4"/>
  <c r="I699" i="4"/>
  <c r="I683" i="4"/>
  <c r="I667" i="4"/>
  <c r="I651" i="4"/>
  <c r="I635" i="4"/>
  <c r="I619" i="4"/>
  <c r="I603" i="4"/>
  <c r="I587" i="4"/>
  <c r="I571" i="4"/>
  <c r="I555" i="4"/>
  <c r="I539" i="4"/>
  <c r="I523" i="4"/>
  <c r="I507" i="4"/>
  <c r="I496" i="4"/>
  <c r="I482" i="4"/>
  <c r="I471" i="4"/>
  <c r="I457" i="4"/>
  <c r="I443" i="4"/>
  <c r="I432" i="4"/>
  <c r="I418" i="4"/>
  <c r="I407" i="4"/>
  <c r="I393" i="4"/>
  <c r="I379" i="4"/>
  <c r="I368" i="4"/>
  <c r="I354" i="4"/>
  <c r="I343" i="4"/>
  <c r="I329" i="4"/>
  <c r="I315" i="4"/>
  <c r="I304" i="4"/>
  <c r="I290" i="4"/>
  <c r="I279" i="4"/>
  <c r="I265" i="4"/>
  <c r="I251" i="4"/>
  <c r="I240" i="4"/>
  <c r="I226" i="4"/>
  <c r="I215" i="4"/>
  <c r="I201" i="4"/>
  <c r="I187" i="4"/>
  <c r="I176" i="4"/>
  <c r="I162" i="4"/>
  <c r="I151" i="4"/>
  <c r="I137" i="4"/>
  <c r="I123" i="4"/>
  <c r="I112" i="4"/>
  <c r="I98" i="4"/>
  <c r="I87" i="4"/>
  <c r="I73" i="4"/>
  <c r="I59" i="4"/>
  <c r="I48" i="4"/>
  <c r="I34" i="4"/>
  <c r="I23" i="4"/>
  <c r="I8" i="4"/>
  <c r="E986" i="4"/>
  <c r="E994" i="4"/>
  <c r="E987" i="4"/>
  <c r="E990" i="4"/>
  <c r="E991" i="4"/>
  <c r="E993" i="4"/>
  <c r="E995" i="4"/>
  <c r="E988" i="4"/>
  <c r="E989" i="4"/>
  <c r="E992" i="4"/>
  <c r="E982" i="4"/>
  <c r="E974" i="4"/>
  <c r="E966" i="4"/>
  <c r="E958" i="4"/>
  <c r="E950" i="4"/>
  <c r="E942" i="4"/>
  <c r="E934" i="4"/>
  <c r="E926" i="4"/>
  <c r="E918" i="4"/>
  <c r="E910" i="4"/>
  <c r="E902" i="4"/>
  <c r="E894" i="4"/>
  <c r="E886" i="4"/>
  <c r="E878" i="4"/>
  <c r="E870" i="4"/>
  <c r="E862" i="4"/>
  <c r="E854" i="4"/>
  <c r="E846" i="4"/>
  <c r="E838" i="4"/>
  <c r="E830" i="4"/>
  <c r="E822" i="4"/>
  <c r="E814" i="4"/>
  <c r="E806" i="4"/>
  <c r="E798" i="4"/>
  <c r="E790" i="4"/>
  <c r="E782" i="4"/>
  <c r="E774" i="4"/>
  <c r="E766" i="4"/>
  <c r="E758" i="4"/>
  <c r="E750" i="4"/>
  <c r="E742" i="4"/>
  <c r="E734" i="4"/>
  <c r="E726" i="4"/>
  <c r="E718" i="4"/>
  <c r="E710" i="4"/>
  <c r="E702" i="4"/>
  <c r="E694" i="4"/>
  <c r="E686" i="4"/>
  <c r="E678" i="4"/>
  <c r="E670" i="4"/>
  <c r="E662" i="4"/>
  <c r="E654" i="4"/>
  <c r="E646" i="4"/>
  <c r="E638" i="4"/>
  <c r="E630" i="4"/>
  <c r="E622" i="4"/>
  <c r="E614" i="4"/>
  <c r="E606" i="4"/>
  <c r="E598" i="4"/>
  <c r="E590" i="4"/>
  <c r="E582" i="4"/>
  <c r="E574" i="4"/>
  <c r="E566" i="4"/>
  <c r="E558" i="4"/>
  <c r="E550" i="4"/>
  <c r="E542" i="4"/>
  <c r="E534" i="4"/>
  <c r="E526" i="4"/>
  <c r="E518" i="4"/>
  <c r="E510" i="4"/>
  <c r="E502" i="4"/>
  <c r="E494" i="4"/>
  <c r="E486" i="4"/>
  <c r="E478" i="4"/>
  <c r="E470" i="4"/>
  <c r="E462" i="4"/>
  <c r="E454" i="4"/>
  <c r="E446" i="4"/>
  <c r="E438" i="4"/>
  <c r="E430" i="4"/>
  <c r="E422" i="4"/>
  <c r="E414" i="4"/>
  <c r="E406" i="4"/>
  <c r="E398" i="4"/>
  <c r="E390" i="4"/>
  <c r="E382" i="4"/>
  <c r="E374" i="4"/>
  <c r="E366" i="4"/>
  <c r="E358" i="4"/>
  <c r="E350" i="4"/>
  <c r="E342" i="4"/>
  <c r="E334" i="4"/>
  <c r="E326" i="4"/>
  <c r="E318" i="4"/>
  <c r="E310" i="4"/>
  <c r="E302" i="4"/>
  <c r="E294" i="4"/>
  <c r="E286" i="4"/>
  <c r="E278" i="4"/>
  <c r="E270" i="4"/>
  <c r="E262" i="4"/>
  <c r="E254" i="4"/>
  <c r="E246" i="4"/>
  <c r="E238" i="4"/>
  <c r="E230" i="4"/>
  <c r="E222" i="4"/>
  <c r="E214" i="4"/>
  <c r="E206" i="4"/>
  <c r="E198" i="4"/>
  <c r="E190" i="4"/>
  <c r="E182" i="4"/>
  <c r="E174" i="4"/>
  <c r="E166" i="4"/>
  <c r="E158" i="4"/>
  <c r="E150" i="4"/>
  <c r="E142" i="4"/>
  <c r="E134" i="4"/>
  <c r="E126" i="4"/>
  <c r="E118" i="4"/>
  <c r="E110" i="4"/>
  <c r="E102" i="4"/>
  <c r="E94" i="4"/>
  <c r="E86" i="4"/>
  <c r="E78" i="4"/>
  <c r="E70" i="4"/>
  <c r="E62" i="4"/>
  <c r="E54" i="4"/>
  <c r="E46" i="4"/>
  <c r="E38" i="4"/>
  <c r="E30" i="4"/>
  <c r="E22" i="4"/>
  <c r="E14" i="4"/>
  <c r="E6" i="4"/>
  <c r="E981" i="4"/>
  <c r="E973" i="4"/>
  <c r="E965" i="4"/>
  <c r="E957" i="4"/>
  <c r="E949" i="4"/>
  <c r="E941" i="4"/>
  <c r="E933" i="4"/>
  <c r="E925" i="4"/>
  <c r="E917" i="4"/>
  <c r="E909" i="4"/>
  <c r="E901" i="4"/>
  <c r="E893" i="4"/>
  <c r="E885" i="4"/>
  <c r="E877" i="4"/>
  <c r="E869" i="4"/>
  <c r="E861" i="4"/>
  <c r="E853" i="4"/>
  <c r="E845" i="4"/>
  <c r="E837" i="4"/>
  <c r="E829" i="4"/>
  <c r="E821" i="4"/>
  <c r="E813" i="4"/>
  <c r="E805" i="4"/>
  <c r="E797" i="4"/>
  <c r="E789" i="4"/>
  <c r="E781" i="4"/>
  <c r="E773" i="4"/>
  <c r="E765" i="4"/>
  <c r="E757" i="4"/>
  <c r="E749" i="4"/>
  <c r="E741" i="4"/>
  <c r="E733" i="4"/>
  <c r="E725" i="4"/>
  <c r="E717" i="4"/>
  <c r="E709" i="4"/>
  <c r="E701" i="4"/>
  <c r="E693" i="4"/>
  <c r="E685" i="4"/>
  <c r="E677" i="4"/>
  <c r="E669" i="4"/>
  <c r="E661" i="4"/>
  <c r="E653" i="4"/>
  <c r="E645" i="4"/>
  <c r="E637" i="4"/>
  <c r="E629" i="4"/>
  <c r="E621" i="4"/>
  <c r="E613" i="4"/>
  <c r="E605" i="4"/>
  <c r="E597" i="4"/>
  <c r="E589" i="4"/>
  <c r="E581" i="4"/>
  <c r="E573" i="4"/>
  <c r="E565" i="4"/>
  <c r="E557" i="4"/>
  <c r="E549" i="4"/>
  <c r="E541" i="4"/>
  <c r="E533" i="4"/>
  <c r="E525" i="4"/>
  <c r="E517" i="4"/>
  <c r="E509" i="4"/>
  <c r="E501" i="4"/>
  <c r="E493" i="4"/>
  <c r="E485" i="4"/>
  <c r="E477" i="4"/>
  <c r="E469" i="4"/>
  <c r="E461" i="4"/>
  <c r="E453" i="4"/>
  <c r="E445" i="4"/>
  <c r="E437" i="4"/>
  <c r="E429" i="4"/>
  <c r="E421" i="4"/>
  <c r="E413" i="4"/>
  <c r="E405" i="4"/>
  <c r="E397" i="4"/>
  <c r="E389" i="4"/>
  <c r="E381" i="4"/>
  <c r="E373" i="4"/>
  <c r="E365" i="4"/>
  <c r="E357" i="4"/>
  <c r="E349" i="4"/>
  <c r="E341" i="4"/>
  <c r="E333" i="4"/>
  <c r="E325" i="4"/>
  <c r="E317" i="4"/>
  <c r="E309" i="4"/>
  <c r="E301" i="4"/>
  <c r="E293" i="4"/>
  <c r="E285" i="4"/>
  <c r="E277" i="4"/>
  <c r="E269" i="4"/>
  <c r="E261" i="4"/>
  <c r="E253" i="4"/>
  <c r="E245" i="4"/>
  <c r="E237" i="4"/>
  <c r="E229" i="4"/>
  <c r="E221" i="4"/>
  <c r="E213" i="4"/>
  <c r="E205" i="4"/>
  <c r="E197" i="4"/>
  <c r="E189" i="4"/>
  <c r="E181" i="4"/>
  <c r="E173" i="4"/>
  <c r="E165" i="4"/>
  <c r="E157" i="4"/>
  <c r="E149" i="4"/>
  <c r="E141" i="4"/>
  <c r="E133" i="4"/>
  <c r="E125" i="4"/>
  <c r="E117" i="4"/>
  <c r="E109" i="4"/>
  <c r="E101" i="4"/>
  <c r="E93" i="4"/>
  <c r="E85" i="4"/>
  <c r="E77" i="4"/>
  <c r="E69" i="4"/>
  <c r="E61" i="4"/>
  <c r="E53" i="4"/>
  <c r="E45" i="4"/>
  <c r="E37" i="4"/>
  <c r="E29" i="4"/>
  <c r="E21" i="4"/>
  <c r="E13" i="4"/>
  <c r="E5" i="4"/>
  <c r="E980" i="4"/>
  <c r="E972" i="4"/>
  <c r="E964" i="4"/>
  <c r="E956" i="4"/>
  <c r="E948" i="4"/>
  <c r="E940" i="4"/>
  <c r="E932" i="4"/>
  <c r="E924" i="4"/>
  <c r="E916" i="4"/>
  <c r="E908" i="4"/>
  <c r="E900" i="4"/>
  <c r="E892" i="4"/>
  <c r="E884" i="4"/>
  <c r="E876" i="4"/>
  <c r="E868" i="4"/>
  <c r="E860" i="4"/>
  <c r="E852" i="4"/>
  <c r="E844" i="4"/>
  <c r="E836" i="4"/>
  <c r="E828" i="4"/>
  <c r="E820" i="4"/>
  <c r="E812" i="4"/>
  <c r="E804" i="4"/>
  <c r="E796" i="4"/>
  <c r="E788" i="4"/>
  <c r="E780" i="4"/>
  <c r="E772" i="4"/>
  <c r="E764" i="4"/>
  <c r="E756" i="4"/>
  <c r="E748" i="4"/>
  <c r="E740" i="4"/>
  <c r="E732" i="4"/>
  <c r="E724" i="4"/>
  <c r="E716" i="4"/>
  <c r="E708" i="4"/>
  <c r="E700" i="4"/>
  <c r="E692" i="4"/>
  <c r="E684" i="4"/>
  <c r="E676" i="4"/>
  <c r="E668" i="4"/>
  <c r="E660" i="4"/>
  <c r="E652" i="4"/>
  <c r="E644" i="4"/>
  <c r="E636" i="4"/>
  <c r="E628" i="4"/>
  <c r="E620" i="4"/>
  <c r="E612" i="4"/>
  <c r="E604" i="4"/>
  <c r="E596" i="4"/>
  <c r="E588" i="4"/>
  <c r="E580" i="4"/>
  <c r="E572" i="4"/>
  <c r="E564" i="4"/>
  <c r="E556" i="4"/>
  <c r="E548" i="4"/>
  <c r="E540" i="4"/>
  <c r="E532" i="4"/>
  <c r="E524" i="4"/>
  <c r="E516" i="4"/>
  <c r="E508" i="4"/>
  <c r="E500" i="4"/>
  <c r="E492" i="4"/>
  <c r="E484" i="4"/>
  <c r="E476" i="4"/>
  <c r="E468" i="4"/>
  <c r="E460" i="4"/>
  <c r="E452" i="4"/>
  <c r="E444" i="4"/>
  <c r="E436" i="4"/>
  <c r="E428" i="4"/>
  <c r="E420" i="4"/>
  <c r="E412" i="4"/>
  <c r="E404" i="4"/>
  <c r="E396" i="4"/>
  <c r="E388" i="4"/>
  <c r="E380" i="4"/>
  <c r="E372" i="4"/>
  <c r="E364" i="4"/>
  <c r="E356" i="4"/>
  <c r="E348" i="4"/>
  <c r="E340" i="4"/>
  <c r="E332" i="4"/>
  <c r="E324" i="4"/>
  <c r="E316" i="4"/>
  <c r="E308" i="4"/>
  <c r="E300" i="4"/>
  <c r="E292" i="4"/>
  <c r="E284" i="4"/>
  <c r="E276" i="4"/>
  <c r="E268" i="4"/>
  <c r="E260" i="4"/>
  <c r="E252" i="4"/>
  <c r="E244" i="4"/>
  <c r="E236" i="4"/>
  <c r="E228" i="4"/>
  <c r="E220" i="4"/>
  <c r="E212" i="4"/>
  <c r="E204" i="4"/>
  <c r="E196" i="4"/>
  <c r="E188" i="4"/>
  <c r="E180" i="4"/>
  <c r="E172" i="4"/>
  <c r="E164" i="4"/>
  <c r="E156" i="4"/>
  <c r="E148" i="4"/>
  <c r="E140" i="4"/>
  <c r="E132" i="4"/>
  <c r="E124" i="4"/>
  <c r="E116" i="4"/>
  <c r="E108" i="4"/>
  <c r="E100" i="4"/>
  <c r="E92" i="4"/>
  <c r="E84" i="4"/>
  <c r="E76" i="4"/>
  <c r="E68" i="4"/>
  <c r="E60" i="4"/>
  <c r="E52" i="4"/>
  <c r="E44" i="4"/>
  <c r="E36" i="4"/>
  <c r="E28" i="4"/>
  <c r="E20" i="4"/>
  <c r="E12" i="4"/>
  <c r="E4" i="4"/>
  <c r="E983" i="4"/>
  <c r="E975" i="4"/>
  <c r="E967" i="4"/>
  <c r="E959" i="4"/>
  <c r="E951" i="4"/>
  <c r="E943" i="4"/>
  <c r="E935" i="4"/>
  <c r="E927" i="4"/>
  <c r="E919" i="4"/>
  <c r="E911" i="4"/>
  <c r="E903" i="4"/>
  <c r="E895" i="4"/>
  <c r="E887" i="4"/>
  <c r="E879" i="4"/>
  <c r="E871" i="4"/>
  <c r="E863" i="4"/>
  <c r="E855" i="4"/>
  <c r="E847" i="4"/>
  <c r="E839" i="4"/>
  <c r="E831" i="4"/>
  <c r="E823" i="4"/>
  <c r="E815" i="4"/>
  <c r="E807" i="4"/>
  <c r="E799" i="4"/>
  <c r="E791" i="4"/>
  <c r="E783" i="4"/>
  <c r="E775" i="4"/>
  <c r="E767" i="4"/>
  <c r="E759" i="4"/>
  <c r="E751" i="4"/>
  <c r="E743" i="4"/>
  <c r="E735" i="4"/>
  <c r="E727" i="4"/>
  <c r="E719" i="4"/>
  <c r="E711" i="4"/>
  <c r="E703" i="4"/>
  <c r="E695" i="4"/>
  <c r="E687" i="4"/>
  <c r="E679" i="4"/>
  <c r="E671" i="4"/>
  <c r="E663" i="4"/>
  <c r="E655" i="4"/>
  <c r="E647" i="4"/>
  <c r="E639" i="4"/>
  <c r="E631" i="4"/>
  <c r="E623" i="4"/>
  <c r="E615" i="4"/>
  <c r="E607" i="4"/>
  <c r="E599" i="4"/>
  <c r="E591" i="4"/>
  <c r="E583" i="4"/>
  <c r="E575" i="4"/>
  <c r="E567" i="4"/>
  <c r="E559" i="4"/>
  <c r="E551" i="4"/>
  <c r="E543" i="4"/>
  <c r="E535" i="4"/>
  <c r="E527" i="4"/>
  <c r="E519" i="4"/>
  <c r="E511" i="4"/>
  <c r="E503" i="4"/>
  <c r="E495" i="4"/>
  <c r="E487" i="4"/>
  <c r="E479" i="4"/>
  <c r="E471" i="4"/>
  <c r="E463" i="4"/>
  <c r="E455" i="4"/>
  <c r="E447" i="4"/>
  <c r="E439" i="4"/>
  <c r="E431" i="4"/>
  <c r="E423" i="4"/>
  <c r="E415" i="4"/>
  <c r="E407" i="4"/>
  <c r="E399" i="4"/>
  <c r="E391" i="4"/>
  <c r="E383" i="4"/>
  <c r="E375" i="4"/>
  <c r="E367" i="4"/>
  <c r="E359" i="4"/>
  <c r="E351" i="4"/>
  <c r="E343" i="4"/>
  <c r="E335" i="4"/>
  <c r="E327" i="4"/>
  <c r="E319" i="4"/>
  <c r="E311" i="4"/>
  <c r="E303" i="4"/>
  <c r="E295" i="4"/>
  <c r="E287" i="4"/>
  <c r="E279" i="4"/>
  <c r="E271" i="4"/>
  <c r="E263" i="4"/>
  <c r="E255" i="4"/>
  <c r="E247" i="4"/>
  <c r="E239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1" i="4"/>
  <c r="E23" i="4"/>
  <c r="E15" i="4"/>
  <c r="E7" i="4"/>
  <c r="E984" i="4"/>
  <c r="E968" i="4"/>
  <c r="E952" i="4"/>
  <c r="E936" i="4"/>
  <c r="E920" i="4"/>
  <c r="E904" i="4"/>
  <c r="E888" i="4"/>
  <c r="E872" i="4"/>
  <c r="E856" i="4"/>
  <c r="E840" i="4"/>
  <c r="E824" i="4"/>
  <c r="E808" i="4"/>
  <c r="E792" i="4"/>
  <c r="E776" i="4"/>
  <c r="E760" i="4"/>
  <c r="E744" i="4"/>
  <c r="E728" i="4"/>
  <c r="E712" i="4"/>
  <c r="E696" i="4"/>
  <c r="E680" i="4"/>
  <c r="E664" i="4"/>
  <c r="E648" i="4"/>
  <c r="E632" i="4"/>
  <c r="E616" i="4"/>
  <c r="E600" i="4"/>
  <c r="E584" i="4"/>
  <c r="E568" i="4"/>
  <c r="E552" i="4"/>
  <c r="E536" i="4"/>
  <c r="E520" i="4"/>
  <c r="E504" i="4"/>
  <c r="E488" i="4"/>
  <c r="E472" i="4"/>
  <c r="E456" i="4"/>
  <c r="E440" i="4"/>
  <c r="E424" i="4"/>
  <c r="E408" i="4"/>
  <c r="E392" i="4"/>
  <c r="E376" i="4"/>
  <c r="E360" i="4"/>
  <c r="E344" i="4"/>
  <c r="E328" i="4"/>
  <c r="E312" i="4"/>
  <c r="E296" i="4"/>
  <c r="E280" i="4"/>
  <c r="E264" i="4"/>
  <c r="E248" i="4"/>
  <c r="E232" i="4"/>
  <c r="E216" i="4"/>
  <c r="E200" i="4"/>
  <c r="E184" i="4"/>
  <c r="E168" i="4"/>
  <c r="E152" i="4"/>
  <c r="E136" i="4"/>
  <c r="E120" i="4"/>
  <c r="E104" i="4"/>
  <c r="E88" i="4"/>
  <c r="E72" i="4"/>
  <c r="E56" i="4"/>
  <c r="E40" i="4"/>
  <c r="E24" i="4"/>
  <c r="E8" i="4"/>
  <c r="E979" i="4"/>
  <c r="E963" i="4"/>
  <c r="E947" i="4"/>
  <c r="E931" i="4"/>
  <c r="E915" i="4"/>
  <c r="E899" i="4"/>
  <c r="E883" i="4"/>
  <c r="E867" i="4"/>
  <c r="E851" i="4"/>
  <c r="E835" i="4"/>
  <c r="E819" i="4"/>
  <c r="E803" i="4"/>
  <c r="E787" i="4"/>
  <c r="E771" i="4"/>
  <c r="E755" i="4"/>
  <c r="E739" i="4"/>
  <c r="E723" i="4"/>
  <c r="E707" i="4"/>
  <c r="E691" i="4"/>
  <c r="E675" i="4"/>
  <c r="E659" i="4"/>
  <c r="E643" i="4"/>
  <c r="E627" i="4"/>
  <c r="E611" i="4"/>
  <c r="E595" i="4"/>
  <c r="E579" i="4"/>
  <c r="E563" i="4"/>
  <c r="E547" i="4"/>
  <c r="E531" i="4"/>
  <c r="E515" i="4"/>
  <c r="E499" i="4"/>
  <c r="E483" i="4"/>
  <c r="E467" i="4"/>
  <c r="E451" i="4"/>
  <c r="E435" i="4"/>
  <c r="E419" i="4"/>
  <c r="E403" i="4"/>
  <c r="E387" i="4"/>
  <c r="E371" i="4"/>
  <c r="E355" i="4"/>
  <c r="E339" i="4"/>
  <c r="E323" i="4"/>
  <c r="E307" i="4"/>
  <c r="E291" i="4"/>
  <c r="E275" i="4"/>
  <c r="E259" i="4"/>
  <c r="E243" i="4"/>
  <c r="E227" i="4"/>
  <c r="E211" i="4"/>
  <c r="E195" i="4"/>
  <c r="E179" i="4"/>
  <c r="E163" i="4"/>
  <c r="E147" i="4"/>
  <c r="E131" i="4"/>
  <c r="E115" i="4"/>
  <c r="E99" i="4"/>
  <c r="E83" i="4"/>
  <c r="E67" i="4"/>
  <c r="E51" i="4"/>
  <c r="E35" i="4"/>
  <c r="E19" i="4"/>
  <c r="E3" i="4"/>
  <c r="E978" i="4"/>
  <c r="E962" i="4"/>
  <c r="E946" i="4"/>
  <c r="E930" i="4"/>
  <c r="E914" i="4"/>
  <c r="E898" i="4"/>
  <c r="E882" i="4"/>
  <c r="E866" i="4"/>
  <c r="E850" i="4"/>
  <c r="E834" i="4"/>
  <c r="E818" i="4"/>
  <c r="E802" i="4"/>
  <c r="E786" i="4"/>
  <c r="E770" i="4"/>
  <c r="E754" i="4"/>
  <c r="E738" i="4"/>
  <c r="E722" i="4"/>
  <c r="E706" i="4"/>
  <c r="E690" i="4"/>
  <c r="E674" i="4"/>
  <c r="E658" i="4"/>
  <c r="E642" i="4"/>
  <c r="E626" i="4"/>
  <c r="E610" i="4"/>
  <c r="E594" i="4"/>
  <c r="E578" i="4"/>
  <c r="E562" i="4"/>
  <c r="E546" i="4"/>
  <c r="E530" i="4"/>
  <c r="E514" i="4"/>
  <c r="E498" i="4"/>
  <c r="E482" i="4"/>
  <c r="E466" i="4"/>
  <c r="E450" i="4"/>
  <c r="E434" i="4"/>
  <c r="E418" i="4"/>
  <c r="E402" i="4"/>
  <c r="E386" i="4"/>
  <c r="E370" i="4"/>
  <c r="E354" i="4"/>
  <c r="E338" i="4"/>
  <c r="E322" i="4"/>
  <c r="E306" i="4"/>
  <c r="E290" i="4"/>
  <c r="E274" i="4"/>
  <c r="E258" i="4"/>
  <c r="E242" i="4"/>
  <c r="E226" i="4"/>
  <c r="E210" i="4"/>
  <c r="E194" i="4"/>
  <c r="E178" i="4"/>
  <c r="E162" i="4"/>
  <c r="E146" i="4"/>
  <c r="E130" i="4"/>
  <c r="E114" i="4"/>
  <c r="E98" i="4"/>
  <c r="E82" i="4"/>
  <c r="E66" i="4"/>
  <c r="E50" i="4"/>
  <c r="E34" i="4"/>
  <c r="E18" i="4"/>
  <c r="E977" i="4"/>
  <c r="E961" i="4"/>
  <c r="E945" i="4"/>
  <c r="E929" i="4"/>
  <c r="E913" i="4"/>
  <c r="E897" i="4"/>
  <c r="E881" i="4"/>
  <c r="E865" i="4"/>
  <c r="E849" i="4"/>
  <c r="E833" i="4"/>
  <c r="E817" i="4"/>
  <c r="E801" i="4"/>
  <c r="E785" i="4"/>
  <c r="E769" i="4"/>
  <c r="E753" i="4"/>
  <c r="E737" i="4"/>
  <c r="E721" i="4"/>
  <c r="E705" i="4"/>
  <c r="E689" i="4"/>
  <c r="E673" i="4"/>
  <c r="E657" i="4"/>
  <c r="E641" i="4"/>
  <c r="E625" i="4"/>
  <c r="E609" i="4"/>
  <c r="E593" i="4"/>
  <c r="E577" i="4"/>
  <c r="E561" i="4"/>
  <c r="E545" i="4"/>
  <c r="E529" i="4"/>
  <c r="E513" i="4"/>
  <c r="E497" i="4"/>
  <c r="E481" i="4"/>
  <c r="E465" i="4"/>
  <c r="E449" i="4"/>
  <c r="E433" i="4"/>
  <c r="E417" i="4"/>
  <c r="E401" i="4"/>
  <c r="E385" i="4"/>
  <c r="E369" i="4"/>
  <c r="E353" i="4"/>
  <c r="E337" i="4"/>
  <c r="E321" i="4"/>
  <c r="E305" i="4"/>
  <c r="E289" i="4"/>
  <c r="E273" i="4"/>
  <c r="E257" i="4"/>
  <c r="E241" i="4"/>
  <c r="E225" i="4"/>
  <c r="E209" i="4"/>
  <c r="E193" i="4"/>
  <c r="E177" i="4"/>
  <c r="E161" i="4"/>
  <c r="E145" i="4"/>
  <c r="E129" i="4"/>
  <c r="E113" i="4"/>
  <c r="E97" i="4"/>
  <c r="E81" i="4"/>
  <c r="E65" i="4"/>
  <c r="E49" i="4"/>
  <c r="E33" i="4"/>
  <c r="E17" i="4"/>
  <c r="E976" i="4"/>
  <c r="E960" i="4"/>
  <c r="E944" i="4"/>
  <c r="E928" i="4"/>
  <c r="E912" i="4"/>
  <c r="E896" i="4"/>
  <c r="E880" i="4"/>
  <c r="E864" i="4"/>
  <c r="E848" i="4"/>
  <c r="E832" i="4"/>
  <c r="E816" i="4"/>
  <c r="E800" i="4"/>
  <c r="E784" i="4"/>
  <c r="E768" i="4"/>
  <c r="E752" i="4"/>
  <c r="E736" i="4"/>
  <c r="E720" i="4"/>
  <c r="E704" i="4"/>
  <c r="E688" i="4"/>
  <c r="E672" i="4"/>
  <c r="E656" i="4"/>
  <c r="E640" i="4"/>
  <c r="E624" i="4"/>
  <c r="E608" i="4"/>
  <c r="E592" i="4"/>
  <c r="E576" i="4"/>
  <c r="E560" i="4"/>
  <c r="E544" i="4"/>
  <c r="E528" i="4"/>
  <c r="E512" i="4"/>
  <c r="E496" i="4"/>
  <c r="E480" i="4"/>
  <c r="E464" i="4"/>
  <c r="E448" i="4"/>
  <c r="E432" i="4"/>
  <c r="E416" i="4"/>
  <c r="E400" i="4"/>
  <c r="E384" i="4"/>
  <c r="E368" i="4"/>
  <c r="E352" i="4"/>
  <c r="E336" i="4"/>
  <c r="E320" i="4"/>
  <c r="E304" i="4"/>
  <c r="E288" i="4"/>
  <c r="E272" i="4"/>
  <c r="E256" i="4"/>
  <c r="E240" i="4"/>
  <c r="E224" i="4"/>
  <c r="E208" i="4"/>
  <c r="E192" i="4"/>
  <c r="E176" i="4"/>
  <c r="E160" i="4"/>
  <c r="E144" i="4"/>
  <c r="E128" i="4"/>
  <c r="E112" i="4"/>
  <c r="E96" i="4"/>
  <c r="E80" i="4"/>
  <c r="E64" i="4"/>
  <c r="E48" i="4"/>
  <c r="E32" i="4"/>
  <c r="E16" i="4"/>
  <c r="E971" i="4"/>
  <c r="E955" i="4"/>
  <c r="E939" i="4"/>
  <c r="E923" i="4"/>
  <c r="E907" i="4"/>
  <c r="E891" i="4"/>
  <c r="E875" i="4"/>
  <c r="E859" i="4"/>
  <c r="E843" i="4"/>
  <c r="E827" i="4"/>
  <c r="E811" i="4"/>
  <c r="E795" i="4"/>
  <c r="E779" i="4"/>
  <c r="E763" i="4"/>
  <c r="E747" i="4"/>
  <c r="E731" i="4"/>
  <c r="E715" i="4"/>
  <c r="E699" i="4"/>
  <c r="E683" i="4"/>
  <c r="E667" i="4"/>
  <c r="E651" i="4"/>
  <c r="E635" i="4"/>
  <c r="E619" i="4"/>
  <c r="E603" i="4"/>
  <c r="E587" i="4"/>
  <c r="E571" i="4"/>
  <c r="E555" i="4"/>
  <c r="E539" i="4"/>
  <c r="E523" i="4"/>
  <c r="E507" i="4"/>
  <c r="E491" i="4"/>
  <c r="E475" i="4"/>
  <c r="E459" i="4"/>
  <c r="E443" i="4"/>
  <c r="E427" i="4"/>
  <c r="E411" i="4"/>
  <c r="E395" i="4"/>
  <c r="E379" i="4"/>
  <c r="E363" i="4"/>
  <c r="E347" i="4"/>
  <c r="E331" i="4"/>
  <c r="E315" i="4"/>
  <c r="E299" i="4"/>
  <c r="E283" i="4"/>
  <c r="E267" i="4"/>
  <c r="E251" i="4"/>
  <c r="E235" i="4"/>
  <c r="E219" i="4"/>
  <c r="E203" i="4"/>
  <c r="E187" i="4"/>
  <c r="E171" i="4"/>
  <c r="E155" i="4"/>
  <c r="E139" i="4"/>
  <c r="E123" i="4"/>
  <c r="E107" i="4"/>
  <c r="E91" i="4"/>
  <c r="E75" i="4"/>
  <c r="E59" i="4"/>
  <c r="E43" i="4"/>
  <c r="E27" i="4"/>
  <c r="E11" i="4"/>
  <c r="E970" i="4"/>
  <c r="E954" i="4"/>
  <c r="E938" i="4"/>
  <c r="E922" i="4"/>
  <c r="E906" i="4"/>
  <c r="E890" i="4"/>
  <c r="E874" i="4"/>
  <c r="E858" i="4"/>
  <c r="E842" i="4"/>
  <c r="E826" i="4"/>
  <c r="E810" i="4"/>
  <c r="E794" i="4"/>
  <c r="E778" i="4"/>
  <c r="E762" i="4"/>
  <c r="E746" i="4"/>
  <c r="E730" i="4"/>
  <c r="E714" i="4"/>
  <c r="E698" i="4"/>
  <c r="E682" i="4"/>
  <c r="E666" i="4"/>
  <c r="E650" i="4"/>
  <c r="E634" i="4"/>
  <c r="E618" i="4"/>
  <c r="E602" i="4"/>
  <c r="E586" i="4"/>
  <c r="E570" i="4"/>
  <c r="E554" i="4"/>
  <c r="E538" i="4"/>
  <c r="E522" i="4"/>
  <c r="E506" i="4"/>
  <c r="E490" i="4"/>
  <c r="E474" i="4"/>
  <c r="E458" i="4"/>
  <c r="E442" i="4"/>
  <c r="E426" i="4"/>
  <c r="E410" i="4"/>
  <c r="E394" i="4"/>
  <c r="E378" i="4"/>
  <c r="E362" i="4"/>
  <c r="E346" i="4"/>
  <c r="E330" i="4"/>
  <c r="E314" i="4"/>
  <c r="E298" i="4"/>
  <c r="E282" i="4"/>
  <c r="E266" i="4"/>
  <c r="E250" i="4"/>
  <c r="E234" i="4"/>
  <c r="E218" i="4"/>
  <c r="E202" i="4"/>
  <c r="E186" i="4"/>
  <c r="E170" i="4"/>
  <c r="E154" i="4"/>
  <c r="E138" i="4"/>
  <c r="E122" i="4"/>
  <c r="E106" i="4"/>
  <c r="E90" i="4"/>
  <c r="E74" i="4"/>
  <c r="E58" i="4"/>
  <c r="E42" i="4"/>
  <c r="E26" i="4"/>
  <c r="E10" i="4"/>
  <c r="E985" i="4"/>
  <c r="E969" i="4"/>
  <c r="E953" i="4"/>
  <c r="E937" i="4"/>
  <c r="E921" i="4"/>
  <c r="E905" i="4"/>
  <c r="E889" i="4"/>
  <c r="E873" i="4"/>
  <c r="E857" i="4"/>
  <c r="E841" i="4"/>
  <c r="E825" i="4"/>
  <c r="E809" i="4"/>
  <c r="E793" i="4"/>
  <c r="E777" i="4"/>
  <c r="E761" i="4"/>
  <c r="E745" i="4"/>
  <c r="E729" i="4"/>
  <c r="E713" i="4"/>
  <c r="E697" i="4"/>
  <c r="E681" i="4"/>
  <c r="E665" i="4"/>
  <c r="E649" i="4"/>
  <c r="E633" i="4"/>
  <c r="E617" i="4"/>
  <c r="E601" i="4"/>
  <c r="E585" i="4"/>
  <c r="E569" i="4"/>
  <c r="E553" i="4"/>
  <c r="E537" i="4"/>
  <c r="E521" i="4"/>
  <c r="E505" i="4"/>
  <c r="E489" i="4"/>
  <c r="E473" i="4"/>
  <c r="E457" i="4"/>
  <c r="E441" i="4"/>
  <c r="E425" i="4"/>
  <c r="E409" i="4"/>
  <c r="E393" i="4"/>
  <c r="E377" i="4"/>
  <c r="E361" i="4"/>
  <c r="E345" i="4"/>
  <c r="E329" i="4"/>
  <c r="E313" i="4"/>
  <c r="E297" i="4"/>
  <c r="E281" i="4"/>
  <c r="E265" i="4"/>
  <c r="E249" i="4"/>
  <c r="E233" i="4"/>
  <c r="E217" i="4"/>
  <c r="E201" i="4"/>
  <c r="E185" i="4"/>
  <c r="E169" i="4"/>
  <c r="E153" i="4"/>
  <c r="E137" i="4"/>
  <c r="E121" i="4"/>
  <c r="E105" i="4"/>
  <c r="E89" i="4"/>
  <c r="E73" i="4"/>
  <c r="E57" i="4"/>
  <c r="E41" i="4"/>
  <c r="E25" i="4"/>
  <c r="E9" i="4"/>
  <c r="AA423" i="4"/>
  <c r="AA702" i="4"/>
  <c r="AA390" i="4"/>
  <c r="AA502" i="4"/>
  <c r="AA987" i="4"/>
  <c r="Y1" i="4"/>
  <c r="Z1" i="4" s="1"/>
  <c r="AA994" i="4"/>
  <c r="AA707" i="4"/>
  <c r="AA484" i="4"/>
  <c r="AA666" i="4"/>
  <c r="AA459" i="4"/>
  <c r="AA434" i="4"/>
  <c r="AA306" i="4"/>
  <c r="AA242" i="4"/>
  <c r="AA312" i="4"/>
  <c r="AA749" i="4"/>
  <c r="AA557" i="4"/>
  <c r="AA116" i="4"/>
  <c r="AA356" i="4"/>
  <c r="AA298" i="4"/>
  <c r="AA234" i="4"/>
  <c r="AA170" i="4"/>
  <c r="AA200" i="4"/>
  <c r="AA280" i="4"/>
  <c r="AA357" i="4"/>
  <c r="AA229" i="4"/>
  <c r="AA682" i="4"/>
  <c r="AA579" i="4"/>
  <c r="AA412" i="4"/>
  <c r="AA777" i="4"/>
  <c r="AA329" i="4"/>
  <c r="AA672" i="4"/>
  <c r="AA168" i="4"/>
  <c r="AA133" i="4"/>
  <c r="AA221" i="4"/>
  <c r="AA282" i="4"/>
  <c r="AA248" i="4"/>
  <c r="AA224" i="4"/>
  <c r="AA213" i="4"/>
  <c r="AA932" i="4"/>
  <c r="AA404" i="4"/>
  <c r="AA691" i="4"/>
  <c r="AA738" i="4"/>
  <c r="AA539" i="4"/>
  <c r="AA529" i="4"/>
  <c r="AA426" i="4"/>
  <c r="AA219" i="4"/>
  <c r="AA274" i="4"/>
  <c r="AA889" i="4"/>
  <c r="AA761" i="4"/>
  <c r="AA185" i="4"/>
  <c r="AA216" i="4"/>
  <c r="AA192" i="4"/>
  <c r="AA333" i="4"/>
  <c r="AA148" i="4"/>
  <c r="AA84" i="4"/>
  <c r="AA746" i="4"/>
  <c r="AA732" i="4"/>
  <c r="AA644" i="4"/>
  <c r="AA586" i="4"/>
  <c r="AA266" i="4"/>
  <c r="AA369" i="4"/>
  <c r="AA177" i="4"/>
  <c r="AA712" i="4"/>
  <c r="AA184" i="4"/>
  <c r="AA240" i="4"/>
  <c r="AA664" i="4"/>
  <c r="AA834" i="4"/>
  <c r="AA770" i="4"/>
  <c r="AA386" i="4"/>
  <c r="AA169" i="4"/>
  <c r="AA208" i="4"/>
  <c r="AA296" i="4"/>
  <c r="AA632" i="4"/>
  <c r="AA829" i="4"/>
  <c r="AA317" i="4"/>
  <c r="AA189" i="4"/>
  <c r="AA692" i="4"/>
  <c r="AA467" i="4"/>
  <c r="AA762" i="4"/>
  <c r="AA176" i="4"/>
  <c r="AA600" i="4"/>
  <c r="AA757" i="4"/>
  <c r="AA436" i="4"/>
  <c r="AA444" i="4"/>
  <c r="AA474" i="4"/>
  <c r="AA346" i="4"/>
  <c r="AA91" i="4"/>
  <c r="AA27" i="4"/>
  <c r="AA106" i="4"/>
  <c r="AA89" i="4"/>
  <c r="AA25" i="4"/>
  <c r="AA96" i="4"/>
  <c r="AA716" i="4"/>
  <c r="AA147" i="4"/>
  <c r="AA83" i="4"/>
  <c r="AA162" i="4"/>
  <c r="AA98" i="4"/>
  <c r="AA209" i="4"/>
  <c r="AA145" i="4"/>
  <c r="AA17" i="4"/>
  <c r="AA48" i="4"/>
  <c r="AA568" i="4"/>
  <c r="AA483" i="4"/>
  <c r="AA139" i="4"/>
  <c r="AA75" i="4"/>
  <c r="AA90" i="4"/>
  <c r="AA585" i="4"/>
  <c r="AA137" i="4"/>
  <c r="AA552" i="4"/>
  <c r="AA88" i="4"/>
  <c r="AA32" i="4"/>
  <c r="AA514" i="4"/>
  <c r="AA131" i="4"/>
  <c r="AA146" i="4"/>
  <c r="AA82" i="4"/>
  <c r="AA833" i="4"/>
  <c r="AA769" i="4"/>
  <c r="AA513" i="4"/>
  <c r="AA321" i="4"/>
  <c r="AA257" i="4"/>
  <c r="AA193" i="4"/>
  <c r="AA129" i="4"/>
  <c r="AA315" i="4"/>
  <c r="AA59" i="4"/>
  <c r="AA138" i="4"/>
  <c r="AA10" i="4"/>
  <c r="AA569" i="4"/>
  <c r="AA377" i="4"/>
  <c r="AA249" i="4"/>
  <c r="AA488" i="4"/>
  <c r="AA24" i="4"/>
  <c r="AA136" i="4"/>
  <c r="AA684" i="4"/>
  <c r="AA115" i="4"/>
  <c r="AA51" i="4"/>
  <c r="AA113" i="4"/>
  <c r="AA104" i="4"/>
  <c r="AA420" i="4"/>
  <c r="AA122" i="4"/>
  <c r="AA58" i="4"/>
  <c r="AA105" i="4"/>
  <c r="AA328" i="4"/>
  <c r="AA72" i="4"/>
  <c r="AA160" i="4"/>
  <c r="AA354" i="4"/>
  <c r="AA35" i="4"/>
  <c r="AA33" i="4"/>
  <c r="AA656" i="4"/>
  <c r="AA112" i="4"/>
  <c r="AA40" i="4"/>
  <c r="AA376" i="4"/>
  <c r="J1" i="4" l="1"/>
  <c r="O10" i="4"/>
  <c r="AB889" i="4"/>
  <c r="AA773" i="4"/>
  <c r="AA340" i="4"/>
  <c r="AA201" i="4"/>
  <c r="AA121" i="4"/>
  <c r="AA348" i="4"/>
  <c r="AA428" i="4"/>
  <c r="AA130" i="4"/>
  <c r="AA233" i="4"/>
  <c r="AA19" i="4"/>
  <c r="AA164" i="4"/>
  <c r="AA371" i="4"/>
  <c r="AA65" i="4"/>
  <c r="AA165" i="4"/>
  <c r="AA503" i="4"/>
  <c r="AA590" i="4"/>
  <c r="AA135" i="4"/>
  <c r="AB20" i="4"/>
  <c r="AA372" i="4"/>
  <c r="AA601" i="4"/>
  <c r="AA141" i="4"/>
  <c r="AA653" i="4"/>
  <c r="AA36" i="4"/>
  <c r="AA273" i="4"/>
  <c r="AA370" i="4"/>
  <c r="AA235" i="4"/>
  <c r="AA305" i="4"/>
  <c r="AA161" i="4"/>
  <c r="AA173" i="4"/>
  <c r="AA674" i="4"/>
  <c r="AA916" i="4"/>
  <c r="AA736" i="4"/>
  <c r="AA264" i="4"/>
  <c r="AA410" i="4"/>
  <c r="AA281" i="4"/>
  <c r="AA961" i="4"/>
  <c r="AA724" i="4"/>
  <c r="AA627" i="4"/>
  <c r="AA107" i="4"/>
  <c r="AA325" i="4"/>
  <c r="AA101" i="4"/>
  <c r="AA560" i="4"/>
  <c r="AA304" i="4"/>
  <c r="AA74" i="4"/>
  <c r="AA903" i="4"/>
  <c r="AA327" i="4"/>
  <c r="AA186" i="4"/>
  <c r="AA734" i="4"/>
  <c r="AA414" i="4"/>
  <c r="AA50" i="4"/>
  <c r="AA128" i="4"/>
  <c r="AA64" i="4"/>
  <c r="AA986" i="4"/>
  <c r="AA753" i="4"/>
  <c r="AA499" i="4"/>
  <c r="AA466" i="4"/>
  <c r="AA338" i="4"/>
  <c r="AA34" i="4"/>
  <c r="AA132" i="4"/>
  <c r="AA364" i="4"/>
  <c r="AA864" i="4"/>
  <c r="AA700" i="4"/>
  <c r="AA602" i="4"/>
  <c r="AA361" i="4"/>
  <c r="AA225" i="4"/>
  <c r="AA288" i="4"/>
  <c r="AA375" i="4"/>
  <c r="AA241" i="4"/>
  <c r="AA782" i="4"/>
  <c r="AA194" i="4"/>
  <c r="AA26" i="4"/>
  <c r="AA388" i="4"/>
  <c r="AA256" i="4"/>
  <c r="AA100" i="4"/>
  <c r="AA181" i="4"/>
  <c r="AA418" i="4"/>
  <c r="AA68" i="4"/>
  <c r="AA612" i="4"/>
  <c r="AA163" i="4"/>
  <c r="AA530" i="4"/>
  <c r="AB326" i="4"/>
  <c r="AB341" i="4"/>
  <c r="AB332" i="4"/>
  <c r="AB202" i="4"/>
  <c r="AB184" i="4"/>
  <c r="AB296" i="4"/>
  <c r="AB762" i="4"/>
  <c r="AB333" i="4"/>
  <c r="AB388" i="4"/>
  <c r="AB264" i="4"/>
  <c r="AB833" i="4"/>
  <c r="AB520" i="4"/>
  <c r="AB181" i="4"/>
  <c r="AB176" i="4"/>
  <c r="AB757" i="4"/>
  <c r="AB240" i="4"/>
  <c r="AB186" i="4"/>
  <c r="AB692" i="4"/>
  <c r="AB834" i="4"/>
  <c r="AB185" i="4"/>
  <c r="AB724" i="4"/>
  <c r="AB349" i="4"/>
  <c r="AB994" i="4"/>
  <c r="AA596" i="4"/>
  <c r="AA289" i="4"/>
  <c r="AA982" i="4"/>
  <c r="AA804" i="4"/>
  <c r="AB467" i="4"/>
  <c r="AB216" i="4"/>
  <c r="AB221" i="4"/>
  <c r="AB632" i="4"/>
  <c r="AB250" i="4"/>
  <c r="AB197" i="4"/>
  <c r="AB712" i="4"/>
  <c r="AB586" i="4"/>
  <c r="AB770" i="4"/>
  <c r="AB759" i="4"/>
  <c r="AB361" i="4"/>
  <c r="AB148" i="4"/>
  <c r="AB560" i="4"/>
  <c r="AB600" i="4"/>
  <c r="AB325" i="4"/>
  <c r="AB781" i="4"/>
  <c r="AB825" i="4"/>
  <c r="AB248" i="4"/>
  <c r="AB36" i="4"/>
  <c r="AB753" i="4"/>
  <c r="AB829" i="4"/>
  <c r="AB644" i="4"/>
  <c r="AB344" i="4"/>
  <c r="AB304" i="4"/>
  <c r="AB14" i="4"/>
  <c r="AB189" i="4"/>
  <c r="AB208" i="4"/>
  <c r="AB386" i="4"/>
  <c r="AB842" i="4"/>
  <c r="AA182" i="4"/>
  <c r="AB798" i="4"/>
  <c r="AA330" i="4"/>
  <c r="AA803" i="4"/>
  <c r="AA966" i="4"/>
  <c r="AA840" i="4"/>
  <c r="AA441" i="4"/>
  <c r="AA456" i="4"/>
  <c r="AA260" i="4"/>
  <c r="AA187" i="4"/>
  <c r="AA735" i="4"/>
  <c r="AA479" i="4"/>
  <c r="AA415" i="4"/>
  <c r="AA822" i="4"/>
  <c r="AA566" i="4"/>
  <c r="AA438" i="4"/>
  <c r="AA374" i="4"/>
  <c r="AA166" i="4"/>
  <c r="AA239" i="4"/>
  <c r="AA175" i="4"/>
  <c r="AA272" i="4"/>
  <c r="AA197" i="4"/>
  <c r="AA210" i="4"/>
  <c r="AA604" i="4"/>
  <c r="AA363" i="4"/>
  <c r="AA755" i="4"/>
  <c r="AA667" i="4"/>
  <c r="AA564" i="4"/>
  <c r="AA442" i="4"/>
  <c r="AA314" i="4"/>
  <c r="AA171" i="4"/>
  <c r="AA978" i="4"/>
  <c r="AA781" i="4"/>
  <c r="AA565" i="4"/>
  <c r="AA331" i="4"/>
  <c r="AA914" i="4"/>
  <c r="AA828" i="4"/>
  <c r="AA744" i="4"/>
  <c r="AA652" i="4"/>
  <c r="AA549" i="4"/>
  <c r="AA425" i="4"/>
  <c r="AA297" i="4"/>
  <c r="AA149" i="4"/>
  <c r="AA533" i="4"/>
  <c r="AA405" i="4"/>
  <c r="AA341" i="4"/>
  <c r="AA275" i="4"/>
  <c r="AA123" i="4"/>
  <c r="AA37" i="4"/>
  <c r="AA576" i="4"/>
  <c r="AA448" i="4"/>
  <c r="AA320" i="4"/>
  <c r="AA94" i="4"/>
  <c r="AA919" i="4"/>
  <c r="AA855" i="4"/>
  <c r="AA791" i="4"/>
  <c r="AA727" i="4"/>
  <c r="AA599" i="4"/>
  <c r="AA535" i="4"/>
  <c r="AA471" i="4"/>
  <c r="AA407" i="4"/>
  <c r="AA343" i="4"/>
  <c r="AA277" i="4"/>
  <c r="AA204" i="4"/>
  <c r="AA814" i="4"/>
  <c r="AA558" i="4"/>
  <c r="AA430" i="4"/>
  <c r="AA366" i="4"/>
  <c r="AA70" i="4"/>
  <c r="AA144" i="4"/>
  <c r="AA80" i="4"/>
  <c r="AA9" i="4"/>
  <c r="AA231" i="4"/>
  <c r="AA167" i="4"/>
  <c r="AA988" i="4"/>
  <c r="AA869" i="4"/>
  <c r="AA856" i="4"/>
  <c r="AA821" i="4"/>
  <c r="AA150" i="4"/>
  <c r="AA954" i="4"/>
  <c r="AA720" i="4"/>
  <c r="AA843" i="4"/>
  <c r="AA972" i="4"/>
  <c r="AA818" i="4"/>
  <c r="AA641" i="4"/>
  <c r="AA537" i="4"/>
  <c r="AA409" i="4"/>
  <c r="AA397" i="4"/>
  <c r="AA847" i="4"/>
  <c r="AA591" i="4"/>
  <c r="AA527" i="4"/>
  <c r="AA806" i="4"/>
  <c r="AA486" i="4"/>
  <c r="AA294" i="4"/>
  <c r="AA60" i="4"/>
  <c r="AA223" i="4"/>
  <c r="AA159" i="4"/>
  <c r="AA31" i="4"/>
  <c r="AA790" i="4"/>
  <c r="AA79" i="4"/>
  <c r="AA86" i="4"/>
  <c r="AA880" i="4"/>
  <c r="AA899" i="4"/>
  <c r="AA649" i="4"/>
  <c r="AA983" i="4"/>
  <c r="AA747" i="4"/>
  <c r="AA460" i="4"/>
  <c r="AA172" i="4"/>
  <c r="AA786" i="4"/>
  <c r="AA373" i="4"/>
  <c r="AA309" i="4"/>
  <c r="AA544" i="4"/>
  <c r="AA416" i="4"/>
  <c r="AA214" i="4"/>
  <c r="AA759" i="4"/>
  <c r="AA439" i="4"/>
  <c r="AA526" i="4"/>
  <c r="AA334" i="4"/>
  <c r="AA267" i="4"/>
  <c r="AA71" i="4"/>
  <c r="AA584" i="4"/>
  <c r="AA886" i="4"/>
  <c r="AA18" i="4"/>
  <c r="AA522" i="4"/>
  <c r="AA704" i="4"/>
  <c r="AA508" i="4"/>
  <c r="AA618" i="4"/>
  <c r="AA505" i="4"/>
  <c r="AA788" i="4"/>
  <c r="AA350" i="4"/>
  <c r="AA820" i="4"/>
  <c r="AB194" i="4"/>
  <c r="AB340" i="4"/>
  <c r="AB378" i="4"/>
  <c r="AA12" i="4"/>
  <c r="AA971" i="4"/>
  <c r="AA901" i="4"/>
  <c r="AA817" i="4"/>
  <c r="AA731" i="4"/>
  <c r="AA637" i="4"/>
  <c r="AA532" i="4"/>
  <c r="AA688" i="4"/>
  <c r="AA339" i="4"/>
  <c r="AA246" i="4"/>
  <c r="AA858" i="4"/>
  <c r="AA944" i="4"/>
  <c r="AA917" i="4"/>
  <c r="AA962" i="4"/>
  <c r="AA708" i="4"/>
  <c r="AA793" i="4"/>
  <c r="AA928" i="4"/>
  <c r="AA865" i="4"/>
  <c r="AA580" i="4"/>
  <c r="AA974" i="4"/>
  <c r="AA832" i="4"/>
  <c r="AA643" i="4"/>
  <c r="AA443" i="4"/>
  <c r="AA109" i="4"/>
  <c r="AA941" i="4"/>
  <c r="AA861" i="4"/>
  <c r="AA589" i="4"/>
  <c r="AA44" i="4"/>
  <c r="AA816" i="4"/>
  <c r="AA835" i="4"/>
  <c r="AA960" i="4"/>
  <c r="AA706" i="4"/>
  <c r="AA705" i="4"/>
  <c r="AA316" i="4"/>
  <c r="AA629" i="4"/>
  <c r="AA379" i="4"/>
  <c r="AA850" i="4"/>
  <c r="AA764" i="4"/>
  <c r="AA577" i="4"/>
  <c r="AA457" i="4"/>
  <c r="AA188" i="4"/>
  <c r="AA485" i="4"/>
  <c r="AA421" i="4"/>
  <c r="AA293" i="4"/>
  <c r="AA220" i="4"/>
  <c r="AA464" i="4"/>
  <c r="AA400" i="4"/>
  <c r="AA336" i="4"/>
  <c r="AA269" i="4"/>
  <c r="AA196" i="4"/>
  <c r="AA30" i="4"/>
  <c r="AA871" i="4"/>
  <c r="AA807" i="4"/>
  <c r="AA743" i="4"/>
  <c r="AA487" i="4"/>
  <c r="AA359" i="4"/>
  <c r="AA295" i="4"/>
  <c r="AA222" i="4"/>
  <c r="AA61" i="4"/>
  <c r="AA894" i="4"/>
  <c r="AA830" i="4"/>
  <c r="AA638" i="4"/>
  <c r="AA510" i="4"/>
  <c r="AA318" i="4"/>
  <c r="AA92" i="4"/>
  <c r="AA55" i="4"/>
  <c r="AA13" i="4"/>
  <c r="AA963" i="4"/>
  <c r="AA891" i="4"/>
  <c r="AA805" i="4"/>
  <c r="AA721" i="4"/>
  <c r="AA626" i="4"/>
  <c r="AA675" i="4"/>
  <c r="AA451" i="4"/>
  <c r="AA323" i="4"/>
  <c r="AA6" i="4"/>
  <c r="AA546" i="4"/>
  <c r="AA140" i="4"/>
  <c r="AA353" i="4"/>
  <c r="AA53" i="4"/>
  <c r="AA228" i="4"/>
  <c r="AA826" i="4"/>
  <c r="AA845" i="4"/>
  <c r="AA920" i="4"/>
  <c r="AA659" i="4"/>
  <c r="AA605" i="4"/>
  <c r="AA938" i="4"/>
  <c r="AA985" i="4"/>
  <c r="AA898" i="4"/>
  <c r="AA609" i="4"/>
  <c r="AA958" i="4"/>
  <c r="AA800" i="4"/>
  <c r="AA411" i="4"/>
  <c r="AA933" i="4"/>
  <c r="AA851" i="4"/>
  <c r="AA765" i="4"/>
  <c r="AA21" i="4"/>
  <c r="AA955" i="4"/>
  <c r="AA881" i="4"/>
  <c r="AA795" i="4"/>
  <c r="AA709" i="4"/>
  <c r="AA500" i="4"/>
  <c r="AA237" i="4"/>
  <c r="AA78" i="4"/>
  <c r="AA661" i="4"/>
  <c r="AA561" i="4"/>
  <c r="AA435" i="4"/>
  <c r="AA307" i="4"/>
  <c r="AA921" i="4"/>
  <c r="AA402" i="4"/>
  <c r="AA118" i="4"/>
  <c r="AA465" i="4"/>
  <c r="AA337" i="4"/>
  <c r="AA46" i="4"/>
  <c r="AA794" i="4"/>
  <c r="AA813" i="4"/>
  <c r="AA888" i="4"/>
  <c r="AA620" i="4"/>
  <c r="AA853" i="4"/>
  <c r="AA555" i="4"/>
  <c r="AA900" i="4"/>
  <c r="AA969" i="4"/>
  <c r="AA729" i="4"/>
  <c r="AA866" i="4"/>
  <c r="AA556" i="4"/>
  <c r="AA801" i="4"/>
  <c r="AA476" i="4"/>
  <c r="AA942" i="4"/>
  <c r="AA778" i="4"/>
  <c r="AA23" i="4"/>
  <c r="AA925" i="4"/>
  <c r="AA841" i="4"/>
  <c r="AA29" i="4"/>
  <c r="AA947" i="4"/>
  <c r="AA785" i="4"/>
  <c r="AA699" i="4"/>
  <c r="AA650" i="4"/>
  <c r="AA547" i="4"/>
  <c r="AA419" i="4"/>
  <c r="AA291" i="4"/>
  <c r="AA660" i="4"/>
  <c r="AA253" i="4"/>
  <c r="AA449" i="4"/>
  <c r="AA179" i="4"/>
  <c r="AA771" i="4"/>
  <c r="AA581" i="4"/>
  <c r="AA492" i="4"/>
  <c r="AA868" i="4"/>
  <c r="AA945" i="4"/>
  <c r="AA481" i="4"/>
  <c r="AA926" i="4"/>
  <c r="AA756" i="4"/>
  <c r="AA915" i="4"/>
  <c r="AA745" i="4"/>
  <c r="AA553" i="4"/>
  <c r="AA859" i="4"/>
  <c r="AA689" i="4"/>
  <c r="AA587" i="4"/>
  <c r="AA468" i="4"/>
  <c r="AA636" i="4"/>
  <c r="AA531" i="4"/>
  <c r="AA403" i="4"/>
  <c r="AA610" i="4"/>
  <c r="AA498" i="4"/>
  <c r="AA76" i="4"/>
  <c r="AA433" i="4"/>
  <c r="AA970" i="4"/>
  <c r="AA698" i="4"/>
  <c r="AA739" i="4"/>
  <c r="AA824" i="4"/>
  <c r="AA545" i="4"/>
  <c r="AA789" i="4"/>
  <c r="AA380" i="4"/>
  <c r="AA836" i="4"/>
  <c r="AA909" i="4"/>
  <c r="AA802" i="4"/>
  <c r="AA975" i="4"/>
  <c r="AA737" i="4"/>
  <c r="AA554" i="4"/>
  <c r="AA973" i="4"/>
  <c r="AA905" i="4"/>
  <c r="AA819" i="4"/>
  <c r="AA733" i="4"/>
  <c r="AA642" i="4"/>
  <c r="AA538" i="4"/>
  <c r="AA930" i="4"/>
  <c r="AA717" i="4"/>
  <c r="AA844" i="4"/>
  <c r="AA570" i="4"/>
  <c r="AA811" i="4"/>
  <c r="AA540" i="4"/>
  <c r="AA906" i="4"/>
  <c r="AA507" i="4"/>
  <c r="AA245" i="4"/>
  <c r="AA964" i="4"/>
  <c r="AA892" i="4"/>
  <c r="AA808" i="4"/>
  <c r="AA722" i="4"/>
  <c r="AA521" i="4"/>
  <c r="AA393" i="4"/>
  <c r="AA261" i="4"/>
  <c r="AA517" i="4"/>
  <c r="AA453" i="4"/>
  <c r="AA389" i="4"/>
  <c r="AA11" i="4"/>
  <c r="AA624" i="4"/>
  <c r="AA496" i="4"/>
  <c r="AA432" i="4"/>
  <c r="AA368" i="4"/>
  <c r="AA158" i="4"/>
  <c r="AA839" i="4"/>
  <c r="AA775" i="4"/>
  <c r="AA711" i="4"/>
  <c r="AA647" i="4"/>
  <c r="AA583" i="4"/>
  <c r="AA519" i="4"/>
  <c r="AA391" i="4"/>
  <c r="AA259" i="4"/>
  <c r="AA15" i="4"/>
  <c r="AA862" i="4"/>
  <c r="AA670" i="4"/>
  <c r="AA606" i="4"/>
  <c r="AA478" i="4"/>
  <c r="AA285" i="4"/>
  <c r="AA212" i="4"/>
  <c r="AA134" i="4"/>
  <c r="AA279" i="4"/>
  <c r="AA215" i="4"/>
  <c r="AA151" i="4"/>
  <c r="AA87" i="4"/>
  <c r="AA998" i="4"/>
  <c r="AA28" i="4"/>
  <c r="AA931" i="4"/>
  <c r="AA849" i="4"/>
  <c r="AA763" i="4"/>
  <c r="AA676" i="4"/>
  <c r="AA573" i="4"/>
  <c r="AA324" i="4"/>
  <c r="AA7" i="4"/>
  <c r="AA625" i="4"/>
  <c r="AA515" i="4"/>
  <c r="AA387" i="4"/>
  <c r="AA254" i="4"/>
  <c r="AA482" i="4"/>
  <c r="AA54" i="4"/>
  <c r="AA417" i="4"/>
  <c r="AA300" i="4"/>
  <c r="AA946" i="4"/>
  <c r="AA977" i="4"/>
  <c r="AA697" i="4"/>
  <c r="AA792" i="4"/>
  <c r="AA497" i="4"/>
  <c r="AA877" i="4"/>
  <c r="AA635" i="4"/>
  <c r="AA896" i="4"/>
  <c r="AA714" i="4"/>
  <c r="AA523" i="4"/>
  <c r="AA227" i="4"/>
  <c r="AA965" i="4"/>
  <c r="AA893" i="4"/>
  <c r="AA809" i="4"/>
  <c r="AA723" i="4"/>
  <c r="AA628" i="4"/>
  <c r="AA394" i="4"/>
  <c r="AA262" i="4"/>
  <c r="AA108" i="4"/>
  <c r="AA912" i="4"/>
  <c r="AA937" i="4"/>
  <c r="AA685" i="4"/>
  <c r="AA812" i="4"/>
  <c r="AA779" i="4"/>
  <c r="AA884" i="4"/>
  <c r="AA956" i="4"/>
  <c r="AA882" i="4"/>
  <c r="AA796" i="4"/>
  <c r="AA613" i="4"/>
  <c r="AA243" i="4"/>
  <c r="AA85" i="4"/>
  <c r="AA509" i="4"/>
  <c r="AA445" i="4"/>
  <c r="AA381" i="4"/>
  <c r="AA174" i="4"/>
  <c r="AA680" i="4"/>
  <c r="AA616" i="4"/>
  <c r="AA424" i="4"/>
  <c r="AA62" i="4"/>
  <c r="AA831" i="4"/>
  <c r="AA767" i="4"/>
  <c r="AA703" i="4"/>
  <c r="AA639" i="4"/>
  <c r="AA575" i="4"/>
  <c r="AA447" i="4"/>
  <c r="AA383" i="4"/>
  <c r="AA319" i="4"/>
  <c r="AA93" i="4"/>
  <c r="AA918" i="4"/>
  <c r="AA854" i="4"/>
  <c r="AA726" i="4"/>
  <c r="AA662" i="4"/>
  <c r="AA598" i="4"/>
  <c r="AA534" i="4"/>
  <c r="AA470" i="4"/>
  <c r="AA406" i="4"/>
  <c r="AA276" i="4"/>
  <c r="AA203" i="4"/>
  <c r="AA124" i="4"/>
  <c r="AA38" i="4"/>
  <c r="AA271" i="4"/>
  <c r="AA207" i="4"/>
  <c r="AA143" i="4"/>
  <c r="AA8" i="4"/>
  <c r="AA939" i="4"/>
  <c r="AA542" i="4"/>
  <c r="AA4" i="4"/>
  <c r="AA923" i="4"/>
  <c r="AA837" i="4"/>
  <c r="AA665" i="4"/>
  <c r="AA562" i="4"/>
  <c r="AA308" i="4"/>
  <c r="AA3" i="4"/>
  <c r="AA611" i="4"/>
  <c r="AA236" i="4"/>
  <c r="AA77" i="4"/>
  <c r="AA198" i="4"/>
  <c r="AA401" i="4"/>
  <c r="AA270" i="4"/>
  <c r="AA117" i="4"/>
  <c r="AA922" i="4"/>
  <c r="AA953" i="4"/>
  <c r="AA621" i="4"/>
  <c r="AA760" i="4"/>
  <c r="AA967" i="4"/>
  <c r="AA725" i="4"/>
  <c r="AA810" i="4"/>
  <c r="AA772" i="4"/>
  <c r="AA857" i="4"/>
  <c r="AA976" i="4"/>
  <c r="AA728" i="4"/>
  <c r="AA927" i="4"/>
  <c r="AA658" i="4"/>
  <c r="AA491" i="4"/>
  <c r="AA190" i="4"/>
  <c r="AA957" i="4"/>
  <c r="AA883" i="4"/>
  <c r="AA797" i="4"/>
  <c r="AA713" i="4"/>
  <c r="AA617" i="4"/>
  <c r="AA506" i="4"/>
  <c r="AA20" i="4"/>
  <c r="AA979" i="4"/>
  <c r="AA913" i="4"/>
  <c r="AA827" i="4"/>
  <c r="AA741" i="4"/>
  <c r="AA651" i="4"/>
  <c r="AA292" i="4"/>
  <c r="AA142" i="4"/>
  <c r="AA730" i="4"/>
  <c r="AA597" i="4"/>
  <c r="AA571" i="4"/>
  <c r="AA450" i="4"/>
  <c r="AA180" i="4"/>
  <c r="AA5" i="4"/>
  <c r="AA385" i="4"/>
  <c r="AA252" i="4"/>
  <c r="AA110" i="4"/>
  <c r="AA890" i="4"/>
  <c r="AA929" i="4"/>
  <c r="AA968" i="4"/>
  <c r="AA943" i="4"/>
  <c r="AA683" i="4"/>
  <c r="AA952" i="4"/>
  <c r="AA696" i="4"/>
  <c r="AA897" i="4"/>
  <c r="AA619" i="4"/>
  <c r="AA852" i="4"/>
  <c r="AA873" i="4"/>
  <c r="AA787" i="4"/>
  <c r="AA701" i="4"/>
  <c r="AA603" i="4"/>
  <c r="AA848" i="4"/>
  <c r="AA867" i="4"/>
  <c r="AA984" i="4"/>
  <c r="AA715" i="4"/>
  <c r="AA396" i="4"/>
  <c r="AA657" i="4"/>
  <c r="AA395" i="4"/>
  <c r="AA940" i="4"/>
  <c r="AA860" i="4"/>
  <c r="AA776" i="4"/>
  <c r="AA690" i="4"/>
  <c r="AA588" i="4"/>
  <c r="AA473" i="4"/>
  <c r="AA345" i="4"/>
  <c r="AA206" i="4"/>
  <c r="AA493" i="4"/>
  <c r="AA429" i="4"/>
  <c r="AA301" i="4"/>
  <c r="AA69" i="4"/>
  <c r="AA472" i="4"/>
  <c r="AA408" i="4"/>
  <c r="AA278" i="4"/>
  <c r="AA126" i="4"/>
  <c r="AA879" i="4"/>
  <c r="AA815" i="4"/>
  <c r="AA687" i="4"/>
  <c r="AA623" i="4"/>
  <c r="AA303" i="4"/>
  <c r="AA157" i="4"/>
  <c r="AA902" i="4"/>
  <c r="AA838" i="4"/>
  <c r="AA646" i="4"/>
  <c r="AA582" i="4"/>
  <c r="AA518" i="4"/>
  <c r="AA454" i="4"/>
  <c r="AA326" i="4"/>
  <c r="AA102" i="4"/>
  <c r="AA14" i="4"/>
  <c r="AA255" i="4"/>
  <c r="AA191" i="4"/>
  <c r="AA127" i="4"/>
  <c r="AA63" i="4"/>
  <c r="AA997" i="4"/>
  <c r="AA244" i="4"/>
  <c r="AA780" i="4"/>
  <c r="AA427" i="4"/>
  <c r="AA948" i="4"/>
  <c r="AA872" i="4"/>
  <c r="AA489" i="4"/>
  <c r="AA501" i="4"/>
  <c r="AA437" i="4"/>
  <c r="AA238" i="4"/>
  <c r="AA608" i="4"/>
  <c r="AA480" i="4"/>
  <c r="AA823" i="4"/>
  <c r="AA695" i="4"/>
  <c r="AA631" i="4"/>
  <c r="AA567" i="4"/>
  <c r="AA846" i="4"/>
  <c r="AA398" i="4"/>
  <c r="AA263" i="4"/>
  <c r="AA1003" i="4"/>
  <c r="AA996" i="4"/>
  <c r="AA1001" i="4"/>
  <c r="AA681" i="4"/>
  <c r="AA578" i="4"/>
  <c r="AA784" i="4"/>
  <c r="AA936" i="4"/>
  <c r="AA673" i="4"/>
  <c r="AA907" i="4"/>
  <c r="AA669" i="4"/>
  <c r="AA593" i="4"/>
  <c r="AA347" i="4"/>
  <c r="AA45" i="4"/>
  <c r="AA924" i="4"/>
  <c r="AA754" i="4"/>
  <c r="AA313" i="4"/>
  <c r="AA477" i="4"/>
  <c r="AA413" i="4"/>
  <c r="AA284" i="4"/>
  <c r="AA211" i="4"/>
  <c r="AA648" i="4"/>
  <c r="AA392" i="4"/>
  <c r="AA863" i="4"/>
  <c r="AA799" i="4"/>
  <c r="AA671" i="4"/>
  <c r="AA607" i="4"/>
  <c r="AA543" i="4"/>
  <c r="AA351" i="4"/>
  <c r="AA286" i="4"/>
  <c r="AA630" i="4"/>
  <c r="AA310" i="4"/>
  <c r="AA22" i="4"/>
  <c r="AA111" i="4"/>
  <c r="AA47" i="4"/>
  <c r="AA999" i="4"/>
  <c r="AA752" i="4"/>
  <c r="AA908" i="4"/>
  <c r="AA634" i="4"/>
  <c r="AA875" i="4"/>
  <c r="AA633" i="4"/>
  <c r="AA950" i="4"/>
  <c r="AA768" i="4"/>
  <c r="AA980" i="4"/>
  <c r="AA469" i="4"/>
  <c r="AA640" i="4"/>
  <c r="AA512" i="4"/>
  <c r="AA384" i="4"/>
  <c r="AA251" i="4"/>
  <c r="AA663" i="4"/>
  <c r="AA125" i="4"/>
  <c r="AA878" i="4"/>
  <c r="AA750" i="4"/>
  <c r="AA686" i="4"/>
  <c r="AA622" i="4"/>
  <c r="AA494" i="4"/>
  <c r="AA302" i="4"/>
  <c r="AA230" i="4"/>
  <c r="AA156" i="4"/>
  <c r="AA103" i="4"/>
  <c r="AA39" i="4"/>
  <c r="AA1004" i="4"/>
  <c r="AA876" i="4"/>
  <c r="AA595" i="4"/>
  <c r="AA594" i="4"/>
  <c r="AA934" i="4"/>
  <c r="AA904" i="4"/>
  <c r="AA525" i="4"/>
  <c r="AA461" i="4"/>
  <c r="AA504" i="4"/>
  <c r="AA440" i="4"/>
  <c r="AA911" i="4"/>
  <c r="AA783" i="4"/>
  <c r="AA719" i="4"/>
  <c r="AA655" i="4"/>
  <c r="AA399" i="4"/>
  <c r="AA268" i="4"/>
  <c r="AA195" i="4"/>
  <c r="AA870" i="4"/>
  <c r="AA678" i="4"/>
  <c r="AA614" i="4"/>
  <c r="AA550" i="4"/>
  <c r="AA422" i="4"/>
  <c r="AA358" i="4"/>
  <c r="AA287" i="4"/>
  <c r="AA95" i="4"/>
  <c r="AA1002" i="4"/>
  <c r="AA1000" i="4"/>
  <c r="R996" i="4"/>
  <c r="R1004" i="4"/>
  <c r="R999" i="4"/>
  <c r="R1001" i="4"/>
  <c r="R1000" i="4"/>
  <c r="R1003" i="4"/>
  <c r="R997" i="4"/>
  <c r="R998" i="4"/>
  <c r="R1002" i="4"/>
  <c r="Q996" i="4"/>
  <c r="Q1004" i="4"/>
  <c r="Q1001" i="4"/>
  <c r="Q1000" i="4"/>
  <c r="Q1003" i="4"/>
  <c r="Q1002" i="4"/>
  <c r="Q999" i="4"/>
  <c r="Q998" i="4"/>
  <c r="Q997" i="4"/>
  <c r="P996" i="4"/>
  <c r="P1001" i="4"/>
  <c r="P1003" i="4"/>
  <c r="P1000" i="4"/>
  <c r="P1002" i="4"/>
  <c r="P997" i="4"/>
  <c r="P998" i="4"/>
  <c r="P1004" i="4"/>
  <c r="P999" i="4"/>
  <c r="O1003" i="4"/>
  <c r="O996" i="4"/>
  <c r="O1001" i="4"/>
  <c r="O1002" i="4"/>
  <c r="O997" i="4"/>
  <c r="O1004" i="4"/>
  <c r="O1000" i="4"/>
  <c r="O998" i="4"/>
  <c r="O999" i="4"/>
  <c r="AB903" i="4"/>
  <c r="S997" i="4"/>
  <c r="S996" i="4"/>
  <c r="S1002" i="4"/>
  <c r="S999" i="4"/>
  <c r="S1001" i="4"/>
  <c r="S998" i="4"/>
  <c r="S1004" i="4"/>
  <c r="S1003" i="4"/>
  <c r="S1000" i="4"/>
  <c r="AB1002" i="4"/>
  <c r="AB1000" i="4"/>
  <c r="AB999" i="4"/>
  <c r="AB998" i="4"/>
  <c r="AB997" i="4"/>
  <c r="AB1004" i="4"/>
  <c r="AB1001" i="4"/>
  <c r="AB1003" i="4"/>
  <c r="AB996" i="4"/>
  <c r="AB943" i="4"/>
  <c r="AB503" i="4"/>
  <c r="AB317" i="4"/>
  <c r="AB258" i="4"/>
  <c r="AB369" i="4"/>
  <c r="AB84" i="4"/>
  <c r="AB505" i="4"/>
  <c r="AB282" i="4"/>
  <c r="AB164" i="4"/>
  <c r="AB590" i="4"/>
  <c r="AB453" i="4"/>
  <c r="AB192" i="4"/>
  <c r="AB466" i="4"/>
  <c r="AB224" i="4"/>
  <c r="AB648" i="4"/>
  <c r="AB775" i="4"/>
  <c r="AB68" i="4"/>
  <c r="AB169" i="4"/>
  <c r="AB322" i="4"/>
  <c r="AB508" i="4"/>
  <c r="AB664" i="4"/>
  <c r="AB177" i="4"/>
  <c r="AB266" i="4"/>
  <c r="AB516" i="4"/>
  <c r="AB205" i="4"/>
  <c r="AB404" i="4"/>
  <c r="AB182" i="4"/>
  <c r="AB565" i="4"/>
  <c r="AB456" i="4"/>
  <c r="AB645" i="4"/>
  <c r="AB989" i="4"/>
  <c r="AB990" i="4"/>
  <c r="AB390" i="4"/>
  <c r="AB438" i="4"/>
  <c r="AB362" i="4"/>
  <c r="AB830" i="4"/>
  <c r="AB573" i="4"/>
  <c r="AB414" i="4"/>
  <c r="AB672" i="4"/>
  <c r="AB226" i="4"/>
  <c r="AB412" i="4"/>
  <c r="AB200" i="4"/>
  <c r="AB298" i="4"/>
  <c r="AB173" i="4"/>
  <c r="AB312" i="4"/>
  <c r="AB306" i="4"/>
  <c r="AB428" i="4"/>
  <c r="AB654" i="4"/>
  <c r="AB486" i="4"/>
  <c r="AB54" i="4"/>
  <c r="AB458" i="4"/>
  <c r="AB541" i="4"/>
  <c r="AB966" i="4"/>
  <c r="AB957" i="4"/>
  <c r="AB310" i="4"/>
  <c r="AB694" i="4"/>
  <c r="AB711" i="4"/>
  <c r="AB910" i="4"/>
  <c r="AB288" i="4"/>
  <c r="AB290" i="4"/>
  <c r="AB668" i="4"/>
  <c r="AB229" i="4"/>
  <c r="AB864" i="4"/>
  <c r="AB356" i="4"/>
  <c r="AB365" i="4"/>
  <c r="AB232" i="4"/>
  <c r="AB434" i="4"/>
  <c r="AB382" i="4"/>
  <c r="AB774" i="4"/>
  <c r="AB15" i="4"/>
  <c r="AB730" i="4"/>
  <c r="AB933" i="4"/>
  <c r="AB623" i="4"/>
  <c r="AB725" i="4"/>
  <c r="AB463" i="4"/>
  <c r="AB599" i="4"/>
  <c r="AB591" i="4"/>
  <c r="AB77" i="4"/>
  <c r="AB839" i="4"/>
  <c r="AB524" i="4"/>
  <c r="AB736" i="4"/>
  <c r="AB218" i="4"/>
  <c r="AB993" i="4"/>
  <c r="AB742" i="4"/>
  <c r="AB271" i="4"/>
  <c r="AB911" i="4"/>
  <c r="AB677" i="4"/>
  <c r="AB375" i="4"/>
  <c r="AB767" i="4"/>
  <c r="AB509" i="4"/>
  <c r="AB598" i="4"/>
  <c r="AB854" i="4"/>
  <c r="AB877" i="4"/>
  <c r="AB455" i="4"/>
  <c r="AB269" i="4"/>
  <c r="AB622" i="4"/>
  <c r="AB367" i="4"/>
  <c r="AB210" i="4"/>
  <c r="AB256" i="4"/>
  <c r="AB329" i="4"/>
  <c r="AB418" i="4"/>
  <c r="AB357" i="4"/>
  <c r="AB170" i="4"/>
  <c r="AB52" i="4"/>
  <c r="AB557" i="4"/>
  <c r="AB178" i="4"/>
  <c r="AB459" i="4"/>
  <c r="AB986" i="4"/>
  <c r="AB995" i="4"/>
  <c r="AB734" i="4"/>
  <c r="AB335" i="4"/>
  <c r="AB614" i="4"/>
  <c r="AB902" i="4"/>
  <c r="AB822" i="4"/>
  <c r="AB78" i="4"/>
  <c r="AB575" i="4"/>
  <c r="AB406" i="4"/>
  <c r="AB974" i="4"/>
  <c r="AB423" i="4"/>
  <c r="AB70" i="4"/>
  <c r="AB758" i="4"/>
  <c r="AB488" i="4"/>
  <c r="AB502" i="4"/>
  <c r="AB198" i="4"/>
  <c r="AB870" i="4"/>
  <c r="AB894" i="4"/>
  <c r="AB563" i="4"/>
  <c r="AB168" i="4"/>
  <c r="AB777" i="4"/>
  <c r="AB348" i="4"/>
  <c r="AB280" i="4"/>
  <c r="AB234" i="4"/>
  <c r="AB116" i="4"/>
  <c r="AB749" i="4"/>
  <c r="AB242" i="4"/>
  <c r="AB364" i="4"/>
  <c r="AB992" i="4"/>
  <c r="AB991" i="4"/>
  <c r="AB542" i="4"/>
  <c r="AB880" i="4"/>
  <c r="AB663" i="4"/>
  <c r="AB637" i="4"/>
  <c r="AB869" i="4"/>
  <c r="AB893" i="4"/>
  <c r="AB350" i="4"/>
  <c r="AB950" i="4"/>
  <c r="AB886" i="4"/>
  <c r="AB921" i="4"/>
  <c r="AB967" i="4"/>
  <c r="AB132" i="4"/>
  <c r="AB272" i="4"/>
  <c r="AB761" i="4"/>
  <c r="AB274" i="4"/>
  <c r="AB371" i="4"/>
  <c r="AB100" i="4"/>
  <c r="AB987" i="4"/>
  <c r="AB494" i="4"/>
  <c r="AB462" i="4"/>
  <c r="AB702" i="4"/>
  <c r="AB814" i="4"/>
  <c r="AB797" i="4"/>
  <c r="AB934" i="4"/>
  <c r="AB863" i="4"/>
  <c r="AB62" i="4"/>
  <c r="AB861" i="4"/>
  <c r="AB959" i="4"/>
  <c r="AB853" i="4"/>
  <c r="AB351" i="4"/>
  <c r="AB881" i="4"/>
  <c r="AB567" i="4"/>
  <c r="AB639" i="4"/>
  <c r="AB431" i="4"/>
  <c r="AB695" i="4"/>
  <c r="AB958" i="4"/>
  <c r="AB581" i="4"/>
  <c r="AB430" i="4"/>
  <c r="AB119" i="4"/>
  <c r="AB671" i="4"/>
  <c r="AB655" i="4"/>
  <c r="AB766" i="4"/>
  <c r="AB398" i="4"/>
  <c r="AB718" i="4"/>
  <c r="AB31" i="4"/>
  <c r="AB487" i="4"/>
  <c r="AB710" i="4"/>
  <c r="AB183" i="4"/>
  <c r="G1" i="4"/>
  <c r="E1" i="4"/>
  <c r="I1" i="4"/>
  <c r="D1" i="4"/>
  <c r="AB471" i="4"/>
  <c r="AB846" i="4"/>
  <c r="AB887" i="4"/>
  <c r="AB311" i="4"/>
  <c r="AB287" i="4"/>
  <c r="AB559" i="4"/>
  <c r="AB501" i="4"/>
  <c r="C1" i="4"/>
  <c r="V1" i="4"/>
  <c r="U1" i="4"/>
  <c r="F1" i="4"/>
  <c r="M1" i="4"/>
  <c r="S988" i="4"/>
  <c r="S588" i="4"/>
  <c r="S992" i="4"/>
  <c r="S987" i="4"/>
  <c r="S989" i="4"/>
  <c r="S991" i="4"/>
  <c r="S986" i="4"/>
  <c r="S993" i="4"/>
  <c r="S995" i="4"/>
  <c r="S994" i="4"/>
  <c r="S956" i="4"/>
  <c r="S865" i="4"/>
  <c r="S913" i="4"/>
  <c r="S967" i="4"/>
  <c r="S725" i="4"/>
  <c r="S622" i="4"/>
  <c r="S881" i="4"/>
  <c r="S990" i="4"/>
  <c r="S978" i="4"/>
  <c r="S795" i="4"/>
  <c r="S976" i="4"/>
  <c r="S941" i="4"/>
  <c r="S802" i="4"/>
  <c r="S34" i="4"/>
  <c r="S98" i="4"/>
  <c r="S39" i="4"/>
  <c r="S103" i="4"/>
  <c r="S44" i="4"/>
  <c r="S108" i="4"/>
  <c r="S30" i="4"/>
  <c r="S94" i="4"/>
  <c r="S17" i="4"/>
  <c r="S144" i="4"/>
  <c r="S59" i="4"/>
  <c r="S157" i="4"/>
  <c r="S40" i="4"/>
  <c r="S154" i="4"/>
  <c r="S13" i="4"/>
  <c r="S128" i="4"/>
  <c r="S151" i="4"/>
  <c r="S190" i="4"/>
  <c r="S256" i="4"/>
  <c r="S192" i="4"/>
  <c r="S253" i="4"/>
  <c r="S32" i="4"/>
  <c r="S16" i="4"/>
  <c r="S171" i="4"/>
  <c r="S247" i="4"/>
  <c r="S172" i="4"/>
  <c r="S233" i="4"/>
  <c r="S206" i="4"/>
  <c r="S303" i="4"/>
  <c r="S219" i="4"/>
  <c r="S316" i="4"/>
  <c r="S267" i="4"/>
  <c r="S140" i="4"/>
  <c r="S169" i="4"/>
  <c r="S281" i="4"/>
  <c r="S355" i="4"/>
  <c r="S419" i="4"/>
  <c r="S286" i="4"/>
  <c r="S360" i="4"/>
  <c r="S250" i="4"/>
  <c r="S322" i="4"/>
  <c r="S389" i="4"/>
  <c r="S315" i="4"/>
  <c r="S295" i="4"/>
  <c r="S390" i="4"/>
  <c r="S413" i="4"/>
  <c r="S477" i="4"/>
  <c r="S541" i="4"/>
  <c r="S605" i="4"/>
  <c r="S383" i="4"/>
  <c r="S466" i="4"/>
  <c r="S530" i="4"/>
  <c r="S284" i="4"/>
  <c r="S439" i="4"/>
  <c r="S503" i="4"/>
  <c r="S567" i="4"/>
  <c r="S341" i="4"/>
  <c r="S345" i="4"/>
  <c r="S356" i="4"/>
  <c r="S349" i="4"/>
  <c r="S456" i="4"/>
  <c r="S520" i="4"/>
  <c r="S454" i="4"/>
  <c r="S583" i="4"/>
  <c r="S646" i="4"/>
  <c r="S710" i="4"/>
  <c r="S774" i="4"/>
  <c r="S838" i="4"/>
  <c r="S547" i="4"/>
  <c r="S635" i="4"/>
  <c r="S699" i="4"/>
  <c r="S763" i="4"/>
  <c r="S516" i="4"/>
  <c r="S620" i="4"/>
  <c r="S688" i="4"/>
  <c r="S752" i="4"/>
  <c r="S529" i="4"/>
  <c r="S425" i="4"/>
  <c r="S443" i="4"/>
  <c r="S473" i="4"/>
  <c r="S601" i="4"/>
  <c r="S673" i="4"/>
  <c r="S737" i="4"/>
  <c r="S595" i="4"/>
  <c r="S751" i="4"/>
  <c r="S841" i="4"/>
  <c r="S899" i="4"/>
  <c r="S963" i="4"/>
  <c r="S608" i="4"/>
  <c r="S732" i="4"/>
  <c r="S834" i="4"/>
  <c r="S904" i="4"/>
  <c r="S582" i="4"/>
  <c r="S749" i="4"/>
  <c r="S845" i="4"/>
  <c r="S909" i="4"/>
  <c r="S634" i="4"/>
  <c r="S577" i="4"/>
  <c r="S695" i="4"/>
  <c r="S604" i="4"/>
  <c r="S722" i="4"/>
  <c r="S817" i="4"/>
  <c r="S878" i="4"/>
  <c r="S952" i="4"/>
  <c r="S831" i="4"/>
  <c r="S645" i="4"/>
  <c r="S959" i="4"/>
  <c r="S730" i="4"/>
  <c r="S977" i="4"/>
  <c r="S942" i="4"/>
  <c r="S889" i="4"/>
  <c r="S815" i="4"/>
  <c r="S908" i="4"/>
  <c r="S849" i="4"/>
  <c r="S974" i="4"/>
  <c r="S932" i="4"/>
  <c r="S868" i="4"/>
  <c r="S791" i="4"/>
  <c r="S724" i="4"/>
  <c r="S42" i="4"/>
  <c r="S106" i="4"/>
  <c r="S47" i="4"/>
  <c r="S111" i="4"/>
  <c r="S52" i="4"/>
  <c r="S116" i="4"/>
  <c r="S38" i="4"/>
  <c r="S102" i="4"/>
  <c r="S33" i="4"/>
  <c r="S152" i="4"/>
  <c r="S75" i="4"/>
  <c r="S165" i="4"/>
  <c r="S56" i="4"/>
  <c r="S162" i="4"/>
  <c r="S29" i="4"/>
  <c r="S139" i="4"/>
  <c r="S188" i="4"/>
  <c r="S201" i="4"/>
  <c r="S264" i="4"/>
  <c r="S194" i="4"/>
  <c r="S261" i="4"/>
  <c r="S67" i="4"/>
  <c r="S51" i="4"/>
  <c r="S187" i="4"/>
  <c r="S255" i="4"/>
  <c r="S177" i="4"/>
  <c r="S241" i="4"/>
  <c r="S222" i="4"/>
  <c r="S311" i="4"/>
  <c r="S235" i="4"/>
  <c r="S137" i="4"/>
  <c r="S278" i="4"/>
  <c r="S164" i="4"/>
  <c r="S179" i="4"/>
  <c r="S234" i="4"/>
  <c r="S363" i="4"/>
  <c r="S427" i="4"/>
  <c r="S304" i="4"/>
  <c r="S368" i="4"/>
  <c r="S268" i="4"/>
  <c r="S328" i="4"/>
  <c r="S397" i="4"/>
  <c r="S320" i="4"/>
  <c r="S331" i="4"/>
  <c r="S398" i="4"/>
  <c r="S422" i="4"/>
  <c r="S485" i="4"/>
  <c r="S549" i="4"/>
  <c r="S613" i="4"/>
  <c r="S399" i="4"/>
  <c r="S474" i="4"/>
  <c r="S538" i="4"/>
  <c r="S336" i="4"/>
  <c r="S447" i="4"/>
  <c r="S511" i="4"/>
  <c r="S575" i="4"/>
  <c r="S352" i="4"/>
  <c r="S359" i="4"/>
  <c r="S372" i="4"/>
  <c r="S369" i="4"/>
  <c r="S464" i="4"/>
  <c r="S528" i="4"/>
  <c r="S470" i="4"/>
  <c r="S592" i="4"/>
  <c r="S654" i="4"/>
  <c r="S718" i="4"/>
  <c r="S945" i="4"/>
  <c r="S897" i="4"/>
  <c r="S50" i="4"/>
  <c r="S114" i="4"/>
  <c r="S55" i="4"/>
  <c r="S119" i="4"/>
  <c r="S60" i="4"/>
  <c r="S124" i="4"/>
  <c r="S46" i="4"/>
  <c r="S110" i="4"/>
  <c r="S49" i="4"/>
  <c r="S160" i="4"/>
  <c r="S91" i="4"/>
  <c r="S173" i="4"/>
  <c r="S72" i="4"/>
  <c r="S170" i="4"/>
  <c r="S45" i="4"/>
  <c r="S147" i="4"/>
  <c r="S57" i="4"/>
  <c r="S208" i="4"/>
  <c r="S41" i="4"/>
  <c r="S203" i="4"/>
  <c r="S269" i="4"/>
  <c r="S96" i="4"/>
  <c r="S85" i="4"/>
  <c r="S198" i="4"/>
  <c r="S263" i="4"/>
  <c r="S182" i="4"/>
  <c r="S249" i="4"/>
  <c r="S238" i="4"/>
  <c r="S319" i="4"/>
  <c r="S251" i="4"/>
  <c r="S150" i="4"/>
  <c r="S289" i="4"/>
  <c r="S174" i="4"/>
  <c r="S202" i="4"/>
  <c r="S262" i="4"/>
  <c r="S371" i="4"/>
  <c r="S435" i="4"/>
  <c r="S309" i="4"/>
  <c r="S376" i="4"/>
  <c r="S279" i="4"/>
  <c r="S339" i="4"/>
  <c r="S405" i="4"/>
  <c r="S330" i="4"/>
  <c r="S342" i="4"/>
  <c r="S406" i="4"/>
  <c r="S424" i="4"/>
  <c r="S493" i="4"/>
  <c r="S557" i="4"/>
  <c r="S621" i="4"/>
  <c r="S415" i="4"/>
  <c r="S482" i="4"/>
  <c r="S546" i="4"/>
  <c r="S347" i="4"/>
  <c r="S455" i="4"/>
  <c r="S519" i="4"/>
  <c r="S340" i="4"/>
  <c r="S362" i="4"/>
  <c r="S375" i="4"/>
  <c r="S388" i="4"/>
  <c r="S385" i="4"/>
  <c r="S472" i="4"/>
  <c r="S536" i="4"/>
  <c r="S486" i="4"/>
  <c r="S594" i="4"/>
  <c r="S784" i="4"/>
  <c r="S661" i="4"/>
  <c r="S965" i="4"/>
  <c r="S916" i="4"/>
  <c r="S852" i="4"/>
  <c r="S780" i="4"/>
  <c r="S660" i="4"/>
  <c r="S58" i="4"/>
  <c r="S122" i="4"/>
  <c r="S63" i="4"/>
  <c r="S127" i="4"/>
  <c r="S68" i="4"/>
  <c r="S132" i="4"/>
  <c r="S54" i="4"/>
  <c r="S118" i="4"/>
  <c r="S65" i="4"/>
  <c r="S168" i="4"/>
  <c r="S107" i="4"/>
  <c r="S181" i="4"/>
  <c r="S88" i="4"/>
  <c r="S178" i="4"/>
  <c r="S61" i="4"/>
  <c r="S155" i="4"/>
  <c r="S64" i="4"/>
  <c r="S216" i="4"/>
  <c r="S48" i="4"/>
  <c r="S213" i="4"/>
  <c r="S277" i="4"/>
  <c r="S135" i="4"/>
  <c r="S117" i="4"/>
  <c r="S207" i="4"/>
  <c r="S19" i="4"/>
  <c r="S193" i="4"/>
  <c r="S257" i="4"/>
  <c r="S254" i="4"/>
  <c r="S327" i="4"/>
  <c r="S276" i="4"/>
  <c r="S196" i="4"/>
  <c r="S300" i="4"/>
  <c r="S191" i="4"/>
  <c r="S212" i="4"/>
  <c r="S292" i="4"/>
  <c r="S379" i="4"/>
  <c r="S186" i="4"/>
  <c r="S314" i="4"/>
  <c r="S384" i="4"/>
  <c r="S290" i="4"/>
  <c r="S350" i="4"/>
  <c r="S230" i="4"/>
  <c r="S332" i="4"/>
  <c r="S353" i="4"/>
  <c r="S291" i="4"/>
  <c r="S433" i="4"/>
  <c r="S501" i="4"/>
  <c r="S565" i="4"/>
  <c r="S105" i="4"/>
  <c r="S426" i="4"/>
  <c r="S490" i="4"/>
  <c r="S554" i="4"/>
  <c r="S364" i="4"/>
  <c r="S463" i="4"/>
  <c r="S527" i="4"/>
  <c r="S361" i="4"/>
  <c r="S378" i="4"/>
  <c r="S391" i="4"/>
  <c r="S404" i="4"/>
  <c r="S401" i="4"/>
  <c r="S480" i="4"/>
  <c r="S544" i="4"/>
  <c r="S502" i="4"/>
  <c r="S603" i="4"/>
  <c r="S929" i="4"/>
  <c r="S6" i="4"/>
  <c r="S12" i="4"/>
  <c r="S8" i="4"/>
  <c r="S126" i="4"/>
  <c r="S176" i="4"/>
  <c r="S189" i="4"/>
  <c r="S21" i="4"/>
  <c r="S73" i="4"/>
  <c r="S224" i="4"/>
  <c r="S221" i="4"/>
  <c r="S142" i="4"/>
  <c r="S215" i="4"/>
  <c r="S204" i="4"/>
  <c r="S272" i="4"/>
  <c r="S287" i="4"/>
  <c r="S305" i="4"/>
  <c r="S228" i="4"/>
  <c r="S387" i="4"/>
  <c r="S326" i="4"/>
  <c r="S302" i="4"/>
  <c r="S252" i="4"/>
  <c r="S358" i="4"/>
  <c r="S445" i="4"/>
  <c r="S573" i="4"/>
  <c r="S437" i="4"/>
  <c r="S562" i="4"/>
  <c r="S471" i="4"/>
  <c r="S377" i="4"/>
  <c r="S407" i="4"/>
  <c r="S420" i="4"/>
  <c r="S552" i="4"/>
  <c r="S614" i="4"/>
  <c r="S694" i="4"/>
  <c r="S782" i="4"/>
  <c r="S451" i="4"/>
  <c r="S596" i="4"/>
  <c r="S667" i="4"/>
  <c r="S739" i="4"/>
  <c r="S484" i="4"/>
  <c r="S609" i="4"/>
  <c r="S696" i="4"/>
  <c r="S768" i="4"/>
  <c r="S579" i="4"/>
  <c r="S478" i="4"/>
  <c r="S434" i="4"/>
  <c r="S569" i="4"/>
  <c r="S665" i="4"/>
  <c r="S745" i="4"/>
  <c r="S655" i="4"/>
  <c r="S788" i="4"/>
  <c r="S867" i="4"/>
  <c r="S939" i="4"/>
  <c r="S574" i="4"/>
  <c r="S716" i="4"/>
  <c r="S848" i="4"/>
  <c r="S920" i="4"/>
  <c r="S669" i="4"/>
  <c r="S816" i="4"/>
  <c r="S885" i="4"/>
  <c r="S542" i="4"/>
  <c r="S526" i="4"/>
  <c r="S711" i="4"/>
  <c r="S626" i="4"/>
  <c r="S773" i="4"/>
  <c r="S846" i="4"/>
  <c r="S918" i="4"/>
  <c r="S961" i="4"/>
  <c r="S903" i="4"/>
  <c r="S858" i="4"/>
  <c r="S761" i="4"/>
  <c r="S940" i="4"/>
  <c r="S873" i="4"/>
  <c r="S954" i="4"/>
  <c r="S835" i="4"/>
  <c r="S9" i="4"/>
  <c r="S15" i="4"/>
  <c r="S20" i="4"/>
  <c r="S5" i="4"/>
  <c r="S10" i="4"/>
  <c r="S11" i="4"/>
  <c r="S197" i="4"/>
  <c r="S37" i="4"/>
  <c r="S80" i="4"/>
  <c r="S232" i="4"/>
  <c r="S229" i="4"/>
  <c r="S158" i="4"/>
  <c r="S223" i="4"/>
  <c r="S209" i="4"/>
  <c r="S274" i="4"/>
  <c r="S296" i="4"/>
  <c r="S313" i="4"/>
  <c r="S244" i="4"/>
  <c r="S395" i="4"/>
  <c r="S337" i="4"/>
  <c r="S307" i="4"/>
  <c r="S280" i="4"/>
  <c r="S366" i="4"/>
  <c r="S453" i="4"/>
  <c r="S581" i="4"/>
  <c r="S442" i="4"/>
  <c r="S570" i="4"/>
  <c r="S479" i="4"/>
  <c r="S393" i="4"/>
  <c r="S214" i="4"/>
  <c r="S431" i="4"/>
  <c r="S560" i="4"/>
  <c r="S625" i="4"/>
  <c r="S702" i="4"/>
  <c r="S790" i="4"/>
  <c r="S467" i="4"/>
  <c r="S607" i="4"/>
  <c r="S675" i="4"/>
  <c r="S747" i="4"/>
  <c r="S500" i="4"/>
  <c r="S632" i="4"/>
  <c r="S704" i="4"/>
  <c r="S449" i="4"/>
  <c r="S591" i="4"/>
  <c r="S494" i="4"/>
  <c r="S441" i="4"/>
  <c r="S757" i="4"/>
  <c r="S824" i="4"/>
  <c r="S18" i="4"/>
  <c r="S23" i="4"/>
  <c r="S28" i="4"/>
  <c r="S14" i="4"/>
  <c r="S7" i="4"/>
  <c r="S27" i="4"/>
  <c r="S205" i="4"/>
  <c r="S53" i="4"/>
  <c r="S101" i="4"/>
  <c r="S240" i="4"/>
  <c r="S237" i="4"/>
  <c r="S163" i="4"/>
  <c r="S231" i="4"/>
  <c r="S217" i="4"/>
  <c r="S283" i="4"/>
  <c r="S298" i="4"/>
  <c r="S321" i="4"/>
  <c r="S260" i="4"/>
  <c r="S403" i="4"/>
  <c r="S346" i="4"/>
  <c r="S312" i="4"/>
  <c r="S299" i="4"/>
  <c r="S374" i="4"/>
  <c r="S461" i="4"/>
  <c r="S589" i="4"/>
  <c r="S450" i="4"/>
  <c r="S578" i="4"/>
  <c r="S487" i="4"/>
  <c r="S409" i="4"/>
  <c r="S318" i="4"/>
  <c r="S440" i="4"/>
  <c r="S568" i="4"/>
  <c r="S630" i="4"/>
  <c r="S726" i="4"/>
  <c r="S798" i="4"/>
  <c r="S483" i="4"/>
  <c r="S616" i="4"/>
  <c r="S683" i="4"/>
  <c r="S755" i="4"/>
  <c r="S532" i="4"/>
  <c r="S640" i="4"/>
  <c r="S712" i="4"/>
  <c r="S465" i="4"/>
  <c r="S600" i="4"/>
  <c r="S418" i="4"/>
  <c r="S457" i="4"/>
  <c r="S612" i="4"/>
  <c r="S689" i="4"/>
  <c r="S444" i="4"/>
  <c r="S943" i="4"/>
  <c r="S813" i="4"/>
  <c r="S26" i="4"/>
  <c r="S772" i="4"/>
  <c r="S66" i="4"/>
  <c r="S900" i="4"/>
  <c r="S767" i="4"/>
  <c r="S74" i="4"/>
  <c r="S79" i="4"/>
  <c r="S84" i="4"/>
  <c r="S70" i="4"/>
  <c r="S97" i="4"/>
  <c r="S134" i="4"/>
  <c r="S120" i="4"/>
  <c r="S93" i="4"/>
  <c r="S121" i="4"/>
  <c r="S115" i="4"/>
  <c r="S293" i="4"/>
  <c r="S143" i="4"/>
  <c r="S133" i="4"/>
  <c r="S112" i="4"/>
  <c r="S343" i="4"/>
  <c r="S226" i="4"/>
  <c r="S220" i="4"/>
  <c r="S324" i="4"/>
  <c r="S227" i="4"/>
  <c r="S400" i="4"/>
  <c r="S365" i="4"/>
  <c r="S184" i="4"/>
  <c r="S370" i="4"/>
  <c r="S517" i="4"/>
  <c r="S273" i="4"/>
  <c r="S506" i="4"/>
  <c r="S396" i="4"/>
  <c r="S543" i="4"/>
  <c r="S410" i="4"/>
  <c r="S297" i="4"/>
  <c r="S496" i="4"/>
  <c r="S534" i="4"/>
  <c r="S670" i="4"/>
  <c r="S750" i="4"/>
  <c r="S822" i="4"/>
  <c r="S531" i="4"/>
  <c r="S643" i="4"/>
  <c r="S715" i="4"/>
  <c r="S432" i="4"/>
  <c r="S576" i="4"/>
  <c r="S664" i="4"/>
  <c r="S736" i="4"/>
  <c r="S513" i="4"/>
  <c r="S436" i="4"/>
  <c r="S430" i="4"/>
  <c r="S521" i="4"/>
  <c r="S90" i="4"/>
  <c r="S100" i="4"/>
  <c r="S130" i="4"/>
  <c r="S146" i="4"/>
  <c r="S148" i="4"/>
  <c r="S25" i="4"/>
  <c r="S167" i="4"/>
  <c r="S199" i="4"/>
  <c r="S159" i="4"/>
  <c r="S275" i="4"/>
  <c r="S381" i="4"/>
  <c r="S402" i="4"/>
  <c r="S367" i="4"/>
  <c r="S428" i="4"/>
  <c r="S266" i="4"/>
  <c r="S512" i="4"/>
  <c r="S686" i="4"/>
  <c r="S438" i="4"/>
  <c r="S659" i="4"/>
  <c r="S468" i="4"/>
  <c r="S680" i="4"/>
  <c r="S985" i="4"/>
  <c r="S31" i="4"/>
  <c r="S22" i="4"/>
  <c r="S43" i="4"/>
  <c r="S69" i="4"/>
  <c r="S248" i="4"/>
  <c r="S185" i="4"/>
  <c r="S225" i="4"/>
  <c r="S308" i="4"/>
  <c r="S270" i="4"/>
  <c r="S348" i="4"/>
  <c r="S310" i="4"/>
  <c r="S469" i="4"/>
  <c r="S458" i="4"/>
  <c r="S495" i="4"/>
  <c r="S334" i="4"/>
  <c r="S416" i="4"/>
  <c r="S734" i="4"/>
  <c r="S499" i="4"/>
  <c r="S691" i="4"/>
  <c r="S548" i="4"/>
  <c r="S720" i="4"/>
  <c r="S71" i="4"/>
  <c r="S62" i="4"/>
  <c r="S123" i="4"/>
  <c r="S77" i="4"/>
  <c r="S83" i="4"/>
  <c r="S129" i="4"/>
  <c r="S265" i="4"/>
  <c r="S210" i="4"/>
  <c r="S306" i="4"/>
  <c r="S392" i="4"/>
  <c r="S156" i="4"/>
  <c r="S509" i="4"/>
  <c r="S498" i="4"/>
  <c r="S535" i="4"/>
  <c r="S288" i="4"/>
  <c r="S518" i="4"/>
  <c r="S742" i="4"/>
  <c r="S515" i="4"/>
  <c r="S707" i="4"/>
  <c r="S564" i="4"/>
  <c r="S728" i="4"/>
  <c r="S414" i="4"/>
  <c r="S87" i="4"/>
  <c r="S78" i="4"/>
  <c r="S141" i="4"/>
  <c r="S109" i="4"/>
  <c r="S145" i="4"/>
  <c r="S161" i="4"/>
  <c r="S180" i="4"/>
  <c r="S242" i="4"/>
  <c r="S333" i="4"/>
  <c r="S408" i="4"/>
  <c r="S271" i="4"/>
  <c r="S525" i="4"/>
  <c r="S514" i="4"/>
  <c r="S551" i="4"/>
  <c r="S329" i="4"/>
  <c r="S550" i="4"/>
  <c r="S758" i="4"/>
  <c r="S563" i="4"/>
  <c r="S723" i="4"/>
  <c r="S587" i="4"/>
  <c r="S744" i="4"/>
  <c r="S446" i="4"/>
  <c r="S537" i="4"/>
  <c r="S681" i="4"/>
  <c r="S555" i="4"/>
  <c r="S735" i="4"/>
  <c r="S851" i="4"/>
  <c r="S931" i="4"/>
  <c r="S884" i="4"/>
  <c r="S95" i="4"/>
  <c r="S86" i="4"/>
  <c r="S149" i="4"/>
  <c r="S125" i="4"/>
  <c r="S183" i="4"/>
  <c r="S166" i="4"/>
  <c r="S195" i="4"/>
  <c r="S258" i="4"/>
  <c r="S344" i="4"/>
  <c r="S211" i="4"/>
  <c r="S282" i="4"/>
  <c r="S533" i="4"/>
  <c r="S522" i="4"/>
  <c r="S559" i="4"/>
  <c r="S338" i="4"/>
  <c r="S566" i="4"/>
  <c r="S766" i="4"/>
  <c r="S585" i="4"/>
  <c r="S731" i="4"/>
  <c r="S598" i="4"/>
  <c r="S760" i="4"/>
  <c r="S462" i="4"/>
  <c r="S553" i="4"/>
  <c r="S697" i="4"/>
  <c r="S572" i="4"/>
  <c r="S777" i="4"/>
  <c r="S859" i="4"/>
  <c r="S947" i="4"/>
  <c r="S619" i="4"/>
  <c r="S792" i="4"/>
  <c r="S880" i="4"/>
  <c r="S558" i="4"/>
  <c r="S794" i="4"/>
  <c r="S877" i="4"/>
  <c r="S624" i="4"/>
  <c r="S606" i="4"/>
  <c r="S475" i="4"/>
  <c r="S690" i="4"/>
  <c r="S819" i="4"/>
  <c r="S902" i="4"/>
  <c r="S887" i="4"/>
  <c r="S787" i="4"/>
  <c r="S937" i="4"/>
  <c r="S857" i="4"/>
  <c r="S953" i="4"/>
  <c r="S924" i="4"/>
  <c r="S892" i="4"/>
  <c r="S860" i="4"/>
  <c r="S879" i="4"/>
  <c r="S764" i="4"/>
  <c r="S762" i="4"/>
  <c r="S36" i="4"/>
  <c r="S4" i="4"/>
  <c r="S24" i="4"/>
  <c r="S138" i="4"/>
  <c r="S245" i="4"/>
  <c r="S239" i="4"/>
  <c r="S294" i="4"/>
  <c r="S35" i="4"/>
  <c r="S411" i="4"/>
  <c r="S317" i="4"/>
  <c r="S382" i="4"/>
  <c r="S597" i="4"/>
  <c r="S246" i="4"/>
  <c r="S323" i="4"/>
  <c r="S448" i="4"/>
  <c r="S638" i="4"/>
  <c r="S806" i="4"/>
  <c r="S618" i="4"/>
  <c r="S771" i="4"/>
  <c r="S648" i="4"/>
  <c r="S481" i="4"/>
  <c r="S429" i="4"/>
  <c r="S590" i="4"/>
  <c r="S705" i="4"/>
  <c r="S580" i="4"/>
  <c r="S779" i="4"/>
  <c r="S875" i="4"/>
  <c r="S955" i="4"/>
  <c r="S756" i="4"/>
  <c r="S76" i="4"/>
  <c r="S81" i="4"/>
  <c r="S104" i="4"/>
  <c r="S89" i="4"/>
  <c r="S285" i="4"/>
  <c r="S99" i="4"/>
  <c r="S335" i="4"/>
  <c r="S200" i="4"/>
  <c r="S218" i="4"/>
  <c r="S357" i="4"/>
  <c r="S325" i="4"/>
  <c r="S259" i="4"/>
  <c r="S380" i="4"/>
  <c r="S394" i="4"/>
  <c r="S488" i="4"/>
  <c r="S662" i="4"/>
  <c r="S814" i="4"/>
  <c r="S627" i="4"/>
  <c r="S421" i="4"/>
  <c r="S656" i="4"/>
  <c r="S497" i="4"/>
  <c r="S459" i="4"/>
  <c r="S623" i="4"/>
  <c r="S713" i="4"/>
  <c r="S639" i="4"/>
  <c r="S799" i="4"/>
  <c r="S883" i="4"/>
  <c r="S971" i="4"/>
  <c r="S82" i="4"/>
  <c r="S92" i="4"/>
  <c r="S113" i="4"/>
  <c r="S136" i="4"/>
  <c r="S131" i="4"/>
  <c r="S301" i="4"/>
  <c r="S153" i="4"/>
  <c r="S351" i="4"/>
  <c r="S236" i="4"/>
  <c r="S243" i="4"/>
  <c r="S373" i="4"/>
  <c r="S386" i="4"/>
  <c r="S354" i="4"/>
  <c r="S417" i="4"/>
  <c r="S175" i="4"/>
  <c r="S504" i="4"/>
  <c r="S678" i="4"/>
  <c r="S830" i="4"/>
  <c r="S651" i="4"/>
  <c r="S452" i="4"/>
  <c r="S672" i="4"/>
  <c r="S545" i="4"/>
  <c r="S412" i="4"/>
  <c r="S633" i="4"/>
  <c r="S721" i="4"/>
  <c r="S671" i="4"/>
  <c r="S810" i="4"/>
  <c r="S891" i="4"/>
  <c r="S979" i="4"/>
  <c r="S561" i="4"/>
  <c r="S729" i="4"/>
  <c r="S843" i="4"/>
  <c r="S636" i="4"/>
  <c r="S803" i="4"/>
  <c r="S912" i="4"/>
  <c r="S701" i="4"/>
  <c r="S853" i="4"/>
  <c r="S507" i="4"/>
  <c r="S593" i="4"/>
  <c r="S476" i="4"/>
  <c r="S738" i="4"/>
  <c r="S854" i="4"/>
  <c r="S983" i="4"/>
  <c r="S842" i="4"/>
  <c r="S743" i="4"/>
  <c r="S793" i="4"/>
  <c r="S741" i="4"/>
  <c r="S964" i="4"/>
  <c r="S944" i="4"/>
  <c r="S833" i="4"/>
  <c r="S850" i="4"/>
  <c r="S602" i="4"/>
  <c r="S753" i="4"/>
  <c r="S907" i="4"/>
  <c r="S652" i="4"/>
  <c r="S812" i="4"/>
  <c r="S928" i="4"/>
  <c r="S717" i="4"/>
  <c r="S861" i="4"/>
  <c r="S524" i="4"/>
  <c r="S617" i="4"/>
  <c r="S571" i="4"/>
  <c r="S754" i="4"/>
  <c r="S862" i="4"/>
  <c r="S919" i="4"/>
  <c r="S820" i="4"/>
  <c r="S709" i="4"/>
  <c r="S948" i="4"/>
  <c r="S708" i="4"/>
  <c r="S957" i="4"/>
  <c r="S692" i="4"/>
  <c r="S789" i="4"/>
  <c r="S960" i="4"/>
  <c r="S898" i="4"/>
  <c r="S818" i="4"/>
  <c r="S676" i="4"/>
  <c r="S423" i="4"/>
  <c r="S491" i="4"/>
  <c r="S915" i="4"/>
  <c r="S668" i="4"/>
  <c r="S823" i="4"/>
  <c r="S936" i="4"/>
  <c r="S733" i="4"/>
  <c r="S869" i="4"/>
  <c r="S650" i="4"/>
  <c r="S631" i="4"/>
  <c r="S599" i="4"/>
  <c r="S775" i="4"/>
  <c r="S870" i="4"/>
  <c r="S972" i="4"/>
  <c r="S809" i="4"/>
  <c r="S938" i="4"/>
  <c r="S973" i="4"/>
  <c r="S911" i="4"/>
  <c r="S489" i="4"/>
  <c r="S687" i="4"/>
  <c r="S923" i="4"/>
  <c r="S684" i="4"/>
  <c r="S856" i="4"/>
  <c r="S523" i="4"/>
  <c r="S783" i="4"/>
  <c r="S893" i="4"/>
  <c r="S666" i="4"/>
  <c r="S647" i="4"/>
  <c r="S615" i="4"/>
  <c r="S786" i="4"/>
  <c r="S886" i="4"/>
  <c r="S922" i="4"/>
  <c r="S644" i="4"/>
  <c r="S946" i="4"/>
  <c r="S693" i="4"/>
  <c r="S505" i="4"/>
  <c r="S703" i="4"/>
  <c r="S492" i="4"/>
  <c r="S700" i="4"/>
  <c r="S864" i="4"/>
  <c r="S540" i="4"/>
  <c r="S805" i="4"/>
  <c r="S901" i="4"/>
  <c r="S682" i="4"/>
  <c r="S663" i="4"/>
  <c r="S642" i="4"/>
  <c r="S797" i="4"/>
  <c r="S894" i="4"/>
  <c r="S871" i="4"/>
  <c r="S584" i="4"/>
  <c r="S837" i="4"/>
  <c r="S770" i="4"/>
  <c r="S3" i="4"/>
  <c r="S811" i="4"/>
  <c r="S778" i="4"/>
  <c r="S727" i="4"/>
  <c r="S611" i="4"/>
  <c r="S641" i="4"/>
  <c r="S719" i="4"/>
  <c r="S539" i="4"/>
  <c r="S748" i="4"/>
  <c r="S872" i="4"/>
  <c r="S637" i="4"/>
  <c r="S825" i="4"/>
  <c r="S917" i="4"/>
  <c r="S698" i="4"/>
  <c r="S679" i="4"/>
  <c r="S658" i="4"/>
  <c r="S808" i="4"/>
  <c r="S910" i="4"/>
  <c r="S950" i="4"/>
  <c r="S981" i="4"/>
  <c r="S906" i="4"/>
  <c r="S921" i="4"/>
  <c r="S826" i="4"/>
  <c r="S765" i="4"/>
  <c r="S975" i="4"/>
  <c r="S649" i="4"/>
  <c r="S821" i="4"/>
  <c r="S556" i="4"/>
  <c r="S781" i="4"/>
  <c r="S888" i="4"/>
  <c r="S653" i="4"/>
  <c r="S827" i="4"/>
  <c r="S925" i="4"/>
  <c r="S714" i="4"/>
  <c r="S460" i="4"/>
  <c r="S674" i="4"/>
  <c r="S828" i="4"/>
  <c r="S926" i="4"/>
  <c r="S855" i="4"/>
  <c r="S890" i="4"/>
  <c r="S776" i="4"/>
  <c r="S968" i="4"/>
  <c r="S629" i="4"/>
  <c r="S844" i="4"/>
  <c r="S628" i="4"/>
  <c r="S657" i="4"/>
  <c r="S832" i="4"/>
  <c r="S586" i="4"/>
  <c r="S801" i="4"/>
  <c r="S896" i="4"/>
  <c r="S685" i="4"/>
  <c r="S836" i="4"/>
  <c r="S933" i="4"/>
  <c r="S508" i="4"/>
  <c r="S510" i="4"/>
  <c r="S706" i="4"/>
  <c r="S839" i="4"/>
  <c r="S934" i="4"/>
  <c r="S935" i="4"/>
  <c r="S970" i="4"/>
  <c r="S874" i="4"/>
  <c r="S966" i="4"/>
  <c r="S905" i="4"/>
  <c r="S804" i="4"/>
  <c r="S876" i="4"/>
  <c r="S740" i="4"/>
  <c r="S759" i="4"/>
  <c r="S866" i="4"/>
  <c r="S796" i="4"/>
  <c r="S829" i="4"/>
  <c r="S785" i="4"/>
  <c r="S610" i="4"/>
  <c r="S927" i="4"/>
  <c r="S930" i="4"/>
  <c r="S962" i="4"/>
  <c r="S863" i="4"/>
  <c r="S800" i="4"/>
  <c r="S677" i="4"/>
  <c r="S847" i="4"/>
  <c r="S984" i="4"/>
  <c r="S951" i="4"/>
  <c r="S982" i="4"/>
  <c r="S895" i="4"/>
  <c r="S769" i="4"/>
  <c r="S980" i="4"/>
  <c r="S958" i="4"/>
  <c r="S746" i="4"/>
  <c r="S969" i="4"/>
  <c r="S914" i="4"/>
  <c r="S840" i="4"/>
  <c r="S949" i="4"/>
  <c r="S882" i="4"/>
  <c r="S807" i="4"/>
  <c r="AB55" i="4"/>
  <c r="AB607" i="4"/>
  <c r="AB359" i="4"/>
  <c r="AB646" i="4"/>
  <c r="AB167" i="4"/>
  <c r="AB815" i="4"/>
  <c r="AB30" i="4"/>
  <c r="AB190" i="4"/>
  <c r="AB230" i="4"/>
  <c r="AB12" i="4"/>
  <c r="AB140" i="4"/>
  <c r="AB220" i="4"/>
  <c r="AB284" i="4"/>
  <c r="AB511" i="4"/>
  <c r="AB37" i="4"/>
  <c r="AB109" i="4"/>
  <c r="AB245" i="4"/>
  <c r="AB373" i="4"/>
  <c r="AB477" i="4"/>
  <c r="AB621" i="4"/>
  <c r="AB909" i="4"/>
  <c r="AB408" i="4"/>
  <c r="AB984" i="4"/>
  <c r="AB392" i="4"/>
  <c r="AB704" i="4"/>
  <c r="AB920" i="4"/>
  <c r="AB120" i="4"/>
  <c r="AB680" i="4"/>
  <c r="AB936" i="4"/>
  <c r="AB320" i="4"/>
  <c r="AB688" i="4"/>
  <c r="AB952" i="4"/>
  <c r="AB65" i="4"/>
  <c r="AB129" i="4"/>
  <c r="AB217" i="4"/>
  <c r="AB281" i="4"/>
  <c r="AB353" i="4"/>
  <c r="AB433" i="4"/>
  <c r="AB497" i="4"/>
  <c r="AB569" i="4"/>
  <c r="AB633" i="4"/>
  <c r="AB697" i="4"/>
  <c r="AB857" i="4"/>
  <c r="AB26" i="4"/>
  <c r="AB90" i="4"/>
  <c r="AB154" i="4"/>
  <c r="AB59" i="4"/>
  <c r="AB123" i="4"/>
  <c r="AB187" i="4"/>
  <c r="AB251" i="4"/>
  <c r="AB315" i="4"/>
  <c r="AB402" i="4"/>
  <c r="AB498" i="4"/>
  <c r="AB562" i="4"/>
  <c r="AB634" i="4"/>
  <c r="AB698" i="4"/>
  <c r="AB794" i="4"/>
  <c r="AB874" i="4"/>
  <c r="AB938" i="4"/>
  <c r="AB347" i="4"/>
  <c r="AB419" i="4"/>
  <c r="AB499" i="4"/>
  <c r="AB571" i="4"/>
  <c r="AB635" i="4"/>
  <c r="AB707" i="4"/>
  <c r="AB779" i="4"/>
  <c r="AB851" i="4"/>
  <c r="AB923" i="4"/>
  <c r="AB380" i="4"/>
  <c r="AB476" i="4"/>
  <c r="AB564" i="4"/>
  <c r="AB628" i="4"/>
  <c r="AB716" i="4"/>
  <c r="AB796" i="4"/>
  <c r="AB868" i="4"/>
  <c r="AB932" i="4"/>
  <c r="AB102" i="4"/>
  <c r="AB142" i="4"/>
  <c r="AB22" i="4"/>
  <c r="AB110" i="4"/>
  <c r="AB222" i="4"/>
  <c r="AB254" i="4"/>
  <c r="AB172" i="4"/>
  <c r="AB300" i="4"/>
  <c r="AB53" i="4"/>
  <c r="AB389" i="4"/>
  <c r="AB517" i="4"/>
  <c r="AB472" i="4"/>
  <c r="AB480" i="4"/>
  <c r="AB336" i="4"/>
  <c r="AB776" i="4"/>
  <c r="AB17" i="4"/>
  <c r="AB145" i="4"/>
  <c r="AB297" i="4"/>
  <c r="AB449" i="4"/>
  <c r="AB521" i="4"/>
  <c r="AB721" i="4"/>
  <c r="AB42" i="4"/>
  <c r="AB75" i="4"/>
  <c r="AB203" i="4"/>
  <c r="AB426" i="4"/>
  <c r="AB578" i="4"/>
  <c r="AB810" i="4"/>
  <c r="AB954" i="4"/>
  <c r="AB515" i="4"/>
  <c r="AB651" i="4"/>
  <c r="AB867" i="4"/>
  <c r="AB420" i="4"/>
  <c r="AB652" i="4"/>
  <c r="AB820" i="4"/>
  <c r="AB211" i="4"/>
  <c r="AB47" i="4"/>
  <c r="AB727" i="4"/>
  <c r="AB855" i="4"/>
  <c r="AB421" i="4"/>
  <c r="AB96" i="4"/>
  <c r="AB104" i="4"/>
  <c r="AB432" i="4"/>
  <c r="AB48" i="4"/>
  <c r="AB33" i="4"/>
  <c r="AB313" i="4"/>
  <c r="AB601" i="4"/>
  <c r="AB58" i="4"/>
  <c r="AB219" i="4"/>
  <c r="AB666" i="4"/>
  <c r="AB387" i="4"/>
  <c r="AB811" i="4"/>
  <c r="AB596" i="4"/>
  <c r="AB964" i="4"/>
  <c r="AB6" i="4"/>
  <c r="AB111" i="4"/>
  <c r="AB7" i="4"/>
  <c r="AB735" i="4"/>
  <c r="AB302" i="4"/>
  <c r="AB92" i="4"/>
  <c r="AB324" i="4"/>
  <c r="AB293" i="4"/>
  <c r="AB549" i="4"/>
  <c r="AB136" i="4"/>
  <c r="AB840" i="4"/>
  <c r="AB41" i="4"/>
  <c r="AB473" i="4"/>
  <c r="AB66" i="4"/>
  <c r="AB354" i="4"/>
  <c r="AB914" i="4"/>
  <c r="AB747" i="4"/>
  <c r="AB684" i="4"/>
  <c r="AB159" i="4"/>
  <c r="AB38" i="4"/>
  <c r="AB719" i="4"/>
  <c r="AB662" i="4"/>
  <c r="AB239" i="4"/>
  <c r="AB831" i="4"/>
  <c r="AB94" i="4"/>
  <c r="AB319" i="4"/>
  <c r="AB415" i="4"/>
  <c r="AB278" i="4"/>
  <c r="AB127" i="4"/>
  <c r="AB28" i="4"/>
  <c r="AB156" i="4"/>
  <c r="AB228" i="4"/>
  <c r="AB292" i="4"/>
  <c r="AB45" i="4"/>
  <c r="AB117" i="4"/>
  <c r="AB253" i="4"/>
  <c r="AB381" i="4"/>
  <c r="AB485" i="4"/>
  <c r="AB661" i="4"/>
  <c r="AB941" i="4"/>
  <c r="AB440" i="4"/>
  <c r="AB8" i="4"/>
  <c r="AB424" i="4"/>
  <c r="AB728" i="4"/>
  <c r="AB944" i="4"/>
  <c r="AB144" i="4"/>
  <c r="AB720" i="4"/>
  <c r="AB960" i="4"/>
  <c r="AB352" i="4"/>
  <c r="AB744" i="4"/>
  <c r="AB9" i="4"/>
  <c r="AB73" i="4"/>
  <c r="AB137" i="4"/>
  <c r="AB225" i="4"/>
  <c r="AB289" i="4"/>
  <c r="AB377" i="4"/>
  <c r="AB441" i="4"/>
  <c r="AB513" i="4"/>
  <c r="AB577" i="4"/>
  <c r="AB641" i="4"/>
  <c r="AB705" i="4"/>
  <c r="AB873" i="4"/>
  <c r="AB34" i="4"/>
  <c r="AB98" i="4"/>
  <c r="AB162" i="4"/>
  <c r="AB67" i="4"/>
  <c r="AB131" i="4"/>
  <c r="AB195" i="4"/>
  <c r="AB259" i="4"/>
  <c r="AB323" i="4"/>
  <c r="AB410" i="4"/>
  <c r="AB506" i="4"/>
  <c r="AB570" i="4"/>
  <c r="AB642" i="4"/>
  <c r="AB706" i="4"/>
  <c r="AB802" i="4"/>
  <c r="AB882" i="4"/>
  <c r="AB946" i="4"/>
  <c r="AB355" i="4"/>
  <c r="AB427" i="4"/>
  <c r="AB507" i="4"/>
  <c r="AB579" i="4"/>
  <c r="AB643" i="4"/>
  <c r="AB715" i="4"/>
  <c r="AB787" i="4"/>
  <c r="AB859" i="4"/>
  <c r="AB931" i="4"/>
  <c r="AB396" i="4"/>
  <c r="AB484" i="4"/>
  <c r="AB572" i="4"/>
  <c r="AB636" i="4"/>
  <c r="AB732" i="4"/>
  <c r="AB812" i="4"/>
  <c r="AB876" i="4"/>
  <c r="AB940" i="4"/>
  <c r="AB263" i="4"/>
  <c r="AB407" i="4"/>
  <c r="AB3" i="4"/>
  <c r="AB236" i="4"/>
  <c r="AB847" i="4"/>
  <c r="AB261" i="4"/>
  <c r="AB669" i="4"/>
  <c r="AB40" i="4"/>
  <c r="AB752" i="4"/>
  <c r="AB760" i="4"/>
  <c r="AB81" i="4"/>
  <c r="AB385" i="4"/>
  <c r="AB649" i="4"/>
  <c r="AB897" i="4"/>
  <c r="AB11" i="4"/>
  <c r="AB139" i="4"/>
  <c r="AB330" i="4"/>
  <c r="AB514" i="4"/>
  <c r="AB714" i="4"/>
  <c r="AB890" i="4"/>
  <c r="AB435" i="4"/>
  <c r="AB587" i="4"/>
  <c r="AB795" i="4"/>
  <c r="AB939" i="4"/>
  <c r="AB580" i="4"/>
  <c r="AB740" i="4"/>
  <c r="AB948" i="4"/>
  <c r="AB615" i="4"/>
  <c r="AB286" i="4"/>
  <c r="AB60" i="4"/>
  <c r="AB244" i="4"/>
  <c r="AB133" i="4"/>
  <c r="AB277" i="4"/>
  <c r="AB525" i="4"/>
  <c r="AB72" i="4"/>
  <c r="AB784" i="4"/>
  <c r="AB368" i="4"/>
  <c r="AB16" i="4"/>
  <c r="AB800" i="4"/>
  <c r="AB25" i="4"/>
  <c r="AB89" i="4"/>
  <c r="AB241" i="4"/>
  <c r="AB305" i="4"/>
  <c r="AB393" i="4"/>
  <c r="AB457" i="4"/>
  <c r="AB593" i="4"/>
  <c r="AB657" i="4"/>
  <c r="AB729" i="4"/>
  <c r="AB913" i="4"/>
  <c r="AB50" i="4"/>
  <c r="AB19" i="4"/>
  <c r="AB83" i="4"/>
  <c r="AB147" i="4"/>
  <c r="AB275" i="4"/>
  <c r="AB338" i="4"/>
  <c r="AB522" i="4"/>
  <c r="AB594" i="4"/>
  <c r="AB658" i="4"/>
  <c r="AB722" i="4"/>
  <c r="AB818" i="4"/>
  <c r="AB898" i="4"/>
  <c r="AB962" i="4"/>
  <c r="AB443" i="4"/>
  <c r="AB523" i="4"/>
  <c r="AB595" i="4"/>
  <c r="AB659" i="4"/>
  <c r="AB731" i="4"/>
  <c r="AB803" i="4"/>
  <c r="AB875" i="4"/>
  <c r="AB955" i="4"/>
  <c r="AB500" i="4"/>
  <c r="AB588" i="4"/>
  <c r="AB660" i="4"/>
  <c r="AB756" i="4"/>
  <c r="AB828" i="4"/>
  <c r="AB892" i="4"/>
  <c r="AB956" i="4"/>
  <c r="AB188" i="4"/>
  <c r="AB149" i="4"/>
  <c r="AB741" i="4"/>
  <c r="AB816" i="4"/>
  <c r="AB808" i="4"/>
  <c r="AB448" i="4"/>
  <c r="AB161" i="4"/>
  <c r="AB465" i="4"/>
  <c r="AB769" i="4"/>
  <c r="AB91" i="4"/>
  <c r="AB530" i="4"/>
  <c r="AB906" i="4"/>
  <c r="AB667" i="4"/>
  <c r="AB444" i="4"/>
  <c r="AB836" i="4"/>
  <c r="AB215" i="4"/>
  <c r="AB294" i="4"/>
  <c r="AB260" i="4"/>
  <c r="AB157" i="4"/>
  <c r="AB789" i="4"/>
  <c r="AB128" i="4"/>
  <c r="AB576" i="4"/>
  <c r="AB464" i="4"/>
  <c r="AB80" i="4"/>
  <c r="AB856" i="4"/>
  <c r="AB105" i="4"/>
  <c r="AB257" i="4"/>
  <c r="AB409" i="4"/>
  <c r="AB545" i="4"/>
  <c r="AB673" i="4"/>
  <c r="AB985" i="4"/>
  <c r="AB130" i="4"/>
  <c r="AB35" i="4"/>
  <c r="AB163" i="4"/>
  <c r="AB291" i="4"/>
  <c r="AB474" i="4"/>
  <c r="AB610" i="4"/>
  <c r="AB674" i="4"/>
  <c r="AB850" i="4"/>
  <c r="AB978" i="4"/>
  <c r="AB475" i="4"/>
  <c r="AB539" i="4"/>
  <c r="AB675" i="4"/>
  <c r="AB827" i="4"/>
  <c r="AB971" i="4"/>
  <c r="AB452" i="4"/>
  <c r="AB604" i="4"/>
  <c r="AB772" i="4"/>
  <c r="AB908" i="4"/>
  <c r="AB972" i="4"/>
  <c r="AB134" i="4"/>
  <c r="AB44" i="4"/>
  <c r="AB125" i="4"/>
  <c r="AB32" i="4"/>
  <c r="AB968" i="4"/>
  <c r="AB384" i="4"/>
  <c r="AB233" i="4"/>
  <c r="AB585" i="4"/>
  <c r="AB106" i="4"/>
  <c r="AB267" i="4"/>
  <c r="AB650" i="4"/>
  <c r="AB363" i="4"/>
  <c r="AB723" i="4"/>
  <c r="AB492" i="4"/>
  <c r="AB884" i="4"/>
  <c r="AB279" i="4"/>
  <c r="AB158" i="4"/>
  <c r="AB358" i="4"/>
  <c r="AB86" i="4"/>
  <c r="AB647" i="4"/>
  <c r="AB166" i="4"/>
  <c r="AB71" i="4"/>
  <c r="AB246" i="4"/>
  <c r="AB791" i="4"/>
  <c r="AB180" i="4"/>
  <c r="AB308" i="4"/>
  <c r="AB61" i="4"/>
  <c r="AB405" i="4"/>
  <c r="AB685" i="4"/>
  <c r="AB64" i="4"/>
  <c r="AB504" i="4"/>
  <c r="AB512" i="4"/>
  <c r="AB976" i="4"/>
  <c r="AB792" i="4"/>
  <c r="AB416" i="4"/>
  <c r="AB153" i="4"/>
  <c r="AB529" i="4"/>
  <c r="AB114" i="4"/>
  <c r="AB442" i="4"/>
  <c r="AB379" i="4"/>
  <c r="AB436" i="4"/>
  <c r="AB295" i="4"/>
  <c r="AB454" i="4"/>
  <c r="AB126" i="4"/>
  <c r="AB23" i="4"/>
  <c r="AB175" i="4"/>
  <c r="AB270" i="4"/>
  <c r="AB206" i="4"/>
  <c r="AB76" i="4"/>
  <c r="AB252" i="4"/>
  <c r="AB316" i="4"/>
  <c r="AB69" i="4"/>
  <c r="AB285" i="4"/>
  <c r="AB533" i="4"/>
  <c r="AB568" i="4"/>
  <c r="AB544" i="4"/>
  <c r="AB832" i="4"/>
  <c r="AB97" i="4"/>
  <c r="AB249" i="4"/>
  <c r="AB401" i="4"/>
  <c r="AB537" i="4"/>
  <c r="AB665" i="4"/>
  <c r="AB937" i="4"/>
  <c r="AB122" i="4"/>
  <c r="AB27" i="4"/>
  <c r="AB155" i="4"/>
  <c r="AB283" i="4"/>
  <c r="AB346" i="4"/>
  <c r="AB450" i="4"/>
  <c r="AB602" i="4"/>
  <c r="AB738" i="4"/>
  <c r="AB826" i="4"/>
  <c r="AB970" i="4"/>
  <c r="AB451" i="4"/>
  <c r="AB531" i="4"/>
  <c r="AB603" i="4"/>
  <c r="AB739" i="4"/>
  <c r="AB891" i="4"/>
  <c r="AB963" i="4"/>
  <c r="AB532" i="4"/>
  <c r="AB676" i="4"/>
  <c r="AB764" i="4"/>
  <c r="AB900" i="4"/>
  <c r="AB85" i="4"/>
  <c r="AB24" i="4"/>
  <c r="AB552" i="4"/>
  <c r="AB321" i="4"/>
  <c r="AB785" i="4"/>
  <c r="AB227" i="4"/>
  <c r="AB746" i="4"/>
  <c r="AB611" i="4"/>
  <c r="AB540" i="4"/>
  <c r="AB150" i="4"/>
  <c r="AB391" i="4"/>
  <c r="AB151" i="4"/>
  <c r="AB518" i="4"/>
  <c r="AB39" i="4"/>
  <c r="AB783" i="4"/>
  <c r="AB143" i="4"/>
  <c r="AB703" i="4"/>
  <c r="AB214" i="4"/>
  <c r="AB574" i="4"/>
  <c r="AB238" i="4"/>
  <c r="AB108" i="4"/>
  <c r="AB204" i="4"/>
  <c r="AB268" i="4"/>
  <c r="AB21" i="4"/>
  <c r="AB93" i="4"/>
  <c r="AB165" i="4"/>
  <c r="AB301" i="4"/>
  <c r="AB461" i="4"/>
  <c r="AB605" i="4"/>
  <c r="AB813" i="4"/>
  <c r="AB160" i="4"/>
  <c r="AB768" i="4"/>
  <c r="AB328" i="4"/>
  <c r="AB608" i="4"/>
  <c r="AB872" i="4"/>
  <c r="AB56" i="4"/>
  <c r="AB496" i="4"/>
  <c r="AB888" i="4"/>
  <c r="AB112" i="4"/>
  <c r="AB624" i="4"/>
  <c r="AB904" i="4"/>
  <c r="AB49" i="4"/>
  <c r="AB113" i="4"/>
  <c r="AB201" i="4"/>
  <c r="AB265" i="4"/>
  <c r="AB337" i="4"/>
  <c r="AB417" i="4"/>
  <c r="AB481" i="4"/>
  <c r="AB553" i="4"/>
  <c r="AB617" i="4"/>
  <c r="AB681" i="4"/>
  <c r="AB809" i="4"/>
  <c r="AB10" i="4"/>
  <c r="AB74" i="4"/>
  <c r="AB138" i="4"/>
  <c r="AB43" i="4"/>
  <c r="AB107" i="4"/>
  <c r="AB171" i="4"/>
  <c r="AB235" i="4"/>
  <c r="AB299" i="4"/>
  <c r="AB370" i="4"/>
  <c r="AB482" i="4"/>
  <c r="AB546" i="4"/>
  <c r="AB618" i="4"/>
  <c r="AB682" i="4"/>
  <c r="AB754" i="4"/>
  <c r="AB858" i="4"/>
  <c r="AB922" i="4"/>
  <c r="AB331" i="4"/>
  <c r="AB403" i="4"/>
  <c r="AB483" i="4"/>
  <c r="AB547" i="4"/>
  <c r="AB619" i="4"/>
  <c r="AB683" i="4"/>
  <c r="AB763" i="4"/>
  <c r="AB835" i="4"/>
  <c r="AB907" i="4"/>
  <c r="AB979" i="4"/>
  <c r="AB460" i="4"/>
  <c r="AB548" i="4"/>
  <c r="AB612" i="4"/>
  <c r="AB700" i="4"/>
  <c r="AB780" i="4"/>
  <c r="AB852" i="4"/>
  <c r="AB916" i="4"/>
  <c r="AB980" i="4"/>
  <c r="AB318" i="4"/>
  <c r="AB535" i="4"/>
  <c r="AB207" i="4"/>
  <c r="AB558" i="4"/>
  <c r="AB103" i="4"/>
  <c r="AB799" i="4"/>
  <c r="AB231" i="4"/>
  <c r="AB174" i="4"/>
  <c r="AB262" i="4"/>
  <c r="AB79" i="4"/>
  <c r="AB4" i="4"/>
  <c r="AB124" i="4"/>
  <c r="AB212" i="4"/>
  <c r="AB276" i="4"/>
  <c r="AB63" i="4"/>
  <c r="AB29" i="4"/>
  <c r="AB101" i="4"/>
  <c r="AB237" i="4"/>
  <c r="AB309" i="4"/>
  <c r="AB469" i="4"/>
  <c r="AB613" i="4"/>
  <c r="AB837" i="4"/>
  <c r="AB376" i="4"/>
  <c r="AB824" i="4"/>
  <c r="AB360" i="4"/>
  <c r="AB640" i="4"/>
  <c r="AB896" i="4"/>
  <c r="AB88" i="4"/>
  <c r="AB616" i="4"/>
  <c r="AB912" i="4"/>
  <c r="AB152" i="4"/>
  <c r="AB656" i="4"/>
  <c r="AB928" i="4"/>
  <c r="AB57" i="4"/>
  <c r="AB121" i="4"/>
  <c r="AB209" i="4"/>
  <c r="AB273" i="4"/>
  <c r="AB345" i="4"/>
  <c r="AB425" i="4"/>
  <c r="AB489" i="4"/>
  <c r="AB561" i="4"/>
  <c r="AB625" i="4"/>
  <c r="AB689" i="4"/>
  <c r="AB849" i="4"/>
  <c r="AB18" i="4"/>
  <c r="AB82" i="4"/>
  <c r="AB146" i="4"/>
  <c r="AB51" i="4"/>
  <c r="AB115" i="4"/>
  <c r="AB179" i="4"/>
  <c r="AB243" i="4"/>
  <c r="AB307" i="4"/>
  <c r="AB394" i="4"/>
  <c r="AB490" i="4"/>
  <c r="AB554" i="4"/>
  <c r="AB626" i="4"/>
  <c r="AB690" i="4"/>
  <c r="AB778" i="4"/>
  <c r="AB866" i="4"/>
  <c r="AB930" i="4"/>
  <c r="AB339" i="4"/>
  <c r="AB411" i="4"/>
  <c r="AB491" i="4"/>
  <c r="AB555" i="4"/>
  <c r="AB627" i="4"/>
  <c r="AB699" i="4"/>
  <c r="AB771" i="4"/>
  <c r="AB843" i="4"/>
  <c r="AB915" i="4"/>
  <c r="AB372" i="4"/>
  <c r="AB468" i="4"/>
  <c r="AB556" i="4"/>
  <c r="AB620" i="4"/>
  <c r="AB708" i="4"/>
  <c r="AB788" i="4"/>
  <c r="AB860" i="4"/>
  <c r="AB924" i="4"/>
  <c r="AB303" i="4"/>
  <c r="AB510" i="4"/>
  <c r="AB87" i="4"/>
  <c r="AB447" i="4"/>
  <c r="AB196" i="4"/>
  <c r="AB5" i="4"/>
  <c r="AB429" i="4"/>
  <c r="AB696" i="4"/>
  <c r="AB848" i="4"/>
  <c r="AB193" i="4"/>
  <c r="AB609" i="4"/>
  <c r="AB99" i="4"/>
  <c r="AB538" i="4"/>
  <c r="AB395" i="4"/>
  <c r="AB899" i="4"/>
  <c r="AB844" i="4"/>
  <c r="AB582" i="4"/>
  <c r="AB589" i="4"/>
  <c r="AB918" i="4"/>
  <c r="AB584" i="4"/>
  <c r="AB687" i="4"/>
  <c r="AB397" i="4"/>
  <c r="AB653" i="4"/>
  <c r="AB925" i="4"/>
  <c r="AB528" i="4"/>
  <c r="AB342" i="4"/>
  <c r="R988" i="4"/>
  <c r="R991" i="4"/>
  <c r="R553" i="4"/>
  <c r="R992" i="4"/>
  <c r="R995" i="4"/>
  <c r="R989" i="4"/>
  <c r="R986" i="4"/>
  <c r="R993" i="4"/>
  <c r="R994" i="4"/>
  <c r="R990" i="4"/>
  <c r="R987" i="4"/>
  <c r="R839" i="4"/>
  <c r="R738" i="4"/>
  <c r="R31" i="4"/>
  <c r="R95" i="4"/>
  <c r="R36" i="4"/>
  <c r="R100" i="4"/>
  <c r="R41" i="4"/>
  <c r="R105" i="4"/>
  <c r="R27" i="4"/>
  <c r="R91" i="4"/>
  <c r="R14" i="4"/>
  <c r="R132" i="4"/>
  <c r="R24" i="4"/>
  <c r="R146" i="4"/>
  <c r="R21" i="4"/>
  <c r="R143" i="4"/>
  <c r="R66" i="4"/>
  <c r="R106" i="4"/>
  <c r="R114" i="4"/>
  <c r="R160" i="4"/>
  <c r="R245" i="4"/>
  <c r="R163" i="4"/>
  <c r="R234" i="4"/>
  <c r="R298" i="4"/>
  <c r="R171" i="4"/>
  <c r="R174" i="4"/>
  <c r="R236" i="4"/>
  <c r="R180" i="4"/>
  <c r="R246" i="4"/>
  <c r="R251" i="4"/>
  <c r="R332" i="4"/>
  <c r="R248" i="4"/>
  <c r="R321" i="4"/>
  <c r="R280" i="4"/>
  <c r="R217" i="4"/>
  <c r="R272" i="4"/>
  <c r="R304" i="4"/>
  <c r="R360" i="4"/>
  <c r="R424" i="4"/>
  <c r="R293" i="4"/>
  <c r="R357" i="4"/>
  <c r="R299" i="4"/>
  <c r="R378" i="4"/>
  <c r="R273" i="4"/>
  <c r="R292" i="4"/>
  <c r="R379" i="4"/>
  <c r="R270" i="4"/>
  <c r="R435" i="4"/>
  <c r="R490" i="4"/>
  <c r="R554" i="4"/>
  <c r="R618" i="4"/>
  <c r="R396" i="4"/>
  <c r="R479" i="4"/>
  <c r="R543" i="4"/>
  <c r="R393" i="4"/>
  <c r="R468" i="4"/>
  <c r="R532" i="4"/>
  <c r="R327" i="4"/>
  <c r="R345" i="4"/>
  <c r="R356" i="4"/>
  <c r="R329" i="4"/>
  <c r="R342" i="4"/>
  <c r="R445" i="4"/>
  <c r="R509" i="4"/>
  <c r="R573" i="4"/>
  <c r="R531" i="4"/>
  <c r="R627" i="4"/>
  <c r="R691" i="4"/>
  <c r="R755" i="4"/>
  <c r="R819" i="4"/>
  <c r="R480" i="4"/>
  <c r="R587" i="4"/>
  <c r="R664" i="4"/>
  <c r="R728" i="4"/>
  <c r="R481" i="4"/>
  <c r="R591" i="4"/>
  <c r="R661" i="4"/>
  <c r="R725" i="4"/>
  <c r="R425" i="4"/>
  <c r="R542" i="4"/>
  <c r="R443" i="4"/>
  <c r="R434" i="4"/>
  <c r="R566" i="4"/>
  <c r="R646" i="4"/>
  <c r="R710" i="4"/>
  <c r="R521" i="4"/>
  <c r="R684" i="4"/>
  <c r="R801" i="4"/>
  <c r="R880" i="4"/>
  <c r="R944" i="4"/>
  <c r="R969" i="4"/>
  <c r="R862" i="4"/>
  <c r="R806" i="4"/>
  <c r="R39" i="4"/>
  <c r="R103" i="4"/>
  <c r="R44" i="4"/>
  <c r="R108" i="4"/>
  <c r="R49" i="4"/>
  <c r="R113" i="4"/>
  <c r="R35" i="4"/>
  <c r="R99" i="4"/>
  <c r="R30" i="4"/>
  <c r="R134" i="4"/>
  <c r="R40" i="4"/>
  <c r="R154" i="4"/>
  <c r="R37" i="4"/>
  <c r="R151" i="4"/>
  <c r="R82" i="4"/>
  <c r="R122" i="4"/>
  <c r="R131" i="4"/>
  <c r="R183" i="4"/>
  <c r="R253" i="4"/>
  <c r="R168" i="4"/>
  <c r="R242" i="4"/>
  <c r="R16" i="4"/>
  <c r="R176" i="4"/>
  <c r="R179" i="4"/>
  <c r="R244" i="4"/>
  <c r="R184" i="4"/>
  <c r="R254" i="4"/>
  <c r="R276" i="4"/>
  <c r="R340" i="4"/>
  <c r="R264" i="4"/>
  <c r="R93" i="4"/>
  <c r="R291" i="4"/>
  <c r="R233" i="4"/>
  <c r="R283" i="4"/>
  <c r="R309" i="4"/>
  <c r="R368" i="4"/>
  <c r="R432" i="4"/>
  <c r="R307" i="4"/>
  <c r="R365" i="4"/>
  <c r="R315" i="4"/>
  <c r="R386" i="4"/>
  <c r="R284" i="4"/>
  <c r="R306" i="4"/>
  <c r="R387" i="4"/>
  <c r="R343" i="4"/>
  <c r="R437" i="4"/>
  <c r="R498" i="4"/>
  <c r="R562" i="4"/>
  <c r="R626" i="4"/>
  <c r="R417" i="4"/>
  <c r="R487" i="4"/>
  <c r="R551" i="4"/>
  <c r="R409" i="4"/>
  <c r="R476" i="4"/>
  <c r="R540" i="4"/>
  <c r="R351" i="4"/>
  <c r="R359" i="4"/>
  <c r="R372" i="4"/>
  <c r="R338" i="4"/>
  <c r="R353" i="4"/>
  <c r="R453" i="4"/>
  <c r="R517" i="4"/>
  <c r="R427" i="4"/>
  <c r="R547" i="4"/>
  <c r="R635" i="4"/>
  <c r="R699" i="4"/>
  <c r="R763" i="4"/>
  <c r="R827" i="4"/>
  <c r="R496" i="4"/>
  <c r="R598" i="4"/>
  <c r="R672" i="4"/>
  <c r="R736" i="4"/>
  <c r="R497" i="4"/>
  <c r="R600" i="4"/>
  <c r="R669" i="4"/>
  <c r="R733" i="4"/>
  <c r="R436" i="4"/>
  <c r="R558" i="4"/>
  <c r="R459" i="4"/>
  <c r="R454" i="4"/>
  <c r="R583" i="4"/>
  <c r="R654" i="4"/>
  <c r="R718" i="4"/>
  <c r="R539" i="4"/>
  <c r="R700" i="4"/>
  <c r="R812" i="4"/>
  <c r="R888" i="4"/>
  <c r="R952" i="4"/>
  <c r="R910" i="4"/>
  <c r="R47" i="4"/>
  <c r="R111" i="4"/>
  <c r="R52" i="4"/>
  <c r="R116" i="4"/>
  <c r="R57" i="4"/>
  <c r="R121" i="4"/>
  <c r="R43" i="4"/>
  <c r="R107" i="4"/>
  <c r="R46" i="4"/>
  <c r="R141" i="4"/>
  <c r="R56" i="4"/>
  <c r="R162" i="4"/>
  <c r="R53" i="4"/>
  <c r="R159" i="4"/>
  <c r="R9" i="4"/>
  <c r="R130" i="4"/>
  <c r="R148" i="4"/>
  <c r="R192" i="4"/>
  <c r="R261" i="4"/>
  <c r="R185" i="4"/>
  <c r="R250" i="4"/>
  <c r="R109" i="4"/>
  <c r="R187" i="4"/>
  <c r="R189" i="4"/>
  <c r="R252" i="4"/>
  <c r="R195" i="4"/>
  <c r="R262" i="4"/>
  <c r="R285" i="4"/>
  <c r="R348" i="4"/>
  <c r="R267" i="4"/>
  <c r="R207" i="4"/>
  <c r="R302" i="4"/>
  <c r="R86" i="4"/>
  <c r="R125" i="4"/>
  <c r="R314" i="4"/>
  <c r="R376" i="4"/>
  <c r="R45" i="4"/>
  <c r="R312" i="4"/>
  <c r="R373" i="4"/>
  <c r="R320" i="4"/>
  <c r="R394" i="4"/>
  <c r="R323" i="4"/>
  <c r="R311" i="4"/>
  <c r="R395" i="4"/>
  <c r="R354" i="4"/>
  <c r="R442" i="4"/>
  <c r="R506" i="4"/>
  <c r="R570" i="4"/>
  <c r="R197" i="4"/>
  <c r="R428" i="4"/>
  <c r="R495" i="4"/>
  <c r="R559" i="4"/>
  <c r="R419" i="4"/>
  <c r="R484" i="4"/>
  <c r="R548" i="4"/>
  <c r="R980" i="4"/>
  <c r="R828" i="4"/>
  <c r="R55" i="4"/>
  <c r="R119" i="4"/>
  <c r="R60" i="4"/>
  <c r="R124" i="4"/>
  <c r="R65" i="4"/>
  <c r="R129" i="4"/>
  <c r="R51" i="4"/>
  <c r="R115" i="4"/>
  <c r="R62" i="4"/>
  <c r="R149" i="4"/>
  <c r="R72" i="4"/>
  <c r="R170" i="4"/>
  <c r="R69" i="4"/>
  <c r="R167" i="4"/>
  <c r="R26" i="4"/>
  <c r="R144" i="4"/>
  <c r="R190" i="4"/>
  <c r="R203" i="4"/>
  <c r="R32" i="4"/>
  <c r="R196" i="4"/>
  <c r="R258" i="4"/>
  <c r="R128" i="4"/>
  <c r="R98" i="4"/>
  <c r="R191" i="4"/>
  <c r="R260" i="4"/>
  <c r="R206" i="4"/>
  <c r="R147" i="4"/>
  <c r="R287" i="4"/>
  <c r="R118" i="4"/>
  <c r="R278" i="4"/>
  <c r="R223" i="4"/>
  <c r="R310" i="4"/>
  <c r="R133" i="4"/>
  <c r="R227" i="4"/>
  <c r="R319" i="4"/>
  <c r="R384" i="4"/>
  <c r="R201" i="4"/>
  <c r="R317" i="4"/>
  <c r="R381" i="4"/>
  <c r="R330" i="4"/>
  <c r="R402" i="4"/>
  <c r="R334" i="4"/>
  <c r="R333" i="4"/>
  <c r="R403" i="4"/>
  <c r="R367" i="4"/>
  <c r="R450" i="4"/>
  <c r="R514" i="4"/>
  <c r="R578" i="4"/>
  <c r="R281" i="4"/>
  <c r="R439" i="4"/>
  <c r="R503" i="4"/>
  <c r="R567" i="4"/>
  <c r="R421" i="4"/>
  <c r="R949" i="4"/>
  <c r="R63" i="4"/>
  <c r="R68" i="4"/>
  <c r="R73" i="4"/>
  <c r="R59" i="4"/>
  <c r="R78" i="4"/>
  <c r="R88" i="4"/>
  <c r="R85" i="4"/>
  <c r="R42" i="4"/>
  <c r="R13" i="4"/>
  <c r="R96" i="4"/>
  <c r="R266" i="4"/>
  <c r="R140" i="4"/>
  <c r="R54" i="4"/>
  <c r="R188" i="4"/>
  <c r="R172" i="4"/>
  <c r="R239" i="4"/>
  <c r="R209" i="4"/>
  <c r="R326" i="4"/>
  <c r="R211" i="4"/>
  <c r="R389" i="4"/>
  <c r="R410" i="4"/>
  <c r="R344" i="4"/>
  <c r="R383" i="4"/>
  <c r="R522" i="4"/>
  <c r="R336" i="4"/>
  <c r="R511" i="4"/>
  <c r="R430" i="4"/>
  <c r="R524" i="4"/>
  <c r="R390" i="4"/>
  <c r="R277" i="4"/>
  <c r="R349" i="4"/>
  <c r="R398" i="4"/>
  <c r="R493" i="4"/>
  <c r="R438" i="4"/>
  <c r="R596" i="4"/>
  <c r="R675" i="4"/>
  <c r="R771" i="4"/>
  <c r="R420" i="4"/>
  <c r="R576" i="4"/>
  <c r="R680" i="4"/>
  <c r="R760" i="4"/>
  <c r="R579" i="4"/>
  <c r="R677" i="4"/>
  <c r="R757" i="4"/>
  <c r="R510" i="4"/>
  <c r="R475" i="4"/>
  <c r="R502" i="4"/>
  <c r="R630" i="4"/>
  <c r="R726" i="4"/>
  <c r="R619" i="4"/>
  <c r="R790" i="4"/>
  <c r="R896" i="4"/>
  <c r="R976" i="4"/>
  <c r="R665" i="4"/>
  <c r="R805" i="4"/>
  <c r="R869" i="4"/>
  <c r="R933" i="4"/>
  <c r="R666" i="4"/>
  <c r="R776" i="4"/>
  <c r="R850" i="4"/>
  <c r="R914" i="4"/>
  <c r="R647" i="4"/>
  <c r="R588" i="4"/>
  <c r="R473" i="4"/>
  <c r="R537" i="4"/>
  <c r="R719" i="4"/>
  <c r="R830" i="4"/>
  <c r="R891" i="4"/>
  <c r="R881" i="4"/>
  <c r="R737" i="4"/>
  <c r="R985" i="4"/>
  <c r="R900" i="4"/>
  <c r="R772" i="4"/>
  <c r="R903" i="4"/>
  <c r="R831" i="4"/>
  <c r="R642" i="4"/>
  <c r="R966" i="4"/>
  <c r="R857" i="4"/>
  <c r="R770" i="4"/>
  <c r="R947" i="4"/>
  <c r="R71" i="4"/>
  <c r="R76" i="4"/>
  <c r="R81" i="4"/>
  <c r="R67" i="4"/>
  <c r="R94" i="4"/>
  <c r="R104" i="4"/>
  <c r="R101" i="4"/>
  <c r="R58" i="4"/>
  <c r="R48" i="4"/>
  <c r="R135" i="4"/>
  <c r="R274" i="4"/>
  <c r="R156" i="4"/>
  <c r="R61" i="4"/>
  <c r="R199" i="4"/>
  <c r="R182" i="4"/>
  <c r="R255" i="4"/>
  <c r="R225" i="4"/>
  <c r="R335" i="4"/>
  <c r="R256" i="4"/>
  <c r="R397" i="4"/>
  <c r="R77" i="4"/>
  <c r="R355" i="4"/>
  <c r="R399" i="4"/>
  <c r="R530" i="4"/>
  <c r="R347" i="4"/>
  <c r="R519" i="4"/>
  <c r="R444" i="4"/>
  <c r="R556" i="4"/>
  <c r="R406" i="4"/>
  <c r="R295" i="4"/>
  <c r="R369" i="4"/>
  <c r="R413" i="4"/>
  <c r="R501" i="4"/>
  <c r="R451" i="4"/>
  <c r="R605" i="4"/>
  <c r="R683" i="4"/>
  <c r="R779" i="4"/>
  <c r="R431" i="4"/>
  <c r="R581" i="4"/>
  <c r="R688" i="4"/>
  <c r="R768" i="4"/>
  <c r="R589" i="4"/>
  <c r="R685" i="4"/>
  <c r="R765" i="4"/>
  <c r="R526" i="4"/>
  <c r="R491" i="4"/>
  <c r="R518" i="4"/>
  <c r="R638" i="4"/>
  <c r="R734" i="4"/>
  <c r="R636" i="4"/>
  <c r="R792" i="4"/>
  <c r="R904" i="4"/>
  <c r="R984" i="4"/>
  <c r="R681" i="4"/>
  <c r="R814" i="4"/>
  <c r="R877" i="4"/>
  <c r="R941" i="4"/>
  <c r="R682" i="4"/>
  <c r="R785" i="4"/>
  <c r="R858" i="4"/>
  <c r="R922" i="4"/>
  <c r="R663" i="4"/>
  <c r="R628" i="4"/>
  <c r="R552" i="4"/>
  <c r="R555" i="4"/>
  <c r="R735" i="4"/>
  <c r="R832" i="4"/>
  <c r="R899" i="4"/>
  <c r="R846" i="4"/>
  <c r="R674" i="4"/>
  <c r="R79" i="4"/>
  <c r="R84" i="4"/>
  <c r="R89" i="4"/>
  <c r="R75" i="4"/>
  <c r="R110" i="4"/>
  <c r="R120" i="4"/>
  <c r="R117" i="4"/>
  <c r="R74" i="4"/>
  <c r="R102" i="4"/>
  <c r="R142" i="4"/>
  <c r="R282" i="4"/>
  <c r="R164" i="4"/>
  <c r="R112" i="4"/>
  <c r="R219" i="4"/>
  <c r="R216" i="4"/>
  <c r="R269" i="4"/>
  <c r="R241" i="4"/>
  <c r="R337" i="4"/>
  <c r="R268" i="4"/>
  <c r="R405" i="4"/>
  <c r="R193" i="4"/>
  <c r="R363" i="4"/>
  <c r="R415" i="4"/>
  <c r="R538" i="4"/>
  <c r="R364" i="4"/>
  <c r="R527" i="4"/>
  <c r="R452" i="4"/>
  <c r="R564" i="4"/>
  <c r="R247" i="4"/>
  <c r="R388" i="4"/>
  <c r="R385" i="4"/>
  <c r="R422" i="4"/>
  <c r="R525" i="4"/>
  <c r="R467" i="4"/>
  <c r="R607" i="4"/>
  <c r="R707" i="4"/>
  <c r="R787" i="4"/>
  <c r="R448" i="4"/>
  <c r="R609" i="4"/>
  <c r="R696" i="4"/>
  <c r="R449" i="4"/>
  <c r="R611" i="4"/>
  <c r="R693" i="4"/>
  <c r="R773" i="4"/>
  <c r="R574" i="4"/>
  <c r="R440" i="4"/>
  <c r="R534" i="4"/>
  <c r="R662" i="4"/>
  <c r="R742" i="4"/>
  <c r="R652" i="4"/>
  <c r="R823" i="4"/>
  <c r="R912" i="4"/>
  <c r="R505" i="4"/>
  <c r="R697" i="4"/>
  <c r="R816" i="4"/>
  <c r="R885" i="4"/>
  <c r="R507" i="4"/>
  <c r="R698" i="4"/>
  <c r="R796" i="4"/>
  <c r="R866" i="4"/>
  <c r="R930" i="4"/>
  <c r="R679" i="4"/>
  <c r="R644" i="4"/>
  <c r="R569" i="4"/>
  <c r="R595" i="4"/>
  <c r="R751" i="4"/>
  <c r="R841" i="4"/>
  <c r="R907" i="4"/>
  <c r="R967" i="4"/>
  <c r="R929" i="4"/>
  <c r="R865" i="4"/>
  <c r="R784" i="4"/>
  <c r="R673" i="4"/>
  <c r="R894" i="4"/>
  <c r="R87" i="4"/>
  <c r="R92" i="4"/>
  <c r="R97" i="4"/>
  <c r="R83" i="4"/>
  <c r="R126" i="4"/>
  <c r="R136" i="4"/>
  <c r="R138" i="4"/>
  <c r="R90" i="4"/>
  <c r="R145" i="4"/>
  <c r="R158" i="4"/>
  <c r="R290" i="4"/>
  <c r="R169" i="4"/>
  <c r="R150" i="4"/>
  <c r="R235" i="4"/>
  <c r="R232" i="4"/>
  <c r="R271" i="4"/>
  <c r="R257" i="4"/>
  <c r="R346" i="4"/>
  <c r="R279" i="4"/>
  <c r="R263" i="4"/>
  <c r="R265" i="4"/>
  <c r="R371" i="4"/>
  <c r="R426" i="4"/>
  <c r="R546" i="4"/>
  <c r="R380" i="4"/>
  <c r="R535" i="4"/>
  <c r="R460" i="4"/>
  <c r="R572" i="4"/>
  <c r="R294" i="4"/>
  <c r="R404" i="4"/>
  <c r="R401" i="4"/>
  <c r="R433" i="4"/>
  <c r="R533" i="4"/>
  <c r="R483" i="4"/>
  <c r="R616" i="4"/>
  <c r="R715" i="4"/>
  <c r="R795" i="4"/>
  <c r="R464" i="4"/>
  <c r="R620" i="4"/>
  <c r="R704" i="4"/>
  <c r="R465" i="4"/>
  <c r="R622" i="4"/>
  <c r="R701" i="4"/>
  <c r="R414" i="4"/>
  <c r="R577" i="4"/>
  <c r="R456" i="4"/>
  <c r="R550" i="4"/>
  <c r="R670" i="4"/>
  <c r="R750" i="4"/>
  <c r="R668" i="4"/>
  <c r="R834" i="4"/>
  <c r="R920" i="4"/>
  <c r="R523" i="4"/>
  <c r="R713" i="4"/>
  <c r="R825" i="4"/>
  <c r="R893" i="4"/>
  <c r="R601" i="4"/>
  <c r="R714" i="4"/>
  <c r="R807" i="4"/>
  <c r="R874" i="4"/>
  <c r="R938" i="4"/>
  <c r="R695" i="4"/>
  <c r="R660" i="4"/>
  <c r="R488" i="4"/>
  <c r="R639" i="4"/>
  <c r="R777" i="4"/>
  <c r="R851" i="4"/>
  <c r="R915" i="4"/>
  <c r="R878" i="4"/>
  <c r="R127" i="4"/>
  <c r="R8" i="4"/>
  <c r="R137" i="4"/>
  <c r="R123" i="4"/>
  <c r="R157" i="4"/>
  <c r="R178" i="4"/>
  <c r="R175" i="4"/>
  <c r="R152" i="4"/>
  <c r="R213" i="4"/>
  <c r="R205" i="4"/>
  <c r="R139" i="4"/>
  <c r="R200" i="4"/>
  <c r="R214" i="4"/>
  <c r="R296" i="4"/>
  <c r="R289" i="4"/>
  <c r="R318" i="4"/>
  <c r="R817" i="4"/>
  <c r="R12" i="4"/>
  <c r="R19" i="4"/>
  <c r="R194" i="4"/>
  <c r="R221" i="4"/>
  <c r="R166" i="4"/>
  <c r="R316" i="4"/>
  <c r="R243" i="4"/>
  <c r="R322" i="4"/>
  <c r="R38" i="4"/>
  <c r="R458" i="4"/>
  <c r="R447" i="4"/>
  <c r="R492" i="4"/>
  <c r="R375" i="4"/>
  <c r="R80" i="4"/>
  <c r="R541" i="4"/>
  <c r="R643" i="4"/>
  <c r="R803" i="4"/>
  <c r="R632" i="4"/>
  <c r="R513" i="4"/>
  <c r="R709" i="4"/>
  <c r="R582" i="4"/>
  <c r="R592" i="4"/>
  <c r="R758" i="4"/>
  <c r="R848" i="4"/>
  <c r="R612" i="4"/>
  <c r="R836" i="4"/>
  <c r="R613" i="4"/>
  <c r="R818" i="4"/>
  <c r="R597" i="4"/>
  <c r="R676" i="4"/>
  <c r="R655" i="4"/>
  <c r="R859" i="4"/>
  <c r="R956" i="4"/>
  <c r="R849" i="4"/>
  <c r="R621" i="4"/>
  <c r="R824" i="4"/>
  <c r="R762" i="4"/>
  <c r="R983" i="4"/>
  <c r="R935" i="4"/>
  <c r="R979" i="4"/>
  <c r="R797" i="4"/>
  <c r="R705" i="4"/>
  <c r="R20" i="4"/>
  <c r="R7" i="4"/>
  <c r="R202" i="4"/>
  <c r="R229" i="4"/>
  <c r="R212" i="4"/>
  <c r="R324" i="4"/>
  <c r="R275" i="4"/>
  <c r="R328" i="4"/>
  <c r="R198" i="4"/>
  <c r="R466" i="4"/>
  <c r="R455" i="4"/>
  <c r="R500" i="4"/>
  <c r="R391" i="4"/>
  <c r="R325" i="4"/>
  <c r="R549" i="4"/>
  <c r="R651" i="4"/>
  <c r="R811" i="4"/>
  <c r="R640" i="4"/>
  <c r="R529" i="4"/>
  <c r="R717" i="4"/>
  <c r="R593" i="4"/>
  <c r="R603" i="4"/>
  <c r="R504" i="4"/>
  <c r="R856" i="4"/>
  <c r="R623" i="4"/>
  <c r="R845" i="4"/>
  <c r="R624" i="4"/>
  <c r="R829" i="4"/>
  <c r="R606" i="4"/>
  <c r="R692" i="4"/>
  <c r="R671" i="4"/>
  <c r="R867" i="4"/>
  <c r="R28" i="4"/>
  <c r="R4" i="4"/>
  <c r="R18" i="4"/>
  <c r="R237" i="4"/>
  <c r="R220" i="4"/>
  <c r="R300" i="4"/>
  <c r="R286" i="4"/>
  <c r="R339" i="4"/>
  <c r="R208" i="4"/>
  <c r="R474" i="4"/>
  <c r="R463" i="4"/>
  <c r="R508" i="4"/>
  <c r="R407" i="4"/>
  <c r="R366" i="4"/>
  <c r="R557" i="4"/>
  <c r="R659" i="4"/>
  <c r="R835" i="4"/>
  <c r="R648" i="4"/>
  <c r="R545" i="4"/>
  <c r="R741" i="4"/>
  <c r="R418" i="4"/>
  <c r="R614" i="4"/>
  <c r="R590" i="4"/>
  <c r="R864" i="4"/>
  <c r="R633" i="4"/>
  <c r="R853" i="4"/>
  <c r="R634" i="4"/>
  <c r="R838" i="4"/>
  <c r="R617" i="4"/>
  <c r="R708" i="4"/>
  <c r="R687" i="4"/>
  <c r="R875" i="4"/>
  <c r="R945" i="4"/>
  <c r="R958" i="4"/>
  <c r="R17" i="4"/>
  <c r="R10" i="4"/>
  <c r="R34" i="4"/>
  <c r="R210" i="4"/>
  <c r="R228" i="4"/>
  <c r="R305" i="4"/>
  <c r="R301" i="4"/>
  <c r="R350" i="4"/>
  <c r="R249" i="4"/>
  <c r="R482" i="4"/>
  <c r="R471" i="4"/>
  <c r="R516" i="4"/>
  <c r="R231" i="4"/>
  <c r="R382" i="4"/>
  <c r="R565" i="4"/>
  <c r="R667" i="4"/>
  <c r="R843" i="4"/>
  <c r="R656" i="4"/>
  <c r="R561" i="4"/>
  <c r="R749" i="4"/>
  <c r="R429" i="4"/>
  <c r="R625" i="4"/>
  <c r="R608" i="4"/>
  <c r="R872" i="4"/>
  <c r="R649" i="4"/>
  <c r="R861" i="4"/>
  <c r="R650" i="4"/>
  <c r="R840" i="4"/>
  <c r="R631" i="4"/>
  <c r="R724" i="4"/>
  <c r="R703" i="4"/>
  <c r="R883" i="4"/>
  <c r="R926" i="4"/>
  <c r="R25" i="4"/>
  <c r="R165" i="4"/>
  <c r="R50" i="4"/>
  <c r="R218" i="4"/>
  <c r="R222" i="4"/>
  <c r="R313" i="4"/>
  <c r="R392" i="4"/>
  <c r="R341" i="4"/>
  <c r="R411" i="4"/>
  <c r="R586" i="4"/>
  <c r="R575" i="4"/>
  <c r="R580" i="4"/>
  <c r="R177" i="4"/>
  <c r="R461" i="4"/>
  <c r="R499" i="4"/>
  <c r="R723" i="4"/>
  <c r="R512" i="4"/>
  <c r="R712" i="4"/>
  <c r="R629" i="4"/>
  <c r="R446" i="4"/>
  <c r="R412" i="4"/>
  <c r="R678" i="4"/>
  <c r="R716" i="4"/>
  <c r="R928" i="4"/>
  <c r="R729" i="4"/>
  <c r="R901" i="4"/>
  <c r="R730" i="4"/>
  <c r="R882" i="4"/>
  <c r="R711" i="4"/>
  <c r="R536" i="4"/>
  <c r="R788" i="4"/>
  <c r="R923" i="4"/>
  <c r="R913" i="4"/>
  <c r="R6" i="4"/>
  <c r="R33" i="4"/>
  <c r="R173" i="4"/>
  <c r="R22" i="4"/>
  <c r="R226" i="4"/>
  <c r="R230" i="4"/>
  <c r="R70" i="4"/>
  <c r="R400" i="4"/>
  <c r="R352" i="4"/>
  <c r="R215" i="4"/>
  <c r="R594" i="4"/>
  <c r="R331" i="4"/>
  <c r="R224" i="4"/>
  <c r="R288" i="4"/>
  <c r="R469" i="4"/>
  <c r="R515" i="4"/>
  <c r="R731" i="4"/>
  <c r="R528" i="4"/>
  <c r="R720" i="4"/>
  <c r="R637" i="4"/>
  <c r="R462" i="4"/>
  <c r="R423" i="4"/>
  <c r="R686" i="4"/>
  <c r="R732" i="4"/>
  <c r="R936" i="4"/>
  <c r="R745" i="4"/>
  <c r="R909" i="4"/>
  <c r="R746" i="4"/>
  <c r="R890" i="4"/>
  <c r="R457" i="4"/>
  <c r="R441" i="4"/>
  <c r="R799" i="4"/>
  <c r="R931" i="4"/>
  <c r="R15" i="4"/>
  <c r="R5" i="4"/>
  <c r="R181" i="4"/>
  <c r="R29" i="4"/>
  <c r="R155" i="4"/>
  <c r="R238" i="4"/>
  <c r="R153" i="4"/>
  <c r="R408" i="4"/>
  <c r="R362" i="4"/>
  <c r="R240" i="4"/>
  <c r="R602" i="4"/>
  <c r="R361" i="4"/>
  <c r="R358" i="4"/>
  <c r="R297" i="4"/>
  <c r="R477" i="4"/>
  <c r="R563" i="4"/>
  <c r="R739" i="4"/>
  <c r="R544" i="4"/>
  <c r="R744" i="4"/>
  <c r="R23" i="4"/>
  <c r="R11" i="4"/>
  <c r="R186" i="4"/>
  <c r="R64" i="4"/>
  <c r="R161" i="4"/>
  <c r="R308" i="4"/>
  <c r="R204" i="4"/>
  <c r="R416" i="4"/>
  <c r="R370" i="4"/>
  <c r="R259" i="4"/>
  <c r="R610" i="4"/>
  <c r="R377" i="4"/>
  <c r="R374" i="4"/>
  <c r="R653" i="4"/>
  <c r="R781" i="4"/>
  <c r="R766" i="4"/>
  <c r="R821" i="4"/>
  <c r="R303" i="4"/>
  <c r="R478" i="4"/>
  <c r="R960" i="4"/>
  <c r="R898" i="4"/>
  <c r="R485" i="4"/>
  <c r="R494" i="4"/>
  <c r="R968" i="4"/>
  <c r="R906" i="4"/>
  <c r="R978" i="4"/>
  <c r="R585" i="4"/>
  <c r="R470" i="4"/>
  <c r="R783" i="4"/>
  <c r="R472" i="4"/>
  <c r="R897" i="4"/>
  <c r="R747" i="4"/>
  <c r="R486" i="4"/>
  <c r="R794" i="4"/>
  <c r="R568" i="4"/>
  <c r="R963" i="4"/>
  <c r="R813" i="4"/>
  <c r="R722" i="4"/>
  <c r="R961" i="4"/>
  <c r="R887" i="4"/>
  <c r="R981" i="4"/>
  <c r="R786" i="4"/>
  <c r="R599" i="4"/>
  <c r="R964" i="4"/>
  <c r="R571" i="4"/>
  <c r="R560" i="4"/>
  <c r="R694" i="4"/>
  <c r="R917" i="4"/>
  <c r="R489" i="4"/>
  <c r="R752" i="4"/>
  <c r="R702" i="4"/>
  <c r="R925" i="4"/>
  <c r="R520" i="4"/>
  <c r="R645" i="4"/>
  <c r="R748" i="4"/>
  <c r="R761" i="4"/>
  <c r="R810" i="4"/>
  <c r="R932" i="4"/>
  <c r="R950" i="4"/>
  <c r="R871" i="4"/>
  <c r="R721" i="4"/>
  <c r="R959" i="4"/>
  <c r="R902" i="4"/>
  <c r="R873" i="4"/>
  <c r="R860" i="4"/>
  <c r="R962" i="4"/>
  <c r="R927" i="4"/>
  <c r="R759" i="4"/>
  <c r="R689" i="4"/>
  <c r="R974" i="4"/>
  <c r="R855" i="4"/>
  <c r="R886" i="4"/>
  <c r="R3" i="4"/>
  <c r="R942" i="4"/>
  <c r="R905" i="4"/>
  <c r="R826" i="4"/>
  <c r="R782" i="4"/>
  <c r="R975" i="4"/>
  <c r="R822" i="4"/>
  <c r="R847" i="4"/>
  <c r="R789" i="4"/>
  <c r="R916" i="4"/>
  <c r="R658" i="4"/>
  <c r="R842" i="4"/>
  <c r="R657" i="4"/>
  <c r="R948" i="4"/>
  <c r="R870" i="4"/>
  <c r="R706" i="4"/>
  <c r="R940" i="4"/>
  <c r="R740" i="4"/>
  <c r="R965" i="4"/>
  <c r="R884" i="4"/>
  <c r="R802" i="4"/>
  <c r="R604" i="4"/>
  <c r="R820" i="4"/>
  <c r="R854" i="4"/>
  <c r="R775" i="4"/>
  <c r="R937" i="4"/>
  <c r="R815" i="4"/>
  <c r="R954" i="4"/>
  <c r="R791" i="4"/>
  <c r="R919" i="4"/>
  <c r="R809" i="4"/>
  <c r="R584" i="4"/>
  <c r="R934" i="4"/>
  <c r="R977" i="4"/>
  <c r="R957" i="4"/>
  <c r="R889" i="4"/>
  <c r="R953" i="4"/>
  <c r="R844" i="4"/>
  <c r="R868" i="4"/>
  <c r="R780" i="4"/>
  <c r="R798" i="4"/>
  <c r="R970" i="4"/>
  <c r="R955" i="4"/>
  <c r="R921" i="4"/>
  <c r="R804" i="4"/>
  <c r="R753" i="4"/>
  <c r="R641" i="4"/>
  <c r="R943" i="4"/>
  <c r="R767" i="4"/>
  <c r="R972" i="4"/>
  <c r="R918" i="4"/>
  <c r="R808" i="4"/>
  <c r="R754" i="4"/>
  <c r="R852" i="4"/>
  <c r="R756" i="4"/>
  <c r="R743" i="4"/>
  <c r="R615" i="4"/>
  <c r="R946" i="4"/>
  <c r="R837" i="4"/>
  <c r="R793" i="4"/>
  <c r="R892" i="4"/>
  <c r="R833" i="4"/>
  <c r="R876" i="4"/>
  <c r="R973" i="4"/>
  <c r="R895" i="4"/>
  <c r="R863" i="4"/>
  <c r="R971" i="4"/>
  <c r="R727" i="4"/>
  <c r="R924" i="4"/>
  <c r="R690" i="4"/>
  <c r="R908" i="4"/>
  <c r="R939" i="4"/>
  <c r="R800" i="4"/>
  <c r="R778" i="4"/>
  <c r="R774" i="4"/>
  <c r="R769" i="4"/>
  <c r="R911" i="4"/>
  <c r="R764" i="4"/>
  <c r="R951" i="4"/>
  <c r="R982" i="4"/>
  <c r="R879" i="4"/>
  <c r="AB678" i="4"/>
  <c r="AB437" i="4"/>
  <c r="AB790" i="4"/>
  <c r="AB314" i="4"/>
  <c r="AB751" i="4"/>
  <c r="AB691" i="4"/>
  <c r="AB527" i="4"/>
  <c r="AB895" i="4"/>
  <c r="AB841" i="4"/>
  <c r="AB629" i="4"/>
  <c r="Q910" i="4"/>
  <c r="Q978" i="4"/>
  <c r="Q878" i="4"/>
  <c r="Q985" i="4"/>
  <c r="Q947" i="4"/>
  <c r="Q883" i="4"/>
  <c r="Q983" i="4"/>
  <c r="Q841" i="4"/>
  <c r="Q52" i="4"/>
  <c r="Q116" i="4"/>
  <c r="Q57" i="4"/>
  <c r="Q121" i="4"/>
  <c r="Q62" i="4"/>
  <c r="Q126" i="4"/>
  <c r="Q56" i="4"/>
  <c r="Q120" i="4"/>
  <c r="Q91" i="4"/>
  <c r="Q178" i="4"/>
  <c r="Q138" i="4"/>
  <c r="Q199" i="4"/>
  <c r="Q129" i="4"/>
  <c r="Q15" i="4"/>
  <c r="Q71" i="4"/>
  <c r="Q13" i="4"/>
  <c r="Q115" i="4"/>
  <c r="Q194" i="4"/>
  <c r="Q250" i="4"/>
  <c r="Q155" i="4"/>
  <c r="Q207" i="4"/>
  <c r="Q271" i="4"/>
  <c r="Q152" i="4"/>
  <c r="Q111" i="4"/>
  <c r="Q209" i="4"/>
  <c r="Q9" i="4"/>
  <c r="Q197" i="4"/>
  <c r="Q216" i="4"/>
  <c r="Q300" i="4"/>
  <c r="Q26" i="4"/>
  <c r="Q269" i="4"/>
  <c r="Q200" i="4"/>
  <c r="Q307" i="4"/>
  <c r="Q195" i="4"/>
  <c r="Q201" i="4"/>
  <c r="Q348" i="4"/>
  <c r="Q405" i="4"/>
  <c r="Q330" i="4"/>
  <c r="Q402" i="4"/>
  <c r="Q296" i="4"/>
  <c r="Q383" i="4"/>
  <c r="Q325" i="4"/>
  <c r="Q309" i="4"/>
  <c r="Q368" i="4"/>
  <c r="Q364" i="4"/>
  <c r="Q463" i="4"/>
  <c r="Q527" i="4"/>
  <c r="Q591" i="4"/>
  <c r="Q377" i="4"/>
  <c r="Q468" i="4"/>
  <c r="Q532" i="4"/>
  <c r="Q260" i="4"/>
  <c r="Q406" i="4"/>
  <c r="Q465" i="4"/>
  <c r="Q529" i="4"/>
  <c r="Q294" i="4"/>
  <c r="Q356" i="4"/>
  <c r="Q333" i="4"/>
  <c r="Q851" i="4"/>
  <c r="Q931" i="4"/>
  <c r="Q862" i="4"/>
  <c r="Q967" i="4"/>
  <c r="Q897" i="4"/>
  <c r="Q976" i="4"/>
  <c r="Q913" i="4"/>
  <c r="Q830" i="4"/>
  <c r="Q839" i="4"/>
  <c r="Q932" i="4"/>
  <c r="Q60" i="4"/>
  <c r="Q124" i="4"/>
  <c r="Q65" i="4"/>
  <c r="Q5" i="4"/>
  <c r="Q70" i="4"/>
  <c r="Q134" i="4"/>
  <c r="Q64" i="4"/>
  <c r="Q4" i="4"/>
  <c r="Q107" i="4"/>
  <c r="Q21" i="4"/>
  <c r="Q143" i="4"/>
  <c r="Q18" i="4"/>
  <c r="Q131" i="4"/>
  <c r="Q31" i="4"/>
  <c r="Q87" i="4"/>
  <c r="Q95" i="4"/>
  <c r="Q135" i="4"/>
  <c r="Q196" i="4"/>
  <c r="Q258" i="4"/>
  <c r="Q161" i="4"/>
  <c r="Q215" i="4"/>
  <c r="Q279" i="4"/>
  <c r="Q169" i="4"/>
  <c r="Q133" i="4"/>
  <c r="Q217" i="4"/>
  <c r="Q45" i="4"/>
  <c r="Q211" i="4"/>
  <c r="Q232" i="4"/>
  <c r="Q305" i="4"/>
  <c r="Q61" i="4"/>
  <c r="Q280" i="4"/>
  <c r="Q220" i="4"/>
  <c r="Q315" i="4"/>
  <c r="Q206" i="4"/>
  <c r="Q256" i="4"/>
  <c r="Q350" i="4"/>
  <c r="Q413" i="4"/>
  <c r="Q341" i="4"/>
  <c r="Q410" i="4"/>
  <c r="Q332" i="4"/>
  <c r="Q391" i="4"/>
  <c r="Q336" i="4"/>
  <c r="Q314" i="4"/>
  <c r="Q376" i="4"/>
  <c r="Q380" i="4"/>
  <c r="Q471" i="4"/>
  <c r="Q535" i="4"/>
  <c r="Q599" i="4"/>
  <c r="Q393" i="4"/>
  <c r="Q476" i="4"/>
  <c r="Q540" i="4"/>
  <c r="Q292" i="4"/>
  <c r="Q412" i="4"/>
  <c r="Q473" i="4"/>
  <c r="Q537" i="4"/>
  <c r="Q308" i="4"/>
  <c r="Q372" i="4"/>
  <c r="Q995" i="4"/>
  <c r="Q670" i="4"/>
  <c r="Q795" i="4"/>
  <c r="Q961" i="4"/>
  <c r="Q817" i="4"/>
  <c r="Q828" i="4"/>
  <c r="Q10" i="4"/>
  <c r="Q68" i="4"/>
  <c r="Q8" i="4"/>
  <c r="Q73" i="4"/>
  <c r="Q14" i="4"/>
  <c r="Q78" i="4"/>
  <c r="Q7" i="4"/>
  <c r="Q72" i="4"/>
  <c r="Q6" i="4"/>
  <c r="Q123" i="4"/>
  <c r="Q37" i="4"/>
  <c r="Q151" i="4"/>
  <c r="Q34" i="4"/>
  <c r="Q140" i="4"/>
  <c r="Q47" i="4"/>
  <c r="Q103" i="4"/>
  <c r="Q127" i="4"/>
  <c r="Q142" i="4"/>
  <c r="Q205" i="4"/>
  <c r="Q266" i="4"/>
  <c r="Q166" i="4"/>
  <c r="Q223" i="4"/>
  <c r="Q287" i="4"/>
  <c r="Q174" i="4"/>
  <c r="Q153" i="4"/>
  <c r="Q225" i="4"/>
  <c r="Q93" i="4"/>
  <c r="Q219" i="4"/>
  <c r="Q248" i="4"/>
  <c r="Q313" i="4"/>
  <c r="Q150" i="4"/>
  <c r="Q291" i="4"/>
  <c r="Q236" i="4"/>
  <c r="Q323" i="4"/>
  <c r="Q222" i="4"/>
  <c r="Q268" i="4"/>
  <c r="Q357" i="4"/>
  <c r="Q421" i="4"/>
  <c r="Q352" i="4"/>
  <c r="Q130" i="4"/>
  <c r="Q334" i="4"/>
  <c r="Q399" i="4"/>
  <c r="Q106" i="4"/>
  <c r="Q319" i="4"/>
  <c r="Q384" i="4"/>
  <c r="Q396" i="4"/>
  <c r="Q479" i="4"/>
  <c r="Q543" i="4"/>
  <c r="Q607" i="4"/>
  <c r="Q409" i="4"/>
  <c r="Q484" i="4"/>
  <c r="Q548" i="4"/>
  <c r="Q327" i="4"/>
  <c r="Q423" i="4"/>
  <c r="Q481" i="4"/>
  <c r="Q545" i="4"/>
  <c r="Q344" i="4"/>
  <c r="Q388" i="4"/>
  <c r="Q991" i="4"/>
  <c r="Q987" i="4"/>
  <c r="Q603" i="4"/>
  <c r="Q980" i="4"/>
  <c r="Q954" i="4"/>
  <c r="Q780" i="4"/>
  <c r="Q884" i="4"/>
  <c r="Q819" i="4"/>
  <c r="Q969" i="4"/>
  <c r="Q12" i="4"/>
  <c r="Q76" i="4"/>
  <c r="Q17" i="4"/>
  <c r="Q81" i="4"/>
  <c r="Q22" i="4"/>
  <c r="Q86" i="4"/>
  <c r="Q16" i="4"/>
  <c r="Q80" i="4"/>
  <c r="Q11" i="4"/>
  <c r="Q136" i="4"/>
  <c r="Q53" i="4"/>
  <c r="Q159" i="4"/>
  <c r="Q50" i="4"/>
  <c r="Q148" i="4"/>
  <c r="Q63" i="4"/>
  <c r="Q119" i="4"/>
  <c r="Q145" i="4"/>
  <c r="Q158" i="4"/>
  <c r="Q210" i="4"/>
  <c r="Q67" i="4"/>
  <c r="Q171" i="4"/>
  <c r="Q231" i="4"/>
  <c r="Q295" i="4"/>
  <c r="Q179" i="4"/>
  <c r="Q177" i="4"/>
  <c r="Q233" i="4"/>
  <c r="Q125" i="4"/>
  <c r="Q227" i="4"/>
  <c r="Q264" i="4"/>
  <c r="Q321" i="4"/>
  <c r="Q203" i="4"/>
  <c r="Q302" i="4"/>
  <c r="Q252" i="4"/>
  <c r="Q99" i="4"/>
  <c r="Q238" i="4"/>
  <c r="Q312" i="4"/>
  <c r="Q365" i="4"/>
  <c r="Q429" i="4"/>
  <c r="Q362" i="4"/>
  <c r="Q228" i="4"/>
  <c r="Q343" i="4"/>
  <c r="Q407" i="4"/>
  <c r="Q262" i="4"/>
  <c r="Q324" i="4"/>
  <c r="Q392" i="4"/>
  <c r="Q417" i="4"/>
  <c r="Q487" i="4"/>
  <c r="Q551" i="4"/>
  <c r="Q615" i="4"/>
  <c r="Q419" i="4"/>
  <c r="Q492" i="4"/>
  <c r="Q556" i="4"/>
  <c r="Q340" i="4"/>
  <c r="Q432" i="4"/>
  <c r="Q489" i="4"/>
  <c r="Q553" i="4"/>
  <c r="Q355" i="4"/>
  <c r="Q404" i="4"/>
  <c r="Q369" i="4"/>
  <c r="Q988" i="4"/>
  <c r="Q986" i="4"/>
  <c r="Q915" i="4"/>
  <c r="Q950" i="4"/>
  <c r="Q750" i="4"/>
  <c r="Q916" i="4"/>
  <c r="Q958" i="4"/>
  <c r="Q865" i="4"/>
  <c r="Q881" i="4"/>
  <c r="Q791" i="4"/>
  <c r="Q963" i="4"/>
  <c r="Q802" i="4"/>
  <c r="Q900" i="4"/>
  <c r="Q20" i="4"/>
  <c r="Q84" i="4"/>
  <c r="Q25" i="4"/>
  <c r="Q89" i="4"/>
  <c r="Q30" i="4"/>
  <c r="Q94" i="4"/>
  <c r="Q24" i="4"/>
  <c r="Q88" i="4"/>
  <c r="Q27" i="4"/>
  <c r="Q146" i="4"/>
  <c r="Q69" i="4"/>
  <c r="Q167" i="4"/>
  <c r="Q66" i="4"/>
  <c r="Q156" i="4"/>
  <c r="Q79" i="4"/>
  <c r="Q132" i="4"/>
  <c r="Q160" i="4"/>
  <c r="Q163" i="4"/>
  <c r="Q218" i="4"/>
  <c r="Q74" i="4"/>
  <c r="Q176" i="4"/>
  <c r="Q239" i="4"/>
  <c r="Q51" i="4"/>
  <c r="Q189" i="4"/>
  <c r="Q182" i="4"/>
  <c r="Q241" i="4"/>
  <c r="Q137" i="4"/>
  <c r="Q235" i="4"/>
  <c r="Q267" i="4"/>
  <c r="Q329" i="4"/>
  <c r="Q213" i="4"/>
  <c r="Q310" i="4"/>
  <c r="Q273" i="4"/>
  <c r="Q184" i="4"/>
  <c r="Q254" i="4"/>
  <c r="Q317" i="4"/>
  <c r="Q373" i="4"/>
  <c r="Q437" i="4"/>
  <c r="Q370" i="4"/>
  <c r="Q237" i="4"/>
  <c r="Q354" i="4"/>
  <c r="Q212" i="4"/>
  <c r="Q275" i="4"/>
  <c r="Q326" i="4"/>
  <c r="Q400" i="4"/>
  <c r="Q428" i="4"/>
  <c r="Q495" i="4"/>
  <c r="Q671" i="4"/>
  <c r="Q992" i="4"/>
  <c r="Q990" i="4"/>
  <c r="Q867" i="4"/>
  <c r="Q899" i="4"/>
  <c r="Q894" i="4"/>
  <c r="Q3" i="4"/>
  <c r="Q737" i="4"/>
  <c r="Q943" i="4"/>
  <c r="Q952" i="4"/>
  <c r="Q772" i="4"/>
  <c r="Q28" i="4"/>
  <c r="Q92" i="4"/>
  <c r="Q33" i="4"/>
  <c r="Q97" i="4"/>
  <c r="Q38" i="4"/>
  <c r="Q102" i="4"/>
  <c r="Q32" i="4"/>
  <c r="Q96" i="4"/>
  <c r="Q43" i="4"/>
  <c r="Q154" i="4"/>
  <c r="Q85" i="4"/>
  <c r="Q175" i="4"/>
  <c r="Q82" i="4"/>
  <c r="Q164" i="4"/>
  <c r="Q23" i="4"/>
  <c r="Q141" i="4"/>
  <c r="Q165" i="4"/>
  <c r="Q168" i="4"/>
  <c r="Q226" i="4"/>
  <c r="Q109" i="4"/>
  <c r="Q181" i="4"/>
  <c r="Q247" i="4"/>
  <c r="Q58" i="4"/>
  <c r="Q35" i="4"/>
  <c r="Q193" i="4"/>
  <c r="Q249" i="4"/>
  <c r="Q147" i="4"/>
  <c r="Q243" i="4"/>
  <c r="Q278" i="4"/>
  <c r="Q337" i="4"/>
  <c r="Q229" i="4"/>
  <c r="Q318" i="4"/>
  <c r="Q282" i="4"/>
  <c r="Q214" i="4"/>
  <c r="Q274" i="4"/>
  <c r="Q322" i="4"/>
  <c r="Q381" i="4"/>
  <c r="Q290" i="4"/>
  <c r="Q378" i="4"/>
  <c r="Q244" i="4"/>
  <c r="Q359" i="4"/>
  <c r="Q221" i="4"/>
  <c r="Q286" i="4"/>
  <c r="Q335" i="4"/>
  <c r="Q408" i="4"/>
  <c r="Q439" i="4"/>
  <c r="Q503" i="4"/>
  <c r="Q993" i="4"/>
  <c r="Q686" i="4"/>
  <c r="Q989" i="4"/>
  <c r="Q974" i="4"/>
  <c r="Q926" i="4"/>
  <c r="Q756" i="4"/>
  <c r="Q113" i="4"/>
  <c r="Q112" i="4"/>
  <c r="Q191" i="4"/>
  <c r="Q157" i="4"/>
  <c r="Q139" i="4"/>
  <c r="Q77" i="4"/>
  <c r="Q259" i="4"/>
  <c r="Q190" i="4"/>
  <c r="Q339" i="4"/>
  <c r="Q283" i="4"/>
  <c r="Q360" i="4"/>
  <c r="Q567" i="4"/>
  <c r="Q444" i="4"/>
  <c r="Q572" i="4"/>
  <c r="Q441" i="4"/>
  <c r="Q569" i="4"/>
  <c r="Q288" i="4"/>
  <c r="Q342" i="4"/>
  <c r="Q379" i="4"/>
  <c r="Q450" i="4"/>
  <c r="Q514" i="4"/>
  <c r="Q420" i="4"/>
  <c r="Q544" i="4"/>
  <c r="Q620" i="4"/>
  <c r="Q688" i="4"/>
  <c r="Q752" i="4"/>
  <c r="Q816" i="4"/>
  <c r="Q509" i="4"/>
  <c r="Q611" i="4"/>
  <c r="Q677" i="4"/>
  <c r="Q741" i="4"/>
  <c r="Q446" i="4"/>
  <c r="Q574" i="4"/>
  <c r="Q642" i="4"/>
  <c r="Q706" i="4"/>
  <c r="Q770" i="4"/>
  <c r="Q539" i="4"/>
  <c r="Q488" i="4"/>
  <c r="Q451" i="4"/>
  <c r="Q578" i="4"/>
  <c r="Q643" i="4"/>
  <c r="Q707" i="4"/>
  <c r="Q612" i="4"/>
  <c r="Q745" i="4"/>
  <c r="Q836" i="4"/>
  <c r="Q901" i="4"/>
  <c r="Q965" i="4"/>
  <c r="Q678" i="4"/>
  <c r="Q771" i="4"/>
  <c r="Q850" i="4"/>
  <c r="Q914" i="4"/>
  <c r="Q606" i="4"/>
  <c r="Q727" i="4"/>
  <c r="Q789" i="4"/>
  <c r="Q863" i="4"/>
  <c r="Q927" i="4"/>
  <c r="Q592" i="4"/>
  <c r="Q485" i="4"/>
  <c r="Q673" i="4"/>
  <c r="Q520" i="4"/>
  <c r="Q684" i="4"/>
  <c r="Q801" i="4"/>
  <c r="Q872" i="4"/>
  <c r="Q936" i="4"/>
  <c r="Q971" i="4"/>
  <c r="Q891" i="4"/>
  <c r="Q810" i="4"/>
  <c r="Q813" i="4"/>
  <c r="Q767" i="4"/>
  <c r="Q36" i="4"/>
  <c r="Q46" i="4"/>
  <c r="Q59" i="4"/>
  <c r="Q98" i="4"/>
  <c r="Q192" i="4"/>
  <c r="Q187" i="4"/>
  <c r="Q202" i="4"/>
  <c r="Q289" i="4"/>
  <c r="Q284" i="4"/>
  <c r="Q389" i="4"/>
  <c r="Q367" i="4"/>
  <c r="Q281" i="4"/>
  <c r="Q575" i="4"/>
  <c r="Q452" i="4"/>
  <c r="Q580" i="4"/>
  <c r="Q449" i="4"/>
  <c r="Q577" i="4"/>
  <c r="Q303" i="4"/>
  <c r="Q366" i="4"/>
  <c r="Q395" i="4"/>
  <c r="Q458" i="4"/>
  <c r="Q522" i="4"/>
  <c r="Q431" i="4"/>
  <c r="Q560" i="4"/>
  <c r="Q632" i="4"/>
  <c r="Q696" i="4"/>
  <c r="Q760" i="4"/>
  <c r="Q824" i="4"/>
  <c r="Q525" i="4"/>
  <c r="Q622" i="4"/>
  <c r="Q685" i="4"/>
  <c r="Q749" i="4"/>
  <c r="Q462" i="4"/>
  <c r="Q582" i="4"/>
  <c r="Q650" i="4"/>
  <c r="Q714" i="4"/>
  <c r="Q418" i="4"/>
  <c r="Q555" i="4"/>
  <c r="Q504" i="4"/>
  <c r="Q467" i="4"/>
  <c r="Q585" i="4"/>
  <c r="Q651" i="4"/>
  <c r="Q715" i="4"/>
  <c r="Q633" i="4"/>
  <c r="Q763" i="4"/>
  <c r="Q845" i="4"/>
  <c r="Q909" i="4"/>
  <c r="Q973" i="4"/>
  <c r="Q694" i="4"/>
  <c r="Q785" i="4"/>
  <c r="Q858" i="4"/>
  <c r="Q922" i="4"/>
  <c r="Q617" i="4"/>
  <c r="Q743" i="4"/>
  <c r="Q798" i="4"/>
  <c r="Q871" i="4"/>
  <c r="Q935" i="4"/>
  <c r="Q628" i="4"/>
  <c r="Q517" i="4"/>
  <c r="Q689" i="4"/>
  <c r="Q502" i="4"/>
  <c r="Q700" i="4"/>
  <c r="Q812" i="4"/>
  <c r="Q880" i="4"/>
  <c r="Q939" i="4"/>
  <c r="Q777" i="4"/>
  <c r="Q994" i="4"/>
  <c r="Q929" i="4"/>
  <c r="Q849" i="4"/>
  <c r="Q44" i="4"/>
  <c r="Q54" i="4"/>
  <c r="Q75" i="4"/>
  <c r="Q114" i="4"/>
  <c r="Q83" i="4"/>
  <c r="Q198" i="4"/>
  <c r="Q204" i="4"/>
  <c r="Q298" i="4"/>
  <c r="Q293" i="4"/>
  <c r="Q397" i="4"/>
  <c r="Q375" i="4"/>
  <c r="Q347" i="4"/>
  <c r="Q583" i="4"/>
  <c r="Q460" i="4"/>
  <c r="Q224" i="4"/>
  <c r="Q457" i="4"/>
  <c r="Q144" i="4"/>
  <c r="Q316" i="4"/>
  <c r="Q382" i="4"/>
  <c r="Q411" i="4"/>
  <c r="Q466" i="4"/>
  <c r="Q530" i="4"/>
  <c r="Q448" i="4"/>
  <c r="Q576" i="4"/>
  <c r="Q640" i="4"/>
  <c r="Q704" i="4"/>
  <c r="Q768" i="4"/>
  <c r="Q832" i="4"/>
  <c r="Q541" i="4"/>
  <c r="Q629" i="4"/>
  <c r="Q693" i="4"/>
  <c r="Q757" i="4"/>
  <c r="Q478" i="4"/>
  <c r="Q593" i="4"/>
  <c r="Q658" i="4"/>
  <c r="Q722" i="4"/>
  <c r="Q443" i="4"/>
  <c r="Q571" i="4"/>
  <c r="Q422" i="4"/>
  <c r="Q483" i="4"/>
  <c r="Q594" i="4"/>
  <c r="Q659" i="4"/>
  <c r="Q723" i="4"/>
  <c r="Q649" i="4"/>
  <c r="Q783" i="4"/>
  <c r="Q853" i="4"/>
  <c r="Q917" i="4"/>
  <c r="Q981" i="4"/>
  <c r="Q710" i="4"/>
  <c r="Q796" i="4"/>
  <c r="Q866" i="4"/>
  <c r="Q930" i="4"/>
  <c r="Q631" i="4"/>
  <c r="Q759" i="4"/>
  <c r="Q809" i="4"/>
  <c r="Q879" i="4"/>
  <c r="Q454" i="4"/>
  <c r="Q644" i="4"/>
  <c r="Q534" i="4"/>
  <c r="Q705" i="4"/>
  <c r="Q590" i="4"/>
  <c r="Q716" i="4"/>
  <c r="Q823" i="4"/>
  <c r="Q888" i="4"/>
  <c r="Q982" i="4"/>
  <c r="Q859" i="4"/>
  <c r="Q956" i="4"/>
  <c r="Q100" i="4"/>
  <c r="Q110" i="4"/>
  <c r="Q162" i="4"/>
  <c r="Q172" i="4"/>
  <c r="Q173" i="4"/>
  <c r="Q255" i="4"/>
  <c r="Q257" i="4"/>
  <c r="Q345" i="4"/>
  <c r="Q230" i="4"/>
  <c r="Q299" i="4"/>
  <c r="Q246" i="4"/>
  <c r="Q447" i="4"/>
  <c r="Q623" i="4"/>
  <c r="Q500" i="4"/>
  <c r="Q351" i="4"/>
  <c r="Q497" i="4"/>
  <c r="Q371" i="4"/>
  <c r="Q338" i="4"/>
  <c r="Q398" i="4"/>
  <c r="Q415" i="4"/>
  <c r="Q474" i="4"/>
  <c r="Q538" i="4"/>
  <c r="Q464" i="4"/>
  <c r="Q581" i="4"/>
  <c r="Q648" i="4"/>
  <c r="Q712" i="4"/>
  <c r="Q776" i="4"/>
  <c r="Q840" i="4"/>
  <c r="Q557" i="4"/>
  <c r="Q637" i="4"/>
  <c r="Q701" i="4"/>
  <c r="Q765" i="4"/>
  <c r="Q494" i="4"/>
  <c r="Q602" i="4"/>
  <c r="Q666" i="4"/>
  <c r="Q730" i="4"/>
  <c r="Q459" i="4"/>
  <c r="Q584" i="4"/>
  <c r="Q433" i="4"/>
  <c r="Q499" i="4"/>
  <c r="Q596" i="4"/>
  <c r="Q667" i="4"/>
  <c r="Q731" i="4"/>
  <c r="Q665" i="4"/>
  <c r="Q794" i="4"/>
  <c r="Q861" i="4"/>
  <c r="Q925" i="4"/>
  <c r="Q565" i="4"/>
  <c r="Q726" i="4"/>
  <c r="Q807" i="4"/>
  <c r="Q874" i="4"/>
  <c r="Q938" i="4"/>
  <c r="Q647" i="4"/>
  <c r="Q764" i="4"/>
  <c r="Q820" i="4"/>
  <c r="Q887" i="4"/>
  <c r="Q470" i="4"/>
  <c r="Q660" i="4"/>
  <c r="Q552" i="4"/>
  <c r="Q721" i="4"/>
  <c r="Q608" i="4"/>
  <c r="Q732" i="4"/>
  <c r="Q834" i="4"/>
  <c r="Q896" i="4"/>
  <c r="Q951" i="4"/>
  <c r="Q907" i="4"/>
  <c r="Q799" i="4"/>
  <c r="Q835" i="4"/>
  <c r="Q108" i="4"/>
  <c r="Q118" i="4"/>
  <c r="Q170" i="4"/>
  <c r="Q180" i="4"/>
  <c r="Q185" i="4"/>
  <c r="Q263" i="4"/>
  <c r="Q265" i="4"/>
  <c r="Q353" i="4"/>
  <c r="Q19" i="4"/>
  <c r="Q320" i="4"/>
  <c r="Q297" i="4"/>
  <c r="Q455" i="4"/>
  <c r="Q306" i="4"/>
  <c r="Q508" i="4"/>
  <c r="Q358" i="4"/>
  <c r="Q505" i="4"/>
  <c r="Q387" i="4"/>
  <c r="Q349" i="4"/>
  <c r="Q240" i="4"/>
  <c r="Q424" i="4"/>
  <c r="Q482" i="4"/>
  <c r="Q546" i="4"/>
  <c r="Q480" i="4"/>
  <c r="Q587" i="4"/>
  <c r="Q656" i="4"/>
  <c r="Q720" i="4"/>
  <c r="Q852" i="4"/>
  <c r="Q972" i="4"/>
  <c r="Q945" i="4"/>
  <c r="Q868" i="4"/>
  <c r="Q49" i="4"/>
  <c r="Q48" i="4"/>
  <c r="Q117" i="4"/>
  <c r="Q55" i="4"/>
  <c r="Q242" i="4"/>
  <c r="Q122" i="4"/>
  <c r="Q188" i="4"/>
  <c r="Q261" i="4"/>
  <c r="Q285" i="4"/>
  <c r="Q394" i="4"/>
  <c r="Q304" i="4"/>
  <c r="Q519" i="4"/>
  <c r="Q361" i="4"/>
  <c r="Q524" i="4"/>
  <c r="Q390" i="4"/>
  <c r="Q521" i="4"/>
  <c r="Q277" i="4"/>
  <c r="Q401" i="4"/>
  <c r="Q311" i="4"/>
  <c r="Q435" i="4"/>
  <c r="Q498" i="4"/>
  <c r="Q562" i="4"/>
  <c r="Q512" i="4"/>
  <c r="Q609" i="4"/>
  <c r="Q672" i="4"/>
  <c r="Q736" i="4"/>
  <c r="Q101" i="4"/>
  <c r="Q186" i="4"/>
  <c r="Q301" i="4"/>
  <c r="Q374" i="4"/>
  <c r="Q270" i="4"/>
  <c r="Q496" i="4"/>
  <c r="Q784" i="4"/>
  <c r="Q573" i="4"/>
  <c r="Q709" i="4"/>
  <c r="Q510" i="4"/>
  <c r="Q674" i="4"/>
  <c r="Q475" i="4"/>
  <c r="Q453" i="4"/>
  <c r="Q605" i="4"/>
  <c r="Q739" i="4"/>
  <c r="Q803" i="4"/>
  <c r="Q933" i="4"/>
  <c r="Q742" i="4"/>
  <c r="Q882" i="4"/>
  <c r="Q663" i="4"/>
  <c r="Q831" i="4"/>
  <c r="Q533" i="4"/>
  <c r="Q610" i="4"/>
  <c r="Q619" i="4"/>
  <c r="Q843" i="4"/>
  <c r="Q735" i="4"/>
  <c r="Q934" i="4"/>
  <c r="Q718" i="4"/>
  <c r="Q614" i="4"/>
  <c r="Q183" i="4"/>
  <c r="Q251" i="4"/>
  <c r="Q346" i="4"/>
  <c r="Q434" i="4"/>
  <c r="Q363" i="4"/>
  <c r="Q528" i="4"/>
  <c r="Q792" i="4"/>
  <c r="Q579" i="4"/>
  <c r="Q717" i="4"/>
  <c r="Q526" i="4"/>
  <c r="Q682" i="4"/>
  <c r="Q491" i="4"/>
  <c r="Q416" i="4"/>
  <c r="Q616" i="4"/>
  <c r="Q747" i="4"/>
  <c r="Q805" i="4"/>
  <c r="Q941" i="4"/>
  <c r="Q758" i="4"/>
  <c r="Q890" i="4"/>
  <c r="Q679" i="4"/>
  <c r="Q842" i="4"/>
  <c r="Q550" i="4"/>
  <c r="Q621" i="4"/>
  <c r="Q636" i="4"/>
  <c r="Q848" i="4"/>
  <c r="Q687" i="4"/>
  <c r="Q806" i="4"/>
  <c r="Q39" i="4"/>
  <c r="Q245" i="4"/>
  <c r="Q511" i="4"/>
  <c r="Q513" i="4"/>
  <c r="Q426" i="4"/>
  <c r="Q598" i="4"/>
  <c r="Q800" i="4"/>
  <c r="Q589" i="4"/>
  <c r="Q725" i="4"/>
  <c r="Q542" i="4"/>
  <c r="Q690" i="4"/>
  <c r="Q507" i="4"/>
  <c r="Q427" i="4"/>
  <c r="Q627" i="4"/>
  <c r="Q755" i="4"/>
  <c r="Q814" i="4"/>
  <c r="Q949" i="4"/>
  <c r="Q761" i="4"/>
  <c r="Q898" i="4"/>
  <c r="Q695" i="4"/>
  <c r="Q847" i="4"/>
  <c r="Q568" i="4"/>
  <c r="Q641" i="4"/>
  <c r="Q652" i="4"/>
  <c r="Q856" i="4"/>
  <c r="Q788" i="4"/>
  <c r="Q846" i="4"/>
  <c r="Q149" i="4"/>
  <c r="Q29" i="4"/>
  <c r="Q559" i="4"/>
  <c r="Q561" i="4"/>
  <c r="Q442" i="4"/>
  <c r="Q618" i="4"/>
  <c r="Q808" i="4"/>
  <c r="Q600" i="4"/>
  <c r="Q733" i="4"/>
  <c r="Q558" i="4"/>
  <c r="Q698" i="4"/>
  <c r="Q523" i="4"/>
  <c r="Q438" i="4"/>
  <c r="Q635" i="4"/>
  <c r="Q586" i="4"/>
  <c r="Q825" i="4"/>
  <c r="Q957" i="4"/>
  <c r="Q766" i="4"/>
  <c r="Q906" i="4"/>
  <c r="Q711" i="4"/>
  <c r="Q855" i="4"/>
  <c r="Q588" i="4"/>
  <c r="Q657" i="4"/>
  <c r="Q668" i="4"/>
  <c r="Q864" i="4"/>
  <c r="Q41" i="4"/>
  <c r="Q234" i="4"/>
  <c r="Q276" i="4"/>
  <c r="Q331" i="4"/>
  <c r="Q403" i="4"/>
  <c r="Q490" i="4"/>
  <c r="Q664" i="4"/>
  <c r="Q445" i="4"/>
  <c r="Q645" i="4"/>
  <c r="Q773" i="4"/>
  <c r="Q604" i="4"/>
  <c r="Q738" i="4"/>
  <c r="Q595" i="4"/>
  <c r="Q515" i="4"/>
  <c r="Q675" i="4"/>
  <c r="Q681" i="4"/>
  <c r="Q869" i="4"/>
  <c r="Q601" i="4"/>
  <c r="Q818" i="4"/>
  <c r="Q469" i="4"/>
  <c r="Q769" i="4"/>
  <c r="Q895" i="4"/>
  <c r="Q676" i="4"/>
  <c r="Q486" i="4"/>
  <c r="Q748" i="4"/>
  <c r="Q904" i="4"/>
  <c r="Q105" i="4"/>
  <c r="Q128" i="4"/>
  <c r="Q328" i="4"/>
  <c r="Q430" i="4"/>
  <c r="Q208" i="4"/>
  <c r="Q506" i="4"/>
  <c r="Q680" i="4"/>
  <c r="Q461" i="4"/>
  <c r="Q653" i="4"/>
  <c r="Q414" i="4"/>
  <c r="Q613" i="4"/>
  <c r="Q746" i="4"/>
  <c r="Q440" i="4"/>
  <c r="Q531" i="4"/>
  <c r="Q683" i="4"/>
  <c r="Q697" i="4"/>
  <c r="Q877" i="4"/>
  <c r="Q630" i="4"/>
  <c r="Q827" i="4"/>
  <c r="Q549" i="4"/>
  <c r="Q774" i="4"/>
  <c r="Q903" i="4"/>
  <c r="Q692" i="4"/>
  <c r="Q518" i="4"/>
  <c r="Q779" i="4"/>
  <c r="Q912" i="4"/>
  <c r="Q962" i="4"/>
  <c r="Q40" i="4"/>
  <c r="Q90" i="4"/>
  <c r="Q386" i="4"/>
  <c r="Q516" i="4"/>
  <c r="Q385" i="4"/>
  <c r="Q554" i="4"/>
  <c r="Q728" i="4"/>
  <c r="Q477" i="4"/>
  <c r="Q661" i="4"/>
  <c r="Q425" i="4"/>
  <c r="Q624" i="4"/>
  <c r="Q754" i="4"/>
  <c r="Q456" i="4"/>
  <c r="Q547" i="4"/>
  <c r="Q691" i="4"/>
  <c r="Q713" i="4"/>
  <c r="Q885" i="4"/>
  <c r="Q646" i="4"/>
  <c r="Q829" i="4"/>
  <c r="Q566" i="4"/>
  <c r="Q778" i="4"/>
  <c r="Q911" i="4"/>
  <c r="Q708" i="4"/>
  <c r="Q536" i="4"/>
  <c r="Q781" i="4"/>
  <c r="Q920" i="4"/>
  <c r="Q960" i="4"/>
  <c r="Q923" i="4"/>
  <c r="Q493" i="4"/>
  <c r="Q729" i="4"/>
  <c r="Q501" i="4"/>
  <c r="Q821" i="4"/>
  <c r="Q968" i="4"/>
  <c r="Q870" i="4"/>
  <c r="Q775" i="4"/>
  <c r="Q104" i="4"/>
  <c r="Q669" i="4"/>
  <c r="Q893" i="4"/>
  <c r="Q790" i="4"/>
  <c r="Q42" i="4"/>
  <c r="Q436" i="4"/>
  <c r="Q662" i="4"/>
  <c r="Q928" i="4"/>
  <c r="Q272" i="4"/>
  <c r="Q634" i="4"/>
  <c r="Q838" i="4"/>
  <c r="Q751" i="4"/>
  <c r="Q564" i="4"/>
  <c r="Q762" i="4"/>
  <c r="Q597" i="4"/>
  <c r="Q253" i="4"/>
  <c r="Q472" i="4"/>
  <c r="Q787" i="4"/>
  <c r="Q570" i="4"/>
  <c r="Q563" i="4"/>
  <c r="Q919" i="4"/>
  <c r="Q875" i="4"/>
  <c r="Q744" i="4"/>
  <c r="Q699" i="4"/>
  <c r="Q724" i="4"/>
  <c r="Q786" i="4"/>
  <c r="Q734" i="4"/>
  <c r="Q905" i="4"/>
  <c r="Q826" i="4"/>
  <c r="Q703" i="4"/>
  <c r="Q977" i="4"/>
  <c r="Q944" i="4"/>
  <c r="Q889" i="4"/>
  <c r="Q793" i="4"/>
  <c r="Q753" i="4"/>
  <c r="Q876" i="4"/>
  <c r="Q822" i="4"/>
  <c r="Q719" i="4"/>
  <c r="Q942" i="4"/>
  <c r="Q857" i="4"/>
  <c r="Q975" i="4"/>
  <c r="Q924" i="4"/>
  <c r="Q902" i="4"/>
  <c r="Q940" i="4"/>
  <c r="Q639" i="4"/>
  <c r="Q979" i="4"/>
  <c r="Q959" i="4"/>
  <c r="Q854" i="4"/>
  <c r="Q654" i="4"/>
  <c r="Q873" i="4"/>
  <c r="Q655" i="4"/>
  <c r="Q886" i="4"/>
  <c r="Q948" i="4"/>
  <c r="Q918" i="4"/>
  <c r="Q797" i="4"/>
  <c r="Q970" i="4"/>
  <c r="Q946" i="4"/>
  <c r="Q833" i="4"/>
  <c r="Q740" i="4"/>
  <c r="Q625" i="4"/>
  <c r="Q937" i="4"/>
  <c r="Q815" i="4"/>
  <c r="Q953" i="4"/>
  <c r="Q892" i="4"/>
  <c r="Q860" i="4"/>
  <c r="Q966" i="4"/>
  <c r="Q804" i="4"/>
  <c r="Q921" i="4"/>
  <c r="Q955" i="4"/>
  <c r="Q782" i="4"/>
  <c r="Q626" i="4"/>
  <c r="Q837" i="4"/>
  <c r="Q908" i="4"/>
  <c r="Q638" i="4"/>
  <c r="Q844" i="4"/>
  <c r="Q964" i="4"/>
  <c r="Q811" i="4"/>
  <c r="Q702" i="4"/>
  <c r="Q984" i="4"/>
  <c r="AB743" i="4"/>
  <c r="AB413" i="4"/>
  <c r="AB878" i="4"/>
  <c r="AB750" i="4"/>
  <c r="AB879" i="4"/>
  <c r="AB755" i="4"/>
  <c r="AB630" i="4"/>
  <c r="AB745" i="4"/>
  <c r="AB495" i="4"/>
  <c r="AB399" i="4"/>
  <c r="P986" i="4"/>
  <c r="P896" i="4"/>
  <c r="P3" i="4"/>
  <c r="P974" i="4"/>
  <c r="P910" i="4"/>
  <c r="P824" i="4"/>
  <c r="P926" i="4"/>
  <c r="P619" i="4"/>
  <c r="P849" i="4"/>
  <c r="P683" i="4"/>
  <c r="P945" i="4"/>
  <c r="P990" i="4"/>
  <c r="P859" i="4"/>
  <c r="P834" i="4"/>
  <c r="P835" i="4"/>
  <c r="P823" i="4"/>
  <c r="P928" i="4"/>
  <c r="P812" i="4"/>
  <c r="P982" i="4"/>
  <c r="P848" i="4"/>
  <c r="P994" i="4"/>
  <c r="P806" i="4"/>
  <c r="P784" i="4"/>
  <c r="P891" i="4"/>
  <c r="P967" i="4"/>
  <c r="P810" i="4"/>
  <c r="P960" i="4"/>
  <c r="P976" i="4"/>
  <c r="P913" i="4"/>
  <c r="P839" i="4"/>
  <c r="P965" i="4"/>
  <c r="P971" i="4"/>
  <c r="P878" i="4"/>
  <c r="P894" i="4"/>
  <c r="P817" i="4"/>
  <c r="P912" i="4"/>
  <c r="P828" i="4"/>
  <c r="P594" i="4"/>
  <c r="P987" i="4"/>
  <c r="P939" i="4"/>
  <c r="P941" i="4"/>
  <c r="P929" i="4"/>
  <c r="P635" i="4"/>
  <c r="P864" i="4"/>
  <c r="P949" i="4"/>
  <c r="P750" i="4"/>
  <c r="P958" i="4"/>
  <c r="P969" i="4"/>
  <c r="P991" i="4"/>
  <c r="P989" i="4"/>
  <c r="P875" i="4"/>
  <c r="P985" i="4"/>
  <c r="P947" i="4"/>
  <c r="P699" i="4"/>
  <c r="P881" i="4"/>
  <c r="P788" i="4"/>
  <c r="P963" i="4"/>
  <c r="P801" i="4"/>
  <c r="P992" i="4"/>
  <c r="P956" i="4"/>
  <c r="P799" i="4"/>
  <c r="P777" i="4"/>
  <c r="P923" i="4"/>
  <c r="P865" i="4"/>
  <c r="P795" i="4"/>
  <c r="P907" i="4"/>
  <c r="P980" i="4"/>
  <c r="P862" i="4"/>
  <c r="P984" i="4"/>
  <c r="P888" i="4"/>
  <c r="P732" i="4"/>
  <c r="P636" i="4"/>
  <c r="P988" i="4"/>
  <c r="P897" i="4"/>
  <c r="P731" i="4"/>
  <c r="P953" i="4"/>
  <c r="P936" i="4"/>
  <c r="P832" i="4"/>
  <c r="P995" i="4"/>
  <c r="P846" i="4"/>
  <c r="P737" i="4"/>
  <c r="P856" i="4"/>
  <c r="P608" i="4"/>
  <c r="P993" i="4"/>
  <c r="P684" i="4"/>
  <c r="P951" i="4"/>
  <c r="P952" i="4"/>
  <c r="P904" i="4"/>
  <c r="P700" i="4"/>
  <c r="P779" i="4"/>
  <c r="P981" i="4"/>
  <c r="P883" i="4"/>
  <c r="P830" i="4"/>
  <c r="P880" i="4"/>
  <c r="P975" i="4"/>
  <c r="P973" i="4"/>
  <c r="P843" i="4"/>
  <c r="P964" i="4"/>
  <c r="P590" i="4"/>
  <c r="P872" i="4"/>
  <c r="P760" i="4"/>
  <c r="P950" i="4"/>
  <c r="P899" i="4"/>
  <c r="P841" i="4"/>
  <c r="P808" i="4"/>
  <c r="P920" i="4"/>
  <c r="P972" i="4"/>
  <c r="P599" i="4"/>
  <c r="P979" i="4"/>
  <c r="P854" i="4"/>
  <c r="P65" i="4"/>
  <c r="P10" i="4"/>
  <c r="P62" i="4"/>
  <c r="P126" i="4"/>
  <c r="P67" i="4"/>
  <c r="P578" i="4"/>
  <c r="P918" i="4"/>
  <c r="P33" i="4"/>
  <c r="P105" i="4"/>
  <c r="P46" i="4"/>
  <c r="P118" i="4"/>
  <c r="P75" i="4"/>
  <c r="P139" i="4"/>
  <c r="P53" i="4"/>
  <c r="P117" i="4"/>
  <c r="P88" i="4"/>
  <c r="P175" i="4"/>
  <c r="P129" i="4"/>
  <c r="P196" i="4"/>
  <c r="P111" i="4"/>
  <c r="P12" i="4"/>
  <c r="P68" i="4"/>
  <c r="P48" i="4"/>
  <c r="P173" i="4"/>
  <c r="P96" i="4"/>
  <c r="P198" i="4"/>
  <c r="P263" i="4"/>
  <c r="P179" i="4"/>
  <c r="P252" i="4"/>
  <c r="P103" i="4"/>
  <c r="P124" i="4"/>
  <c r="P238" i="4"/>
  <c r="P162" i="4"/>
  <c r="P240" i="4"/>
  <c r="P213" i="4"/>
  <c r="P310" i="4"/>
  <c r="P226" i="4"/>
  <c r="P315" i="4"/>
  <c r="P275" i="4"/>
  <c r="P211" i="4"/>
  <c r="P278" i="4"/>
  <c r="P290" i="4"/>
  <c r="P386" i="4"/>
  <c r="P237" i="4"/>
  <c r="P359" i="4"/>
  <c r="P192" i="4"/>
  <c r="P356" i="4"/>
  <c r="P259" i="4"/>
  <c r="P243" i="4"/>
  <c r="P357" i="4"/>
  <c r="P313" i="4"/>
  <c r="P419" i="4"/>
  <c r="P492" i="4"/>
  <c r="P556" i="4"/>
  <c r="P620" i="4"/>
  <c r="P412" i="4"/>
  <c r="P473" i="4"/>
  <c r="P537" i="4"/>
  <c r="P321" i="4"/>
  <c r="P436" i="4"/>
  <c r="P502" i="4"/>
  <c r="P566" i="4"/>
  <c r="P400" i="4"/>
  <c r="P349" i="4"/>
  <c r="P398" i="4"/>
  <c r="P411" i="4"/>
  <c r="P428" i="4"/>
  <c r="P487" i="4"/>
  <c r="P551" i="4"/>
  <c r="P509" i="4"/>
  <c r="P611" i="4"/>
  <c r="P677" i="4"/>
  <c r="P741" i="4"/>
  <c r="P805" i="4"/>
  <c r="P442" i="4"/>
  <c r="P570" i="4"/>
  <c r="P650" i="4"/>
  <c r="P714" i="4"/>
  <c r="P443" i="4"/>
  <c r="P571" i="4"/>
  <c r="P639" i="4"/>
  <c r="P703" i="4"/>
  <c r="P767" i="4"/>
  <c r="P536" i="4"/>
  <c r="P469" i="4"/>
  <c r="P431" i="4"/>
  <c r="P560" i="4"/>
  <c r="P632" i="4"/>
  <c r="P696" i="4"/>
  <c r="P466" i="4"/>
  <c r="P662" i="4"/>
  <c r="P766" i="4"/>
  <c r="P838" i="4"/>
  <c r="P906" i="4"/>
  <c r="P970" i="4"/>
  <c r="P627" i="4"/>
  <c r="P755" i="4"/>
  <c r="P809" i="4"/>
  <c r="P871" i="4"/>
  <c r="P935" i="4"/>
  <c r="P644" i="4"/>
  <c r="P772" i="4"/>
  <c r="P844" i="4"/>
  <c r="P908" i="4"/>
  <c r="P621" i="4"/>
  <c r="P583" i="4"/>
  <c r="P702" i="4"/>
  <c r="P649" i="4"/>
  <c r="P768" i="4"/>
  <c r="P845" i="4"/>
  <c r="P909" i="4"/>
  <c r="P977" i="4"/>
  <c r="P793" i="4"/>
  <c r="P562" i="4"/>
  <c r="P790" i="4"/>
  <c r="P867" i="4"/>
  <c r="P959" i="4"/>
  <c r="P886" i="4"/>
  <c r="P652" i="4"/>
  <c r="P41" i="4"/>
  <c r="P113" i="4"/>
  <c r="P54" i="4"/>
  <c r="P11" i="4"/>
  <c r="P83" i="4"/>
  <c r="P7" i="4"/>
  <c r="P61" i="4"/>
  <c r="P125" i="4"/>
  <c r="P104" i="4"/>
  <c r="P18" i="4"/>
  <c r="P140" i="4"/>
  <c r="P204" i="4"/>
  <c r="P127" i="4"/>
  <c r="P28" i="4"/>
  <c r="P84" i="4"/>
  <c r="P55" i="4"/>
  <c r="P178" i="4"/>
  <c r="P128" i="4"/>
  <c r="P207" i="4"/>
  <c r="P16" i="4"/>
  <c r="P189" i="4"/>
  <c r="P260" i="4"/>
  <c r="P132" i="4"/>
  <c r="P150" i="4"/>
  <c r="P246" i="4"/>
  <c r="P190" i="4"/>
  <c r="P248" i="4"/>
  <c r="P229" i="4"/>
  <c r="P318" i="4"/>
  <c r="P242" i="4"/>
  <c r="P323" i="4"/>
  <c r="P286" i="4"/>
  <c r="P227" i="4"/>
  <c r="P287" i="4"/>
  <c r="P299" i="4"/>
  <c r="P394" i="4"/>
  <c r="P250" i="4"/>
  <c r="P367" i="4"/>
  <c r="P202" i="4"/>
  <c r="P364" i="4"/>
  <c r="P277" i="4"/>
  <c r="P298" i="4"/>
  <c r="P365" i="4"/>
  <c r="P319" i="4"/>
  <c r="P430" i="4"/>
  <c r="P500" i="4"/>
  <c r="P564" i="4"/>
  <c r="P241" i="4"/>
  <c r="P421" i="4"/>
  <c r="P481" i="4"/>
  <c r="P545" i="4"/>
  <c r="P344" i="4"/>
  <c r="P446" i="4"/>
  <c r="P510" i="4"/>
  <c r="P574" i="4"/>
  <c r="P266" i="4"/>
  <c r="P369" i="4"/>
  <c r="P270" i="4"/>
  <c r="P281" i="4"/>
  <c r="P437" i="4"/>
  <c r="P495" i="4"/>
  <c r="P559" i="4"/>
  <c r="P525" i="4"/>
  <c r="P622" i="4"/>
  <c r="P685" i="4"/>
  <c r="P749" i="4"/>
  <c r="P813" i="4"/>
  <c r="P458" i="4"/>
  <c r="P591" i="4"/>
  <c r="P658" i="4"/>
  <c r="P722" i="4"/>
  <c r="P459" i="4"/>
  <c r="P584" i="4"/>
  <c r="P647" i="4"/>
  <c r="P711" i="4"/>
  <c r="P429" i="4"/>
  <c r="P552" i="4"/>
  <c r="P485" i="4"/>
  <c r="P448" i="4"/>
  <c r="P576" i="4"/>
  <c r="P640" i="4"/>
  <c r="P704" i="4"/>
  <c r="P530" i="4"/>
  <c r="P678" i="4"/>
  <c r="P771" i="4"/>
  <c r="P850" i="4"/>
  <c r="P914" i="4"/>
  <c r="P978" i="4"/>
  <c r="P643" i="4"/>
  <c r="P764" i="4"/>
  <c r="P820" i="4"/>
  <c r="P879" i="4"/>
  <c r="P943" i="4"/>
  <c r="P660" i="4"/>
  <c r="P780" i="4"/>
  <c r="P852" i="4"/>
  <c r="P916" i="4"/>
  <c r="P641" i="4"/>
  <c r="P603" i="4"/>
  <c r="P718" i="4"/>
  <c r="P665" i="4"/>
  <c r="P783" i="4"/>
  <c r="P853" i="4"/>
  <c r="P917" i="4"/>
  <c r="P873" i="4"/>
  <c r="P753" i="4"/>
  <c r="P983" i="4"/>
  <c r="P961" i="4"/>
  <c r="P819" i="4"/>
  <c r="P957" i="4"/>
  <c r="P786" i="4"/>
  <c r="P49" i="4"/>
  <c r="P121" i="4"/>
  <c r="P70" i="4"/>
  <c r="P19" i="4"/>
  <c r="P91" i="4"/>
  <c r="P4" i="4"/>
  <c r="P69" i="4"/>
  <c r="P9" i="4"/>
  <c r="P120" i="4"/>
  <c r="P34" i="4"/>
  <c r="P148" i="4"/>
  <c r="P15" i="4"/>
  <c r="P133" i="4"/>
  <c r="P44" i="4"/>
  <c r="P100" i="4"/>
  <c r="P108" i="4"/>
  <c r="P183" i="4"/>
  <c r="P155" i="4"/>
  <c r="P215" i="4"/>
  <c r="P23" i="4"/>
  <c r="P200" i="4"/>
  <c r="P268" i="4"/>
  <c r="P149" i="4"/>
  <c r="P184" i="4"/>
  <c r="P254" i="4"/>
  <c r="P199" i="4"/>
  <c r="P256" i="4"/>
  <c r="P245" i="4"/>
  <c r="P326" i="4"/>
  <c r="P258" i="4"/>
  <c r="P64" i="4"/>
  <c r="P295" i="4"/>
  <c r="P112" i="4"/>
  <c r="P289" i="4"/>
  <c r="P330" i="4"/>
  <c r="P402" i="4"/>
  <c r="P272" i="4"/>
  <c r="P375" i="4"/>
  <c r="P221" i="4"/>
  <c r="P372" i="4"/>
  <c r="P288" i="4"/>
  <c r="P317" i="4"/>
  <c r="P373" i="4"/>
  <c r="P331" i="4"/>
  <c r="P444" i="4"/>
  <c r="P508" i="4"/>
  <c r="P572" i="4"/>
  <c r="P340" i="4"/>
  <c r="P423" i="4"/>
  <c r="P489" i="4"/>
  <c r="P553" i="4"/>
  <c r="P355" i="4"/>
  <c r="P667" i="4"/>
  <c r="P668" i="4"/>
  <c r="P931" i="4"/>
  <c r="P851" i="4"/>
  <c r="P934" i="4"/>
  <c r="P902" i="4"/>
  <c r="P73" i="4"/>
  <c r="P14" i="4"/>
  <c r="P86" i="4"/>
  <c r="P35" i="4"/>
  <c r="P107" i="4"/>
  <c r="P21" i="4"/>
  <c r="P85" i="4"/>
  <c r="P24" i="4"/>
  <c r="P143" i="4"/>
  <c r="P66" i="4"/>
  <c r="P164" i="4"/>
  <c r="P47" i="4"/>
  <c r="P153" i="4"/>
  <c r="P76" i="4"/>
  <c r="P134" i="4"/>
  <c r="P142" i="4"/>
  <c r="P194" i="4"/>
  <c r="P171" i="4"/>
  <c r="P231" i="4"/>
  <c r="P90" i="4"/>
  <c r="P220" i="4"/>
  <c r="P284" i="4"/>
  <c r="P191" i="4"/>
  <c r="P206" i="4"/>
  <c r="P80" i="4"/>
  <c r="P208" i="4"/>
  <c r="P87" i="4"/>
  <c r="P269" i="4"/>
  <c r="P342" i="4"/>
  <c r="P273" i="4"/>
  <c r="P217" i="4"/>
  <c r="P304" i="4"/>
  <c r="P219" i="4"/>
  <c r="P186" i="4"/>
  <c r="P352" i="4"/>
  <c r="P418" i="4"/>
  <c r="P296" i="4"/>
  <c r="P391" i="4"/>
  <c r="P325" i="4"/>
  <c r="P388" i="4"/>
  <c r="P305" i="4"/>
  <c r="P328" i="4"/>
  <c r="P389" i="4"/>
  <c r="P361" i="4"/>
  <c r="P747" i="4"/>
  <c r="P748" i="4"/>
  <c r="P915" i="4"/>
  <c r="P25" i="4"/>
  <c r="P38" i="4"/>
  <c r="P59" i="4"/>
  <c r="P45" i="4"/>
  <c r="P72" i="4"/>
  <c r="P114" i="4"/>
  <c r="P95" i="4"/>
  <c r="P52" i="4"/>
  <c r="P168" i="4"/>
  <c r="P187" i="4"/>
  <c r="P174" i="4"/>
  <c r="P42" i="4"/>
  <c r="P230" i="4"/>
  <c r="P232" i="4"/>
  <c r="P302" i="4"/>
  <c r="P307" i="4"/>
  <c r="P197" i="4"/>
  <c r="P279" i="4"/>
  <c r="P165" i="4"/>
  <c r="P71" i="4"/>
  <c r="P141" i="4"/>
  <c r="P348" i="4"/>
  <c r="P409" i="4"/>
  <c r="P532" i="4"/>
  <c r="P351" i="4"/>
  <c r="P457" i="4"/>
  <c r="P569" i="4"/>
  <c r="P425" i="4"/>
  <c r="P526" i="4"/>
  <c r="P301" i="4"/>
  <c r="P338" i="4"/>
  <c r="P324" i="4"/>
  <c r="P392" i="4"/>
  <c r="P479" i="4"/>
  <c r="P575" i="4"/>
  <c r="P579" i="4"/>
  <c r="P669" i="4"/>
  <c r="P765" i="4"/>
  <c r="P413" i="4"/>
  <c r="P554" i="4"/>
  <c r="P674" i="4"/>
  <c r="P754" i="4"/>
  <c r="P555" i="4"/>
  <c r="P663" i="4"/>
  <c r="P743" i="4"/>
  <c r="P520" i="4"/>
  <c r="P415" i="4"/>
  <c r="P512" i="4"/>
  <c r="P618" i="4"/>
  <c r="P720" i="4"/>
  <c r="P623" i="4"/>
  <c r="P761" i="4"/>
  <c r="P866" i="4"/>
  <c r="P946" i="4"/>
  <c r="P616" i="4"/>
  <c r="P774" i="4"/>
  <c r="P847" i="4"/>
  <c r="P927" i="4"/>
  <c r="P692" i="4"/>
  <c r="P811" i="4"/>
  <c r="P900" i="4"/>
  <c r="P673" i="4"/>
  <c r="P654" i="4"/>
  <c r="P633" i="4"/>
  <c r="P794" i="4"/>
  <c r="P885" i="4"/>
  <c r="P937" i="4"/>
  <c r="P905" i="4"/>
  <c r="P734" i="4"/>
  <c r="P57" i="4"/>
  <c r="P78" i="4"/>
  <c r="P99" i="4"/>
  <c r="P77" i="4"/>
  <c r="P138" i="4"/>
  <c r="P156" i="4"/>
  <c r="P145" i="4"/>
  <c r="P116" i="4"/>
  <c r="P185" i="4"/>
  <c r="P223" i="4"/>
  <c r="P212" i="4"/>
  <c r="P182" i="4"/>
  <c r="P262" i="4"/>
  <c r="P264" i="4"/>
  <c r="P334" i="4"/>
  <c r="P119" i="4"/>
  <c r="P147" i="4"/>
  <c r="P341" i="4"/>
  <c r="P283" i="4"/>
  <c r="P257" i="4"/>
  <c r="P294" i="4"/>
  <c r="P381" i="4"/>
  <c r="P452" i="4"/>
  <c r="P540" i="4"/>
  <c r="P358" i="4"/>
  <c r="P465" i="4"/>
  <c r="P577" i="4"/>
  <c r="P454" i="4"/>
  <c r="P534" i="4"/>
  <c r="P368" i="4"/>
  <c r="P385" i="4"/>
  <c r="P353" i="4"/>
  <c r="P408" i="4"/>
  <c r="P503" i="4"/>
  <c r="P445" i="4"/>
  <c r="P589" i="4"/>
  <c r="P693" i="4"/>
  <c r="P773" i="4"/>
  <c r="P424" i="4"/>
  <c r="P593" i="4"/>
  <c r="P682" i="4"/>
  <c r="P762" i="4"/>
  <c r="P595" i="4"/>
  <c r="P671" i="4"/>
  <c r="P751" i="4"/>
  <c r="P568" i="4"/>
  <c r="P450" i="4"/>
  <c r="P528" i="4"/>
  <c r="P648" i="4"/>
  <c r="P728" i="4"/>
  <c r="P630" i="4"/>
  <c r="P785" i="4"/>
  <c r="P874" i="4"/>
  <c r="P954" i="4"/>
  <c r="P659" i="4"/>
  <c r="P776" i="4"/>
  <c r="P855" i="4"/>
  <c r="P451" i="4"/>
  <c r="P708" i="4"/>
  <c r="P822" i="4"/>
  <c r="P924" i="4"/>
  <c r="P689" i="4"/>
  <c r="P670" i="4"/>
  <c r="P681" i="4"/>
  <c r="P803" i="4"/>
  <c r="P893" i="4"/>
  <c r="P955" i="4"/>
  <c r="P968" i="4"/>
  <c r="P870" i="4"/>
  <c r="P716" i="4"/>
  <c r="P81" i="4"/>
  <c r="P94" i="4"/>
  <c r="P115" i="4"/>
  <c r="P93" i="4"/>
  <c r="P151" i="4"/>
  <c r="P172" i="4"/>
  <c r="P161" i="4"/>
  <c r="P136" i="4"/>
  <c r="P32" i="4"/>
  <c r="P239" i="4"/>
  <c r="P228" i="4"/>
  <c r="P193" i="4"/>
  <c r="P106" i="4"/>
  <c r="P160" i="4"/>
  <c r="P350" i="4"/>
  <c r="P233" i="4"/>
  <c r="P235" i="4"/>
  <c r="P362" i="4"/>
  <c r="P332" i="4"/>
  <c r="P336" i="4"/>
  <c r="P327" i="4"/>
  <c r="P397" i="4"/>
  <c r="P460" i="4"/>
  <c r="P548" i="4"/>
  <c r="P374" i="4"/>
  <c r="P497" i="4"/>
  <c r="P308" i="4"/>
  <c r="P462" i="4"/>
  <c r="P542" i="4"/>
  <c r="P384" i="4"/>
  <c r="P401" i="4"/>
  <c r="P363" i="4"/>
  <c r="P417" i="4"/>
  <c r="P511" i="4"/>
  <c r="P461" i="4"/>
  <c r="P600" i="4"/>
  <c r="P701" i="4"/>
  <c r="P781" i="4"/>
  <c r="P435" i="4"/>
  <c r="P602" i="4"/>
  <c r="P690" i="4"/>
  <c r="P770" i="4"/>
  <c r="P606" i="4"/>
  <c r="P679" i="4"/>
  <c r="P759" i="4"/>
  <c r="P586" i="4"/>
  <c r="P416" i="4"/>
  <c r="P544" i="4"/>
  <c r="P656" i="4"/>
  <c r="P736" i="4"/>
  <c r="P646" i="4"/>
  <c r="P796" i="4"/>
  <c r="P882" i="4"/>
  <c r="P962" i="4"/>
  <c r="P675" i="4"/>
  <c r="P778" i="4"/>
  <c r="P863" i="4"/>
  <c r="P482" i="4"/>
  <c r="P724" i="4"/>
  <c r="P833" i="4"/>
  <c r="P932" i="4"/>
  <c r="P705" i="4"/>
  <c r="P686" i="4"/>
  <c r="P697" i="4"/>
  <c r="P814" i="4"/>
  <c r="P901" i="4"/>
  <c r="P826" i="4"/>
  <c r="P782" i="4"/>
  <c r="P89" i="4"/>
  <c r="P102" i="4"/>
  <c r="P123" i="4"/>
  <c r="P101" i="4"/>
  <c r="P159" i="4"/>
  <c r="P180" i="4"/>
  <c r="P169" i="4"/>
  <c r="P146" i="4"/>
  <c r="P39" i="4"/>
  <c r="P247" i="4"/>
  <c r="P236" i="4"/>
  <c r="P26" i="4"/>
  <c r="P130" i="4"/>
  <c r="P170" i="4"/>
  <c r="P137" i="4"/>
  <c r="P249" i="4"/>
  <c r="P251" i="4"/>
  <c r="P370" i="4"/>
  <c r="P343" i="4"/>
  <c r="P345" i="4"/>
  <c r="P225" i="4"/>
  <c r="P405" i="4"/>
  <c r="P468" i="4"/>
  <c r="P580" i="4"/>
  <c r="P390" i="4"/>
  <c r="P505" i="4"/>
  <c r="P314" i="4"/>
  <c r="P470" i="4"/>
  <c r="P550" i="4"/>
  <c r="P285" i="4"/>
  <c r="P253" i="4"/>
  <c r="P379" i="4"/>
  <c r="P439" i="4"/>
  <c r="P519" i="4"/>
  <c r="P477" i="4"/>
  <c r="P629" i="4"/>
  <c r="P709" i="4"/>
  <c r="P789" i="4"/>
  <c r="P474" i="4"/>
  <c r="P613" i="4"/>
  <c r="P698" i="4"/>
  <c r="P475" i="4"/>
  <c r="P615" i="4"/>
  <c r="P687" i="4"/>
  <c r="P440" i="4"/>
  <c r="P597" i="4"/>
  <c r="P427" i="4"/>
  <c r="P581" i="4"/>
  <c r="P664" i="4"/>
  <c r="P744" i="4"/>
  <c r="P97" i="4"/>
  <c r="P110" i="4"/>
  <c r="P131" i="4"/>
  <c r="P109" i="4"/>
  <c r="P167" i="4"/>
  <c r="P188" i="4"/>
  <c r="P177" i="4"/>
  <c r="P154" i="4"/>
  <c r="P74" i="4"/>
  <c r="P255" i="4"/>
  <c r="P244" i="4"/>
  <c r="P92" i="4"/>
  <c r="P144" i="4"/>
  <c r="P203" i="4"/>
  <c r="P210" i="4"/>
  <c r="P265" i="4"/>
  <c r="P267" i="4"/>
  <c r="P378" i="4"/>
  <c r="P354" i="4"/>
  <c r="P347" i="4"/>
  <c r="P234" i="4"/>
  <c r="P306" i="4"/>
  <c r="P476" i="4"/>
  <c r="P588" i="4"/>
  <c r="P406" i="4"/>
  <c r="P513" i="4"/>
  <c r="P371" i="4"/>
  <c r="P478" i="4"/>
  <c r="P558" i="4"/>
  <c r="P303" i="4"/>
  <c r="P329" i="4"/>
  <c r="P395" i="4"/>
  <c r="P447" i="4"/>
  <c r="P527" i="4"/>
  <c r="P493" i="4"/>
  <c r="P637" i="4"/>
  <c r="P717" i="4"/>
  <c r="P797" i="4"/>
  <c r="P490" i="4"/>
  <c r="P624" i="4"/>
  <c r="P706" i="4"/>
  <c r="P491" i="4"/>
  <c r="P617" i="4"/>
  <c r="P695" i="4"/>
  <c r="P456" i="4"/>
  <c r="P422" i="4"/>
  <c r="P420" i="4"/>
  <c r="P587" i="4"/>
  <c r="P672" i="4"/>
  <c r="P752" i="4"/>
  <c r="P5" i="4"/>
  <c r="P27" i="4"/>
  <c r="P13" i="4"/>
  <c r="P6" i="4"/>
  <c r="P50" i="4"/>
  <c r="P31" i="4"/>
  <c r="P60" i="4"/>
  <c r="P135" i="4"/>
  <c r="P166" i="4"/>
  <c r="P58" i="4"/>
  <c r="P276" i="4"/>
  <c r="P195" i="4"/>
  <c r="P201" i="4"/>
  <c r="P261" i="4"/>
  <c r="P271" i="4"/>
  <c r="P297" i="4"/>
  <c r="P157" i="4"/>
  <c r="P410" i="4"/>
  <c r="P383" i="4"/>
  <c r="P380" i="4"/>
  <c r="P322" i="4"/>
  <c r="P335" i="4"/>
  <c r="P484" i="4"/>
  <c r="P596" i="4"/>
  <c r="P432" i="4"/>
  <c r="P521" i="4"/>
  <c r="P387" i="4"/>
  <c r="P486" i="4"/>
  <c r="P582" i="4"/>
  <c r="P309" i="4"/>
  <c r="P366" i="4"/>
  <c r="P346" i="4"/>
  <c r="P455" i="4"/>
  <c r="P535" i="4"/>
  <c r="P541" i="4"/>
  <c r="P645" i="4"/>
  <c r="P725" i="4"/>
  <c r="P821" i="4"/>
  <c r="P506" i="4"/>
  <c r="P634" i="4"/>
  <c r="P730" i="4"/>
  <c r="P507" i="4"/>
  <c r="P626" i="4"/>
  <c r="P719" i="4"/>
  <c r="P472" i="4"/>
  <c r="P433" i="4"/>
  <c r="P464" i="4"/>
  <c r="P598" i="4"/>
  <c r="P680" i="4"/>
  <c r="P547" i="4"/>
  <c r="P775" i="4"/>
  <c r="P8" i="4"/>
  <c r="P22" i="4"/>
  <c r="P43" i="4"/>
  <c r="P29" i="4"/>
  <c r="P40" i="4"/>
  <c r="P82" i="4"/>
  <c r="P63" i="4"/>
  <c r="P20" i="4"/>
  <c r="P158" i="4"/>
  <c r="P176" i="4"/>
  <c r="P122" i="4"/>
  <c r="P292" i="4"/>
  <c r="P214" i="4"/>
  <c r="P216" i="4"/>
  <c r="P280" i="4"/>
  <c r="P282" i="4"/>
  <c r="P312" i="4"/>
  <c r="P209" i="4"/>
  <c r="P426" i="4"/>
  <c r="P399" i="4"/>
  <c r="P396" i="4"/>
  <c r="P337" i="4"/>
  <c r="P377" i="4"/>
  <c r="P516" i="4"/>
  <c r="P604" i="4"/>
  <c r="P441" i="4"/>
  <c r="P529" i="4"/>
  <c r="P403" i="4"/>
  <c r="P494" i="4"/>
  <c r="P205" i="4"/>
  <c r="P316" i="4"/>
  <c r="P382" i="4"/>
  <c r="P360" i="4"/>
  <c r="P463" i="4"/>
  <c r="P543" i="4"/>
  <c r="P557" i="4"/>
  <c r="P653" i="4"/>
  <c r="P733" i="4"/>
  <c r="P829" i="4"/>
  <c r="P522" i="4"/>
  <c r="P642" i="4"/>
  <c r="P738" i="4"/>
  <c r="P523" i="4"/>
  <c r="P631" i="4"/>
  <c r="P727" i="4"/>
  <c r="P488" i="4"/>
  <c r="P453" i="4"/>
  <c r="P480" i="4"/>
  <c r="P607" i="4"/>
  <c r="P688" i="4"/>
  <c r="P565" i="4"/>
  <c r="P948" i="4"/>
  <c r="P17" i="4"/>
  <c r="P30" i="4"/>
  <c r="P51" i="4"/>
  <c r="P37" i="4"/>
  <c r="P56" i="4"/>
  <c r="P98" i="4"/>
  <c r="P79" i="4"/>
  <c r="P36" i="4"/>
  <c r="P163" i="4"/>
  <c r="P181" i="4"/>
  <c r="P152" i="4"/>
  <c r="P300" i="4"/>
  <c r="P222" i="4"/>
  <c r="P224" i="4"/>
  <c r="P291" i="4"/>
  <c r="P293" i="4"/>
  <c r="P320" i="4"/>
  <c r="P218" i="4"/>
  <c r="P434" i="4"/>
  <c r="P407" i="4"/>
  <c r="P404" i="4"/>
  <c r="P339" i="4"/>
  <c r="P393" i="4"/>
  <c r="P524" i="4"/>
  <c r="P612" i="4"/>
  <c r="P449" i="4"/>
  <c r="P561" i="4"/>
  <c r="P414" i="4"/>
  <c r="P518" i="4"/>
  <c r="P274" i="4"/>
  <c r="P333" i="4"/>
  <c r="P311" i="4"/>
  <c r="P376" i="4"/>
  <c r="P471" i="4"/>
  <c r="P567" i="4"/>
  <c r="P573" i="4"/>
  <c r="P661" i="4"/>
  <c r="P757" i="4"/>
  <c r="P837" i="4"/>
  <c r="P538" i="4"/>
  <c r="P666" i="4"/>
  <c r="P746" i="4"/>
  <c r="P539" i="4"/>
  <c r="P655" i="4"/>
  <c r="P735" i="4"/>
  <c r="P504" i="4"/>
  <c r="P501" i="4"/>
  <c r="P496" i="4"/>
  <c r="P609" i="4"/>
  <c r="P712" i="4"/>
  <c r="P601" i="4"/>
  <c r="P758" i="4"/>
  <c r="P858" i="4"/>
  <c r="P938" i="4"/>
  <c r="P605" i="4"/>
  <c r="P769" i="4"/>
  <c r="P842" i="4"/>
  <c r="P919" i="4"/>
  <c r="P676" i="4"/>
  <c r="P802" i="4"/>
  <c r="P892" i="4"/>
  <c r="P657" i="4"/>
  <c r="P638" i="4"/>
  <c r="P585" i="4"/>
  <c r="P792" i="4"/>
  <c r="P877" i="4"/>
  <c r="P694" i="4"/>
  <c r="P890" i="4"/>
  <c r="P691" i="4"/>
  <c r="P887" i="4"/>
  <c r="P740" i="4"/>
  <c r="P940" i="4"/>
  <c r="P499" i="4"/>
  <c r="P825" i="4"/>
  <c r="P921" i="4"/>
  <c r="P857" i="4"/>
  <c r="P922" i="4"/>
  <c r="P723" i="4"/>
  <c r="P791" i="4"/>
  <c r="P546" i="4"/>
  <c r="P966" i="4"/>
  <c r="P710" i="4"/>
  <c r="P898" i="4"/>
  <c r="P707" i="4"/>
  <c r="P895" i="4"/>
  <c r="P756" i="4"/>
  <c r="P483" i="4"/>
  <c r="P438" i="4"/>
  <c r="P836" i="4"/>
  <c r="P726" i="4"/>
  <c r="P903" i="4"/>
  <c r="P517" i="4"/>
  <c r="P861" i="4"/>
  <c r="P742" i="4"/>
  <c r="P930" i="4"/>
  <c r="P739" i="4"/>
  <c r="P911" i="4"/>
  <c r="P800" i="4"/>
  <c r="P610" i="4"/>
  <c r="P563" i="4"/>
  <c r="P869" i="4"/>
  <c r="P807" i="4"/>
  <c r="P467" i="4"/>
  <c r="P787" i="4"/>
  <c r="P515" i="4"/>
  <c r="P860" i="4"/>
  <c r="P721" i="4"/>
  <c r="P713" i="4"/>
  <c r="P925" i="4"/>
  <c r="P889" i="4"/>
  <c r="P815" i="4"/>
  <c r="P715" i="4"/>
  <c r="P816" i="4"/>
  <c r="P514" i="4"/>
  <c r="P798" i="4"/>
  <c r="P533" i="4"/>
  <c r="P868" i="4"/>
  <c r="P498" i="4"/>
  <c r="P729" i="4"/>
  <c r="P933" i="4"/>
  <c r="P818" i="4"/>
  <c r="P531" i="4"/>
  <c r="P831" i="4"/>
  <c r="P592" i="4"/>
  <c r="P876" i="4"/>
  <c r="P614" i="4"/>
  <c r="P745" i="4"/>
  <c r="P944" i="4"/>
  <c r="P827" i="4"/>
  <c r="P549" i="4"/>
  <c r="P840" i="4"/>
  <c r="P628" i="4"/>
  <c r="P884" i="4"/>
  <c r="P625" i="4"/>
  <c r="P763" i="4"/>
  <c r="P942" i="4"/>
  <c r="P804" i="4"/>
  <c r="P651" i="4"/>
  <c r="AB807" i="4"/>
  <c r="AB701" i="4"/>
  <c r="AB400" i="4"/>
  <c r="AB935" i="4"/>
  <c r="AB46" i="4"/>
  <c r="AB366" i="4"/>
  <c r="AB819" i="4"/>
  <c r="AB709" i="4"/>
  <c r="AB905" i="4"/>
  <c r="AB439" i="4"/>
  <c r="AB693" i="4"/>
  <c r="O578" i="4"/>
  <c r="O987" i="4"/>
  <c r="O989" i="4"/>
  <c r="O856" i="4"/>
  <c r="O696" i="4"/>
  <c r="O846" i="4"/>
  <c r="O744" i="4"/>
  <c r="O936" i="4"/>
  <c r="O861" i="4"/>
  <c r="O731" i="4"/>
  <c r="O988" i="4"/>
  <c r="O991" i="4"/>
  <c r="O993" i="4"/>
  <c r="O945" i="4"/>
  <c r="O980" i="4"/>
  <c r="O978" i="4"/>
  <c r="O973" i="4"/>
  <c r="O633" i="4"/>
  <c r="O926" i="4"/>
  <c r="O618" i="4"/>
  <c r="O607" i="4"/>
  <c r="O992" i="4"/>
  <c r="O995" i="4"/>
  <c r="O712" i="4"/>
  <c r="O965" i="4"/>
  <c r="O909" i="4"/>
  <c r="O984" i="4"/>
  <c r="O843" i="4"/>
  <c r="O891" i="4"/>
  <c r="O799" i="4"/>
  <c r="O971" i="4"/>
  <c r="O907" i="4"/>
  <c r="O982" i="4"/>
  <c r="O925" i="4"/>
  <c r="O839" i="4"/>
  <c r="O969" i="4"/>
  <c r="O953" i="4"/>
  <c r="O949" i="4"/>
  <c r="O750" i="4"/>
  <c r="O956" i="4"/>
  <c r="O784" i="4"/>
  <c r="O964" i="4"/>
  <c r="O806" i="4"/>
  <c r="O904" i="4"/>
  <c r="O976" i="4"/>
  <c r="O697" i="4"/>
  <c r="O832" i="4"/>
  <c r="O795" i="4"/>
  <c r="O894" i="4"/>
  <c r="O817" i="4"/>
  <c r="O986" i="4"/>
  <c r="O920" i="4"/>
  <c r="O954" i="4"/>
  <c r="O777" i="4"/>
  <c r="O910" i="4"/>
  <c r="O845" i="4"/>
  <c r="O859" i="4"/>
  <c r="O875" i="4"/>
  <c r="O958" i="4"/>
  <c r="O893" i="4"/>
  <c r="O994" i="4"/>
  <c r="O878" i="4"/>
  <c r="O877" i="4"/>
  <c r="O828" i="4"/>
  <c r="O960" i="4"/>
  <c r="O923" i="4"/>
  <c r="O939" i="4"/>
  <c r="O862" i="4"/>
  <c r="O942" i="4"/>
  <c r="O917" i="4"/>
  <c r="O781" i="4"/>
  <c r="O649" i="4"/>
  <c r="O990" i="4"/>
  <c r="O632" i="4"/>
  <c r="O955" i="4"/>
  <c r="O836" i="4"/>
  <c r="O885" i="4"/>
  <c r="O803" i="4"/>
  <c r="O773" i="4"/>
  <c r="O941" i="4"/>
  <c r="O966" i="4"/>
  <c r="O933" i="4"/>
  <c r="O768" i="4"/>
  <c r="O713" i="4"/>
  <c r="O962" i="4"/>
  <c r="O546" i="4"/>
  <c r="O853" i="4"/>
  <c r="O952" i="4"/>
  <c r="O801" i="4"/>
  <c r="O54" i="4"/>
  <c r="O118" i="4"/>
  <c r="O59" i="4"/>
  <c r="O123" i="4"/>
  <c r="O56" i="4"/>
  <c r="O120" i="4"/>
  <c r="O42" i="4"/>
  <c r="O106" i="4"/>
  <c r="O69" i="4"/>
  <c r="O164" i="4"/>
  <c r="O95" i="4"/>
  <c r="O169" i="4"/>
  <c r="O60" i="4"/>
  <c r="O158" i="4"/>
  <c r="O17" i="4"/>
  <c r="O143" i="4"/>
  <c r="O181" i="4"/>
  <c r="O200" i="4"/>
  <c r="O103" i="4"/>
  <c r="O233" i="4"/>
  <c r="O297" i="4"/>
  <c r="O68" i="4"/>
  <c r="O219" i="4"/>
  <c r="O36" i="4"/>
  <c r="O170" i="4"/>
  <c r="O245" i="4"/>
  <c r="O242" i="4"/>
  <c r="O331" i="4"/>
  <c r="O207" i="4"/>
  <c r="O304" i="4"/>
  <c r="O230" i="4"/>
  <c r="O125" i="4"/>
  <c r="O232" i="4"/>
  <c r="O283" i="4"/>
  <c r="O383" i="4"/>
  <c r="O130" i="4"/>
  <c r="O364" i="4"/>
  <c r="O287" i="4"/>
  <c r="O369" i="4"/>
  <c r="O238" i="4"/>
  <c r="O218" i="4"/>
  <c r="O352" i="4"/>
  <c r="O100" i="4"/>
  <c r="O406" i="4"/>
  <c r="O473" i="4"/>
  <c r="O537" i="4"/>
  <c r="O601" i="4"/>
  <c r="O321" i="4"/>
  <c r="O434" i="4"/>
  <c r="O494" i="4"/>
  <c r="O558" i="4"/>
  <c r="O368" i="4"/>
  <c r="O459" i="4"/>
  <c r="O872" i="4"/>
  <c r="O977" i="4"/>
  <c r="O901" i="4"/>
  <c r="O792" i="4"/>
  <c r="O788" i="4"/>
  <c r="O944" i="4"/>
  <c r="O888" i="4"/>
  <c r="O825" i="4"/>
  <c r="O763" i="4"/>
  <c r="O821" i="4"/>
  <c r="O648" i="4"/>
  <c r="O947" i="4"/>
  <c r="O681" i="4"/>
  <c r="O985" i="4"/>
  <c r="O928" i="4"/>
  <c r="O5" i="4"/>
  <c r="O78" i="4"/>
  <c r="O27" i="4"/>
  <c r="O99" i="4"/>
  <c r="O40" i="4"/>
  <c r="O112" i="4"/>
  <c r="O50" i="4"/>
  <c r="O122" i="4"/>
  <c r="O117" i="4"/>
  <c r="O31" i="4"/>
  <c r="O145" i="4"/>
  <c r="O28" i="4"/>
  <c r="O150" i="4"/>
  <c r="O33" i="4"/>
  <c r="O39" i="4"/>
  <c r="O109" i="4"/>
  <c r="O236" i="4"/>
  <c r="O209" i="4"/>
  <c r="O281" i="4"/>
  <c r="O61" i="4"/>
  <c r="O227" i="4"/>
  <c r="O87" i="4"/>
  <c r="O203" i="4"/>
  <c r="O55" i="4"/>
  <c r="O307" i="4"/>
  <c r="O190" i="4"/>
  <c r="O295" i="4"/>
  <c r="O246" i="4"/>
  <c r="O224" i="4"/>
  <c r="O269" i="4"/>
  <c r="O354" i="4"/>
  <c r="O423" i="4"/>
  <c r="O345" i="4"/>
  <c r="O276" i="4"/>
  <c r="O377" i="4"/>
  <c r="O291" i="4"/>
  <c r="O279" i="4"/>
  <c r="O386" i="4"/>
  <c r="O358" i="4"/>
  <c r="O457" i="4"/>
  <c r="O529" i="4"/>
  <c r="O609" i="4"/>
  <c r="O344" i="4"/>
  <c r="O454" i="4"/>
  <c r="O526" i="4"/>
  <c r="O198" i="4"/>
  <c r="O443" i="4"/>
  <c r="O515" i="4"/>
  <c r="O579" i="4"/>
  <c r="O348" i="4"/>
  <c r="O366" i="4"/>
  <c r="O379" i="4"/>
  <c r="O376" i="4"/>
  <c r="O335" i="4"/>
  <c r="O452" i="4"/>
  <c r="O516" i="4"/>
  <c r="O413" i="4"/>
  <c r="O522" i="4"/>
  <c r="O634" i="4"/>
  <c r="O698" i="4"/>
  <c r="O762" i="4"/>
  <c r="O826" i="4"/>
  <c r="O503" i="4"/>
  <c r="O606" i="4"/>
  <c r="O671" i="4"/>
  <c r="O735" i="4"/>
  <c r="O440" i="4"/>
  <c r="O568" i="4"/>
  <c r="O652" i="4"/>
  <c r="O716" i="4"/>
  <c r="O422" i="4"/>
  <c r="O549" i="4"/>
  <c r="O498" i="4"/>
  <c r="O493" i="4"/>
  <c r="O611" i="4"/>
  <c r="O669" i="4"/>
  <c r="O733" i="4"/>
  <c r="O627" i="4"/>
  <c r="O755" i="4"/>
  <c r="O829" i="4"/>
  <c r="O887" i="4"/>
  <c r="O951" i="4"/>
  <c r="O581" i="4"/>
  <c r="O720" i="4"/>
  <c r="O822" i="4"/>
  <c r="O892" i="4"/>
  <c r="O575" i="4"/>
  <c r="O705" i="4"/>
  <c r="O815" i="4"/>
  <c r="O889" i="4"/>
  <c r="O559" i="4"/>
  <c r="O686" i="4"/>
  <c r="O814" i="4"/>
  <c r="O745" i="4"/>
  <c r="O869" i="4"/>
  <c r="O729" i="4"/>
  <c r="O823" i="4"/>
  <c r="O86" i="4"/>
  <c r="O43" i="4"/>
  <c r="O80" i="4"/>
  <c r="O18" i="4"/>
  <c r="O98" i="4"/>
  <c r="O101" i="4"/>
  <c r="O47" i="4"/>
  <c r="O161" i="4"/>
  <c r="O92" i="4"/>
  <c r="O25" i="4"/>
  <c r="O113" i="4"/>
  <c r="O187" i="4"/>
  <c r="O228" i="4"/>
  <c r="O217" i="4"/>
  <c r="O77" i="4"/>
  <c r="O147" i="4"/>
  <c r="O259" i="4"/>
  <c r="O165" i="4"/>
  <c r="O261" i="4"/>
  <c r="O293" i="4"/>
  <c r="O196" i="4"/>
  <c r="O320" i="4"/>
  <c r="O288" i="4"/>
  <c r="O199" i="4"/>
  <c r="O296" i="4"/>
  <c r="O407" i="4"/>
  <c r="O336" i="4"/>
  <c r="O294" i="4"/>
  <c r="O393" i="4"/>
  <c r="O313" i="4"/>
  <c r="O350" i="4"/>
  <c r="O298" i="4"/>
  <c r="O441" i="4"/>
  <c r="O521" i="4"/>
  <c r="O617" i="4"/>
  <c r="O387" i="4"/>
  <c r="O478" i="4"/>
  <c r="O566" i="4"/>
  <c r="O416" i="4"/>
  <c r="O499" i="4"/>
  <c r="O571" i="4"/>
  <c r="O365" i="4"/>
  <c r="O398" i="4"/>
  <c r="O13" i="4"/>
  <c r="O215" i="4"/>
  <c r="O419" i="4"/>
  <c r="O500" i="4"/>
  <c r="O572" i="4"/>
  <c r="O538" i="4"/>
  <c r="O650" i="4"/>
  <c r="O722" i="4"/>
  <c r="O794" i="4"/>
  <c r="O455" i="4"/>
  <c r="O595" i="4"/>
  <c r="O663" i="4"/>
  <c r="O743" i="4"/>
  <c r="O472" i="4"/>
  <c r="O608" i="4"/>
  <c r="O684" i="4"/>
  <c r="O756" i="4"/>
  <c r="O517" i="4"/>
  <c r="O482" i="4"/>
  <c r="O509" i="4"/>
  <c r="O622" i="4"/>
  <c r="O693" i="4"/>
  <c r="O479" i="4"/>
  <c r="O707" i="4"/>
  <c r="O809" i="4"/>
  <c r="O879" i="4"/>
  <c r="O959" i="4"/>
  <c r="O596" i="4"/>
  <c r="O780" i="4"/>
  <c r="O860" i="4"/>
  <c r="O932" i="4"/>
  <c r="O673" i="4"/>
  <c r="O813" i="4"/>
  <c r="O897" i="4"/>
  <c r="O583" i="4"/>
  <c r="O543" i="4"/>
  <c r="O715" i="4"/>
  <c r="O512" i="4"/>
  <c r="O678" i="4"/>
  <c r="O771" i="4"/>
  <c r="O850" i="4"/>
  <c r="O914" i="4"/>
  <c r="O950" i="4"/>
  <c r="O931" i="4"/>
  <c r="O797" i="4"/>
  <c r="O912" i="4"/>
  <c r="O790" i="4"/>
  <c r="O728" i="4"/>
  <c r="O22" i="4"/>
  <c r="O110" i="4"/>
  <c r="O83" i="4"/>
  <c r="O48" i="4"/>
  <c r="O4" i="4"/>
  <c r="O90" i="4"/>
  <c r="O129" i="4"/>
  <c r="O79" i="4"/>
  <c r="O193" i="4"/>
  <c r="O142" i="4"/>
  <c r="O65" i="4"/>
  <c r="O171" i="4"/>
  <c r="O220" i="4"/>
  <c r="O225" i="4"/>
  <c r="O116" i="4"/>
  <c r="O197" i="4"/>
  <c r="O119" i="4"/>
  <c r="O229" i="4"/>
  <c r="O271" i="4"/>
  <c r="O162" i="4"/>
  <c r="O163" i="4"/>
  <c r="O309" i="4"/>
  <c r="O264" i="4"/>
  <c r="O367" i="4"/>
  <c r="O302" i="4"/>
  <c r="O404" i="4"/>
  <c r="O385" i="4"/>
  <c r="O318" i="4"/>
  <c r="O370" i="4"/>
  <c r="O374" i="4"/>
  <c r="O489" i="4"/>
  <c r="O577" i="4"/>
  <c r="O326" i="4"/>
  <c r="O470" i="4"/>
  <c r="O574" i="4"/>
  <c r="O438" i="4"/>
  <c r="O531" i="4"/>
  <c r="O316" i="4"/>
  <c r="O231" i="4"/>
  <c r="O395" i="4"/>
  <c r="O178" i="4"/>
  <c r="O430" i="4"/>
  <c r="O524" i="4"/>
  <c r="O442" i="4"/>
  <c r="O602" i="4"/>
  <c r="O690" i="4"/>
  <c r="O778" i="4"/>
  <c r="O428" i="4"/>
  <c r="O604" i="4"/>
  <c r="O687" i="4"/>
  <c r="O767" i="4"/>
  <c r="O536" i="4"/>
  <c r="O660" i="4"/>
  <c r="O740" i="4"/>
  <c r="O501" i="4"/>
  <c r="O426" i="4"/>
  <c r="O541" i="4"/>
  <c r="O645" i="4"/>
  <c r="O725" i="4"/>
  <c r="O659" i="4"/>
  <c r="O787" i="4"/>
  <c r="O871" i="4"/>
  <c r="O967" i="4"/>
  <c r="O656" i="4"/>
  <c r="O800" i="4"/>
  <c r="O900" i="4"/>
  <c r="O621" i="4"/>
  <c r="O793" i="4"/>
  <c r="O881" i="4"/>
  <c r="O603" i="4"/>
  <c r="O598" i="4"/>
  <c r="O562" i="4"/>
  <c r="O623" i="4"/>
  <c r="O758" i="4"/>
  <c r="O827" i="4"/>
  <c r="O906" i="4"/>
  <c r="O961" i="4"/>
  <c r="O830" i="4"/>
  <c r="O665" i="4"/>
  <c r="O948" i="4"/>
  <c r="O902" i="4"/>
  <c r="O963" i="4"/>
  <c r="O30" i="4"/>
  <c r="O126" i="4"/>
  <c r="O91" i="4"/>
  <c r="O64" i="4"/>
  <c r="O9" i="4"/>
  <c r="O114" i="4"/>
  <c r="O140" i="4"/>
  <c r="O111" i="4"/>
  <c r="O201" i="4"/>
  <c r="O166" i="4"/>
  <c r="O81" i="4"/>
  <c r="O176" i="4"/>
  <c r="O244" i="4"/>
  <c r="O241" i="4"/>
  <c r="O146" i="4"/>
  <c r="O211" i="4"/>
  <c r="O141" i="4"/>
  <c r="O237" i="4"/>
  <c r="O282" i="4"/>
  <c r="O223" i="4"/>
  <c r="O173" i="4"/>
  <c r="O317" i="4"/>
  <c r="O280" i="4"/>
  <c r="O375" i="4"/>
  <c r="O325" i="4"/>
  <c r="O167" i="4"/>
  <c r="O401" i="4"/>
  <c r="O329" i="4"/>
  <c r="O378" i="4"/>
  <c r="O390" i="4"/>
  <c r="O497" i="4"/>
  <c r="O585" i="4"/>
  <c r="O371" i="4"/>
  <c r="O486" i="4"/>
  <c r="O582" i="4"/>
  <c r="O451" i="4"/>
  <c r="O539" i="4"/>
  <c r="O322" i="4"/>
  <c r="O328" i="4"/>
  <c r="O411" i="4"/>
  <c r="O254" i="4"/>
  <c r="O444" i="4"/>
  <c r="O532" i="4"/>
  <c r="O458" i="4"/>
  <c r="O613" i="4"/>
  <c r="O706" i="4"/>
  <c r="O786" i="4"/>
  <c r="O471" i="4"/>
  <c r="O615" i="4"/>
  <c r="O695" i="4"/>
  <c r="O775" i="4"/>
  <c r="O552" i="4"/>
  <c r="O668" i="4"/>
  <c r="O748" i="4"/>
  <c r="O533" i="4"/>
  <c r="O437" i="4"/>
  <c r="O557" i="4"/>
  <c r="O653" i="4"/>
  <c r="O741" i="4"/>
  <c r="O675" i="4"/>
  <c r="O798" i="4"/>
  <c r="O895" i="4"/>
  <c r="O975" i="4"/>
  <c r="O672" i="4"/>
  <c r="O811" i="4"/>
  <c r="O908" i="4"/>
  <c r="O641" i="4"/>
  <c r="O804" i="4"/>
  <c r="O905" i="4"/>
  <c r="O614" i="4"/>
  <c r="O635" i="4"/>
  <c r="O463" i="4"/>
  <c r="O630" i="4"/>
  <c r="O761" i="4"/>
  <c r="O838" i="4"/>
  <c r="O922" i="4"/>
  <c r="O915" i="4"/>
  <c r="O747" i="4"/>
  <c r="O946" i="4"/>
  <c r="O783" i="4"/>
  <c r="O864" i="4"/>
  <c r="O779" i="4"/>
  <c r="O680" i="4"/>
  <c r="O38" i="4"/>
  <c r="O11" i="4"/>
  <c r="O107" i="4"/>
  <c r="O72" i="4"/>
  <c r="O26" i="4"/>
  <c r="O6" i="4"/>
  <c r="O148" i="4"/>
  <c r="O127" i="4"/>
  <c r="O12" i="4"/>
  <c r="O174" i="4"/>
  <c r="O97" i="4"/>
  <c r="O23" i="4"/>
  <c r="O252" i="4"/>
  <c r="O249" i="4"/>
  <c r="O184" i="4"/>
  <c r="O235" i="4"/>
  <c r="O157" i="4"/>
  <c r="O253" i="4"/>
  <c r="O315" i="4"/>
  <c r="O239" i="4"/>
  <c r="O183" i="4"/>
  <c r="O208" i="4"/>
  <c r="O45" i="4"/>
  <c r="O391" i="4"/>
  <c r="O334" i="4"/>
  <c r="O305" i="4"/>
  <c r="O409" i="4"/>
  <c r="O256" i="4"/>
  <c r="O394" i="4"/>
  <c r="O412" i="4"/>
  <c r="O505" i="4"/>
  <c r="O593" i="4"/>
  <c r="O403" i="4"/>
  <c r="O502" i="4"/>
  <c r="O144" i="4"/>
  <c r="O467" i="4"/>
  <c r="O547" i="4"/>
  <c r="O333" i="4"/>
  <c r="O382" i="4"/>
  <c r="O234" i="4"/>
  <c r="O306" i="4"/>
  <c r="O460" i="4"/>
  <c r="O540" i="4"/>
  <c r="O474" i="4"/>
  <c r="O624" i="4"/>
  <c r="O714" i="4"/>
  <c r="O802" i="4"/>
  <c r="O487" i="4"/>
  <c r="O626" i="4"/>
  <c r="O703" i="4"/>
  <c r="O418" i="4"/>
  <c r="O586" i="4"/>
  <c r="O676" i="4"/>
  <c r="O764" i="4"/>
  <c r="O565" i="4"/>
  <c r="O447" i="4"/>
  <c r="O573" i="4"/>
  <c r="O661" i="4"/>
  <c r="O749" i="4"/>
  <c r="O691" i="4"/>
  <c r="O820" i="4"/>
  <c r="O903" i="4"/>
  <c r="O983" i="4"/>
  <c r="O688" i="4"/>
  <c r="O833" i="4"/>
  <c r="O916" i="4"/>
  <c r="O657" i="4"/>
  <c r="O824" i="4"/>
  <c r="O913" i="4"/>
  <c r="O638" i="4"/>
  <c r="O651" i="4"/>
  <c r="O511" i="4"/>
  <c r="O646" i="4"/>
  <c r="O766" i="4"/>
  <c r="O858" i="4"/>
  <c r="O930" i="4"/>
  <c r="O883" i="4"/>
  <c r="O851" i="4"/>
  <c r="O819" i="4"/>
  <c r="O896" i="4"/>
  <c r="O765" i="4"/>
  <c r="O46" i="4"/>
  <c r="O19" i="4"/>
  <c r="O115" i="4"/>
  <c r="O88" i="4"/>
  <c r="O34" i="4"/>
  <c r="O8" i="4"/>
  <c r="O156" i="4"/>
  <c r="O131" i="4"/>
  <c r="O44" i="4"/>
  <c r="O812" i="4"/>
  <c r="O760" i="4"/>
  <c r="O62" i="4"/>
  <c r="O35" i="4"/>
  <c r="O7" i="4"/>
  <c r="O96" i="4"/>
  <c r="O58" i="4"/>
  <c r="O21" i="4"/>
  <c r="O172" i="4"/>
  <c r="O133" i="4"/>
  <c r="O76" i="4"/>
  <c r="O41" i="4"/>
  <c r="O151" i="4"/>
  <c r="O152" i="4"/>
  <c r="O132" i="4"/>
  <c r="O265" i="4"/>
  <c r="O105" i="4"/>
  <c r="O251" i="4"/>
  <c r="O175" i="4"/>
  <c r="O134" i="4"/>
  <c r="O339" i="4"/>
  <c r="O275" i="4"/>
  <c r="O214" i="4"/>
  <c r="O52" i="4"/>
  <c r="O272" i="4"/>
  <c r="O415" i="4"/>
  <c r="O372" i="4"/>
  <c r="O327" i="4"/>
  <c r="O205" i="4"/>
  <c r="O290" i="4"/>
  <c r="O410" i="4"/>
  <c r="O432" i="4"/>
  <c r="O545" i="4"/>
  <c r="O222" i="4"/>
  <c r="O425" i="4"/>
  <c r="O518" i="4"/>
  <c r="O301" i="4"/>
  <c r="O483" i="4"/>
  <c r="O563" i="4"/>
  <c r="O381" i="4"/>
  <c r="O324" i="4"/>
  <c r="O346" i="4"/>
  <c r="O357" i="4"/>
  <c r="O476" i="4"/>
  <c r="O556" i="4"/>
  <c r="O506" i="4"/>
  <c r="O658" i="4"/>
  <c r="O738" i="4"/>
  <c r="O818" i="4"/>
  <c r="O535" i="4"/>
  <c r="O639" i="4"/>
  <c r="O719" i="4"/>
  <c r="O456" i="4"/>
  <c r="O619" i="4"/>
  <c r="O700" i="4"/>
  <c r="O433" i="4"/>
  <c r="O590" i="4"/>
  <c r="O445" i="4"/>
  <c r="O600" i="4"/>
  <c r="O685" i="4"/>
  <c r="O514" i="4"/>
  <c r="O739" i="4"/>
  <c r="O840" i="4"/>
  <c r="O919" i="4"/>
  <c r="O448" i="4"/>
  <c r="O736" i="4"/>
  <c r="O852" i="4"/>
  <c r="O940" i="4"/>
  <c r="O721" i="4"/>
  <c r="O849" i="4"/>
  <c r="O929" i="4"/>
  <c r="O670" i="4"/>
  <c r="O683" i="4"/>
  <c r="O464" i="4"/>
  <c r="O694" i="4"/>
  <c r="O796" i="4"/>
  <c r="O874" i="4"/>
  <c r="O970" i="4"/>
  <c r="O848" i="4"/>
  <c r="O70" i="4"/>
  <c r="O51" i="4"/>
  <c r="O16" i="4"/>
  <c r="O104" i="4"/>
  <c r="O66" i="4"/>
  <c r="O37" i="4"/>
  <c r="O180" i="4"/>
  <c r="O153" i="4"/>
  <c r="O108" i="4"/>
  <c r="O57" i="4"/>
  <c r="O89" i="4"/>
  <c r="O179" i="4"/>
  <c r="O149" i="4"/>
  <c r="O273" i="4"/>
  <c r="O137" i="4"/>
  <c r="O267" i="4"/>
  <c r="O192" i="4"/>
  <c r="O210" i="4"/>
  <c r="O974" i="4"/>
  <c r="O880" i="4"/>
  <c r="O94" i="4"/>
  <c r="O67" i="4"/>
  <c r="O24" i="4"/>
  <c r="O128" i="4"/>
  <c r="O74" i="4"/>
  <c r="O53" i="4"/>
  <c r="O15" i="4"/>
  <c r="O177" i="4"/>
  <c r="O124" i="4"/>
  <c r="O73" i="4"/>
  <c r="O121" i="4"/>
  <c r="O189" i="4"/>
  <c r="O191" i="4"/>
  <c r="O289" i="4"/>
  <c r="O159" i="4"/>
  <c r="O29" i="4"/>
  <c r="O213" i="4"/>
  <c r="O226" i="4"/>
  <c r="O14" i="4"/>
  <c r="O102" i="4"/>
  <c r="O75" i="4"/>
  <c r="O32" i="4"/>
  <c r="O136" i="4"/>
  <c r="O82" i="4"/>
  <c r="O85" i="4"/>
  <c r="O63" i="4"/>
  <c r="O185" i="4"/>
  <c r="O135" i="4"/>
  <c r="O49" i="4"/>
  <c r="O155" i="4"/>
  <c r="O212" i="4"/>
  <c r="O202" i="4"/>
  <c r="O84" i="4"/>
  <c r="O186" i="4"/>
  <c r="O71" i="4"/>
  <c r="O221" i="4"/>
  <c r="O258" i="4"/>
  <c r="O182" i="4"/>
  <c r="O20" i="4"/>
  <c r="O312" i="4"/>
  <c r="O248" i="4"/>
  <c r="O263" i="4"/>
  <c r="O361" i="4"/>
  <c r="O362" i="4"/>
  <c r="O481" i="4"/>
  <c r="O314" i="4"/>
  <c r="O550" i="4"/>
  <c r="O523" i="4"/>
  <c r="O206" i="4"/>
  <c r="O408" i="4"/>
  <c r="O508" i="4"/>
  <c r="O591" i="4"/>
  <c r="O770" i="4"/>
  <c r="O584" i="4"/>
  <c r="O759" i="4"/>
  <c r="O644" i="4"/>
  <c r="O485" i="4"/>
  <c r="O525" i="4"/>
  <c r="O717" i="4"/>
  <c r="O776" i="4"/>
  <c r="O943" i="4"/>
  <c r="O791" i="4"/>
  <c r="O610" i="4"/>
  <c r="O873" i="4"/>
  <c r="O560" i="4"/>
  <c r="O612" i="4"/>
  <c r="O816" i="4"/>
  <c r="O981" i="4"/>
  <c r="O979" i="4"/>
  <c r="O957" i="4"/>
  <c r="O138" i="4"/>
  <c r="O323" i="4"/>
  <c r="O204" i="4"/>
  <c r="O250" i="4"/>
  <c r="O356" i="4"/>
  <c r="O168" i="4"/>
  <c r="O402" i="4"/>
  <c r="O513" i="4"/>
  <c r="O414" i="4"/>
  <c r="O274" i="4"/>
  <c r="O555" i="4"/>
  <c r="O311" i="4"/>
  <c r="O319" i="4"/>
  <c r="O548" i="4"/>
  <c r="O642" i="4"/>
  <c r="O810" i="4"/>
  <c r="O631" i="4"/>
  <c r="O429" i="4"/>
  <c r="O692" i="4"/>
  <c r="O588" i="4"/>
  <c r="O589" i="4"/>
  <c r="O757" i="4"/>
  <c r="O831" i="4"/>
  <c r="O3" i="4"/>
  <c r="O844" i="4"/>
  <c r="O689" i="4"/>
  <c r="O921" i="4"/>
  <c r="O667" i="4"/>
  <c r="O662" i="4"/>
  <c r="O866" i="4"/>
  <c r="O972" i="4"/>
  <c r="O934" i="4"/>
  <c r="O734" i="4"/>
  <c r="O139" i="4"/>
  <c r="O347" i="4"/>
  <c r="O262" i="4"/>
  <c r="O332" i="4"/>
  <c r="O380" i="4"/>
  <c r="O270" i="4"/>
  <c r="O194" i="4"/>
  <c r="O553" i="4"/>
  <c r="O436" i="4"/>
  <c r="O384" i="4"/>
  <c r="O247" i="4"/>
  <c r="O342" i="4"/>
  <c r="O373" i="4"/>
  <c r="O564" i="4"/>
  <c r="O666" i="4"/>
  <c r="O834" i="4"/>
  <c r="O647" i="4"/>
  <c r="O488" i="4"/>
  <c r="O708" i="4"/>
  <c r="O599" i="4"/>
  <c r="O620" i="4"/>
  <c r="O605" i="4"/>
  <c r="O847" i="4"/>
  <c r="O480" i="4"/>
  <c r="O868" i="4"/>
  <c r="O737" i="4"/>
  <c r="O937" i="4"/>
  <c r="O699" i="4"/>
  <c r="O710" i="4"/>
  <c r="O882" i="4"/>
  <c r="O808" i="4"/>
  <c r="O594" i="4"/>
  <c r="O260" i="4"/>
  <c r="O355" i="4"/>
  <c r="O277" i="4"/>
  <c r="O343" i="4"/>
  <c r="O388" i="4"/>
  <c r="O303" i="4"/>
  <c r="O340" i="4"/>
  <c r="O561" i="4"/>
  <c r="O446" i="4"/>
  <c r="O400" i="4"/>
  <c r="O266" i="4"/>
  <c r="O353" i="4"/>
  <c r="O389" i="4"/>
  <c r="O424" i="4"/>
  <c r="O674" i="4"/>
  <c r="O842" i="4"/>
  <c r="O655" i="4"/>
  <c r="O504" i="4"/>
  <c r="O724" i="4"/>
  <c r="O450" i="4"/>
  <c r="O629" i="4"/>
  <c r="O616" i="4"/>
  <c r="O855" i="4"/>
  <c r="O592" i="4"/>
  <c r="O876" i="4"/>
  <c r="O753" i="4"/>
  <c r="O496" i="4"/>
  <c r="O527" i="4"/>
  <c r="O726" i="4"/>
  <c r="O890" i="4"/>
  <c r="O867" i="4"/>
  <c r="O257" i="4"/>
  <c r="O93" i="4"/>
  <c r="O299" i="4"/>
  <c r="O359" i="4"/>
  <c r="O396" i="4"/>
  <c r="O308" i="4"/>
  <c r="O351" i="4"/>
  <c r="O569" i="4"/>
  <c r="O462" i="4"/>
  <c r="O427" i="4"/>
  <c r="O285" i="4"/>
  <c r="O363" i="4"/>
  <c r="O405" i="4"/>
  <c r="O435" i="4"/>
  <c r="O682" i="4"/>
  <c r="O417" i="4"/>
  <c r="O679" i="4"/>
  <c r="O520" i="4"/>
  <c r="O732" i="4"/>
  <c r="O466" i="4"/>
  <c r="O637" i="4"/>
  <c r="O643" i="4"/>
  <c r="O863" i="4"/>
  <c r="O640" i="4"/>
  <c r="O884" i="4"/>
  <c r="O782" i="4"/>
  <c r="O576" i="4"/>
  <c r="O544" i="4"/>
  <c r="O742" i="4"/>
  <c r="O898" i="4"/>
  <c r="O195" i="4"/>
  <c r="O255" i="4"/>
  <c r="O240" i="4"/>
  <c r="O399" i="4"/>
  <c r="O310" i="4"/>
  <c r="O268" i="4"/>
  <c r="O421" i="4"/>
  <c r="O625" i="4"/>
  <c r="O510" i="4"/>
  <c r="O475" i="4"/>
  <c r="O337" i="4"/>
  <c r="O278" i="4"/>
  <c r="O468" i="4"/>
  <c r="O490" i="4"/>
  <c r="O730" i="4"/>
  <c r="O519" i="4"/>
  <c r="O711" i="4"/>
  <c r="O597" i="4"/>
  <c r="O772" i="4"/>
  <c r="O420" i="4"/>
  <c r="O677" i="4"/>
  <c r="O723" i="4"/>
  <c r="O911" i="4"/>
  <c r="O704" i="4"/>
  <c r="O924" i="4"/>
  <c r="O835" i="4"/>
  <c r="O654" i="4"/>
  <c r="O528" i="4"/>
  <c r="O785" i="4"/>
  <c r="O938" i="4"/>
  <c r="O243" i="4"/>
  <c r="O284" i="4"/>
  <c r="O188" i="4"/>
  <c r="O431" i="4"/>
  <c r="O338" i="4"/>
  <c r="O330" i="4"/>
  <c r="O449" i="4"/>
  <c r="O292" i="4"/>
  <c r="O534" i="4"/>
  <c r="O491" i="4"/>
  <c r="O397" i="4"/>
  <c r="O360" i="4"/>
  <c r="O484" i="4"/>
  <c r="O554" i="4"/>
  <c r="O746" i="4"/>
  <c r="O551" i="4"/>
  <c r="O727" i="4"/>
  <c r="O628" i="4"/>
  <c r="O453" i="4"/>
  <c r="O461" i="4"/>
  <c r="O701" i="4"/>
  <c r="O769" i="4"/>
  <c r="O927" i="4"/>
  <c r="O752" i="4"/>
  <c r="O495" i="4"/>
  <c r="O857" i="4"/>
  <c r="O702" i="4"/>
  <c r="O530" i="4"/>
  <c r="O805" i="4"/>
  <c r="O899" i="4"/>
  <c r="O841" i="4"/>
  <c r="O160" i="4"/>
  <c r="O286" i="4"/>
  <c r="O216" i="4"/>
  <c r="O439" i="4"/>
  <c r="O349" i="4"/>
  <c r="O341" i="4"/>
  <c r="O465" i="4"/>
  <c r="O300" i="4"/>
  <c r="O542" i="4"/>
  <c r="O507" i="4"/>
  <c r="O154" i="4"/>
  <c r="O392" i="4"/>
  <c r="O492" i="4"/>
  <c r="O570" i="4"/>
  <c r="O754" i="4"/>
  <c r="O567" i="4"/>
  <c r="O751" i="4"/>
  <c r="O636" i="4"/>
  <c r="O469" i="4"/>
  <c r="O477" i="4"/>
  <c r="O709" i="4"/>
  <c r="O774" i="4"/>
  <c r="O935" i="4"/>
  <c r="O789" i="4"/>
  <c r="O587" i="4"/>
  <c r="O865" i="4"/>
  <c r="O718" i="4"/>
  <c r="O580" i="4"/>
  <c r="O807" i="4"/>
  <c r="O870" i="4"/>
  <c r="O837" i="4"/>
  <c r="O968" i="4"/>
  <c r="O918" i="4"/>
  <c r="O854" i="4"/>
  <c r="O886" i="4"/>
  <c r="O664" i="4"/>
  <c r="AB191" i="4"/>
  <c r="AB871" i="4"/>
  <c r="AB765" i="4"/>
  <c r="AB945" i="4"/>
  <c r="AB135" i="4"/>
  <c r="AB583" i="4"/>
  <c r="AB883" i="4"/>
  <c r="AB773" i="4"/>
  <c r="AB470" i="4"/>
  <c r="AB782" i="4"/>
  <c r="AB885" i="4"/>
  <c r="AB118" i="4"/>
  <c r="AB823" i="4"/>
  <c r="AB717" i="4"/>
  <c r="AB969" i="4"/>
  <c r="AB983" i="4"/>
  <c r="AB566" i="4"/>
  <c r="AB606" i="4"/>
  <c r="AB543" i="4"/>
  <c r="AB838" i="4"/>
  <c r="AB526" i="4"/>
  <c r="AB965" i="4"/>
  <c r="AB631" i="4"/>
  <c r="AB748" i="4"/>
  <c r="AB670" i="4"/>
  <c r="AB821" i="4"/>
  <c r="AB13" i="4"/>
  <c r="AB95" i="4"/>
  <c r="AB519" i="4"/>
  <c r="AB865" i="4"/>
  <c r="AB805" i="4"/>
  <c r="AB975" i="4"/>
  <c r="AB919" i="4"/>
  <c r="AB255" i="4"/>
  <c r="AB638" i="4"/>
  <c r="AB845" i="4"/>
  <c r="AB817" i="4"/>
  <c r="AB199" i="4"/>
  <c r="AB679" i="4"/>
  <c r="AB947" i="4"/>
  <c r="AB942" i="4"/>
  <c r="AB801" i="4"/>
  <c r="AB951" i="4"/>
  <c r="AB737" i="4"/>
  <c r="L1" i="4"/>
  <c r="AB383" i="4"/>
  <c r="AB374" i="4"/>
  <c r="AB926" i="4"/>
  <c r="AB478" i="4"/>
  <c r="AB327" i="4"/>
  <c r="AB446" i="4"/>
  <c r="AB804" i="4"/>
  <c r="AB917" i="4"/>
  <c r="AB961" i="4"/>
  <c r="AB445" i="4"/>
  <c r="AB988" i="4"/>
  <c r="AB534" i="4"/>
  <c r="AB597" i="4"/>
  <c r="AB334" i="4"/>
  <c r="AB793" i="4"/>
  <c r="AB977" i="4"/>
  <c r="AB550" i="4"/>
  <c r="AB686" i="4"/>
  <c r="AB981" i="4"/>
  <c r="AB343" i="4"/>
  <c r="AB422" i="4"/>
  <c r="AB927" i="4"/>
  <c r="AB953" i="4"/>
  <c r="AB733" i="4"/>
  <c r="AB726" i="4"/>
  <c r="AB806" i="4"/>
  <c r="AB929" i="4"/>
  <c r="AB141" i="4"/>
  <c r="AB223" i="4"/>
  <c r="AB536" i="4"/>
  <c r="AB592" i="4"/>
  <c r="AB862" i="4"/>
  <c r="AB949" i="4"/>
  <c r="AB479" i="4"/>
  <c r="AB901" i="4"/>
  <c r="AB713" i="4"/>
  <c r="AB493" i="4"/>
  <c r="AB786" i="4"/>
  <c r="AB551" i="4"/>
  <c r="AB982" i="4"/>
  <c r="AB247" i="4"/>
  <c r="AB973" i="4"/>
  <c r="AB1" i="4"/>
  <c r="AA1" i="4"/>
  <c r="N1" i="4" l="1"/>
  <c r="S1" i="4"/>
  <c r="R1" i="4"/>
  <c r="P1" i="4"/>
  <c r="Q1" i="4"/>
  <c r="H1" i="4"/>
  <c r="O1" i="4"/>
  <c r="AG18" i="4" l="1"/>
  <c r="AG23" i="4"/>
  <c r="AG22" i="4"/>
  <c r="AG19" i="4"/>
  <c r="AG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 一亮</author>
  </authors>
  <commentList>
    <comment ref="A1" authorId="0" shapeId="0" xr:uid="{761A1EED-8B13-BD43-8E4F-5E01B9D6832D}">
      <text>
        <r>
          <rPr>
            <b/>
            <sz val="10"/>
            <color rgb="FF000000"/>
            <rFont val="Microsoft YaHei UI"/>
            <charset val="1"/>
          </rPr>
          <t>张</t>
        </r>
        <r>
          <rPr>
            <b/>
            <sz val="10"/>
            <color rgb="FF000000"/>
            <rFont val="Microsoft YaHei UI"/>
            <charset val="1"/>
          </rPr>
          <t xml:space="preserve"> </t>
        </r>
        <r>
          <rPr>
            <b/>
            <sz val="10"/>
            <color rgb="FF000000"/>
            <rFont val="Microsoft YaHei UI"/>
            <charset val="1"/>
          </rPr>
          <t>一亮</t>
        </r>
        <r>
          <rPr>
            <b/>
            <sz val="10"/>
            <color rgb="FF000000"/>
            <rFont val="Microsoft YaHei UI"/>
            <charset val="1"/>
          </rPr>
          <t>:</t>
        </r>
        <r>
          <rPr>
            <sz val="10"/>
            <color rgb="FF000000"/>
            <rFont val="Microsoft YaHei UI"/>
            <charset val="1"/>
          </rPr>
          <t xml:space="preserve">
</t>
        </r>
        <r>
          <rPr>
            <sz val="10"/>
            <color rgb="FF000000"/>
            <rFont val="Microsoft YaHei UI"/>
            <charset val="1"/>
          </rPr>
          <t>此处粘贴直通车，搜索推广，</t>
        </r>
        <r>
          <rPr>
            <sz val="10"/>
            <color rgb="FF000000"/>
            <rFont val="Microsoft YaHei UI"/>
            <charset val="1"/>
          </rPr>
          <t xml:space="preserve">
</t>
        </r>
        <r>
          <rPr>
            <sz val="10"/>
            <color rgb="FF000000"/>
            <rFont val="Microsoft YaHei UI"/>
            <charset val="1"/>
          </rPr>
          <t>全量商品消费</t>
        </r>
      </text>
    </comment>
    <comment ref="K1" authorId="0" shapeId="0" xr:uid="{2077D096-DD9F-8A43-B2F6-EF4F9860F0C9}">
      <text>
        <r>
          <rPr>
            <b/>
            <sz val="10"/>
            <color rgb="FF000000"/>
            <rFont val="Microsoft YaHei UI"/>
            <charset val="1"/>
          </rPr>
          <t>张</t>
        </r>
        <r>
          <rPr>
            <b/>
            <sz val="10"/>
            <color rgb="FF000000"/>
            <rFont val="Microsoft YaHei UI"/>
            <charset val="1"/>
          </rPr>
          <t xml:space="preserve"> </t>
        </r>
        <r>
          <rPr>
            <b/>
            <sz val="10"/>
            <color rgb="FF000000"/>
            <rFont val="Microsoft YaHei UI"/>
            <charset val="1"/>
          </rPr>
          <t>一亮</t>
        </r>
        <r>
          <rPr>
            <b/>
            <sz val="10"/>
            <color rgb="FF000000"/>
            <rFont val="Microsoft YaHei UI"/>
            <charset val="1"/>
          </rPr>
          <t>:</t>
        </r>
        <r>
          <rPr>
            <sz val="10"/>
            <color rgb="FF000000"/>
            <rFont val="Microsoft YaHei UI"/>
            <charset val="1"/>
          </rPr>
          <t xml:space="preserve">
</t>
        </r>
        <r>
          <rPr>
            <sz val="10"/>
            <color rgb="FF000000"/>
            <rFont val="Microsoft YaHei UI"/>
            <charset val="1"/>
          </rPr>
          <t>这里开始，可以插入不同计划的商品消费数据，插入后，请点击</t>
        </r>
        <r>
          <rPr>
            <sz val="10"/>
            <color rgb="FF000000"/>
            <rFont val="Microsoft YaHei UI"/>
            <charset val="1"/>
          </rPr>
          <t>"</t>
        </r>
        <r>
          <rPr>
            <sz val="10"/>
            <color rgb="FF000000"/>
            <rFont val="Microsoft YaHei UI"/>
            <charset val="1"/>
          </rPr>
          <t>请选择</t>
        </r>
        <r>
          <rPr>
            <sz val="10"/>
            <color rgb="FF000000"/>
            <rFont val="Microsoft YaHei UI"/>
            <charset val="1"/>
          </rPr>
          <t>"</t>
        </r>
        <r>
          <rPr>
            <sz val="10"/>
            <color rgb="FF000000"/>
            <rFont val="Microsoft YaHei UI"/>
            <charset val="1"/>
          </rPr>
          <t>按钮选择对应的计划类型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 一亮</author>
  </authors>
  <commentList>
    <comment ref="N1" authorId="0" shapeId="0" xr:uid="{4E110EF9-8BD7-A044-9F35-72074BD60F0E}">
      <text>
        <r>
          <rPr>
            <b/>
            <sz val="10"/>
            <color rgb="FF000000"/>
            <rFont val="Microsoft YaHei"/>
            <family val="2"/>
            <charset val="134"/>
          </rPr>
          <t>张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 </t>
        </r>
        <r>
          <rPr>
            <b/>
            <sz val="10"/>
            <color rgb="FF000000"/>
            <rFont val="Microsoft YaHei"/>
            <family val="2"/>
            <charset val="134"/>
          </rPr>
          <t>一亮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:
</t>
        </r>
        <r>
          <rPr>
            <sz val="10"/>
            <color rgb="FF000000"/>
            <rFont val="等线"/>
            <family val="4"/>
            <charset val="134"/>
          </rPr>
          <t>询盘率</t>
        </r>
        <r>
          <rPr>
            <sz val="10"/>
            <color rgb="FF000000"/>
            <rFont val="等线"/>
            <family val="4"/>
            <charset val="134"/>
          </rPr>
          <t>=</t>
        </r>
        <r>
          <rPr>
            <sz val="10"/>
            <color rgb="FF000000"/>
            <rFont val="等线"/>
            <family val="4"/>
            <charset val="134"/>
          </rPr>
          <t>询盘人数</t>
        </r>
        <r>
          <rPr>
            <sz val="10"/>
            <color rgb="FF000000"/>
            <rFont val="等线"/>
            <family val="4"/>
            <charset val="134"/>
          </rPr>
          <t>/</t>
        </r>
        <r>
          <rPr>
            <sz val="10"/>
            <color rgb="FF000000"/>
            <rFont val="等线"/>
            <family val="4"/>
            <charset val="134"/>
          </rPr>
          <t>访问人数</t>
        </r>
      </text>
    </comment>
    <comment ref="Y1" authorId="0" shapeId="0" xr:uid="{A767BEC5-49AF-2B46-9B0D-5FB09010439B}">
      <text>
        <r>
          <rPr>
            <b/>
            <sz val="10"/>
            <color rgb="FF000000"/>
            <rFont val="Microsoft YaHei UI"/>
            <charset val="1"/>
          </rPr>
          <t>张</t>
        </r>
        <r>
          <rPr>
            <b/>
            <sz val="10"/>
            <color rgb="FF000000"/>
            <rFont val="Microsoft YaHei UI"/>
            <charset val="1"/>
          </rPr>
          <t xml:space="preserve"> </t>
        </r>
        <r>
          <rPr>
            <b/>
            <sz val="10"/>
            <color rgb="FF000000"/>
            <rFont val="Microsoft YaHei UI"/>
            <charset val="1"/>
          </rPr>
          <t>一亮</t>
        </r>
        <r>
          <rPr>
            <b/>
            <sz val="10"/>
            <color rgb="FF000000"/>
            <rFont val="Microsoft YaHei UI"/>
            <charset val="1"/>
          </rPr>
          <t xml:space="preserve">:
</t>
        </r>
        <r>
          <rPr>
            <sz val="10"/>
            <color rgb="FF000000"/>
            <rFont val="+mn-ea"/>
          </rPr>
          <t>直通车消费</t>
        </r>
        <r>
          <rPr>
            <sz val="10"/>
            <color rgb="FF000000"/>
            <rFont val="+mn-ea"/>
          </rPr>
          <t>=</t>
        </r>
        <r>
          <rPr>
            <sz val="10"/>
            <color rgb="FF000000"/>
            <rFont val="+mn-ea"/>
          </rPr>
          <t>直通车商品的搜索广告消费</t>
        </r>
        <r>
          <rPr>
            <sz val="10"/>
            <color rgb="FF000000"/>
            <rFont val="+mn-ea"/>
          </rPr>
          <t xml:space="preserve">
</t>
        </r>
        <r>
          <rPr>
            <sz val="10"/>
            <color rgb="FF000000"/>
            <rFont val="+mn-ea"/>
          </rPr>
          <t>直通车总消费</t>
        </r>
        <r>
          <rPr>
            <sz val="10"/>
            <color rgb="FF000000"/>
            <rFont val="+mn-ea"/>
          </rPr>
          <t>=</t>
        </r>
        <r>
          <rPr>
            <sz val="10"/>
            <color rgb="FF000000"/>
            <rFont val="+mn-ea"/>
          </rPr>
          <t>搜索消费</t>
        </r>
        <r>
          <rPr>
            <sz val="10"/>
            <color rgb="FF000000"/>
            <rFont val="+mn-ea"/>
          </rPr>
          <t>+</t>
        </r>
        <r>
          <rPr>
            <sz val="10"/>
            <color rgb="FF000000"/>
            <rFont val="+mn-ea"/>
          </rPr>
          <t>推荐消费</t>
        </r>
      </text>
    </comment>
    <comment ref="Z1" authorId="0" shapeId="0" xr:uid="{2F63F6B7-0799-EC4F-8006-F06AAAE50303}">
      <text>
        <r>
          <rPr>
            <b/>
            <sz val="10"/>
            <color rgb="FF000000"/>
            <rFont val="Microsoft YaHei UI"/>
            <charset val="1"/>
          </rPr>
          <t>张</t>
        </r>
        <r>
          <rPr>
            <b/>
            <sz val="10"/>
            <color rgb="FF000000"/>
            <rFont val="Microsoft YaHei UI"/>
            <charset val="1"/>
          </rPr>
          <t xml:space="preserve"> </t>
        </r>
        <r>
          <rPr>
            <b/>
            <sz val="10"/>
            <color rgb="FF000000"/>
            <rFont val="Microsoft YaHei UI"/>
            <charset val="1"/>
          </rPr>
          <t>一亮</t>
        </r>
        <r>
          <rPr>
            <b/>
            <sz val="10"/>
            <color rgb="FF000000"/>
            <rFont val="Microsoft YaHei UI"/>
            <charset val="1"/>
          </rPr>
          <t xml:space="preserve">:
</t>
        </r>
        <r>
          <rPr>
            <sz val="10"/>
            <color rgb="FF000000"/>
            <rFont val="+mn-ea"/>
          </rPr>
          <t>直通车消费</t>
        </r>
        <r>
          <rPr>
            <sz val="10"/>
            <color rgb="FF000000"/>
            <rFont val="+mn-ea"/>
          </rPr>
          <t>=</t>
        </r>
        <r>
          <rPr>
            <sz val="10"/>
            <color rgb="FF000000"/>
            <rFont val="+mn-ea"/>
          </rPr>
          <t>直通车商品的搜索广告消费</t>
        </r>
        <r>
          <rPr>
            <sz val="10"/>
            <color rgb="FF000000"/>
            <rFont val="+mn-ea"/>
          </rPr>
          <t xml:space="preserve">
</t>
        </r>
        <r>
          <rPr>
            <sz val="10"/>
            <color rgb="FF000000"/>
            <rFont val="+mn-ea"/>
          </rPr>
          <t>直通车总消费</t>
        </r>
        <r>
          <rPr>
            <sz val="10"/>
            <color rgb="FF000000"/>
            <rFont val="+mn-ea"/>
          </rPr>
          <t>=</t>
        </r>
        <r>
          <rPr>
            <sz val="10"/>
            <color rgb="FF000000"/>
            <rFont val="+mn-ea"/>
          </rPr>
          <t>搜索消费</t>
        </r>
        <r>
          <rPr>
            <sz val="10"/>
            <color rgb="FF000000"/>
            <rFont val="+mn-ea"/>
          </rPr>
          <t>+</t>
        </r>
        <r>
          <rPr>
            <sz val="10"/>
            <color rgb="FF000000"/>
            <rFont val="+mn-ea"/>
          </rPr>
          <t>推荐消费</t>
        </r>
      </text>
    </comment>
    <comment ref="AA1" authorId="0" shapeId="0" xr:uid="{FF9685F1-5356-3F4B-A8CA-D9CE5D792F87}">
      <text>
        <r>
          <rPr>
            <b/>
            <sz val="10"/>
            <color rgb="FF000000"/>
            <rFont val="Microsoft YaHei"/>
            <family val="2"/>
            <charset val="134"/>
          </rPr>
          <t>张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 </t>
        </r>
        <r>
          <rPr>
            <b/>
            <sz val="10"/>
            <color rgb="FF000000"/>
            <rFont val="Microsoft YaHei"/>
            <family val="2"/>
            <charset val="134"/>
          </rPr>
          <t>一亮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:
</t>
        </r>
        <r>
          <rPr>
            <sz val="10"/>
            <color rgb="FF333333"/>
            <rFont val="+mn-ea"/>
          </rPr>
          <t>询盘个数成本</t>
        </r>
        <r>
          <rPr>
            <sz val="10"/>
            <color rgb="FF333333"/>
            <rFont val="+mn-ea"/>
          </rPr>
          <t>=</t>
        </r>
        <r>
          <rPr>
            <sz val="10"/>
            <color rgb="FF333333"/>
            <rFont val="+mn-ea"/>
          </rPr>
          <t>直通车消费</t>
        </r>
        <r>
          <rPr>
            <sz val="10"/>
            <color rgb="FF333333"/>
            <rFont val="+mn-ea"/>
          </rPr>
          <t>/</t>
        </r>
        <r>
          <rPr>
            <sz val="10"/>
            <color rgb="FF333333"/>
            <rFont val="+mn-ea"/>
          </rPr>
          <t>直通车商品的询盘个数</t>
        </r>
      </text>
    </comment>
    <comment ref="AB1" authorId="0" shapeId="0" xr:uid="{38CB20EF-6505-E041-9980-F6E3696E8BC7}">
      <text>
        <r>
          <rPr>
            <b/>
            <sz val="10"/>
            <color rgb="FF000000"/>
            <rFont val="Microsoft YaHei"/>
            <family val="2"/>
            <charset val="134"/>
          </rPr>
          <t>张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 </t>
        </r>
        <r>
          <rPr>
            <b/>
            <sz val="10"/>
            <color rgb="FF000000"/>
            <rFont val="Microsoft YaHei"/>
            <family val="2"/>
            <charset val="134"/>
          </rPr>
          <t>一亮</t>
        </r>
        <r>
          <rPr>
            <b/>
            <sz val="10"/>
            <color rgb="FF000000"/>
            <rFont val="Microsoft YaHei"/>
            <family val="2"/>
            <charset val="134"/>
          </rPr>
          <t xml:space="preserve">:
</t>
        </r>
        <r>
          <rPr>
            <sz val="10"/>
            <color rgb="FF000000"/>
            <rFont val="等线"/>
            <family val="4"/>
            <charset val="134"/>
          </rPr>
          <t>询盘人数成本</t>
        </r>
        <r>
          <rPr>
            <sz val="10"/>
            <color rgb="FF000000"/>
            <rFont val="等线"/>
            <family val="4"/>
            <charset val="134"/>
          </rPr>
          <t>=</t>
        </r>
        <r>
          <rPr>
            <sz val="10"/>
            <color rgb="FF000000"/>
            <rFont val="等线"/>
            <family val="4"/>
            <charset val="134"/>
          </rPr>
          <t>直通车消费</t>
        </r>
        <r>
          <rPr>
            <sz val="10"/>
            <color rgb="FF000000"/>
            <rFont val="等线"/>
            <family val="4"/>
            <charset val="134"/>
          </rPr>
          <t xml:space="preserve"> / </t>
        </r>
        <r>
          <rPr>
            <sz val="10"/>
            <color rgb="FF000000"/>
            <rFont val="等线"/>
            <family val="4"/>
            <charset val="134"/>
          </rPr>
          <t>直通车商品的询盘人数</t>
        </r>
        <r>
          <rPr>
            <sz val="10"/>
            <color rgb="FF000000"/>
            <rFont val="等线"/>
            <family val="4"/>
            <charset val="134"/>
          </rPr>
          <t xml:space="preserve">
</t>
        </r>
        <r>
          <rPr>
            <sz val="10"/>
            <color rgb="FF000000"/>
            <rFont val="等线"/>
            <family val="4"/>
            <charset val="134"/>
          </rPr>
          <t>总询盘人数成本</t>
        </r>
        <r>
          <rPr>
            <sz val="10"/>
            <color rgb="FF000000"/>
            <rFont val="等线"/>
            <family val="4"/>
            <charset val="134"/>
          </rPr>
          <t>=</t>
        </r>
        <r>
          <rPr>
            <sz val="10"/>
            <color rgb="FF000000"/>
            <rFont val="等线"/>
            <family val="4"/>
            <charset val="134"/>
          </rPr>
          <t>直通车消费</t>
        </r>
        <r>
          <rPr>
            <sz val="10"/>
            <color rgb="FF000000"/>
            <rFont val="等线"/>
            <family val="4"/>
            <charset val="134"/>
          </rPr>
          <t xml:space="preserve"> /</t>
        </r>
        <r>
          <rPr>
            <sz val="10"/>
            <color rgb="FF000000"/>
            <rFont val="等线"/>
            <family val="4"/>
            <charset val="134"/>
          </rPr>
          <t>（直通车商品的询盘人数</t>
        </r>
        <r>
          <rPr>
            <sz val="10"/>
            <color rgb="FF000000"/>
            <rFont val="等线"/>
            <family val="4"/>
            <charset val="134"/>
          </rPr>
          <t>+TM</t>
        </r>
        <r>
          <rPr>
            <sz val="10"/>
            <color rgb="FF000000"/>
            <rFont val="等线"/>
            <family val="4"/>
            <charset val="134"/>
          </rPr>
          <t>询盘人数）</t>
        </r>
        <r>
          <rPr>
            <sz val="10"/>
            <color rgb="FF000000"/>
            <rFont val="等线"/>
            <family val="4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<sst xmlns="http://schemas.openxmlformats.org/spreadsheetml/2006/main" count="170" uniqueCount="51">
  <si>
    <t>产品id</t>
  </si>
  <si>
    <t>产品信息</t>
  </si>
  <si>
    <t>曝光量</t>
  </si>
  <si>
    <t>点击量</t>
  </si>
  <si>
    <t>点击率</t>
  </si>
  <si>
    <t>花费</t>
  </si>
  <si>
    <t>平均点击花费</t>
  </si>
  <si>
    <t>合计</t>
    <phoneticPr fontId="4" type="noConversion"/>
  </si>
  <si>
    <t>产品ID</t>
  </si>
  <si>
    <t>询盘个数成本</t>
    <phoneticPr fontId="4" type="noConversion"/>
  </si>
  <si>
    <t>有数据商品数：</t>
    <phoneticPr fontId="4" type="noConversion"/>
  </si>
  <si>
    <t>商品建议</t>
    <phoneticPr fontId="2" type="noConversion"/>
  </si>
  <si>
    <t>仅供参考</t>
    <phoneticPr fontId="2" type="noConversion"/>
  </si>
  <si>
    <t>优品</t>
    <phoneticPr fontId="2" type="noConversion"/>
  </si>
  <si>
    <t>选择计划类型</t>
    <phoneticPr fontId="2" type="noConversion"/>
  </si>
  <si>
    <t>计划类型</t>
    <phoneticPr fontId="2" type="noConversion"/>
  </si>
  <si>
    <t>请选择</t>
    <phoneticPr fontId="2" type="noConversion"/>
  </si>
  <si>
    <t xml:space="preserve">关键词推广  </t>
    <phoneticPr fontId="2" type="noConversion"/>
  </si>
  <si>
    <t xml:space="preserve">定向推广  </t>
    <phoneticPr fontId="2" type="noConversion"/>
  </si>
  <si>
    <t xml:space="preserve">新品成长  </t>
    <phoneticPr fontId="2" type="noConversion"/>
  </si>
  <si>
    <t xml:space="preserve">测品测款  </t>
    <phoneticPr fontId="2" type="noConversion"/>
  </si>
  <si>
    <t xml:space="preserve">爆品助推  </t>
    <phoneticPr fontId="2" type="noConversion"/>
  </si>
  <si>
    <t xml:space="preserve">优品抢位  </t>
    <phoneticPr fontId="2" type="noConversion"/>
  </si>
  <si>
    <t xml:space="preserve">新买家引流  </t>
    <phoneticPr fontId="2" type="noConversion"/>
  </si>
  <si>
    <t xml:space="preserve">快速引流  </t>
    <phoneticPr fontId="2" type="noConversion"/>
  </si>
  <si>
    <t xml:space="preserve">趋势明星  </t>
    <phoneticPr fontId="2" type="noConversion"/>
  </si>
  <si>
    <t xml:space="preserve">优选人群引流  </t>
    <phoneticPr fontId="2" type="noConversion"/>
  </si>
  <si>
    <t xml:space="preserve">整合营销  </t>
    <phoneticPr fontId="2" type="noConversion"/>
  </si>
  <si>
    <t xml:space="preserve">全店推广  </t>
    <phoneticPr fontId="2" type="noConversion"/>
  </si>
  <si>
    <t xml:space="preserve">年框  </t>
    <phoneticPr fontId="2" type="noConversion"/>
  </si>
  <si>
    <t xml:space="preserve">定制营销  </t>
    <phoneticPr fontId="2" type="noConversion"/>
  </si>
  <si>
    <t xml:space="preserve">优品推广  </t>
    <phoneticPr fontId="2" type="noConversion"/>
  </si>
  <si>
    <t xml:space="preserve">新客引流  </t>
    <phoneticPr fontId="2" type="noConversion"/>
  </si>
  <si>
    <t xml:space="preserve">搜索人群再营销  </t>
    <phoneticPr fontId="2" type="noConversion"/>
  </si>
  <si>
    <t xml:space="preserve">行业高价值人群  </t>
    <phoneticPr fontId="2" type="noConversion"/>
  </si>
  <si>
    <t xml:space="preserve">推荐-新手成长  </t>
    <phoneticPr fontId="2" type="noConversion"/>
  </si>
  <si>
    <t xml:space="preserve">推荐-新品成长  </t>
    <phoneticPr fontId="2" type="noConversion"/>
  </si>
  <si>
    <t xml:space="preserve">推荐-爆品助推  </t>
    <phoneticPr fontId="2" type="noConversion"/>
  </si>
  <si>
    <t xml:space="preserve">推荐-搜索重定向  </t>
    <phoneticPr fontId="2" type="noConversion"/>
  </si>
  <si>
    <t xml:space="preserve">推荐-高商业价值  </t>
    <phoneticPr fontId="2" type="noConversion"/>
  </si>
  <si>
    <t xml:space="preserve">推荐-新客场景  </t>
    <phoneticPr fontId="2" type="noConversion"/>
  </si>
  <si>
    <t xml:space="preserve">活动推广CPC  </t>
    <phoneticPr fontId="2" type="noConversion"/>
  </si>
  <si>
    <t xml:space="preserve">数据管家访客营销计划  </t>
    <phoneticPr fontId="2" type="noConversion"/>
  </si>
  <si>
    <t>选择广告类型</t>
    <phoneticPr fontId="2" type="noConversion"/>
  </si>
  <si>
    <t>询盘人数成本</t>
    <phoneticPr fontId="2" type="noConversion"/>
  </si>
  <si>
    <t>意向商机量</t>
  </si>
  <si>
    <t>L1+买家点击占比</t>
  </si>
  <si>
    <t>意向商机量</t>
    <phoneticPr fontId="2" type="noConversion"/>
  </si>
  <si>
    <t>L1+买家点击占比</t>
    <phoneticPr fontId="2" type="noConversion"/>
  </si>
  <si>
    <t>意向商机成本</t>
    <phoneticPr fontId="4" type="noConversion"/>
  </si>
  <si>
    <t>直通车消费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</si>
</sst>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42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"/>
      <color theme="0"/>
      <name val="微软雅黑"/>
      <family val="2"/>
      <charset val="134"/>
    </font>
    <font>
      <sz val="9"/>
      <name val="等线"/>
      <family val="4"/>
      <charset val="134"/>
    </font>
    <font>
      <sz val="10"/>
      <color theme="1"/>
      <name val="微软雅黑"/>
      <family val="2"/>
      <charset val="134"/>
    </font>
    <font>
      <sz val="10"/>
      <color theme="0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name val="微软雅黑"/>
      <family val="2"/>
      <charset val="134"/>
    </font>
    <font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2"/>
      <name val="等线"/>
      <family val="2"/>
      <charset val="134"/>
      <scheme val="minor"/>
    </font>
    <font>
      <b/>
      <sz val="10"/>
      <color theme="0" tint="-4.9989318521683403E-2"/>
      <name val="微软雅黑"/>
      <family val="2"/>
      <charset val="134"/>
    </font>
    <font>
      <b/>
      <sz val="10"/>
      <color rgb="FF000000"/>
      <name val="Microsoft YaHei UI"/>
      <charset val="1"/>
    </font>
    <font>
      <sz val="10"/>
      <color rgb="FF000000"/>
      <name val="Microsoft YaHei UI"/>
      <charset val="1"/>
    </font>
    <font>
      <sz val="10"/>
      <color rgb="FF000000"/>
      <name val="等线"/>
      <family val="4"/>
      <charset val="134"/>
    </font>
    <font>
      <b/>
      <sz val="12"/>
      <color rgb="FFFF0000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0"/>
      <color rgb="FF333333"/>
      <name val="+mn-ea"/>
    </font>
    <font>
      <b/>
      <sz val="10"/>
      <color rgb="FF000000"/>
      <name val="Microsoft YaHei"/>
      <family val="2"/>
      <charset val="134"/>
    </font>
    <font>
      <b/>
      <sz val="12"/>
      <color theme="0" tint="-0.249977111117893"/>
      <name val="微软雅黑"/>
      <family val="2"/>
      <charset val="134"/>
    </font>
    <font>
      <b/>
      <sz val="12"/>
      <color theme="0" tint="-0.14999847407452621"/>
      <name val="微软雅黑"/>
      <family val="2"/>
      <charset val="134"/>
    </font>
    <font>
      <sz val="12"/>
      <color theme="0" tint="-0.14999847407452621"/>
      <name val="微软雅黑"/>
      <family val="2"/>
      <charset val="134"/>
    </font>
    <font>
      <sz val="12"/>
      <color theme="0" tint="-0.34998626667073579"/>
      <name val="微软雅黑"/>
      <family val="2"/>
      <charset val="134"/>
    </font>
    <font>
      <sz val="9"/>
      <color theme="1"/>
      <name val="微软雅黑"/>
      <family val="2"/>
      <charset val="134"/>
    </font>
    <font>
      <u/>
      <sz val="12"/>
      <color theme="10"/>
      <name val="等线"/>
      <family val="2"/>
      <charset val="134"/>
      <scheme val="minor"/>
    </font>
    <font>
      <u/>
      <sz val="12"/>
      <color theme="0" tint="-4.9989318521683403E-2"/>
      <name val="等线"/>
      <family val="2"/>
      <charset val="134"/>
      <scheme val="minor"/>
    </font>
    <font>
      <sz val="12"/>
      <color rgb="FF333333"/>
      <name val="Microsoft YaHei"/>
      <family val="2"/>
      <charset val="134"/>
    </font>
    <font>
      <b/>
      <sz val="12"/>
      <color rgb="FF333333"/>
      <name val="Microsoft YaHei"/>
      <family val="2"/>
      <charset val="134"/>
    </font>
    <font>
      <sz val="11"/>
      <name val="宋体"/>
      <family val="3"/>
      <charset val="134"/>
    </font>
    <font>
      <u/>
      <sz val="10"/>
      <color indexed="12"/>
      <name val="Arial"/>
      <family val="2"/>
    </font>
    <font>
      <b/>
      <sz val="11"/>
      <name val="宋体"/>
      <family val="3"/>
      <charset val="134"/>
    </font>
    <font>
      <sz val="10"/>
      <color rgb="FF000000"/>
      <name val="+mn-ea"/>
    </font>
    <font>
      <sz val="12"/>
      <color theme="0"/>
      <name val="等线"/>
      <family val="2"/>
      <charset val="134"/>
      <scheme val="minor"/>
    </font>
    <font>
      <b/>
      <sz val="12"/>
      <color theme="0"/>
      <name val="PingFang SC"/>
      <family val="2"/>
      <charset val="134"/>
    </font>
    <font>
      <b/>
      <sz val="12"/>
      <color theme="0"/>
      <name val="等线"/>
      <family val="4"/>
      <charset val="134"/>
      <scheme val="minor"/>
    </font>
    <font>
      <sz val="12"/>
      <color theme="0"/>
      <name val="等线"/>
      <family val="4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10" fontId="3" fillId="2" borderId="0" xfId="1" applyNumberFormat="1" applyFont="1" applyFill="1" applyAlignment="1" applyProtection="1">
      <alignment horizontal="center" vertical="center"/>
      <protection hidden="1"/>
    </xf>
    <xf numFmtId="176" fontId="3" fillId="2" borderId="0" xfId="1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77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3" fillId="5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2" fontId="3" fillId="2" borderId="0" xfId="0" applyNumberFormat="1" applyFont="1" applyFill="1" applyAlignment="1" applyProtection="1">
      <alignment horizontal="center" vertical="center"/>
      <protection locked="0" hidden="1"/>
    </xf>
    <xf numFmtId="0" fontId="8" fillId="0" borderId="0" xfId="0" applyFont="1" applyFill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center" vertical="center"/>
      <protection locked="0" hidden="1"/>
    </xf>
    <xf numFmtId="177" fontId="5" fillId="0" borderId="0" xfId="0" applyNumberFormat="1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 vertical="top" wrapText="1"/>
      <protection locked="0"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right" vertical="center"/>
      <protection locked="0" hidden="1"/>
    </xf>
    <xf numFmtId="176" fontId="11" fillId="0" borderId="0" xfId="0" applyNumberFormat="1" applyFont="1" applyAlignment="1" applyProtection="1">
      <alignment horizontal="center" vertical="center"/>
      <protection locked="0" hidden="1"/>
    </xf>
    <xf numFmtId="0" fontId="12" fillId="0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/>
      <protection locked="0" hidden="1"/>
    </xf>
    <xf numFmtId="0" fontId="13" fillId="0" borderId="0" xfId="0" applyFont="1" applyFill="1" applyAlignment="1" applyProtection="1">
      <alignment horizontal="center" vertical="center"/>
      <protection locked="0" hidden="1"/>
    </xf>
    <xf numFmtId="0" fontId="14" fillId="0" borderId="0" xfId="0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left" vertical="center"/>
      <protection locked="0" hidden="1"/>
    </xf>
    <xf numFmtId="0" fontId="16" fillId="0" borderId="0" xfId="0" applyFont="1" applyFill="1" applyAlignment="1" applyProtection="1">
      <alignment horizontal="center" vertical="center"/>
      <protection locked="0" hidden="1"/>
    </xf>
    <xf numFmtId="0" fontId="3" fillId="6" borderId="0" xfId="0" applyFont="1" applyFill="1" applyAlignment="1" applyProtection="1">
      <alignment horizontal="center" vertical="center"/>
      <protection locked="0" hidden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 hidden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31" fillId="0" borderId="0" xfId="2" applyFont="1" applyAlignment="1" applyProtection="1">
      <alignment horizontal="center" vertical="center"/>
      <protection locked="0" hidden="1"/>
    </xf>
    <xf numFmtId="0" fontId="33" fillId="0" borderId="0" xfId="0" applyFont="1">
      <alignment vertical="center"/>
    </xf>
    <xf numFmtId="0" fontId="30" fillId="0" borderId="0" xfId="2">
      <alignment vertical="center"/>
    </xf>
    <xf numFmtId="0" fontId="21" fillId="0" borderId="0" xfId="0" applyFont="1" applyAlignment="1">
      <alignment vertical="center"/>
    </xf>
    <xf numFmtId="0" fontId="32" fillId="0" borderId="0" xfId="0" applyFont="1">
      <alignment vertical="center"/>
    </xf>
    <xf numFmtId="0" fontId="0" fillId="0" borderId="0" xfId="0" applyAlignment="1"/>
    <xf numFmtId="0" fontId="35" fillId="0" borderId="0" xfId="0" applyFont="1" applyAlignment="1"/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horizontal="center" vertical="center" wrapText="1"/>
      <protection hidden="1"/>
    </xf>
    <xf numFmtId="9" fontId="5" fillId="0" borderId="0" xfId="1" applyFont="1" applyAlignment="1" applyProtection="1">
      <alignment horizontal="center" vertical="center"/>
      <protection hidden="1"/>
    </xf>
    <xf numFmtId="0" fontId="32" fillId="0" borderId="0" xfId="0" applyFont="1" applyAlignment="1">
      <alignment vertical="center"/>
    </xf>
    <xf numFmtId="10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9" fillId="0" borderId="0" xfId="0" applyFont="1" applyBorder="1" applyAlignment="1" applyProtection="1">
      <alignment horizontal="center" vertical="center"/>
      <protection hidden="1"/>
    </xf>
    <xf numFmtId="10" fontId="39" fillId="0" borderId="0" xfId="1" applyNumberFormat="1" applyFont="1" applyBorder="1" applyAlignment="1" applyProtection="1">
      <alignment horizontal="center" vertical="center"/>
      <protection hidden="1"/>
    </xf>
    <xf numFmtId="9" fontId="39" fillId="0" borderId="0" xfId="1" applyFont="1" applyBorder="1" applyAlignment="1" applyProtection="1">
      <alignment horizontal="center" vertical="center"/>
      <protection hidden="1"/>
    </xf>
    <xf numFmtId="0" fontId="40" fillId="0" borderId="0" xfId="0" applyFont="1" applyBorder="1" applyProtection="1">
      <alignment vertical="center"/>
      <protection hidden="1"/>
    </xf>
    <xf numFmtId="0" fontId="38" fillId="0" borderId="0" xfId="0" applyFont="1" applyBorder="1" applyProtection="1">
      <alignment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9" fontId="41" fillId="0" borderId="0" xfId="1" applyFont="1" applyBorder="1" applyAlignment="1" applyProtection="1">
      <alignment horizontal="center" vertical="center"/>
      <protection hidden="1"/>
    </xf>
    <xf numFmtId="10" fontId="41" fillId="0" borderId="0" xfId="1" applyNumberFormat="1" applyFont="1" applyBorder="1" applyAlignment="1" applyProtection="1">
      <alignment horizontal="center" vertical="center"/>
      <protection hidden="1"/>
    </xf>
  </cellXfs>
  <cellStyles count="3">
    <cellStyle name="百分比" xfId="1" builtinId="5"/>
    <cellStyle name="常规" xfId="0" builtinId="0"/>
    <cellStyle name="超链接" xfId="2" builtinId="8"/>
  </cellStyles>
  <dxfs count="1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 patternType="darkGrid">
          <fgColor theme="0" tint="-0.14996795556505021"/>
        </patternFill>
      </fill>
    </dxf>
    <dxf>
      <font>
        <color theme="5" tint="-0.24994659260841701"/>
      </font>
      <fill>
        <patternFill patternType="lightTrellis">
          <f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b/>
        <i val="0"/>
        <color theme="0"/>
      </font>
      <fill>
        <patternFill patternType="darkTrellis">
          <fgColor theme="8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 patternType="gray125">
          <fgColor theme="0" tint="-0.14996795556505021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yuque.com/docs/share/0559848e-a1fe-41e6-9f1a-9c9a80df8f54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BDF8D-2023-7C41-B82C-150F9AE1F835}">
  <sheetPr>
    <tabColor theme="2" tint="-9.9978637043366805E-2"/>
  </sheetPr>
  <dimension ref="A1:BZ264"/>
  <sheetViews>
    <sheetView workbookViewId="0"/>
  </sheetViews>
  <sheetFormatPr baseColWidth="10" defaultColWidth="0" defaultRowHeight="18"/>
  <cols>
    <col min="1" max="1" width="8" style="38" bestFit="1" customWidth="1"/>
    <col min="2" max="2" width="10" style="38" bestFit="1" customWidth="1"/>
    <col min="3" max="4" width="8" style="38" bestFit="1" customWidth="1"/>
    <col min="5" max="5" width="12" style="38" bestFit="1" customWidth="1"/>
    <col min="6" max="6" width="8" style="38" bestFit="1" customWidth="1"/>
    <col min="7" max="7" width="18.5" style="38" bestFit="1" customWidth="1"/>
    <col min="8" max="8" width="6" style="38" bestFit="1" customWidth="1"/>
    <col min="9" max="9" width="14.1640625" style="38" bestFit="1" customWidth="1"/>
    <col min="10" max="10" width="10.83203125" style="38" customWidth="1"/>
    <col min="11" max="11" width="14.1640625" style="38" bestFit="1" customWidth="1"/>
    <col min="12" max="12" width="8" style="38" bestFit="1" customWidth="1"/>
    <col min="13" max="13" width="10" style="38" bestFit="1" customWidth="1"/>
    <col min="14" max="15" width="8" style="38" bestFit="1" customWidth="1"/>
    <col min="16" max="16" width="12" style="38" bestFit="1" customWidth="1"/>
    <col min="17" max="17" width="8" style="38" bestFit="1" customWidth="1"/>
    <col min="18" max="18" width="18.5" style="38" bestFit="1" customWidth="1"/>
    <col min="19" max="19" width="6" style="38" bestFit="1" customWidth="1"/>
    <col min="20" max="20" width="14.1640625" style="38" bestFit="1" customWidth="1"/>
    <col min="21" max="21" width="10.83203125" style="38" customWidth="1"/>
    <col min="22" max="22" width="14.1640625" style="38" bestFit="1" customWidth="1"/>
    <col min="23" max="23" width="8" style="38" bestFit="1" customWidth="1"/>
    <col min="24" max="24" width="10" style="38" bestFit="1" customWidth="1"/>
    <col min="25" max="26" width="8" style="38" bestFit="1" customWidth="1"/>
    <col min="27" max="27" width="12" style="38" bestFit="1" customWidth="1"/>
    <col min="28" max="28" width="8" style="38" bestFit="1" customWidth="1"/>
    <col min="29" max="29" width="18.5" style="38" bestFit="1" customWidth="1"/>
    <col min="30" max="30" width="6" style="38" bestFit="1" customWidth="1"/>
    <col min="31" max="31" width="14.1640625" style="38" bestFit="1" customWidth="1"/>
    <col min="32" max="32" width="10.83203125" style="38" customWidth="1"/>
    <col min="33" max="33" width="14.1640625" style="38" bestFit="1" customWidth="1"/>
    <col min="34" max="34" width="8" style="38" bestFit="1" customWidth="1"/>
    <col min="35" max="35" width="10" style="38" bestFit="1" customWidth="1"/>
    <col min="36" max="37" width="8" style="38" bestFit="1" customWidth="1"/>
    <col min="38" max="38" width="12" style="38" bestFit="1" customWidth="1"/>
    <col min="39" max="39" width="8" style="38" bestFit="1" customWidth="1"/>
    <col min="40" max="40" width="18.5" style="38" bestFit="1" customWidth="1"/>
    <col min="41" max="41" width="6" style="38" bestFit="1" customWidth="1"/>
    <col min="42" max="42" width="14.1640625" style="38" bestFit="1" customWidth="1"/>
    <col min="43" max="43" width="10.83203125" style="38" customWidth="1"/>
    <col min="44" max="44" width="14.1640625" style="38" bestFit="1" customWidth="1"/>
    <col min="45" max="45" width="8" style="38" bestFit="1" customWidth="1"/>
    <col min="46" max="46" width="10" style="38" bestFit="1" customWidth="1"/>
    <col min="47" max="48" width="8" style="38" bestFit="1" customWidth="1"/>
    <col min="49" max="49" width="12" style="38" bestFit="1" customWidth="1"/>
    <col min="50" max="50" width="8" style="38" bestFit="1" customWidth="1"/>
    <col min="51" max="51" width="18.5" style="38" bestFit="1" customWidth="1"/>
    <col min="52" max="52" width="6" style="38" bestFit="1" customWidth="1"/>
    <col min="53" max="53" width="14.1640625" style="38" bestFit="1" customWidth="1"/>
    <col min="54" max="54" width="10.83203125" style="38" customWidth="1"/>
    <col min="55" max="55" width="14.1640625" style="38" bestFit="1" customWidth="1"/>
    <col min="56" max="56" width="8" style="38" bestFit="1" customWidth="1"/>
    <col min="57" max="57" width="10" style="38" bestFit="1" customWidth="1"/>
    <col min="58" max="59" width="8" style="38" bestFit="1" customWidth="1"/>
    <col min="60" max="60" width="12" style="38" bestFit="1" customWidth="1"/>
    <col min="61" max="61" width="8" style="38" bestFit="1" customWidth="1"/>
    <col min="62" max="62" width="18.5" style="38" bestFit="1" customWidth="1"/>
    <col min="63" max="63" width="6" style="38" bestFit="1" customWidth="1"/>
    <col min="64" max="64" width="14.1640625" style="38" bestFit="1" customWidth="1"/>
    <col min="65" max="65" width="10.83203125" style="38" customWidth="1"/>
    <col min="66" max="66" width="14.1640625" style="38" bestFit="1" customWidth="1"/>
    <col min="67" max="67" width="8" style="38" bestFit="1" customWidth="1"/>
    <col min="68" max="68" width="10" style="38" bestFit="1" customWidth="1"/>
    <col min="69" max="70" width="8" style="38" bestFit="1" customWidth="1"/>
    <col min="71" max="71" width="12" style="38" bestFit="1" customWidth="1"/>
    <col min="72" max="72" width="8" style="38" bestFit="1" customWidth="1"/>
    <col min="73" max="73" width="18.5" style="38" bestFit="1" customWidth="1"/>
    <col min="74" max="74" width="6" style="38" bestFit="1" customWidth="1"/>
    <col min="75" max="75" width="14.1640625" style="38" bestFit="1" customWidth="1"/>
    <col min="76" max="78" width="10.83203125" style="38" customWidth="1"/>
    <col min="79" max="16384" width="10.83203125" style="38" hidden="1"/>
  </cols>
  <sheetData>
    <row r="1" spans="1:75">
      <c r="A1" s="50" t="s">
        <v>0</v>
      </c>
      <c r="B1" s="50" t="s">
        <v>1</v>
      </c>
      <c r="C1" s="50" t="s">
        <v>2</v>
      </c>
      <c r="D1" s="50" t="s">
        <v>3</v>
      </c>
      <c r="E1" s="50" t="s">
        <v>45</v>
      </c>
      <c r="F1" s="50" t="s">
        <v>4</v>
      </c>
      <c r="G1" s="50" t="s">
        <v>46</v>
      </c>
      <c r="H1" s="50" t="s">
        <v>5</v>
      </c>
      <c r="I1" s="50" t="s">
        <v>6</v>
      </c>
      <c r="K1" s="41" t="s">
        <v>14</v>
      </c>
      <c r="L1" s="50" t="s">
        <v>0</v>
      </c>
      <c r="M1" s="50" t="s">
        <v>1</v>
      </c>
      <c r="N1" s="50" t="s">
        <v>2</v>
      </c>
      <c r="O1" s="50" t="s">
        <v>3</v>
      </c>
      <c r="P1" s="50" t="s">
        <v>45</v>
      </c>
      <c r="Q1" s="50" t="s">
        <v>4</v>
      </c>
      <c r="R1" s="50" t="s">
        <v>46</v>
      </c>
      <c r="S1" s="50" t="s">
        <v>5</v>
      </c>
      <c r="T1" s="50" t="s">
        <v>6</v>
      </c>
      <c r="U1" s="43"/>
      <c r="V1" s="41" t="s">
        <v>14</v>
      </c>
      <c r="W1" s="42" t="s">
        <v>0</v>
      </c>
      <c r="X1" s="42" t="s">
        <v>1</v>
      </c>
      <c r="Y1" s="42" t="s">
        <v>2</v>
      </c>
      <c r="Z1" s="42" t="s">
        <v>3</v>
      </c>
      <c r="AA1" s="42" t="s">
        <v>47</v>
      </c>
      <c r="AB1" s="42" t="s">
        <v>4</v>
      </c>
      <c r="AC1" s="42" t="s">
        <v>48</v>
      </c>
      <c r="AD1" s="42" t="s">
        <v>5</v>
      </c>
      <c r="AE1" s="42" t="s">
        <v>6</v>
      </c>
      <c r="AF1" s="43"/>
      <c r="AG1" s="41" t="s">
        <v>14</v>
      </c>
      <c r="AH1" s="42" t="s">
        <v>0</v>
      </c>
      <c r="AI1" s="42" t="s">
        <v>1</v>
      </c>
      <c r="AJ1" s="42" t="s">
        <v>2</v>
      </c>
      <c r="AK1" s="42" t="s">
        <v>3</v>
      </c>
      <c r="AL1" s="42" t="s">
        <v>47</v>
      </c>
      <c r="AM1" s="42" t="s">
        <v>4</v>
      </c>
      <c r="AN1" s="42" t="s">
        <v>48</v>
      </c>
      <c r="AO1" s="42" t="s">
        <v>5</v>
      </c>
      <c r="AP1" s="42" t="s">
        <v>6</v>
      </c>
      <c r="AQ1" s="43"/>
      <c r="AR1" s="41" t="s">
        <v>14</v>
      </c>
      <c r="AS1" s="42" t="s">
        <v>0</v>
      </c>
      <c r="AT1" s="42" t="s">
        <v>1</v>
      </c>
      <c r="AU1" s="42" t="s">
        <v>2</v>
      </c>
      <c r="AV1" s="42" t="s">
        <v>3</v>
      </c>
      <c r="AW1" s="42" t="s">
        <v>47</v>
      </c>
      <c r="AX1" s="42" t="s">
        <v>4</v>
      </c>
      <c r="AY1" s="42" t="s">
        <v>48</v>
      </c>
      <c r="AZ1" s="42" t="s">
        <v>5</v>
      </c>
      <c r="BA1" s="42" t="s">
        <v>6</v>
      </c>
      <c r="BB1" s="43"/>
      <c r="BC1" s="41" t="s">
        <v>14</v>
      </c>
      <c r="BD1" s="42" t="s">
        <v>0</v>
      </c>
      <c r="BE1" s="42" t="s">
        <v>1</v>
      </c>
      <c r="BF1" s="42" t="s">
        <v>2</v>
      </c>
      <c r="BG1" s="42" t="s">
        <v>3</v>
      </c>
      <c r="BH1" s="42" t="s">
        <v>47</v>
      </c>
      <c r="BI1" s="42" t="s">
        <v>4</v>
      </c>
      <c r="BJ1" s="42" t="s">
        <v>48</v>
      </c>
      <c r="BK1" s="42" t="s">
        <v>5</v>
      </c>
      <c r="BL1" s="42" t="s">
        <v>6</v>
      </c>
      <c r="BN1" s="37" t="s">
        <v>43</v>
      </c>
      <c r="BO1" s="50" t="s">
        <v>0</v>
      </c>
      <c r="BP1" s="50" t="s">
        <v>1</v>
      </c>
      <c r="BQ1" s="50" t="s">
        <v>2</v>
      </c>
      <c r="BR1" s="50" t="s">
        <v>3</v>
      </c>
      <c r="BS1" s="50" t="s">
        <v>45</v>
      </c>
      <c r="BT1" s="50" t="s">
        <v>4</v>
      </c>
      <c r="BU1" s="50" t="s">
        <v>46</v>
      </c>
      <c r="BV1" s="50" t="s">
        <v>5</v>
      </c>
      <c r="BW1" s="50" t="s">
        <v>6</v>
      </c>
    </row>
    <row r="2" spans="1:75">
      <c r="A2" s="61"/>
      <c r="B2" s="53"/>
      <c r="C2" s="61"/>
      <c r="D2" s="61"/>
      <c r="E2" s="61"/>
      <c r="F2" s="62"/>
      <c r="G2" s="62"/>
      <c r="H2" s="61"/>
      <c r="I2" s="61"/>
      <c r="J2" s="52"/>
      <c r="K2" s="44"/>
      <c r="L2" s="61"/>
      <c r="M2" s="53"/>
      <c r="N2" s="61"/>
      <c r="O2" s="61"/>
      <c r="P2" s="61"/>
      <c r="Q2" s="62"/>
      <c r="R2" s="61"/>
      <c r="S2" s="61"/>
      <c r="T2" s="61"/>
      <c r="U2" s="43"/>
      <c r="V2" s="4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4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BD2" s="43"/>
      <c r="BE2" s="43"/>
      <c r="BF2" s="43"/>
      <c r="BG2" s="43"/>
      <c r="BH2" s="43"/>
      <c r="BI2" s="43"/>
      <c r="BJ2" s="43"/>
      <c r="BK2" s="43"/>
      <c r="BL2" s="43"/>
      <c r="BN2" s="39"/>
      <c r="BO2" s="61"/>
      <c r="BP2" s="53"/>
      <c r="BQ2" s="61"/>
      <c r="BR2" s="61"/>
      <c r="BS2" s="61"/>
      <c r="BT2" s="62"/>
      <c r="BU2" s="61"/>
      <c r="BV2" s="61"/>
      <c r="BW2" s="61"/>
    </row>
    <row r="3" spans="1:75">
      <c r="A3" s="61"/>
      <c r="B3" s="51"/>
      <c r="C3" s="61"/>
      <c r="D3" s="61"/>
      <c r="E3" s="61"/>
      <c r="F3" s="62"/>
      <c r="G3" s="62"/>
      <c r="H3" s="61"/>
      <c r="I3" s="61"/>
      <c r="J3" s="52"/>
      <c r="K3" s="50"/>
      <c r="L3" s="61"/>
      <c r="M3" s="51"/>
      <c r="N3" s="61"/>
      <c r="O3" s="61"/>
      <c r="P3" s="61"/>
      <c r="Q3" s="62"/>
      <c r="R3" s="61"/>
      <c r="S3" s="61"/>
      <c r="T3" s="61"/>
      <c r="BO3" s="61"/>
      <c r="BP3" s="51"/>
      <c r="BQ3" s="61"/>
      <c r="BR3" s="61"/>
      <c r="BS3" s="61"/>
      <c r="BT3" s="62"/>
      <c r="BU3" s="61"/>
      <c r="BV3" s="61"/>
      <c r="BW3" s="61"/>
    </row>
    <row r="4" spans="1:75">
      <c r="A4" s="61"/>
      <c r="B4" s="53"/>
      <c r="C4" s="61"/>
      <c r="D4" s="61"/>
      <c r="E4" s="61"/>
      <c r="F4" s="62"/>
      <c r="G4" s="62"/>
      <c r="H4" s="61"/>
      <c r="I4" s="61"/>
      <c r="J4" s="52"/>
      <c r="K4" s="61"/>
      <c r="L4" s="61"/>
      <c r="M4" s="53"/>
      <c r="N4" s="61"/>
      <c r="O4" s="61"/>
      <c r="P4" s="61"/>
      <c r="Q4" s="62"/>
      <c r="R4" s="62"/>
      <c r="S4" s="61"/>
      <c r="T4" s="61"/>
      <c r="BO4" s="61"/>
      <c r="BP4" s="53"/>
      <c r="BQ4" s="61"/>
      <c r="BR4" s="61"/>
      <c r="BS4" s="61"/>
      <c r="BT4" s="62"/>
      <c r="BU4" s="62"/>
      <c r="BV4" s="61"/>
      <c r="BW4" s="61"/>
    </row>
    <row r="5" spans="1:75">
      <c r="A5" s="61"/>
      <c r="B5" s="51"/>
      <c r="C5" s="61"/>
      <c r="D5" s="61"/>
      <c r="E5" s="61"/>
      <c r="F5" s="62"/>
      <c r="G5" s="62"/>
      <c r="H5" s="61"/>
      <c r="I5" s="61"/>
      <c r="J5" s="52"/>
      <c r="K5" s="61"/>
      <c r="L5" s="61"/>
      <c r="M5" s="51"/>
      <c r="N5" s="61"/>
      <c r="O5" s="61"/>
      <c r="P5" s="61"/>
      <c r="Q5" s="62"/>
      <c r="R5" s="62"/>
      <c r="S5" s="61"/>
      <c r="T5" s="61"/>
      <c r="BO5" s="61"/>
      <c r="BP5" s="51"/>
      <c r="BQ5" s="61"/>
      <c r="BR5" s="61"/>
      <c r="BS5" s="61"/>
      <c r="BT5" s="62"/>
      <c r="BU5" s="62"/>
      <c r="BV5" s="61"/>
      <c r="BW5" s="61"/>
    </row>
    <row r="6" spans="1:75">
      <c r="A6" s="61"/>
      <c r="B6" s="53"/>
      <c r="C6" s="61"/>
      <c r="D6" s="61"/>
      <c r="E6" s="61"/>
      <c r="F6" s="62"/>
      <c r="G6" s="62"/>
      <c r="H6" s="61"/>
      <c r="I6" s="61"/>
      <c r="J6" s="52"/>
      <c r="K6" s="61"/>
      <c r="L6" s="61"/>
      <c r="M6" s="53"/>
      <c r="N6" s="61"/>
      <c r="O6" s="61"/>
      <c r="P6" s="61"/>
      <c r="Q6" s="62"/>
      <c r="R6" s="62"/>
      <c r="S6" s="61"/>
      <c r="T6" s="61"/>
      <c r="BO6" s="61"/>
      <c r="BP6" s="53"/>
      <c r="BQ6" s="61"/>
      <c r="BR6" s="61"/>
      <c r="BS6" s="61"/>
      <c r="BT6" s="62"/>
      <c r="BU6" s="62"/>
      <c r="BV6" s="61"/>
      <c r="BW6" s="61"/>
    </row>
    <row r="7" spans="1:75">
      <c r="A7" s="61"/>
      <c r="B7" s="51"/>
      <c r="C7" s="61"/>
      <c r="D7" s="61"/>
      <c r="E7" s="61"/>
      <c r="F7" s="62"/>
      <c r="G7" s="62"/>
      <c r="H7" s="61"/>
      <c r="I7" s="61"/>
      <c r="J7" s="52"/>
      <c r="K7" s="61"/>
      <c r="L7" s="61"/>
      <c r="M7" s="51"/>
      <c r="N7" s="61"/>
      <c r="O7" s="61"/>
      <c r="P7" s="61"/>
      <c r="Q7" s="62"/>
      <c r="R7" s="62"/>
      <c r="S7" s="61"/>
      <c r="T7" s="61"/>
      <c r="BO7" s="61"/>
      <c r="BP7" s="51"/>
      <c r="BQ7" s="61"/>
      <c r="BR7" s="61"/>
      <c r="BS7" s="61"/>
      <c r="BT7" s="62"/>
      <c r="BU7" s="62"/>
      <c r="BV7" s="61"/>
      <c r="BW7" s="61"/>
    </row>
    <row r="8" spans="1:75">
      <c r="A8" s="61"/>
      <c r="B8" s="53"/>
      <c r="C8" s="61"/>
      <c r="D8" s="61"/>
      <c r="E8" s="61"/>
      <c r="F8" s="62"/>
      <c r="G8" s="62"/>
      <c r="H8" s="61"/>
      <c r="I8" s="61"/>
      <c r="J8" s="52"/>
      <c r="K8" s="61"/>
      <c r="L8" s="61"/>
      <c r="M8" s="53"/>
      <c r="N8" s="61"/>
      <c r="O8" s="61"/>
      <c r="P8" s="61"/>
      <c r="Q8" s="62"/>
      <c r="R8" s="62"/>
      <c r="S8" s="61"/>
      <c r="T8" s="61"/>
      <c r="BO8" s="61"/>
      <c r="BP8" s="53"/>
      <c r="BQ8" s="61"/>
      <c r="BR8" s="61"/>
      <c r="BS8" s="61"/>
      <c r="BT8" s="62"/>
      <c r="BU8" s="62"/>
      <c r="BV8" s="61"/>
      <c r="BW8" s="61"/>
    </row>
    <row r="9" spans="1:75">
      <c r="A9" s="61"/>
      <c r="B9" s="51"/>
      <c r="C9" s="61"/>
      <c r="D9" s="61"/>
      <c r="E9" s="61"/>
      <c r="F9" s="62"/>
      <c r="G9" s="62"/>
      <c r="H9" s="61"/>
      <c r="I9" s="61"/>
      <c r="J9" s="52"/>
      <c r="K9" s="61"/>
      <c r="L9" s="61"/>
      <c r="M9" s="51"/>
      <c r="N9" s="61"/>
      <c r="O9" s="61"/>
      <c r="P9" s="61"/>
      <c r="Q9" s="62"/>
      <c r="R9" s="62"/>
      <c r="S9" s="61"/>
      <c r="T9" s="61"/>
      <c r="BO9" s="61"/>
      <c r="BP9" s="51"/>
      <c r="BQ9" s="61"/>
      <c r="BR9" s="61"/>
      <c r="BS9" s="61"/>
      <c r="BT9" s="62"/>
      <c r="BU9" s="62"/>
      <c r="BV9" s="61"/>
      <c r="BW9" s="61"/>
    </row>
    <row r="10" spans="1:75">
      <c r="A10" s="61"/>
      <c r="B10" s="53"/>
      <c r="C10" s="61"/>
      <c r="D10" s="61"/>
      <c r="E10" s="61"/>
      <c r="F10" s="62"/>
      <c r="G10" s="62"/>
      <c r="H10" s="61"/>
      <c r="I10" s="61"/>
      <c r="J10" s="52"/>
      <c r="K10" s="61"/>
      <c r="L10" s="61"/>
      <c r="M10" s="53"/>
      <c r="N10" s="61"/>
      <c r="O10" s="61"/>
      <c r="P10" s="61"/>
      <c r="Q10" s="62"/>
      <c r="R10" s="62"/>
      <c r="S10" s="61"/>
      <c r="T10" s="61"/>
      <c r="BO10" s="61"/>
      <c r="BP10" s="53"/>
      <c r="BQ10" s="61"/>
      <c r="BR10" s="61"/>
      <c r="BS10" s="61"/>
      <c r="BT10" s="62"/>
      <c r="BU10" s="62"/>
      <c r="BV10" s="61"/>
      <c r="BW10" s="61"/>
    </row>
    <row r="11" spans="1:75">
      <c r="A11" s="61"/>
      <c r="B11" s="51"/>
      <c r="C11" s="61"/>
      <c r="D11" s="61"/>
      <c r="E11" s="61"/>
      <c r="F11" s="62"/>
      <c r="G11" s="62"/>
      <c r="H11" s="61"/>
      <c r="I11" s="61"/>
      <c r="J11" s="52"/>
      <c r="K11" s="61"/>
      <c r="L11" s="61"/>
      <c r="M11" s="51"/>
      <c r="N11" s="61"/>
      <c r="O11" s="61"/>
      <c r="P11" s="61"/>
      <c r="Q11" s="62"/>
      <c r="R11" s="62"/>
      <c r="S11" s="61"/>
      <c r="T11" s="61"/>
      <c r="BO11" s="61"/>
      <c r="BP11" s="51"/>
      <c r="BQ11" s="61"/>
      <c r="BR11" s="61"/>
      <c r="BS11" s="61"/>
      <c r="BT11" s="62"/>
      <c r="BU11" s="62"/>
      <c r="BV11" s="61"/>
      <c r="BW11" s="61"/>
    </row>
    <row r="12" spans="1:75">
      <c r="A12" s="61"/>
      <c r="B12" s="53"/>
      <c r="C12" s="61"/>
      <c r="D12" s="61"/>
      <c r="E12" s="61"/>
      <c r="F12" s="62"/>
      <c r="G12" s="62"/>
      <c r="H12" s="61"/>
      <c r="I12" s="61"/>
      <c r="J12" s="52"/>
      <c r="K12" s="61"/>
      <c r="L12" s="61"/>
      <c r="M12" s="53"/>
      <c r="N12" s="61"/>
      <c r="O12" s="61"/>
      <c r="P12" s="61"/>
      <c r="Q12" s="62"/>
      <c r="R12" s="61"/>
      <c r="S12" s="61"/>
      <c r="T12" s="61"/>
      <c r="BO12" s="61"/>
      <c r="BP12" s="53"/>
      <c r="BQ12" s="61"/>
      <c r="BR12" s="61"/>
      <c r="BS12" s="61"/>
      <c r="BT12" s="62"/>
      <c r="BU12" s="61"/>
      <c r="BV12" s="61"/>
      <c r="BW12" s="61"/>
    </row>
    <row r="13" spans="1:75">
      <c r="A13" s="61"/>
      <c r="B13" s="51"/>
      <c r="C13" s="61"/>
      <c r="D13" s="61"/>
      <c r="E13" s="61"/>
      <c r="F13" s="62"/>
      <c r="G13" s="62"/>
      <c r="H13" s="61"/>
      <c r="I13" s="61"/>
      <c r="J13" s="52"/>
      <c r="K13" s="61"/>
      <c r="L13" s="61"/>
      <c r="M13" s="51"/>
      <c r="N13" s="61"/>
      <c r="O13" s="61"/>
      <c r="P13" s="61"/>
      <c r="Q13" s="62"/>
      <c r="R13" s="61"/>
      <c r="S13" s="61"/>
      <c r="T13" s="61"/>
      <c r="BO13" s="61"/>
      <c r="BP13" s="51"/>
      <c r="BQ13" s="61"/>
      <c r="BR13" s="61"/>
      <c r="BS13" s="61"/>
      <c r="BT13" s="62"/>
      <c r="BU13" s="61"/>
      <c r="BV13" s="61"/>
      <c r="BW13" s="61"/>
    </row>
    <row r="14" spans="1:75">
      <c r="A14" s="61"/>
      <c r="B14" s="53"/>
      <c r="C14" s="61"/>
      <c r="D14" s="61"/>
      <c r="E14" s="61"/>
      <c r="F14" s="62"/>
      <c r="G14" s="62"/>
      <c r="H14" s="61"/>
      <c r="I14" s="61"/>
      <c r="J14" s="52"/>
      <c r="L14" s="61"/>
      <c r="M14" s="53"/>
      <c r="N14" s="61"/>
      <c r="O14" s="61"/>
      <c r="P14" s="61"/>
      <c r="Q14" s="62"/>
      <c r="R14" s="61"/>
      <c r="S14" s="61"/>
      <c r="T14" s="61"/>
      <c r="BO14" s="61"/>
      <c r="BP14" s="53"/>
      <c r="BQ14" s="61"/>
      <c r="BR14" s="61"/>
      <c r="BS14" s="61"/>
      <c r="BT14" s="62"/>
      <c r="BU14" s="61"/>
      <c r="BV14" s="61"/>
      <c r="BW14" s="61"/>
    </row>
    <row r="15" spans="1:75">
      <c r="A15" s="61"/>
      <c r="B15" s="51"/>
      <c r="C15" s="61"/>
      <c r="D15" s="61"/>
      <c r="E15" s="61"/>
      <c r="F15" s="62"/>
      <c r="G15" s="62"/>
      <c r="H15" s="61"/>
      <c r="I15" s="61"/>
      <c r="J15" s="52"/>
      <c r="L15" s="61"/>
      <c r="M15" s="51"/>
      <c r="N15" s="61"/>
      <c r="O15" s="61"/>
      <c r="P15" s="61"/>
      <c r="Q15" s="62"/>
      <c r="R15" s="61"/>
      <c r="S15" s="61"/>
      <c r="T15" s="61"/>
      <c r="BO15" s="61"/>
      <c r="BP15" s="51"/>
      <c r="BQ15" s="61"/>
      <c r="BR15" s="61"/>
      <c r="BS15" s="61"/>
      <c r="BT15" s="62"/>
      <c r="BU15" s="61"/>
      <c r="BV15" s="61"/>
      <c r="BW15" s="61"/>
    </row>
    <row r="16" spans="1:75">
      <c r="A16" s="61"/>
      <c r="B16" s="53"/>
      <c r="C16" s="61"/>
      <c r="D16" s="61"/>
      <c r="E16" s="61"/>
      <c r="F16" s="62"/>
      <c r="G16" s="62"/>
      <c r="H16" s="61"/>
      <c r="I16" s="61"/>
      <c r="J16" s="52"/>
      <c r="L16" s="61"/>
      <c r="M16" s="53"/>
      <c r="N16" s="61"/>
      <c r="O16" s="61"/>
      <c r="P16" s="61"/>
      <c r="Q16" s="62"/>
      <c r="R16" s="61"/>
      <c r="S16" s="61"/>
      <c r="T16" s="61"/>
      <c r="BO16" s="61"/>
      <c r="BP16" s="53"/>
      <c r="BQ16" s="61"/>
      <c r="BR16" s="61"/>
      <c r="BS16" s="61"/>
      <c r="BT16" s="62"/>
      <c r="BU16" s="61"/>
      <c r="BV16" s="61"/>
      <c r="BW16" s="61"/>
    </row>
    <row r="17" spans="1:75">
      <c r="A17" s="61"/>
      <c r="B17" s="51"/>
      <c r="C17" s="61"/>
      <c r="D17" s="61"/>
      <c r="E17" s="61"/>
      <c r="F17" s="62"/>
      <c r="G17" s="62"/>
      <c r="H17" s="61"/>
      <c r="I17" s="61"/>
      <c r="J17" s="52"/>
      <c r="L17" s="61"/>
      <c r="M17" s="51"/>
      <c r="N17" s="61"/>
      <c r="O17" s="61"/>
      <c r="P17" s="61"/>
      <c r="Q17" s="62"/>
      <c r="R17" s="61"/>
      <c r="S17" s="61"/>
      <c r="T17" s="61"/>
      <c r="BO17" s="61"/>
      <c r="BP17" s="51"/>
      <c r="BQ17" s="61"/>
      <c r="BR17" s="61"/>
      <c r="BS17" s="61"/>
      <c r="BT17" s="62"/>
      <c r="BU17" s="61"/>
      <c r="BV17" s="61"/>
      <c r="BW17" s="61"/>
    </row>
    <row r="18" spans="1:75">
      <c r="A18" s="61"/>
      <c r="B18" s="53"/>
      <c r="C18" s="61"/>
      <c r="D18" s="61"/>
      <c r="E18" s="61"/>
      <c r="F18" s="62"/>
      <c r="G18" s="62"/>
      <c r="H18" s="61"/>
      <c r="I18" s="61"/>
      <c r="J18" s="52"/>
      <c r="L18" s="61"/>
      <c r="M18" s="53"/>
      <c r="N18" s="61"/>
      <c r="O18" s="61"/>
      <c r="P18" s="61"/>
      <c r="Q18" s="62"/>
      <c r="R18" s="62"/>
      <c r="S18" s="61"/>
      <c r="T18" s="61"/>
      <c r="BO18" s="61"/>
      <c r="BP18" s="53"/>
      <c r="BQ18" s="61"/>
      <c r="BR18" s="61"/>
      <c r="BS18" s="61"/>
      <c r="BT18" s="62"/>
      <c r="BU18" s="62"/>
      <c r="BV18" s="61"/>
      <c r="BW18" s="61"/>
    </row>
    <row r="19" spans="1:75">
      <c r="A19" s="61"/>
      <c r="B19" s="51"/>
      <c r="C19" s="61"/>
      <c r="D19" s="61"/>
      <c r="E19" s="61"/>
      <c r="F19" s="62"/>
      <c r="G19" s="62"/>
      <c r="H19" s="61"/>
      <c r="I19" s="61"/>
      <c r="J19" s="52"/>
      <c r="K19" s="50"/>
      <c r="L19" s="61"/>
      <c r="M19" s="51"/>
      <c r="N19" s="61"/>
      <c r="O19" s="61"/>
      <c r="P19" s="61"/>
      <c r="Q19" s="62"/>
      <c r="R19" s="62"/>
      <c r="S19" s="61"/>
      <c r="T19" s="61"/>
      <c r="BO19" s="61"/>
      <c r="BP19" s="51"/>
      <c r="BQ19" s="61"/>
      <c r="BR19" s="61"/>
      <c r="BS19" s="61"/>
      <c r="BT19" s="62"/>
      <c r="BU19" s="62"/>
      <c r="BV19" s="61"/>
      <c r="BW19" s="61"/>
    </row>
    <row r="20" spans="1:75">
      <c r="A20" s="61"/>
      <c r="B20" s="53"/>
      <c r="C20" s="61"/>
      <c r="D20" s="61"/>
      <c r="E20" s="61"/>
      <c r="F20" s="62"/>
      <c r="G20" s="62"/>
      <c r="H20" s="61"/>
      <c r="I20" s="61"/>
      <c r="J20" s="52"/>
      <c r="L20" s="61"/>
      <c r="M20" s="53"/>
      <c r="N20" s="61"/>
      <c r="O20" s="61"/>
      <c r="P20" s="61"/>
      <c r="Q20" s="62"/>
      <c r="R20" s="62"/>
      <c r="S20" s="61"/>
      <c r="T20" s="61"/>
    </row>
    <row r="21" spans="1:75">
      <c r="A21" s="61"/>
      <c r="B21" s="51"/>
      <c r="C21" s="61"/>
      <c r="D21" s="61"/>
      <c r="E21" s="61"/>
      <c r="F21" s="62"/>
      <c r="G21" s="62"/>
      <c r="H21" s="61"/>
      <c r="I21" s="61"/>
      <c r="J21" s="52"/>
      <c r="L21" s="61"/>
      <c r="M21" s="51"/>
      <c r="N21" s="61"/>
      <c r="O21" s="61"/>
      <c r="P21" s="61"/>
      <c r="Q21" s="62"/>
      <c r="R21" s="62"/>
      <c r="S21" s="61"/>
      <c r="T21" s="61"/>
    </row>
    <row r="22" spans="1:75">
      <c r="A22" s="61"/>
      <c r="B22" s="53"/>
      <c r="C22" s="61"/>
      <c r="D22" s="61"/>
      <c r="E22" s="61"/>
      <c r="F22" s="62"/>
      <c r="G22" s="62"/>
      <c r="H22" s="61"/>
      <c r="I22" s="61"/>
      <c r="J22" s="52"/>
      <c r="L22" s="61"/>
      <c r="M22" s="53"/>
      <c r="N22" s="61"/>
      <c r="O22" s="61"/>
      <c r="P22" s="61"/>
      <c r="Q22" s="62"/>
      <c r="R22" s="62"/>
      <c r="S22" s="61"/>
      <c r="T22" s="61"/>
    </row>
    <row r="23" spans="1:75">
      <c r="A23" s="61"/>
      <c r="B23" s="51"/>
      <c r="C23" s="61"/>
      <c r="D23" s="61"/>
      <c r="E23" s="61"/>
      <c r="F23" s="62"/>
      <c r="G23" s="62"/>
      <c r="H23" s="61"/>
      <c r="I23" s="61"/>
      <c r="J23" s="52"/>
      <c r="L23" s="61"/>
      <c r="M23" s="51"/>
      <c r="N23" s="61"/>
      <c r="O23" s="61"/>
      <c r="P23" s="61"/>
      <c r="Q23" s="62"/>
      <c r="R23" s="62"/>
      <c r="S23" s="61"/>
      <c r="T23" s="61"/>
    </row>
    <row r="24" spans="1:75">
      <c r="A24" s="61"/>
      <c r="B24" s="53"/>
      <c r="C24" s="61"/>
      <c r="D24" s="61"/>
      <c r="E24" s="61"/>
      <c r="F24" s="62"/>
      <c r="G24" s="62"/>
      <c r="H24" s="61"/>
      <c r="I24" s="61"/>
      <c r="J24" s="52"/>
      <c r="L24" s="61"/>
      <c r="M24" s="53"/>
      <c r="N24" s="61"/>
      <c r="O24" s="61"/>
      <c r="P24" s="61"/>
      <c r="Q24" s="62"/>
      <c r="R24" s="62"/>
      <c r="S24" s="61"/>
      <c r="T24" s="61"/>
    </row>
    <row r="25" spans="1:75">
      <c r="A25" s="61"/>
      <c r="B25" s="51"/>
      <c r="C25" s="61"/>
      <c r="D25" s="61"/>
      <c r="E25" s="61"/>
      <c r="F25" s="62"/>
      <c r="G25" s="62"/>
      <c r="H25" s="61"/>
      <c r="I25" s="61"/>
      <c r="J25" s="52"/>
      <c r="L25" s="61"/>
      <c r="M25" s="51"/>
      <c r="N25" s="61"/>
      <c r="O25" s="61"/>
      <c r="P25" s="61"/>
      <c r="Q25" s="62"/>
      <c r="R25" s="62"/>
      <c r="S25" s="61"/>
      <c r="T25" s="61"/>
    </row>
    <row r="26" spans="1:75">
      <c r="A26" s="61"/>
      <c r="B26" s="53"/>
      <c r="C26" s="61"/>
      <c r="D26" s="61"/>
      <c r="E26" s="61"/>
      <c r="F26" s="62"/>
      <c r="G26" s="62"/>
      <c r="H26" s="61"/>
      <c r="I26" s="61"/>
      <c r="J26" s="52"/>
      <c r="L26" s="61"/>
      <c r="M26" s="53"/>
      <c r="N26" s="61"/>
      <c r="O26" s="61"/>
      <c r="P26" s="61"/>
      <c r="Q26" s="62"/>
      <c r="R26" s="62"/>
      <c r="S26" s="61"/>
      <c r="T26" s="61"/>
    </row>
    <row r="27" spans="1:75">
      <c r="A27" s="61"/>
      <c r="B27" s="51"/>
      <c r="C27" s="61"/>
      <c r="D27" s="61"/>
      <c r="E27" s="61"/>
      <c r="F27" s="62"/>
      <c r="G27" s="62"/>
      <c r="H27" s="61"/>
      <c r="I27" s="61"/>
      <c r="L27" s="61"/>
      <c r="M27" s="51"/>
      <c r="N27" s="61"/>
      <c r="O27" s="61"/>
      <c r="P27" s="61"/>
      <c r="Q27" s="62"/>
      <c r="R27" s="62"/>
      <c r="S27" s="61"/>
      <c r="T27" s="61"/>
    </row>
    <row r="28" spans="1:75">
      <c r="A28" s="61"/>
      <c r="B28" s="53"/>
      <c r="C28" s="61"/>
      <c r="D28" s="61"/>
      <c r="E28" s="61"/>
      <c r="F28" s="62"/>
      <c r="G28" s="62"/>
      <c r="H28" s="61"/>
      <c r="I28" s="61"/>
      <c r="L28" s="61"/>
      <c r="M28" s="53"/>
      <c r="N28" s="61"/>
      <c r="O28" s="61"/>
      <c r="P28" s="61"/>
      <c r="Q28" s="62"/>
      <c r="R28" s="62"/>
      <c r="S28" s="61"/>
      <c r="T28" s="61"/>
    </row>
    <row r="29" spans="1:75">
      <c r="A29" s="61"/>
      <c r="B29" s="51"/>
      <c r="C29" s="61"/>
      <c r="D29" s="61"/>
      <c r="E29" s="61"/>
      <c r="F29" s="62"/>
      <c r="G29" s="62"/>
      <c r="H29" s="61"/>
      <c r="I29" s="61"/>
      <c r="L29" s="61"/>
      <c r="M29" s="51"/>
      <c r="N29" s="61"/>
      <c r="O29" s="61"/>
      <c r="P29" s="61"/>
      <c r="Q29" s="62"/>
      <c r="R29" s="62"/>
      <c r="S29" s="61"/>
      <c r="T29" s="61"/>
    </row>
    <row r="30" spans="1:75">
      <c r="A30" s="61"/>
      <c r="B30" s="53"/>
      <c r="C30" s="61"/>
      <c r="D30" s="61"/>
      <c r="E30" s="61"/>
      <c r="F30" s="62"/>
      <c r="G30" s="61"/>
      <c r="H30" s="61"/>
      <c r="I30" s="61"/>
      <c r="L30" s="61"/>
      <c r="M30" s="53"/>
      <c r="N30" s="61"/>
      <c r="O30" s="61"/>
      <c r="P30" s="61"/>
      <c r="Q30" s="62"/>
      <c r="R30" s="61"/>
      <c r="S30" s="61"/>
      <c r="T30" s="61"/>
    </row>
    <row r="31" spans="1:75">
      <c r="A31" s="61"/>
      <c r="B31" s="51"/>
      <c r="C31" s="61"/>
      <c r="D31" s="61"/>
      <c r="E31" s="61"/>
      <c r="F31" s="62"/>
      <c r="G31" s="61"/>
      <c r="H31" s="61"/>
      <c r="I31" s="61"/>
      <c r="L31" s="61"/>
      <c r="M31" s="51"/>
      <c r="N31" s="61"/>
      <c r="O31" s="61"/>
      <c r="P31" s="61"/>
      <c r="Q31" s="62"/>
      <c r="R31" s="61"/>
      <c r="S31" s="61"/>
      <c r="T31" s="61"/>
    </row>
    <row r="32" spans="1:75">
      <c r="A32" s="61"/>
      <c r="B32" s="53"/>
      <c r="C32" s="61"/>
      <c r="D32" s="61"/>
      <c r="E32" s="61"/>
      <c r="F32" s="62"/>
      <c r="G32" s="61"/>
      <c r="H32" s="61"/>
      <c r="I32" s="61"/>
      <c r="L32" s="61"/>
      <c r="M32" s="53"/>
      <c r="N32" s="61"/>
      <c r="O32" s="61"/>
      <c r="P32" s="61"/>
      <c r="Q32" s="62"/>
      <c r="R32" s="62"/>
      <c r="S32" s="61"/>
      <c r="T32" s="61"/>
    </row>
    <row r="33" spans="1:20">
      <c r="A33" s="61"/>
      <c r="B33" s="51"/>
      <c r="C33" s="61"/>
      <c r="D33" s="61"/>
      <c r="E33" s="61"/>
      <c r="F33" s="62"/>
      <c r="G33" s="61"/>
      <c r="H33" s="61"/>
      <c r="I33" s="61"/>
      <c r="L33" s="61"/>
      <c r="M33" s="51"/>
      <c r="N33" s="61"/>
      <c r="O33" s="61"/>
      <c r="P33" s="61"/>
      <c r="Q33" s="62"/>
      <c r="R33" s="62"/>
      <c r="S33" s="61"/>
      <c r="T33" s="61"/>
    </row>
    <row r="34" spans="1:20">
      <c r="A34" s="61"/>
      <c r="B34" s="53"/>
      <c r="C34" s="61"/>
      <c r="D34" s="61"/>
      <c r="E34" s="61"/>
      <c r="F34" s="62"/>
      <c r="G34" s="62"/>
      <c r="H34" s="61"/>
      <c r="I34" s="61"/>
      <c r="L34" s="61"/>
      <c r="M34" s="53"/>
      <c r="N34" s="61"/>
      <c r="O34" s="61"/>
      <c r="P34" s="61"/>
      <c r="Q34" s="62"/>
      <c r="R34" s="62"/>
      <c r="S34" s="61"/>
      <c r="T34" s="61"/>
    </row>
    <row r="35" spans="1:20">
      <c r="A35" s="61"/>
      <c r="B35" s="51"/>
      <c r="C35" s="61"/>
      <c r="D35" s="61"/>
      <c r="E35" s="61"/>
      <c r="F35" s="62"/>
      <c r="G35" s="62"/>
      <c r="H35" s="61"/>
      <c r="I35" s="61"/>
      <c r="L35" s="61"/>
      <c r="M35" s="51"/>
      <c r="N35" s="61"/>
      <c r="O35" s="61"/>
      <c r="P35" s="61"/>
      <c r="Q35" s="62"/>
      <c r="R35" s="62"/>
      <c r="S35" s="61"/>
      <c r="T35" s="61"/>
    </row>
    <row r="36" spans="1:20">
      <c r="A36" s="61"/>
      <c r="B36" s="53"/>
      <c r="C36" s="61"/>
      <c r="D36" s="61"/>
      <c r="E36" s="61"/>
      <c r="F36" s="62"/>
      <c r="G36" s="62"/>
      <c r="H36" s="61"/>
      <c r="I36" s="61"/>
      <c r="L36" s="61"/>
      <c r="M36" s="53"/>
      <c r="N36" s="61"/>
      <c r="O36" s="61"/>
      <c r="P36" s="61"/>
      <c r="Q36" s="62"/>
      <c r="R36" s="62"/>
      <c r="S36" s="61"/>
      <c r="T36" s="61"/>
    </row>
    <row r="37" spans="1:20">
      <c r="A37" s="61"/>
      <c r="B37" s="51"/>
      <c r="C37" s="61"/>
      <c r="D37" s="61"/>
      <c r="E37" s="61"/>
      <c r="F37" s="62"/>
      <c r="G37" s="62"/>
      <c r="H37" s="61"/>
      <c r="I37" s="61"/>
      <c r="L37" s="61"/>
      <c r="M37" s="51"/>
      <c r="N37" s="61"/>
      <c r="O37" s="61"/>
      <c r="P37" s="61"/>
      <c r="Q37" s="62"/>
      <c r="R37" s="62"/>
      <c r="S37" s="61"/>
      <c r="T37" s="61"/>
    </row>
    <row r="38" spans="1:20">
      <c r="A38" s="61"/>
      <c r="B38" s="53"/>
      <c r="C38" s="61"/>
      <c r="D38" s="61"/>
      <c r="E38" s="61"/>
      <c r="F38" s="62"/>
      <c r="G38" s="62"/>
      <c r="H38" s="61"/>
      <c r="I38" s="61"/>
      <c r="L38" s="61"/>
      <c r="M38" s="53"/>
      <c r="N38" s="61"/>
      <c r="O38" s="61"/>
      <c r="P38" s="61"/>
      <c r="Q38" s="62"/>
      <c r="R38" s="62"/>
      <c r="S38" s="61"/>
      <c r="T38" s="61"/>
    </row>
    <row r="39" spans="1:20">
      <c r="A39" s="61"/>
      <c r="B39" s="51"/>
      <c r="C39" s="61"/>
      <c r="D39" s="61"/>
      <c r="E39" s="61"/>
      <c r="F39" s="62"/>
      <c r="G39" s="62"/>
      <c r="H39" s="61"/>
      <c r="I39" s="61"/>
      <c r="L39" s="61"/>
      <c r="M39" s="51"/>
      <c r="N39" s="61"/>
      <c r="O39" s="61"/>
      <c r="P39" s="61"/>
      <c r="Q39" s="62"/>
      <c r="R39" s="62"/>
      <c r="S39" s="61"/>
      <c r="T39" s="61"/>
    </row>
    <row r="40" spans="1:20">
      <c r="A40" s="61"/>
      <c r="B40" s="53"/>
      <c r="C40" s="61"/>
      <c r="D40" s="61"/>
      <c r="E40" s="61"/>
      <c r="F40" s="62"/>
      <c r="G40" s="61"/>
      <c r="H40" s="61"/>
      <c r="I40" s="61"/>
      <c r="L40" s="61"/>
      <c r="M40" s="53"/>
      <c r="N40" s="61"/>
      <c r="O40" s="61"/>
      <c r="P40" s="61"/>
      <c r="Q40" s="62"/>
      <c r="R40" s="62"/>
      <c r="S40" s="61"/>
      <c r="T40" s="61"/>
    </row>
    <row r="41" spans="1:20">
      <c r="A41" s="61"/>
      <c r="B41" s="51"/>
      <c r="C41" s="61"/>
      <c r="D41" s="61"/>
      <c r="E41" s="61"/>
      <c r="F41" s="62"/>
      <c r="G41" s="61"/>
      <c r="H41" s="61"/>
      <c r="I41" s="61"/>
      <c r="L41" s="61"/>
      <c r="M41" s="51"/>
      <c r="N41" s="61"/>
      <c r="O41" s="61"/>
      <c r="P41" s="61"/>
      <c r="Q41" s="62"/>
      <c r="R41" s="62"/>
      <c r="S41" s="61"/>
      <c r="T41" s="61"/>
    </row>
    <row r="42" spans="1:20">
      <c r="A42" s="61"/>
      <c r="B42" s="53"/>
      <c r="C42" s="61"/>
      <c r="D42" s="61"/>
      <c r="E42" s="61"/>
      <c r="F42" s="62"/>
      <c r="G42" s="62"/>
      <c r="H42" s="61"/>
      <c r="I42" s="61"/>
      <c r="L42" s="61"/>
      <c r="M42" s="53"/>
      <c r="N42" s="61"/>
      <c r="O42" s="61"/>
      <c r="P42" s="61"/>
      <c r="Q42" s="62"/>
      <c r="R42" s="61"/>
      <c r="S42" s="61"/>
      <c r="T42" s="61"/>
    </row>
    <row r="43" spans="1:20">
      <c r="A43" s="61"/>
      <c r="B43" s="51"/>
      <c r="C43" s="61"/>
      <c r="D43" s="61"/>
      <c r="E43" s="61"/>
      <c r="F43" s="62"/>
      <c r="G43" s="62"/>
      <c r="H43" s="61"/>
      <c r="I43" s="61"/>
      <c r="L43" s="61"/>
      <c r="M43" s="51"/>
      <c r="N43" s="61"/>
      <c r="O43" s="61"/>
      <c r="P43" s="61"/>
      <c r="Q43" s="62"/>
      <c r="R43" s="61"/>
      <c r="S43" s="61"/>
      <c r="T43" s="61"/>
    </row>
    <row r="44" spans="1:20">
      <c r="A44" s="61"/>
      <c r="B44" s="53"/>
      <c r="C44" s="61"/>
      <c r="D44" s="61"/>
      <c r="E44" s="61"/>
      <c r="F44" s="62"/>
      <c r="G44" s="62"/>
      <c r="H44" s="61"/>
      <c r="I44" s="61"/>
      <c r="L44" s="61"/>
      <c r="M44" s="53"/>
      <c r="N44" s="61"/>
      <c r="O44" s="61"/>
      <c r="P44" s="61"/>
      <c r="Q44" s="62"/>
      <c r="R44" s="62"/>
      <c r="S44" s="61"/>
      <c r="T44" s="61"/>
    </row>
    <row r="45" spans="1:20">
      <c r="A45" s="61"/>
      <c r="B45" s="51"/>
      <c r="C45" s="61"/>
      <c r="D45" s="61"/>
      <c r="E45" s="61"/>
      <c r="F45" s="62"/>
      <c r="G45" s="62"/>
      <c r="H45" s="61"/>
      <c r="I45" s="61"/>
      <c r="L45" s="61"/>
      <c r="M45" s="51"/>
      <c r="N45" s="61"/>
      <c r="O45" s="61"/>
      <c r="P45" s="61"/>
      <c r="Q45" s="62"/>
      <c r="R45" s="62"/>
      <c r="S45" s="61"/>
      <c r="T45" s="61"/>
    </row>
    <row r="46" spans="1:20">
      <c r="A46" s="61"/>
      <c r="B46" s="53"/>
      <c r="C46" s="61"/>
      <c r="D46" s="61"/>
      <c r="E46" s="61"/>
      <c r="F46" s="62"/>
      <c r="G46" s="62"/>
      <c r="H46" s="61"/>
      <c r="I46" s="61"/>
      <c r="L46" s="61"/>
      <c r="M46" s="53"/>
      <c r="N46" s="61"/>
      <c r="O46" s="61"/>
      <c r="P46" s="61"/>
      <c r="Q46" s="62"/>
      <c r="R46" s="62"/>
      <c r="S46" s="61"/>
      <c r="T46" s="61"/>
    </row>
    <row r="47" spans="1:20">
      <c r="A47" s="61"/>
      <c r="B47" s="51"/>
      <c r="C47" s="61"/>
      <c r="D47" s="61"/>
      <c r="E47" s="61"/>
      <c r="F47" s="62"/>
      <c r="G47" s="62"/>
      <c r="H47" s="61"/>
      <c r="I47" s="61"/>
      <c r="L47" s="61"/>
      <c r="M47" s="51"/>
      <c r="N47" s="61"/>
      <c r="O47" s="61"/>
      <c r="P47" s="61"/>
      <c r="Q47" s="62"/>
      <c r="R47" s="62"/>
      <c r="S47" s="61"/>
      <c r="T47" s="61"/>
    </row>
    <row r="48" spans="1:20">
      <c r="A48" s="61"/>
      <c r="B48" s="53"/>
      <c r="C48" s="61"/>
      <c r="D48" s="61"/>
      <c r="E48" s="61"/>
      <c r="F48" s="62"/>
      <c r="G48" s="61"/>
      <c r="H48" s="61"/>
      <c r="I48" s="61"/>
      <c r="L48" s="61"/>
      <c r="M48" s="53"/>
      <c r="N48" s="61"/>
      <c r="O48" s="61"/>
      <c r="P48" s="61"/>
      <c r="Q48" s="62"/>
      <c r="R48" s="62"/>
      <c r="S48" s="61"/>
      <c r="T48" s="61"/>
    </row>
    <row r="49" spans="1:20">
      <c r="A49" s="61"/>
      <c r="B49" s="51"/>
      <c r="C49" s="61"/>
      <c r="D49" s="61"/>
      <c r="E49" s="61"/>
      <c r="F49" s="62"/>
      <c r="G49" s="61"/>
      <c r="H49" s="61"/>
      <c r="I49" s="61"/>
      <c r="L49" s="61"/>
      <c r="M49" s="51"/>
      <c r="N49" s="61"/>
      <c r="O49" s="61"/>
      <c r="P49" s="61"/>
      <c r="Q49" s="62"/>
      <c r="R49" s="62"/>
      <c r="S49" s="61"/>
      <c r="T49" s="61"/>
    </row>
    <row r="50" spans="1:20">
      <c r="A50" s="61"/>
      <c r="B50" s="53"/>
      <c r="C50" s="61"/>
      <c r="D50" s="61"/>
      <c r="E50" s="61"/>
      <c r="F50" s="62"/>
      <c r="G50" s="62"/>
      <c r="H50" s="61"/>
      <c r="I50" s="61"/>
      <c r="L50" s="61"/>
      <c r="M50" s="53"/>
      <c r="N50" s="61"/>
      <c r="O50" s="61"/>
      <c r="P50" s="61"/>
      <c r="Q50" s="62"/>
      <c r="R50" s="61"/>
      <c r="S50" s="61"/>
      <c r="T50" s="61"/>
    </row>
    <row r="51" spans="1:20">
      <c r="A51" s="61"/>
      <c r="B51" s="51"/>
      <c r="C51" s="61"/>
      <c r="D51" s="61"/>
      <c r="E51" s="61"/>
      <c r="F51" s="62"/>
      <c r="G51" s="62"/>
      <c r="H51" s="61"/>
      <c r="I51" s="61"/>
      <c r="L51" s="61"/>
      <c r="M51" s="51"/>
      <c r="N51" s="61"/>
      <c r="O51" s="61"/>
      <c r="P51" s="61"/>
      <c r="Q51" s="62"/>
      <c r="R51" s="61"/>
      <c r="S51" s="61"/>
      <c r="T51" s="61"/>
    </row>
    <row r="52" spans="1:20">
      <c r="A52" s="61"/>
      <c r="B52" s="53"/>
      <c r="C52" s="61"/>
      <c r="D52" s="61"/>
      <c r="E52" s="61"/>
      <c r="F52" s="62"/>
      <c r="G52" s="62"/>
      <c r="H52" s="61"/>
      <c r="I52" s="61"/>
      <c r="L52" s="61"/>
      <c r="M52" s="53"/>
      <c r="N52" s="61"/>
      <c r="O52" s="61"/>
      <c r="P52" s="61"/>
      <c r="Q52" s="62"/>
      <c r="R52" s="62"/>
      <c r="S52" s="61"/>
      <c r="T52" s="61"/>
    </row>
    <row r="53" spans="1:20">
      <c r="A53" s="61"/>
      <c r="B53" s="51"/>
      <c r="C53" s="61"/>
      <c r="D53" s="61"/>
      <c r="E53" s="61"/>
      <c r="F53" s="62"/>
      <c r="G53" s="62"/>
      <c r="H53" s="61"/>
      <c r="I53" s="61"/>
      <c r="L53" s="61"/>
      <c r="M53" s="51"/>
      <c r="N53" s="61"/>
      <c r="O53" s="61"/>
      <c r="P53" s="61"/>
      <c r="Q53" s="62"/>
      <c r="R53" s="62"/>
      <c r="S53" s="61"/>
      <c r="T53" s="61"/>
    </row>
    <row r="54" spans="1:20">
      <c r="A54" s="61"/>
      <c r="B54" s="53"/>
      <c r="C54" s="61"/>
      <c r="D54" s="61"/>
      <c r="E54" s="61"/>
      <c r="F54" s="62"/>
      <c r="G54" s="62"/>
      <c r="H54" s="61"/>
      <c r="I54" s="61"/>
      <c r="L54" s="61"/>
      <c r="M54" s="53"/>
      <c r="N54" s="61"/>
      <c r="O54" s="61"/>
      <c r="P54" s="61"/>
      <c r="Q54" s="62"/>
      <c r="R54" s="61"/>
      <c r="S54" s="61"/>
      <c r="T54" s="61"/>
    </row>
    <row r="55" spans="1:20">
      <c r="A55" s="61"/>
      <c r="B55" s="51"/>
      <c r="C55" s="61"/>
      <c r="D55" s="61"/>
      <c r="E55" s="61"/>
      <c r="F55" s="62"/>
      <c r="G55" s="62"/>
      <c r="H55" s="61"/>
      <c r="I55" s="61"/>
      <c r="L55" s="61"/>
      <c r="M55" s="51"/>
      <c r="N55" s="61"/>
      <c r="O55" s="61"/>
      <c r="P55" s="61"/>
      <c r="Q55" s="62"/>
      <c r="R55" s="61"/>
      <c r="S55" s="61"/>
      <c r="T55" s="61"/>
    </row>
    <row r="56" spans="1:20">
      <c r="A56" s="61"/>
      <c r="B56" s="53"/>
      <c r="C56" s="61"/>
      <c r="D56" s="61"/>
      <c r="E56" s="61"/>
      <c r="F56" s="62"/>
      <c r="G56" s="62"/>
      <c r="H56" s="61"/>
      <c r="I56" s="61"/>
      <c r="L56" s="61"/>
      <c r="M56" s="53"/>
      <c r="N56" s="61"/>
      <c r="O56" s="61"/>
      <c r="P56" s="61"/>
      <c r="Q56" s="62"/>
      <c r="R56" s="61"/>
      <c r="S56" s="61"/>
      <c r="T56" s="61"/>
    </row>
    <row r="57" spans="1:20">
      <c r="A57" s="61"/>
      <c r="B57" s="51"/>
      <c r="C57" s="61"/>
      <c r="D57" s="61"/>
      <c r="E57" s="61"/>
      <c r="F57" s="62"/>
      <c r="G57" s="62"/>
      <c r="H57" s="61"/>
      <c r="I57" s="61"/>
      <c r="L57" s="61"/>
      <c r="M57" s="51"/>
      <c r="N57" s="61"/>
      <c r="O57" s="61"/>
      <c r="P57" s="61"/>
      <c r="Q57" s="62"/>
      <c r="R57" s="61"/>
      <c r="S57" s="61"/>
      <c r="T57" s="61"/>
    </row>
    <row r="58" spans="1:20">
      <c r="A58" s="61"/>
      <c r="B58" s="53"/>
      <c r="C58" s="61"/>
      <c r="D58" s="61"/>
      <c r="E58" s="61"/>
      <c r="F58" s="62"/>
      <c r="G58" s="62"/>
      <c r="H58" s="61"/>
      <c r="I58" s="61"/>
      <c r="L58" s="61"/>
      <c r="M58" s="53"/>
      <c r="N58" s="61"/>
      <c r="O58" s="61"/>
      <c r="P58" s="61"/>
      <c r="Q58" s="62"/>
      <c r="R58" s="62"/>
      <c r="S58" s="61"/>
      <c r="T58" s="61"/>
    </row>
    <row r="59" spans="1:20">
      <c r="A59" s="61"/>
      <c r="B59" s="51"/>
      <c r="C59" s="61"/>
      <c r="D59" s="61"/>
      <c r="E59" s="61"/>
      <c r="F59" s="62"/>
      <c r="G59" s="62"/>
      <c r="H59" s="61"/>
      <c r="I59" s="61"/>
      <c r="L59" s="61"/>
      <c r="M59" s="51"/>
      <c r="N59" s="61"/>
      <c r="O59" s="61"/>
      <c r="P59" s="61"/>
      <c r="Q59" s="62"/>
      <c r="R59" s="62"/>
      <c r="S59" s="61"/>
      <c r="T59" s="61"/>
    </row>
    <row r="60" spans="1:20">
      <c r="A60" s="61"/>
      <c r="B60" s="53"/>
      <c r="C60" s="61"/>
      <c r="D60" s="61"/>
      <c r="E60" s="61"/>
      <c r="F60" s="62"/>
      <c r="G60" s="62"/>
      <c r="H60" s="61"/>
      <c r="I60" s="61"/>
      <c r="L60" s="61"/>
      <c r="M60" s="53"/>
      <c r="N60" s="61"/>
      <c r="O60" s="61"/>
      <c r="P60" s="61"/>
      <c r="Q60" s="62"/>
      <c r="R60" s="62"/>
      <c r="S60" s="61"/>
      <c r="T60" s="61"/>
    </row>
    <row r="61" spans="1:20">
      <c r="A61" s="61"/>
      <c r="B61" s="51"/>
      <c r="C61" s="61"/>
      <c r="D61" s="61"/>
      <c r="E61" s="61"/>
      <c r="F61" s="62"/>
      <c r="G61" s="62"/>
      <c r="H61" s="61"/>
      <c r="I61" s="61"/>
      <c r="L61" s="61"/>
      <c r="M61" s="51"/>
      <c r="N61" s="61"/>
      <c r="O61" s="61"/>
      <c r="P61" s="61"/>
      <c r="Q61" s="62"/>
      <c r="R61" s="62"/>
      <c r="S61" s="61"/>
      <c r="T61" s="61"/>
    </row>
    <row r="62" spans="1:20">
      <c r="A62" s="61"/>
      <c r="B62" s="53"/>
      <c r="C62" s="61"/>
      <c r="D62" s="61"/>
      <c r="E62" s="61"/>
      <c r="F62" s="62"/>
      <c r="G62" s="62"/>
      <c r="H62" s="61"/>
      <c r="I62" s="61"/>
      <c r="L62" s="61"/>
      <c r="M62" s="53"/>
      <c r="N62" s="61"/>
      <c r="O62" s="61"/>
      <c r="P62" s="61"/>
      <c r="Q62" s="62"/>
      <c r="R62" s="62"/>
      <c r="S62" s="61"/>
      <c r="T62" s="61"/>
    </row>
    <row r="63" spans="1:20">
      <c r="A63" s="61"/>
      <c r="B63" s="51"/>
      <c r="C63" s="61"/>
      <c r="D63" s="61"/>
      <c r="E63" s="61"/>
      <c r="F63" s="62"/>
      <c r="G63" s="62"/>
      <c r="H63" s="61"/>
      <c r="I63" s="61"/>
      <c r="L63" s="61"/>
      <c r="M63" s="51"/>
      <c r="N63" s="61"/>
      <c r="O63" s="61"/>
      <c r="P63" s="61"/>
      <c r="Q63" s="62"/>
      <c r="R63" s="62"/>
      <c r="S63" s="61"/>
      <c r="T63" s="61"/>
    </row>
    <row r="64" spans="1:20">
      <c r="A64" s="61"/>
      <c r="B64" s="53"/>
      <c r="C64" s="61"/>
      <c r="D64" s="61"/>
      <c r="E64" s="61"/>
      <c r="F64" s="62"/>
      <c r="G64" s="62"/>
      <c r="H64" s="61"/>
      <c r="I64" s="61"/>
      <c r="L64" s="61"/>
      <c r="M64" s="53"/>
      <c r="N64" s="61"/>
      <c r="O64" s="61"/>
      <c r="P64" s="61"/>
      <c r="Q64" s="62"/>
      <c r="R64" s="62"/>
      <c r="S64" s="61"/>
      <c r="T64" s="61"/>
    </row>
    <row r="65" spans="1:20">
      <c r="A65" s="61"/>
      <c r="B65" s="51"/>
      <c r="C65" s="61"/>
      <c r="D65" s="61"/>
      <c r="E65" s="61"/>
      <c r="F65" s="62"/>
      <c r="G65" s="62"/>
      <c r="H65" s="61"/>
      <c r="I65" s="61"/>
      <c r="L65" s="61"/>
      <c r="M65" s="51"/>
      <c r="N65" s="61"/>
      <c r="O65" s="61"/>
      <c r="P65" s="61"/>
      <c r="Q65" s="62"/>
      <c r="R65" s="62"/>
      <c r="S65" s="61"/>
      <c r="T65" s="61"/>
    </row>
    <row r="66" spans="1:20">
      <c r="A66" s="61"/>
      <c r="B66" s="53"/>
      <c r="C66" s="61"/>
      <c r="D66" s="61"/>
      <c r="E66" s="61"/>
      <c r="F66" s="62"/>
      <c r="G66" s="62"/>
      <c r="H66" s="61"/>
      <c r="I66" s="61"/>
      <c r="L66" s="61"/>
      <c r="M66" s="53"/>
      <c r="N66" s="61"/>
      <c r="O66" s="61"/>
      <c r="P66" s="61"/>
      <c r="Q66" s="62"/>
      <c r="R66" s="62"/>
      <c r="S66" s="61"/>
      <c r="T66" s="61"/>
    </row>
    <row r="67" spans="1:20">
      <c r="A67" s="61"/>
      <c r="B67" s="51"/>
      <c r="C67" s="61"/>
      <c r="D67" s="61"/>
      <c r="E67" s="61"/>
      <c r="F67" s="62"/>
      <c r="G67" s="62"/>
      <c r="H67" s="61"/>
      <c r="I67" s="61"/>
      <c r="L67" s="61"/>
      <c r="M67" s="51"/>
      <c r="N67" s="61"/>
      <c r="O67" s="61"/>
      <c r="P67" s="61"/>
      <c r="Q67" s="62"/>
      <c r="R67" s="62"/>
      <c r="S67" s="61"/>
      <c r="T67" s="61"/>
    </row>
    <row r="68" spans="1:20">
      <c r="A68" s="61"/>
      <c r="B68" s="53"/>
      <c r="C68" s="61"/>
      <c r="D68" s="61"/>
      <c r="E68" s="61"/>
      <c r="F68" s="62"/>
      <c r="G68" s="62"/>
      <c r="H68" s="61"/>
      <c r="I68" s="61"/>
      <c r="L68" s="61"/>
      <c r="M68" s="53"/>
      <c r="N68" s="61"/>
      <c r="O68" s="61"/>
      <c r="P68" s="61"/>
      <c r="Q68" s="62"/>
      <c r="R68" s="62"/>
      <c r="S68" s="61"/>
      <c r="T68" s="61"/>
    </row>
    <row r="69" spans="1:20">
      <c r="A69" s="61"/>
      <c r="B69" s="51"/>
      <c r="C69" s="61"/>
      <c r="D69" s="61"/>
      <c r="E69" s="61"/>
      <c r="F69" s="62"/>
      <c r="G69" s="62"/>
      <c r="H69" s="61"/>
      <c r="I69" s="61"/>
      <c r="L69" s="61"/>
      <c r="M69" s="51"/>
      <c r="N69" s="61"/>
      <c r="O69" s="61"/>
      <c r="P69" s="61"/>
      <c r="Q69" s="62"/>
      <c r="R69" s="62"/>
      <c r="S69" s="61"/>
      <c r="T69" s="61"/>
    </row>
    <row r="70" spans="1:20">
      <c r="A70" s="61"/>
      <c r="B70" s="53"/>
      <c r="C70" s="61"/>
      <c r="D70" s="61"/>
      <c r="E70" s="61"/>
      <c r="F70" s="62"/>
      <c r="G70" s="62"/>
      <c r="H70" s="61"/>
      <c r="I70" s="61"/>
      <c r="L70" s="61"/>
      <c r="M70" s="53"/>
      <c r="N70" s="61"/>
      <c r="O70" s="61"/>
      <c r="P70" s="61"/>
      <c r="Q70" s="62"/>
      <c r="R70" s="62"/>
      <c r="S70" s="61"/>
      <c r="T70" s="61"/>
    </row>
    <row r="71" spans="1:20">
      <c r="A71" s="61"/>
      <c r="B71" s="51"/>
      <c r="C71" s="61"/>
      <c r="D71" s="61"/>
      <c r="E71" s="61"/>
      <c r="F71" s="62"/>
      <c r="G71" s="62"/>
      <c r="H71" s="61"/>
      <c r="I71" s="61"/>
      <c r="L71" s="61"/>
      <c r="M71" s="51"/>
      <c r="N71" s="61"/>
      <c r="O71" s="61"/>
      <c r="P71" s="61"/>
      <c r="Q71" s="62"/>
      <c r="R71" s="62"/>
      <c r="S71" s="61"/>
      <c r="T71" s="61"/>
    </row>
    <row r="72" spans="1:20">
      <c r="A72" s="61"/>
      <c r="B72" s="53"/>
      <c r="C72" s="61"/>
      <c r="D72" s="61"/>
      <c r="E72" s="61"/>
      <c r="F72" s="62"/>
      <c r="G72" s="62"/>
      <c r="H72" s="61"/>
      <c r="I72" s="61"/>
      <c r="L72" s="61"/>
      <c r="M72" s="53"/>
      <c r="N72" s="61"/>
      <c r="O72" s="61"/>
      <c r="P72" s="61"/>
      <c r="Q72" s="62"/>
      <c r="R72" s="62"/>
      <c r="S72" s="61"/>
      <c r="T72" s="61"/>
    </row>
    <row r="73" spans="1:20">
      <c r="A73" s="61"/>
      <c r="B73" s="51"/>
      <c r="C73" s="61"/>
      <c r="D73" s="61"/>
      <c r="E73" s="61"/>
      <c r="F73" s="62"/>
      <c r="G73" s="62"/>
      <c r="H73" s="61"/>
      <c r="I73" s="61"/>
      <c r="L73" s="61"/>
      <c r="M73" s="51"/>
      <c r="N73" s="61"/>
      <c r="O73" s="61"/>
      <c r="P73" s="61"/>
      <c r="Q73" s="62"/>
      <c r="R73" s="62"/>
      <c r="S73" s="61"/>
      <c r="T73" s="61"/>
    </row>
    <row r="74" spans="1:20">
      <c r="A74" s="61"/>
      <c r="B74" s="53"/>
      <c r="C74" s="61"/>
      <c r="D74" s="61"/>
      <c r="E74" s="61"/>
      <c r="F74" s="62"/>
      <c r="G74" s="62"/>
      <c r="H74" s="61"/>
      <c r="I74" s="61"/>
      <c r="L74" s="61"/>
      <c r="M74" s="53"/>
      <c r="N74" s="61"/>
      <c r="O74" s="61"/>
      <c r="P74" s="61"/>
      <c r="Q74" s="62"/>
      <c r="R74" s="62"/>
      <c r="S74" s="61"/>
      <c r="T74" s="61"/>
    </row>
    <row r="75" spans="1:20">
      <c r="A75" s="61"/>
      <c r="B75" s="51"/>
      <c r="C75" s="61"/>
      <c r="D75" s="61"/>
      <c r="E75" s="61"/>
      <c r="F75" s="62"/>
      <c r="G75" s="62"/>
      <c r="H75" s="61"/>
      <c r="I75" s="61"/>
      <c r="L75" s="61"/>
      <c r="M75" s="51"/>
      <c r="N75" s="61"/>
      <c r="O75" s="61"/>
      <c r="P75" s="61"/>
      <c r="Q75" s="62"/>
      <c r="R75" s="62"/>
      <c r="S75" s="61"/>
      <c r="T75" s="61"/>
    </row>
    <row r="76" spans="1:20">
      <c r="A76" s="61"/>
      <c r="B76" s="53"/>
      <c r="C76" s="61"/>
      <c r="D76" s="61"/>
      <c r="E76" s="61"/>
      <c r="F76" s="62"/>
      <c r="G76" s="62"/>
      <c r="H76" s="61"/>
      <c r="I76" s="61"/>
      <c r="L76" s="61"/>
      <c r="M76" s="53"/>
      <c r="N76" s="61"/>
      <c r="O76" s="61"/>
      <c r="P76" s="61"/>
      <c r="Q76" s="62"/>
      <c r="R76" s="61"/>
      <c r="S76" s="61"/>
      <c r="T76" s="61"/>
    </row>
    <row r="77" spans="1:20">
      <c r="A77" s="61"/>
      <c r="B77" s="51"/>
      <c r="C77" s="61"/>
      <c r="D77" s="61"/>
      <c r="E77" s="61"/>
      <c r="F77" s="62"/>
      <c r="G77" s="62"/>
      <c r="H77" s="61"/>
      <c r="I77" s="61"/>
      <c r="L77" s="61"/>
      <c r="M77" s="51"/>
      <c r="N77" s="61"/>
      <c r="O77" s="61"/>
      <c r="P77" s="61"/>
      <c r="Q77" s="62"/>
      <c r="R77" s="61"/>
      <c r="S77" s="61"/>
      <c r="T77" s="61"/>
    </row>
    <row r="78" spans="1:20">
      <c r="A78" s="61"/>
      <c r="B78" s="53"/>
      <c r="C78" s="61"/>
      <c r="D78" s="61"/>
      <c r="E78" s="61"/>
      <c r="F78" s="62"/>
      <c r="G78" s="62"/>
      <c r="H78" s="61"/>
      <c r="I78" s="61"/>
      <c r="L78" s="61"/>
      <c r="M78" s="53"/>
      <c r="N78" s="61"/>
      <c r="O78" s="61"/>
      <c r="P78" s="61"/>
      <c r="Q78" s="62"/>
      <c r="R78" s="61"/>
      <c r="S78" s="61"/>
      <c r="T78" s="61"/>
    </row>
    <row r="79" spans="1:20">
      <c r="A79" s="61"/>
      <c r="B79" s="51"/>
      <c r="C79" s="61"/>
      <c r="D79" s="61"/>
      <c r="E79" s="61"/>
      <c r="F79" s="62"/>
      <c r="G79" s="62"/>
      <c r="H79" s="61"/>
      <c r="I79" s="61"/>
      <c r="L79" s="61"/>
      <c r="M79" s="51"/>
      <c r="N79" s="61"/>
      <c r="O79" s="61"/>
      <c r="P79" s="61"/>
      <c r="Q79" s="62"/>
      <c r="R79" s="61"/>
      <c r="S79" s="61"/>
      <c r="T79" s="61"/>
    </row>
    <row r="80" spans="1:20">
      <c r="A80" s="61"/>
      <c r="B80" s="53"/>
      <c r="C80" s="61"/>
      <c r="D80" s="61"/>
      <c r="E80" s="61"/>
      <c r="F80" s="62"/>
      <c r="G80" s="61"/>
      <c r="H80" s="61"/>
      <c r="I80" s="61"/>
      <c r="L80" s="61"/>
      <c r="M80" s="53"/>
      <c r="N80" s="61"/>
      <c r="O80" s="61"/>
      <c r="P80" s="61"/>
      <c r="Q80" s="62"/>
      <c r="R80" s="61"/>
      <c r="S80" s="61"/>
      <c r="T80" s="61"/>
    </row>
    <row r="81" spans="1:20">
      <c r="A81" s="61"/>
      <c r="B81" s="51"/>
      <c r="C81" s="61"/>
      <c r="D81" s="61"/>
      <c r="E81" s="61"/>
      <c r="F81" s="62"/>
      <c r="G81" s="61"/>
      <c r="H81" s="61"/>
      <c r="I81" s="61"/>
      <c r="L81" s="61"/>
      <c r="M81" s="51"/>
      <c r="N81" s="61"/>
      <c r="O81" s="61"/>
      <c r="P81" s="61"/>
      <c r="Q81" s="62"/>
      <c r="R81" s="61"/>
      <c r="S81" s="61"/>
      <c r="T81" s="61"/>
    </row>
    <row r="82" spans="1:20">
      <c r="A82" s="61"/>
      <c r="B82" s="53"/>
      <c r="C82" s="61"/>
      <c r="D82" s="61"/>
      <c r="E82" s="61"/>
      <c r="F82" s="62"/>
      <c r="G82" s="61"/>
      <c r="H82" s="61"/>
      <c r="I82" s="61"/>
    </row>
    <row r="83" spans="1:20">
      <c r="A83" s="61"/>
      <c r="B83" s="51"/>
      <c r="C83" s="61"/>
      <c r="D83" s="61"/>
      <c r="E83" s="61"/>
      <c r="F83" s="62"/>
      <c r="G83" s="61"/>
      <c r="H83" s="61"/>
      <c r="I83" s="61"/>
    </row>
    <row r="84" spans="1:20">
      <c r="A84" s="61"/>
      <c r="B84" s="53"/>
      <c r="C84" s="61"/>
      <c r="D84" s="61"/>
      <c r="E84" s="61"/>
      <c r="F84" s="62"/>
      <c r="G84" s="62"/>
      <c r="H84" s="61"/>
      <c r="I84" s="61"/>
    </row>
    <row r="85" spans="1:20">
      <c r="A85" s="61"/>
      <c r="B85" s="51"/>
      <c r="C85" s="61"/>
      <c r="D85" s="61"/>
      <c r="E85" s="61"/>
      <c r="F85" s="62"/>
      <c r="G85" s="62"/>
      <c r="H85" s="61"/>
      <c r="I85" s="61"/>
    </row>
    <row r="86" spans="1:20">
      <c r="A86" s="61"/>
      <c r="B86" s="53"/>
      <c r="C86" s="61"/>
      <c r="D86" s="61"/>
      <c r="E86" s="61"/>
      <c r="F86" s="62"/>
      <c r="G86" s="62"/>
      <c r="H86" s="61"/>
      <c r="I86" s="61"/>
    </row>
    <row r="87" spans="1:20">
      <c r="A87" s="61"/>
      <c r="B87" s="51"/>
      <c r="C87" s="61"/>
      <c r="D87" s="61"/>
      <c r="E87" s="61"/>
      <c r="F87" s="62"/>
      <c r="G87" s="62"/>
      <c r="H87" s="61"/>
      <c r="I87" s="61"/>
    </row>
    <row r="88" spans="1:20">
      <c r="A88" s="61"/>
      <c r="B88" s="53"/>
      <c r="C88" s="61"/>
      <c r="D88" s="61"/>
      <c r="E88" s="61"/>
      <c r="F88" s="62"/>
      <c r="G88" s="61"/>
      <c r="H88" s="61"/>
      <c r="I88" s="61"/>
    </row>
    <row r="89" spans="1:20">
      <c r="A89" s="61"/>
      <c r="B89" s="51"/>
      <c r="C89" s="61"/>
      <c r="D89" s="61"/>
      <c r="E89" s="61"/>
      <c r="F89" s="62"/>
      <c r="G89" s="61"/>
      <c r="H89" s="61"/>
      <c r="I89" s="61"/>
    </row>
    <row r="90" spans="1:20">
      <c r="A90" s="61"/>
      <c r="B90" s="53"/>
      <c r="C90" s="61"/>
      <c r="D90" s="61"/>
      <c r="E90" s="61"/>
      <c r="F90" s="62"/>
      <c r="G90" s="62"/>
      <c r="H90" s="61"/>
      <c r="I90" s="61"/>
    </row>
    <row r="91" spans="1:20">
      <c r="A91" s="61"/>
      <c r="B91" s="51"/>
      <c r="C91" s="61"/>
      <c r="D91" s="61"/>
      <c r="E91" s="61"/>
      <c r="F91" s="62"/>
      <c r="G91" s="62"/>
      <c r="H91" s="61"/>
      <c r="I91" s="61"/>
    </row>
    <row r="92" spans="1:20">
      <c r="A92" s="61"/>
      <c r="B92" s="53"/>
      <c r="C92" s="61"/>
      <c r="D92" s="61"/>
      <c r="E92" s="61"/>
      <c r="F92" s="62"/>
      <c r="G92" s="61"/>
      <c r="H92" s="61"/>
      <c r="I92" s="61"/>
    </row>
    <row r="93" spans="1:20">
      <c r="A93" s="61"/>
      <c r="B93" s="51"/>
      <c r="C93" s="61"/>
      <c r="D93" s="61"/>
      <c r="E93" s="61"/>
      <c r="F93" s="62"/>
      <c r="G93" s="61"/>
      <c r="H93" s="61"/>
      <c r="I93" s="61"/>
    </row>
    <row r="94" spans="1:20">
      <c r="A94" s="61"/>
      <c r="B94" s="53"/>
      <c r="C94" s="61"/>
      <c r="D94" s="61"/>
      <c r="E94" s="61"/>
      <c r="F94" s="62"/>
      <c r="G94" s="61"/>
      <c r="H94" s="61"/>
      <c r="I94" s="61"/>
    </row>
    <row r="95" spans="1:20">
      <c r="A95" s="61"/>
      <c r="B95" s="51"/>
      <c r="C95" s="61"/>
      <c r="D95" s="61"/>
      <c r="E95" s="61"/>
      <c r="F95" s="62"/>
      <c r="G95" s="61"/>
      <c r="H95" s="61"/>
      <c r="I95" s="61"/>
    </row>
    <row r="96" spans="1:20">
      <c r="A96" s="61"/>
      <c r="B96" s="53"/>
      <c r="C96" s="61"/>
      <c r="D96" s="61"/>
      <c r="E96" s="61"/>
      <c r="F96" s="62"/>
      <c r="G96" s="62"/>
      <c r="H96" s="61"/>
      <c r="I96" s="61"/>
    </row>
    <row r="97" spans="1:9">
      <c r="A97" s="61"/>
      <c r="B97" s="51"/>
      <c r="C97" s="61"/>
      <c r="D97" s="61"/>
      <c r="E97" s="61"/>
      <c r="F97" s="62"/>
      <c r="G97" s="62"/>
      <c r="H97" s="61"/>
      <c r="I97" s="61"/>
    </row>
    <row r="98" spans="1:9">
      <c r="A98" s="61"/>
      <c r="B98" s="53"/>
      <c r="C98" s="61"/>
      <c r="D98" s="61"/>
      <c r="E98" s="61"/>
      <c r="F98" s="62"/>
      <c r="G98" s="62"/>
      <c r="H98" s="61"/>
      <c r="I98" s="61"/>
    </row>
    <row r="99" spans="1:9">
      <c r="A99" s="61"/>
      <c r="B99" s="51"/>
      <c r="C99" s="61"/>
      <c r="D99" s="61"/>
      <c r="E99" s="61"/>
      <c r="F99" s="62"/>
      <c r="G99" s="62"/>
      <c r="H99" s="61"/>
      <c r="I99" s="61"/>
    </row>
    <row r="100" spans="1:9">
      <c r="A100" s="61"/>
      <c r="B100" s="53"/>
      <c r="C100" s="61"/>
      <c r="D100" s="61"/>
      <c r="E100" s="61"/>
      <c r="F100" s="62"/>
      <c r="G100" s="62"/>
      <c r="H100" s="61"/>
      <c r="I100" s="61"/>
    </row>
    <row r="101" spans="1:9">
      <c r="A101" s="61"/>
      <c r="B101" s="51"/>
      <c r="C101" s="61"/>
      <c r="D101" s="61"/>
      <c r="E101" s="61"/>
      <c r="F101" s="62"/>
      <c r="G101" s="62"/>
      <c r="H101" s="61"/>
      <c r="I101" s="61"/>
    </row>
    <row r="102" spans="1:9">
      <c r="A102" s="61"/>
      <c r="B102" s="53"/>
      <c r="C102" s="61"/>
      <c r="D102" s="61"/>
      <c r="E102" s="61"/>
      <c r="F102" s="62"/>
      <c r="G102" s="62"/>
      <c r="H102" s="61"/>
      <c r="I102" s="61"/>
    </row>
    <row r="103" spans="1:9">
      <c r="A103" s="61"/>
      <c r="B103" s="51"/>
      <c r="C103" s="61"/>
      <c r="D103" s="61"/>
      <c r="E103" s="61"/>
      <c r="F103" s="62"/>
      <c r="G103" s="62"/>
      <c r="H103" s="61"/>
      <c r="I103" s="61"/>
    </row>
    <row r="104" spans="1:9">
      <c r="A104" s="61"/>
      <c r="B104" s="53"/>
      <c r="C104" s="61"/>
      <c r="D104" s="61"/>
      <c r="E104" s="61"/>
      <c r="F104" s="62"/>
      <c r="G104" s="62"/>
      <c r="H104" s="61"/>
      <c r="I104" s="61"/>
    </row>
    <row r="105" spans="1:9">
      <c r="A105" s="61"/>
      <c r="B105" s="51"/>
      <c r="C105" s="61"/>
      <c r="D105" s="61"/>
      <c r="E105" s="61"/>
      <c r="F105" s="62"/>
      <c r="G105" s="62"/>
      <c r="H105" s="61"/>
      <c r="I105" s="61"/>
    </row>
    <row r="106" spans="1:9">
      <c r="A106" s="61"/>
      <c r="B106" s="53"/>
      <c r="C106" s="61"/>
      <c r="D106" s="61"/>
      <c r="E106" s="61"/>
      <c r="F106" s="62"/>
      <c r="G106" s="62"/>
      <c r="H106" s="61"/>
      <c r="I106" s="61"/>
    </row>
    <row r="107" spans="1:9">
      <c r="A107" s="61"/>
      <c r="B107" s="51"/>
      <c r="C107" s="61"/>
      <c r="D107" s="61"/>
      <c r="E107" s="61"/>
      <c r="F107" s="62"/>
      <c r="G107" s="62"/>
      <c r="H107" s="61"/>
      <c r="I107" s="61"/>
    </row>
    <row r="108" spans="1:9">
      <c r="A108" s="61"/>
      <c r="B108" s="53"/>
      <c r="C108" s="61"/>
      <c r="D108" s="61"/>
      <c r="E108" s="61"/>
      <c r="F108" s="62"/>
      <c r="G108" s="62"/>
      <c r="H108" s="61"/>
      <c r="I108" s="61"/>
    </row>
    <row r="109" spans="1:9">
      <c r="A109" s="61"/>
      <c r="B109" s="51"/>
      <c r="C109" s="61"/>
      <c r="D109" s="61"/>
      <c r="E109" s="61"/>
      <c r="F109" s="62"/>
      <c r="G109" s="62"/>
      <c r="H109" s="61"/>
      <c r="I109" s="61"/>
    </row>
    <row r="110" spans="1:9">
      <c r="A110" s="61"/>
      <c r="B110" s="53"/>
      <c r="C110" s="61"/>
      <c r="D110" s="61"/>
      <c r="E110" s="61"/>
      <c r="F110" s="62"/>
      <c r="G110" s="61"/>
      <c r="H110" s="61"/>
      <c r="I110" s="61"/>
    </row>
    <row r="111" spans="1:9">
      <c r="A111" s="61"/>
      <c r="B111" s="51"/>
      <c r="C111" s="61"/>
      <c r="D111" s="61"/>
      <c r="E111" s="61"/>
      <c r="F111" s="62"/>
      <c r="G111" s="61"/>
      <c r="H111" s="61"/>
      <c r="I111" s="61"/>
    </row>
    <row r="112" spans="1:9">
      <c r="A112" s="61"/>
      <c r="B112" s="53"/>
      <c r="C112" s="61"/>
      <c r="D112" s="61"/>
      <c r="E112" s="61"/>
      <c r="F112" s="62"/>
      <c r="G112" s="61"/>
      <c r="H112" s="61"/>
      <c r="I112" s="61"/>
    </row>
    <row r="113" spans="1:9">
      <c r="A113" s="61"/>
      <c r="B113" s="51"/>
      <c r="C113" s="61"/>
      <c r="D113" s="61"/>
      <c r="E113" s="61"/>
      <c r="F113" s="62"/>
      <c r="G113" s="61"/>
      <c r="H113" s="61"/>
      <c r="I113" s="61"/>
    </row>
    <row r="114" spans="1:9">
      <c r="A114" s="61"/>
      <c r="B114" s="53"/>
      <c r="C114" s="61"/>
      <c r="D114" s="61"/>
      <c r="E114" s="61"/>
      <c r="F114" s="62"/>
      <c r="G114" s="62"/>
      <c r="H114" s="61"/>
      <c r="I114" s="61"/>
    </row>
    <row r="115" spans="1:9">
      <c r="A115" s="61"/>
      <c r="B115" s="51"/>
      <c r="C115" s="61"/>
      <c r="D115" s="61"/>
      <c r="E115" s="61"/>
      <c r="F115" s="62"/>
      <c r="G115" s="62"/>
      <c r="H115" s="61"/>
      <c r="I115" s="61"/>
    </row>
    <row r="116" spans="1:9">
      <c r="A116" s="61"/>
      <c r="B116" s="53"/>
      <c r="C116" s="61"/>
      <c r="D116" s="61"/>
      <c r="E116" s="61"/>
      <c r="F116" s="62"/>
      <c r="G116" s="62"/>
      <c r="H116" s="61"/>
      <c r="I116" s="61"/>
    </row>
    <row r="117" spans="1:9">
      <c r="A117" s="61"/>
      <c r="B117" s="51"/>
      <c r="C117" s="61"/>
      <c r="D117" s="61"/>
      <c r="E117" s="61"/>
      <c r="F117" s="62"/>
      <c r="G117" s="62"/>
      <c r="H117" s="61"/>
      <c r="I117" s="61"/>
    </row>
    <row r="118" spans="1:9">
      <c r="A118" s="61"/>
      <c r="B118" s="53"/>
      <c r="C118" s="61"/>
      <c r="D118" s="61"/>
      <c r="E118" s="61"/>
      <c r="F118" s="62"/>
      <c r="G118" s="61"/>
      <c r="H118" s="61"/>
      <c r="I118" s="61"/>
    </row>
    <row r="119" spans="1:9">
      <c r="A119" s="61"/>
      <c r="B119" s="51"/>
      <c r="C119" s="61"/>
      <c r="D119" s="61"/>
      <c r="E119" s="61"/>
      <c r="F119" s="62"/>
      <c r="G119" s="61"/>
      <c r="H119" s="61"/>
      <c r="I119" s="61"/>
    </row>
    <row r="120" spans="1:9">
      <c r="A120" s="61"/>
      <c r="B120" s="53"/>
      <c r="C120" s="61"/>
      <c r="D120" s="61"/>
      <c r="E120" s="61"/>
      <c r="F120" s="62"/>
      <c r="G120" s="62"/>
      <c r="H120" s="61"/>
      <c r="I120" s="61"/>
    </row>
    <row r="121" spans="1:9">
      <c r="A121" s="61"/>
      <c r="B121" s="51"/>
      <c r="C121" s="61"/>
      <c r="D121" s="61"/>
      <c r="E121" s="61"/>
      <c r="F121" s="62"/>
      <c r="G121" s="62"/>
      <c r="H121" s="61"/>
      <c r="I121" s="61"/>
    </row>
    <row r="122" spans="1:9">
      <c r="A122" s="61"/>
      <c r="B122" s="53"/>
      <c r="C122" s="61"/>
      <c r="D122" s="61"/>
      <c r="E122" s="61"/>
      <c r="F122" s="62"/>
      <c r="G122" s="61"/>
      <c r="H122" s="61"/>
      <c r="I122" s="61"/>
    </row>
    <row r="123" spans="1:9">
      <c r="A123" s="61"/>
      <c r="B123" s="51"/>
      <c r="C123" s="61"/>
      <c r="D123" s="61"/>
      <c r="E123" s="61"/>
      <c r="F123" s="62"/>
      <c r="G123" s="61"/>
      <c r="H123" s="61"/>
      <c r="I123" s="61"/>
    </row>
    <row r="124" spans="1:9">
      <c r="A124" s="61"/>
      <c r="B124" s="53"/>
      <c r="C124" s="61"/>
      <c r="D124" s="61"/>
      <c r="E124" s="61"/>
      <c r="F124" s="62"/>
      <c r="G124" s="61"/>
      <c r="H124" s="61"/>
      <c r="I124" s="61"/>
    </row>
    <row r="125" spans="1:9">
      <c r="A125" s="61"/>
      <c r="B125" s="51"/>
      <c r="C125" s="61"/>
      <c r="D125" s="61"/>
      <c r="E125" s="61"/>
      <c r="F125" s="62"/>
      <c r="G125" s="61"/>
      <c r="H125" s="61"/>
      <c r="I125" s="61"/>
    </row>
    <row r="126" spans="1:9">
      <c r="A126" s="61"/>
      <c r="B126" s="53"/>
      <c r="C126" s="61"/>
      <c r="D126" s="61"/>
      <c r="E126" s="61"/>
      <c r="F126" s="62"/>
      <c r="G126" s="62"/>
      <c r="H126" s="61"/>
      <c r="I126" s="61"/>
    </row>
    <row r="127" spans="1:9">
      <c r="A127" s="61"/>
      <c r="B127" s="51"/>
      <c r="C127" s="61"/>
      <c r="D127" s="61"/>
      <c r="E127" s="61"/>
      <c r="F127" s="62"/>
      <c r="G127" s="62"/>
      <c r="H127" s="61"/>
      <c r="I127" s="61"/>
    </row>
    <row r="128" spans="1:9">
      <c r="A128" s="61"/>
      <c r="B128" s="53"/>
      <c r="C128" s="61"/>
      <c r="D128" s="61"/>
      <c r="E128" s="61"/>
      <c r="F128" s="62"/>
      <c r="G128" s="62"/>
      <c r="H128" s="61"/>
      <c r="I128" s="61"/>
    </row>
    <row r="129" spans="1:9">
      <c r="A129" s="61"/>
      <c r="B129" s="51"/>
      <c r="C129" s="61"/>
      <c r="D129" s="61"/>
      <c r="E129" s="61"/>
      <c r="F129" s="62"/>
      <c r="G129" s="62"/>
      <c r="H129" s="61"/>
      <c r="I129" s="61"/>
    </row>
    <row r="130" spans="1:9">
      <c r="A130" s="61"/>
      <c r="B130" s="53"/>
      <c r="C130" s="61"/>
      <c r="D130" s="61"/>
      <c r="E130" s="61"/>
      <c r="F130" s="62"/>
      <c r="G130" s="61"/>
      <c r="H130" s="61"/>
      <c r="I130" s="61"/>
    </row>
    <row r="131" spans="1:9">
      <c r="A131" s="61"/>
      <c r="B131" s="51"/>
      <c r="C131" s="61"/>
      <c r="D131" s="61"/>
      <c r="E131" s="61"/>
      <c r="F131" s="62"/>
      <c r="G131" s="61"/>
      <c r="H131" s="61"/>
      <c r="I131" s="61"/>
    </row>
    <row r="132" spans="1:9">
      <c r="A132" s="61"/>
      <c r="B132" s="53"/>
      <c r="C132" s="61"/>
      <c r="D132" s="61"/>
      <c r="E132" s="61"/>
      <c r="F132" s="62"/>
      <c r="G132" s="61"/>
      <c r="H132" s="61"/>
      <c r="I132" s="61"/>
    </row>
    <row r="133" spans="1:9">
      <c r="A133" s="61"/>
      <c r="B133" s="51"/>
      <c r="C133" s="61"/>
      <c r="D133" s="61"/>
      <c r="E133" s="61"/>
      <c r="F133" s="62"/>
      <c r="G133" s="61"/>
      <c r="H133" s="61"/>
      <c r="I133" s="61"/>
    </row>
    <row r="134" spans="1:9">
      <c r="A134" s="61"/>
      <c r="B134" s="53"/>
      <c r="C134" s="61"/>
      <c r="D134" s="61"/>
      <c r="E134" s="61"/>
      <c r="F134" s="62"/>
      <c r="G134" s="61"/>
      <c r="H134" s="61"/>
      <c r="I134" s="61"/>
    </row>
    <row r="135" spans="1:9">
      <c r="A135" s="61"/>
      <c r="B135" s="51"/>
      <c r="C135" s="61"/>
      <c r="D135" s="61"/>
      <c r="E135" s="61"/>
      <c r="F135" s="62"/>
      <c r="G135" s="61"/>
      <c r="H135" s="61"/>
      <c r="I135" s="61"/>
    </row>
    <row r="136" spans="1:9">
      <c r="A136" s="61"/>
      <c r="B136" s="53"/>
      <c r="C136" s="61"/>
      <c r="D136" s="61"/>
      <c r="E136" s="61"/>
      <c r="F136" s="62"/>
      <c r="G136" s="62"/>
      <c r="H136" s="61"/>
      <c r="I136" s="61"/>
    </row>
    <row r="137" spans="1:9">
      <c r="A137" s="61"/>
      <c r="B137" s="51"/>
      <c r="C137" s="61"/>
      <c r="D137" s="61"/>
      <c r="E137" s="61"/>
      <c r="F137" s="62"/>
      <c r="G137" s="62"/>
      <c r="H137" s="61"/>
      <c r="I137" s="61"/>
    </row>
    <row r="138" spans="1:9">
      <c r="A138" s="61"/>
      <c r="B138" s="53"/>
      <c r="C138" s="61"/>
      <c r="D138" s="61"/>
      <c r="E138" s="61"/>
      <c r="F138" s="62"/>
      <c r="G138" s="62"/>
      <c r="H138" s="61"/>
      <c r="I138" s="61"/>
    </row>
    <row r="139" spans="1:9">
      <c r="A139" s="61"/>
      <c r="B139" s="51"/>
      <c r="C139" s="61"/>
      <c r="D139" s="61"/>
      <c r="E139" s="61"/>
      <c r="F139" s="62"/>
      <c r="G139" s="62"/>
      <c r="H139" s="61"/>
      <c r="I139" s="61"/>
    </row>
    <row r="140" spans="1:9">
      <c r="A140" s="61"/>
      <c r="B140" s="53"/>
      <c r="C140" s="61"/>
      <c r="D140" s="61"/>
      <c r="E140" s="61"/>
      <c r="F140" s="62"/>
      <c r="G140" s="62"/>
      <c r="H140" s="61"/>
      <c r="I140" s="61"/>
    </row>
    <row r="141" spans="1:9">
      <c r="A141" s="61"/>
      <c r="B141" s="51"/>
      <c r="C141" s="61"/>
      <c r="D141" s="61"/>
      <c r="E141" s="61"/>
      <c r="F141" s="62"/>
      <c r="G141" s="62"/>
      <c r="H141" s="61"/>
      <c r="I141" s="61"/>
    </row>
    <row r="142" spans="1:9">
      <c r="A142" s="61"/>
      <c r="B142" s="53"/>
      <c r="C142" s="61"/>
      <c r="D142" s="61"/>
      <c r="E142" s="61"/>
      <c r="F142" s="62"/>
      <c r="G142" s="61"/>
      <c r="H142" s="61"/>
      <c r="I142" s="61"/>
    </row>
    <row r="143" spans="1:9">
      <c r="A143" s="61"/>
      <c r="B143" s="51"/>
      <c r="C143" s="61"/>
      <c r="D143" s="61"/>
      <c r="E143" s="61"/>
      <c r="F143" s="62"/>
      <c r="G143" s="61"/>
      <c r="H143" s="61"/>
      <c r="I143" s="61"/>
    </row>
    <row r="144" spans="1:9">
      <c r="A144" s="61"/>
      <c r="B144" s="53"/>
      <c r="C144" s="61"/>
      <c r="D144" s="61"/>
      <c r="E144" s="61"/>
      <c r="F144" s="62"/>
      <c r="G144" s="62"/>
      <c r="H144" s="61"/>
      <c r="I144" s="61"/>
    </row>
    <row r="145" spans="1:9">
      <c r="A145" s="61"/>
      <c r="B145" s="51"/>
      <c r="C145" s="61"/>
      <c r="D145" s="61"/>
      <c r="E145" s="61"/>
      <c r="F145" s="62"/>
      <c r="G145" s="62"/>
      <c r="H145" s="61"/>
      <c r="I145" s="61"/>
    </row>
    <row r="146" spans="1:9">
      <c r="A146" s="61"/>
      <c r="B146" s="53"/>
      <c r="C146" s="61"/>
      <c r="D146" s="61"/>
      <c r="E146" s="61"/>
      <c r="F146" s="62"/>
      <c r="G146" s="61"/>
      <c r="H146" s="61"/>
      <c r="I146" s="61"/>
    </row>
    <row r="147" spans="1:9">
      <c r="A147" s="61"/>
      <c r="B147" s="51"/>
      <c r="C147" s="61"/>
      <c r="D147" s="61"/>
      <c r="E147" s="61"/>
      <c r="F147" s="62"/>
      <c r="G147" s="61"/>
      <c r="H147" s="61"/>
      <c r="I147" s="61"/>
    </row>
    <row r="148" spans="1:9">
      <c r="A148" s="61"/>
      <c r="B148" s="53"/>
      <c r="C148" s="61"/>
      <c r="D148" s="61"/>
      <c r="E148" s="61"/>
      <c r="F148" s="62"/>
      <c r="G148" s="61"/>
      <c r="H148" s="61"/>
      <c r="I148" s="61"/>
    </row>
    <row r="149" spans="1:9">
      <c r="A149" s="61"/>
      <c r="B149" s="51"/>
      <c r="C149" s="61"/>
      <c r="D149" s="61"/>
      <c r="E149" s="61"/>
      <c r="F149" s="62"/>
      <c r="G149" s="61"/>
      <c r="H149" s="61"/>
      <c r="I149" s="61"/>
    </row>
    <row r="150" spans="1:9">
      <c r="A150" s="61"/>
      <c r="B150" s="53"/>
      <c r="C150" s="61"/>
      <c r="D150" s="61"/>
      <c r="E150" s="61"/>
      <c r="F150" s="62"/>
      <c r="G150" s="61"/>
      <c r="H150" s="61"/>
      <c r="I150" s="61"/>
    </row>
    <row r="151" spans="1:9">
      <c r="A151" s="61"/>
      <c r="B151" s="51"/>
      <c r="C151" s="61"/>
      <c r="D151" s="61"/>
      <c r="E151" s="61"/>
      <c r="F151" s="62"/>
      <c r="G151" s="61"/>
      <c r="H151" s="61"/>
      <c r="I151" s="61"/>
    </row>
    <row r="152" spans="1:9">
      <c r="A152" s="61"/>
      <c r="B152" s="53"/>
      <c r="C152" s="61"/>
      <c r="D152" s="61"/>
      <c r="E152" s="61"/>
      <c r="F152" s="62"/>
      <c r="G152" s="62"/>
      <c r="H152" s="61"/>
      <c r="I152" s="61"/>
    </row>
    <row r="153" spans="1:9">
      <c r="A153" s="61"/>
      <c r="B153" s="51"/>
      <c r="C153" s="61"/>
      <c r="D153" s="61"/>
      <c r="E153" s="61"/>
      <c r="F153" s="62"/>
      <c r="G153" s="62"/>
      <c r="H153" s="61"/>
      <c r="I153" s="61"/>
    </row>
    <row r="154" spans="1:9">
      <c r="A154" s="61"/>
      <c r="B154" s="53"/>
      <c r="C154" s="61"/>
      <c r="D154" s="61"/>
      <c r="E154" s="61"/>
      <c r="F154" s="62"/>
      <c r="G154" s="61"/>
      <c r="H154" s="61"/>
      <c r="I154" s="61"/>
    </row>
    <row r="155" spans="1:9">
      <c r="A155" s="61"/>
      <c r="B155" s="51"/>
      <c r="C155" s="61"/>
      <c r="D155" s="61"/>
      <c r="E155" s="61"/>
      <c r="F155" s="62"/>
      <c r="G155" s="61"/>
      <c r="H155" s="61"/>
      <c r="I155" s="61"/>
    </row>
    <row r="156" spans="1:9">
      <c r="A156" s="61"/>
      <c r="B156" s="53"/>
      <c r="C156" s="61"/>
      <c r="D156" s="61"/>
      <c r="E156" s="61"/>
      <c r="F156" s="62"/>
      <c r="G156" s="62"/>
      <c r="H156" s="61"/>
      <c r="I156" s="61"/>
    </row>
    <row r="157" spans="1:9">
      <c r="A157" s="61"/>
      <c r="B157" s="51"/>
      <c r="C157" s="61"/>
      <c r="D157" s="61"/>
      <c r="E157" s="61"/>
      <c r="F157" s="62"/>
      <c r="G157" s="62"/>
      <c r="H157" s="61"/>
      <c r="I157" s="61"/>
    </row>
    <row r="158" spans="1:9">
      <c r="A158" s="61"/>
      <c r="B158" s="53"/>
      <c r="C158" s="61"/>
      <c r="D158" s="61"/>
      <c r="E158" s="61"/>
      <c r="F158" s="62"/>
      <c r="G158" s="61"/>
      <c r="H158" s="61"/>
      <c r="I158" s="61"/>
    </row>
    <row r="159" spans="1:9">
      <c r="A159" s="61"/>
      <c r="B159" s="51"/>
      <c r="C159" s="61"/>
      <c r="D159" s="61"/>
      <c r="E159" s="61"/>
      <c r="F159" s="62"/>
      <c r="G159" s="61"/>
      <c r="H159" s="61"/>
      <c r="I159" s="61"/>
    </row>
    <row r="160" spans="1:9">
      <c r="A160" s="61"/>
      <c r="B160" s="53"/>
      <c r="C160" s="61"/>
      <c r="D160" s="61"/>
      <c r="E160" s="61"/>
      <c r="F160" s="62"/>
      <c r="G160" s="62"/>
      <c r="H160" s="61"/>
      <c r="I160" s="61"/>
    </row>
    <row r="161" spans="1:9">
      <c r="A161" s="61"/>
      <c r="B161" s="51"/>
      <c r="C161" s="61"/>
      <c r="D161" s="61"/>
      <c r="E161" s="61"/>
      <c r="F161" s="62"/>
      <c r="G161" s="62"/>
      <c r="H161" s="61"/>
      <c r="I161" s="61"/>
    </row>
    <row r="162" spans="1:9">
      <c r="A162" s="61"/>
      <c r="B162" s="53"/>
      <c r="C162" s="61"/>
      <c r="D162" s="61"/>
      <c r="E162" s="61"/>
      <c r="F162" s="62"/>
      <c r="G162" s="62"/>
      <c r="H162" s="61"/>
      <c r="I162" s="61"/>
    </row>
    <row r="163" spans="1:9">
      <c r="A163" s="61"/>
      <c r="B163" s="51"/>
      <c r="C163" s="61"/>
      <c r="D163" s="61"/>
      <c r="E163" s="61"/>
      <c r="F163" s="62"/>
      <c r="G163" s="62"/>
      <c r="H163" s="61"/>
      <c r="I163" s="61"/>
    </row>
    <row r="164" spans="1:9">
      <c r="A164" s="61"/>
      <c r="B164" s="53"/>
      <c r="C164" s="61"/>
      <c r="D164" s="61"/>
      <c r="E164" s="61"/>
      <c r="F164" s="62"/>
      <c r="G164" s="61"/>
      <c r="H164" s="61"/>
      <c r="I164" s="61"/>
    </row>
    <row r="165" spans="1:9">
      <c r="A165" s="61"/>
      <c r="B165" s="51"/>
      <c r="C165" s="61"/>
      <c r="D165" s="61"/>
      <c r="E165" s="61"/>
      <c r="F165" s="62"/>
      <c r="G165" s="61"/>
      <c r="H165" s="61"/>
      <c r="I165" s="61"/>
    </row>
    <row r="166" spans="1:9">
      <c r="A166" s="61"/>
      <c r="B166" s="53"/>
      <c r="C166" s="61"/>
      <c r="D166" s="61"/>
      <c r="E166" s="61"/>
      <c r="F166" s="62"/>
      <c r="G166" s="61"/>
      <c r="H166" s="61"/>
      <c r="I166" s="61"/>
    </row>
    <row r="167" spans="1:9">
      <c r="A167" s="61"/>
      <c r="B167" s="51"/>
      <c r="C167" s="61"/>
      <c r="D167" s="61"/>
      <c r="E167" s="61"/>
      <c r="F167" s="62"/>
      <c r="G167" s="61"/>
      <c r="H167" s="61"/>
      <c r="I167" s="61"/>
    </row>
    <row r="168" spans="1:9">
      <c r="A168" s="61"/>
      <c r="B168" s="53"/>
      <c r="C168" s="61"/>
      <c r="D168" s="61"/>
      <c r="E168" s="61"/>
      <c r="F168" s="62"/>
      <c r="G168" s="61"/>
      <c r="H168" s="61"/>
      <c r="I168" s="61"/>
    </row>
    <row r="169" spans="1:9">
      <c r="A169" s="61"/>
      <c r="B169" s="51"/>
      <c r="C169" s="61"/>
      <c r="D169" s="61"/>
      <c r="E169" s="61"/>
      <c r="F169" s="62"/>
      <c r="G169" s="61"/>
      <c r="H169" s="61"/>
      <c r="I169" s="61"/>
    </row>
    <row r="170" spans="1:9">
      <c r="A170" s="61"/>
      <c r="B170" s="53"/>
      <c r="C170" s="61"/>
      <c r="D170" s="61"/>
      <c r="E170" s="61"/>
      <c r="F170" s="62"/>
      <c r="G170" s="61"/>
      <c r="H170" s="61"/>
      <c r="I170" s="61"/>
    </row>
    <row r="171" spans="1:9">
      <c r="A171" s="61"/>
      <c r="B171" s="51"/>
      <c r="C171" s="61"/>
      <c r="D171" s="61"/>
      <c r="E171" s="61"/>
      <c r="F171" s="62"/>
      <c r="G171" s="61"/>
      <c r="H171" s="61"/>
      <c r="I171" s="61"/>
    </row>
    <row r="172" spans="1:9">
      <c r="A172" s="61"/>
      <c r="B172" s="53"/>
      <c r="C172" s="61"/>
      <c r="D172" s="61"/>
      <c r="E172" s="61"/>
      <c r="F172" s="62"/>
      <c r="G172" s="61"/>
      <c r="H172" s="61"/>
      <c r="I172" s="61"/>
    </row>
    <row r="173" spans="1:9">
      <c r="A173" s="61"/>
      <c r="B173" s="51"/>
      <c r="C173" s="61"/>
      <c r="D173" s="61"/>
      <c r="E173" s="61"/>
      <c r="F173" s="62"/>
      <c r="G173" s="61"/>
      <c r="H173" s="61"/>
      <c r="I173" s="61"/>
    </row>
    <row r="174" spans="1:9">
      <c r="A174" s="61"/>
      <c r="B174" s="53"/>
      <c r="C174" s="61"/>
      <c r="D174" s="61"/>
      <c r="E174" s="61"/>
      <c r="F174" s="62"/>
      <c r="G174" s="61"/>
      <c r="H174" s="61"/>
      <c r="I174" s="61"/>
    </row>
    <row r="175" spans="1:9">
      <c r="A175" s="61"/>
      <c r="B175" s="51"/>
      <c r="C175" s="61"/>
      <c r="D175" s="61"/>
      <c r="E175" s="61"/>
      <c r="F175" s="62"/>
      <c r="G175" s="61"/>
      <c r="H175" s="61"/>
      <c r="I175" s="61"/>
    </row>
    <row r="176" spans="1:9">
      <c r="A176" s="61"/>
      <c r="B176" s="53"/>
      <c r="C176" s="61"/>
      <c r="D176" s="61"/>
      <c r="E176" s="61"/>
      <c r="F176" s="62"/>
      <c r="G176" s="61"/>
      <c r="H176" s="61"/>
      <c r="I176" s="61"/>
    </row>
    <row r="177" spans="1:9">
      <c r="A177" s="61"/>
      <c r="B177" s="51"/>
      <c r="C177" s="61"/>
      <c r="D177" s="61"/>
      <c r="E177" s="61"/>
      <c r="F177" s="62"/>
      <c r="G177" s="61"/>
      <c r="H177" s="61"/>
      <c r="I177" s="61"/>
    </row>
    <row r="178" spans="1:9">
      <c r="A178" s="61"/>
      <c r="B178" s="53"/>
      <c r="C178" s="61"/>
      <c r="D178" s="61"/>
      <c r="E178" s="61"/>
      <c r="F178" s="62"/>
      <c r="G178" s="61"/>
      <c r="H178" s="61"/>
      <c r="I178" s="61"/>
    </row>
    <row r="179" spans="1:9">
      <c r="A179" s="61"/>
      <c r="B179" s="51"/>
      <c r="C179" s="61"/>
      <c r="D179" s="61"/>
      <c r="E179" s="61"/>
      <c r="F179" s="62"/>
      <c r="G179" s="61"/>
      <c r="H179" s="61"/>
      <c r="I179" s="61"/>
    </row>
    <row r="180" spans="1:9">
      <c r="A180" s="61"/>
      <c r="B180" s="53"/>
      <c r="C180" s="61"/>
      <c r="D180" s="61"/>
      <c r="E180" s="61"/>
      <c r="F180" s="62"/>
      <c r="G180" s="61"/>
      <c r="H180" s="61"/>
      <c r="I180" s="61"/>
    </row>
    <row r="181" spans="1:9">
      <c r="A181" s="61"/>
      <c r="B181" s="51"/>
      <c r="C181" s="61"/>
      <c r="D181" s="61"/>
      <c r="E181" s="61"/>
      <c r="F181" s="62"/>
      <c r="G181" s="61"/>
      <c r="H181" s="61"/>
      <c r="I181" s="61"/>
    </row>
    <row r="182" spans="1:9">
      <c r="A182" s="61"/>
      <c r="B182" s="53"/>
      <c r="C182" s="61"/>
      <c r="D182" s="61"/>
      <c r="E182" s="61"/>
      <c r="F182" s="62"/>
      <c r="G182" s="61"/>
      <c r="H182" s="61"/>
      <c r="I182" s="61"/>
    </row>
    <row r="183" spans="1:9">
      <c r="A183" s="61"/>
      <c r="B183" s="51"/>
      <c r="C183" s="61"/>
      <c r="D183" s="61"/>
      <c r="E183" s="61"/>
      <c r="F183" s="62"/>
      <c r="G183" s="61"/>
      <c r="H183" s="61"/>
      <c r="I183" s="61"/>
    </row>
    <row r="184" spans="1:9">
      <c r="A184" s="61"/>
      <c r="B184" s="53"/>
      <c r="C184" s="61"/>
      <c r="D184" s="61"/>
      <c r="E184" s="61"/>
      <c r="F184" s="62"/>
      <c r="G184" s="61"/>
      <c r="H184" s="61"/>
      <c r="I184" s="61"/>
    </row>
    <row r="185" spans="1:9">
      <c r="A185" s="61"/>
      <c r="B185" s="51"/>
      <c r="C185" s="61"/>
      <c r="D185" s="61"/>
      <c r="E185" s="61"/>
      <c r="F185" s="62"/>
      <c r="G185" s="61"/>
      <c r="H185" s="61"/>
      <c r="I185" s="61"/>
    </row>
    <row r="186" spans="1:9">
      <c r="A186" s="61"/>
      <c r="B186" s="53"/>
      <c r="C186" s="61"/>
      <c r="D186" s="61"/>
      <c r="E186" s="61"/>
      <c r="F186" s="62"/>
      <c r="G186" s="61"/>
      <c r="H186" s="61"/>
      <c r="I186" s="61"/>
    </row>
    <row r="187" spans="1:9">
      <c r="A187" s="61"/>
      <c r="B187" s="51"/>
      <c r="C187" s="61"/>
      <c r="D187" s="61"/>
      <c r="E187" s="61"/>
      <c r="F187" s="62"/>
      <c r="G187" s="61"/>
      <c r="H187" s="61"/>
      <c r="I187" s="61"/>
    </row>
    <row r="188" spans="1:9">
      <c r="A188" s="61"/>
      <c r="B188" s="53"/>
      <c r="C188" s="61"/>
      <c r="D188" s="61"/>
      <c r="E188" s="61"/>
      <c r="F188" s="62"/>
      <c r="G188" s="61"/>
      <c r="H188" s="61"/>
      <c r="I188" s="61"/>
    </row>
    <row r="189" spans="1:9">
      <c r="A189" s="61"/>
      <c r="B189" s="51"/>
      <c r="C189" s="61"/>
      <c r="D189" s="61"/>
      <c r="E189" s="61"/>
      <c r="F189" s="62"/>
      <c r="G189" s="61"/>
      <c r="H189" s="61"/>
      <c r="I189" s="61"/>
    </row>
    <row r="190" spans="1:9">
      <c r="A190" s="61"/>
      <c r="B190" s="53"/>
      <c r="C190" s="61"/>
      <c r="D190" s="61"/>
      <c r="E190" s="61"/>
      <c r="F190" s="62"/>
      <c r="G190" s="61"/>
      <c r="H190" s="61"/>
      <c r="I190" s="61"/>
    </row>
    <row r="191" spans="1:9">
      <c r="A191" s="61"/>
      <c r="B191" s="51"/>
      <c r="C191" s="61"/>
      <c r="D191" s="61"/>
      <c r="E191" s="61"/>
      <c r="F191" s="62"/>
      <c r="G191" s="61"/>
      <c r="H191" s="61"/>
      <c r="I191" s="61"/>
    </row>
    <row r="192" spans="1:9">
      <c r="A192" s="61"/>
      <c r="B192" s="53"/>
      <c r="C192" s="61"/>
      <c r="D192" s="61"/>
      <c r="E192" s="61"/>
      <c r="F192" s="62"/>
      <c r="G192" s="61"/>
      <c r="H192" s="61"/>
      <c r="I192" s="61"/>
    </row>
    <row r="193" spans="1:9">
      <c r="A193" s="61"/>
      <c r="B193" s="51"/>
      <c r="C193" s="61"/>
      <c r="D193" s="61"/>
      <c r="E193" s="61"/>
      <c r="F193" s="62"/>
      <c r="G193" s="61"/>
      <c r="H193" s="61"/>
      <c r="I193" s="61"/>
    </row>
    <row r="194" spans="1:9">
      <c r="A194" s="61"/>
      <c r="B194" s="53"/>
      <c r="C194" s="61"/>
      <c r="D194" s="61"/>
      <c r="E194" s="61"/>
      <c r="F194" s="62"/>
      <c r="G194" s="61"/>
      <c r="H194" s="61"/>
      <c r="I194" s="61"/>
    </row>
    <row r="195" spans="1:9">
      <c r="A195" s="61"/>
      <c r="B195" s="51"/>
      <c r="C195" s="61"/>
      <c r="D195" s="61"/>
      <c r="E195" s="61"/>
      <c r="F195" s="62"/>
      <c r="G195" s="61"/>
      <c r="H195" s="61"/>
      <c r="I195" s="61"/>
    </row>
    <row r="196" spans="1:9">
      <c r="A196" s="61"/>
      <c r="B196" s="53"/>
      <c r="C196" s="61"/>
      <c r="D196" s="61"/>
      <c r="E196" s="61"/>
      <c r="F196" s="62"/>
      <c r="G196" s="61"/>
      <c r="H196" s="61"/>
      <c r="I196" s="61"/>
    </row>
    <row r="197" spans="1:9">
      <c r="A197" s="61"/>
      <c r="B197" s="51"/>
      <c r="C197" s="61"/>
      <c r="D197" s="61"/>
      <c r="E197" s="61"/>
      <c r="F197" s="62"/>
      <c r="G197" s="61"/>
      <c r="H197" s="61"/>
      <c r="I197" s="61"/>
    </row>
    <row r="198" spans="1:9">
      <c r="A198" s="61"/>
      <c r="B198" s="53"/>
      <c r="C198" s="61"/>
      <c r="D198" s="61"/>
      <c r="E198" s="61"/>
      <c r="F198" s="62"/>
      <c r="G198" s="61"/>
      <c r="H198" s="61"/>
      <c r="I198" s="61"/>
    </row>
    <row r="199" spans="1:9">
      <c r="A199" s="61"/>
      <c r="B199" s="51"/>
      <c r="C199" s="61"/>
      <c r="D199" s="61"/>
      <c r="E199" s="61"/>
      <c r="F199" s="62"/>
      <c r="G199" s="61"/>
      <c r="H199" s="61"/>
      <c r="I199" s="61"/>
    </row>
    <row r="200" spans="1:9">
      <c r="A200" s="61"/>
      <c r="B200" s="53"/>
      <c r="C200" s="61"/>
      <c r="D200" s="61"/>
      <c r="E200" s="61"/>
      <c r="F200" s="62"/>
      <c r="G200" s="61"/>
      <c r="H200" s="61"/>
      <c r="I200" s="61"/>
    </row>
    <row r="201" spans="1:9">
      <c r="A201" s="61"/>
      <c r="B201" s="51"/>
      <c r="C201" s="61"/>
      <c r="D201" s="61"/>
      <c r="E201" s="61"/>
      <c r="F201" s="62"/>
      <c r="G201" s="61"/>
      <c r="H201" s="61"/>
      <c r="I201" s="61"/>
    </row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</sheetData>
  <phoneticPr fontId="2" type="noConversion"/>
  <dataValidations count="1">
    <dataValidation type="list" allowBlank="1" showInputMessage="1" showErrorMessage="1" sqref="BN2" xr:uid="{D5B64E5A-037B-F84F-AA10-A6AB60223764}">
      <formula1>"推荐广告"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2516D4-603B-0040-BE1D-E6B80ECEB402}">
          <x14:formula1>
            <xm:f>'产品报告-整理'!$J$2:$J$29</xm:f>
          </x14:formula1>
          <xm:sqref>K2 V2 AG2 AR2 BC2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16E2-8A45-EC40-B6B3-5F3134BCFE11}">
  <sheetPr>
    <tabColor theme="2" tint="-9.9978637043366805E-2"/>
  </sheetPr>
  <dimension ref="A1:T927"/>
  <sheetViews>
    <sheetView workbookViewId="0"/>
  </sheetViews>
  <sheetFormatPr baseColWidth="10" defaultRowHeight="16"/>
  <cols>
    <col min="1" max="20" width="20" style="54" bestFit="1" customWidth="1"/>
    <col min="21" max="256" width="8.83203125" style="54" customWidth="1"/>
    <col min="257" max="276" width="20" style="54" bestFit="1" customWidth="1"/>
    <col min="277" max="512" width="8.83203125" style="54" customWidth="1"/>
    <col min="513" max="532" width="20" style="54" bestFit="1" customWidth="1"/>
    <col min="533" max="768" width="8.83203125" style="54" customWidth="1"/>
    <col min="769" max="788" width="20" style="54" bestFit="1" customWidth="1"/>
    <col min="789" max="1024" width="8.83203125" style="54" customWidth="1"/>
    <col min="1025" max="1044" width="20" style="54" bestFit="1" customWidth="1"/>
    <col min="1045" max="1280" width="8.83203125" style="54" customWidth="1"/>
    <col min="1281" max="1300" width="20" style="54" bestFit="1" customWidth="1"/>
    <col min="1301" max="1536" width="8.83203125" style="54" customWidth="1"/>
    <col min="1537" max="1556" width="20" style="54" bestFit="1" customWidth="1"/>
    <col min="1557" max="1792" width="8.83203125" style="54" customWidth="1"/>
    <col min="1793" max="1812" width="20" style="54" bestFit="1" customWidth="1"/>
    <col min="1813" max="2048" width="8.83203125" style="54" customWidth="1"/>
    <col min="2049" max="2068" width="20" style="54" bestFit="1" customWidth="1"/>
    <col min="2069" max="2304" width="8.83203125" style="54" customWidth="1"/>
    <col min="2305" max="2324" width="20" style="54" bestFit="1" customWidth="1"/>
    <col min="2325" max="2560" width="8.83203125" style="54" customWidth="1"/>
    <col min="2561" max="2580" width="20" style="54" bestFit="1" customWidth="1"/>
    <col min="2581" max="2816" width="8.83203125" style="54" customWidth="1"/>
    <col min="2817" max="2836" width="20" style="54" bestFit="1" customWidth="1"/>
    <col min="2837" max="3072" width="8.83203125" style="54" customWidth="1"/>
    <col min="3073" max="3092" width="20" style="54" bestFit="1" customWidth="1"/>
    <col min="3093" max="3328" width="8.83203125" style="54" customWidth="1"/>
    <col min="3329" max="3348" width="20" style="54" bestFit="1" customWidth="1"/>
    <col min="3349" max="3584" width="8.83203125" style="54" customWidth="1"/>
    <col min="3585" max="3604" width="20" style="54" bestFit="1" customWidth="1"/>
    <col min="3605" max="3840" width="8.83203125" style="54" customWidth="1"/>
    <col min="3841" max="3860" width="20" style="54" bestFit="1" customWidth="1"/>
    <col min="3861" max="4096" width="8.83203125" style="54" customWidth="1"/>
    <col min="4097" max="4116" width="20" style="54" bestFit="1" customWidth="1"/>
    <col min="4117" max="4352" width="8.83203125" style="54" customWidth="1"/>
    <col min="4353" max="4372" width="20" style="54" bestFit="1" customWidth="1"/>
    <col min="4373" max="4608" width="8.83203125" style="54" customWidth="1"/>
    <col min="4609" max="4628" width="20" style="54" bestFit="1" customWidth="1"/>
    <col min="4629" max="4864" width="8.83203125" style="54" customWidth="1"/>
    <col min="4865" max="4884" width="20" style="54" bestFit="1" customWidth="1"/>
    <col min="4885" max="5120" width="8.83203125" style="54" customWidth="1"/>
    <col min="5121" max="5140" width="20" style="54" bestFit="1" customWidth="1"/>
    <col min="5141" max="5376" width="8.83203125" style="54" customWidth="1"/>
    <col min="5377" max="5396" width="20" style="54" bestFit="1" customWidth="1"/>
    <col min="5397" max="5632" width="8.83203125" style="54" customWidth="1"/>
    <col min="5633" max="5652" width="20" style="54" bestFit="1" customWidth="1"/>
    <col min="5653" max="5888" width="8.83203125" style="54" customWidth="1"/>
    <col min="5889" max="5908" width="20" style="54" bestFit="1" customWidth="1"/>
    <col min="5909" max="6144" width="8.83203125" style="54" customWidth="1"/>
    <col min="6145" max="6164" width="20" style="54" bestFit="1" customWidth="1"/>
    <col min="6165" max="6400" width="8.83203125" style="54" customWidth="1"/>
    <col min="6401" max="6420" width="20" style="54" bestFit="1" customWidth="1"/>
    <col min="6421" max="6656" width="8.83203125" style="54" customWidth="1"/>
    <col min="6657" max="6676" width="20" style="54" bestFit="1" customWidth="1"/>
    <col min="6677" max="6912" width="8.83203125" style="54" customWidth="1"/>
    <col min="6913" max="6932" width="20" style="54" bestFit="1" customWidth="1"/>
    <col min="6933" max="7168" width="8.83203125" style="54" customWidth="1"/>
    <col min="7169" max="7188" width="20" style="54" bestFit="1" customWidth="1"/>
    <col min="7189" max="7424" width="8.83203125" style="54" customWidth="1"/>
    <col min="7425" max="7444" width="20" style="54" bestFit="1" customWidth="1"/>
    <col min="7445" max="7680" width="8.83203125" style="54" customWidth="1"/>
    <col min="7681" max="7700" width="20" style="54" bestFit="1" customWidth="1"/>
    <col min="7701" max="7936" width="8.83203125" style="54" customWidth="1"/>
    <col min="7937" max="7956" width="20" style="54" bestFit="1" customWidth="1"/>
    <col min="7957" max="8192" width="8.83203125" style="54" customWidth="1"/>
    <col min="8193" max="8212" width="20" style="54" bestFit="1" customWidth="1"/>
    <col min="8213" max="8448" width="8.83203125" style="54" customWidth="1"/>
    <col min="8449" max="8468" width="20" style="54" bestFit="1" customWidth="1"/>
    <col min="8469" max="8704" width="8.83203125" style="54" customWidth="1"/>
    <col min="8705" max="8724" width="20" style="54" bestFit="1" customWidth="1"/>
    <col min="8725" max="8960" width="8.83203125" style="54" customWidth="1"/>
    <col min="8961" max="8980" width="20" style="54" bestFit="1" customWidth="1"/>
    <col min="8981" max="9216" width="8.83203125" style="54" customWidth="1"/>
    <col min="9217" max="9236" width="20" style="54" bestFit="1" customWidth="1"/>
    <col min="9237" max="9472" width="8.83203125" style="54" customWidth="1"/>
    <col min="9473" max="9492" width="20" style="54" bestFit="1" customWidth="1"/>
    <col min="9493" max="9728" width="8.83203125" style="54" customWidth="1"/>
    <col min="9729" max="9748" width="20" style="54" bestFit="1" customWidth="1"/>
    <col min="9749" max="9984" width="8.83203125" style="54" customWidth="1"/>
    <col min="9985" max="10004" width="20" style="54" bestFit="1" customWidth="1"/>
    <col min="10005" max="10240" width="8.83203125" style="54" customWidth="1"/>
    <col min="10241" max="10260" width="20" style="54" bestFit="1" customWidth="1"/>
    <col min="10261" max="10496" width="8.83203125" style="54" customWidth="1"/>
    <col min="10497" max="10516" width="20" style="54" bestFit="1" customWidth="1"/>
    <col min="10517" max="10752" width="8.83203125" style="54" customWidth="1"/>
    <col min="10753" max="10772" width="20" style="54" bestFit="1" customWidth="1"/>
    <col min="10773" max="11008" width="8.83203125" style="54" customWidth="1"/>
    <col min="11009" max="11028" width="20" style="54" bestFit="1" customWidth="1"/>
    <col min="11029" max="11264" width="8.83203125" style="54" customWidth="1"/>
    <col min="11265" max="11284" width="20" style="54" bestFit="1" customWidth="1"/>
    <col min="11285" max="11520" width="8.83203125" style="54" customWidth="1"/>
    <col min="11521" max="11540" width="20" style="54" bestFit="1" customWidth="1"/>
    <col min="11541" max="11776" width="8.83203125" style="54" customWidth="1"/>
    <col min="11777" max="11796" width="20" style="54" bestFit="1" customWidth="1"/>
    <col min="11797" max="12032" width="8.83203125" style="54" customWidth="1"/>
    <col min="12033" max="12052" width="20" style="54" bestFit="1" customWidth="1"/>
    <col min="12053" max="12288" width="8.83203125" style="54" customWidth="1"/>
    <col min="12289" max="12308" width="20" style="54" bestFit="1" customWidth="1"/>
    <col min="12309" max="12544" width="8.83203125" style="54" customWidth="1"/>
    <col min="12545" max="12564" width="20" style="54" bestFit="1" customWidth="1"/>
    <col min="12565" max="12800" width="8.83203125" style="54" customWidth="1"/>
    <col min="12801" max="12820" width="20" style="54" bestFit="1" customWidth="1"/>
    <col min="12821" max="13056" width="8.83203125" style="54" customWidth="1"/>
    <col min="13057" max="13076" width="20" style="54" bestFit="1" customWidth="1"/>
    <col min="13077" max="13312" width="8.83203125" style="54" customWidth="1"/>
    <col min="13313" max="13332" width="20" style="54" bestFit="1" customWidth="1"/>
    <col min="13333" max="13568" width="8.83203125" style="54" customWidth="1"/>
    <col min="13569" max="13588" width="20" style="54" bestFit="1" customWidth="1"/>
    <col min="13589" max="13824" width="8.83203125" style="54" customWidth="1"/>
    <col min="13825" max="13844" width="20" style="54" bestFit="1" customWidth="1"/>
    <col min="13845" max="14080" width="8.83203125" style="54" customWidth="1"/>
    <col min="14081" max="14100" width="20" style="54" bestFit="1" customWidth="1"/>
    <col min="14101" max="14336" width="8.83203125" style="54" customWidth="1"/>
    <col min="14337" max="14356" width="20" style="54" bestFit="1" customWidth="1"/>
    <col min="14357" max="14592" width="8.83203125" style="54" customWidth="1"/>
    <col min="14593" max="14612" width="20" style="54" bestFit="1" customWidth="1"/>
    <col min="14613" max="14848" width="8.83203125" style="54" customWidth="1"/>
    <col min="14849" max="14868" width="20" style="54" bestFit="1" customWidth="1"/>
    <col min="14869" max="15104" width="8.83203125" style="54" customWidth="1"/>
    <col min="15105" max="15124" width="20" style="54" bestFit="1" customWidth="1"/>
    <col min="15125" max="15360" width="8.83203125" style="54" customWidth="1"/>
    <col min="15361" max="15380" width="20" style="54" bestFit="1" customWidth="1"/>
    <col min="15381" max="15616" width="8.83203125" style="54" customWidth="1"/>
    <col min="15617" max="15636" width="20" style="54" bestFit="1" customWidth="1"/>
    <col min="15637" max="15872" width="8.83203125" style="54" customWidth="1"/>
    <col min="15873" max="15892" width="20" style="54" bestFit="1" customWidth="1"/>
    <col min="15893" max="16128" width="8.83203125" style="54" customWidth="1"/>
    <col min="16129" max="16148" width="20" style="54" bestFit="1" customWidth="1"/>
    <col min="16149" max="16384" width="8.83203125" style="54" customWidth="1"/>
  </cols>
  <sheetData>
    <row r="1" spans="1:20">
      <c r="A1" s="63"/>
    </row>
    <row r="2" spans="1:20">
      <c r="A2" s="55"/>
    </row>
    <row r="4" spans="1:20">
      <c r="A4" s="56"/>
    </row>
    <row r="6" spans="1:20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>
      <c r="A7" s="56"/>
      <c r="B7" s="56"/>
      <c r="C7" s="56"/>
      <c r="D7" s="56"/>
      <c r="E7" s="56"/>
      <c r="F7" s="56"/>
      <c r="G7" s="56"/>
      <c r="H7" s="58"/>
      <c r="I7" s="56"/>
      <c r="J7" s="56"/>
      <c r="K7" s="56"/>
      <c r="L7" s="58"/>
      <c r="M7" s="56"/>
      <c r="N7" s="56"/>
      <c r="O7" s="56"/>
      <c r="P7" s="56"/>
      <c r="Q7" s="56"/>
      <c r="R7" s="56"/>
      <c r="S7" s="56"/>
      <c r="T7" s="56"/>
    </row>
    <row r="8" spans="1:20">
      <c r="A8" s="56"/>
      <c r="B8" s="56"/>
      <c r="C8" s="56"/>
      <c r="D8" s="56"/>
      <c r="E8" s="56"/>
      <c r="F8" s="56"/>
      <c r="G8" s="56"/>
      <c r="H8" s="58"/>
      <c r="I8" s="56"/>
      <c r="J8" s="56"/>
      <c r="K8" s="56"/>
      <c r="L8" s="58"/>
      <c r="M8" s="56"/>
      <c r="N8" s="56"/>
      <c r="O8" s="56"/>
      <c r="P8" s="56"/>
      <c r="Q8" s="56"/>
      <c r="R8" s="56"/>
      <c r="S8" s="56"/>
      <c r="T8" s="56"/>
    </row>
    <row r="9" spans="1:20">
      <c r="A9" s="56"/>
      <c r="B9" s="56"/>
      <c r="C9" s="56"/>
      <c r="D9" s="56"/>
      <c r="E9" s="56"/>
      <c r="F9" s="56"/>
      <c r="G9" s="56"/>
      <c r="H9" s="58"/>
      <c r="I9" s="56"/>
      <c r="J9" s="56"/>
      <c r="K9" s="56"/>
      <c r="L9" s="58"/>
      <c r="M9" s="56"/>
      <c r="N9" s="56"/>
      <c r="O9" s="56"/>
      <c r="P9" s="56"/>
      <c r="Q9" s="56"/>
      <c r="R9" s="56"/>
      <c r="S9" s="56"/>
      <c r="T9" s="56"/>
    </row>
    <row r="10" spans="1:20">
      <c r="A10" s="56"/>
      <c r="B10" s="56"/>
      <c r="C10" s="56"/>
      <c r="D10" s="56"/>
      <c r="E10" s="56"/>
      <c r="F10" s="56"/>
      <c r="G10" s="56"/>
      <c r="H10" s="58"/>
      <c r="I10" s="56"/>
      <c r="J10" s="56"/>
      <c r="K10" s="56"/>
      <c r="L10" s="58"/>
      <c r="M10" s="56"/>
      <c r="N10" s="56"/>
      <c r="O10" s="56"/>
      <c r="P10" s="56"/>
      <c r="Q10" s="56"/>
      <c r="R10" s="56"/>
      <c r="S10" s="56"/>
      <c r="T10" s="56"/>
    </row>
    <row r="11" spans="1:20">
      <c r="A11" s="56"/>
      <c r="B11" s="56"/>
      <c r="C11" s="56"/>
      <c r="D11" s="56"/>
      <c r="E11" s="56"/>
      <c r="F11" s="56"/>
      <c r="G11" s="56"/>
      <c r="H11" s="58"/>
      <c r="I11" s="56"/>
      <c r="J11" s="56"/>
      <c r="K11" s="56"/>
      <c r="L11" s="58"/>
      <c r="M11" s="56"/>
      <c r="N11" s="56"/>
      <c r="O11" s="56"/>
      <c r="P11" s="56"/>
      <c r="Q11" s="56"/>
      <c r="R11" s="56"/>
      <c r="S11" s="56"/>
      <c r="T11" s="56"/>
    </row>
    <row r="12" spans="1:20">
      <c r="A12" s="56"/>
      <c r="B12" s="56"/>
      <c r="C12" s="56"/>
      <c r="D12" s="56"/>
      <c r="E12" s="56"/>
      <c r="F12" s="56"/>
      <c r="G12" s="56"/>
      <c r="H12" s="58"/>
      <c r="I12" s="56"/>
      <c r="J12" s="56"/>
      <c r="K12" s="56"/>
      <c r="L12" s="58"/>
      <c r="M12" s="56"/>
      <c r="N12" s="56"/>
      <c r="O12" s="56"/>
      <c r="P12" s="56"/>
      <c r="Q12" s="56"/>
      <c r="R12" s="56"/>
      <c r="S12" s="56"/>
      <c r="T12" s="56"/>
    </row>
    <row r="13" spans="1:20">
      <c r="A13" s="56"/>
      <c r="B13" s="56"/>
      <c r="C13" s="56"/>
      <c r="D13" s="56"/>
      <c r="E13" s="56"/>
      <c r="F13" s="56"/>
      <c r="G13" s="56"/>
      <c r="H13" s="58"/>
      <c r="I13" s="56"/>
      <c r="J13" s="56"/>
      <c r="K13" s="56"/>
      <c r="L13" s="58"/>
      <c r="M13" s="56"/>
      <c r="N13" s="56"/>
      <c r="O13" s="56"/>
      <c r="P13" s="56"/>
      <c r="Q13" s="56"/>
      <c r="R13" s="56"/>
      <c r="S13" s="56"/>
      <c r="T13" s="56"/>
    </row>
    <row r="14" spans="1:20">
      <c r="A14" s="56"/>
      <c r="B14" s="56"/>
      <c r="C14" s="56"/>
      <c r="D14" s="56"/>
      <c r="E14" s="56"/>
      <c r="F14" s="56"/>
      <c r="G14" s="56"/>
      <c r="H14" s="58"/>
      <c r="I14" s="56"/>
      <c r="J14" s="56"/>
      <c r="K14" s="56"/>
      <c r="L14" s="58"/>
      <c r="M14" s="56"/>
      <c r="N14" s="56"/>
      <c r="O14" s="56"/>
      <c r="P14" s="56"/>
      <c r="Q14" s="56"/>
      <c r="R14" s="56"/>
      <c r="S14" s="56"/>
      <c r="T14" s="56"/>
    </row>
    <row r="15" spans="1:20">
      <c r="A15" s="56"/>
      <c r="B15" s="56"/>
      <c r="C15" s="56"/>
      <c r="D15" s="56"/>
      <c r="E15" s="56"/>
      <c r="F15" s="56"/>
      <c r="G15" s="56"/>
      <c r="H15" s="58"/>
      <c r="I15" s="56"/>
      <c r="J15" s="56"/>
      <c r="K15" s="56"/>
      <c r="L15" s="58"/>
      <c r="M15" s="56"/>
      <c r="N15" s="56"/>
      <c r="O15" s="56"/>
      <c r="P15" s="56"/>
      <c r="Q15" s="56"/>
      <c r="R15" s="56"/>
      <c r="S15" s="56"/>
      <c r="T15" s="56"/>
    </row>
    <row r="16" spans="1:20">
      <c r="A16" s="56"/>
      <c r="B16" s="56"/>
      <c r="C16" s="56"/>
      <c r="D16" s="56"/>
      <c r="E16" s="56"/>
      <c r="F16" s="56"/>
      <c r="G16" s="56"/>
      <c r="H16" s="58"/>
      <c r="I16" s="56"/>
      <c r="J16" s="56"/>
      <c r="K16" s="56"/>
      <c r="L16" s="58"/>
      <c r="M16" s="56"/>
      <c r="N16" s="56"/>
      <c r="O16" s="56"/>
      <c r="P16" s="56"/>
      <c r="Q16" s="56"/>
      <c r="R16" s="56"/>
      <c r="S16" s="56"/>
      <c r="T16" s="56"/>
    </row>
    <row r="17" spans="1:20">
      <c r="A17" s="56"/>
      <c r="B17" s="56"/>
      <c r="C17" s="56"/>
      <c r="D17" s="56"/>
      <c r="E17" s="56"/>
      <c r="F17" s="56"/>
      <c r="G17" s="56"/>
      <c r="H17" s="58"/>
      <c r="I17" s="56"/>
      <c r="J17" s="56"/>
      <c r="K17" s="56"/>
      <c r="L17" s="58"/>
      <c r="M17" s="56"/>
      <c r="N17" s="56"/>
      <c r="O17" s="56"/>
      <c r="P17" s="56"/>
      <c r="Q17" s="56"/>
      <c r="R17" s="56"/>
      <c r="S17" s="56"/>
      <c r="T17" s="56"/>
    </row>
    <row r="18" spans="1:20">
      <c r="A18" s="56"/>
      <c r="B18" s="56"/>
      <c r="C18" s="56"/>
      <c r="D18" s="56"/>
      <c r="E18" s="56"/>
      <c r="F18" s="56"/>
      <c r="G18" s="56"/>
      <c r="H18" s="58"/>
      <c r="I18" s="56"/>
      <c r="J18" s="56"/>
      <c r="K18" s="56"/>
      <c r="L18" s="58"/>
      <c r="M18" s="56"/>
      <c r="N18" s="56"/>
      <c r="O18" s="56"/>
      <c r="P18" s="56"/>
      <c r="Q18" s="56"/>
      <c r="R18" s="56"/>
      <c r="S18" s="56"/>
      <c r="T18" s="56"/>
    </row>
    <row r="19" spans="1:20">
      <c r="A19" s="56"/>
      <c r="B19" s="56"/>
      <c r="C19" s="56"/>
      <c r="D19" s="56"/>
      <c r="E19" s="56"/>
      <c r="F19" s="56"/>
      <c r="G19" s="56"/>
      <c r="H19" s="58"/>
      <c r="I19" s="56"/>
      <c r="J19" s="56"/>
      <c r="K19" s="56"/>
      <c r="L19" s="58"/>
      <c r="M19" s="56"/>
      <c r="N19" s="56"/>
      <c r="O19" s="56"/>
      <c r="P19" s="56"/>
      <c r="Q19" s="56"/>
      <c r="R19" s="56"/>
      <c r="S19" s="56"/>
      <c r="T19" s="56"/>
    </row>
    <row r="20" spans="1:20">
      <c r="A20" s="56"/>
      <c r="B20" s="56"/>
      <c r="C20" s="56"/>
      <c r="D20" s="56"/>
      <c r="E20" s="56"/>
      <c r="F20" s="56"/>
      <c r="G20" s="56"/>
      <c r="H20" s="58"/>
      <c r="I20" s="56"/>
      <c r="J20" s="56"/>
      <c r="K20" s="56"/>
      <c r="L20" s="58"/>
      <c r="M20" s="56"/>
      <c r="N20" s="56"/>
      <c r="O20" s="56"/>
      <c r="P20" s="56"/>
      <c r="Q20" s="56"/>
      <c r="R20" s="56"/>
      <c r="S20" s="56"/>
      <c r="T20" s="56"/>
    </row>
    <row r="21" spans="1:20">
      <c r="A21" s="56"/>
      <c r="B21" s="56"/>
      <c r="C21" s="56"/>
      <c r="D21" s="56"/>
      <c r="E21" s="56"/>
      <c r="F21" s="56"/>
      <c r="G21" s="56"/>
      <c r="H21" s="58"/>
      <c r="I21" s="56"/>
      <c r="J21" s="56"/>
      <c r="K21" s="56"/>
      <c r="L21" s="58"/>
      <c r="M21" s="56"/>
      <c r="N21" s="56"/>
      <c r="O21" s="56"/>
      <c r="P21" s="56"/>
      <c r="Q21" s="56"/>
      <c r="R21" s="56"/>
      <c r="S21" s="56"/>
      <c r="T21" s="56"/>
    </row>
    <row r="22" spans="1:20">
      <c r="A22" s="56"/>
      <c r="B22" s="56"/>
      <c r="C22" s="56"/>
      <c r="D22" s="56"/>
      <c r="E22" s="56"/>
      <c r="F22" s="56"/>
      <c r="G22" s="56"/>
      <c r="H22" s="58"/>
      <c r="I22" s="56"/>
      <c r="J22" s="56"/>
      <c r="K22" s="56"/>
      <c r="L22" s="58"/>
      <c r="M22" s="56"/>
      <c r="N22" s="56"/>
      <c r="O22" s="56"/>
      <c r="P22" s="56"/>
      <c r="Q22" s="56"/>
      <c r="R22" s="56"/>
      <c r="S22" s="56"/>
      <c r="T22" s="56"/>
    </row>
    <row r="23" spans="1:20">
      <c r="A23" s="56"/>
      <c r="B23" s="56"/>
      <c r="C23" s="56"/>
      <c r="D23" s="56"/>
      <c r="E23" s="56"/>
      <c r="F23" s="56"/>
      <c r="G23" s="56"/>
      <c r="H23" s="58"/>
      <c r="I23" s="56"/>
      <c r="J23" s="56"/>
      <c r="K23" s="56"/>
      <c r="L23" s="58"/>
      <c r="M23" s="56"/>
      <c r="N23" s="56"/>
      <c r="O23" s="56"/>
      <c r="P23" s="56"/>
      <c r="Q23" s="56"/>
      <c r="R23" s="56"/>
      <c r="S23" s="56"/>
      <c r="T23" s="56"/>
    </row>
    <row r="24" spans="1:20">
      <c r="A24" s="56"/>
      <c r="B24" s="56"/>
      <c r="C24" s="56"/>
      <c r="D24" s="56"/>
      <c r="E24" s="56"/>
      <c r="F24" s="56"/>
      <c r="G24" s="56"/>
      <c r="H24" s="58"/>
      <c r="I24" s="56"/>
      <c r="J24" s="56"/>
      <c r="K24" s="56"/>
      <c r="L24" s="58"/>
      <c r="M24" s="56"/>
      <c r="N24" s="56"/>
      <c r="O24" s="56"/>
      <c r="P24" s="56"/>
      <c r="Q24" s="56"/>
      <c r="R24" s="56"/>
      <c r="S24" s="56"/>
      <c r="T24" s="56"/>
    </row>
    <row r="25" spans="1:20">
      <c r="A25" s="56"/>
      <c r="B25" s="56"/>
      <c r="C25" s="56"/>
      <c r="D25" s="56"/>
      <c r="E25" s="56"/>
      <c r="F25" s="56"/>
      <c r="G25" s="56"/>
      <c r="H25" s="58"/>
      <c r="I25" s="56"/>
      <c r="J25" s="56"/>
      <c r="K25" s="56"/>
      <c r="L25" s="58"/>
      <c r="M25" s="56"/>
      <c r="N25" s="56"/>
      <c r="O25" s="56"/>
      <c r="P25" s="56"/>
      <c r="Q25" s="56"/>
      <c r="R25" s="56"/>
      <c r="S25" s="56"/>
      <c r="T25" s="56"/>
    </row>
    <row r="26" spans="1:20">
      <c r="A26" s="56"/>
      <c r="B26" s="56"/>
      <c r="C26" s="56"/>
      <c r="D26" s="56"/>
      <c r="E26" s="56"/>
      <c r="F26" s="56"/>
      <c r="G26" s="56"/>
      <c r="H26" s="58"/>
      <c r="I26" s="56"/>
      <c r="J26" s="56"/>
      <c r="K26" s="56"/>
      <c r="L26" s="58"/>
      <c r="M26" s="56"/>
      <c r="N26" s="56"/>
      <c r="O26" s="56"/>
      <c r="P26" s="56"/>
      <c r="Q26" s="56"/>
      <c r="R26" s="56"/>
      <c r="S26" s="56"/>
      <c r="T26" s="56"/>
    </row>
    <row r="27" spans="1:20">
      <c r="A27" s="56"/>
      <c r="B27" s="56"/>
      <c r="C27" s="56"/>
      <c r="D27" s="56"/>
      <c r="E27" s="56"/>
      <c r="F27" s="56"/>
      <c r="G27" s="56"/>
      <c r="H27" s="58"/>
      <c r="I27" s="56"/>
      <c r="J27" s="56"/>
      <c r="K27" s="56"/>
      <c r="L27" s="58"/>
      <c r="M27" s="56"/>
      <c r="N27" s="56"/>
      <c r="O27" s="56"/>
      <c r="P27" s="56"/>
      <c r="Q27" s="56"/>
      <c r="R27" s="56"/>
      <c r="S27" s="56"/>
      <c r="T27" s="56"/>
    </row>
    <row r="28" spans="1:20">
      <c r="A28" s="56"/>
      <c r="B28" s="56"/>
      <c r="C28" s="56"/>
      <c r="D28" s="56"/>
      <c r="E28" s="56"/>
      <c r="F28" s="56"/>
      <c r="G28" s="56"/>
      <c r="H28" s="58"/>
      <c r="I28" s="56"/>
      <c r="J28" s="56"/>
      <c r="K28" s="56"/>
      <c r="L28" s="58"/>
      <c r="M28" s="56"/>
      <c r="N28" s="56"/>
      <c r="O28" s="56"/>
      <c r="P28" s="56"/>
      <c r="Q28" s="56"/>
      <c r="R28" s="56"/>
      <c r="S28" s="56"/>
      <c r="T28" s="56"/>
    </row>
    <row r="29" spans="1:20">
      <c r="A29" s="56"/>
      <c r="B29" s="56"/>
      <c r="C29" s="56"/>
      <c r="D29" s="56"/>
      <c r="E29" s="56"/>
      <c r="F29" s="56"/>
      <c r="G29" s="56"/>
      <c r="H29" s="58"/>
      <c r="I29" s="56"/>
      <c r="J29" s="56"/>
      <c r="K29" s="56"/>
      <c r="L29" s="58"/>
      <c r="M29" s="56"/>
      <c r="N29" s="56"/>
      <c r="O29" s="56"/>
      <c r="P29" s="56"/>
      <c r="Q29" s="56"/>
      <c r="R29" s="56"/>
      <c r="S29" s="56"/>
      <c r="T29" s="56"/>
    </row>
    <row r="30" spans="1:20">
      <c r="A30" s="56"/>
      <c r="B30" s="56"/>
      <c r="C30" s="56"/>
      <c r="D30" s="56"/>
      <c r="E30" s="56"/>
      <c r="F30" s="56"/>
      <c r="G30" s="56"/>
      <c r="H30" s="58"/>
      <c r="I30" s="56"/>
      <c r="J30" s="56"/>
      <c r="K30" s="56"/>
      <c r="L30" s="58"/>
      <c r="M30" s="56"/>
      <c r="N30" s="56"/>
      <c r="O30" s="56"/>
      <c r="P30" s="56"/>
      <c r="Q30" s="56"/>
      <c r="R30" s="56"/>
      <c r="S30" s="56"/>
      <c r="T30" s="56"/>
    </row>
    <row r="31" spans="1:20">
      <c r="A31" s="56"/>
      <c r="B31" s="56"/>
      <c r="C31" s="56"/>
      <c r="D31" s="56"/>
      <c r="E31" s="56"/>
      <c r="F31" s="56"/>
      <c r="G31" s="56"/>
      <c r="H31" s="58"/>
      <c r="I31" s="56"/>
      <c r="J31" s="56"/>
      <c r="K31" s="56"/>
      <c r="L31" s="58"/>
      <c r="M31" s="56"/>
      <c r="N31" s="56"/>
      <c r="O31" s="56"/>
      <c r="P31" s="56"/>
      <c r="Q31" s="56"/>
      <c r="R31" s="56"/>
      <c r="S31" s="56"/>
      <c r="T31" s="56"/>
    </row>
    <row r="32" spans="1:20">
      <c r="A32" s="56"/>
      <c r="B32" s="56"/>
      <c r="C32" s="56"/>
      <c r="D32" s="56"/>
      <c r="E32" s="56"/>
      <c r="F32" s="56"/>
      <c r="G32" s="56"/>
      <c r="H32" s="58"/>
      <c r="I32" s="56"/>
      <c r="J32" s="56"/>
      <c r="K32" s="56"/>
      <c r="L32" s="58"/>
      <c r="M32" s="56"/>
      <c r="N32" s="56"/>
      <c r="O32" s="56"/>
      <c r="P32" s="56"/>
      <c r="Q32" s="56"/>
      <c r="R32" s="56"/>
      <c r="S32" s="56"/>
      <c r="T32" s="56"/>
    </row>
    <row r="33" spans="1:20">
      <c r="A33" s="56"/>
      <c r="B33" s="56"/>
      <c r="C33" s="56"/>
      <c r="D33" s="56"/>
      <c r="E33" s="56"/>
      <c r="F33" s="56"/>
      <c r="G33" s="56"/>
      <c r="H33" s="58"/>
      <c r="I33" s="56"/>
      <c r="J33" s="56"/>
      <c r="K33" s="56"/>
      <c r="L33" s="58"/>
      <c r="M33" s="56"/>
      <c r="N33" s="56"/>
      <c r="O33" s="56"/>
      <c r="P33" s="56"/>
      <c r="Q33" s="56"/>
      <c r="R33" s="56"/>
      <c r="S33" s="56"/>
      <c r="T33" s="56"/>
    </row>
    <row r="34" spans="1:20">
      <c r="A34" s="56"/>
      <c r="B34" s="56"/>
      <c r="C34" s="56"/>
      <c r="D34" s="56"/>
      <c r="E34" s="56"/>
      <c r="F34" s="56"/>
      <c r="G34" s="56"/>
      <c r="H34" s="58"/>
      <c r="I34" s="56"/>
      <c r="J34" s="56"/>
      <c r="K34" s="56"/>
      <c r="L34" s="58"/>
      <c r="M34" s="56"/>
      <c r="N34" s="56"/>
      <c r="O34" s="56"/>
      <c r="P34" s="56"/>
      <c r="Q34" s="56"/>
      <c r="R34" s="56"/>
      <c r="S34" s="56"/>
      <c r="T34" s="56"/>
    </row>
    <row r="35" spans="1:20">
      <c r="A35" s="56"/>
      <c r="B35" s="56"/>
      <c r="C35" s="56"/>
      <c r="D35" s="56"/>
      <c r="E35" s="56"/>
      <c r="F35" s="56"/>
      <c r="G35" s="56"/>
      <c r="H35" s="58"/>
      <c r="I35" s="56"/>
      <c r="J35" s="56"/>
      <c r="K35" s="56"/>
      <c r="L35" s="58"/>
      <c r="M35" s="56"/>
      <c r="N35" s="56"/>
      <c r="O35" s="56"/>
      <c r="P35" s="56"/>
      <c r="Q35" s="56"/>
      <c r="R35" s="56"/>
      <c r="S35" s="56"/>
      <c r="T35" s="56"/>
    </row>
    <row r="36" spans="1:20">
      <c r="A36" s="56"/>
      <c r="B36" s="56"/>
      <c r="C36" s="56"/>
      <c r="D36" s="56"/>
      <c r="E36" s="56"/>
      <c r="F36" s="56"/>
      <c r="G36" s="56"/>
      <c r="H36" s="58"/>
      <c r="I36" s="56"/>
      <c r="J36" s="56"/>
      <c r="K36" s="56"/>
      <c r="L36" s="58"/>
      <c r="M36" s="56"/>
      <c r="N36" s="56"/>
      <c r="O36" s="56"/>
      <c r="P36" s="56"/>
      <c r="Q36" s="56"/>
      <c r="R36" s="56"/>
      <c r="S36" s="56"/>
      <c r="T36" s="56"/>
    </row>
    <row r="37" spans="1:20">
      <c r="A37" s="56"/>
      <c r="B37" s="56"/>
      <c r="C37" s="56"/>
      <c r="D37" s="56"/>
      <c r="E37" s="56"/>
      <c r="F37" s="56"/>
      <c r="G37" s="56"/>
      <c r="H37" s="58"/>
      <c r="I37" s="56"/>
      <c r="J37" s="56"/>
      <c r="K37" s="56"/>
      <c r="L37" s="58"/>
      <c r="M37" s="56"/>
      <c r="N37" s="56"/>
      <c r="O37" s="56"/>
      <c r="P37" s="56"/>
      <c r="Q37" s="56"/>
      <c r="R37" s="56"/>
      <c r="S37" s="56"/>
      <c r="T37" s="56"/>
    </row>
    <row r="38" spans="1:20">
      <c r="A38" s="56"/>
      <c r="B38" s="56"/>
      <c r="C38" s="56"/>
      <c r="D38" s="56"/>
      <c r="E38" s="56"/>
      <c r="F38" s="56"/>
      <c r="G38" s="56"/>
      <c r="H38" s="58"/>
      <c r="I38" s="56"/>
      <c r="J38" s="56"/>
      <c r="K38" s="56"/>
      <c r="L38" s="58"/>
      <c r="M38" s="56"/>
      <c r="N38" s="56"/>
      <c r="O38" s="56"/>
      <c r="P38" s="56"/>
      <c r="Q38" s="56"/>
      <c r="R38" s="56"/>
      <c r="S38" s="56"/>
      <c r="T38" s="56"/>
    </row>
    <row r="39" spans="1:20">
      <c r="A39" s="56"/>
      <c r="B39" s="56"/>
      <c r="C39" s="56"/>
      <c r="D39" s="56"/>
      <c r="E39" s="56"/>
      <c r="F39" s="56"/>
      <c r="G39" s="56"/>
      <c r="H39" s="58"/>
      <c r="I39" s="56"/>
      <c r="J39" s="56"/>
      <c r="K39" s="56"/>
      <c r="L39" s="58"/>
      <c r="M39" s="56"/>
      <c r="N39" s="56"/>
      <c r="O39" s="56"/>
      <c r="P39" s="56"/>
      <c r="Q39" s="56"/>
      <c r="R39" s="56"/>
      <c r="S39" s="56"/>
      <c r="T39" s="56"/>
    </row>
    <row r="40" spans="1:20">
      <c r="A40" s="56"/>
      <c r="B40" s="56"/>
      <c r="C40" s="56"/>
      <c r="D40" s="56"/>
      <c r="E40" s="56"/>
      <c r="F40" s="56"/>
      <c r="G40" s="56"/>
      <c r="H40" s="58"/>
      <c r="I40" s="56"/>
      <c r="J40" s="56"/>
      <c r="K40" s="56"/>
      <c r="L40" s="58"/>
      <c r="M40" s="56"/>
      <c r="N40" s="56"/>
      <c r="O40" s="56"/>
      <c r="P40" s="56"/>
      <c r="Q40" s="56"/>
      <c r="R40" s="56"/>
      <c r="S40" s="56"/>
      <c r="T40" s="56"/>
    </row>
    <row r="41" spans="1:20">
      <c r="A41" s="56"/>
      <c r="B41" s="56"/>
      <c r="C41" s="56"/>
      <c r="D41" s="56"/>
      <c r="E41" s="56"/>
      <c r="F41" s="56"/>
      <c r="G41" s="56"/>
      <c r="H41" s="58"/>
      <c r="I41" s="56"/>
      <c r="J41" s="56"/>
      <c r="K41" s="56"/>
      <c r="L41" s="58"/>
      <c r="M41" s="56"/>
      <c r="N41" s="56"/>
      <c r="O41" s="56"/>
      <c r="P41" s="56"/>
      <c r="Q41" s="56"/>
      <c r="R41" s="56"/>
      <c r="S41" s="56"/>
      <c r="T41" s="56"/>
    </row>
    <row r="42" spans="1:20">
      <c r="A42" s="56"/>
      <c r="B42" s="56"/>
      <c r="C42" s="56"/>
      <c r="D42" s="56"/>
      <c r="E42" s="56"/>
      <c r="F42" s="56"/>
      <c r="G42" s="56"/>
      <c r="H42" s="58"/>
      <c r="I42" s="56"/>
      <c r="J42" s="56"/>
      <c r="K42" s="56"/>
      <c r="L42" s="58"/>
      <c r="M42" s="56"/>
      <c r="N42" s="56"/>
      <c r="O42" s="56"/>
      <c r="P42" s="56"/>
      <c r="Q42" s="56"/>
      <c r="R42" s="56"/>
      <c r="S42" s="56"/>
      <c r="T42" s="56"/>
    </row>
    <row r="43" spans="1:20">
      <c r="A43" s="56"/>
      <c r="B43" s="56"/>
      <c r="C43" s="56"/>
      <c r="D43" s="56"/>
      <c r="E43" s="56"/>
      <c r="F43" s="56"/>
      <c r="G43" s="56"/>
      <c r="H43" s="58"/>
      <c r="I43" s="56"/>
      <c r="J43" s="56"/>
      <c r="K43" s="56"/>
      <c r="L43" s="58"/>
      <c r="M43" s="56"/>
      <c r="N43" s="56"/>
      <c r="O43" s="56"/>
      <c r="P43" s="56"/>
      <c r="Q43" s="56"/>
      <c r="R43" s="56"/>
      <c r="S43" s="56"/>
      <c r="T43" s="56"/>
    </row>
    <row r="44" spans="1:20">
      <c r="A44" s="56"/>
      <c r="B44" s="56"/>
      <c r="C44" s="56"/>
      <c r="D44" s="56"/>
      <c r="E44" s="56"/>
      <c r="F44" s="56"/>
      <c r="G44" s="56"/>
      <c r="H44" s="58"/>
      <c r="I44" s="56"/>
      <c r="J44" s="56"/>
      <c r="K44" s="56"/>
      <c r="L44" s="58"/>
      <c r="M44" s="56"/>
      <c r="N44" s="56"/>
      <c r="O44" s="56"/>
      <c r="P44" s="56"/>
      <c r="Q44" s="56"/>
      <c r="R44" s="56"/>
      <c r="S44" s="56"/>
      <c r="T44" s="56"/>
    </row>
    <row r="45" spans="1:20">
      <c r="A45" s="56"/>
      <c r="B45" s="56"/>
      <c r="C45" s="56"/>
      <c r="D45" s="56"/>
      <c r="E45" s="56"/>
      <c r="F45" s="56"/>
      <c r="G45" s="56"/>
      <c r="H45" s="58"/>
      <c r="I45" s="56"/>
      <c r="J45" s="56"/>
      <c r="K45" s="56"/>
      <c r="L45" s="58"/>
      <c r="M45" s="56"/>
      <c r="N45" s="56"/>
      <c r="O45" s="56"/>
      <c r="P45" s="56"/>
      <c r="Q45" s="56"/>
      <c r="R45" s="56"/>
      <c r="S45" s="56"/>
      <c r="T45" s="56"/>
    </row>
    <row r="46" spans="1:20">
      <c r="A46" s="56"/>
      <c r="B46" s="56"/>
      <c r="C46" s="56"/>
      <c r="D46" s="56"/>
      <c r="E46" s="56"/>
      <c r="F46" s="56"/>
      <c r="G46" s="56"/>
      <c r="H46" s="58"/>
      <c r="I46" s="56"/>
      <c r="J46" s="56"/>
      <c r="K46" s="56"/>
      <c r="L46" s="58"/>
      <c r="M46" s="56"/>
      <c r="N46" s="56"/>
      <c r="O46" s="56"/>
      <c r="P46" s="56"/>
      <c r="Q46" s="56"/>
      <c r="R46" s="56"/>
      <c r="S46" s="56"/>
      <c r="T46" s="56"/>
    </row>
    <row r="47" spans="1:20">
      <c r="A47" s="56"/>
      <c r="B47" s="56"/>
      <c r="C47" s="56"/>
      <c r="D47" s="56"/>
      <c r="E47" s="56"/>
      <c r="F47" s="56"/>
      <c r="G47" s="56"/>
      <c r="H47" s="58"/>
      <c r="I47" s="56"/>
      <c r="J47" s="56"/>
      <c r="K47" s="56"/>
      <c r="L47" s="58"/>
      <c r="M47" s="56"/>
      <c r="N47" s="56"/>
      <c r="O47" s="56"/>
      <c r="P47" s="56"/>
      <c r="Q47" s="56"/>
      <c r="R47" s="56"/>
      <c r="S47" s="56"/>
      <c r="T47" s="56"/>
    </row>
    <row r="48" spans="1:20">
      <c r="A48" s="56"/>
      <c r="B48" s="56"/>
      <c r="C48" s="56"/>
      <c r="D48" s="56"/>
      <c r="E48" s="56"/>
      <c r="F48" s="56"/>
      <c r="G48" s="56"/>
      <c r="H48" s="58"/>
      <c r="I48" s="56"/>
      <c r="J48" s="56"/>
      <c r="K48" s="56"/>
      <c r="L48" s="58"/>
      <c r="M48" s="56"/>
      <c r="N48" s="56"/>
      <c r="O48" s="56"/>
      <c r="P48" s="56"/>
      <c r="Q48" s="56"/>
      <c r="R48" s="56"/>
      <c r="S48" s="56"/>
      <c r="T48" s="56"/>
    </row>
    <row r="49" spans="1:20">
      <c r="A49" s="56"/>
      <c r="B49" s="56"/>
      <c r="C49" s="56"/>
      <c r="D49" s="56"/>
      <c r="E49" s="56"/>
      <c r="F49" s="56"/>
      <c r="G49" s="56"/>
      <c r="H49" s="58"/>
      <c r="I49" s="56"/>
      <c r="J49" s="56"/>
      <c r="K49" s="56"/>
      <c r="L49" s="58"/>
      <c r="M49" s="56"/>
      <c r="N49" s="56"/>
      <c r="O49" s="56"/>
      <c r="P49" s="56"/>
      <c r="Q49" s="56"/>
      <c r="R49" s="56"/>
      <c r="S49" s="56"/>
      <c r="T49" s="56"/>
    </row>
    <row r="50" spans="1:20">
      <c r="A50" s="56"/>
      <c r="B50" s="56"/>
      <c r="C50" s="56"/>
      <c r="D50" s="56"/>
      <c r="E50" s="56"/>
      <c r="F50" s="56"/>
      <c r="G50" s="56"/>
      <c r="H50" s="58"/>
      <c r="I50" s="56"/>
      <c r="J50" s="56"/>
      <c r="K50" s="56"/>
      <c r="L50" s="58"/>
      <c r="M50" s="56"/>
      <c r="N50" s="56"/>
      <c r="O50" s="56"/>
      <c r="P50" s="56"/>
      <c r="Q50" s="56"/>
      <c r="R50" s="56"/>
      <c r="S50" s="56"/>
      <c r="T50" s="56"/>
    </row>
    <row r="51" spans="1:20">
      <c r="A51" s="56"/>
      <c r="B51" s="56"/>
      <c r="C51" s="56"/>
      <c r="D51" s="56"/>
      <c r="E51" s="56"/>
      <c r="F51" s="56"/>
      <c r="G51" s="56"/>
      <c r="H51" s="58"/>
      <c r="I51" s="56"/>
      <c r="J51" s="56"/>
      <c r="K51" s="56"/>
      <c r="L51" s="58"/>
      <c r="M51" s="56"/>
      <c r="N51" s="56"/>
      <c r="O51" s="56"/>
      <c r="P51" s="56"/>
      <c r="Q51" s="56"/>
      <c r="R51" s="56"/>
      <c r="S51" s="56"/>
      <c r="T51" s="56"/>
    </row>
    <row r="52" spans="1:20">
      <c r="A52" s="56"/>
      <c r="B52" s="56"/>
      <c r="C52" s="56"/>
      <c r="D52" s="56"/>
      <c r="E52" s="56"/>
      <c r="F52" s="56"/>
      <c r="G52" s="56"/>
      <c r="H52" s="58"/>
      <c r="I52" s="56"/>
      <c r="J52" s="56"/>
      <c r="K52" s="56"/>
      <c r="L52" s="58"/>
      <c r="M52" s="56"/>
      <c r="N52" s="56"/>
      <c r="O52" s="56"/>
      <c r="P52" s="56"/>
      <c r="Q52" s="56"/>
      <c r="R52" s="56"/>
      <c r="S52" s="56"/>
      <c r="T52" s="56"/>
    </row>
    <row r="53" spans="1:20">
      <c r="A53" s="56"/>
      <c r="B53" s="56"/>
      <c r="C53" s="56"/>
      <c r="D53" s="56"/>
      <c r="E53" s="56"/>
      <c r="F53" s="56"/>
      <c r="G53" s="56"/>
      <c r="H53" s="58"/>
      <c r="I53" s="56"/>
      <c r="J53" s="56"/>
      <c r="K53" s="56"/>
      <c r="L53" s="58"/>
      <c r="M53" s="56"/>
      <c r="N53" s="56"/>
      <c r="O53" s="56"/>
      <c r="P53" s="56"/>
      <c r="Q53" s="56"/>
      <c r="R53" s="56"/>
      <c r="S53" s="56"/>
      <c r="T53" s="56"/>
    </row>
    <row r="54" spans="1:20">
      <c r="A54" s="56"/>
      <c r="B54" s="56"/>
      <c r="C54" s="56"/>
      <c r="D54" s="56"/>
      <c r="E54" s="56"/>
      <c r="F54" s="56"/>
      <c r="G54" s="56"/>
      <c r="H54" s="58"/>
      <c r="I54" s="56"/>
      <c r="J54" s="56"/>
      <c r="K54" s="56"/>
      <c r="L54" s="58"/>
      <c r="M54" s="56"/>
      <c r="N54" s="56"/>
      <c r="O54" s="56"/>
      <c r="P54" s="56"/>
      <c r="Q54" s="56"/>
      <c r="R54" s="56"/>
      <c r="S54" s="56"/>
      <c r="T54" s="56"/>
    </row>
    <row r="55" spans="1:20">
      <c r="A55" s="56"/>
      <c r="B55" s="56"/>
      <c r="C55" s="56"/>
      <c r="D55" s="56"/>
      <c r="E55" s="56"/>
      <c r="F55" s="56"/>
      <c r="G55" s="56"/>
      <c r="H55" s="58"/>
      <c r="I55" s="56"/>
      <c r="J55" s="56"/>
      <c r="K55" s="56"/>
      <c r="L55" s="58"/>
      <c r="M55" s="56"/>
      <c r="N55" s="56"/>
      <c r="O55" s="56"/>
      <c r="P55" s="56"/>
      <c r="Q55" s="56"/>
      <c r="R55" s="56"/>
      <c r="S55" s="56"/>
      <c r="T55" s="56"/>
    </row>
    <row r="56" spans="1:20">
      <c r="A56" s="56"/>
      <c r="B56" s="56"/>
      <c r="C56" s="56"/>
      <c r="D56" s="56"/>
      <c r="E56" s="56"/>
      <c r="F56" s="56"/>
      <c r="G56" s="56"/>
      <c r="H56" s="58"/>
      <c r="I56" s="56"/>
      <c r="J56" s="56"/>
      <c r="K56" s="56"/>
      <c r="L56" s="58"/>
      <c r="M56" s="56"/>
      <c r="N56" s="56"/>
      <c r="O56" s="56"/>
      <c r="P56" s="56"/>
      <c r="Q56" s="56"/>
      <c r="R56" s="56"/>
      <c r="S56" s="56"/>
      <c r="T56" s="56"/>
    </row>
    <row r="57" spans="1:20">
      <c r="A57" s="56"/>
      <c r="B57" s="56"/>
      <c r="C57" s="56"/>
      <c r="D57" s="56"/>
      <c r="E57" s="56"/>
      <c r="F57" s="56"/>
      <c r="G57" s="56"/>
      <c r="H57" s="58"/>
      <c r="I57" s="56"/>
      <c r="J57" s="56"/>
      <c r="K57" s="56"/>
      <c r="L57" s="58"/>
      <c r="M57" s="56"/>
      <c r="N57" s="56"/>
      <c r="O57" s="56"/>
      <c r="P57" s="56"/>
      <c r="Q57" s="56"/>
      <c r="R57" s="56"/>
      <c r="S57" s="56"/>
      <c r="T57" s="56"/>
    </row>
    <row r="58" spans="1:20">
      <c r="A58" s="56"/>
      <c r="B58" s="56"/>
      <c r="C58" s="56"/>
      <c r="D58" s="56"/>
      <c r="E58" s="56"/>
      <c r="F58" s="56"/>
      <c r="G58" s="56"/>
      <c r="H58" s="58"/>
      <c r="I58" s="56"/>
      <c r="J58" s="56"/>
      <c r="K58" s="56"/>
      <c r="L58" s="58"/>
      <c r="M58" s="56"/>
      <c r="N58" s="56"/>
      <c r="O58" s="56"/>
      <c r="P58" s="56"/>
      <c r="Q58" s="56"/>
      <c r="R58" s="56"/>
      <c r="S58" s="56"/>
      <c r="T58" s="56"/>
    </row>
    <row r="59" spans="1:20">
      <c r="A59" s="56"/>
      <c r="B59" s="56"/>
      <c r="C59" s="56"/>
      <c r="D59" s="56"/>
      <c r="E59" s="56"/>
      <c r="F59" s="56"/>
      <c r="G59" s="56"/>
      <c r="H59" s="58"/>
      <c r="I59" s="56"/>
      <c r="J59" s="56"/>
      <c r="K59" s="56"/>
      <c r="L59" s="58"/>
      <c r="M59" s="56"/>
      <c r="N59" s="56"/>
      <c r="O59" s="56"/>
      <c r="P59" s="56"/>
      <c r="Q59" s="56"/>
      <c r="R59" s="56"/>
      <c r="S59" s="56"/>
      <c r="T59" s="56"/>
    </row>
    <row r="60" spans="1:20">
      <c r="A60" s="56"/>
      <c r="B60" s="56"/>
      <c r="C60" s="56"/>
      <c r="D60" s="56"/>
      <c r="E60" s="56"/>
      <c r="F60" s="56"/>
      <c r="G60" s="56"/>
      <c r="H60" s="58"/>
      <c r="I60" s="56"/>
      <c r="J60" s="56"/>
      <c r="K60" s="56"/>
      <c r="L60" s="58"/>
      <c r="M60" s="56"/>
      <c r="N60" s="56"/>
      <c r="O60" s="56"/>
      <c r="P60" s="56"/>
      <c r="Q60" s="56"/>
      <c r="R60" s="56"/>
      <c r="S60" s="56"/>
      <c r="T60" s="56"/>
    </row>
    <row r="61" spans="1:20">
      <c r="A61" s="56"/>
      <c r="B61" s="56"/>
      <c r="C61" s="56"/>
      <c r="D61" s="56"/>
      <c r="E61" s="56"/>
      <c r="F61" s="56"/>
      <c r="G61" s="56"/>
      <c r="H61" s="58"/>
      <c r="I61" s="56"/>
      <c r="J61" s="56"/>
      <c r="K61" s="56"/>
      <c r="L61" s="58"/>
      <c r="M61" s="56"/>
      <c r="N61" s="56"/>
      <c r="O61" s="56"/>
      <c r="P61" s="56"/>
      <c r="Q61" s="56"/>
      <c r="R61" s="56"/>
      <c r="S61" s="56"/>
      <c r="T61" s="56"/>
    </row>
    <row r="62" spans="1:20">
      <c r="A62" s="56"/>
      <c r="B62" s="56"/>
      <c r="C62" s="56"/>
      <c r="D62" s="56"/>
      <c r="E62" s="56"/>
      <c r="F62" s="56"/>
      <c r="G62" s="56"/>
      <c r="H62" s="58"/>
      <c r="I62" s="56"/>
      <c r="J62" s="56"/>
      <c r="K62" s="56"/>
      <c r="L62" s="58"/>
      <c r="M62" s="56"/>
      <c r="N62" s="56"/>
      <c r="O62" s="56"/>
      <c r="P62" s="56"/>
      <c r="Q62" s="56"/>
      <c r="R62" s="56"/>
      <c r="S62" s="56"/>
      <c r="T62" s="56"/>
    </row>
    <row r="63" spans="1:20">
      <c r="A63" s="56"/>
      <c r="B63" s="56"/>
      <c r="C63" s="56"/>
      <c r="D63" s="56"/>
      <c r="E63" s="56"/>
      <c r="F63" s="56"/>
      <c r="G63" s="56"/>
      <c r="H63" s="58"/>
      <c r="I63" s="56"/>
      <c r="J63" s="56"/>
      <c r="K63" s="56"/>
      <c r="L63" s="58"/>
      <c r="M63" s="56"/>
      <c r="N63" s="56"/>
      <c r="O63" s="56"/>
      <c r="P63" s="56"/>
      <c r="Q63" s="56"/>
      <c r="R63" s="56"/>
      <c r="S63" s="56"/>
      <c r="T63" s="56"/>
    </row>
    <row r="64" spans="1:20">
      <c r="A64" s="56"/>
      <c r="B64" s="56"/>
      <c r="C64" s="56"/>
      <c r="D64" s="56"/>
      <c r="E64" s="56"/>
      <c r="F64" s="56"/>
      <c r="G64" s="56"/>
      <c r="H64" s="58"/>
      <c r="I64" s="56"/>
      <c r="J64" s="56"/>
      <c r="K64" s="56"/>
      <c r="L64" s="58"/>
      <c r="M64" s="56"/>
      <c r="N64" s="56"/>
      <c r="O64" s="56"/>
      <c r="P64" s="56"/>
      <c r="Q64" s="56"/>
      <c r="R64" s="56"/>
      <c r="S64" s="56"/>
      <c r="T64" s="56"/>
    </row>
    <row r="65" spans="1:20">
      <c r="A65" s="56"/>
      <c r="B65" s="56"/>
      <c r="C65" s="56"/>
      <c r="D65" s="56"/>
      <c r="E65" s="56"/>
      <c r="F65" s="56"/>
      <c r="G65" s="56"/>
      <c r="H65" s="58"/>
      <c r="I65" s="56"/>
      <c r="J65" s="56"/>
      <c r="K65" s="56"/>
      <c r="L65" s="58"/>
      <c r="M65" s="56"/>
      <c r="N65" s="56"/>
      <c r="O65" s="56"/>
      <c r="P65" s="56"/>
      <c r="Q65" s="56"/>
      <c r="R65" s="56"/>
      <c r="S65" s="56"/>
      <c r="T65" s="56"/>
    </row>
    <row r="66" spans="1:20">
      <c r="A66" s="56"/>
      <c r="B66" s="56"/>
      <c r="C66" s="56"/>
      <c r="D66" s="56"/>
      <c r="E66" s="56"/>
      <c r="F66" s="56"/>
      <c r="G66" s="56"/>
      <c r="H66" s="58"/>
      <c r="I66" s="56"/>
      <c r="J66" s="56"/>
      <c r="K66" s="56"/>
      <c r="L66" s="58"/>
      <c r="M66" s="56"/>
      <c r="N66" s="56"/>
      <c r="O66" s="56"/>
      <c r="P66" s="56"/>
      <c r="Q66" s="56"/>
      <c r="R66" s="56"/>
      <c r="S66" s="56"/>
      <c r="T66" s="56"/>
    </row>
    <row r="67" spans="1:20">
      <c r="A67" s="56"/>
      <c r="B67" s="56"/>
      <c r="C67" s="56"/>
      <c r="D67" s="56"/>
      <c r="E67" s="56"/>
      <c r="F67" s="56"/>
      <c r="G67" s="56"/>
      <c r="H67" s="58"/>
      <c r="I67" s="56"/>
      <c r="J67" s="56"/>
      <c r="K67" s="56"/>
      <c r="L67" s="58"/>
      <c r="M67" s="56"/>
      <c r="N67" s="56"/>
      <c r="O67" s="56"/>
      <c r="P67" s="56"/>
      <c r="Q67" s="56"/>
      <c r="R67" s="56"/>
      <c r="S67" s="56"/>
      <c r="T67" s="56"/>
    </row>
    <row r="68" spans="1:20">
      <c r="A68" s="56"/>
      <c r="B68" s="56"/>
      <c r="C68" s="56"/>
      <c r="D68" s="56"/>
      <c r="E68" s="56"/>
      <c r="F68" s="56"/>
      <c r="G68" s="56"/>
      <c r="H68" s="58"/>
      <c r="I68" s="56"/>
      <c r="J68" s="56"/>
      <c r="K68" s="56"/>
      <c r="L68" s="58"/>
      <c r="M68" s="56"/>
      <c r="N68" s="56"/>
      <c r="O68" s="56"/>
      <c r="P68" s="56"/>
      <c r="Q68" s="56"/>
      <c r="R68" s="56"/>
      <c r="S68" s="56"/>
      <c r="T68" s="56"/>
    </row>
    <row r="69" spans="1:20">
      <c r="A69" s="56"/>
      <c r="B69" s="56"/>
      <c r="C69" s="56"/>
      <c r="D69" s="56"/>
      <c r="E69" s="56"/>
      <c r="F69" s="56"/>
      <c r="G69" s="56"/>
      <c r="H69" s="58"/>
      <c r="I69" s="56"/>
      <c r="J69" s="56"/>
      <c r="K69" s="56"/>
      <c r="L69" s="58"/>
      <c r="M69" s="56"/>
      <c r="N69" s="56"/>
      <c r="O69" s="56"/>
      <c r="P69" s="56"/>
      <c r="Q69" s="56"/>
      <c r="R69" s="56"/>
      <c r="S69" s="56"/>
      <c r="T69" s="56"/>
    </row>
    <row r="70" spans="1:20">
      <c r="A70" s="56"/>
      <c r="B70" s="56"/>
      <c r="C70" s="56"/>
      <c r="D70" s="56"/>
      <c r="E70" s="56"/>
      <c r="F70" s="56"/>
      <c r="G70" s="56"/>
      <c r="H70" s="58"/>
      <c r="I70" s="56"/>
      <c r="J70" s="56"/>
      <c r="K70" s="56"/>
      <c r="L70" s="58"/>
      <c r="M70" s="56"/>
      <c r="N70" s="56"/>
      <c r="O70" s="56"/>
      <c r="P70" s="56"/>
      <c r="Q70" s="56"/>
      <c r="R70" s="56"/>
      <c r="S70" s="56"/>
      <c r="T70" s="56"/>
    </row>
    <row r="71" spans="1:20">
      <c r="A71" s="56"/>
      <c r="B71" s="56"/>
      <c r="C71" s="56"/>
      <c r="D71" s="56"/>
      <c r="E71" s="56"/>
      <c r="F71" s="56"/>
      <c r="G71" s="56"/>
      <c r="H71" s="58"/>
      <c r="I71" s="56"/>
      <c r="J71" s="56"/>
      <c r="K71" s="56"/>
      <c r="L71" s="58"/>
      <c r="M71" s="56"/>
      <c r="N71" s="56"/>
      <c r="O71" s="56"/>
      <c r="P71" s="56"/>
      <c r="Q71" s="56"/>
      <c r="R71" s="56"/>
      <c r="S71" s="56"/>
      <c r="T71" s="56"/>
    </row>
    <row r="72" spans="1:20">
      <c r="A72" s="56"/>
      <c r="B72" s="56"/>
      <c r="C72" s="56"/>
      <c r="D72" s="56"/>
      <c r="E72" s="56"/>
      <c r="F72" s="56"/>
      <c r="G72" s="56"/>
      <c r="H72" s="58"/>
      <c r="I72" s="56"/>
      <c r="J72" s="56"/>
      <c r="K72" s="56"/>
      <c r="L72" s="58"/>
      <c r="M72" s="56"/>
      <c r="N72" s="56"/>
      <c r="O72" s="56"/>
      <c r="P72" s="56"/>
      <c r="Q72" s="56"/>
      <c r="R72" s="56"/>
      <c r="S72" s="56"/>
      <c r="T72" s="56"/>
    </row>
    <row r="73" spans="1:20">
      <c r="A73" s="56"/>
      <c r="B73" s="56"/>
      <c r="C73" s="56"/>
      <c r="D73" s="56"/>
      <c r="E73" s="56"/>
      <c r="F73" s="56"/>
      <c r="G73" s="56"/>
      <c r="H73" s="58"/>
      <c r="I73" s="56"/>
      <c r="J73" s="56"/>
      <c r="K73" s="56"/>
      <c r="L73" s="58"/>
      <c r="M73" s="56"/>
      <c r="N73" s="56"/>
      <c r="O73" s="56"/>
      <c r="P73" s="56"/>
      <c r="Q73" s="56"/>
      <c r="R73" s="56"/>
      <c r="S73" s="56"/>
      <c r="T73" s="56"/>
    </row>
    <row r="74" spans="1:20">
      <c r="A74" s="56"/>
      <c r="B74" s="56"/>
      <c r="C74" s="56"/>
      <c r="D74" s="56"/>
      <c r="E74" s="56"/>
      <c r="F74" s="56"/>
      <c r="G74" s="56"/>
      <c r="H74" s="58"/>
      <c r="I74" s="56"/>
      <c r="J74" s="56"/>
      <c r="K74" s="56"/>
      <c r="L74" s="58"/>
      <c r="M74" s="56"/>
      <c r="N74" s="56"/>
      <c r="O74" s="56"/>
      <c r="P74" s="56"/>
      <c r="Q74" s="56"/>
      <c r="R74" s="56"/>
      <c r="S74" s="56"/>
      <c r="T74" s="56"/>
    </row>
    <row r="75" spans="1:20">
      <c r="A75" s="56"/>
      <c r="B75" s="56"/>
      <c r="C75" s="56"/>
      <c r="D75" s="56"/>
      <c r="E75" s="56"/>
      <c r="F75" s="56"/>
      <c r="G75" s="56"/>
      <c r="H75" s="58"/>
      <c r="I75" s="56"/>
      <c r="J75" s="56"/>
      <c r="K75" s="56"/>
      <c r="L75" s="58"/>
      <c r="M75" s="56"/>
      <c r="N75" s="56"/>
      <c r="O75" s="56"/>
      <c r="P75" s="56"/>
      <c r="Q75" s="56"/>
      <c r="R75" s="56"/>
      <c r="S75" s="56"/>
      <c r="T75" s="56"/>
    </row>
    <row r="76" spans="1:20">
      <c r="A76" s="56"/>
      <c r="B76" s="56"/>
      <c r="C76" s="56"/>
      <c r="D76" s="56"/>
      <c r="E76" s="56"/>
      <c r="F76" s="56"/>
      <c r="G76" s="56"/>
      <c r="H76" s="58"/>
      <c r="I76" s="56"/>
      <c r="J76" s="56"/>
      <c r="K76" s="56"/>
      <c r="L76" s="58"/>
      <c r="M76" s="56"/>
      <c r="N76" s="56"/>
      <c r="O76" s="56"/>
      <c r="P76" s="56"/>
      <c r="Q76" s="56"/>
      <c r="R76" s="56"/>
      <c r="S76" s="56"/>
      <c r="T76" s="56"/>
    </row>
    <row r="77" spans="1:20">
      <c r="A77" s="56"/>
      <c r="B77" s="56"/>
      <c r="C77" s="56"/>
      <c r="D77" s="56"/>
      <c r="E77" s="56"/>
      <c r="F77" s="56"/>
      <c r="G77" s="56"/>
      <c r="H77" s="58"/>
      <c r="I77" s="56"/>
      <c r="J77" s="56"/>
      <c r="K77" s="56"/>
      <c r="L77" s="58"/>
      <c r="M77" s="56"/>
      <c r="N77" s="56"/>
      <c r="O77" s="56"/>
      <c r="P77" s="56"/>
      <c r="Q77" s="56"/>
      <c r="R77" s="56"/>
      <c r="S77" s="56"/>
      <c r="T77" s="56"/>
    </row>
    <row r="78" spans="1:20">
      <c r="A78" s="56"/>
      <c r="B78" s="56"/>
      <c r="C78" s="56"/>
      <c r="D78" s="56"/>
      <c r="E78" s="56"/>
      <c r="F78" s="56"/>
      <c r="G78" s="56"/>
      <c r="H78" s="58"/>
      <c r="I78" s="56"/>
      <c r="J78" s="56"/>
      <c r="K78" s="56"/>
      <c r="L78" s="58"/>
      <c r="M78" s="56"/>
      <c r="N78" s="56"/>
      <c r="O78" s="56"/>
      <c r="P78" s="56"/>
      <c r="Q78" s="56"/>
      <c r="R78" s="56"/>
      <c r="S78" s="56"/>
      <c r="T78" s="56"/>
    </row>
    <row r="79" spans="1:20">
      <c r="A79" s="56"/>
      <c r="B79" s="56"/>
      <c r="C79" s="56"/>
      <c r="D79" s="56"/>
      <c r="E79" s="56"/>
      <c r="F79" s="56"/>
      <c r="G79" s="56"/>
      <c r="H79" s="58"/>
      <c r="I79" s="56"/>
      <c r="J79" s="56"/>
      <c r="K79" s="56"/>
      <c r="L79" s="58"/>
      <c r="M79" s="56"/>
      <c r="N79" s="56"/>
      <c r="O79" s="56"/>
      <c r="P79" s="56"/>
      <c r="Q79" s="56"/>
      <c r="R79" s="56"/>
      <c r="S79" s="56"/>
      <c r="T79" s="56"/>
    </row>
    <row r="80" spans="1:20">
      <c r="A80" s="56"/>
      <c r="B80" s="56"/>
      <c r="C80" s="56"/>
      <c r="D80" s="56"/>
      <c r="E80" s="56"/>
      <c r="F80" s="56"/>
      <c r="G80" s="56"/>
      <c r="H80" s="58"/>
      <c r="I80" s="56"/>
      <c r="J80" s="56"/>
      <c r="K80" s="56"/>
      <c r="L80" s="58"/>
      <c r="M80" s="56"/>
      <c r="N80" s="56"/>
      <c r="O80" s="56"/>
      <c r="P80" s="56"/>
      <c r="Q80" s="56"/>
      <c r="R80" s="56"/>
      <c r="S80" s="56"/>
      <c r="T80" s="56"/>
    </row>
    <row r="81" spans="1:20">
      <c r="A81" s="56"/>
      <c r="B81" s="56"/>
      <c r="C81" s="56"/>
      <c r="D81" s="56"/>
      <c r="E81" s="56"/>
      <c r="F81" s="56"/>
      <c r="G81" s="56"/>
      <c r="H81" s="58"/>
      <c r="I81" s="56"/>
      <c r="J81" s="56"/>
      <c r="K81" s="56"/>
      <c r="L81" s="58"/>
      <c r="M81" s="56"/>
      <c r="N81" s="56"/>
      <c r="O81" s="56"/>
      <c r="P81" s="56"/>
      <c r="Q81" s="56"/>
      <c r="R81" s="56"/>
      <c r="S81" s="56"/>
      <c r="T81" s="56"/>
    </row>
    <row r="82" spans="1:20">
      <c r="A82" s="56"/>
      <c r="B82" s="56"/>
      <c r="C82" s="56"/>
      <c r="D82" s="56"/>
      <c r="E82" s="56"/>
      <c r="F82" s="56"/>
      <c r="G82" s="56"/>
      <c r="H82" s="58"/>
      <c r="I82" s="56"/>
      <c r="J82" s="56"/>
      <c r="K82" s="56"/>
      <c r="L82" s="58"/>
      <c r="M82" s="56"/>
      <c r="N82" s="56"/>
      <c r="O82" s="56"/>
      <c r="P82" s="56"/>
      <c r="Q82" s="56"/>
      <c r="R82" s="56"/>
      <c r="S82" s="56"/>
      <c r="T82" s="56"/>
    </row>
    <row r="83" spans="1:20">
      <c r="A83" s="56"/>
      <c r="B83" s="56"/>
      <c r="C83" s="56"/>
      <c r="D83" s="56"/>
      <c r="E83" s="56"/>
      <c r="F83" s="56"/>
      <c r="G83" s="56"/>
      <c r="H83" s="58"/>
      <c r="I83" s="56"/>
      <c r="J83" s="56"/>
      <c r="K83" s="56"/>
      <c r="L83" s="58"/>
      <c r="M83" s="56"/>
      <c r="N83" s="56"/>
      <c r="O83" s="56"/>
      <c r="P83" s="56"/>
      <c r="Q83" s="56"/>
      <c r="R83" s="56"/>
      <c r="S83" s="56"/>
      <c r="T83" s="56"/>
    </row>
    <row r="84" spans="1:20">
      <c r="A84" s="56"/>
      <c r="B84" s="56"/>
      <c r="C84" s="56"/>
      <c r="D84" s="56"/>
      <c r="E84" s="56"/>
      <c r="F84" s="56"/>
      <c r="G84" s="56"/>
      <c r="H84" s="58"/>
      <c r="I84" s="56"/>
      <c r="J84" s="56"/>
      <c r="K84" s="56"/>
      <c r="L84" s="58"/>
      <c r="M84" s="56"/>
      <c r="N84" s="56"/>
      <c r="O84" s="56"/>
      <c r="P84" s="56"/>
      <c r="Q84" s="56"/>
      <c r="R84" s="56"/>
      <c r="S84" s="56"/>
      <c r="T84" s="56"/>
    </row>
    <row r="85" spans="1:20">
      <c r="A85" s="56"/>
      <c r="B85" s="56"/>
      <c r="C85" s="56"/>
      <c r="D85" s="56"/>
      <c r="E85" s="56"/>
      <c r="F85" s="56"/>
      <c r="G85" s="56"/>
      <c r="H85" s="58"/>
      <c r="I85" s="56"/>
      <c r="J85" s="56"/>
      <c r="K85" s="56"/>
      <c r="L85" s="58"/>
      <c r="M85" s="56"/>
      <c r="N85" s="56"/>
      <c r="O85" s="56"/>
      <c r="P85" s="56"/>
      <c r="Q85" s="56"/>
      <c r="R85" s="56"/>
      <c r="S85" s="56"/>
      <c r="T85" s="56"/>
    </row>
    <row r="86" spans="1:20">
      <c r="A86" s="56"/>
      <c r="B86" s="56"/>
      <c r="C86" s="56"/>
      <c r="D86" s="56"/>
      <c r="E86" s="56"/>
      <c r="F86" s="56"/>
      <c r="G86" s="56"/>
      <c r="H86" s="58"/>
      <c r="I86" s="56"/>
      <c r="J86" s="56"/>
      <c r="K86" s="56"/>
      <c r="L86" s="58"/>
      <c r="M86" s="56"/>
      <c r="N86" s="56"/>
      <c r="O86" s="56"/>
      <c r="P86" s="56"/>
      <c r="Q86" s="56"/>
      <c r="R86" s="56"/>
      <c r="S86" s="56"/>
      <c r="T86" s="56"/>
    </row>
    <row r="87" spans="1:20">
      <c r="A87" s="56"/>
      <c r="B87" s="56"/>
      <c r="C87" s="56"/>
      <c r="D87" s="56"/>
      <c r="E87" s="56"/>
      <c r="F87" s="56"/>
      <c r="G87" s="56"/>
      <c r="H87" s="58"/>
      <c r="I87" s="56"/>
      <c r="J87" s="56"/>
      <c r="K87" s="56"/>
      <c r="L87" s="58"/>
      <c r="M87" s="56"/>
      <c r="N87" s="56"/>
      <c r="O87" s="56"/>
      <c r="P87" s="56"/>
      <c r="Q87" s="56"/>
      <c r="R87" s="56"/>
      <c r="S87" s="56"/>
      <c r="T87" s="56"/>
    </row>
    <row r="88" spans="1:20">
      <c r="A88" s="56"/>
      <c r="B88" s="56"/>
      <c r="C88" s="56"/>
      <c r="D88" s="56"/>
      <c r="E88" s="56"/>
      <c r="F88" s="56"/>
      <c r="G88" s="56"/>
      <c r="H88" s="58"/>
      <c r="I88" s="56"/>
      <c r="J88" s="56"/>
      <c r="K88" s="56"/>
      <c r="L88" s="58"/>
      <c r="M88" s="56"/>
      <c r="N88" s="56"/>
      <c r="O88" s="56"/>
      <c r="P88" s="56"/>
      <c r="Q88" s="56"/>
      <c r="R88" s="56"/>
      <c r="S88" s="56"/>
      <c r="T88" s="56"/>
    </row>
    <row r="89" spans="1:20">
      <c r="A89" s="56"/>
      <c r="B89" s="56"/>
      <c r="C89" s="56"/>
      <c r="D89" s="56"/>
      <c r="E89" s="56"/>
      <c r="F89" s="56"/>
      <c r="G89" s="56"/>
      <c r="H89" s="58"/>
      <c r="I89" s="56"/>
      <c r="J89" s="56"/>
      <c r="K89" s="56"/>
      <c r="L89" s="58"/>
      <c r="M89" s="56"/>
      <c r="N89" s="56"/>
      <c r="O89" s="56"/>
      <c r="P89" s="56"/>
      <c r="Q89" s="56"/>
      <c r="R89" s="56"/>
      <c r="S89" s="56"/>
      <c r="T89" s="56"/>
    </row>
    <row r="90" spans="1:20">
      <c r="A90" s="56"/>
      <c r="B90" s="56"/>
      <c r="C90" s="56"/>
      <c r="D90" s="56"/>
      <c r="E90" s="56"/>
      <c r="F90" s="56"/>
      <c r="G90" s="56"/>
      <c r="H90" s="58"/>
      <c r="I90" s="56"/>
      <c r="J90" s="56"/>
      <c r="K90" s="56"/>
      <c r="L90" s="58"/>
      <c r="M90" s="56"/>
      <c r="N90" s="56"/>
      <c r="O90" s="56"/>
      <c r="P90" s="56"/>
      <c r="Q90" s="56"/>
      <c r="R90" s="56"/>
      <c r="S90" s="56"/>
      <c r="T90" s="56"/>
    </row>
    <row r="91" spans="1:20">
      <c r="A91" s="56"/>
      <c r="B91" s="56"/>
      <c r="C91" s="56"/>
      <c r="D91" s="56"/>
      <c r="E91" s="56"/>
      <c r="F91" s="56"/>
      <c r="G91" s="56"/>
      <c r="H91" s="58"/>
      <c r="I91" s="56"/>
      <c r="J91" s="56"/>
      <c r="K91" s="56"/>
      <c r="L91" s="58"/>
      <c r="M91" s="56"/>
      <c r="N91" s="56"/>
      <c r="O91" s="56"/>
      <c r="P91" s="56"/>
      <c r="Q91" s="56"/>
      <c r="R91" s="56"/>
      <c r="S91" s="56"/>
      <c r="T91" s="56"/>
    </row>
    <row r="92" spans="1:20">
      <c r="A92" s="56"/>
      <c r="B92" s="56"/>
      <c r="C92" s="56"/>
      <c r="D92" s="56"/>
      <c r="E92" s="56"/>
      <c r="F92" s="56"/>
      <c r="G92" s="56"/>
      <c r="H92" s="58"/>
      <c r="I92" s="56"/>
      <c r="J92" s="56"/>
      <c r="K92" s="56"/>
      <c r="L92" s="58"/>
      <c r="M92" s="56"/>
      <c r="N92" s="56"/>
      <c r="O92" s="56"/>
      <c r="P92" s="56"/>
      <c r="Q92" s="56"/>
      <c r="R92" s="56"/>
      <c r="S92" s="56"/>
      <c r="T92" s="56"/>
    </row>
    <row r="93" spans="1:20">
      <c r="A93" s="56"/>
      <c r="B93" s="56"/>
      <c r="C93" s="56"/>
      <c r="D93" s="56"/>
      <c r="E93" s="56"/>
      <c r="F93" s="56"/>
      <c r="G93" s="56"/>
      <c r="H93" s="58"/>
      <c r="I93" s="56"/>
      <c r="J93" s="56"/>
      <c r="K93" s="56"/>
      <c r="L93" s="58"/>
      <c r="M93" s="56"/>
      <c r="N93" s="56"/>
      <c r="O93" s="56"/>
      <c r="P93" s="56"/>
      <c r="Q93" s="56"/>
      <c r="R93" s="56"/>
      <c r="S93" s="56"/>
      <c r="T93" s="56"/>
    </row>
    <row r="94" spans="1:20">
      <c r="A94" s="56"/>
      <c r="B94" s="56"/>
      <c r="C94" s="56"/>
      <c r="D94" s="56"/>
      <c r="E94" s="56"/>
      <c r="F94" s="56"/>
      <c r="G94" s="56"/>
      <c r="H94" s="58"/>
      <c r="I94" s="56"/>
      <c r="J94" s="56"/>
      <c r="K94" s="56"/>
      <c r="L94" s="58"/>
      <c r="M94" s="56"/>
      <c r="N94" s="56"/>
      <c r="O94" s="56"/>
      <c r="P94" s="56"/>
      <c r="Q94" s="56"/>
      <c r="R94" s="56"/>
      <c r="S94" s="56"/>
      <c r="T94" s="56"/>
    </row>
    <row r="95" spans="1:20">
      <c r="A95" s="56"/>
      <c r="B95" s="56"/>
      <c r="C95" s="56"/>
      <c r="D95" s="56"/>
      <c r="E95" s="56"/>
      <c r="F95" s="56"/>
      <c r="G95" s="56"/>
      <c r="H95" s="58"/>
      <c r="I95" s="56"/>
      <c r="J95" s="56"/>
      <c r="K95" s="56"/>
      <c r="L95" s="58"/>
      <c r="M95" s="56"/>
      <c r="N95" s="56"/>
      <c r="O95" s="56"/>
      <c r="P95" s="56"/>
      <c r="Q95" s="56"/>
      <c r="R95" s="56"/>
      <c r="S95" s="56"/>
      <c r="T95" s="56"/>
    </row>
    <row r="96" spans="1:20">
      <c r="A96" s="56"/>
      <c r="B96" s="56"/>
      <c r="C96" s="56"/>
      <c r="D96" s="56"/>
      <c r="E96" s="56"/>
      <c r="F96" s="56"/>
      <c r="G96" s="56"/>
      <c r="H96" s="58"/>
      <c r="I96" s="56"/>
      <c r="J96" s="56"/>
      <c r="K96" s="56"/>
      <c r="L96" s="58"/>
      <c r="M96" s="56"/>
      <c r="N96" s="56"/>
      <c r="O96" s="56"/>
      <c r="P96" s="56"/>
      <c r="Q96" s="56"/>
      <c r="R96" s="56"/>
      <c r="S96" s="56"/>
      <c r="T96" s="56"/>
    </row>
    <row r="97" spans="1:20">
      <c r="A97" s="56"/>
      <c r="B97" s="56"/>
      <c r="C97" s="56"/>
      <c r="D97" s="56"/>
      <c r="E97" s="56"/>
      <c r="F97" s="56"/>
      <c r="G97" s="56"/>
      <c r="H97" s="58"/>
      <c r="I97" s="56"/>
      <c r="J97" s="56"/>
      <c r="K97" s="56"/>
      <c r="L97" s="58"/>
      <c r="M97" s="56"/>
      <c r="N97" s="56"/>
      <c r="O97" s="56"/>
      <c r="P97" s="56"/>
      <c r="Q97" s="56"/>
      <c r="R97" s="56"/>
      <c r="S97" s="56"/>
      <c r="T97" s="56"/>
    </row>
    <row r="98" spans="1:20">
      <c r="A98" s="56"/>
      <c r="B98" s="56"/>
      <c r="C98" s="56"/>
      <c r="D98" s="56"/>
      <c r="E98" s="56"/>
      <c r="F98" s="56"/>
      <c r="G98" s="56"/>
      <c r="H98" s="58"/>
      <c r="I98" s="56"/>
      <c r="J98" s="56"/>
      <c r="K98" s="56"/>
      <c r="L98" s="58"/>
      <c r="M98" s="56"/>
      <c r="N98" s="56"/>
      <c r="O98" s="56"/>
      <c r="P98" s="56"/>
      <c r="Q98" s="56"/>
      <c r="R98" s="56"/>
      <c r="S98" s="56"/>
      <c r="T98" s="56"/>
    </row>
    <row r="99" spans="1:20">
      <c r="A99" s="56"/>
      <c r="B99" s="56"/>
      <c r="C99" s="56"/>
      <c r="D99" s="56"/>
      <c r="E99" s="56"/>
      <c r="F99" s="56"/>
      <c r="G99" s="56"/>
      <c r="H99" s="58"/>
      <c r="I99" s="56"/>
      <c r="J99" s="56"/>
      <c r="K99" s="56"/>
      <c r="L99" s="58"/>
      <c r="M99" s="56"/>
      <c r="N99" s="56"/>
      <c r="O99" s="56"/>
      <c r="P99" s="56"/>
      <c r="Q99" s="56"/>
      <c r="R99" s="56"/>
      <c r="S99" s="56"/>
      <c r="T99" s="56"/>
    </row>
    <row r="100" spans="1:20">
      <c r="A100" s="56"/>
      <c r="B100" s="56"/>
      <c r="C100" s="56"/>
      <c r="D100" s="56"/>
      <c r="E100" s="56"/>
      <c r="F100" s="56"/>
      <c r="G100" s="56"/>
      <c r="H100" s="58"/>
      <c r="I100" s="56"/>
      <c r="J100" s="56"/>
      <c r="K100" s="56"/>
      <c r="L100" s="58"/>
      <c r="M100" s="56"/>
      <c r="N100" s="56"/>
      <c r="O100" s="56"/>
      <c r="P100" s="56"/>
      <c r="Q100" s="56"/>
      <c r="R100" s="56"/>
      <c r="S100" s="56"/>
      <c r="T100" s="56"/>
    </row>
    <row r="101" spans="1:20">
      <c r="A101" s="56"/>
      <c r="B101" s="56"/>
      <c r="C101" s="56"/>
      <c r="D101" s="56"/>
      <c r="E101" s="56"/>
      <c r="F101" s="56"/>
      <c r="G101" s="56"/>
      <c r="H101" s="58"/>
      <c r="I101" s="56"/>
      <c r="J101" s="56"/>
      <c r="K101" s="56"/>
      <c r="L101" s="58"/>
      <c r="M101" s="56"/>
      <c r="N101" s="56"/>
      <c r="O101" s="56"/>
      <c r="P101" s="56"/>
      <c r="Q101" s="56"/>
      <c r="R101" s="56"/>
      <c r="S101" s="56"/>
      <c r="T101" s="56"/>
    </row>
    <row r="102" spans="1:20">
      <c r="A102" s="56"/>
      <c r="B102" s="56"/>
      <c r="C102" s="56"/>
      <c r="D102" s="56"/>
      <c r="E102" s="56"/>
      <c r="F102" s="56"/>
      <c r="G102" s="56"/>
      <c r="H102" s="58"/>
      <c r="I102" s="56"/>
      <c r="J102" s="56"/>
      <c r="K102" s="56"/>
      <c r="L102" s="58"/>
      <c r="M102" s="56"/>
      <c r="N102" s="56"/>
      <c r="O102" s="56"/>
      <c r="P102" s="56"/>
      <c r="Q102" s="56"/>
      <c r="R102" s="56"/>
      <c r="S102" s="56"/>
      <c r="T102" s="56"/>
    </row>
    <row r="103" spans="1:20">
      <c r="A103" s="56"/>
      <c r="B103" s="56"/>
      <c r="C103" s="56"/>
      <c r="D103" s="56"/>
      <c r="E103" s="56"/>
      <c r="F103" s="56"/>
      <c r="G103" s="56"/>
      <c r="H103" s="58"/>
      <c r="I103" s="56"/>
      <c r="J103" s="56"/>
      <c r="K103" s="56"/>
      <c r="L103" s="58"/>
      <c r="M103" s="56"/>
      <c r="N103" s="56"/>
      <c r="O103" s="56"/>
      <c r="P103" s="56"/>
      <c r="Q103" s="56"/>
      <c r="R103" s="56"/>
      <c r="S103" s="56"/>
      <c r="T103" s="56"/>
    </row>
    <row r="104" spans="1:20">
      <c r="A104" s="56"/>
      <c r="B104" s="56"/>
      <c r="C104" s="56"/>
      <c r="D104" s="56"/>
      <c r="E104" s="56"/>
      <c r="F104" s="56"/>
      <c r="G104" s="56"/>
      <c r="H104" s="58"/>
      <c r="I104" s="56"/>
      <c r="J104" s="56"/>
      <c r="K104" s="56"/>
      <c r="L104" s="58"/>
      <c r="M104" s="56"/>
      <c r="N104" s="56"/>
      <c r="O104" s="56"/>
      <c r="P104" s="56"/>
      <c r="Q104" s="56"/>
      <c r="R104" s="56"/>
      <c r="S104" s="56"/>
      <c r="T104" s="56"/>
    </row>
    <row r="105" spans="1:20">
      <c r="A105" s="56"/>
      <c r="B105" s="56"/>
      <c r="C105" s="56"/>
      <c r="D105" s="56"/>
      <c r="E105" s="56"/>
      <c r="F105" s="56"/>
      <c r="G105" s="56"/>
      <c r="H105" s="58"/>
      <c r="I105" s="56"/>
      <c r="J105" s="56"/>
      <c r="K105" s="56"/>
      <c r="L105" s="58"/>
      <c r="M105" s="56"/>
      <c r="N105" s="56"/>
      <c r="O105" s="56"/>
      <c r="P105" s="56"/>
      <c r="Q105" s="56"/>
      <c r="R105" s="56"/>
      <c r="S105" s="56"/>
      <c r="T105" s="56"/>
    </row>
    <row r="106" spans="1:20">
      <c r="A106" s="56"/>
      <c r="B106" s="56"/>
      <c r="C106" s="56"/>
      <c r="D106" s="56"/>
      <c r="E106" s="56"/>
      <c r="F106" s="56"/>
      <c r="G106" s="56"/>
      <c r="H106" s="58"/>
      <c r="I106" s="56"/>
      <c r="J106" s="56"/>
      <c r="K106" s="56"/>
      <c r="L106" s="58"/>
      <c r="M106" s="56"/>
      <c r="N106" s="56"/>
      <c r="O106" s="56"/>
      <c r="P106" s="56"/>
      <c r="Q106" s="56"/>
      <c r="R106" s="56"/>
      <c r="S106" s="56"/>
      <c r="T106" s="56"/>
    </row>
    <row r="107" spans="1:20">
      <c r="A107" s="56"/>
      <c r="B107" s="56"/>
      <c r="C107" s="56"/>
      <c r="D107" s="56"/>
      <c r="E107" s="56"/>
      <c r="F107" s="56"/>
      <c r="G107" s="56"/>
      <c r="H107" s="58"/>
      <c r="I107" s="56"/>
      <c r="J107" s="56"/>
      <c r="K107" s="56"/>
      <c r="L107" s="58"/>
      <c r="M107" s="56"/>
      <c r="N107" s="56"/>
      <c r="O107" s="56"/>
      <c r="P107" s="56"/>
      <c r="Q107" s="56"/>
      <c r="R107" s="56"/>
      <c r="S107" s="56"/>
      <c r="T107" s="56"/>
    </row>
    <row r="108" spans="1:20">
      <c r="A108" s="56"/>
      <c r="B108" s="56"/>
      <c r="C108" s="56"/>
      <c r="D108" s="56"/>
      <c r="E108" s="56"/>
      <c r="F108" s="56"/>
      <c r="G108" s="56"/>
      <c r="H108" s="58"/>
      <c r="I108" s="56"/>
      <c r="J108" s="56"/>
      <c r="K108" s="56"/>
      <c r="L108" s="58"/>
      <c r="M108" s="56"/>
      <c r="N108" s="56"/>
      <c r="O108" s="56"/>
      <c r="P108" s="56"/>
      <c r="Q108" s="56"/>
      <c r="R108" s="56"/>
      <c r="S108" s="56"/>
      <c r="T108" s="56"/>
    </row>
    <row r="109" spans="1:20">
      <c r="A109" s="56"/>
      <c r="B109" s="56"/>
      <c r="C109" s="56"/>
      <c r="D109" s="56"/>
      <c r="E109" s="56"/>
      <c r="F109" s="56"/>
      <c r="G109" s="56"/>
      <c r="H109" s="58"/>
      <c r="I109" s="56"/>
      <c r="J109" s="56"/>
      <c r="K109" s="56"/>
      <c r="L109" s="58"/>
      <c r="M109" s="56"/>
      <c r="N109" s="56"/>
      <c r="O109" s="56"/>
      <c r="P109" s="56"/>
      <c r="Q109" s="56"/>
      <c r="R109" s="56"/>
      <c r="S109" s="56"/>
      <c r="T109" s="56"/>
    </row>
    <row r="110" spans="1:20">
      <c r="A110" s="56"/>
      <c r="B110" s="56"/>
      <c r="C110" s="56"/>
      <c r="D110" s="56"/>
      <c r="E110" s="56"/>
      <c r="F110" s="56"/>
      <c r="G110" s="56"/>
      <c r="H110" s="58"/>
      <c r="I110" s="56"/>
      <c r="J110" s="56"/>
      <c r="K110" s="56"/>
      <c r="L110" s="58"/>
      <c r="M110" s="56"/>
      <c r="N110" s="56"/>
      <c r="O110" s="56"/>
      <c r="P110" s="56"/>
      <c r="Q110" s="56"/>
      <c r="R110" s="56"/>
      <c r="S110" s="56"/>
      <c r="T110" s="56"/>
    </row>
    <row r="111" spans="1:20">
      <c r="A111" s="56"/>
      <c r="B111" s="56"/>
      <c r="C111" s="56"/>
      <c r="D111" s="56"/>
      <c r="E111" s="56"/>
      <c r="F111" s="56"/>
      <c r="G111" s="56"/>
      <c r="H111" s="58"/>
      <c r="I111" s="56"/>
      <c r="J111" s="56"/>
      <c r="K111" s="56"/>
      <c r="L111" s="58"/>
      <c r="M111" s="56"/>
      <c r="N111" s="56"/>
      <c r="O111" s="56"/>
      <c r="P111" s="56"/>
      <c r="Q111" s="56"/>
      <c r="R111" s="56"/>
      <c r="S111" s="56"/>
      <c r="T111" s="56"/>
    </row>
    <row r="112" spans="1:20">
      <c r="A112" s="56"/>
      <c r="B112" s="56"/>
      <c r="C112" s="56"/>
      <c r="D112" s="56"/>
      <c r="E112" s="56"/>
      <c r="F112" s="56"/>
      <c r="G112" s="56"/>
      <c r="H112" s="58"/>
      <c r="I112" s="56"/>
      <c r="J112" s="56"/>
      <c r="K112" s="56"/>
      <c r="L112" s="58"/>
      <c r="M112" s="56"/>
      <c r="N112" s="56"/>
      <c r="O112" s="56"/>
      <c r="P112" s="56"/>
      <c r="Q112" s="56"/>
      <c r="R112" s="56"/>
      <c r="S112" s="56"/>
      <c r="T112" s="56"/>
    </row>
    <row r="113" spans="1:20">
      <c r="A113" s="56"/>
      <c r="B113" s="56"/>
      <c r="C113" s="56"/>
      <c r="D113" s="56"/>
      <c r="E113" s="56"/>
      <c r="F113" s="56"/>
      <c r="G113" s="56"/>
      <c r="H113" s="58"/>
      <c r="I113" s="56"/>
      <c r="J113" s="56"/>
      <c r="K113" s="56"/>
      <c r="L113" s="58"/>
      <c r="M113" s="56"/>
      <c r="N113" s="56"/>
      <c r="O113" s="56"/>
      <c r="P113" s="56"/>
      <c r="Q113" s="56"/>
      <c r="R113" s="56"/>
      <c r="S113" s="56"/>
      <c r="T113" s="56"/>
    </row>
    <row r="114" spans="1:20">
      <c r="A114" s="56"/>
      <c r="B114" s="56"/>
      <c r="C114" s="56"/>
      <c r="D114" s="56"/>
      <c r="E114" s="56"/>
      <c r="F114" s="56"/>
      <c r="G114" s="56"/>
      <c r="H114" s="58"/>
      <c r="I114" s="56"/>
      <c r="J114" s="56"/>
      <c r="K114" s="56"/>
      <c r="L114" s="58"/>
      <c r="M114" s="56"/>
      <c r="N114" s="56"/>
      <c r="O114" s="56"/>
      <c r="P114" s="56"/>
      <c r="Q114" s="56"/>
      <c r="R114" s="56"/>
      <c r="S114" s="56"/>
      <c r="T114" s="56"/>
    </row>
    <row r="115" spans="1:20">
      <c r="A115" s="56"/>
      <c r="B115" s="56"/>
      <c r="C115" s="56"/>
      <c r="D115" s="56"/>
      <c r="E115" s="56"/>
      <c r="F115" s="56"/>
      <c r="G115" s="56"/>
      <c r="H115" s="58"/>
      <c r="I115" s="56"/>
      <c r="J115" s="56"/>
      <c r="K115" s="56"/>
      <c r="L115" s="58"/>
      <c r="M115" s="56"/>
      <c r="N115" s="56"/>
      <c r="O115" s="56"/>
      <c r="P115" s="56"/>
      <c r="Q115" s="56"/>
      <c r="R115" s="56"/>
      <c r="S115" s="56"/>
      <c r="T115" s="56"/>
    </row>
    <row r="116" spans="1:20">
      <c r="A116" s="56"/>
      <c r="B116" s="56"/>
      <c r="C116" s="56"/>
      <c r="D116" s="56"/>
      <c r="E116" s="56"/>
      <c r="F116" s="56"/>
      <c r="G116" s="56"/>
      <c r="H116" s="58"/>
      <c r="I116" s="56"/>
      <c r="J116" s="56"/>
      <c r="K116" s="56"/>
      <c r="L116" s="58"/>
      <c r="M116" s="56"/>
      <c r="N116" s="56"/>
      <c r="O116" s="56"/>
      <c r="P116" s="56"/>
      <c r="Q116" s="56"/>
      <c r="R116" s="56"/>
      <c r="S116" s="56"/>
      <c r="T116" s="56"/>
    </row>
    <row r="117" spans="1:20">
      <c r="A117" s="56"/>
      <c r="B117" s="56"/>
      <c r="C117" s="56"/>
      <c r="D117" s="56"/>
      <c r="E117" s="56"/>
      <c r="F117" s="56"/>
      <c r="G117" s="56"/>
      <c r="H117" s="58"/>
      <c r="I117" s="56"/>
      <c r="J117" s="56"/>
      <c r="K117" s="56"/>
      <c r="L117" s="58"/>
      <c r="M117" s="56"/>
      <c r="N117" s="56"/>
      <c r="O117" s="56"/>
      <c r="P117" s="56"/>
      <c r="Q117" s="56"/>
      <c r="R117" s="56"/>
      <c r="S117" s="56"/>
      <c r="T117" s="56"/>
    </row>
    <row r="118" spans="1:20">
      <c r="A118" s="56"/>
      <c r="B118" s="56"/>
      <c r="C118" s="56"/>
      <c r="D118" s="56"/>
      <c r="E118" s="56"/>
      <c r="F118" s="56"/>
      <c r="G118" s="56"/>
      <c r="H118" s="58"/>
      <c r="I118" s="56"/>
      <c r="J118" s="56"/>
      <c r="K118" s="56"/>
      <c r="L118" s="58"/>
      <c r="M118" s="56"/>
      <c r="N118" s="56"/>
      <c r="O118" s="56"/>
      <c r="P118" s="56"/>
      <c r="Q118" s="56"/>
      <c r="R118" s="56"/>
      <c r="S118" s="56"/>
      <c r="T118" s="56"/>
    </row>
    <row r="119" spans="1:20">
      <c r="A119" s="56"/>
      <c r="B119" s="56"/>
      <c r="C119" s="56"/>
      <c r="D119" s="56"/>
      <c r="E119" s="56"/>
      <c r="F119" s="56"/>
      <c r="G119" s="56"/>
      <c r="H119" s="58"/>
      <c r="I119" s="56"/>
      <c r="J119" s="56"/>
      <c r="K119" s="56"/>
      <c r="L119" s="58"/>
      <c r="M119" s="56"/>
      <c r="N119" s="56"/>
      <c r="O119" s="56"/>
      <c r="P119" s="56"/>
      <c r="Q119" s="56"/>
      <c r="R119" s="56"/>
      <c r="S119" s="56"/>
      <c r="T119" s="56"/>
    </row>
    <row r="120" spans="1:20">
      <c r="A120" s="56"/>
      <c r="B120" s="56"/>
      <c r="C120" s="56"/>
      <c r="D120" s="56"/>
      <c r="E120" s="56"/>
      <c r="F120" s="56"/>
      <c r="G120" s="56"/>
      <c r="H120" s="58"/>
      <c r="I120" s="56"/>
      <c r="J120" s="56"/>
      <c r="K120" s="56"/>
      <c r="L120" s="58"/>
      <c r="M120" s="56"/>
      <c r="N120" s="56"/>
      <c r="O120" s="56"/>
      <c r="P120" s="56"/>
      <c r="Q120" s="56"/>
      <c r="R120" s="56"/>
      <c r="S120" s="56"/>
      <c r="T120" s="56"/>
    </row>
    <row r="121" spans="1:20">
      <c r="A121" s="56"/>
      <c r="B121" s="56"/>
      <c r="C121" s="56"/>
      <c r="D121" s="56"/>
      <c r="E121" s="56"/>
      <c r="F121" s="56"/>
      <c r="G121" s="56"/>
      <c r="H121" s="58"/>
      <c r="I121" s="56"/>
      <c r="J121" s="56"/>
      <c r="K121" s="56"/>
      <c r="L121" s="58"/>
      <c r="M121" s="56"/>
      <c r="N121" s="56"/>
      <c r="O121" s="56"/>
      <c r="P121" s="56"/>
      <c r="Q121" s="56"/>
      <c r="R121" s="56"/>
      <c r="S121" s="56"/>
      <c r="T121" s="56"/>
    </row>
    <row r="122" spans="1:20">
      <c r="A122" s="56"/>
      <c r="B122" s="56"/>
      <c r="C122" s="56"/>
      <c r="D122" s="56"/>
      <c r="E122" s="56"/>
      <c r="F122" s="56"/>
      <c r="G122" s="56"/>
      <c r="H122" s="58"/>
      <c r="I122" s="56"/>
      <c r="J122" s="56"/>
      <c r="K122" s="56"/>
      <c r="L122" s="58"/>
      <c r="M122" s="56"/>
      <c r="N122" s="56"/>
      <c r="O122" s="56"/>
      <c r="P122" s="56"/>
      <c r="Q122" s="56"/>
      <c r="R122" s="56"/>
      <c r="S122" s="56"/>
      <c r="T122" s="56"/>
    </row>
    <row r="123" spans="1:20">
      <c r="A123" s="56"/>
      <c r="B123" s="56"/>
      <c r="C123" s="56"/>
      <c r="D123" s="56"/>
      <c r="E123" s="56"/>
      <c r="F123" s="56"/>
      <c r="G123" s="56"/>
      <c r="H123" s="58"/>
      <c r="I123" s="56"/>
      <c r="J123" s="56"/>
      <c r="K123" s="56"/>
      <c r="L123" s="58"/>
      <c r="M123" s="56"/>
      <c r="N123" s="56"/>
      <c r="O123" s="56"/>
      <c r="P123" s="56"/>
      <c r="Q123" s="56"/>
      <c r="R123" s="56"/>
      <c r="S123" s="56"/>
      <c r="T123" s="56"/>
    </row>
    <row r="124" spans="1:20">
      <c r="A124" s="56"/>
      <c r="B124" s="56"/>
      <c r="C124" s="56"/>
      <c r="D124" s="56"/>
      <c r="E124" s="56"/>
      <c r="F124" s="56"/>
      <c r="G124" s="56"/>
      <c r="H124" s="58"/>
      <c r="I124" s="56"/>
      <c r="J124" s="56"/>
      <c r="K124" s="56"/>
      <c r="L124" s="58"/>
      <c r="M124" s="56"/>
      <c r="N124" s="56"/>
      <c r="O124" s="56"/>
      <c r="P124" s="56"/>
      <c r="Q124" s="56"/>
      <c r="R124" s="56"/>
      <c r="S124" s="56"/>
      <c r="T124" s="56"/>
    </row>
    <row r="125" spans="1:20">
      <c r="A125" s="56"/>
      <c r="B125" s="56"/>
      <c r="C125" s="56"/>
      <c r="D125" s="56"/>
      <c r="E125" s="56"/>
      <c r="F125" s="56"/>
      <c r="G125" s="56"/>
      <c r="H125" s="58"/>
      <c r="I125" s="56"/>
      <c r="J125" s="56"/>
      <c r="K125" s="56"/>
      <c r="L125" s="58"/>
      <c r="M125" s="56"/>
      <c r="N125" s="56"/>
      <c r="O125" s="56"/>
      <c r="P125" s="56"/>
      <c r="Q125" s="56"/>
      <c r="R125" s="56"/>
      <c r="S125" s="56"/>
      <c r="T125" s="56"/>
    </row>
    <row r="126" spans="1:20">
      <c r="A126" s="56"/>
      <c r="B126" s="56"/>
      <c r="C126" s="56"/>
      <c r="D126" s="56"/>
      <c r="E126" s="56"/>
      <c r="F126" s="56"/>
      <c r="G126" s="56"/>
      <c r="H126" s="58"/>
      <c r="I126" s="56"/>
      <c r="J126" s="56"/>
      <c r="K126" s="56"/>
      <c r="L126" s="58"/>
      <c r="M126" s="56"/>
      <c r="N126" s="56"/>
      <c r="O126" s="56"/>
      <c r="P126" s="56"/>
      <c r="Q126" s="56"/>
      <c r="R126" s="56"/>
      <c r="S126" s="56"/>
      <c r="T126" s="56"/>
    </row>
    <row r="127" spans="1:20">
      <c r="A127" s="56"/>
      <c r="B127" s="56"/>
      <c r="C127" s="56"/>
      <c r="D127" s="56"/>
      <c r="E127" s="56"/>
      <c r="F127" s="56"/>
      <c r="G127" s="56"/>
      <c r="H127" s="58"/>
      <c r="I127" s="56"/>
      <c r="J127" s="56"/>
      <c r="K127" s="56"/>
      <c r="L127" s="58"/>
      <c r="M127" s="56"/>
      <c r="N127" s="56"/>
      <c r="O127" s="56"/>
      <c r="P127" s="56"/>
      <c r="Q127" s="56"/>
      <c r="R127" s="56"/>
      <c r="S127" s="56"/>
      <c r="T127" s="56"/>
    </row>
    <row r="128" spans="1:20">
      <c r="A128" s="56"/>
      <c r="B128" s="56"/>
      <c r="C128" s="56"/>
      <c r="D128" s="56"/>
      <c r="E128" s="56"/>
      <c r="F128" s="56"/>
      <c r="G128" s="56"/>
      <c r="H128" s="58"/>
      <c r="I128" s="56"/>
      <c r="J128" s="56"/>
      <c r="K128" s="56"/>
      <c r="L128" s="58"/>
      <c r="M128" s="56"/>
      <c r="N128" s="56"/>
      <c r="O128" s="56"/>
      <c r="P128" s="56"/>
      <c r="Q128" s="56"/>
      <c r="R128" s="56"/>
      <c r="S128" s="56"/>
      <c r="T128" s="56"/>
    </row>
    <row r="129" spans="1:20">
      <c r="A129" s="56"/>
      <c r="B129" s="56"/>
      <c r="C129" s="56"/>
      <c r="D129" s="56"/>
      <c r="E129" s="56"/>
      <c r="F129" s="56"/>
      <c r="G129" s="56"/>
      <c r="H129" s="58"/>
      <c r="I129" s="56"/>
      <c r="J129" s="56"/>
      <c r="K129" s="56"/>
      <c r="L129" s="58"/>
      <c r="M129" s="56"/>
      <c r="N129" s="56"/>
      <c r="O129" s="56"/>
      <c r="P129" s="56"/>
      <c r="Q129" s="56"/>
      <c r="R129" s="56"/>
      <c r="S129" s="56"/>
      <c r="T129" s="56"/>
    </row>
    <row r="130" spans="1:20">
      <c r="A130" s="56"/>
      <c r="B130" s="56"/>
      <c r="C130" s="56"/>
      <c r="D130" s="56"/>
      <c r="E130" s="56"/>
      <c r="F130" s="56"/>
      <c r="G130" s="56"/>
      <c r="H130" s="58"/>
      <c r="I130" s="56"/>
      <c r="J130" s="56"/>
      <c r="K130" s="56"/>
      <c r="L130" s="58"/>
      <c r="M130" s="56"/>
      <c r="N130" s="56"/>
      <c r="O130" s="56"/>
      <c r="P130" s="56"/>
      <c r="Q130" s="56"/>
      <c r="R130" s="56"/>
      <c r="S130" s="56"/>
      <c r="T130" s="56"/>
    </row>
    <row r="131" spans="1:20">
      <c r="A131" s="56"/>
      <c r="B131" s="56"/>
      <c r="C131" s="56"/>
      <c r="D131" s="56"/>
      <c r="E131" s="56"/>
      <c r="F131" s="56"/>
      <c r="G131" s="56"/>
      <c r="H131" s="58"/>
      <c r="I131" s="56"/>
      <c r="J131" s="56"/>
      <c r="K131" s="56"/>
      <c r="L131" s="58"/>
      <c r="M131" s="56"/>
      <c r="N131" s="56"/>
      <c r="O131" s="56"/>
      <c r="P131" s="56"/>
      <c r="Q131" s="56"/>
      <c r="R131" s="56"/>
      <c r="S131" s="56"/>
      <c r="T131" s="56"/>
    </row>
    <row r="132" spans="1:20">
      <c r="A132" s="56"/>
      <c r="B132" s="56"/>
      <c r="C132" s="56"/>
      <c r="D132" s="56"/>
      <c r="E132" s="56"/>
      <c r="F132" s="56"/>
      <c r="G132" s="56"/>
      <c r="H132" s="58"/>
      <c r="I132" s="56"/>
      <c r="J132" s="56"/>
      <c r="K132" s="56"/>
      <c r="L132" s="58"/>
      <c r="M132" s="56"/>
      <c r="N132" s="56"/>
      <c r="O132" s="56"/>
      <c r="P132" s="56"/>
      <c r="Q132" s="56"/>
      <c r="R132" s="56"/>
      <c r="S132" s="56"/>
      <c r="T132" s="56"/>
    </row>
    <row r="133" spans="1:20">
      <c r="A133" s="56"/>
      <c r="B133" s="56"/>
      <c r="C133" s="56"/>
      <c r="D133" s="56"/>
      <c r="E133" s="56"/>
      <c r="F133" s="56"/>
      <c r="G133" s="56"/>
      <c r="H133" s="58"/>
      <c r="I133" s="56"/>
      <c r="J133" s="56"/>
      <c r="K133" s="56"/>
      <c r="L133" s="58"/>
      <c r="M133" s="56"/>
      <c r="N133" s="56"/>
      <c r="O133" s="56"/>
      <c r="P133" s="56"/>
      <c r="Q133" s="56"/>
      <c r="R133" s="56"/>
      <c r="S133" s="56"/>
      <c r="T133" s="56"/>
    </row>
    <row r="134" spans="1:20">
      <c r="A134" s="56"/>
      <c r="B134" s="56"/>
      <c r="C134" s="56"/>
      <c r="D134" s="56"/>
      <c r="E134" s="56"/>
      <c r="F134" s="56"/>
      <c r="G134" s="56"/>
      <c r="H134" s="58"/>
      <c r="I134" s="56"/>
      <c r="J134" s="56"/>
      <c r="K134" s="56"/>
      <c r="L134" s="58"/>
      <c r="M134" s="56"/>
      <c r="N134" s="56"/>
      <c r="O134" s="56"/>
      <c r="P134" s="56"/>
      <c r="Q134" s="56"/>
      <c r="R134" s="56"/>
      <c r="S134" s="56"/>
      <c r="T134" s="56"/>
    </row>
    <row r="135" spans="1:20">
      <c r="A135" s="56"/>
      <c r="B135" s="56"/>
      <c r="C135" s="56"/>
      <c r="D135" s="56"/>
      <c r="E135" s="56"/>
      <c r="F135" s="56"/>
      <c r="G135" s="56"/>
      <c r="H135" s="58"/>
      <c r="I135" s="56"/>
      <c r="J135" s="56"/>
      <c r="K135" s="56"/>
      <c r="L135" s="58"/>
      <c r="M135" s="56"/>
      <c r="N135" s="56"/>
      <c r="O135" s="56"/>
      <c r="P135" s="56"/>
      <c r="Q135" s="56"/>
      <c r="R135" s="56"/>
      <c r="S135" s="56"/>
      <c r="T135" s="56"/>
    </row>
    <row r="136" spans="1:20">
      <c r="A136" s="56"/>
      <c r="B136" s="56"/>
      <c r="C136" s="56"/>
      <c r="D136" s="56"/>
      <c r="E136" s="56"/>
      <c r="F136" s="56"/>
      <c r="G136" s="56"/>
      <c r="H136" s="58"/>
      <c r="I136" s="56"/>
      <c r="J136" s="56"/>
      <c r="K136" s="56"/>
      <c r="L136" s="58"/>
      <c r="M136" s="56"/>
      <c r="N136" s="56"/>
      <c r="O136" s="56"/>
      <c r="P136" s="56"/>
      <c r="Q136" s="56"/>
      <c r="R136" s="56"/>
      <c r="S136" s="56"/>
      <c r="T136" s="56"/>
    </row>
    <row r="137" spans="1:20">
      <c r="A137" s="56"/>
      <c r="B137" s="56"/>
      <c r="C137" s="56"/>
      <c r="D137" s="56"/>
      <c r="E137" s="56"/>
      <c r="F137" s="56"/>
      <c r="G137" s="56"/>
      <c r="H137" s="58"/>
      <c r="I137" s="56"/>
      <c r="J137" s="56"/>
      <c r="K137" s="56"/>
      <c r="L137" s="58"/>
      <c r="M137" s="56"/>
      <c r="N137" s="56"/>
      <c r="O137" s="56"/>
      <c r="P137" s="56"/>
      <c r="Q137" s="56"/>
      <c r="R137" s="56"/>
      <c r="S137" s="56"/>
      <c r="T137" s="56"/>
    </row>
    <row r="138" spans="1:20">
      <c r="A138" s="56"/>
      <c r="B138" s="56"/>
      <c r="C138" s="56"/>
      <c r="D138" s="56"/>
      <c r="E138" s="56"/>
      <c r="F138" s="56"/>
      <c r="G138" s="56"/>
      <c r="H138" s="58"/>
      <c r="I138" s="56"/>
      <c r="J138" s="56"/>
      <c r="K138" s="56"/>
      <c r="L138" s="58"/>
      <c r="M138" s="56"/>
      <c r="N138" s="56"/>
      <c r="O138" s="56"/>
      <c r="P138" s="56"/>
      <c r="Q138" s="56"/>
      <c r="R138" s="56"/>
      <c r="S138" s="56"/>
      <c r="T138" s="56"/>
    </row>
    <row r="139" spans="1:20">
      <c r="A139" s="56"/>
      <c r="B139" s="56"/>
      <c r="C139" s="56"/>
      <c r="D139" s="56"/>
      <c r="E139" s="56"/>
      <c r="F139" s="56"/>
      <c r="G139" s="56"/>
      <c r="H139" s="58"/>
      <c r="I139" s="56"/>
      <c r="J139" s="56"/>
      <c r="K139" s="56"/>
      <c r="L139" s="58"/>
      <c r="M139" s="56"/>
      <c r="N139" s="56"/>
      <c r="O139" s="56"/>
      <c r="P139" s="56"/>
      <c r="Q139" s="56"/>
      <c r="R139" s="56"/>
      <c r="S139" s="56"/>
      <c r="T139" s="56"/>
    </row>
    <row r="140" spans="1:20">
      <c r="A140" s="56"/>
      <c r="B140" s="56"/>
      <c r="C140" s="56"/>
      <c r="D140" s="56"/>
      <c r="E140" s="56"/>
      <c r="F140" s="56"/>
      <c r="G140" s="56"/>
      <c r="H140" s="58"/>
      <c r="I140" s="56"/>
      <c r="J140" s="56"/>
      <c r="K140" s="56"/>
      <c r="L140" s="58"/>
      <c r="M140" s="56"/>
      <c r="N140" s="56"/>
      <c r="O140" s="56"/>
      <c r="P140" s="56"/>
      <c r="Q140" s="56"/>
      <c r="R140" s="56"/>
      <c r="S140" s="56"/>
      <c r="T140" s="56"/>
    </row>
    <row r="141" spans="1:20">
      <c r="A141" s="56"/>
      <c r="B141" s="56"/>
      <c r="C141" s="56"/>
      <c r="D141" s="56"/>
      <c r="E141" s="56"/>
      <c r="F141" s="56"/>
      <c r="G141" s="56"/>
      <c r="H141" s="58"/>
      <c r="I141" s="56"/>
      <c r="J141" s="56"/>
      <c r="K141" s="56"/>
      <c r="L141" s="58"/>
      <c r="M141" s="56"/>
      <c r="N141" s="56"/>
      <c r="O141" s="56"/>
      <c r="P141" s="56"/>
      <c r="Q141" s="56"/>
      <c r="R141" s="56"/>
      <c r="S141" s="56"/>
      <c r="T141" s="56"/>
    </row>
    <row r="142" spans="1:20">
      <c r="A142" s="56"/>
      <c r="B142" s="56"/>
      <c r="C142" s="56"/>
      <c r="D142" s="56"/>
      <c r="E142" s="56"/>
      <c r="F142" s="56"/>
      <c r="G142" s="56"/>
      <c r="H142" s="58"/>
      <c r="I142" s="56"/>
      <c r="J142" s="56"/>
      <c r="K142" s="56"/>
      <c r="L142" s="58"/>
      <c r="M142" s="56"/>
      <c r="N142" s="56"/>
      <c r="O142" s="56"/>
      <c r="P142" s="56"/>
      <c r="Q142" s="56"/>
      <c r="R142" s="56"/>
      <c r="S142" s="56"/>
      <c r="T142" s="56"/>
    </row>
    <row r="143" spans="1:20">
      <c r="A143" s="56"/>
      <c r="B143" s="56"/>
      <c r="C143" s="56"/>
      <c r="D143" s="56"/>
      <c r="E143" s="56"/>
      <c r="F143" s="56"/>
      <c r="G143" s="56"/>
      <c r="H143" s="58"/>
      <c r="I143" s="56"/>
      <c r="J143" s="56"/>
      <c r="K143" s="56"/>
      <c r="L143" s="58"/>
      <c r="M143" s="56"/>
      <c r="N143" s="56"/>
      <c r="O143" s="56"/>
      <c r="P143" s="56"/>
      <c r="Q143" s="56"/>
      <c r="R143" s="56"/>
      <c r="S143" s="56"/>
      <c r="T143" s="56"/>
    </row>
    <row r="144" spans="1:20">
      <c r="A144" s="56"/>
      <c r="B144" s="56"/>
      <c r="C144" s="56"/>
      <c r="D144" s="56"/>
      <c r="E144" s="56"/>
      <c r="F144" s="56"/>
      <c r="G144" s="56"/>
      <c r="H144" s="58"/>
      <c r="I144" s="56"/>
      <c r="J144" s="56"/>
      <c r="K144" s="56"/>
      <c r="L144" s="58"/>
      <c r="M144" s="56"/>
      <c r="N144" s="56"/>
      <c r="O144" s="56"/>
      <c r="P144" s="56"/>
      <c r="Q144" s="56"/>
      <c r="R144" s="56"/>
      <c r="S144" s="56"/>
      <c r="T144" s="56"/>
    </row>
    <row r="145" spans="1:20">
      <c r="A145" s="56"/>
      <c r="B145" s="56"/>
      <c r="C145" s="56"/>
      <c r="D145" s="56"/>
      <c r="E145" s="56"/>
      <c r="F145" s="56"/>
      <c r="G145" s="56"/>
      <c r="H145" s="58"/>
      <c r="I145" s="56"/>
      <c r="J145" s="56"/>
      <c r="K145" s="56"/>
      <c r="L145" s="58"/>
      <c r="M145" s="56"/>
      <c r="N145" s="56"/>
      <c r="O145" s="56"/>
      <c r="P145" s="56"/>
      <c r="Q145" s="56"/>
      <c r="R145" s="56"/>
      <c r="S145" s="56"/>
      <c r="T145" s="56"/>
    </row>
    <row r="146" spans="1:20">
      <c r="A146" s="56"/>
      <c r="B146" s="56"/>
      <c r="C146" s="56"/>
      <c r="D146" s="56"/>
      <c r="E146" s="56"/>
      <c r="F146" s="56"/>
      <c r="G146" s="56"/>
      <c r="H146" s="58"/>
      <c r="I146" s="56"/>
      <c r="J146" s="56"/>
      <c r="K146" s="56"/>
      <c r="L146" s="58"/>
      <c r="M146" s="56"/>
      <c r="N146" s="56"/>
      <c r="O146" s="56"/>
      <c r="P146" s="56"/>
      <c r="Q146" s="56"/>
      <c r="R146" s="56"/>
      <c r="S146" s="56"/>
      <c r="T146" s="56"/>
    </row>
    <row r="147" spans="1:20">
      <c r="A147" s="56"/>
      <c r="B147" s="56"/>
      <c r="C147" s="56"/>
      <c r="D147" s="56"/>
      <c r="E147" s="56"/>
      <c r="F147" s="56"/>
      <c r="G147" s="56"/>
      <c r="H147" s="58"/>
      <c r="I147" s="56"/>
      <c r="J147" s="56"/>
      <c r="K147" s="56"/>
      <c r="L147" s="58"/>
      <c r="M147" s="56"/>
      <c r="N147" s="56"/>
      <c r="O147" s="56"/>
      <c r="P147" s="56"/>
      <c r="Q147" s="56"/>
      <c r="R147" s="56"/>
      <c r="S147" s="56"/>
      <c r="T147" s="56"/>
    </row>
    <row r="148" spans="1:20">
      <c r="A148" s="56"/>
      <c r="B148" s="56"/>
      <c r="C148" s="56"/>
      <c r="D148" s="56"/>
      <c r="E148" s="56"/>
      <c r="F148" s="56"/>
      <c r="G148" s="56"/>
      <c r="H148" s="58"/>
      <c r="I148" s="56"/>
      <c r="J148" s="56"/>
      <c r="K148" s="56"/>
      <c r="L148" s="58"/>
      <c r="M148" s="56"/>
      <c r="N148" s="56"/>
      <c r="O148" s="56"/>
      <c r="P148" s="56"/>
      <c r="Q148" s="56"/>
      <c r="R148" s="56"/>
      <c r="S148" s="56"/>
      <c r="T148" s="56"/>
    </row>
    <row r="149" spans="1:20">
      <c r="A149" s="56"/>
      <c r="B149" s="56"/>
      <c r="C149" s="56"/>
      <c r="D149" s="56"/>
      <c r="E149" s="56"/>
      <c r="F149" s="56"/>
      <c r="G149" s="56"/>
      <c r="H149" s="58"/>
      <c r="I149" s="56"/>
      <c r="J149" s="56"/>
      <c r="K149" s="56"/>
      <c r="L149" s="58"/>
      <c r="M149" s="56"/>
      <c r="N149" s="56"/>
      <c r="O149" s="56"/>
      <c r="P149" s="56"/>
      <c r="Q149" s="56"/>
      <c r="R149" s="56"/>
      <c r="S149" s="56"/>
      <c r="T149" s="56"/>
    </row>
    <row r="150" spans="1:20">
      <c r="A150" s="56"/>
      <c r="B150" s="56"/>
      <c r="C150" s="56"/>
      <c r="D150" s="56"/>
      <c r="E150" s="56"/>
      <c r="F150" s="56"/>
      <c r="G150" s="56"/>
      <c r="H150" s="58"/>
      <c r="I150" s="56"/>
      <c r="J150" s="56"/>
      <c r="K150" s="56"/>
      <c r="L150" s="58"/>
      <c r="M150" s="56"/>
      <c r="N150" s="56"/>
      <c r="O150" s="56"/>
      <c r="P150" s="56"/>
      <c r="Q150" s="56"/>
      <c r="R150" s="56"/>
      <c r="S150" s="56"/>
      <c r="T150" s="56"/>
    </row>
    <row r="151" spans="1:20">
      <c r="A151" s="56"/>
      <c r="B151" s="56"/>
      <c r="C151" s="56"/>
      <c r="D151" s="56"/>
      <c r="E151" s="56"/>
      <c r="F151" s="56"/>
      <c r="G151" s="56"/>
      <c r="H151" s="58"/>
      <c r="I151" s="56"/>
      <c r="J151" s="56"/>
      <c r="K151" s="56"/>
      <c r="L151" s="58"/>
      <c r="M151" s="56"/>
      <c r="N151" s="56"/>
      <c r="O151" s="56"/>
      <c r="P151" s="56"/>
      <c r="Q151" s="56"/>
      <c r="R151" s="56"/>
      <c r="S151" s="56"/>
      <c r="T151" s="56"/>
    </row>
    <row r="152" spans="1:20">
      <c r="A152" s="56"/>
      <c r="B152" s="56"/>
      <c r="C152" s="56"/>
      <c r="D152" s="56"/>
      <c r="E152" s="56"/>
      <c r="F152" s="56"/>
      <c r="G152" s="56"/>
      <c r="H152" s="58"/>
      <c r="I152" s="56"/>
      <c r="J152" s="56"/>
      <c r="K152" s="56"/>
      <c r="L152" s="58"/>
      <c r="M152" s="56"/>
      <c r="N152" s="56"/>
      <c r="O152" s="56"/>
      <c r="P152" s="56"/>
      <c r="Q152" s="56"/>
      <c r="R152" s="56"/>
      <c r="S152" s="56"/>
      <c r="T152" s="56"/>
    </row>
    <row r="153" spans="1:20">
      <c r="A153" s="56"/>
      <c r="B153" s="56"/>
      <c r="C153" s="56"/>
      <c r="D153" s="56"/>
      <c r="E153" s="56"/>
      <c r="F153" s="56"/>
      <c r="G153" s="56"/>
      <c r="H153" s="58"/>
      <c r="I153" s="56"/>
      <c r="J153" s="56"/>
      <c r="K153" s="56"/>
      <c r="L153" s="58"/>
      <c r="M153" s="56"/>
      <c r="N153" s="56"/>
      <c r="O153" s="56"/>
      <c r="P153" s="56"/>
      <c r="Q153" s="56"/>
      <c r="R153" s="56"/>
      <c r="S153" s="56"/>
      <c r="T153" s="56"/>
    </row>
    <row r="154" spans="1:20">
      <c r="A154" s="56"/>
      <c r="B154" s="56"/>
      <c r="C154" s="56"/>
      <c r="D154" s="56"/>
      <c r="E154" s="56"/>
      <c r="F154" s="56"/>
      <c r="G154" s="56"/>
      <c r="H154" s="58"/>
      <c r="I154" s="56"/>
      <c r="J154" s="56"/>
      <c r="K154" s="56"/>
      <c r="L154" s="58"/>
      <c r="M154" s="56"/>
      <c r="N154" s="56"/>
      <c r="O154" s="56"/>
      <c r="P154" s="56"/>
      <c r="Q154" s="56"/>
      <c r="R154" s="56"/>
      <c r="S154" s="56"/>
      <c r="T154" s="56"/>
    </row>
    <row r="155" spans="1:20">
      <c r="A155" s="56"/>
      <c r="B155" s="56"/>
      <c r="C155" s="56"/>
      <c r="D155" s="56"/>
      <c r="E155" s="56"/>
      <c r="F155" s="56"/>
      <c r="G155" s="56"/>
      <c r="H155" s="58"/>
      <c r="I155" s="56"/>
      <c r="J155" s="56"/>
      <c r="K155" s="56"/>
      <c r="L155" s="58"/>
      <c r="M155" s="56"/>
      <c r="N155" s="56"/>
      <c r="O155" s="56"/>
      <c r="P155" s="56"/>
      <c r="Q155" s="56"/>
      <c r="R155" s="56"/>
      <c r="S155" s="56"/>
      <c r="T155" s="56"/>
    </row>
    <row r="156" spans="1:20">
      <c r="A156" s="56"/>
      <c r="B156" s="56"/>
      <c r="C156" s="56"/>
      <c r="D156" s="56"/>
      <c r="E156" s="56"/>
      <c r="F156" s="56"/>
      <c r="G156" s="56"/>
      <c r="H156" s="58"/>
      <c r="I156" s="56"/>
      <c r="J156" s="56"/>
      <c r="K156" s="56"/>
      <c r="L156" s="58"/>
      <c r="M156" s="56"/>
      <c r="N156" s="56"/>
      <c r="O156" s="56"/>
      <c r="P156" s="56"/>
      <c r="Q156" s="56"/>
      <c r="R156" s="56"/>
      <c r="S156" s="56"/>
      <c r="T156" s="56"/>
    </row>
    <row r="157" spans="1:20">
      <c r="A157" s="56"/>
      <c r="B157" s="56"/>
      <c r="C157" s="56"/>
      <c r="D157" s="56"/>
      <c r="E157" s="56"/>
      <c r="F157" s="56"/>
      <c r="G157" s="56"/>
      <c r="H157" s="58"/>
      <c r="I157" s="56"/>
      <c r="J157" s="56"/>
      <c r="K157" s="56"/>
      <c r="L157" s="58"/>
      <c r="M157" s="56"/>
      <c r="N157" s="56"/>
      <c r="O157" s="56"/>
      <c r="P157" s="56"/>
      <c r="Q157" s="56"/>
      <c r="R157" s="56"/>
      <c r="S157" s="56"/>
      <c r="T157" s="56"/>
    </row>
    <row r="158" spans="1:20">
      <c r="A158" s="56"/>
      <c r="B158" s="56"/>
      <c r="C158" s="56"/>
      <c r="D158" s="56"/>
      <c r="E158" s="56"/>
      <c r="F158" s="56"/>
      <c r="G158" s="56"/>
      <c r="H158" s="58"/>
      <c r="I158" s="56"/>
      <c r="J158" s="56"/>
      <c r="K158" s="56"/>
      <c r="L158" s="58"/>
      <c r="M158" s="56"/>
      <c r="N158" s="56"/>
      <c r="O158" s="56"/>
      <c r="P158" s="56"/>
      <c r="Q158" s="56"/>
      <c r="R158" s="56"/>
      <c r="S158" s="56"/>
      <c r="T158" s="56"/>
    </row>
    <row r="159" spans="1:20">
      <c r="A159" s="56"/>
      <c r="B159" s="56"/>
      <c r="C159" s="56"/>
      <c r="D159" s="56"/>
      <c r="E159" s="56"/>
      <c r="F159" s="56"/>
      <c r="G159" s="56"/>
      <c r="H159" s="58"/>
      <c r="I159" s="56"/>
      <c r="J159" s="56"/>
      <c r="K159" s="56"/>
      <c r="L159" s="58"/>
      <c r="M159" s="56"/>
      <c r="N159" s="56"/>
      <c r="O159" s="56"/>
      <c r="P159" s="56"/>
      <c r="Q159" s="56"/>
      <c r="R159" s="56"/>
      <c r="S159" s="56"/>
      <c r="T159" s="56"/>
    </row>
    <row r="160" spans="1:20">
      <c r="A160" s="56"/>
      <c r="B160" s="56"/>
      <c r="C160" s="56"/>
      <c r="D160" s="56"/>
      <c r="E160" s="56"/>
      <c r="F160" s="56"/>
      <c r="G160" s="56"/>
      <c r="H160" s="58"/>
      <c r="I160" s="56"/>
      <c r="J160" s="56"/>
      <c r="K160" s="56"/>
      <c r="L160" s="58"/>
      <c r="M160" s="56"/>
      <c r="N160" s="56"/>
      <c r="O160" s="56"/>
      <c r="P160" s="56"/>
      <c r="Q160" s="56"/>
      <c r="R160" s="56"/>
      <c r="S160" s="56"/>
      <c r="T160" s="56"/>
    </row>
    <row r="161" spans="1:20">
      <c r="A161" s="56"/>
      <c r="B161" s="56"/>
      <c r="C161" s="56"/>
      <c r="D161" s="56"/>
      <c r="E161" s="56"/>
      <c r="F161" s="56"/>
      <c r="G161" s="56"/>
      <c r="H161" s="58"/>
      <c r="I161" s="56"/>
      <c r="J161" s="56"/>
      <c r="K161" s="56"/>
      <c r="L161" s="58"/>
      <c r="M161" s="56"/>
      <c r="N161" s="56"/>
      <c r="O161" s="56"/>
      <c r="P161" s="56"/>
      <c r="Q161" s="56"/>
      <c r="R161" s="56"/>
      <c r="S161" s="56"/>
      <c r="T161" s="56"/>
    </row>
    <row r="162" spans="1:20">
      <c r="A162" s="56"/>
      <c r="B162" s="56"/>
      <c r="C162" s="56"/>
      <c r="D162" s="56"/>
      <c r="E162" s="56"/>
      <c r="F162" s="56"/>
      <c r="G162" s="56"/>
      <c r="H162" s="58"/>
      <c r="I162" s="56"/>
      <c r="J162" s="56"/>
      <c r="K162" s="56"/>
      <c r="L162" s="58"/>
      <c r="M162" s="56"/>
      <c r="N162" s="56"/>
      <c r="O162" s="56"/>
      <c r="P162" s="56"/>
      <c r="Q162" s="56"/>
      <c r="R162" s="56"/>
      <c r="S162" s="56"/>
      <c r="T162" s="56"/>
    </row>
    <row r="163" spans="1:20">
      <c r="A163" s="56"/>
      <c r="B163" s="56"/>
      <c r="C163" s="56"/>
      <c r="D163" s="56"/>
      <c r="E163" s="56"/>
      <c r="F163" s="56"/>
      <c r="G163" s="56"/>
      <c r="H163" s="58"/>
      <c r="I163" s="56"/>
      <c r="J163" s="56"/>
      <c r="K163" s="56"/>
      <c r="L163" s="58"/>
      <c r="M163" s="56"/>
      <c r="N163" s="56"/>
      <c r="O163" s="56"/>
      <c r="P163" s="56"/>
      <c r="Q163" s="56"/>
      <c r="R163" s="56"/>
      <c r="S163" s="56"/>
      <c r="T163" s="56"/>
    </row>
    <row r="164" spans="1:20">
      <c r="A164" s="56"/>
      <c r="B164" s="56"/>
      <c r="C164" s="56"/>
      <c r="D164" s="56"/>
      <c r="E164" s="56"/>
      <c r="F164" s="56"/>
      <c r="G164" s="56"/>
      <c r="H164" s="58"/>
      <c r="I164" s="56"/>
      <c r="J164" s="56"/>
      <c r="K164" s="56"/>
      <c r="L164" s="58"/>
      <c r="M164" s="56"/>
      <c r="N164" s="56"/>
      <c r="O164" s="56"/>
      <c r="P164" s="56"/>
      <c r="Q164" s="56"/>
      <c r="R164" s="56"/>
      <c r="S164" s="56"/>
      <c r="T164" s="56"/>
    </row>
    <row r="165" spans="1:20">
      <c r="A165" s="56"/>
      <c r="B165" s="56"/>
      <c r="C165" s="56"/>
      <c r="D165" s="56"/>
      <c r="E165" s="56"/>
      <c r="F165" s="56"/>
      <c r="G165" s="56"/>
      <c r="H165" s="58"/>
      <c r="I165" s="56"/>
      <c r="J165" s="56"/>
      <c r="K165" s="56"/>
      <c r="L165" s="58"/>
      <c r="M165" s="56"/>
      <c r="N165" s="56"/>
      <c r="O165" s="56"/>
      <c r="P165" s="56"/>
      <c r="Q165" s="56"/>
      <c r="R165" s="56"/>
      <c r="S165" s="56"/>
      <c r="T165" s="56"/>
    </row>
    <row r="166" spans="1:20">
      <c r="A166" s="56"/>
      <c r="B166" s="56"/>
      <c r="C166" s="56"/>
      <c r="D166" s="56"/>
      <c r="E166" s="56"/>
      <c r="F166" s="56"/>
      <c r="G166" s="56"/>
      <c r="H166" s="58"/>
      <c r="I166" s="56"/>
      <c r="J166" s="56"/>
      <c r="K166" s="56"/>
      <c r="L166" s="58"/>
      <c r="M166" s="56"/>
      <c r="N166" s="56"/>
      <c r="O166" s="56"/>
      <c r="P166" s="56"/>
      <c r="Q166" s="56"/>
      <c r="R166" s="56"/>
      <c r="S166" s="56"/>
      <c r="T166" s="56"/>
    </row>
    <row r="167" spans="1:20">
      <c r="A167" s="56"/>
      <c r="B167" s="56"/>
      <c r="C167" s="56"/>
      <c r="D167" s="56"/>
      <c r="E167" s="56"/>
      <c r="F167" s="56"/>
      <c r="G167" s="56"/>
      <c r="H167" s="58"/>
      <c r="I167" s="56"/>
      <c r="J167" s="56"/>
      <c r="K167" s="56"/>
      <c r="L167" s="58"/>
      <c r="M167" s="56"/>
      <c r="N167" s="56"/>
      <c r="O167" s="56"/>
      <c r="P167" s="56"/>
      <c r="Q167" s="56"/>
      <c r="R167" s="56"/>
      <c r="S167" s="56"/>
      <c r="T167" s="56"/>
    </row>
    <row r="168" spans="1:20">
      <c r="A168" s="56"/>
      <c r="B168" s="56"/>
      <c r="C168" s="56"/>
      <c r="D168" s="56"/>
      <c r="E168" s="56"/>
      <c r="F168" s="56"/>
      <c r="G168" s="56"/>
      <c r="H168" s="58"/>
      <c r="I168" s="56"/>
      <c r="J168" s="56"/>
      <c r="K168" s="56"/>
      <c r="L168" s="58"/>
      <c r="M168" s="56"/>
      <c r="N168" s="56"/>
      <c r="O168" s="56"/>
      <c r="P168" s="56"/>
      <c r="Q168" s="56"/>
      <c r="R168" s="56"/>
      <c r="S168" s="56"/>
      <c r="T168" s="56"/>
    </row>
    <row r="169" spans="1:20">
      <c r="A169" s="56"/>
      <c r="B169" s="56"/>
      <c r="C169" s="56"/>
      <c r="D169" s="56"/>
      <c r="E169" s="56"/>
      <c r="F169" s="56"/>
      <c r="G169" s="56"/>
      <c r="H169" s="58"/>
      <c r="I169" s="56"/>
      <c r="J169" s="56"/>
      <c r="K169" s="56"/>
      <c r="L169" s="58"/>
      <c r="M169" s="56"/>
      <c r="N169" s="56"/>
      <c r="O169" s="56"/>
      <c r="P169" s="56"/>
      <c r="Q169" s="56"/>
      <c r="R169" s="56"/>
      <c r="S169" s="56"/>
      <c r="T169" s="56"/>
    </row>
    <row r="170" spans="1:20">
      <c r="A170" s="56"/>
      <c r="B170" s="56"/>
      <c r="C170" s="56"/>
      <c r="D170" s="56"/>
      <c r="E170" s="56"/>
      <c r="F170" s="56"/>
      <c r="G170" s="56"/>
      <c r="H170" s="58"/>
      <c r="I170" s="56"/>
      <c r="J170" s="56"/>
      <c r="K170" s="56"/>
      <c r="L170" s="58"/>
      <c r="M170" s="56"/>
      <c r="N170" s="56"/>
      <c r="O170" s="56"/>
      <c r="P170" s="56"/>
      <c r="Q170" s="56"/>
      <c r="R170" s="56"/>
      <c r="S170" s="56"/>
      <c r="T170" s="56"/>
    </row>
    <row r="171" spans="1:20">
      <c r="A171" s="56"/>
      <c r="B171" s="56"/>
      <c r="C171" s="56"/>
      <c r="D171" s="56"/>
      <c r="E171" s="56"/>
      <c r="F171" s="56"/>
      <c r="G171" s="56"/>
      <c r="H171" s="58"/>
      <c r="I171" s="56"/>
      <c r="J171" s="56"/>
      <c r="K171" s="56"/>
      <c r="L171" s="58"/>
      <c r="M171" s="56"/>
      <c r="N171" s="56"/>
      <c r="O171" s="56"/>
      <c r="P171" s="56"/>
      <c r="Q171" s="56"/>
      <c r="R171" s="56"/>
      <c r="S171" s="56"/>
      <c r="T171" s="56"/>
    </row>
    <row r="172" spans="1:20">
      <c r="A172" s="56"/>
      <c r="B172" s="56"/>
      <c r="C172" s="56"/>
      <c r="D172" s="56"/>
      <c r="E172" s="56"/>
      <c r="F172" s="56"/>
      <c r="G172" s="56"/>
      <c r="H172" s="58"/>
      <c r="I172" s="56"/>
      <c r="J172" s="56"/>
      <c r="K172" s="56"/>
      <c r="L172" s="58"/>
      <c r="M172" s="56"/>
      <c r="N172" s="56"/>
      <c r="O172" s="56"/>
      <c r="P172" s="56"/>
      <c r="Q172" s="56"/>
      <c r="R172" s="56"/>
      <c r="S172" s="56"/>
      <c r="T172" s="56"/>
    </row>
    <row r="173" spans="1:20">
      <c r="A173" s="56"/>
      <c r="B173" s="56"/>
      <c r="C173" s="56"/>
      <c r="D173" s="56"/>
      <c r="E173" s="56"/>
      <c r="F173" s="56"/>
      <c r="G173" s="56"/>
      <c r="H173" s="58"/>
      <c r="I173" s="56"/>
      <c r="J173" s="56"/>
      <c r="K173" s="56"/>
      <c r="L173" s="58"/>
      <c r="M173" s="56"/>
      <c r="N173" s="56"/>
      <c r="O173" s="56"/>
      <c r="P173" s="56"/>
      <c r="Q173" s="56"/>
      <c r="R173" s="56"/>
      <c r="S173" s="56"/>
      <c r="T173" s="56"/>
    </row>
    <row r="174" spans="1:20">
      <c r="A174" s="56"/>
      <c r="B174" s="56"/>
      <c r="C174" s="56"/>
      <c r="D174" s="56"/>
      <c r="E174" s="56"/>
      <c r="F174" s="56"/>
      <c r="G174" s="56"/>
      <c r="H174" s="58"/>
      <c r="I174" s="56"/>
      <c r="J174" s="56"/>
      <c r="K174" s="56"/>
      <c r="L174" s="58"/>
      <c r="M174" s="56"/>
      <c r="N174" s="56"/>
      <c r="O174" s="56"/>
      <c r="P174" s="56"/>
      <c r="Q174" s="56"/>
      <c r="R174" s="56"/>
      <c r="S174" s="56"/>
      <c r="T174" s="56"/>
    </row>
    <row r="175" spans="1:20">
      <c r="A175" s="56"/>
      <c r="B175" s="56"/>
      <c r="C175" s="56"/>
      <c r="D175" s="56"/>
      <c r="E175" s="56"/>
      <c r="F175" s="56"/>
      <c r="G175" s="56"/>
      <c r="H175" s="58"/>
      <c r="I175" s="56"/>
      <c r="J175" s="56"/>
      <c r="K175" s="56"/>
      <c r="L175" s="58"/>
      <c r="M175" s="56"/>
      <c r="N175" s="56"/>
      <c r="O175" s="56"/>
      <c r="P175" s="56"/>
      <c r="Q175" s="56"/>
      <c r="R175" s="56"/>
      <c r="S175" s="56"/>
      <c r="T175" s="56"/>
    </row>
    <row r="176" spans="1:20">
      <c r="A176" s="56"/>
      <c r="B176" s="56"/>
      <c r="C176" s="56"/>
      <c r="D176" s="56"/>
      <c r="E176" s="56"/>
      <c r="F176" s="56"/>
      <c r="G176" s="56"/>
      <c r="H176" s="58"/>
      <c r="I176" s="56"/>
      <c r="J176" s="56"/>
      <c r="K176" s="56"/>
      <c r="L176" s="58"/>
      <c r="M176" s="56"/>
      <c r="N176" s="56"/>
      <c r="O176" s="56"/>
      <c r="P176" s="56"/>
      <c r="Q176" s="56"/>
      <c r="R176" s="56"/>
      <c r="S176" s="56"/>
      <c r="T176" s="56"/>
    </row>
    <row r="177" spans="1:20">
      <c r="A177" s="56"/>
      <c r="B177" s="56"/>
      <c r="C177" s="56"/>
      <c r="D177" s="56"/>
      <c r="E177" s="56"/>
      <c r="F177" s="56"/>
      <c r="G177" s="56"/>
      <c r="H177" s="58"/>
      <c r="I177" s="56"/>
      <c r="J177" s="56"/>
      <c r="K177" s="56"/>
      <c r="L177" s="58"/>
      <c r="M177" s="56"/>
      <c r="N177" s="56"/>
      <c r="O177" s="56"/>
      <c r="P177" s="56"/>
      <c r="Q177" s="56"/>
      <c r="R177" s="56"/>
      <c r="S177" s="56"/>
      <c r="T177" s="56"/>
    </row>
    <row r="178" spans="1:20">
      <c r="A178" s="56"/>
      <c r="B178" s="56"/>
      <c r="C178" s="56"/>
      <c r="D178" s="56"/>
      <c r="E178" s="56"/>
      <c r="F178" s="56"/>
      <c r="G178" s="56"/>
      <c r="H178" s="58"/>
      <c r="I178" s="56"/>
      <c r="J178" s="56"/>
      <c r="K178" s="56"/>
      <c r="L178" s="58"/>
      <c r="M178" s="56"/>
      <c r="N178" s="56"/>
      <c r="O178" s="56"/>
      <c r="P178" s="56"/>
      <c r="Q178" s="56"/>
      <c r="R178" s="56"/>
      <c r="S178" s="56"/>
      <c r="T178" s="56"/>
    </row>
    <row r="179" spans="1:20">
      <c r="A179" s="56"/>
      <c r="B179" s="56"/>
      <c r="C179" s="56"/>
      <c r="D179" s="56"/>
      <c r="E179" s="56"/>
      <c r="F179" s="56"/>
      <c r="G179" s="56"/>
      <c r="H179" s="58"/>
      <c r="I179" s="56"/>
      <c r="J179" s="56"/>
      <c r="K179" s="56"/>
      <c r="L179" s="58"/>
      <c r="M179" s="56"/>
      <c r="N179" s="56"/>
      <c r="O179" s="56"/>
      <c r="P179" s="56"/>
      <c r="Q179" s="56"/>
      <c r="R179" s="56"/>
      <c r="S179" s="56"/>
      <c r="T179" s="56"/>
    </row>
    <row r="180" spans="1:20">
      <c r="A180" s="56"/>
      <c r="B180" s="56"/>
      <c r="C180" s="56"/>
      <c r="D180" s="56"/>
      <c r="E180" s="56"/>
      <c r="F180" s="56"/>
      <c r="G180" s="56"/>
      <c r="H180" s="58"/>
      <c r="I180" s="56"/>
      <c r="J180" s="56"/>
      <c r="K180" s="56"/>
      <c r="L180" s="58"/>
      <c r="M180" s="56"/>
      <c r="N180" s="56"/>
      <c r="O180" s="56"/>
      <c r="P180" s="56"/>
      <c r="Q180" s="56"/>
      <c r="R180" s="56"/>
      <c r="S180" s="56"/>
      <c r="T180" s="56"/>
    </row>
    <row r="181" spans="1:20">
      <c r="A181" s="56"/>
      <c r="B181" s="56"/>
      <c r="C181" s="56"/>
      <c r="D181" s="56"/>
      <c r="E181" s="56"/>
      <c r="F181" s="56"/>
      <c r="G181" s="56"/>
      <c r="H181" s="58"/>
      <c r="I181" s="56"/>
      <c r="J181" s="56"/>
      <c r="K181" s="56"/>
      <c r="L181" s="58"/>
      <c r="M181" s="56"/>
      <c r="N181" s="56"/>
      <c r="O181" s="56"/>
      <c r="P181" s="56"/>
      <c r="Q181" s="56"/>
      <c r="R181" s="56"/>
      <c r="S181" s="56"/>
      <c r="T181" s="56"/>
    </row>
    <row r="182" spans="1:20">
      <c r="A182" s="56"/>
      <c r="B182" s="56"/>
      <c r="C182" s="56"/>
      <c r="D182" s="56"/>
      <c r="E182" s="56"/>
      <c r="F182" s="56"/>
      <c r="G182" s="56"/>
      <c r="H182" s="58"/>
      <c r="I182" s="56"/>
      <c r="J182" s="56"/>
      <c r="K182" s="56"/>
      <c r="L182" s="58"/>
      <c r="M182" s="56"/>
      <c r="N182" s="56"/>
      <c r="O182" s="56"/>
      <c r="P182" s="56"/>
      <c r="Q182" s="56"/>
      <c r="R182" s="56"/>
      <c r="S182" s="56"/>
      <c r="T182" s="56"/>
    </row>
    <row r="183" spans="1:20">
      <c r="A183" s="56"/>
      <c r="B183" s="56"/>
      <c r="C183" s="56"/>
      <c r="D183" s="56"/>
      <c r="E183" s="56"/>
      <c r="F183" s="56"/>
      <c r="G183" s="56"/>
      <c r="H183" s="58"/>
      <c r="I183" s="56"/>
      <c r="J183" s="56"/>
      <c r="K183" s="56"/>
      <c r="L183" s="58"/>
      <c r="M183" s="56"/>
      <c r="N183" s="56"/>
      <c r="O183" s="56"/>
      <c r="P183" s="56"/>
      <c r="Q183" s="56"/>
      <c r="R183" s="56"/>
      <c r="S183" s="56"/>
      <c r="T183" s="56"/>
    </row>
    <row r="184" spans="1:20">
      <c r="A184" s="56"/>
      <c r="B184" s="56"/>
      <c r="C184" s="56"/>
      <c r="D184" s="56"/>
      <c r="E184" s="56"/>
      <c r="F184" s="56"/>
      <c r="G184" s="56"/>
      <c r="H184" s="58"/>
      <c r="I184" s="56"/>
      <c r="J184" s="56"/>
      <c r="K184" s="56"/>
      <c r="L184" s="58"/>
      <c r="M184" s="56"/>
      <c r="N184" s="56"/>
      <c r="O184" s="56"/>
      <c r="P184" s="56"/>
      <c r="Q184" s="56"/>
      <c r="R184" s="56"/>
      <c r="S184" s="56"/>
      <c r="T184" s="56"/>
    </row>
    <row r="185" spans="1:20">
      <c r="A185" s="56"/>
      <c r="B185" s="56"/>
      <c r="C185" s="56"/>
      <c r="D185" s="56"/>
      <c r="E185" s="56"/>
      <c r="F185" s="56"/>
      <c r="G185" s="56"/>
      <c r="H185" s="58"/>
      <c r="I185" s="56"/>
      <c r="J185" s="56"/>
      <c r="K185" s="56"/>
      <c r="L185" s="58"/>
      <c r="M185" s="56"/>
      <c r="N185" s="56"/>
      <c r="O185" s="56"/>
      <c r="P185" s="56"/>
      <c r="Q185" s="56"/>
      <c r="R185" s="56"/>
      <c r="S185" s="56"/>
      <c r="T185" s="56"/>
    </row>
    <row r="186" spans="1:20">
      <c r="A186" s="56"/>
      <c r="B186" s="56"/>
      <c r="C186" s="56"/>
      <c r="D186" s="56"/>
      <c r="E186" s="56"/>
      <c r="F186" s="56"/>
      <c r="G186" s="56"/>
      <c r="H186" s="58"/>
      <c r="I186" s="56"/>
      <c r="J186" s="56"/>
      <c r="K186" s="56"/>
      <c r="L186" s="58"/>
      <c r="M186" s="56"/>
      <c r="N186" s="56"/>
      <c r="O186" s="56"/>
      <c r="P186" s="56"/>
      <c r="Q186" s="56"/>
      <c r="R186" s="56"/>
      <c r="S186" s="56"/>
      <c r="T186" s="56"/>
    </row>
    <row r="187" spans="1:20">
      <c r="A187" s="56"/>
      <c r="B187" s="56"/>
      <c r="C187" s="56"/>
      <c r="D187" s="56"/>
      <c r="E187" s="56"/>
      <c r="F187" s="56"/>
      <c r="G187" s="56"/>
      <c r="H187" s="58"/>
      <c r="I187" s="56"/>
      <c r="J187" s="56"/>
      <c r="K187" s="56"/>
      <c r="L187" s="58"/>
      <c r="M187" s="56"/>
      <c r="N187" s="56"/>
      <c r="O187" s="56"/>
      <c r="P187" s="56"/>
      <c r="Q187" s="56"/>
      <c r="R187" s="56"/>
      <c r="S187" s="56"/>
      <c r="T187" s="56"/>
    </row>
    <row r="188" spans="1:20">
      <c r="A188" s="56"/>
      <c r="B188" s="56"/>
      <c r="C188" s="56"/>
      <c r="D188" s="56"/>
      <c r="E188" s="56"/>
      <c r="F188" s="56"/>
      <c r="G188" s="56"/>
      <c r="H188" s="58"/>
      <c r="I188" s="56"/>
      <c r="J188" s="56"/>
      <c r="K188" s="56"/>
      <c r="L188" s="58"/>
      <c r="M188" s="56"/>
      <c r="N188" s="56"/>
      <c r="O188" s="56"/>
      <c r="P188" s="56"/>
      <c r="Q188" s="56"/>
      <c r="R188" s="56"/>
      <c r="S188" s="56"/>
      <c r="T188" s="56"/>
    </row>
    <row r="189" spans="1:20">
      <c r="A189" s="56"/>
      <c r="B189" s="56"/>
      <c r="C189" s="56"/>
      <c r="D189" s="56"/>
      <c r="E189" s="56"/>
      <c r="F189" s="56"/>
      <c r="G189" s="56"/>
      <c r="H189" s="58"/>
      <c r="I189" s="56"/>
      <c r="J189" s="56"/>
      <c r="K189" s="56"/>
      <c r="L189" s="58"/>
      <c r="M189" s="56"/>
      <c r="N189" s="56"/>
      <c r="O189" s="56"/>
      <c r="P189" s="56"/>
      <c r="Q189" s="56"/>
      <c r="R189" s="56"/>
      <c r="S189" s="56"/>
      <c r="T189" s="56"/>
    </row>
    <row r="190" spans="1:20">
      <c r="A190" s="56"/>
      <c r="B190" s="56"/>
      <c r="C190" s="56"/>
      <c r="D190" s="56"/>
      <c r="E190" s="56"/>
      <c r="F190" s="56"/>
      <c r="G190" s="56"/>
      <c r="H190" s="58"/>
      <c r="I190" s="56"/>
      <c r="J190" s="56"/>
      <c r="K190" s="56"/>
      <c r="L190" s="58"/>
      <c r="M190" s="56"/>
      <c r="N190" s="56"/>
      <c r="O190" s="56"/>
      <c r="P190" s="56"/>
      <c r="Q190" s="56"/>
      <c r="R190" s="56"/>
      <c r="S190" s="56"/>
      <c r="T190" s="56"/>
    </row>
    <row r="191" spans="1:20">
      <c r="A191" s="56"/>
      <c r="B191" s="56"/>
      <c r="C191" s="56"/>
      <c r="D191" s="56"/>
      <c r="E191" s="56"/>
      <c r="F191" s="56"/>
      <c r="G191" s="56"/>
      <c r="H191" s="58"/>
      <c r="I191" s="56"/>
      <c r="J191" s="56"/>
      <c r="K191" s="56"/>
      <c r="L191" s="58"/>
      <c r="M191" s="56"/>
      <c r="N191" s="56"/>
      <c r="O191" s="56"/>
      <c r="P191" s="56"/>
      <c r="Q191" s="56"/>
      <c r="R191" s="56"/>
      <c r="S191" s="56"/>
      <c r="T191" s="56"/>
    </row>
    <row r="192" spans="1:20">
      <c r="A192" s="56"/>
      <c r="B192" s="56"/>
      <c r="C192" s="56"/>
      <c r="D192" s="56"/>
      <c r="E192" s="56"/>
      <c r="F192" s="56"/>
      <c r="G192" s="56"/>
      <c r="H192" s="58"/>
      <c r="I192" s="56"/>
      <c r="J192" s="56"/>
      <c r="K192" s="56"/>
      <c r="L192" s="58"/>
      <c r="M192" s="56"/>
      <c r="N192" s="56"/>
      <c r="O192" s="56"/>
      <c r="P192" s="56"/>
      <c r="Q192" s="56"/>
      <c r="R192" s="56"/>
      <c r="S192" s="56"/>
      <c r="T192" s="56"/>
    </row>
    <row r="193" spans="1:20">
      <c r="A193" s="56"/>
      <c r="B193" s="56"/>
      <c r="C193" s="56"/>
      <c r="D193" s="56"/>
      <c r="E193" s="56"/>
      <c r="F193" s="56"/>
      <c r="G193" s="56"/>
      <c r="H193" s="58"/>
      <c r="I193" s="56"/>
      <c r="J193" s="56"/>
      <c r="K193" s="56"/>
      <c r="L193" s="58"/>
      <c r="M193" s="56"/>
      <c r="N193" s="56"/>
      <c r="O193" s="56"/>
      <c r="P193" s="56"/>
      <c r="Q193" s="56"/>
      <c r="R193" s="56"/>
      <c r="S193" s="56"/>
      <c r="T193" s="56"/>
    </row>
    <row r="194" spans="1:20">
      <c r="A194" s="56"/>
      <c r="B194" s="56"/>
      <c r="C194" s="56"/>
      <c r="D194" s="56"/>
      <c r="E194" s="56"/>
      <c r="F194" s="56"/>
      <c r="G194" s="56"/>
      <c r="H194" s="58"/>
      <c r="I194" s="56"/>
      <c r="J194" s="56"/>
      <c r="K194" s="56"/>
      <c r="L194" s="58"/>
      <c r="M194" s="56"/>
      <c r="N194" s="56"/>
      <c r="O194" s="56"/>
      <c r="P194" s="56"/>
      <c r="Q194" s="56"/>
      <c r="R194" s="56"/>
      <c r="S194" s="56"/>
      <c r="T194" s="56"/>
    </row>
    <row r="195" spans="1:20">
      <c r="A195" s="56"/>
      <c r="B195" s="56"/>
      <c r="C195" s="56"/>
      <c r="D195" s="56"/>
      <c r="E195" s="56"/>
      <c r="F195" s="56"/>
      <c r="G195" s="56"/>
      <c r="H195" s="58"/>
      <c r="I195" s="56"/>
      <c r="J195" s="56"/>
      <c r="K195" s="56"/>
      <c r="L195" s="58"/>
      <c r="M195" s="56"/>
      <c r="N195" s="56"/>
      <c r="O195" s="56"/>
      <c r="P195" s="56"/>
      <c r="Q195" s="56"/>
      <c r="R195" s="56"/>
      <c r="S195" s="56"/>
      <c r="T195" s="56"/>
    </row>
    <row r="196" spans="1:20">
      <c r="A196" s="56"/>
      <c r="B196" s="56"/>
      <c r="C196" s="56"/>
      <c r="D196" s="56"/>
      <c r="E196" s="56"/>
      <c r="F196" s="56"/>
      <c r="G196" s="56"/>
      <c r="H196" s="58"/>
      <c r="I196" s="56"/>
      <c r="J196" s="56"/>
      <c r="K196" s="56"/>
      <c r="L196" s="58"/>
      <c r="M196" s="56"/>
      <c r="N196" s="56"/>
      <c r="O196" s="56"/>
      <c r="P196" s="56"/>
      <c r="Q196" s="56"/>
      <c r="R196" s="56"/>
      <c r="S196" s="56"/>
      <c r="T196" s="56"/>
    </row>
    <row r="197" spans="1:20">
      <c r="A197" s="56"/>
      <c r="B197" s="56"/>
      <c r="C197" s="56"/>
      <c r="D197" s="56"/>
      <c r="E197" s="56"/>
      <c r="F197" s="56"/>
      <c r="G197" s="56"/>
      <c r="H197" s="58"/>
      <c r="I197" s="56"/>
      <c r="J197" s="56"/>
      <c r="K197" s="56"/>
      <c r="L197" s="58"/>
      <c r="M197" s="56"/>
      <c r="N197" s="56"/>
      <c r="O197" s="56"/>
      <c r="P197" s="56"/>
      <c r="Q197" s="56"/>
      <c r="R197" s="56"/>
      <c r="S197" s="56"/>
      <c r="T197" s="56"/>
    </row>
    <row r="198" spans="1:20">
      <c r="A198" s="56"/>
      <c r="B198" s="56"/>
      <c r="C198" s="56"/>
      <c r="D198" s="56"/>
      <c r="E198" s="56"/>
      <c r="F198" s="56"/>
      <c r="G198" s="56"/>
      <c r="H198" s="58"/>
      <c r="I198" s="56"/>
      <c r="J198" s="56"/>
      <c r="K198" s="56"/>
      <c r="L198" s="58"/>
      <c r="M198" s="56"/>
      <c r="N198" s="56"/>
      <c r="O198" s="56"/>
      <c r="P198" s="56"/>
      <c r="Q198" s="56"/>
      <c r="R198" s="56"/>
      <c r="S198" s="56"/>
      <c r="T198" s="56"/>
    </row>
    <row r="199" spans="1:20">
      <c r="A199" s="56"/>
      <c r="B199" s="56"/>
      <c r="C199" s="56"/>
      <c r="D199" s="56"/>
      <c r="E199" s="56"/>
      <c r="F199" s="56"/>
      <c r="G199" s="56"/>
      <c r="H199" s="58"/>
      <c r="I199" s="56"/>
      <c r="J199" s="56"/>
      <c r="K199" s="56"/>
      <c r="L199" s="58"/>
      <c r="M199" s="56"/>
      <c r="N199" s="56"/>
      <c r="O199" s="56"/>
      <c r="P199" s="56"/>
      <c r="Q199" s="56"/>
      <c r="R199" s="56"/>
      <c r="S199" s="56"/>
      <c r="T199" s="56"/>
    </row>
    <row r="200" spans="1:20">
      <c r="A200" s="56"/>
      <c r="B200" s="56"/>
      <c r="C200" s="56"/>
      <c r="D200" s="56"/>
      <c r="E200" s="56"/>
      <c r="F200" s="56"/>
      <c r="G200" s="56"/>
      <c r="H200" s="58"/>
      <c r="I200" s="56"/>
      <c r="J200" s="56"/>
      <c r="K200" s="56"/>
      <c r="L200" s="58"/>
      <c r="M200" s="56"/>
      <c r="N200" s="56"/>
      <c r="O200" s="56"/>
      <c r="P200" s="56"/>
      <c r="Q200" s="56"/>
      <c r="R200" s="56"/>
      <c r="S200" s="56"/>
      <c r="T200" s="56"/>
    </row>
    <row r="201" spans="1:20">
      <c r="A201" s="56"/>
      <c r="B201" s="56"/>
      <c r="C201" s="56"/>
      <c r="D201" s="56"/>
      <c r="E201" s="56"/>
      <c r="F201" s="56"/>
      <c r="G201" s="56"/>
      <c r="H201" s="58"/>
      <c r="I201" s="56"/>
      <c r="J201" s="56"/>
      <c r="K201" s="56"/>
      <c r="L201" s="58"/>
      <c r="M201" s="56"/>
      <c r="N201" s="56"/>
      <c r="O201" s="56"/>
      <c r="P201" s="56"/>
      <c r="Q201" s="56"/>
      <c r="R201" s="56"/>
      <c r="S201" s="56"/>
      <c r="T201" s="56"/>
    </row>
    <row r="202" spans="1:20">
      <c r="A202" s="56"/>
      <c r="B202" s="56"/>
      <c r="C202" s="56"/>
      <c r="D202" s="56"/>
      <c r="E202" s="56"/>
      <c r="F202" s="56"/>
      <c r="G202" s="56"/>
      <c r="H202" s="58"/>
      <c r="I202" s="56"/>
      <c r="J202" s="56"/>
      <c r="K202" s="56"/>
      <c r="L202" s="58"/>
      <c r="M202" s="56"/>
      <c r="N202" s="56"/>
      <c r="O202" s="56"/>
      <c r="P202" s="56"/>
      <c r="Q202" s="56"/>
      <c r="R202" s="56"/>
      <c r="S202" s="56"/>
      <c r="T202" s="56"/>
    </row>
    <row r="203" spans="1:20">
      <c r="A203" s="56"/>
      <c r="B203" s="56"/>
      <c r="C203" s="56"/>
      <c r="D203" s="56"/>
      <c r="E203" s="56"/>
      <c r="F203" s="56"/>
      <c r="G203" s="56"/>
      <c r="H203" s="58"/>
      <c r="I203" s="56"/>
      <c r="J203" s="56"/>
      <c r="K203" s="56"/>
      <c r="L203" s="58"/>
      <c r="M203" s="56"/>
      <c r="N203" s="56"/>
      <c r="O203" s="56"/>
      <c r="P203" s="56"/>
      <c r="Q203" s="56"/>
      <c r="R203" s="56"/>
      <c r="S203" s="56"/>
      <c r="T203" s="56"/>
    </row>
    <row r="204" spans="1:20">
      <c r="A204" s="56"/>
      <c r="B204" s="56"/>
      <c r="C204" s="56"/>
      <c r="D204" s="56"/>
      <c r="E204" s="56"/>
      <c r="F204" s="56"/>
      <c r="G204" s="56"/>
      <c r="H204" s="58"/>
      <c r="I204" s="56"/>
      <c r="J204" s="56"/>
      <c r="K204" s="56"/>
      <c r="L204" s="58"/>
      <c r="M204" s="56"/>
      <c r="N204" s="56"/>
      <c r="O204" s="56"/>
      <c r="P204" s="56"/>
      <c r="Q204" s="56"/>
      <c r="R204" s="56"/>
      <c r="S204" s="56"/>
      <c r="T204" s="56"/>
    </row>
    <row r="205" spans="1:20">
      <c r="A205" s="56"/>
      <c r="B205" s="56"/>
      <c r="C205" s="56"/>
      <c r="D205" s="56"/>
      <c r="E205" s="56"/>
      <c r="F205" s="56"/>
      <c r="G205" s="56"/>
      <c r="H205" s="58"/>
      <c r="I205" s="56"/>
      <c r="J205" s="56"/>
      <c r="K205" s="56"/>
      <c r="L205" s="58"/>
      <c r="M205" s="56"/>
      <c r="N205" s="56"/>
      <c r="O205" s="56"/>
      <c r="P205" s="56"/>
      <c r="Q205" s="56"/>
      <c r="R205" s="56"/>
      <c r="S205" s="56"/>
      <c r="T205" s="56"/>
    </row>
    <row r="206" spans="1:20">
      <c r="A206" s="56"/>
      <c r="B206" s="56"/>
      <c r="C206" s="56"/>
      <c r="D206" s="56"/>
      <c r="E206" s="56"/>
      <c r="F206" s="56"/>
      <c r="G206" s="56"/>
      <c r="H206" s="58"/>
      <c r="I206" s="56"/>
      <c r="J206" s="56"/>
      <c r="K206" s="56"/>
      <c r="L206" s="58"/>
      <c r="M206" s="56"/>
      <c r="N206" s="56"/>
      <c r="O206" s="56"/>
      <c r="P206" s="56"/>
      <c r="Q206" s="56"/>
      <c r="R206" s="56"/>
      <c r="S206" s="56"/>
      <c r="T206" s="56"/>
    </row>
    <row r="207" spans="1:20">
      <c r="A207" s="56"/>
      <c r="B207" s="56"/>
      <c r="C207" s="56"/>
      <c r="D207" s="56"/>
      <c r="E207" s="56"/>
      <c r="F207" s="56"/>
      <c r="G207" s="56"/>
      <c r="H207" s="58"/>
      <c r="I207" s="56"/>
      <c r="J207" s="56"/>
      <c r="K207" s="56"/>
      <c r="L207" s="58"/>
      <c r="M207" s="56"/>
      <c r="N207" s="56"/>
      <c r="O207" s="56"/>
      <c r="P207" s="56"/>
      <c r="Q207" s="56"/>
      <c r="R207" s="56"/>
      <c r="S207" s="56"/>
      <c r="T207" s="56"/>
    </row>
    <row r="208" spans="1:20">
      <c r="A208" s="56"/>
      <c r="B208" s="56"/>
      <c r="C208" s="56"/>
      <c r="D208" s="56"/>
      <c r="E208" s="56"/>
      <c r="F208" s="56"/>
      <c r="G208" s="56"/>
      <c r="H208" s="58"/>
      <c r="I208" s="56"/>
      <c r="J208" s="56"/>
      <c r="K208" s="56"/>
      <c r="L208" s="58"/>
      <c r="M208" s="56"/>
      <c r="N208" s="56"/>
      <c r="O208" s="56"/>
      <c r="P208" s="56"/>
      <c r="Q208" s="56"/>
      <c r="R208" s="56"/>
      <c r="S208" s="56"/>
      <c r="T208" s="56"/>
    </row>
    <row r="209" spans="1:20">
      <c r="A209" s="56"/>
      <c r="B209" s="56"/>
      <c r="C209" s="56"/>
      <c r="D209" s="56"/>
      <c r="E209" s="56"/>
      <c r="F209" s="56"/>
      <c r="G209" s="56"/>
      <c r="H209" s="58"/>
      <c r="I209" s="56"/>
      <c r="J209" s="56"/>
      <c r="K209" s="56"/>
      <c r="L209" s="58"/>
      <c r="M209" s="56"/>
      <c r="N209" s="56"/>
      <c r="O209" s="56"/>
      <c r="P209" s="56"/>
      <c r="Q209" s="56"/>
      <c r="R209" s="56"/>
      <c r="S209" s="56"/>
      <c r="T209" s="56"/>
    </row>
    <row r="210" spans="1:20">
      <c r="A210" s="56"/>
      <c r="B210" s="56"/>
      <c r="C210" s="56"/>
      <c r="D210" s="56"/>
      <c r="E210" s="56"/>
      <c r="F210" s="56"/>
      <c r="G210" s="56"/>
      <c r="H210" s="58"/>
      <c r="I210" s="56"/>
      <c r="J210" s="56"/>
      <c r="K210" s="56"/>
      <c r="L210" s="58"/>
      <c r="M210" s="56"/>
      <c r="N210" s="56"/>
      <c r="O210" s="56"/>
      <c r="P210" s="56"/>
      <c r="Q210" s="56"/>
      <c r="R210" s="56"/>
      <c r="S210" s="56"/>
      <c r="T210" s="56"/>
    </row>
    <row r="211" spans="1:20">
      <c r="A211" s="56"/>
      <c r="B211" s="56"/>
      <c r="C211" s="56"/>
      <c r="D211" s="56"/>
      <c r="E211" s="56"/>
      <c r="F211" s="56"/>
      <c r="G211" s="56"/>
      <c r="H211" s="58"/>
      <c r="I211" s="56"/>
      <c r="J211" s="56"/>
      <c r="K211" s="56"/>
      <c r="L211" s="58"/>
      <c r="M211" s="56"/>
      <c r="N211" s="56"/>
      <c r="O211" s="56"/>
      <c r="P211" s="56"/>
      <c r="Q211" s="56"/>
      <c r="R211" s="56"/>
      <c r="S211" s="56"/>
      <c r="T211" s="56"/>
    </row>
    <row r="212" spans="1:20">
      <c r="A212" s="56"/>
      <c r="B212" s="56"/>
      <c r="C212" s="56"/>
      <c r="D212" s="56"/>
      <c r="E212" s="56"/>
      <c r="F212" s="56"/>
      <c r="G212" s="56"/>
      <c r="H212" s="58"/>
      <c r="I212" s="56"/>
      <c r="J212" s="56"/>
      <c r="K212" s="56"/>
      <c r="L212" s="58"/>
      <c r="M212" s="56"/>
      <c r="N212" s="56"/>
      <c r="O212" s="56"/>
      <c r="P212" s="56"/>
      <c r="Q212" s="56"/>
      <c r="R212" s="56"/>
      <c r="S212" s="56"/>
      <c r="T212" s="56"/>
    </row>
    <row r="213" spans="1:20">
      <c r="A213" s="56"/>
      <c r="B213" s="56"/>
      <c r="C213" s="56"/>
      <c r="D213" s="56"/>
      <c r="E213" s="56"/>
      <c r="F213" s="56"/>
      <c r="G213" s="56"/>
      <c r="H213" s="58"/>
      <c r="I213" s="56"/>
      <c r="J213" s="56"/>
      <c r="K213" s="56"/>
      <c r="L213" s="58"/>
      <c r="M213" s="56"/>
      <c r="N213" s="56"/>
      <c r="O213" s="56"/>
      <c r="P213" s="56"/>
      <c r="Q213" s="56"/>
      <c r="R213" s="56"/>
      <c r="S213" s="56"/>
      <c r="T213" s="56"/>
    </row>
    <row r="214" spans="1:20">
      <c r="A214" s="56"/>
      <c r="B214" s="56"/>
      <c r="C214" s="56"/>
      <c r="D214" s="56"/>
      <c r="E214" s="56"/>
      <c r="F214" s="56"/>
      <c r="G214" s="56"/>
      <c r="H214" s="58"/>
      <c r="I214" s="56"/>
      <c r="J214" s="56"/>
      <c r="K214" s="56"/>
      <c r="L214" s="58"/>
      <c r="M214" s="56"/>
      <c r="N214" s="56"/>
      <c r="O214" s="56"/>
      <c r="P214" s="56"/>
      <c r="Q214" s="56"/>
      <c r="R214" s="56"/>
      <c r="S214" s="56"/>
      <c r="T214" s="56"/>
    </row>
    <row r="215" spans="1:20">
      <c r="A215" s="56"/>
      <c r="B215" s="56"/>
      <c r="C215" s="56"/>
      <c r="D215" s="56"/>
      <c r="E215" s="56"/>
      <c r="F215" s="56"/>
      <c r="G215" s="56"/>
      <c r="H215" s="58"/>
      <c r="I215" s="56"/>
      <c r="J215" s="56"/>
      <c r="K215" s="56"/>
      <c r="L215" s="58"/>
      <c r="M215" s="56"/>
      <c r="N215" s="56"/>
      <c r="O215" s="56"/>
      <c r="P215" s="56"/>
      <c r="Q215" s="56"/>
      <c r="R215" s="56"/>
      <c r="S215" s="56"/>
      <c r="T215" s="56"/>
    </row>
    <row r="216" spans="1:20">
      <c r="A216" s="56"/>
      <c r="B216" s="56"/>
      <c r="C216" s="56"/>
      <c r="D216" s="56"/>
      <c r="E216" s="56"/>
      <c r="F216" s="56"/>
      <c r="G216" s="56"/>
      <c r="H216" s="58"/>
      <c r="I216" s="56"/>
      <c r="J216" s="56"/>
      <c r="K216" s="56"/>
      <c r="L216" s="58"/>
      <c r="M216" s="56"/>
      <c r="N216" s="56"/>
      <c r="O216" s="56"/>
      <c r="P216" s="56"/>
      <c r="Q216" s="56"/>
      <c r="R216" s="56"/>
      <c r="S216" s="56"/>
      <c r="T216" s="56"/>
    </row>
    <row r="217" spans="1:20">
      <c r="A217" s="56"/>
      <c r="B217" s="56"/>
      <c r="C217" s="56"/>
      <c r="D217" s="56"/>
      <c r="E217" s="56"/>
      <c r="F217" s="56"/>
      <c r="G217" s="56"/>
      <c r="H217" s="58"/>
      <c r="I217" s="56"/>
      <c r="J217" s="56"/>
      <c r="K217" s="56"/>
      <c r="L217" s="58"/>
      <c r="M217" s="56"/>
      <c r="N217" s="56"/>
      <c r="O217" s="56"/>
      <c r="P217" s="56"/>
      <c r="Q217" s="56"/>
      <c r="R217" s="56"/>
      <c r="S217" s="56"/>
      <c r="T217" s="56"/>
    </row>
    <row r="218" spans="1:20">
      <c r="A218" s="56"/>
      <c r="B218" s="56"/>
      <c r="C218" s="56"/>
      <c r="D218" s="56"/>
      <c r="E218" s="56"/>
      <c r="F218" s="56"/>
      <c r="G218" s="56"/>
      <c r="H218" s="58"/>
      <c r="I218" s="56"/>
      <c r="J218" s="56"/>
      <c r="K218" s="56"/>
      <c r="L218" s="58"/>
      <c r="M218" s="56"/>
      <c r="N218" s="56"/>
      <c r="O218" s="56"/>
      <c r="P218" s="56"/>
      <c r="Q218" s="56"/>
      <c r="R218" s="56"/>
      <c r="S218" s="56"/>
      <c r="T218" s="56"/>
    </row>
    <row r="219" spans="1:20">
      <c r="A219" s="56"/>
      <c r="B219" s="56"/>
      <c r="C219" s="56"/>
      <c r="D219" s="56"/>
      <c r="E219" s="56"/>
      <c r="F219" s="56"/>
      <c r="G219" s="56"/>
      <c r="H219" s="58"/>
      <c r="I219" s="56"/>
      <c r="J219" s="56"/>
      <c r="K219" s="56"/>
      <c r="L219" s="58"/>
      <c r="M219" s="56"/>
      <c r="N219" s="56"/>
      <c r="O219" s="56"/>
      <c r="P219" s="56"/>
      <c r="Q219" s="56"/>
      <c r="R219" s="56"/>
      <c r="S219" s="56"/>
      <c r="T219" s="56"/>
    </row>
    <row r="220" spans="1:20">
      <c r="A220" s="56"/>
      <c r="B220" s="56"/>
      <c r="C220" s="56"/>
      <c r="D220" s="56"/>
      <c r="E220" s="56"/>
      <c r="F220" s="56"/>
      <c r="G220" s="56"/>
      <c r="H220" s="58"/>
      <c r="I220" s="56"/>
      <c r="J220" s="56"/>
      <c r="K220" s="56"/>
      <c r="L220" s="58"/>
      <c r="M220" s="56"/>
      <c r="N220" s="56"/>
      <c r="O220" s="56"/>
      <c r="P220" s="56"/>
      <c r="Q220" s="56"/>
      <c r="R220" s="56"/>
      <c r="S220" s="56"/>
      <c r="T220" s="56"/>
    </row>
    <row r="221" spans="1:20">
      <c r="A221" s="56"/>
      <c r="B221" s="56"/>
      <c r="C221" s="56"/>
      <c r="D221" s="56"/>
      <c r="E221" s="56"/>
      <c r="F221" s="56"/>
      <c r="G221" s="56"/>
      <c r="H221" s="58"/>
      <c r="I221" s="56"/>
      <c r="J221" s="56"/>
      <c r="K221" s="56"/>
      <c r="L221" s="58"/>
      <c r="M221" s="56"/>
      <c r="N221" s="56"/>
      <c r="O221" s="56"/>
      <c r="P221" s="56"/>
      <c r="Q221" s="56"/>
      <c r="R221" s="56"/>
      <c r="S221" s="56"/>
      <c r="T221" s="56"/>
    </row>
    <row r="222" spans="1:20">
      <c r="A222" s="56"/>
      <c r="B222" s="56"/>
      <c r="C222" s="56"/>
      <c r="D222" s="56"/>
      <c r="E222" s="56"/>
      <c r="F222" s="56"/>
      <c r="G222" s="56"/>
      <c r="H222" s="58"/>
      <c r="I222" s="56"/>
      <c r="J222" s="56"/>
      <c r="K222" s="56"/>
      <c r="L222" s="58"/>
      <c r="M222" s="56"/>
      <c r="N222" s="56"/>
      <c r="O222" s="56"/>
      <c r="P222" s="56"/>
      <c r="Q222" s="56"/>
      <c r="R222" s="56"/>
      <c r="S222" s="56"/>
      <c r="T222" s="56"/>
    </row>
    <row r="223" spans="1:20">
      <c r="A223" s="56"/>
      <c r="B223" s="56"/>
      <c r="C223" s="56"/>
      <c r="D223" s="56"/>
      <c r="E223" s="56"/>
      <c r="F223" s="56"/>
      <c r="G223" s="56"/>
      <c r="H223" s="58"/>
      <c r="I223" s="56"/>
      <c r="J223" s="56"/>
      <c r="K223" s="56"/>
      <c r="L223" s="58"/>
      <c r="M223" s="56"/>
      <c r="N223" s="56"/>
      <c r="O223" s="56"/>
      <c r="P223" s="56"/>
      <c r="Q223" s="56"/>
      <c r="R223" s="56"/>
      <c r="S223" s="56"/>
      <c r="T223" s="56"/>
    </row>
    <row r="224" spans="1:20">
      <c r="A224" s="56"/>
      <c r="B224" s="56"/>
      <c r="C224" s="56"/>
      <c r="D224" s="56"/>
      <c r="E224" s="56"/>
      <c r="F224" s="56"/>
      <c r="G224" s="56"/>
      <c r="H224" s="58"/>
      <c r="I224" s="56"/>
      <c r="J224" s="56"/>
      <c r="K224" s="56"/>
      <c r="L224" s="58"/>
      <c r="M224" s="56"/>
      <c r="N224" s="56"/>
      <c r="O224" s="56"/>
      <c r="P224" s="56"/>
      <c r="Q224" s="56"/>
      <c r="R224" s="56"/>
      <c r="S224" s="56"/>
      <c r="T224" s="56"/>
    </row>
    <row r="225" spans="1:20">
      <c r="A225" s="56"/>
      <c r="B225" s="56"/>
      <c r="C225" s="56"/>
      <c r="D225" s="56"/>
      <c r="E225" s="56"/>
      <c r="F225" s="56"/>
      <c r="G225" s="56"/>
      <c r="H225" s="58"/>
      <c r="I225" s="56"/>
      <c r="J225" s="56"/>
      <c r="K225" s="56"/>
      <c r="L225" s="58"/>
      <c r="M225" s="56"/>
      <c r="N225" s="56"/>
      <c r="O225" s="56"/>
      <c r="P225" s="56"/>
      <c r="Q225" s="56"/>
      <c r="R225" s="56"/>
      <c r="S225" s="56"/>
      <c r="T225" s="56"/>
    </row>
    <row r="226" spans="1:20">
      <c r="A226" s="56"/>
      <c r="B226" s="56"/>
      <c r="C226" s="56"/>
      <c r="D226" s="56"/>
      <c r="E226" s="56"/>
      <c r="F226" s="56"/>
      <c r="G226" s="56"/>
      <c r="H226" s="58"/>
      <c r="I226" s="56"/>
      <c r="J226" s="56"/>
      <c r="K226" s="56"/>
      <c r="L226" s="58"/>
      <c r="M226" s="56"/>
      <c r="N226" s="56"/>
      <c r="O226" s="56"/>
      <c r="P226" s="56"/>
      <c r="Q226" s="56"/>
      <c r="R226" s="56"/>
      <c r="S226" s="56"/>
      <c r="T226" s="56"/>
    </row>
    <row r="227" spans="1:20">
      <c r="A227" s="56"/>
      <c r="B227" s="56"/>
      <c r="C227" s="56"/>
      <c r="D227" s="56"/>
      <c r="E227" s="56"/>
      <c r="F227" s="56"/>
      <c r="G227" s="56"/>
      <c r="H227" s="58"/>
      <c r="I227" s="56"/>
      <c r="J227" s="56"/>
      <c r="K227" s="56"/>
      <c r="L227" s="58"/>
      <c r="M227" s="56"/>
      <c r="N227" s="56"/>
      <c r="O227" s="56"/>
      <c r="P227" s="56"/>
      <c r="Q227" s="56"/>
      <c r="R227" s="56"/>
      <c r="S227" s="56"/>
      <c r="T227" s="56"/>
    </row>
    <row r="228" spans="1:20">
      <c r="A228" s="56"/>
      <c r="B228" s="56"/>
      <c r="C228" s="56"/>
      <c r="D228" s="56"/>
      <c r="E228" s="56"/>
      <c r="F228" s="56"/>
      <c r="G228" s="56"/>
      <c r="H228" s="58"/>
      <c r="I228" s="56"/>
      <c r="J228" s="56"/>
      <c r="K228" s="56"/>
      <c r="L228" s="58"/>
      <c r="M228" s="56"/>
      <c r="N228" s="56"/>
      <c r="O228" s="56"/>
      <c r="P228" s="56"/>
      <c r="Q228" s="56"/>
      <c r="R228" s="56"/>
      <c r="S228" s="56"/>
      <c r="T228" s="56"/>
    </row>
    <row r="229" spans="1:20">
      <c r="A229" s="56"/>
      <c r="B229" s="56"/>
      <c r="C229" s="56"/>
      <c r="D229" s="56"/>
      <c r="E229" s="56"/>
      <c r="F229" s="56"/>
      <c r="G229" s="56"/>
      <c r="H229" s="58"/>
      <c r="I229" s="56"/>
      <c r="J229" s="56"/>
      <c r="K229" s="56"/>
      <c r="L229" s="58"/>
      <c r="M229" s="56"/>
      <c r="N229" s="56"/>
      <c r="O229" s="56"/>
      <c r="P229" s="56"/>
      <c r="Q229" s="56"/>
      <c r="R229" s="56"/>
      <c r="S229" s="56"/>
      <c r="T229" s="56"/>
    </row>
    <row r="230" spans="1:20">
      <c r="A230" s="56"/>
      <c r="B230" s="56"/>
      <c r="C230" s="56"/>
      <c r="D230" s="56"/>
      <c r="E230" s="56"/>
      <c r="F230" s="56"/>
      <c r="G230" s="56"/>
      <c r="H230" s="58"/>
      <c r="I230" s="56"/>
      <c r="J230" s="56"/>
      <c r="K230" s="56"/>
      <c r="L230" s="58"/>
      <c r="M230" s="56"/>
      <c r="N230" s="56"/>
      <c r="O230" s="56"/>
      <c r="P230" s="56"/>
      <c r="Q230" s="56"/>
      <c r="R230" s="56"/>
      <c r="S230" s="56"/>
      <c r="T230" s="56"/>
    </row>
    <row r="231" spans="1:20">
      <c r="A231" s="56"/>
      <c r="B231" s="56"/>
      <c r="C231" s="56"/>
      <c r="D231" s="56"/>
      <c r="E231" s="56"/>
      <c r="F231" s="56"/>
      <c r="G231" s="56"/>
      <c r="H231" s="58"/>
      <c r="I231" s="56"/>
      <c r="J231" s="56"/>
      <c r="K231" s="56"/>
      <c r="L231" s="58"/>
      <c r="M231" s="56"/>
      <c r="N231" s="56"/>
      <c r="O231" s="56"/>
      <c r="P231" s="56"/>
      <c r="Q231" s="56"/>
      <c r="R231" s="56"/>
      <c r="S231" s="56"/>
      <c r="T231" s="56"/>
    </row>
    <row r="232" spans="1:20">
      <c r="A232" s="56"/>
      <c r="B232" s="56"/>
      <c r="C232" s="56"/>
      <c r="D232" s="56"/>
      <c r="E232" s="56"/>
      <c r="F232" s="56"/>
      <c r="G232" s="56"/>
      <c r="H232" s="58"/>
      <c r="I232" s="56"/>
      <c r="J232" s="56"/>
      <c r="K232" s="56"/>
      <c r="L232" s="58"/>
      <c r="M232" s="56"/>
      <c r="N232" s="56"/>
      <c r="O232" s="56"/>
      <c r="P232" s="56"/>
      <c r="Q232" s="56"/>
      <c r="R232" s="56"/>
      <c r="S232" s="56"/>
      <c r="T232" s="56"/>
    </row>
    <row r="233" spans="1:20">
      <c r="A233" s="56"/>
      <c r="B233" s="56"/>
      <c r="C233" s="56"/>
      <c r="D233" s="56"/>
      <c r="E233" s="56"/>
      <c r="F233" s="56"/>
      <c r="G233" s="56"/>
      <c r="H233" s="58"/>
      <c r="I233" s="56"/>
      <c r="J233" s="56"/>
      <c r="K233" s="56"/>
      <c r="L233" s="58"/>
      <c r="M233" s="56"/>
      <c r="N233" s="56"/>
      <c r="O233" s="56"/>
      <c r="P233" s="56"/>
      <c r="Q233" s="56"/>
      <c r="R233" s="56"/>
      <c r="S233" s="56"/>
      <c r="T233" s="56"/>
    </row>
    <row r="234" spans="1:20">
      <c r="A234" s="56"/>
      <c r="B234" s="56"/>
      <c r="C234" s="56"/>
      <c r="D234" s="56"/>
      <c r="E234" s="56"/>
      <c r="F234" s="56"/>
      <c r="G234" s="56"/>
      <c r="H234" s="58"/>
      <c r="I234" s="56"/>
      <c r="J234" s="56"/>
      <c r="K234" s="56"/>
      <c r="L234" s="58"/>
      <c r="M234" s="56"/>
      <c r="N234" s="56"/>
      <c r="O234" s="56"/>
      <c r="P234" s="56"/>
      <c r="Q234" s="56"/>
      <c r="R234" s="56"/>
      <c r="S234" s="56"/>
      <c r="T234" s="56"/>
    </row>
    <row r="235" spans="1:20">
      <c r="A235" s="56"/>
      <c r="B235" s="56"/>
      <c r="C235" s="56"/>
      <c r="D235" s="56"/>
      <c r="E235" s="56"/>
      <c r="F235" s="56"/>
      <c r="G235" s="56"/>
      <c r="H235" s="58"/>
      <c r="I235" s="56"/>
      <c r="J235" s="56"/>
      <c r="K235" s="56"/>
      <c r="L235" s="58"/>
      <c r="M235" s="56"/>
      <c r="N235" s="56"/>
      <c r="O235" s="56"/>
      <c r="P235" s="56"/>
      <c r="Q235" s="56"/>
      <c r="R235" s="56"/>
      <c r="S235" s="56"/>
      <c r="T235" s="56"/>
    </row>
    <row r="236" spans="1:20">
      <c r="A236" s="56"/>
      <c r="B236" s="56"/>
      <c r="C236" s="56"/>
      <c r="D236" s="56"/>
      <c r="E236" s="56"/>
      <c r="F236" s="56"/>
      <c r="G236" s="56"/>
      <c r="H236" s="58"/>
      <c r="I236" s="56"/>
      <c r="J236" s="56"/>
      <c r="K236" s="56"/>
      <c r="L236" s="58"/>
      <c r="M236" s="56"/>
      <c r="N236" s="56"/>
      <c r="O236" s="56"/>
      <c r="P236" s="56"/>
      <c r="Q236" s="56"/>
      <c r="R236" s="56"/>
      <c r="S236" s="56"/>
      <c r="T236" s="56"/>
    </row>
    <row r="237" spans="1:20">
      <c r="A237" s="56"/>
      <c r="B237" s="56"/>
      <c r="C237" s="56"/>
      <c r="D237" s="56"/>
      <c r="E237" s="56"/>
      <c r="F237" s="56"/>
      <c r="G237" s="56"/>
      <c r="H237" s="58"/>
      <c r="I237" s="56"/>
      <c r="J237" s="56"/>
      <c r="K237" s="56"/>
      <c r="L237" s="58"/>
      <c r="M237" s="56"/>
      <c r="N237" s="56"/>
      <c r="O237" s="56"/>
      <c r="P237" s="56"/>
      <c r="Q237" s="56"/>
      <c r="R237" s="56"/>
      <c r="S237" s="56"/>
      <c r="T237" s="56"/>
    </row>
    <row r="238" spans="1:20">
      <c r="A238" s="56"/>
      <c r="B238" s="56"/>
      <c r="C238" s="56"/>
      <c r="D238" s="56"/>
      <c r="E238" s="56"/>
      <c r="F238" s="56"/>
      <c r="G238" s="56"/>
      <c r="H238" s="58"/>
      <c r="I238" s="56"/>
      <c r="J238" s="56"/>
      <c r="K238" s="56"/>
      <c r="L238" s="58"/>
      <c r="M238" s="56"/>
      <c r="N238" s="56"/>
      <c r="O238" s="56"/>
      <c r="P238" s="56"/>
      <c r="Q238" s="56"/>
      <c r="R238" s="56"/>
      <c r="S238" s="56"/>
      <c r="T238" s="56"/>
    </row>
    <row r="239" spans="1:20">
      <c r="A239" s="56"/>
      <c r="B239" s="56"/>
      <c r="C239" s="56"/>
      <c r="D239" s="56"/>
      <c r="E239" s="56"/>
      <c r="F239" s="56"/>
      <c r="G239" s="56"/>
      <c r="H239" s="58"/>
      <c r="I239" s="56"/>
      <c r="J239" s="56"/>
      <c r="K239" s="56"/>
      <c r="L239" s="58"/>
      <c r="M239" s="56"/>
      <c r="N239" s="56"/>
      <c r="O239" s="56"/>
      <c r="P239" s="56"/>
      <c r="Q239" s="56"/>
      <c r="R239" s="56"/>
      <c r="S239" s="56"/>
      <c r="T239" s="56"/>
    </row>
    <row r="240" spans="1:20">
      <c r="A240" s="56"/>
      <c r="B240" s="56"/>
      <c r="C240" s="56"/>
      <c r="D240" s="56"/>
      <c r="E240" s="56"/>
      <c r="F240" s="56"/>
      <c r="G240" s="56"/>
      <c r="H240" s="58"/>
      <c r="I240" s="56"/>
      <c r="J240" s="56"/>
      <c r="K240" s="56"/>
      <c r="L240" s="58"/>
      <c r="M240" s="56"/>
      <c r="N240" s="56"/>
      <c r="O240" s="56"/>
      <c r="P240" s="56"/>
      <c r="Q240" s="56"/>
      <c r="R240" s="56"/>
      <c r="S240" s="56"/>
      <c r="T240" s="56"/>
    </row>
    <row r="241" spans="1:20">
      <c r="A241" s="56"/>
      <c r="B241" s="56"/>
      <c r="C241" s="56"/>
      <c r="D241" s="56"/>
      <c r="E241" s="56"/>
      <c r="F241" s="56"/>
      <c r="G241" s="56"/>
      <c r="H241" s="58"/>
      <c r="I241" s="56"/>
      <c r="J241" s="56"/>
      <c r="K241" s="56"/>
      <c r="L241" s="58"/>
      <c r="M241" s="56"/>
      <c r="N241" s="56"/>
      <c r="O241" s="56"/>
      <c r="P241" s="56"/>
      <c r="Q241" s="56"/>
      <c r="R241" s="56"/>
      <c r="S241" s="56"/>
      <c r="T241" s="56"/>
    </row>
    <row r="242" spans="1:20">
      <c r="A242" s="56"/>
      <c r="B242" s="56"/>
      <c r="C242" s="56"/>
      <c r="D242" s="56"/>
      <c r="E242" s="56"/>
      <c r="F242" s="56"/>
      <c r="G242" s="56"/>
      <c r="H242" s="58"/>
      <c r="I242" s="56"/>
      <c r="J242" s="56"/>
      <c r="K242" s="56"/>
      <c r="L242" s="58"/>
      <c r="M242" s="56"/>
      <c r="N242" s="56"/>
      <c r="O242" s="56"/>
      <c r="P242" s="56"/>
      <c r="Q242" s="56"/>
      <c r="R242" s="56"/>
      <c r="S242" s="56"/>
      <c r="T242" s="56"/>
    </row>
    <row r="243" spans="1:20">
      <c r="A243" s="56"/>
      <c r="B243" s="56"/>
      <c r="C243" s="56"/>
      <c r="D243" s="56"/>
      <c r="E243" s="56"/>
      <c r="F243" s="56"/>
      <c r="G243" s="56"/>
      <c r="H243" s="58"/>
      <c r="I243" s="56"/>
      <c r="J243" s="56"/>
      <c r="K243" s="56"/>
      <c r="L243" s="58"/>
      <c r="M243" s="56"/>
      <c r="N243" s="56"/>
      <c r="O243" s="56"/>
      <c r="P243" s="56"/>
      <c r="Q243" s="56"/>
      <c r="R243" s="56"/>
      <c r="S243" s="56"/>
      <c r="T243" s="56"/>
    </row>
    <row r="244" spans="1:20">
      <c r="A244" s="56"/>
      <c r="B244" s="56"/>
      <c r="C244" s="56"/>
      <c r="D244" s="56"/>
      <c r="E244" s="56"/>
      <c r="F244" s="56"/>
      <c r="G244" s="56"/>
      <c r="H244" s="58"/>
      <c r="I244" s="56"/>
      <c r="J244" s="56"/>
      <c r="K244" s="56"/>
      <c r="L244" s="58"/>
      <c r="M244" s="56"/>
      <c r="N244" s="56"/>
      <c r="O244" s="56"/>
      <c r="P244" s="56"/>
      <c r="Q244" s="56"/>
      <c r="R244" s="56"/>
      <c r="S244" s="56"/>
      <c r="T244" s="56"/>
    </row>
    <row r="245" spans="1:20">
      <c r="A245" s="56"/>
      <c r="B245" s="56"/>
      <c r="C245" s="56"/>
      <c r="D245" s="56"/>
      <c r="E245" s="56"/>
      <c r="F245" s="56"/>
      <c r="G245" s="56"/>
      <c r="H245" s="58"/>
      <c r="I245" s="56"/>
      <c r="J245" s="56"/>
      <c r="K245" s="56"/>
      <c r="L245" s="58"/>
      <c r="M245" s="56"/>
      <c r="N245" s="56"/>
      <c r="O245" s="56"/>
      <c r="P245" s="56"/>
      <c r="Q245" s="56"/>
      <c r="R245" s="56"/>
      <c r="S245" s="56"/>
      <c r="T245" s="56"/>
    </row>
    <row r="246" spans="1:20">
      <c r="A246" s="56"/>
      <c r="B246" s="56"/>
      <c r="C246" s="56"/>
      <c r="D246" s="56"/>
      <c r="E246" s="56"/>
      <c r="F246" s="56"/>
      <c r="G246" s="56"/>
      <c r="H246" s="58"/>
      <c r="I246" s="56"/>
      <c r="J246" s="56"/>
      <c r="K246" s="56"/>
      <c r="L246" s="58"/>
      <c r="M246" s="56"/>
      <c r="N246" s="56"/>
      <c r="O246" s="56"/>
      <c r="P246" s="56"/>
      <c r="Q246" s="56"/>
      <c r="R246" s="56"/>
      <c r="S246" s="56"/>
      <c r="T246" s="56"/>
    </row>
    <row r="247" spans="1:20">
      <c r="A247" s="56"/>
      <c r="B247" s="56"/>
      <c r="C247" s="56"/>
      <c r="D247" s="56"/>
      <c r="E247" s="56"/>
      <c r="F247" s="56"/>
      <c r="G247" s="56"/>
      <c r="H247" s="58"/>
      <c r="I247" s="56"/>
      <c r="J247" s="56"/>
      <c r="K247" s="56"/>
      <c r="L247" s="58"/>
      <c r="M247" s="56"/>
      <c r="N247" s="56"/>
      <c r="O247" s="56"/>
      <c r="P247" s="56"/>
      <c r="Q247" s="56"/>
      <c r="R247" s="56"/>
      <c r="S247" s="56"/>
      <c r="T247" s="56"/>
    </row>
    <row r="248" spans="1:20">
      <c r="A248" s="56"/>
      <c r="B248" s="56"/>
      <c r="C248" s="56"/>
      <c r="D248" s="56"/>
      <c r="E248" s="56"/>
      <c r="F248" s="56"/>
      <c r="G248" s="56"/>
      <c r="H248" s="58"/>
      <c r="I248" s="56"/>
      <c r="J248" s="56"/>
      <c r="K248" s="56"/>
      <c r="L248" s="58"/>
      <c r="M248" s="56"/>
      <c r="N248" s="56"/>
      <c r="O248" s="56"/>
      <c r="P248" s="56"/>
      <c r="Q248" s="56"/>
      <c r="R248" s="56"/>
      <c r="S248" s="56"/>
      <c r="T248" s="56"/>
    </row>
    <row r="249" spans="1:20">
      <c r="A249" s="56"/>
      <c r="B249" s="56"/>
      <c r="C249" s="56"/>
      <c r="D249" s="56"/>
      <c r="E249" s="56"/>
      <c r="F249" s="56"/>
      <c r="G249" s="56"/>
      <c r="H249" s="58"/>
      <c r="I249" s="56"/>
      <c r="J249" s="56"/>
      <c r="K249" s="56"/>
      <c r="L249" s="58"/>
      <c r="M249" s="56"/>
      <c r="N249" s="56"/>
      <c r="O249" s="56"/>
      <c r="P249" s="56"/>
      <c r="Q249" s="56"/>
      <c r="R249" s="56"/>
      <c r="S249" s="56"/>
      <c r="T249" s="56"/>
    </row>
    <row r="250" spans="1:20">
      <c r="A250" s="56"/>
      <c r="B250" s="56"/>
      <c r="C250" s="56"/>
      <c r="D250" s="56"/>
      <c r="E250" s="56"/>
      <c r="F250" s="56"/>
      <c r="G250" s="56"/>
      <c r="H250" s="58"/>
      <c r="I250" s="56"/>
      <c r="J250" s="56"/>
      <c r="K250" s="56"/>
      <c r="L250" s="58"/>
      <c r="M250" s="56"/>
      <c r="N250" s="56"/>
      <c r="O250" s="56"/>
      <c r="P250" s="56"/>
      <c r="Q250" s="56"/>
      <c r="R250" s="56"/>
      <c r="S250" s="56"/>
      <c r="T250" s="56"/>
    </row>
    <row r="251" spans="1:20">
      <c r="A251" s="56"/>
      <c r="B251" s="56"/>
      <c r="C251" s="56"/>
      <c r="D251" s="56"/>
      <c r="E251" s="56"/>
      <c r="F251" s="56"/>
      <c r="G251" s="56"/>
      <c r="H251" s="58"/>
      <c r="I251" s="56"/>
      <c r="J251" s="56"/>
      <c r="K251" s="56"/>
      <c r="L251" s="58"/>
      <c r="M251" s="56"/>
      <c r="N251" s="56"/>
      <c r="O251" s="56"/>
      <c r="P251" s="56"/>
      <c r="Q251" s="56"/>
      <c r="R251" s="56"/>
      <c r="S251" s="56"/>
      <c r="T251" s="56"/>
    </row>
    <row r="252" spans="1:20">
      <c r="A252" s="56"/>
      <c r="B252" s="56"/>
      <c r="C252" s="56"/>
      <c r="D252" s="56"/>
      <c r="E252" s="56"/>
      <c r="F252" s="56"/>
      <c r="G252" s="56"/>
      <c r="H252" s="58"/>
      <c r="I252" s="56"/>
      <c r="J252" s="56"/>
      <c r="K252" s="56"/>
      <c r="L252" s="58"/>
      <c r="M252" s="56"/>
      <c r="N252" s="56"/>
      <c r="O252" s="56"/>
      <c r="P252" s="56"/>
      <c r="Q252" s="56"/>
      <c r="R252" s="56"/>
      <c r="S252" s="56"/>
      <c r="T252" s="56"/>
    </row>
    <row r="253" spans="1:20">
      <c r="A253" s="56"/>
      <c r="B253" s="56"/>
      <c r="C253" s="56"/>
      <c r="D253" s="56"/>
      <c r="E253" s="56"/>
      <c r="F253" s="56"/>
      <c r="G253" s="56"/>
      <c r="H253" s="58"/>
      <c r="I253" s="56"/>
      <c r="J253" s="56"/>
      <c r="K253" s="56"/>
      <c r="L253" s="58"/>
      <c r="M253" s="56"/>
      <c r="N253" s="56"/>
      <c r="O253" s="56"/>
      <c r="P253" s="56"/>
      <c r="Q253" s="56"/>
      <c r="R253" s="56"/>
      <c r="S253" s="56"/>
      <c r="T253" s="56"/>
    </row>
    <row r="254" spans="1:20">
      <c r="A254" s="56"/>
      <c r="B254" s="56"/>
      <c r="C254" s="56"/>
      <c r="D254" s="56"/>
      <c r="E254" s="56"/>
      <c r="F254" s="56"/>
      <c r="G254" s="56"/>
      <c r="H254" s="58"/>
      <c r="I254" s="56"/>
      <c r="J254" s="56"/>
      <c r="K254" s="56"/>
      <c r="L254" s="58"/>
      <c r="M254" s="56"/>
      <c r="N254" s="56"/>
      <c r="O254" s="56"/>
      <c r="P254" s="56"/>
      <c r="Q254" s="56"/>
      <c r="R254" s="56"/>
      <c r="S254" s="56"/>
      <c r="T254" s="56"/>
    </row>
    <row r="255" spans="1:20">
      <c r="A255" s="56"/>
      <c r="B255" s="56"/>
      <c r="C255" s="56"/>
      <c r="D255" s="56"/>
      <c r="E255" s="56"/>
      <c r="F255" s="56"/>
      <c r="G255" s="56"/>
      <c r="H255" s="58"/>
      <c r="I255" s="56"/>
      <c r="J255" s="56"/>
      <c r="K255" s="56"/>
      <c r="L255" s="58"/>
      <c r="M255" s="56"/>
      <c r="N255" s="56"/>
      <c r="O255" s="56"/>
      <c r="P255" s="56"/>
      <c r="Q255" s="56"/>
      <c r="R255" s="56"/>
      <c r="S255" s="56"/>
      <c r="T255" s="56"/>
    </row>
    <row r="256" spans="1:20">
      <c r="A256" s="56"/>
      <c r="B256" s="56"/>
      <c r="C256" s="56"/>
      <c r="D256" s="56"/>
      <c r="E256" s="56"/>
      <c r="F256" s="56"/>
      <c r="G256" s="56"/>
      <c r="H256" s="58"/>
      <c r="I256" s="56"/>
      <c r="J256" s="56"/>
      <c r="K256" s="56"/>
      <c r="L256" s="58"/>
      <c r="M256" s="56"/>
      <c r="N256" s="56"/>
      <c r="O256" s="56"/>
      <c r="P256" s="56"/>
      <c r="Q256" s="56"/>
      <c r="R256" s="56"/>
      <c r="S256" s="56"/>
      <c r="T256" s="56"/>
    </row>
    <row r="257" spans="1:20">
      <c r="A257" s="56"/>
      <c r="B257" s="56"/>
      <c r="C257" s="56"/>
      <c r="D257" s="56"/>
      <c r="E257" s="56"/>
      <c r="F257" s="56"/>
      <c r="G257" s="56"/>
      <c r="H257" s="58"/>
      <c r="I257" s="56"/>
      <c r="J257" s="56"/>
      <c r="K257" s="56"/>
      <c r="L257" s="58"/>
      <c r="M257" s="56"/>
      <c r="N257" s="56"/>
      <c r="O257" s="56"/>
      <c r="P257" s="56"/>
      <c r="Q257" s="56"/>
      <c r="R257" s="56"/>
      <c r="S257" s="56"/>
      <c r="T257" s="56"/>
    </row>
    <row r="258" spans="1:20">
      <c r="A258" s="56"/>
      <c r="B258" s="56"/>
      <c r="C258" s="56"/>
      <c r="D258" s="56"/>
      <c r="E258" s="56"/>
      <c r="F258" s="56"/>
      <c r="G258" s="56"/>
      <c r="H258" s="58"/>
      <c r="I258" s="56"/>
      <c r="J258" s="56"/>
      <c r="K258" s="56"/>
      <c r="L258" s="58"/>
      <c r="M258" s="56"/>
      <c r="N258" s="56"/>
      <c r="O258" s="56"/>
      <c r="P258" s="56"/>
      <c r="Q258" s="56"/>
      <c r="R258" s="56"/>
      <c r="S258" s="56"/>
      <c r="T258" s="56"/>
    </row>
    <row r="259" spans="1:20">
      <c r="A259" s="56"/>
      <c r="B259" s="56"/>
      <c r="C259" s="56"/>
      <c r="D259" s="56"/>
      <c r="E259" s="56"/>
      <c r="F259" s="56"/>
      <c r="G259" s="56"/>
      <c r="H259" s="58"/>
      <c r="I259" s="56"/>
      <c r="J259" s="56"/>
      <c r="K259" s="56"/>
      <c r="L259" s="58"/>
      <c r="M259" s="56"/>
      <c r="N259" s="56"/>
      <c r="O259" s="56"/>
      <c r="P259" s="56"/>
      <c r="Q259" s="56"/>
      <c r="R259" s="56"/>
      <c r="S259" s="56"/>
      <c r="T259" s="56"/>
    </row>
    <row r="260" spans="1:20">
      <c r="A260" s="56"/>
      <c r="B260" s="56"/>
      <c r="C260" s="56"/>
      <c r="D260" s="56"/>
      <c r="E260" s="56"/>
      <c r="F260" s="56"/>
      <c r="G260" s="56"/>
      <c r="H260" s="58"/>
      <c r="I260" s="56"/>
      <c r="J260" s="56"/>
      <c r="K260" s="56"/>
      <c r="L260" s="58"/>
      <c r="M260" s="56"/>
      <c r="N260" s="56"/>
      <c r="O260" s="56"/>
      <c r="P260" s="56"/>
      <c r="Q260" s="56"/>
      <c r="R260" s="56"/>
      <c r="S260" s="56"/>
      <c r="T260" s="56"/>
    </row>
    <row r="261" spans="1:20">
      <c r="A261" s="56"/>
      <c r="B261" s="56"/>
      <c r="C261" s="56"/>
      <c r="D261" s="56"/>
      <c r="E261" s="56"/>
      <c r="F261" s="56"/>
      <c r="G261" s="56"/>
      <c r="H261" s="58"/>
      <c r="I261" s="56"/>
      <c r="J261" s="56"/>
      <c r="K261" s="56"/>
      <c r="L261" s="58"/>
      <c r="M261" s="56"/>
      <c r="N261" s="56"/>
      <c r="O261" s="56"/>
      <c r="P261" s="56"/>
      <c r="Q261" s="56"/>
      <c r="R261" s="56"/>
      <c r="S261" s="56"/>
      <c r="T261" s="56"/>
    </row>
    <row r="262" spans="1:20">
      <c r="A262" s="56"/>
      <c r="B262" s="56"/>
      <c r="C262" s="56"/>
      <c r="D262" s="56"/>
      <c r="E262" s="56"/>
      <c r="F262" s="56"/>
      <c r="G262" s="56"/>
      <c r="H262" s="58"/>
      <c r="I262" s="56"/>
      <c r="J262" s="56"/>
      <c r="K262" s="56"/>
      <c r="L262" s="58"/>
      <c r="M262" s="56"/>
      <c r="N262" s="56"/>
      <c r="O262" s="56"/>
      <c r="P262" s="56"/>
      <c r="Q262" s="56"/>
      <c r="R262" s="56"/>
      <c r="S262" s="56"/>
      <c r="T262" s="56"/>
    </row>
    <row r="263" spans="1:20">
      <c r="A263" s="56"/>
      <c r="B263" s="56"/>
      <c r="C263" s="56"/>
      <c r="D263" s="56"/>
      <c r="E263" s="56"/>
      <c r="F263" s="56"/>
      <c r="G263" s="56"/>
      <c r="H263" s="58"/>
      <c r="I263" s="56"/>
      <c r="J263" s="56"/>
      <c r="K263" s="56"/>
      <c r="L263" s="58"/>
      <c r="M263" s="56"/>
      <c r="N263" s="56"/>
      <c r="O263" s="56"/>
      <c r="P263" s="56"/>
      <c r="Q263" s="56"/>
      <c r="R263" s="56"/>
      <c r="S263" s="56"/>
      <c r="T263" s="56"/>
    </row>
    <row r="264" spans="1:20">
      <c r="A264" s="56"/>
      <c r="B264" s="56"/>
      <c r="C264" s="56"/>
      <c r="D264" s="56"/>
      <c r="E264" s="56"/>
      <c r="F264" s="56"/>
      <c r="G264" s="56"/>
      <c r="H264" s="58"/>
      <c r="I264" s="56"/>
      <c r="J264" s="56"/>
      <c r="K264" s="56"/>
      <c r="L264" s="58"/>
      <c r="M264" s="56"/>
      <c r="N264" s="56"/>
      <c r="O264" s="56"/>
      <c r="P264" s="56"/>
      <c r="Q264" s="56"/>
      <c r="R264" s="56"/>
      <c r="S264" s="56"/>
      <c r="T264" s="56"/>
    </row>
    <row r="265" spans="1:20">
      <c r="A265" s="56"/>
      <c r="B265" s="56"/>
      <c r="C265" s="56"/>
      <c r="D265" s="56"/>
      <c r="E265" s="56"/>
      <c r="F265" s="56"/>
      <c r="G265" s="56"/>
      <c r="H265" s="58"/>
      <c r="I265" s="56"/>
      <c r="J265" s="56"/>
      <c r="K265" s="56"/>
      <c r="L265" s="58"/>
      <c r="M265" s="56"/>
      <c r="N265" s="56"/>
      <c r="O265" s="56"/>
      <c r="P265" s="56"/>
      <c r="Q265" s="56"/>
      <c r="R265" s="56"/>
      <c r="S265" s="56"/>
      <c r="T265" s="56"/>
    </row>
    <row r="266" spans="1:20">
      <c r="A266" s="56"/>
      <c r="B266" s="56"/>
      <c r="C266" s="56"/>
      <c r="D266" s="56"/>
      <c r="E266" s="56"/>
      <c r="F266" s="56"/>
      <c r="G266" s="56"/>
      <c r="H266" s="58"/>
      <c r="I266" s="56"/>
      <c r="J266" s="56"/>
      <c r="K266" s="56"/>
      <c r="L266" s="58"/>
      <c r="M266" s="56"/>
      <c r="N266" s="56"/>
      <c r="O266" s="56"/>
      <c r="P266" s="56"/>
      <c r="Q266" s="56"/>
      <c r="R266" s="56"/>
      <c r="S266" s="56"/>
      <c r="T266" s="56"/>
    </row>
    <row r="267" spans="1:20">
      <c r="A267" s="56"/>
      <c r="B267" s="56"/>
      <c r="C267" s="56"/>
      <c r="D267" s="56"/>
      <c r="E267" s="56"/>
      <c r="F267" s="56"/>
      <c r="G267" s="56"/>
      <c r="H267" s="58"/>
      <c r="I267" s="56"/>
      <c r="J267" s="56"/>
      <c r="K267" s="56"/>
      <c r="L267" s="58"/>
      <c r="M267" s="56"/>
      <c r="N267" s="56"/>
      <c r="O267" s="56"/>
      <c r="P267" s="56"/>
      <c r="Q267" s="56"/>
      <c r="R267" s="56"/>
      <c r="S267" s="56"/>
      <c r="T267" s="56"/>
    </row>
    <row r="268" spans="1:20">
      <c r="A268" s="56"/>
      <c r="B268" s="56"/>
      <c r="C268" s="56"/>
      <c r="D268" s="56"/>
      <c r="E268" s="56"/>
      <c r="F268" s="56"/>
      <c r="G268" s="56"/>
      <c r="H268" s="58"/>
      <c r="I268" s="56"/>
      <c r="J268" s="56"/>
      <c r="K268" s="56"/>
      <c r="L268" s="58"/>
      <c r="M268" s="56"/>
      <c r="N268" s="56"/>
      <c r="O268" s="56"/>
      <c r="P268" s="56"/>
      <c r="Q268" s="56"/>
      <c r="R268" s="56"/>
      <c r="S268" s="56"/>
      <c r="T268" s="56"/>
    </row>
    <row r="269" spans="1:20">
      <c r="A269" s="56"/>
      <c r="B269" s="56"/>
      <c r="C269" s="56"/>
      <c r="D269" s="56"/>
      <c r="E269" s="56"/>
      <c r="F269" s="56"/>
      <c r="G269" s="56"/>
      <c r="H269" s="58"/>
      <c r="I269" s="56"/>
      <c r="J269" s="56"/>
      <c r="K269" s="56"/>
      <c r="L269" s="58"/>
      <c r="M269" s="56"/>
      <c r="N269" s="56"/>
      <c r="O269" s="56"/>
      <c r="P269" s="56"/>
      <c r="Q269" s="56"/>
      <c r="R269" s="56"/>
      <c r="S269" s="56"/>
      <c r="T269" s="56"/>
    </row>
    <row r="270" spans="1:20">
      <c r="A270" s="56"/>
      <c r="B270" s="56"/>
      <c r="C270" s="56"/>
      <c r="D270" s="56"/>
      <c r="E270" s="56"/>
      <c r="F270" s="56"/>
      <c r="G270" s="56"/>
      <c r="H270" s="58"/>
      <c r="I270" s="56"/>
      <c r="J270" s="56"/>
      <c r="K270" s="56"/>
      <c r="L270" s="58"/>
      <c r="M270" s="56"/>
      <c r="N270" s="56"/>
      <c r="O270" s="56"/>
      <c r="P270" s="56"/>
      <c r="Q270" s="56"/>
      <c r="R270" s="56"/>
      <c r="S270" s="56"/>
      <c r="T270" s="56"/>
    </row>
    <row r="271" spans="1:20">
      <c r="A271" s="56"/>
      <c r="B271" s="56"/>
      <c r="C271" s="56"/>
      <c r="D271" s="56"/>
      <c r="E271" s="56"/>
      <c r="F271" s="56"/>
      <c r="G271" s="56"/>
      <c r="H271" s="58"/>
      <c r="I271" s="56"/>
      <c r="J271" s="56"/>
      <c r="K271" s="56"/>
      <c r="L271" s="58"/>
      <c r="M271" s="56"/>
      <c r="N271" s="56"/>
      <c r="O271" s="56"/>
      <c r="P271" s="56"/>
      <c r="Q271" s="56"/>
      <c r="R271" s="56"/>
      <c r="S271" s="56"/>
      <c r="T271" s="56"/>
    </row>
    <row r="272" spans="1:20">
      <c r="A272" s="56"/>
      <c r="B272" s="56"/>
      <c r="C272" s="56"/>
      <c r="D272" s="56"/>
      <c r="E272" s="56"/>
      <c r="F272" s="56"/>
      <c r="G272" s="56"/>
      <c r="H272" s="58"/>
      <c r="I272" s="56"/>
      <c r="J272" s="56"/>
      <c r="K272" s="56"/>
      <c r="L272" s="58"/>
      <c r="M272" s="56"/>
      <c r="N272" s="56"/>
      <c r="O272" s="56"/>
      <c r="P272" s="56"/>
      <c r="Q272" s="56"/>
      <c r="R272" s="56"/>
      <c r="S272" s="56"/>
      <c r="T272" s="56"/>
    </row>
    <row r="273" spans="1:20">
      <c r="A273" s="56"/>
      <c r="B273" s="56"/>
      <c r="C273" s="56"/>
      <c r="D273" s="56"/>
      <c r="E273" s="56"/>
      <c r="F273" s="56"/>
      <c r="G273" s="56"/>
      <c r="H273" s="58"/>
      <c r="I273" s="56"/>
      <c r="J273" s="56"/>
      <c r="K273" s="56"/>
      <c r="L273" s="58"/>
      <c r="M273" s="56"/>
      <c r="N273" s="56"/>
      <c r="O273" s="56"/>
      <c r="P273" s="56"/>
      <c r="Q273" s="56"/>
      <c r="R273" s="56"/>
      <c r="S273" s="56"/>
      <c r="T273" s="56"/>
    </row>
    <row r="274" spans="1:20">
      <c r="A274" s="56"/>
      <c r="B274" s="56"/>
      <c r="C274" s="56"/>
      <c r="D274" s="56"/>
      <c r="E274" s="56"/>
      <c r="F274" s="56"/>
      <c r="G274" s="56"/>
      <c r="H274" s="58"/>
      <c r="I274" s="56"/>
      <c r="J274" s="56"/>
      <c r="K274" s="56"/>
      <c r="L274" s="58"/>
      <c r="M274" s="56"/>
      <c r="N274" s="56"/>
      <c r="O274" s="56"/>
      <c r="P274" s="56"/>
      <c r="Q274" s="56"/>
      <c r="R274" s="56"/>
      <c r="S274" s="56"/>
      <c r="T274" s="56"/>
    </row>
    <row r="275" spans="1:20">
      <c r="A275" s="56"/>
      <c r="B275" s="56"/>
      <c r="C275" s="56"/>
      <c r="D275" s="56"/>
      <c r="E275" s="56"/>
      <c r="F275" s="56"/>
      <c r="G275" s="56"/>
      <c r="H275" s="58"/>
      <c r="I275" s="56"/>
      <c r="J275" s="56"/>
      <c r="K275" s="56"/>
      <c r="L275" s="58"/>
      <c r="M275" s="56"/>
      <c r="N275" s="56"/>
      <c r="O275" s="56"/>
      <c r="P275" s="56"/>
      <c r="Q275" s="56"/>
      <c r="R275" s="56"/>
      <c r="S275" s="56"/>
      <c r="T275" s="56"/>
    </row>
    <row r="276" spans="1:20">
      <c r="A276" s="56"/>
      <c r="B276" s="56"/>
      <c r="C276" s="56"/>
      <c r="D276" s="56"/>
      <c r="E276" s="56"/>
      <c r="F276" s="56"/>
      <c r="G276" s="56"/>
      <c r="H276" s="58"/>
      <c r="I276" s="56"/>
      <c r="J276" s="56"/>
      <c r="K276" s="56"/>
      <c r="L276" s="58"/>
      <c r="M276" s="56"/>
      <c r="N276" s="56"/>
      <c r="O276" s="56"/>
      <c r="P276" s="56"/>
      <c r="Q276" s="56"/>
      <c r="R276" s="56"/>
      <c r="S276" s="56"/>
      <c r="T276" s="56"/>
    </row>
    <row r="277" spans="1:20">
      <c r="A277" s="56"/>
      <c r="B277" s="56"/>
      <c r="C277" s="56"/>
      <c r="D277" s="56"/>
      <c r="E277" s="56"/>
      <c r="F277" s="56"/>
      <c r="G277" s="56"/>
      <c r="H277" s="58"/>
      <c r="I277" s="56"/>
      <c r="J277" s="56"/>
      <c r="K277" s="56"/>
      <c r="L277" s="58"/>
      <c r="M277" s="56"/>
      <c r="N277" s="56"/>
      <c r="O277" s="56"/>
      <c r="P277" s="56"/>
      <c r="Q277" s="56"/>
      <c r="R277" s="56"/>
      <c r="S277" s="56"/>
      <c r="T277" s="56"/>
    </row>
    <row r="278" spans="1:20">
      <c r="A278" s="56"/>
      <c r="B278" s="56"/>
      <c r="C278" s="56"/>
      <c r="D278" s="56"/>
      <c r="E278" s="56"/>
      <c r="F278" s="56"/>
      <c r="G278" s="56"/>
      <c r="H278" s="58"/>
      <c r="I278" s="56"/>
      <c r="J278" s="56"/>
      <c r="K278" s="56"/>
      <c r="L278" s="58"/>
      <c r="M278" s="56"/>
      <c r="N278" s="56"/>
      <c r="O278" s="56"/>
      <c r="P278" s="56"/>
      <c r="Q278" s="56"/>
      <c r="R278" s="56"/>
      <c r="S278" s="56"/>
      <c r="T278" s="56"/>
    </row>
    <row r="279" spans="1:20">
      <c r="A279" s="56"/>
      <c r="B279" s="56"/>
      <c r="C279" s="56"/>
      <c r="D279" s="56"/>
      <c r="E279" s="56"/>
      <c r="F279" s="56"/>
      <c r="G279" s="56"/>
      <c r="H279" s="58"/>
      <c r="I279" s="56"/>
      <c r="J279" s="56"/>
      <c r="K279" s="56"/>
      <c r="L279" s="58"/>
      <c r="M279" s="56"/>
      <c r="N279" s="56"/>
      <c r="O279" s="56"/>
      <c r="P279" s="56"/>
      <c r="Q279" s="56"/>
      <c r="R279" s="56"/>
      <c r="S279" s="56"/>
      <c r="T279" s="56"/>
    </row>
    <row r="280" spans="1:20">
      <c r="A280" s="56"/>
      <c r="B280" s="56"/>
      <c r="C280" s="56"/>
      <c r="D280" s="56"/>
      <c r="E280" s="56"/>
      <c r="F280" s="56"/>
      <c r="G280" s="56"/>
      <c r="H280" s="58"/>
      <c r="I280" s="56"/>
      <c r="J280" s="56"/>
      <c r="K280" s="56"/>
      <c r="L280" s="58"/>
      <c r="M280" s="56"/>
      <c r="N280" s="56"/>
      <c r="O280" s="56"/>
      <c r="P280" s="56"/>
      <c r="Q280" s="56"/>
      <c r="R280" s="56"/>
      <c r="S280" s="56"/>
      <c r="T280" s="56"/>
    </row>
    <row r="281" spans="1:20">
      <c r="A281" s="56"/>
      <c r="B281" s="56"/>
      <c r="C281" s="56"/>
      <c r="D281" s="56"/>
      <c r="E281" s="56"/>
      <c r="F281" s="56"/>
      <c r="G281" s="56"/>
      <c r="H281" s="58"/>
      <c r="I281" s="56"/>
      <c r="J281" s="56"/>
      <c r="K281" s="56"/>
      <c r="L281" s="58"/>
      <c r="M281" s="56"/>
      <c r="N281" s="56"/>
      <c r="O281" s="56"/>
      <c r="P281" s="56"/>
      <c r="Q281" s="56"/>
      <c r="R281" s="56"/>
      <c r="S281" s="56"/>
      <c r="T281" s="56"/>
    </row>
    <row r="282" spans="1:20">
      <c r="A282" s="56"/>
      <c r="B282" s="56"/>
      <c r="C282" s="56"/>
      <c r="D282" s="56"/>
      <c r="E282" s="56"/>
      <c r="F282" s="56"/>
      <c r="G282" s="56"/>
      <c r="H282" s="58"/>
      <c r="I282" s="56"/>
      <c r="J282" s="56"/>
      <c r="K282" s="56"/>
      <c r="L282" s="58"/>
      <c r="M282" s="56"/>
      <c r="N282" s="56"/>
      <c r="O282" s="56"/>
      <c r="P282" s="56"/>
      <c r="Q282" s="56"/>
      <c r="R282" s="56"/>
      <c r="S282" s="56"/>
      <c r="T282" s="56"/>
    </row>
    <row r="283" spans="1:20">
      <c r="A283" s="56"/>
      <c r="B283" s="56"/>
      <c r="C283" s="56"/>
      <c r="D283" s="56"/>
      <c r="E283" s="56"/>
      <c r="F283" s="56"/>
      <c r="G283" s="56"/>
      <c r="H283" s="58"/>
      <c r="I283" s="56"/>
      <c r="J283" s="56"/>
      <c r="K283" s="56"/>
      <c r="L283" s="58"/>
      <c r="M283" s="56"/>
      <c r="N283" s="56"/>
      <c r="O283" s="56"/>
      <c r="P283" s="56"/>
      <c r="Q283" s="56"/>
      <c r="R283" s="56"/>
      <c r="S283" s="56"/>
      <c r="T283" s="56"/>
    </row>
    <row r="284" spans="1:20">
      <c r="A284" s="56"/>
      <c r="B284" s="56"/>
      <c r="C284" s="56"/>
      <c r="D284" s="56"/>
      <c r="E284" s="56"/>
      <c r="F284" s="56"/>
      <c r="G284" s="56"/>
      <c r="H284" s="58"/>
      <c r="I284" s="56"/>
      <c r="J284" s="56"/>
      <c r="K284" s="56"/>
      <c r="L284" s="58"/>
      <c r="M284" s="56"/>
      <c r="N284" s="56"/>
      <c r="O284" s="56"/>
      <c r="P284" s="56"/>
      <c r="Q284" s="56"/>
      <c r="R284" s="56"/>
      <c r="S284" s="56"/>
      <c r="T284" s="56"/>
    </row>
    <row r="285" spans="1:20">
      <c r="A285" s="56"/>
      <c r="B285" s="56"/>
      <c r="C285" s="56"/>
      <c r="D285" s="56"/>
      <c r="E285" s="56"/>
      <c r="F285" s="56"/>
      <c r="G285" s="56"/>
      <c r="H285" s="58"/>
      <c r="I285" s="56"/>
      <c r="J285" s="56"/>
      <c r="K285" s="56"/>
      <c r="L285" s="58"/>
      <c r="M285" s="56"/>
      <c r="N285" s="56"/>
      <c r="O285" s="56"/>
      <c r="P285" s="56"/>
      <c r="Q285" s="56"/>
      <c r="R285" s="56"/>
      <c r="S285" s="56"/>
      <c r="T285" s="56"/>
    </row>
    <row r="286" spans="1:20">
      <c r="A286" s="56"/>
      <c r="B286" s="56"/>
      <c r="C286" s="56"/>
      <c r="D286" s="56"/>
      <c r="E286" s="56"/>
      <c r="F286" s="56"/>
      <c r="G286" s="56"/>
      <c r="H286" s="58"/>
      <c r="I286" s="56"/>
      <c r="J286" s="56"/>
      <c r="K286" s="56"/>
      <c r="L286" s="58"/>
      <c r="M286" s="56"/>
      <c r="N286" s="56"/>
      <c r="O286" s="56"/>
      <c r="P286" s="56"/>
      <c r="Q286" s="56"/>
      <c r="R286" s="56"/>
      <c r="S286" s="56"/>
      <c r="T286" s="56"/>
    </row>
    <row r="287" spans="1:20">
      <c r="A287" s="56"/>
      <c r="B287" s="56"/>
      <c r="C287" s="56"/>
      <c r="D287" s="56"/>
      <c r="E287" s="56"/>
      <c r="F287" s="56"/>
      <c r="G287" s="56"/>
      <c r="H287" s="58"/>
      <c r="I287" s="56"/>
      <c r="J287" s="56"/>
      <c r="K287" s="56"/>
      <c r="L287" s="58"/>
      <c r="M287" s="56"/>
      <c r="N287" s="56"/>
      <c r="O287" s="56"/>
      <c r="P287" s="56"/>
      <c r="Q287" s="56"/>
      <c r="R287" s="56"/>
      <c r="S287" s="56"/>
      <c r="T287" s="56"/>
    </row>
    <row r="288" spans="1:20">
      <c r="A288" s="56"/>
      <c r="B288" s="56"/>
      <c r="C288" s="56"/>
      <c r="D288" s="56"/>
      <c r="E288" s="56"/>
      <c r="F288" s="56"/>
      <c r="G288" s="56"/>
      <c r="H288" s="58"/>
      <c r="I288" s="56"/>
      <c r="J288" s="56"/>
      <c r="K288" s="56"/>
      <c r="L288" s="58"/>
      <c r="M288" s="56"/>
      <c r="N288" s="56"/>
      <c r="O288" s="56"/>
      <c r="P288" s="56"/>
      <c r="Q288" s="56"/>
      <c r="R288" s="56"/>
      <c r="S288" s="56"/>
      <c r="T288" s="56"/>
    </row>
    <row r="289" spans="1:20">
      <c r="A289" s="56"/>
      <c r="B289" s="56"/>
      <c r="C289" s="56"/>
      <c r="D289" s="56"/>
      <c r="E289" s="56"/>
      <c r="F289" s="56"/>
      <c r="G289" s="56"/>
      <c r="H289" s="58"/>
      <c r="I289" s="56"/>
      <c r="J289" s="56"/>
      <c r="K289" s="56"/>
      <c r="L289" s="58"/>
      <c r="M289" s="56"/>
      <c r="N289" s="56"/>
      <c r="O289" s="56"/>
      <c r="P289" s="56"/>
      <c r="Q289" s="56"/>
      <c r="R289" s="56"/>
      <c r="S289" s="56"/>
      <c r="T289" s="56"/>
    </row>
    <row r="290" spans="1:20">
      <c r="A290" s="56"/>
      <c r="B290" s="56"/>
      <c r="C290" s="56"/>
      <c r="D290" s="56"/>
      <c r="E290" s="56"/>
      <c r="F290" s="56"/>
      <c r="G290" s="56"/>
      <c r="H290" s="58"/>
      <c r="I290" s="56"/>
      <c r="J290" s="56"/>
      <c r="K290" s="56"/>
      <c r="L290" s="58"/>
      <c r="M290" s="56"/>
      <c r="N290" s="56"/>
      <c r="O290" s="56"/>
      <c r="P290" s="56"/>
      <c r="Q290" s="56"/>
      <c r="R290" s="56"/>
      <c r="S290" s="56"/>
      <c r="T290" s="56"/>
    </row>
    <row r="291" spans="1:20">
      <c r="A291" s="56"/>
      <c r="B291" s="56"/>
      <c r="C291" s="56"/>
      <c r="D291" s="56"/>
      <c r="E291" s="56"/>
      <c r="F291" s="56"/>
      <c r="G291" s="56"/>
      <c r="H291" s="58"/>
      <c r="I291" s="56"/>
      <c r="J291" s="56"/>
      <c r="K291" s="56"/>
      <c r="L291" s="58"/>
      <c r="M291" s="56"/>
      <c r="N291" s="56"/>
      <c r="O291" s="56"/>
      <c r="P291" s="56"/>
      <c r="Q291" s="56"/>
      <c r="R291" s="56"/>
      <c r="S291" s="56"/>
      <c r="T291" s="56"/>
    </row>
    <row r="292" spans="1:20">
      <c r="A292" s="56"/>
      <c r="B292" s="56"/>
      <c r="C292" s="56"/>
      <c r="D292" s="56"/>
      <c r="E292" s="56"/>
      <c r="F292" s="56"/>
      <c r="G292" s="56"/>
      <c r="H292" s="58"/>
      <c r="I292" s="56"/>
      <c r="J292" s="56"/>
      <c r="K292" s="56"/>
      <c r="L292" s="58"/>
      <c r="M292" s="56"/>
      <c r="N292" s="56"/>
      <c r="O292" s="56"/>
      <c r="P292" s="56"/>
      <c r="Q292" s="56"/>
      <c r="R292" s="56"/>
      <c r="S292" s="56"/>
      <c r="T292" s="56"/>
    </row>
    <row r="293" spans="1:20">
      <c r="A293" s="56"/>
      <c r="B293" s="56"/>
      <c r="C293" s="56"/>
      <c r="D293" s="56"/>
      <c r="E293" s="56"/>
      <c r="F293" s="56"/>
      <c r="G293" s="56"/>
      <c r="H293" s="58"/>
      <c r="I293" s="56"/>
      <c r="J293" s="56"/>
      <c r="K293" s="56"/>
      <c r="L293" s="58"/>
      <c r="M293" s="56"/>
      <c r="N293" s="56"/>
      <c r="O293" s="56"/>
      <c r="P293" s="56"/>
      <c r="Q293" s="56"/>
      <c r="R293" s="56"/>
      <c r="S293" s="56"/>
      <c r="T293" s="56"/>
    </row>
    <row r="294" spans="1:20">
      <c r="A294" s="56"/>
      <c r="B294" s="56"/>
      <c r="C294" s="56"/>
      <c r="D294" s="56"/>
      <c r="E294" s="56"/>
      <c r="F294" s="56"/>
      <c r="G294" s="56"/>
      <c r="H294" s="58"/>
      <c r="I294" s="56"/>
      <c r="J294" s="56"/>
      <c r="K294" s="56"/>
      <c r="L294" s="58"/>
      <c r="M294" s="56"/>
      <c r="N294" s="56"/>
      <c r="O294" s="56"/>
      <c r="P294" s="56"/>
      <c r="Q294" s="56"/>
      <c r="R294" s="56"/>
      <c r="S294" s="56"/>
      <c r="T294" s="56"/>
    </row>
    <row r="295" spans="1:20">
      <c r="A295" s="56"/>
      <c r="B295" s="56"/>
      <c r="C295" s="56"/>
      <c r="D295" s="56"/>
      <c r="E295" s="56"/>
      <c r="F295" s="56"/>
      <c r="G295" s="56"/>
      <c r="H295" s="58"/>
      <c r="I295" s="56"/>
      <c r="J295" s="56"/>
      <c r="K295" s="56"/>
      <c r="L295" s="58"/>
      <c r="M295" s="56"/>
      <c r="N295" s="56"/>
      <c r="O295" s="56"/>
      <c r="P295" s="56"/>
      <c r="Q295" s="56"/>
      <c r="R295" s="56"/>
      <c r="S295" s="56"/>
      <c r="T295" s="56"/>
    </row>
    <row r="296" spans="1:20">
      <c r="A296" s="56"/>
      <c r="B296" s="56"/>
      <c r="C296" s="56"/>
      <c r="D296" s="56"/>
      <c r="E296" s="56"/>
      <c r="F296" s="56"/>
      <c r="G296" s="56"/>
      <c r="H296" s="58"/>
      <c r="I296" s="56"/>
      <c r="J296" s="56"/>
      <c r="K296" s="56"/>
      <c r="L296" s="58"/>
      <c r="M296" s="56"/>
      <c r="N296" s="56"/>
      <c r="O296" s="56"/>
      <c r="P296" s="56"/>
      <c r="Q296" s="56"/>
      <c r="R296" s="56"/>
      <c r="S296" s="56"/>
      <c r="T296" s="56"/>
    </row>
    <row r="297" spans="1:20">
      <c r="A297" s="56"/>
      <c r="B297" s="56"/>
      <c r="C297" s="56"/>
      <c r="D297" s="56"/>
      <c r="E297" s="56"/>
      <c r="F297" s="56"/>
      <c r="G297" s="56"/>
      <c r="H297" s="58"/>
      <c r="I297" s="56"/>
      <c r="J297" s="56"/>
      <c r="K297" s="56"/>
      <c r="L297" s="58"/>
      <c r="M297" s="56"/>
      <c r="N297" s="56"/>
      <c r="O297" s="56"/>
      <c r="P297" s="56"/>
      <c r="Q297" s="56"/>
      <c r="R297" s="56"/>
      <c r="S297" s="56"/>
      <c r="T297" s="56"/>
    </row>
    <row r="298" spans="1:20">
      <c r="A298" s="56"/>
      <c r="B298" s="56"/>
      <c r="C298" s="56"/>
      <c r="D298" s="56"/>
      <c r="E298" s="56"/>
      <c r="F298" s="56"/>
      <c r="G298" s="56"/>
      <c r="H298" s="58"/>
      <c r="I298" s="56"/>
      <c r="J298" s="56"/>
      <c r="K298" s="56"/>
      <c r="L298" s="58"/>
      <c r="M298" s="56"/>
      <c r="N298" s="56"/>
      <c r="O298" s="56"/>
      <c r="P298" s="56"/>
      <c r="Q298" s="56"/>
      <c r="R298" s="56"/>
      <c r="S298" s="56"/>
      <c r="T298" s="56"/>
    </row>
    <row r="299" spans="1:20">
      <c r="A299" s="56"/>
      <c r="B299" s="56"/>
      <c r="C299" s="56"/>
      <c r="D299" s="56"/>
      <c r="E299" s="56"/>
      <c r="F299" s="56"/>
      <c r="G299" s="56"/>
      <c r="H299" s="58"/>
      <c r="I299" s="56"/>
      <c r="J299" s="56"/>
      <c r="K299" s="56"/>
      <c r="L299" s="58"/>
      <c r="M299" s="56"/>
      <c r="N299" s="56"/>
      <c r="O299" s="56"/>
      <c r="P299" s="56"/>
      <c r="Q299" s="56"/>
      <c r="R299" s="56"/>
      <c r="S299" s="56"/>
      <c r="T299" s="56"/>
    </row>
    <row r="300" spans="1:20">
      <c r="A300" s="56"/>
      <c r="B300" s="56"/>
      <c r="C300" s="56"/>
      <c r="D300" s="56"/>
      <c r="E300" s="56"/>
      <c r="F300" s="56"/>
      <c r="G300" s="56"/>
      <c r="H300" s="58"/>
      <c r="I300" s="56"/>
      <c r="J300" s="56"/>
      <c r="K300" s="56"/>
      <c r="L300" s="58"/>
      <c r="M300" s="56"/>
      <c r="N300" s="56"/>
      <c r="O300" s="56"/>
      <c r="P300" s="56"/>
      <c r="Q300" s="56"/>
      <c r="R300" s="56"/>
      <c r="S300" s="56"/>
      <c r="T300" s="56"/>
    </row>
    <row r="301" spans="1:20">
      <c r="A301" s="56"/>
      <c r="B301" s="56"/>
      <c r="C301" s="56"/>
      <c r="D301" s="56"/>
      <c r="E301" s="56"/>
      <c r="F301" s="56"/>
      <c r="G301" s="56"/>
      <c r="H301" s="58"/>
      <c r="I301" s="56"/>
      <c r="J301" s="56"/>
      <c r="K301" s="56"/>
      <c r="L301" s="58"/>
      <c r="M301" s="56"/>
      <c r="N301" s="56"/>
      <c r="O301" s="56"/>
      <c r="P301" s="56"/>
      <c r="Q301" s="56"/>
      <c r="R301" s="56"/>
      <c r="S301" s="56"/>
      <c r="T301" s="56"/>
    </row>
    <row r="302" spans="1:20">
      <c r="A302" s="56"/>
      <c r="B302" s="56"/>
      <c r="C302" s="56"/>
      <c r="D302" s="56"/>
      <c r="E302" s="56"/>
      <c r="F302" s="56"/>
      <c r="G302" s="56"/>
      <c r="H302" s="58"/>
      <c r="I302" s="56"/>
      <c r="J302" s="56"/>
      <c r="K302" s="56"/>
      <c r="L302" s="58"/>
      <c r="M302" s="56"/>
      <c r="N302" s="56"/>
      <c r="O302" s="56"/>
      <c r="P302" s="56"/>
      <c r="Q302" s="56"/>
      <c r="R302" s="56"/>
      <c r="S302" s="56"/>
      <c r="T302" s="56"/>
    </row>
    <row r="303" spans="1:20">
      <c r="A303" s="56"/>
      <c r="B303" s="56"/>
      <c r="C303" s="56"/>
      <c r="D303" s="56"/>
      <c r="E303" s="56"/>
      <c r="F303" s="56"/>
      <c r="G303" s="56"/>
      <c r="H303" s="58"/>
      <c r="I303" s="56"/>
      <c r="J303" s="56"/>
      <c r="K303" s="56"/>
      <c r="L303" s="58"/>
      <c r="M303" s="56"/>
      <c r="N303" s="56"/>
      <c r="O303" s="56"/>
      <c r="P303" s="56"/>
      <c r="Q303" s="56"/>
      <c r="R303" s="56"/>
      <c r="S303" s="56"/>
      <c r="T303" s="56"/>
    </row>
    <row r="304" spans="1:20">
      <c r="A304" s="56"/>
      <c r="B304" s="56"/>
      <c r="C304" s="56"/>
      <c r="D304" s="56"/>
      <c r="E304" s="56"/>
      <c r="F304" s="56"/>
      <c r="G304" s="56"/>
      <c r="H304" s="58"/>
      <c r="I304" s="56"/>
      <c r="J304" s="56"/>
      <c r="K304" s="56"/>
      <c r="L304" s="58"/>
      <c r="M304" s="56"/>
      <c r="N304" s="56"/>
      <c r="O304" s="56"/>
      <c r="P304" s="56"/>
      <c r="Q304" s="56"/>
      <c r="R304" s="56"/>
      <c r="S304" s="56"/>
      <c r="T304" s="56"/>
    </row>
    <row r="305" spans="1:20">
      <c r="A305" s="56"/>
      <c r="B305" s="56"/>
      <c r="C305" s="56"/>
      <c r="D305" s="56"/>
      <c r="E305" s="56"/>
      <c r="F305" s="56"/>
      <c r="G305" s="56"/>
      <c r="H305" s="58"/>
      <c r="I305" s="56"/>
      <c r="J305" s="56"/>
      <c r="K305" s="56"/>
      <c r="L305" s="58"/>
      <c r="M305" s="56"/>
      <c r="N305" s="56"/>
      <c r="O305" s="56"/>
      <c r="P305" s="56"/>
      <c r="Q305" s="56"/>
      <c r="R305" s="56"/>
      <c r="S305" s="56"/>
      <c r="T305" s="56"/>
    </row>
    <row r="306" spans="1:20">
      <c r="A306" s="56"/>
      <c r="B306" s="56"/>
      <c r="C306" s="56"/>
      <c r="D306" s="56"/>
      <c r="E306" s="56"/>
      <c r="F306" s="56"/>
      <c r="G306" s="56"/>
      <c r="H306" s="58"/>
      <c r="I306" s="56"/>
      <c r="J306" s="56"/>
      <c r="K306" s="56"/>
      <c r="L306" s="58"/>
      <c r="M306" s="56"/>
      <c r="N306" s="56"/>
      <c r="O306" s="56"/>
      <c r="P306" s="56"/>
      <c r="Q306" s="56"/>
      <c r="R306" s="56"/>
      <c r="S306" s="56"/>
      <c r="T306" s="56"/>
    </row>
    <row r="307" spans="1:20">
      <c r="A307" s="56"/>
      <c r="B307" s="56"/>
      <c r="C307" s="56"/>
      <c r="D307" s="56"/>
      <c r="E307" s="56"/>
      <c r="F307" s="56"/>
      <c r="G307" s="56"/>
      <c r="H307" s="58"/>
      <c r="I307" s="56"/>
      <c r="J307" s="56"/>
      <c r="K307" s="56"/>
      <c r="L307" s="58"/>
      <c r="M307" s="56"/>
      <c r="N307" s="56"/>
      <c r="O307" s="56"/>
      <c r="P307" s="56"/>
      <c r="Q307" s="56"/>
      <c r="R307" s="56"/>
      <c r="S307" s="56"/>
      <c r="T307" s="56"/>
    </row>
    <row r="308" spans="1:20">
      <c r="A308" s="56"/>
      <c r="B308" s="56"/>
      <c r="C308" s="56"/>
      <c r="D308" s="56"/>
      <c r="E308" s="56"/>
      <c r="F308" s="56"/>
      <c r="G308" s="56"/>
      <c r="H308" s="58"/>
      <c r="I308" s="56"/>
      <c r="J308" s="56"/>
      <c r="K308" s="56"/>
      <c r="L308" s="58"/>
      <c r="M308" s="56"/>
      <c r="N308" s="56"/>
      <c r="O308" s="56"/>
      <c r="P308" s="56"/>
      <c r="Q308" s="56"/>
      <c r="R308" s="56"/>
      <c r="S308" s="56"/>
      <c r="T308" s="56"/>
    </row>
    <row r="309" spans="1:20">
      <c r="A309" s="56"/>
      <c r="B309" s="56"/>
      <c r="C309" s="56"/>
      <c r="D309" s="56"/>
      <c r="E309" s="56"/>
      <c r="F309" s="56"/>
      <c r="G309" s="56"/>
      <c r="H309" s="58"/>
      <c r="I309" s="56"/>
      <c r="J309" s="56"/>
      <c r="K309" s="56"/>
      <c r="L309" s="58"/>
      <c r="M309" s="56"/>
      <c r="N309" s="56"/>
      <c r="O309" s="56"/>
      <c r="P309" s="56"/>
      <c r="Q309" s="56"/>
      <c r="R309" s="56"/>
      <c r="S309" s="56"/>
      <c r="T309" s="56"/>
    </row>
    <row r="310" spans="1:20">
      <c r="A310" s="56"/>
      <c r="B310" s="56"/>
      <c r="C310" s="56"/>
      <c r="D310" s="56"/>
      <c r="E310" s="56"/>
      <c r="F310" s="56"/>
      <c r="G310" s="56"/>
      <c r="H310" s="58"/>
      <c r="I310" s="56"/>
      <c r="J310" s="56"/>
      <c r="K310" s="56"/>
      <c r="L310" s="58"/>
      <c r="M310" s="56"/>
      <c r="N310" s="56"/>
      <c r="O310" s="56"/>
      <c r="P310" s="56"/>
      <c r="Q310" s="56"/>
      <c r="R310" s="56"/>
      <c r="S310" s="56"/>
      <c r="T310" s="56"/>
    </row>
    <row r="311" spans="1:20">
      <c r="A311" s="56"/>
      <c r="B311" s="56"/>
      <c r="C311" s="56"/>
      <c r="D311" s="56"/>
      <c r="E311" s="56"/>
      <c r="F311" s="56"/>
      <c r="G311" s="56"/>
      <c r="H311" s="58"/>
      <c r="I311" s="56"/>
      <c r="J311" s="56"/>
      <c r="K311" s="56"/>
      <c r="L311" s="58"/>
      <c r="M311" s="56"/>
      <c r="N311" s="56"/>
      <c r="O311" s="56"/>
      <c r="P311" s="56"/>
      <c r="Q311" s="56"/>
      <c r="R311" s="56"/>
      <c r="S311" s="56"/>
      <c r="T311" s="56"/>
    </row>
    <row r="312" spans="1:20">
      <c r="A312" s="56"/>
      <c r="B312" s="56"/>
      <c r="C312" s="56"/>
      <c r="D312" s="56"/>
      <c r="E312" s="56"/>
      <c r="F312" s="56"/>
      <c r="G312" s="56"/>
      <c r="H312" s="58"/>
      <c r="I312" s="56"/>
      <c r="J312" s="56"/>
      <c r="K312" s="56"/>
      <c r="L312" s="58"/>
      <c r="M312" s="56"/>
      <c r="N312" s="56"/>
      <c r="O312" s="56"/>
      <c r="P312" s="56"/>
      <c r="Q312" s="56"/>
      <c r="R312" s="56"/>
      <c r="S312" s="56"/>
      <c r="T312" s="56"/>
    </row>
    <row r="313" spans="1:20">
      <c r="A313" s="56"/>
      <c r="B313" s="56"/>
      <c r="C313" s="56"/>
      <c r="D313" s="56"/>
      <c r="E313" s="56"/>
      <c r="F313" s="56"/>
      <c r="G313" s="56"/>
      <c r="H313" s="58"/>
      <c r="I313" s="56"/>
      <c r="J313" s="56"/>
      <c r="K313" s="56"/>
      <c r="L313" s="58"/>
      <c r="M313" s="56"/>
      <c r="N313" s="56"/>
      <c r="O313" s="56"/>
      <c r="P313" s="56"/>
      <c r="Q313" s="56"/>
      <c r="R313" s="56"/>
      <c r="S313" s="56"/>
      <c r="T313" s="56"/>
    </row>
    <row r="314" spans="1:20">
      <c r="A314" s="56"/>
      <c r="B314" s="56"/>
      <c r="C314" s="56"/>
      <c r="D314" s="56"/>
      <c r="E314" s="56"/>
      <c r="F314" s="56"/>
      <c r="G314" s="56"/>
      <c r="H314" s="58"/>
      <c r="I314" s="56"/>
      <c r="J314" s="56"/>
      <c r="K314" s="56"/>
      <c r="L314" s="58"/>
      <c r="M314" s="56"/>
      <c r="N314" s="56"/>
      <c r="O314" s="56"/>
      <c r="P314" s="56"/>
      <c r="Q314" s="56"/>
      <c r="R314" s="56"/>
      <c r="S314" s="56"/>
      <c r="T314" s="56"/>
    </row>
    <row r="315" spans="1:20">
      <c r="A315" s="56"/>
      <c r="B315" s="56"/>
      <c r="C315" s="56"/>
      <c r="D315" s="56"/>
      <c r="E315" s="56"/>
      <c r="F315" s="56"/>
      <c r="G315" s="56"/>
      <c r="H315" s="58"/>
      <c r="I315" s="56"/>
      <c r="J315" s="56"/>
      <c r="K315" s="56"/>
      <c r="L315" s="58"/>
      <c r="M315" s="56"/>
      <c r="N315" s="56"/>
      <c r="O315" s="56"/>
      <c r="P315" s="56"/>
      <c r="Q315" s="56"/>
      <c r="R315" s="56"/>
      <c r="S315" s="56"/>
      <c r="T315" s="56"/>
    </row>
    <row r="316" spans="1:20">
      <c r="A316" s="56"/>
      <c r="B316" s="56"/>
      <c r="C316" s="56"/>
      <c r="D316" s="56"/>
      <c r="E316" s="56"/>
      <c r="F316" s="56"/>
      <c r="G316" s="56"/>
      <c r="H316" s="58"/>
      <c r="I316" s="56"/>
      <c r="J316" s="56"/>
      <c r="K316" s="56"/>
      <c r="L316" s="58"/>
      <c r="M316" s="56"/>
      <c r="N316" s="56"/>
      <c r="O316" s="56"/>
      <c r="P316" s="56"/>
      <c r="Q316" s="56"/>
      <c r="R316" s="56"/>
      <c r="S316" s="56"/>
      <c r="T316" s="56"/>
    </row>
    <row r="317" spans="1:20">
      <c r="A317" s="56"/>
      <c r="B317" s="56"/>
      <c r="C317" s="56"/>
      <c r="D317" s="56"/>
      <c r="E317" s="56"/>
      <c r="F317" s="56"/>
      <c r="G317" s="56"/>
      <c r="H317" s="58"/>
      <c r="I317" s="56"/>
      <c r="J317" s="56"/>
      <c r="K317" s="56"/>
      <c r="L317" s="58"/>
      <c r="M317" s="56"/>
      <c r="N317" s="56"/>
      <c r="O317" s="56"/>
      <c r="P317" s="56"/>
      <c r="Q317" s="56"/>
      <c r="R317" s="56"/>
      <c r="S317" s="56"/>
      <c r="T317" s="56"/>
    </row>
    <row r="318" spans="1:20">
      <c r="A318" s="56"/>
      <c r="B318" s="56"/>
      <c r="C318" s="56"/>
      <c r="D318" s="56"/>
      <c r="E318" s="56"/>
      <c r="F318" s="56"/>
      <c r="G318" s="56"/>
      <c r="H318" s="58"/>
      <c r="I318" s="56"/>
      <c r="J318" s="56"/>
      <c r="K318" s="56"/>
      <c r="L318" s="58"/>
      <c r="M318" s="56"/>
      <c r="N318" s="56"/>
      <c r="O318" s="56"/>
      <c r="P318" s="56"/>
      <c r="Q318" s="56"/>
      <c r="R318" s="56"/>
      <c r="S318" s="56"/>
      <c r="T318" s="56"/>
    </row>
    <row r="319" spans="1:20">
      <c r="A319" s="56"/>
      <c r="B319" s="56"/>
      <c r="C319" s="56"/>
      <c r="D319" s="56"/>
      <c r="E319" s="56"/>
      <c r="F319" s="56"/>
      <c r="G319" s="56"/>
      <c r="H319" s="58"/>
      <c r="I319" s="56"/>
      <c r="J319" s="56"/>
      <c r="K319" s="56"/>
      <c r="L319" s="58"/>
      <c r="M319" s="56"/>
      <c r="N319" s="56"/>
      <c r="O319" s="56"/>
      <c r="P319" s="56"/>
      <c r="Q319" s="56"/>
      <c r="R319" s="56"/>
      <c r="S319" s="56"/>
      <c r="T319" s="56"/>
    </row>
    <row r="320" spans="1:20">
      <c r="A320" s="56"/>
      <c r="B320" s="56"/>
      <c r="C320" s="56"/>
      <c r="D320" s="56"/>
      <c r="E320" s="56"/>
      <c r="F320" s="56"/>
      <c r="G320" s="56"/>
      <c r="H320" s="58"/>
      <c r="I320" s="56"/>
      <c r="J320" s="56"/>
      <c r="K320" s="56"/>
      <c r="L320" s="58"/>
      <c r="M320" s="56"/>
      <c r="N320" s="56"/>
      <c r="O320" s="56"/>
      <c r="P320" s="56"/>
      <c r="Q320" s="56"/>
      <c r="R320" s="56"/>
      <c r="S320" s="56"/>
      <c r="T320" s="56"/>
    </row>
    <row r="321" spans="1:20">
      <c r="A321" s="56"/>
      <c r="B321" s="56"/>
      <c r="C321" s="56"/>
      <c r="D321" s="56"/>
      <c r="E321" s="56"/>
      <c r="F321" s="56"/>
      <c r="G321" s="56"/>
      <c r="H321" s="58"/>
      <c r="I321" s="56"/>
      <c r="J321" s="56"/>
      <c r="K321" s="56"/>
      <c r="L321" s="58"/>
      <c r="M321" s="56"/>
      <c r="N321" s="56"/>
      <c r="O321" s="56"/>
      <c r="P321" s="56"/>
      <c r="Q321" s="56"/>
      <c r="R321" s="56"/>
      <c r="S321" s="56"/>
      <c r="T321" s="56"/>
    </row>
    <row r="322" spans="1:20">
      <c r="A322" s="56"/>
      <c r="B322" s="56"/>
      <c r="C322" s="56"/>
      <c r="D322" s="56"/>
      <c r="E322" s="56"/>
      <c r="F322" s="56"/>
      <c r="G322" s="56"/>
      <c r="H322" s="58"/>
      <c r="I322" s="56"/>
      <c r="J322" s="56"/>
      <c r="K322" s="56"/>
      <c r="L322" s="58"/>
      <c r="M322" s="56"/>
      <c r="N322" s="56"/>
      <c r="O322" s="56"/>
      <c r="P322" s="56"/>
      <c r="Q322" s="56"/>
      <c r="R322" s="56"/>
      <c r="S322" s="56"/>
      <c r="T322" s="56"/>
    </row>
    <row r="323" spans="1:20">
      <c r="A323" s="56"/>
      <c r="B323" s="56"/>
      <c r="C323" s="56"/>
      <c r="D323" s="56"/>
      <c r="E323" s="56"/>
      <c r="F323" s="56"/>
      <c r="G323" s="56"/>
      <c r="H323" s="58"/>
      <c r="I323" s="56"/>
      <c r="J323" s="56"/>
      <c r="K323" s="56"/>
      <c r="L323" s="58"/>
      <c r="M323" s="56"/>
      <c r="N323" s="56"/>
      <c r="O323" s="56"/>
      <c r="P323" s="56"/>
      <c r="Q323" s="56"/>
      <c r="R323" s="56"/>
      <c r="S323" s="56"/>
      <c r="T323" s="56"/>
    </row>
    <row r="324" spans="1:20">
      <c r="A324" s="56"/>
      <c r="B324" s="56"/>
      <c r="C324" s="56"/>
      <c r="D324" s="56"/>
      <c r="E324" s="56"/>
      <c r="F324" s="56"/>
      <c r="G324" s="56"/>
      <c r="H324" s="58"/>
      <c r="I324" s="56"/>
      <c r="J324" s="56"/>
      <c r="K324" s="56"/>
      <c r="L324" s="58"/>
      <c r="M324" s="56"/>
      <c r="N324" s="56"/>
      <c r="O324" s="56"/>
      <c r="P324" s="56"/>
      <c r="Q324" s="56"/>
      <c r="R324" s="56"/>
      <c r="S324" s="56"/>
      <c r="T324" s="56"/>
    </row>
    <row r="325" spans="1:20">
      <c r="A325" s="56"/>
      <c r="B325" s="56"/>
      <c r="C325" s="56"/>
      <c r="D325" s="56"/>
      <c r="E325" s="56"/>
      <c r="F325" s="56"/>
      <c r="G325" s="56"/>
      <c r="H325" s="58"/>
      <c r="I325" s="56"/>
      <c r="J325" s="56"/>
      <c r="K325" s="56"/>
      <c r="L325" s="58"/>
      <c r="M325" s="56"/>
      <c r="N325" s="56"/>
      <c r="O325" s="56"/>
      <c r="P325" s="56"/>
      <c r="Q325" s="56"/>
      <c r="R325" s="56"/>
      <c r="S325" s="56"/>
      <c r="T325" s="56"/>
    </row>
    <row r="326" spans="1:20">
      <c r="A326" s="56"/>
      <c r="B326" s="56"/>
      <c r="C326" s="56"/>
      <c r="D326" s="56"/>
      <c r="E326" s="56"/>
      <c r="F326" s="56"/>
      <c r="G326" s="56"/>
      <c r="H326" s="58"/>
      <c r="I326" s="56"/>
      <c r="J326" s="56"/>
      <c r="K326" s="56"/>
      <c r="L326" s="58"/>
      <c r="M326" s="56"/>
      <c r="N326" s="56"/>
      <c r="O326" s="56"/>
      <c r="P326" s="56"/>
      <c r="Q326" s="56"/>
      <c r="R326" s="56"/>
      <c r="S326" s="56"/>
      <c r="T326" s="56"/>
    </row>
    <row r="327" spans="1:20">
      <c r="A327" s="56"/>
      <c r="B327" s="56"/>
      <c r="C327" s="56"/>
      <c r="D327" s="56"/>
      <c r="E327" s="56"/>
      <c r="F327" s="56"/>
      <c r="G327" s="56"/>
      <c r="H327" s="58"/>
      <c r="I327" s="56"/>
      <c r="J327" s="56"/>
      <c r="K327" s="56"/>
      <c r="L327" s="58"/>
      <c r="M327" s="56"/>
      <c r="N327" s="56"/>
      <c r="O327" s="56"/>
      <c r="P327" s="56"/>
      <c r="Q327" s="56"/>
      <c r="R327" s="56"/>
      <c r="S327" s="56"/>
      <c r="T327" s="56"/>
    </row>
    <row r="328" spans="1:20">
      <c r="A328" s="56"/>
      <c r="B328" s="56"/>
      <c r="C328" s="56"/>
      <c r="D328" s="56"/>
      <c r="E328" s="56"/>
      <c r="F328" s="56"/>
      <c r="G328" s="56"/>
      <c r="H328" s="58"/>
      <c r="I328" s="56"/>
      <c r="J328" s="56"/>
      <c r="K328" s="56"/>
      <c r="L328" s="58"/>
      <c r="M328" s="56"/>
      <c r="N328" s="56"/>
      <c r="O328" s="56"/>
      <c r="P328" s="56"/>
      <c r="Q328" s="56"/>
      <c r="R328" s="56"/>
      <c r="S328" s="56"/>
      <c r="T328" s="56"/>
    </row>
    <row r="329" spans="1:20">
      <c r="A329" s="56"/>
      <c r="B329" s="56"/>
      <c r="C329" s="56"/>
      <c r="D329" s="56"/>
      <c r="E329" s="56"/>
      <c r="F329" s="56"/>
      <c r="G329" s="56"/>
      <c r="H329" s="58"/>
      <c r="I329" s="56"/>
      <c r="J329" s="56"/>
      <c r="K329" s="56"/>
      <c r="L329" s="58"/>
      <c r="M329" s="56"/>
      <c r="N329" s="56"/>
      <c r="O329" s="56"/>
      <c r="P329" s="56"/>
      <c r="Q329" s="56"/>
      <c r="R329" s="56"/>
      <c r="S329" s="56"/>
      <c r="T329" s="56"/>
    </row>
    <row r="330" spans="1:20">
      <c r="A330" s="56"/>
      <c r="B330" s="56"/>
      <c r="C330" s="56"/>
      <c r="D330" s="56"/>
      <c r="E330" s="56"/>
      <c r="F330" s="56"/>
      <c r="G330" s="56"/>
      <c r="H330" s="58"/>
      <c r="I330" s="56"/>
      <c r="J330" s="56"/>
      <c r="K330" s="56"/>
      <c r="L330" s="58"/>
      <c r="M330" s="56"/>
      <c r="N330" s="56"/>
      <c r="O330" s="56"/>
      <c r="P330" s="56"/>
      <c r="Q330" s="56"/>
      <c r="R330" s="56"/>
      <c r="S330" s="56"/>
      <c r="T330" s="56"/>
    </row>
    <row r="331" spans="1:20">
      <c r="A331" s="56"/>
      <c r="B331" s="56"/>
      <c r="C331" s="56"/>
      <c r="D331" s="56"/>
      <c r="E331" s="56"/>
      <c r="F331" s="56"/>
      <c r="G331" s="56"/>
      <c r="H331" s="58"/>
      <c r="I331" s="56"/>
      <c r="J331" s="56"/>
      <c r="K331" s="56"/>
      <c r="L331" s="58"/>
      <c r="M331" s="56"/>
      <c r="N331" s="56"/>
      <c r="O331" s="56"/>
      <c r="P331" s="56"/>
      <c r="Q331" s="56"/>
      <c r="R331" s="56"/>
      <c r="S331" s="56"/>
      <c r="T331" s="56"/>
    </row>
    <row r="332" spans="1:20">
      <c r="A332" s="56"/>
      <c r="B332" s="56"/>
      <c r="C332" s="56"/>
      <c r="D332" s="56"/>
      <c r="E332" s="56"/>
      <c r="F332" s="56"/>
      <c r="G332" s="56"/>
      <c r="H332" s="58"/>
      <c r="I332" s="56"/>
      <c r="J332" s="56"/>
      <c r="K332" s="56"/>
      <c r="L332" s="58"/>
      <c r="M332" s="56"/>
      <c r="N332" s="56"/>
      <c r="O332" s="56"/>
      <c r="P332" s="56"/>
      <c r="Q332" s="56"/>
      <c r="R332" s="56"/>
      <c r="S332" s="56"/>
      <c r="T332" s="56"/>
    </row>
    <row r="333" spans="1:20">
      <c r="A333" s="56"/>
      <c r="B333" s="56"/>
      <c r="C333" s="56"/>
      <c r="D333" s="56"/>
      <c r="E333" s="56"/>
      <c r="F333" s="56"/>
      <c r="G333" s="56"/>
      <c r="H333" s="58"/>
      <c r="I333" s="56"/>
      <c r="J333" s="56"/>
      <c r="K333" s="56"/>
      <c r="L333" s="58"/>
      <c r="M333" s="56"/>
      <c r="N333" s="56"/>
      <c r="O333" s="56"/>
      <c r="P333" s="56"/>
      <c r="Q333" s="56"/>
      <c r="R333" s="56"/>
      <c r="S333" s="56"/>
      <c r="T333" s="56"/>
    </row>
    <row r="334" spans="1:20">
      <c r="A334" s="56"/>
      <c r="B334" s="56"/>
      <c r="C334" s="56"/>
      <c r="D334" s="56"/>
      <c r="E334" s="56"/>
      <c r="F334" s="56"/>
      <c r="G334" s="56"/>
      <c r="H334" s="58"/>
      <c r="I334" s="56"/>
      <c r="J334" s="56"/>
      <c r="K334" s="56"/>
      <c r="L334" s="58"/>
      <c r="M334" s="56"/>
      <c r="N334" s="56"/>
      <c r="O334" s="56"/>
      <c r="P334" s="56"/>
      <c r="Q334" s="56"/>
      <c r="R334" s="56"/>
      <c r="S334" s="56"/>
      <c r="T334" s="56"/>
    </row>
    <row r="335" spans="1:20">
      <c r="A335" s="56"/>
      <c r="B335" s="56"/>
      <c r="C335" s="56"/>
      <c r="D335" s="56"/>
      <c r="E335" s="56"/>
      <c r="F335" s="56"/>
      <c r="G335" s="56"/>
      <c r="H335" s="58"/>
      <c r="I335" s="56"/>
      <c r="J335" s="56"/>
      <c r="K335" s="56"/>
      <c r="L335" s="58"/>
      <c r="M335" s="56"/>
      <c r="N335" s="56"/>
      <c r="O335" s="56"/>
      <c r="P335" s="56"/>
      <c r="Q335" s="56"/>
      <c r="R335" s="56"/>
      <c r="S335" s="56"/>
      <c r="T335" s="56"/>
    </row>
    <row r="336" spans="1:20">
      <c r="A336" s="56"/>
      <c r="B336" s="56"/>
      <c r="C336" s="56"/>
      <c r="D336" s="56"/>
      <c r="E336" s="56"/>
      <c r="F336" s="56"/>
      <c r="G336" s="56"/>
      <c r="H336" s="58"/>
      <c r="I336" s="56"/>
      <c r="J336" s="56"/>
      <c r="K336" s="56"/>
      <c r="L336" s="58"/>
      <c r="M336" s="56"/>
      <c r="N336" s="56"/>
      <c r="O336" s="56"/>
      <c r="P336" s="56"/>
      <c r="Q336" s="56"/>
      <c r="R336" s="56"/>
      <c r="S336" s="56"/>
      <c r="T336" s="56"/>
    </row>
    <row r="337" spans="1:20">
      <c r="A337" s="56"/>
      <c r="B337" s="56"/>
      <c r="C337" s="56"/>
      <c r="D337" s="56"/>
      <c r="E337" s="56"/>
      <c r="F337" s="56"/>
      <c r="G337" s="56"/>
      <c r="H337" s="58"/>
      <c r="I337" s="56"/>
      <c r="J337" s="56"/>
      <c r="K337" s="56"/>
      <c r="L337" s="58"/>
      <c r="M337" s="56"/>
      <c r="N337" s="56"/>
      <c r="O337" s="56"/>
      <c r="P337" s="56"/>
      <c r="Q337" s="56"/>
      <c r="R337" s="56"/>
      <c r="S337" s="56"/>
      <c r="T337" s="56"/>
    </row>
    <row r="338" spans="1:20">
      <c r="A338" s="56"/>
      <c r="B338" s="56"/>
      <c r="C338" s="56"/>
      <c r="D338" s="56"/>
      <c r="E338" s="56"/>
      <c r="F338" s="56"/>
      <c r="G338" s="56"/>
      <c r="H338" s="58"/>
      <c r="I338" s="56"/>
      <c r="J338" s="56"/>
      <c r="K338" s="56"/>
      <c r="L338" s="58"/>
      <c r="M338" s="56"/>
      <c r="N338" s="56"/>
      <c r="O338" s="56"/>
      <c r="P338" s="56"/>
      <c r="Q338" s="56"/>
      <c r="R338" s="56"/>
      <c r="S338" s="56"/>
      <c r="T338" s="56"/>
    </row>
    <row r="339" spans="1:20">
      <c r="A339" s="56"/>
      <c r="B339" s="56"/>
      <c r="C339" s="56"/>
      <c r="D339" s="56"/>
      <c r="E339" s="56"/>
      <c r="F339" s="56"/>
      <c r="G339" s="56"/>
      <c r="H339" s="58"/>
      <c r="I339" s="56"/>
      <c r="J339" s="56"/>
      <c r="K339" s="56"/>
      <c r="L339" s="58"/>
      <c r="M339" s="56"/>
      <c r="N339" s="56"/>
      <c r="O339" s="56"/>
      <c r="P339" s="56"/>
      <c r="Q339" s="56"/>
      <c r="R339" s="56"/>
      <c r="S339" s="56"/>
      <c r="T339" s="56"/>
    </row>
    <row r="340" spans="1:20">
      <c r="A340" s="56"/>
      <c r="B340" s="56"/>
      <c r="C340" s="56"/>
      <c r="D340" s="56"/>
      <c r="E340" s="56"/>
      <c r="F340" s="56"/>
      <c r="G340" s="56"/>
      <c r="H340" s="58"/>
      <c r="I340" s="56"/>
      <c r="J340" s="56"/>
      <c r="K340" s="56"/>
      <c r="L340" s="58"/>
      <c r="M340" s="56"/>
      <c r="N340" s="56"/>
      <c r="O340" s="56"/>
      <c r="P340" s="56"/>
      <c r="Q340" s="56"/>
      <c r="R340" s="56"/>
      <c r="S340" s="56"/>
      <c r="T340" s="56"/>
    </row>
    <row r="341" spans="1:20">
      <c r="A341" s="56"/>
      <c r="B341" s="56"/>
      <c r="C341" s="56"/>
      <c r="D341" s="56"/>
      <c r="E341" s="56"/>
      <c r="F341" s="56"/>
      <c r="G341" s="56"/>
      <c r="H341" s="58"/>
      <c r="I341" s="56"/>
      <c r="J341" s="56"/>
      <c r="K341" s="56"/>
      <c r="L341" s="58"/>
      <c r="M341" s="56"/>
      <c r="N341" s="56"/>
      <c r="O341" s="56"/>
      <c r="P341" s="56"/>
      <c r="Q341" s="56"/>
      <c r="R341" s="56"/>
      <c r="S341" s="56"/>
      <c r="T341" s="56"/>
    </row>
    <row r="342" spans="1:20">
      <c r="A342" s="56"/>
      <c r="B342" s="56"/>
      <c r="C342" s="56"/>
      <c r="D342" s="56"/>
      <c r="E342" s="56"/>
      <c r="F342" s="56"/>
      <c r="G342" s="56"/>
      <c r="H342" s="58"/>
      <c r="I342" s="56"/>
      <c r="J342" s="56"/>
      <c r="K342" s="56"/>
      <c r="L342" s="58"/>
      <c r="M342" s="56"/>
      <c r="N342" s="56"/>
      <c r="O342" s="56"/>
      <c r="P342" s="56"/>
      <c r="Q342" s="56"/>
      <c r="R342" s="56"/>
      <c r="S342" s="56"/>
      <c r="T342" s="56"/>
    </row>
    <row r="343" spans="1:20">
      <c r="A343" s="56"/>
      <c r="B343" s="56"/>
      <c r="C343" s="56"/>
      <c r="D343" s="56"/>
      <c r="E343" s="56"/>
      <c r="F343" s="56"/>
      <c r="G343" s="56"/>
      <c r="H343" s="58"/>
      <c r="I343" s="56"/>
      <c r="J343" s="56"/>
      <c r="K343" s="56"/>
      <c r="L343" s="58"/>
      <c r="M343" s="56"/>
      <c r="N343" s="56"/>
      <c r="O343" s="56"/>
      <c r="P343" s="56"/>
      <c r="Q343" s="56"/>
      <c r="R343" s="56"/>
      <c r="S343" s="56"/>
      <c r="T343" s="56"/>
    </row>
    <row r="344" spans="1:20">
      <c r="A344" s="56"/>
      <c r="B344" s="56"/>
      <c r="C344" s="56"/>
      <c r="D344" s="56"/>
      <c r="E344" s="56"/>
      <c r="F344" s="56"/>
      <c r="G344" s="56"/>
      <c r="H344" s="58"/>
      <c r="I344" s="56"/>
      <c r="J344" s="56"/>
      <c r="K344" s="56"/>
      <c r="L344" s="58"/>
      <c r="M344" s="56"/>
      <c r="N344" s="56"/>
      <c r="O344" s="56"/>
      <c r="P344" s="56"/>
      <c r="Q344" s="56"/>
      <c r="R344" s="56"/>
      <c r="S344" s="56"/>
      <c r="T344" s="56"/>
    </row>
    <row r="345" spans="1:20">
      <c r="A345" s="56"/>
      <c r="B345" s="56"/>
      <c r="C345" s="56"/>
      <c r="D345" s="56"/>
      <c r="E345" s="56"/>
      <c r="F345" s="56"/>
      <c r="G345" s="56"/>
      <c r="H345" s="58"/>
      <c r="I345" s="56"/>
      <c r="J345" s="56"/>
      <c r="K345" s="56"/>
      <c r="L345" s="58"/>
      <c r="M345" s="56"/>
      <c r="N345" s="56"/>
      <c r="O345" s="56"/>
      <c r="P345" s="56"/>
      <c r="Q345" s="56"/>
      <c r="R345" s="56"/>
      <c r="S345" s="56"/>
      <c r="T345" s="56"/>
    </row>
    <row r="346" spans="1:20">
      <c r="A346" s="56"/>
      <c r="B346" s="56"/>
      <c r="C346" s="56"/>
      <c r="D346" s="56"/>
      <c r="E346" s="56"/>
      <c r="F346" s="56"/>
      <c r="G346" s="56"/>
      <c r="H346" s="58"/>
      <c r="I346" s="56"/>
      <c r="J346" s="56"/>
      <c r="K346" s="56"/>
      <c r="L346" s="58"/>
      <c r="M346" s="56"/>
      <c r="N346" s="56"/>
      <c r="O346" s="56"/>
      <c r="P346" s="56"/>
      <c r="Q346" s="56"/>
      <c r="R346" s="56"/>
      <c r="S346" s="56"/>
      <c r="T346" s="56"/>
    </row>
    <row r="347" spans="1:20">
      <c r="A347" s="56"/>
      <c r="B347" s="56"/>
      <c r="C347" s="56"/>
      <c r="D347" s="56"/>
      <c r="E347" s="56"/>
      <c r="F347" s="56"/>
      <c r="G347" s="56"/>
      <c r="H347" s="58"/>
      <c r="I347" s="56"/>
      <c r="J347" s="56"/>
      <c r="K347" s="56"/>
      <c r="L347" s="58"/>
      <c r="M347" s="56"/>
      <c r="N347" s="56"/>
      <c r="O347" s="56"/>
      <c r="P347" s="56"/>
      <c r="Q347" s="56"/>
      <c r="R347" s="56"/>
      <c r="S347" s="56"/>
      <c r="T347" s="56"/>
    </row>
    <row r="348" spans="1:20">
      <c r="A348" s="56"/>
      <c r="B348" s="56"/>
      <c r="C348" s="56"/>
      <c r="D348" s="56"/>
      <c r="E348" s="56"/>
      <c r="F348" s="56"/>
      <c r="G348" s="56"/>
      <c r="H348" s="58"/>
      <c r="I348" s="56"/>
      <c r="J348" s="56"/>
      <c r="K348" s="56"/>
      <c r="L348" s="58"/>
      <c r="M348" s="56"/>
      <c r="N348" s="56"/>
      <c r="O348" s="56"/>
      <c r="P348" s="56"/>
      <c r="Q348" s="56"/>
      <c r="R348" s="56"/>
      <c r="S348" s="56"/>
      <c r="T348" s="56"/>
    </row>
    <row r="349" spans="1:20">
      <c r="A349" s="56"/>
      <c r="B349" s="56"/>
      <c r="C349" s="56"/>
      <c r="D349" s="56"/>
      <c r="E349" s="56"/>
      <c r="F349" s="56"/>
      <c r="G349" s="56"/>
      <c r="H349" s="58"/>
      <c r="I349" s="56"/>
      <c r="J349" s="56"/>
      <c r="K349" s="56"/>
      <c r="L349" s="58"/>
      <c r="M349" s="56"/>
      <c r="N349" s="56"/>
      <c r="O349" s="56"/>
      <c r="P349" s="56"/>
      <c r="Q349" s="56"/>
      <c r="R349" s="56"/>
      <c r="S349" s="56"/>
      <c r="T349" s="56"/>
    </row>
    <row r="350" spans="1:20">
      <c r="A350" s="56"/>
      <c r="B350" s="56"/>
      <c r="C350" s="56"/>
      <c r="D350" s="56"/>
      <c r="E350" s="56"/>
      <c r="F350" s="56"/>
      <c r="G350" s="56"/>
      <c r="H350" s="58"/>
      <c r="I350" s="56"/>
      <c r="J350" s="56"/>
      <c r="K350" s="56"/>
      <c r="L350" s="58"/>
      <c r="M350" s="56"/>
      <c r="N350" s="56"/>
      <c r="O350" s="56"/>
      <c r="P350" s="56"/>
      <c r="Q350" s="56"/>
      <c r="R350" s="56"/>
      <c r="S350" s="56"/>
      <c r="T350" s="56"/>
    </row>
    <row r="351" spans="1:20">
      <c r="A351" s="56"/>
      <c r="B351" s="56"/>
      <c r="C351" s="56"/>
      <c r="D351" s="56"/>
      <c r="E351" s="56"/>
      <c r="F351" s="56"/>
      <c r="G351" s="56"/>
      <c r="H351" s="58"/>
      <c r="I351" s="56"/>
      <c r="J351" s="56"/>
      <c r="K351" s="56"/>
      <c r="L351" s="58"/>
      <c r="M351" s="56"/>
      <c r="N351" s="56"/>
      <c r="O351" s="56"/>
      <c r="P351" s="56"/>
      <c r="Q351" s="56"/>
      <c r="R351" s="56"/>
      <c r="S351" s="56"/>
      <c r="T351" s="56"/>
    </row>
    <row r="352" spans="1:20">
      <c r="A352" s="56"/>
      <c r="B352" s="56"/>
      <c r="C352" s="56"/>
      <c r="D352" s="56"/>
      <c r="E352" s="56"/>
      <c r="F352" s="56"/>
      <c r="G352" s="56"/>
      <c r="H352" s="58"/>
      <c r="I352" s="56"/>
      <c r="J352" s="56"/>
      <c r="K352" s="56"/>
      <c r="L352" s="58"/>
      <c r="M352" s="56"/>
      <c r="N352" s="56"/>
      <c r="O352" s="56"/>
      <c r="P352" s="56"/>
      <c r="Q352" s="56"/>
      <c r="R352" s="56"/>
      <c r="S352" s="56"/>
      <c r="T352" s="56"/>
    </row>
    <row r="353" spans="1:20">
      <c r="A353" s="56"/>
      <c r="B353" s="56"/>
      <c r="C353" s="56"/>
      <c r="D353" s="56"/>
      <c r="E353" s="56"/>
      <c r="F353" s="56"/>
      <c r="G353" s="56"/>
      <c r="H353" s="58"/>
      <c r="I353" s="56"/>
      <c r="J353" s="56"/>
      <c r="K353" s="56"/>
      <c r="L353" s="58"/>
      <c r="M353" s="56"/>
      <c r="N353" s="56"/>
      <c r="O353" s="56"/>
      <c r="P353" s="56"/>
      <c r="Q353" s="56"/>
      <c r="R353" s="56"/>
      <c r="S353" s="56"/>
      <c r="T353" s="56"/>
    </row>
    <row r="354" spans="1:20">
      <c r="A354" s="56"/>
      <c r="B354" s="56"/>
      <c r="C354" s="56"/>
      <c r="D354" s="56"/>
      <c r="E354" s="56"/>
      <c r="F354" s="56"/>
      <c r="G354" s="56"/>
      <c r="H354" s="58"/>
      <c r="I354" s="56"/>
      <c r="J354" s="56"/>
      <c r="K354" s="56"/>
      <c r="L354" s="58"/>
      <c r="M354" s="56"/>
      <c r="N354" s="56"/>
      <c r="O354" s="56"/>
      <c r="P354" s="56"/>
      <c r="Q354" s="56"/>
      <c r="R354" s="56"/>
      <c r="S354" s="56"/>
      <c r="T354" s="56"/>
    </row>
    <row r="355" spans="1:20">
      <c r="A355" s="56"/>
      <c r="B355" s="56"/>
      <c r="C355" s="56"/>
      <c r="D355" s="56"/>
      <c r="E355" s="56"/>
      <c r="F355" s="56"/>
      <c r="G355" s="56"/>
      <c r="H355" s="58"/>
      <c r="I355" s="56"/>
      <c r="J355" s="56"/>
      <c r="K355" s="56"/>
      <c r="L355" s="58"/>
      <c r="M355" s="56"/>
      <c r="N355" s="56"/>
      <c r="O355" s="56"/>
      <c r="P355" s="56"/>
      <c r="Q355" s="56"/>
      <c r="R355" s="56"/>
      <c r="S355" s="56"/>
      <c r="T355" s="56"/>
    </row>
    <row r="356" spans="1:20">
      <c r="A356" s="56"/>
      <c r="B356" s="56"/>
      <c r="C356" s="56"/>
      <c r="D356" s="56"/>
      <c r="E356" s="56"/>
      <c r="F356" s="56"/>
      <c r="G356" s="56"/>
      <c r="H356" s="58"/>
      <c r="I356" s="56"/>
      <c r="J356" s="56"/>
      <c r="K356" s="56"/>
      <c r="L356" s="58"/>
      <c r="M356" s="56"/>
      <c r="N356" s="56"/>
      <c r="O356" s="56"/>
      <c r="P356" s="56"/>
      <c r="Q356" s="56"/>
      <c r="R356" s="56"/>
      <c r="S356" s="56"/>
      <c r="T356" s="56"/>
    </row>
    <row r="357" spans="1:20">
      <c r="A357" s="56"/>
      <c r="B357" s="56"/>
      <c r="C357" s="56"/>
      <c r="D357" s="56"/>
      <c r="E357" s="56"/>
      <c r="F357" s="56"/>
      <c r="G357" s="56"/>
      <c r="H357" s="58"/>
      <c r="I357" s="56"/>
      <c r="J357" s="56"/>
      <c r="K357" s="56"/>
      <c r="L357" s="58"/>
      <c r="M357" s="56"/>
      <c r="N357" s="56"/>
      <c r="O357" s="56"/>
      <c r="P357" s="56"/>
      <c r="Q357" s="56"/>
      <c r="R357" s="56"/>
      <c r="S357" s="56"/>
      <c r="T357" s="56"/>
    </row>
    <row r="358" spans="1:20">
      <c r="A358" s="56"/>
      <c r="B358" s="56"/>
      <c r="C358" s="56"/>
      <c r="D358" s="56"/>
      <c r="E358" s="56"/>
      <c r="F358" s="56"/>
      <c r="G358" s="56"/>
      <c r="H358" s="58"/>
      <c r="I358" s="56"/>
      <c r="J358" s="56"/>
      <c r="K358" s="56"/>
      <c r="L358" s="58"/>
      <c r="M358" s="56"/>
      <c r="N358" s="56"/>
      <c r="O358" s="56"/>
      <c r="P358" s="56"/>
      <c r="Q358" s="56"/>
      <c r="R358" s="56"/>
      <c r="S358" s="56"/>
      <c r="T358" s="56"/>
    </row>
    <row r="359" spans="1:20">
      <c r="A359" s="56"/>
      <c r="B359" s="56"/>
      <c r="C359" s="56"/>
      <c r="D359" s="56"/>
      <c r="E359" s="56"/>
      <c r="F359" s="56"/>
      <c r="G359" s="56"/>
      <c r="H359" s="58"/>
      <c r="I359" s="56"/>
      <c r="J359" s="56"/>
      <c r="K359" s="56"/>
      <c r="L359" s="58"/>
      <c r="M359" s="56"/>
      <c r="N359" s="56"/>
      <c r="O359" s="56"/>
      <c r="P359" s="56"/>
      <c r="Q359" s="56"/>
      <c r="R359" s="56"/>
      <c r="S359" s="56"/>
      <c r="T359" s="56"/>
    </row>
    <row r="360" spans="1:20">
      <c r="A360" s="56"/>
      <c r="B360" s="56"/>
      <c r="C360" s="56"/>
      <c r="D360" s="56"/>
      <c r="E360" s="56"/>
      <c r="F360" s="56"/>
      <c r="G360" s="56"/>
      <c r="H360" s="58"/>
      <c r="I360" s="56"/>
      <c r="J360" s="56"/>
      <c r="K360" s="56"/>
      <c r="L360" s="58"/>
      <c r="M360" s="56"/>
      <c r="N360" s="56"/>
      <c r="O360" s="56"/>
      <c r="P360" s="56"/>
      <c r="Q360" s="56"/>
      <c r="R360" s="56"/>
      <c r="S360" s="56"/>
      <c r="T360" s="56"/>
    </row>
    <row r="361" spans="1:20">
      <c r="A361" s="56"/>
      <c r="B361" s="56"/>
      <c r="C361" s="56"/>
      <c r="D361" s="56"/>
      <c r="E361" s="56"/>
      <c r="F361" s="56"/>
      <c r="G361" s="56"/>
      <c r="H361" s="58"/>
      <c r="I361" s="56"/>
      <c r="J361" s="56"/>
      <c r="K361" s="56"/>
      <c r="L361" s="58"/>
      <c r="M361" s="56"/>
      <c r="N361" s="56"/>
      <c r="O361" s="56"/>
      <c r="P361" s="56"/>
      <c r="Q361" s="56"/>
      <c r="R361" s="56"/>
      <c r="S361" s="56"/>
      <c r="T361" s="56"/>
    </row>
    <row r="362" spans="1:20">
      <c r="A362" s="56"/>
      <c r="B362" s="56"/>
      <c r="C362" s="56"/>
      <c r="D362" s="56"/>
      <c r="E362" s="56"/>
      <c r="F362" s="56"/>
      <c r="G362" s="56"/>
      <c r="H362" s="58"/>
      <c r="I362" s="56"/>
      <c r="J362" s="56"/>
      <c r="K362" s="56"/>
      <c r="L362" s="58"/>
      <c r="M362" s="56"/>
      <c r="N362" s="56"/>
      <c r="O362" s="56"/>
      <c r="P362" s="56"/>
      <c r="Q362" s="56"/>
      <c r="R362" s="56"/>
      <c r="S362" s="56"/>
      <c r="T362" s="56"/>
    </row>
    <row r="363" spans="1:20">
      <c r="A363" s="56"/>
      <c r="B363" s="56"/>
      <c r="C363" s="56"/>
      <c r="D363" s="56"/>
      <c r="E363" s="56"/>
      <c r="F363" s="56"/>
      <c r="G363" s="56"/>
      <c r="H363" s="58"/>
      <c r="I363" s="56"/>
      <c r="J363" s="56"/>
      <c r="K363" s="56"/>
      <c r="L363" s="58"/>
      <c r="M363" s="56"/>
      <c r="N363" s="56"/>
      <c r="O363" s="56"/>
      <c r="P363" s="56"/>
      <c r="Q363" s="56"/>
      <c r="R363" s="56"/>
      <c r="S363" s="56"/>
      <c r="T363" s="56"/>
    </row>
    <row r="364" spans="1:20">
      <c r="A364" s="56"/>
      <c r="B364" s="56"/>
      <c r="C364" s="56"/>
      <c r="D364" s="56"/>
      <c r="E364" s="56"/>
      <c r="F364" s="56"/>
      <c r="G364" s="56"/>
      <c r="H364" s="58"/>
      <c r="I364" s="56"/>
      <c r="J364" s="56"/>
      <c r="K364" s="56"/>
      <c r="L364" s="58"/>
      <c r="M364" s="56"/>
      <c r="N364" s="56"/>
      <c r="O364" s="56"/>
      <c r="P364" s="56"/>
      <c r="Q364" s="56"/>
      <c r="R364" s="56"/>
      <c r="S364" s="56"/>
      <c r="T364" s="56"/>
    </row>
    <row r="365" spans="1:20">
      <c r="A365" s="56"/>
      <c r="B365" s="56"/>
      <c r="C365" s="56"/>
      <c r="D365" s="56"/>
      <c r="E365" s="56"/>
      <c r="F365" s="56"/>
      <c r="G365" s="56"/>
      <c r="H365" s="58"/>
      <c r="I365" s="56"/>
      <c r="J365" s="56"/>
      <c r="K365" s="56"/>
      <c r="L365" s="58"/>
      <c r="M365" s="56"/>
      <c r="N365" s="56"/>
      <c r="O365" s="56"/>
      <c r="P365" s="56"/>
      <c r="Q365" s="56"/>
      <c r="R365" s="56"/>
      <c r="S365" s="56"/>
      <c r="T365" s="56"/>
    </row>
    <row r="366" spans="1:20">
      <c r="A366" s="56"/>
      <c r="B366" s="56"/>
      <c r="C366" s="56"/>
      <c r="D366" s="56"/>
      <c r="E366" s="56"/>
      <c r="F366" s="56"/>
      <c r="G366" s="56"/>
      <c r="H366" s="58"/>
      <c r="I366" s="56"/>
      <c r="J366" s="56"/>
      <c r="K366" s="56"/>
      <c r="L366" s="58"/>
      <c r="M366" s="56"/>
      <c r="N366" s="56"/>
      <c r="O366" s="56"/>
      <c r="P366" s="56"/>
      <c r="Q366" s="56"/>
      <c r="R366" s="56"/>
      <c r="S366" s="56"/>
      <c r="T366" s="56"/>
    </row>
    <row r="367" spans="1:20">
      <c r="A367" s="56"/>
      <c r="B367" s="56"/>
      <c r="C367" s="56"/>
      <c r="D367" s="56"/>
      <c r="E367" s="56"/>
      <c r="F367" s="56"/>
      <c r="G367" s="56"/>
      <c r="H367" s="58"/>
      <c r="I367" s="56"/>
      <c r="J367" s="56"/>
      <c r="K367" s="56"/>
      <c r="L367" s="58"/>
      <c r="M367" s="56"/>
      <c r="N367" s="56"/>
      <c r="O367" s="56"/>
      <c r="P367" s="56"/>
      <c r="Q367" s="56"/>
      <c r="R367" s="56"/>
      <c r="S367" s="56"/>
      <c r="T367" s="56"/>
    </row>
    <row r="368" spans="1:20">
      <c r="A368" s="56"/>
      <c r="B368" s="56"/>
      <c r="C368" s="56"/>
      <c r="D368" s="56"/>
      <c r="E368" s="56"/>
      <c r="F368" s="56"/>
      <c r="G368" s="56"/>
      <c r="H368" s="58"/>
      <c r="I368" s="56"/>
      <c r="J368" s="56"/>
      <c r="K368" s="56"/>
      <c r="L368" s="58"/>
      <c r="M368" s="56"/>
      <c r="N368" s="56"/>
      <c r="O368" s="56"/>
      <c r="P368" s="56"/>
      <c r="Q368" s="56"/>
      <c r="R368" s="56"/>
      <c r="S368" s="56"/>
      <c r="T368" s="56"/>
    </row>
    <row r="369" spans="1:20">
      <c r="A369" s="56"/>
      <c r="B369" s="56"/>
      <c r="C369" s="56"/>
      <c r="D369" s="56"/>
      <c r="E369" s="56"/>
      <c r="F369" s="56"/>
      <c r="G369" s="56"/>
      <c r="H369" s="58"/>
      <c r="I369" s="56"/>
      <c r="J369" s="56"/>
      <c r="K369" s="56"/>
      <c r="L369" s="58"/>
      <c r="M369" s="56"/>
      <c r="N369" s="56"/>
      <c r="O369" s="56"/>
      <c r="P369" s="56"/>
      <c r="Q369" s="56"/>
      <c r="R369" s="56"/>
      <c r="S369" s="56"/>
      <c r="T369" s="56"/>
    </row>
    <row r="370" spans="1:20">
      <c r="A370" s="56"/>
      <c r="B370" s="56"/>
      <c r="C370" s="56"/>
      <c r="D370" s="56"/>
      <c r="E370" s="56"/>
      <c r="F370" s="56"/>
      <c r="G370" s="56"/>
      <c r="H370" s="58"/>
      <c r="I370" s="56"/>
      <c r="J370" s="56"/>
      <c r="K370" s="56"/>
      <c r="L370" s="58"/>
      <c r="M370" s="56"/>
      <c r="N370" s="56"/>
      <c r="O370" s="56"/>
      <c r="P370" s="56"/>
      <c r="Q370" s="56"/>
      <c r="R370" s="56"/>
      <c r="S370" s="56"/>
      <c r="T370" s="56"/>
    </row>
    <row r="371" spans="1:20">
      <c r="A371" s="56"/>
      <c r="B371" s="56"/>
      <c r="C371" s="56"/>
      <c r="D371" s="56"/>
      <c r="E371" s="56"/>
      <c r="F371" s="56"/>
      <c r="G371" s="56"/>
      <c r="H371" s="58"/>
      <c r="I371" s="56"/>
      <c r="J371" s="56"/>
      <c r="K371" s="56"/>
      <c r="L371" s="58"/>
      <c r="M371" s="56"/>
      <c r="N371" s="56"/>
      <c r="O371" s="56"/>
      <c r="P371" s="56"/>
      <c r="Q371" s="56"/>
      <c r="R371" s="56"/>
      <c r="S371" s="56"/>
      <c r="T371" s="56"/>
    </row>
    <row r="372" spans="1:20">
      <c r="A372" s="56"/>
      <c r="B372" s="56"/>
      <c r="C372" s="56"/>
      <c r="D372" s="56"/>
      <c r="E372" s="56"/>
      <c r="F372" s="56"/>
      <c r="G372" s="56"/>
      <c r="H372" s="58"/>
      <c r="I372" s="56"/>
      <c r="J372" s="56"/>
      <c r="K372" s="56"/>
      <c r="L372" s="58"/>
      <c r="M372" s="56"/>
      <c r="N372" s="56"/>
      <c r="O372" s="56"/>
      <c r="P372" s="56"/>
      <c r="Q372" s="56"/>
      <c r="R372" s="56"/>
      <c r="S372" s="56"/>
      <c r="T372" s="56"/>
    </row>
    <row r="373" spans="1:20">
      <c r="A373" s="56"/>
      <c r="B373" s="56"/>
      <c r="C373" s="56"/>
      <c r="D373" s="56"/>
      <c r="E373" s="56"/>
      <c r="F373" s="56"/>
      <c r="G373" s="56"/>
      <c r="H373" s="58"/>
      <c r="I373" s="56"/>
      <c r="J373" s="56"/>
      <c r="K373" s="56"/>
      <c r="L373" s="58"/>
      <c r="M373" s="56"/>
      <c r="N373" s="56"/>
      <c r="O373" s="56"/>
      <c r="P373" s="56"/>
      <c r="Q373" s="56"/>
      <c r="R373" s="56"/>
      <c r="S373" s="56"/>
      <c r="T373" s="56"/>
    </row>
    <row r="374" spans="1:20">
      <c r="A374" s="56"/>
      <c r="B374" s="56"/>
      <c r="C374" s="56"/>
      <c r="D374" s="56"/>
      <c r="E374" s="56"/>
      <c r="F374" s="56"/>
      <c r="G374" s="56"/>
      <c r="H374" s="58"/>
      <c r="I374" s="56"/>
      <c r="J374" s="56"/>
      <c r="K374" s="56"/>
      <c r="L374" s="58"/>
      <c r="M374" s="56"/>
      <c r="N374" s="56"/>
      <c r="O374" s="56"/>
      <c r="P374" s="56"/>
      <c r="Q374" s="56"/>
      <c r="R374" s="56"/>
      <c r="S374" s="56"/>
      <c r="T374" s="56"/>
    </row>
    <row r="375" spans="1:20">
      <c r="A375" s="56"/>
      <c r="B375" s="56"/>
      <c r="C375" s="56"/>
      <c r="D375" s="56"/>
      <c r="E375" s="56"/>
      <c r="F375" s="56"/>
      <c r="G375" s="56"/>
      <c r="H375" s="58"/>
      <c r="I375" s="56"/>
      <c r="J375" s="56"/>
      <c r="K375" s="56"/>
      <c r="L375" s="58"/>
      <c r="M375" s="56"/>
      <c r="N375" s="56"/>
      <c r="O375" s="56"/>
      <c r="P375" s="56"/>
      <c r="Q375" s="56"/>
      <c r="R375" s="56"/>
      <c r="S375" s="56"/>
      <c r="T375" s="56"/>
    </row>
    <row r="376" spans="1:20">
      <c r="A376" s="56"/>
      <c r="B376" s="56"/>
      <c r="C376" s="56"/>
      <c r="D376" s="56"/>
      <c r="E376" s="56"/>
      <c r="F376" s="56"/>
      <c r="G376" s="56"/>
      <c r="H376" s="58"/>
      <c r="I376" s="56"/>
      <c r="J376" s="56"/>
      <c r="K376" s="56"/>
      <c r="L376" s="58"/>
      <c r="M376" s="56"/>
      <c r="N376" s="56"/>
      <c r="O376" s="56"/>
      <c r="P376" s="56"/>
      <c r="Q376" s="56"/>
      <c r="R376" s="56"/>
      <c r="S376" s="56"/>
      <c r="T376" s="56"/>
    </row>
    <row r="377" spans="1:20">
      <c r="A377" s="56"/>
      <c r="B377" s="56"/>
      <c r="C377" s="56"/>
      <c r="D377" s="56"/>
      <c r="E377" s="56"/>
      <c r="F377" s="56"/>
      <c r="G377" s="56"/>
      <c r="H377" s="58"/>
      <c r="I377" s="56"/>
      <c r="J377" s="56"/>
      <c r="K377" s="56"/>
      <c r="L377" s="58"/>
      <c r="M377" s="56"/>
      <c r="N377" s="56"/>
      <c r="O377" s="56"/>
      <c r="P377" s="56"/>
      <c r="Q377" s="56"/>
      <c r="R377" s="56"/>
      <c r="S377" s="56"/>
      <c r="T377" s="56"/>
    </row>
    <row r="378" spans="1:20">
      <c r="A378" s="56"/>
      <c r="B378" s="56"/>
      <c r="C378" s="56"/>
      <c r="D378" s="56"/>
      <c r="E378" s="56"/>
      <c r="F378" s="56"/>
      <c r="G378" s="56"/>
      <c r="H378" s="58"/>
      <c r="I378" s="56"/>
      <c r="J378" s="56"/>
      <c r="K378" s="56"/>
      <c r="L378" s="58"/>
      <c r="M378" s="56"/>
      <c r="N378" s="56"/>
      <c r="O378" s="56"/>
      <c r="P378" s="56"/>
      <c r="Q378" s="56"/>
      <c r="R378" s="56"/>
      <c r="S378" s="56"/>
      <c r="T378" s="56"/>
    </row>
    <row r="379" spans="1:20">
      <c r="A379" s="56"/>
      <c r="B379" s="56"/>
      <c r="C379" s="56"/>
      <c r="D379" s="56"/>
      <c r="E379" s="56"/>
      <c r="F379" s="56"/>
      <c r="G379" s="56"/>
      <c r="H379" s="58"/>
      <c r="I379" s="56"/>
      <c r="J379" s="56"/>
      <c r="K379" s="56"/>
      <c r="L379" s="58"/>
      <c r="M379" s="56"/>
      <c r="N379" s="56"/>
      <c r="O379" s="56"/>
      <c r="P379" s="56"/>
      <c r="Q379" s="56"/>
      <c r="R379" s="56"/>
      <c r="S379" s="56"/>
      <c r="T379" s="56"/>
    </row>
    <row r="380" spans="1:20">
      <c r="A380" s="56"/>
      <c r="B380" s="56"/>
      <c r="C380" s="56"/>
      <c r="D380" s="56"/>
      <c r="E380" s="56"/>
      <c r="F380" s="56"/>
      <c r="G380" s="56"/>
      <c r="H380" s="58"/>
      <c r="I380" s="56"/>
      <c r="J380" s="56"/>
      <c r="K380" s="56"/>
      <c r="L380" s="58"/>
      <c r="M380" s="56"/>
      <c r="N380" s="56"/>
      <c r="O380" s="56"/>
      <c r="P380" s="56"/>
      <c r="Q380" s="56"/>
      <c r="R380" s="56"/>
      <c r="S380" s="56"/>
      <c r="T380" s="56"/>
    </row>
    <row r="381" spans="1:20">
      <c r="A381" s="56"/>
      <c r="B381" s="56"/>
      <c r="C381" s="56"/>
      <c r="D381" s="56"/>
      <c r="E381" s="56"/>
      <c r="F381" s="56"/>
      <c r="G381" s="56"/>
      <c r="H381" s="58"/>
      <c r="I381" s="56"/>
      <c r="J381" s="56"/>
      <c r="K381" s="56"/>
      <c r="L381" s="58"/>
      <c r="M381" s="56"/>
      <c r="N381" s="56"/>
      <c r="O381" s="56"/>
      <c r="P381" s="56"/>
      <c r="Q381" s="56"/>
      <c r="R381" s="56"/>
      <c r="S381" s="56"/>
      <c r="T381" s="56"/>
    </row>
    <row r="382" spans="1:20">
      <c r="A382" s="56"/>
      <c r="B382" s="56"/>
      <c r="C382" s="56"/>
      <c r="D382" s="56"/>
      <c r="E382" s="56"/>
      <c r="F382" s="56"/>
      <c r="G382" s="56"/>
      <c r="H382" s="58"/>
      <c r="I382" s="56"/>
      <c r="J382" s="56"/>
      <c r="K382" s="56"/>
      <c r="L382" s="58"/>
      <c r="M382" s="56"/>
      <c r="N382" s="56"/>
      <c r="O382" s="56"/>
      <c r="P382" s="56"/>
      <c r="Q382" s="56"/>
      <c r="R382" s="56"/>
      <c r="S382" s="56"/>
      <c r="T382" s="56"/>
    </row>
    <row r="383" spans="1:20">
      <c r="A383" s="56"/>
      <c r="B383" s="56"/>
      <c r="C383" s="56"/>
      <c r="D383" s="56"/>
      <c r="E383" s="56"/>
      <c r="F383" s="56"/>
      <c r="G383" s="56"/>
      <c r="H383" s="58"/>
      <c r="I383" s="56"/>
      <c r="J383" s="56"/>
      <c r="K383" s="56"/>
      <c r="L383" s="58"/>
      <c r="M383" s="56"/>
      <c r="N383" s="56"/>
      <c r="O383" s="56"/>
      <c r="P383" s="56"/>
      <c r="Q383" s="56"/>
      <c r="R383" s="56"/>
      <c r="S383" s="56"/>
      <c r="T383" s="56"/>
    </row>
    <row r="384" spans="1:20">
      <c r="A384" s="56"/>
      <c r="B384" s="56"/>
      <c r="C384" s="56"/>
      <c r="D384" s="56"/>
      <c r="E384" s="56"/>
      <c r="F384" s="56"/>
      <c r="G384" s="56"/>
      <c r="H384" s="58"/>
      <c r="I384" s="56"/>
      <c r="J384" s="56"/>
      <c r="K384" s="56"/>
      <c r="L384" s="58"/>
      <c r="M384" s="56"/>
      <c r="N384" s="56"/>
      <c r="O384" s="56"/>
      <c r="P384" s="56"/>
      <c r="Q384" s="56"/>
      <c r="R384" s="56"/>
      <c r="S384" s="56"/>
      <c r="T384" s="56"/>
    </row>
    <row r="385" spans="1:20">
      <c r="A385" s="56"/>
      <c r="B385" s="56"/>
      <c r="C385" s="56"/>
      <c r="D385" s="56"/>
      <c r="E385" s="56"/>
      <c r="F385" s="56"/>
      <c r="G385" s="56"/>
      <c r="H385" s="58"/>
      <c r="I385" s="56"/>
      <c r="J385" s="56"/>
      <c r="K385" s="56"/>
      <c r="L385" s="58"/>
      <c r="M385" s="56"/>
      <c r="N385" s="56"/>
      <c r="O385" s="56"/>
      <c r="P385" s="56"/>
      <c r="Q385" s="56"/>
      <c r="R385" s="56"/>
      <c r="S385" s="56"/>
      <c r="T385" s="56"/>
    </row>
    <row r="386" spans="1:20">
      <c r="A386" s="56"/>
      <c r="B386" s="56"/>
      <c r="C386" s="56"/>
      <c r="D386" s="56"/>
      <c r="E386" s="56"/>
      <c r="F386" s="56"/>
      <c r="G386" s="56"/>
      <c r="H386" s="58"/>
      <c r="I386" s="56"/>
      <c r="J386" s="56"/>
      <c r="K386" s="56"/>
      <c r="L386" s="58"/>
      <c r="M386" s="56"/>
      <c r="N386" s="56"/>
      <c r="O386" s="56"/>
      <c r="P386" s="56"/>
      <c r="Q386" s="56"/>
      <c r="R386" s="56"/>
      <c r="S386" s="56"/>
      <c r="T386" s="56"/>
    </row>
    <row r="387" spans="1:20">
      <c r="A387" s="56"/>
      <c r="B387" s="56"/>
      <c r="C387" s="56"/>
      <c r="D387" s="56"/>
      <c r="E387" s="56"/>
      <c r="F387" s="56"/>
      <c r="G387" s="56"/>
      <c r="H387" s="58"/>
      <c r="I387" s="56"/>
      <c r="J387" s="56"/>
      <c r="K387" s="56"/>
      <c r="L387" s="58"/>
      <c r="M387" s="56"/>
      <c r="N387" s="56"/>
      <c r="O387" s="56"/>
      <c r="P387" s="56"/>
      <c r="Q387" s="56"/>
      <c r="R387" s="56"/>
      <c r="S387" s="56"/>
      <c r="T387" s="56"/>
    </row>
    <row r="388" spans="1:20">
      <c r="A388" s="56"/>
      <c r="B388" s="56"/>
      <c r="C388" s="56"/>
      <c r="D388" s="56"/>
      <c r="E388" s="56"/>
      <c r="F388" s="56"/>
      <c r="G388" s="56"/>
      <c r="H388" s="58"/>
      <c r="I388" s="56"/>
      <c r="J388" s="56"/>
      <c r="K388" s="56"/>
      <c r="L388" s="58"/>
      <c r="M388" s="56"/>
      <c r="N388" s="56"/>
      <c r="O388" s="56"/>
      <c r="P388" s="56"/>
      <c r="Q388" s="56"/>
      <c r="R388" s="56"/>
      <c r="S388" s="56"/>
      <c r="T388" s="56"/>
    </row>
    <row r="389" spans="1:20">
      <c r="A389" s="56"/>
      <c r="B389" s="56"/>
      <c r="C389" s="56"/>
      <c r="D389" s="56"/>
      <c r="E389" s="56"/>
      <c r="F389" s="56"/>
      <c r="G389" s="56"/>
      <c r="H389" s="58"/>
      <c r="I389" s="56"/>
      <c r="J389" s="56"/>
      <c r="K389" s="56"/>
      <c r="L389" s="58"/>
      <c r="M389" s="56"/>
      <c r="N389" s="56"/>
      <c r="O389" s="56"/>
      <c r="P389" s="56"/>
      <c r="Q389" s="56"/>
      <c r="R389" s="56"/>
      <c r="S389" s="56"/>
      <c r="T389" s="56"/>
    </row>
    <row r="390" spans="1:20">
      <c r="A390" s="56"/>
      <c r="B390" s="56"/>
      <c r="C390" s="56"/>
      <c r="D390" s="56"/>
      <c r="E390" s="56"/>
      <c r="F390" s="56"/>
      <c r="G390" s="56"/>
      <c r="H390" s="58"/>
      <c r="I390" s="56"/>
      <c r="J390" s="56"/>
      <c r="K390" s="56"/>
      <c r="L390" s="58"/>
      <c r="M390" s="56"/>
      <c r="N390" s="56"/>
      <c r="O390" s="56"/>
      <c r="P390" s="56"/>
      <c r="Q390" s="56"/>
      <c r="R390" s="56"/>
      <c r="S390" s="56"/>
      <c r="T390" s="56"/>
    </row>
    <row r="391" spans="1:20">
      <c r="A391" s="56"/>
      <c r="B391" s="56"/>
      <c r="C391" s="56"/>
      <c r="D391" s="56"/>
      <c r="E391" s="56"/>
      <c r="F391" s="56"/>
      <c r="G391" s="56"/>
      <c r="H391" s="58"/>
      <c r="I391" s="56"/>
      <c r="J391" s="56"/>
      <c r="K391" s="56"/>
      <c r="L391" s="58"/>
      <c r="M391" s="56"/>
      <c r="N391" s="56"/>
      <c r="O391" s="56"/>
      <c r="P391" s="56"/>
      <c r="Q391" s="56"/>
      <c r="R391" s="56"/>
      <c r="S391" s="56"/>
      <c r="T391" s="56"/>
    </row>
    <row r="392" spans="1:20">
      <c r="A392" s="56"/>
      <c r="B392" s="56"/>
      <c r="C392" s="56"/>
      <c r="D392" s="56"/>
      <c r="E392" s="56"/>
      <c r="F392" s="56"/>
      <c r="G392" s="56"/>
      <c r="H392" s="58"/>
      <c r="I392" s="56"/>
      <c r="J392" s="56"/>
      <c r="K392" s="56"/>
      <c r="L392" s="58"/>
      <c r="M392" s="56"/>
      <c r="N392" s="56"/>
      <c r="O392" s="56"/>
      <c r="P392" s="56"/>
      <c r="Q392" s="56"/>
      <c r="R392" s="56"/>
      <c r="S392" s="56"/>
      <c r="T392" s="56"/>
    </row>
    <row r="393" spans="1:20">
      <c r="A393" s="56"/>
      <c r="B393" s="56"/>
      <c r="C393" s="56"/>
      <c r="D393" s="56"/>
      <c r="E393" s="56"/>
      <c r="F393" s="56"/>
      <c r="G393" s="56"/>
      <c r="H393" s="58"/>
      <c r="I393" s="56"/>
      <c r="J393" s="56"/>
      <c r="K393" s="56"/>
      <c r="L393" s="58"/>
      <c r="M393" s="56"/>
      <c r="N393" s="56"/>
      <c r="O393" s="56"/>
      <c r="P393" s="56"/>
      <c r="Q393" s="56"/>
      <c r="R393" s="56"/>
      <c r="S393" s="56"/>
      <c r="T393" s="56"/>
    </row>
    <row r="394" spans="1:20">
      <c r="A394" s="56"/>
      <c r="B394" s="56"/>
      <c r="C394" s="56"/>
      <c r="D394" s="56"/>
      <c r="E394" s="56"/>
      <c r="F394" s="56"/>
      <c r="G394" s="56"/>
      <c r="H394" s="58"/>
      <c r="I394" s="56"/>
      <c r="J394" s="56"/>
      <c r="K394" s="56"/>
      <c r="L394" s="58"/>
      <c r="M394" s="56"/>
      <c r="N394" s="56"/>
      <c r="O394" s="56"/>
      <c r="P394" s="56"/>
      <c r="Q394" s="56"/>
      <c r="R394" s="56"/>
      <c r="S394" s="56"/>
      <c r="T394" s="56"/>
    </row>
    <row r="395" spans="1:20">
      <c r="A395" s="56"/>
      <c r="B395" s="56"/>
      <c r="C395" s="56"/>
      <c r="D395" s="56"/>
      <c r="E395" s="56"/>
      <c r="F395" s="56"/>
      <c r="G395" s="56"/>
      <c r="H395" s="58"/>
      <c r="I395" s="56"/>
      <c r="J395" s="56"/>
      <c r="K395" s="56"/>
      <c r="L395" s="58"/>
      <c r="M395" s="56"/>
      <c r="N395" s="56"/>
      <c r="O395" s="56"/>
      <c r="P395" s="56"/>
      <c r="Q395" s="56"/>
      <c r="R395" s="56"/>
      <c r="S395" s="56"/>
      <c r="T395" s="56"/>
    </row>
    <row r="396" spans="1:20">
      <c r="A396" s="56"/>
      <c r="B396" s="56"/>
      <c r="C396" s="56"/>
      <c r="D396" s="56"/>
      <c r="E396" s="56"/>
      <c r="F396" s="56"/>
      <c r="G396" s="56"/>
      <c r="H396" s="58"/>
      <c r="I396" s="56"/>
      <c r="J396" s="56"/>
      <c r="K396" s="56"/>
      <c r="L396" s="58"/>
      <c r="M396" s="56"/>
      <c r="N396" s="56"/>
      <c r="O396" s="56"/>
      <c r="P396" s="56"/>
      <c r="Q396" s="56"/>
      <c r="R396" s="56"/>
      <c r="S396" s="56"/>
      <c r="T396" s="56"/>
    </row>
    <row r="397" spans="1:20">
      <c r="A397" s="56"/>
      <c r="B397" s="56"/>
      <c r="C397" s="56"/>
      <c r="D397" s="56"/>
      <c r="E397" s="56"/>
      <c r="F397" s="56"/>
      <c r="G397" s="56"/>
      <c r="H397" s="58"/>
      <c r="I397" s="56"/>
      <c r="J397" s="56"/>
      <c r="K397" s="56"/>
      <c r="L397" s="58"/>
      <c r="M397" s="56"/>
      <c r="N397" s="56"/>
      <c r="O397" s="56"/>
      <c r="P397" s="56"/>
      <c r="Q397" s="56"/>
      <c r="R397" s="56"/>
      <c r="S397" s="56"/>
      <c r="T397" s="56"/>
    </row>
    <row r="398" spans="1:20">
      <c r="A398" s="56"/>
      <c r="B398" s="56"/>
      <c r="C398" s="56"/>
      <c r="D398" s="56"/>
      <c r="E398" s="56"/>
      <c r="F398" s="56"/>
      <c r="G398" s="56"/>
      <c r="H398" s="58"/>
      <c r="I398" s="56"/>
      <c r="J398" s="56"/>
      <c r="K398" s="56"/>
      <c r="L398" s="58"/>
      <c r="M398" s="56"/>
      <c r="N398" s="56"/>
      <c r="O398" s="56"/>
      <c r="P398" s="56"/>
      <c r="Q398" s="56"/>
      <c r="R398" s="56"/>
      <c r="S398" s="56"/>
      <c r="T398" s="56"/>
    </row>
    <row r="399" spans="1:20">
      <c r="A399" s="56"/>
      <c r="B399" s="56"/>
      <c r="C399" s="56"/>
      <c r="D399" s="56"/>
      <c r="E399" s="56"/>
      <c r="F399" s="56"/>
      <c r="G399" s="56"/>
      <c r="H399" s="58"/>
      <c r="I399" s="56"/>
      <c r="J399" s="56"/>
      <c r="K399" s="56"/>
      <c r="L399" s="58"/>
      <c r="M399" s="56"/>
      <c r="N399" s="56"/>
      <c r="O399" s="56"/>
      <c r="P399" s="56"/>
      <c r="Q399" s="56"/>
      <c r="R399" s="56"/>
      <c r="S399" s="56"/>
      <c r="T399" s="56"/>
    </row>
    <row r="400" spans="1:20">
      <c r="A400" s="56"/>
      <c r="B400" s="56"/>
      <c r="C400" s="56"/>
      <c r="D400" s="56"/>
      <c r="E400" s="56"/>
      <c r="F400" s="56"/>
      <c r="G400" s="56"/>
      <c r="H400" s="58"/>
      <c r="I400" s="56"/>
      <c r="J400" s="56"/>
      <c r="K400" s="56"/>
      <c r="L400" s="58"/>
      <c r="M400" s="56"/>
      <c r="N400" s="56"/>
      <c r="O400" s="56"/>
      <c r="P400" s="56"/>
      <c r="Q400" s="56"/>
      <c r="R400" s="56"/>
      <c r="S400" s="56"/>
      <c r="T400" s="56"/>
    </row>
    <row r="401" spans="1:20">
      <c r="A401" s="56"/>
      <c r="B401" s="56"/>
      <c r="C401" s="56"/>
      <c r="D401" s="56"/>
      <c r="E401" s="56"/>
      <c r="F401" s="56"/>
      <c r="G401" s="56"/>
      <c r="H401" s="58"/>
      <c r="I401" s="56"/>
      <c r="J401" s="56"/>
      <c r="K401" s="56"/>
      <c r="L401" s="58"/>
      <c r="M401" s="56"/>
      <c r="N401" s="56"/>
      <c r="O401" s="56"/>
      <c r="P401" s="56"/>
      <c r="Q401" s="56"/>
      <c r="R401" s="56"/>
      <c r="S401" s="56"/>
      <c r="T401" s="56"/>
    </row>
    <row r="402" spans="1:20">
      <c r="A402" s="56"/>
      <c r="B402" s="56"/>
      <c r="C402" s="56"/>
      <c r="D402" s="56"/>
      <c r="E402" s="56"/>
      <c r="F402" s="56"/>
      <c r="G402" s="56"/>
      <c r="H402" s="58"/>
      <c r="I402" s="56"/>
      <c r="J402" s="56"/>
      <c r="K402" s="56"/>
      <c r="L402" s="58"/>
      <c r="M402" s="56"/>
      <c r="N402" s="56"/>
      <c r="O402" s="56"/>
      <c r="P402" s="56"/>
      <c r="Q402" s="56"/>
      <c r="R402" s="56"/>
      <c r="S402" s="56"/>
      <c r="T402" s="56"/>
    </row>
    <row r="403" spans="1:20">
      <c r="A403" s="56"/>
      <c r="B403" s="56"/>
      <c r="C403" s="56"/>
      <c r="D403" s="56"/>
      <c r="E403" s="56"/>
      <c r="F403" s="56"/>
      <c r="G403" s="56"/>
      <c r="H403" s="58"/>
      <c r="I403" s="56"/>
      <c r="J403" s="56"/>
      <c r="K403" s="56"/>
      <c r="L403" s="58"/>
      <c r="M403" s="56"/>
      <c r="N403" s="56"/>
      <c r="O403" s="56"/>
      <c r="P403" s="56"/>
      <c r="Q403" s="56"/>
      <c r="R403" s="56"/>
      <c r="S403" s="56"/>
      <c r="T403" s="56"/>
    </row>
    <row r="404" spans="1:20">
      <c r="A404" s="56"/>
      <c r="B404" s="56"/>
      <c r="C404" s="56"/>
      <c r="D404" s="56"/>
      <c r="E404" s="56"/>
      <c r="F404" s="56"/>
      <c r="G404" s="56"/>
      <c r="H404" s="58"/>
      <c r="I404" s="56"/>
      <c r="J404" s="56"/>
      <c r="K404" s="56"/>
      <c r="L404" s="58"/>
      <c r="M404" s="56"/>
      <c r="N404" s="56"/>
      <c r="O404" s="56"/>
      <c r="P404" s="56"/>
      <c r="Q404" s="56"/>
      <c r="R404" s="56"/>
      <c r="S404" s="56"/>
      <c r="T404" s="56"/>
    </row>
    <row r="405" spans="1:20">
      <c r="A405" s="56"/>
      <c r="B405" s="56"/>
      <c r="C405" s="56"/>
      <c r="D405" s="56"/>
      <c r="E405" s="56"/>
      <c r="F405" s="56"/>
      <c r="G405" s="56"/>
      <c r="H405" s="58"/>
      <c r="I405" s="56"/>
      <c r="J405" s="56"/>
      <c r="K405" s="56"/>
      <c r="L405" s="58"/>
      <c r="M405" s="56"/>
      <c r="N405" s="56"/>
      <c r="O405" s="56"/>
      <c r="P405" s="56"/>
      <c r="Q405" s="56"/>
      <c r="R405" s="56"/>
      <c r="S405" s="56"/>
      <c r="T405" s="56"/>
    </row>
    <row r="406" spans="1:20">
      <c r="A406" s="56"/>
      <c r="B406" s="56"/>
      <c r="C406" s="56"/>
      <c r="D406" s="56"/>
      <c r="E406" s="56"/>
      <c r="F406" s="56"/>
      <c r="G406" s="56"/>
      <c r="H406" s="58"/>
      <c r="I406" s="56"/>
      <c r="J406" s="56"/>
      <c r="K406" s="56"/>
      <c r="L406" s="58"/>
      <c r="M406" s="56"/>
      <c r="N406" s="56"/>
      <c r="O406" s="56"/>
      <c r="P406" s="56"/>
      <c r="Q406" s="56"/>
      <c r="R406" s="56"/>
      <c r="S406" s="56"/>
      <c r="T406" s="56"/>
    </row>
    <row r="407" spans="1:20">
      <c r="A407" s="56"/>
      <c r="B407" s="56"/>
      <c r="C407" s="56"/>
      <c r="D407" s="56"/>
      <c r="E407" s="56"/>
      <c r="F407" s="56"/>
      <c r="G407" s="56"/>
      <c r="H407" s="58"/>
      <c r="I407" s="56"/>
      <c r="J407" s="56"/>
      <c r="K407" s="56"/>
      <c r="L407" s="58"/>
      <c r="M407" s="56"/>
      <c r="N407" s="56"/>
      <c r="O407" s="56"/>
      <c r="P407" s="56"/>
      <c r="Q407" s="56"/>
      <c r="R407" s="56"/>
      <c r="S407" s="56"/>
      <c r="T407" s="56"/>
    </row>
    <row r="408" spans="1:20">
      <c r="A408" s="56"/>
      <c r="B408" s="56"/>
      <c r="C408" s="56"/>
      <c r="D408" s="56"/>
      <c r="E408" s="56"/>
      <c r="F408" s="56"/>
      <c r="G408" s="56"/>
      <c r="H408" s="58"/>
      <c r="I408" s="56"/>
      <c r="J408" s="56"/>
      <c r="K408" s="56"/>
      <c r="L408" s="58"/>
      <c r="M408" s="56"/>
      <c r="N408" s="56"/>
      <c r="O408" s="56"/>
      <c r="P408" s="56"/>
      <c r="Q408" s="56"/>
      <c r="R408" s="56"/>
      <c r="S408" s="56"/>
      <c r="T408" s="56"/>
    </row>
    <row r="409" spans="1:20">
      <c r="A409" s="56"/>
      <c r="B409" s="56"/>
      <c r="C409" s="56"/>
      <c r="D409" s="56"/>
      <c r="E409" s="56"/>
      <c r="F409" s="56"/>
      <c r="G409" s="56"/>
      <c r="H409" s="58"/>
      <c r="I409" s="56"/>
      <c r="J409" s="56"/>
      <c r="K409" s="56"/>
      <c r="L409" s="58"/>
      <c r="M409" s="56"/>
      <c r="N409" s="56"/>
      <c r="O409" s="56"/>
      <c r="P409" s="56"/>
      <c r="Q409" s="56"/>
      <c r="R409" s="56"/>
      <c r="S409" s="56"/>
      <c r="T409" s="56"/>
    </row>
    <row r="410" spans="1:20">
      <c r="A410" s="56"/>
      <c r="B410" s="56"/>
      <c r="C410" s="56"/>
      <c r="D410" s="56"/>
      <c r="E410" s="56"/>
      <c r="F410" s="56"/>
      <c r="G410" s="56"/>
      <c r="H410" s="58"/>
      <c r="I410" s="56"/>
      <c r="J410" s="56"/>
      <c r="K410" s="56"/>
      <c r="L410" s="58"/>
      <c r="M410" s="56"/>
      <c r="N410" s="56"/>
      <c r="O410" s="56"/>
      <c r="P410" s="56"/>
      <c r="Q410" s="56"/>
      <c r="R410" s="56"/>
      <c r="S410" s="56"/>
      <c r="T410" s="56"/>
    </row>
    <row r="411" spans="1:20">
      <c r="A411" s="56"/>
      <c r="B411" s="56"/>
      <c r="C411" s="56"/>
      <c r="D411" s="56"/>
      <c r="E411" s="56"/>
      <c r="F411" s="56"/>
      <c r="G411" s="56"/>
      <c r="H411" s="58"/>
      <c r="I411" s="56"/>
      <c r="J411" s="56"/>
      <c r="K411" s="56"/>
      <c r="L411" s="58"/>
      <c r="M411" s="56"/>
      <c r="N411" s="56"/>
      <c r="O411" s="56"/>
      <c r="P411" s="56"/>
      <c r="Q411" s="56"/>
      <c r="R411" s="56"/>
      <c r="S411" s="56"/>
      <c r="T411" s="56"/>
    </row>
    <row r="412" spans="1:20">
      <c r="A412" s="56"/>
      <c r="B412" s="56"/>
      <c r="C412" s="56"/>
      <c r="D412" s="56"/>
      <c r="E412" s="56"/>
      <c r="F412" s="56"/>
      <c r="G412" s="56"/>
      <c r="H412" s="58"/>
      <c r="I412" s="56"/>
      <c r="J412" s="56"/>
      <c r="K412" s="56"/>
      <c r="L412" s="58"/>
      <c r="M412" s="56"/>
      <c r="N412" s="56"/>
      <c r="O412" s="56"/>
      <c r="P412" s="56"/>
      <c r="Q412" s="56"/>
      <c r="R412" s="56"/>
      <c r="S412" s="56"/>
      <c r="T412" s="56"/>
    </row>
    <row r="413" spans="1:20">
      <c r="A413" s="56"/>
      <c r="B413" s="56"/>
      <c r="C413" s="56"/>
      <c r="D413" s="56"/>
      <c r="E413" s="56"/>
      <c r="F413" s="56"/>
      <c r="G413" s="56"/>
      <c r="H413" s="58"/>
      <c r="I413" s="56"/>
      <c r="J413" s="56"/>
      <c r="K413" s="56"/>
      <c r="L413" s="58"/>
      <c r="M413" s="56"/>
      <c r="N413" s="56"/>
      <c r="O413" s="56"/>
      <c r="P413" s="56"/>
      <c r="Q413" s="56"/>
      <c r="R413" s="56"/>
      <c r="S413" s="56"/>
      <c r="T413" s="56"/>
    </row>
    <row r="414" spans="1:20">
      <c r="A414" s="56"/>
      <c r="B414" s="56"/>
      <c r="C414" s="56"/>
      <c r="D414" s="56"/>
      <c r="E414" s="56"/>
      <c r="F414" s="56"/>
      <c r="G414" s="56"/>
      <c r="H414" s="58"/>
      <c r="I414" s="56"/>
      <c r="J414" s="56"/>
      <c r="K414" s="56"/>
      <c r="L414" s="58"/>
      <c r="M414" s="56"/>
      <c r="N414" s="56"/>
      <c r="O414" s="56"/>
      <c r="P414" s="56"/>
      <c r="Q414" s="56"/>
      <c r="R414" s="56"/>
      <c r="S414" s="56"/>
      <c r="T414" s="56"/>
    </row>
    <row r="415" spans="1:20">
      <c r="A415" s="56"/>
      <c r="B415" s="56"/>
      <c r="C415" s="56"/>
      <c r="D415" s="56"/>
      <c r="E415" s="56"/>
      <c r="F415" s="56"/>
      <c r="G415" s="56"/>
      <c r="H415" s="58"/>
      <c r="I415" s="56"/>
      <c r="J415" s="56"/>
      <c r="K415" s="56"/>
      <c r="L415" s="58"/>
      <c r="M415" s="56"/>
      <c r="N415" s="56"/>
      <c r="O415" s="56"/>
      <c r="P415" s="56"/>
      <c r="Q415" s="56"/>
      <c r="R415" s="56"/>
      <c r="S415" s="56"/>
      <c r="T415" s="56"/>
    </row>
    <row r="416" spans="1:20">
      <c r="A416" s="56"/>
      <c r="B416" s="56"/>
      <c r="C416" s="56"/>
      <c r="D416" s="56"/>
      <c r="E416" s="56"/>
      <c r="F416" s="56"/>
      <c r="G416" s="56"/>
      <c r="H416" s="58"/>
      <c r="I416" s="56"/>
      <c r="J416" s="56"/>
      <c r="K416" s="56"/>
      <c r="L416" s="58"/>
      <c r="M416" s="56"/>
      <c r="N416" s="56"/>
      <c r="O416" s="56"/>
      <c r="P416" s="56"/>
      <c r="Q416" s="56"/>
      <c r="R416" s="56"/>
      <c r="S416" s="56"/>
      <c r="T416" s="56"/>
    </row>
    <row r="417" spans="1:20">
      <c r="A417" s="56"/>
      <c r="B417" s="56"/>
      <c r="C417" s="56"/>
      <c r="D417" s="56"/>
      <c r="E417" s="56"/>
      <c r="F417" s="56"/>
      <c r="G417" s="56"/>
      <c r="H417" s="58"/>
      <c r="I417" s="56"/>
      <c r="J417" s="56"/>
      <c r="K417" s="56"/>
      <c r="L417" s="58"/>
      <c r="M417" s="56"/>
      <c r="N417" s="56"/>
      <c r="O417" s="56"/>
      <c r="P417" s="56"/>
      <c r="Q417" s="56"/>
      <c r="R417" s="56"/>
      <c r="S417" s="56"/>
      <c r="T417" s="56"/>
    </row>
    <row r="418" spans="1:20">
      <c r="A418" s="56"/>
      <c r="B418" s="56"/>
      <c r="C418" s="56"/>
      <c r="D418" s="56"/>
      <c r="E418" s="56"/>
      <c r="F418" s="56"/>
      <c r="G418" s="56"/>
      <c r="H418" s="58"/>
      <c r="I418" s="56"/>
      <c r="J418" s="56"/>
      <c r="K418" s="56"/>
      <c r="L418" s="58"/>
      <c r="M418" s="56"/>
      <c r="N418" s="56"/>
      <c r="O418" s="56"/>
      <c r="P418" s="56"/>
      <c r="Q418" s="56"/>
      <c r="R418" s="56"/>
      <c r="S418" s="56"/>
      <c r="T418" s="56"/>
    </row>
    <row r="419" spans="1:20">
      <c r="A419" s="56"/>
      <c r="B419" s="56"/>
      <c r="C419" s="56"/>
      <c r="D419" s="56"/>
      <c r="E419" s="56"/>
      <c r="F419" s="56"/>
      <c r="G419" s="56"/>
      <c r="H419" s="58"/>
      <c r="I419" s="56"/>
      <c r="J419" s="56"/>
      <c r="K419" s="56"/>
      <c r="L419" s="58"/>
      <c r="M419" s="56"/>
      <c r="N419" s="56"/>
      <c r="O419" s="56"/>
      <c r="P419" s="56"/>
      <c r="Q419" s="56"/>
      <c r="R419" s="56"/>
      <c r="S419" s="56"/>
      <c r="T419" s="56"/>
    </row>
    <row r="420" spans="1:20">
      <c r="A420" s="56"/>
      <c r="B420" s="56"/>
      <c r="C420" s="56"/>
      <c r="D420" s="56"/>
      <c r="E420" s="56"/>
      <c r="F420" s="56"/>
      <c r="G420" s="56"/>
      <c r="H420" s="58"/>
      <c r="I420" s="56"/>
      <c r="J420" s="56"/>
      <c r="K420" s="56"/>
      <c r="L420" s="58"/>
      <c r="M420" s="56"/>
      <c r="N420" s="56"/>
      <c r="O420" s="56"/>
      <c r="P420" s="56"/>
      <c r="Q420" s="56"/>
      <c r="R420" s="56"/>
      <c r="S420" s="56"/>
      <c r="T420" s="56"/>
    </row>
    <row r="421" spans="1:20">
      <c r="A421" s="56"/>
      <c r="B421" s="56"/>
      <c r="C421" s="56"/>
      <c r="D421" s="56"/>
      <c r="E421" s="56"/>
      <c r="F421" s="56"/>
      <c r="G421" s="56"/>
      <c r="H421" s="58"/>
      <c r="I421" s="56"/>
      <c r="J421" s="56"/>
      <c r="K421" s="56"/>
      <c r="L421" s="58"/>
      <c r="M421" s="56"/>
      <c r="N421" s="56"/>
      <c r="O421" s="56"/>
      <c r="P421" s="56"/>
      <c r="Q421" s="56"/>
      <c r="R421" s="56"/>
      <c r="S421" s="56"/>
      <c r="T421" s="56"/>
    </row>
    <row r="422" spans="1:20">
      <c r="A422" s="56"/>
      <c r="B422" s="56"/>
      <c r="C422" s="56"/>
      <c r="D422" s="56"/>
      <c r="E422" s="56"/>
      <c r="F422" s="56"/>
      <c r="G422" s="56"/>
      <c r="H422" s="58"/>
      <c r="I422" s="56"/>
      <c r="J422" s="56"/>
      <c r="K422" s="56"/>
      <c r="L422" s="58"/>
      <c r="M422" s="56"/>
      <c r="N422" s="56"/>
      <c r="O422" s="56"/>
      <c r="P422" s="56"/>
      <c r="Q422" s="56"/>
      <c r="R422" s="56"/>
      <c r="S422" s="56"/>
      <c r="T422" s="56"/>
    </row>
    <row r="423" spans="1:20">
      <c r="A423" s="56"/>
      <c r="B423" s="56"/>
      <c r="C423" s="56"/>
      <c r="D423" s="56"/>
      <c r="E423" s="56"/>
      <c r="F423" s="56"/>
      <c r="G423" s="56"/>
      <c r="H423" s="58"/>
      <c r="I423" s="56"/>
      <c r="J423" s="56"/>
      <c r="K423" s="56"/>
      <c r="L423" s="58"/>
      <c r="M423" s="56"/>
      <c r="N423" s="56"/>
      <c r="O423" s="56"/>
      <c r="P423" s="56"/>
      <c r="Q423" s="56"/>
      <c r="R423" s="56"/>
      <c r="S423" s="56"/>
      <c r="T423" s="56"/>
    </row>
    <row r="424" spans="1:20">
      <c r="A424" s="56"/>
      <c r="B424" s="56"/>
      <c r="C424" s="56"/>
      <c r="D424" s="56"/>
      <c r="E424" s="56"/>
      <c r="F424" s="56"/>
      <c r="G424" s="56"/>
      <c r="H424" s="58"/>
      <c r="I424" s="56"/>
      <c r="J424" s="56"/>
      <c r="K424" s="56"/>
      <c r="L424" s="58"/>
      <c r="M424" s="56"/>
      <c r="N424" s="56"/>
      <c r="O424" s="56"/>
      <c r="P424" s="56"/>
      <c r="Q424" s="56"/>
      <c r="R424" s="56"/>
      <c r="S424" s="56"/>
      <c r="T424" s="56"/>
    </row>
    <row r="425" spans="1:20">
      <c r="A425" s="56"/>
      <c r="B425" s="56"/>
      <c r="C425" s="56"/>
      <c r="D425" s="56"/>
      <c r="E425" s="56"/>
      <c r="F425" s="56"/>
      <c r="G425" s="56"/>
      <c r="H425" s="58"/>
      <c r="I425" s="56"/>
      <c r="J425" s="56"/>
      <c r="K425" s="56"/>
      <c r="L425" s="58"/>
      <c r="M425" s="56"/>
      <c r="N425" s="56"/>
      <c r="O425" s="56"/>
      <c r="P425" s="56"/>
      <c r="Q425" s="56"/>
      <c r="R425" s="56"/>
      <c r="S425" s="56"/>
      <c r="T425" s="56"/>
    </row>
    <row r="426" spans="1:20">
      <c r="A426" s="56"/>
      <c r="B426" s="56"/>
      <c r="C426" s="56"/>
      <c r="D426" s="56"/>
      <c r="E426" s="56"/>
      <c r="F426" s="56"/>
      <c r="G426" s="56"/>
      <c r="H426" s="58"/>
      <c r="I426" s="56"/>
      <c r="J426" s="56"/>
      <c r="K426" s="56"/>
      <c r="L426" s="58"/>
      <c r="M426" s="56"/>
      <c r="N426" s="56"/>
      <c r="O426" s="56"/>
      <c r="P426" s="56"/>
      <c r="Q426" s="56"/>
      <c r="R426" s="56"/>
      <c r="S426" s="56"/>
      <c r="T426" s="56"/>
    </row>
    <row r="427" spans="1:20">
      <c r="A427" s="56"/>
      <c r="B427" s="56"/>
      <c r="C427" s="56"/>
      <c r="D427" s="56"/>
      <c r="E427" s="56"/>
      <c r="F427" s="56"/>
      <c r="G427" s="56"/>
      <c r="H427" s="58"/>
      <c r="I427" s="56"/>
      <c r="J427" s="56"/>
      <c r="K427" s="56"/>
      <c r="L427" s="58"/>
      <c r="M427" s="56"/>
      <c r="N427" s="56"/>
      <c r="O427" s="56"/>
      <c r="P427" s="56"/>
      <c r="Q427" s="56"/>
      <c r="R427" s="56"/>
      <c r="S427" s="56"/>
      <c r="T427" s="56"/>
    </row>
    <row r="428" spans="1:20">
      <c r="A428" s="56"/>
      <c r="B428" s="56"/>
      <c r="C428" s="56"/>
      <c r="D428" s="56"/>
      <c r="E428" s="56"/>
      <c r="F428" s="56"/>
      <c r="G428" s="56"/>
      <c r="H428" s="58"/>
      <c r="I428" s="56"/>
      <c r="J428" s="56"/>
      <c r="K428" s="56"/>
      <c r="L428" s="58"/>
      <c r="M428" s="56"/>
      <c r="N428" s="56"/>
      <c r="O428" s="56"/>
      <c r="P428" s="56"/>
      <c r="Q428" s="56"/>
      <c r="R428" s="56"/>
      <c r="S428" s="56"/>
      <c r="T428" s="56"/>
    </row>
    <row r="429" spans="1:20">
      <c r="A429" s="56"/>
      <c r="B429" s="56"/>
      <c r="C429" s="56"/>
      <c r="D429" s="56"/>
      <c r="E429" s="56"/>
      <c r="F429" s="56"/>
      <c r="G429" s="56"/>
      <c r="H429" s="58"/>
      <c r="I429" s="56"/>
      <c r="J429" s="56"/>
      <c r="K429" s="56"/>
      <c r="L429" s="58"/>
      <c r="M429" s="56"/>
      <c r="N429" s="56"/>
      <c r="O429" s="56"/>
      <c r="P429" s="56"/>
      <c r="Q429" s="56"/>
      <c r="R429" s="56"/>
      <c r="S429" s="56"/>
      <c r="T429" s="56"/>
    </row>
    <row r="430" spans="1:20">
      <c r="A430" s="56"/>
      <c r="B430" s="56"/>
      <c r="C430" s="56"/>
      <c r="D430" s="56"/>
      <c r="E430" s="56"/>
      <c r="F430" s="56"/>
      <c r="G430" s="56"/>
      <c r="H430" s="58"/>
      <c r="I430" s="56"/>
      <c r="J430" s="56"/>
      <c r="K430" s="56"/>
      <c r="L430" s="58"/>
      <c r="M430" s="56"/>
      <c r="N430" s="56"/>
      <c r="O430" s="56"/>
      <c r="P430" s="56"/>
      <c r="Q430" s="56"/>
      <c r="R430" s="56"/>
      <c r="S430" s="56"/>
      <c r="T430" s="56"/>
    </row>
    <row r="431" spans="1:20">
      <c r="A431" s="56"/>
      <c r="B431" s="56"/>
      <c r="C431" s="56"/>
      <c r="D431" s="56"/>
      <c r="E431" s="56"/>
      <c r="F431" s="56"/>
      <c r="G431" s="56"/>
      <c r="H431" s="58"/>
      <c r="I431" s="56"/>
      <c r="J431" s="56"/>
      <c r="K431" s="56"/>
      <c r="L431" s="58"/>
      <c r="M431" s="56"/>
      <c r="N431" s="56"/>
      <c r="O431" s="56"/>
      <c r="P431" s="56"/>
      <c r="Q431" s="56"/>
      <c r="R431" s="56"/>
      <c r="S431" s="56"/>
      <c r="T431" s="56"/>
    </row>
    <row r="432" spans="1:20">
      <c r="A432" s="56"/>
      <c r="B432" s="56"/>
      <c r="C432" s="56"/>
      <c r="D432" s="56"/>
      <c r="E432" s="56"/>
      <c r="F432" s="56"/>
      <c r="G432" s="56"/>
      <c r="H432" s="58"/>
      <c r="I432" s="56"/>
      <c r="J432" s="56"/>
      <c r="K432" s="56"/>
      <c r="L432" s="58"/>
      <c r="M432" s="56"/>
      <c r="N432" s="56"/>
      <c r="O432" s="56"/>
      <c r="P432" s="56"/>
      <c r="Q432" s="56"/>
      <c r="R432" s="56"/>
      <c r="S432" s="56"/>
      <c r="T432" s="56"/>
    </row>
    <row r="433" spans="1:20">
      <c r="A433" s="56"/>
      <c r="B433" s="56"/>
      <c r="C433" s="56"/>
      <c r="D433" s="56"/>
      <c r="E433" s="56"/>
      <c r="F433" s="56"/>
      <c r="G433" s="56"/>
      <c r="H433" s="58"/>
      <c r="I433" s="56"/>
      <c r="J433" s="56"/>
      <c r="K433" s="56"/>
      <c r="L433" s="58"/>
      <c r="M433" s="56"/>
      <c r="N433" s="56"/>
      <c r="O433" s="56"/>
      <c r="P433" s="56"/>
      <c r="Q433" s="56"/>
      <c r="R433" s="56"/>
      <c r="S433" s="56"/>
      <c r="T433" s="56"/>
    </row>
    <row r="434" spans="1:20">
      <c r="A434" s="56"/>
      <c r="B434" s="56"/>
      <c r="C434" s="56"/>
      <c r="D434" s="56"/>
      <c r="E434" s="56"/>
      <c r="F434" s="56"/>
      <c r="G434" s="56"/>
      <c r="H434" s="58"/>
      <c r="I434" s="56"/>
      <c r="J434" s="56"/>
      <c r="K434" s="56"/>
      <c r="L434" s="58"/>
      <c r="M434" s="56"/>
      <c r="N434" s="56"/>
      <c r="O434" s="56"/>
      <c r="P434" s="56"/>
      <c r="Q434" s="56"/>
      <c r="R434" s="56"/>
      <c r="S434" s="56"/>
      <c r="T434" s="56"/>
    </row>
    <row r="435" spans="1:20">
      <c r="A435" s="56"/>
      <c r="B435" s="56"/>
      <c r="C435" s="56"/>
      <c r="D435" s="56"/>
      <c r="E435" s="56"/>
      <c r="F435" s="56"/>
      <c r="G435" s="56"/>
      <c r="H435" s="58"/>
      <c r="I435" s="56"/>
      <c r="J435" s="56"/>
      <c r="K435" s="56"/>
      <c r="L435" s="58"/>
      <c r="M435" s="56"/>
      <c r="N435" s="56"/>
      <c r="O435" s="56"/>
      <c r="P435" s="56"/>
      <c r="Q435" s="56"/>
      <c r="R435" s="56"/>
      <c r="S435" s="56"/>
      <c r="T435" s="56"/>
    </row>
    <row r="436" spans="1:20">
      <c r="A436" s="56"/>
      <c r="B436" s="56"/>
      <c r="C436" s="56"/>
      <c r="D436" s="56"/>
      <c r="E436" s="56"/>
      <c r="F436" s="56"/>
      <c r="G436" s="56"/>
      <c r="H436" s="58"/>
      <c r="I436" s="56"/>
      <c r="J436" s="56"/>
      <c r="K436" s="56"/>
      <c r="L436" s="58"/>
      <c r="M436" s="56"/>
      <c r="N436" s="56"/>
      <c r="O436" s="56"/>
      <c r="P436" s="56"/>
      <c r="Q436" s="56"/>
      <c r="R436" s="56"/>
      <c r="S436" s="56"/>
      <c r="T436" s="56"/>
    </row>
    <row r="437" spans="1:20">
      <c r="A437" s="56"/>
      <c r="B437" s="56"/>
      <c r="C437" s="56"/>
      <c r="D437" s="56"/>
      <c r="E437" s="56"/>
      <c r="F437" s="56"/>
      <c r="G437" s="56"/>
      <c r="H437" s="58"/>
      <c r="I437" s="56"/>
      <c r="J437" s="56"/>
      <c r="K437" s="56"/>
      <c r="L437" s="58"/>
      <c r="M437" s="56"/>
      <c r="N437" s="56"/>
      <c r="O437" s="56"/>
      <c r="P437" s="56"/>
      <c r="Q437" s="56"/>
      <c r="R437" s="56"/>
      <c r="S437" s="56"/>
      <c r="T437" s="56"/>
    </row>
    <row r="438" spans="1:20">
      <c r="A438" s="56"/>
      <c r="B438" s="56"/>
      <c r="C438" s="56"/>
      <c r="D438" s="56"/>
      <c r="E438" s="56"/>
      <c r="F438" s="56"/>
      <c r="G438" s="56"/>
      <c r="H438" s="58"/>
      <c r="I438" s="56"/>
      <c r="J438" s="56"/>
      <c r="K438" s="56"/>
      <c r="L438" s="58"/>
      <c r="M438" s="56"/>
      <c r="N438" s="56"/>
      <c r="O438" s="56"/>
      <c r="P438" s="56"/>
      <c r="Q438" s="56"/>
      <c r="R438" s="56"/>
      <c r="S438" s="56"/>
      <c r="T438" s="56"/>
    </row>
    <row r="439" spans="1:20">
      <c r="A439" s="56"/>
      <c r="B439" s="56"/>
      <c r="C439" s="56"/>
      <c r="D439" s="56"/>
      <c r="E439" s="56"/>
      <c r="F439" s="56"/>
      <c r="G439" s="56"/>
      <c r="H439" s="58"/>
      <c r="I439" s="56"/>
      <c r="J439" s="56"/>
      <c r="K439" s="56"/>
      <c r="L439" s="58"/>
      <c r="M439" s="56"/>
      <c r="N439" s="56"/>
      <c r="O439" s="56"/>
      <c r="P439" s="56"/>
      <c r="Q439" s="56"/>
      <c r="R439" s="56"/>
      <c r="S439" s="56"/>
      <c r="T439" s="56"/>
    </row>
    <row r="440" spans="1:20">
      <c r="A440" s="56"/>
      <c r="B440" s="56"/>
      <c r="C440" s="56"/>
      <c r="D440" s="56"/>
      <c r="E440" s="56"/>
      <c r="F440" s="56"/>
      <c r="G440" s="56"/>
      <c r="H440" s="58"/>
      <c r="I440" s="56"/>
      <c r="J440" s="56"/>
      <c r="K440" s="56"/>
      <c r="L440" s="58"/>
      <c r="M440" s="56"/>
      <c r="N440" s="56"/>
      <c r="O440" s="56"/>
      <c r="P440" s="56"/>
      <c r="Q440" s="56"/>
      <c r="R440" s="56"/>
      <c r="S440" s="56"/>
      <c r="T440" s="56"/>
    </row>
    <row r="441" spans="1:20">
      <c r="A441" s="56"/>
      <c r="B441" s="56"/>
      <c r="C441" s="56"/>
      <c r="D441" s="56"/>
      <c r="E441" s="56"/>
      <c r="F441" s="56"/>
      <c r="G441" s="56"/>
      <c r="H441" s="58"/>
      <c r="I441" s="56"/>
      <c r="J441" s="56"/>
      <c r="K441" s="56"/>
      <c r="L441" s="58"/>
      <c r="M441" s="56"/>
      <c r="N441" s="56"/>
      <c r="O441" s="56"/>
      <c r="P441" s="56"/>
      <c r="Q441" s="56"/>
      <c r="R441" s="56"/>
      <c r="S441" s="56"/>
      <c r="T441" s="56"/>
    </row>
    <row r="442" spans="1:20">
      <c r="A442" s="56"/>
      <c r="B442" s="56"/>
      <c r="C442" s="56"/>
      <c r="D442" s="56"/>
      <c r="E442" s="56"/>
      <c r="F442" s="56"/>
      <c r="G442" s="56"/>
      <c r="H442" s="58"/>
      <c r="I442" s="56"/>
      <c r="J442" s="56"/>
      <c r="K442" s="56"/>
      <c r="L442" s="58"/>
      <c r="M442" s="56"/>
      <c r="N442" s="56"/>
      <c r="O442" s="56"/>
      <c r="P442" s="56"/>
      <c r="Q442" s="56"/>
      <c r="R442" s="56"/>
      <c r="S442" s="56"/>
      <c r="T442" s="56"/>
    </row>
    <row r="443" spans="1:20">
      <c r="A443" s="56"/>
      <c r="B443" s="56"/>
      <c r="C443" s="56"/>
      <c r="D443" s="56"/>
      <c r="E443" s="56"/>
      <c r="F443" s="56"/>
      <c r="G443" s="56"/>
      <c r="H443" s="58"/>
      <c r="I443" s="56"/>
      <c r="J443" s="56"/>
      <c r="K443" s="56"/>
      <c r="L443" s="58"/>
      <c r="M443" s="56"/>
      <c r="N443" s="56"/>
      <c r="O443" s="56"/>
      <c r="P443" s="56"/>
      <c r="Q443" s="56"/>
      <c r="R443" s="56"/>
      <c r="S443" s="56"/>
      <c r="T443" s="56"/>
    </row>
    <row r="444" spans="1:20">
      <c r="A444" s="56"/>
      <c r="B444" s="56"/>
      <c r="C444" s="56"/>
      <c r="D444" s="56"/>
      <c r="E444" s="56"/>
      <c r="F444" s="56"/>
      <c r="G444" s="56"/>
      <c r="H444" s="58"/>
      <c r="I444" s="56"/>
      <c r="J444" s="56"/>
      <c r="K444" s="56"/>
      <c r="L444" s="58"/>
      <c r="M444" s="56"/>
      <c r="N444" s="56"/>
      <c r="O444" s="56"/>
      <c r="P444" s="56"/>
      <c r="Q444" s="56"/>
      <c r="R444" s="56"/>
      <c r="S444" s="56"/>
      <c r="T444" s="56"/>
    </row>
    <row r="445" spans="1:20">
      <c r="A445" s="56"/>
      <c r="B445" s="56"/>
      <c r="C445" s="56"/>
      <c r="D445" s="56"/>
      <c r="E445" s="56"/>
      <c r="F445" s="56"/>
      <c r="G445" s="56"/>
      <c r="H445" s="58"/>
      <c r="I445" s="56"/>
      <c r="J445" s="56"/>
      <c r="K445" s="56"/>
      <c r="L445" s="58"/>
      <c r="M445" s="56"/>
      <c r="N445" s="56"/>
      <c r="O445" s="56"/>
      <c r="P445" s="56"/>
      <c r="Q445" s="56"/>
      <c r="R445" s="56"/>
      <c r="S445" s="56"/>
      <c r="T445" s="56"/>
    </row>
    <row r="446" spans="1:20">
      <c r="A446" s="56"/>
      <c r="B446" s="56"/>
      <c r="C446" s="56"/>
      <c r="D446" s="56"/>
      <c r="E446" s="56"/>
      <c r="F446" s="56"/>
      <c r="G446" s="56"/>
      <c r="H446" s="58"/>
      <c r="I446" s="56"/>
      <c r="J446" s="56"/>
      <c r="K446" s="56"/>
      <c r="L446" s="58"/>
      <c r="M446" s="56"/>
      <c r="N446" s="56"/>
      <c r="O446" s="56"/>
      <c r="P446" s="56"/>
      <c r="Q446" s="56"/>
      <c r="R446" s="56"/>
      <c r="S446" s="56"/>
      <c r="T446" s="56"/>
    </row>
    <row r="447" spans="1:20">
      <c r="A447" s="56"/>
      <c r="B447" s="56"/>
      <c r="C447" s="56"/>
      <c r="D447" s="56"/>
      <c r="E447" s="56"/>
      <c r="F447" s="56"/>
      <c r="G447" s="56"/>
      <c r="H447" s="58"/>
      <c r="I447" s="56"/>
      <c r="J447" s="56"/>
      <c r="K447" s="56"/>
      <c r="L447" s="58"/>
      <c r="M447" s="56"/>
      <c r="N447" s="56"/>
      <c r="O447" s="56"/>
      <c r="P447" s="56"/>
      <c r="Q447" s="56"/>
      <c r="R447" s="56"/>
      <c r="S447" s="56"/>
      <c r="T447" s="56"/>
    </row>
    <row r="448" spans="1:20">
      <c r="A448" s="56"/>
      <c r="B448" s="56"/>
      <c r="C448" s="56"/>
      <c r="D448" s="56"/>
      <c r="E448" s="56"/>
      <c r="F448" s="56"/>
      <c r="G448" s="56"/>
      <c r="H448" s="58"/>
      <c r="I448" s="56"/>
      <c r="J448" s="56"/>
      <c r="K448" s="56"/>
      <c r="L448" s="58"/>
      <c r="M448" s="56"/>
      <c r="N448" s="56"/>
      <c r="O448" s="56"/>
      <c r="P448" s="56"/>
      <c r="Q448" s="56"/>
      <c r="R448" s="56"/>
      <c r="S448" s="56"/>
      <c r="T448" s="56"/>
    </row>
    <row r="449" spans="1:20">
      <c r="A449" s="56"/>
      <c r="B449" s="56"/>
      <c r="C449" s="56"/>
      <c r="D449" s="56"/>
      <c r="E449" s="56"/>
      <c r="F449" s="56"/>
      <c r="G449" s="56"/>
      <c r="H449" s="58"/>
      <c r="I449" s="56"/>
      <c r="J449" s="56"/>
      <c r="K449" s="56"/>
      <c r="L449" s="58"/>
      <c r="M449" s="56"/>
      <c r="N449" s="56"/>
      <c r="O449" s="56"/>
      <c r="P449" s="56"/>
      <c r="Q449" s="56"/>
      <c r="R449" s="56"/>
      <c r="S449" s="56"/>
      <c r="T449" s="56"/>
    </row>
    <row r="450" spans="1:20">
      <c r="A450" s="56"/>
      <c r="B450" s="56"/>
      <c r="C450" s="56"/>
      <c r="D450" s="56"/>
      <c r="E450" s="56"/>
      <c r="F450" s="56"/>
      <c r="G450" s="56"/>
      <c r="H450" s="58"/>
      <c r="I450" s="56"/>
      <c r="J450" s="56"/>
      <c r="K450" s="56"/>
      <c r="L450" s="58"/>
      <c r="M450" s="56"/>
      <c r="N450" s="56"/>
      <c r="O450" s="56"/>
      <c r="P450" s="56"/>
      <c r="Q450" s="56"/>
      <c r="R450" s="56"/>
      <c r="S450" s="56"/>
      <c r="T450" s="56"/>
    </row>
    <row r="451" spans="1:20">
      <c r="A451" s="56"/>
      <c r="B451" s="56"/>
      <c r="C451" s="56"/>
      <c r="D451" s="56"/>
      <c r="E451" s="56"/>
      <c r="F451" s="56"/>
      <c r="G451" s="56"/>
      <c r="H451" s="58"/>
      <c r="I451" s="56"/>
      <c r="J451" s="56"/>
      <c r="K451" s="56"/>
      <c r="L451" s="58"/>
      <c r="M451" s="56"/>
      <c r="N451" s="56"/>
      <c r="O451" s="56"/>
      <c r="P451" s="56"/>
      <c r="Q451" s="56"/>
      <c r="R451" s="56"/>
      <c r="S451" s="56"/>
      <c r="T451" s="56"/>
    </row>
    <row r="452" spans="1:20">
      <c r="A452" s="56"/>
      <c r="B452" s="56"/>
      <c r="C452" s="56"/>
      <c r="D452" s="56"/>
      <c r="E452" s="56"/>
      <c r="F452" s="56"/>
      <c r="G452" s="56"/>
      <c r="H452" s="58"/>
      <c r="I452" s="56"/>
      <c r="J452" s="56"/>
      <c r="K452" s="56"/>
      <c r="L452" s="58"/>
      <c r="M452" s="56"/>
      <c r="N452" s="56"/>
      <c r="O452" s="56"/>
      <c r="P452" s="56"/>
      <c r="Q452" s="56"/>
      <c r="R452" s="56"/>
      <c r="S452" s="56"/>
      <c r="T452" s="56"/>
    </row>
    <row r="453" spans="1:20">
      <c r="A453" s="56"/>
      <c r="B453" s="56"/>
      <c r="C453" s="56"/>
      <c r="D453" s="56"/>
      <c r="E453" s="56"/>
      <c r="F453" s="56"/>
      <c r="G453" s="56"/>
      <c r="H453" s="58"/>
      <c r="I453" s="56"/>
      <c r="J453" s="56"/>
      <c r="K453" s="56"/>
      <c r="L453" s="58"/>
      <c r="M453" s="56"/>
      <c r="N453" s="56"/>
      <c r="O453" s="56"/>
      <c r="P453" s="56"/>
      <c r="Q453" s="56"/>
      <c r="R453" s="56"/>
      <c r="S453" s="56"/>
      <c r="T453" s="56"/>
    </row>
    <row r="454" spans="1:20">
      <c r="A454" s="56"/>
      <c r="B454" s="56"/>
      <c r="C454" s="56"/>
      <c r="D454" s="56"/>
      <c r="E454" s="56"/>
      <c r="F454" s="56"/>
      <c r="G454" s="56"/>
      <c r="H454" s="58"/>
      <c r="I454" s="56"/>
      <c r="J454" s="56"/>
      <c r="K454" s="56"/>
      <c r="L454" s="58"/>
      <c r="M454" s="56"/>
      <c r="N454" s="56"/>
      <c r="O454" s="56"/>
      <c r="P454" s="56"/>
      <c r="Q454" s="56"/>
      <c r="R454" s="56"/>
      <c r="S454" s="56"/>
      <c r="T454" s="56"/>
    </row>
    <row r="455" spans="1:20">
      <c r="A455" s="56"/>
      <c r="B455" s="56"/>
      <c r="C455" s="56"/>
      <c r="D455" s="56"/>
      <c r="E455" s="56"/>
      <c r="F455" s="56"/>
      <c r="G455" s="56"/>
      <c r="H455" s="58"/>
      <c r="I455" s="56"/>
      <c r="J455" s="56"/>
      <c r="K455" s="56"/>
      <c r="L455" s="58"/>
      <c r="M455" s="56"/>
      <c r="N455" s="56"/>
      <c r="O455" s="56"/>
      <c r="P455" s="56"/>
      <c r="Q455" s="56"/>
      <c r="R455" s="56"/>
      <c r="S455" s="56"/>
      <c r="T455" s="56"/>
    </row>
    <row r="456" spans="1:20">
      <c r="A456" s="56"/>
      <c r="B456" s="56"/>
      <c r="C456" s="56"/>
      <c r="D456" s="56"/>
      <c r="E456" s="56"/>
      <c r="F456" s="56"/>
      <c r="G456" s="56"/>
      <c r="H456" s="58"/>
      <c r="I456" s="56"/>
      <c r="J456" s="56"/>
      <c r="K456" s="56"/>
      <c r="L456" s="58"/>
      <c r="M456" s="56"/>
      <c r="N456" s="56"/>
      <c r="O456" s="56"/>
      <c r="P456" s="56"/>
      <c r="Q456" s="56"/>
      <c r="R456" s="56"/>
      <c r="S456" s="56"/>
      <c r="T456" s="56"/>
    </row>
    <row r="457" spans="1:20">
      <c r="A457" s="56"/>
      <c r="B457" s="56"/>
      <c r="C457" s="56"/>
      <c r="D457" s="56"/>
      <c r="E457" s="56"/>
      <c r="F457" s="56"/>
      <c r="G457" s="56"/>
      <c r="H457" s="58"/>
      <c r="I457" s="56"/>
      <c r="J457" s="56"/>
      <c r="K457" s="56"/>
      <c r="L457" s="58"/>
      <c r="M457" s="56"/>
      <c r="N457" s="56"/>
      <c r="O457" s="56"/>
      <c r="P457" s="56"/>
      <c r="Q457" s="56"/>
      <c r="R457" s="56"/>
      <c r="S457" s="56"/>
      <c r="T457" s="56"/>
    </row>
    <row r="458" spans="1:20">
      <c r="A458" s="56"/>
      <c r="B458" s="56"/>
      <c r="C458" s="56"/>
      <c r="D458" s="56"/>
      <c r="E458" s="56"/>
      <c r="F458" s="56"/>
      <c r="G458" s="56"/>
      <c r="H458" s="58"/>
      <c r="I458" s="56"/>
      <c r="J458" s="56"/>
      <c r="K458" s="56"/>
      <c r="L458" s="58"/>
      <c r="M458" s="56"/>
      <c r="N458" s="56"/>
      <c r="O458" s="56"/>
      <c r="P458" s="56"/>
      <c r="Q458" s="56"/>
      <c r="R458" s="56"/>
      <c r="S458" s="56"/>
      <c r="T458" s="56"/>
    </row>
    <row r="459" spans="1:20">
      <c r="A459" s="56"/>
      <c r="B459" s="56"/>
      <c r="C459" s="56"/>
      <c r="D459" s="56"/>
      <c r="E459" s="56"/>
      <c r="F459" s="56"/>
      <c r="G459" s="56"/>
      <c r="H459" s="58"/>
      <c r="I459" s="56"/>
      <c r="J459" s="56"/>
      <c r="K459" s="56"/>
      <c r="L459" s="58"/>
      <c r="M459" s="56"/>
      <c r="N459" s="56"/>
      <c r="O459" s="56"/>
      <c r="P459" s="56"/>
      <c r="Q459" s="56"/>
      <c r="R459" s="56"/>
      <c r="S459" s="56"/>
      <c r="T459" s="56"/>
    </row>
    <row r="460" spans="1:20">
      <c r="A460" s="56"/>
      <c r="B460" s="56"/>
      <c r="C460" s="56"/>
      <c r="D460" s="56"/>
      <c r="E460" s="56"/>
      <c r="F460" s="56"/>
      <c r="G460" s="56"/>
      <c r="H460" s="58"/>
      <c r="I460" s="56"/>
      <c r="J460" s="56"/>
      <c r="K460" s="56"/>
      <c r="L460" s="58"/>
      <c r="M460" s="56"/>
      <c r="N460" s="56"/>
      <c r="O460" s="56"/>
      <c r="P460" s="56"/>
      <c r="Q460" s="56"/>
      <c r="R460" s="56"/>
      <c r="S460" s="56"/>
      <c r="T460" s="56"/>
    </row>
    <row r="461" spans="1:20">
      <c r="A461" s="56"/>
      <c r="B461" s="56"/>
      <c r="C461" s="56"/>
      <c r="D461" s="56"/>
      <c r="E461" s="56"/>
      <c r="F461" s="56"/>
      <c r="G461" s="56"/>
      <c r="H461" s="58"/>
      <c r="I461" s="56"/>
      <c r="J461" s="56"/>
      <c r="K461" s="56"/>
      <c r="L461" s="58"/>
      <c r="M461" s="56"/>
      <c r="N461" s="56"/>
      <c r="O461" s="56"/>
      <c r="P461" s="56"/>
      <c r="Q461" s="56"/>
      <c r="R461" s="56"/>
      <c r="S461" s="56"/>
      <c r="T461" s="56"/>
    </row>
    <row r="462" spans="1:20">
      <c r="A462" s="56"/>
      <c r="B462" s="56"/>
      <c r="C462" s="56"/>
      <c r="D462" s="56"/>
      <c r="E462" s="56"/>
      <c r="F462" s="56"/>
      <c r="G462" s="56"/>
      <c r="H462" s="58"/>
      <c r="I462" s="56"/>
      <c r="J462" s="56"/>
      <c r="K462" s="56"/>
      <c r="L462" s="58"/>
      <c r="M462" s="56"/>
      <c r="N462" s="56"/>
      <c r="O462" s="56"/>
      <c r="P462" s="56"/>
      <c r="Q462" s="56"/>
      <c r="R462" s="56"/>
      <c r="S462" s="56"/>
      <c r="T462" s="56"/>
    </row>
    <row r="463" spans="1:20">
      <c r="A463" s="56"/>
      <c r="B463" s="56"/>
      <c r="C463" s="56"/>
      <c r="D463" s="56"/>
      <c r="E463" s="56"/>
      <c r="F463" s="56"/>
      <c r="G463" s="56"/>
      <c r="H463" s="58"/>
      <c r="I463" s="56"/>
      <c r="J463" s="56"/>
      <c r="K463" s="56"/>
      <c r="L463" s="58"/>
      <c r="M463" s="56"/>
      <c r="N463" s="56"/>
      <c r="O463" s="56"/>
      <c r="P463" s="56"/>
      <c r="Q463" s="56"/>
      <c r="R463" s="56"/>
      <c r="S463" s="56"/>
      <c r="T463" s="56"/>
    </row>
    <row r="464" spans="1:20">
      <c r="A464" s="56"/>
      <c r="B464" s="56"/>
      <c r="C464" s="56"/>
      <c r="D464" s="56"/>
      <c r="E464" s="56"/>
      <c r="F464" s="56"/>
      <c r="G464" s="56"/>
      <c r="H464" s="58"/>
      <c r="I464" s="56"/>
      <c r="J464" s="56"/>
      <c r="K464" s="56"/>
      <c r="L464" s="58"/>
      <c r="M464" s="56"/>
      <c r="N464" s="56"/>
      <c r="O464" s="56"/>
      <c r="P464" s="56"/>
      <c r="Q464" s="56"/>
      <c r="R464" s="56"/>
      <c r="S464" s="56"/>
      <c r="T464" s="56"/>
    </row>
    <row r="465" spans="1:20">
      <c r="A465" s="56"/>
      <c r="B465" s="56"/>
      <c r="C465" s="56"/>
      <c r="D465" s="56"/>
      <c r="E465" s="56"/>
      <c r="F465" s="56"/>
      <c r="G465" s="56"/>
      <c r="H465" s="58"/>
      <c r="I465" s="56"/>
      <c r="J465" s="56"/>
      <c r="K465" s="56"/>
      <c r="L465" s="58"/>
      <c r="M465" s="56"/>
      <c r="N465" s="56"/>
      <c r="O465" s="56"/>
      <c r="P465" s="56"/>
      <c r="Q465" s="56"/>
      <c r="R465" s="56"/>
      <c r="S465" s="56"/>
      <c r="T465" s="56"/>
    </row>
    <row r="466" spans="1:20">
      <c r="A466" s="56"/>
      <c r="B466" s="56"/>
      <c r="C466" s="56"/>
      <c r="D466" s="56"/>
      <c r="E466" s="56"/>
      <c r="F466" s="56"/>
      <c r="G466" s="56"/>
      <c r="H466" s="58"/>
      <c r="I466" s="56"/>
      <c r="J466" s="56"/>
      <c r="K466" s="56"/>
      <c r="L466" s="58"/>
      <c r="M466" s="56"/>
      <c r="N466" s="56"/>
      <c r="O466" s="56"/>
      <c r="P466" s="56"/>
      <c r="Q466" s="56"/>
      <c r="R466" s="56"/>
      <c r="S466" s="56"/>
      <c r="T466" s="56"/>
    </row>
    <row r="467" spans="1:20">
      <c r="A467" s="56"/>
      <c r="B467" s="56"/>
      <c r="C467" s="56"/>
      <c r="D467" s="56"/>
      <c r="E467" s="56"/>
      <c r="F467" s="56"/>
      <c r="G467" s="56"/>
      <c r="H467" s="58"/>
      <c r="I467" s="56"/>
      <c r="J467" s="56"/>
      <c r="K467" s="56"/>
      <c r="L467" s="58"/>
      <c r="M467" s="56"/>
      <c r="N467" s="56"/>
      <c r="O467" s="56"/>
      <c r="P467" s="56"/>
      <c r="Q467" s="56"/>
      <c r="R467" s="56"/>
      <c r="S467" s="56"/>
      <c r="T467" s="56"/>
    </row>
    <row r="468" spans="1:20">
      <c r="A468" s="56"/>
      <c r="B468" s="56"/>
      <c r="C468" s="56"/>
      <c r="D468" s="56"/>
      <c r="E468" s="56"/>
      <c r="F468" s="56"/>
      <c r="G468" s="56"/>
      <c r="H468" s="58"/>
      <c r="I468" s="56"/>
      <c r="J468" s="56"/>
      <c r="K468" s="56"/>
      <c r="L468" s="58"/>
      <c r="M468" s="56"/>
      <c r="N468" s="56"/>
      <c r="O468" s="56"/>
      <c r="P468" s="56"/>
      <c r="Q468" s="56"/>
      <c r="R468" s="56"/>
      <c r="S468" s="56"/>
      <c r="T468" s="56"/>
    </row>
    <row r="469" spans="1:20">
      <c r="A469" s="56"/>
      <c r="B469" s="56"/>
      <c r="C469" s="56"/>
      <c r="D469" s="56"/>
      <c r="E469" s="56"/>
      <c r="F469" s="56"/>
      <c r="G469" s="56"/>
      <c r="H469" s="58"/>
      <c r="I469" s="56"/>
      <c r="J469" s="56"/>
      <c r="K469" s="56"/>
      <c r="L469" s="58"/>
      <c r="M469" s="56"/>
      <c r="N469" s="56"/>
      <c r="O469" s="56"/>
      <c r="P469" s="56"/>
      <c r="Q469" s="56"/>
      <c r="R469" s="56"/>
      <c r="S469" s="56"/>
      <c r="T469" s="56"/>
    </row>
    <row r="470" spans="1:20">
      <c r="A470" s="56"/>
      <c r="B470" s="56"/>
      <c r="C470" s="56"/>
      <c r="D470" s="56"/>
      <c r="E470" s="56"/>
      <c r="F470" s="56"/>
      <c r="G470" s="56"/>
      <c r="H470" s="58"/>
      <c r="I470" s="56"/>
      <c r="J470" s="56"/>
      <c r="K470" s="56"/>
      <c r="L470" s="58"/>
      <c r="M470" s="56"/>
      <c r="N470" s="56"/>
      <c r="O470" s="56"/>
      <c r="P470" s="56"/>
      <c r="Q470" s="56"/>
      <c r="R470" s="56"/>
      <c r="S470" s="56"/>
      <c r="T470" s="56"/>
    </row>
    <row r="471" spans="1:20">
      <c r="A471" s="56"/>
      <c r="B471" s="56"/>
      <c r="C471" s="56"/>
      <c r="D471" s="56"/>
      <c r="E471" s="56"/>
      <c r="F471" s="56"/>
      <c r="G471" s="56"/>
      <c r="H471" s="58"/>
      <c r="I471" s="56"/>
      <c r="J471" s="56"/>
      <c r="K471" s="56"/>
      <c r="L471" s="58"/>
      <c r="M471" s="56"/>
      <c r="N471" s="56"/>
      <c r="O471" s="56"/>
      <c r="P471" s="56"/>
      <c r="Q471" s="56"/>
      <c r="R471" s="56"/>
      <c r="S471" s="56"/>
      <c r="T471" s="56"/>
    </row>
    <row r="472" spans="1:20">
      <c r="A472" s="56"/>
      <c r="B472" s="56"/>
      <c r="C472" s="56"/>
      <c r="D472" s="56"/>
      <c r="E472" s="56"/>
      <c r="F472" s="56"/>
      <c r="G472" s="56"/>
      <c r="H472" s="58"/>
      <c r="I472" s="56"/>
      <c r="J472" s="56"/>
      <c r="K472" s="56"/>
      <c r="L472" s="58"/>
      <c r="M472" s="56"/>
      <c r="N472" s="56"/>
      <c r="O472" s="56"/>
      <c r="P472" s="56"/>
      <c r="Q472" s="56"/>
      <c r="R472" s="56"/>
      <c r="S472" s="56"/>
      <c r="T472" s="56"/>
    </row>
    <row r="473" spans="1:20">
      <c r="A473" s="56"/>
      <c r="B473" s="56"/>
      <c r="C473" s="56"/>
      <c r="D473" s="56"/>
      <c r="E473" s="56"/>
      <c r="F473" s="56"/>
      <c r="G473" s="56"/>
      <c r="H473" s="58"/>
      <c r="I473" s="56"/>
      <c r="J473" s="56"/>
      <c r="K473" s="56"/>
      <c r="L473" s="58"/>
      <c r="M473" s="56"/>
      <c r="N473" s="56"/>
      <c r="O473" s="56"/>
      <c r="P473" s="56"/>
      <c r="Q473" s="56"/>
      <c r="R473" s="56"/>
      <c r="S473" s="56"/>
      <c r="T473" s="56"/>
    </row>
    <row r="474" spans="1:20">
      <c r="A474" s="56"/>
      <c r="B474" s="56"/>
      <c r="C474" s="56"/>
      <c r="D474" s="56"/>
      <c r="E474" s="56"/>
      <c r="F474" s="56"/>
      <c r="G474" s="56"/>
      <c r="H474" s="58"/>
      <c r="I474" s="56"/>
      <c r="J474" s="56"/>
      <c r="K474" s="56"/>
      <c r="L474" s="58"/>
      <c r="M474" s="56"/>
      <c r="N474" s="56"/>
      <c r="O474" s="56"/>
      <c r="P474" s="56"/>
      <c r="Q474" s="56"/>
      <c r="R474" s="56"/>
      <c r="S474" s="56"/>
      <c r="T474" s="56"/>
    </row>
    <row r="475" spans="1:20">
      <c r="A475" s="56"/>
      <c r="B475" s="56"/>
      <c r="C475" s="56"/>
      <c r="D475" s="56"/>
      <c r="E475" s="56"/>
      <c r="F475" s="56"/>
      <c r="G475" s="56"/>
      <c r="H475" s="58"/>
      <c r="I475" s="56"/>
      <c r="J475" s="56"/>
      <c r="K475" s="56"/>
      <c r="L475" s="58"/>
      <c r="M475" s="56"/>
      <c r="N475" s="56"/>
      <c r="O475" s="56"/>
      <c r="P475" s="56"/>
      <c r="Q475" s="56"/>
      <c r="R475" s="56"/>
      <c r="S475" s="56"/>
      <c r="T475" s="56"/>
    </row>
    <row r="476" spans="1:20">
      <c r="A476" s="56"/>
      <c r="B476" s="56"/>
      <c r="C476" s="56"/>
      <c r="D476" s="56"/>
      <c r="E476" s="56"/>
      <c r="F476" s="56"/>
      <c r="G476" s="56"/>
      <c r="H476" s="58"/>
      <c r="I476" s="56"/>
      <c r="J476" s="56"/>
      <c r="K476" s="56"/>
      <c r="L476" s="58"/>
      <c r="M476" s="56"/>
      <c r="N476" s="56"/>
      <c r="O476" s="56"/>
      <c r="P476" s="56"/>
      <c r="Q476" s="56"/>
      <c r="R476" s="56"/>
      <c r="S476" s="56"/>
      <c r="T476" s="56"/>
    </row>
    <row r="477" spans="1:20">
      <c r="A477" s="56"/>
      <c r="B477" s="56"/>
      <c r="C477" s="56"/>
      <c r="D477" s="56"/>
      <c r="E477" s="56"/>
      <c r="F477" s="56"/>
      <c r="G477" s="56"/>
      <c r="H477" s="58"/>
      <c r="I477" s="56"/>
      <c r="J477" s="56"/>
      <c r="K477" s="56"/>
      <c r="L477" s="58"/>
      <c r="M477" s="56"/>
      <c r="N477" s="56"/>
      <c r="O477" s="56"/>
      <c r="P477" s="56"/>
      <c r="Q477" s="56"/>
      <c r="R477" s="56"/>
      <c r="S477" s="56"/>
      <c r="T477" s="56"/>
    </row>
    <row r="478" spans="1:20">
      <c r="A478" s="56"/>
      <c r="B478" s="56"/>
      <c r="C478" s="56"/>
      <c r="D478" s="56"/>
      <c r="E478" s="56"/>
      <c r="F478" s="56"/>
      <c r="G478" s="56"/>
      <c r="H478" s="58"/>
      <c r="I478" s="56"/>
      <c r="J478" s="56"/>
      <c r="K478" s="56"/>
      <c r="L478" s="58"/>
      <c r="M478" s="56"/>
      <c r="N478" s="56"/>
      <c r="O478" s="56"/>
      <c r="P478" s="56"/>
      <c r="Q478" s="56"/>
      <c r="R478" s="56"/>
      <c r="S478" s="56"/>
      <c r="T478" s="56"/>
    </row>
    <row r="479" spans="1:20">
      <c r="A479" s="56"/>
      <c r="B479" s="56"/>
      <c r="C479" s="56"/>
      <c r="D479" s="56"/>
      <c r="E479" s="56"/>
      <c r="F479" s="56"/>
      <c r="G479" s="56"/>
      <c r="H479" s="58"/>
      <c r="I479" s="56"/>
      <c r="J479" s="56"/>
      <c r="K479" s="56"/>
      <c r="L479" s="58"/>
      <c r="M479" s="56"/>
      <c r="N479" s="56"/>
      <c r="O479" s="56"/>
      <c r="P479" s="56"/>
      <c r="Q479" s="56"/>
      <c r="R479" s="56"/>
      <c r="S479" s="56"/>
      <c r="T479" s="56"/>
    </row>
    <row r="480" spans="1:20">
      <c r="A480" s="56"/>
      <c r="B480" s="56"/>
      <c r="C480" s="56"/>
      <c r="D480" s="56"/>
      <c r="E480" s="56"/>
      <c r="F480" s="56"/>
      <c r="G480" s="56"/>
      <c r="H480" s="58"/>
      <c r="I480" s="56"/>
      <c r="J480" s="56"/>
      <c r="K480" s="56"/>
      <c r="L480" s="58"/>
      <c r="M480" s="56"/>
      <c r="N480" s="56"/>
      <c r="O480" s="56"/>
      <c r="P480" s="56"/>
      <c r="Q480" s="56"/>
      <c r="R480" s="56"/>
      <c r="S480" s="56"/>
      <c r="T480" s="56"/>
    </row>
    <row r="481" spans="1:20">
      <c r="A481" s="56"/>
      <c r="B481" s="56"/>
      <c r="C481" s="56"/>
      <c r="D481" s="56"/>
      <c r="E481" s="56"/>
      <c r="F481" s="56"/>
      <c r="G481" s="56"/>
      <c r="H481" s="58"/>
      <c r="I481" s="56"/>
      <c r="J481" s="56"/>
      <c r="K481" s="56"/>
      <c r="L481" s="58"/>
      <c r="M481" s="56"/>
      <c r="N481" s="56"/>
      <c r="O481" s="56"/>
      <c r="P481" s="56"/>
      <c r="Q481" s="56"/>
      <c r="R481" s="56"/>
      <c r="S481" s="56"/>
      <c r="T481" s="56"/>
    </row>
    <row r="482" spans="1:20">
      <c r="A482" s="56"/>
      <c r="B482" s="56"/>
      <c r="C482" s="56"/>
      <c r="D482" s="56"/>
      <c r="E482" s="56"/>
      <c r="F482" s="56"/>
      <c r="G482" s="56"/>
      <c r="H482" s="58"/>
      <c r="I482" s="56"/>
      <c r="J482" s="56"/>
      <c r="K482" s="56"/>
      <c r="L482" s="58"/>
      <c r="M482" s="56"/>
      <c r="N482" s="56"/>
      <c r="O482" s="56"/>
      <c r="P482" s="56"/>
      <c r="Q482" s="56"/>
      <c r="R482" s="56"/>
      <c r="S482" s="56"/>
      <c r="T482" s="56"/>
    </row>
    <row r="483" spans="1:20">
      <c r="A483" s="56"/>
      <c r="B483" s="56"/>
      <c r="C483" s="56"/>
      <c r="D483" s="56"/>
      <c r="E483" s="56"/>
      <c r="F483" s="56"/>
      <c r="G483" s="56"/>
      <c r="H483" s="58"/>
      <c r="I483" s="56"/>
      <c r="J483" s="56"/>
      <c r="K483" s="56"/>
      <c r="L483" s="58"/>
      <c r="M483" s="56"/>
      <c r="N483" s="56"/>
      <c r="O483" s="56"/>
      <c r="P483" s="56"/>
      <c r="Q483" s="56"/>
      <c r="R483" s="56"/>
      <c r="S483" s="56"/>
      <c r="T483" s="56"/>
    </row>
    <row r="484" spans="1:20">
      <c r="A484" s="56"/>
      <c r="B484" s="56"/>
      <c r="C484" s="56"/>
      <c r="D484" s="56"/>
      <c r="E484" s="56"/>
      <c r="F484" s="56"/>
      <c r="G484" s="56"/>
      <c r="H484" s="58"/>
      <c r="I484" s="56"/>
      <c r="J484" s="56"/>
      <c r="K484" s="56"/>
      <c r="L484" s="58"/>
      <c r="M484" s="56"/>
      <c r="N484" s="56"/>
      <c r="O484" s="56"/>
      <c r="P484" s="56"/>
      <c r="Q484" s="56"/>
      <c r="R484" s="56"/>
      <c r="S484" s="56"/>
      <c r="T484" s="56"/>
    </row>
    <row r="485" spans="1:20">
      <c r="A485" s="56"/>
      <c r="B485" s="56"/>
      <c r="C485" s="56"/>
      <c r="D485" s="56"/>
      <c r="E485" s="56"/>
      <c r="F485" s="56"/>
      <c r="G485" s="56"/>
      <c r="H485" s="58"/>
      <c r="I485" s="56"/>
      <c r="J485" s="56"/>
      <c r="K485" s="56"/>
      <c r="L485" s="58"/>
      <c r="M485" s="56"/>
      <c r="N485" s="56"/>
      <c r="O485" s="56"/>
      <c r="P485" s="56"/>
      <c r="Q485" s="56"/>
      <c r="R485" s="56"/>
      <c r="S485" s="56"/>
      <c r="T485" s="56"/>
    </row>
    <row r="486" spans="1:20">
      <c r="A486" s="56"/>
      <c r="B486" s="56"/>
      <c r="C486" s="56"/>
      <c r="D486" s="56"/>
      <c r="E486" s="56"/>
      <c r="F486" s="56"/>
      <c r="G486" s="56"/>
      <c r="H486" s="58"/>
      <c r="I486" s="56"/>
      <c r="J486" s="56"/>
      <c r="K486" s="56"/>
      <c r="L486" s="58"/>
      <c r="M486" s="56"/>
      <c r="N486" s="56"/>
      <c r="O486" s="56"/>
      <c r="P486" s="56"/>
      <c r="Q486" s="56"/>
      <c r="R486" s="56"/>
      <c r="S486" s="56"/>
      <c r="T486" s="56"/>
    </row>
    <row r="487" spans="1:20">
      <c r="A487" s="56"/>
      <c r="B487" s="56"/>
      <c r="C487" s="56"/>
      <c r="D487" s="56"/>
      <c r="E487" s="56"/>
      <c r="F487" s="56"/>
      <c r="G487" s="56"/>
      <c r="H487" s="58"/>
      <c r="I487" s="56"/>
      <c r="J487" s="56"/>
      <c r="K487" s="56"/>
      <c r="L487" s="58"/>
      <c r="M487" s="56"/>
      <c r="N487" s="56"/>
      <c r="O487" s="56"/>
      <c r="P487" s="56"/>
      <c r="Q487" s="56"/>
      <c r="R487" s="56"/>
      <c r="S487" s="56"/>
      <c r="T487" s="56"/>
    </row>
    <row r="488" spans="1:20">
      <c r="A488" s="56"/>
      <c r="B488" s="56"/>
      <c r="C488" s="56"/>
      <c r="D488" s="56"/>
      <c r="E488" s="56"/>
      <c r="F488" s="56"/>
      <c r="G488" s="56"/>
      <c r="H488" s="58"/>
      <c r="I488" s="56"/>
      <c r="J488" s="56"/>
      <c r="K488" s="56"/>
      <c r="L488" s="58"/>
      <c r="M488" s="56"/>
      <c r="N488" s="56"/>
      <c r="O488" s="56"/>
      <c r="P488" s="56"/>
      <c r="Q488" s="56"/>
      <c r="R488" s="56"/>
      <c r="S488" s="56"/>
      <c r="T488" s="56"/>
    </row>
    <row r="489" spans="1:20">
      <c r="A489" s="56"/>
      <c r="B489" s="56"/>
      <c r="C489" s="56"/>
      <c r="D489" s="56"/>
      <c r="E489" s="56"/>
      <c r="F489" s="56"/>
      <c r="G489" s="56"/>
      <c r="H489" s="58"/>
      <c r="I489" s="56"/>
      <c r="J489" s="56"/>
      <c r="K489" s="56"/>
      <c r="L489" s="58"/>
      <c r="M489" s="56"/>
      <c r="N489" s="56"/>
      <c r="O489" s="56"/>
      <c r="P489" s="56"/>
      <c r="Q489" s="56"/>
      <c r="R489" s="56"/>
      <c r="S489" s="56"/>
      <c r="T489" s="56"/>
    </row>
    <row r="490" spans="1:20">
      <c r="A490" s="56"/>
      <c r="B490" s="56"/>
      <c r="C490" s="56"/>
      <c r="D490" s="56"/>
      <c r="E490" s="56"/>
      <c r="F490" s="56"/>
      <c r="G490" s="56"/>
      <c r="H490" s="58"/>
      <c r="I490" s="56"/>
      <c r="J490" s="56"/>
      <c r="K490" s="56"/>
      <c r="L490" s="58"/>
      <c r="M490" s="56"/>
      <c r="N490" s="56"/>
      <c r="O490" s="56"/>
      <c r="P490" s="56"/>
      <c r="Q490" s="56"/>
      <c r="R490" s="56"/>
      <c r="S490" s="56"/>
      <c r="T490" s="56"/>
    </row>
    <row r="491" spans="1:20">
      <c r="A491" s="56"/>
      <c r="B491" s="56"/>
      <c r="C491" s="56"/>
      <c r="D491" s="56"/>
      <c r="E491" s="56"/>
      <c r="F491" s="56"/>
      <c r="G491" s="56"/>
      <c r="H491" s="58"/>
      <c r="I491" s="56"/>
      <c r="J491" s="56"/>
      <c r="K491" s="56"/>
      <c r="L491" s="58"/>
      <c r="M491" s="56"/>
      <c r="N491" s="56"/>
      <c r="O491" s="56"/>
      <c r="P491" s="56"/>
      <c r="Q491" s="56"/>
      <c r="R491" s="56"/>
      <c r="S491" s="56"/>
      <c r="T491" s="56"/>
    </row>
    <row r="492" spans="1:20">
      <c r="A492" s="56"/>
      <c r="B492" s="56"/>
      <c r="C492" s="56"/>
      <c r="D492" s="56"/>
      <c r="E492" s="56"/>
      <c r="F492" s="56"/>
      <c r="G492" s="56"/>
      <c r="H492" s="58"/>
      <c r="I492" s="56"/>
      <c r="J492" s="56"/>
      <c r="K492" s="56"/>
      <c r="L492" s="58"/>
      <c r="M492" s="56"/>
      <c r="N492" s="56"/>
      <c r="O492" s="56"/>
      <c r="P492" s="56"/>
      <c r="Q492" s="56"/>
      <c r="R492" s="56"/>
      <c r="S492" s="56"/>
      <c r="T492" s="56"/>
    </row>
    <row r="493" spans="1:20">
      <c r="A493" s="56"/>
      <c r="B493" s="56"/>
      <c r="C493" s="56"/>
      <c r="D493" s="56"/>
      <c r="E493" s="56"/>
      <c r="F493" s="56"/>
      <c r="G493" s="56"/>
      <c r="H493" s="58"/>
      <c r="I493" s="56"/>
      <c r="J493" s="56"/>
      <c r="K493" s="56"/>
      <c r="L493" s="58"/>
      <c r="M493" s="56"/>
      <c r="N493" s="56"/>
      <c r="O493" s="56"/>
      <c r="P493" s="56"/>
      <c r="Q493" s="56"/>
      <c r="R493" s="56"/>
      <c r="S493" s="56"/>
      <c r="T493" s="56"/>
    </row>
    <row r="494" spans="1:20">
      <c r="A494" s="56"/>
      <c r="B494" s="56"/>
      <c r="C494" s="56"/>
      <c r="D494" s="56"/>
      <c r="E494" s="56"/>
      <c r="F494" s="56"/>
      <c r="G494" s="56"/>
      <c r="H494" s="58"/>
      <c r="I494" s="56"/>
      <c r="J494" s="56"/>
      <c r="K494" s="56"/>
      <c r="L494" s="58"/>
      <c r="M494" s="56"/>
      <c r="N494" s="56"/>
      <c r="O494" s="56"/>
      <c r="P494" s="56"/>
      <c r="Q494" s="56"/>
      <c r="R494" s="56"/>
      <c r="S494" s="56"/>
      <c r="T494" s="56"/>
    </row>
    <row r="495" spans="1:20">
      <c r="A495" s="56"/>
      <c r="B495" s="56"/>
      <c r="C495" s="56"/>
      <c r="D495" s="56"/>
      <c r="E495" s="56"/>
      <c r="F495" s="56"/>
      <c r="G495" s="56"/>
      <c r="H495" s="58"/>
      <c r="I495" s="56"/>
      <c r="J495" s="56"/>
      <c r="K495" s="56"/>
      <c r="L495" s="58"/>
      <c r="M495" s="56"/>
      <c r="N495" s="56"/>
      <c r="O495" s="56"/>
      <c r="P495" s="56"/>
      <c r="Q495" s="56"/>
      <c r="R495" s="56"/>
      <c r="S495" s="56"/>
      <c r="T495" s="56"/>
    </row>
    <row r="496" spans="1:20">
      <c r="A496" s="56"/>
      <c r="B496" s="56"/>
      <c r="C496" s="56"/>
      <c r="D496" s="56"/>
      <c r="E496" s="56"/>
      <c r="F496" s="56"/>
      <c r="G496" s="56"/>
      <c r="H496" s="58"/>
      <c r="I496" s="56"/>
      <c r="J496" s="56"/>
      <c r="K496" s="56"/>
      <c r="L496" s="58"/>
      <c r="M496" s="56"/>
      <c r="N496" s="56"/>
      <c r="O496" s="56"/>
      <c r="P496" s="56"/>
      <c r="Q496" s="56"/>
      <c r="R496" s="56"/>
      <c r="S496" s="56"/>
      <c r="T496" s="56"/>
    </row>
    <row r="497" spans="1:20">
      <c r="A497" s="56"/>
      <c r="B497" s="56"/>
      <c r="C497" s="56"/>
      <c r="D497" s="56"/>
      <c r="E497" s="56"/>
      <c r="F497" s="56"/>
      <c r="G497" s="56"/>
      <c r="H497" s="58"/>
      <c r="I497" s="56"/>
      <c r="J497" s="56"/>
      <c r="K497" s="56"/>
      <c r="L497" s="58"/>
      <c r="M497" s="56"/>
      <c r="N497" s="56"/>
      <c r="O497" s="56"/>
      <c r="P497" s="56"/>
      <c r="Q497" s="56"/>
      <c r="R497" s="56"/>
      <c r="S497" s="56"/>
      <c r="T497" s="56"/>
    </row>
    <row r="498" spans="1:20">
      <c r="A498" s="56"/>
      <c r="B498" s="56"/>
      <c r="C498" s="56"/>
      <c r="D498" s="56"/>
      <c r="E498" s="56"/>
      <c r="F498" s="56"/>
      <c r="G498" s="56"/>
      <c r="H498" s="58"/>
      <c r="I498" s="56"/>
      <c r="J498" s="56"/>
      <c r="K498" s="56"/>
      <c r="L498" s="58"/>
      <c r="M498" s="56"/>
      <c r="N498" s="56"/>
      <c r="O498" s="56"/>
      <c r="P498" s="56"/>
      <c r="Q498" s="56"/>
      <c r="R498" s="56"/>
      <c r="S498" s="56"/>
      <c r="T498" s="56"/>
    </row>
    <row r="499" spans="1:20">
      <c r="A499" s="56"/>
      <c r="B499" s="56"/>
      <c r="C499" s="56"/>
      <c r="D499" s="56"/>
      <c r="E499" s="56"/>
      <c r="F499" s="56"/>
      <c r="G499" s="56"/>
      <c r="H499" s="58"/>
      <c r="I499" s="56"/>
      <c r="J499" s="56"/>
      <c r="K499" s="56"/>
      <c r="L499" s="58"/>
      <c r="M499" s="56"/>
      <c r="N499" s="56"/>
      <c r="O499" s="56"/>
      <c r="P499" s="56"/>
      <c r="Q499" s="56"/>
      <c r="R499" s="56"/>
      <c r="S499" s="56"/>
      <c r="T499" s="56"/>
    </row>
    <row r="500" spans="1:20">
      <c r="A500" s="56"/>
      <c r="B500" s="56"/>
      <c r="C500" s="56"/>
      <c r="D500" s="56"/>
      <c r="E500" s="56"/>
      <c r="F500" s="56"/>
      <c r="G500" s="56"/>
      <c r="H500" s="58"/>
      <c r="I500" s="56"/>
      <c r="J500" s="56"/>
      <c r="K500" s="56"/>
      <c r="L500" s="58"/>
      <c r="M500" s="56"/>
      <c r="N500" s="56"/>
      <c r="O500" s="56"/>
      <c r="P500" s="56"/>
      <c r="Q500" s="56"/>
      <c r="R500" s="56"/>
      <c r="S500" s="56"/>
      <c r="T500" s="56"/>
    </row>
    <row r="501" spans="1:20">
      <c r="A501" s="56"/>
      <c r="B501" s="56"/>
      <c r="C501" s="56"/>
      <c r="D501" s="56"/>
      <c r="E501" s="56"/>
      <c r="F501" s="56"/>
      <c r="G501" s="56"/>
      <c r="H501" s="58"/>
      <c r="I501" s="56"/>
      <c r="J501" s="56"/>
      <c r="K501" s="56"/>
      <c r="L501" s="58"/>
      <c r="M501" s="56"/>
      <c r="N501" s="56"/>
      <c r="O501" s="56"/>
      <c r="P501" s="56"/>
      <c r="Q501" s="56"/>
      <c r="R501" s="56"/>
      <c r="S501" s="56"/>
      <c r="T501" s="56"/>
    </row>
    <row r="502" spans="1:20">
      <c r="A502" s="56"/>
      <c r="B502" s="56"/>
      <c r="C502" s="56"/>
      <c r="D502" s="56"/>
      <c r="E502" s="56"/>
      <c r="F502" s="56"/>
      <c r="G502" s="56"/>
      <c r="H502" s="58"/>
      <c r="I502" s="56"/>
      <c r="J502" s="56"/>
      <c r="K502" s="56"/>
      <c r="L502" s="58"/>
      <c r="M502" s="56"/>
      <c r="N502" s="56"/>
      <c r="O502" s="56"/>
      <c r="P502" s="56"/>
      <c r="Q502" s="56"/>
      <c r="R502" s="56"/>
      <c r="S502" s="56"/>
      <c r="T502" s="56"/>
    </row>
    <row r="503" spans="1:20">
      <c r="A503" s="56"/>
      <c r="B503" s="56"/>
      <c r="C503" s="56"/>
      <c r="D503" s="56"/>
      <c r="E503" s="56"/>
      <c r="F503" s="56"/>
      <c r="G503" s="56"/>
      <c r="H503" s="58"/>
      <c r="I503" s="56"/>
      <c r="J503" s="56"/>
      <c r="K503" s="56"/>
      <c r="L503" s="58"/>
      <c r="M503" s="56"/>
      <c r="N503" s="56"/>
      <c r="O503" s="56"/>
      <c r="P503" s="56"/>
      <c r="Q503" s="56"/>
      <c r="R503" s="56"/>
      <c r="S503" s="56"/>
      <c r="T503" s="56"/>
    </row>
    <row r="504" spans="1:20">
      <c r="A504" s="56"/>
      <c r="B504" s="56"/>
      <c r="C504" s="56"/>
      <c r="D504" s="56"/>
      <c r="E504" s="56"/>
      <c r="F504" s="56"/>
      <c r="G504" s="56"/>
      <c r="H504" s="58"/>
      <c r="I504" s="56"/>
      <c r="J504" s="56"/>
      <c r="K504" s="56"/>
      <c r="L504" s="58"/>
      <c r="M504" s="56"/>
      <c r="N504" s="56"/>
      <c r="O504" s="56"/>
      <c r="P504" s="56"/>
      <c r="Q504" s="56"/>
      <c r="R504" s="56"/>
      <c r="S504" s="56"/>
      <c r="T504" s="56"/>
    </row>
    <row r="505" spans="1:20">
      <c r="A505" s="56"/>
      <c r="B505" s="56"/>
      <c r="C505" s="56"/>
      <c r="D505" s="56"/>
      <c r="E505" s="56"/>
      <c r="F505" s="56"/>
      <c r="G505" s="56"/>
      <c r="H505" s="58"/>
      <c r="I505" s="56"/>
      <c r="J505" s="56"/>
      <c r="K505" s="56"/>
      <c r="L505" s="58"/>
      <c r="M505" s="56"/>
      <c r="N505" s="56"/>
      <c r="O505" s="56"/>
      <c r="P505" s="56"/>
      <c r="Q505" s="56"/>
      <c r="R505" s="56"/>
      <c r="S505" s="56"/>
      <c r="T505" s="56"/>
    </row>
    <row r="506" spans="1:20">
      <c r="A506" s="56"/>
      <c r="B506" s="56"/>
      <c r="C506" s="56"/>
      <c r="D506" s="56"/>
      <c r="E506" s="56"/>
      <c r="F506" s="56"/>
      <c r="G506" s="56"/>
      <c r="H506" s="58"/>
      <c r="I506" s="56"/>
      <c r="J506" s="56"/>
      <c r="K506" s="56"/>
      <c r="L506" s="58"/>
      <c r="M506" s="56"/>
      <c r="N506" s="56"/>
      <c r="O506" s="56"/>
      <c r="P506" s="56"/>
      <c r="Q506" s="56"/>
      <c r="R506" s="56"/>
      <c r="S506" s="56"/>
      <c r="T506" s="56"/>
    </row>
    <row r="507" spans="1:20">
      <c r="A507" s="56"/>
      <c r="B507" s="56"/>
      <c r="C507" s="56"/>
      <c r="D507" s="56"/>
      <c r="E507" s="56"/>
      <c r="F507" s="56"/>
      <c r="G507" s="56"/>
      <c r="H507" s="58"/>
      <c r="I507" s="56"/>
      <c r="J507" s="56"/>
      <c r="K507" s="56"/>
      <c r="L507" s="58"/>
      <c r="M507" s="56"/>
      <c r="N507" s="56"/>
      <c r="O507" s="56"/>
      <c r="P507" s="56"/>
      <c r="Q507" s="56"/>
      <c r="R507" s="56"/>
      <c r="S507" s="56"/>
      <c r="T507" s="56"/>
    </row>
    <row r="508" spans="1:20">
      <c r="A508" s="56"/>
      <c r="B508" s="56"/>
      <c r="C508" s="56"/>
      <c r="D508" s="56"/>
      <c r="E508" s="56"/>
      <c r="F508" s="56"/>
      <c r="G508" s="56"/>
      <c r="H508" s="58"/>
      <c r="I508" s="56"/>
      <c r="J508" s="56"/>
      <c r="K508" s="56"/>
      <c r="L508" s="58"/>
      <c r="M508" s="56"/>
      <c r="N508" s="56"/>
      <c r="O508" s="56"/>
      <c r="P508" s="56"/>
      <c r="Q508" s="56"/>
      <c r="R508" s="56"/>
      <c r="S508" s="56"/>
      <c r="T508" s="56"/>
    </row>
    <row r="509" spans="1:20">
      <c r="A509" s="56"/>
      <c r="B509" s="56"/>
      <c r="C509" s="56"/>
      <c r="D509" s="56"/>
      <c r="E509" s="56"/>
      <c r="F509" s="56"/>
      <c r="G509" s="56"/>
      <c r="H509" s="58"/>
      <c r="I509" s="56"/>
      <c r="J509" s="56"/>
      <c r="K509" s="56"/>
      <c r="L509" s="58"/>
      <c r="M509" s="56"/>
      <c r="N509" s="56"/>
      <c r="O509" s="56"/>
      <c r="P509" s="56"/>
      <c r="Q509" s="56"/>
      <c r="R509" s="56"/>
      <c r="S509" s="56"/>
      <c r="T509" s="56"/>
    </row>
    <row r="510" spans="1:20">
      <c r="A510" s="56"/>
      <c r="B510" s="56"/>
      <c r="C510" s="56"/>
      <c r="D510" s="56"/>
      <c r="E510" s="56"/>
      <c r="F510" s="56"/>
      <c r="G510" s="56"/>
      <c r="H510" s="58"/>
      <c r="I510" s="56"/>
      <c r="J510" s="56"/>
      <c r="K510" s="56"/>
      <c r="L510" s="58"/>
      <c r="M510" s="56"/>
      <c r="N510" s="56"/>
      <c r="O510" s="56"/>
      <c r="P510" s="56"/>
      <c r="Q510" s="56"/>
      <c r="R510" s="56"/>
      <c r="S510" s="56"/>
      <c r="T510" s="56"/>
    </row>
    <row r="511" spans="1:20">
      <c r="A511" s="56"/>
      <c r="B511" s="56"/>
      <c r="C511" s="56"/>
      <c r="D511" s="56"/>
      <c r="E511" s="56"/>
      <c r="F511" s="56"/>
      <c r="G511" s="56"/>
      <c r="H511" s="58"/>
      <c r="I511" s="56"/>
      <c r="J511" s="56"/>
      <c r="K511" s="56"/>
      <c r="L511" s="58"/>
      <c r="M511" s="56"/>
      <c r="N511" s="56"/>
      <c r="O511" s="56"/>
      <c r="P511" s="56"/>
      <c r="Q511" s="56"/>
      <c r="R511" s="56"/>
      <c r="S511" s="56"/>
      <c r="T511" s="56"/>
    </row>
    <row r="512" spans="1:20">
      <c r="A512" s="56"/>
      <c r="B512" s="56"/>
      <c r="C512" s="56"/>
      <c r="D512" s="56"/>
      <c r="E512" s="56"/>
      <c r="F512" s="56"/>
      <c r="G512" s="56"/>
      <c r="H512" s="58"/>
      <c r="I512" s="56"/>
      <c r="J512" s="56"/>
      <c r="K512" s="56"/>
      <c r="L512" s="58"/>
      <c r="M512" s="56"/>
      <c r="N512" s="56"/>
      <c r="O512" s="56"/>
      <c r="P512" s="56"/>
      <c r="Q512" s="56"/>
      <c r="R512" s="56"/>
      <c r="S512" s="56"/>
      <c r="T512" s="56"/>
    </row>
    <row r="513" spans="1:20">
      <c r="A513" s="56"/>
      <c r="B513" s="56"/>
      <c r="C513" s="56"/>
      <c r="D513" s="56"/>
      <c r="E513" s="56"/>
      <c r="F513" s="56"/>
      <c r="G513" s="56"/>
      <c r="H513" s="58"/>
      <c r="I513" s="56"/>
      <c r="J513" s="56"/>
      <c r="K513" s="56"/>
      <c r="L513" s="58"/>
      <c r="M513" s="56"/>
      <c r="N513" s="56"/>
      <c r="O513" s="56"/>
      <c r="P513" s="56"/>
      <c r="Q513" s="56"/>
      <c r="R513" s="56"/>
      <c r="S513" s="56"/>
      <c r="T513" s="56"/>
    </row>
    <row r="514" spans="1:20">
      <c r="A514" s="56"/>
      <c r="B514" s="56"/>
      <c r="C514" s="56"/>
      <c r="D514" s="56"/>
      <c r="E514" s="56"/>
      <c r="F514" s="56"/>
      <c r="G514" s="56"/>
      <c r="H514" s="58"/>
      <c r="I514" s="56"/>
      <c r="J514" s="56"/>
      <c r="K514" s="56"/>
      <c r="L514" s="58"/>
      <c r="M514" s="56"/>
      <c r="N514" s="56"/>
      <c r="O514" s="56"/>
      <c r="P514" s="56"/>
      <c r="Q514" s="56"/>
      <c r="R514" s="56"/>
      <c r="S514" s="56"/>
      <c r="T514" s="56"/>
    </row>
    <row r="515" spans="1:20">
      <c r="A515" s="56"/>
      <c r="B515" s="56"/>
      <c r="C515" s="56"/>
      <c r="D515" s="56"/>
      <c r="E515" s="56"/>
      <c r="F515" s="56"/>
      <c r="G515" s="56"/>
      <c r="H515" s="58"/>
      <c r="I515" s="56"/>
      <c r="J515" s="56"/>
      <c r="K515" s="56"/>
      <c r="L515" s="58"/>
      <c r="M515" s="56"/>
      <c r="N515" s="56"/>
      <c r="O515" s="56"/>
      <c r="P515" s="56"/>
      <c r="Q515" s="56"/>
      <c r="R515" s="56"/>
      <c r="S515" s="56"/>
      <c r="T515" s="56"/>
    </row>
    <row r="516" spans="1:20">
      <c r="A516" s="56"/>
      <c r="B516" s="56"/>
      <c r="C516" s="56"/>
      <c r="D516" s="56"/>
      <c r="E516" s="56"/>
      <c r="F516" s="56"/>
      <c r="G516" s="56"/>
      <c r="H516" s="58"/>
      <c r="I516" s="56"/>
      <c r="J516" s="56"/>
      <c r="K516" s="56"/>
      <c r="L516" s="58"/>
      <c r="M516" s="56"/>
      <c r="N516" s="56"/>
      <c r="O516" s="56"/>
      <c r="P516" s="56"/>
      <c r="Q516" s="56"/>
      <c r="R516" s="56"/>
      <c r="S516" s="56"/>
      <c r="T516" s="56"/>
    </row>
    <row r="517" spans="1:20">
      <c r="A517" s="56"/>
      <c r="B517" s="56"/>
      <c r="C517" s="56"/>
      <c r="D517" s="56"/>
      <c r="E517" s="56"/>
      <c r="F517" s="56"/>
      <c r="G517" s="56"/>
      <c r="H517" s="58"/>
      <c r="I517" s="56"/>
      <c r="J517" s="56"/>
      <c r="K517" s="56"/>
      <c r="L517" s="58"/>
      <c r="M517" s="56"/>
      <c r="N517" s="56"/>
      <c r="O517" s="56"/>
      <c r="P517" s="56"/>
      <c r="Q517" s="56"/>
      <c r="R517" s="56"/>
      <c r="S517" s="56"/>
      <c r="T517" s="56"/>
    </row>
    <row r="518" spans="1:20">
      <c r="A518" s="56"/>
      <c r="B518" s="56"/>
      <c r="C518" s="56"/>
      <c r="D518" s="56"/>
      <c r="E518" s="56"/>
      <c r="F518" s="56"/>
      <c r="G518" s="56"/>
      <c r="H518" s="58"/>
      <c r="I518" s="56"/>
      <c r="J518" s="56"/>
      <c r="K518" s="56"/>
      <c r="L518" s="58"/>
      <c r="M518" s="56"/>
      <c r="N518" s="56"/>
      <c r="O518" s="56"/>
      <c r="P518" s="56"/>
      <c r="Q518" s="56"/>
      <c r="R518" s="56"/>
      <c r="S518" s="56"/>
      <c r="T518" s="56"/>
    </row>
    <row r="519" spans="1:20">
      <c r="A519" s="56"/>
      <c r="B519" s="56"/>
      <c r="C519" s="56"/>
      <c r="D519" s="56"/>
      <c r="E519" s="56"/>
      <c r="F519" s="56"/>
      <c r="G519" s="56"/>
      <c r="H519" s="58"/>
      <c r="I519" s="56"/>
      <c r="J519" s="56"/>
      <c r="K519" s="56"/>
      <c r="L519" s="58"/>
      <c r="M519" s="56"/>
      <c r="N519" s="56"/>
      <c r="O519" s="56"/>
      <c r="P519" s="56"/>
      <c r="Q519" s="56"/>
      <c r="R519" s="56"/>
      <c r="S519" s="56"/>
      <c r="T519" s="56"/>
    </row>
    <row r="520" spans="1:20">
      <c r="A520" s="56"/>
      <c r="B520" s="56"/>
      <c r="C520" s="56"/>
      <c r="D520" s="56"/>
      <c r="E520" s="56"/>
      <c r="F520" s="56"/>
      <c r="G520" s="56"/>
      <c r="H520" s="58"/>
      <c r="I520" s="56"/>
      <c r="J520" s="56"/>
      <c r="K520" s="56"/>
      <c r="L520" s="58"/>
      <c r="M520" s="56"/>
      <c r="N520" s="56"/>
      <c r="O520" s="56"/>
      <c r="P520" s="56"/>
      <c r="Q520" s="56"/>
      <c r="R520" s="56"/>
      <c r="S520" s="56"/>
      <c r="T520" s="56"/>
    </row>
    <row r="521" spans="1:20">
      <c r="A521" s="56"/>
      <c r="B521" s="56"/>
      <c r="C521" s="56"/>
      <c r="D521" s="56"/>
      <c r="E521" s="56"/>
      <c r="F521" s="56"/>
      <c r="G521" s="56"/>
      <c r="H521" s="58"/>
      <c r="I521" s="56"/>
      <c r="J521" s="56"/>
      <c r="K521" s="56"/>
      <c r="L521" s="58"/>
      <c r="M521" s="56"/>
      <c r="N521" s="56"/>
      <c r="O521" s="56"/>
      <c r="P521" s="56"/>
      <c r="Q521" s="56"/>
      <c r="R521" s="56"/>
      <c r="S521" s="56"/>
      <c r="T521" s="56"/>
    </row>
    <row r="522" spans="1:20">
      <c r="A522" s="56"/>
      <c r="B522" s="56"/>
      <c r="C522" s="56"/>
      <c r="D522" s="56"/>
      <c r="E522" s="56"/>
      <c r="F522" s="56"/>
      <c r="G522" s="56"/>
      <c r="H522" s="58"/>
      <c r="I522" s="56"/>
      <c r="J522" s="56"/>
      <c r="K522" s="56"/>
      <c r="L522" s="58"/>
      <c r="M522" s="56"/>
      <c r="N522" s="56"/>
      <c r="O522" s="56"/>
      <c r="P522" s="56"/>
      <c r="Q522" s="56"/>
      <c r="R522" s="56"/>
      <c r="S522" s="56"/>
      <c r="T522" s="56"/>
    </row>
    <row r="523" spans="1:20">
      <c r="A523" s="56"/>
      <c r="B523" s="56"/>
      <c r="C523" s="56"/>
      <c r="D523" s="56"/>
      <c r="E523" s="56"/>
      <c r="F523" s="56"/>
      <c r="G523" s="56"/>
      <c r="H523" s="58"/>
      <c r="I523" s="56"/>
      <c r="J523" s="56"/>
      <c r="K523" s="56"/>
      <c r="L523" s="58"/>
      <c r="M523" s="56"/>
      <c r="N523" s="56"/>
      <c r="O523" s="56"/>
      <c r="P523" s="56"/>
      <c r="Q523" s="56"/>
      <c r="R523" s="56"/>
      <c r="S523" s="56"/>
      <c r="T523" s="56"/>
    </row>
    <row r="524" spans="1:20">
      <c r="A524" s="56"/>
      <c r="B524" s="56"/>
      <c r="C524" s="56"/>
      <c r="D524" s="56"/>
      <c r="E524" s="56"/>
      <c r="F524" s="56"/>
      <c r="G524" s="56"/>
      <c r="H524" s="58"/>
      <c r="I524" s="56"/>
      <c r="J524" s="56"/>
      <c r="K524" s="56"/>
      <c r="L524" s="58"/>
      <c r="M524" s="56"/>
      <c r="N524" s="56"/>
      <c r="O524" s="56"/>
      <c r="P524" s="56"/>
      <c r="Q524" s="56"/>
      <c r="R524" s="56"/>
      <c r="S524" s="56"/>
      <c r="T524" s="56"/>
    </row>
    <row r="525" spans="1:20">
      <c r="A525" s="56"/>
      <c r="B525" s="56"/>
      <c r="C525" s="56"/>
      <c r="D525" s="56"/>
      <c r="E525" s="56"/>
      <c r="F525" s="56"/>
      <c r="G525" s="56"/>
      <c r="H525" s="58"/>
      <c r="I525" s="56"/>
      <c r="J525" s="56"/>
      <c r="K525" s="56"/>
      <c r="L525" s="58"/>
      <c r="M525" s="56"/>
      <c r="N525" s="56"/>
      <c r="O525" s="56"/>
      <c r="P525" s="56"/>
      <c r="Q525" s="56"/>
      <c r="R525" s="56"/>
      <c r="S525" s="56"/>
      <c r="T525" s="56"/>
    </row>
    <row r="526" spans="1:20">
      <c r="A526" s="56"/>
      <c r="B526" s="56"/>
      <c r="C526" s="56"/>
      <c r="D526" s="56"/>
      <c r="E526" s="56"/>
      <c r="F526" s="56"/>
      <c r="G526" s="56"/>
      <c r="H526" s="58"/>
      <c r="I526" s="56"/>
      <c r="J526" s="56"/>
      <c r="K526" s="56"/>
      <c r="L526" s="58"/>
      <c r="M526" s="56"/>
      <c r="N526" s="56"/>
      <c r="O526" s="56"/>
      <c r="P526" s="56"/>
      <c r="Q526" s="56"/>
      <c r="R526" s="56"/>
      <c r="S526" s="56"/>
      <c r="T526" s="56"/>
    </row>
    <row r="527" spans="1:20">
      <c r="A527" s="56"/>
      <c r="B527" s="56"/>
      <c r="C527" s="56"/>
      <c r="D527" s="56"/>
      <c r="E527" s="56"/>
      <c r="F527" s="56"/>
      <c r="G527" s="56"/>
      <c r="H527" s="58"/>
      <c r="I527" s="56"/>
      <c r="J527" s="56"/>
      <c r="K527" s="56"/>
      <c r="L527" s="58"/>
      <c r="M527" s="56"/>
      <c r="N527" s="56"/>
      <c r="O527" s="56"/>
      <c r="P527" s="56"/>
      <c r="Q527" s="56"/>
      <c r="R527" s="56"/>
      <c r="S527" s="56"/>
      <c r="T527" s="56"/>
    </row>
    <row r="528" spans="1:20">
      <c r="A528" s="56"/>
      <c r="B528" s="56"/>
      <c r="C528" s="56"/>
      <c r="D528" s="56"/>
      <c r="E528" s="56"/>
      <c r="F528" s="56"/>
      <c r="G528" s="56"/>
      <c r="H528" s="58"/>
      <c r="I528" s="56"/>
      <c r="J528" s="56"/>
      <c r="K528" s="56"/>
      <c r="L528" s="58"/>
      <c r="M528" s="56"/>
      <c r="N528" s="56"/>
      <c r="O528" s="56"/>
      <c r="P528" s="56"/>
      <c r="Q528" s="56"/>
      <c r="R528" s="56"/>
      <c r="S528" s="56"/>
      <c r="T528" s="56"/>
    </row>
    <row r="529" spans="1:20">
      <c r="A529" s="56"/>
      <c r="B529" s="56"/>
      <c r="C529" s="56"/>
      <c r="D529" s="56"/>
      <c r="E529" s="56"/>
      <c r="F529" s="56"/>
      <c r="G529" s="56"/>
      <c r="H529" s="58"/>
      <c r="I529" s="56"/>
      <c r="J529" s="56"/>
      <c r="K529" s="56"/>
      <c r="L529" s="58"/>
      <c r="M529" s="56"/>
      <c r="N529" s="56"/>
      <c r="O529" s="56"/>
      <c r="P529" s="56"/>
      <c r="Q529" s="56"/>
      <c r="R529" s="56"/>
      <c r="S529" s="56"/>
      <c r="T529" s="56"/>
    </row>
    <row r="530" spans="1:20">
      <c r="A530" s="56"/>
      <c r="B530" s="56"/>
      <c r="C530" s="56"/>
      <c r="D530" s="56"/>
      <c r="E530" s="56"/>
      <c r="F530" s="56"/>
      <c r="G530" s="56"/>
      <c r="H530" s="58"/>
      <c r="I530" s="56"/>
      <c r="J530" s="56"/>
      <c r="K530" s="56"/>
      <c r="L530" s="58"/>
      <c r="M530" s="56"/>
      <c r="N530" s="56"/>
      <c r="O530" s="56"/>
      <c r="P530" s="56"/>
      <c r="Q530" s="56"/>
      <c r="R530" s="56"/>
      <c r="S530" s="56"/>
      <c r="T530" s="56"/>
    </row>
    <row r="531" spans="1:20">
      <c r="A531" s="56"/>
      <c r="B531" s="56"/>
      <c r="C531" s="56"/>
      <c r="D531" s="56"/>
      <c r="E531" s="56"/>
      <c r="F531" s="56"/>
      <c r="G531" s="56"/>
      <c r="H531" s="58"/>
      <c r="I531" s="56"/>
      <c r="J531" s="56"/>
      <c r="K531" s="56"/>
      <c r="L531" s="58"/>
      <c r="M531" s="56"/>
      <c r="N531" s="56"/>
      <c r="O531" s="56"/>
      <c r="P531" s="56"/>
      <c r="Q531" s="56"/>
      <c r="R531" s="56"/>
      <c r="S531" s="56"/>
      <c r="T531" s="56"/>
    </row>
    <row r="532" spans="1:20">
      <c r="A532" s="56"/>
      <c r="B532" s="56"/>
      <c r="C532" s="56"/>
      <c r="D532" s="56"/>
      <c r="E532" s="56"/>
      <c r="F532" s="56"/>
      <c r="G532" s="56"/>
      <c r="H532" s="58"/>
      <c r="I532" s="56"/>
      <c r="J532" s="56"/>
      <c r="K532" s="56"/>
      <c r="L532" s="58"/>
      <c r="M532" s="56"/>
      <c r="N532" s="56"/>
      <c r="O532" s="56"/>
      <c r="P532" s="56"/>
      <c r="Q532" s="56"/>
      <c r="R532" s="56"/>
      <c r="S532" s="56"/>
      <c r="T532" s="56"/>
    </row>
    <row r="533" spans="1:20">
      <c r="A533" s="56"/>
      <c r="B533" s="56"/>
      <c r="C533" s="56"/>
      <c r="D533" s="56"/>
      <c r="E533" s="56"/>
      <c r="F533" s="56"/>
      <c r="G533" s="56"/>
      <c r="H533" s="58"/>
      <c r="I533" s="56"/>
      <c r="J533" s="56"/>
      <c r="K533" s="56"/>
      <c r="L533" s="58"/>
      <c r="M533" s="56"/>
      <c r="N533" s="56"/>
      <c r="O533" s="56"/>
      <c r="P533" s="56"/>
      <c r="Q533" s="56"/>
      <c r="R533" s="56"/>
      <c r="S533" s="56"/>
      <c r="T533" s="56"/>
    </row>
    <row r="534" spans="1:20">
      <c r="A534" s="56"/>
      <c r="B534" s="56"/>
      <c r="C534" s="56"/>
      <c r="D534" s="56"/>
      <c r="E534" s="56"/>
      <c r="F534" s="56"/>
      <c r="G534" s="56"/>
      <c r="H534" s="58"/>
      <c r="I534" s="56"/>
      <c r="J534" s="56"/>
      <c r="K534" s="56"/>
      <c r="L534" s="58"/>
      <c r="M534" s="56"/>
      <c r="N534" s="56"/>
      <c r="O534" s="56"/>
      <c r="P534" s="56"/>
      <c r="Q534" s="56"/>
      <c r="R534" s="56"/>
      <c r="S534" s="56"/>
      <c r="T534" s="56"/>
    </row>
    <row r="535" spans="1:20">
      <c r="A535" s="56"/>
      <c r="B535" s="56"/>
      <c r="C535" s="56"/>
      <c r="D535" s="56"/>
      <c r="E535" s="56"/>
      <c r="F535" s="56"/>
      <c r="G535" s="56"/>
      <c r="H535" s="58"/>
      <c r="I535" s="56"/>
      <c r="J535" s="56"/>
      <c r="K535" s="56"/>
      <c r="L535" s="58"/>
      <c r="M535" s="56"/>
      <c r="N535" s="56"/>
      <c r="O535" s="56"/>
      <c r="P535" s="56"/>
      <c r="Q535" s="56"/>
      <c r="R535" s="56"/>
      <c r="S535" s="56"/>
      <c r="T535" s="56"/>
    </row>
    <row r="536" spans="1:20">
      <c r="A536" s="56"/>
      <c r="B536" s="56"/>
      <c r="C536" s="56"/>
      <c r="D536" s="56"/>
      <c r="E536" s="56"/>
      <c r="F536" s="56"/>
      <c r="G536" s="56"/>
      <c r="H536" s="58"/>
      <c r="I536" s="56"/>
      <c r="J536" s="56"/>
      <c r="K536" s="56"/>
      <c r="L536" s="58"/>
      <c r="M536" s="56"/>
      <c r="N536" s="56"/>
      <c r="O536" s="56"/>
      <c r="P536" s="56"/>
      <c r="Q536" s="56"/>
      <c r="R536" s="56"/>
      <c r="S536" s="56"/>
      <c r="T536" s="56"/>
    </row>
    <row r="537" spans="1:20">
      <c r="A537" s="56"/>
      <c r="B537" s="56"/>
      <c r="C537" s="56"/>
      <c r="D537" s="56"/>
      <c r="E537" s="56"/>
      <c r="F537" s="56"/>
      <c r="G537" s="56"/>
      <c r="H537" s="58"/>
      <c r="I537" s="56"/>
      <c r="J537" s="56"/>
      <c r="K537" s="56"/>
      <c r="L537" s="58"/>
      <c r="M537" s="56"/>
      <c r="N537" s="56"/>
      <c r="O537" s="56"/>
      <c r="P537" s="56"/>
      <c r="Q537" s="56"/>
      <c r="R537" s="56"/>
      <c r="S537" s="56"/>
      <c r="T537" s="56"/>
    </row>
    <row r="538" spans="1:20">
      <c r="A538" s="56"/>
      <c r="B538" s="56"/>
      <c r="C538" s="56"/>
      <c r="D538" s="56"/>
      <c r="E538" s="56"/>
      <c r="F538" s="56"/>
      <c r="G538" s="56"/>
      <c r="H538" s="58"/>
      <c r="I538" s="56"/>
      <c r="J538" s="56"/>
      <c r="K538" s="56"/>
      <c r="L538" s="58"/>
      <c r="M538" s="56"/>
      <c r="N538" s="56"/>
      <c r="O538" s="56"/>
      <c r="P538" s="56"/>
      <c r="Q538" s="56"/>
      <c r="R538" s="56"/>
      <c r="S538" s="56"/>
      <c r="T538" s="56"/>
    </row>
    <row r="539" spans="1:20">
      <c r="A539" s="56"/>
      <c r="B539" s="56"/>
      <c r="C539" s="56"/>
      <c r="D539" s="56"/>
      <c r="E539" s="56"/>
      <c r="F539" s="56"/>
      <c r="G539" s="56"/>
      <c r="H539" s="58"/>
      <c r="I539" s="56"/>
      <c r="J539" s="56"/>
      <c r="K539" s="56"/>
      <c r="L539" s="58"/>
      <c r="M539" s="56"/>
      <c r="N539" s="56"/>
      <c r="O539" s="56"/>
      <c r="P539" s="56"/>
      <c r="Q539" s="56"/>
      <c r="R539" s="56"/>
      <c r="S539" s="56"/>
      <c r="T539" s="56"/>
    </row>
    <row r="540" spans="1:20">
      <c r="A540" s="56"/>
      <c r="B540" s="56"/>
      <c r="C540" s="56"/>
      <c r="D540" s="56"/>
      <c r="E540" s="56"/>
      <c r="F540" s="56"/>
      <c r="G540" s="56"/>
      <c r="H540" s="58"/>
      <c r="I540" s="56"/>
      <c r="J540" s="56"/>
      <c r="K540" s="56"/>
      <c r="L540" s="58"/>
      <c r="M540" s="56"/>
      <c r="N540" s="56"/>
      <c r="O540" s="56"/>
      <c r="P540" s="56"/>
      <c r="Q540" s="56"/>
      <c r="R540" s="56"/>
      <c r="S540" s="56"/>
      <c r="T540" s="56"/>
    </row>
    <row r="541" spans="1:20">
      <c r="A541" s="56"/>
      <c r="B541" s="56"/>
      <c r="C541" s="56"/>
      <c r="D541" s="56"/>
      <c r="E541" s="56"/>
      <c r="F541" s="56"/>
      <c r="G541" s="56"/>
      <c r="H541" s="58"/>
      <c r="I541" s="56"/>
      <c r="J541" s="56"/>
      <c r="K541" s="56"/>
      <c r="L541" s="58"/>
      <c r="M541" s="56"/>
      <c r="N541" s="56"/>
      <c r="O541" s="56"/>
      <c r="P541" s="56"/>
      <c r="Q541" s="56"/>
      <c r="R541" s="56"/>
      <c r="S541" s="56"/>
      <c r="T541" s="56"/>
    </row>
    <row r="542" spans="1:20">
      <c r="A542" s="56"/>
      <c r="B542" s="56"/>
      <c r="C542" s="56"/>
      <c r="D542" s="56"/>
      <c r="E542" s="56"/>
      <c r="F542" s="56"/>
      <c r="G542" s="56"/>
      <c r="H542" s="58"/>
      <c r="I542" s="56"/>
      <c r="J542" s="56"/>
      <c r="K542" s="56"/>
      <c r="L542" s="58"/>
      <c r="M542" s="56"/>
      <c r="N542" s="56"/>
      <c r="O542" s="56"/>
      <c r="P542" s="56"/>
      <c r="Q542" s="56"/>
      <c r="R542" s="56"/>
      <c r="S542" s="56"/>
      <c r="T542" s="56"/>
    </row>
    <row r="543" spans="1:20">
      <c r="A543" s="56"/>
      <c r="B543" s="56"/>
      <c r="C543" s="56"/>
      <c r="D543" s="56"/>
      <c r="E543" s="56"/>
      <c r="F543" s="56"/>
      <c r="G543" s="56"/>
      <c r="H543" s="58"/>
      <c r="I543" s="56"/>
      <c r="J543" s="56"/>
      <c r="K543" s="56"/>
      <c r="L543" s="58"/>
      <c r="M543" s="56"/>
      <c r="N543" s="56"/>
      <c r="O543" s="56"/>
      <c r="P543" s="56"/>
      <c r="Q543" s="56"/>
      <c r="R543" s="56"/>
      <c r="S543" s="56"/>
      <c r="T543" s="56"/>
    </row>
    <row r="544" spans="1:20">
      <c r="A544" s="56"/>
      <c r="B544" s="56"/>
      <c r="C544" s="56"/>
      <c r="D544" s="56"/>
      <c r="E544" s="56"/>
      <c r="F544" s="56"/>
      <c r="G544" s="56"/>
      <c r="H544" s="58"/>
      <c r="I544" s="56"/>
      <c r="J544" s="56"/>
      <c r="K544" s="56"/>
      <c r="L544" s="58"/>
      <c r="M544" s="56"/>
      <c r="N544" s="56"/>
      <c r="O544" s="56"/>
      <c r="P544" s="56"/>
      <c r="Q544" s="56"/>
      <c r="R544" s="56"/>
      <c r="S544" s="56"/>
      <c r="T544" s="56"/>
    </row>
    <row r="545" spans="1:20">
      <c r="A545" s="56"/>
      <c r="B545" s="56"/>
      <c r="C545" s="56"/>
      <c r="D545" s="56"/>
      <c r="E545" s="56"/>
      <c r="F545" s="56"/>
      <c r="G545" s="56"/>
      <c r="H545" s="58"/>
      <c r="I545" s="56"/>
      <c r="J545" s="56"/>
      <c r="K545" s="56"/>
      <c r="L545" s="58"/>
      <c r="M545" s="56"/>
      <c r="N545" s="56"/>
      <c r="O545" s="56"/>
      <c r="P545" s="56"/>
      <c r="Q545" s="56"/>
      <c r="R545" s="56"/>
      <c r="S545" s="56"/>
      <c r="T545" s="56"/>
    </row>
    <row r="546" spans="1:20">
      <c r="A546" s="56"/>
      <c r="B546" s="56"/>
      <c r="C546" s="56"/>
      <c r="D546" s="56"/>
      <c r="E546" s="56"/>
      <c r="F546" s="56"/>
      <c r="G546" s="56"/>
      <c r="H546" s="58"/>
      <c r="I546" s="56"/>
      <c r="J546" s="56"/>
      <c r="K546" s="56"/>
      <c r="L546" s="58"/>
      <c r="M546" s="56"/>
      <c r="N546" s="56"/>
      <c r="O546" s="56"/>
      <c r="P546" s="56"/>
      <c r="Q546" s="56"/>
      <c r="R546" s="56"/>
      <c r="S546" s="56"/>
      <c r="T546" s="56"/>
    </row>
    <row r="547" spans="1:20">
      <c r="A547" s="56"/>
      <c r="B547" s="56"/>
      <c r="C547" s="56"/>
      <c r="D547" s="56"/>
      <c r="E547" s="56"/>
      <c r="F547" s="56"/>
      <c r="G547" s="56"/>
      <c r="H547" s="58"/>
      <c r="I547" s="56"/>
      <c r="J547" s="56"/>
      <c r="K547" s="56"/>
      <c r="L547" s="58"/>
      <c r="M547" s="56"/>
      <c r="N547" s="56"/>
      <c r="O547" s="56"/>
      <c r="P547" s="56"/>
      <c r="Q547" s="56"/>
      <c r="R547" s="56"/>
      <c r="S547" s="56"/>
      <c r="T547" s="56"/>
    </row>
    <row r="548" spans="1:20">
      <c r="A548" s="56"/>
      <c r="B548" s="56"/>
      <c r="C548" s="56"/>
      <c r="D548" s="56"/>
      <c r="E548" s="56"/>
      <c r="F548" s="56"/>
      <c r="G548" s="56"/>
      <c r="H548" s="58"/>
      <c r="I548" s="56"/>
      <c r="J548" s="56"/>
      <c r="K548" s="56"/>
      <c r="L548" s="58"/>
      <c r="M548" s="56"/>
      <c r="N548" s="56"/>
      <c r="O548" s="56"/>
      <c r="P548" s="56"/>
      <c r="Q548" s="56"/>
      <c r="R548" s="56"/>
      <c r="S548" s="56"/>
      <c r="T548" s="56"/>
    </row>
    <row r="549" spans="1:20">
      <c r="A549" s="56"/>
      <c r="B549" s="56"/>
      <c r="C549" s="56"/>
      <c r="D549" s="56"/>
      <c r="E549" s="56"/>
      <c r="F549" s="56"/>
      <c r="G549" s="56"/>
      <c r="H549" s="58"/>
      <c r="I549" s="56"/>
      <c r="J549" s="56"/>
      <c r="K549" s="56"/>
      <c r="L549" s="58"/>
      <c r="M549" s="56"/>
      <c r="N549" s="56"/>
      <c r="O549" s="56"/>
      <c r="P549" s="56"/>
      <c r="Q549" s="56"/>
      <c r="R549" s="56"/>
      <c r="S549" s="56"/>
      <c r="T549" s="56"/>
    </row>
    <row r="550" spans="1:20">
      <c r="A550" s="56"/>
      <c r="B550" s="56"/>
      <c r="C550" s="56"/>
      <c r="D550" s="56"/>
      <c r="E550" s="56"/>
      <c r="F550" s="56"/>
      <c r="G550" s="56"/>
      <c r="H550" s="58"/>
      <c r="I550" s="56"/>
      <c r="J550" s="56"/>
      <c r="K550" s="56"/>
      <c r="L550" s="58"/>
      <c r="M550" s="56"/>
      <c r="N550" s="56"/>
      <c r="O550" s="56"/>
      <c r="P550" s="56"/>
      <c r="Q550" s="56"/>
      <c r="R550" s="56"/>
      <c r="S550" s="56"/>
      <c r="T550" s="56"/>
    </row>
    <row r="551" spans="1:20">
      <c r="A551" s="56"/>
      <c r="B551" s="56"/>
      <c r="C551" s="56"/>
      <c r="D551" s="56"/>
      <c r="E551" s="56"/>
      <c r="F551" s="56"/>
      <c r="G551" s="56"/>
      <c r="H551" s="58"/>
      <c r="I551" s="56"/>
      <c r="J551" s="56"/>
      <c r="K551" s="56"/>
      <c r="L551" s="58"/>
      <c r="M551" s="56"/>
      <c r="N551" s="56"/>
      <c r="O551" s="56"/>
      <c r="P551" s="56"/>
      <c r="Q551" s="56"/>
      <c r="R551" s="56"/>
      <c r="S551" s="56"/>
      <c r="T551" s="56"/>
    </row>
    <row r="552" spans="1:20">
      <c r="A552" s="56"/>
      <c r="B552" s="56"/>
      <c r="C552" s="56"/>
      <c r="D552" s="56"/>
      <c r="E552" s="56"/>
      <c r="F552" s="56"/>
      <c r="G552" s="56"/>
      <c r="H552" s="58"/>
      <c r="I552" s="56"/>
      <c r="J552" s="56"/>
      <c r="K552" s="56"/>
      <c r="L552" s="58"/>
      <c r="M552" s="56"/>
      <c r="N552" s="56"/>
      <c r="O552" s="56"/>
      <c r="P552" s="56"/>
      <c r="Q552" s="56"/>
      <c r="R552" s="56"/>
      <c r="S552" s="56"/>
      <c r="T552" s="56"/>
    </row>
    <row r="553" spans="1:20">
      <c r="A553" s="56"/>
      <c r="B553" s="56"/>
      <c r="C553" s="56"/>
      <c r="D553" s="56"/>
      <c r="E553" s="56"/>
      <c r="F553" s="56"/>
      <c r="G553" s="56"/>
      <c r="H553" s="58"/>
      <c r="I553" s="56"/>
      <c r="J553" s="56"/>
      <c r="K553" s="56"/>
      <c r="L553" s="58"/>
      <c r="M553" s="56"/>
      <c r="N553" s="56"/>
      <c r="O553" s="56"/>
      <c r="P553" s="56"/>
      <c r="Q553" s="56"/>
      <c r="R553" s="56"/>
      <c r="S553" s="56"/>
      <c r="T553" s="56"/>
    </row>
    <row r="554" spans="1:20">
      <c r="A554" s="56"/>
      <c r="B554" s="56"/>
      <c r="C554" s="56"/>
      <c r="D554" s="56"/>
      <c r="E554" s="56"/>
      <c r="F554" s="56"/>
      <c r="G554" s="56"/>
      <c r="H554" s="58"/>
      <c r="I554" s="56"/>
      <c r="J554" s="56"/>
      <c r="K554" s="56"/>
      <c r="L554" s="58"/>
      <c r="M554" s="56"/>
      <c r="N554" s="56"/>
      <c r="O554" s="56"/>
      <c r="P554" s="56"/>
      <c r="Q554" s="56"/>
      <c r="R554" s="56"/>
      <c r="S554" s="56"/>
      <c r="T554" s="56"/>
    </row>
    <row r="555" spans="1:20">
      <c r="A555" s="56"/>
      <c r="B555" s="56"/>
      <c r="C555" s="56"/>
      <c r="D555" s="56"/>
      <c r="E555" s="56"/>
      <c r="F555" s="56"/>
      <c r="G555" s="56"/>
      <c r="H555" s="58"/>
      <c r="I555" s="56"/>
      <c r="J555" s="56"/>
      <c r="K555" s="56"/>
      <c r="L555" s="58"/>
      <c r="M555" s="56"/>
      <c r="N555" s="56"/>
      <c r="O555" s="56"/>
      <c r="P555" s="56"/>
      <c r="Q555" s="56"/>
      <c r="R555" s="56"/>
      <c r="S555" s="56"/>
      <c r="T555" s="56"/>
    </row>
    <row r="556" spans="1:20">
      <c r="A556" s="56"/>
      <c r="B556" s="56"/>
      <c r="C556" s="56"/>
      <c r="D556" s="56"/>
      <c r="E556" s="56"/>
      <c r="F556" s="56"/>
      <c r="G556" s="56"/>
      <c r="H556" s="58"/>
      <c r="I556" s="56"/>
      <c r="J556" s="56"/>
      <c r="K556" s="56"/>
      <c r="L556" s="58"/>
      <c r="M556" s="56"/>
      <c r="N556" s="56"/>
      <c r="O556" s="56"/>
      <c r="P556" s="56"/>
      <c r="Q556" s="56"/>
      <c r="R556" s="56"/>
      <c r="S556" s="56"/>
      <c r="T556" s="56"/>
    </row>
    <row r="557" spans="1:20">
      <c r="A557" s="56"/>
      <c r="B557" s="56"/>
      <c r="C557" s="56"/>
      <c r="D557" s="56"/>
      <c r="E557" s="56"/>
      <c r="F557" s="56"/>
      <c r="G557" s="56"/>
      <c r="H557" s="58"/>
      <c r="I557" s="56"/>
      <c r="J557" s="56"/>
      <c r="K557" s="56"/>
      <c r="L557" s="58"/>
      <c r="M557" s="56"/>
      <c r="N557" s="56"/>
      <c r="O557" s="56"/>
      <c r="P557" s="56"/>
      <c r="Q557" s="56"/>
      <c r="R557" s="56"/>
      <c r="S557" s="56"/>
      <c r="T557" s="56"/>
    </row>
    <row r="558" spans="1:20">
      <c r="A558" s="56"/>
      <c r="B558" s="56"/>
      <c r="C558" s="56"/>
      <c r="D558" s="56"/>
      <c r="E558" s="56"/>
      <c r="F558" s="56"/>
      <c r="G558" s="56"/>
      <c r="H558" s="58"/>
      <c r="I558" s="56"/>
      <c r="J558" s="56"/>
      <c r="K558" s="56"/>
      <c r="L558" s="58"/>
      <c r="M558" s="56"/>
      <c r="N558" s="56"/>
      <c r="O558" s="56"/>
      <c r="P558" s="56"/>
      <c r="Q558" s="56"/>
      <c r="R558" s="56"/>
      <c r="S558" s="56"/>
      <c r="T558" s="56"/>
    </row>
    <row r="559" spans="1:20">
      <c r="A559" s="56"/>
      <c r="B559" s="56"/>
      <c r="C559" s="56"/>
      <c r="D559" s="56"/>
      <c r="E559" s="56"/>
      <c r="F559" s="56"/>
      <c r="G559" s="56"/>
      <c r="H559" s="58"/>
      <c r="I559" s="56"/>
      <c r="J559" s="56"/>
      <c r="K559" s="56"/>
      <c r="L559" s="58"/>
      <c r="M559" s="56"/>
      <c r="N559" s="56"/>
      <c r="O559" s="56"/>
      <c r="P559" s="56"/>
      <c r="Q559" s="56"/>
      <c r="R559" s="56"/>
      <c r="S559" s="56"/>
      <c r="T559" s="56"/>
    </row>
    <row r="560" spans="1:20">
      <c r="A560" s="56"/>
      <c r="B560" s="56"/>
      <c r="C560" s="56"/>
      <c r="D560" s="56"/>
      <c r="E560" s="56"/>
      <c r="F560" s="56"/>
      <c r="G560" s="56"/>
      <c r="H560" s="58"/>
      <c r="I560" s="56"/>
      <c r="J560" s="56"/>
      <c r="K560" s="56"/>
      <c r="L560" s="58"/>
      <c r="M560" s="56"/>
      <c r="N560" s="56"/>
      <c r="O560" s="56"/>
      <c r="P560" s="56"/>
      <c r="Q560" s="56"/>
      <c r="R560" s="56"/>
      <c r="S560" s="56"/>
      <c r="T560" s="56"/>
    </row>
    <row r="561" spans="1:20">
      <c r="A561" s="56"/>
      <c r="B561" s="56"/>
      <c r="C561" s="56"/>
      <c r="D561" s="56"/>
      <c r="E561" s="56"/>
      <c r="F561" s="56"/>
      <c r="G561" s="56"/>
      <c r="H561" s="58"/>
      <c r="I561" s="56"/>
      <c r="J561" s="56"/>
      <c r="K561" s="56"/>
      <c r="L561" s="58"/>
      <c r="M561" s="56"/>
      <c r="N561" s="56"/>
      <c r="O561" s="56"/>
      <c r="P561" s="56"/>
      <c r="Q561" s="56"/>
      <c r="R561" s="56"/>
      <c r="S561" s="56"/>
      <c r="T561" s="56"/>
    </row>
    <row r="562" spans="1:20">
      <c r="A562" s="56"/>
      <c r="B562" s="56"/>
      <c r="C562" s="56"/>
      <c r="D562" s="56"/>
      <c r="E562" s="56"/>
      <c r="F562" s="56"/>
      <c r="G562" s="56"/>
      <c r="H562" s="58"/>
      <c r="I562" s="56"/>
      <c r="J562" s="56"/>
      <c r="K562" s="56"/>
      <c r="L562" s="58"/>
      <c r="M562" s="56"/>
      <c r="N562" s="56"/>
      <c r="O562" s="56"/>
      <c r="P562" s="56"/>
      <c r="Q562" s="56"/>
      <c r="R562" s="56"/>
      <c r="S562" s="56"/>
      <c r="T562" s="56"/>
    </row>
    <row r="563" spans="1:20">
      <c r="A563" s="56"/>
      <c r="B563" s="56"/>
      <c r="C563" s="56"/>
      <c r="D563" s="56"/>
      <c r="E563" s="56"/>
      <c r="F563" s="56"/>
      <c r="G563" s="56"/>
      <c r="H563" s="58"/>
      <c r="I563" s="56"/>
      <c r="J563" s="56"/>
      <c r="K563" s="56"/>
      <c r="L563" s="58"/>
      <c r="M563" s="56"/>
      <c r="N563" s="56"/>
      <c r="O563" s="56"/>
      <c r="P563" s="56"/>
      <c r="Q563" s="56"/>
      <c r="R563" s="56"/>
      <c r="S563" s="56"/>
      <c r="T563" s="56"/>
    </row>
    <row r="564" spans="1:20">
      <c r="A564" s="56"/>
      <c r="B564" s="56"/>
      <c r="C564" s="56"/>
      <c r="D564" s="56"/>
      <c r="E564" s="56"/>
      <c r="F564" s="56"/>
      <c r="G564" s="56"/>
      <c r="H564" s="58"/>
      <c r="I564" s="56"/>
      <c r="J564" s="56"/>
      <c r="K564" s="56"/>
      <c r="L564" s="58"/>
      <c r="M564" s="56"/>
      <c r="N564" s="56"/>
      <c r="O564" s="56"/>
      <c r="P564" s="56"/>
      <c r="Q564" s="56"/>
      <c r="R564" s="56"/>
      <c r="S564" s="56"/>
      <c r="T564" s="56"/>
    </row>
    <row r="565" spans="1:20">
      <c r="A565" s="56"/>
      <c r="B565" s="56"/>
      <c r="C565" s="56"/>
      <c r="D565" s="56"/>
      <c r="E565" s="56"/>
      <c r="F565" s="56"/>
      <c r="G565" s="56"/>
      <c r="H565" s="58"/>
      <c r="I565" s="56"/>
      <c r="J565" s="56"/>
      <c r="K565" s="56"/>
      <c r="L565" s="58"/>
      <c r="M565" s="56"/>
      <c r="N565" s="56"/>
      <c r="O565" s="56"/>
      <c r="P565" s="56"/>
      <c r="Q565" s="56"/>
      <c r="R565" s="56"/>
      <c r="S565" s="56"/>
      <c r="T565" s="56"/>
    </row>
    <row r="566" spans="1:20">
      <c r="A566" s="56"/>
      <c r="B566" s="56"/>
      <c r="C566" s="56"/>
      <c r="D566" s="56"/>
      <c r="E566" s="56"/>
      <c r="F566" s="56"/>
      <c r="G566" s="56"/>
      <c r="H566" s="58"/>
      <c r="I566" s="56"/>
      <c r="J566" s="56"/>
      <c r="K566" s="56"/>
      <c r="L566" s="58"/>
      <c r="M566" s="56"/>
      <c r="N566" s="56"/>
      <c r="O566" s="56"/>
      <c r="P566" s="56"/>
      <c r="Q566" s="56"/>
      <c r="R566" s="56"/>
      <c r="S566" s="56"/>
      <c r="T566" s="56"/>
    </row>
    <row r="567" spans="1:20">
      <c r="A567" s="56"/>
      <c r="B567" s="56"/>
      <c r="C567" s="56"/>
      <c r="D567" s="56"/>
      <c r="E567" s="56"/>
      <c r="F567" s="56"/>
      <c r="G567" s="56"/>
      <c r="H567" s="58"/>
      <c r="I567" s="56"/>
      <c r="J567" s="56"/>
      <c r="K567" s="56"/>
      <c r="L567" s="58"/>
      <c r="M567" s="56"/>
      <c r="N567" s="56"/>
      <c r="O567" s="56"/>
      <c r="P567" s="56"/>
      <c r="Q567" s="56"/>
      <c r="R567" s="56"/>
      <c r="S567" s="56"/>
      <c r="T567" s="56"/>
    </row>
    <row r="568" spans="1:20">
      <c r="A568" s="56"/>
      <c r="B568" s="56"/>
      <c r="C568" s="56"/>
      <c r="D568" s="56"/>
      <c r="E568" s="56"/>
      <c r="F568" s="56"/>
      <c r="G568" s="56"/>
      <c r="H568" s="58"/>
      <c r="I568" s="56"/>
      <c r="J568" s="56"/>
      <c r="K568" s="56"/>
      <c r="L568" s="58"/>
      <c r="M568" s="56"/>
      <c r="N568" s="56"/>
      <c r="O568" s="56"/>
      <c r="P568" s="56"/>
      <c r="Q568" s="56"/>
      <c r="R568" s="56"/>
      <c r="S568" s="56"/>
      <c r="T568" s="56"/>
    </row>
    <row r="569" spans="1:20">
      <c r="A569" s="56"/>
      <c r="B569" s="56"/>
      <c r="C569" s="56"/>
      <c r="D569" s="56"/>
      <c r="E569" s="56"/>
      <c r="F569" s="56"/>
      <c r="G569" s="56"/>
      <c r="H569" s="58"/>
      <c r="I569" s="56"/>
      <c r="J569" s="56"/>
      <c r="K569" s="56"/>
      <c r="L569" s="58"/>
      <c r="M569" s="56"/>
      <c r="N569" s="56"/>
      <c r="O569" s="56"/>
      <c r="P569" s="56"/>
      <c r="Q569" s="56"/>
      <c r="R569" s="56"/>
      <c r="S569" s="56"/>
      <c r="T569" s="56"/>
    </row>
    <row r="570" spans="1:20">
      <c r="A570" s="56"/>
      <c r="B570" s="56"/>
      <c r="C570" s="56"/>
      <c r="D570" s="56"/>
      <c r="E570" s="56"/>
      <c r="F570" s="56"/>
      <c r="G570" s="56"/>
      <c r="H570" s="58"/>
      <c r="I570" s="56"/>
      <c r="J570" s="56"/>
      <c r="K570" s="56"/>
      <c r="L570" s="58"/>
      <c r="M570" s="56"/>
      <c r="N570" s="56"/>
      <c r="O570" s="56"/>
      <c r="P570" s="56"/>
      <c r="Q570" s="56"/>
      <c r="R570" s="56"/>
      <c r="S570" s="56"/>
      <c r="T570" s="56"/>
    </row>
    <row r="571" spans="1:20">
      <c r="A571" s="56"/>
      <c r="B571" s="56"/>
      <c r="C571" s="56"/>
      <c r="D571" s="56"/>
      <c r="E571" s="56"/>
      <c r="F571" s="56"/>
      <c r="G571" s="56"/>
      <c r="H571" s="58"/>
      <c r="I571" s="56"/>
      <c r="J571" s="56"/>
      <c r="K571" s="56"/>
      <c r="L571" s="58"/>
      <c r="M571" s="56"/>
      <c r="N571" s="56"/>
      <c r="O571" s="56"/>
      <c r="P571" s="56"/>
      <c r="Q571" s="56"/>
      <c r="R571" s="56"/>
      <c r="S571" s="56"/>
      <c r="T571" s="56"/>
    </row>
    <row r="572" spans="1:20">
      <c r="A572" s="56"/>
      <c r="B572" s="56"/>
      <c r="C572" s="56"/>
      <c r="D572" s="56"/>
      <c r="E572" s="56"/>
      <c r="F572" s="56"/>
      <c r="G572" s="56"/>
      <c r="H572" s="58"/>
      <c r="I572" s="56"/>
      <c r="J572" s="56"/>
      <c r="K572" s="56"/>
      <c r="L572" s="58"/>
      <c r="M572" s="56"/>
      <c r="N572" s="56"/>
      <c r="O572" s="56"/>
      <c r="P572" s="56"/>
      <c r="Q572" s="56"/>
      <c r="R572" s="56"/>
      <c r="S572" s="56"/>
      <c r="T572" s="56"/>
    </row>
    <row r="573" spans="1:20">
      <c r="A573" s="56"/>
      <c r="B573" s="56"/>
      <c r="C573" s="56"/>
      <c r="D573" s="56"/>
      <c r="E573" s="56"/>
      <c r="F573" s="56"/>
      <c r="G573" s="56"/>
      <c r="H573" s="58"/>
      <c r="I573" s="56"/>
      <c r="J573" s="56"/>
      <c r="K573" s="56"/>
      <c r="L573" s="58"/>
      <c r="M573" s="56"/>
      <c r="N573" s="56"/>
      <c r="O573" s="56"/>
      <c r="P573" s="56"/>
      <c r="Q573" s="56"/>
      <c r="R573" s="56"/>
      <c r="S573" s="56"/>
      <c r="T573" s="56"/>
    </row>
    <row r="574" spans="1:20">
      <c r="A574" s="56"/>
      <c r="B574" s="56"/>
      <c r="C574" s="56"/>
      <c r="D574" s="56"/>
      <c r="E574" s="56"/>
      <c r="F574" s="56"/>
      <c r="G574" s="56"/>
      <c r="H574" s="58"/>
      <c r="I574" s="56"/>
      <c r="J574" s="56"/>
      <c r="K574" s="56"/>
      <c r="L574" s="58"/>
      <c r="M574" s="56"/>
      <c r="N574" s="56"/>
      <c r="O574" s="56"/>
      <c r="P574" s="56"/>
      <c r="Q574" s="56"/>
      <c r="R574" s="56"/>
      <c r="S574" s="56"/>
      <c r="T574" s="56"/>
    </row>
    <row r="575" spans="1:20">
      <c r="A575" s="56"/>
      <c r="B575" s="56"/>
      <c r="C575" s="56"/>
      <c r="D575" s="56"/>
      <c r="E575" s="56"/>
      <c r="F575" s="56"/>
      <c r="G575" s="56"/>
      <c r="H575" s="58"/>
      <c r="I575" s="56"/>
      <c r="J575" s="56"/>
      <c r="K575" s="56"/>
      <c r="L575" s="58"/>
      <c r="M575" s="56"/>
      <c r="N575" s="56"/>
      <c r="O575" s="56"/>
      <c r="P575" s="56"/>
      <c r="Q575" s="56"/>
      <c r="R575" s="56"/>
      <c r="S575" s="56"/>
      <c r="T575" s="56"/>
    </row>
    <row r="576" spans="1:20">
      <c r="A576" s="56"/>
      <c r="B576" s="56"/>
      <c r="C576" s="56"/>
      <c r="D576" s="56"/>
      <c r="E576" s="56"/>
      <c r="F576" s="56"/>
      <c r="G576" s="56"/>
      <c r="H576" s="58"/>
      <c r="I576" s="56"/>
      <c r="J576" s="56"/>
      <c r="K576" s="56"/>
      <c r="L576" s="58"/>
      <c r="M576" s="56"/>
      <c r="N576" s="56"/>
      <c r="O576" s="56"/>
      <c r="P576" s="56"/>
      <c r="Q576" s="56"/>
      <c r="R576" s="56"/>
      <c r="S576" s="56"/>
      <c r="T576" s="56"/>
    </row>
    <row r="577" spans="1:20">
      <c r="A577" s="56"/>
      <c r="B577" s="56"/>
      <c r="C577" s="56"/>
      <c r="D577" s="56"/>
      <c r="E577" s="56"/>
      <c r="F577" s="56"/>
      <c r="G577" s="56"/>
      <c r="H577" s="58"/>
      <c r="I577" s="56"/>
      <c r="J577" s="56"/>
      <c r="K577" s="56"/>
      <c r="L577" s="58"/>
      <c r="M577" s="56"/>
      <c r="N577" s="56"/>
      <c r="O577" s="56"/>
      <c r="P577" s="56"/>
      <c r="Q577" s="56"/>
      <c r="R577" s="56"/>
      <c r="S577" s="56"/>
      <c r="T577" s="56"/>
    </row>
    <row r="578" spans="1:20">
      <c r="A578" s="56"/>
      <c r="B578" s="56"/>
      <c r="C578" s="56"/>
      <c r="D578" s="56"/>
      <c r="E578" s="56"/>
      <c r="F578" s="56"/>
      <c r="G578" s="56"/>
      <c r="H578" s="58"/>
      <c r="I578" s="56"/>
      <c r="J578" s="56"/>
      <c r="K578" s="56"/>
      <c r="L578" s="58"/>
      <c r="M578" s="56"/>
      <c r="N578" s="56"/>
      <c r="O578" s="56"/>
      <c r="P578" s="56"/>
      <c r="Q578" s="56"/>
      <c r="R578" s="56"/>
      <c r="S578" s="56"/>
      <c r="T578" s="56"/>
    </row>
    <row r="579" spans="1:20">
      <c r="A579" s="56"/>
      <c r="B579" s="56"/>
      <c r="C579" s="56"/>
      <c r="D579" s="56"/>
      <c r="E579" s="56"/>
      <c r="F579" s="56"/>
      <c r="G579" s="56"/>
      <c r="H579" s="58"/>
      <c r="I579" s="56"/>
      <c r="J579" s="56"/>
      <c r="K579" s="56"/>
      <c r="L579" s="58"/>
      <c r="M579" s="56"/>
      <c r="N579" s="56"/>
      <c r="O579" s="56"/>
      <c r="P579" s="56"/>
      <c r="Q579" s="56"/>
      <c r="R579" s="56"/>
      <c r="S579" s="56"/>
      <c r="T579" s="56"/>
    </row>
    <row r="580" spans="1:20">
      <c r="A580" s="56"/>
      <c r="B580" s="56"/>
      <c r="C580" s="56"/>
      <c r="D580" s="56"/>
      <c r="E580" s="56"/>
      <c r="F580" s="56"/>
      <c r="G580" s="56"/>
      <c r="H580" s="58"/>
      <c r="I580" s="56"/>
      <c r="J580" s="56"/>
      <c r="K580" s="56"/>
      <c r="L580" s="58"/>
      <c r="M580" s="56"/>
      <c r="N580" s="56"/>
      <c r="O580" s="56"/>
      <c r="P580" s="56"/>
      <c r="Q580" s="56"/>
      <c r="R580" s="56"/>
      <c r="S580" s="56"/>
      <c r="T580" s="56"/>
    </row>
    <row r="581" spans="1:20">
      <c r="A581" s="56"/>
      <c r="B581" s="56"/>
      <c r="C581" s="56"/>
      <c r="D581" s="56"/>
      <c r="E581" s="56"/>
      <c r="F581" s="56"/>
      <c r="G581" s="56"/>
      <c r="H581" s="58"/>
      <c r="I581" s="56"/>
      <c r="J581" s="56"/>
      <c r="K581" s="56"/>
      <c r="L581" s="58"/>
      <c r="M581" s="56"/>
      <c r="N581" s="56"/>
      <c r="O581" s="56"/>
      <c r="P581" s="56"/>
      <c r="Q581" s="56"/>
      <c r="R581" s="56"/>
      <c r="S581" s="56"/>
      <c r="T581" s="56"/>
    </row>
    <row r="582" spans="1:20">
      <c r="A582" s="56"/>
      <c r="B582" s="56"/>
      <c r="C582" s="56"/>
      <c r="D582" s="56"/>
      <c r="E582" s="56"/>
      <c r="F582" s="56"/>
      <c r="G582" s="56"/>
      <c r="H582" s="58"/>
      <c r="I582" s="56"/>
      <c r="J582" s="56"/>
      <c r="K582" s="56"/>
      <c r="L582" s="58"/>
      <c r="M582" s="56"/>
      <c r="N582" s="56"/>
      <c r="O582" s="56"/>
      <c r="P582" s="56"/>
      <c r="Q582" s="56"/>
      <c r="R582" s="56"/>
      <c r="S582" s="56"/>
      <c r="T582" s="56"/>
    </row>
    <row r="583" spans="1:20">
      <c r="A583" s="56"/>
      <c r="B583" s="56"/>
      <c r="C583" s="56"/>
      <c r="D583" s="56"/>
      <c r="E583" s="56"/>
      <c r="F583" s="56"/>
      <c r="G583" s="56"/>
      <c r="H583" s="58"/>
      <c r="I583" s="56"/>
      <c r="J583" s="56"/>
      <c r="K583" s="56"/>
      <c r="L583" s="58"/>
      <c r="M583" s="56"/>
      <c r="N583" s="56"/>
      <c r="O583" s="56"/>
      <c r="P583" s="56"/>
      <c r="Q583" s="56"/>
      <c r="R583" s="56"/>
      <c r="S583" s="56"/>
      <c r="T583" s="56"/>
    </row>
    <row r="584" spans="1:20">
      <c r="A584" s="56"/>
      <c r="B584" s="56"/>
      <c r="C584" s="56"/>
      <c r="D584" s="56"/>
      <c r="E584" s="56"/>
      <c r="F584" s="56"/>
      <c r="G584" s="56"/>
      <c r="H584" s="58"/>
      <c r="I584" s="56"/>
      <c r="J584" s="56"/>
      <c r="K584" s="56"/>
      <c r="L584" s="58"/>
      <c r="M584" s="56"/>
      <c r="N584" s="56"/>
      <c r="O584" s="56"/>
      <c r="P584" s="56"/>
      <c r="Q584" s="56"/>
      <c r="R584" s="56"/>
      <c r="S584" s="56"/>
      <c r="T584" s="56"/>
    </row>
    <row r="585" spans="1:20">
      <c r="A585" s="56"/>
      <c r="B585" s="56"/>
      <c r="C585" s="56"/>
      <c r="D585" s="56"/>
      <c r="E585" s="56"/>
      <c r="F585" s="56"/>
      <c r="G585" s="56"/>
      <c r="H585" s="58"/>
      <c r="I585" s="56"/>
      <c r="J585" s="56"/>
      <c r="K585" s="56"/>
      <c r="L585" s="58"/>
      <c r="M585" s="56"/>
      <c r="N585" s="56"/>
      <c r="O585" s="56"/>
      <c r="P585" s="56"/>
      <c r="Q585" s="56"/>
      <c r="R585" s="56"/>
      <c r="S585" s="56"/>
      <c r="T585" s="56"/>
    </row>
    <row r="586" spans="1:20">
      <c r="A586" s="56"/>
      <c r="B586" s="56"/>
      <c r="C586" s="56"/>
      <c r="D586" s="56"/>
      <c r="E586" s="56"/>
      <c r="F586" s="56"/>
      <c r="G586" s="56"/>
      <c r="H586" s="58"/>
      <c r="I586" s="56"/>
      <c r="J586" s="56"/>
      <c r="K586" s="56"/>
      <c r="L586" s="58"/>
      <c r="M586" s="56"/>
      <c r="N586" s="56"/>
      <c r="O586" s="56"/>
      <c r="P586" s="56"/>
      <c r="Q586" s="56"/>
      <c r="R586" s="56"/>
      <c r="S586" s="56"/>
      <c r="T586" s="56"/>
    </row>
    <row r="587" spans="1:20">
      <c r="A587" s="56"/>
      <c r="B587" s="56"/>
      <c r="C587" s="56"/>
      <c r="D587" s="56"/>
      <c r="E587" s="56"/>
      <c r="F587" s="56"/>
      <c r="G587" s="56"/>
      <c r="H587" s="58"/>
      <c r="I587" s="56"/>
      <c r="J587" s="56"/>
      <c r="K587" s="56"/>
      <c r="L587" s="58"/>
      <c r="M587" s="56"/>
      <c r="N587" s="56"/>
      <c r="O587" s="56"/>
      <c r="P587" s="56"/>
      <c r="Q587" s="56"/>
      <c r="R587" s="56"/>
      <c r="S587" s="56"/>
      <c r="T587" s="56"/>
    </row>
    <row r="588" spans="1:20">
      <c r="A588" s="56"/>
      <c r="B588" s="56"/>
      <c r="C588" s="56"/>
      <c r="D588" s="56"/>
      <c r="E588" s="56"/>
      <c r="F588" s="56"/>
      <c r="G588" s="56"/>
      <c r="H588" s="58"/>
      <c r="I588" s="56"/>
      <c r="J588" s="56"/>
      <c r="K588" s="56"/>
      <c r="L588" s="58"/>
      <c r="M588" s="56"/>
      <c r="N588" s="56"/>
      <c r="O588" s="56"/>
      <c r="P588" s="56"/>
      <c r="Q588" s="56"/>
      <c r="R588" s="56"/>
      <c r="S588" s="56"/>
      <c r="T588" s="56"/>
    </row>
    <row r="589" spans="1:20">
      <c r="A589" s="56"/>
      <c r="B589" s="56"/>
      <c r="C589" s="56"/>
      <c r="D589" s="56"/>
      <c r="E589" s="56"/>
      <c r="F589" s="56"/>
      <c r="G589" s="56"/>
      <c r="H589" s="58"/>
      <c r="I589" s="56"/>
      <c r="J589" s="56"/>
      <c r="K589" s="56"/>
      <c r="L589" s="58"/>
      <c r="M589" s="56"/>
      <c r="N589" s="56"/>
      <c r="O589" s="56"/>
      <c r="P589" s="56"/>
      <c r="Q589" s="56"/>
      <c r="R589" s="56"/>
      <c r="S589" s="56"/>
      <c r="T589" s="56"/>
    </row>
    <row r="590" spans="1:20">
      <c r="A590" s="56"/>
      <c r="B590" s="56"/>
      <c r="C590" s="56"/>
      <c r="D590" s="56"/>
      <c r="E590" s="56"/>
      <c r="F590" s="56"/>
      <c r="G590" s="56"/>
      <c r="H590" s="58"/>
      <c r="I590" s="56"/>
      <c r="J590" s="56"/>
      <c r="K590" s="56"/>
      <c r="L590" s="58"/>
      <c r="M590" s="56"/>
      <c r="N590" s="56"/>
      <c r="O590" s="56"/>
      <c r="P590" s="56"/>
      <c r="Q590" s="56"/>
      <c r="R590" s="56"/>
      <c r="S590" s="56"/>
      <c r="T590" s="56"/>
    </row>
    <row r="591" spans="1:20">
      <c r="A591" s="56"/>
      <c r="B591" s="56"/>
      <c r="C591" s="56"/>
      <c r="D591" s="56"/>
      <c r="E591" s="56"/>
      <c r="F591" s="56"/>
      <c r="G591" s="56"/>
      <c r="H591" s="58"/>
      <c r="I591" s="56"/>
      <c r="J591" s="56"/>
      <c r="K591" s="56"/>
      <c r="L591" s="58"/>
      <c r="M591" s="56"/>
      <c r="N591" s="56"/>
      <c r="O591" s="56"/>
      <c r="P591" s="56"/>
      <c r="Q591" s="56"/>
      <c r="R591" s="56"/>
      <c r="S591" s="56"/>
      <c r="T591" s="56"/>
    </row>
    <row r="592" spans="1:20">
      <c r="A592" s="56"/>
      <c r="B592" s="56"/>
      <c r="C592" s="56"/>
      <c r="D592" s="56"/>
      <c r="E592" s="56"/>
      <c r="F592" s="56"/>
      <c r="G592" s="56"/>
      <c r="H592" s="58"/>
      <c r="I592" s="56"/>
      <c r="J592" s="56"/>
      <c r="K592" s="56"/>
      <c r="L592" s="58"/>
      <c r="M592" s="56"/>
      <c r="N592" s="56"/>
      <c r="O592" s="56"/>
      <c r="P592" s="56"/>
      <c r="Q592" s="56"/>
      <c r="R592" s="56"/>
      <c r="S592" s="56"/>
      <c r="T592" s="56"/>
    </row>
    <row r="593" spans="1:20">
      <c r="A593" s="56"/>
      <c r="B593" s="56"/>
      <c r="C593" s="56"/>
      <c r="D593" s="56"/>
      <c r="E593" s="56"/>
      <c r="F593" s="56"/>
      <c r="G593" s="56"/>
      <c r="H593" s="58"/>
      <c r="I593" s="56"/>
      <c r="J593" s="56"/>
      <c r="K593" s="56"/>
      <c r="L593" s="58"/>
      <c r="M593" s="56"/>
      <c r="N593" s="56"/>
      <c r="O593" s="56"/>
      <c r="P593" s="56"/>
      <c r="Q593" s="56"/>
      <c r="R593" s="56"/>
      <c r="S593" s="56"/>
      <c r="T593" s="56"/>
    </row>
    <row r="594" spans="1:20">
      <c r="A594" s="56"/>
      <c r="B594" s="56"/>
      <c r="C594" s="56"/>
      <c r="D594" s="56"/>
      <c r="E594" s="56"/>
      <c r="F594" s="56"/>
      <c r="G594" s="56"/>
      <c r="H594" s="58"/>
      <c r="I594" s="56"/>
      <c r="J594" s="56"/>
      <c r="K594" s="56"/>
      <c r="L594" s="58"/>
      <c r="M594" s="56"/>
      <c r="N594" s="56"/>
      <c r="O594" s="56"/>
      <c r="P594" s="56"/>
      <c r="Q594" s="56"/>
      <c r="R594" s="56"/>
      <c r="S594" s="56"/>
      <c r="T594" s="56"/>
    </row>
    <row r="595" spans="1:20">
      <c r="A595" s="56"/>
      <c r="B595" s="56"/>
      <c r="C595" s="56"/>
      <c r="D595" s="56"/>
      <c r="E595" s="56"/>
      <c r="F595" s="56"/>
      <c r="G595" s="56"/>
      <c r="H595" s="58"/>
      <c r="I595" s="56"/>
      <c r="J595" s="56"/>
      <c r="K595" s="56"/>
      <c r="L595" s="58"/>
      <c r="M595" s="56"/>
      <c r="N595" s="56"/>
      <c r="O595" s="56"/>
      <c r="P595" s="56"/>
      <c r="Q595" s="56"/>
      <c r="R595" s="56"/>
      <c r="S595" s="56"/>
      <c r="T595" s="56"/>
    </row>
    <row r="596" spans="1:20">
      <c r="A596" s="56"/>
      <c r="B596" s="56"/>
      <c r="C596" s="56"/>
      <c r="D596" s="56"/>
      <c r="E596" s="56"/>
      <c r="F596" s="56"/>
      <c r="G596" s="56"/>
      <c r="H596" s="58"/>
      <c r="I596" s="56"/>
      <c r="J596" s="56"/>
      <c r="K596" s="56"/>
      <c r="L596" s="58"/>
      <c r="M596" s="56"/>
      <c r="N596" s="56"/>
      <c r="O596" s="56"/>
      <c r="P596" s="56"/>
      <c r="Q596" s="56"/>
      <c r="R596" s="56"/>
      <c r="S596" s="56"/>
      <c r="T596" s="56"/>
    </row>
    <row r="597" spans="1:20">
      <c r="A597" s="56"/>
      <c r="B597" s="56"/>
      <c r="C597" s="56"/>
      <c r="D597" s="56"/>
      <c r="E597" s="56"/>
      <c r="F597" s="56"/>
      <c r="G597" s="56"/>
      <c r="H597" s="58"/>
      <c r="I597" s="56"/>
      <c r="J597" s="56"/>
      <c r="K597" s="56"/>
      <c r="L597" s="58"/>
      <c r="M597" s="56"/>
      <c r="N597" s="56"/>
      <c r="O597" s="56"/>
      <c r="P597" s="56"/>
      <c r="Q597" s="56"/>
      <c r="R597" s="56"/>
      <c r="S597" s="56"/>
      <c r="T597" s="56"/>
    </row>
    <row r="598" spans="1:20">
      <c r="A598" s="56"/>
      <c r="B598" s="56"/>
      <c r="C598" s="56"/>
      <c r="D598" s="56"/>
      <c r="E598" s="56"/>
      <c r="F598" s="56"/>
      <c r="G598" s="56"/>
      <c r="H598" s="58"/>
      <c r="I598" s="56"/>
      <c r="J598" s="56"/>
      <c r="K598" s="56"/>
      <c r="L598" s="58"/>
      <c r="M598" s="56"/>
      <c r="N598" s="56"/>
      <c r="O598" s="56"/>
      <c r="P598" s="56"/>
      <c r="Q598" s="56"/>
      <c r="R598" s="56"/>
      <c r="S598" s="56"/>
      <c r="T598" s="56"/>
    </row>
    <row r="599" spans="1:20">
      <c r="A599" s="56"/>
      <c r="B599" s="56"/>
      <c r="C599" s="56"/>
      <c r="D599" s="56"/>
      <c r="E599" s="56"/>
      <c r="F599" s="56"/>
      <c r="G599" s="56"/>
      <c r="H599" s="58"/>
      <c r="I599" s="56"/>
      <c r="J599" s="56"/>
      <c r="K599" s="56"/>
      <c r="L599" s="58"/>
      <c r="M599" s="56"/>
      <c r="N599" s="56"/>
      <c r="O599" s="56"/>
      <c r="P599" s="56"/>
      <c r="Q599" s="56"/>
      <c r="R599" s="56"/>
      <c r="S599" s="56"/>
      <c r="T599" s="56"/>
    </row>
    <row r="600" spans="1:20">
      <c r="A600" s="56"/>
      <c r="B600" s="56"/>
      <c r="C600" s="56"/>
      <c r="D600" s="56"/>
      <c r="E600" s="56"/>
      <c r="F600" s="56"/>
      <c r="G600" s="56"/>
      <c r="H600" s="58"/>
      <c r="I600" s="56"/>
      <c r="J600" s="56"/>
      <c r="K600" s="56"/>
      <c r="L600" s="58"/>
      <c r="M600" s="56"/>
      <c r="N600" s="56"/>
      <c r="O600" s="56"/>
      <c r="P600" s="56"/>
      <c r="Q600" s="56"/>
      <c r="R600" s="56"/>
      <c r="S600" s="56"/>
      <c r="T600" s="56"/>
    </row>
    <row r="601" spans="1:20">
      <c r="A601" s="56"/>
      <c r="B601" s="56"/>
      <c r="C601" s="56"/>
      <c r="D601" s="56"/>
      <c r="E601" s="56"/>
      <c r="F601" s="56"/>
      <c r="G601" s="56"/>
      <c r="H601" s="58"/>
      <c r="I601" s="56"/>
      <c r="J601" s="56"/>
      <c r="K601" s="56"/>
      <c r="L601" s="58"/>
      <c r="M601" s="56"/>
      <c r="N601" s="56"/>
      <c r="O601" s="56"/>
      <c r="P601" s="56"/>
      <c r="Q601" s="56"/>
      <c r="R601" s="56"/>
      <c r="S601" s="56"/>
      <c r="T601" s="56"/>
    </row>
    <row r="602" spans="1:20">
      <c r="A602" s="56"/>
      <c r="B602" s="56"/>
      <c r="C602" s="56"/>
      <c r="D602" s="56"/>
      <c r="E602" s="56"/>
      <c r="F602" s="56"/>
      <c r="G602" s="56"/>
      <c r="H602" s="58"/>
      <c r="I602" s="56"/>
      <c r="J602" s="56"/>
      <c r="K602" s="56"/>
      <c r="L602" s="58"/>
      <c r="M602" s="56"/>
      <c r="N602" s="56"/>
      <c r="O602" s="56"/>
      <c r="P602" s="56"/>
      <c r="Q602" s="56"/>
      <c r="R602" s="56"/>
      <c r="S602" s="56"/>
      <c r="T602" s="56"/>
    </row>
    <row r="603" spans="1:20">
      <c r="A603" s="56"/>
      <c r="B603" s="56"/>
      <c r="C603" s="56"/>
      <c r="D603" s="56"/>
      <c r="E603" s="56"/>
      <c r="F603" s="56"/>
      <c r="G603" s="56"/>
      <c r="H603" s="58"/>
      <c r="I603" s="56"/>
      <c r="J603" s="56"/>
      <c r="K603" s="56"/>
      <c r="L603" s="58"/>
      <c r="M603" s="56"/>
      <c r="N603" s="56"/>
      <c r="O603" s="56"/>
      <c r="P603" s="56"/>
      <c r="Q603" s="56"/>
      <c r="R603" s="56"/>
      <c r="S603" s="56"/>
      <c r="T603" s="56"/>
    </row>
    <row r="604" spans="1:20">
      <c r="A604" s="56"/>
      <c r="B604" s="56"/>
      <c r="C604" s="56"/>
      <c r="D604" s="56"/>
      <c r="E604" s="56"/>
      <c r="F604" s="56"/>
      <c r="G604" s="56"/>
      <c r="H604" s="58"/>
      <c r="I604" s="56"/>
      <c r="J604" s="56"/>
      <c r="K604" s="56"/>
      <c r="L604" s="58"/>
      <c r="M604" s="56"/>
      <c r="N604" s="56"/>
      <c r="O604" s="56"/>
      <c r="P604" s="56"/>
      <c r="Q604" s="56"/>
      <c r="R604" s="56"/>
      <c r="S604" s="56"/>
      <c r="T604" s="56"/>
    </row>
    <row r="605" spans="1:20">
      <c r="A605" s="56"/>
      <c r="B605" s="56"/>
      <c r="C605" s="56"/>
      <c r="D605" s="56"/>
      <c r="E605" s="56"/>
      <c r="F605" s="56"/>
      <c r="G605" s="56"/>
      <c r="H605" s="58"/>
      <c r="I605" s="56"/>
      <c r="J605" s="56"/>
      <c r="K605" s="56"/>
      <c r="L605" s="58"/>
      <c r="M605" s="56"/>
      <c r="N605" s="56"/>
      <c r="O605" s="56"/>
      <c r="P605" s="56"/>
      <c r="Q605" s="56"/>
      <c r="R605" s="56"/>
      <c r="S605" s="56"/>
      <c r="T605" s="56"/>
    </row>
    <row r="606" spans="1:20">
      <c r="A606" s="56"/>
      <c r="B606" s="56"/>
      <c r="C606" s="56"/>
      <c r="D606" s="56"/>
      <c r="E606" s="56"/>
      <c r="F606" s="56"/>
      <c r="G606" s="56"/>
      <c r="H606" s="58"/>
      <c r="I606" s="56"/>
      <c r="J606" s="56"/>
      <c r="K606" s="56"/>
      <c r="L606" s="58"/>
      <c r="M606" s="56"/>
      <c r="N606" s="56"/>
      <c r="O606" s="56"/>
      <c r="P606" s="56"/>
      <c r="Q606" s="56"/>
      <c r="R606" s="56"/>
      <c r="S606" s="56"/>
      <c r="T606" s="56"/>
    </row>
    <row r="607" spans="1:20">
      <c r="A607" s="56"/>
      <c r="B607" s="56"/>
      <c r="C607" s="56"/>
      <c r="D607" s="56"/>
      <c r="E607" s="56"/>
      <c r="F607" s="56"/>
      <c r="G607" s="56"/>
      <c r="H607" s="58"/>
      <c r="I607" s="56"/>
      <c r="J607" s="56"/>
      <c r="K607" s="56"/>
      <c r="L607" s="58"/>
      <c r="M607" s="56"/>
      <c r="N607" s="56"/>
      <c r="O607" s="56"/>
      <c r="P607" s="56"/>
      <c r="Q607" s="56"/>
      <c r="R607" s="56"/>
      <c r="S607" s="56"/>
      <c r="T607" s="56"/>
    </row>
    <row r="608" spans="1:20">
      <c r="A608" s="56"/>
      <c r="B608" s="56"/>
      <c r="C608" s="56"/>
      <c r="D608" s="56"/>
      <c r="E608" s="56"/>
      <c r="F608" s="56"/>
      <c r="G608" s="56"/>
      <c r="H608" s="58"/>
      <c r="I608" s="56"/>
      <c r="J608" s="56"/>
      <c r="K608" s="56"/>
      <c r="L608" s="58"/>
      <c r="M608" s="56"/>
      <c r="N608" s="56"/>
      <c r="O608" s="56"/>
      <c r="P608" s="56"/>
      <c r="Q608" s="56"/>
      <c r="R608" s="56"/>
      <c r="S608" s="56"/>
      <c r="T608" s="56"/>
    </row>
    <row r="609" spans="1:20">
      <c r="A609" s="56"/>
      <c r="B609" s="56"/>
      <c r="C609" s="56"/>
      <c r="D609" s="56"/>
      <c r="E609" s="56"/>
      <c r="F609" s="56"/>
      <c r="G609" s="56"/>
      <c r="H609" s="58"/>
      <c r="I609" s="56"/>
      <c r="J609" s="56"/>
      <c r="K609" s="56"/>
      <c r="L609" s="58"/>
      <c r="M609" s="56"/>
      <c r="N609" s="56"/>
      <c r="O609" s="56"/>
      <c r="P609" s="56"/>
      <c r="Q609" s="56"/>
      <c r="R609" s="56"/>
      <c r="S609" s="56"/>
      <c r="T609" s="56"/>
    </row>
    <row r="610" spans="1:20">
      <c r="A610" s="56"/>
      <c r="B610" s="56"/>
      <c r="C610" s="56"/>
      <c r="D610" s="56"/>
      <c r="E610" s="56"/>
      <c r="F610" s="56"/>
      <c r="G610" s="56"/>
      <c r="H610" s="58"/>
      <c r="I610" s="56"/>
      <c r="J610" s="56"/>
      <c r="K610" s="56"/>
      <c r="L610" s="58"/>
      <c r="M610" s="56"/>
      <c r="N610" s="56"/>
      <c r="O610" s="56"/>
      <c r="P610" s="56"/>
      <c r="Q610" s="56"/>
      <c r="R610" s="56"/>
      <c r="S610" s="56"/>
      <c r="T610" s="56"/>
    </row>
    <row r="611" spans="1:20">
      <c r="A611" s="56"/>
      <c r="B611" s="56"/>
      <c r="C611" s="56"/>
      <c r="D611" s="56"/>
      <c r="E611" s="56"/>
      <c r="F611" s="56"/>
      <c r="G611" s="56"/>
      <c r="H611" s="58"/>
      <c r="I611" s="56"/>
      <c r="J611" s="56"/>
      <c r="K611" s="56"/>
      <c r="L611" s="58"/>
      <c r="M611" s="56"/>
      <c r="N611" s="56"/>
      <c r="O611" s="56"/>
      <c r="P611" s="56"/>
      <c r="Q611" s="56"/>
      <c r="R611" s="56"/>
      <c r="S611" s="56"/>
      <c r="T611" s="56"/>
    </row>
    <row r="612" spans="1:20">
      <c r="A612" s="56"/>
      <c r="B612" s="56"/>
      <c r="C612" s="56"/>
      <c r="D612" s="56"/>
      <c r="E612" s="56"/>
      <c r="F612" s="56"/>
      <c r="G612" s="56"/>
      <c r="H612" s="58"/>
      <c r="I612" s="56"/>
      <c r="J612" s="56"/>
      <c r="K612" s="56"/>
      <c r="L612" s="58"/>
      <c r="M612" s="56"/>
      <c r="N612" s="56"/>
      <c r="O612" s="56"/>
      <c r="P612" s="56"/>
      <c r="Q612" s="56"/>
      <c r="R612" s="56"/>
      <c r="S612" s="56"/>
      <c r="T612" s="56"/>
    </row>
    <row r="613" spans="1:20">
      <c r="A613" s="56"/>
      <c r="B613" s="56"/>
      <c r="C613" s="56"/>
      <c r="D613" s="56"/>
      <c r="E613" s="56"/>
      <c r="F613" s="56"/>
      <c r="G613" s="56"/>
      <c r="H613" s="58"/>
      <c r="I613" s="56"/>
      <c r="J613" s="56"/>
      <c r="K613" s="56"/>
      <c r="L613" s="58"/>
      <c r="M613" s="56"/>
      <c r="N613" s="56"/>
      <c r="O613" s="56"/>
      <c r="P613" s="56"/>
      <c r="Q613" s="56"/>
      <c r="R613" s="56"/>
      <c r="S613" s="56"/>
      <c r="T613" s="56"/>
    </row>
    <row r="614" spans="1:20">
      <c r="A614" s="56"/>
      <c r="B614" s="56"/>
      <c r="C614" s="56"/>
      <c r="D614" s="56"/>
      <c r="E614" s="56"/>
      <c r="F614" s="56"/>
      <c r="G614" s="56"/>
      <c r="H614" s="58"/>
      <c r="I614" s="56"/>
      <c r="J614" s="56"/>
      <c r="K614" s="56"/>
      <c r="L614" s="58"/>
      <c r="M614" s="56"/>
      <c r="N614" s="56"/>
      <c r="O614" s="56"/>
      <c r="P614" s="56"/>
      <c r="Q614" s="56"/>
      <c r="R614" s="56"/>
      <c r="S614" s="56"/>
      <c r="T614" s="56"/>
    </row>
    <row r="615" spans="1:20">
      <c r="A615" s="56"/>
      <c r="B615" s="56"/>
      <c r="C615" s="56"/>
      <c r="D615" s="56"/>
      <c r="E615" s="56"/>
      <c r="F615" s="56"/>
      <c r="G615" s="56"/>
      <c r="H615" s="58"/>
      <c r="I615" s="56"/>
      <c r="J615" s="56"/>
      <c r="K615" s="56"/>
      <c r="L615" s="58"/>
      <c r="M615" s="56"/>
      <c r="N615" s="56"/>
      <c r="O615" s="56"/>
      <c r="P615" s="56"/>
      <c r="Q615" s="56"/>
      <c r="R615" s="56"/>
      <c r="S615" s="56"/>
      <c r="T615" s="56"/>
    </row>
    <row r="616" spans="1:20">
      <c r="A616" s="56"/>
      <c r="B616" s="56"/>
      <c r="C616" s="56"/>
      <c r="D616" s="56"/>
      <c r="E616" s="56"/>
      <c r="F616" s="56"/>
      <c r="G616" s="56"/>
      <c r="H616" s="58"/>
      <c r="I616" s="56"/>
      <c r="J616" s="56"/>
      <c r="K616" s="56"/>
      <c r="L616" s="58"/>
      <c r="M616" s="56"/>
      <c r="N616" s="56"/>
      <c r="O616" s="56"/>
      <c r="P616" s="56"/>
      <c r="Q616" s="56"/>
      <c r="R616" s="56"/>
      <c r="S616" s="56"/>
      <c r="T616" s="56"/>
    </row>
    <row r="617" spans="1:20">
      <c r="A617" s="56"/>
      <c r="B617" s="56"/>
      <c r="C617" s="56"/>
      <c r="D617" s="56"/>
      <c r="E617" s="56"/>
      <c r="F617" s="56"/>
      <c r="G617" s="56"/>
      <c r="H617" s="58"/>
      <c r="I617" s="56"/>
      <c r="J617" s="56"/>
      <c r="K617" s="56"/>
      <c r="L617" s="58"/>
      <c r="M617" s="56"/>
      <c r="N617" s="56"/>
      <c r="O617" s="56"/>
      <c r="P617" s="56"/>
      <c r="Q617" s="56"/>
      <c r="R617" s="56"/>
      <c r="S617" s="56"/>
      <c r="T617" s="56"/>
    </row>
    <row r="618" spans="1:20">
      <c r="A618" s="56"/>
      <c r="B618" s="56"/>
      <c r="C618" s="56"/>
      <c r="D618" s="56"/>
      <c r="E618" s="56"/>
      <c r="F618" s="56"/>
      <c r="G618" s="56"/>
      <c r="H618" s="58"/>
      <c r="I618" s="56"/>
      <c r="J618" s="56"/>
      <c r="K618" s="56"/>
      <c r="L618" s="58"/>
      <c r="M618" s="56"/>
      <c r="N618" s="56"/>
      <c r="O618" s="56"/>
      <c r="P618" s="56"/>
      <c r="Q618" s="56"/>
      <c r="R618" s="56"/>
      <c r="S618" s="56"/>
      <c r="T618" s="56"/>
    </row>
    <row r="619" spans="1:20">
      <c r="A619" s="56"/>
      <c r="B619" s="56"/>
      <c r="C619" s="56"/>
      <c r="D619" s="56"/>
      <c r="E619" s="56"/>
      <c r="F619" s="56"/>
      <c r="G619" s="56"/>
      <c r="H619" s="58"/>
      <c r="I619" s="56"/>
      <c r="J619" s="56"/>
      <c r="K619" s="56"/>
      <c r="L619" s="58"/>
      <c r="M619" s="56"/>
      <c r="N619" s="56"/>
      <c r="O619" s="56"/>
      <c r="P619" s="56"/>
      <c r="Q619" s="56"/>
      <c r="R619" s="56"/>
      <c r="S619" s="56"/>
      <c r="T619" s="56"/>
    </row>
    <row r="620" spans="1:20">
      <c r="A620" s="56"/>
      <c r="B620" s="56"/>
      <c r="C620" s="56"/>
      <c r="D620" s="56"/>
      <c r="E620" s="56"/>
      <c r="F620" s="56"/>
      <c r="G620" s="56"/>
      <c r="H620" s="58"/>
      <c r="I620" s="56"/>
      <c r="J620" s="56"/>
      <c r="K620" s="56"/>
      <c r="L620" s="58"/>
      <c r="M620" s="56"/>
      <c r="N620" s="56"/>
      <c r="O620" s="56"/>
      <c r="P620" s="56"/>
      <c r="Q620" s="56"/>
      <c r="R620" s="56"/>
      <c r="S620" s="56"/>
      <c r="T620" s="56"/>
    </row>
    <row r="621" spans="1:20">
      <c r="A621" s="56"/>
      <c r="B621" s="56"/>
      <c r="C621" s="56"/>
      <c r="D621" s="56"/>
      <c r="E621" s="56"/>
      <c r="F621" s="56"/>
      <c r="G621" s="56"/>
      <c r="H621" s="58"/>
      <c r="I621" s="56"/>
      <c r="J621" s="56"/>
      <c r="K621" s="56"/>
      <c r="L621" s="58"/>
      <c r="M621" s="56"/>
      <c r="N621" s="56"/>
      <c r="O621" s="56"/>
      <c r="P621" s="56"/>
      <c r="Q621" s="56"/>
      <c r="R621" s="56"/>
      <c r="S621" s="56"/>
      <c r="T621" s="56"/>
    </row>
    <row r="622" spans="1:20">
      <c r="A622" s="56"/>
      <c r="B622" s="56"/>
      <c r="C622" s="56"/>
      <c r="D622" s="56"/>
      <c r="E622" s="56"/>
      <c r="F622" s="56"/>
      <c r="G622" s="56"/>
      <c r="H622" s="58"/>
      <c r="I622" s="56"/>
      <c r="J622" s="56"/>
      <c r="K622" s="56"/>
      <c r="L622" s="58"/>
      <c r="M622" s="56"/>
      <c r="N622" s="56"/>
      <c r="O622" s="56"/>
      <c r="P622" s="56"/>
      <c r="Q622" s="56"/>
      <c r="R622" s="56"/>
      <c r="S622" s="56"/>
      <c r="T622" s="56"/>
    </row>
    <row r="623" spans="1:20">
      <c r="A623" s="56"/>
      <c r="B623" s="56"/>
      <c r="C623" s="56"/>
      <c r="D623" s="56"/>
      <c r="E623" s="56"/>
      <c r="F623" s="56"/>
      <c r="G623" s="56"/>
      <c r="H623" s="58"/>
      <c r="I623" s="56"/>
      <c r="J623" s="56"/>
      <c r="K623" s="56"/>
      <c r="L623" s="58"/>
      <c r="M623" s="56"/>
      <c r="N623" s="56"/>
      <c r="O623" s="56"/>
      <c r="P623" s="56"/>
      <c r="Q623" s="56"/>
      <c r="R623" s="56"/>
      <c r="S623" s="56"/>
      <c r="T623" s="56"/>
    </row>
    <row r="624" spans="1:20">
      <c r="A624" s="56"/>
      <c r="B624" s="56"/>
      <c r="C624" s="56"/>
      <c r="D624" s="56"/>
      <c r="E624" s="56"/>
      <c r="F624" s="56"/>
      <c r="G624" s="56"/>
      <c r="H624" s="58"/>
      <c r="I624" s="56"/>
      <c r="J624" s="56"/>
      <c r="K624" s="56"/>
      <c r="L624" s="58"/>
      <c r="M624" s="56"/>
      <c r="N624" s="56"/>
      <c r="O624" s="56"/>
      <c r="P624" s="56"/>
      <c r="Q624" s="56"/>
      <c r="R624" s="56"/>
      <c r="S624" s="56"/>
      <c r="T624" s="56"/>
    </row>
    <row r="625" spans="1:20">
      <c r="A625" s="56"/>
      <c r="B625" s="56"/>
      <c r="C625" s="56"/>
      <c r="D625" s="56"/>
      <c r="E625" s="56"/>
      <c r="F625" s="56"/>
      <c r="G625" s="56"/>
      <c r="H625" s="58"/>
      <c r="I625" s="56"/>
      <c r="J625" s="56"/>
      <c r="K625" s="56"/>
      <c r="L625" s="58"/>
      <c r="M625" s="56"/>
      <c r="N625" s="56"/>
      <c r="O625" s="56"/>
      <c r="P625" s="56"/>
      <c r="Q625" s="56"/>
      <c r="R625" s="56"/>
      <c r="S625" s="56"/>
      <c r="T625" s="56"/>
    </row>
    <row r="626" spans="1:20">
      <c r="A626" s="56"/>
      <c r="B626" s="56"/>
      <c r="C626" s="56"/>
      <c r="D626" s="56"/>
      <c r="E626" s="56"/>
      <c r="F626" s="56"/>
      <c r="G626" s="56"/>
      <c r="H626" s="58"/>
      <c r="I626" s="56"/>
      <c r="J626" s="56"/>
      <c r="K626" s="56"/>
      <c r="L626" s="58"/>
      <c r="M626" s="56"/>
      <c r="N626" s="56"/>
      <c r="O626" s="56"/>
      <c r="P626" s="56"/>
      <c r="Q626" s="56"/>
      <c r="R626" s="56"/>
      <c r="S626" s="56"/>
      <c r="T626" s="56"/>
    </row>
    <row r="627" spans="1:20">
      <c r="A627" s="56"/>
      <c r="B627" s="56"/>
      <c r="C627" s="56"/>
      <c r="D627" s="56"/>
      <c r="E627" s="56"/>
      <c r="F627" s="56"/>
      <c r="G627" s="56"/>
      <c r="H627" s="58"/>
      <c r="I627" s="56"/>
      <c r="J627" s="56"/>
      <c r="K627" s="56"/>
      <c r="L627" s="58"/>
      <c r="M627" s="56"/>
      <c r="N627" s="56"/>
      <c r="O627" s="56"/>
      <c r="P627" s="56"/>
      <c r="Q627" s="56"/>
      <c r="R627" s="56"/>
      <c r="S627" s="56"/>
      <c r="T627" s="56"/>
    </row>
    <row r="628" spans="1:20">
      <c r="A628" s="56"/>
      <c r="B628" s="56"/>
      <c r="C628" s="56"/>
      <c r="D628" s="56"/>
      <c r="E628" s="56"/>
      <c r="F628" s="56"/>
      <c r="G628" s="56"/>
      <c r="H628" s="58"/>
      <c r="I628" s="56"/>
      <c r="J628" s="56"/>
      <c r="K628" s="56"/>
      <c r="L628" s="58"/>
      <c r="M628" s="56"/>
      <c r="N628" s="56"/>
      <c r="O628" s="56"/>
      <c r="P628" s="56"/>
      <c r="Q628" s="56"/>
      <c r="R628" s="56"/>
      <c r="S628" s="56"/>
      <c r="T628" s="56"/>
    </row>
    <row r="629" spans="1:20">
      <c r="A629" s="56"/>
      <c r="B629" s="56"/>
      <c r="C629" s="56"/>
      <c r="D629" s="56"/>
      <c r="E629" s="56"/>
      <c r="F629" s="56"/>
      <c r="G629" s="56"/>
      <c r="H629" s="58"/>
      <c r="I629" s="56"/>
      <c r="J629" s="56"/>
      <c r="K629" s="56"/>
      <c r="L629" s="58"/>
      <c r="M629" s="56"/>
      <c r="N629" s="56"/>
      <c r="O629" s="56"/>
      <c r="P629" s="56"/>
      <c r="Q629" s="56"/>
      <c r="R629" s="56"/>
      <c r="S629" s="56"/>
      <c r="T629" s="56"/>
    </row>
    <row r="630" spans="1:20">
      <c r="A630" s="56"/>
      <c r="B630" s="56"/>
      <c r="C630" s="56"/>
      <c r="D630" s="56"/>
      <c r="E630" s="56"/>
      <c r="F630" s="56"/>
      <c r="G630" s="56"/>
      <c r="H630" s="58"/>
      <c r="I630" s="56"/>
      <c r="J630" s="56"/>
      <c r="K630" s="56"/>
      <c r="L630" s="58"/>
      <c r="M630" s="56"/>
      <c r="N630" s="56"/>
      <c r="O630" s="56"/>
      <c r="P630" s="56"/>
      <c r="Q630" s="56"/>
      <c r="R630" s="56"/>
      <c r="S630" s="56"/>
      <c r="T630" s="56"/>
    </row>
    <row r="631" spans="1:20">
      <c r="A631" s="56"/>
      <c r="B631" s="56"/>
      <c r="C631" s="56"/>
      <c r="D631" s="56"/>
      <c r="E631" s="56"/>
      <c r="F631" s="56"/>
      <c r="G631" s="56"/>
      <c r="H631" s="58"/>
      <c r="I631" s="56"/>
      <c r="J631" s="56"/>
      <c r="K631" s="56"/>
      <c r="L631" s="58"/>
      <c r="M631" s="56"/>
      <c r="N631" s="56"/>
      <c r="O631" s="56"/>
      <c r="P631" s="56"/>
      <c r="Q631" s="56"/>
      <c r="R631" s="56"/>
      <c r="S631" s="56"/>
      <c r="T631" s="56"/>
    </row>
    <row r="632" spans="1:20">
      <c r="A632" s="56"/>
      <c r="B632" s="56"/>
      <c r="C632" s="56"/>
      <c r="D632" s="56"/>
      <c r="E632" s="56"/>
      <c r="F632" s="56"/>
      <c r="G632" s="56"/>
      <c r="H632" s="58"/>
      <c r="I632" s="56"/>
      <c r="J632" s="56"/>
      <c r="K632" s="56"/>
      <c r="L632" s="58"/>
      <c r="M632" s="56"/>
      <c r="N632" s="56"/>
      <c r="O632" s="56"/>
      <c r="P632" s="56"/>
      <c r="Q632" s="56"/>
      <c r="R632" s="56"/>
      <c r="S632" s="56"/>
      <c r="T632" s="56"/>
    </row>
    <row r="633" spans="1:20">
      <c r="A633" s="56"/>
      <c r="B633" s="56"/>
      <c r="C633" s="56"/>
      <c r="D633" s="56"/>
      <c r="E633" s="56"/>
      <c r="F633" s="56"/>
      <c r="G633" s="56"/>
      <c r="H633" s="58"/>
      <c r="I633" s="56"/>
      <c r="J633" s="56"/>
      <c r="K633" s="56"/>
      <c r="L633" s="58"/>
      <c r="M633" s="56"/>
      <c r="N633" s="56"/>
      <c r="O633" s="56"/>
      <c r="P633" s="56"/>
      <c r="Q633" s="56"/>
      <c r="R633" s="56"/>
      <c r="S633" s="56"/>
      <c r="T633" s="56"/>
    </row>
    <row r="634" spans="1:20">
      <c r="A634" s="56"/>
      <c r="B634" s="56"/>
      <c r="C634" s="56"/>
      <c r="D634" s="56"/>
      <c r="E634" s="56"/>
      <c r="F634" s="56"/>
      <c r="G634" s="56"/>
      <c r="H634" s="58"/>
      <c r="I634" s="56"/>
      <c r="J634" s="56"/>
      <c r="K634" s="56"/>
      <c r="L634" s="58"/>
      <c r="M634" s="56"/>
      <c r="N634" s="56"/>
      <c r="O634" s="56"/>
      <c r="P634" s="56"/>
      <c r="Q634" s="56"/>
      <c r="R634" s="56"/>
      <c r="S634" s="56"/>
      <c r="T634" s="56"/>
    </row>
    <row r="635" spans="1:20">
      <c r="A635" s="56"/>
      <c r="B635" s="56"/>
      <c r="C635" s="56"/>
      <c r="D635" s="56"/>
      <c r="E635" s="56"/>
      <c r="F635" s="56"/>
      <c r="G635" s="56"/>
      <c r="H635" s="58"/>
      <c r="I635" s="56"/>
      <c r="J635" s="56"/>
      <c r="K635" s="56"/>
      <c r="L635" s="58"/>
      <c r="M635" s="56"/>
      <c r="N635" s="56"/>
      <c r="O635" s="56"/>
      <c r="P635" s="56"/>
      <c r="Q635" s="56"/>
      <c r="R635" s="56"/>
      <c r="S635" s="56"/>
      <c r="T635" s="56"/>
    </row>
    <row r="636" spans="1:20">
      <c r="A636" s="56"/>
      <c r="B636" s="56"/>
      <c r="C636" s="56"/>
      <c r="D636" s="56"/>
      <c r="E636" s="56"/>
      <c r="F636" s="56"/>
      <c r="G636" s="56"/>
      <c r="H636" s="58"/>
      <c r="I636" s="56"/>
      <c r="J636" s="56"/>
      <c r="K636" s="56"/>
      <c r="L636" s="58"/>
      <c r="M636" s="56"/>
      <c r="N636" s="56"/>
      <c r="O636" s="56"/>
      <c r="P636" s="56"/>
      <c r="Q636" s="56"/>
      <c r="R636" s="56"/>
      <c r="S636" s="56"/>
      <c r="T636" s="56"/>
    </row>
    <row r="637" spans="1:20">
      <c r="A637" s="56"/>
      <c r="B637" s="56"/>
      <c r="C637" s="56"/>
      <c r="D637" s="56"/>
      <c r="E637" s="56"/>
      <c r="F637" s="56"/>
      <c r="G637" s="56"/>
      <c r="H637" s="58"/>
      <c r="I637" s="56"/>
      <c r="J637" s="56"/>
      <c r="K637" s="56"/>
      <c r="L637" s="58"/>
      <c r="M637" s="56"/>
      <c r="N637" s="56"/>
      <c r="O637" s="56"/>
      <c r="P637" s="56"/>
      <c r="Q637" s="56"/>
      <c r="R637" s="56"/>
      <c r="S637" s="56"/>
      <c r="T637" s="56"/>
    </row>
    <row r="638" spans="1:20">
      <c r="A638" s="56"/>
      <c r="B638" s="56"/>
      <c r="C638" s="56"/>
      <c r="D638" s="56"/>
      <c r="E638" s="56"/>
      <c r="F638" s="56"/>
      <c r="G638" s="56"/>
      <c r="H638" s="58"/>
      <c r="I638" s="56"/>
      <c r="J638" s="56"/>
      <c r="K638" s="56"/>
      <c r="L638" s="58"/>
      <c r="M638" s="56"/>
      <c r="N638" s="56"/>
      <c r="O638" s="56"/>
      <c r="P638" s="56"/>
      <c r="Q638" s="56"/>
      <c r="R638" s="56"/>
      <c r="S638" s="56"/>
      <c r="T638" s="56"/>
    </row>
    <row r="639" spans="1:20">
      <c r="A639" s="56"/>
      <c r="B639" s="56"/>
      <c r="C639" s="56"/>
      <c r="D639" s="56"/>
      <c r="E639" s="56"/>
      <c r="F639" s="56"/>
      <c r="G639" s="56"/>
      <c r="H639" s="58"/>
      <c r="I639" s="56"/>
      <c r="J639" s="56"/>
      <c r="K639" s="56"/>
      <c r="L639" s="58"/>
      <c r="M639" s="56"/>
      <c r="N639" s="56"/>
      <c r="O639" s="56"/>
      <c r="P639" s="56"/>
      <c r="Q639" s="56"/>
      <c r="R639" s="56"/>
      <c r="S639" s="56"/>
      <c r="T639" s="56"/>
    </row>
    <row r="640" spans="1:20">
      <c r="A640" s="56"/>
      <c r="B640" s="56"/>
      <c r="C640" s="56"/>
      <c r="D640" s="56"/>
      <c r="E640" s="56"/>
      <c r="F640" s="56"/>
      <c r="G640" s="56"/>
      <c r="H640" s="58"/>
      <c r="I640" s="56"/>
      <c r="J640" s="56"/>
      <c r="K640" s="56"/>
      <c r="L640" s="58"/>
      <c r="M640" s="56"/>
      <c r="N640" s="56"/>
      <c r="O640" s="56"/>
      <c r="P640" s="56"/>
      <c r="Q640" s="56"/>
      <c r="R640" s="56"/>
      <c r="S640" s="56"/>
      <c r="T640" s="56"/>
    </row>
    <row r="641" spans="1:20">
      <c r="A641" s="56"/>
      <c r="B641" s="56"/>
      <c r="C641" s="56"/>
      <c r="D641" s="56"/>
      <c r="E641" s="56"/>
      <c r="F641" s="56"/>
      <c r="G641" s="56"/>
      <c r="H641" s="58"/>
      <c r="I641" s="56"/>
      <c r="J641" s="56"/>
      <c r="K641" s="56"/>
      <c r="L641" s="58"/>
      <c r="M641" s="56"/>
      <c r="N641" s="56"/>
      <c r="O641" s="56"/>
      <c r="P641" s="56"/>
      <c r="Q641" s="56"/>
      <c r="R641" s="56"/>
      <c r="S641" s="56"/>
      <c r="T641" s="56"/>
    </row>
    <row r="642" spans="1:20">
      <c r="A642" s="56"/>
      <c r="B642" s="56"/>
      <c r="C642" s="56"/>
      <c r="D642" s="56"/>
      <c r="E642" s="56"/>
      <c r="F642" s="56"/>
      <c r="G642" s="56"/>
      <c r="H642" s="58"/>
      <c r="I642" s="56"/>
      <c r="J642" s="56"/>
      <c r="K642" s="56"/>
      <c r="L642" s="58"/>
      <c r="M642" s="56"/>
      <c r="N642" s="56"/>
      <c r="O642" s="56"/>
      <c r="P642" s="56"/>
      <c r="Q642" s="56"/>
      <c r="R642" s="56"/>
      <c r="S642" s="56"/>
      <c r="T642" s="56"/>
    </row>
    <row r="643" spans="1:20">
      <c r="A643" s="56"/>
      <c r="B643" s="56"/>
      <c r="C643" s="56"/>
      <c r="D643" s="56"/>
      <c r="E643" s="56"/>
      <c r="F643" s="56"/>
      <c r="G643" s="56"/>
      <c r="H643" s="58"/>
      <c r="I643" s="56"/>
      <c r="J643" s="56"/>
      <c r="K643" s="56"/>
      <c r="L643" s="58"/>
      <c r="M643" s="56"/>
      <c r="N643" s="56"/>
      <c r="O643" s="56"/>
      <c r="P643" s="56"/>
      <c r="Q643" s="56"/>
      <c r="R643" s="56"/>
      <c r="S643" s="56"/>
      <c r="T643" s="56"/>
    </row>
    <row r="644" spans="1:20">
      <c r="A644" s="56"/>
      <c r="B644" s="56"/>
      <c r="C644" s="56"/>
      <c r="D644" s="56"/>
      <c r="E644" s="56"/>
      <c r="F644" s="56"/>
      <c r="G644" s="56"/>
      <c r="H644" s="58"/>
      <c r="I644" s="56"/>
      <c r="J644" s="56"/>
      <c r="K644" s="56"/>
      <c r="L644" s="58"/>
      <c r="M644" s="56"/>
      <c r="N644" s="56"/>
      <c r="O644" s="56"/>
      <c r="P644" s="56"/>
      <c r="Q644" s="56"/>
      <c r="R644" s="56"/>
      <c r="S644" s="56"/>
      <c r="T644" s="56"/>
    </row>
    <row r="645" spans="1:20">
      <c r="A645" s="56"/>
      <c r="B645" s="56"/>
      <c r="C645" s="56"/>
      <c r="D645" s="56"/>
      <c r="E645" s="56"/>
      <c r="F645" s="56"/>
      <c r="G645" s="56"/>
      <c r="H645" s="58"/>
      <c r="I645" s="56"/>
      <c r="J645" s="56"/>
      <c r="K645" s="56"/>
      <c r="L645" s="58"/>
      <c r="M645" s="56"/>
      <c r="N645" s="56"/>
      <c r="O645" s="56"/>
      <c r="P645" s="56"/>
      <c r="Q645" s="56"/>
      <c r="R645" s="56"/>
      <c r="S645" s="56"/>
      <c r="T645" s="56"/>
    </row>
    <row r="646" spans="1:20">
      <c r="A646" s="56"/>
      <c r="B646" s="56"/>
      <c r="C646" s="56"/>
      <c r="D646" s="56"/>
      <c r="E646" s="56"/>
      <c r="F646" s="56"/>
      <c r="G646" s="56"/>
      <c r="H646" s="58"/>
      <c r="I646" s="56"/>
      <c r="J646" s="56"/>
      <c r="K646" s="56"/>
      <c r="L646" s="58"/>
      <c r="M646" s="56"/>
      <c r="N646" s="56"/>
      <c r="O646" s="56"/>
      <c r="P646" s="56"/>
      <c r="Q646" s="56"/>
      <c r="R646" s="56"/>
      <c r="S646" s="56"/>
      <c r="T646" s="56"/>
    </row>
    <row r="647" spans="1:20">
      <c r="A647" s="56"/>
      <c r="B647" s="56"/>
      <c r="C647" s="56"/>
      <c r="D647" s="56"/>
      <c r="E647" s="56"/>
      <c r="F647" s="56"/>
      <c r="G647" s="56"/>
      <c r="H647" s="58"/>
      <c r="I647" s="56"/>
      <c r="J647" s="56"/>
      <c r="K647" s="56"/>
      <c r="L647" s="58"/>
      <c r="M647" s="56"/>
      <c r="N647" s="56"/>
      <c r="O647" s="56"/>
      <c r="P647" s="56"/>
      <c r="Q647" s="56"/>
      <c r="R647" s="56"/>
      <c r="S647" s="56"/>
      <c r="T647" s="56"/>
    </row>
    <row r="648" spans="1:20">
      <c r="A648" s="56"/>
      <c r="B648" s="56"/>
      <c r="C648" s="56"/>
      <c r="D648" s="56"/>
      <c r="E648" s="56"/>
      <c r="F648" s="56"/>
      <c r="G648" s="56"/>
      <c r="H648" s="58"/>
      <c r="I648" s="56"/>
      <c r="J648" s="56"/>
      <c r="K648" s="56"/>
      <c r="L648" s="58"/>
      <c r="M648" s="56"/>
      <c r="N648" s="56"/>
      <c r="O648" s="56"/>
      <c r="P648" s="56"/>
      <c r="Q648" s="56"/>
      <c r="R648" s="56"/>
      <c r="S648" s="56"/>
      <c r="T648" s="56"/>
    </row>
    <row r="649" spans="1:20">
      <c r="A649" s="56"/>
      <c r="B649" s="56"/>
      <c r="C649" s="56"/>
      <c r="D649" s="56"/>
      <c r="E649" s="56"/>
      <c r="F649" s="56"/>
      <c r="G649" s="56"/>
      <c r="H649" s="58"/>
      <c r="I649" s="56"/>
      <c r="J649" s="56"/>
      <c r="K649" s="56"/>
      <c r="L649" s="58"/>
      <c r="M649" s="56"/>
      <c r="N649" s="56"/>
      <c r="O649" s="56"/>
      <c r="P649" s="56"/>
      <c r="Q649" s="56"/>
      <c r="R649" s="56"/>
      <c r="S649" s="56"/>
      <c r="T649" s="56"/>
    </row>
    <row r="650" spans="1:20">
      <c r="A650" s="56"/>
      <c r="B650" s="56"/>
      <c r="C650" s="56"/>
      <c r="D650" s="56"/>
      <c r="E650" s="56"/>
      <c r="F650" s="56"/>
      <c r="G650" s="56"/>
      <c r="H650" s="58"/>
      <c r="I650" s="56"/>
      <c r="J650" s="56"/>
      <c r="K650" s="56"/>
      <c r="L650" s="58"/>
      <c r="M650" s="56"/>
      <c r="N650" s="56"/>
      <c r="O650" s="56"/>
      <c r="P650" s="56"/>
      <c r="Q650" s="56"/>
      <c r="R650" s="56"/>
      <c r="S650" s="56"/>
      <c r="T650" s="56"/>
    </row>
    <row r="651" spans="1:20">
      <c r="A651" s="56"/>
      <c r="B651" s="56"/>
      <c r="C651" s="56"/>
      <c r="D651" s="56"/>
      <c r="E651" s="56"/>
      <c r="F651" s="56"/>
      <c r="G651" s="56"/>
      <c r="H651" s="58"/>
      <c r="I651" s="56"/>
      <c r="J651" s="56"/>
      <c r="K651" s="56"/>
      <c r="L651" s="58"/>
      <c r="M651" s="56"/>
      <c r="N651" s="56"/>
      <c r="O651" s="56"/>
      <c r="P651" s="56"/>
      <c r="Q651" s="56"/>
      <c r="R651" s="56"/>
      <c r="S651" s="56"/>
      <c r="T651" s="56"/>
    </row>
    <row r="652" spans="1:20">
      <c r="A652" s="56"/>
      <c r="B652" s="56"/>
      <c r="C652" s="56"/>
      <c r="D652" s="56"/>
      <c r="E652" s="56"/>
      <c r="F652" s="56"/>
      <c r="G652" s="56"/>
      <c r="H652" s="58"/>
      <c r="I652" s="56"/>
      <c r="J652" s="56"/>
      <c r="K652" s="56"/>
      <c r="L652" s="58"/>
      <c r="M652" s="56"/>
      <c r="N652" s="56"/>
      <c r="O652" s="56"/>
      <c r="P652" s="56"/>
      <c r="Q652" s="56"/>
      <c r="R652" s="56"/>
      <c r="S652" s="56"/>
      <c r="T652" s="56"/>
    </row>
    <row r="653" spans="1:20">
      <c r="A653" s="56"/>
      <c r="B653" s="56"/>
      <c r="C653" s="56"/>
      <c r="D653" s="56"/>
      <c r="E653" s="56"/>
      <c r="F653" s="56"/>
      <c r="G653" s="56"/>
      <c r="H653" s="58"/>
      <c r="I653" s="56"/>
      <c r="J653" s="56"/>
      <c r="K653" s="56"/>
      <c r="L653" s="58"/>
      <c r="M653" s="56"/>
      <c r="N653" s="56"/>
      <c r="O653" s="56"/>
      <c r="P653" s="56"/>
      <c r="Q653" s="56"/>
      <c r="R653" s="56"/>
      <c r="S653" s="56"/>
      <c r="T653" s="56"/>
    </row>
    <row r="654" spans="1:20">
      <c r="A654" s="56"/>
      <c r="B654" s="56"/>
      <c r="C654" s="56"/>
      <c r="D654" s="56"/>
      <c r="E654" s="56"/>
      <c r="F654" s="56"/>
      <c r="G654" s="56"/>
      <c r="H654" s="58"/>
      <c r="I654" s="56"/>
      <c r="J654" s="56"/>
      <c r="K654" s="56"/>
      <c r="L654" s="58"/>
      <c r="M654" s="56"/>
      <c r="N654" s="56"/>
      <c r="O654" s="56"/>
      <c r="P654" s="56"/>
      <c r="Q654" s="56"/>
      <c r="R654" s="56"/>
      <c r="S654" s="56"/>
      <c r="T654" s="56"/>
    </row>
    <row r="655" spans="1:20">
      <c r="A655" s="56"/>
      <c r="B655" s="56"/>
      <c r="C655" s="56"/>
      <c r="D655" s="56"/>
      <c r="E655" s="56"/>
      <c r="F655" s="56"/>
      <c r="G655" s="56"/>
      <c r="H655" s="58"/>
      <c r="I655" s="56"/>
      <c r="J655" s="56"/>
      <c r="K655" s="56"/>
      <c r="L655" s="58"/>
      <c r="M655" s="56"/>
      <c r="N655" s="56"/>
      <c r="O655" s="56"/>
      <c r="P655" s="56"/>
      <c r="Q655" s="56"/>
      <c r="R655" s="56"/>
      <c r="S655" s="56"/>
      <c r="T655" s="56"/>
    </row>
    <row r="656" spans="1:20">
      <c r="A656" s="56"/>
      <c r="B656" s="56"/>
      <c r="C656" s="56"/>
      <c r="D656" s="56"/>
      <c r="E656" s="56"/>
      <c r="F656" s="56"/>
      <c r="G656" s="56"/>
      <c r="H656" s="58"/>
      <c r="I656" s="56"/>
      <c r="J656" s="56"/>
      <c r="K656" s="56"/>
      <c r="L656" s="58"/>
      <c r="M656" s="56"/>
      <c r="N656" s="56"/>
      <c r="O656" s="56"/>
      <c r="P656" s="56"/>
      <c r="Q656" s="56"/>
      <c r="R656" s="56"/>
      <c r="S656" s="56"/>
      <c r="T656" s="56"/>
    </row>
    <row r="657" spans="1:20">
      <c r="A657" s="56"/>
      <c r="B657" s="56"/>
      <c r="C657" s="56"/>
      <c r="D657" s="56"/>
      <c r="E657" s="56"/>
      <c r="F657" s="56"/>
      <c r="G657" s="56"/>
      <c r="H657" s="58"/>
      <c r="I657" s="56"/>
      <c r="J657" s="56"/>
      <c r="K657" s="56"/>
      <c r="L657" s="58"/>
      <c r="M657" s="56"/>
      <c r="N657" s="56"/>
      <c r="O657" s="56"/>
      <c r="P657" s="56"/>
      <c r="Q657" s="56"/>
      <c r="R657" s="56"/>
      <c r="S657" s="56"/>
      <c r="T657" s="56"/>
    </row>
    <row r="658" spans="1:20">
      <c r="A658" s="56"/>
      <c r="B658" s="56"/>
      <c r="C658" s="56"/>
      <c r="D658" s="56"/>
      <c r="E658" s="56"/>
      <c r="F658" s="56"/>
      <c r="G658" s="56"/>
      <c r="H658" s="58"/>
      <c r="I658" s="56"/>
      <c r="J658" s="56"/>
      <c r="K658" s="56"/>
      <c r="L658" s="58"/>
      <c r="M658" s="56"/>
      <c r="N658" s="56"/>
      <c r="O658" s="56"/>
      <c r="P658" s="56"/>
      <c r="Q658" s="56"/>
      <c r="R658" s="56"/>
      <c r="S658" s="56"/>
      <c r="T658" s="56"/>
    </row>
    <row r="659" spans="1:20">
      <c r="A659" s="56"/>
      <c r="B659" s="56"/>
      <c r="C659" s="56"/>
      <c r="D659" s="56"/>
      <c r="E659" s="56"/>
      <c r="F659" s="56"/>
      <c r="G659" s="56"/>
      <c r="H659" s="58"/>
      <c r="I659" s="56"/>
      <c r="J659" s="56"/>
      <c r="K659" s="56"/>
      <c r="L659" s="58"/>
      <c r="M659" s="56"/>
      <c r="N659" s="56"/>
      <c r="O659" s="56"/>
      <c r="P659" s="56"/>
      <c r="Q659" s="56"/>
      <c r="R659" s="56"/>
      <c r="S659" s="56"/>
      <c r="T659" s="56"/>
    </row>
    <row r="660" spans="1:20">
      <c r="A660" s="56"/>
      <c r="B660" s="56"/>
      <c r="C660" s="56"/>
      <c r="D660" s="56"/>
      <c r="E660" s="56"/>
      <c r="F660" s="56"/>
      <c r="G660" s="56"/>
      <c r="H660" s="58"/>
      <c r="I660" s="56"/>
      <c r="J660" s="56"/>
      <c r="K660" s="56"/>
      <c r="L660" s="58"/>
      <c r="M660" s="56"/>
      <c r="N660" s="56"/>
      <c r="O660" s="56"/>
      <c r="P660" s="56"/>
      <c r="Q660" s="56"/>
      <c r="R660" s="56"/>
      <c r="S660" s="56"/>
      <c r="T660" s="56"/>
    </row>
    <row r="661" spans="1:20">
      <c r="A661" s="56"/>
      <c r="B661" s="56"/>
      <c r="C661" s="56"/>
      <c r="D661" s="56"/>
      <c r="E661" s="56"/>
      <c r="F661" s="56"/>
      <c r="G661" s="56"/>
      <c r="H661" s="58"/>
      <c r="I661" s="56"/>
      <c r="J661" s="56"/>
      <c r="K661" s="56"/>
      <c r="L661" s="58"/>
      <c r="M661" s="56"/>
      <c r="N661" s="56"/>
      <c r="O661" s="56"/>
      <c r="P661" s="56"/>
      <c r="Q661" s="56"/>
      <c r="R661" s="56"/>
      <c r="S661" s="56"/>
      <c r="T661" s="56"/>
    </row>
    <row r="662" spans="1:20">
      <c r="A662" s="56"/>
      <c r="B662" s="56"/>
      <c r="C662" s="56"/>
      <c r="D662" s="56"/>
      <c r="E662" s="56"/>
      <c r="F662" s="56"/>
      <c r="G662" s="56"/>
      <c r="H662" s="58"/>
      <c r="I662" s="56"/>
      <c r="J662" s="56"/>
      <c r="K662" s="56"/>
      <c r="L662" s="58"/>
      <c r="M662" s="56"/>
      <c r="N662" s="56"/>
      <c r="O662" s="56"/>
      <c r="P662" s="56"/>
      <c r="Q662" s="56"/>
      <c r="R662" s="56"/>
      <c r="S662" s="56"/>
      <c r="T662" s="56"/>
    </row>
    <row r="663" spans="1:20">
      <c r="A663" s="56"/>
      <c r="B663" s="56"/>
      <c r="C663" s="56"/>
      <c r="D663" s="56"/>
      <c r="E663" s="56"/>
      <c r="F663" s="56"/>
      <c r="G663" s="56"/>
      <c r="H663" s="58"/>
      <c r="I663" s="56"/>
      <c r="J663" s="56"/>
      <c r="K663" s="56"/>
      <c r="L663" s="58"/>
      <c r="M663" s="56"/>
      <c r="N663" s="56"/>
      <c r="O663" s="56"/>
      <c r="P663" s="56"/>
      <c r="Q663" s="56"/>
      <c r="R663" s="56"/>
      <c r="S663" s="56"/>
      <c r="T663" s="56"/>
    </row>
    <row r="664" spans="1:20">
      <c r="A664" s="56"/>
      <c r="B664" s="56"/>
      <c r="C664" s="56"/>
      <c r="D664" s="56"/>
      <c r="E664" s="56"/>
      <c r="F664" s="56"/>
      <c r="G664" s="56"/>
      <c r="H664" s="58"/>
      <c r="I664" s="56"/>
      <c r="J664" s="56"/>
      <c r="K664" s="56"/>
      <c r="L664" s="58"/>
      <c r="M664" s="56"/>
      <c r="N664" s="56"/>
      <c r="O664" s="56"/>
      <c r="P664" s="56"/>
      <c r="Q664" s="56"/>
      <c r="R664" s="56"/>
      <c r="S664" s="56"/>
      <c r="T664" s="56"/>
    </row>
    <row r="665" spans="1:20">
      <c r="A665" s="56"/>
      <c r="B665" s="56"/>
      <c r="C665" s="56"/>
      <c r="D665" s="56"/>
      <c r="E665" s="56"/>
      <c r="F665" s="56"/>
      <c r="G665" s="56"/>
      <c r="H665" s="58"/>
      <c r="I665" s="56"/>
      <c r="J665" s="56"/>
      <c r="K665" s="56"/>
      <c r="L665" s="58"/>
      <c r="M665" s="56"/>
      <c r="N665" s="56"/>
      <c r="O665" s="56"/>
      <c r="P665" s="56"/>
      <c r="Q665" s="56"/>
      <c r="R665" s="56"/>
      <c r="S665" s="56"/>
      <c r="T665" s="56"/>
    </row>
    <row r="666" spans="1:20">
      <c r="A666" s="56"/>
      <c r="B666" s="56"/>
      <c r="C666" s="56"/>
      <c r="D666" s="56"/>
      <c r="E666" s="56"/>
      <c r="F666" s="56"/>
      <c r="G666" s="56"/>
      <c r="H666" s="58"/>
      <c r="I666" s="56"/>
      <c r="J666" s="56"/>
      <c r="K666" s="56"/>
      <c r="L666" s="58"/>
      <c r="M666" s="56"/>
      <c r="N666" s="56"/>
      <c r="O666" s="56"/>
      <c r="P666" s="56"/>
      <c r="Q666" s="56"/>
      <c r="R666" s="56"/>
      <c r="S666" s="56"/>
      <c r="T666" s="56"/>
    </row>
    <row r="667" spans="1:20">
      <c r="A667" s="56"/>
      <c r="B667" s="56"/>
      <c r="C667" s="56"/>
      <c r="D667" s="56"/>
      <c r="E667" s="56"/>
      <c r="F667" s="56"/>
      <c r="G667" s="56"/>
      <c r="H667" s="58"/>
      <c r="I667" s="56"/>
      <c r="J667" s="56"/>
      <c r="K667" s="56"/>
      <c r="L667" s="58"/>
      <c r="M667" s="56"/>
      <c r="N667" s="56"/>
      <c r="O667" s="56"/>
      <c r="P667" s="56"/>
      <c r="Q667" s="56"/>
      <c r="R667" s="56"/>
      <c r="S667" s="56"/>
      <c r="T667" s="56"/>
    </row>
    <row r="668" spans="1:20">
      <c r="A668" s="56"/>
      <c r="B668" s="56"/>
      <c r="C668" s="56"/>
      <c r="D668" s="56"/>
      <c r="E668" s="56"/>
      <c r="F668" s="56"/>
      <c r="G668" s="56"/>
      <c r="H668" s="58"/>
      <c r="I668" s="56"/>
      <c r="J668" s="56"/>
      <c r="K668" s="56"/>
      <c r="L668" s="58"/>
      <c r="M668" s="56"/>
      <c r="N668" s="56"/>
      <c r="O668" s="56"/>
      <c r="P668" s="56"/>
      <c r="Q668" s="56"/>
      <c r="R668" s="56"/>
      <c r="S668" s="56"/>
      <c r="T668" s="56"/>
    </row>
    <row r="669" spans="1:20">
      <c r="A669" s="56"/>
      <c r="B669" s="56"/>
      <c r="C669" s="56"/>
      <c r="D669" s="56"/>
      <c r="E669" s="56"/>
      <c r="F669" s="56"/>
      <c r="G669" s="56"/>
      <c r="H669" s="58"/>
      <c r="I669" s="56"/>
      <c r="J669" s="56"/>
      <c r="K669" s="56"/>
      <c r="L669" s="58"/>
      <c r="M669" s="56"/>
      <c r="N669" s="56"/>
      <c r="O669" s="56"/>
      <c r="P669" s="56"/>
      <c r="Q669" s="56"/>
      <c r="R669" s="56"/>
      <c r="S669" s="56"/>
      <c r="T669" s="56"/>
    </row>
    <row r="670" spans="1:20">
      <c r="A670" s="56"/>
      <c r="B670" s="56"/>
      <c r="C670" s="56"/>
      <c r="D670" s="56"/>
      <c r="E670" s="56"/>
      <c r="F670" s="56"/>
      <c r="G670" s="56"/>
      <c r="H670" s="58"/>
      <c r="I670" s="56"/>
      <c r="J670" s="56"/>
      <c r="K670" s="56"/>
      <c r="L670" s="58"/>
      <c r="M670" s="56"/>
      <c r="N670" s="56"/>
      <c r="O670" s="56"/>
      <c r="P670" s="56"/>
      <c r="Q670" s="56"/>
      <c r="R670" s="56"/>
      <c r="S670" s="56"/>
      <c r="T670" s="56"/>
    </row>
    <row r="671" spans="1:20">
      <c r="A671" s="56"/>
      <c r="B671" s="56"/>
      <c r="C671" s="56"/>
      <c r="D671" s="56"/>
      <c r="E671" s="56"/>
      <c r="F671" s="56"/>
      <c r="G671" s="56"/>
      <c r="H671" s="58"/>
      <c r="I671" s="56"/>
      <c r="J671" s="56"/>
      <c r="K671" s="56"/>
      <c r="L671" s="58"/>
      <c r="M671" s="56"/>
      <c r="N671" s="56"/>
      <c r="O671" s="56"/>
      <c r="P671" s="56"/>
      <c r="Q671" s="56"/>
      <c r="R671" s="56"/>
      <c r="S671" s="56"/>
      <c r="T671" s="56"/>
    </row>
    <row r="672" spans="1:20">
      <c r="A672" s="56"/>
      <c r="B672" s="56"/>
      <c r="C672" s="56"/>
      <c r="D672" s="56"/>
      <c r="E672" s="56"/>
      <c r="F672" s="56"/>
      <c r="G672" s="56"/>
      <c r="H672" s="58"/>
      <c r="I672" s="56"/>
      <c r="J672" s="56"/>
      <c r="K672" s="56"/>
      <c r="L672" s="58"/>
      <c r="M672" s="56"/>
      <c r="N672" s="56"/>
      <c r="O672" s="56"/>
      <c r="P672" s="56"/>
      <c r="Q672" s="56"/>
      <c r="R672" s="56"/>
      <c r="S672" s="56"/>
      <c r="T672" s="56"/>
    </row>
    <row r="673" spans="1:20">
      <c r="A673" s="56"/>
      <c r="B673" s="56"/>
      <c r="C673" s="56"/>
      <c r="D673" s="56"/>
      <c r="E673" s="56"/>
      <c r="F673" s="56"/>
      <c r="G673" s="56"/>
      <c r="H673" s="58"/>
      <c r="I673" s="56"/>
      <c r="J673" s="56"/>
      <c r="K673" s="56"/>
      <c r="L673" s="58"/>
      <c r="M673" s="56"/>
      <c r="N673" s="56"/>
      <c r="O673" s="56"/>
      <c r="P673" s="56"/>
      <c r="Q673" s="56"/>
      <c r="R673" s="56"/>
      <c r="S673" s="56"/>
      <c r="T673" s="56"/>
    </row>
    <row r="674" spans="1:20">
      <c r="A674" s="56"/>
      <c r="B674" s="56"/>
      <c r="C674" s="56"/>
      <c r="D674" s="56"/>
      <c r="E674" s="56"/>
      <c r="F674" s="56"/>
      <c r="G674" s="56"/>
      <c r="H674" s="58"/>
      <c r="I674" s="56"/>
      <c r="J674" s="56"/>
      <c r="K674" s="56"/>
      <c r="L674" s="58"/>
      <c r="M674" s="56"/>
      <c r="N674" s="56"/>
      <c r="O674" s="56"/>
      <c r="P674" s="56"/>
      <c r="Q674" s="56"/>
      <c r="R674" s="56"/>
      <c r="S674" s="56"/>
      <c r="T674" s="56"/>
    </row>
    <row r="675" spans="1:20">
      <c r="A675" s="56"/>
      <c r="B675" s="56"/>
      <c r="C675" s="56"/>
      <c r="D675" s="56"/>
      <c r="E675" s="56"/>
      <c r="F675" s="56"/>
      <c r="G675" s="56"/>
      <c r="H675" s="58"/>
      <c r="I675" s="56"/>
      <c r="J675" s="56"/>
      <c r="K675" s="56"/>
      <c r="L675" s="58"/>
      <c r="M675" s="56"/>
      <c r="N675" s="56"/>
      <c r="O675" s="56"/>
      <c r="P675" s="56"/>
      <c r="Q675" s="56"/>
      <c r="R675" s="56"/>
      <c r="S675" s="56"/>
      <c r="T675" s="56"/>
    </row>
    <row r="676" spans="1:20">
      <c r="A676" s="56"/>
      <c r="B676" s="56"/>
      <c r="C676" s="56"/>
      <c r="D676" s="56"/>
      <c r="E676" s="56"/>
      <c r="F676" s="56"/>
      <c r="G676" s="56"/>
      <c r="H676" s="58"/>
      <c r="I676" s="56"/>
      <c r="J676" s="56"/>
      <c r="K676" s="56"/>
      <c r="L676" s="58"/>
      <c r="M676" s="56"/>
      <c r="N676" s="56"/>
      <c r="O676" s="56"/>
      <c r="P676" s="56"/>
      <c r="Q676" s="56"/>
      <c r="R676" s="56"/>
      <c r="S676" s="56"/>
      <c r="T676" s="56"/>
    </row>
    <row r="677" spans="1:20">
      <c r="A677" s="56"/>
      <c r="B677" s="56"/>
      <c r="C677" s="56"/>
      <c r="D677" s="56"/>
      <c r="E677" s="56"/>
      <c r="F677" s="56"/>
      <c r="G677" s="56"/>
      <c r="H677" s="58"/>
      <c r="I677" s="56"/>
      <c r="J677" s="56"/>
      <c r="K677" s="56"/>
      <c r="L677" s="58"/>
      <c r="M677" s="56"/>
      <c r="N677" s="56"/>
      <c r="O677" s="56"/>
      <c r="P677" s="56"/>
      <c r="Q677" s="56"/>
      <c r="R677" s="56"/>
      <c r="S677" s="56"/>
      <c r="T677" s="56"/>
    </row>
    <row r="678" spans="1:20">
      <c r="A678" s="56"/>
      <c r="B678" s="56"/>
      <c r="C678" s="56"/>
      <c r="D678" s="56"/>
      <c r="E678" s="56"/>
      <c r="F678" s="56"/>
      <c r="G678" s="56"/>
      <c r="H678" s="58"/>
      <c r="I678" s="56"/>
      <c r="J678" s="56"/>
      <c r="K678" s="56"/>
      <c r="L678" s="58"/>
      <c r="M678" s="56"/>
      <c r="N678" s="56"/>
      <c r="O678" s="56"/>
      <c r="P678" s="56"/>
      <c r="Q678" s="56"/>
      <c r="R678" s="56"/>
      <c r="S678" s="56"/>
      <c r="T678" s="56"/>
    </row>
    <row r="679" spans="1:20">
      <c r="A679" s="56"/>
      <c r="B679" s="56"/>
      <c r="C679" s="56"/>
      <c r="D679" s="56"/>
      <c r="E679" s="56"/>
      <c r="F679" s="56"/>
      <c r="G679" s="56"/>
      <c r="H679" s="58"/>
      <c r="I679" s="56"/>
      <c r="J679" s="56"/>
      <c r="K679" s="56"/>
      <c r="L679" s="58"/>
      <c r="M679" s="56"/>
      <c r="N679" s="56"/>
      <c r="O679" s="56"/>
      <c r="P679" s="56"/>
      <c r="Q679" s="56"/>
      <c r="R679" s="56"/>
      <c r="S679" s="56"/>
      <c r="T679" s="56"/>
    </row>
    <row r="680" spans="1:20">
      <c r="A680" s="56"/>
      <c r="B680" s="56"/>
      <c r="C680" s="56"/>
      <c r="D680" s="56"/>
      <c r="E680" s="56"/>
      <c r="F680" s="56"/>
      <c r="G680" s="56"/>
      <c r="H680" s="58"/>
      <c r="I680" s="56"/>
      <c r="J680" s="56"/>
      <c r="K680" s="56"/>
      <c r="L680" s="58"/>
      <c r="M680" s="56"/>
      <c r="N680" s="56"/>
      <c r="O680" s="56"/>
      <c r="P680" s="56"/>
      <c r="Q680" s="56"/>
      <c r="R680" s="56"/>
      <c r="S680" s="56"/>
      <c r="T680" s="56"/>
    </row>
    <row r="681" spans="1:20">
      <c r="A681" s="56"/>
      <c r="B681" s="56"/>
      <c r="C681" s="56"/>
      <c r="D681" s="56"/>
      <c r="E681" s="56"/>
      <c r="F681" s="56"/>
      <c r="G681" s="56"/>
      <c r="H681" s="58"/>
      <c r="I681" s="56"/>
      <c r="J681" s="56"/>
      <c r="K681" s="56"/>
      <c r="L681" s="58"/>
      <c r="M681" s="56"/>
      <c r="N681" s="56"/>
      <c r="O681" s="56"/>
      <c r="P681" s="56"/>
      <c r="Q681" s="56"/>
      <c r="R681" s="56"/>
      <c r="S681" s="56"/>
      <c r="T681" s="56"/>
    </row>
    <row r="682" spans="1:20">
      <c r="A682" s="56"/>
      <c r="B682" s="56"/>
      <c r="C682" s="56"/>
      <c r="D682" s="56"/>
      <c r="E682" s="56"/>
      <c r="F682" s="56"/>
      <c r="G682" s="56"/>
      <c r="H682" s="58"/>
      <c r="I682" s="56"/>
      <c r="J682" s="56"/>
      <c r="K682" s="56"/>
      <c r="L682" s="58"/>
      <c r="M682" s="56"/>
      <c r="N682" s="56"/>
      <c r="O682" s="56"/>
      <c r="P682" s="56"/>
      <c r="Q682" s="56"/>
      <c r="R682" s="56"/>
      <c r="S682" s="56"/>
      <c r="T682" s="56"/>
    </row>
    <row r="683" spans="1:20">
      <c r="A683" s="56"/>
      <c r="B683" s="56"/>
      <c r="C683" s="56"/>
      <c r="D683" s="56"/>
      <c r="E683" s="56"/>
      <c r="F683" s="56"/>
      <c r="G683" s="56"/>
      <c r="H683" s="58"/>
      <c r="I683" s="56"/>
      <c r="J683" s="56"/>
      <c r="K683" s="56"/>
      <c r="L683" s="58"/>
      <c r="M683" s="56"/>
      <c r="N683" s="56"/>
      <c r="O683" s="56"/>
      <c r="P683" s="56"/>
      <c r="Q683" s="56"/>
      <c r="R683" s="56"/>
      <c r="S683" s="56"/>
      <c r="T683" s="56"/>
    </row>
    <row r="684" spans="1:20">
      <c r="A684" s="56"/>
      <c r="B684" s="56"/>
      <c r="C684" s="56"/>
      <c r="D684" s="56"/>
      <c r="E684" s="56"/>
      <c r="F684" s="56"/>
      <c r="G684" s="56"/>
      <c r="H684" s="58"/>
      <c r="I684" s="56"/>
      <c r="J684" s="56"/>
      <c r="K684" s="56"/>
      <c r="L684" s="58"/>
      <c r="M684" s="56"/>
      <c r="N684" s="56"/>
      <c r="O684" s="56"/>
      <c r="P684" s="56"/>
      <c r="Q684" s="56"/>
      <c r="R684" s="56"/>
      <c r="S684" s="56"/>
      <c r="T684" s="56"/>
    </row>
    <row r="685" spans="1:20">
      <c r="A685" s="56"/>
      <c r="B685" s="56"/>
      <c r="C685" s="56"/>
      <c r="D685" s="56"/>
      <c r="E685" s="56"/>
      <c r="F685" s="56"/>
      <c r="G685" s="56"/>
      <c r="H685" s="58"/>
      <c r="I685" s="56"/>
      <c r="J685" s="56"/>
      <c r="K685" s="56"/>
      <c r="L685" s="58"/>
      <c r="M685" s="56"/>
      <c r="N685" s="56"/>
      <c r="O685" s="56"/>
      <c r="P685" s="56"/>
      <c r="Q685" s="56"/>
      <c r="R685" s="56"/>
      <c r="S685" s="56"/>
      <c r="T685" s="56"/>
    </row>
    <row r="686" spans="1:20">
      <c r="A686" s="56"/>
      <c r="B686" s="56"/>
      <c r="C686" s="56"/>
      <c r="D686" s="56"/>
      <c r="E686" s="56"/>
      <c r="F686" s="56"/>
      <c r="G686" s="56"/>
      <c r="H686" s="58"/>
      <c r="I686" s="56"/>
      <c r="J686" s="56"/>
      <c r="K686" s="56"/>
      <c r="L686" s="58"/>
      <c r="M686" s="56"/>
      <c r="N686" s="56"/>
      <c r="O686" s="56"/>
      <c r="P686" s="56"/>
      <c r="Q686" s="56"/>
      <c r="R686" s="56"/>
      <c r="S686" s="56"/>
      <c r="T686" s="56"/>
    </row>
    <row r="687" spans="1:20">
      <c r="A687" s="56"/>
      <c r="B687" s="56"/>
      <c r="C687" s="56"/>
      <c r="D687" s="56"/>
      <c r="E687" s="56"/>
      <c r="F687" s="56"/>
      <c r="G687" s="56"/>
      <c r="H687" s="58"/>
      <c r="I687" s="56"/>
      <c r="J687" s="56"/>
      <c r="K687" s="56"/>
      <c r="L687" s="58"/>
      <c r="M687" s="56"/>
      <c r="N687" s="56"/>
      <c r="O687" s="56"/>
      <c r="P687" s="56"/>
      <c r="Q687" s="56"/>
      <c r="R687" s="56"/>
      <c r="S687" s="56"/>
      <c r="T687" s="56"/>
    </row>
    <row r="688" spans="1:20">
      <c r="A688" s="56"/>
      <c r="B688" s="56"/>
      <c r="C688" s="56"/>
      <c r="D688" s="56"/>
      <c r="E688" s="56"/>
      <c r="F688" s="56"/>
      <c r="G688" s="56"/>
      <c r="H688" s="58"/>
      <c r="I688" s="56"/>
      <c r="J688" s="56"/>
      <c r="K688" s="56"/>
      <c r="L688" s="58"/>
      <c r="M688" s="56"/>
      <c r="N688" s="56"/>
      <c r="O688" s="56"/>
      <c r="P688" s="56"/>
      <c r="Q688" s="56"/>
      <c r="R688" s="56"/>
      <c r="S688" s="56"/>
      <c r="T688" s="56"/>
    </row>
    <row r="689" spans="1:20">
      <c r="A689" s="56"/>
      <c r="B689" s="56"/>
      <c r="C689" s="56"/>
      <c r="D689" s="56"/>
      <c r="E689" s="56"/>
      <c r="F689" s="56"/>
      <c r="G689" s="56"/>
      <c r="H689" s="58"/>
      <c r="I689" s="56"/>
      <c r="J689" s="56"/>
      <c r="K689" s="56"/>
      <c r="L689" s="58"/>
      <c r="M689" s="56"/>
      <c r="N689" s="56"/>
      <c r="O689" s="56"/>
      <c r="P689" s="56"/>
      <c r="Q689" s="56"/>
      <c r="R689" s="56"/>
      <c r="S689" s="56"/>
      <c r="T689" s="56"/>
    </row>
    <row r="690" spans="1:20">
      <c r="A690" s="56"/>
      <c r="B690" s="56"/>
      <c r="C690" s="56"/>
      <c r="D690" s="56"/>
      <c r="E690" s="56"/>
      <c r="F690" s="56"/>
      <c r="G690" s="56"/>
      <c r="H690" s="58"/>
      <c r="I690" s="56"/>
      <c r="J690" s="56"/>
      <c r="K690" s="56"/>
      <c r="L690" s="58"/>
      <c r="M690" s="56"/>
      <c r="N690" s="56"/>
      <c r="O690" s="56"/>
      <c r="P690" s="56"/>
      <c r="Q690" s="56"/>
      <c r="R690" s="56"/>
      <c r="S690" s="56"/>
      <c r="T690" s="56"/>
    </row>
    <row r="691" spans="1:20">
      <c r="A691" s="56"/>
      <c r="B691" s="56"/>
      <c r="C691" s="56"/>
      <c r="D691" s="56"/>
      <c r="E691" s="56"/>
      <c r="F691" s="56"/>
      <c r="G691" s="56"/>
      <c r="H691" s="58"/>
      <c r="I691" s="56"/>
      <c r="J691" s="56"/>
      <c r="K691" s="56"/>
      <c r="L691" s="58"/>
      <c r="M691" s="56"/>
      <c r="N691" s="56"/>
      <c r="O691" s="56"/>
      <c r="P691" s="56"/>
      <c r="Q691" s="56"/>
      <c r="R691" s="56"/>
      <c r="S691" s="56"/>
      <c r="T691" s="56"/>
    </row>
    <row r="692" spans="1:20">
      <c r="A692" s="56"/>
      <c r="B692" s="56"/>
      <c r="C692" s="56"/>
      <c r="D692" s="56"/>
      <c r="E692" s="56"/>
      <c r="F692" s="56"/>
      <c r="G692" s="56"/>
      <c r="H692" s="58"/>
      <c r="I692" s="56"/>
      <c r="J692" s="56"/>
      <c r="K692" s="56"/>
      <c r="L692" s="58"/>
      <c r="M692" s="56"/>
      <c r="N692" s="56"/>
      <c r="O692" s="56"/>
      <c r="P692" s="56"/>
      <c r="Q692" s="56"/>
      <c r="R692" s="56"/>
      <c r="S692" s="56"/>
      <c r="T692" s="56"/>
    </row>
    <row r="693" spans="1:20">
      <c r="A693" s="56"/>
      <c r="B693" s="56"/>
      <c r="C693" s="56"/>
      <c r="D693" s="56"/>
      <c r="E693" s="56"/>
      <c r="F693" s="56"/>
      <c r="G693" s="56"/>
      <c r="H693" s="58"/>
      <c r="I693" s="56"/>
      <c r="J693" s="56"/>
      <c r="K693" s="56"/>
      <c r="L693" s="58"/>
      <c r="M693" s="56"/>
      <c r="N693" s="56"/>
      <c r="O693" s="56"/>
      <c r="P693" s="56"/>
      <c r="Q693" s="56"/>
      <c r="R693" s="56"/>
      <c r="S693" s="56"/>
      <c r="T693" s="56"/>
    </row>
    <row r="694" spans="1:20">
      <c r="A694" s="56"/>
      <c r="B694" s="56"/>
      <c r="C694" s="56"/>
      <c r="D694" s="56"/>
      <c r="E694" s="56"/>
      <c r="F694" s="56"/>
      <c r="G694" s="56"/>
      <c r="H694" s="58"/>
      <c r="I694" s="56"/>
      <c r="J694" s="56"/>
      <c r="K694" s="56"/>
      <c r="L694" s="58"/>
      <c r="M694" s="56"/>
      <c r="N694" s="56"/>
      <c r="O694" s="56"/>
      <c r="P694" s="56"/>
      <c r="Q694" s="56"/>
      <c r="R694" s="56"/>
      <c r="S694" s="56"/>
      <c r="T694" s="56"/>
    </row>
    <row r="695" spans="1:20">
      <c r="A695" s="56"/>
      <c r="B695" s="56"/>
      <c r="C695" s="56"/>
      <c r="D695" s="56"/>
      <c r="E695" s="56"/>
      <c r="F695" s="56"/>
      <c r="G695" s="56"/>
      <c r="H695" s="58"/>
      <c r="I695" s="56"/>
      <c r="J695" s="56"/>
      <c r="K695" s="56"/>
      <c r="L695" s="58"/>
      <c r="M695" s="56"/>
      <c r="N695" s="56"/>
      <c r="O695" s="56"/>
      <c r="P695" s="56"/>
      <c r="Q695" s="56"/>
      <c r="R695" s="56"/>
      <c r="S695" s="56"/>
      <c r="T695" s="56"/>
    </row>
    <row r="696" spans="1:20">
      <c r="A696" s="56"/>
      <c r="B696" s="56"/>
      <c r="C696" s="56"/>
      <c r="D696" s="56"/>
      <c r="E696" s="56"/>
      <c r="F696" s="56"/>
      <c r="G696" s="56"/>
      <c r="H696" s="58"/>
      <c r="I696" s="56"/>
      <c r="J696" s="56"/>
      <c r="K696" s="56"/>
      <c r="L696" s="58"/>
      <c r="M696" s="56"/>
      <c r="N696" s="56"/>
      <c r="O696" s="56"/>
      <c r="P696" s="56"/>
      <c r="Q696" s="56"/>
      <c r="R696" s="56"/>
      <c r="S696" s="56"/>
      <c r="T696" s="56"/>
    </row>
    <row r="697" spans="1:20">
      <c r="A697" s="56"/>
      <c r="B697" s="56"/>
      <c r="C697" s="56"/>
      <c r="D697" s="56"/>
      <c r="E697" s="56"/>
      <c r="F697" s="56"/>
      <c r="G697" s="56"/>
      <c r="H697" s="58"/>
      <c r="I697" s="56"/>
      <c r="J697" s="56"/>
      <c r="K697" s="56"/>
      <c r="L697" s="58"/>
      <c r="M697" s="56"/>
      <c r="N697" s="56"/>
      <c r="O697" s="56"/>
      <c r="P697" s="56"/>
      <c r="Q697" s="56"/>
      <c r="R697" s="56"/>
      <c r="S697" s="56"/>
      <c r="T697" s="56"/>
    </row>
    <row r="698" spans="1:20">
      <c r="A698" s="56"/>
      <c r="B698" s="56"/>
      <c r="C698" s="56"/>
      <c r="D698" s="56"/>
      <c r="E698" s="56"/>
      <c r="F698" s="56"/>
      <c r="G698" s="56"/>
      <c r="H698" s="58"/>
      <c r="I698" s="56"/>
      <c r="J698" s="56"/>
      <c r="K698" s="56"/>
      <c r="L698" s="58"/>
      <c r="M698" s="56"/>
      <c r="N698" s="56"/>
      <c r="O698" s="56"/>
      <c r="P698" s="56"/>
      <c r="Q698" s="56"/>
      <c r="R698" s="56"/>
      <c r="S698" s="56"/>
      <c r="T698" s="56"/>
    </row>
    <row r="699" spans="1:20">
      <c r="A699" s="56"/>
      <c r="B699" s="56"/>
      <c r="C699" s="56"/>
      <c r="D699" s="56"/>
      <c r="E699" s="56"/>
      <c r="F699" s="56"/>
      <c r="G699" s="56"/>
      <c r="H699" s="58"/>
      <c r="I699" s="56"/>
      <c r="J699" s="56"/>
      <c r="K699" s="56"/>
      <c r="L699" s="58"/>
      <c r="M699" s="56"/>
      <c r="N699" s="56"/>
      <c r="O699" s="56"/>
      <c r="P699" s="56"/>
      <c r="Q699" s="56"/>
      <c r="R699" s="56"/>
      <c r="S699" s="56"/>
      <c r="T699" s="56"/>
    </row>
    <row r="700" spans="1:20">
      <c r="A700" s="56"/>
      <c r="B700" s="56"/>
      <c r="C700" s="56"/>
      <c r="D700" s="56"/>
      <c r="E700" s="56"/>
      <c r="F700" s="56"/>
      <c r="G700" s="56"/>
      <c r="H700" s="58"/>
      <c r="I700" s="56"/>
      <c r="J700" s="56"/>
      <c r="K700" s="56"/>
      <c r="L700" s="58"/>
      <c r="M700" s="56"/>
      <c r="N700" s="56"/>
      <c r="O700" s="56"/>
      <c r="P700" s="56"/>
      <c r="Q700" s="56"/>
      <c r="R700" s="56"/>
      <c r="S700" s="56"/>
      <c r="T700" s="56"/>
    </row>
    <row r="701" spans="1:20">
      <c r="A701" s="56"/>
      <c r="B701" s="56"/>
      <c r="C701" s="56"/>
      <c r="D701" s="56"/>
      <c r="E701" s="56"/>
      <c r="F701" s="56"/>
      <c r="G701" s="56"/>
      <c r="H701" s="58"/>
      <c r="I701" s="56"/>
      <c r="J701" s="56"/>
      <c r="K701" s="56"/>
      <c r="L701" s="58"/>
      <c r="M701" s="56"/>
      <c r="N701" s="56"/>
      <c r="O701" s="56"/>
      <c r="P701" s="56"/>
      <c r="Q701" s="56"/>
      <c r="R701" s="56"/>
      <c r="S701" s="56"/>
      <c r="T701" s="56"/>
    </row>
    <row r="702" spans="1:20">
      <c r="A702" s="56"/>
      <c r="B702" s="56"/>
      <c r="C702" s="56"/>
      <c r="D702" s="56"/>
      <c r="E702" s="56"/>
      <c r="F702" s="56"/>
      <c r="G702" s="56"/>
      <c r="H702" s="58"/>
      <c r="I702" s="56"/>
      <c r="J702" s="56"/>
      <c r="K702" s="56"/>
      <c r="L702" s="58"/>
      <c r="M702" s="56"/>
      <c r="N702" s="56"/>
      <c r="O702" s="56"/>
      <c r="P702" s="56"/>
      <c r="Q702" s="56"/>
      <c r="R702" s="56"/>
      <c r="S702" s="56"/>
      <c r="T702" s="56"/>
    </row>
    <row r="703" spans="1:20">
      <c r="A703" s="56"/>
      <c r="B703" s="56"/>
      <c r="C703" s="56"/>
      <c r="D703" s="56"/>
      <c r="E703" s="56"/>
      <c r="F703" s="56"/>
      <c r="G703" s="56"/>
      <c r="H703" s="58"/>
      <c r="I703" s="56"/>
      <c r="J703" s="56"/>
      <c r="K703" s="56"/>
      <c r="L703" s="58"/>
      <c r="M703" s="56"/>
      <c r="N703" s="56"/>
      <c r="O703" s="56"/>
      <c r="P703" s="56"/>
      <c r="Q703" s="56"/>
      <c r="R703" s="56"/>
      <c r="S703" s="56"/>
      <c r="T703" s="56"/>
    </row>
    <row r="704" spans="1:20">
      <c r="A704" s="56"/>
      <c r="B704" s="56"/>
      <c r="C704" s="56"/>
      <c r="D704" s="56"/>
      <c r="E704" s="56"/>
      <c r="F704" s="56"/>
      <c r="G704" s="56"/>
      <c r="H704" s="58"/>
      <c r="I704" s="56"/>
      <c r="J704" s="56"/>
      <c r="K704" s="56"/>
      <c r="L704" s="58"/>
      <c r="M704" s="56"/>
      <c r="N704" s="56"/>
      <c r="O704" s="56"/>
      <c r="P704" s="56"/>
      <c r="Q704" s="56"/>
      <c r="R704" s="56"/>
      <c r="S704" s="56"/>
      <c r="T704" s="56"/>
    </row>
    <row r="705" spans="1:20">
      <c r="A705" s="56"/>
      <c r="B705" s="56"/>
      <c r="C705" s="56"/>
      <c r="D705" s="56"/>
      <c r="E705" s="56"/>
      <c r="F705" s="56"/>
      <c r="G705" s="56"/>
      <c r="H705" s="58"/>
      <c r="I705" s="56"/>
      <c r="J705" s="56"/>
      <c r="K705" s="56"/>
      <c r="L705" s="58"/>
      <c r="M705" s="56"/>
      <c r="N705" s="56"/>
      <c r="O705" s="56"/>
      <c r="P705" s="56"/>
      <c r="Q705" s="56"/>
      <c r="R705" s="56"/>
      <c r="S705" s="56"/>
      <c r="T705" s="56"/>
    </row>
    <row r="706" spans="1:20">
      <c r="A706" s="56"/>
      <c r="B706" s="56"/>
      <c r="C706" s="56"/>
      <c r="D706" s="56"/>
      <c r="E706" s="56"/>
      <c r="F706" s="56"/>
      <c r="G706" s="56"/>
      <c r="H706" s="58"/>
      <c r="I706" s="56"/>
      <c r="J706" s="56"/>
      <c r="K706" s="56"/>
      <c r="L706" s="58"/>
      <c r="M706" s="56"/>
      <c r="N706" s="56"/>
      <c r="O706" s="56"/>
      <c r="P706" s="56"/>
      <c r="Q706" s="56"/>
      <c r="R706" s="56"/>
      <c r="S706" s="56"/>
      <c r="T706" s="56"/>
    </row>
    <row r="707" spans="1:20">
      <c r="A707" s="56"/>
      <c r="B707" s="56"/>
      <c r="C707" s="56"/>
      <c r="D707" s="56"/>
      <c r="E707" s="56"/>
      <c r="F707" s="56"/>
      <c r="G707" s="56"/>
      <c r="H707" s="58"/>
      <c r="I707" s="56"/>
      <c r="J707" s="56"/>
      <c r="K707" s="56"/>
      <c r="L707" s="58"/>
      <c r="M707" s="56"/>
      <c r="N707" s="56"/>
      <c r="O707" s="56"/>
      <c r="P707" s="56"/>
      <c r="Q707" s="56"/>
      <c r="R707" s="56"/>
      <c r="S707" s="56"/>
      <c r="T707" s="56"/>
    </row>
    <row r="708" spans="1:20">
      <c r="A708" s="56"/>
      <c r="B708" s="56"/>
      <c r="C708" s="56"/>
      <c r="D708" s="56"/>
      <c r="E708" s="56"/>
      <c r="F708" s="56"/>
      <c r="G708" s="56"/>
      <c r="H708" s="58"/>
      <c r="I708" s="56"/>
      <c r="J708" s="56"/>
      <c r="K708" s="56"/>
      <c r="L708" s="58"/>
      <c r="M708" s="56"/>
      <c r="N708" s="56"/>
      <c r="O708" s="56"/>
      <c r="P708" s="56"/>
      <c r="Q708" s="56"/>
      <c r="R708" s="56"/>
      <c r="S708" s="56"/>
      <c r="T708" s="56"/>
    </row>
    <row r="709" spans="1:20">
      <c r="A709" s="56"/>
      <c r="B709" s="56"/>
      <c r="C709" s="56"/>
      <c r="D709" s="56"/>
      <c r="E709" s="56"/>
      <c r="F709" s="56"/>
      <c r="G709" s="56"/>
      <c r="H709" s="58"/>
      <c r="I709" s="56"/>
      <c r="J709" s="56"/>
      <c r="K709" s="56"/>
      <c r="L709" s="58"/>
      <c r="M709" s="56"/>
      <c r="N709" s="56"/>
      <c r="O709" s="56"/>
      <c r="P709" s="56"/>
      <c r="Q709" s="56"/>
      <c r="R709" s="56"/>
      <c r="S709" s="56"/>
      <c r="T709" s="56"/>
    </row>
    <row r="710" spans="1:20">
      <c r="A710" s="56"/>
      <c r="B710" s="56"/>
      <c r="C710" s="56"/>
      <c r="D710" s="56"/>
      <c r="E710" s="56"/>
      <c r="F710" s="56"/>
      <c r="G710" s="56"/>
      <c r="H710" s="58"/>
      <c r="I710" s="56"/>
      <c r="J710" s="56"/>
      <c r="K710" s="56"/>
      <c r="L710" s="58"/>
      <c r="M710" s="56"/>
      <c r="N710" s="56"/>
      <c r="O710" s="56"/>
      <c r="P710" s="56"/>
      <c r="Q710" s="56"/>
      <c r="R710" s="56"/>
      <c r="S710" s="56"/>
      <c r="T710" s="56"/>
    </row>
    <row r="711" spans="1:20">
      <c r="A711" s="56"/>
      <c r="B711" s="56"/>
      <c r="C711" s="56"/>
      <c r="D711" s="56"/>
      <c r="E711" s="56"/>
      <c r="F711" s="56"/>
      <c r="G711" s="56"/>
      <c r="H711" s="58"/>
      <c r="I711" s="56"/>
      <c r="J711" s="56"/>
      <c r="K711" s="56"/>
      <c r="L711" s="58"/>
      <c r="M711" s="56"/>
      <c r="N711" s="56"/>
      <c r="O711" s="56"/>
      <c r="P711" s="56"/>
      <c r="Q711" s="56"/>
      <c r="R711" s="56"/>
      <c r="S711" s="56"/>
      <c r="T711" s="56"/>
    </row>
    <row r="712" spans="1:20">
      <c r="A712" s="56"/>
      <c r="B712" s="56"/>
      <c r="C712" s="56"/>
      <c r="D712" s="56"/>
      <c r="E712" s="56"/>
      <c r="F712" s="56"/>
      <c r="G712" s="56"/>
      <c r="H712" s="58"/>
      <c r="I712" s="56"/>
      <c r="J712" s="56"/>
      <c r="K712" s="56"/>
      <c r="L712" s="58"/>
      <c r="M712" s="56"/>
      <c r="N712" s="56"/>
      <c r="O712" s="56"/>
      <c r="P712" s="56"/>
      <c r="Q712" s="56"/>
      <c r="R712" s="56"/>
      <c r="S712" s="56"/>
      <c r="T712" s="56"/>
    </row>
    <row r="713" spans="1:20">
      <c r="A713" s="56"/>
      <c r="B713" s="56"/>
      <c r="C713" s="56"/>
      <c r="D713" s="56"/>
      <c r="E713" s="56"/>
      <c r="F713" s="56"/>
      <c r="G713" s="56"/>
      <c r="H713" s="58"/>
      <c r="I713" s="56"/>
      <c r="J713" s="56"/>
      <c r="K713" s="56"/>
      <c r="L713" s="58"/>
      <c r="M713" s="56"/>
      <c r="N713" s="56"/>
      <c r="O713" s="56"/>
      <c r="P713" s="56"/>
      <c r="Q713" s="56"/>
      <c r="R713" s="56"/>
      <c r="S713" s="56"/>
      <c r="T713" s="56"/>
    </row>
    <row r="714" spans="1:20">
      <c r="A714" s="56"/>
      <c r="B714" s="56"/>
      <c r="C714" s="56"/>
      <c r="D714" s="56"/>
      <c r="E714" s="56"/>
      <c r="F714" s="56"/>
      <c r="G714" s="56"/>
      <c r="H714" s="58"/>
      <c r="I714" s="56"/>
      <c r="J714" s="56"/>
      <c r="K714" s="56"/>
      <c r="L714" s="58"/>
      <c r="M714" s="56"/>
      <c r="N714" s="56"/>
      <c r="O714" s="56"/>
      <c r="P714" s="56"/>
      <c r="Q714" s="56"/>
      <c r="R714" s="56"/>
      <c r="S714" s="56"/>
      <c r="T714" s="56"/>
    </row>
    <row r="715" spans="1:20">
      <c r="A715" s="56"/>
      <c r="B715" s="56"/>
      <c r="C715" s="56"/>
      <c r="D715" s="56"/>
      <c r="E715" s="56"/>
      <c r="F715" s="56"/>
      <c r="G715" s="56"/>
      <c r="H715" s="58"/>
      <c r="I715" s="56"/>
      <c r="J715" s="56"/>
      <c r="K715" s="56"/>
      <c r="L715" s="58"/>
      <c r="M715" s="56"/>
      <c r="N715" s="56"/>
      <c r="O715" s="56"/>
      <c r="P715" s="56"/>
      <c r="Q715" s="56"/>
      <c r="R715" s="56"/>
      <c r="S715" s="56"/>
      <c r="T715" s="56"/>
    </row>
    <row r="716" spans="1:20">
      <c r="A716" s="56"/>
      <c r="B716" s="56"/>
      <c r="C716" s="56"/>
      <c r="D716" s="56"/>
      <c r="E716" s="56"/>
      <c r="F716" s="56"/>
      <c r="G716" s="56"/>
      <c r="H716" s="58"/>
      <c r="I716" s="56"/>
      <c r="J716" s="56"/>
      <c r="K716" s="56"/>
      <c r="L716" s="58"/>
      <c r="M716" s="56"/>
      <c r="N716" s="56"/>
      <c r="O716" s="56"/>
      <c r="P716" s="56"/>
      <c r="Q716" s="56"/>
      <c r="R716" s="56"/>
      <c r="S716" s="56"/>
      <c r="T716" s="56"/>
    </row>
    <row r="717" spans="1:20">
      <c r="A717" s="56"/>
      <c r="B717" s="56"/>
      <c r="C717" s="56"/>
      <c r="D717" s="56"/>
      <c r="E717" s="56"/>
      <c r="F717" s="56"/>
      <c r="G717" s="56"/>
      <c r="H717" s="58"/>
      <c r="I717" s="56"/>
      <c r="J717" s="56"/>
      <c r="K717" s="56"/>
      <c r="L717" s="58"/>
      <c r="M717" s="56"/>
      <c r="N717" s="56"/>
      <c r="O717" s="56"/>
      <c r="P717" s="56"/>
      <c r="Q717" s="56"/>
      <c r="R717" s="56"/>
      <c r="S717" s="56"/>
      <c r="T717" s="56"/>
    </row>
    <row r="718" spans="1:20">
      <c r="A718" s="56"/>
      <c r="B718" s="56"/>
      <c r="C718" s="56"/>
      <c r="D718" s="56"/>
      <c r="E718" s="56"/>
      <c r="F718" s="56"/>
      <c r="G718" s="56"/>
      <c r="H718" s="58"/>
      <c r="I718" s="56"/>
      <c r="J718" s="56"/>
      <c r="K718" s="56"/>
      <c r="L718" s="58"/>
      <c r="M718" s="56"/>
      <c r="N718" s="56"/>
      <c r="O718" s="56"/>
      <c r="P718" s="56"/>
      <c r="Q718" s="56"/>
      <c r="R718" s="56"/>
      <c r="S718" s="56"/>
      <c r="T718" s="56"/>
    </row>
    <row r="719" spans="1:20">
      <c r="A719" s="56"/>
      <c r="B719" s="56"/>
      <c r="C719" s="56"/>
      <c r="D719" s="56"/>
      <c r="E719" s="56"/>
      <c r="F719" s="56"/>
      <c r="G719" s="56"/>
      <c r="H719" s="58"/>
      <c r="I719" s="56"/>
      <c r="J719" s="56"/>
      <c r="K719" s="56"/>
      <c r="L719" s="58"/>
      <c r="M719" s="56"/>
      <c r="N719" s="56"/>
      <c r="O719" s="56"/>
      <c r="P719" s="56"/>
      <c r="Q719" s="56"/>
      <c r="R719" s="56"/>
      <c r="S719" s="56"/>
      <c r="T719" s="56"/>
    </row>
    <row r="720" spans="1:20">
      <c r="A720" s="56"/>
      <c r="B720" s="56"/>
      <c r="C720" s="56"/>
      <c r="D720" s="56"/>
      <c r="E720" s="56"/>
      <c r="F720" s="56"/>
      <c r="G720" s="56"/>
      <c r="H720" s="58"/>
      <c r="I720" s="56"/>
      <c r="J720" s="56"/>
      <c r="K720" s="56"/>
      <c r="L720" s="58"/>
      <c r="M720" s="56"/>
      <c r="N720" s="56"/>
      <c r="O720" s="56"/>
      <c r="P720" s="56"/>
      <c r="Q720" s="56"/>
      <c r="R720" s="56"/>
      <c r="S720" s="56"/>
      <c r="T720" s="56"/>
    </row>
    <row r="721" spans="1:20">
      <c r="A721" s="56"/>
      <c r="B721" s="56"/>
      <c r="C721" s="56"/>
      <c r="D721" s="56"/>
      <c r="E721" s="56"/>
      <c r="F721" s="56"/>
      <c r="G721" s="56"/>
      <c r="H721" s="58"/>
      <c r="I721" s="56"/>
      <c r="J721" s="56"/>
      <c r="K721" s="56"/>
      <c r="L721" s="58"/>
      <c r="M721" s="56"/>
      <c r="N721" s="56"/>
      <c r="O721" s="56"/>
      <c r="P721" s="56"/>
      <c r="Q721" s="56"/>
      <c r="R721" s="56"/>
      <c r="S721" s="56"/>
      <c r="T721" s="56"/>
    </row>
    <row r="722" spans="1:20">
      <c r="A722" s="56"/>
      <c r="B722" s="56"/>
      <c r="C722" s="56"/>
      <c r="D722" s="56"/>
      <c r="E722" s="56"/>
      <c r="F722" s="56"/>
      <c r="G722" s="56"/>
      <c r="H722" s="58"/>
      <c r="I722" s="56"/>
      <c r="J722" s="56"/>
      <c r="K722" s="56"/>
      <c r="L722" s="58"/>
      <c r="M722" s="56"/>
      <c r="N722" s="56"/>
      <c r="O722" s="56"/>
      <c r="P722" s="56"/>
      <c r="Q722" s="56"/>
      <c r="R722" s="56"/>
      <c r="S722" s="56"/>
      <c r="T722" s="56"/>
    </row>
    <row r="723" spans="1:20">
      <c r="A723" s="56"/>
      <c r="B723" s="56"/>
      <c r="C723" s="56"/>
      <c r="D723" s="56"/>
      <c r="E723" s="56"/>
      <c r="F723" s="56"/>
      <c r="G723" s="56"/>
      <c r="H723" s="58"/>
      <c r="I723" s="56"/>
      <c r="J723" s="56"/>
      <c r="K723" s="56"/>
      <c r="L723" s="58"/>
      <c r="M723" s="56"/>
      <c r="N723" s="56"/>
      <c r="O723" s="56"/>
      <c r="P723" s="56"/>
      <c r="Q723" s="56"/>
      <c r="R723" s="56"/>
      <c r="S723" s="56"/>
      <c r="T723" s="56"/>
    </row>
    <row r="724" spans="1:20">
      <c r="A724" s="56"/>
      <c r="B724" s="56"/>
      <c r="C724" s="56"/>
      <c r="D724" s="56"/>
      <c r="E724" s="56"/>
      <c r="F724" s="56"/>
      <c r="G724" s="56"/>
      <c r="H724" s="58"/>
      <c r="I724" s="56"/>
      <c r="J724" s="56"/>
      <c r="K724" s="56"/>
      <c r="L724" s="58"/>
      <c r="M724" s="56"/>
      <c r="N724" s="56"/>
      <c r="O724" s="56"/>
      <c r="P724" s="56"/>
      <c r="Q724" s="56"/>
      <c r="R724" s="56"/>
      <c r="S724" s="56"/>
      <c r="T724" s="56"/>
    </row>
    <row r="725" spans="1:20">
      <c r="A725" s="56"/>
      <c r="B725" s="56"/>
      <c r="C725" s="56"/>
      <c r="D725" s="56"/>
      <c r="E725" s="56"/>
      <c r="F725" s="56"/>
      <c r="G725" s="56"/>
      <c r="H725" s="58"/>
      <c r="I725" s="56"/>
      <c r="J725" s="56"/>
      <c r="K725" s="56"/>
      <c r="L725" s="58"/>
      <c r="M725" s="56"/>
      <c r="N725" s="56"/>
      <c r="O725" s="56"/>
      <c r="P725" s="56"/>
      <c r="Q725" s="56"/>
      <c r="R725" s="56"/>
      <c r="S725" s="56"/>
      <c r="T725" s="56"/>
    </row>
    <row r="726" spans="1:20">
      <c r="A726" s="56"/>
      <c r="B726" s="56"/>
      <c r="C726" s="56"/>
      <c r="D726" s="56"/>
      <c r="E726" s="56"/>
      <c r="F726" s="56"/>
      <c r="G726" s="56"/>
      <c r="H726" s="58"/>
      <c r="I726" s="56"/>
      <c r="J726" s="56"/>
      <c r="K726" s="56"/>
      <c r="L726" s="58"/>
      <c r="M726" s="56"/>
      <c r="N726" s="56"/>
      <c r="O726" s="56"/>
      <c r="P726" s="56"/>
      <c r="Q726" s="56"/>
      <c r="R726" s="56"/>
      <c r="S726" s="56"/>
      <c r="T726" s="56"/>
    </row>
    <row r="727" spans="1:20">
      <c r="A727" s="56"/>
      <c r="B727" s="56"/>
      <c r="C727" s="56"/>
      <c r="D727" s="56"/>
      <c r="E727" s="56"/>
      <c r="F727" s="56"/>
      <c r="G727" s="56"/>
      <c r="H727" s="58"/>
      <c r="I727" s="56"/>
      <c r="J727" s="56"/>
      <c r="K727" s="56"/>
      <c r="L727" s="58"/>
      <c r="M727" s="56"/>
      <c r="N727" s="56"/>
      <c r="O727" s="56"/>
      <c r="P727" s="56"/>
      <c r="Q727" s="56"/>
      <c r="R727" s="56"/>
      <c r="S727" s="56"/>
      <c r="T727" s="56"/>
    </row>
    <row r="728" spans="1:20">
      <c r="A728" s="56"/>
      <c r="B728" s="56"/>
      <c r="C728" s="56"/>
      <c r="D728" s="56"/>
      <c r="E728" s="56"/>
      <c r="F728" s="56"/>
      <c r="G728" s="56"/>
      <c r="H728" s="58"/>
      <c r="I728" s="56"/>
      <c r="J728" s="56"/>
      <c r="K728" s="56"/>
      <c r="L728" s="58"/>
      <c r="M728" s="56"/>
      <c r="N728" s="56"/>
      <c r="O728" s="56"/>
      <c r="P728" s="56"/>
      <c r="Q728" s="56"/>
      <c r="R728" s="56"/>
      <c r="S728" s="56"/>
      <c r="T728" s="56"/>
    </row>
    <row r="729" spans="1:20">
      <c r="A729" s="56"/>
      <c r="B729" s="56"/>
      <c r="C729" s="56"/>
      <c r="D729" s="56"/>
      <c r="E729" s="56"/>
      <c r="F729" s="56"/>
      <c r="G729" s="56"/>
      <c r="H729" s="58"/>
      <c r="I729" s="56"/>
      <c r="J729" s="56"/>
      <c r="K729" s="56"/>
      <c r="L729" s="58"/>
      <c r="M729" s="56"/>
      <c r="N729" s="56"/>
      <c r="O729" s="56"/>
      <c r="P729" s="56"/>
      <c r="Q729" s="56"/>
      <c r="R729" s="56"/>
      <c r="S729" s="56"/>
      <c r="T729" s="56"/>
    </row>
    <row r="730" spans="1:20">
      <c r="A730" s="56"/>
      <c r="B730" s="56"/>
      <c r="C730" s="56"/>
      <c r="D730" s="56"/>
      <c r="E730" s="56"/>
      <c r="F730" s="56"/>
      <c r="G730" s="56"/>
      <c r="H730" s="58"/>
      <c r="I730" s="56"/>
      <c r="J730" s="56"/>
      <c r="K730" s="56"/>
      <c r="L730" s="58"/>
      <c r="M730" s="56"/>
      <c r="N730" s="56"/>
      <c r="O730" s="56"/>
      <c r="P730" s="56"/>
      <c r="Q730" s="56"/>
      <c r="R730" s="56"/>
      <c r="S730" s="56"/>
      <c r="T730" s="56"/>
    </row>
    <row r="731" spans="1:20">
      <c r="A731" s="56"/>
      <c r="B731" s="56"/>
      <c r="C731" s="56"/>
      <c r="D731" s="56"/>
      <c r="E731" s="56"/>
      <c r="F731" s="56"/>
      <c r="G731" s="56"/>
      <c r="H731" s="58"/>
      <c r="I731" s="56"/>
      <c r="J731" s="56"/>
      <c r="K731" s="56"/>
      <c r="L731" s="58"/>
      <c r="M731" s="56"/>
      <c r="N731" s="56"/>
      <c r="O731" s="56"/>
      <c r="P731" s="56"/>
      <c r="Q731" s="56"/>
      <c r="R731" s="56"/>
      <c r="S731" s="56"/>
      <c r="T731" s="56"/>
    </row>
    <row r="732" spans="1:20">
      <c r="A732" s="56"/>
      <c r="B732" s="56"/>
      <c r="C732" s="56"/>
      <c r="D732" s="56"/>
      <c r="E732" s="56"/>
      <c r="F732" s="56"/>
      <c r="G732" s="56"/>
      <c r="H732" s="58"/>
      <c r="I732" s="56"/>
      <c r="J732" s="56"/>
      <c r="K732" s="56"/>
      <c r="L732" s="58"/>
      <c r="M732" s="56"/>
      <c r="N732" s="56"/>
      <c r="O732" s="56"/>
      <c r="P732" s="56"/>
      <c r="Q732" s="56"/>
      <c r="R732" s="56"/>
      <c r="S732" s="56"/>
      <c r="T732" s="56"/>
    </row>
    <row r="733" spans="1:20">
      <c r="A733" s="56"/>
      <c r="B733" s="56"/>
      <c r="C733" s="56"/>
      <c r="D733" s="56"/>
      <c r="E733" s="56"/>
      <c r="F733" s="56"/>
      <c r="G733" s="56"/>
      <c r="H733" s="58"/>
      <c r="I733" s="56"/>
      <c r="J733" s="56"/>
      <c r="K733" s="56"/>
      <c r="L733" s="58"/>
      <c r="M733" s="56"/>
      <c r="N733" s="56"/>
      <c r="O733" s="56"/>
      <c r="P733" s="56"/>
      <c r="Q733" s="56"/>
      <c r="R733" s="56"/>
      <c r="S733" s="56"/>
      <c r="T733" s="56"/>
    </row>
    <row r="734" spans="1:20">
      <c r="A734" s="56"/>
      <c r="B734" s="56"/>
      <c r="C734" s="56"/>
      <c r="D734" s="56"/>
      <c r="E734" s="56"/>
      <c r="F734" s="56"/>
      <c r="G734" s="56"/>
      <c r="H734" s="58"/>
      <c r="I734" s="56"/>
      <c r="J734" s="56"/>
      <c r="K734" s="56"/>
      <c r="L734" s="58"/>
      <c r="M734" s="56"/>
      <c r="N734" s="56"/>
      <c r="O734" s="56"/>
      <c r="P734" s="56"/>
      <c r="Q734" s="56"/>
      <c r="R734" s="56"/>
      <c r="S734" s="56"/>
      <c r="T734" s="56"/>
    </row>
    <row r="735" spans="1:20">
      <c r="A735" s="56"/>
      <c r="B735" s="56"/>
      <c r="C735" s="56"/>
      <c r="D735" s="56"/>
      <c r="E735" s="56"/>
      <c r="F735" s="56"/>
      <c r="G735" s="56"/>
      <c r="H735" s="58"/>
      <c r="I735" s="56"/>
      <c r="J735" s="56"/>
      <c r="K735" s="56"/>
      <c r="L735" s="58"/>
      <c r="M735" s="56"/>
      <c r="N735" s="56"/>
      <c r="O735" s="56"/>
      <c r="P735" s="56"/>
      <c r="Q735" s="56"/>
      <c r="R735" s="56"/>
      <c r="S735" s="56"/>
      <c r="T735" s="56"/>
    </row>
    <row r="736" spans="1:20">
      <c r="A736" s="56"/>
      <c r="B736" s="56"/>
      <c r="C736" s="56"/>
      <c r="D736" s="56"/>
      <c r="E736" s="56"/>
      <c r="F736" s="56"/>
      <c r="G736" s="56"/>
      <c r="H736" s="58"/>
      <c r="I736" s="56"/>
      <c r="J736" s="56"/>
      <c r="K736" s="56"/>
      <c r="L736" s="58"/>
      <c r="M736" s="56"/>
      <c r="N736" s="56"/>
      <c r="O736" s="56"/>
      <c r="P736" s="56"/>
      <c r="Q736" s="56"/>
      <c r="R736" s="56"/>
      <c r="S736" s="56"/>
      <c r="T736" s="56"/>
    </row>
    <row r="737" spans="1:20">
      <c r="A737" s="56"/>
      <c r="B737" s="56"/>
      <c r="C737" s="56"/>
      <c r="D737" s="56"/>
      <c r="E737" s="56"/>
      <c r="F737" s="56"/>
      <c r="G737" s="56"/>
      <c r="H737" s="58"/>
      <c r="I737" s="56"/>
      <c r="J737" s="56"/>
      <c r="K737" s="56"/>
      <c r="L737" s="58"/>
      <c r="M737" s="56"/>
      <c r="N737" s="56"/>
      <c r="O737" s="56"/>
      <c r="P737" s="56"/>
      <c r="Q737" s="56"/>
      <c r="R737" s="56"/>
      <c r="S737" s="56"/>
      <c r="T737" s="56"/>
    </row>
    <row r="738" spans="1:20">
      <c r="A738" s="56"/>
      <c r="B738" s="56"/>
      <c r="C738" s="56"/>
      <c r="D738" s="56"/>
      <c r="E738" s="56"/>
      <c r="F738" s="56"/>
      <c r="G738" s="56"/>
      <c r="H738" s="58"/>
      <c r="I738" s="56"/>
      <c r="J738" s="56"/>
      <c r="K738" s="56"/>
      <c r="L738" s="58"/>
      <c r="M738" s="56"/>
      <c r="N738" s="56"/>
      <c r="O738" s="56"/>
      <c r="P738" s="56"/>
      <c r="Q738" s="56"/>
      <c r="R738" s="56"/>
      <c r="S738" s="56"/>
      <c r="T738" s="56"/>
    </row>
    <row r="739" spans="1:20">
      <c r="A739" s="56"/>
      <c r="B739" s="56"/>
      <c r="C739" s="56"/>
      <c r="D739" s="56"/>
      <c r="E739" s="56"/>
      <c r="F739" s="56"/>
      <c r="G739" s="56"/>
      <c r="H739" s="58"/>
      <c r="I739" s="56"/>
      <c r="J739" s="56"/>
      <c r="K739" s="56"/>
      <c r="L739" s="58"/>
      <c r="M739" s="56"/>
      <c r="N739" s="56"/>
      <c r="O739" s="56"/>
      <c r="P739" s="56"/>
      <c r="Q739" s="56"/>
      <c r="R739" s="56"/>
      <c r="S739" s="56"/>
      <c r="T739" s="56"/>
    </row>
    <row r="740" spans="1:20">
      <c r="A740" s="56"/>
      <c r="B740" s="56"/>
      <c r="C740" s="56"/>
      <c r="D740" s="56"/>
      <c r="E740" s="56"/>
      <c r="F740" s="56"/>
      <c r="G740" s="56"/>
      <c r="H740" s="58"/>
      <c r="I740" s="56"/>
      <c r="J740" s="56"/>
      <c r="K740" s="56"/>
      <c r="L740" s="58"/>
      <c r="M740" s="56"/>
      <c r="N740" s="56"/>
      <c r="O740" s="56"/>
      <c r="P740" s="56"/>
      <c r="Q740" s="56"/>
      <c r="R740" s="56"/>
      <c r="S740" s="56"/>
      <c r="T740" s="56"/>
    </row>
    <row r="741" spans="1:20">
      <c r="A741" s="56"/>
      <c r="B741" s="56"/>
      <c r="C741" s="56"/>
      <c r="D741" s="56"/>
      <c r="E741" s="56"/>
      <c r="F741" s="56"/>
      <c r="G741" s="56"/>
      <c r="H741" s="58"/>
      <c r="I741" s="56"/>
      <c r="J741" s="56"/>
      <c r="K741" s="56"/>
      <c r="L741" s="58"/>
      <c r="M741" s="56"/>
      <c r="N741" s="56"/>
      <c r="O741" s="56"/>
      <c r="P741" s="56"/>
      <c r="Q741" s="56"/>
      <c r="R741" s="56"/>
      <c r="S741" s="56"/>
      <c r="T741" s="56"/>
    </row>
    <row r="742" spans="1:20">
      <c r="A742" s="56"/>
      <c r="B742" s="56"/>
      <c r="C742" s="56"/>
      <c r="D742" s="56"/>
      <c r="E742" s="56"/>
      <c r="F742" s="56"/>
      <c r="G742" s="56"/>
      <c r="H742" s="58"/>
      <c r="I742" s="56"/>
      <c r="J742" s="56"/>
      <c r="K742" s="56"/>
      <c r="L742" s="58"/>
      <c r="M742" s="56"/>
      <c r="N742" s="56"/>
      <c r="O742" s="56"/>
      <c r="P742" s="56"/>
      <c r="Q742" s="56"/>
      <c r="R742" s="56"/>
      <c r="S742" s="56"/>
      <c r="T742" s="56"/>
    </row>
    <row r="743" spans="1:20">
      <c r="A743" s="56"/>
      <c r="B743" s="56"/>
      <c r="C743" s="56"/>
      <c r="D743" s="56"/>
      <c r="E743" s="56"/>
      <c r="F743" s="56"/>
      <c r="G743" s="56"/>
      <c r="H743" s="58"/>
      <c r="I743" s="56"/>
      <c r="J743" s="56"/>
      <c r="K743" s="56"/>
      <c r="L743" s="58"/>
      <c r="M743" s="56"/>
      <c r="N743" s="56"/>
      <c r="O743" s="56"/>
      <c r="P743" s="56"/>
      <c r="Q743" s="56"/>
      <c r="R743" s="56"/>
      <c r="S743" s="56"/>
      <c r="T743" s="56"/>
    </row>
    <row r="744" spans="1:20">
      <c r="A744" s="56"/>
      <c r="B744" s="56"/>
      <c r="C744" s="56"/>
      <c r="D744" s="56"/>
      <c r="E744" s="56"/>
      <c r="F744" s="56"/>
      <c r="G744" s="56"/>
      <c r="H744" s="58"/>
      <c r="I744" s="56"/>
      <c r="J744" s="56"/>
      <c r="K744" s="56"/>
      <c r="L744" s="58"/>
      <c r="M744" s="56"/>
      <c r="N744" s="56"/>
      <c r="O744" s="56"/>
      <c r="P744" s="56"/>
      <c r="Q744" s="56"/>
      <c r="R744" s="56"/>
      <c r="S744" s="56"/>
      <c r="T744" s="56"/>
    </row>
    <row r="745" spans="1:20">
      <c r="A745" s="56"/>
      <c r="B745" s="56"/>
      <c r="C745" s="56"/>
      <c r="D745" s="56"/>
      <c r="E745" s="56"/>
      <c r="F745" s="56"/>
      <c r="G745" s="56"/>
      <c r="H745" s="58"/>
      <c r="I745" s="56"/>
      <c r="J745" s="56"/>
      <c r="K745" s="56"/>
      <c r="L745" s="58"/>
      <c r="M745" s="56"/>
      <c r="N745" s="56"/>
      <c r="O745" s="56"/>
      <c r="P745" s="56"/>
      <c r="Q745" s="56"/>
      <c r="R745" s="56"/>
      <c r="S745" s="56"/>
      <c r="T745" s="56"/>
    </row>
    <row r="746" spans="1:20">
      <c r="A746" s="56"/>
      <c r="B746" s="56"/>
      <c r="C746" s="56"/>
      <c r="D746" s="56"/>
      <c r="E746" s="56"/>
      <c r="F746" s="56"/>
      <c r="G746" s="56"/>
      <c r="H746" s="58"/>
      <c r="I746" s="56"/>
      <c r="J746" s="56"/>
      <c r="K746" s="56"/>
      <c r="L746" s="58"/>
      <c r="M746" s="56"/>
      <c r="N746" s="56"/>
      <c r="O746" s="56"/>
      <c r="P746" s="56"/>
      <c r="Q746" s="56"/>
      <c r="R746" s="56"/>
      <c r="S746" s="56"/>
      <c r="T746" s="56"/>
    </row>
    <row r="747" spans="1:20">
      <c r="A747" s="56"/>
      <c r="B747" s="56"/>
      <c r="C747" s="56"/>
      <c r="D747" s="56"/>
      <c r="E747" s="56"/>
      <c r="F747" s="56"/>
      <c r="G747" s="56"/>
      <c r="H747" s="58"/>
      <c r="I747" s="56"/>
      <c r="J747" s="56"/>
      <c r="K747" s="56"/>
      <c r="L747" s="58"/>
      <c r="M747" s="56"/>
      <c r="N747" s="56"/>
      <c r="O747" s="56"/>
      <c r="P747" s="56"/>
      <c r="Q747" s="56"/>
      <c r="R747" s="56"/>
      <c r="S747" s="56"/>
      <c r="T747" s="56"/>
    </row>
    <row r="748" spans="1:20">
      <c r="A748" s="56"/>
      <c r="B748" s="56"/>
      <c r="C748" s="56"/>
      <c r="D748" s="56"/>
      <c r="E748" s="56"/>
      <c r="F748" s="56"/>
      <c r="G748" s="56"/>
      <c r="H748" s="58"/>
      <c r="I748" s="56"/>
      <c r="J748" s="56"/>
      <c r="K748" s="56"/>
      <c r="L748" s="58"/>
      <c r="M748" s="56"/>
      <c r="N748" s="56"/>
      <c r="O748" s="56"/>
      <c r="P748" s="56"/>
      <c r="Q748" s="56"/>
      <c r="R748" s="56"/>
      <c r="S748" s="56"/>
      <c r="T748" s="56"/>
    </row>
    <row r="749" spans="1:20">
      <c r="A749" s="56"/>
      <c r="B749" s="56"/>
      <c r="C749" s="56"/>
      <c r="D749" s="56"/>
      <c r="E749" s="56"/>
      <c r="F749" s="56"/>
      <c r="G749" s="56"/>
      <c r="H749" s="58"/>
      <c r="I749" s="56"/>
      <c r="J749" s="56"/>
      <c r="K749" s="56"/>
      <c r="L749" s="58"/>
      <c r="M749" s="56"/>
      <c r="N749" s="56"/>
      <c r="O749" s="56"/>
      <c r="P749" s="56"/>
      <c r="Q749" s="56"/>
      <c r="R749" s="56"/>
      <c r="S749" s="56"/>
      <c r="T749" s="56"/>
    </row>
    <row r="750" spans="1:20">
      <c r="A750" s="56"/>
      <c r="B750" s="56"/>
      <c r="C750" s="56"/>
      <c r="D750" s="56"/>
      <c r="E750" s="56"/>
      <c r="F750" s="56"/>
      <c r="G750" s="56"/>
      <c r="H750" s="58"/>
      <c r="I750" s="56"/>
      <c r="J750" s="56"/>
      <c r="K750" s="56"/>
      <c r="L750" s="58"/>
      <c r="M750" s="56"/>
      <c r="N750" s="56"/>
      <c r="O750" s="56"/>
      <c r="P750" s="56"/>
      <c r="Q750" s="56"/>
      <c r="R750" s="56"/>
      <c r="S750" s="56"/>
      <c r="T750" s="56"/>
    </row>
    <row r="751" spans="1:20">
      <c r="A751" s="56"/>
      <c r="B751" s="56"/>
      <c r="C751" s="56"/>
      <c r="D751" s="56"/>
      <c r="E751" s="56"/>
      <c r="F751" s="56"/>
      <c r="G751" s="56"/>
      <c r="H751" s="58"/>
      <c r="I751" s="56"/>
      <c r="J751" s="56"/>
      <c r="K751" s="56"/>
      <c r="L751" s="58"/>
      <c r="M751" s="56"/>
      <c r="N751" s="56"/>
      <c r="O751" s="56"/>
      <c r="P751" s="56"/>
      <c r="Q751" s="56"/>
      <c r="R751" s="56"/>
      <c r="S751" s="56"/>
      <c r="T751" s="56"/>
    </row>
    <row r="752" spans="1:20">
      <c r="A752" s="56"/>
      <c r="B752" s="56"/>
      <c r="C752" s="56"/>
      <c r="D752" s="56"/>
      <c r="E752" s="56"/>
      <c r="F752" s="56"/>
      <c r="G752" s="56"/>
      <c r="H752" s="58"/>
      <c r="I752" s="56"/>
      <c r="J752" s="56"/>
      <c r="K752" s="56"/>
      <c r="L752" s="58"/>
      <c r="M752" s="56"/>
      <c r="N752" s="56"/>
      <c r="O752" s="56"/>
      <c r="P752" s="56"/>
      <c r="Q752" s="56"/>
      <c r="R752" s="56"/>
      <c r="S752" s="56"/>
      <c r="T752" s="56"/>
    </row>
    <row r="753" spans="1:20">
      <c r="A753" s="56"/>
      <c r="B753" s="56"/>
      <c r="C753" s="56"/>
      <c r="D753" s="56"/>
      <c r="E753" s="56"/>
      <c r="F753" s="56"/>
      <c r="G753" s="56"/>
      <c r="H753" s="58"/>
      <c r="I753" s="56"/>
      <c r="J753" s="56"/>
      <c r="K753" s="56"/>
      <c r="L753" s="58"/>
      <c r="M753" s="56"/>
      <c r="N753" s="56"/>
      <c r="O753" s="56"/>
      <c r="P753" s="56"/>
      <c r="Q753" s="56"/>
      <c r="R753" s="56"/>
      <c r="S753" s="56"/>
      <c r="T753" s="56"/>
    </row>
    <row r="754" spans="1:20">
      <c r="A754" s="56"/>
      <c r="B754" s="56"/>
      <c r="C754" s="56"/>
      <c r="D754" s="56"/>
      <c r="E754" s="56"/>
      <c r="F754" s="56"/>
      <c r="G754" s="56"/>
      <c r="H754" s="58"/>
      <c r="I754" s="56"/>
      <c r="J754" s="56"/>
      <c r="K754" s="56"/>
      <c r="L754" s="58"/>
      <c r="M754" s="56"/>
      <c r="N754" s="56"/>
      <c r="O754" s="56"/>
      <c r="P754" s="56"/>
      <c r="Q754" s="56"/>
      <c r="R754" s="56"/>
      <c r="S754" s="56"/>
      <c r="T754" s="56"/>
    </row>
    <row r="755" spans="1:20">
      <c r="A755" s="56"/>
      <c r="B755" s="56"/>
      <c r="C755" s="56"/>
      <c r="D755" s="56"/>
      <c r="E755" s="56"/>
      <c r="F755" s="56"/>
      <c r="G755" s="56"/>
      <c r="H755" s="58"/>
      <c r="I755" s="56"/>
      <c r="J755" s="56"/>
      <c r="K755" s="56"/>
      <c r="L755" s="58"/>
      <c r="M755" s="56"/>
      <c r="N755" s="56"/>
      <c r="O755" s="56"/>
      <c r="P755" s="56"/>
      <c r="Q755" s="56"/>
      <c r="R755" s="56"/>
      <c r="S755" s="56"/>
      <c r="T755" s="56"/>
    </row>
    <row r="756" spans="1:20">
      <c r="A756" s="56"/>
      <c r="B756" s="56"/>
      <c r="C756" s="56"/>
      <c r="D756" s="56"/>
      <c r="E756" s="56"/>
      <c r="F756" s="56"/>
      <c r="G756" s="56"/>
      <c r="H756" s="58"/>
      <c r="I756" s="56"/>
      <c r="J756" s="56"/>
      <c r="K756" s="56"/>
      <c r="L756" s="58"/>
      <c r="M756" s="56"/>
      <c r="N756" s="56"/>
      <c r="O756" s="56"/>
      <c r="P756" s="56"/>
      <c r="Q756" s="56"/>
      <c r="R756" s="56"/>
      <c r="S756" s="56"/>
      <c r="T756" s="56"/>
    </row>
    <row r="757" spans="1:20">
      <c r="A757" s="56"/>
      <c r="B757" s="56"/>
      <c r="C757" s="56"/>
      <c r="D757" s="56"/>
      <c r="E757" s="56"/>
      <c r="F757" s="56"/>
      <c r="G757" s="56"/>
      <c r="H757" s="58"/>
      <c r="I757" s="56"/>
      <c r="J757" s="56"/>
      <c r="K757" s="56"/>
      <c r="L757" s="58"/>
      <c r="M757" s="56"/>
      <c r="N757" s="56"/>
      <c r="O757" s="56"/>
      <c r="P757" s="56"/>
      <c r="Q757" s="56"/>
      <c r="R757" s="56"/>
      <c r="S757" s="56"/>
      <c r="T757" s="56"/>
    </row>
    <row r="758" spans="1:20">
      <c r="A758" s="56"/>
      <c r="B758" s="56"/>
      <c r="C758" s="56"/>
      <c r="D758" s="56"/>
      <c r="E758" s="56"/>
      <c r="F758" s="56"/>
      <c r="G758" s="56"/>
      <c r="H758" s="58"/>
      <c r="I758" s="56"/>
      <c r="J758" s="56"/>
      <c r="K758" s="56"/>
      <c r="L758" s="58"/>
      <c r="M758" s="56"/>
      <c r="N758" s="56"/>
      <c r="O758" s="56"/>
      <c r="P758" s="56"/>
      <c r="Q758" s="56"/>
      <c r="R758" s="56"/>
      <c r="S758" s="56"/>
      <c r="T758" s="56"/>
    </row>
    <row r="759" spans="1:20">
      <c r="A759" s="56"/>
      <c r="B759" s="56"/>
      <c r="C759" s="56"/>
      <c r="D759" s="56"/>
      <c r="E759" s="56"/>
      <c r="F759" s="56"/>
      <c r="G759" s="56"/>
      <c r="H759" s="58"/>
      <c r="I759" s="56"/>
      <c r="J759" s="56"/>
      <c r="K759" s="56"/>
      <c r="L759" s="58"/>
      <c r="M759" s="56"/>
      <c r="N759" s="56"/>
      <c r="O759" s="56"/>
      <c r="P759" s="56"/>
      <c r="Q759" s="56"/>
      <c r="R759" s="56"/>
      <c r="S759" s="56"/>
      <c r="T759" s="56"/>
    </row>
    <row r="760" spans="1:20">
      <c r="A760" s="56"/>
      <c r="B760" s="56"/>
      <c r="C760" s="56"/>
      <c r="D760" s="56"/>
      <c r="E760" s="56"/>
      <c r="F760" s="56"/>
      <c r="G760" s="56"/>
      <c r="H760" s="58"/>
      <c r="I760" s="56"/>
      <c r="J760" s="56"/>
      <c r="K760" s="56"/>
      <c r="L760" s="58"/>
      <c r="M760" s="56"/>
      <c r="N760" s="56"/>
      <c r="O760" s="56"/>
      <c r="P760" s="56"/>
      <c r="Q760" s="56"/>
      <c r="R760" s="56"/>
      <c r="S760" s="56"/>
      <c r="T760" s="56"/>
    </row>
    <row r="761" spans="1:20">
      <c r="A761" s="56"/>
      <c r="B761" s="56"/>
      <c r="C761" s="56"/>
      <c r="D761" s="56"/>
      <c r="E761" s="56"/>
      <c r="F761" s="56"/>
      <c r="G761" s="56"/>
      <c r="H761" s="58"/>
      <c r="I761" s="56"/>
      <c r="J761" s="56"/>
      <c r="K761" s="56"/>
      <c r="L761" s="58"/>
      <c r="M761" s="56"/>
      <c r="N761" s="56"/>
      <c r="O761" s="56"/>
      <c r="P761" s="56"/>
      <c r="Q761" s="56"/>
      <c r="R761" s="56"/>
      <c r="S761" s="56"/>
      <c r="T761" s="56"/>
    </row>
    <row r="762" spans="1:20">
      <c r="A762" s="56"/>
      <c r="B762" s="56"/>
      <c r="C762" s="56"/>
      <c r="D762" s="56"/>
      <c r="E762" s="56"/>
      <c r="F762" s="56"/>
      <c r="G762" s="56"/>
      <c r="H762" s="58"/>
      <c r="I762" s="56"/>
      <c r="J762" s="56"/>
      <c r="K762" s="56"/>
      <c r="L762" s="58"/>
      <c r="M762" s="56"/>
      <c r="N762" s="56"/>
      <c r="O762" s="56"/>
      <c r="P762" s="56"/>
      <c r="Q762" s="56"/>
      <c r="R762" s="56"/>
      <c r="S762" s="56"/>
      <c r="T762" s="56"/>
    </row>
    <row r="763" spans="1:20">
      <c r="A763" s="56"/>
      <c r="B763" s="56"/>
      <c r="C763" s="56"/>
      <c r="D763" s="56"/>
      <c r="E763" s="56"/>
      <c r="F763" s="56"/>
      <c r="G763" s="56"/>
      <c r="H763" s="58"/>
      <c r="I763" s="56"/>
      <c r="J763" s="56"/>
      <c r="K763" s="56"/>
      <c r="L763" s="58"/>
      <c r="M763" s="56"/>
      <c r="N763" s="56"/>
      <c r="O763" s="56"/>
      <c r="P763" s="56"/>
      <c r="Q763" s="56"/>
      <c r="R763" s="56"/>
      <c r="S763" s="56"/>
      <c r="T763" s="56"/>
    </row>
    <row r="764" spans="1:20">
      <c r="A764" s="56"/>
      <c r="B764" s="56"/>
      <c r="C764" s="56"/>
      <c r="D764" s="56"/>
      <c r="E764" s="56"/>
      <c r="F764" s="56"/>
      <c r="G764" s="56"/>
      <c r="H764" s="58"/>
      <c r="I764" s="56"/>
      <c r="J764" s="56"/>
      <c r="K764" s="56"/>
      <c r="L764" s="58"/>
      <c r="M764" s="56"/>
      <c r="N764" s="56"/>
      <c r="O764" s="56"/>
      <c r="P764" s="56"/>
      <c r="Q764" s="56"/>
      <c r="R764" s="56"/>
      <c r="S764" s="56"/>
      <c r="T764" s="56"/>
    </row>
    <row r="765" spans="1:20">
      <c r="A765" s="56"/>
      <c r="B765" s="56"/>
      <c r="C765" s="56"/>
      <c r="D765" s="56"/>
      <c r="E765" s="56"/>
      <c r="F765" s="56"/>
      <c r="G765" s="56"/>
      <c r="H765" s="58"/>
      <c r="I765" s="56"/>
      <c r="J765" s="56"/>
      <c r="K765" s="56"/>
      <c r="L765" s="58"/>
      <c r="M765" s="56"/>
      <c r="N765" s="56"/>
      <c r="O765" s="56"/>
      <c r="P765" s="56"/>
      <c r="Q765" s="56"/>
      <c r="R765" s="56"/>
      <c r="S765" s="56"/>
      <c r="T765" s="56"/>
    </row>
    <row r="766" spans="1:20">
      <c r="A766" s="56"/>
      <c r="B766" s="56"/>
      <c r="C766" s="56"/>
      <c r="D766" s="56"/>
      <c r="E766" s="56"/>
      <c r="F766" s="56"/>
      <c r="G766" s="56"/>
      <c r="H766" s="58"/>
      <c r="I766" s="56"/>
      <c r="J766" s="56"/>
      <c r="K766" s="56"/>
      <c r="L766" s="58"/>
      <c r="M766" s="56"/>
      <c r="N766" s="56"/>
      <c r="O766" s="56"/>
      <c r="P766" s="56"/>
      <c r="Q766" s="56"/>
      <c r="R766" s="56"/>
      <c r="S766" s="56"/>
      <c r="T766" s="56"/>
    </row>
    <row r="767" spans="1:20">
      <c r="A767" s="56"/>
      <c r="B767" s="56"/>
      <c r="C767" s="56"/>
      <c r="D767" s="56"/>
      <c r="E767" s="56"/>
      <c r="F767" s="56"/>
      <c r="G767" s="56"/>
      <c r="H767" s="58"/>
      <c r="I767" s="56"/>
      <c r="J767" s="56"/>
      <c r="K767" s="56"/>
      <c r="L767" s="58"/>
      <c r="M767" s="56"/>
      <c r="N767" s="56"/>
      <c r="O767" s="56"/>
      <c r="P767" s="56"/>
      <c r="Q767" s="56"/>
      <c r="R767" s="56"/>
      <c r="S767" s="56"/>
      <c r="T767" s="56"/>
    </row>
    <row r="768" spans="1:20">
      <c r="A768" s="56"/>
      <c r="B768" s="56"/>
      <c r="C768" s="56"/>
      <c r="D768" s="56"/>
      <c r="E768" s="56"/>
      <c r="F768" s="56"/>
      <c r="G768" s="56"/>
      <c r="H768" s="58"/>
      <c r="I768" s="56"/>
      <c r="J768" s="56"/>
      <c r="K768" s="56"/>
      <c r="L768" s="58"/>
      <c r="M768" s="56"/>
      <c r="N768" s="56"/>
      <c r="O768" s="56"/>
      <c r="P768" s="56"/>
      <c r="Q768" s="56"/>
      <c r="R768" s="56"/>
      <c r="S768" s="56"/>
      <c r="T768" s="56"/>
    </row>
    <row r="769" spans="1:20">
      <c r="A769" s="56"/>
      <c r="B769" s="56"/>
      <c r="C769" s="56"/>
      <c r="D769" s="56"/>
      <c r="E769" s="56"/>
      <c r="F769" s="56"/>
      <c r="G769" s="56"/>
      <c r="H769" s="58"/>
      <c r="I769" s="56"/>
      <c r="J769" s="56"/>
      <c r="K769" s="56"/>
      <c r="L769" s="58"/>
      <c r="M769" s="56"/>
      <c r="N769" s="56"/>
      <c r="O769" s="56"/>
      <c r="P769" s="56"/>
      <c r="Q769" s="56"/>
      <c r="R769" s="56"/>
      <c r="S769" s="56"/>
      <c r="T769" s="56"/>
    </row>
    <row r="770" spans="1:20">
      <c r="A770" s="56"/>
      <c r="B770" s="56"/>
      <c r="C770" s="56"/>
      <c r="D770" s="56"/>
      <c r="E770" s="56"/>
      <c r="F770" s="56"/>
      <c r="G770" s="56"/>
      <c r="H770" s="58"/>
      <c r="I770" s="56"/>
      <c r="J770" s="56"/>
      <c r="K770" s="56"/>
      <c r="L770" s="58"/>
      <c r="M770" s="56"/>
      <c r="N770" s="56"/>
      <c r="O770" s="56"/>
      <c r="P770" s="56"/>
      <c r="Q770" s="56"/>
      <c r="R770" s="56"/>
      <c r="S770" s="56"/>
      <c r="T770" s="56"/>
    </row>
    <row r="771" spans="1:20">
      <c r="A771" s="56"/>
      <c r="B771" s="56"/>
      <c r="C771" s="56"/>
      <c r="D771" s="56"/>
      <c r="E771" s="56"/>
      <c r="F771" s="56"/>
      <c r="G771" s="56"/>
      <c r="H771" s="58"/>
      <c r="I771" s="56"/>
      <c r="J771" s="56"/>
      <c r="K771" s="56"/>
      <c r="L771" s="58"/>
      <c r="M771" s="56"/>
      <c r="N771" s="56"/>
      <c r="O771" s="56"/>
      <c r="P771" s="56"/>
      <c r="Q771" s="56"/>
      <c r="R771" s="56"/>
      <c r="S771" s="56"/>
      <c r="T771" s="56"/>
    </row>
    <row r="772" spans="1:20">
      <c r="A772" s="56"/>
      <c r="B772" s="56"/>
      <c r="C772" s="56"/>
      <c r="D772" s="56"/>
      <c r="E772" s="56"/>
      <c r="F772" s="56"/>
      <c r="G772" s="56"/>
      <c r="H772" s="58"/>
      <c r="I772" s="56"/>
      <c r="J772" s="56"/>
      <c r="K772" s="56"/>
      <c r="L772" s="58"/>
      <c r="M772" s="56"/>
      <c r="N772" s="56"/>
      <c r="O772" s="56"/>
      <c r="P772" s="56"/>
      <c r="Q772" s="56"/>
      <c r="R772" s="56"/>
      <c r="S772" s="56"/>
      <c r="T772" s="56"/>
    </row>
    <row r="773" spans="1:20">
      <c r="A773" s="56"/>
      <c r="B773" s="56"/>
      <c r="C773" s="56"/>
      <c r="D773" s="56"/>
      <c r="E773" s="56"/>
      <c r="F773" s="56"/>
      <c r="G773" s="56"/>
      <c r="H773" s="58"/>
      <c r="I773" s="56"/>
      <c r="J773" s="56"/>
      <c r="K773" s="56"/>
      <c r="L773" s="58"/>
      <c r="M773" s="56"/>
      <c r="N773" s="56"/>
      <c r="O773" s="56"/>
      <c r="P773" s="56"/>
      <c r="Q773" s="56"/>
      <c r="R773" s="56"/>
      <c r="S773" s="56"/>
      <c r="T773" s="56"/>
    </row>
    <row r="774" spans="1:20">
      <c r="A774" s="56"/>
      <c r="B774" s="56"/>
      <c r="C774" s="56"/>
      <c r="D774" s="56"/>
      <c r="E774" s="56"/>
      <c r="F774" s="56"/>
      <c r="G774" s="56"/>
      <c r="H774" s="58"/>
      <c r="I774" s="56"/>
      <c r="J774" s="56"/>
      <c r="K774" s="56"/>
      <c r="L774" s="58"/>
      <c r="M774" s="56"/>
      <c r="N774" s="56"/>
      <c r="O774" s="56"/>
      <c r="P774" s="56"/>
      <c r="Q774" s="56"/>
      <c r="R774" s="56"/>
      <c r="S774" s="56"/>
      <c r="T774" s="56"/>
    </row>
    <row r="775" spans="1:20">
      <c r="A775" s="56"/>
      <c r="B775" s="56"/>
      <c r="C775" s="56"/>
      <c r="D775" s="56"/>
      <c r="E775" s="56"/>
      <c r="F775" s="56"/>
      <c r="G775" s="56"/>
      <c r="H775" s="58"/>
      <c r="I775" s="56"/>
      <c r="J775" s="56"/>
      <c r="K775" s="56"/>
      <c r="L775" s="58"/>
      <c r="M775" s="56"/>
      <c r="N775" s="56"/>
      <c r="O775" s="56"/>
      <c r="P775" s="56"/>
      <c r="Q775" s="56"/>
      <c r="R775" s="56"/>
      <c r="S775" s="56"/>
      <c r="T775" s="56"/>
    </row>
    <row r="776" spans="1:20">
      <c r="A776" s="56"/>
      <c r="B776" s="56"/>
      <c r="C776" s="56"/>
      <c r="D776" s="56"/>
      <c r="E776" s="56"/>
      <c r="F776" s="56"/>
      <c r="G776" s="56"/>
      <c r="H776" s="58"/>
      <c r="I776" s="56"/>
      <c r="J776" s="56"/>
      <c r="K776" s="56"/>
      <c r="L776" s="58"/>
      <c r="M776" s="56"/>
      <c r="N776" s="56"/>
      <c r="O776" s="56"/>
      <c r="P776" s="56"/>
      <c r="Q776" s="56"/>
      <c r="R776" s="56"/>
      <c r="S776" s="56"/>
      <c r="T776" s="56"/>
    </row>
    <row r="777" spans="1:20">
      <c r="A777" s="56"/>
      <c r="B777" s="56"/>
      <c r="C777" s="56"/>
      <c r="D777" s="56"/>
      <c r="E777" s="56"/>
      <c r="F777" s="56"/>
      <c r="G777" s="56"/>
      <c r="H777" s="58"/>
      <c r="I777" s="56"/>
      <c r="J777" s="56"/>
      <c r="K777" s="56"/>
      <c r="L777" s="58"/>
      <c r="M777" s="56"/>
      <c r="N777" s="56"/>
      <c r="O777" s="56"/>
      <c r="P777" s="56"/>
      <c r="Q777" s="56"/>
      <c r="R777" s="56"/>
      <c r="S777" s="56"/>
      <c r="T777" s="56"/>
    </row>
    <row r="778" spans="1:20">
      <c r="A778" s="56"/>
      <c r="B778" s="56"/>
      <c r="C778" s="56"/>
      <c r="D778" s="56"/>
      <c r="E778" s="56"/>
      <c r="F778" s="56"/>
      <c r="G778" s="56"/>
      <c r="H778" s="58"/>
      <c r="I778" s="56"/>
      <c r="J778" s="56"/>
      <c r="K778" s="56"/>
      <c r="L778" s="58"/>
      <c r="M778" s="56"/>
      <c r="N778" s="56"/>
      <c r="O778" s="56"/>
      <c r="P778" s="56"/>
      <c r="Q778" s="56"/>
      <c r="R778" s="56"/>
      <c r="S778" s="56"/>
      <c r="T778" s="56"/>
    </row>
    <row r="779" spans="1:20">
      <c r="A779" s="56"/>
      <c r="B779" s="56"/>
      <c r="C779" s="56"/>
      <c r="D779" s="56"/>
      <c r="E779" s="56"/>
      <c r="F779" s="56"/>
      <c r="G779" s="56"/>
      <c r="H779" s="58"/>
      <c r="I779" s="56"/>
      <c r="J779" s="56"/>
      <c r="K779" s="56"/>
      <c r="L779" s="58"/>
      <c r="M779" s="56"/>
      <c r="N779" s="56"/>
      <c r="O779" s="56"/>
      <c r="P779" s="56"/>
      <c r="Q779" s="56"/>
      <c r="R779" s="56"/>
      <c r="S779" s="56"/>
      <c r="T779" s="56"/>
    </row>
    <row r="780" spans="1:20">
      <c r="A780" s="56"/>
      <c r="B780" s="56"/>
      <c r="C780" s="56"/>
      <c r="D780" s="56"/>
      <c r="E780" s="56"/>
      <c r="F780" s="56"/>
      <c r="G780" s="56"/>
      <c r="H780" s="58"/>
      <c r="I780" s="56"/>
      <c r="J780" s="56"/>
      <c r="K780" s="56"/>
      <c r="L780" s="58"/>
      <c r="M780" s="56"/>
      <c r="N780" s="56"/>
      <c r="O780" s="56"/>
      <c r="P780" s="56"/>
      <c r="Q780" s="56"/>
      <c r="R780" s="56"/>
      <c r="S780" s="56"/>
      <c r="T780" s="56"/>
    </row>
    <row r="781" spans="1:20">
      <c r="A781" s="56"/>
      <c r="B781" s="56"/>
      <c r="C781" s="56"/>
      <c r="D781" s="56"/>
      <c r="E781" s="56"/>
      <c r="F781" s="56"/>
      <c r="G781" s="56"/>
      <c r="H781" s="58"/>
      <c r="I781" s="56"/>
      <c r="J781" s="56"/>
      <c r="K781" s="56"/>
      <c r="L781" s="58"/>
      <c r="M781" s="56"/>
      <c r="N781" s="56"/>
      <c r="O781" s="56"/>
      <c r="P781" s="56"/>
      <c r="Q781" s="56"/>
      <c r="R781" s="56"/>
      <c r="S781" s="56"/>
      <c r="T781" s="56"/>
    </row>
    <row r="782" spans="1:20">
      <c r="A782" s="56"/>
      <c r="B782" s="56"/>
      <c r="C782" s="56"/>
      <c r="D782" s="56"/>
      <c r="E782" s="56"/>
      <c r="F782" s="56"/>
      <c r="G782" s="56"/>
      <c r="H782" s="58"/>
      <c r="I782" s="56"/>
      <c r="J782" s="56"/>
      <c r="K782" s="56"/>
      <c r="L782" s="58"/>
      <c r="M782" s="56"/>
      <c r="N782" s="56"/>
      <c r="O782" s="56"/>
      <c r="P782" s="56"/>
      <c r="Q782" s="56"/>
      <c r="R782" s="56"/>
      <c r="S782" s="56"/>
      <c r="T782" s="56"/>
    </row>
    <row r="783" spans="1:20">
      <c r="A783" s="56"/>
      <c r="B783" s="56"/>
      <c r="C783" s="56"/>
      <c r="D783" s="56"/>
      <c r="E783" s="56"/>
      <c r="F783" s="56"/>
      <c r="G783" s="56"/>
      <c r="H783" s="58"/>
      <c r="I783" s="56"/>
      <c r="J783" s="56"/>
      <c r="K783" s="56"/>
      <c r="L783" s="58"/>
      <c r="M783" s="56"/>
      <c r="N783" s="56"/>
      <c r="O783" s="56"/>
      <c r="P783" s="56"/>
      <c r="Q783" s="56"/>
      <c r="R783" s="56"/>
      <c r="S783" s="56"/>
      <c r="T783" s="56"/>
    </row>
    <row r="784" spans="1:20">
      <c r="A784" s="56"/>
      <c r="B784" s="56"/>
      <c r="C784" s="56"/>
      <c r="D784" s="56"/>
      <c r="E784" s="56"/>
      <c r="F784" s="56"/>
      <c r="G784" s="56"/>
      <c r="H784" s="58"/>
      <c r="I784" s="56"/>
      <c r="J784" s="56"/>
      <c r="K784" s="56"/>
      <c r="L784" s="58"/>
      <c r="M784" s="56"/>
      <c r="N784" s="56"/>
      <c r="O784" s="56"/>
      <c r="P784" s="56"/>
      <c r="Q784" s="56"/>
      <c r="R784" s="56"/>
      <c r="S784" s="56"/>
      <c r="T784" s="56"/>
    </row>
    <row r="785" spans="1:20">
      <c r="A785" s="56"/>
      <c r="B785" s="56"/>
      <c r="C785" s="56"/>
      <c r="D785" s="56"/>
      <c r="E785" s="56"/>
      <c r="F785" s="56"/>
      <c r="G785" s="56"/>
      <c r="H785" s="58"/>
      <c r="I785" s="56"/>
      <c r="J785" s="56"/>
      <c r="K785" s="56"/>
      <c r="L785" s="58"/>
      <c r="M785" s="56"/>
      <c r="N785" s="56"/>
      <c r="O785" s="56"/>
      <c r="P785" s="56"/>
      <c r="Q785" s="56"/>
      <c r="R785" s="56"/>
      <c r="S785" s="56"/>
      <c r="T785" s="56"/>
    </row>
    <row r="786" spans="1:20">
      <c r="A786" s="56"/>
      <c r="B786" s="56"/>
      <c r="C786" s="56"/>
      <c r="D786" s="56"/>
      <c r="E786" s="56"/>
      <c r="F786" s="56"/>
      <c r="G786" s="56"/>
      <c r="H786" s="58"/>
      <c r="I786" s="56"/>
      <c r="J786" s="56"/>
      <c r="K786" s="56"/>
      <c r="L786" s="58"/>
      <c r="M786" s="56"/>
      <c r="N786" s="56"/>
      <c r="O786" s="56"/>
      <c r="P786" s="56"/>
      <c r="Q786" s="56"/>
      <c r="R786" s="56"/>
      <c r="S786" s="56"/>
      <c r="T786" s="56"/>
    </row>
    <row r="787" spans="1:20">
      <c r="A787" s="56"/>
      <c r="B787" s="56"/>
      <c r="C787" s="56"/>
      <c r="D787" s="56"/>
      <c r="E787" s="56"/>
      <c r="F787" s="56"/>
      <c r="G787" s="56"/>
      <c r="H787" s="58"/>
      <c r="I787" s="56"/>
      <c r="J787" s="56"/>
      <c r="K787" s="56"/>
      <c r="L787" s="58"/>
      <c r="M787" s="56"/>
      <c r="N787" s="56"/>
      <c r="O787" s="56"/>
      <c r="P787" s="56"/>
      <c r="Q787" s="56"/>
      <c r="R787" s="56"/>
      <c r="S787" s="56"/>
      <c r="T787" s="56"/>
    </row>
    <row r="788" spans="1:20">
      <c r="A788" s="56"/>
      <c r="B788" s="56"/>
      <c r="C788" s="56"/>
      <c r="D788" s="56"/>
      <c r="E788" s="56"/>
      <c r="F788" s="56"/>
      <c r="G788" s="56"/>
      <c r="H788" s="58"/>
      <c r="I788" s="56"/>
      <c r="J788" s="56"/>
      <c r="K788" s="56"/>
      <c r="L788" s="58"/>
      <c r="M788" s="56"/>
      <c r="N788" s="56"/>
      <c r="O788" s="56"/>
      <c r="P788" s="56"/>
      <c r="Q788" s="56"/>
      <c r="R788" s="56"/>
      <c r="S788" s="56"/>
      <c r="T788" s="56"/>
    </row>
    <row r="789" spans="1:20">
      <c r="A789" s="56"/>
      <c r="B789" s="56"/>
      <c r="C789" s="56"/>
      <c r="D789" s="56"/>
      <c r="E789" s="56"/>
      <c r="F789" s="56"/>
      <c r="G789" s="56"/>
      <c r="H789" s="58"/>
      <c r="I789" s="56"/>
      <c r="J789" s="56"/>
      <c r="K789" s="56"/>
      <c r="L789" s="58"/>
      <c r="M789" s="56"/>
      <c r="N789" s="56"/>
      <c r="O789" s="56"/>
      <c r="P789" s="56"/>
      <c r="Q789" s="56"/>
      <c r="R789" s="56"/>
      <c r="S789" s="56"/>
      <c r="T789" s="56"/>
    </row>
    <row r="790" spans="1:20">
      <c r="A790" s="56"/>
      <c r="B790" s="56"/>
      <c r="C790" s="56"/>
      <c r="D790" s="56"/>
      <c r="E790" s="56"/>
      <c r="F790" s="56"/>
      <c r="G790" s="56"/>
      <c r="H790" s="58"/>
      <c r="I790" s="56"/>
      <c r="J790" s="56"/>
      <c r="K790" s="56"/>
      <c r="L790" s="58"/>
      <c r="M790" s="56"/>
      <c r="N790" s="56"/>
      <c r="O790" s="56"/>
      <c r="P790" s="56"/>
      <c r="Q790" s="56"/>
      <c r="R790" s="56"/>
      <c r="S790" s="56"/>
      <c r="T790" s="56"/>
    </row>
    <row r="791" spans="1:20">
      <c r="A791" s="56"/>
      <c r="B791" s="56"/>
      <c r="C791" s="56"/>
      <c r="D791" s="56"/>
      <c r="E791" s="56"/>
      <c r="F791" s="56"/>
      <c r="G791" s="56"/>
      <c r="H791" s="58"/>
      <c r="I791" s="56"/>
      <c r="J791" s="56"/>
      <c r="K791" s="56"/>
      <c r="L791" s="58"/>
      <c r="M791" s="56"/>
      <c r="N791" s="56"/>
      <c r="O791" s="56"/>
      <c r="P791" s="56"/>
      <c r="Q791" s="56"/>
      <c r="R791" s="56"/>
      <c r="S791" s="56"/>
      <c r="T791" s="56"/>
    </row>
    <row r="792" spans="1:20">
      <c r="A792" s="56"/>
      <c r="B792" s="56"/>
      <c r="C792" s="56"/>
      <c r="D792" s="56"/>
      <c r="E792" s="56"/>
      <c r="F792" s="56"/>
      <c r="G792" s="56"/>
      <c r="H792" s="58"/>
      <c r="I792" s="56"/>
      <c r="J792" s="56"/>
      <c r="K792" s="56"/>
      <c r="L792" s="58"/>
      <c r="M792" s="56"/>
      <c r="N792" s="56"/>
      <c r="O792" s="56"/>
      <c r="P792" s="56"/>
      <c r="Q792" s="56"/>
      <c r="R792" s="56"/>
      <c r="S792" s="56"/>
      <c r="T792" s="56"/>
    </row>
    <row r="793" spans="1:20">
      <c r="A793" s="56"/>
      <c r="B793" s="56"/>
      <c r="C793" s="56"/>
      <c r="D793" s="56"/>
      <c r="E793" s="56"/>
      <c r="F793" s="56"/>
      <c r="G793" s="56"/>
      <c r="H793" s="58"/>
      <c r="I793" s="56"/>
      <c r="J793" s="56"/>
      <c r="K793" s="56"/>
      <c r="L793" s="58"/>
      <c r="M793" s="56"/>
      <c r="N793" s="56"/>
      <c r="O793" s="56"/>
      <c r="P793" s="56"/>
      <c r="Q793" s="56"/>
      <c r="R793" s="56"/>
      <c r="S793" s="56"/>
      <c r="T793" s="56"/>
    </row>
    <row r="794" spans="1:20">
      <c r="A794" s="56"/>
      <c r="B794" s="56"/>
      <c r="C794" s="56"/>
      <c r="D794" s="56"/>
      <c r="E794" s="56"/>
      <c r="F794" s="56"/>
      <c r="G794" s="56"/>
      <c r="H794" s="58"/>
      <c r="I794" s="56"/>
      <c r="J794" s="56"/>
      <c r="K794" s="56"/>
      <c r="L794" s="58"/>
      <c r="M794" s="56"/>
      <c r="N794" s="56"/>
      <c r="O794" s="56"/>
      <c r="P794" s="56"/>
      <c r="Q794" s="56"/>
      <c r="R794" s="56"/>
      <c r="S794" s="56"/>
      <c r="T794" s="56"/>
    </row>
    <row r="795" spans="1:20">
      <c r="A795" s="56"/>
      <c r="B795" s="56"/>
      <c r="C795" s="56"/>
      <c r="D795" s="56"/>
      <c r="E795" s="56"/>
      <c r="F795" s="56"/>
      <c r="G795" s="56"/>
      <c r="H795" s="58"/>
      <c r="I795" s="56"/>
      <c r="J795" s="56"/>
      <c r="K795" s="56"/>
      <c r="L795" s="58"/>
      <c r="M795" s="56"/>
      <c r="N795" s="56"/>
      <c r="O795" s="56"/>
      <c r="P795" s="56"/>
      <c r="Q795" s="56"/>
      <c r="R795" s="56"/>
      <c r="S795" s="56"/>
      <c r="T795" s="56"/>
    </row>
    <row r="796" spans="1:20">
      <c r="A796" s="56"/>
      <c r="B796" s="56"/>
      <c r="C796" s="56"/>
      <c r="D796" s="56"/>
      <c r="E796" s="56"/>
      <c r="F796" s="56"/>
      <c r="G796" s="56"/>
      <c r="H796" s="58"/>
      <c r="I796" s="56"/>
      <c r="J796" s="56"/>
      <c r="K796" s="56"/>
      <c r="L796" s="58"/>
      <c r="M796" s="56"/>
      <c r="N796" s="56"/>
      <c r="O796" s="56"/>
      <c r="P796" s="56"/>
      <c r="Q796" s="56"/>
      <c r="R796" s="56"/>
      <c r="S796" s="56"/>
      <c r="T796" s="56"/>
    </row>
    <row r="797" spans="1:20">
      <c r="A797" s="56"/>
      <c r="B797" s="56"/>
      <c r="C797" s="56"/>
      <c r="D797" s="56"/>
      <c r="E797" s="56"/>
      <c r="F797" s="56"/>
      <c r="G797" s="56"/>
      <c r="H797" s="58"/>
      <c r="I797" s="56"/>
      <c r="J797" s="56"/>
      <c r="K797" s="56"/>
      <c r="L797" s="58"/>
      <c r="M797" s="56"/>
      <c r="N797" s="56"/>
      <c r="O797" s="56"/>
      <c r="P797" s="56"/>
      <c r="Q797" s="56"/>
      <c r="R797" s="56"/>
      <c r="S797" s="56"/>
      <c r="T797" s="56"/>
    </row>
    <row r="798" spans="1:20">
      <c r="A798" s="56"/>
      <c r="B798" s="56"/>
      <c r="C798" s="56"/>
      <c r="D798" s="56"/>
      <c r="E798" s="56"/>
      <c r="F798" s="56"/>
      <c r="G798" s="56"/>
      <c r="H798" s="58"/>
      <c r="I798" s="56"/>
      <c r="J798" s="56"/>
      <c r="K798" s="56"/>
      <c r="L798" s="58"/>
      <c r="M798" s="56"/>
      <c r="N798" s="56"/>
      <c r="O798" s="56"/>
      <c r="P798" s="56"/>
      <c r="Q798" s="56"/>
      <c r="R798" s="56"/>
      <c r="S798" s="56"/>
      <c r="T798" s="56"/>
    </row>
    <row r="799" spans="1:20">
      <c r="A799" s="56"/>
      <c r="B799" s="56"/>
      <c r="C799" s="56"/>
      <c r="D799" s="56"/>
      <c r="E799" s="56"/>
      <c r="F799" s="56"/>
      <c r="G799" s="56"/>
      <c r="H799" s="58"/>
      <c r="I799" s="56"/>
      <c r="J799" s="56"/>
      <c r="K799" s="56"/>
      <c r="L799" s="58"/>
      <c r="M799" s="56"/>
      <c r="N799" s="56"/>
      <c r="O799" s="56"/>
      <c r="P799" s="56"/>
      <c r="Q799" s="56"/>
      <c r="R799" s="56"/>
      <c r="S799" s="56"/>
      <c r="T799" s="56"/>
    </row>
    <row r="800" spans="1:20">
      <c r="A800" s="56"/>
      <c r="B800" s="56"/>
      <c r="C800" s="56"/>
      <c r="D800" s="56"/>
      <c r="E800" s="56"/>
      <c r="F800" s="56"/>
      <c r="G800" s="56"/>
      <c r="H800" s="58"/>
      <c r="I800" s="56"/>
      <c r="J800" s="56"/>
      <c r="K800" s="56"/>
      <c r="L800" s="58"/>
      <c r="M800" s="56"/>
      <c r="N800" s="56"/>
      <c r="O800" s="56"/>
      <c r="P800" s="56"/>
      <c r="Q800" s="56"/>
      <c r="R800" s="56"/>
      <c r="S800" s="56"/>
      <c r="T800" s="56"/>
    </row>
    <row r="801" spans="1:20">
      <c r="A801" s="56"/>
      <c r="B801" s="56"/>
      <c r="C801" s="56"/>
      <c r="D801" s="56"/>
      <c r="E801" s="56"/>
      <c r="F801" s="56"/>
      <c r="G801" s="56"/>
      <c r="H801" s="58"/>
      <c r="I801" s="56"/>
      <c r="J801" s="56"/>
      <c r="K801" s="56"/>
      <c r="L801" s="58"/>
      <c r="M801" s="56"/>
      <c r="N801" s="56"/>
      <c r="O801" s="56"/>
      <c r="P801" s="56"/>
      <c r="Q801" s="56"/>
      <c r="R801" s="56"/>
      <c r="S801" s="56"/>
      <c r="T801" s="56"/>
    </row>
    <row r="802" spans="1:20">
      <c r="A802" s="56"/>
      <c r="B802" s="56"/>
      <c r="C802" s="56"/>
      <c r="D802" s="56"/>
      <c r="E802" s="56"/>
      <c r="F802" s="56"/>
      <c r="G802" s="56"/>
      <c r="H802" s="58"/>
      <c r="I802" s="56"/>
      <c r="J802" s="56"/>
      <c r="K802" s="56"/>
      <c r="L802" s="58"/>
      <c r="M802" s="56"/>
      <c r="N802" s="56"/>
      <c r="O802" s="56"/>
      <c r="P802" s="56"/>
      <c r="Q802" s="56"/>
      <c r="R802" s="56"/>
      <c r="S802" s="56"/>
      <c r="T802" s="56"/>
    </row>
    <row r="803" spans="1:20">
      <c r="A803" s="56"/>
      <c r="B803" s="56"/>
      <c r="C803" s="56"/>
      <c r="D803" s="56"/>
      <c r="E803" s="56"/>
      <c r="F803" s="56"/>
      <c r="G803" s="56"/>
      <c r="H803" s="58"/>
      <c r="I803" s="56"/>
      <c r="J803" s="56"/>
      <c r="K803" s="56"/>
      <c r="L803" s="58"/>
      <c r="M803" s="56"/>
      <c r="N803" s="56"/>
      <c r="O803" s="56"/>
      <c r="P803" s="56"/>
      <c r="Q803" s="56"/>
      <c r="R803" s="56"/>
      <c r="S803" s="56"/>
      <c r="T803" s="56"/>
    </row>
    <row r="804" spans="1:20">
      <c r="A804" s="56"/>
      <c r="B804" s="56"/>
      <c r="C804" s="56"/>
      <c r="D804" s="56"/>
      <c r="E804" s="56"/>
      <c r="F804" s="56"/>
      <c r="G804" s="56"/>
      <c r="H804" s="58"/>
      <c r="I804" s="56"/>
      <c r="J804" s="56"/>
      <c r="K804" s="56"/>
      <c r="L804" s="58"/>
      <c r="M804" s="56"/>
      <c r="N804" s="56"/>
      <c r="O804" s="56"/>
      <c r="P804" s="56"/>
      <c r="Q804" s="56"/>
      <c r="R804" s="56"/>
      <c r="S804" s="56"/>
      <c r="T804" s="56"/>
    </row>
    <row r="805" spans="1:20">
      <c r="A805" s="56"/>
      <c r="B805" s="56"/>
      <c r="C805" s="56"/>
      <c r="D805" s="56"/>
      <c r="E805" s="56"/>
      <c r="F805" s="56"/>
      <c r="G805" s="56"/>
      <c r="H805" s="58"/>
      <c r="I805" s="56"/>
      <c r="J805" s="56"/>
      <c r="K805" s="56"/>
      <c r="L805" s="58"/>
      <c r="M805" s="56"/>
      <c r="N805" s="56"/>
      <c r="O805" s="56"/>
      <c r="P805" s="56"/>
      <c r="Q805" s="56"/>
      <c r="R805" s="56"/>
      <c r="S805" s="56"/>
      <c r="T805" s="56"/>
    </row>
    <row r="806" spans="1:20">
      <c r="A806" s="56"/>
      <c r="B806" s="56"/>
      <c r="C806" s="56"/>
      <c r="D806" s="56"/>
      <c r="E806" s="56"/>
      <c r="F806" s="56"/>
      <c r="G806" s="56"/>
      <c r="H806" s="58"/>
      <c r="I806" s="56"/>
      <c r="J806" s="56"/>
      <c r="K806" s="56"/>
      <c r="L806" s="58"/>
      <c r="M806" s="56"/>
      <c r="N806" s="56"/>
      <c r="O806" s="56"/>
      <c r="P806" s="56"/>
      <c r="Q806" s="56"/>
      <c r="R806" s="56"/>
      <c r="S806" s="56"/>
      <c r="T806" s="56"/>
    </row>
    <row r="807" spans="1:20">
      <c r="A807" s="56"/>
      <c r="B807" s="56"/>
      <c r="C807" s="56"/>
      <c r="D807" s="56"/>
      <c r="E807" s="56"/>
      <c r="F807" s="56"/>
      <c r="G807" s="56"/>
      <c r="H807" s="58"/>
      <c r="I807" s="56"/>
      <c r="J807" s="56"/>
      <c r="K807" s="56"/>
      <c r="L807" s="58"/>
      <c r="M807" s="56"/>
      <c r="N807" s="56"/>
      <c r="O807" s="56"/>
      <c r="P807" s="56"/>
      <c r="Q807" s="56"/>
      <c r="R807" s="56"/>
      <c r="S807" s="56"/>
      <c r="T807" s="56"/>
    </row>
    <row r="808" spans="1:20">
      <c r="A808" s="56"/>
      <c r="B808" s="56"/>
      <c r="C808" s="56"/>
      <c r="D808" s="56"/>
      <c r="E808" s="56"/>
      <c r="F808" s="56"/>
      <c r="G808" s="56"/>
      <c r="H808" s="58"/>
      <c r="I808" s="56"/>
      <c r="J808" s="56"/>
      <c r="K808" s="56"/>
      <c r="L808" s="58"/>
      <c r="M808" s="56"/>
      <c r="N808" s="56"/>
      <c r="O808" s="56"/>
      <c r="P808" s="56"/>
      <c r="Q808" s="56"/>
      <c r="R808" s="56"/>
      <c r="S808" s="56"/>
      <c r="T808" s="56"/>
    </row>
    <row r="809" spans="1:20">
      <c r="A809" s="56"/>
      <c r="B809" s="56"/>
      <c r="C809" s="56"/>
      <c r="D809" s="56"/>
      <c r="E809" s="56"/>
      <c r="F809" s="56"/>
      <c r="G809" s="56"/>
      <c r="H809" s="58"/>
      <c r="I809" s="56"/>
      <c r="J809" s="56"/>
      <c r="K809" s="56"/>
      <c r="L809" s="58"/>
      <c r="M809" s="56"/>
      <c r="N809" s="56"/>
      <c r="O809" s="56"/>
      <c r="P809" s="56"/>
      <c r="Q809" s="56"/>
      <c r="R809" s="56"/>
      <c r="S809" s="56"/>
      <c r="T809" s="56"/>
    </row>
    <row r="810" spans="1:20">
      <c r="A810" s="56"/>
      <c r="B810" s="56"/>
      <c r="C810" s="56"/>
      <c r="D810" s="56"/>
      <c r="E810" s="56"/>
      <c r="F810" s="56"/>
      <c r="G810" s="56"/>
      <c r="H810" s="58"/>
      <c r="I810" s="56"/>
      <c r="J810" s="56"/>
      <c r="K810" s="56"/>
      <c r="L810" s="58"/>
      <c r="M810" s="56"/>
      <c r="N810" s="56"/>
      <c r="O810" s="56"/>
      <c r="P810" s="56"/>
      <c r="Q810" s="56"/>
      <c r="R810" s="56"/>
      <c r="S810" s="56"/>
      <c r="T810" s="56"/>
    </row>
    <row r="811" spans="1:20">
      <c r="A811" s="56"/>
      <c r="B811" s="56"/>
      <c r="C811" s="56"/>
      <c r="D811" s="56"/>
      <c r="E811" s="56"/>
      <c r="F811" s="56"/>
      <c r="G811" s="56"/>
      <c r="H811" s="58"/>
      <c r="I811" s="56"/>
      <c r="J811" s="56"/>
      <c r="K811" s="56"/>
      <c r="L811" s="58"/>
      <c r="M811" s="56"/>
      <c r="N811" s="56"/>
      <c r="O811" s="56"/>
      <c r="P811" s="56"/>
      <c r="Q811" s="56"/>
      <c r="R811" s="56"/>
      <c r="S811" s="56"/>
      <c r="T811" s="56"/>
    </row>
    <row r="812" spans="1:20">
      <c r="A812" s="56"/>
      <c r="B812" s="56"/>
      <c r="C812" s="56"/>
      <c r="D812" s="56"/>
      <c r="E812" s="56"/>
      <c r="F812" s="56"/>
      <c r="G812" s="56"/>
      <c r="H812" s="58"/>
      <c r="I812" s="56"/>
      <c r="J812" s="56"/>
      <c r="K812" s="56"/>
      <c r="L812" s="58"/>
      <c r="M812" s="56"/>
      <c r="N812" s="56"/>
      <c r="O812" s="56"/>
      <c r="P812" s="56"/>
      <c r="Q812" s="56"/>
      <c r="R812" s="56"/>
      <c r="S812" s="56"/>
      <c r="T812" s="56"/>
    </row>
    <row r="813" spans="1:20">
      <c r="A813" s="56"/>
      <c r="B813" s="56"/>
      <c r="C813" s="56"/>
      <c r="D813" s="56"/>
      <c r="E813" s="56"/>
      <c r="F813" s="56"/>
      <c r="G813" s="56"/>
      <c r="H813" s="58"/>
      <c r="I813" s="56"/>
      <c r="J813" s="56"/>
      <c r="K813" s="56"/>
      <c r="L813" s="58"/>
      <c r="M813" s="56"/>
      <c r="N813" s="56"/>
      <c r="O813" s="56"/>
      <c r="P813" s="56"/>
      <c r="Q813" s="56"/>
      <c r="R813" s="56"/>
      <c r="S813" s="56"/>
      <c r="T813" s="56"/>
    </row>
    <row r="814" spans="1:20">
      <c r="A814" s="56"/>
      <c r="B814" s="56"/>
      <c r="C814" s="56"/>
      <c r="D814" s="56"/>
      <c r="E814" s="56"/>
      <c r="F814" s="56"/>
      <c r="G814" s="56"/>
      <c r="H814" s="58"/>
      <c r="I814" s="56"/>
      <c r="J814" s="56"/>
      <c r="K814" s="56"/>
      <c r="L814" s="58"/>
      <c r="M814" s="56"/>
      <c r="N814" s="56"/>
      <c r="O814" s="56"/>
      <c r="P814" s="56"/>
      <c r="Q814" s="56"/>
      <c r="R814" s="56"/>
      <c r="S814" s="56"/>
      <c r="T814" s="56"/>
    </row>
    <row r="815" spans="1:20">
      <c r="A815" s="56"/>
      <c r="B815" s="56"/>
      <c r="C815" s="56"/>
      <c r="D815" s="56"/>
      <c r="E815" s="56"/>
      <c r="F815" s="56"/>
      <c r="G815" s="56"/>
      <c r="H815" s="58"/>
      <c r="I815" s="56"/>
      <c r="J815" s="56"/>
      <c r="K815" s="56"/>
      <c r="L815" s="58"/>
      <c r="M815" s="56"/>
      <c r="N815" s="56"/>
      <c r="O815" s="56"/>
      <c r="P815" s="56"/>
      <c r="Q815" s="56"/>
      <c r="R815" s="56"/>
      <c r="S815" s="56"/>
      <c r="T815" s="56"/>
    </row>
    <row r="816" spans="1:20">
      <c r="A816" s="56"/>
      <c r="B816" s="56"/>
      <c r="C816" s="56"/>
      <c r="D816" s="56"/>
      <c r="E816" s="56"/>
      <c r="F816" s="56"/>
      <c r="G816" s="56"/>
      <c r="H816" s="58"/>
      <c r="I816" s="56"/>
      <c r="J816" s="56"/>
      <c r="K816" s="56"/>
      <c r="L816" s="58"/>
      <c r="M816" s="56"/>
      <c r="N816" s="56"/>
      <c r="O816" s="56"/>
      <c r="P816" s="56"/>
      <c r="Q816" s="56"/>
      <c r="R816" s="56"/>
      <c r="S816" s="56"/>
      <c r="T816" s="56"/>
    </row>
    <row r="817" spans="1:20">
      <c r="A817" s="56"/>
      <c r="B817" s="56"/>
      <c r="C817" s="56"/>
      <c r="D817" s="56"/>
      <c r="E817" s="56"/>
      <c r="F817" s="56"/>
      <c r="G817" s="56"/>
      <c r="H817" s="58"/>
      <c r="I817" s="56"/>
      <c r="J817" s="56"/>
      <c r="K817" s="56"/>
      <c r="L817" s="58"/>
      <c r="M817" s="56"/>
      <c r="N817" s="56"/>
      <c r="O817" s="56"/>
      <c r="P817" s="56"/>
      <c r="Q817" s="56"/>
      <c r="R817" s="56"/>
      <c r="S817" s="56"/>
      <c r="T817" s="56"/>
    </row>
    <row r="818" spans="1:20">
      <c r="A818" s="56"/>
      <c r="B818" s="56"/>
      <c r="C818" s="56"/>
      <c r="D818" s="56"/>
      <c r="E818" s="56"/>
      <c r="F818" s="56"/>
      <c r="G818" s="56"/>
      <c r="H818" s="58"/>
      <c r="I818" s="56"/>
      <c r="J818" s="56"/>
      <c r="K818" s="56"/>
      <c r="L818" s="58"/>
      <c r="M818" s="56"/>
      <c r="N818" s="56"/>
      <c r="O818" s="56"/>
      <c r="P818" s="56"/>
      <c r="Q818" s="56"/>
      <c r="R818" s="56"/>
      <c r="S818" s="56"/>
      <c r="T818" s="56"/>
    </row>
    <row r="819" spans="1:20">
      <c r="A819" s="56"/>
      <c r="B819" s="56"/>
      <c r="C819" s="56"/>
      <c r="D819" s="56"/>
      <c r="E819" s="56"/>
      <c r="F819" s="56"/>
      <c r="G819" s="56"/>
      <c r="H819" s="58"/>
      <c r="I819" s="56"/>
      <c r="J819" s="56"/>
      <c r="K819" s="56"/>
      <c r="L819" s="58"/>
      <c r="M819" s="56"/>
      <c r="N819" s="56"/>
      <c r="O819" s="56"/>
      <c r="P819" s="56"/>
      <c r="Q819" s="56"/>
      <c r="R819" s="56"/>
      <c r="S819" s="56"/>
      <c r="T819" s="56"/>
    </row>
    <row r="820" spans="1:20">
      <c r="A820" s="56"/>
      <c r="B820" s="56"/>
      <c r="C820" s="56"/>
      <c r="D820" s="56"/>
      <c r="E820" s="56"/>
      <c r="F820" s="56"/>
      <c r="G820" s="56"/>
      <c r="H820" s="58"/>
      <c r="I820" s="56"/>
      <c r="J820" s="56"/>
      <c r="K820" s="56"/>
      <c r="L820" s="58"/>
      <c r="M820" s="56"/>
      <c r="N820" s="56"/>
      <c r="O820" s="56"/>
      <c r="P820" s="56"/>
      <c r="Q820" s="56"/>
      <c r="R820" s="56"/>
      <c r="S820" s="56"/>
      <c r="T820" s="56"/>
    </row>
    <row r="821" spans="1:20">
      <c r="A821" s="56"/>
      <c r="B821" s="56"/>
      <c r="C821" s="56"/>
      <c r="D821" s="56"/>
      <c r="E821" s="56"/>
      <c r="F821" s="56"/>
      <c r="G821" s="56"/>
      <c r="H821" s="58"/>
      <c r="I821" s="56"/>
      <c r="J821" s="56"/>
      <c r="K821" s="56"/>
      <c r="L821" s="58"/>
      <c r="M821" s="56"/>
      <c r="N821" s="56"/>
      <c r="O821" s="56"/>
      <c r="P821" s="56"/>
      <c r="Q821" s="56"/>
      <c r="R821" s="56"/>
      <c r="S821" s="56"/>
      <c r="T821" s="56"/>
    </row>
    <row r="822" spans="1:20">
      <c r="A822" s="56"/>
      <c r="B822" s="56"/>
      <c r="C822" s="56"/>
      <c r="D822" s="56"/>
      <c r="E822" s="56"/>
      <c r="F822" s="56"/>
      <c r="G822" s="56"/>
      <c r="H822" s="58"/>
      <c r="I822" s="56"/>
      <c r="J822" s="56"/>
      <c r="K822" s="56"/>
      <c r="L822" s="58"/>
      <c r="M822" s="56"/>
      <c r="N822" s="56"/>
      <c r="O822" s="56"/>
      <c r="P822" s="56"/>
      <c r="Q822" s="56"/>
      <c r="R822" s="56"/>
      <c r="S822" s="56"/>
      <c r="T822" s="56"/>
    </row>
    <row r="823" spans="1:20">
      <c r="A823" s="56"/>
      <c r="B823" s="56"/>
      <c r="C823" s="56"/>
      <c r="D823" s="56"/>
      <c r="E823" s="56"/>
      <c r="F823" s="56"/>
      <c r="G823" s="56"/>
      <c r="H823" s="58"/>
      <c r="I823" s="56"/>
      <c r="J823" s="56"/>
      <c r="K823" s="56"/>
      <c r="L823" s="58"/>
      <c r="M823" s="56"/>
      <c r="N823" s="56"/>
      <c r="O823" s="56"/>
      <c r="P823" s="56"/>
      <c r="Q823" s="56"/>
      <c r="R823" s="56"/>
      <c r="S823" s="56"/>
      <c r="T823" s="56"/>
    </row>
    <row r="824" spans="1:20">
      <c r="A824" s="56"/>
      <c r="B824" s="56"/>
      <c r="C824" s="56"/>
      <c r="D824" s="56"/>
      <c r="E824" s="56"/>
      <c r="F824" s="56"/>
      <c r="G824" s="56"/>
      <c r="H824" s="58"/>
      <c r="I824" s="56"/>
      <c r="J824" s="56"/>
      <c r="K824" s="56"/>
      <c r="L824" s="58"/>
      <c r="M824" s="56"/>
      <c r="N824" s="56"/>
      <c r="O824" s="56"/>
      <c r="P824" s="56"/>
      <c r="Q824" s="56"/>
      <c r="R824" s="56"/>
      <c r="S824" s="56"/>
      <c r="T824" s="56"/>
    </row>
    <row r="825" spans="1:20">
      <c r="A825" s="56"/>
      <c r="B825" s="56"/>
      <c r="C825" s="56"/>
      <c r="D825" s="56"/>
      <c r="E825" s="56"/>
      <c r="F825" s="56"/>
      <c r="G825" s="56"/>
      <c r="H825" s="58"/>
      <c r="I825" s="56"/>
      <c r="J825" s="56"/>
      <c r="K825" s="56"/>
      <c r="L825" s="58"/>
      <c r="M825" s="56"/>
      <c r="N825" s="56"/>
      <c r="O825" s="56"/>
      <c r="P825" s="56"/>
      <c r="Q825" s="56"/>
      <c r="R825" s="56"/>
      <c r="S825" s="56"/>
      <c r="T825" s="56"/>
    </row>
    <row r="826" spans="1:20">
      <c r="A826" s="56"/>
      <c r="B826" s="56"/>
      <c r="C826" s="56"/>
      <c r="D826" s="56"/>
      <c r="E826" s="56"/>
      <c r="F826" s="56"/>
      <c r="G826" s="56"/>
      <c r="H826" s="58"/>
      <c r="I826" s="56"/>
      <c r="J826" s="56"/>
      <c r="K826" s="56"/>
      <c r="L826" s="58"/>
      <c r="M826" s="56"/>
      <c r="N826" s="56"/>
      <c r="O826" s="56"/>
      <c r="P826" s="56"/>
      <c r="Q826" s="56"/>
      <c r="R826" s="56"/>
      <c r="S826" s="56"/>
      <c r="T826" s="56"/>
    </row>
    <row r="827" spans="1:20">
      <c r="A827" s="56"/>
      <c r="B827" s="56"/>
      <c r="C827" s="56"/>
      <c r="D827" s="56"/>
      <c r="E827" s="56"/>
      <c r="F827" s="56"/>
      <c r="G827" s="56"/>
      <c r="H827" s="58"/>
      <c r="I827" s="56"/>
      <c r="J827" s="56"/>
      <c r="K827" s="56"/>
      <c r="L827" s="58"/>
      <c r="M827" s="56"/>
      <c r="N827" s="56"/>
      <c r="O827" s="56"/>
      <c r="P827" s="56"/>
      <c r="Q827" s="56"/>
      <c r="R827" s="56"/>
      <c r="S827" s="56"/>
      <c r="T827" s="56"/>
    </row>
    <row r="828" spans="1:20">
      <c r="A828" s="56"/>
      <c r="B828" s="56"/>
      <c r="C828" s="56"/>
      <c r="D828" s="56"/>
      <c r="E828" s="56"/>
      <c r="F828" s="56"/>
      <c r="G828" s="56"/>
      <c r="H828" s="58"/>
      <c r="I828" s="56"/>
      <c r="J828" s="56"/>
      <c r="K828" s="56"/>
      <c r="L828" s="58"/>
      <c r="M828" s="56"/>
      <c r="N828" s="56"/>
      <c r="O828" s="56"/>
      <c r="P828" s="56"/>
      <c r="Q828" s="56"/>
      <c r="R828" s="56"/>
      <c r="S828" s="56"/>
      <c r="T828" s="56"/>
    </row>
    <row r="829" spans="1:20">
      <c r="A829" s="56"/>
      <c r="B829" s="56"/>
      <c r="C829" s="56"/>
      <c r="D829" s="56"/>
      <c r="E829" s="56"/>
      <c r="F829" s="56"/>
      <c r="G829" s="56"/>
      <c r="H829" s="58"/>
      <c r="I829" s="56"/>
      <c r="J829" s="56"/>
      <c r="K829" s="56"/>
      <c r="L829" s="58"/>
      <c r="M829" s="56"/>
      <c r="N829" s="56"/>
      <c r="O829" s="56"/>
      <c r="P829" s="56"/>
      <c r="Q829" s="56"/>
      <c r="R829" s="56"/>
      <c r="S829" s="56"/>
      <c r="T829" s="56"/>
    </row>
    <row r="830" spans="1:20">
      <c r="A830" s="56"/>
      <c r="B830" s="56"/>
      <c r="C830" s="56"/>
      <c r="D830" s="56"/>
      <c r="E830" s="56"/>
      <c r="F830" s="56"/>
      <c r="G830" s="56"/>
      <c r="H830" s="58"/>
      <c r="I830" s="56"/>
      <c r="J830" s="56"/>
      <c r="K830" s="56"/>
      <c r="L830" s="58"/>
      <c r="M830" s="56"/>
      <c r="N830" s="56"/>
      <c r="O830" s="56"/>
      <c r="P830" s="56"/>
      <c r="Q830" s="56"/>
      <c r="R830" s="56"/>
      <c r="S830" s="56"/>
      <c r="T830" s="56"/>
    </row>
    <row r="831" spans="1:20">
      <c r="A831" s="56"/>
      <c r="B831" s="56"/>
      <c r="C831" s="56"/>
      <c r="D831" s="56"/>
      <c r="E831" s="56"/>
      <c r="F831" s="56"/>
      <c r="G831" s="56"/>
      <c r="H831" s="58"/>
      <c r="I831" s="56"/>
      <c r="J831" s="56"/>
      <c r="K831" s="56"/>
      <c r="L831" s="58"/>
      <c r="M831" s="56"/>
      <c r="N831" s="56"/>
      <c r="O831" s="56"/>
      <c r="P831" s="56"/>
      <c r="Q831" s="56"/>
      <c r="R831" s="56"/>
      <c r="S831" s="56"/>
      <c r="T831" s="56"/>
    </row>
    <row r="832" spans="1:20">
      <c r="A832" s="56"/>
      <c r="B832" s="56"/>
      <c r="C832" s="56"/>
      <c r="D832" s="56"/>
      <c r="E832" s="56"/>
      <c r="F832" s="56"/>
      <c r="G832" s="56"/>
      <c r="H832" s="58"/>
      <c r="I832" s="56"/>
      <c r="J832" s="56"/>
      <c r="K832" s="56"/>
      <c r="L832" s="58"/>
      <c r="M832" s="56"/>
      <c r="N832" s="56"/>
      <c r="O832" s="56"/>
      <c r="P832" s="56"/>
      <c r="Q832" s="56"/>
      <c r="R832" s="56"/>
      <c r="S832" s="56"/>
      <c r="T832" s="56"/>
    </row>
    <row r="833" spans="1:20">
      <c r="A833" s="56"/>
      <c r="B833" s="56"/>
      <c r="C833" s="56"/>
      <c r="D833" s="56"/>
      <c r="E833" s="56"/>
      <c r="F833" s="56"/>
      <c r="G833" s="56"/>
      <c r="H833" s="58"/>
      <c r="I833" s="56"/>
      <c r="J833" s="56"/>
      <c r="K833" s="56"/>
      <c r="L833" s="58"/>
      <c r="M833" s="56"/>
      <c r="N833" s="56"/>
      <c r="O833" s="56"/>
      <c r="P833" s="56"/>
      <c r="Q833" s="56"/>
      <c r="R833" s="56"/>
      <c r="S833" s="56"/>
      <c r="T833" s="56"/>
    </row>
    <row r="834" spans="1:20">
      <c r="A834" s="56"/>
      <c r="B834" s="56"/>
      <c r="C834" s="56"/>
      <c r="D834" s="56"/>
      <c r="E834" s="56"/>
      <c r="F834" s="56"/>
      <c r="G834" s="56"/>
      <c r="H834" s="58"/>
      <c r="I834" s="56"/>
      <c r="J834" s="56"/>
      <c r="K834" s="56"/>
      <c r="L834" s="58"/>
      <c r="M834" s="56"/>
      <c r="N834" s="56"/>
      <c r="O834" s="56"/>
      <c r="P834" s="56"/>
      <c r="Q834" s="56"/>
      <c r="R834" s="56"/>
      <c r="S834" s="56"/>
      <c r="T834" s="56"/>
    </row>
    <row r="835" spans="1:20">
      <c r="A835" s="56"/>
      <c r="B835" s="56"/>
      <c r="C835" s="56"/>
      <c r="D835" s="56"/>
      <c r="E835" s="56"/>
      <c r="F835" s="56"/>
      <c r="G835" s="56"/>
      <c r="H835" s="58"/>
      <c r="I835" s="56"/>
      <c r="J835" s="56"/>
      <c r="K835" s="56"/>
      <c r="L835" s="58"/>
      <c r="M835" s="56"/>
      <c r="N835" s="56"/>
      <c r="O835" s="56"/>
      <c r="P835" s="56"/>
      <c r="Q835" s="56"/>
      <c r="R835" s="56"/>
      <c r="S835" s="56"/>
      <c r="T835" s="56"/>
    </row>
    <row r="836" spans="1:20">
      <c r="A836" s="56"/>
      <c r="B836" s="56"/>
      <c r="C836" s="56"/>
      <c r="D836" s="56"/>
      <c r="E836" s="56"/>
      <c r="F836" s="56"/>
      <c r="G836" s="56"/>
      <c r="H836" s="58"/>
      <c r="I836" s="56"/>
      <c r="J836" s="56"/>
      <c r="K836" s="56"/>
      <c r="L836" s="58"/>
      <c r="M836" s="56"/>
      <c r="N836" s="56"/>
      <c r="O836" s="56"/>
      <c r="P836" s="56"/>
      <c r="Q836" s="56"/>
      <c r="R836" s="56"/>
      <c r="S836" s="56"/>
      <c r="T836" s="56"/>
    </row>
    <row r="837" spans="1:20">
      <c r="A837" s="56"/>
      <c r="B837" s="56"/>
      <c r="C837" s="56"/>
      <c r="D837" s="56"/>
      <c r="E837" s="56"/>
      <c r="F837" s="56"/>
      <c r="G837" s="56"/>
      <c r="H837" s="58"/>
      <c r="I837" s="56"/>
      <c r="J837" s="56"/>
      <c r="K837" s="56"/>
      <c r="L837" s="58"/>
      <c r="M837" s="56"/>
      <c r="N837" s="56"/>
      <c r="O837" s="56"/>
      <c r="P837" s="56"/>
      <c r="Q837" s="56"/>
      <c r="R837" s="56"/>
      <c r="S837" s="56"/>
      <c r="T837" s="56"/>
    </row>
    <row r="838" spans="1:20">
      <c r="A838" s="56"/>
      <c r="B838" s="56"/>
      <c r="C838" s="56"/>
      <c r="D838" s="56"/>
      <c r="E838" s="56"/>
      <c r="F838" s="56"/>
      <c r="G838" s="56"/>
      <c r="H838" s="58"/>
      <c r="I838" s="56"/>
      <c r="J838" s="56"/>
      <c r="K838" s="56"/>
      <c r="L838" s="58"/>
      <c r="M838" s="56"/>
      <c r="N838" s="56"/>
      <c r="O838" s="56"/>
      <c r="P838" s="56"/>
      <c r="Q838" s="56"/>
      <c r="R838" s="56"/>
      <c r="S838" s="56"/>
      <c r="T838" s="56"/>
    </row>
    <row r="839" spans="1:20">
      <c r="A839" s="56"/>
      <c r="B839" s="56"/>
      <c r="C839" s="56"/>
      <c r="D839" s="56"/>
      <c r="E839" s="56"/>
      <c r="F839" s="56"/>
      <c r="G839" s="56"/>
      <c r="H839" s="58"/>
      <c r="I839" s="56"/>
      <c r="J839" s="56"/>
      <c r="K839" s="56"/>
      <c r="L839" s="58"/>
      <c r="M839" s="56"/>
      <c r="N839" s="56"/>
      <c r="O839" s="56"/>
      <c r="P839" s="56"/>
      <c r="Q839" s="56"/>
      <c r="R839" s="56"/>
      <c r="S839" s="56"/>
      <c r="T839" s="56"/>
    </row>
    <row r="840" spans="1:20">
      <c r="A840" s="56"/>
      <c r="B840" s="56"/>
      <c r="C840" s="56"/>
      <c r="D840" s="56"/>
      <c r="E840" s="56"/>
      <c r="F840" s="56"/>
      <c r="G840" s="56"/>
      <c r="H840" s="58"/>
      <c r="I840" s="56"/>
      <c r="J840" s="56"/>
      <c r="K840" s="56"/>
      <c r="L840" s="58"/>
      <c r="M840" s="56"/>
      <c r="N840" s="56"/>
      <c r="O840" s="56"/>
      <c r="P840" s="56"/>
      <c r="Q840" s="56"/>
      <c r="R840" s="56"/>
      <c r="S840" s="56"/>
      <c r="T840" s="56"/>
    </row>
    <row r="841" spans="1:20">
      <c r="A841" s="56"/>
      <c r="B841" s="56"/>
      <c r="C841" s="56"/>
      <c r="D841" s="56"/>
      <c r="E841" s="56"/>
      <c r="F841" s="56"/>
      <c r="G841" s="56"/>
      <c r="H841" s="58"/>
      <c r="I841" s="56"/>
      <c r="J841" s="56"/>
      <c r="K841" s="56"/>
      <c r="L841" s="58"/>
      <c r="M841" s="56"/>
      <c r="N841" s="56"/>
      <c r="O841" s="56"/>
      <c r="P841" s="56"/>
      <c r="Q841" s="56"/>
      <c r="R841" s="56"/>
      <c r="S841" s="56"/>
      <c r="T841" s="56"/>
    </row>
    <row r="842" spans="1:20">
      <c r="A842" s="56"/>
      <c r="B842" s="56"/>
      <c r="C842" s="56"/>
      <c r="D842" s="56"/>
      <c r="E842" s="56"/>
      <c r="F842" s="56"/>
      <c r="G842" s="56"/>
      <c r="H842" s="58"/>
      <c r="I842" s="56"/>
      <c r="J842" s="56"/>
      <c r="K842" s="56"/>
      <c r="L842" s="58"/>
      <c r="M842" s="56"/>
      <c r="N842" s="56"/>
      <c r="O842" s="56"/>
      <c r="P842" s="56"/>
      <c r="Q842" s="56"/>
      <c r="R842" s="56"/>
      <c r="S842" s="56"/>
      <c r="T842" s="56"/>
    </row>
    <row r="843" spans="1:20">
      <c r="A843" s="56"/>
      <c r="B843" s="56"/>
      <c r="C843" s="56"/>
      <c r="D843" s="56"/>
      <c r="E843" s="56"/>
      <c r="F843" s="56"/>
      <c r="G843" s="56"/>
      <c r="H843" s="58"/>
      <c r="I843" s="56"/>
      <c r="J843" s="56"/>
      <c r="K843" s="56"/>
      <c r="L843" s="58"/>
      <c r="M843" s="56"/>
      <c r="N843" s="56"/>
      <c r="O843" s="56"/>
      <c r="P843" s="56"/>
      <c r="Q843" s="56"/>
      <c r="R843" s="56"/>
      <c r="S843" s="56"/>
      <c r="T843" s="56"/>
    </row>
    <row r="844" spans="1:20">
      <c r="A844" s="56"/>
      <c r="B844" s="56"/>
      <c r="C844" s="56"/>
      <c r="D844" s="56"/>
      <c r="E844" s="56"/>
      <c r="F844" s="56"/>
      <c r="G844" s="56"/>
      <c r="H844" s="58"/>
      <c r="I844" s="56"/>
      <c r="J844" s="56"/>
      <c r="K844" s="56"/>
      <c r="L844" s="58"/>
      <c r="M844" s="56"/>
      <c r="N844" s="56"/>
      <c r="O844" s="56"/>
      <c r="P844" s="56"/>
      <c r="Q844" s="56"/>
      <c r="R844" s="56"/>
      <c r="S844" s="56"/>
      <c r="T844" s="56"/>
    </row>
    <row r="845" spans="1:20">
      <c r="A845" s="56"/>
      <c r="B845" s="56"/>
      <c r="C845" s="56"/>
      <c r="D845" s="56"/>
      <c r="E845" s="56"/>
      <c r="F845" s="56"/>
      <c r="G845" s="56"/>
      <c r="H845" s="58"/>
      <c r="I845" s="56"/>
      <c r="J845" s="56"/>
      <c r="K845" s="56"/>
      <c r="L845" s="58"/>
      <c r="M845" s="56"/>
      <c r="N845" s="56"/>
      <c r="O845" s="56"/>
      <c r="P845" s="56"/>
      <c r="Q845" s="56"/>
      <c r="R845" s="56"/>
      <c r="S845" s="56"/>
      <c r="T845" s="56"/>
    </row>
    <row r="846" spans="1:20">
      <c r="A846" s="56"/>
      <c r="B846" s="56"/>
      <c r="C846" s="56"/>
      <c r="D846" s="56"/>
      <c r="E846" s="56"/>
      <c r="F846" s="56"/>
      <c r="G846" s="56"/>
      <c r="H846" s="58"/>
      <c r="I846" s="56"/>
      <c r="J846" s="56"/>
      <c r="K846" s="56"/>
      <c r="L846" s="58"/>
      <c r="M846" s="56"/>
      <c r="N846" s="56"/>
      <c r="O846" s="56"/>
      <c r="P846" s="56"/>
      <c r="Q846" s="56"/>
      <c r="R846" s="56"/>
      <c r="S846" s="56"/>
      <c r="T846" s="56"/>
    </row>
    <row r="847" spans="1:20">
      <c r="A847" s="56"/>
      <c r="B847" s="56"/>
      <c r="C847" s="56"/>
      <c r="D847" s="56"/>
      <c r="E847" s="56"/>
      <c r="F847" s="56"/>
      <c r="G847" s="56"/>
      <c r="H847" s="58"/>
      <c r="I847" s="56"/>
      <c r="J847" s="56"/>
      <c r="K847" s="56"/>
      <c r="L847" s="58"/>
      <c r="M847" s="56"/>
      <c r="N847" s="56"/>
      <c r="O847" s="56"/>
      <c r="P847" s="56"/>
      <c r="Q847" s="56"/>
      <c r="R847" s="56"/>
      <c r="S847" s="56"/>
      <c r="T847" s="56"/>
    </row>
    <row r="848" spans="1:20">
      <c r="A848" s="56"/>
      <c r="B848" s="56"/>
      <c r="C848" s="56"/>
      <c r="D848" s="56"/>
      <c r="E848" s="56"/>
      <c r="F848" s="56"/>
      <c r="G848" s="56"/>
      <c r="H848" s="58"/>
      <c r="I848" s="56"/>
      <c r="J848" s="56"/>
      <c r="K848" s="56"/>
      <c r="L848" s="58"/>
      <c r="M848" s="56"/>
      <c r="N848" s="56"/>
      <c r="O848" s="56"/>
      <c r="P848" s="56"/>
      <c r="Q848" s="56"/>
      <c r="R848" s="56"/>
      <c r="S848" s="56"/>
      <c r="T848" s="56"/>
    </row>
    <row r="849" spans="1:20">
      <c r="A849" s="56"/>
      <c r="B849" s="56"/>
      <c r="C849" s="56"/>
      <c r="D849" s="56"/>
      <c r="E849" s="56"/>
      <c r="F849" s="56"/>
      <c r="G849" s="56"/>
      <c r="H849" s="58"/>
      <c r="I849" s="56"/>
      <c r="J849" s="56"/>
      <c r="K849" s="56"/>
      <c r="L849" s="58"/>
      <c r="M849" s="56"/>
      <c r="N849" s="56"/>
      <c r="O849" s="56"/>
      <c r="P849" s="56"/>
      <c r="Q849" s="56"/>
      <c r="R849" s="56"/>
      <c r="S849" s="56"/>
      <c r="T849" s="56"/>
    </row>
    <row r="850" spans="1:20">
      <c r="A850" s="56"/>
      <c r="B850" s="56"/>
      <c r="C850" s="56"/>
      <c r="D850" s="56"/>
      <c r="E850" s="56"/>
      <c r="F850" s="56"/>
      <c r="G850" s="56"/>
      <c r="H850" s="58"/>
      <c r="I850" s="56"/>
      <c r="J850" s="56"/>
      <c r="K850" s="56"/>
      <c r="L850" s="58"/>
      <c r="M850" s="56"/>
      <c r="N850" s="56"/>
      <c r="O850" s="56"/>
      <c r="P850" s="56"/>
      <c r="Q850" s="56"/>
      <c r="R850" s="56"/>
      <c r="S850" s="56"/>
      <c r="T850" s="56"/>
    </row>
    <row r="851" spans="1:20">
      <c r="A851" s="56"/>
      <c r="B851" s="56"/>
      <c r="C851" s="56"/>
      <c r="D851" s="56"/>
      <c r="E851" s="56"/>
      <c r="F851" s="56"/>
      <c r="G851" s="56"/>
      <c r="H851" s="58"/>
      <c r="I851" s="56"/>
      <c r="J851" s="56"/>
      <c r="K851" s="56"/>
      <c r="L851" s="58"/>
      <c r="M851" s="56"/>
      <c r="N851" s="56"/>
      <c r="O851" s="56"/>
      <c r="P851" s="56"/>
      <c r="Q851" s="56"/>
      <c r="R851" s="56"/>
      <c r="S851" s="56"/>
      <c r="T851" s="56"/>
    </row>
    <row r="852" spans="1:20">
      <c r="A852" s="56"/>
      <c r="B852" s="56"/>
      <c r="C852" s="56"/>
      <c r="D852" s="56"/>
      <c r="E852" s="56"/>
      <c r="F852" s="56"/>
      <c r="G852" s="56"/>
      <c r="H852" s="58"/>
      <c r="I852" s="56"/>
      <c r="J852" s="56"/>
      <c r="K852" s="56"/>
      <c r="L852" s="58"/>
      <c r="M852" s="56"/>
      <c r="N852" s="56"/>
      <c r="O852" s="56"/>
      <c r="P852" s="56"/>
      <c r="Q852" s="56"/>
      <c r="R852" s="56"/>
      <c r="S852" s="56"/>
      <c r="T852" s="56"/>
    </row>
    <row r="853" spans="1:20">
      <c r="A853" s="56"/>
      <c r="B853" s="56"/>
      <c r="C853" s="56"/>
      <c r="D853" s="56"/>
      <c r="E853" s="56"/>
      <c r="F853" s="56"/>
      <c r="G853" s="56"/>
      <c r="H853" s="58"/>
      <c r="I853" s="56"/>
      <c r="J853" s="56"/>
      <c r="K853" s="56"/>
      <c r="L853" s="58"/>
      <c r="M853" s="56"/>
      <c r="N853" s="56"/>
      <c r="O853" s="56"/>
      <c r="P853" s="56"/>
      <c r="Q853" s="56"/>
      <c r="R853" s="56"/>
      <c r="S853" s="56"/>
      <c r="T853" s="56"/>
    </row>
    <row r="854" spans="1:20">
      <c r="A854" s="56"/>
      <c r="B854" s="56"/>
      <c r="C854" s="56"/>
      <c r="D854" s="56"/>
      <c r="E854" s="56"/>
      <c r="F854" s="56"/>
      <c r="G854" s="56"/>
      <c r="H854" s="58"/>
      <c r="I854" s="56"/>
      <c r="J854" s="56"/>
      <c r="K854" s="56"/>
      <c r="L854" s="58"/>
      <c r="M854" s="56"/>
      <c r="N854" s="56"/>
      <c r="O854" s="56"/>
      <c r="P854" s="56"/>
      <c r="Q854" s="56"/>
      <c r="R854" s="56"/>
      <c r="S854" s="56"/>
      <c r="T854" s="56"/>
    </row>
    <row r="855" spans="1:20">
      <c r="A855" s="56"/>
      <c r="B855" s="56"/>
      <c r="C855" s="56"/>
      <c r="D855" s="56"/>
      <c r="E855" s="56"/>
      <c r="F855" s="56"/>
      <c r="G855" s="56"/>
      <c r="H855" s="58"/>
      <c r="I855" s="56"/>
      <c r="J855" s="56"/>
      <c r="K855" s="56"/>
      <c r="L855" s="58"/>
      <c r="M855" s="56"/>
      <c r="N855" s="56"/>
      <c r="O855" s="56"/>
      <c r="P855" s="56"/>
      <c r="Q855" s="56"/>
      <c r="R855" s="56"/>
      <c r="S855" s="56"/>
      <c r="T855" s="56"/>
    </row>
    <row r="856" spans="1:20">
      <c r="A856" s="56"/>
      <c r="B856" s="56"/>
      <c r="C856" s="56"/>
      <c r="D856" s="56"/>
      <c r="E856" s="56"/>
      <c r="F856" s="56"/>
      <c r="G856" s="56"/>
      <c r="H856" s="58"/>
      <c r="I856" s="56"/>
      <c r="J856" s="56"/>
      <c r="K856" s="56"/>
      <c r="L856" s="58"/>
      <c r="M856" s="56"/>
      <c r="N856" s="56"/>
      <c r="O856" s="56"/>
      <c r="P856" s="56"/>
      <c r="Q856" s="56"/>
      <c r="R856" s="56"/>
      <c r="S856" s="56"/>
      <c r="T856" s="56"/>
    </row>
    <row r="857" spans="1:20">
      <c r="A857" s="56"/>
      <c r="B857" s="56"/>
      <c r="C857" s="56"/>
      <c r="D857" s="56"/>
      <c r="E857" s="56"/>
      <c r="F857" s="56"/>
      <c r="G857" s="56"/>
      <c r="H857" s="58"/>
      <c r="I857" s="56"/>
      <c r="J857" s="56"/>
      <c r="K857" s="56"/>
      <c r="L857" s="58"/>
      <c r="M857" s="56"/>
      <c r="N857" s="56"/>
      <c r="O857" s="56"/>
      <c r="P857" s="56"/>
      <c r="Q857" s="56"/>
      <c r="R857" s="56"/>
      <c r="S857" s="56"/>
      <c r="T857" s="56"/>
    </row>
    <row r="858" spans="1:20">
      <c r="A858" s="56"/>
      <c r="B858" s="56"/>
      <c r="C858" s="56"/>
      <c r="D858" s="56"/>
      <c r="E858" s="56"/>
      <c r="F858" s="56"/>
      <c r="G858" s="56"/>
      <c r="H858" s="58"/>
      <c r="I858" s="56"/>
      <c r="J858" s="56"/>
      <c r="K858" s="56"/>
      <c r="L858" s="58"/>
      <c r="M858" s="56"/>
      <c r="N858" s="56"/>
      <c r="O858" s="56"/>
      <c r="P858" s="56"/>
      <c r="Q858" s="56"/>
      <c r="R858" s="56"/>
      <c r="S858" s="56"/>
      <c r="T858" s="56"/>
    </row>
    <row r="859" spans="1:20">
      <c r="A859" s="56"/>
      <c r="B859" s="56"/>
      <c r="C859" s="56"/>
      <c r="D859" s="56"/>
      <c r="E859" s="56"/>
      <c r="F859" s="56"/>
      <c r="G859" s="56"/>
      <c r="H859" s="58"/>
      <c r="I859" s="56"/>
      <c r="J859" s="56"/>
      <c r="K859" s="56"/>
      <c r="L859" s="58"/>
      <c r="M859" s="56"/>
      <c r="N859" s="56"/>
      <c r="O859" s="56"/>
      <c r="P859" s="56"/>
      <c r="Q859" s="56"/>
      <c r="R859" s="56"/>
      <c r="S859" s="56"/>
      <c r="T859" s="56"/>
    </row>
    <row r="860" spans="1:20">
      <c r="A860" s="56"/>
      <c r="B860" s="56"/>
      <c r="C860" s="56"/>
      <c r="D860" s="56"/>
      <c r="E860" s="56"/>
      <c r="F860" s="56"/>
      <c r="G860" s="56"/>
      <c r="H860" s="58"/>
      <c r="I860" s="56"/>
      <c r="J860" s="56"/>
      <c r="K860" s="56"/>
      <c r="L860" s="58"/>
      <c r="M860" s="56"/>
      <c r="N860" s="56"/>
      <c r="O860" s="56"/>
      <c r="P860" s="56"/>
      <c r="Q860" s="56"/>
      <c r="R860" s="56"/>
      <c r="S860" s="56"/>
      <c r="T860" s="56"/>
    </row>
    <row r="861" spans="1:20">
      <c r="A861" s="56"/>
      <c r="B861" s="56"/>
      <c r="C861" s="56"/>
      <c r="D861" s="56"/>
      <c r="E861" s="56"/>
      <c r="F861" s="56"/>
      <c r="G861" s="56"/>
      <c r="H861" s="58"/>
      <c r="I861" s="56"/>
      <c r="J861" s="56"/>
      <c r="K861" s="56"/>
      <c r="L861" s="58"/>
      <c r="M861" s="56"/>
      <c r="N861" s="56"/>
      <c r="O861" s="56"/>
      <c r="P861" s="56"/>
      <c r="Q861" s="56"/>
      <c r="R861" s="56"/>
      <c r="S861" s="56"/>
      <c r="T861" s="56"/>
    </row>
    <row r="862" spans="1:20">
      <c r="A862" s="56"/>
      <c r="B862" s="56"/>
      <c r="C862" s="56"/>
      <c r="D862" s="56"/>
      <c r="E862" s="56"/>
      <c r="F862" s="56"/>
      <c r="G862" s="56"/>
      <c r="H862" s="58"/>
      <c r="I862" s="56"/>
      <c r="J862" s="56"/>
      <c r="K862" s="56"/>
      <c r="L862" s="58"/>
      <c r="M862" s="56"/>
      <c r="N862" s="56"/>
      <c r="O862" s="56"/>
      <c r="P862" s="56"/>
      <c r="Q862" s="56"/>
      <c r="R862" s="56"/>
      <c r="S862" s="56"/>
      <c r="T862" s="56"/>
    </row>
    <row r="863" spans="1:20">
      <c r="A863" s="56"/>
      <c r="B863" s="56"/>
      <c r="C863" s="56"/>
      <c r="D863" s="56"/>
      <c r="E863" s="56"/>
      <c r="F863" s="56"/>
      <c r="G863" s="56"/>
      <c r="H863" s="58"/>
      <c r="I863" s="56"/>
      <c r="J863" s="56"/>
      <c r="K863" s="56"/>
      <c r="L863" s="58"/>
      <c r="M863" s="56"/>
      <c r="N863" s="56"/>
      <c r="O863" s="56"/>
      <c r="P863" s="56"/>
      <c r="Q863" s="56"/>
      <c r="R863" s="56"/>
      <c r="S863" s="56"/>
      <c r="T863" s="56"/>
    </row>
    <row r="864" spans="1:20">
      <c r="A864" s="56"/>
      <c r="B864" s="56"/>
      <c r="C864" s="56"/>
      <c r="D864" s="56"/>
      <c r="E864" s="56"/>
      <c r="F864" s="56"/>
      <c r="G864" s="56"/>
      <c r="H864" s="58"/>
      <c r="I864" s="56"/>
      <c r="J864" s="56"/>
      <c r="K864" s="56"/>
      <c r="L864" s="58"/>
      <c r="M864" s="56"/>
      <c r="N864" s="56"/>
      <c r="O864" s="56"/>
      <c r="P864" s="56"/>
      <c r="Q864" s="56"/>
      <c r="R864" s="56"/>
      <c r="S864" s="56"/>
      <c r="T864" s="56"/>
    </row>
    <row r="865" spans="1:20">
      <c r="A865" s="56"/>
      <c r="B865" s="56"/>
      <c r="C865" s="56"/>
      <c r="D865" s="56"/>
      <c r="E865" s="56"/>
      <c r="F865" s="56"/>
      <c r="G865" s="56"/>
      <c r="H865" s="58"/>
      <c r="I865" s="56"/>
      <c r="J865" s="56"/>
      <c r="K865" s="56"/>
      <c r="L865" s="58"/>
      <c r="M865" s="56"/>
      <c r="N865" s="56"/>
      <c r="O865" s="56"/>
      <c r="P865" s="56"/>
      <c r="Q865" s="56"/>
      <c r="R865" s="56"/>
      <c r="S865" s="56"/>
      <c r="T865" s="56"/>
    </row>
    <row r="866" spans="1:20">
      <c r="A866" s="56"/>
      <c r="B866" s="56"/>
      <c r="C866" s="56"/>
      <c r="D866" s="56"/>
      <c r="E866" s="56"/>
      <c r="F866" s="56"/>
      <c r="G866" s="56"/>
      <c r="H866" s="58"/>
      <c r="I866" s="56"/>
      <c r="J866" s="56"/>
      <c r="K866" s="56"/>
      <c r="L866" s="58"/>
      <c r="M866" s="56"/>
      <c r="N866" s="56"/>
      <c r="O866" s="56"/>
      <c r="P866" s="56"/>
      <c r="Q866" s="56"/>
      <c r="R866" s="56"/>
      <c r="S866" s="56"/>
      <c r="T866" s="56"/>
    </row>
    <row r="867" spans="1:20">
      <c r="A867" s="56"/>
      <c r="B867" s="56"/>
      <c r="C867" s="56"/>
      <c r="D867" s="56"/>
      <c r="E867" s="56"/>
      <c r="F867" s="56"/>
      <c r="G867" s="56"/>
      <c r="H867" s="58"/>
      <c r="I867" s="56"/>
      <c r="J867" s="56"/>
      <c r="K867" s="56"/>
      <c r="L867" s="58"/>
      <c r="M867" s="56"/>
      <c r="N867" s="56"/>
      <c r="O867" s="56"/>
      <c r="P867" s="56"/>
      <c r="Q867" s="56"/>
      <c r="R867" s="56"/>
      <c r="S867" s="56"/>
      <c r="T867" s="56"/>
    </row>
    <row r="868" spans="1:20">
      <c r="A868" s="56"/>
      <c r="B868" s="56"/>
      <c r="C868" s="56"/>
      <c r="D868" s="56"/>
      <c r="E868" s="56"/>
      <c r="F868" s="56"/>
      <c r="G868" s="56"/>
      <c r="H868" s="58"/>
      <c r="I868" s="56"/>
      <c r="J868" s="56"/>
      <c r="K868" s="56"/>
      <c r="L868" s="58"/>
      <c r="M868" s="56"/>
      <c r="N868" s="56"/>
      <c r="O868" s="56"/>
      <c r="P868" s="56"/>
      <c r="Q868" s="56"/>
      <c r="R868" s="56"/>
      <c r="S868" s="56"/>
      <c r="T868" s="56"/>
    </row>
    <row r="869" spans="1:20">
      <c r="A869" s="56"/>
      <c r="B869" s="56"/>
      <c r="C869" s="56"/>
      <c r="D869" s="56"/>
      <c r="E869" s="56"/>
      <c r="F869" s="56"/>
      <c r="G869" s="56"/>
      <c r="H869" s="58"/>
      <c r="I869" s="56"/>
      <c r="J869" s="56"/>
      <c r="K869" s="56"/>
      <c r="L869" s="58"/>
      <c r="M869" s="56"/>
      <c r="N869" s="56"/>
      <c r="O869" s="56"/>
      <c r="P869" s="56"/>
      <c r="Q869" s="56"/>
      <c r="R869" s="56"/>
      <c r="S869" s="56"/>
      <c r="T869" s="56"/>
    </row>
    <row r="870" spans="1:20">
      <c r="A870" s="56"/>
      <c r="B870" s="56"/>
      <c r="C870" s="56"/>
      <c r="D870" s="56"/>
      <c r="E870" s="56"/>
      <c r="F870" s="56"/>
      <c r="G870" s="56"/>
      <c r="H870" s="58"/>
      <c r="I870" s="56"/>
      <c r="J870" s="56"/>
      <c r="K870" s="56"/>
      <c r="L870" s="58"/>
      <c r="M870" s="56"/>
      <c r="N870" s="56"/>
      <c r="O870" s="56"/>
      <c r="P870" s="56"/>
      <c r="Q870" s="56"/>
      <c r="R870" s="56"/>
      <c r="S870" s="56"/>
      <c r="T870" s="56"/>
    </row>
    <row r="871" spans="1:20">
      <c r="A871" s="56"/>
      <c r="B871" s="56"/>
      <c r="C871" s="56"/>
      <c r="D871" s="56"/>
      <c r="E871" s="56"/>
      <c r="F871" s="56"/>
      <c r="G871" s="56"/>
      <c r="H871" s="58"/>
      <c r="I871" s="56"/>
      <c r="J871" s="56"/>
      <c r="K871" s="56"/>
      <c r="L871" s="58"/>
      <c r="M871" s="56"/>
      <c r="N871" s="56"/>
      <c r="O871" s="56"/>
      <c r="P871" s="56"/>
      <c r="Q871" s="56"/>
      <c r="R871" s="56"/>
      <c r="S871" s="56"/>
      <c r="T871" s="56"/>
    </row>
    <row r="872" spans="1:20">
      <c r="A872" s="56"/>
      <c r="B872" s="56"/>
      <c r="C872" s="56"/>
      <c r="D872" s="56"/>
      <c r="E872" s="56"/>
      <c r="F872" s="56"/>
      <c r="G872" s="56"/>
      <c r="H872" s="58"/>
      <c r="I872" s="56"/>
      <c r="J872" s="56"/>
      <c r="K872" s="56"/>
      <c r="L872" s="58"/>
      <c r="M872" s="56"/>
      <c r="N872" s="56"/>
      <c r="O872" s="56"/>
      <c r="P872" s="56"/>
      <c r="Q872" s="56"/>
      <c r="R872" s="56"/>
      <c r="S872" s="56"/>
      <c r="T872" s="56"/>
    </row>
    <row r="873" spans="1:20">
      <c r="A873" s="56"/>
      <c r="B873" s="56"/>
      <c r="C873" s="56"/>
      <c r="D873" s="56"/>
      <c r="E873" s="56"/>
      <c r="F873" s="56"/>
      <c r="G873" s="56"/>
      <c r="H873" s="58"/>
      <c r="I873" s="56"/>
      <c r="J873" s="56"/>
      <c r="K873" s="56"/>
      <c r="L873" s="58"/>
      <c r="M873" s="56"/>
      <c r="N873" s="56"/>
      <c r="O873" s="56"/>
      <c r="P873" s="56"/>
      <c r="Q873" s="56"/>
      <c r="R873" s="56"/>
      <c r="S873" s="56"/>
      <c r="T873" s="56"/>
    </row>
    <row r="874" spans="1:20">
      <c r="A874" s="56"/>
      <c r="B874" s="56"/>
      <c r="C874" s="56"/>
      <c r="D874" s="56"/>
      <c r="E874" s="56"/>
      <c r="F874" s="56"/>
      <c r="G874" s="56"/>
      <c r="H874" s="58"/>
      <c r="I874" s="56"/>
      <c r="J874" s="56"/>
      <c r="K874" s="56"/>
      <c r="L874" s="58"/>
      <c r="M874" s="56"/>
      <c r="N874" s="56"/>
      <c r="O874" s="56"/>
      <c r="P874" s="56"/>
      <c r="Q874" s="56"/>
      <c r="R874" s="56"/>
      <c r="S874" s="56"/>
      <c r="T874" s="56"/>
    </row>
    <row r="875" spans="1:20">
      <c r="A875" s="56"/>
      <c r="B875" s="56"/>
      <c r="C875" s="56"/>
      <c r="D875" s="56"/>
      <c r="E875" s="56"/>
      <c r="F875" s="56"/>
      <c r="G875" s="56"/>
      <c r="H875" s="58"/>
      <c r="I875" s="56"/>
      <c r="J875" s="56"/>
      <c r="K875" s="56"/>
      <c r="L875" s="58"/>
      <c r="M875" s="56"/>
      <c r="N875" s="56"/>
      <c r="O875" s="56"/>
      <c r="P875" s="56"/>
      <c r="Q875" s="56"/>
      <c r="R875" s="56"/>
      <c r="S875" s="56"/>
      <c r="T875" s="56"/>
    </row>
    <row r="876" spans="1:20">
      <c r="A876" s="56"/>
      <c r="B876" s="56"/>
      <c r="C876" s="56"/>
      <c r="D876" s="56"/>
      <c r="E876" s="56"/>
      <c r="F876" s="56"/>
      <c r="G876" s="56"/>
      <c r="H876" s="58"/>
      <c r="I876" s="56"/>
      <c r="J876" s="56"/>
      <c r="K876" s="56"/>
      <c r="L876" s="58"/>
      <c r="M876" s="56"/>
      <c r="N876" s="56"/>
      <c r="O876" s="56"/>
      <c r="P876" s="56"/>
      <c r="Q876" s="56"/>
      <c r="R876" s="56"/>
      <c r="S876" s="56"/>
      <c r="T876" s="56"/>
    </row>
    <row r="877" spans="1:20">
      <c r="A877" s="56"/>
      <c r="B877" s="56"/>
      <c r="C877" s="56"/>
      <c r="D877" s="56"/>
      <c r="E877" s="56"/>
      <c r="F877" s="56"/>
      <c r="G877" s="56"/>
      <c r="H877" s="58"/>
      <c r="I877" s="56"/>
      <c r="J877" s="56"/>
      <c r="K877" s="56"/>
      <c r="L877" s="58"/>
      <c r="M877" s="56"/>
      <c r="N877" s="56"/>
      <c r="O877" s="56"/>
      <c r="P877" s="56"/>
      <c r="Q877" s="56"/>
      <c r="R877" s="56"/>
      <c r="S877" s="56"/>
      <c r="T877" s="56"/>
    </row>
    <row r="878" spans="1:20">
      <c r="A878" s="56"/>
      <c r="B878" s="56"/>
      <c r="C878" s="56"/>
      <c r="D878" s="56"/>
      <c r="E878" s="56"/>
      <c r="F878" s="56"/>
      <c r="G878" s="56"/>
      <c r="H878" s="58"/>
      <c r="I878" s="56"/>
      <c r="J878" s="56"/>
      <c r="K878" s="56"/>
      <c r="L878" s="58"/>
      <c r="M878" s="56"/>
      <c r="N878" s="56"/>
      <c r="O878" s="56"/>
      <c r="P878" s="56"/>
      <c r="Q878" s="56"/>
      <c r="R878" s="56"/>
      <c r="S878" s="56"/>
      <c r="T878" s="56"/>
    </row>
    <row r="879" spans="1:20">
      <c r="A879" s="56"/>
      <c r="B879" s="56"/>
      <c r="C879" s="56"/>
      <c r="D879" s="56"/>
      <c r="E879" s="56"/>
      <c r="F879" s="56"/>
      <c r="G879" s="56"/>
      <c r="H879" s="58"/>
      <c r="I879" s="56"/>
      <c r="J879" s="56"/>
      <c r="K879" s="56"/>
      <c r="L879" s="58"/>
      <c r="M879" s="56"/>
      <c r="N879" s="56"/>
      <c r="O879" s="56"/>
      <c r="P879" s="56"/>
      <c r="Q879" s="56"/>
      <c r="R879" s="56"/>
      <c r="S879" s="56"/>
      <c r="T879" s="56"/>
    </row>
    <row r="880" spans="1:20">
      <c r="A880" s="56"/>
      <c r="B880" s="56"/>
      <c r="C880" s="56"/>
      <c r="D880" s="56"/>
      <c r="E880" s="56"/>
      <c r="F880" s="56"/>
      <c r="G880" s="56"/>
      <c r="H880" s="58"/>
      <c r="I880" s="56"/>
      <c r="J880" s="56"/>
      <c r="K880" s="56"/>
      <c r="L880" s="58"/>
      <c r="M880" s="56"/>
      <c r="N880" s="56"/>
      <c r="O880" s="56"/>
      <c r="P880" s="56"/>
      <c r="Q880" s="56"/>
      <c r="R880" s="56"/>
      <c r="S880" s="56"/>
      <c r="T880" s="56"/>
    </row>
    <row r="881" spans="1:20">
      <c r="A881" s="56"/>
      <c r="B881" s="56"/>
      <c r="C881" s="56"/>
      <c r="D881" s="56"/>
      <c r="E881" s="56"/>
      <c r="F881" s="56"/>
      <c r="G881" s="56"/>
      <c r="H881" s="58"/>
      <c r="I881" s="56"/>
      <c r="J881" s="56"/>
      <c r="K881" s="56"/>
      <c r="L881" s="58"/>
      <c r="M881" s="56"/>
      <c r="N881" s="56"/>
      <c r="O881" s="56"/>
      <c r="P881" s="56"/>
      <c r="Q881" s="56"/>
      <c r="R881" s="56"/>
      <c r="S881" s="56"/>
      <c r="T881" s="56"/>
    </row>
    <row r="882" spans="1:20">
      <c r="A882" s="56"/>
      <c r="B882" s="56"/>
      <c r="C882" s="56"/>
      <c r="D882" s="56"/>
      <c r="E882" s="56"/>
      <c r="F882" s="56"/>
      <c r="G882" s="56"/>
      <c r="H882" s="58"/>
      <c r="I882" s="56"/>
      <c r="J882" s="56"/>
      <c r="K882" s="56"/>
      <c r="L882" s="58"/>
      <c r="M882" s="56"/>
      <c r="N882" s="56"/>
      <c r="O882" s="56"/>
      <c r="P882" s="56"/>
      <c r="Q882" s="56"/>
      <c r="R882" s="56"/>
      <c r="S882" s="56"/>
      <c r="T882" s="56"/>
    </row>
    <row r="883" spans="1:20">
      <c r="A883" s="56"/>
      <c r="B883" s="56"/>
      <c r="C883" s="56"/>
      <c r="D883" s="56"/>
      <c r="E883" s="56"/>
      <c r="F883" s="56"/>
      <c r="G883" s="56"/>
      <c r="H883" s="58"/>
      <c r="I883" s="56"/>
      <c r="J883" s="56"/>
      <c r="K883" s="56"/>
      <c r="L883" s="58"/>
      <c r="M883" s="56"/>
      <c r="N883" s="56"/>
      <c r="O883" s="56"/>
      <c r="P883" s="56"/>
      <c r="Q883" s="56"/>
      <c r="R883" s="56"/>
      <c r="S883" s="56"/>
      <c r="T883" s="56"/>
    </row>
    <row r="884" spans="1:20">
      <c r="A884" s="56"/>
      <c r="B884" s="56"/>
      <c r="C884" s="56"/>
      <c r="D884" s="56"/>
      <c r="E884" s="56"/>
      <c r="F884" s="56"/>
      <c r="G884" s="56"/>
      <c r="H884" s="58"/>
      <c r="I884" s="56"/>
      <c r="J884" s="56"/>
      <c r="K884" s="56"/>
      <c r="L884" s="58"/>
      <c r="M884" s="56"/>
      <c r="N884" s="56"/>
      <c r="O884" s="56"/>
      <c r="P884" s="56"/>
      <c r="Q884" s="56"/>
      <c r="R884" s="56"/>
      <c r="S884" s="56"/>
      <c r="T884" s="56"/>
    </row>
    <row r="885" spans="1:20">
      <c r="A885" s="56"/>
      <c r="B885" s="56"/>
      <c r="C885" s="56"/>
      <c r="D885" s="56"/>
      <c r="E885" s="56"/>
      <c r="F885" s="56"/>
      <c r="G885" s="56"/>
      <c r="H885" s="58"/>
      <c r="I885" s="56"/>
      <c r="J885" s="56"/>
      <c r="K885" s="56"/>
      <c r="L885" s="58"/>
      <c r="M885" s="56"/>
      <c r="N885" s="56"/>
      <c r="O885" s="56"/>
      <c r="P885" s="56"/>
      <c r="Q885" s="56"/>
      <c r="R885" s="56"/>
      <c r="S885" s="56"/>
      <c r="T885" s="56"/>
    </row>
    <row r="886" spans="1:20">
      <c r="A886" s="56"/>
      <c r="B886" s="56"/>
      <c r="C886" s="56"/>
      <c r="D886" s="56"/>
      <c r="E886" s="56"/>
      <c r="F886" s="56"/>
      <c r="G886" s="56"/>
      <c r="H886" s="58"/>
      <c r="I886" s="56"/>
      <c r="J886" s="56"/>
      <c r="K886" s="56"/>
      <c r="L886" s="58"/>
      <c r="M886" s="56"/>
      <c r="N886" s="56"/>
      <c r="O886" s="56"/>
      <c r="P886" s="56"/>
      <c r="Q886" s="56"/>
      <c r="R886" s="56"/>
      <c r="S886" s="56"/>
      <c r="T886" s="56"/>
    </row>
    <row r="887" spans="1:20">
      <c r="A887" s="56"/>
      <c r="B887" s="56"/>
      <c r="C887" s="56"/>
      <c r="D887" s="56"/>
      <c r="E887" s="56"/>
      <c r="F887" s="56"/>
      <c r="G887" s="56"/>
      <c r="H887" s="58"/>
      <c r="I887" s="56"/>
      <c r="J887" s="56"/>
      <c r="K887" s="56"/>
      <c r="L887" s="58"/>
      <c r="M887" s="56"/>
      <c r="N887" s="56"/>
      <c r="O887" s="56"/>
      <c r="P887" s="56"/>
      <c r="Q887" s="56"/>
      <c r="R887" s="56"/>
      <c r="S887" s="56"/>
      <c r="T887" s="56"/>
    </row>
    <row r="888" spans="1:20">
      <c r="A888" s="56"/>
      <c r="B888" s="56"/>
      <c r="C888" s="56"/>
      <c r="D888" s="56"/>
      <c r="E888" s="56"/>
      <c r="F888" s="56"/>
      <c r="G888" s="56"/>
      <c r="H888" s="58"/>
      <c r="I888" s="56"/>
      <c r="J888" s="56"/>
      <c r="K888" s="56"/>
      <c r="L888" s="58"/>
      <c r="M888" s="56"/>
      <c r="N888" s="56"/>
      <c r="O888" s="56"/>
      <c r="P888" s="56"/>
      <c r="Q888" s="56"/>
      <c r="R888" s="56"/>
      <c r="S888" s="56"/>
      <c r="T888" s="56"/>
    </row>
    <row r="889" spans="1:20">
      <c r="A889" s="56"/>
      <c r="B889" s="56"/>
      <c r="C889" s="56"/>
      <c r="D889" s="56"/>
      <c r="E889" s="56"/>
      <c r="F889" s="56"/>
      <c r="G889" s="56"/>
      <c r="H889" s="58"/>
      <c r="I889" s="56"/>
      <c r="J889" s="56"/>
      <c r="K889" s="56"/>
      <c r="L889" s="58"/>
      <c r="M889" s="56"/>
      <c r="N889" s="56"/>
      <c r="O889" s="56"/>
      <c r="P889" s="56"/>
      <c r="Q889" s="56"/>
      <c r="R889" s="56"/>
      <c r="S889" s="56"/>
      <c r="T889" s="56"/>
    </row>
    <row r="890" spans="1:20">
      <c r="A890" s="56"/>
      <c r="B890" s="56"/>
      <c r="C890" s="56"/>
      <c r="D890" s="56"/>
      <c r="E890" s="56"/>
      <c r="F890" s="56"/>
      <c r="G890" s="56"/>
      <c r="H890" s="58"/>
      <c r="I890" s="56"/>
      <c r="J890" s="56"/>
      <c r="K890" s="56"/>
      <c r="L890" s="58"/>
      <c r="M890" s="56"/>
      <c r="N890" s="56"/>
      <c r="O890" s="56"/>
      <c r="P890" s="56"/>
      <c r="Q890" s="56"/>
      <c r="R890" s="56"/>
      <c r="S890" s="56"/>
      <c r="T890" s="56"/>
    </row>
    <row r="891" spans="1:20">
      <c r="A891" s="56"/>
      <c r="B891" s="56"/>
      <c r="C891" s="56"/>
      <c r="D891" s="56"/>
      <c r="E891" s="56"/>
      <c r="F891" s="56"/>
      <c r="G891" s="56"/>
      <c r="H891" s="58"/>
      <c r="I891" s="56"/>
      <c r="J891" s="56"/>
      <c r="K891" s="56"/>
      <c r="L891" s="58"/>
      <c r="M891" s="56"/>
      <c r="N891" s="56"/>
      <c r="O891" s="56"/>
      <c r="P891" s="56"/>
      <c r="Q891" s="56"/>
      <c r="R891" s="56"/>
      <c r="S891" s="56"/>
      <c r="T891" s="56"/>
    </row>
    <row r="892" spans="1:20">
      <c r="A892" s="56"/>
      <c r="B892" s="56"/>
      <c r="C892" s="56"/>
      <c r="D892" s="56"/>
      <c r="E892" s="56"/>
      <c r="F892" s="56"/>
      <c r="G892" s="56"/>
      <c r="H892" s="58"/>
      <c r="I892" s="56"/>
      <c r="J892" s="56"/>
      <c r="K892" s="56"/>
      <c r="L892" s="58"/>
      <c r="M892" s="56"/>
      <c r="N892" s="56"/>
      <c r="O892" s="56"/>
      <c r="P892" s="56"/>
      <c r="Q892" s="56"/>
      <c r="R892" s="56"/>
      <c r="S892" s="56"/>
      <c r="T892" s="56"/>
    </row>
    <row r="893" spans="1:20">
      <c r="A893" s="56"/>
      <c r="B893" s="56"/>
      <c r="C893" s="56"/>
      <c r="D893" s="56"/>
      <c r="E893" s="56"/>
      <c r="F893" s="56"/>
      <c r="G893" s="56"/>
      <c r="H893" s="58"/>
      <c r="I893" s="56"/>
      <c r="J893" s="56"/>
      <c r="K893" s="56"/>
      <c r="L893" s="58"/>
      <c r="M893" s="56"/>
      <c r="N893" s="56"/>
      <c r="O893" s="56"/>
      <c r="P893" s="56"/>
      <c r="Q893" s="56"/>
      <c r="R893" s="56"/>
      <c r="S893" s="56"/>
      <c r="T893" s="56"/>
    </row>
    <row r="894" spans="1:20">
      <c r="A894" s="56"/>
      <c r="B894" s="56"/>
      <c r="C894" s="56"/>
      <c r="D894" s="56"/>
      <c r="E894" s="56"/>
      <c r="F894" s="56"/>
      <c r="G894" s="56"/>
      <c r="H894" s="58"/>
      <c r="I894" s="56"/>
      <c r="J894" s="56"/>
      <c r="K894" s="56"/>
      <c r="L894" s="58"/>
      <c r="M894" s="56"/>
      <c r="N894" s="56"/>
      <c r="O894" s="56"/>
      <c r="P894" s="56"/>
      <c r="Q894" s="56"/>
      <c r="R894" s="56"/>
      <c r="S894" s="56"/>
      <c r="T894" s="56"/>
    </row>
    <row r="895" spans="1:20">
      <c r="A895" s="56"/>
      <c r="B895" s="56"/>
      <c r="C895" s="56"/>
      <c r="D895" s="56"/>
      <c r="E895" s="56"/>
      <c r="F895" s="56"/>
      <c r="G895" s="56"/>
      <c r="H895" s="58"/>
      <c r="I895" s="56"/>
      <c r="J895" s="56"/>
      <c r="K895" s="56"/>
      <c r="L895" s="58"/>
      <c r="M895" s="56"/>
      <c r="N895" s="56"/>
      <c r="O895" s="56"/>
      <c r="P895" s="56"/>
      <c r="Q895" s="56"/>
      <c r="R895" s="56"/>
      <c r="S895" s="56"/>
      <c r="T895" s="56"/>
    </row>
    <row r="896" spans="1:20">
      <c r="A896" s="56"/>
      <c r="B896" s="56"/>
      <c r="C896" s="56"/>
      <c r="D896" s="56"/>
      <c r="E896" s="56"/>
      <c r="F896" s="56"/>
      <c r="G896" s="56"/>
      <c r="H896" s="58"/>
      <c r="I896" s="56"/>
      <c r="J896" s="56"/>
      <c r="K896" s="56"/>
      <c r="L896" s="58"/>
      <c r="M896" s="56"/>
      <c r="N896" s="56"/>
      <c r="O896" s="56"/>
      <c r="P896" s="56"/>
      <c r="Q896" s="56"/>
      <c r="R896" s="56"/>
      <c r="S896" s="56"/>
      <c r="T896" s="56"/>
    </row>
    <row r="897" spans="1:20">
      <c r="A897" s="56"/>
      <c r="B897" s="56"/>
      <c r="C897" s="56"/>
      <c r="D897" s="56"/>
      <c r="E897" s="56"/>
      <c r="F897" s="56"/>
      <c r="G897" s="56"/>
      <c r="H897" s="58"/>
      <c r="I897" s="56"/>
      <c r="J897" s="56"/>
      <c r="K897" s="56"/>
      <c r="L897" s="58"/>
      <c r="M897" s="56"/>
      <c r="N897" s="56"/>
      <c r="O897" s="56"/>
      <c r="P897" s="56"/>
      <c r="Q897" s="56"/>
      <c r="R897" s="56"/>
      <c r="S897" s="56"/>
      <c r="T897" s="56"/>
    </row>
    <row r="898" spans="1:20">
      <c r="A898" s="56"/>
      <c r="B898" s="56"/>
      <c r="C898" s="56"/>
      <c r="D898" s="56"/>
      <c r="E898" s="56"/>
      <c r="F898" s="56"/>
      <c r="G898" s="56"/>
      <c r="H898" s="58"/>
      <c r="I898" s="56"/>
      <c r="J898" s="56"/>
      <c r="K898" s="56"/>
      <c r="L898" s="58"/>
      <c r="M898" s="56"/>
      <c r="N898" s="56"/>
      <c r="O898" s="56"/>
      <c r="P898" s="56"/>
      <c r="Q898" s="56"/>
      <c r="R898" s="56"/>
      <c r="S898" s="56"/>
      <c r="T898" s="56"/>
    </row>
    <row r="899" spans="1:20">
      <c r="A899" s="56"/>
      <c r="B899" s="56"/>
      <c r="C899" s="56"/>
      <c r="D899" s="56"/>
      <c r="E899" s="56"/>
      <c r="F899" s="56"/>
      <c r="G899" s="56"/>
      <c r="H899" s="58"/>
      <c r="I899" s="56"/>
      <c r="J899" s="56"/>
      <c r="K899" s="56"/>
      <c r="L899" s="58"/>
      <c r="M899" s="56"/>
      <c r="N899" s="56"/>
      <c r="O899" s="56"/>
      <c r="P899" s="56"/>
      <c r="Q899" s="56"/>
      <c r="R899" s="56"/>
      <c r="S899" s="56"/>
      <c r="T899" s="56"/>
    </row>
    <row r="900" spans="1:20">
      <c r="A900" s="56"/>
      <c r="B900" s="56"/>
      <c r="C900" s="56"/>
      <c r="D900" s="56"/>
      <c r="E900" s="56"/>
      <c r="F900" s="56"/>
      <c r="G900" s="56"/>
      <c r="H900" s="58"/>
      <c r="I900" s="56"/>
      <c r="J900" s="56"/>
      <c r="K900" s="56"/>
      <c r="L900" s="58"/>
      <c r="M900" s="56"/>
      <c r="N900" s="56"/>
      <c r="O900" s="56"/>
      <c r="P900" s="56"/>
      <c r="Q900" s="56"/>
      <c r="R900" s="56"/>
      <c r="S900" s="56"/>
      <c r="T900" s="56"/>
    </row>
    <row r="901" spans="1:20">
      <c r="A901" s="56"/>
      <c r="B901" s="56"/>
      <c r="C901" s="56"/>
      <c r="D901" s="56"/>
      <c r="E901" s="56"/>
      <c r="F901" s="56"/>
      <c r="G901" s="56"/>
      <c r="H901" s="58"/>
      <c r="I901" s="56"/>
      <c r="J901" s="56"/>
      <c r="K901" s="56"/>
      <c r="L901" s="58"/>
      <c r="M901" s="56"/>
      <c r="N901" s="56"/>
      <c r="O901" s="56"/>
      <c r="P901" s="56"/>
      <c r="Q901" s="56"/>
      <c r="R901" s="56"/>
      <c r="S901" s="56"/>
      <c r="T901" s="56"/>
    </row>
    <row r="902" spans="1:20">
      <c r="A902" s="56"/>
      <c r="B902" s="56"/>
      <c r="C902" s="56"/>
      <c r="D902" s="56"/>
      <c r="E902" s="56"/>
      <c r="F902" s="56"/>
      <c r="G902" s="56"/>
      <c r="H902" s="58"/>
      <c r="I902" s="56"/>
      <c r="J902" s="56"/>
      <c r="K902" s="56"/>
      <c r="L902" s="58"/>
      <c r="M902" s="56"/>
      <c r="N902" s="56"/>
      <c r="O902" s="56"/>
      <c r="P902" s="56"/>
      <c r="Q902" s="56"/>
      <c r="R902" s="56"/>
      <c r="S902" s="56"/>
      <c r="T902" s="56"/>
    </row>
    <row r="903" spans="1:20">
      <c r="A903" s="56"/>
      <c r="B903" s="56"/>
      <c r="C903" s="56"/>
      <c r="D903" s="56"/>
      <c r="E903" s="56"/>
      <c r="F903" s="56"/>
      <c r="G903" s="56"/>
      <c r="H903" s="58"/>
      <c r="I903" s="56"/>
      <c r="J903" s="56"/>
      <c r="K903" s="56"/>
      <c r="L903" s="58"/>
      <c r="M903" s="56"/>
      <c r="N903" s="56"/>
      <c r="O903" s="56"/>
      <c r="P903" s="56"/>
      <c r="Q903" s="56"/>
      <c r="R903" s="56"/>
      <c r="S903" s="56"/>
      <c r="T903" s="56"/>
    </row>
    <row r="904" spans="1:20">
      <c r="A904" s="56"/>
      <c r="B904" s="56"/>
      <c r="C904" s="56"/>
      <c r="D904" s="56"/>
      <c r="E904" s="56"/>
      <c r="F904" s="56"/>
      <c r="G904" s="56"/>
      <c r="H904" s="58"/>
      <c r="I904" s="56"/>
      <c r="J904" s="56"/>
      <c r="K904" s="56"/>
      <c r="L904" s="58"/>
      <c r="M904" s="56"/>
      <c r="N904" s="56"/>
      <c r="O904" s="56"/>
      <c r="P904" s="56"/>
      <c r="Q904" s="56"/>
      <c r="R904" s="56"/>
      <c r="S904" s="56"/>
      <c r="T904" s="56"/>
    </row>
    <row r="905" spans="1:20">
      <c r="A905" s="56"/>
      <c r="B905" s="56"/>
      <c r="C905" s="56"/>
      <c r="D905" s="56"/>
      <c r="E905" s="56"/>
      <c r="F905" s="56"/>
      <c r="G905" s="56"/>
      <c r="H905" s="58"/>
      <c r="I905" s="56"/>
      <c r="J905" s="56"/>
      <c r="K905" s="56"/>
      <c r="L905" s="58"/>
      <c r="M905" s="56"/>
      <c r="N905" s="56"/>
      <c r="O905" s="56"/>
      <c r="P905" s="56"/>
      <c r="Q905" s="56"/>
      <c r="R905" s="56"/>
      <c r="S905" s="56"/>
      <c r="T905" s="56"/>
    </row>
    <row r="906" spans="1:20">
      <c r="A906" s="56"/>
      <c r="B906" s="56"/>
      <c r="C906" s="56"/>
      <c r="D906" s="56"/>
      <c r="E906" s="56"/>
      <c r="F906" s="56"/>
      <c r="G906" s="56"/>
      <c r="H906" s="58"/>
      <c r="I906" s="56"/>
      <c r="J906" s="56"/>
      <c r="K906" s="56"/>
      <c r="L906" s="58"/>
      <c r="M906" s="56"/>
      <c r="N906" s="56"/>
      <c r="O906" s="56"/>
      <c r="P906" s="56"/>
      <c r="Q906" s="56"/>
      <c r="R906" s="56"/>
      <c r="S906" s="56"/>
      <c r="T906" s="56"/>
    </row>
    <row r="907" spans="1:20">
      <c r="A907" s="56"/>
      <c r="B907" s="56"/>
      <c r="C907" s="56"/>
      <c r="D907" s="56"/>
      <c r="E907" s="56"/>
      <c r="F907" s="56"/>
      <c r="G907" s="56"/>
      <c r="H907" s="58"/>
      <c r="I907" s="56"/>
      <c r="J907" s="56"/>
      <c r="K907" s="56"/>
      <c r="L907" s="58"/>
      <c r="M907" s="56"/>
      <c r="N907" s="56"/>
      <c r="O907" s="56"/>
      <c r="P907" s="56"/>
      <c r="Q907" s="56"/>
      <c r="R907" s="56"/>
      <c r="S907" s="56"/>
      <c r="T907" s="56"/>
    </row>
    <row r="908" spans="1:20">
      <c r="A908" s="56"/>
      <c r="B908" s="56"/>
      <c r="C908" s="56"/>
      <c r="D908" s="56"/>
      <c r="E908" s="56"/>
      <c r="F908" s="56"/>
      <c r="G908" s="56"/>
      <c r="H908" s="58"/>
      <c r="I908" s="56"/>
      <c r="J908" s="56"/>
      <c r="K908" s="56"/>
      <c r="L908" s="58"/>
      <c r="M908" s="56"/>
      <c r="N908" s="56"/>
      <c r="O908" s="56"/>
      <c r="P908" s="56"/>
      <c r="Q908" s="56"/>
      <c r="R908" s="56"/>
      <c r="S908" s="56"/>
      <c r="T908" s="56"/>
    </row>
    <row r="909" spans="1:20">
      <c r="A909" s="56"/>
      <c r="B909" s="56"/>
      <c r="C909" s="56"/>
      <c r="D909" s="56"/>
      <c r="E909" s="56"/>
      <c r="F909" s="56"/>
      <c r="G909" s="56"/>
      <c r="H909" s="58"/>
      <c r="I909" s="56"/>
      <c r="J909" s="56"/>
      <c r="K909" s="56"/>
      <c r="L909" s="58"/>
      <c r="M909" s="56"/>
      <c r="N909" s="56"/>
      <c r="O909" s="56"/>
      <c r="P909" s="56"/>
      <c r="Q909" s="56"/>
      <c r="R909" s="56"/>
      <c r="S909" s="56"/>
      <c r="T909" s="56"/>
    </row>
    <row r="910" spans="1:20">
      <c r="A910" s="56"/>
      <c r="B910" s="56"/>
      <c r="C910" s="56"/>
      <c r="D910" s="56"/>
      <c r="E910" s="56"/>
      <c r="F910" s="56"/>
      <c r="G910" s="56"/>
      <c r="H910" s="58"/>
      <c r="I910" s="56"/>
      <c r="J910" s="56"/>
      <c r="K910" s="56"/>
      <c r="L910" s="58"/>
      <c r="M910" s="56"/>
      <c r="N910" s="56"/>
      <c r="O910" s="56"/>
      <c r="P910" s="56"/>
      <c r="Q910" s="56"/>
      <c r="R910" s="56"/>
      <c r="S910" s="56"/>
      <c r="T910" s="56"/>
    </row>
    <row r="911" spans="1:20">
      <c r="A911" s="56"/>
      <c r="B911" s="56"/>
      <c r="C911" s="56"/>
      <c r="D911" s="56"/>
      <c r="E911" s="56"/>
      <c r="F911" s="56"/>
      <c r="G911" s="56"/>
      <c r="H911" s="58"/>
      <c r="I911" s="56"/>
      <c r="J911" s="56"/>
      <c r="K911" s="56"/>
      <c r="L911" s="58"/>
      <c r="M911" s="56"/>
      <c r="N911" s="56"/>
      <c r="O911" s="56"/>
      <c r="P911" s="56"/>
      <c r="Q911" s="56"/>
      <c r="R911" s="56"/>
      <c r="S911" s="56"/>
      <c r="T911" s="56"/>
    </row>
    <row r="912" spans="1:20">
      <c r="A912" s="56"/>
      <c r="B912" s="56"/>
      <c r="C912" s="56"/>
      <c r="D912" s="56"/>
      <c r="E912" s="56"/>
      <c r="F912" s="56"/>
      <c r="G912" s="56"/>
      <c r="H912" s="58"/>
      <c r="I912" s="56"/>
      <c r="J912" s="56"/>
      <c r="K912" s="56"/>
      <c r="L912" s="58"/>
      <c r="M912" s="56"/>
      <c r="N912" s="56"/>
      <c r="O912" s="56"/>
      <c r="P912" s="56"/>
      <c r="Q912" s="56"/>
      <c r="R912" s="56"/>
      <c r="S912" s="56"/>
      <c r="T912" s="56"/>
    </row>
    <row r="913" spans="1:20">
      <c r="A913" s="56"/>
      <c r="B913" s="56"/>
      <c r="C913" s="56"/>
      <c r="D913" s="56"/>
      <c r="E913" s="56"/>
      <c r="F913" s="56"/>
      <c r="G913" s="56"/>
      <c r="H913" s="58"/>
      <c r="I913" s="56"/>
      <c r="J913" s="56"/>
      <c r="K913" s="56"/>
      <c r="L913" s="58"/>
      <c r="M913" s="56"/>
      <c r="N913" s="56"/>
      <c r="O913" s="56"/>
      <c r="P913" s="56"/>
      <c r="Q913" s="56"/>
      <c r="R913" s="56"/>
      <c r="S913" s="56"/>
      <c r="T913" s="56"/>
    </row>
    <row r="914" spans="1:20">
      <c r="A914" s="56"/>
      <c r="B914" s="56"/>
      <c r="C914" s="56"/>
      <c r="D914" s="56"/>
      <c r="E914" s="56"/>
      <c r="F914" s="56"/>
      <c r="G914" s="56"/>
      <c r="H914" s="58"/>
      <c r="I914" s="56"/>
      <c r="J914" s="56"/>
      <c r="K914" s="56"/>
      <c r="L914" s="58"/>
      <c r="M914" s="56"/>
      <c r="N914" s="56"/>
      <c r="O914" s="56"/>
      <c r="P914" s="56"/>
      <c r="Q914" s="56"/>
      <c r="R914" s="56"/>
      <c r="S914" s="56"/>
      <c r="T914" s="56"/>
    </row>
    <row r="915" spans="1:20">
      <c r="A915" s="56"/>
      <c r="B915" s="56"/>
      <c r="C915" s="56"/>
      <c r="D915" s="56"/>
      <c r="E915" s="56"/>
      <c r="F915" s="56"/>
      <c r="G915" s="56"/>
      <c r="H915" s="58"/>
      <c r="I915" s="56"/>
      <c r="J915" s="56"/>
      <c r="K915" s="56"/>
      <c r="L915" s="58"/>
      <c r="M915" s="56"/>
      <c r="N915" s="56"/>
      <c r="O915" s="56"/>
      <c r="P915" s="56"/>
      <c r="Q915" s="56"/>
      <c r="R915" s="56"/>
      <c r="S915" s="56"/>
      <c r="T915" s="56"/>
    </row>
    <row r="916" spans="1:20">
      <c r="A916" s="56"/>
      <c r="B916" s="56"/>
      <c r="C916" s="56"/>
      <c r="D916" s="56"/>
      <c r="E916" s="56"/>
      <c r="F916" s="56"/>
      <c r="G916" s="56"/>
      <c r="H916" s="58"/>
      <c r="I916" s="56"/>
      <c r="J916" s="56"/>
      <c r="K916" s="56"/>
      <c r="L916" s="58"/>
      <c r="M916" s="56"/>
      <c r="N916" s="56"/>
      <c r="O916" s="56"/>
      <c r="P916" s="56"/>
      <c r="Q916" s="56"/>
      <c r="R916" s="56"/>
      <c r="S916" s="56"/>
      <c r="T916" s="56"/>
    </row>
    <row r="917" spans="1:20">
      <c r="A917" s="56"/>
      <c r="B917" s="56"/>
      <c r="C917" s="56"/>
      <c r="D917" s="56"/>
      <c r="E917" s="56"/>
      <c r="F917" s="56"/>
      <c r="G917" s="56"/>
      <c r="H917" s="58"/>
      <c r="I917" s="56"/>
      <c r="J917" s="56"/>
      <c r="K917" s="56"/>
      <c r="L917" s="58"/>
      <c r="M917" s="56"/>
      <c r="N917" s="56"/>
      <c r="O917" s="56"/>
      <c r="P917" s="56"/>
      <c r="Q917" s="56"/>
      <c r="R917" s="56"/>
      <c r="S917" s="56"/>
      <c r="T917" s="56"/>
    </row>
    <row r="918" spans="1:20">
      <c r="A918" s="56"/>
      <c r="B918" s="56"/>
      <c r="C918" s="56"/>
      <c r="D918" s="56"/>
      <c r="E918" s="56"/>
      <c r="F918" s="56"/>
      <c r="G918" s="56"/>
      <c r="H918" s="58"/>
      <c r="I918" s="56"/>
      <c r="J918" s="56"/>
      <c r="K918" s="56"/>
      <c r="L918" s="58"/>
      <c r="M918" s="56"/>
      <c r="N918" s="56"/>
      <c r="O918" s="56"/>
      <c r="P918" s="56"/>
      <c r="Q918" s="56"/>
      <c r="R918" s="56"/>
      <c r="S918" s="56"/>
      <c r="T918" s="56"/>
    </row>
    <row r="919" spans="1:20">
      <c r="A919" s="56"/>
      <c r="B919" s="56"/>
      <c r="C919" s="56"/>
      <c r="D919" s="56"/>
      <c r="E919" s="56"/>
      <c r="F919" s="56"/>
      <c r="G919" s="56"/>
      <c r="H919" s="58"/>
      <c r="I919" s="56"/>
      <c r="J919" s="56"/>
      <c r="K919" s="56"/>
      <c r="L919" s="58"/>
      <c r="M919" s="56"/>
      <c r="N919" s="56"/>
      <c r="O919" s="56"/>
      <c r="P919" s="56"/>
      <c r="Q919" s="56"/>
      <c r="R919" s="56"/>
      <c r="S919" s="56"/>
      <c r="T919" s="56"/>
    </row>
    <row r="920" spans="1:20">
      <c r="A920" s="56"/>
      <c r="B920" s="56"/>
      <c r="C920" s="56"/>
      <c r="D920" s="56"/>
      <c r="E920" s="56"/>
      <c r="F920" s="56"/>
      <c r="G920" s="56"/>
      <c r="H920" s="58"/>
      <c r="I920" s="56"/>
      <c r="J920" s="56"/>
      <c r="K920" s="56"/>
      <c r="L920" s="58"/>
      <c r="M920" s="56"/>
      <c r="N920" s="56"/>
      <c r="O920" s="56"/>
      <c r="P920" s="56"/>
      <c r="Q920" s="56"/>
      <c r="R920" s="56"/>
      <c r="S920" s="56"/>
      <c r="T920" s="56"/>
    </row>
    <row r="921" spans="1:20">
      <c r="A921" s="56"/>
      <c r="B921" s="56"/>
      <c r="C921" s="56"/>
      <c r="D921" s="56"/>
      <c r="E921" s="56"/>
      <c r="F921" s="56"/>
      <c r="G921" s="56"/>
      <c r="H921" s="58"/>
      <c r="I921" s="56"/>
      <c r="J921" s="56"/>
      <c r="K921" s="56"/>
      <c r="L921" s="58"/>
      <c r="M921" s="56"/>
      <c r="N921" s="56"/>
      <c r="O921" s="56"/>
      <c r="P921" s="56"/>
      <c r="Q921" s="56"/>
      <c r="R921" s="56"/>
      <c r="S921" s="56"/>
      <c r="T921" s="56"/>
    </row>
    <row r="922" spans="1:20">
      <c r="A922" s="56"/>
      <c r="B922" s="56"/>
      <c r="C922" s="56"/>
      <c r="D922" s="56"/>
      <c r="E922" s="56"/>
      <c r="F922" s="56"/>
      <c r="G922" s="56"/>
      <c r="H922" s="58"/>
      <c r="I922" s="56"/>
      <c r="J922" s="56"/>
      <c r="K922" s="56"/>
      <c r="L922" s="58"/>
      <c r="M922" s="56"/>
      <c r="N922" s="56"/>
      <c r="O922" s="56"/>
      <c r="P922" s="56"/>
      <c r="Q922" s="56"/>
      <c r="R922" s="56"/>
      <c r="S922" s="56"/>
      <c r="T922" s="56"/>
    </row>
    <row r="923" spans="1:20">
      <c r="A923" s="56"/>
      <c r="B923" s="56"/>
      <c r="C923" s="56"/>
      <c r="D923" s="56"/>
      <c r="E923" s="56"/>
      <c r="F923" s="56"/>
      <c r="G923" s="56"/>
      <c r="H923" s="58"/>
      <c r="I923" s="56"/>
      <c r="J923" s="56"/>
      <c r="K923" s="56"/>
      <c r="L923" s="58"/>
      <c r="M923" s="56"/>
      <c r="N923" s="56"/>
      <c r="O923" s="56"/>
      <c r="P923" s="56"/>
      <c r="Q923" s="56"/>
      <c r="R923" s="56"/>
      <c r="S923" s="56"/>
      <c r="T923" s="56"/>
    </row>
    <row r="924" spans="1:20">
      <c r="A924" s="56"/>
      <c r="B924" s="56"/>
      <c r="C924" s="56"/>
      <c r="D924" s="56"/>
      <c r="E924" s="56"/>
      <c r="F924" s="56"/>
      <c r="G924" s="56"/>
      <c r="H924" s="58"/>
      <c r="I924" s="56"/>
      <c r="J924" s="56"/>
      <c r="K924" s="56"/>
      <c r="L924" s="58"/>
      <c r="M924" s="56"/>
      <c r="N924" s="56"/>
      <c r="O924" s="56"/>
      <c r="P924" s="56"/>
      <c r="Q924" s="56"/>
      <c r="R924" s="56"/>
      <c r="S924" s="56"/>
      <c r="T924" s="56"/>
    </row>
    <row r="925" spans="1:20">
      <c r="A925" s="56"/>
      <c r="B925" s="56"/>
      <c r="C925" s="56"/>
      <c r="D925" s="56"/>
      <c r="E925" s="56"/>
      <c r="F925" s="56"/>
      <c r="G925" s="56"/>
      <c r="H925" s="58"/>
      <c r="I925" s="56"/>
      <c r="J925" s="56"/>
      <c r="K925" s="56"/>
      <c r="L925" s="58"/>
      <c r="M925" s="56"/>
      <c r="N925" s="56"/>
      <c r="O925" s="56"/>
      <c r="P925" s="56"/>
      <c r="Q925" s="56"/>
      <c r="R925" s="56"/>
      <c r="S925" s="56"/>
      <c r="T925" s="56"/>
    </row>
    <row r="926" spans="1:20">
      <c r="A926" s="56"/>
      <c r="B926" s="56"/>
      <c r="C926" s="56"/>
      <c r="D926" s="56"/>
      <c r="E926" s="56"/>
      <c r="F926" s="56"/>
      <c r="G926" s="56"/>
      <c r="H926" s="58"/>
      <c r="I926" s="56"/>
      <c r="J926" s="56"/>
      <c r="K926" s="56"/>
      <c r="L926" s="58"/>
      <c r="M926" s="56"/>
      <c r="N926" s="56"/>
      <c r="O926" s="56"/>
      <c r="P926" s="56"/>
      <c r="Q926" s="56"/>
      <c r="R926" s="56"/>
      <c r="S926" s="56"/>
      <c r="T926" s="56"/>
    </row>
    <row r="927" spans="1:20">
      <c r="A927" s="56"/>
      <c r="B927" s="56"/>
      <c r="C927" s="56"/>
      <c r="D927" s="56"/>
      <c r="E927" s="56"/>
      <c r="F927" s="56"/>
      <c r="G927" s="56"/>
      <c r="H927" s="58"/>
      <c r="I927" s="56"/>
      <c r="J927" s="56"/>
      <c r="K927" s="56"/>
      <c r="L927" s="58"/>
      <c r="M927" s="56"/>
      <c r="N927" s="56"/>
      <c r="O927" s="56"/>
      <c r="P927" s="56"/>
      <c r="Q927" s="56"/>
      <c r="R927" s="56"/>
      <c r="S927" s="56"/>
      <c r="T927" s="56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DCFD-F942-B54C-9DA8-882F5CA64E9E}">
  <dimension ref="A1:BW1002"/>
  <sheetViews>
    <sheetView zoomScaleNormal="100" workbookViewId="0">
      <selection activeCell="I1" sqref="I1"/>
    </sheetView>
  </sheetViews>
  <sheetFormatPr baseColWidth="10" defaultColWidth="8.1640625" defaultRowHeight="16"/>
  <cols>
    <col min="1" max="1" width="15.33203125" style="69" bestFit="1" customWidth="1"/>
    <col min="2" max="4" width="8.33203125" style="69" bestFit="1" customWidth="1"/>
    <col min="5" max="5" width="13.83203125" style="69" customWidth="1"/>
    <col min="6" max="6" width="8.5" style="71" bestFit="1" customWidth="1"/>
    <col min="7" max="7" width="13" style="70" customWidth="1"/>
    <col min="8" max="8" width="8.33203125" style="69" bestFit="1" customWidth="1"/>
    <col min="9" max="9" width="11.6640625" style="69" customWidth="1"/>
    <col min="10" max="10" width="8.1640625" style="68" customWidth="1"/>
    <col min="11" max="11" width="8.1640625" style="68"/>
    <col min="12" max="12" width="8.1640625" style="69"/>
    <col min="13" max="15" width="8.33203125" style="69" bestFit="1" customWidth="1"/>
    <col min="16" max="16" width="13.83203125" style="69" customWidth="1"/>
    <col min="17" max="17" width="8.5" style="71" bestFit="1" customWidth="1"/>
    <col min="18" max="18" width="13" style="70" customWidth="1"/>
    <col min="19" max="20" width="8.33203125" style="69" bestFit="1" customWidth="1"/>
    <col min="21" max="22" width="8.1640625" style="68"/>
    <col min="23" max="23" width="8.1640625" style="69"/>
    <col min="24" max="26" width="8.33203125" style="69" bestFit="1" customWidth="1"/>
    <col min="27" max="27" width="13.83203125" style="69" customWidth="1"/>
    <col min="28" max="28" width="8.5" style="71" bestFit="1" customWidth="1"/>
    <col min="29" max="29" width="13" style="70" customWidth="1"/>
    <col min="30" max="31" width="8.33203125" style="69" bestFit="1" customWidth="1"/>
    <col min="32" max="33" width="8.1640625" style="68"/>
    <col min="34" max="34" width="8.1640625" style="69"/>
    <col min="35" max="37" width="8.33203125" style="69" bestFit="1" customWidth="1"/>
    <col min="38" max="38" width="13.83203125" style="69" customWidth="1"/>
    <col min="39" max="39" width="8.5" style="71" bestFit="1" customWidth="1"/>
    <col min="40" max="40" width="13" style="70" customWidth="1"/>
    <col min="41" max="42" width="8.33203125" style="69" bestFit="1" customWidth="1"/>
    <col min="43" max="44" width="8.1640625" style="68"/>
    <col min="45" max="45" width="8.1640625" style="69"/>
    <col min="46" max="48" width="8.33203125" style="69" bestFit="1" customWidth="1"/>
    <col min="49" max="49" width="13.83203125" style="69" customWidth="1"/>
    <col min="50" max="50" width="8.5" style="71" bestFit="1" customWidth="1"/>
    <col min="51" max="51" width="13" style="70" customWidth="1"/>
    <col min="52" max="53" width="8.33203125" style="69" bestFit="1" customWidth="1"/>
    <col min="54" max="55" width="8.1640625" style="68"/>
    <col min="56" max="56" width="8.1640625" style="69"/>
    <col min="57" max="59" width="8.33203125" style="69" bestFit="1" customWidth="1"/>
    <col min="60" max="60" width="13.83203125" style="69" customWidth="1"/>
    <col min="61" max="61" width="8.5" style="71" bestFit="1" customWidth="1"/>
    <col min="62" max="62" width="13" style="70" customWidth="1"/>
    <col min="63" max="64" width="8.33203125" style="69" bestFit="1" customWidth="1"/>
    <col min="65" max="66" width="8.1640625" style="68"/>
    <col min="67" max="67" width="8.1640625" style="69"/>
    <col min="68" max="70" width="8.33203125" style="69" bestFit="1" customWidth="1"/>
    <col min="71" max="71" width="13.83203125" style="69" customWidth="1"/>
    <col min="72" max="72" width="8.5" style="71" bestFit="1" customWidth="1"/>
    <col min="73" max="73" width="13" style="70" customWidth="1"/>
    <col min="74" max="75" width="8.33203125" style="69" bestFit="1" customWidth="1"/>
    <col min="76" max="16384" width="8.1640625" style="68"/>
  </cols>
  <sheetData>
    <row r="1" spans="1:75" ht="19">
      <c r="A1" s="64" t="s">
        <v>0</v>
      </c>
      <c r="B1" s="64" t="s">
        <v>1</v>
      </c>
      <c r="C1" s="64" t="s">
        <v>2</v>
      </c>
      <c r="D1" s="64" t="s">
        <v>3</v>
      </c>
      <c r="E1" s="64" t="s">
        <v>47</v>
      </c>
      <c r="F1" s="65" t="s">
        <v>4</v>
      </c>
      <c r="G1" s="66" t="s">
        <v>48</v>
      </c>
      <c r="H1" s="64" t="s">
        <v>5</v>
      </c>
      <c r="I1" s="64" t="s">
        <v>6</v>
      </c>
      <c r="J1" s="64" t="s">
        <v>15</v>
      </c>
      <c r="K1" s="67">
        <f>'1.源数据-产品报告-消费降序'!K2</f>
        <v>0</v>
      </c>
      <c r="L1" s="64" t="s">
        <v>0</v>
      </c>
      <c r="M1" s="64" t="s">
        <v>1</v>
      </c>
      <c r="N1" s="64" t="s">
        <v>2</v>
      </c>
      <c r="O1" s="64" t="s">
        <v>3</v>
      </c>
      <c r="P1" s="64" t="s">
        <v>47</v>
      </c>
      <c r="Q1" s="65" t="s">
        <v>4</v>
      </c>
      <c r="R1" s="66" t="s">
        <v>48</v>
      </c>
      <c r="S1" s="64" t="s">
        <v>5</v>
      </c>
      <c r="T1" s="64" t="s">
        <v>6</v>
      </c>
      <c r="V1" s="67">
        <f>'1.源数据-产品报告-消费降序'!V2</f>
        <v>0</v>
      </c>
      <c r="W1" s="64" t="s">
        <v>0</v>
      </c>
      <c r="X1" s="64" t="s">
        <v>1</v>
      </c>
      <c r="Y1" s="64" t="s">
        <v>2</v>
      </c>
      <c r="Z1" s="64" t="s">
        <v>3</v>
      </c>
      <c r="AA1" s="64" t="s">
        <v>47</v>
      </c>
      <c r="AB1" s="65" t="s">
        <v>4</v>
      </c>
      <c r="AC1" s="66" t="s">
        <v>48</v>
      </c>
      <c r="AD1" s="64" t="s">
        <v>5</v>
      </c>
      <c r="AE1" s="64" t="s">
        <v>6</v>
      </c>
      <c r="AG1" s="67">
        <f>'1.源数据-产品报告-消费降序'!AG2</f>
        <v>0</v>
      </c>
      <c r="AH1" s="64" t="s">
        <v>0</v>
      </c>
      <c r="AI1" s="64" t="s">
        <v>1</v>
      </c>
      <c r="AJ1" s="64" t="s">
        <v>2</v>
      </c>
      <c r="AK1" s="64" t="s">
        <v>3</v>
      </c>
      <c r="AL1" s="64" t="s">
        <v>47</v>
      </c>
      <c r="AM1" s="65" t="s">
        <v>4</v>
      </c>
      <c r="AN1" s="66" t="s">
        <v>48</v>
      </c>
      <c r="AO1" s="64" t="s">
        <v>5</v>
      </c>
      <c r="AP1" s="64" t="s">
        <v>6</v>
      </c>
      <c r="AR1" s="67">
        <f>'1.源数据-产品报告-消费降序'!AR2</f>
        <v>0</v>
      </c>
      <c r="AS1" s="64" t="s">
        <v>0</v>
      </c>
      <c r="AT1" s="64" t="s">
        <v>1</v>
      </c>
      <c r="AU1" s="64" t="s">
        <v>2</v>
      </c>
      <c r="AV1" s="64" t="s">
        <v>3</v>
      </c>
      <c r="AW1" s="64" t="s">
        <v>47</v>
      </c>
      <c r="AX1" s="65" t="s">
        <v>4</v>
      </c>
      <c r="AY1" s="66" t="s">
        <v>48</v>
      </c>
      <c r="AZ1" s="64" t="s">
        <v>5</v>
      </c>
      <c r="BA1" s="64" t="s">
        <v>6</v>
      </c>
      <c r="BC1" s="67">
        <f>'1.源数据-产品报告-消费降序'!BC2</f>
        <v>0</v>
      </c>
      <c r="BD1" s="64" t="s">
        <v>0</v>
      </c>
      <c r="BE1" s="64" t="s">
        <v>1</v>
      </c>
      <c r="BF1" s="64" t="s">
        <v>2</v>
      </c>
      <c r="BG1" s="64" t="s">
        <v>3</v>
      </c>
      <c r="BH1" s="64" t="s">
        <v>47</v>
      </c>
      <c r="BI1" s="65" t="s">
        <v>4</v>
      </c>
      <c r="BJ1" s="66" t="s">
        <v>48</v>
      </c>
      <c r="BK1" s="64" t="s">
        <v>5</v>
      </c>
      <c r="BL1" s="64" t="s">
        <v>6</v>
      </c>
      <c r="BN1" s="67">
        <f>'1.源数据-产品报告-消费降序'!BN2</f>
        <v>0</v>
      </c>
      <c r="BO1" s="64" t="s">
        <v>0</v>
      </c>
      <c r="BP1" s="64" t="s">
        <v>1</v>
      </c>
      <c r="BQ1" s="64" t="s">
        <v>2</v>
      </c>
      <c r="BR1" s="64" t="s">
        <v>3</v>
      </c>
      <c r="BS1" s="64" t="s">
        <v>47</v>
      </c>
      <c r="BT1" s="65" t="s">
        <v>4</v>
      </c>
      <c r="BU1" s="66" t="s">
        <v>48</v>
      </c>
      <c r="BV1" s="64" t="s">
        <v>5</v>
      </c>
      <c r="BW1" s="64" t="s">
        <v>6</v>
      </c>
    </row>
    <row r="2" spans="1:75">
      <c r="A2" s="69" t="str">
        <f>IFERROR(CLEAN(HLOOKUP(A$1,'1.源数据-产品报告-消费降序'!A:A,ROW(),0)),"")</f>
        <v/>
      </c>
      <c r="B2" s="69" t="str">
        <f>IFERROR(CLEAN(HLOOKUP(B$1,'1.源数据-产品报告-消费降序'!B:B,ROW(),0)),"")</f>
        <v/>
      </c>
      <c r="C2" s="69" t="str">
        <f>IFERROR(CLEAN(HLOOKUP(C$1,'1.源数据-产品报告-消费降序'!C:C,ROW(),0)),"")</f>
        <v/>
      </c>
      <c r="D2" s="69" t="str">
        <f>IFERROR(CLEAN(HLOOKUP(D$1,'1.源数据-产品报告-消费降序'!D:D,ROW(),0)),"")</f>
        <v/>
      </c>
      <c r="E2" s="69" t="str">
        <f>IFERROR(CLEAN(HLOOKUP(E$1,'1.源数据-产品报告-消费降序'!E:E,ROW(),0)),"")</f>
        <v/>
      </c>
      <c r="F2" s="69" t="str">
        <f>IFERROR(CLEAN(HLOOKUP(F$1,'1.源数据-产品报告-消费降序'!F:F,ROW(),0)),"")</f>
        <v/>
      </c>
      <c r="G2" s="70">
        <f>IFERROR((HLOOKUP(G$1,'1.源数据-产品报告-消费降序'!G:G,ROW(),0)),"")</f>
        <v>0</v>
      </c>
      <c r="H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" s="69" t="str">
        <f>IFERROR(CLEAN(HLOOKUP(I$1,'1.源数据-产品报告-消费降序'!I:I,ROW(),0)),"")</f>
        <v/>
      </c>
      <c r="J2" s="68" t="s">
        <v>16</v>
      </c>
      <c r="L2" s="69" t="str">
        <f>IFERROR(CLEAN(HLOOKUP(L$1,'1.源数据-产品报告-消费降序'!L:L,ROW(),0)),"")</f>
        <v/>
      </c>
      <c r="M2" s="69" t="str">
        <f>IFERROR(CLEAN(HLOOKUP(M$1,'1.源数据-产品报告-消费降序'!M:M,ROW(),0)),"")</f>
        <v/>
      </c>
      <c r="N2" s="69" t="str">
        <f>IFERROR(CLEAN(HLOOKUP(N$1,'1.源数据-产品报告-消费降序'!N:N,ROW(),0)),"")</f>
        <v/>
      </c>
      <c r="O2" s="69" t="str">
        <f>IFERROR(CLEAN(HLOOKUP(O$1,'1.源数据-产品报告-消费降序'!O:O,ROW(),0)),"")</f>
        <v/>
      </c>
      <c r="P2" s="69" t="str">
        <f>IFERROR(CLEAN(HLOOKUP(P$1,'1.源数据-产品报告-消费降序'!P:P,ROW(),0)),"")</f>
        <v/>
      </c>
      <c r="Q2" s="69" t="str">
        <f>IFERROR(CLEAN(HLOOKUP(Q$1,'1.源数据-产品报告-消费降序'!Q:Q,ROW(),0)),"")</f>
        <v/>
      </c>
      <c r="R2" s="69" t="str">
        <f>IFERROR(CLEAN(HLOOKUP(R$1,'1.源数据-产品报告-消费降序'!R:R,ROW(),0)),"")</f>
        <v/>
      </c>
      <c r="S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" s="69" t="str">
        <f>IFERROR(CLEAN(HLOOKUP(T$1,'1.源数据-产品报告-消费降序'!T:T,ROW(),0)),"")</f>
        <v/>
      </c>
      <c r="W2" s="69" t="str">
        <f>IFERROR(CLEAN(HLOOKUP(W$1,'1.源数据-产品报告-消费降序'!W:W,ROW(),0)),"")</f>
        <v/>
      </c>
      <c r="X2" s="69" t="str">
        <f>IFERROR(CLEAN(HLOOKUP(X$1,'1.源数据-产品报告-消费降序'!X:X,ROW(),0)),"")</f>
        <v/>
      </c>
      <c r="Y2" s="69" t="str">
        <f>IFERROR(CLEAN(HLOOKUP(Y$1,'1.源数据-产品报告-消费降序'!Y:Y,ROW(),0)),"")</f>
        <v/>
      </c>
      <c r="Z2" s="69" t="str">
        <f>IFERROR(CLEAN(HLOOKUP(Z$1,'1.源数据-产品报告-消费降序'!Z:Z,ROW(),0)),"")</f>
        <v/>
      </c>
      <c r="AA2" s="69" t="str">
        <f>IFERROR(CLEAN(HLOOKUP(AA$1,'1.源数据-产品报告-消费降序'!AA:AA,ROW(),0)),"")</f>
        <v/>
      </c>
      <c r="AB2" s="69" t="str">
        <f>IFERROR(CLEAN(HLOOKUP(AB$1,'1.源数据-产品报告-消费降序'!AB:AB,ROW(),0)),"")</f>
        <v/>
      </c>
      <c r="AC2" s="69" t="str">
        <f>IFERROR(CLEAN(HLOOKUP(AC$1,'1.源数据-产品报告-消费降序'!AC:AC,ROW(),0)),"")</f>
        <v/>
      </c>
      <c r="AD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" s="69" t="str">
        <f>IFERROR(CLEAN(HLOOKUP(AE$1,'1.源数据-产品报告-消费降序'!AE:AE,ROW(),0)),"")</f>
        <v/>
      </c>
      <c r="AH2" s="69" t="str">
        <f>IFERROR(CLEAN(HLOOKUP(AH$1,'1.源数据-产品报告-消费降序'!AH:AH,ROW(),0)),"")</f>
        <v/>
      </c>
      <c r="AI2" s="69" t="str">
        <f>IFERROR(CLEAN(HLOOKUP(AI$1,'1.源数据-产品报告-消费降序'!AI:AI,ROW(),0)),"")</f>
        <v/>
      </c>
      <c r="AJ2" s="69" t="str">
        <f>IFERROR(CLEAN(HLOOKUP(AJ$1,'1.源数据-产品报告-消费降序'!AJ:AJ,ROW(),0)),"")</f>
        <v/>
      </c>
      <c r="AK2" s="69" t="str">
        <f>IFERROR(CLEAN(HLOOKUP(AK$1,'1.源数据-产品报告-消费降序'!AK:AK,ROW(),0)),"")</f>
        <v/>
      </c>
      <c r="AL2" s="69" t="str">
        <f>IFERROR(CLEAN(HLOOKUP(AL$1,'1.源数据-产品报告-消费降序'!AL:AL,ROW(),0)),"")</f>
        <v/>
      </c>
      <c r="AM2" s="69" t="str">
        <f>IFERROR(CLEAN(HLOOKUP(AM$1,'1.源数据-产品报告-消费降序'!AM:AM,ROW(),0)),"")</f>
        <v/>
      </c>
      <c r="AN2" s="69" t="str">
        <f>IFERROR(CLEAN(HLOOKUP(AN$1,'1.源数据-产品报告-消费降序'!AN:AN,ROW(),0)),"")</f>
        <v/>
      </c>
      <c r="AO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" s="69" t="str">
        <f>IFERROR(CLEAN(HLOOKUP(AP$1,'1.源数据-产品报告-消费降序'!AP:AP,ROW(),0)),"")</f>
        <v/>
      </c>
      <c r="AS2" s="69" t="str">
        <f>IFERROR(CLEAN(HLOOKUP(AS$1,'1.源数据-产品报告-消费降序'!AS:AS,ROW(),0)),"")</f>
        <v/>
      </c>
      <c r="AT2" s="69" t="str">
        <f>IFERROR(CLEAN(HLOOKUP(AT$1,'1.源数据-产品报告-消费降序'!AT:AT,ROW(),0)),"")</f>
        <v/>
      </c>
      <c r="AU2" s="69" t="str">
        <f>IFERROR(CLEAN(HLOOKUP(AU$1,'1.源数据-产品报告-消费降序'!AU:AU,ROW(),0)),"")</f>
        <v/>
      </c>
      <c r="AV2" s="69" t="str">
        <f>IFERROR(CLEAN(HLOOKUP(AV$1,'1.源数据-产品报告-消费降序'!AV:AV,ROW(),0)),"")</f>
        <v/>
      </c>
      <c r="AW2" s="69" t="str">
        <f>IFERROR(CLEAN(HLOOKUP(AW$1,'1.源数据-产品报告-消费降序'!AW:AW,ROW(),0)),"")</f>
        <v/>
      </c>
      <c r="AX2" s="69" t="str">
        <f>IFERROR(CLEAN(HLOOKUP(AX$1,'1.源数据-产品报告-消费降序'!AX:AX,ROW(),0)),"")</f>
        <v/>
      </c>
      <c r="AY2" s="69" t="str">
        <f>IFERROR(CLEAN(HLOOKUP(AY$1,'1.源数据-产品报告-消费降序'!AY:AY,ROW(),0)),"")</f>
        <v/>
      </c>
      <c r="AZ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" s="69" t="str">
        <f>IFERROR(CLEAN(HLOOKUP(BA$1,'1.源数据-产品报告-消费降序'!BA:BA,ROW(),0)),"")</f>
        <v/>
      </c>
      <c r="BD2" s="69" t="str">
        <f>IFERROR(CLEAN(HLOOKUP(BD$1,'1.源数据-产品报告-消费降序'!BD:BD,ROW(),0)),"")</f>
        <v/>
      </c>
      <c r="BE2" s="69" t="str">
        <f>IFERROR(CLEAN(HLOOKUP(BE$1,'1.源数据-产品报告-消费降序'!BE:BE,ROW(),0)),"")</f>
        <v/>
      </c>
      <c r="BF2" s="69" t="str">
        <f>IFERROR(CLEAN(HLOOKUP(BF$1,'1.源数据-产品报告-消费降序'!BF:BF,ROW(),0)),"")</f>
        <v/>
      </c>
      <c r="BG2" s="69" t="str">
        <f>IFERROR(CLEAN(HLOOKUP(BG$1,'1.源数据-产品报告-消费降序'!BG:BG,ROW(),0)),"")</f>
        <v/>
      </c>
      <c r="BH2" s="69" t="str">
        <f>IFERROR(CLEAN(HLOOKUP(BH$1,'1.源数据-产品报告-消费降序'!BH:BH,ROW(),0)),"")</f>
        <v/>
      </c>
      <c r="BI2" s="69" t="str">
        <f>IFERROR(CLEAN(HLOOKUP(BI$1,'1.源数据-产品报告-消费降序'!BI:BI,ROW(),0)),"")</f>
        <v/>
      </c>
      <c r="BJ2" s="69" t="str">
        <f>IFERROR(CLEAN(HLOOKUP(BJ$1,'1.源数据-产品报告-消费降序'!BJ:BJ,ROW(),0)),"")</f>
        <v/>
      </c>
      <c r="BK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" s="69" t="str">
        <f>IFERROR(CLEAN(HLOOKUP(BL$1,'1.源数据-产品报告-消费降序'!BL:BL,ROW(),0)),"")</f>
        <v/>
      </c>
      <c r="BO2" s="69" t="str">
        <f>IFERROR(CLEAN(HLOOKUP(BO$1,'1.源数据-产品报告-消费降序'!BO:BO,ROW(),0)),"")</f>
        <v/>
      </c>
      <c r="BP2" s="69" t="str">
        <f>IFERROR(CLEAN(HLOOKUP(BP$1,'1.源数据-产品报告-消费降序'!BP:BP,ROW(),0)),"")</f>
        <v/>
      </c>
      <c r="BQ2" s="69" t="str">
        <f>IFERROR(CLEAN(HLOOKUP(BQ$1,'1.源数据-产品报告-消费降序'!BQ:BQ,ROW(),0)),"")</f>
        <v/>
      </c>
      <c r="BR2" s="69" t="str">
        <f>IFERROR(CLEAN(HLOOKUP(BR$1,'1.源数据-产品报告-消费降序'!BR:BR,ROW(),0)),"")</f>
        <v/>
      </c>
      <c r="BS2" s="69" t="str">
        <f>IFERROR(CLEAN(HLOOKUP(BS$1,'1.源数据-产品报告-消费降序'!BS:BS,ROW(),0)),"")</f>
        <v/>
      </c>
      <c r="BT2" s="69" t="str">
        <f>IFERROR(CLEAN(HLOOKUP(BT$1,'1.源数据-产品报告-消费降序'!BT:BT,ROW(),0)),"")</f>
        <v/>
      </c>
      <c r="BU2" s="69" t="str">
        <f>IFERROR(CLEAN(HLOOKUP(BU$1,'1.源数据-产品报告-消费降序'!BU:BU,ROW(),0)),"")</f>
        <v/>
      </c>
      <c r="BV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" s="69" t="str">
        <f>IFERROR(CLEAN(HLOOKUP(BW$1,'1.源数据-产品报告-消费降序'!BW:BW,ROW(),0)),"")</f>
        <v/>
      </c>
    </row>
    <row r="3" spans="1:75">
      <c r="A3" s="69" t="str">
        <f>IFERROR(CLEAN(HLOOKUP(A$1,'1.源数据-产品报告-消费降序'!A:A,ROW(),0)),"")</f>
        <v/>
      </c>
      <c r="B3" s="69" t="str">
        <f>IFERROR(CLEAN(HLOOKUP(B$1,'1.源数据-产品报告-消费降序'!B:B,ROW(),0)),"")</f>
        <v/>
      </c>
      <c r="C3" s="69" t="str">
        <f>IFERROR(CLEAN(HLOOKUP(C$1,'1.源数据-产品报告-消费降序'!C:C,ROW(),0)),"")</f>
        <v/>
      </c>
      <c r="D3" s="69" t="str">
        <f>IFERROR(CLEAN(HLOOKUP(D$1,'1.源数据-产品报告-消费降序'!D:D,ROW(),0)),"")</f>
        <v/>
      </c>
      <c r="E3" s="69" t="str">
        <f>IFERROR(CLEAN(HLOOKUP(E$1,'1.源数据-产品报告-消费降序'!E:E,ROW(),0)),"")</f>
        <v/>
      </c>
      <c r="F3" s="69" t="str">
        <f>IFERROR(CLEAN(HLOOKUP(F$1,'1.源数据-产品报告-消费降序'!F:F,ROW(),0)),"")</f>
        <v/>
      </c>
      <c r="G3" s="70">
        <f>IFERROR((HLOOKUP(G$1,'1.源数据-产品报告-消费降序'!G:G,ROW(),0)),"")</f>
        <v>0</v>
      </c>
      <c r="H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" s="69" t="str">
        <f>IFERROR(CLEAN(HLOOKUP(I$1,'1.源数据-产品报告-消费降序'!I:I,ROW(),0)),"")</f>
        <v/>
      </c>
      <c r="J3" s="68" t="s">
        <v>17</v>
      </c>
      <c r="L3" s="69" t="str">
        <f>IFERROR(CLEAN(HLOOKUP(L$1,'1.源数据-产品报告-消费降序'!L:L,ROW(),0)),"")</f>
        <v/>
      </c>
      <c r="M3" s="69" t="str">
        <f>IFERROR(CLEAN(HLOOKUP(M$1,'1.源数据-产品报告-消费降序'!M:M,ROW(),0)),"")</f>
        <v/>
      </c>
      <c r="N3" s="69" t="str">
        <f>IFERROR(CLEAN(HLOOKUP(N$1,'1.源数据-产品报告-消费降序'!N:N,ROW(),0)),"")</f>
        <v/>
      </c>
      <c r="O3" s="69" t="str">
        <f>IFERROR(CLEAN(HLOOKUP(O$1,'1.源数据-产品报告-消费降序'!O:O,ROW(),0)),"")</f>
        <v/>
      </c>
      <c r="P3" s="69" t="str">
        <f>IFERROR(CLEAN(HLOOKUP(P$1,'1.源数据-产品报告-消费降序'!P:P,ROW(),0)),"")</f>
        <v/>
      </c>
      <c r="Q3" s="69" t="str">
        <f>IFERROR(CLEAN(HLOOKUP(Q$1,'1.源数据-产品报告-消费降序'!Q:Q,ROW(),0)),"")</f>
        <v/>
      </c>
      <c r="R3" s="69" t="str">
        <f>IFERROR(CLEAN(HLOOKUP(R$1,'1.源数据-产品报告-消费降序'!R:R,ROW(),0)),"")</f>
        <v/>
      </c>
      <c r="S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" s="69" t="str">
        <f>IFERROR(CLEAN(HLOOKUP(T$1,'1.源数据-产品报告-消费降序'!T:T,ROW(),0)),"")</f>
        <v/>
      </c>
      <c r="W3" s="69" t="str">
        <f>IFERROR(CLEAN(HLOOKUP(W$1,'1.源数据-产品报告-消费降序'!W:W,ROW(),0)),"")</f>
        <v/>
      </c>
      <c r="X3" s="69" t="str">
        <f>IFERROR(CLEAN(HLOOKUP(X$1,'1.源数据-产品报告-消费降序'!X:X,ROW(),0)),"")</f>
        <v/>
      </c>
      <c r="Y3" s="69" t="str">
        <f>IFERROR(CLEAN(HLOOKUP(Y$1,'1.源数据-产品报告-消费降序'!Y:Y,ROW(),0)),"")</f>
        <v/>
      </c>
      <c r="Z3" s="69" t="str">
        <f>IFERROR(CLEAN(HLOOKUP(Z$1,'1.源数据-产品报告-消费降序'!Z:Z,ROW(),0)),"")</f>
        <v/>
      </c>
      <c r="AA3" s="69" t="str">
        <f>IFERROR(CLEAN(HLOOKUP(AA$1,'1.源数据-产品报告-消费降序'!AA:AA,ROW(),0)),"")</f>
        <v/>
      </c>
      <c r="AB3" s="69" t="str">
        <f>IFERROR(CLEAN(HLOOKUP(AB$1,'1.源数据-产品报告-消费降序'!AB:AB,ROW(),0)),"")</f>
        <v/>
      </c>
      <c r="AC3" s="69" t="str">
        <f>IFERROR(CLEAN(HLOOKUP(AC$1,'1.源数据-产品报告-消费降序'!AC:AC,ROW(),0)),"")</f>
        <v/>
      </c>
      <c r="AD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" s="69" t="str">
        <f>IFERROR(CLEAN(HLOOKUP(AE$1,'1.源数据-产品报告-消费降序'!AE:AE,ROW(),0)),"")</f>
        <v/>
      </c>
      <c r="AH3" s="69" t="str">
        <f>IFERROR(CLEAN(HLOOKUP(AH$1,'1.源数据-产品报告-消费降序'!AH:AH,ROW(),0)),"")</f>
        <v/>
      </c>
      <c r="AI3" s="69" t="str">
        <f>IFERROR(CLEAN(HLOOKUP(AI$1,'1.源数据-产品报告-消费降序'!AI:AI,ROW(),0)),"")</f>
        <v/>
      </c>
      <c r="AJ3" s="69" t="str">
        <f>IFERROR(CLEAN(HLOOKUP(AJ$1,'1.源数据-产品报告-消费降序'!AJ:AJ,ROW(),0)),"")</f>
        <v/>
      </c>
      <c r="AK3" s="69" t="str">
        <f>IFERROR(CLEAN(HLOOKUP(AK$1,'1.源数据-产品报告-消费降序'!AK:AK,ROW(),0)),"")</f>
        <v/>
      </c>
      <c r="AL3" s="69" t="str">
        <f>IFERROR(CLEAN(HLOOKUP(AL$1,'1.源数据-产品报告-消费降序'!AL:AL,ROW(),0)),"")</f>
        <v/>
      </c>
      <c r="AM3" s="69" t="str">
        <f>IFERROR(CLEAN(HLOOKUP(AM$1,'1.源数据-产品报告-消费降序'!AM:AM,ROW(),0)),"")</f>
        <v/>
      </c>
      <c r="AN3" s="69" t="str">
        <f>IFERROR(CLEAN(HLOOKUP(AN$1,'1.源数据-产品报告-消费降序'!AN:AN,ROW(),0)),"")</f>
        <v/>
      </c>
      <c r="AO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" s="69" t="str">
        <f>IFERROR(CLEAN(HLOOKUP(AP$1,'1.源数据-产品报告-消费降序'!AP:AP,ROW(),0)),"")</f>
        <v/>
      </c>
      <c r="AS3" s="69" t="str">
        <f>IFERROR(CLEAN(HLOOKUP(AS$1,'1.源数据-产品报告-消费降序'!AS:AS,ROW(),0)),"")</f>
        <v/>
      </c>
      <c r="AT3" s="69" t="str">
        <f>IFERROR(CLEAN(HLOOKUP(AT$1,'1.源数据-产品报告-消费降序'!AT:AT,ROW(),0)),"")</f>
        <v/>
      </c>
      <c r="AU3" s="69" t="str">
        <f>IFERROR(CLEAN(HLOOKUP(AU$1,'1.源数据-产品报告-消费降序'!AU:AU,ROW(),0)),"")</f>
        <v/>
      </c>
      <c r="AV3" s="69" t="str">
        <f>IFERROR(CLEAN(HLOOKUP(AV$1,'1.源数据-产品报告-消费降序'!AV:AV,ROW(),0)),"")</f>
        <v/>
      </c>
      <c r="AW3" s="69" t="str">
        <f>IFERROR(CLEAN(HLOOKUP(AW$1,'1.源数据-产品报告-消费降序'!AW:AW,ROW(),0)),"")</f>
        <v/>
      </c>
      <c r="AX3" s="69" t="str">
        <f>IFERROR(CLEAN(HLOOKUP(AX$1,'1.源数据-产品报告-消费降序'!AX:AX,ROW(),0)),"")</f>
        <v/>
      </c>
      <c r="AY3" s="69" t="str">
        <f>IFERROR(CLEAN(HLOOKUP(AY$1,'1.源数据-产品报告-消费降序'!AY:AY,ROW(),0)),"")</f>
        <v/>
      </c>
      <c r="AZ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" s="69" t="str">
        <f>IFERROR(CLEAN(HLOOKUP(BA$1,'1.源数据-产品报告-消费降序'!BA:BA,ROW(),0)),"")</f>
        <v/>
      </c>
      <c r="BD3" s="69" t="str">
        <f>IFERROR(CLEAN(HLOOKUP(BD$1,'1.源数据-产品报告-消费降序'!BD:BD,ROW(),0)),"")</f>
        <v/>
      </c>
      <c r="BE3" s="69" t="str">
        <f>IFERROR(CLEAN(HLOOKUP(BE$1,'1.源数据-产品报告-消费降序'!BE:BE,ROW(),0)),"")</f>
        <v/>
      </c>
      <c r="BF3" s="69" t="str">
        <f>IFERROR(CLEAN(HLOOKUP(BF$1,'1.源数据-产品报告-消费降序'!BF:BF,ROW(),0)),"")</f>
        <v/>
      </c>
      <c r="BG3" s="69" t="str">
        <f>IFERROR(CLEAN(HLOOKUP(BG$1,'1.源数据-产品报告-消费降序'!BG:BG,ROW(),0)),"")</f>
        <v/>
      </c>
      <c r="BH3" s="69" t="str">
        <f>IFERROR(CLEAN(HLOOKUP(BH$1,'1.源数据-产品报告-消费降序'!BH:BH,ROW(),0)),"")</f>
        <v/>
      </c>
      <c r="BI3" s="69" t="str">
        <f>IFERROR(CLEAN(HLOOKUP(BI$1,'1.源数据-产品报告-消费降序'!BI:BI,ROW(),0)),"")</f>
        <v/>
      </c>
      <c r="BJ3" s="69" t="str">
        <f>IFERROR(CLEAN(HLOOKUP(BJ$1,'1.源数据-产品报告-消费降序'!BJ:BJ,ROW(),0)),"")</f>
        <v/>
      </c>
      <c r="BK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" s="69" t="str">
        <f>IFERROR(CLEAN(HLOOKUP(BL$1,'1.源数据-产品报告-消费降序'!BL:BL,ROW(),0)),"")</f>
        <v/>
      </c>
      <c r="BO3" s="69" t="str">
        <f>IFERROR(CLEAN(HLOOKUP(BO$1,'1.源数据-产品报告-消费降序'!BO:BO,ROW(),0)),"")</f>
        <v/>
      </c>
      <c r="BP3" s="69" t="str">
        <f>IFERROR(CLEAN(HLOOKUP(BP$1,'1.源数据-产品报告-消费降序'!BP:BP,ROW(),0)),"")</f>
        <v/>
      </c>
      <c r="BQ3" s="69" t="str">
        <f>IFERROR(CLEAN(HLOOKUP(BQ$1,'1.源数据-产品报告-消费降序'!BQ:BQ,ROW(),0)),"")</f>
        <v/>
      </c>
      <c r="BR3" s="69" t="str">
        <f>IFERROR(CLEAN(HLOOKUP(BR$1,'1.源数据-产品报告-消费降序'!BR:BR,ROW(),0)),"")</f>
        <v/>
      </c>
      <c r="BS3" s="69" t="str">
        <f>IFERROR(CLEAN(HLOOKUP(BS$1,'1.源数据-产品报告-消费降序'!BS:BS,ROW(),0)),"")</f>
        <v/>
      </c>
      <c r="BT3" s="69" t="str">
        <f>IFERROR(CLEAN(HLOOKUP(BT$1,'1.源数据-产品报告-消费降序'!BT:BT,ROW(),0)),"")</f>
        <v/>
      </c>
      <c r="BU3" s="69" t="str">
        <f>IFERROR(CLEAN(HLOOKUP(BU$1,'1.源数据-产品报告-消费降序'!BU:BU,ROW(),0)),"")</f>
        <v/>
      </c>
      <c r="BV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" s="69" t="str">
        <f>IFERROR(CLEAN(HLOOKUP(BW$1,'1.源数据-产品报告-消费降序'!BW:BW,ROW(),0)),"")</f>
        <v/>
      </c>
    </row>
    <row r="4" spans="1:75">
      <c r="A4" s="69" t="str">
        <f>IFERROR(CLEAN(HLOOKUP(A$1,'1.源数据-产品报告-消费降序'!A:A,ROW(),0)),"")</f>
        <v/>
      </c>
      <c r="B4" s="69" t="str">
        <f>IFERROR(CLEAN(HLOOKUP(B$1,'1.源数据-产品报告-消费降序'!B:B,ROW(),0)),"")</f>
        <v/>
      </c>
      <c r="C4" s="69" t="str">
        <f>IFERROR(CLEAN(HLOOKUP(C$1,'1.源数据-产品报告-消费降序'!C:C,ROW(),0)),"")</f>
        <v/>
      </c>
      <c r="D4" s="69" t="str">
        <f>IFERROR(CLEAN(HLOOKUP(D$1,'1.源数据-产品报告-消费降序'!D:D,ROW(),0)),"")</f>
        <v/>
      </c>
      <c r="E4" s="69" t="str">
        <f>IFERROR(CLEAN(HLOOKUP(E$1,'1.源数据-产品报告-消费降序'!E:E,ROW(),0)),"")</f>
        <v/>
      </c>
      <c r="F4" s="69" t="str">
        <f>IFERROR(CLEAN(HLOOKUP(F$1,'1.源数据-产品报告-消费降序'!F:F,ROW(),0)),"")</f>
        <v/>
      </c>
      <c r="G4" s="70">
        <f>IFERROR((HLOOKUP(G$1,'1.源数据-产品报告-消费降序'!G:G,ROW(),0)),"")</f>
        <v>0</v>
      </c>
      <c r="H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" s="69" t="str">
        <f>IFERROR(CLEAN(HLOOKUP(I$1,'1.源数据-产品报告-消费降序'!I:I,ROW(),0)),"")</f>
        <v/>
      </c>
      <c r="J4" s="68" t="s">
        <v>18</v>
      </c>
      <c r="L4" s="69" t="str">
        <f>IFERROR(CLEAN(HLOOKUP(L$1,'1.源数据-产品报告-消费降序'!L:L,ROW(),0)),"")</f>
        <v/>
      </c>
      <c r="M4" s="69" t="str">
        <f>IFERROR(CLEAN(HLOOKUP(M$1,'1.源数据-产品报告-消费降序'!M:M,ROW(),0)),"")</f>
        <v/>
      </c>
      <c r="N4" s="69" t="str">
        <f>IFERROR(CLEAN(HLOOKUP(N$1,'1.源数据-产品报告-消费降序'!N:N,ROW(),0)),"")</f>
        <v/>
      </c>
      <c r="O4" s="69" t="str">
        <f>IFERROR(CLEAN(HLOOKUP(O$1,'1.源数据-产品报告-消费降序'!O:O,ROW(),0)),"")</f>
        <v/>
      </c>
      <c r="P4" s="69" t="str">
        <f>IFERROR(CLEAN(HLOOKUP(P$1,'1.源数据-产品报告-消费降序'!P:P,ROW(),0)),"")</f>
        <v/>
      </c>
      <c r="Q4" s="69" t="str">
        <f>IFERROR(CLEAN(HLOOKUP(Q$1,'1.源数据-产品报告-消费降序'!Q:Q,ROW(),0)),"")</f>
        <v/>
      </c>
      <c r="R4" s="69" t="str">
        <f>IFERROR(CLEAN(HLOOKUP(R$1,'1.源数据-产品报告-消费降序'!R:R,ROW(),0)),"")</f>
        <v/>
      </c>
      <c r="S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" s="69" t="str">
        <f>IFERROR(CLEAN(HLOOKUP(T$1,'1.源数据-产品报告-消费降序'!T:T,ROW(),0)),"")</f>
        <v/>
      </c>
      <c r="W4" s="69" t="str">
        <f>IFERROR(CLEAN(HLOOKUP(W$1,'1.源数据-产品报告-消费降序'!W:W,ROW(),0)),"")</f>
        <v/>
      </c>
      <c r="X4" s="69" t="str">
        <f>IFERROR(CLEAN(HLOOKUP(X$1,'1.源数据-产品报告-消费降序'!X:X,ROW(),0)),"")</f>
        <v/>
      </c>
      <c r="Y4" s="69" t="str">
        <f>IFERROR(CLEAN(HLOOKUP(Y$1,'1.源数据-产品报告-消费降序'!Y:Y,ROW(),0)),"")</f>
        <v/>
      </c>
      <c r="Z4" s="69" t="str">
        <f>IFERROR(CLEAN(HLOOKUP(Z$1,'1.源数据-产品报告-消费降序'!Z:Z,ROW(),0)),"")</f>
        <v/>
      </c>
      <c r="AA4" s="69" t="str">
        <f>IFERROR(CLEAN(HLOOKUP(AA$1,'1.源数据-产品报告-消费降序'!AA:AA,ROW(),0)),"")</f>
        <v/>
      </c>
      <c r="AB4" s="69" t="str">
        <f>IFERROR(CLEAN(HLOOKUP(AB$1,'1.源数据-产品报告-消费降序'!AB:AB,ROW(),0)),"")</f>
        <v/>
      </c>
      <c r="AC4" s="69" t="str">
        <f>IFERROR(CLEAN(HLOOKUP(AC$1,'1.源数据-产品报告-消费降序'!AC:AC,ROW(),0)),"")</f>
        <v/>
      </c>
      <c r="AD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" s="69" t="str">
        <f>IFERROR(CLEAN(HLOOKUP(AE$1,'1.源数据-产品报告-消费降序'!AE:AE,ROW(),0)),"")</f>
        <v/>
      </c>
      <c r="AH4" s="69" t="str">
        <f>IFERROR(CLEAN(HLOOKUP(AH$1,'1.源数据-产品报告-消费降序'!AH:AH,ROW(),0)),"")</f>
        <v/>
      </c>
      <c r="AI4" s="69" t="str">
        <f>IFERROR(CLEAN(HLOOKUP(AI$1,'1.源数据-产品报告-消费降序'!AI:AI,ROW(),0)),"")</f>
        <v/>
      </c>
      <c r="AJ4" s="69" t="str">
        <f>IFERROR(CLEAN(HLOOKUP(AJ$1,'1.源数据-产品报告-消费降序'!AJ:AJ,ROW(),0)),"")</f>
        <v/>
      </c>
      <c r="AK4" s="69" t="str">
        <f>IFERROR(CLEAN(HLOOKUP(AK$1,'1.源数据-产品报告-消费降序'!AK:AK,ROW(),0)),"")</f>
        <v/>
      </c>
      <c r="AL4" s="69" t="str">
        <f>IFERROR(CLEAN(HLOOKUP(AL$1,'1.源数据-产品报告-消费降序'!AL:AL,ROW(),0)),"")</f>
        <v/>
      </c>
      <c r="AM4" s="69" t="str">
        <f>IFERROR(CLEAN(HLOOKUP(AM$1,'1.源数据-产品报告-消费降序'!AM:AM,ROW(),0)),"")</f>
        <v/>
      </c>
      <c r="AN4" s="69" t="str">
        <f>IFERROR(CLEAN(HLOOKUP(AN$1,'1.源数据-产品报告-消费降序'!AN:AN,ROW(),0)),"")</f>
        <v/>
      </c>
      <c r="AO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" s="69" t="str">
        <f>IFERROR(CLEAN(HLOOKUP(AP$1,'1.源数据-产品报告-消费降序'!AP:AP,ROW(),0)),"")</f>
        <v/>
      </c>
      <c r="AS4" s="69" t="str">
        <f>IFERROR(CLEAN(HLOOKUP(AS$1,'1.源数据-产品报告-消费降序'!AS:AS,ROW(),0)),"")</f>
        <v/>
      </c>
      <c r="AT4" s="69" t="str">
        <f>IFERROR(CLEAN(HLOOKUP(AT$1,'1.源数据-产品报告-消费降序'!AT:AT,ROW(),0)),"")</f>
        <v/>
      </c>
      <c r="AU4" s="69" t="str">
        <f>IFERROR(CLEAN(HLOOKUP(AU$1,'1.源数据-产品报告-消费降序'!AU:AU,ROW(),0)),"")</f>
        <v/>
      </c>
      <c r="AV4" s="69" t="str">
        <f>IFERROR(CLEAN(HLOOKUP(AV$1,'1.源数据-产品报告-消费降序'!AV:AV,ROW(),0)),"")</f>
        <v/>
      </c>
      <c r="AW4" s="69" t="str">
        <f>IFERROR(CLEAN(HLOOKUP(AW$1,'1.源数据-产品报告-消费降序'!AW:AW,ROW(),0)),"")</f>
        <v/>
      </c>
      <c r="AX4" s="69" t="str">
        <f>IFERROR(CLEAN(HLOOKUP(AX$1,'1.源数据-产品报告-消费降序'!AX:AX,ROW(),0)),"")</f>
        <v/>
      </c>
      <c r="AY4" s="69" t="str">
        <f>IFERROR(CLEAN(HLOOKUP(AY$1,'1.源数据-产品报告-消费降序'!AY:AY,ROW(),0)),"")</f>
        <v/>
      </c>
      <c r="AZ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" s="69" t="str">
        <f>IFERROR(CLEAN(HLOOKUP(BA$1,'1.源数据-产品报告-消费降序'!BA:BA,ROW(),0)),"")</f>
        <v/>
      </c>
      <c r="BD4" s="69" t="str">
        <f>IFERROR(CLEAN(HLOOKUP(BD$1,'1.源数据-产品报告-消费降序'!BD:BD,ROW(),0)),"")</f>
        <v/>
      </c>
      <c r="BE4" s="69" t="str">
        <f>IFERROR(CLEAN(HLOOKUP(BE$1,'1.源数据-产品报告-消费降序'!BE:BE,ROW(),0)),"")</f>
        <v/>
      </c>
      <c r="BF4" s="69" t="str">
        <f>IFERROR(CLEAN(HLOOKUP(BF$1,'1.源数据-产品报告-消费降序'!BF:BF,ROW(),0)),"")</f>
        <v/>
      </c>
      <c r="BG4" s="69" t="str">
        <f>IFERROR(CLEAN(HLOOKUP(BG$1,'1.源数据-产品报告-消费降序'!BG:BG,ROW(),0)),"")</f>
        <v/>
      </c>
      <c r="BH4" s="69" t="str">
        <f>IFERROR(CLEAN(HLOOKUP(BH$1,'1.源数据-产品报告-消费降序'!BH:BH,ROW(),0)),"")</f>
        <v/>
      </c>
      <c r="BI4" s="69" t="str">
        <f>IFERROR(CLEAN(HLOOKUP(BI$1,'1.源数据-产品报告-消费降序'!BI:BI,ROW(),0)),"")</f>
        <v/>
      </c>
      <c r="BJ4" s="69" t="str">
        <f>IFERROR(CLEAN(HLOOKUP(BJ$1,'1.源数据-产品报告-消费降序'!BJ:BJ,ROW(),0)),"")</f>
        <v/>
      </c>
      <c r="BK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" s="69" t="str">
        <f>IFERROR(CLEAN(HLOOKUP(BL$1,'1.源数据-产品报告-消费降序'!BL:BL,ROW(),0)),"")</f>
        <v/>
      </c>
      <c r="BO4" s="69" t="str">
        <f>IFERROR(CLEAN(HLOOKUP(BO$1,'1.源数据-产品报告-消费降序'!BO:BO,ROW(),0)),"")</f>
        <v/>
      </c>
      <c r="BP4" s="69" t="str">
        <f>IFERROR(CLEAN(HLOOKUP(BP$1,'1.源数据-产品报告-消费降序'!BP:BP,ROW(),0)),"")</f>
        <v/>
      </c>
      <c r="BQ4" s="69" t="str">
        <f>IFERROR(CLEAN(HLOOKUP(BQ$1,'1.源数据-产品报告-消费降序'!BQ:BQ,ROW(),0)),"")</f>
        <v/>
      </c>
      <c r="BR4" s="69" t="str">
        <f>IFERROR(CLEAN(HLOOKUP(BR$1,'1.源数据-产品报告-消费降序'!BR:BR,ROW(),0)),"")</f>
        <v/>
      </c>
      <c r="BS4" s="69" t="str">
        <f>IFERROR(CLEAN(HLOOKUP(BS$1,'1.源数据-产品报告-消费降序'!BS:BS,ROW(),0)),"")</f>
        <v/>
      </c>
      <c r="BT4" s="69" t="str">
        <f>IFERROR(CLEAN(HLOOKUP(BT$1,'1.源数据-产品报告-消费降序'!BT:BT,ROW(),0)),"")</f>
        <v/>
      </c>
      <c r="BU4" s="69" t="str">
        <f>IFERROR(CLEAN(HLOOKUP(BU$1,'1.源数据-产品报告-消费降序'!BU:BU,ROW(),0)),"")</f>
        <v/>
      </c>
      <c r="BV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" s="69" t="str">
        <f>IFERROR(CLEAN(HLOOKUP(BW$1,'1.源数据-产品报告-消费降序'!BW:BW,ROW(),0)),"")</f>
        <v/>
      </c>
    </row>
    <row r="5" spans="1:75">
      <c r="A5" s="69" t="str">
        <f>IFERROR(CLEAN(HLOOKUP(A$1,'1.源数据-产品报告-消费降序'!A:A,ROW(),0)),"")</f>
        <v/>
      </c>
      <c r="B5" s="69" t="str">
        <f>IFERROR(CLEAN(HLOOKUP(B$1,'1.源数据-产品报告-消费降序'!B:B,ROW(),0)),"")</f>
        <v/>
      </c>
      <c r="C5" s="69" t="str">
        <f>IFERROR(CLEAN(HLOOKUP(C$1,'1.源数据-产品报告-消费降序'!C:C,ROW(),0)),"")</f>
        <v/>
      </c>
      <c r="D5" s="69" t="str">
        <f>IFERROR(CLEAN(HLOOKUP(D$1,'1.源数据-产品报告-消费降序'!D:D,ROW(),0)),"")</f>
        <v/>
      </c>
      <c r="E5" s="69" t="str">
        <f>IFERROR(CLEAN(HLOOKUP(E$1,'1.源数据-产品报告-消费降序'!E:E,ROW(),0)),"")</f>
        <v/>
      </c>
      <c r="F5" s="69" t="str">
        <f>IFERROR(CLEAN(HLOOKUP(F$1,'1.源数据-产品报告-消费降序'!F:F,ROW(),0)),"")</f>
        <v/>
      </c>
      <c r="G5" s="70">
        <f>IFERROR((HLOOKUP(G$1,'1.源数据-产品报告-消费降序'!G:G,ROW(),0)),"")</f>
        <v>0</v>
      </c>
      <c r="H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" s="69" t="str">
        <f>IFERROR(CLEAN(HLOOKUP(I$1,'1.源数据-产品报告-消费降序'!I:I,ROW(),0)),"")</f>
        <v/>
      </c>
      <c r="J5" s="68" t="s">
        <v>19</v>
      </c>
      <c r="L5" s="69" t="str">
        <f>IFERROR(CLEAN(HLOOKUP(L$1,'1.源数据-产品报告-消费降序'!L:L,ROW(),0)),"")</f>
        <v/>
      </c>
      <c r="M5" s="69" t="str">
        <f>IFERROR(CLEAN(HLOOKUP(M$1,'1.源数据-产品报告-消费降序'!M:M,ROW(),0)),"")</f>
        <v/>
      </c>
      <c r="N5" s="69" t="str">
        <f>IFERROR(CLEAN(HLOOKUP(N$1,'1.源数据-产品报告-消费降序'!N:N,ROW(),0)),"")</f>
        <v/>
      </c>
      <c r="O5" s="69" t="str">
        <f>IFERROR(CLEAN(HLOOKUP(O$1,'1.源数据-产品报告-消费降序'!O:O,ROW(),0)),"")</f>
        <v/>
      </c>
      <c r="P5" s="69" t="str">
        <f>IFERROR(CLEAN(HLOOKUP(P$1,'1.源数据-产品报告-消费降序'!P:P,ROW(),0)),"")</f>
        <v/>
      </c>
      <c r="Q5" s="69" t="str">
        <f>IFERROR(CLEAN(HLOOKUP(Q$1,'1.源数据-产品报告-消费降序'!Q:Q,ROW(),0)),"")</f>
        <v/>
      </c>
      <c r="R5" s="69" t="str">
        <f>IFERROR(CLEAN(HLOOKUP(R$1,'1.源数据-产品报告-消费降序'!R:R,ROW(),0)),"")</f>
        <v/>
      </c>
      <c r="S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" s="69" t="str">
        <f>IFERROR(CLEAN(HLOOKUP(T$1,'1.源数据-产品报告-消费降序'!T:T,ROW(),0)),"")</f>
        <v/>
      </c>
      <c r="W5" s="69" t="str">
        <f>IFERROR(CLEAN(HLOOKUP(W$1,'1.源数据-产品报告-消费降序'!W:W,ROW(),0)),"")</f>
        <v/>
      </c>
      <c r="X5" s="69" t="str">
        <f>IFERROR(CLEAN(HLOOKUP(X$1,'1.源数据-产品报告-消费降序'!X:X,ROW(),0)),"")</f>
        <v/>
      </c>
      <c r="Y5" s="69" t="str">
        <f>IFERROR(CLEAN(HLOOKUP(Y$1,'1.源数据-产品报告-消费降序'!Y:Y,ROW(),0)),"")</f>
        <v/>
      </c>
      <c r="Z5" s="69" t="str">
        <f>IFERROR(CLEAN(HLOOKUP(Z$1,'1.源数据-产品报告-消费降序'!Z:Z,ROW(),0)),"")</f>
        <v/>
      </c>
      <c r="AA5" s="69" t="str">
        <f>IFERROR(CLEAN(HLOOKUP(AA$1,'1.源数据-产品报告-消费降序'!AA:AA,ROW(),0)),"")</f>
        <v/>
      </c>
      <c r="AB5" s="69" t="str">
        <f>IFERROR(CLEAN(HLOOKUP(AB$1,'1.源数据-产品报告-消费降序'!AB:AB,ROW(),0)),"")</f>
        <v/>
      </c>
      <c r="AC5" s="69" t="str">
        <f>IFERROR(CLEAN(HLOOKUP(AC$1,'1.源数据-产品报告-消费降序'!AC:AC,ROW(),0)),"")</f>
        <v/>
      </c>
      <c r="AD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" s="69" t="str">
        <f>IFERROR(CLEAN(HLOOKUP(AE$1,'1.源数据-产品报告-消费降序'!AE:AE,ROW(),0)),"")</f>
        <v/>
      </c>
      <c r="AH5" s="69" t="str">
        <f>IFERROR(CLEAN(HLOOKUP(AH$1,'1.源数据-产品报告-消费降序'!AH:AH,ROW(),0)),"")</f>
        <v/>
      </c>
      <c r="AI5" s="69" t="str">
        <f>IFERROR(CLEAN(HLOOKUP(AI$1,'1.源数据-产品报告-消费降序'!AI:AI,ROW(),0)),"")</f>
        <v/>
      </c>
      <c r="AJ5" s="69" t="str">
        <f>IFERROR(CLEAN(HLOOKUP(AJ$1,'1.源数据-产品报告-消费降序'!AJ:AJ,ROW(),0)),"")</f>
        <v/>
      </c>
      <c r="AK5" s="69" t="str">
        <f>IFERROR(CLEAN(HLOOKUP(AK$1,'1.源数据-产品报告-消费降序'!AK:AK,ROW(),0)),"")</f>
        <v/>
      </c>
      <c r="AL5" s="69" t="str">
        <f>IFERROR(CLEAN(HLOOKUP(AL$1,'1.源数据-产品报告-消费降序'!AL:AL,ROW(),0)),"")</f>
        <v/>
      </c>
      <c r="AM5" s="69" t="str">
        <f>IFERROR(CLEAN(HLOOKUP(AM$1,'1.源数据-产品报告-消费降序'!AM:AM,ROW(),0)),"")</f>
        <v/>
      </c>
      <c r="AN5" s="69" t="str">
        <f>IFERROR(CLEAN(HLOOKUP(AN$1,'1.源数据-产品报告-消费降序'!AN:AN,ROW(),0)),"")</f>
        <v/>
      </c>
      <c r="AO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" s="69" t="str">
        <f>IFERROR(CLEAN(HLOOKUP(AP$1,'1.源数据-产品报告-消费降序'!AP:AP,ROW(),0)),"")</f>
        <v/>
      </c>
      <c r="AS5" s="69" t="str">
        <f>IFERROR(CLEAN(HLOOKUP(AS$1,'1.源数据-产品报告-消费降序'!AS:AS,ROW(),0)),"")</f>
        <v/>
      </c>
      <c r="AT5" s="69" t="str">
        <f>IFERROR(CLEAN(HLOOKUP(AT$1,'1.源数据-产品报告-消费降序'!AT:AT,ROW(),0)),"")</f>
        <v/>
      </c>
      <c r="AU5" s="69" t="str">
        <f>IFERROR(CLEAN(HLOOKUP(AU$1,'1.源数据-产品报告-消费降序'!AU:AU,ROW(),0)),"")</f>
        <v/>
      </c>
      <c r="AV5" s="69" t="str">
        <f>IFERROR(CLEAN(HLOOKUP(AV$1,'1.源数据-产品报告-消费降序'!AV:AV,ROW(),0)),"")</f>
        <v/>
      </c>
      <c r="AW5" s="69" t="str">
        <f>IFERROR(CLEAN(HLOOKUP(AW$1,'1.源数据-产品报告-消费降序'!AW:AW,ROW(),0)),"")</f>
        <v/>
      </c>
      <c r="AX5" s="69" t="str">
        <f>IFERROR(CLEAN(HLOOKUP(AX$1,'1.源数据-产品报告-消费降序'!AX:AX,ROW(),0)),"")</f>
        <v/>
      </c>
      <c r="AY5" s="69" t="str">
        <f>IFERROR(CLEAN(HLOOKUP(AY$1,'1.源数据-产品报告-消费降序'!AY:AY,ROW(),0)),"")</f>
        <v/>
      </c>
      <c r="AZ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" s="69" t="str">
        <f>IFERROR(CLEAN(HLOOKUP(BA$1,'1.源数据-产品报告-消费降序'!BA:BA,ROW(),0)),"")</f>
        <v/>
      </c>
      <c r="BD5" s="69" t="str">
        <f>IFERROR(CLEAN(HLOOKUP(BD$1,'1.源数据-产品报告-消费降序'!BD:BD,ROW(),0)),"")</f>
        <v/>
      </c>
      <c r="BE5" s="69" t="str">
        <f>IFERROR(CLEAN(HLOOKUP(BE$1,'1.源数据-产品报告-消费降序'!BE:BE,ROW(),0)),"")</f>
        <v/>
      </c>
      <c r="BF5" s="69" t="str">
        <f>IFERROR(CLEAN(HLOOKUP(BF$1,'1.源数据-产品报告-消费降序'!BF:BF,ROW(),0)),"")</f>
        <v/>
      </c>
      <c r="BG5" s="69" t="str">
        <f>IFERROR(CLEAN(HLOOKUP(BG$1,'1.源数据-产品报告-消费降序'!BG:BG,ROW(),0)),"")</f>
        <v/>
      </c>
      <c r="BH5" s="69" t="str">
        <f>IFERROR(CLEAN(HLOOKUP(BH$1,'1.源数据-产品报告-消费降序'!BH:BH,ROW(),0)),"")</f>
        <v/>
      </c>
      <c r="BI5" s="69" t="str">
        <f>IFERROR(CLEAN(HLOOKUP(BI$1,'1.源数据-产品报告-消费降序'!BI:BI,ROW(),0)),"")</f>
        <v/>
      </c>
      <c r="BJ5" s="69" t="str">
        <f>IFERROR(CLEAN(HLOOKUP(BJ$1,'1.源数据-产品报告-消费降序'!BJ:BJ,ROW(),0)),"")</f>
        <v/>
      </c>
      <c r="BK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" s="69" t="str">
        <f>IFERROR(CLEAN(HLOOKUP(BL$1,'1.源数据-产品报告-消费降序'!BL:BL,ROW(),0)),"")</f>
        <v/>
      </c>
      <c r="BO5" s="69" t="str">
        <f>IFERROR(CLEAN(HLOOKUP(BO$1,'1.源数据-产品报告-消费降序'!BO:BO,ROW(),0)),"")</f>
        <v/>
      </c>
      <c r="BP5" s="69" t="str">
        <f>IFERROR(CLEAN(HLOOKUP(BP$1,'1.源数据-产品报告-消费降序'!BP:BP,ROW(),0)),"")</f>
        <v/>
      </c>
      <c r="BQ5" s="69" t="str">
        <f>IFERROR(CLEAN(HLOOKUP(BQ$1,'1.源数据-产品报告-消费降序'!BQ:BQ,ROW(),0)),"")</f>
        <v/>
      </c>
      <c r="BR5" s="69" t="str">
        <f>IFERROR(CLEAN(HLOOKUP(BR$1,'1.源数据-产品报告-消费降序'!BR:BR,ROW(),0)),"")</f>
        <v/>
      </c>
      <c r="BS5" s="69" t="str">
        <f>IFERROR(CLEAN(HLOOKUP(BS$1,'1.源数据-产品报告-消费降序'!BS:BS,ROW(),0)),"")</f>
        <v/>
      </c>
      <c r="BT5" s="69" t="str">
        <f>IFERROR(CLEAN(HLOOKUP(BT$1,'1.源数据-产品报告-消费降序'!BT:BT,ROW(),0)),"")</f>
        <v/>
      </c>
      <c r="BU5" s="69" t="str">
        <f>IFERROR(CLEAN(HLOOKUP(BU$1,'1.源数据-产品报告-消费降序'!BU:BU,ROW(),0)),"")</f>
        <v/>
      </c>
      <c r="BV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" s="69" t="str">
        <f>IFERROR(CLEAN(HLOOKUP(BW$1,'1.源数据-产品报告-消费降序'!BW:BW,ROW(),0)),"")</f>
        <v/>
      </c>
    </row>
    <row r="6" spans="1:75">
      <c r="A6" s="69" t="str">
        <f>IFERROR(CLEAN(HLOOKUP(A$1,'1.源数据-产品报告-消费降序'!A:A,ROW(),0)),"")</f>
        <v/>
      </c>
      <c r="B6" s="69" t="str">
        <f>IFERROR(CLEAN(HLOOKUP(B$1,'1.源数据-产品报告-消费降序'!B:B,ROW(),0)),"")</f>
        <v/>
      </c>
      <c r="C6" s="69" t="str">
        <f>IFERROR(CLEAN(HLOOKUP(C$1,'1.源数据-产品报告-消费降序'!C:C,ROW(),0)),"")</f>
        <v/>
      </c>
      <c r="D6" s="69" t="str">
        <f>IFERROR(CLEAN(HLOOKUP(D$1,'1.源数据-产品报告-消费降序'!D:D,ROW(),0)),"")</f>
        <v/>
      </c>
      <c r="E6" s="69" t="str">
        <f>IFERROR(CLEAN(HLOOKUP(E$1,'1.源数据-产品报告-消费降序'!E:E,ROW(),0)),"")</f>
        <v/>
      </c>
      <c r="F6" s="69" t="str">
        <f>IFERROR(CLEAN(HLOOKUP(F$1,'1.源数据-产品报告-消费降序'!F:F,ROW(),0)),"")</f>
        <v/>
      </c>
      <c r="G6" s="70">
        <f>IFERROR((HLOOKUP(G$1,'1.源数据-产品报告-消费降序'!G:G,ROW(),0)),"")</f>
        <v>0</v>
      </c>
      <c r="H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" s="69" t="str">
        <f>IFERROR(CLEAN(HLOOKUP(I$1,'1.源数据-产品报告-消费降序'!I:I,ROW(),0)),"")</f>
        <v/>
      </c>
      <c r="J6" s="68" t="s">
        <v>20</v>
      </c>
      <c r="L6" s="69" t="str">
        <f>IFERROR(CLEAN(HLOOKUP(L$1,'1.源数据-产品报告-消费降序'!L:L,ROW(),0)),"")</f>
        <v/>
      </c>
      <c r="M6" s="69" t="str">
        <f>IFERROR(CLEAN(HLOOKUP(M$1,'1.源数据-产品报告-消费降序'!M:M,ROW(),0)),"")</f>
        <v/>
      </c>
      <c r="N6" s="69" t="str">
        <f>IFERROR(CLEAN(HLOOKUP(N$1,'1.源数据-产品报告-消费降序'!N:N,ROW(),0)),"")</f>
        <v/>
      </c>
      <c r="O6" s="69" t="str">
        <f>IFERROR(CLEAN(HLOOKUP(O$1,'1.源数据-产品报告-消费降序'!O:O,ROW(),0)),"")</f>
        <v/>
      </c>
      <c r="P6" s="69" t="str">
        <f>IFERROR(CLEAN(HLOOKUP(P$1,'1.源数据-产品报告-消费降序'!P:P,ROW(),0)),"")</f>
        <v/>
      </c>
      <c r="Q6" s="69" t="str">
        <f>IFERROR(CLEAN(HLOOKUP(Q$1,'1.源数据-产品报告-消费降序'!Q:Q,ROW(),0)),"")</f>
        <v/>
      </c>
      <c r="R6" s="69" t="str">
        <f>IFERROR(CLEAN(HLOOKUP(R$1,'1.源数据-产品报告-消费降序'!R:R,ROW(),0)),"")</f>
        <v/>
      </c>
      <c r="S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" s="69" t="str">
        <f>IFERROR(CLEAN(HLOOKUP(T$1,'1.源数据-产品报告-消费降序'!T:T,ROW(),0)),"")</f>
        <v/>
      </c>
      <c r="W6" s="69" t="str">
        <f>IFERROR(CLEAN(HLOOKUP(W$1,'1.源数据-产品报告-消费降序'!W:W,ROW(),0)),"")</f>
        <v/>
      </c>
      <c r="X6" s="69" t="str">
        <f>IFERROR(CLEAN(HLOOKUP(X$1,'1.源数据-产品报告-消费降序'!X:X,ROW(),0)),"")</f>
        <v/>
      </c>
      <c r="Y6" s="69" t="str">
        <f>IFERROR(CLEAN(HLOOKUP(Y$1,'1.源数据-产品报告-消费降序'!Y:Y,ROW(),0)),"")</f>
        <v/>
      </c>
      <c r="Z6" s="69" t="str">
        <f>IFERROR(CLEAN(HLOOKUP(Z$1,'1.源数据-产品报告-消费降序'!Z:Z,ROW(),0)),"")</f>
        <v/>
      </c>
      <c r="AA6" s="69" t="str">
        <f>IFERROR(CLEAN(HLOOKUP(AA$1,'1.源数据-产品报告-消费降序'!AA:AA,ROW(),0)),"")</f>
        <v/>
      </c>
      <c r="AB6" s="69" t="str">
        <f>IFERROR(CLEAN(HLOOKUP(AB$1,'1.源数据-产品报告-消费降序'!AB:AB,ROW(),0)),"")</f>
        <v/>
      </c>
      <c r="AC6" s="69" t="str">
        <f>IFERROR(CLEAN(HLOOKUP(AC$1,'1.源数据-产品报告-消费降序'!AC:AC,ROW(),0)),"")</f>
        <v/>
      </c>
      <c r="AD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" s="69" t="str">
        <f>IFERROR(CLEAN(HLOOKUP(AE$1,'1.源数据-产品报告-消费降序'!AE:AE,ROW(),0)),"")</f>
        <v/>
      </c>
      <c r="AH6" s="69" t="str">
        <f>IFERROR(CLEAN(HLOOKUP(AH$1,'1.源数据-产品报告-消费降序'!AH:AH,ROW(),0)),"")</f>
        <v/>
      </c>
      <c r="AI6" s="69" t="str">
        <f>IFERROR(CLEAN(HLOOKUP(AI$1,'1.源数据-产品报告-消费降序'!AI:AI,ROW(),0)),"")</f>
        <v/>
      </c>
      <c r="AJ6" s="69" t="str">
        <f>IFERROR(CLEAN(HLOOKUP(AJ$1,'1.源数据-产品报告-消费降序'!AJ:AJ,ROW(),0)),"")</f>
        <v/>
      </c>
      <c r="AK6" s="69" t="str">
        <f>IFERROR(CLEAN(HLOOKUP(AK$1,'1.源数据-产品报告-消费降序'!AK:AK,ROW(),0)),"")</f>
        <v/>
      </c>
      <c r="AL6" s="69" t="str">
        <f>IFERROR(CLEAN(HLOOKUP(AL$1,'1.源数据-产品报告-消费降序'!AL:AL,ROW(),0)),"")</f>
        <v/>
      </c>
      <c r="AM6" s="69" t="str">
        <f>IFERROR(CLEAN(HLOOKUP(AM$1,'1.源数据-产品报告-消费降序'!AM:AM,ROW(),0)),"")</f>
        <v/>
      </c>
      <c r="AN6" s="69" t="str">
        <f>IFERROR(CLEAN(HLOOKUP(AN$1,'1.源数据-产品报告-消费降序'!AN:AN,ROW(),0)),"")</f>
        <v/>
      </c>
      <c r="AO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" s="69" t="str">
        <f>IFERROR(CLEAN(HLOOKUP(AP$1,'1.源数据-产品报告-消费降序'!AP:AP,ROW(),0)),"")</f>
        <v/>
      </c>
      <c r="AS6" s="69" t="str">
        <f>IFERROR(CLEAN(HLOOKUP(AS$1,'1.源数据-产品报告-消费降序'!AS:AS,ROW(),0)),"")</f>
        <v/>
      </c>
      <c r="AT6" s="69" t="str">
        <f>IFERROR(CLEAN(HLOOKUP(AT$1,'1.源数据-产品报告-消费降序'!AT:AT,ROW(),0)),"")</f>
        <v/>
      </c>
      <c r="AU6" s="69" t="str">
        <f>IFERROR(CLEAN(HLOOKUP(AU$1,'1.源数据-产品报告-消费降序'!AU:AU,ROW(),0)),"")</f>
        <v/>
      </c>
      <c r="AV6" s="69" t="str">
        <f>IFERROR(CLEAN(HLOOKUP(AV$1,'1.源数据-产品报告-消费降序'!AV:AV,ROW(),0)),"")</f>
        <v/>
      </c>
      <c r="AW6" s="69" t="str">
        <f>IFERROR(CLEAN(HLOOKUP(AW$1,'1.源数据-产品报告-消费降序'!AW:AW,ROW(),0)),"")</f>
        <v/>
      </c>
      <c r="AX6" s="69" t="str">
        <f>IFERROR(CLEAN(HLOOKUP(AX$1,'1.源数据-产品报告-消费降序'!AX:AX,ROW(),0)),"")</f>
        <v/>
      </c>
      <c r="AY6" s="69" t="str">
        <f>IFERROR(CLEAN(HLOOKUP(AY$1,'1.源数据-产品报告-消费降序'!AY:AY,ROW(),0)),"")</f>
        <v/>
      </c>
      <c r="AZ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" s="69" t="str">
        <f>IFERROR(CLEAN(HLOOKUP(BA$1,'1.源数据-产品报告-消费降序'!BA:BA,ROW(),0)),"")</f>
        <v/>
      </c>
      <c r="BD6" s="69" t="str">
        <f>IFERROR(CLEAN(HLOOKUP(BD$1,'1.源数据-产品报告-消费降序'!BD:BD,ROW(),0)),"")</f>
        <v/>
      </c>
      <c r="BE6" s="69" t="str">
        <f>IFERROR(CLEAN(HLOOKUP(BE$1,'1.源数据-产品报告-消费降序'!BE:BE,ROW(),0)),"")</f>
        <v/>
      </c>
      <c r="BF6" s="69" t="str">
        <f>IFERROR(CLEAN(HLOOKUP(BF$1,'1.源数据-产品报告-消费降序'!BF:BF,ROW(),0)),"")</f>
        <v/>
      </c>
      <c r="BG6" s="69" t="str">
        <f>IFERROR(CLEAN(HLOOKUP(BG$1,'1.源数据-产品报告-消费降序'!BG:BG,ROW(),0)),"")</f>
        <v/>
      </c>
      <c r="BH6" s="69" t="str">
        <f>IFERROR(CLEAN(HLOOKUP(BH$1,'1.源数据-产品报告-消费降序'!BH:BH,ROW(),0)),"")</f>
        <v/>
      </c>
      <c r="BI6" s="69" t="str">
        <f>IFERROR(CLEAN(HLOOKUP(BI$1,'1.源数据-产品报告-消费降序'!BI:BI,ROW(),0)),"")</f>
        <v/>
      </c>
      <c r="BJ6" s="69" t="str">
        <f>IFERROR(CLEAN(HLOOKUP(BJ$1,'1.源数据-产品报告-消费降序'!BJ:BJ,ROW(),0)),"")</f>
        <v/>
      </c>
      <c r="BK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" s="69" t="str">
        <f>IFERROR(CLEAN(HLOOKUP(BL$1,'1.源数据-产品报告-消费降序'!BL:BL,ROW(),0)),"")</f>
        <v/>
      </c>
      <c r="BO6" s="69" t="str">
        <f>IFERROR(CLEAN(HLOOKUP(BO$1,'1.源数据-产品报告-消费降序'!BO:BO,ROW(),0)),"")</f>
        <v/>
      </c>
      <c r="BP6" s="69" t="str">
        <f>IFERROR(CLEAN(HLOOKUP(BP$1,'1.源数据-产品报告-消费降序'!BP:BP,ROW(),0)),"")</f>
        <v/>
      </c>
      <c r="BQ6" s="69" t="str">
        <f>IFERROR(CLEAN(HLOOKUP(BQ$1,'1.源数据-产品报告-消费降序'!BQ:BQ,ROW(),0)),"")</f>
        <v/>
      </c>
      <c r="BR6" s="69" t="str">
        <f>IFERROR(CLEAN(HLOOKUP(BR$1,'1.源数据-产品报告-消费降序'!BR:BR,ROW(),0)),"")</f>
        <v/>
      </c>
      <c r="BS6" s="69" t="str">
        <f>IFERROR(CLEAN(HLOOKUP(BS$1,'1.源数据-产品报告-消费降序'!BS:BS,ROW(),0)),"")</f>
        <v/>
      </c>
      <c r="BT6" s="69" t="str">
        <f>IFERROR(CLEAN(HLOOKUP(BT$1,'1.源数据-产品报告-消费降序'!BT:BT,ROW(),0)),"")</f>
        <v/>
      </c>
      <c r="BU6" s="69" t="str">
        <f>IFERROR(CLEAN(HLOOKUP(BU$1,'1.源数据-产品报告-消费降序'!BU:BU,ROW(),0)),"")</f>
        <v/>
      </c>
      <c r="BV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" s="69" t="str">
        <f>IFERROR(CLEAN(HLOOKUP(BW$1,'1.源数据-产品报告-消费降序'!BW:BW,ROW(),0)),"")</f>
        <v/>
      </c>
    </row>
    <row r="7" spans="1:75">
      <c r="A7" s="69" t="str">
        <f>IFERROR(CLEAN(HLOOKUP(A$1,'1.源数据-产品报告-消费降序'!A:A,ROW(),0)),"")</f>
        <v/>
      </c>
      <c r="B7" s="69" t="str">
        <f>IFERROR(CLEAN(HLOOKUP(B$1,'1.源数据-产品报告-消费降序'!B:B,ROW(),0)),"")</f>
        <v/>
      </c>
      <c r="C7" s="69" t="str">
        <f>IFERROR(CLEAN(HLOOKUP(C$1,'1.源数据-产品报告-消费降序'!C:C,ROW(),0)),"")</f>
        <v/>
      </c>
      <c r="D7" s="69" t="str">
        <f>IFERROR(CLEAN(HLOOKUP(D$1,'1.源数据-产品报告-消费降序'!D:D,ROW(),0)),"")</f>
        <v/>
      </c>
      <c r="E7" s="69" t="str">
        <f>IFERROR(CLEAN(HLOOKUP(E$1,'1.源数据-产品报告-消费降序'!E:E,ROW(),0)),"")</f>
        <v/>
      </c>
      <c r="F7" s="69" t="str">
        <f>IFERROR(CLEAN(HLOOKUP(F$1,'1.源数据-产品报告-消费降序'!F:F,ROW(),0)),"")</f>
        <v/>
      </c>
      <c r="G7" s="70">
        <f>IFERROR((HLOOKUP(G$1,'1.源数据-产品报告-消费降序'!G:G,ROW(),0)),"")</f>
        <v>0</v>
      </c>
      <c r="H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" s="69" t="str">
        <f>IFERROR(CLEAN(HLOOKUP(I$1,'1.源数据-产品报告-消费降序'!I:I,ROW(),0)),"")</f>
        <v/>
      </c>
      <c r="J7" s="68" t="s">
        <v>21</v>
      </c>
      <c r="L7" s="69" t="str">
        <f>IFERROR(CLEAN(HLOOKUP(L$1,'1.源数据-产品报告-消费降序'!L:L,ROW(),0)),"")</f>
        <v/>
      </c>
      <c r="M7" s="69" t="str">
        <f>IFERROR(CLEAN(HLOOKUP(M$1,'1.源数据-产品报告-消费降序'!M:M,ROW(),0)),"")</f>
        <v/>
      </c>
      <c r="N7" s="69" t="str">
        <f>IFERROR(CLEAN(HLOOKUP(N$1,'1.源数据-产品报告-消费降序'!N:N,ROW(),0)),"")</f>
        <v/>
      </c>
      <c r="O7" s="69" t="str">
        <f>IFERROR(CLEAN(HLOOKUP(O$1,'1.源数据-产品报告-消费降序'!O:O,ROW(),0)),"")</f>
        <v/>
      </c>
      <c r="P7" s="69" t="str">
        <f>IFERROR(CLEAN(HLOOKUP(P$1,'1.源数据-产品报告-消费降序'!P:P,ROW(),0)),"")</f>
        <v/>
      </c>
      <c r="Q7" s="69" t="str">
        <f>IFERROR(CLEAN(HLOOKUP(Q$1,'1.源数据-产品报告-消费降序'!Q:Q,ROW(),0)),"")</f>
        <v/>
      </c>
      <c r="R7" s="69" t="str">
        <f>IFERROR(CLEAN(HLOOKUP(R$1,'1.源数据-产品报告-消费降序'!R:R,ROW(),0)),"")</f>
        <v/>
      </c>
      <c r="S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" s="69" t="str">
        <f>IFERROR(CLEAN(HLOOKUP(T$1,'1.源数据-产品报告-消费降序'!T:T,ROW(),0)),"")</f>
        <v/>
      </c>
      <c r="W7" s="69" t="str">
        <f>IFERROR(CLEAN(HLOOKUP(W$1,'1.源数据-产品报告-消费降序'!W:W,ROW(),0)),"")</f>
        <v/>
      </c>
      <c r="X7" s="69" t="str">
        <f>IFERROR(CLEAN(HLOOKUP(X$1,'1.源数据-产品报告-消费降序'!X:X,ROW(),0)),"")</f>
        <v/>
      </c>
      <c r="Y7" s="69" t="str">
        <f>IFERROR(CLEAN(HLOOKUP(Y$1,'1.源数据-产品报告-消费降序'!Y:Y,ROW(),0)),"")</f>
        <v/>
      </c>
      <c r="Z7" s="69" t="str">
        <f>IFERROR(CLEAN(HLOOKUP(Z$1,'1.源数据-产品报告-消费降序'!Z:Z,ROW(),0)),"")</f>
        <v/>
      </c>
      <c r="AA7" s="69" t="str">
        <f>IFERROR(CLEAN(HLOOKUP(AA$1,'1.源数据-产品报告-消费降序'!AA:AA,ROW(),0)),"")</f>
        <v/>
      </c>
      <c r="AB7" s="69" t="str">
        <f>IFERROR(CLEAN(HLOOKUP(AB$1,'1.源数据-产品报告-消费降序'!AB:AB,ROW(),0)),"")</f>
        <v/>
      </c>
      <c r="AC7" s="69" t="str">
        <f>IFERROR(CLEAN(HLOOKUP(AC$1,'1.源数据-产品报告-消费降序'!AC:AC,ROW(),0)),"")</f>
        <v/>
      </c>
      <c r="AD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" s="69" t="str">
        <f>IFERROR(CLEAN(HLOOKUP(AE$1,'1.源数据-产品报告-消费降序'!AE:AE,ROW(),0)),"")</f>
        <v/>
      </c>
      <c r="AH7" s="69" t="str">
        <f>IFERROR(CLEAN(HLOOKUP(AH$1,'1.源数据-产品报告-消费降序'!AH:AH,ROW(),0)),"")</f>
        <v/>
      </c>
      <c r="AI7" s="69" t="str">
        <f>IFERROR(CLEAN(HLOOKUP(AI$1,'1.源数据-产品报告-消费降序'!AI:AI,ROW(),0)),"")</f>
        <v/>
      </c>
      <c r="AJ7" s="69" t="str">
        <f>IFERROR(CLEAN(HLOOKUP(AJ$1,'1.源数据-产品报告-消费降序'!AJ:AJ,ROW(),0)),"")</f>
        <v/>
      </c>
      <c r="AK7" s="69" t="str">
        <f>IFERROR(CLEAN(HLOOKUP(AK$1,'1.源数据-产品报告-消费降序'!AK:AK,ROW(),0)),"")</f>
        <v/>
      </c>
      <c r="AL7" s="69" t="str">
        <f>IFERROR(CLEAN(HLOOKUP(AL$1,'1.源数据-产品报告-消费降序'!AL:AL,ROW(),0)),"")</f>
        <v/>
      </c>
      <c r="AM7" s="69" t="str">
        <f>IFERROR(CLEAN(HLOOKUP(AM$1,'1.源数据-产品报告-消费降序'!AM:AM,ROW(),0)),"")</f>
        <v/>
      </c>
      <c r="AN7" s="69" t="str">
        <f>IFERROR(CLEAN(HLOOKUP(AN$1,'1.源数据-产品报告-消费降序'!AN:AN,ROW(),0)),"")</f>
        <v/>
      </c>
      <c r="AO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" s="69" t="str">
        <f>IFERROR(CLEAN(HLOOKUP(AP$1,'1.源数据-产品报告-消费降序'!AP:AP,ROW(),0)),"")</f>
        <v/>
      </c>
      <c r="AS7" s="69" t="str">
        <f>IFERROR(CLEAN(HLOOKUP(AS$1,'1.源数据-产品报告-消费降序'!AS:AS,ROW(),0)),"")</f>
        <v/>
      </c>
      <c r="AT7" s="69" t="str">
        <f>IFERROR(CLEAN(HLOOKUP(AT$1,'1.源数据-产品报告-消费降序'!AT:AT,ROW(),0)),"")</f>
        <v/>
      </c>
      <c r="AU7" s="69" t="str">
        <f>IFERROR(CLEAN(HLOOKUP(AU$1,'1.源数据-产品报告-消费降序'!AU:AU,ROW(),0)),"")</f>
        <v/>
      </c>
      <c r="AV7" s="69" t="str">
        <f>IFERROR(CLEAN(HLOOKUP(AV$1,'1.源数据-产品报告-消费降序'!AV:AV,ROW(),0)),"")</f>
        <v/>
      </c>
      <c r="AW7" s="69" t="str">
        <f>IFERROR(CLEAN(HLOOKUP(AW$1,'1.源数据-产品报告-消费降序'!AW:AW,ROW(),0)),"")</f>
        <v/>
      </c>
      <c r="AX7" s="69" t="str">
        <f>IFERROR(CLEAN(HLOOKUP(AX$1,'1.源数据-产品报告-消费降序'!AX:AX,ROW(),0)),"")</f>
        <v/>
      </c>
      <c r="AY7" s="69" t="str">
        <f>IFERROR(CLEAN(HLOOKUP(AY$1,'1.源数据-产品报告-消费降序'!AY:AY,ROW(),0)),"")</f>
        <v/>
      </c>
      <c r="AZ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" s="69" t="str">
        <f>IFERROR(CLEAN(HLOOKUP(BA$1,'1.源数据-产品报告-消费降序'!BA:BA,ROW(),0)),"")</f>
        <v/>
      </c>
      <c r="BD7" s="69" t="str">
        <f>IFERROR(CLEAN(HLOOKUP(BD$1,'1.源数据-产品报告-消费降序'!BD:BD,ROW(),0)),"")</f>
        <v/>
      </c>
      <c r="BE7" s="69" t="str">
        <f>IFERROR(CLEAN(HLOOKUP(BE$1,'1.源数据-产品报告-消费降序'!BE:BE,ROW(),0)),"")</f>
        <v/>
      </c>
      <c r="BF7" s="69" t="str">
        <f>IFERROR(CLEAN(HLOOKUP(BF$1,'1.源数据-产品报告-消费降序'!BF:BF,ROW(),0)),"")</f>
        <v/>
      </c>
      <c r="BG7" s="69" t="str">
        <f>IFERROR(CLEAN(HLOOKUP(BG$1,'1.源数据-产品报告-消费降序'!BG:BG,ROW(),0)),"")</f>
        <v/>
      </c>
      <c r="BH7" s="69" t="str">
        <f>IFERROR(CLEAN(HLOOKUP(BH$1,'1.源数据-产品报告-消费降序'!BH:BH,ROW(),0)),"")</f>
        <v/>
      </c>
      <c r="BI7" s="69" t="str">
        <f>IFERROR(CLEAN(HLOOKUP(BI$1,'1.源数据-产品报告-消费降序'!BI:BI,ROW(),0)),"")</f>
        <v/>
      </c>
      <c r="BJ7" s="69" t="str">
        <f>IFERROR(CLEAN(HLOOKUP(BJ$1,'1.源数据-产品报告-消费降序'!BJ:BJ,ROW(),0)),"")</f>
        <v/>
      </c>
      <c r="BK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" s="69" t="str">
        <f>IFERROR(CLEAN(HLOOKUP(BL$1,'1.源数据-产品报告-消费降序'!BL:BL,ROW(),0)),"")</f>
        <v/>
      </c>
      <c r="BO7" s="69" t="str">
        <f>IFERROR(CLEAN(HLOOKUP(BO$1,'1.源数据-产品报告-消费降序'!BO:BO,ROW(),0)),"")</f>
        <v/>
      </c>
      <c r="BP7" s="69" t="str">
        <f>IFERROR(CLEAN(HLOOKUP(BP$1,'1.源数据-产品报告-消费降序'!BP:BP,ROW(),0)),"")</f>
        <v/>
      </c>
      <c r="BQ7" s="69" t="str">
        <f>IFERROR(CLEAN(HLOOKUP(BQ$1,'1.源数据-产品报告-消费降序'!BQ:BQ,ROW(),0)),"")</f>
        <v/>
      </c>
      <c r="BR7" s="69" t="str">
        <f>IFERROR(CLEAN(HLOOKUP(BR$1,'1.源数据-产品报告-消费降序'!BR:BR,ROW(),0)),"")</f>
        <v/>
      </c>
      <c r="BS7" s="69" t="str">
        <f>IFERROR(CLEAN(HLOOKUP(BS$1,'1.源数据-产品报告-消费降序'!BS:BS,ROW(),0)),"")</f>
        <v/>
      </c>
      <c r="BT7" s="69" t="str">
        <f>IFERROR(CLEAN(HLOOKUP(BT$1,'1.源数据-产品报告-消费降序'!BT:BT,ROW(),0)),"")</f>
        <v/>
      </c>
      <c r="BU7" s="69" t="str">
        <f>IFERROR(CLEAN(HLOOKUP(BU$1,'1.源数据-产品报告-消费降序'!BU:BU,ROW(),0)),"")</f>
        <v/>
      </c>
      <c r="BV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" s="69" t="str">
        <f>IFERROR(CLEAN(HLOOKUP(BW$1,'1.源数据-产品报告-消费降序'!BW:BW,ROW(),0)),"")</f>
        <v/>
      </c>
    </row>
    <row r="8" spans="1:75">
      <c r="A8" s="69" t="str">
        <f>IFERROR(CLEAN(HLOOKUP(A$1,'1.源数据-产品报告-消费降序'!A:A,ROW(),0)),"")</f>
        <v/>
      </c>
      <c r="B8" s="69" t="str">
        <f>IFERROR(CLEAN(HLOOKUP(B$1,'1.源数据-产品报告-消费降序'!B:B,ROW(),0)),"")</f>
        <v/>
      </c>
      <c r="C8" s="69" t="str">
        <f>IFERROR(CLEAN(HLOOKUP(C$1,'1.源数据-产品报告-消费降序'!C:C,ROW(),0)),"")</f>
        <v/>
      </c>
      <c r="D8" s="69" t="str">
        <f>IFERROR(CLEAN(HLOOKUP(D$1,'1.源数据-产品报告-消费降序'!D:D,ROW(),0)),"")</f>
        <v/>
      </c>
      <c r="E8" s="69" t="str">
        <f>IFERROR(CLEAN(HLOOKUP(E$1,'1.源数据-产品报告-消费降序'!E:E,ROW(),0)),"")</f>
        <v/>
      </c>
      <c r="F8" s="69" t="str">
        <f>IFERROR(CLEAN(HLOOKUP(F$1,'1.源数据-产品报告-消费降序'!F:F,ROW(),0)),"")</f>
        <v/>
      </c>
      <c r="G8" s="70">
        <f>IFERROR((HLOOKUP(G$1,'1.源数据-产品报告-消费降序'!G:G,ROW(),0)),"")</f>
        <v>0</v>
      </c>
      <c r="H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" s="69" t="str">
        <f>IFERROR(CLEAN(HLOOKUP(I$1,'1.源数据-产品报告-消费降序'!I:I,ROW(),0)),"")</f>
        <v/>
      </c>
      <c r="J8" s="68" t="s">
        <v>22</v>
      </c>
      <c r="L8" s="69" t="str">
        <f>IFERROR(CLEAN(HLOOKUP(L$1,'1.源数据-产品报告-消费降序'!L:L,ROW(),0)),"")</f>
        <v/>
      </c>
      <c r="M8" s="69" t="str">
        <f>IFERROR(CLEAN(HLOOKUP(M$1,'1.源数据-产品报告-消费降序'!M:M,ROW(),0)),"")</f>
        <v/>
      </c>
      <c r="N8" s="69" t="str">
        <f>IFERROR(CLEAN(HLOOKUP(N$1,'1.源数据-产品报告-消费降序'!N:N,ROW(),0)),"")</f>
        <v/>
      </c>
      <c r="O8" s="69" t="str">
        <f>IFERROR(CLEAN(HLOOKUP(O$1,'1.源数据-产品报告-消费降序'!O:O,ROW(),0)),"")</f>
        <v/>
      </c>
      <c r="P8" s="69" t="str">
        <f>IFERROR(CLEAN(HLOOKUP(P$1,'1.源数据-产品报告-消费降序'!P:P,ROW(),0)),"")</f>
        <v/>
      </c>
      <c r="Q8" s="69" t="str">
        <f>IFERROR(CLEAN(HLOOKUP(Q$1,'1.源数据-产品报告-消费降序'!Q:Q,ROW(),0)),"")</f>
        <v/>
      </c>
      <c r="R8" s="69" t="str">
        <f>IFERROR(CLEAN(HLOOKUP(R$1,'1.源数据-产品报告-消费降序'!R:R,ROW(),0)),"")</f>
        <v/>
      </c>
      <c r="S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" s="69" t="str">
        <f>IFERROR(CLEAN(HLOOKUP(T$1,'1.源数据-产品报告-消费降序'!T:T,ROW(),0)),"")</f>
        <v/>
      </c>
      <c r="W8" s="69" t="str">
        <f>IFERROR(CLEAN(HLOOKUP(W$1,'1.源数据-产品报告-消费降序'!W:W,ROW(),0)),"")</f>
        <v/>
      </c>
      <c r="X8" s="69" t="str">
        <f>IFERROR(CLEAN(HLOOKUP(X$1,'1.源数据-产品报告-消费降序'!X:X,ROW(),0)),"")</f>
        <v/>
      </c>
      <c r="Y8" s="69" t="str">
        <f>IFERROR(CLEAN(HLOOKUP(Y$1,'1.源数据-产品报告-消费降序'!Y:Y,ROW(),0)),"")</f>
        <v/>
      </c>
      <c r="Z8" s="69" t="str">
        <f>IFERROR(CLEAN(HLOOKUP(Z$1,'1.源数据-产品报告-消费降序'!Z:Z,ROW(),0)),"")</f>
        <v/>
      </c>
      <c r="AA8" s="69" t="str">
        <f>IFERROR(CLEAN(HLOOKUP(AA$1,'1.源数据-产品报告-消费降序'!AA:AA,ROW(),0)),"")</f>
        <v/>
      </c>
      <c r="AB8" s="69" t="str">
        <f>IFERROR(CLEAN(HLOOKUP(AB$1,'1.源数据-产品报告-消费降序'!AB:AB,ROW(),0)),"")</f>
        <v/>
      </c>
      <c r="AC8" s="69" t="str">
        <f>IFERROR(CLEAN(HLOOKUP(AC$1,'1.源数据-产品报告-消费降序'!AC:AC,ROW(),0)),"")</f>
        <v/>
      </c>
      <c r="AD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" s="69" t="str">
        <f>IFERROR(CLEAN(HLOOKUP(AE$1,'1.源数据-产品报告-消费降序'!AE:AE,ROW(),0)),"")</f>
        <v/>
      </c>
      <c r="AH8" s="69" t="str">
        <f>IFERROR(CLEAN(HLOOKUP(AH$1,'1.源数据-产品报告-消费降序'!AH:AH,ROW(),0)),"")</f>
        <v/>
      </c>
      <c r="AI8" s="69" t="str">
        <f>IFERROR(CLEAN(HLOOKUP(AI$1,'1.源数据-产品报告-消费降序'!AI:AI,ROW(),0)),"")</f>
        <v/>
      </c>
      <c r="AJ8" s="69" t="str">
        <f>IFERROR(CLEAN(HLOOKUP(AJ$1,'1.源数据-产品报告-消费降序'!AJ:AJ,ROW(),0)),"")</f>
        <v/>
      </c>
      <c r="AK8" s="69" t="str">
        <f>IFERROR(CLEAN(HLOOKUP(AK$1,'1.源数据-产品报告-消费降序'!AK:AK,ROW(),0)),"")</f>
        <v/>
      </c>
      <c r="AL8" s="69" t="str">
        <f>IFERROR(CLEAN(HLOOKUP(AL$1,'1.源数据-产品报告-消费降序'!AL:AL,ROW(),0)),"")</f>
        <v/>
      </c>
      <c r="AM8" s="69" t="str">
        <f>IFERROR(CLEAN(HLOOKUP(AM$1,'1.源数据-产品报告-消费降序'!AM:AM,ROW(),0)),"")</f>
        <v/>
      </c>
      <c r="AN8" s="69" t="str">
        <f>IFERROR(CLEAN(HLOOKUP(AN$1,'1.源数据-产品报告-消费降序'!AN:AN,ROW(),0)),"")</f>
        <v/>
      </c>
      <c r="AO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" s="69" t="str">
        <f>IFERROR(CLEAN(HLOOKUP(AP$1,'1.源数据-产品报告-消费降序'!AP:AP,ROW(),0)),"")</f>
        <v/>
      </c>
      <c r="AS8" s="69" t="str">
        <f>IFERROR(CLEAN(HLOOKUP(AS$1,'1.源数据-产品报告-消费降序'!AS:AS,ROW(),0)),"")</f>
        <v/>
      </c>
      <c r="AT8" s="69" t="str">
        <f>IFERROR(CLEAN(HLOOKUP(AT$1,'1.源数据-产品报告-消费降序'!AT:AT,ROW(),0)),"")</f>
        <v/>
      </c>
      <c r="AU8" s="69" t="str">
        <f>IFERROR(CLEAN(HLOOKUP(AU$1,'1.源数据-产品报告-消费降序'!AU:AU,ROW(),0)),"")</f>
        <v/>
      </c>
      <c r="AV8" s="69" t="str">
        <f>IFERROR(CLEAN(HLOOKUP(AV$1,'1.源数据-产品报告-消费降序'!AV:AV,ROW(),0)),"")</f>
        <v/>
      </c>
      <c r="AW8" s="69" t="str">
        <f>IFERROR(CLEAN(HLOOKUP(AW$1,'1.源数据-产品报告-消费降序'!AW:AW,ROW(),0)),"")</f>
        <v/>
      </c>
      <c r="AX8" s="69" t="str">
        <f>IFERROR(CLEAN(HLOOKUP(AX$1,'1.源数据-产品报告-消费降序'!AX:AX,ROW(),0)),"")</f>
        <v/>
      </c>
      <c r="AY8" s="69" t="str">
        <f>IFERROR(CLEAN(HLOOKUP(AY$1,'1.源数据-产品报告-消费降序'!AY:AY,ROW(),0)),"")</f>
        <v/>
      </c>
      <c r="AZ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" s="69" t="str">
        <f>IFERROR(CLEAN(HLOOKUP(BA$1,'1.源数据-产品报告-消费降序'!BA:BA,ROW(),0)),"")</f>
        <v/>
      </c>
      <c r="BD8" s="69" t="str">
        <f>IFERROR(CLEAN(HLOOKUP(BD$1,'1.源数据-产品报告-消费降序'!BD:BD,ROW(),0)),"")</f>
        <v/>
      </c>
      <c r="BE8" s="69" t="str">
        <f>IFERROR(CLEAN(HLOOKUP(BE$1,'1.源数据-产品报告-消费降序'!BE:BE,ROW(),0)),"")</f>
        <v/>
      </c>
      <c r="BF8" s="69" t="str">
        <f>IFERROR(CLEAN(HLOOKUP(BF$1,'1.源数据-产品报告-消费降序'!BF:BF,ROW(),0)),"")</f>
        <v/>
      </c>
      <c r="BG8" s="69" t="str">
        <f>IFERROR(CLEAN(HLOOKUP(BG$1,'1.源数据-产品报告-消费降序'!BG:BG,ROW(),0)),"")</f>
        <v/>
      </c>
      <c r="BH8" s="69" t="str">
        <f>IFERROR(CLEAN(HLOOKUP(BH$1,'1.源数据-产品报告-消费降序'!BH:BH,ROW(),0)),"")</f>
        <v/>
      </c>
      <c r="BI8" s="69" t="str">
        <f>IFERROR(CLEAN(HLOOKUP(BI$1,'1.源数据-产品报告-消费降序'!BI:BI,ROW(),0)),"")</f>
        <v/>
      </c>
      <c r="BJ8" s="69" t="str">
        <f>IFERROR(CLEAN(HLOOKUP(BJ$1,'1.源数据-产品报告-消费降序'!BJ:BJ,ROW(),0)),"")</f>
        <v/>
      </c>
      <c r="BK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" s="69" t="str">
        <f>IFERROR(CLEAN(HLOOKUP(BL$1,'1.源数据-产品报告-消费降序'!BL:BL,ROW(),0)),"")</f>
        <v/>
      </c>
      <c r="BO8" s="69" t="str">
        <f>IFERROR(CLEAN(HLOOKUP(BO$1,'1.源数据-产品报告-消费降序'!BO:BO,ROW(),0)),"")</f>
        <v/>
      </c>
      <c r="BP8" s="69" t="str">
        <f>IFERROR(CLEAN(HLOOKUP(BP$1,'1.源数据-产品报告-消费降序'!BP:BP,ROW(),0)),"")</f>
        <v/>
      </c>
      <c r="BQ8" s="69" t="str">
        <f>IFERROR(CLEAN(HLOOKUP(BQ$1,'1.源数据-产品报告-消费降序'!BQ:BQ,ROW(),0)),"")</f>
        <v/>
      </c>
      <c r="BR8" s="69" t="str">
        <f>IFERROR(CLEAN(HLOOKUP(BR$1,'1.源数据-产品报告-消费降序'!BR:BR,ROW(),0)),"")</f>
        <v/>
      </c>
      <c r="BS8" s="69" t="str">
        <f>IFERROR(CLEAN(HLOOKUP(BS$1,'1.源数据-产品报告-消费降序'!BS:BS,ROW(),0)),"")</f>
        <v/>
      </c>
      <c r="BT8" s="69" t="str">
        <f>IFERROR(CLEAN(HLOOKUP(BT$1,'1.源数据-产品报告-消费降序'!BT:BT,ROW(),0)),"")</f>
        <v/>
      </c>
      <c r="BU8" s="69" t="str">
        <f>IFERROR(CLEAN(HLOOKUP(BU$1,'1.源数据-产品报告-消费降序'!BU:BU,ROW(),0)),"")</f>
        <v/>
      </c>
      <c r="BV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" s="69" t="str">
        <f>IFERROR(CLEAN(HLOOKUP(BW$1,'1.源数据-产品报告-消费降序'!BW:BW,ROW(),0)),"")</f>
        <v/>
      </c>
    </row>
    <row r="9" spans="1:75">
      <c r="A9" s="69" t="str">
        <f>IFERROR(CLEAN(HLOOKUP(A$1,'1.源数据-产品报告-消费降序'!A:A,ROW(),0)),"")</f>
        <v/>
      </c>
      <c r="B9" s="69" t="str">
        <f>IFERROR(CLEAN(HLOOKUP(B$1,'1.源数据-产品报告-消费降序'!B:B,ROW(),0)),"")</f>
        <v/>
      </c>
      <c r="C9" s="69" t="str">
        <f>IFERROR(CLEAN(HLOOKUP(C$1,'1.源数据-产品报告-消费降序'!C:C,ROW(),0)),"")</f>
        <v/>
      </c>
      <c r="D9" s="69" t="str">
        <f>IFERROR(CLEAN(HLOOKUP(D$1,'1.源数据-产品报告-消费降序'!D:D,ROW(),0)),"")</f>
        <v/>
      </c>
      <c r="E9" s="69" t="str">
        <f>IFERROR(CLEAN(HLOOKUP(E$1,'1.源数据-产品报告-消费降序'!E:E,ROW(),0)),"")</f>
        <v/>
      </c>
      <c r="F9" s="69" t="str">
        <f>IFERROR(CLEAN(HLOOKUP(F$1,'1.源数据-产品报告-消费降序'!F:F,ROW(),0)),"")</f>
        <v/>
      </c>
      <c r="G9" s="70">
        <f>IFERROR((HLOOKUP(G$1,'1.源数据-产品报告-消费降序'!G:G,ROW(),0)),"")</f>
        <v>0</v>
      </c>
      <c r="H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" s="69" t="str">
        <f>IFERROR(CLEAN(HLOOKUP(I$1,'1.源数据-产品报告-消费降序'!I:I,ROW(),0)),"")</f>
        <v/>
      </c>
      <c r="J9" s="68" t="s">
        <v>23</v>
      </c>
      <c r="L9" s="69" t="str">
        <f>IFERROR(CLEAN(HLOOKUP(L$1,'1.源数据-产品报告-消费降序'!L:L,ROW(),0)),"")</f>
        <v/>
      </c>
      <c r="M9" s="69" t="str">
        <f>IFERROR(CLEAN(HLOOKUP(M$1,'1.源数据-产品报告-消费降序'!M:M,ROW(),0)),"")</f>
        <v/>
      </c>
      <c r="N9" s="69" t="str">
        <f>IFERROR(CLEAN(HLOOKUP(N$1,'1.源数据-产品报告-消费降序'!N:N,ROW(),0)),"")</f>
        <v/>
      </c>
      <c r="O9" s="69" t="str">
        <f>IFERROR(CLEAN(HLOOKUP(O$1,'1.源数据-产品报告-消费降序'!O:O,ROW(),0)),"")</f>
        <v/>
      </c>
      <c r="P9" s="69" t="str">
        <f>IFERROR(CLEAN(HLOOKUP(P$1,'1.源数据-产品报告-消费降序'!P:P,ROW(),0)),"")</f>
        <v/>
      </c>
      <c r="Q9" s="69" t="str">
        <f>IFERROR(CLEAN(HLOOKUP(Q$1,'1.源数据-产品报告-消费降序'!Q:Q,ROW(),0)),"")</f>
        <v/>
      </c>
      <c r="R9" s="69" t="str">
        <f>IFERROR(CLEAN(HLOOKUP(R$1,'1.源数据-产品报告-消费降序'!R:R,ROW(),0)),"")</f>
        <v/>
      </c>
      <c r="S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" s="69" t="str">
        <f>IFERROR(CLEAN(HLOOKUP(T$1,'1.源数据-产品报告-消费降序'!T:T,ROW(),0)),"")</f>
        <v/>
      </c>
      <c r="W9" s="69" t="str">
        <f>IFERROR(CLEAN(HLOOKUP(W$1,'1.源数据-产品报告-消费降序'!W:W,ROW(),0)),"")</f>
        <v/>
      </c>
      <c r="X9" s="69" t="str">
        <f>IFERROR(CLEAN(HLOOKUP(X$1,'1.源数据-产品报告-消费降序'!X:X,ROW(),0)),"")</f>
        <v/>
      </c>
      <c r="Y9" s="69" t="str">
        <f>IFERROR(CLEAN(HLOOKUP(Y$1,'1.源数据-产品报告-消费降序'!Y:Y,ROW(),0)),"")</f>
        <v/>
      </c>
      <c r="Z9" s="69" t="str">
        <f>IFERROR(CLEAN(HLOOKUP(Z$1,'1.源数据-产品报告-消费降序'!Z:Z,ROW(),0)),"")</f>
        <v/>
      </c>
      <c r="AA9" s="69" t="str">
        <f>IFERROR(CLEAN(HLOOKUP(AA$1,'1.源数据-产品报告-消费降序'!AA:AA,ROW(),0)),"")</f>
        <v/>
      </c>
      <c r="AB9" s="69" t="str">
        <f>IFERROR(CLEAN(HLOOKUP(AB$1,'1.源数据-产品报告-消费降序'!AB:AB,ROW(),0)),"")</f>
        <v/>
      </c>
      <c r="AC9" s="69" t="str">
        <f>IFERROR(CLEAN(HLOOKUP(AC$1,'1.源数据-产品报告-消费降序'!AC:AC,ROW(),0)),"")</f>
        <v/>
      </c>
      <c r="AD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" s="69" t="str">
        <f>IFERROR(CLEAN(HLOOKUP(AE$1,'1.源数据-产品报告-消费降序'!AE:AE,ROW(),0)),"")</f>
        <v/>
      </c>
      <c r="AH9" s="69" t="str">
        <f>IFERROR(CLEAN(HLOOKUP(AH$1,'1.源数据-产品报告-消费降序'!AH:AH,ROW(),0)),"")</f>
        <v/>
      </c>
      <c r="AI9" s="69" t="str">
        <f>IFERROR(CLEAN(HLOOKUP(AI$1,'1.源数据-产品报告-消费降序'!AI:AI,ROW(),0)),"")</f>
        <v/>
      </c>
      <c r="AJ9" s="69" t="str">
        <f>IFERROR(CLEAN(HLOOKUP(AJ$1,'1.源数据-产品报告-消费降序'!AJ:AJ,ROW(),0)),"")</f>
        <v/>
      </c>
      <c r="AK9" s="69" t="str">
        <f>IFERROR(CLEAN(HLOOKUP(AK$1,'1.源数据-产品报告-消费降序'!AK:AK,ROW(),0)),"")</f>
        <v/>
      </c>
      <c r="AL9" s="69" t="str">
        <f>IFERROR(CLEAN(HLOOKUP(AL$1,'1.源数据-产品报告-消费降序'!AL:AL,ROW(),0)),"")</f>
        <v/>
      </c>
      <c r="AM9" s="69" t="str">
        <f>IFERROR(CLEAN(HLOOKUP(AM$1,'1.源数据-产品报告-消费降序'!AM:AM,ROW(),0)),"")</f>
        <v/>
      </c>
      <c r="AN9" s="69" t="str">
        <f>IFERROR(CLEAN(HLOOKUP(AN$1,'1.源数据-产品报告-消费降序'!AN:AN,ROW(),0)),"")</f>
        <v/>
      </c>
      <c r="AO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" s="69" t="str">
        <f>IFERROR(CLEAN(HLOOKUP(AP$1,'1.源数据-产品报告-消费降序'!AP:AP,ROW(),0)),"")</f>
        <v/>
      </c>
      <c r="AS9" s="69" t="str">
        <f>IFERROR(CLEAN(HLOOKUP(AS$1,'1.源数据-产品报告-消费降序'!AS:AS,ROW(),0)),"")</f>
        <v/>
      </c>
      <c r="AT9" s="69" t="str">
        <f>IFERROR(CLEAN(HLOOKUP(AT$1,'1.源数据-产品报告-消费降序'!AT:AT,ROW(),0)),"")</f>
        <v/>
      </c>
      <c r="AU9" s="69" t="str">
        <f>IFERROR(CLEAN(HLOOKUP(AU$1,'1.源数据-产品报告-消费降序'!AU:AU,ROW(),0)),"")</f>
        <v/>
      </c>
      <c r="AV9" s="69" t="str">
        <f>IFERROR(CLEAN(HLOOKUP(AV$1,'1.源数据-产品报告-消费降序'!AV:AV,ROW(),0)),"")</f>
        <v/>
      </c>
      <c r="AW9" s="69" t="str">
        <f>IFERROR(CLEAN(HLOOKUP(AW$1,'1.源数据-产品报告-消费降序'!AW:AW,ROW(),0)),"")</f>
        <v/>
      </c>
      <c r="AX9" s="69" t="str">
        <f>IFERROR(CLEAN(HLOOKUP(AX$1,'1.源数据-产品报告-消费降序'!AX:AX,ROW(),0)),"")</f>
        <v/>
      </c>
      <c r="AY9" s="69" t="str">
        <f>IFERROR(CLEAN(HLOOKUP(AY$1,'1.源数据-产品报告-消费降序'!AY:AY,ROW(),0)),"")</f>
        <v/>
      </c>
      <c r="AZ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" s="69" t="str">
        <f>IFERROR(CLEAN(HLOOKUP(BA$1,'1.源数据-产品报告-消费降序'!BA:BA,ROW(),0)),"")</f>
        <v/>
      </c>
      <c r="BD9" s="69" t="str">
        <f>IFERROR(CLEAN(HLOOKUP(BD$1,'1.源数据-产品报告-消费降序'!BD:BD,ROW(),0)),"")</f>
        <v/>
      </c>
      <c r="BE9" s="69" t="str">
        <f>IFERROR(CLEAN(HLOOKUP(BE$1,'1.源数据-产品报告-消费降序'!BE:BE,ROW(),0)),"")</f>
        <v/>
      </c>
      <c r="BF9" s="69" t="str">
        <f>IFERROR(CLEAN(HLOOKUP(BF$1,'1.源数据-产品报告-消费降序'!BF:BF,ROW(),0)),"")</f>
        <v/>
      </c>
      <c r="BG9" s="69" t="str">
        <f>IFERROR(CLEAN(HLOOKUP(BG$1,'1.源数据-产品报告-消费降序'!BG:BG,ROW(),0)),"")</f>
        <v/>
      </c>
      <c r="BH9" s="69" t="str">
        <f>IFERROR(CLEAN(HLOOKUP(BH$1,'1.源数据-产品报告-消费降序'!BH:BH,ROW(),0)),"")</f>
        <v/>
      </c>
      <c r="BI9" s="69" t="str">
        <f>IFERROR(CLEAN(HLOOKUP(BI$1,'1.源数据-产品报告-消费降序'!BI:BI,ROW(),0)),"")</f>
        <v/>
      </c>
      <c r="BJ9" s="69" t="str">
        <f>IFERROR(CLEAN(HLOOKUP(BJ$1,'1.源数据-产品报告-消费降序'!BJ:BJ,ROW(),0)),"")</f>
        <v/>
      </c>
      <c r="BK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" s="69" t="str">
        <f>IFERROR(CLEAN(HLOOKUP(BL$1,'1.源数据-产品报告-消费降序'!BL:BL,ROW(),0)),"")</f>
        <v/>
      </c>
      <c r="BO9" s="69" t="str">
        <f>IFERROR(CLEAN(HLOOKUP(BO$1,'1.源数据-产品报告-消费降序'!BO:BO,ROW(),0)),"")</f>
        <v/>
      </c>
      <c r="BP9" s="69" t="str">
        <f>IFERROR(CLEAN(HLOOKUP(BP$1,'1.源数据-产品报告-消费降序'!BP:BP,ROW(),0)),"")</f>
        <v/>
      </c>
      <c r="BQ9" s="69" t="str">
        <f>IFERROR(CLEAN(HLOOKUP(BQ$1,'1.源数据-产品报告-消费降序'!BQ:BQ,ROW(),0)),"")</f>
        <v/>
      </c>
      <c r="BR9" s="69" t="str">
        <f>IFERROR(CLEAN(HLOOKUP(BR$1,'1.源数据-产品报告-消费降序'!BR:BR,ROW(),0)),"")</f>
        <v/>
      </c>
      <c r="BS9" s="69" t="str">
        <f>IFERROR(CLEAN(HLOOKUP(BS$1,'1.源数据-产品报告-消费降序'!BS:BS,ROW(),0)),"")</f>
        <v/>
      </c>
      <c r="BT9" s="69" t="str">
        <f>IFERROR(CLEAN(HLOOKUP(BT$1,'1.源数据-产品报告-消费降序'!BT:BT,ROW(),0)),"")</f>
        <v/>
      </c>
      <c r="BU9" s="69" t="str">
        <f>IFERROR(CLEAN(HLOOKUP(BU$1,'1.源数据-产品报告-消费降序'!BU:BU,ROW(),0)),"")</f>
        <v/>
      </c>
      <c r="BV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" s="69" t="str">
        <f>IFERROR(CLEAN(HLOOKUP(BW$1,'1.源数据-产品报告-消费降序'!BW:BW,ROW(),0)),"")</f>
        <v/>
      </c>
    </row>
    <row r="10" spans="1:75">
      <c r="A10" s="69" t="str">
        <f>IFERROR(CLEAN(HLOOKUP(A$1,'1.源数据-产品报告-消费降序'!A:A,ROW(),0)),"")</f>
        <v/>
      </c>
      <c r="B10" s="69" t="str">
        <f>IFERROR(CLEAN(HLOOKUP(B$1,'1.源数据-产品报告-消费降序'!B:B,ROW(),0)),"")</f>
        <v/>
      </c>
      <c r="C10" s="69" t="str">
        <f>IFERROR(CLEAN(HLOOKUP(C$1,'1.源数据-产品报告-消费降序'!C:C,ROW(),0)),"")</f>
        <v/>
      </c>
      <c r="D10" s="69" t="str">
        <f>IFERROR(CLEAN(HLOOKUP(D$1,'1.源数据-产品报告-消费降序'!D:D,ROW(),0)),"")</f>
        <v/>
      </c>
      <c r="E10" s="69" t="str">
        <f>IFERROR(CLEAN(HLOOKUP(E$1,'1.源数据-产品报告-消费降序'!E:E,ROW(),0)),"")</f>
        <v/>
      </c>
      <c r="F10" s="69" t="str">
        <f>IFERROR(CLEAN(HLOOKUP(F$1,'1.源数据-产品报告-消费降序'!F:F,ROW(),0)),"")</f>
        <v/>
      </c>
      <c r="G10" s="70">
        <f>IFERROR((HLOOKUP(G$1,'1.源数据-产品报告-消费降序'!G:G,ROW(),0)),"")</f>
        <v>0</v>
      </c>
      <c r="H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" s="69" t="str">
        <f>IFERROR(CLEAN(HLOOKUP(I$1,'1.源数据-产品报告-消费降序'!I:I,ROW(),0)),"")</f>
        <v/>
      </c>
      <c r="J10" s="68" t="s">
        <v>24</v>
      </c>
      <c r="L10" s="69" t="str">
        <f>IFERROR(CLEAN(HLOOKUP(L$1,'1.源数据-产品报告-消费降序'!L:L,ROW(),0)),"")</f>
        <v/>
      </c>
      <c r="M10" s="69" t="str">
        <f>IFERROR(CLEAN(HLOOKUP(M$1,'1.源数据-产品报告-消费降序'!M:M,ROW(),0)),"")</f>
        <v/>
      </c>
      <c r="N10" s="69" t="str">
        <f>IFERROR(CLEAN(HLOOKUP(N$1,'1.源数据-产品报告-消费降序'!N:N,ROW(),0)),"")</f>
        <v/>
      </c>
      <c r="O10" s="69" t="str">
        <f>IFERROR(CLEAN(HLOOKUP(O$1,'1.源数据-产品报告-消费降序'!O:O,ROW(),0)),"")</f>
        <v/>
      </c>
      <c r="P10" s="69" t="str">
        <f>IFERROR(CLEAN(HLOOKUP(P$1,'1.源数据-产品报告-消费降序'!P:P,ROW(),0)),"")</f>
        <v/>
      </c>
      <c r="Q10" s="69" t="str">
        <f>IFERROR(CLEAN(HLOOKUP(Q$1,'1.源数据-产品报告-消费降序'!Q:Q,ROW(),0)),"")</f>
        <v/>
      </c>
      <c r="R10" s="69" t="str">
        <f>IFERROR(CLEAN(HLOOKUP(R$1,'1.源数据-产品报告-消费降序'!R:R,ROW(),0)),"")</f>
        <v/>
      </c>
      <c r="S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" s="69" t="str">
        <f>IFERROR(CLEAN(HLOOKUP(T$1,'1.源数据-产品报告-消费降序'!T:T,ROW(),0)),"")</f>
        <v/>
      </c>
      <c r="W10" s="69" t="str">
        <f>IFERROR(CLEAN(HLOOKUP(W$1,'1.源数据-产品报告-消费降序'!W:W,ROW(),0)),"")</f>
        <v/>
      </c>
      <c r="X10" s="69" t="str">
        <f>IFERROR(CLEAN(HLOOKUP(X$1,'1.源数据-产品报告-消费降序'!X:X,ROW(),0)),"")</f>
        <v/>
      </c>
      <c r="Y10" s="69" t="str">
        <f>IFERROR(CLEAN(HLOOKUP(Y$1,'1.源数据-产品报告-消费降序'!Y:Y,ROW(),0)),"")</f>
        <v/>
      </c>
      <c r="Z10" s="69" t="str">
        <f>IFERROR(CLEAN(HLOOKUP(Z$1,'1.源数据-产品报告-消费降序'!Z:Z,ROW(),0)),"")</f>
        <v/>
      </c>
      <c r="AA10" s="69" t="str">
        <f>IFERROR(CLEAN(HLOOKUP(AA$1,'1.源数据-产品报告-消费降序'!AA:AA,ROW(),0)),"")</f>
        <v/>
      </c>
      <c r="AB10" s="69" t="str">
        <f>IFERROR(CLEAN(HLOOKUP(AB$1,'1.源数据-产品报告-消费降序'!AB:AB,ROW(),0)),"")</f>
        <v/>
      </c>
      <c r="AC10" s="69" t="str">
        <f>IFERROR(CLEAN(HLOOKUP(AC$1,'1.源数据-产品报告-消费降序'!AC:AC,ROW(),0)),"")</f>
        <v/>
      </c>
      <c r="AD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" s="69" t="str">
        <f>IFERROR(CLEAN(HLOOKUP(AE$1,'1.源数据-产品报告-消费降序'!AE:AE,ROW(),0)),"")</f>
        <v/>
      </c>
      <c r="AH10" s="69" t="str">
        <f>IFERROR(CLEAN(HLOOKUP(AH$1,'1.源数据-产品报告-消费降序'!AH:AH,ROW(),0)),"")</f>
        <v/>
      </c>
      <c r="AI10" s="69" t="str">
        <f>IFERROR(CLEAN(HLOOKUP(AI$1,'1.源数据-产品报告-消费降序'!AI:AI,ROW(),0)),"")</f>
        <v/>
      </c>
      <c r="AJ10" s="69" t="str">
        <f>IFERROR(CLEAN(HLOOKUP(AJ$1,'1.源数据-产品报告-消费降序'!AJ:AJ,ROW(),0)),"")</f>
        <v/>
      </c>
      <c r="AK10" s="69" t="str">
        <f>IFERROR(CLEAN(HLOOKUP(AK$1,'1.源数据-产品报告-消费降序'!AK:AK,ROW(),0)),"")</f>
        <v/>
      </c>
      <c r="AL10" s="69" t="str">
        <f>IFERROR(CLEAN(HLOOKUP(AL$1,'1.源数据-产品报告-消费降序'!AL:AL,ROW(),0)),"")</f>
        <v/>
      </c>
      <c r="AM10" s="69" t="str">
        <f>IFERROR(CLEAN(HLOOKUP(AM$1,'1.源数据-产品报告-消费降序'!AM:AM,ROW(),0)),"")</f>
        <v/>
      </c>
      <c r="AN10" s="69" t="str">
        <f>IFERROR(CLEAN(HLOOKUP(AN$1,'1.源数据-产品报告-消费降序'!AN:AN,ROW(),0)),"")</f>
        <v/>
      </c>
      <c r="AO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" s="69" t="str">
        <f>IFERROR(CLEAN(HLOOKUP(AP$1,'1.源数据-产品报告-消费降序'!AP:AP,ROW(),0)),"")</f>
        <v/>
      </c>
      <c r="AS10" s="69" t="str">
        <f>IFERROR(CLEAN(HLOOKUP(AS$1,'1.源数据-产品报告-消费降序'!AS:AS,ROW(),0)),"")</f>
        <v/>
      </c>
      <c r="AT10" s="69" t="str">
        <f>IFERROR(CLEAN(HLOOKUP(AT$1,'1.源数据-产品报告-消费降序'!AT:AT,ROW(),0)),"")</f>
        <v/>
      </c>
      <c r="AU10" s="69" t="str">
        <f>IFERROR(CLEAN(HLOOKUP(AU$1,'1.源数据-产品报告-消费降序'!AU:AU,ROW(),0)),"")</f>
        <v/>
      </c>
      <c r="AV10" s="69" t="str">
        <f>IFERROR(CLEAN(HLOOKUP(AV$1,'1.源数据-产品报告-消费降序'!AV:AV,ROW(),0)),"")</f>
        <v/>
      </c>
      <c r="AW10" s="69" t="str">
        <f>IFERROR(CLEAN(HLOOKUP(AW$1,'1.源数据-产品报告-消费降序'!AW:AW,ROW(),0)),"")</f>
        <v/>
      </c>
      <c r="AX10" s="69" t="str">
        <f>IFERROR(CLEAN(HLOOKUP(AX$1,'1.源数据-产品报告-消费降序'!AX:AX,ROW(),0)),"")</f>
        <v/>
      </c>
      <c r="AY10" s="69" t="str">
        <f>IFERROR(CLEAN(HLOOKUP(AY$1,'1.源数据-产品报告-消费降序'!AY:AY,ROW(),0)),"")</f>
        <v/>
      </c>
      <c r="AZ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" s="69" t="str">
        <f>IFERROR(CLEAN(HLOOKUP(BA$1,'1.源数据-产品报告-消费降序'!BA:BA,ROW(),0)),"")</f>
        <v/>
      </c>
      <c r="BD10" s="69" t="str">
        <f>IFERROR(CLEAN(HLOOKUP(BD$1,'1.源数据-产品报告-消费降序'!BD:BD,ROW(),0)),"")</f>
        <v/>
      </c>
      <c r="BE10" s="69" t="str">
        <f>IFERROR(CLEAN(HLOOKUP(BE$1,'1.源数据-产品报告-消费降序'!BE:BE,ROW(),0)),"")</f>
        <v/>
      </c>
      <c r="BF10" s="69" t="str">
        <f>IFERROR(CLEAN(HLOOKUP(BF$1,'1.源数据-产品报告-消费降序'!BF:BF,ROW(),0)),"")</f>
        <v/>
      </c>
      <c r="BG10" s="69" t="str">
        <f>IFERROR(CLEAN(HLOOKUP(BG$1,'1.源数据-产品报告-消费降序'!BG:BG,ROW(),0)),"")</f>
        <v/>
      </c>
      <c r="BH10" s="69" t="str">
        <f>IFERROR(CLEAN(HLOOKUP(BH$1,'1.源数据-产品报告-消费降序'!BH:BH,ROW(),0)),"")</f>
        <v/>
      </c>
      <c r="BI10" s="69" t="str">
        <f>IFERROR(CLEAN(HLOOKUP(BI$1,'1.源数据-产品报告-消费降序'!BI:BI,ROW(),0)),"")</f>
        <v/>
      </c>
      <c r="BJ10" s="69" t="str">
        <f>IFERROR(CLEAN(HLOOKUP(BJ$1,'1.源数据-产品报告-消费降序'!BJ:BJ,ROW(),0)),"")</f>
        <v/>
      </c>
      <c r="BK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" s="69" t="str">
        <f>IFERROR(CLEAN(HLOOKUP(BL$1,'1.源数据-产品报告-消费降序'!BL:BL,ROW(),0)),"")</f>
        <v/>
      </c>
      <c r="BO10" s="69" t="str">
        <f>IFERROR(CLEAN(HLOOKUP(BO$1,'1.源数据-产品报告-消费降序'!BO:BO,ROW(),0)),"")</f>
        <v/>
      </c>
      <c r="BP10" s="69" t="str">
        <f>IFERROR(CLEAN(HLOOKUP(BP$1,'1.源数据-产品报告-消费降序'!BP:BP,ROW(),0)),"")</f>
        <v/>
      </c>
      <c r="BQ10" s="69" t="str">
        <f>IFERROR(CLEAN(HLOOKUP(BQ$1,'1.源数据-产品报告-消费降序'!BQ:BQ,ROW(),0)),"")</f>
        <v/>
      </c>
      <c r="BR10" s="69" t="str">
        <f>IFERROR(CLEAN(HLOOKUP(BR$1,'1.源数据-产品报告-消费降序'!BR:BR,ROW(),0)),"")</f>
        <v/>
      </c>
      <c r="BS10" s="69" t="str">
        <f>IFERROR(CLEAN(HLOOKUP(BS$1,'1.源数据-产品报告-消费降序'!BS:BS,ROW(),0)),"")</f>
        <v/>
      </c>
      <c r="BT10" s="69" t="str">
        <f>IFERROR(CLEAN(HLOOKUP(BT$1,'1.源数据-产品报告-消费降序'!BT:BT,ROW(),0)),"")</f>
        <v/>
      </c>
      <c r="BU10" s="69" t="str">
        <f>IFERROR(CLEAN(HLOOKUP(BU$1,'1.源数据-产品报告-消费降序'!BU:BU,ROW(),0)),"")</f>
        <v/>
      </c>
      <c r="BV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" s="69" t="str">
        <f>IFERROR(CLEAN(HLOOKUP(BW$1,'1.源数据-产品报告-消费降序'!BW:BW,ROW(),0)),"")</f>
        <v/>
      </c>
    </row>
    <row r="11" spans="1:75">
      <c r="A11" s="69" t="str">
        <f>IFERROR(CLEAN(HLOOKUP(A$1,'1.源数据-产品报告-消费降序'!A:A,ROW(),0)),"")</f>
        <v/>
      </c>
      <c r="B11" s="69" t="str">
        <f>IFERROR(CLEAN(HLOOKUP(B$1,'1.源数据-产品报告-消费降序'!B:B,ROW(),0)),"")</f>
        <v/>
      </c>
      <c r="C11" s="69" t="str">
        <f>IFERROR(CLEAN(HLOOKUP(C$1,'1.源数据-产品报告-消费降序'!C:C,ROW(),0)),"")</f>
        <v/>
      </c>
      <c r="D11" s="69" t="str">
        <f>IFERROR(CLEAN(HLOOKUP(D$1,'1.源数据-产品报告-消费降序'!D:D,ROW(),0)),"")</f>
        <v/>
      </c>
      <c r="E11" s="69" t="str">
        <f>IFERROR(CLEAN(HLOOKUP(E$1,'1.源数据-产品报告-消费降序'!E:E,ROW(),0)),"")</f>
        <v/>
      </c>
      <c r="F11" s="69" t="str">
        <f>IFERROR(CLEAN(HLOOKUP(F$1,'1.源数据-产品报告-消费降序'!F:F,ROW(),0)),"")</f>
        <v/>
      </c>
      <c r="G11" s="70">
        <f>IFERROR((HLOOKUP(G$1,'1.源数据-产品报告-消费降序'!G:G,ROW(),0)),"")</f>
        <v>0</v>
      </c>
      <c r="H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" s="69" t="str">
        <f>IFERROR(CLEAN(HLOOKUP(I$1,'1.源数据-产品报告-消费降序'!I:I,ROW(),0)),"")</f>
        <v/>
      </c>
      <c r="J11" s="68" t="s">
        <v>25</v>
      </c>
      <c r="L11" s="69" t="str">
        <f>IFERROR(CLEAN(HLOOKUP(L$1,'1.源数据-产品报告-消费降序'!L:L,ROW(),0)),"")</f>
        <v/>
      </c>
      <c r="M11" s="69" t="str">
        <f>IFERROR(CLEAN(HLOOKUP(M$1,'1.源数据-产品报告-消费降序'!M:M,ROW(),0)),"")</f>
        <v/>
      </c>
      <c r="N11" s="69" t="str">
        <f>IFERROR(CLEAN(HLOOKUP(N$1,'1.源数据-产品报告-消费降序'!N:N,ROW(),0)),"")</f>
        <v/>
      </c>
      <c r="O11" s="69" t="str">
        <f>IFERROR(CLEAN(HLOOKUP(O$1,'1.源数据-产品报告-消费降序'!O:O,ROW(),0)),"")</f>
        <v/>
      </c>
      <c r="P11" s="69" t="str">
        <f>IFERROR(CLEAN(HLOOKUP(P$1,'1.源数据-产品报告-消费降序'!P:P,ROW(),0)),"")</f>
        <v/>
      </c>
      <c r="Q11" s="69" t="str">
        <f>IFERROR(CLEAN(HLOOKUP(Q$1,'1.源数据-产品报告-消费降序'!Q:Q,ROW(),0)),"")</f>
        <v/>
      </c>
      <c r="R11" s="69" t="str">
        <f>IFERROR(CLEAN(HLOOKUP(R$1,'1.源数据-产品报告-消费降序'!R:R,ROW(),0)),"")</f>
        <v/>
      </c>
      <c r="S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" s="69" t="str">
        <f>IFERROR(CLEAN(HLOOKUP(T$1,'1.源数据-产品报告-消费降序'!T:T,ROW(),0)),"")</f>
        <v/>
      </c>
      <c r="W11" s="69" t="str">
        <f>IFERROR(CLEAN(HLOOKUP(W$1,'1.源数据-产品报告-消费降序'!W:W,ROW(),0)),"")</f>
        <v/>
      </c>
      <c r="X11" s="69" t="str">
        <f>IFERROR(CLEAN(HLOOKUP(X$1,'1.源数据-产品报告-消费降序'!X:X,ROW(),0)),"")</f>
        <v/>
      </c>
      <c r="Y11" s="69" t="str">
        <f>IFERROR(CLEAN(HLOOKUP(Y$1,'1.源数据-产品报告-消费降序'!Y:Y,ROW(),0)),"")</f>
        <v/>
      </c>
      <c r="Z11" s="69" t="str">
        <f>IFERROR(CLEAN(HLOOKUP(Z$1,'1.源数据-产品报告-消费降序'!Z:Z,ROW(),0)),"")</f>
        <v/>
      </c>
      <c r="AA11" s="69" t="str">
        <f>IFERROR(CLEAN(HLOOKUP(AA$1,'1.源数据-产品报告-消费降序'!AA:AA,ROW(),0)),"")</f>
        <v/>
      </c>
      <c r="AB11" s="69" t="str">
        <f>IFERROR(CLEAN(HLOOKUP(AB$1,'1.源数据-产品报告-消费降序'!AB:AB,ROW(),0)),"")</f>
        <v/>
      </c>
      <c r="AC11" s="69" t="str">
        <f>IFERROR(CLEAN(HLOOKUP(AC$1,'1.源数据-产品报告-消费降序'!AC:AC,ROW(),0)),"")</f>
        <v/>
      </c>
      <c r="AD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" s="69" t="str">
        <f>IFERROR(CLEAN(HLOOKUP(AE$1,'1.源数据-产品报告-消费降序'!AE:AE,ROW(),0)),"")</f>
        <v/>
      </c>
      <c r="AH11" s="69" t="str">
        <f>IFERROR(CLEAN(HLOOKUP(AH$1,'1.源数据-产品报告-消费降序'!AH:AH,ROW(),0)),"")</f>
        <v/>
      </c>
      <c r="AI11" s="69" t="str">
        <f>IFERROR(CLEAN(HLOOKUP(AI$1,'1.源数据-产品报告-消费降序'!AI:AI,ROW(),0)),"")</f>
        <v/>
      </c>
      <c r="AJ11" s="69" t="str">
        <f>IFERROR(CLEAN(HLOOKUP(AJ$1,'1.源数据-产品报告-消费降序'!AJ:AJ,ROW(),0)),"")</f>
        <v/>
      </c>
      <c r="AK11" s="69" t="str">
        <f>IFERROR(CLEAN(HLOOKUP(AK$1,'1.源数据-产品报告-消费降序'!AK:AK,ROW(),0)),"")</f>
        <v/>
      </c>
      <c r="AL11" s="69" t="str">
        <f>IFERROR(CLEAN(HLOOKUP(AL$1,'1.源数据-产品报告-消费降序'!AL:AL,ROW(),0)),"")</f>
        <v/>
      </c>
      <c r="AM11" s="69" t="str">
        <f>IFERROR(CLEAN(HLOOKUP(AM$1,'1.源数据-产品报告-消费降序'!AM:AM,ROW(),0)),"")</f>
        <v/>
      </c>
      <c r="AN11" s="69" t="str">
        <f>IFERROR(CLEAN(HLOOKUP(AN$1,'1.源数据-产品报告-消费降序'!AN:AN,ROW(),0)),"")</f>
        <v/>
      </c>
      <c r="AO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" s="69" t="str">
        <f>IFERROR(CLEAN(HLOOKUP(AP$1,'1.源数据-产品报告-消费降序'!AP:AP,ROW(),0)),"")</f>
        <v/>
      </c>
      <c r="AS11" s="69" t="str">
        <f>IFERROR(CLEAN(HLOOKUP(AS$1,'1.源数据-产品报告-消费降序'!AS:AS,ROW(),0)),"")</f>
        <v/>
      </c>
      <c r="AT11" s="69" t="str">
        <f>IFERROR(CLEAN(HLOOKUP(AT$1,'1.源数据-产品报告-消费降序'!AT:AT,ROW(),0)),"")</f>
        <v/>
      </c>
      <c r="AU11" s="69" t="str">
        <f>IFERROR(CLEAN(HLOOKUP(AU$1,'1.源数据-产品报告-消费降序'!AU:AU,ROW(),0)),"")</f>
        <v/>
      </c>
      <c r="AV11" s="69" t="str">
        <f>IFERROR(CLEAN(HLOOKUP(AV$1,'1.源数据-产品报告-消费降序'!AV:AV,ROW(),0)),"")</f>
        <v/>
      </c>
      <c r="AW11" s="69" t="str">
        <f>IFERROR(CLEAN(HLOOKUP(AW$1,'1.源数据-产品报告-消费降序'!AW:AW,ROW(),0)),"")</f>
        <v/>
      </c>
      <c r="AX11" s="69" t="str">
        <f>IFERROR(CLEAN(HLOOKUP(AX$1,'1.源数据-产品报告-消费降序'!AX:AX,ROW(),0)),"")</f>
        <v/>
      </c>
      <c r="AY11" s="69" t="str">
        <f>IFERROR(CLEAN(HLOOKUP(AY$1,'1.源数据-产品报告-消费降序'!AY:AY,ROW(),0)),"")</f>
        <v/>
      </c>
      <c r="AZ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" s="69" t="str">
        <f>IFERROR(CLEAN(HLOOKUP(BA$1,'1.源数据-产品报告-消费降序'!BA:BA,ROW(),0)),"")</f>
        <v/>
      </c>
      <c r="BD11" s="69" t="str">
        <f>IFERROR(CLEAN(HLOOKUP(BD$1,'1.源数据-产品报告-消费降序'!BD:BD,ROW(),0)),"")</f>
        <v/>
      </c>
      <c r="BE11" s="69" t="str">
        <f>IFERROR(CLEAN(HLOOKUP(BE$1,'1.源数据-产品报告-消费降序'!BE:BE,ROW(),0)),"")</f>
        <v/>
      </c>
      <c r="BF11" s="69" t="str">
        <f>IFERROR(CLEAN(HLOOKUP(BF$1,'1.源数据-产品报告-消费降序'!BF:BF,ROW(),0)),"")</f>
        <v/>
      </c>
      <c r="BG11" s="69" t="str">
        <f>IFERROR(CLEAN(HLOOKUP(BG$1,'1.源数据-产品报告-消费降序'!BG:BG,ROW(),0)),"")</f>
        <v/>
      </c>
      <c r="BH11" s="69" t="str">
        <f>IFERROR(CLEAN(HLOOKUP(BH$1,'1.源数据-产品报告-消费降序'!BH:BH,ROW(),0)),"")</f>
        <v/>
      </c>
      <c r="BI11" s="69" t="str">
        <f>IFERROR(CLEAN(HLOOKUP(BI$1,'1.源数据-产品报告-消费降序'!BI:BI,ROW(),0)),"")</f>
        <v/>
      </c>
      <c r="BJ11" s="69" t="str">
        <f>IFERROR(CLEAN(HLOOKUP(BJ$1,'1.源数据-产品报告-消费降序'!BJ:BJ,ROW(),0)),"")</f>
        <v/>
      </c>
      <c r="BK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" s="69" t="str">
        <f>IFERROR(CLEAN(HLOOKUP(BL$1,'1.源数据-产品报告-消费降序'!BL:BL,ROW(),0)),"")</f>
        <v/>
      </c>
      <c r="BO11" s="69" t="str">
        <f>IFERROR(CLEAN(HLOOKUP(BO$1,'1.源数据-产品报告-消费降序'!BO:BO,ROW(),0)),"")</f>
        <v/>
      </c>
      <c r="BP11" s="69" t="str">
        <f>IFERROR(CLEAN(HLOOKUP(BP$1,'1.源数据-产品报告-消费降序'!BP:BP,ROW(),0)),"")</f>
        <v/>
      </c>
      <c r="BQ11" s="69" t="str">
        <f>IFERROR(CLEAN(HLOOKUP(BQ$1,'1.源数据-产品报告-消费降序'!BQ:BQ,ROW(),0)),"")</f>
        <v/>
      </c>
      <c r="BR11" s="69" t="str">
        <f>IFERROR(CLEAN(HLOOKUP(BR$1,'1.源数据-产品报告-消费降序'!BR:BR,ROW(),0)),"")</f>
        <v/>
      </c>
      <c r="BS11" s="69" t="str">
        <f>IFERROR(CLEAN(HLOOKUP(BS$1,'1.源数据-产品报告-消费降序'!BS:BS,ROW(),0)),"")</f>
        <v/>
      </c>
      <c r="BT11" s="69" t="str">
        <f>IFERROR(CLEAN(HLOOKUP(BT$1,'1.源数据-产品报告-消费降序'!BT:BT,ROW(),0)),"")</f>
        <v/>
      </c>
      <c r="BU11" s="69" t="str">
        <f>IFERROR(CLEAN(HLOOKUP(BU$1,'1.源数据-产品报告-消费降序'!BU:BU,ROW(),0)),"")</f>
        <v/>
      </c>
      <c r="BV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" s="69" t="str">
        <f>IFERROR(CLEAN(HLOOKUP(BW$1,'1.源数据-产品报告-消费降序'!BW:BW,ROW(),0)),"")</f>
        <v/>
      </c>
    </row>
    <row r="12" spans="1:75">
      <c r="A12" s="69" t="str">
        <f>IFERROR(CLEAN(HLOOKUP(A$1,'1.源数据-产品报告-消费降序'!A:A,ROW(),0)),"")</f>
        <v/>
      </c>
      <c r="B12" s="69" t="str">
        <f>IFERROR(CLEAN(HLOOKUP(B$1,'1.源数据-产品报告-消费降序'!B:B,ROW(),0)),"")</f>
        <v/>
      </c>
      <c r="C12" s="69" t="str">
        <f>IFERROR(CLEAN(HLOOKUP(C$1,'1.源数据-产品报告-消费降序'!C:C,ROW(),0)),"")</f>
        <v/>
      </c>
      <c r="D12" s="69" t="str">
        <f>IFERROR(CLEAN(HLOOKUP(D$1,'1.源数据-产品报告-消费降序'!D:D,ROW(),0)),"")</f>
        <v/>
      </c>
      <c r="E12" s="69" t="str">
        <f>IFERROR(CLEAN(HLOOKUP(E$1,'1.源数据-产品报告-消费降序'!E:E,ROW(),0)),"")</f>
        <v/>
      </c>
      <c r="F12" s="69" t="str">
        <f>IFERROR(CLEAN(HLOOKUP(F$1,'1.源数据-产品报告-消费降序'!F:F,ROW(),0)),"")</f>
        <v/>
      </c>
      <c r="G12" s="70">
        <f>IFERROR((HLOOKUP(G$1,'1.源数据-产品报告-消费降序'!G:G,ROW(),0)),"")</f>
        <v>0</v>
      </c>
      <c r="H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" s="69" t="str">
        <f>IFERROR(CLEAN(HLOOKUP(I$1,'1.源数据-产品报告-消费降序'!I:I,ROW(),0)),"")</f>
        <v/>
      </c>
      <c r="J12" s="68" t="s">
        <v>26</v>
      </c>
      <c r="L12" s="69" t="str">
        <f>IFERROR(CLEAN(HLOOKUP(L$1,'1.源数据-产品报告-消费降序'!L:L,ROW(),0)),"")</f>
        <v/>
      </c>
      <c r="M12" s="69" t="str">
        <f>IFERROR(CLEAN(HLOOKUP(M$1,'1.源数据-产品报告-消费降序'!M:M,ROW(),0)),"")</f>
        <v/>
      </c>
      <c r="N12" s="69" t="str">
        <f>IFERROR(CLEAN(HLOOKUP(N$1,'1.源数据-产品报告-消费降序'!N:N,ROW(),0)),"")</f>
        <v/>
      </c>
      <c r="O12" s="69" t="str">
        <f>IFERROR(CLEAN(HLOOKUP(O$1,'1.源数据-产品报告-消费降序'!O:O,ROW(),0)),"")</f>
        <v/>
      </c>
      <c r="P12" s="69" t="str">
        <f>IFERROR(CLEAN(HLOOKUP(P$1,'1.源数据-产品报告-消费降序'!P:P,ROW(),0)),"")</f>
        <v/>
      </c>
      <c r="Q12" s="69" t="str">
        <f>IFERROR(CLEAN(HLOOKUP(Q$1,'1.源数据-产品报告-消费降序'!Q:Q,ROW(),0)),"")</f>
        <v/>
      </c>
      <c r="R12" s="69" t="str">
        <f>IFERROR(CLEAN(HLOOKUP(R$1,'1.源数据-产品报告-消费降序'!R:R,ROW(),0)),"")</f>
        <v/>
      </c>
      <c r="S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" s="69" t="str">
        <f>IFERROR(CLEAN(HLOOKUP(T$1,'1.源数据-产品报告-消费降序'!T:T,ROW(),0)),"")</f>
        <v/>
      </c>
      <c r="W12" s="69" t="str">
        <f>IFERROR(CLEAN(HLOOKUP(W$1,'1.源数据-产品报告-消费降序'!W:W,ROW(),0)),"")</f>
        <v/>
      </c>
      <c r="X12" s="69" t="str">
        <f>IFERROR(CLEAN(HLOOKUP(X$1,'1.源数据-产品报告-消费降序'!X:X,ROW(),0)),"")</f>
        <v/>
      </c>
      <c r="Y12" s="69" t="str">
        <f>IFERROR(CLEAN(HLOOKUP(Y$1,'1.源数据-产品报告-消费降序'!Y:Y,ROW(),0)),"")</f>
        <v/>
      </c>
      <c r="Z12" s="69" t="str">
        <f>IFERROR(CLEAN(HLOOKUP(Z$1,'1.源数据-产品报告-消费降序'!Z:Z,ROW(),0)),"")</f>
        <v/>
      </c>
      <c r="AA12" s="69" t="str">
        <f>IFERROR(CLEAN(HLOOKUP(AA$1,'1.源数据-产品报告-消费降序'!AA:AA,ROW(),0)),"")</f>
        <v/>
      </c>
      <c r="AB12" s="69" t="str">
        <f>IFERROR(CLEAN(HLOOKUP(AB$1,'1.源数据-产品报告-消费降序'!AB:AB,ROW(),0)),"")</f>
        <v/>
      </c>
      <c r="AC12" s="69" t="str">
        <f>IFERROR(CLEAN(HLOOKUP(AC$1,'1.源数据-产品报告-消费降序'!AC:AC,ROW(),0)),"")</f>
        <v/>
      </c>
      <c r="AD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" s="69" t="str">
        <f>IFERROR(CLEAN(HLOOKUP(AE$1,'1.源数据-产品报告-消费降序'!AE:AE,ROW(),0)),"")</f>
        <v/>
      </c>
      <c r="AH12" s="69" t="str">
        <f>IFERROR(CLEAN(HLOOKUP(AH$1,'1.源数据-产品报告-消费降序'!AH:AH,ROW(),0)),"")</f>
        <v/>
      </c>
      <c r="AI12" s="69" t="str">
        <f>IFERROR(CLEAN(HLOOKUP(AI$1,'1.源数据-产品报告-消费降序'!AI:AI,ROW(),0)),"")</f>
        <v/>
      </c>
      <c r="AJ12" s="69" t="str">
        <f>IFERROR(CLEAN(HLOOKUP(AJ$1,'1.源数据-产品报告-消费降序'!AJ:AJ,ROW(),0)),"")</f>
        <v/>
      </c>
      <c r="AK12" s="69" t="str">
        <f>IFERROR(CLEAN(HLOOKUP(AK$1,'1.源数据-产品报告-消费降序'!AK:AK,ROW(),0)),"")</f>
        <v/>
      </c>
      <c r="AL12" s="69" t="str">
        <f>IFERROR(CLEAN(HLOOKUP(AL$1,'1.源数据-产品报告-消费降序'!AL:AL,ROW(),0)),"")</f>
        <v/>
      </c>
      <c r="AM12" s="69" t="str">
        <f>IFERROR(CLEAN(HLOOKUP(AM$1,'1.源数据-产品报告-消费降序'!AM:AM,ROW(),0)),"")</f>
        <v/>
      </c>
      <c r="AN12" s="69" t="str">
        <f>IFERROR(CLEAN(HLOOKUP(AN$1,'1.源数据-产品报告-消费降序'!AN:AN,ROW(),0)),"")</f>
        <v/>
      </c>
      <c r="AO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" s="69" t="str">
        <f>IFERROR(CLEAN(HLOOKUP(AP$1,'1.源数据-产品报告-消费降序'!AP:AP,ROW(),0)),"")</f>
        <v/>
      </c>
      <c r="AS12" s="69" t="str">
        <f>IFERROR(CLEAN(HLOOKUP(AS$1,'1.源数据-产品报告-消费降序'!AS:AS,ROW(),0)),"")</f>
        <v/>
      </c>
      <c r="AT12" s="69" t="str">
        <f>IFERROR(CLEAN(HLOOKUP(AT$1,'1.源数据-产品报告-消费降序'!AT:AT,ROW(),0)),"")</f>
        <v/>
      </c>
      <c r="AU12" s="69" t="str">
        <f>IFERROR(CLEAN(HLOOKUP(AU$1,'1.源数据-产品报告-消费降序'!AU:AU,ROW(),0)),"")</f>
        <v/>
      </c>
      <c r="AV12" s="69" t="str">
        <f>IFERROR(CLEAN(HLOOKUP(AV$1,'1.源数据-产品报告-消费降序'!AV:AV,ROW(),0)),"")</f>
        <v/>
      </c>
      <c r="AW12" s="69" t="str">
        <f>IFERROR(CLEAN(HLOOKUP(AW$1,'1.源数据-产品报告-消费降序'!AW:AW,ROW(),0)),"")</f>
        <v/>
      </c>
      <c r="AX12" s="69" t="str">
        <f>IFERROR(CLEAN(HLOOKUP(AX$1,'1.源数据-产品报告-消费降序'!AX:AX,ROW(),0)),"")</f>
        <v/>
      </c>
      <c r="AY12" s="69" t="str">
        <f>IFERROR(CLEAN(HLOOKUP(AY$1,'1.源数据-产品报告-消费降序'!AY:AY,ROW(),0)),"")</f>
        <v/>
      </c>
      <c r="AZ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" s="69" t="str">
        <f>IFERROR(CLEAN(HLOOKUP(BA$1,'1.源数据-产品报告-消费降序'!BA:BA,ROW(),0)),"")</f>
        <v/>
      </c>
      <c r="BD12" s="69" t="str">
        <f>IFERROR(CLEAN(HLOOKUP(BD$1,'1.源数据-产品报告-消费降序'!BD:BD,ROW(),0)),"")</f>
        <v/>
      </c>
      <c r="BE12" s="69" t="str">
        <f>IFERROR(CLEAN(HLOOKUP(BE$1,'1.源数据-产品报告-消费降序'!BE:BE,ROW(),0)),"")</f>
        <v/>
      </c>
      <c r="BF12" s="69" t="str">
        <f>IFERROR(CLEAN(HLOOKUP(BF$1,'1.源数据-产品报告-消费降序'!BF:BF,ROW(),0)),"")</f>
        <v/>
      </c>
      <c r="BG12" s="69" t="str">
        <f>IFERROR(CLEAN(HLOOKUP(BG$1,'1.源数据-产品报告-消费降序'!BG:BG,ROW(),0)),"")</f>
        <v/>
      </c>
      <c r="BH12" s="69" t="str">
        <f>IFERROR(CLEAN(HLOOKUP(BH$1,'1.源数据-产品报告-消费降序'!BH:BH,ROW(),0)),"")</f>
        <v/>
      </c>
      <c r="BI12" s="69" t="str">
        <f>IFERROR(CLEAN(HLOOKUP(BI$1,'1.源数据-产品报告-消费降序'!BI:BI,ROW(),0)),"")</f>
        <v/>
      </c>
      <c r="BJ12" s="69" t="str">
        <f>IFERROR(CLEAN(HLOOKUP(BJ$1,'1.源数据-产品报告-消费降序'!BJ:BJ,ROW(),0)),"")</f>
        <v/>
      </c>
      <c r="BK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" s="69" t="str">
        <f>IFERROR(CLEAN(HLOOKUP(BL$1,'1.源数据-产品报告-消费降序'!BL:BL,ROW(),0)),"")</f>
        <v/>
      </c>
      <c r="BO12" s="69" t="str">
        <f>IFERROR(CLEAN(HLOOKUP(BO$1,'1.源数据-产品报告-消费降序'!BO:BO,ROW(),0)),"")</f>
        <v/>
      </c>
      <c r="BP12" s="69" t="str">
        <f>IFERROR(CLEAN(HLOOKUP(BP$1,'1.源数据-产品报告-消费降序'!BP:BP,ROW(),0)),"")</f>
        <v/>
      </c>
      <c r="BQ12" s="69" t="str">
        <f>IFERROR(CLEAN(HLOOKUP(BQ$1,'1.源数据-产品报告-消费降序'!BQ:BQ,ROW(),0)),"")</f>
        <v/>
      </c>
      <c r="BR12" s="69" t="str">
        <f>IFERROR(CLEAN(HLOOKUP(BR$1,'1.源数据-产品报告-消费降序'!BR:BR,ROW(),0)),"")</f>
        <v/>
      </c>
      <c r="BS12" s="69" t="str">
        <f>IFERROR(CLEAN(HLOOKUP(BS$1,'1.源数据-产品报告-消费降序'!BS:BS,ROW(),0)),"")</f>
        <v/>
      </c>
      <c r="BT12" s="69" t="str">
        <f>IFERROR(CLEAN(HLOOKUP(BT$1,'1.源数据-产品报告-消费降序'!BT:BT,ROW(),0)),"")</f>
        <v/>
      </c>
      <c r="BU12" s="69" t="str">
        <f>IFERROR(CLEAN(HLOOKUP(BU$1,'1.源数据-产品报告-消费降序'!BU:BU,ROW(),0)),"")</f>
        <v/>
      </c>
      <c r="BV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" s="69" t="str">
        <f>IFERROR(CLEAN(HLOOKUP(BW$1,'1.源数据-产品报告-消费降序'!BW:BW,ROW(),0)),"")</f>
        <v/>
      </c>
    </row>
    <row r="13" spans="1:75">
      <c r="A13" s="69" t="str">
        <f>IFERROR(CLEAN(HLOOKUP(A$1,'1.源数据-产品报告-消费降序'!A:A,ROW(),0)),"")</f>
        <v/>
      </c>
      <c r="B13" s="69" t="str">
        <f>IFERROR(CLEAN(HLOOKUP(B$1,'1.源数据-产品报告-消费降序'!B:B,ROW(),0)),"")</f>
        <v/>
      </c>
      <c r="C13" s="69" t="str">
        <f>IFERROR(CLEAN(HLOOKUP(C$1,'1.源数据-产品报告-消费降序'!C:C,ROW(),0)),"")</f>
        <v/>
      </c>
      <c r="D13" s="69" t="str">
        <f>IFERROR(CLEAN(HLOOKUP(D$1,'1.源数据-产品报告-消费降序'!D:D,ROW(),0)),"")</f>
        <v/>
      </c>
      <c r="E13" s="69" t="str">
        <f>IFERROR(CLEAN(HLOOKUP(E$1,'1.源数据-产品报告-消费降序'!E:E,ROW(),0)),"")</f>
        <v/>
      </c>
      <c r="F13" s="69" t="str">
        <f>IFERROR(CLEAN(HLOOKUP(F$1,'1.源数据-产品报告-消费降序'!F:F,ROW(),0)),"")</f>
        <v/>
      </c>
      <c r="G13" s="70">
        <f>IFERROR((HLOOKUP(G$1,'1.源数据-产品报告-消费降序'!G:G,ROW(),0)),"")</f>
        <v>0</v>
      </c>
      <c r="H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" s="69" t="str">
        <f>IFERROR(CLEAN(HLOOKUP(I$1,'1.源数据-产品报告-消费降序'!I:I,ROW(),0)),"")</f>
        <v/>
      </c>
      <c r="J13" s="68" t="s">
        <v>27</v>
      </c>
      <c r="L13" s="69" t="str">
        <f>IFERROR(CLEAN(HLOOKUP(L$1,'1.源数据-产品报告-消费降序'!L:L,ROW(),0)),"")</f>
        <v/>
      </c>
      <c r="M13" s="69" t="str">
        <f>IFERROR(CLEAN(HLOOKUP(M$1,'1.源数据-产品报告-消费降序'!M:M,ROW(),0)),"")</f>
        <v/>
      </c>
      <c r="N13" s="69" t="str">
        <f>IFERROR(CLEAN(HLOOKUP(N$1,'1.源数据-产品报告-消费降序'!N:N,ROW(),0)),"")</f>
        <v/>
      </c>
      <c r="O13" s="69" t="str">
        <f>IFERROR(CLEAN(HLOOKUP(O$1,'1.源数据-产品报告-消费降序'!O:O,ROW(),0)),"")</f>
        <v/>
      </c>
      <c r="P13" s="69" t="str">
        <f>IFERROR(CLEAN(HLOOKUP(P$1,'1.源数据-产品报告-消费降序'!P:P,ROW(),0)),"")</f>
        <v/>
      </c>
      <c r="Q13" s="69" t="str">
        <f>IFERROR(CLEAN(HLOOKUP(Q$1,'1.源数据-产品报告-消费降序'!Q:Q,ROW(),0)),"")</f>
        <v/>
      </c>
      <c r="R13" s="69" t="str">
        <f>IFERROR(CLEAN(HLOOKUP(R$1,'1.源数据-产品报告-消费降序'!R:R,ROW(),0)),"")</f>
        <v/>
      </c>
      <c r="S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" s="69" t="str">
        <f>IFERROR(CLEAN(HLOOKUP(T$1,'1.源数据-产品报告-消费降序'!T:T,ROW(),0)),"")</f>
        <v/>
      </c>
      <c r="W13" s="69" t="str">
        <f>IFERROR(CLEAN(HLOOKUP(W$1,'1.源数据-产品报告-消费降序'!W:W,ROW(),0)),"")</f>
        <v/>
      </c>
      <c r="X13" s="69" t="str">
        <f>IFERROR(CLEAN(HLOOKUP(X$1,'1.源数据-产品报告-消费降序'!X:X,ROW(),0)),"")</f>
        <v/>
      </c>
      <c r="Y13" s="69" t="str">
        <f>IFERROR(CLEAN(HLOOKUP(Y$1,'1.源数据-产品报告-消费降序'!Y:Y,ROW(),0)),"")</f>
        <v/>
      </c>
      <c r="Z13" s="69" t="str">
        <f>IFERROR(CLEAN(HLOOKUP(Z$1,'1.源数据-产品报告-消费降序'!Z:Z,ROW(),0)),"")</f>
        <v/>
      </c>
      <c r="AA13" s="69" t="str">
        <f>IFERROR(CLEAN(HLOOKUP(AA$1,'1.源数据-产品报告-消费降序'!AA:AA,ROW(),0)),"")</f>
        <v/>
      </c>
      <c r="AB13" s="69" t="str">
        <f>IFERROR(CLEAN(HLOOKUP(AB$1,'1.源数据-产品报告-消费降序'!AB:AB,ROW(),0)),"")</f>
        <v/>
      </c>
      <c r="AC13" s="69" t="str">
        <f>IFERROR(CLEAN(HLOOKUP(AC$1,'1.源数据-产品报告-消费降序'!AC:AC,ROW(),0)),"")</f>
        <v/>
      </c>
      <c r="AD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" s="69" t="str">
        <f>IFERROR(CLEAN(HLOOKUP(AE$1,'1.源数据-产品报告-消费降序'!AE:AE,ROW(),0)),"")</f>
        <v/>
      </c>
      <c r="AH13" s="69" t="str">
        <f>IFERROR(CLEAN(HLOOKUP(AH$1,'1.源数据-产品报告-消费降序'!AH:AH,ROW(),0)),"")</f>
        <v/>
      </c>
      <c r="AI13" s="69" t="str">
        <f>IFERROR(CLEAN(HLOOKUP(AI$1,'1.源数据-产品报告-消费降序'!AI:AI,ROW(),0)),"")</f>
        <v/>
      </c>
      <c r="AJ13" s="69" t="str">
        <f>IFERROR(CLEAN(HLOOKUP(AJ$1,'1.源数据-产品报告-消费降序'!AJ:AJ,ROW(),0)),"")</f>
        <v/>
      </c>
      <c r="AK13" s="69" t="str">
        <f>IFERROR(CLEAN(HLOOKUP(AK$1,'1.源数据-产品报告-消费降序'!AK:AK,ROW(),0)),"")</f>
        <v/>
      </c>
      <c r="AL13" s="69" t="str">
        <f>IFERROR(CLEAN(HLOOKUP(AL$1,'1.源数据-产品报告-消费降序'!AL:AL,ROW(),0)),"")</f>
        <v/>
      </c>
      <c r="AM13" s="69" t="str">
        <f>IFERROR(CLEAN(HLOOKUP(AM$1,'1.源数据-产品报告-消费降序'!AM:AM,ROW(),0)),"")</f>
        <v/>
      </c>
      <c r="AN13" s="69" t="str">
        <f>IFERROR(CLEAN(HLOOKUP(AN$1,'1.源数据-产品报告-消费降序'!AN:AN,ROW(),0)),"")</f>
        <v/>
      </c>
      <c r="AO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" s="69" t="str">
        <f>IFERROR(CLEAN(HLOOKUP(AP$1,'1.源数据-产品报告-消费降序'!AP:AP,ROW(),0)),"")</f>
        <v/>
      </c>
      <c r="AS13" s="69" t="str">
        <f>IFERROR(CLEAN(HLOOKUP(AS$1,'1.源数据-产品报告-消费降序'!AS:AS,ROW(),0)),"")</f>
        <v/>
      </c>
      <c r="AT13" s="69" t="str">
        <f>IFERROR(CLEAN(HLOOKUP(AT$1,'1.源数据-产品报告-消费降序'!AT:AT,ROW(),0)),"")</f>
        <v/>
      </c>
      <c r="AU13" s="69" t="str">
        <f>IFERROR(CLEAN(HLOOKUP(AU$1,'1.源数据-产品报告-消费降序'!AU:AU,ROW(),0)),"")</f>
        <v/>
      </c>
      <c r="AV13" s="69" t="str">
        <f>IFERROR(CLEAN(HLOOKUP(AV$1,'1.源数据-产品报告-消费降序'!AV:AV,ROW(),0)),"")</f>
        <v/>
      </c>
      <c r="AW13" s="69" t="str">
        <f>IFERROR(CLEAN(HLOOKUP(AW$1,'1.源数据-产品报告-消费降序'!AW:AW,ROW(),0)),"")</f>
        <v/>
      </c>
      <c r="AX13" s="69" t="str">
        <f>IFERROR(CLEAN(HLOOKUP(AX$1,'1.源数据-产品报告-消费降序'!AX:AX,ROW(),0)),"")</f>
        <v/>
      </c>
      <c r="AY13" s="69" t="str">
        <f>IFERROR(CLEAN(HLOOKUP(AY$1,'1.源数据-产品报告-消费降序'!AY:AY,ROW(),0)),"")</f>
        <v/>
      </c>
      <c r="AZ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" s="69" t="str">
        <f>IFERROR(CLEAN(HLOOKUP(BA$1,'1.源数据-产品报告-消费降序'!BA:BA,ROW(),0)),"")</f>
        <v/>
      </c>
      <c r="BD13" s="69" t="str">
        <f>IFERROR(CLEAN(HLOOKUP(BD$1,'1.源数据-产品报告-消费降序'!BD:BD,ROW(),0)),"")</f>
        <v/>
      </c>
      <c r="BE13" s="69" t="str">
        <f>IFERROR(CLEAN(HLOOKUP(BE$1,'1.源数据-产品报告-消费降序'!BE:BE,ROW(),0)),"")</f>
        <v/>
      </c>
      <c r="BF13" s="69" t="str">
        <f>IFERROR(CLEAN(HLOOKUP(BF$1,'1.源数据-产品报告-消费降序'!BF:BF,ROW(),0)),"")</f>
        <v/>
      </c>
      <c r="BG13" s="69" t="str">
        <f>IFERROR(CLEAN(HLOOKUP(BG$1,'1.源数据-产品报告-消费降序'!BG:BG,ROW(),0)),"")</f>
        <v/>
      </c>
      <c r="BH13" s="69" t="str">
        <f>IFERROR(CLEAN(HLOOKUP(BH$1,'1.源数据-产品报告-消费降序'!BH:BH,ROW(),0)),"")</f>
        <v/>
      </c>
      <c r="BI13" s="69" t="str">
        <f>IFERROR(CLEAN(HLOOKUP(BI$1,'1.源数据-产品报告-消费降序'!BI:BI,ROW(),0)),"")</f>
        <v/>
      </c>
      <c r="BJ13" s="69" t="str">
        <f>IFERROR(CLEAN(HLOOKUP(BJ$1,'1.源数据-产品报告-消费降序'!BJ:BJ,ROW(),0)),"")</f>
        <v/>
      </c>
      <c r="BK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" s="69" t="str">
        <f>IFERROR(CLEAN(HLOOKUP(BL$1,'1.源数据-产品报告-消费降序'!BL:BL,ROW(),0)),"")</f>
        <v/>
      </c>
      <c r="BO13" s="69" t="str">
        <f>IFERROR(CLEAN(HLOOKUP(BO$1,'1.源数据-产品报告-消费降序'!BO:BO,ROW(),0)),"")</f>
        <v/>
      </c>
      <c r="BP13" s="69" t="str">
        <f>IFERROR(CLEAN(HLOOKUP(BP$1,'1.源数据-产品报告-消费降序'!BP:BP,ROW(),0)),"")</f>
        <v/>
      </c>
      <c r="BQ13" s="69" t="str">
        <f>IFERROR(CLEAN(HLOOKUP(BQ$1,'1.源数据-产品报告-消费降序'!BQ:BQ,ROW(),0)),"")</f>
        <v/>
      </c>
      <c r="BR13" s="69" t="str">
        <f>IFERROR(CLEAN(HLOOKUP(BR$1,'1.源数据-产品报告-消费降序'!BR:BR,ROW(),0)),"")</f>
        <v/>
      </c>
      <c r="BS13" s="69" t="str">
        <f>IFERROR(CLEAN(HLOOKUP(BS$1,'1.源数据-产品报告-消费降序'!BS:BS,ROW(),0)),"")</f>
        <v/>
      </c>
      <c r="BT13" s="69" t="str">
        <f>IFERROR(CLEAN(HLOOKUP(BT$1,'1.源数据-产品报告-消费降序'!BT:BT,ROW(),0)),"")</f>
        <v/>
      </c>
      <c r="BU13" s="69" t="str">
        <f>IFERROR(CLEAN(HLOOKUP(BU$1,'1.源数据-产品报告-消费降序'!BU:BU,ROW(),0)),"")</f>
        <v/>
      </c>
      <c r="BV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" s="69" t="str">
        <f>IFERROR(CLEAN(HLOOKUP(BW$1,'1.源数据-产品报告-消费降序'!BW:BW,ROW(),0)),"")</f>
        <v/>
      </c>
    </row>
    <row r="14" spans="1:75">
      <c r="A14" s="69" t="str">
        <f>IFERROR(CLEAN(HLOOKUP(A$1,'1.源数据-产品报告-消费降序'!A:A,ROW(),0)),"")</f>
        <v/>
      </c>
      <c r="B14" s="69" t="str">
        <f>IFERROR(CLEAN(HLOOKUP(B$1,'1.源数据-产品报告-消费降序'!B:B,ROW(),0)),"")</f>
        <v/>
      </c>
      <c r="C14" s="69" t="str">
        <f>IFERROR(CLEAN(HLOOKUP(C$1,'1.源数据-产品报告-消费降序'!C:C,ROW(),0)),"")</f>
        <v/>
      </c>
      <c r="D14" s="69" t="str">
        <f>IFERROR(CLEAN(HLOOKUP(D$1,'1.源数据-产品报告-消费降序'!D:D,ROW(),0)),"")</f>
        <v/>
      </c>
      <c r="E14" s="69" t="str">
        <f>IFERROR(CLEAN(HLOOKUP(E$1,'1.源数据-产品报告-消费降序'!E:E,ROW(),0)),"")</f>
        <v/>
      </c>
      <c r="F14" s="69" t="str">
        <f>IFERROR(CLEAN(HLOOKUP(F$1,'1.源数据-产品报告-消费降序'!F:F,ROW(),0)),"")</f>
        <v/>
      </c>
      <c r="G14" s="70">
        <f>IFERROR((HLOOKUP(G$1,'1.源数据-产品报告-消费降序'!G:G,ROW(),0)),"")</f>
        <v>0</v>
      </c>
      <c r="H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" s="69" t="str">
        <f>IFERROR(CLEAN(HLOOKUP(I$1,'1.源数据-产品报告-消费降序'!I:I,ROW(),0)),"")</f>
        <v/>
      </c>
      <c r="J14" s="68" t="s">
        <v>28</v>
      </c>
      <c r="L14" s="69" t="str">
        <f>IFERROR(CLEAN(HLOOKUP(L$1,'1.源数据-产品报告-消费降序'!L:L,ROW(),0)),"")</f>
        <v/>
      </c>
      <c r="M14" s="69" t="str">
        <f>IFERROR(CLEAN(HLOOKUP(M$1,'1.源数据-产品报告-消费降序'!M:M,ROW(),0)),"")</f>
        <v/>
      </c>
      <c r="N14" s="69" t="str">
        <f>IFERROR(CLEAN(HLOOKUP(N$1,'1.源数据-产品报告-消费降序'!N:N,ROW(),0)),"")</f>
        <v/>
      </c>
      <c r="O14" s="69" t="str">
        <f>IFERROR(CLEAN(HLOOKUP(O$1,'1.源数据-产品报告-消费降序'!O:O,ROW(),0)),"")</f>
        <v/>
      </c>
      <c r="P14" s="69" t="str">
        <f>IFERROR(CLEAN(HLOOKUP(P$1,'1.源数据-产品报告-消费降序'!P:P,ROW(),0)),"")</f>
        <v/>
      </c>
      <c r="Q14" s="69" t="str">
        <f>IFERROR(CLEAN(HLOOKUP(Q$1,'1.源数据-产品报告-消费降序'!Q:Q,ROW(),0)),"")</f>
        <v/>
      </c>
      <c r="R14" s="69" t="str">
        <f>IFERROR(CLEAN(HLOOKUP(R$1,'1.源数据-产品报告-消费降序'!R:R,ROW(),0)),"")</f>
        <v/>
      </c>
      <c r="S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" s="69" t="str">
        <f>IFERROR(CLEAN(HLOOKUP(T$1,'1.源数据-产品报告-消费降序'!T:T,ROW(),0)),"")</f>
        <v/>
      </c>
      <c r="W14" s="69" t="str">
        <f>IFERROR(CLEAN(HLOOKUP(W$1,'1.源数据-产品报告-消费降序'!W:W,ROW(),0)),"")</f>
        <v/>
      </c>
      <c r="X14" s="69" t="str">
        <f>IFERROR(CLEAN(HLOOKUP(X$1,'1.源数据-产品报告-消费降序'!X:X,ROW(),0)),"")</f>
        <v/>
      </c>
      <c r="Y14" s="69" t="str">
        <f>IFERROR(CLEAN(HLOOKUP(Y$1,'1.源数据-产品报告-消费降序'!Y:Y,ROW(),0)),"")</f>
        <v/>
      </c>
      <c r="Z14" s="69" t="str">
        <f>IFERROR(CLEAN(HLOOKUP(Z$1,'1.源数据-产品报告-消费降序'!Z:Z,ROW(),0)),"")</f>
        <v/>
      </c>
      <c r="AA14" s="69" t="str">
        <f>IFERROR(CLEAN(HLOOKUP(AA$1,'1.源数据-产品报告-消费降序'!AA:AA,ROW(),0)),"")</f>
        <v/>
      </c>
      <c r="AB14" s="69" t="str">
        <f>IFERROR(CLEAN(HLOOKUP(AB$1,'1.源数据-产品报告-消费降序'!AB:AB,ROW(),0)),"")</f>
        <v/>
      </c>
      <c r="AC14" s="69" t="str">
        <f>IFERROR(CLEAN(HLOOKUP(AC$1,'1.源数据-产品报告-消费降序'!AC:AC,ROW(),0)),"")</f>
        <v/>
      </c>
      <c r="AD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" s="69" t="str">
        <f>IFERROR(CLEAN(HLOOKUP(AE$1,'1.源数据-产品报告-消费降序'!AE:AE,ROW(),0)),"")</f>
        <v/>
      </c>
      <c r="AH14" s="69" t="str">
        <f>IFERROR(CLEAN(HLOOKUP(AH$1,'1.源数据-产品报告-消费降序'!AH:AH,ROW(),0)),"")</f>
        <v/>
      </c>
      <c r="AI14" s="69" t="str">
        <f>IFERROR(CLEAN(HLOOKUP(AI$1,'1.源数据-产品报告-消费降序'!AI:AI,ROW(),0)),"")</f>
        <v/>
      </c>
      <c r="AJ14" s="69" t="str">
        <f>IFERROR(CLEAN(HLOOKUP(AJ$1,'1.源数据-产品报告-消费降序'!AJ:AJ,ROW(),0)),"")</f>
        <v/>
      </c>
      <c r="AK14" s="69" t="str">
        <f>IFERROR(CLEAN(HLOOKUP(AK$1,'1.源数据-产品报告-消费降序'!AK:AK,ROW(),0)),"")</f>
        <v/>
      </c>
      <c r="AL14" s="69" t="str">
        <f>IFERROR(CLEAN(HLOOKUP(AL$1,'1.源数据-产品报告-消费降序'!AL:AL,ROW(),0)),"")</f>
        <v/>
      </c>
      <c r="AM14" s="69" t="str">
        <f>IFERROR(CLEAN(HLOOKUP(AM$1,'1.源数据-产品报告-消费降序'!AM:AM,ROW(),0)),"")</f>
        <v/>
      </c>
      <c r="AN14" s="69" t="str">
        <f>IFERROR(CLEAN(HLOOKUP(AN$1,'1.源数据-产品报告-消费降序'!AN:AN,ROW(),0)),"")</f>
        <v/>
      </c>
      <c r="AO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" s="69" t="str">
        <f>IFERROR(CLEAN(HLOOKUP(AP$1,'1.源数据-产品报告-消费降序'!AP:AP,ROW(),0)),"")</f>
        <v/>
      </c>
      <c r="AS14" s="69" t="str">
        <f>IFERROR(CLEAN(HLOOKUP(AS$1,'1.源数据-产品报告-消费降序'!AS:AS,ROW(),0)),"")</f>
        <v/>
      </c>
      <c r="AT14" s="69" t="str">
        <f>IFERROR(CLEAN(HLOOKUP(AT$1,'1.源数据-产品报告-消费降序'!AT:AT,ROW(),0)),"")</f>
        <v/>
      </c>
      <c r="AU14" s="69" t="str">
        <f>IFERROR(CLEAN(HLOOKUP(AU$1,'1.源数据-产品报告-消费降序'!AU:AU,ROW(),0)),"")</f>
        <v/>
      </c>
      <c r="AV14" s="69" t="str">
        <f>IFERROR(CLEAN(HLOOKUP(AV$1,'1.源数据-产品报告-消费降序'!AV:AV,ROW(),0)),"")</f>
        <v/>
      </c>
      <c r="AW14" s="69" t="str">
        <f>IFERROR(CLEAN(HLOOKUP(AW$1,'1.源数据-产品报告-消费降序'!AW:AW,ROW(),0)),"")</f>
        <v/>
      </c>
      <c r="AX14" s="69" t="str">
        <f>IFERROR(CLEAN(HLOOKUP(AX$1,'1.源数据-产品报告-消费降序'!AX:AX,ROW(),0)),"")</f>
        <v/>
      </c>
      <c r="AY14" s="69" t="str">
        <f>IFERROR(CLEAN(HLOOKUP(AY$1,'1.源数据-产品报告-消费降序'!AY:AY,ROW(),0)),"")</f>
        <v/>
      </c>
      <c r="AZ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" s="69" t="str">
        <f>IFERROR(CLEAN(HLOOKUP(BA$1,'1.源数据-产品报告-消费降序'!BA:BA,ROW(),0)),"")</f>
        <v/>
      </c>
      <c r="BD14" s="69" t="str">
        <f>IFERROR(CLEAN(HLOOKUP(BD$1,'1.源数据-产品报告-消费降序'!BD:BD,ROW(),0)),"")</f>
        <v/>
      </c>
      <c r="BE14" s="69" t="str">
        <f>IFERROR(CLEAN(HLOOKUP(BE$1,'1.源数据-产品报告-消费降序'!BE:BE,ROW(),0)),"")</f>
        <v/>
      </c>
      <c r="BF14" s="69" t="str">
        <f>IFERROR(CLEAN(HLOOKUP(BF$1,'1.源数据-产品报告-消费降序'!BF:BF,ROW(),0)),"")</f>
        <v/>
      </c>
      <c r="BG14" s="69" t="str">
        <f>IFERROR(CLEAN(HLOOKUP(BG$1,'1.源数据-产品报告-消费降序'!BG:BG,ROW(),0)),"")</f>
        <v/>
      </c>
      <c r="BH14" s="69" t="str">
        <f>IFERROR(CLEAN(HLOOKUP(BH$1,'1.源数据-产品报告-消费降序'!BH:BH,ROW(),0)),"")</f>
        <v/>
      </c>
      <c r="BI14" s="69" t="str">
        <f>IFERROR(CLEAN(HLOOKUP(BI$1,'1.源数据-产品报告-消费降序'!BI:BI,ROW(),0)),"")</f>
        <v/>
      </c>
      <c r="BJ14" s="69" t="str">
        <f>IFERROR(CLEAN(HLOOKUP(BJ$1,'1.源数据-产品报告-消费降序'!BJ:BJ,ROW(),0)),"")</f>
        <v/>
      </c>
      <c r="BK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" s="69" t="str">
        <f>IFERROR(CLEAN(HLOOKUP(BL$1,'1.源数据-产品报告-消费降序'!BL:BL,ROW(),0)),"")</f>
        <v/>
      </c>
      <c r="BO14" s="69" t="str">
        <f>IFERROR(CLEAN(HLOOKUP(BO$1,'1.源数据-产品报告-消费降序'!BO:BO,ROW(),0)),"")</f>
        <v/>
      </c>
      <c r="BP14" s="69" t="str">
        <f>IFERROR(CLEAN(HLOOKUP(BP$1,'1.源数据-产品报告-消费降序'!BP:BP,ROW(),0)),"")</f>
        <v/>
      </c>
      <c r="BQ14" s="69" t="str">
        <f>IFERROR(CLEAN(HLOOKUP(BQ$1,'1.源数据-产品报告-消费降序'!BQ:BQ,ROW(),0)),"")</f>
        <v/>
      </c>
      <c r="BR14" s="69" t="str">
        <f>IFERROR(CLEAN(HLOOKUP(BR$1,'1.源数据-产品报告-消费降序'!BR:BR,ROW(),0)),"")</f>
        <v/>
      </c>
      <c r="BS14" s="69" t="str">
        <f>IFERROR(CLEAN(HLOOKUP(BS$1,'1.源数据-产品报告-消费降序'!BS:BS,ROW(),0)),"")</f>
        <v/>
      </c>
      <c r="BT14" s="69" t="str">
        <f>IFERROR(CLEAN(HLOOKUP(BT$1,'1.源数据-产品报告-消费降序'!BT:BT,ROW(),0)),"")</f>
        <v/>
      </c>
      <c r="BU14" s="69" t="str">
        <f>IFERROR(CLEAN(HLOOKUP(BU$1,'1.源数据-产品报告-消费降序'!BU:BU,ROW(),0)),"")</f>
        <v/>
      </c>
      <c r="BV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" s="69" t="str">
        <f>IFERROR(CLEAN(HLOOKUP(BW$1,'1.源数据-产品报告-消费降序'!BW:BW,ROW(),0)),"")</f>
        <v/>
      </c>
    </row>
    <row r="15" spans="1:75">
      <c r="A15" s="69" t="str">
        <f>IFERROR(CLEAN(HLOOKUP(A$1,'1.源数据-产品报告-消费降序'!A:A,ROW(),0)),"")</f>
        <v/>
      </c>
      <c r="B15" s="69" t="str">
        <f>IFERROR(CLEAN(HLOOKUP(B$1,'1.源数据-产品报告-消费降序'!B:B,ROW(),0)),"")</f>
        <v/>
      </c>
      <c r="C15" s="69" t="str">
        <f>IFERROR(CLEAN(HLOOKUP(C$1,'1.源数据-产品报告-消费降序'!C:C,ROW(),0)),"")</f>
        <v/>
      </c>
      <c r="D15" s="69" t="str">
        <f>IFERROR(CLEAN(HLOOKUP(D$1,'1.源数据-产品报告-消费降序'!D:D,ROW(),0)),"")</f>
        <v/>
      </c>
      <c r="E15" s="69" t="str">
        <f>IFERROR(CLEAN(HLOOKUP(E$1,'1.源数据-产品报告-消费降序'!E:E,ROW(),0)),"")</f>
        <v/>
      </c>
      <c r="F15" s="69" t="str">
        <f>IFERROR(CLEAN(HLOOKUP(F$1,'1.源数据-产品报告-消费降序'!F:F,ROW(),0)),"")</f>
        <v/>
      </c>
      <c r="G15" s="70">
        <f>IFERROR((HLOOKUP(G$1,'1.源数据-产品报告-消费降序'!G:G,ROW(),0)),"")</f>
        <v>0</v>
      </c>
      <c r="H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" s="69" t="str">
        <f>IFERROR(CLEAN(HLOOKUP(I$1,'1.源数据-产品报告-消费降序'!I:I,ROW(),0)),"")</f>
        <v/>
      </c>
      <c r="J15" s="68" t="s">
        <v>29</v>
      </c>
      <c r="L15" s="69" t="str">
        <f>IFERROR(CLEAN(HLOOKUP(L$1,'1.源数据-产品报告-消费降序'!L:L,ROW(),0)),"")</f>
        <v/>
      </c>
      <c r="M15" s="69" t="str">
        <f>IFERROR(CLEAN(HLOOKUP(M$1,'1.源数据-产品报告-消费降序'!M:M,ROW(),0)),"")</f>
        <v/>
      </c>
      <c r="N15" s="69" t="str">
        <f>IFERROR(CLEAN(HLOOKUP(N$1,'1.源数据-产品报告-消费降序'!N:N,ROW(),0)),"")</f>
        <v/>
      </c>
      <c r="O15" s="69" t="str">
        <f>IFERROR(CLEAN(HLOOKUP(O$1,'1.源数据-产品报告-消费降序'!O:O,ROW(),0)),"")</f>
        <v/>
      </c>
      <c r="P15" s="69" t="str">
        <f>IFERROR(CLEAN(HLOOKUP(P$1,'1.源数据-产品报告-消费降序'!P:P,ROW(),0)),"")</f>
        <v/>
      </c>
      <c r="Q15" s="69" t="str">
        <f>IFERROR(CLEAN(HLOOKUP(Q$1,'1.源数据-产品报告-消费降序'!Q:Q,ROW(),0)),"")</f>
        <v/>
      </c>
      <c r="R15" s="69" t="str">
        <f>IFERROR(CLEAN(HLOOKUP(R$1,'1.源数据-产品报告-消费降序'!R:R,ROW(),0)),"")</f>
        <v/>
      </c>
      <c r="S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" s="69" t="str">
        <f>IFERROR(CLEAN(HLOOKUP(T$1,'1.源数据-产品报告-消费降序'!T:T,ROW(),0)),"")</f>
        <v/>
      </c>
      <c r="W15" s="69" t="str">
        <f>IFERROR(CLEAN(HLOOKUP(W$1,'1.源数据-产品报告-消费降序'!W:W,ROW(),0)),"")</f>
        <v/>
      </c>
      <c r="X15" s="69" t="str">
        <f>IFERROR(CLEAN(HLOOKUP(X$1,'1.源数据-产品报告-消费降序'!X:X,ROW(),0)),"")</f>
        <v/>
      </c>
      <c r="Y15" s="69" t="str">
        <f>IFERROR(CLEAN(HLOOKUP(Y$1,'1.源数据-产品报告-消费降序'!Y:Y,ROW(),0)),"")</f>
        <v/>
      </c>
      <c r="Z15" s="69" t="str">
        <f>IFERROR(CLEAN(HLOOKUP(Z$1,'1.源数据-产品报告-消费降序'!Z:Z,ROW(),0)),"")</f>
        <v/>
      </c>
      <c r="AA15" s="69" t="str">
        <f>IFERROR(CLEAN(HLOOKUP(AA$1,'1.源数据-产品报告-消费降序'!AA:AA,ROW(),0)),"")</f>
        <v/>
      </c>
      <c r="AB15" s="69" t="str">
        <f>IFERROR(CLEAN(HLOOKUP(AB$1,'1.源数据-产品报告-消费降序'!AB:AB,ROW(),0)),"")</f>
        <v/>
      </c>
      <c r="AC15" s="69" t="str">
        <f>IFERROR(CLEAN(HLOOKUP(AC$1,'1.源数据-产品报告-消费降序'!AC:AC,ROW(),0)),"")</f>
        <v/>
      </c>
      <c r="AD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" s="69" t="str">
        <f>IFERROR(CLEAN(HLOOKUP(AE$1,'1.源数据-产品报告-消费降序'!AE:AE,ROW(),0)),"")</f>
        <v/>
      </c>
      <c r="AH15" s="69" t="str">
        <f>IFERROR(CLEAN(HLOOKUP(AH$1,'1.源数据-产品报告-消费降序'!AH:AH,ROW(),0)),"")</f>
        <v/>
      </c>
      <c r="AI15" s="69" t="str">
        <f>IFERROR(CLEAN(HLOOKUP(AI$1,'1.源数据-产品报告-消费降序'!AI:AI,ROW(),0)),"")</f>
        <v/>
      </c>
      <c r="AJ15" s="69" t="str">
        <f>IFERROR(CLEAN(HLOOKUP(AJ$1,'1.源数据-产品报告-消费降序'!AJ:AJ,ROW(),0)),"")</f>
        <v/>
      </c>
      <c r="AK15" s="69" t="str">
        <f>IFERROR(CLEAN(HLOOKUP(AK$1,'1.源数据-产品报告-消费降序'!AK:AK,ROW(),0)),"")</f>
        <v/>
      </c>
      <c r="AL15" s="69" t="str">
        <f>IFERROR(CLEAN(HLOOKUP(AL$1,'1.源数据-产品报告-消费降序'!AL:AL,ROW(),0)),"")</f>
        <v/>
      </c>
      <c r="AM15" s="69" t="str">
        <f>IFERROR(CLEAN(HLOOKUP(AM$1,'1.源数据-产品报告-消费降序'!AM:AM,ROW(),0)),"")</f>
        <v/>
      </c>
      <c r="AN15" s="69" t="str">
        <f>IFERROR(CLEAN(HLOOKUP(AN$1,'1.源数据-产品报告-消费降序'!AN:AN,ROW(),0)),"")</f>
        <v/>
      </c>
      <c r="AO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" s="69" t="str">
        <f>IFERROR(CLEAN(HLOOKUP(AP$1,'1.源数据-产品报告-消费降序'!AP:AP,ROW(),0)),"")</f>
        <v/>
      </c>
      <c r="AS15" s="69" t="str">
        <f>IFERROR(CLEAN(HLOOKUP(AS$1,'1.源数据-产品报告-消费降序'!AS:AS,ROW(),0)),"")</f>
        <v/>
      </c>
      <c r="AT15" s="69" t="str">
        <f>IFERROR(CLEAN(HLOOKUP(AT$1,'1.源数据-产品报告-消费降序'!AT:AT,ROW(),0)),"")</f>
        <v/>
      </c>
      <c r="AU15" s="69" t="str">
        <f>IFERROR(CLEAN(HLOOKUP(AU$1,'1.源数据-产品报告-消费降序'!AU:AU,ROW(),0)),"")</f>
        <v/>
      </c>
      <c r="AV15" s="69" t="str">
        <f>IFERROR(CLEAN(HLOOKUP(AV$1,'1.源数据-产品报告-消费降序'!AV:AV,ROW(),0)),"")</f>
        <v/>
      </c>
      <c r="AW15" s="69" t="str">
        <f>IFERROR(CLEAN(HLOOKUP(AW$1,'1.源数据-产品报告-消费降序'!AW:AW,ROW(),0)),"")</f>
        <v/>
      </c>
      <c r="AX15" s="69" t="str">
        <f>IFERROR(CLEAN(HLOOKUP(AX$1,'1.源数据-产品报告-消费降序'!AX:AX,ROW(),0)),"")</f>
        <v/>
      </c>
      <c r="AY15" s="69" t="str">
        <f>IFERROR(CLEAN(HLOOKUP(AY$1,'1.源数据-产品报告-消费降序'!AY:AY,ROW(),0)),"")</f>
        <v/>
      </c>
      <c r="AZ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" s="69" t="str">
        <f>IFERROR(CLEAN(HLOOKUP(BA$1,'1.源数据-产品报告-消费降序'!BA:BA,ROW(),0)),"")</f>
        <v/>
      </c>
      <c r="BD15" s="69" t="str">
        <f>IFERROR(CLEAN(HLOOKUP(BD$1,'1.源数据-产品报告-消费降序'!BD:BD,ROW(),0)),"")</f>
        <v/>
      </c>
      <c r="BE15" s="69" t="str">
        <f>IFERROR(CLEAN(HLOOKUP(BE$1,'1.源数据-产品报告-消费降序'!BE:BE,ROW(),0)),"")</f>
        <v/>
      </c>
      <c r="BF15" s="69" t="str">
        <f>IFERROR(CLEAN(HLOOKUP(BF$1,'1.源数据-产品报告-消费降序'!BF:BF,ROW(),0)),"")</f>
        <v/>
      </c>
      <c r="BG15" s="69" t="str">
        <f>IFERROR(CLEAN(HLOOKUP(BG$1,'1.源数据-产品报告-消费降序'!BG:BG,ROW(),0)),"")</f>
        <v/>
      </c>
      <c r="BH15" s="69" t="str">
        <f>IFERROR(CLEAN(HLOOKUP(BH$1,'1.源数据-产品报告-消费降序'!BH:BH,ROW(),0)),"")</f>
        <v/>
      </c>
      <c r="BI15" s="69" t="str">
        <f>IFERROR(CLEAN(HLOOKUP(BI$1,'1.源数据-产品报告-消费降序'!BI:BI,ROW(),0)),"")</f>
        <v/>
      </c>
      <c r="BJ15" s="69" t="str">
        <f>IFERROR(CLEAN(HLOOKUP(BJ$1,'1.源数据-产品报告-消费降序'!BJ:BJ,ROW(),0)),"")</f>
        <v/>
      </c>
      <c r="BK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" s="69" t="str">
        <f>IFERROR(CLEAN(HLOOKUP(BL$1,'1.源数据-产品报告-消费降序'!BL:BL,ROW(),0)),"")</f>
        <v/>
      </c>
      <c r="BO15" s="69" t="str">
        <f>IFERROR(CLEAN(HLOOKUP(BO$1,'1.源数据-产品报告-消费降序'!BO:BO,ROW(),0)),"")</f>
        <v/>
      </c>
      <c r="BP15" s="69" t="str">
        <f>IFERROR(CLEAN(HLOOKUP(BP$1,'1.源数据-产品报告-消费降序'!BP:BP,ROW(),0)),"")</f>
        <v/>
      </c>
      <c r="BQ15" s="69" t="str">
        <f>IFERROR(CLEAN(HLOOKUP(BQ$1,'1.源数据-产品报告-消费降序'!BQ:BQ,ROW(),0)),"")</f>
        <v/>
      </c>
      <c r="BR15" s="69" t="str">
        <f>IFERROR(CLEAN(HLOOKUP(BR$1,'1.源数据-产品报告-消费降序'!BR:BR,ROW(),0)),"")</f>
        <v/>
      </c>
      <c r="BS15" s="69" t="str">
        <f>IFERROR(CLEAN(HLOOKUP(BS$1,'1.源数据-产品报告-消费降序'!BS:BS,ROW(),0)),"")</f>
        <v/>
      </c>
      <c r="BT15" s="69" t="str">
        <f>IFERROR(CLEAN(HLOOKUP(BT$1,'1.源数据-产品报告-消费降序'!BT:BT,ROW(),0)),"")</f>
        <v/>
      </c>
      <c r="BU15" s="69" t="str">
        <f>IFERROR(CLEAN(HLOOKUP(BU$1,'1.源数据-产品报告-消费降序'!BU:BU,ROW(),0)),"")</f>
        <v/>
      </c>
      <c r="BV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" s="69" t="str">
        <f>IFERROR(CLEAN(HLOOKUP(BW$1,'1.源数据-产品报告-消费降序'!BW:BW,ROW(),0)),"")</f>
        <v/>
      </c>
    </row>
    <row r="16" spans="1:75">
      <c r="A16" s="69" t="str">
        <f>IFERROR(CLEAN(HLOOKUP(A$1,'1.源数据-产品报告-消费降序'!A:A,ROW(),0)),"")</f>
        <v/>
      </c>
      <c r="B16" s="69" t="str">
        <f>IFERROR(CLEAN(HLOOKUP(B$1,'1.源数据-产品报告-消费降序'!B:B,ROW(),0)),"")</f>
        <v/>
      </c>
      <c r="C16" s="69" t="str">
        <f>IFERROR(CLEAN(HLOOKUP(C$1,'1.源数据-产品报告-消费降序'!C:C,ROW(),0)),"")</f>
        <v/>
      </c>
      <c r="D16" s="69" t="str">
        <f>IFERROR(CLEAN(HLOOKUP(D$1,'1.源数据-产品报告-消费降序'!D:D,ROW(),0)),"")</f>
        <v/>
      </c>
      <c r="E16" s="69" t="str">
        <f>IFERROR(CLEAN(HLOOKUP(E$1,'1.源数据-产品报告-消费降序'!E:E,ROW(),0)),"")</f>
        <v/>
      </c>
      <c r="F16" s="69" t="str">
        <f>IFERROR(CLEAN(HLOOKUP(F$1,'1.源数据-产品报告-消费降序'!F:F,ROW(),0)),"")</f>
        <v/>
      </c>
      <c r="G16" s="70">
        <f>IFERROR((HLOOKUP(G$1,'1.源数据-产品报告-消费降序'!G:G,ROW(),0)),"")</f>
        <v>0</v>
      </c>
      <c r="H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" s="69" t="str">
        <f>IFERROR(CLEAN(HLOOKUP(I$1,'1.源数据-产品报告-消费降序'!I:I,ROW(),0)),"")</f>
        <v/>
      </c>
      <c r="J16" s="68" t="s">
        <v>30</v>
      </c>
      <c r="L16" s="69" t="str">
        <f>IFERROR(CLEAN(HLOOKUP(L$1,'1.源数据-产品报告-消费降序'!L:L,ROW(),0)),"")</f>
        <v/>
      </c>
      <c r="M16" s="69" t="str">
        <f>IFERROR(CLEAN(HLOOKUP(M$1,'1.源数据-产品报告-消费降序'!M:M,ROW(),0)),"")</f>
        <v/>
      </c>
      <c r="N16" s="69" t="str">
        <f>IFERROR(CLEAN(HLOOKUP(N$1,'1.源数据-产品报告-消费降序'!N:N,ROW(),0)),"")</f>
        <v/>
      </c>
      <c r="O16" s="69" t="str">
        <f>IFERROR(CLEAN(HLOOKUP(O$1,'1.源数据-产品报告-消费降序'!O:O,ROW(),0)),"")</f>
        <v/>
      </c>
      <c r="P16" s="69" t="str">
        <f>IFERROR(CLEAN(HLOOKUP(P$1,'1.源数据-产品报告-消费降序'!P:P,ROW(),0)),"")</f>
        <v/>
      </c>
      <c r="Q16" s="69" t="str">
        <f>IFERROR(CLEAN(HLOOKUP(Q$1,'1.源数据-产品报告-消费降序'!Q:Q,ROW(),0)),"")</f>
        <v/>
      </c>
      <c r="R16" s="69" t="str">
        <f>IFERROR(CLEAN(HLOOKUP(R$1,'1.源数据-产品报告-消费降序'!R:R,ROW(),0)),"")</f>
        <v/>
      </c>
      <c r="S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" s="69" t="str">
        <f>IFERROR(CLEAN(HLOOKUP(T$1,'1.源数据-产品报告-消费降序'!T:T,ROW(),0)),"")</f>
        <v/>
      </c>
      <c r="W16" s="69" t="str">
        <f>IFERROR(CLEAN(HLOOKUP(W$1,'1.源数据-产品报告-消费降序'!W:W,ROW(),0)),"")</f>
        <v/>
      </c>
      <c r="X16" s="69" t="str">
        <f>IFERROR(CLEAN(HLOOKUP(X$1,'1.源数据-产品报告-消费降序'!X:X,ROW(),0)),"")</f>
        <v/>
      </c>
      <c r="Y16" s="69" t="str">
        <f>IFERROR(CLEAN(HLOOKUP(Y$1,'1.源数据-产品报告-消费降序'!Y:Y,ROW(),0)),"")</f>
        <v/>
      </c>
      <c r="Z16" s="69" t="str">
        <f>IFERROR(CLEAN(HLOOKUP(Z$1,'1.源数据-产品报告-消费降序'!Z:Z,ROW(),0)),"")</f>
        <v/>
      </c>
      <c r="AA16" s="69" t="str">
        <f>IFERROR(CLEAN(HLOOKUP(AA$1,'1.源数据-产品报告-消费降序'!AA:AA,ROW(),0)),"")</f>
        <v/>
      </c>
      <c r="AB16" s="69" t="str">
        <f>IFERROR(CLEAN(HLOOKUP(AB$1,'1.源数据-产品报告-消费降序'!AB:AB,ROW(),0)),"")</f>
        <v/>
      </c>
      <c r="AC16" s="69" t="str">
        <f>IFERROR(CLEAN(HLOOKUP(AC$1,'1.源数据-产品报告-消费降序'!AC:AC,ROW(),0)),"")</f>
        <v/>
      </c>
      <c r="AD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" s="69" t="str">
        <f>IFERROR(CLEAN(HLOOKUP(AE$1,'1.源数据-产品报告-消费降序'!AE:AE,ROW(),0)),"")</f>
        <v/>
      </c>
      <c r="AH16" s="69" t="str">
        <f>IFERROR(CLEAN(HLOOKUP(AH$1,'1.源数据-产品报告-消费降序'!AH:AH,ROW(),0)),"")</f>
        <v/>
      </c>
      <c r="AI16" s="69" t="str">
        <f>IFERROR(CLEAN(HLOOKUP(AI$1,'1.源数据-产品报告-消费降序'!AI:AI,ROW(),0)),"")</f>
        <v/>
      </c>
      <c r="AJ16" s="69" t="str">
        <f>IFERROR(CLEAN(HLOOKUP(AJ$1,'1.源数据-产品报告-消费降序'!AJ:AJ,ROW(),0)),"")</f>
        <v/>
      </c>
      <c r="AK16" s="69" t="str">
        <f>IFERROR(CLEAN(HLOOKUP(AK$1,'1.源数据-产品报告-消费降序'!AK:AK,ROW(),0)),"")</f>
        <v/>
      </c>
      <c r="AL16" s="69" t="str">
        <f>IFERROR(CLEAN(HLOOKUP(AL$1,'1.源数据-产品报告-消费降序'!AL:AL,ROW(),0)),"")</f>
        <v/>
      </c>
      <c r="AM16" s="69" t="str">
        <f>IFERROR(CLEAN(HLOOKUP(AM$1,'1.源数据-产品报告-消费降序'!AM:AM,ROW(),0)),"")</f>
        <v/>
      </c>
      <c r="AN16" s="69" t="str">
        <f>IFERROR(CLEAN(HLOOKUP(AN$1,'1.源数据-产品报告-消费降序'!AN:AN,ROW(),0)),"")</f>
        <v/>
      </c>
      <c r="AO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" s="69" t="str">
        <f>IFERROR(CLEAN(HLOOKUP(AP$1,'1.源数据-产品报告-消费降序'!AP:AP,ROW(),0)),"")</f>
        <v/>
      </c>
      <c r="AS16" s="69" t="str">
        <f>IFERROR(CLEAN(HLOOKUP(AS$1,'1.源数据-产品报告-消费降序'!AS:AS,ROW(),0)),"")</f>
        <v/>
      </c>
      <c r="AT16" s="69" t="str">
        <f>IFERROR(CLEAN(HLOOKUP(AT$1,'1.源数据-产品报告-消费降序'!AT:AT,ROW(),0)),"")</f>
        <v/>
      </c>
      <c r="AU16" s="69" t="str">
        <f>IFERROR(CLEAN(HLOOKUP(AU$1,'1.源数据-产品报告-消费降序'!AU:AU,ROW(),0)),"")</f>
        <v/>
      </c>
      <c r="AV16" s="69" t="str">
        <f>IFERROR(CLEAN(HLOOKUP(AV$1,'1.源数据-产品报告-消费降序'!AV:AV,ROW(),0)),"")</f>
        <v/>
      </c>
      <c r="AW16" s="69" t="str">
        <f>IFERROR(CLEAN(HLOOKUP(AW$1,'1.源数据-产品报告-消费降序'!AW:AW,ROW(),0)),"")</f>
        <v/>
      </c>
      <c r="AX16" s="69" t="str">
        <f>IFERROR(CLEAN(HLOOKUP(AX$1,'1.源数据-产品报告-消费降序'!AX:AX,ROW(),0)),"")</f>
        <v/>
      </c>
      <c r="AY16" s="69" t="str">
        <f>IFERROR(CLEAN(HLOOKUP(AY$1,'1.源数据-产品报告-消费降序'!AY:AY,ROW(),0)),"")</f>
        <v/>
      </c>
      <c r="AZ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" s="69" t="str">
        <f>IFERROR(CLEAN(HLOOKUP(BA$1,'1.源数据-产品报告-消费降序'!BA:BA,ROW(),0)),"")</f>
        <v/>
      </c>
      <c r="BD16" s="69" t="str">
        <f>IFERROR(CLEAN(HLOOKUP(BD$1,'1.源数据-产品报告-消费降序'!BD:BD,ROW(),0)),"")</f>
        <v/>
      </c>
      <c r="BE16" s="69" t="str">
        <f>IFERROR(CLEAN(HLOOKUP(BE$1,'1.源数据-产品报告-消费降序'!BE:BE,ROW(),0)),"")</f>
        <v/>
      </c>
      <c r="BF16" s="69" t="str">
        <f>IFERROR(CLEAN(HLOOKUP(BF$1,'1.源数据-产品报告-消费降序'!BF:BF,ROW(),0)),"")</f>
        <v/>
      </c>
      <c r="BG16" s="69" t="str">
        <f>IFERROR(CLEAN(HLOOKUP(BG$1,'1.源数据-产品报告-消费降序'!BG:BG,ROW(),0)),"")</f>
        <v/>
      </c>
      <c r="BH16" s="69" t="str">
        <f>IFERROR(CLEAN(HLOOKUP(BH$1,'1.源数据-产品报告-消费降序'!BH:BH,ROW(),0)),"")</f>
        <v/>
      </c>
      <c r="BI16" s="69" t="str">
        <f>IFERROR(CLEAN(HLOOKUP(BI$1,'1.源数据-产品报告-消费降序'!BI:BI,ROW(),0)),"")</f>
        <v/>
      </c>
      <c r="BJ16" s="69" t="str">
        <f>IFERROR(CLEAN(HLOOKUP(BJ$1,'1.源数据-产品报告-消费降序'!BJ:BJ,ROW(),0)),"")</f>
        <v/>
      </c>
      <c r="BK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" s="69" t="str">
        <f>IFERROR(CLEAN(HLOOKUP(BL$1,'1.源数据-产品报告-消费降序'!BL:BL,ROW(),0)),"")</f>
        <v/>
      </c>
      <c r="BO16" s="69" t="str">
        <f>IFERROR(CLEAN(HLOOKUP(BO$1,'1.源数据-产品报告-消费降序'!BO:BO,ROW(),0)),"")</f>
        <v/>
      </c>
      <c r="BP16" s="69" t="str">
        <f>IFERROR(CLEAN(HLOOKUP(BP$1,'1.源数据-产品报告-消费降序'!BP:BP,ROW(),0)),"")</f>
        <v/>
      </c>
      <c r="BQ16" s="69" t="str">
        <f>IFERROR(CLEAN(HLOOKUP(BQ$1,'1.源数据-产品报告-消费降序'!BQ:BQ,ROW(),0)),"")</f>
        <v/>
      </c>
      <c r="BR16" s="69" t="str">
        <f>IFERROR(CLEAN(HLOOKUP(BR$1,'1.源数据-产品报告-消费降序'!BR:BR,ROW(),0)),"")</f>
        <v/>
      </c>
      <c r="BS16" s="69" t="str">
        <f>IFERROR(CLEAN(HLOOKUP(BS$1,'1.源数据-产品报告-消费降序'!BS:BS,ROW(),0)),"")</f>
        <v/>
      </c>
      <c r="BT16" s="69" t="str">
        <f>IFERROR(CLEAN(HLOOKUP(BT$1,'1.源数据-产品报告-消费降序'!BT:BT,ROW(),0)),"")</f>
        <v/>
      </c>
      <c r="BU16" s="69" t="str">
        <f>IFERROR(CLEAN(HLOOKUP(BU$1,'1.源数据-产品报告-消费降序'!BU:BU,ROW(),0)),"")</f>
        <v/>
      </c>
      <c r="BV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" s="69" t="str">
        <f>IFERROR(CLEAN(HLOOKUP(BW$1,'1.源数据-产品报告-消费降序'!BW:BW,ROW(),0)),"")</f>
        <v/>
      </c>
    </row>
    <row r="17" spans="1:75">
      <c r="A17" s="69" t="str">
        <f>IFERROR(CLEAN(HLOOKUP(A$1,'1.源数据-产品报告-消费降序'!A:A,ROW(),0)),"")</f>
        <v/>
      </c>
      <c r="B17" s="69" t="str">
        <f>IFERROR(CLEAN(HLOOKUP(B$1,'1.源数据-产品报告-消费降序'!B:B,ROW(),0)),"")</f>
        <v/>
      </c>
      <c r="C17" s="69" t="str">
        <f>IFERROR(CLEAN(HLOOKUP(C$1,'1.源数据-产品报告-消费降序'!C:C,ROW(),0)),"")</f>
        <v/>
      </c>
      <c r="D17" s="69" t="str">
        <f>IFERROR(CLEAN(HLOOKUP(D$1,'1.源数据-产品报告-消费降序'!D:D,ROW(),0)),"")</f>
        <v/>
      </c>
      <c r="E17" s="69" t="str">
        <f>IFERROR(CLEAN(HLOOKUP(E$1,'1.源数据-产品报告-消费降序'!E:E,ROW(),0)),"")</f>
        <v/>
      </c>
      <c r="F17" s="69" t="str">
        <f>IFERROR(CLEAN(HLOOKUP(F$1,'1.源数据-产品报告-消费降序'!F:F,ROW(),0)),"")</f>
        <v/>
      </c>
      <c r="G17" s="70">
        <f>IFERROR((HLOOKUP(G$1,'1.源数据-产品报告-消费降序'!G:G,ROW(),0)),"")</f>
        <v>0</v>
      </c>
      <c r="H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" s="69" t="str">
        <f>IFERROR(CLEAN(HLOOKUP(I$1,'1.源数据-产品报告-消费降序'!I:I,ROW(),0)),"")</f>
        <v/>
      </c>
      <c r="J17" s="68" t="s">
        <v>31</v>
      </c>
      <c r="L17" s="69" t="str">
        <f>IFERROR(CLEAN(HLOOKUP(L$1,'1.源数据-产品报告-消费降序'!L:L,ROW(),0)),"")</f>
        <v/>
      </c>
      <c r="M17" s="69" t="str">
        <f>IFERROR(CLEAN(HLOOKUP(M$1,'1.源数据-产品报告-消费降序'!M:M,ROW(),0)),"")</f>
        <v/>
      </c>
      <c r="N17" s="69" t="str">
        <f>IFERROR(CLEAN(HLOOKUP(N$1,'1.源数据-产品报告-消费降序'!N:N,ROW(),0)),"")</f>
        <v/>
      </c>
      <c r="O17" s="69" t="str">
        <f>IFERROR(CLEAN(HLOOKUP(O$1,'1.源数据-产品报告-消费降序'!O:O,ROW(),0)),"")</f>
        <v/>
      </c>
      <c r="P17" s="69" t="str">
        <f>IFERROR(CLEAN(HLOOKUP(P$1,'1.源数据-产品报告-消费降序'!P:P,ROW(),0)),"")</f>
        <v/>
      </c>
      <c r="Q17" s="69" t="str">
        <f>IFERROR(CLEAN(HLOOKUP(Q$1,'1.源数据-产品报告-消费降序'!Q:Q,ROW(),0)),"")</f>
        <v/>
      </c>
      <c r="R17" s="69" t="str">
        <f>IFERROR(CLEAN(HLOOKUP(R$1,'1.源数据-产品报告-消费降序'!R:R,ROW(),0)),"")</f>
        <v/>
      </c>
      <c r="S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" s="69" t="str">
        <f>IFERROR(CLEAN(HLOOKUP(T$1,'1.源数据-产品报告-消费降序'!T:T,ROW(),0)),"")</f>
        <v/>
      </c>
      <c r="W17" s="69" t="str">
        <f>IFERROR(CLEAN(HLOOKUP(W$1,'1.源数据-产品报告-消费降序'!W:W,ROW(),0)),"")</f>
        <v/>
      </c>
      <c r="X17" s="69" t="str">
        <f>IFERROR(CLEAN(HLOOKUP(X$1,'1.源数据-产品报告-消费降序'!X:X,ROW(),0)),"")</f>
        <v/>
      </c>
      <c r="Y17" s="69" t="str">
        <f>IFERROR(CLEAN(HLOOKUP(Y$1,'1.源数据-产品报告-消费降序'!Y:Y,ROW(),0)),"")</f>
        <v/>
      </c>
      <c r="Z17" s="69" t="str">
        <f>IFERROR(CLEAN(HLOOKUP(Z$1,'1.源数据-产品报告-消费降序'!Z:Z,ROW(),0)),"")</f>
        <v/>
      </c>
      <c r="AA17" s="69" t="str">
        <f>IFERROR(CLEAN(HLOOKUP(AA$1,'1.源数据-产品报告-消费降序'!AA:AA,ROW(),0)),"")</f>
        <v/>
      </c>
      <c r="AB17" s="69" t="str">
        <f>IFERROR(CLEAN(HLOOKUP(AB$1,'1.源数据-产品报告-消费降序'!AB:AB,ROW(),0)),"")</f>
        <v/>
      </c>
      <c r="AC17" s="69" t="str">
        <f>IFERROR(CLEAN(HLOOKUP(AC$1,'1.源数据-产品报告-消费降序'!AC:AC,ROW(),0)),"")</f>
        <v/>
      </c>
      <c r="AD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" s="69" t="str">
        <f>IFERROR(CLEAN(HLOOKUP(AE$1,'1.源数据-产品报告-消费降序'!AE:AE,ROW(),0)),"")</f>
        <v/>
      </c>
      <c r="AH17" s="69" t="str">
        <f>IFERROR(CLEAN(HLOOKUP(AH$1,'1.源数据-产品报告-消费降序'!AH:AH,ROW(),0)),"")</f>
        <v/>
      </c>
      <c r="AI17" s="69" t="str">
        <f>IFERROR(CLEAN(HLOOKUP(AI$1,'1.源数据-产品报告-消费降序'!AI:AI,ROW(),0)),"")</f>
        <v/>
      </c>
      <c r="AJ17" s="69" t="str">
        <f>IFERROR(CLEAN(HLOOKUP(AJ$1,'1.源数据-产品报告-消费降序'!AJ:AJ,ROW(),0)),"")</f>
        <v/>
      </c>
      <c r="AK17" s="69" t="str">
        <f>IFERROR(CLEAN(HLOOKUP(AK$1,'1.源数据-产品报告-消费降序'!AK:AK,ROW(),0)),"")</f>
        <v/>
      </c>
      <c r="AL17" s="69" t="str">
        <f>IFERROR(CLEAN(HLOOKUP(AL$1,'1.源数据-产品报告-消费降序'!AL:AL,ROW(),0)),"")</f>
        <v/>
      </c>
      <c r="AM17" s="69" t="str">
        <f>IFERROR(CLEAN(HLOOKUP(AM$1,'1.源数据-产品报告-消费降序'!AM:AM,ROW(),0)),"")</f>
        <v/>
      </c>
      <c r="AN17" s="69" t="str">
        <f>IFERROR(CLEAN(HLOOKUP(AN$1,'1.源数据-产品报告-消费降序'!AN:AN,ROW(),0)),"")</f>
        <v/>
      </c>
      <c r="AO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" s="69" t="str">
        <f>IFERROR(CLEAN(HLOOKUP(AP$1,'1.源数据-产品报告-消费降序'!AP:AP,ROW(),0)),"")</f>
        <v/>
      </c>
      <c r="AS17" s="69" t="str">
        <f>IFERROR(CLEAN(HLOOKUP(AS$1,'1.源数据-产品报告-消费降序'!AS:AS,ROW(),0)),"")</f>
        <v/>
      </c>
      <c r="AT17" s="69" t="str">
        <f>IFERROR(CLEAN(HLOOKUP(AT$1,'1.源数据-产品报告-消费降序'!AT:AT,ROW(),0)),"")</f>
        <v/>
      </c>
      <c r="AU17" s="69" t="str">
        <f>IFERROR(CLEAN(HLOOKUP(AU$1,'1.源数据-产品报告-消费降序'!AU:AU,ROW(),0)),"")</f>
        <v/>
      </c>
      <c r="AV17" s="69" t="str">
        <f>IFERROR(CLEAN(HLOOKUP(AV$1,'1.源数据-产品报告-消费降序'!AV:AV,ROW(),0)),"")</f>
        <v/>
      </c>
      <c r="AW17" s="69" t="str">
        <f>IFERROR(CLEAN(HLOOKUP(AW$1,'1.源数据-产品报告-消费降序'!AW:AW,ROW(),0)),"")</f>
        <v/>
      </c>
      <c r="AX17" s="69" t="str">
        <f>IFERROR(CLEAN(HLOOKUP(AX$1,'1.源数据-产品报告-消费降序'!AX:AX,ROW(),0)),"")</f>
        <v/>
      </c>
      <c r="AY17" s="69" t="str">
        <f>IFERROR(CLEAN(HLOOKUP(AY$1,'1.源数据-产品报告-消费降序'!AY:AY,ROW(),0)),"")</f>
        <v/>
      </c>
      <c r="AZ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" s="69" t="str">
        <f>IFERROR(CLEAN(HLOOKUP(BA$1,'1.源数据-产品报告-消费降序'!BA:BA,ROW(),0)),"")</f>
        <v/>
      </c>
      <c r="BD17" s="69" t="str">
        <f>IFERROR(CLEAN(HLOOKUP(BD$1,'1.源数据-产品报告-消费降序'!BD:BD,ROW(),0)),"")</f>
        <v/>
      </c>
      <c r="BE17" s="69" t="str">
        <f>IFERROR(CLEAN(HLOOKUP(BE$1,'1.源数据-产品报告-消费降序'!BE:BE,ROW(),0)),"")</f>
        <v/>
      </c>
      <c r="BF17" s="69" t="str">
        <f>IFERROR(CLEAN(HLOOKUP(BF$1,'1.源数据-产品报告-消费降序'!BF:BF,ROW(),0)),"")</f>
        <v/>
      </c>
      <c r="BG17" s="69" t="str">
        <f>IFERROR(CLEAN(HLOOKUP(BG$1,'1.源数据-产品报告-消费降序'!BG:BG,ROW(),0)),"")</f>
        <v/>
      </c>
      <c r="BH17" s="69" t="str">
        <f>IFERROR(CLEAN(HLOOKUP(BH$1,'1.源数据-产品报告-消费降序'!BH:BH,ROW(),0)),"")</f>
        <v/>
      </c>
      <c r="BI17" s="69" t="str">
        <f>IFERROR(CLEAN(HLOOKUP(BI$1,'1.源数据-产品报告-消费降序'!BI:BI,ROW(),0)),"")</f>
        <v/>
      </c>
      <c r="BJ17" s="69" t="str">
        <f>IFERROR(CLEAN(HLOOKUP(BJ$1,'1.源数据-产品报告-消费降序'!BJ:BJ,ROW(),0)),"")</f>
        <v/>
      </c>
      <c r="BK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" s="69" t="str">
        <f>IFERROR(CLEAN(HLOOKUP(BL$1,'1.源数据-产品报告-消费降序'!BL:BL,ROW(),0)),"")</f>
        <v/>
      </c>
      <c r="BO17" s="69" t="str">
        <f>IFERROR(CLEAN(HLOOKUP(BO$1,'1.源数据-产品报告-消费降序'!BO:BO,ROW(),0)),"")</f>
        <v/>
      </c>
      <c r="BP17" s="69" t="str">
        <f>IFERROR(CLEAN(HLOOKUP(BP$1,'1.源数据-产品报告-消费降序'!BP:BP,ROW(),0)),"")</f>
        <v/>
      </c>
      <c r="BQ17" s="69" t="str">
        <f>IFERROR(CLEAN(HLOOKUP(BQ$1,'1.源数据-产品报告-消费降序'!BQ:BQ,ROW(),0)),"")</f>
        <v/>
      </c>
      <c r="BR17" s="69" t="str">
        <f>IFERROR(CLEAN(HLOOKUP(BR$1,'1.源数据-产品报告-消费降序'!BR:BR,ROW(),0)),"")</f>
        <v/>
      </c>
      <c r="BS17" s="69" t="str">
        <f>IFERROR(CLEAN(HLOOKUP(BS$1,'1.源数据-产品报告-消费降序'!BS:BS,ROW(),0)),"")</f>
        <v/>
      </c>
      <c r="BT17" s="69" t="str">
        <f>IFERROR(CLEAN(HLOOKUP(BT$1,'1.源数据-产品报告-消费降序'!BT:BT,ROW(),0)),"")</f>
        <v/>
      </c>
      <c r="BU17" s="69" t="str">
        <f>IFERROR(CLEAN(HLOOKUP(BU$1,'1.源数据-产品报告-消费降序'!BU:BU,ROW(),0)),"")</f>
        <v/>
      </c>
      <c r="BV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" s="69" t="str">
        <f>IFERROR(CLEAN(HLOOKUP(BW$1,'1.源数据-产品报告-消费降序'!BW:BW,ROW(),0)),"")</f>
        <v/>
      </c>
    </row>
    <row r="18" spans="1:75">
      <c r="A18" s="69" t="str">
        <f>IFERROR(CLEAN(HLOOKUP(A$1,'1.源数据-产品报告-消费降序'!A:A,ROW(),0)),"")</f>
        <v/>
      </c>
      <c r="B18" s="69" t="str">
        <f>IFERROR(CLEAN(HLOOKUP(B$1,'1.源数据-产品报告-消费降序'!B:B,ROW(),0)),"")</f>
        <v/>
      </c>
      <c r="C18" s="69" t="str">
        <f>IFERROR(CLEAN(HLOOKUP(C$1,'1.源数据-产品报告-消费降序'!C:C,ROW(),0)),"")</f>
        <v/>
      </c>
      <c r="D18" s="69" t="str">
        <f>IFERROR(CLEAN(HLOOKUP(D$1,'1.源数据-产品报告-消费降序'!D:D,ROW(),0)),"")</f>
        <v/>
      </c>
      <c r="E18" s="69" t="str">
        <f>IFERROR(CLEAN(HLOOKUP(E$1,'1.源数据-产品报告-消费降序'!E:E,ROW(),0)),"")</f>
        <v/>
      </c>
      <c r="F18" s="69" t="str">
        <f>IFERROR(CLEAN(HLOOKUP(F$1,'1.源数据-产品报告-消费降序'!F:F,ROW(),0)),"")</f>
        <v/>
      </c>
      <c r="G18" s="70">
        <f>IFERROR((HLOOKUP(G$1,'1.源数据-产品报告-消费降序'!G:G,ROW(),0)),"")</f>
        <v>0</v>
      </c>
      <c r="H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" s="69" t="str">
        <f>IFERROR(CLEAN(HLOOKUP(I$1,'1.源数据-产品报告-消费降序'!I:I,ROW(),0)),"")</f>
        <v/>
      </c>
      <c r="J18" s="68" t="s">
        <v>32</v>
      </c>
      <c r="L18" s="69" t="str">
        <f>IFERROR(CLEAN(HLOOKUP(L$1,'1.源数据-产品报告-消费降序'!L:L,ROW(),0)),"")</f>
        <v/>
      </c>
      <c r="M18" s="69" t="str">
        <f>IFERROR(CLEAN(HLOOKUP(M$1,'1.源数据-产品报告-消费降序'!M:M,ROW(),0)),"")</f>
        <v/>
      </c>
      <c r="N18" s="69" t="str">
        <f>IFERROR(CLEAN(HLOOKUP(N$1,'1.源数据-产品报告-消费降序'!N:N,ROW(),0)),"")</f>
        <v/>
      </c>
      <c r="O18" s="69" t="str">
        <f>IFERROR(CLEAN(HLOOKUP(O$1,'1.源数据-产品报告-消费降序'!O:O,ROW(),0)),"")</f>
        <v/>
      </c>
      <c r="P18" s="69" t="str">
        <f>IFERROR(CLEAN(HLOOKUP(P$1,'1.源数据-产品报告-消费降序'!P:P,ROW(),0)),"")</f>
        <v/>
      </c>
      <c r="Q18" s="69" t="str">
        <f>IFERROR(CLEAN(HLOOKUP(Q$1,'1.源数据-产品报告-消费降序'!Q:Q,ROW(),0)),"")</f>
        <v/>
      </c>
      <c r="R18" s="69" t="str">
        <f>IFERROR(CLEAN(HLOOKUP(R$1,'1.源数据-产品报告-消费降序'!R:R,ROW(),0)),"")</f>
        <v/>
      </c>
      <c r="S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" s="69" t="str">
        <f>IFERROR(CLEAN(HLOOKUP(T$1,'1.源数据-产品报告-消费降序'!T:T,ROW(),0)),"")</f>
        <v/>
      </c>
      <c r="W18" s="69" t="str">
        <f>IFERROR(CLEAN(HLOOKUP(W$1,'1.源数据-产品报告-消费降序'!W:W,ROW(),0)),"")</f>
        <v/>
      </c>
      <c r="X18" s="69" t="str">
        <f>IFERROR(CLEAN(HLOOKUP(X$1,'1.源数据-产品报告-消费降序'!X:X,ROW(),0)),"")</f>
        <v/>
      </c>
      <c r="Y18" s="69" t="str">
        <f>IFERROR(CLEAN(HLOOKUP(Y$1,'1.源数据-产品报告-消费降序'!Y:Y,ROW(),0)),"")</f>
        <v/>
      </c>
      <c r="Z18" s="69" t="str">
        <f>IFERROR(CLEAN(HLOOKUP(Z$1,'1.源数据-产品报告-消费降序'!Z:Z,ROW(),0)),"")</f>
        <v/>
      </c>
      <c r="AA18" s="69" t="str">
        <f>IFERROR(CLEAN(HLOOKUP(AA$1,'1.源数据-产品报告-消费降序'!AA:AA,ROW(),0)),"")</f>
        <v/>
      </c>
      <c r="AB18" s="69" t="str">
        <f>IFERROR(CLEAN(HLOOKUP(AB$1,'1.源数据-产品报告-消费降序'!AB:AB,ROW(),0)),"")</f>
        <v/>
      </c>
      <c r="AC18" s="69" t="str">
        <f>IFERROR(CLEAN(HLOOKUP(AC$1,'1.源数据-产品报告-消费降序'!AC:AC,ROW(),0)),"")</f>
        <v/>
      </c>
      <c r="AD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" s="69" t="str">
        <f>IFERROR(CLEAN(HLOOKUP(AE$1,'1.源数据-产品报告-消费降序'!AE:AE,ROW(),0)),"")</f>
        <v/>
      </c>
      <c r="AH18" s="69" t="str">
        <f>IFERROR(CLEAN(HLOOKUP(AH$1,'1.源数据-产品报告-消费降序'!AH:AH,ROW(),0)),"")</f>
        <v/>
      </c>
      <c r="AI18" s="69" t="str">
        <f>IFERROR(CLEAN(HLOOKUP(AI$1,'1.源数据-产品报告-消费降序'!AI:AI,ROW(),0)),"")</f>
        <v/>
      </c>
      <c r="AJ18" s="69" t="str">
        <f>IFERROR(CLEAN(HLOOKUP(AJ$1,'1.源数据-产品报告-消费降序'!AJ:AJ,ROW(),0)),"")</f>
        <v/>
      </c>
      <c r="AK18" s="69" t="str">
        <f>IFERROR(CLEAN(HLOOKUP(AK$1,'1.源数据-产品报告-消费降序'!AK:AK,ROW(),0)),"")</f>
        <v/>
      </c>
      <c r="AL18" s="69" t="str">
        <f>IFERROR(CLEAN(HLOOKUP(AL$1,'1.源数据-产品报告-消费降序'!AL:AL,ROW(),0)),"")</f>
        <v/>
      </c>
      <c r="AM18" s="69" t="str">
        <f>IFERROR(CLEAN(HLOOKUP(AM$1,'1.源数据-产品报告-消费降序'!AM:AM,ROW(),0)),"")</f>
        <v/>
      </c>
      <c r="AN18" s="69" t="str">
        <f>IFERROR(CLEAN(HLOOKUP(AN$1,'1.源数据-产品报告-消费降序'!AN:AN,ROW(),0)),"")</f>
        <v/>
      </c>
      <c r="AO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" s="69" t="str">
        <f>IFERROR(CLEAN(HLOOKUP(AP$1,'1.源数据-产品报告-消费降序'!AP:AP,ROW(),0)),"")</f>
        <v/>
      </c>
      <c r="AS18" s="69" t="str">
        <f>IFERROR(CLEAN(HLOOKUP(AS$1,'1.源数据-产品报告-消费降序'!AS:AS,ROW(),0)),"")</f>
        <v/>
      </c>
      <c r="AT18" s="69" t="str">
        <f>IFERROR(CLEAN(HLOOKUP(AT$1,'1.源数据-产品报告-消费降序'!AT:AT,ROW(),0)),"")</f>
        <v/>
      </c>
      <c r="AU18" s="69" t="str">
        <f>IFERROR(CLEAN(HLOOKUP(AU$1,'1.源数据-产品报告-消费降序'!AU:AU,ROW(),0)),"")</f>
        <v/>
      </c>
      <c r="AV18" s="69" t="str">
        <f>IFERROR(CLEAN(HLOOKUP(AV$1,'1.源数据-产品报告-消费降序'!AV:AV,ROW(),0)),"")</f>
        <v/>
      </c>
      <c r="AW18" s="69" t="str">
        <f>IFERROR(CLEAN(HLOOKUP(AW$1,'1.源数据-产品报告-消费降序'!AW:AW,ROW(),0)),"")</f>
        <v/>
      </c>
      <c r="AX18" s="69" t="str">
        <f>IFERROR(CLEAN(HLOOKUP(AX$1,'1.源数据-产品报告-消费降序'!AX:AX,ROW(),0)),"")</f>
        <v/>
      </c>
      <c r="AY18" s="69" t="str">
        <f>IFERROR(CLEAN(HLOOKUP(AY$1,'1.源数据-产品报告-消费降序'!AY:AY,ROW(),0)),"")</f>
        <v/>
      </c>
      <c r="AZ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" s="69" t="str">
        <f>IFERROR(CLEAN(HLOOKUP(BA$1,'1.源数据-产品报告-消费降序'!BA:BA,ROW(),0)),"")</f>
        <v/>
      </c>
      <c r="BD18" s="69" t="str">
        <f>IFERROR(CLEAN(HLOOKUP(BD$1,'1.源数据-产品报告-消费降序'!BD:BD,ROW(),0)),"")</f>
        <v/>
      </c>
      <c r="BE18" s="69" t="str">
        <f>IFERROR(CLEAN(HLOOKUP(BE$1,'1.源数据-产品报告-消费降序'!BE:BE,ROW(),0)),"")</f>
        <v/>
      </c>
      <c r="BF18" s="69" t="str">
        <f>IFERROR(CLEAN(HLOOKUP(BF$1,'1.源数据-产品报告-消费降序'!BF:BF,ROW(),0)),"")</f>
        <v/>
      </c>
      <c r="BG18" s="69" t="str">
        <f>IFERROR(CLEAN(HLOOKUP(BG$1,'1.源数据-产品报告-消费降序'!BG:BG,ROW(),0)),"")</f>
        <v/>
      </c>
      <c r="BH18" s="69" t="str">
        <f>IFERROR(CLEAN(HLOOKUP(BH$1,'1.源数据-产品报告-消费降序'!BH:BH,ROW(),0)),"")</f>
        <v/>
      </c>
      <c r="BI18" s="69" t="str">
        <f>IFERROR(CLEAN(HLOOKUP(BI$1,'1.源数据-产品报告-消费降序'!BI:BI,ROW(),0)),"")</f>
        <v/>
      </c>
      <c r="BJ18" s="69" t="str">
        <f>IFERROR(CLEAN(HLOOKUP(BJ$1,'1.源数据-产品报告-消费降序'!BJ:BJ,ROW(),0)),"")</f>
        <v/>
      </c>
      <c r="BK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" s="69" t="str">
        <f>IFERROR(CLEAN(HLOOKUP(BL$1,'1.源数据-产品报告-消费降序'!BL:BL,ROW(),0)),"")</f>
        <v/>
      </c>
      <c r="BO18" s="69" t="str">
        <f>IFERROR(CLEAN(HLOOKUP(BO$1,'1.源数据-产品报告-消费降序'!BO:BO,ROW(),0)),"")</f>
        <v/>
      </c>
      <c r="BP18" s="69" t="str">
        <f>IFERROR(CLEAN(HLOOKUP(BP$1,'1.源数据-产品报告-消费降序'!BP:BP,ROW(),0)),"")</f>
        <v/>
      </c>
      <c r="BQ18" s="69" t="str">
        <f>IFERROR(CLEAN(HLOOKUP(BQ$1,'1.源数据-产品报告-消费降序'!BQ:BQ,ROW(),0)),"")</f>
        <v/>
      </c>
      <c r="BR18" s="69" t="str">
        <f>IFERROR(CLEAN(HLOOKUP(BR$1,'1.源数据-产品报告-消费降序'!BR:BR,ROW(),0)),"")</f>
        <v/>
      </c>
      <c r="BS18" s="69" t="str">
        <f>IFERROR(CLEAN(HLOOKUP(BS$1,'1.源数据-产品报告-消费降序'!BS:BS,ROW(),0)),"")</f>
        <v/>
      </c>
      <c r="BT18" s="69" t="str">
        <f>IFERROR(CLEAN(HLOOKUP(BT$1,'1.源数据-产品报告-消费降序'!BT:BT,ROW(),0)),"")</f>
        <v/>
      </c>
      <c r="BU18" s="69" t="str">
        <f>IFERROR(CLEAN(HLOOKUP(BU$1,'1.源数据-产品报告-消费降序'!BU:BU,ROW(),0)),"")</f>
        <v/>
      </c>
      <c r="BV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" s="69" t="str">
        <f>IFERROR(CLEAN(HLOOKUP(BW$1,'1.源数据-产品报告-消费降序'!BW:BW,ROW(),0)),"")</f>
        <v/>
      </c>
    </row>
    <row r="19" spans="1:75">
      <c r="A19" s="69" t="str">
        <f>IFERROR(CLEAN(HLOOKUP(A$1,'1.源数据-产品报告-消费降序'!A:A,ROW(),0)),"")</f>
        <v/>
      </c>
      <c r="B19" s="69" t="str">
        <f>IFERROR(CLEAN(HLOOKUP(B$1,'1.源数据-产品报告-消费降序'!B:B,ROW(),0)),"")</f>
        <v/>
      </c>
      <c r="C19" s="69" t="str">
        <f>IFERROR(CLEAN(HLOOKUP(C$1,'1.源数据-产品报告-消费降序'!C:C,ROW(),0)),"")</f>
        <v/>
      </c>
      <c r="D19" s="69" t="str">
        <f>IFERROR(CLEAN(HLOOKUP(D$1,'1.源数据-产品报告-消费降序'!D:D,ROW(),0)),"")</f>
        <v/>
      </c>
      <c r="E19" s="69" t="str">
        <f>IFERROR(CLEAN(HLOOKUP(E$1,'1.源数据-产品报告-消费降序'!E:E,ROW(),0)),"")</f>
        <v/>
      </c>
      <c r="F19" s="69" t="str">
        <f>IFERROR(CLEAN(HLOOKUP(F$1,'1.源数据-产品报告-消费降序'!F:F,ROW(),0)),"")</f>
        <v/>
      </c>
      <c r="G19" s="70">
        <f>IFERROR((HLOOKUP(G$1,'1.源数据-产品报告-消费降序'!G:G,ROW(),0)),"")</f>
        <v>0</v>
      </c>
      <c r="H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" s="69" t="str">
        <f>IFERROR(CLEAN(HLOOKUP(I$1,'1.源数据-产品报告-消费降序'!I:I,ROW(),0)),"")</f>
        <v/>
      </c>
      <c r="L19" s="69" t="str">
        <f>IFERROR(CLEAN(HLOOKUP(L$1,'1.源数据-产品报告-消费降序'!L:L,ROW(),0)),"")</f>
        <v/>
      </c>
      <c r="M19" s="69" t="str">
        <f>IFERROR(CLEAN(HLOOKUP(M$1,'1.源数据-产品报告-消费降序'!M:M,ROW(),0)),"")</f>
        <v/>
      </c>
      <c r="N19" s="69" t="str">
        <f>IFERROR(CLEAN(HLOOKUP(N$1,'1.源数据-产品报告-消费降序'!N:N,ROW(),0)),"")</f>
        <v/>
      </c>
      <c r="O19" s="69" t="str">
        <f>IFERROR(CLEAN(HLOOKUP(O$1,'1.源数据-产品报告-消费降序'!O:O,ROW(),0)),"")</f>
        <v/>
      </c>
      <c r="P19" s="69" t="str">
        <f>IFERROR(CLEAN(HLOOKUP(P$1,'1.源数据-产品报告-消费降序'!P:P,ROW(),0)),"")</f>
        <v/>
      </c>
      <c r="Q19" s="69" t="str">
        <f>IFERROR(CLEAN(HLOOKUP(Q$1,'1.源数据-产品报告-消费降序'!Q:Q,ROW(),0)),"")</f>
        <v/>
      </c>
      <c r="R19" s="69" t="str">
        <f>IFERROR(CLEAN(HLOOKUP(R$1,'1.源数据-产品报告-消费降序'!R:R,ROW(),0)),"")</f>
        <v/>
      </c>
      <c r="S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" s="69" t="str">
        <f>IFERROR(CLEAN(HLOOKUP(T$1,'1.源数据-产品报告-消费降序'!T:T,ROW(),0)),"")</f>
        <v/>
      </c>
      <c r="W19" s="69" t="str">
        <f>IFERROR(CLEAN(HLOOKUP(W$1,'1.源数据-产品报告-消费降序'!W:W,ROW(),0)),"")</f>
        <v/>
      </c>
      <c r="X19" s="69" t="str">
        <f>IFERROR(CLEAN(HLOOKUP(X$1,'1.源数据-产品报告-消费降序'!X:X,ROW(),0)),"")</f>
        <v/>
      </c>
      <c r="Y19" s="69" t="str">
        <f>IFERROR(CLEAN(HLOOKUP(Y$1,'1.源数据-产品报告-消费降序'!Y:Y,ROW(),0)),"")</f>
        <v/>
      </c>
      <c r="Z19" s="69" t="str">
        <f>IFERROR(CLEAN(HLOOKUP(Z$1,'1.源数据-产品报告-消费降序'!Z:Z,ROW(),0)),"")</f>
        <v/>
      </c>
      <c r="AA19" s="69" t="str">
        <f>IFERROR(CLEAN(HLOOKUP(AA$1,'1.源数据-产品报告-消费降序'!AA:AA,ROW(),0)),"")</f>
        <v/>
      </c>
      <c r="AB19" s="69" t="str">
        <f>IFERROR(CLEAN(HLOOKUP(AB$1,'1.源数据-产品报告-消费降序'!AB:AB,ROW(),0)),"")</f>
        <v/>
      </c>
      <c r="AC19" s="69" t="str">
        <f>IFERROR(CLEAN(HLOOKUP(AC$1,'1.源数据-产品报告-消费降序'!AC:AC,ROW(),0)),"")</f>
        <v/>
      </c>
      <c r="AD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" s="69" t="str">
        <f>IFERROR(CLEAN(HLOOKUP(AE$1,'1.源数据-产品报告-消费降序'!AE:AE,ROW(),0)),"")</f>
        <v/>
      </c>
      <c r="AH19" s="69" t="str">
        <f>IFERROR(CLEAN(HLOOKUP(AH$1,'1.源数据-产品报告-消费降序'!AH:AH,ROW(),0)),"")</f>
        <v/>
      </c>
      <c r="AI19" s="69" t="str">
        <f>IFERROR(CLEAN(HLOOKUP(AI$1,'1.源数据-产品报告-消费降序'!AI:AI,ROW(),0)),"")</f>
        <v/>
      </c>
      <c r="AJ19" s="69" t="str">
        <f>IFERROR(CLEAN(HLOOKUP(AJ$1,'1.源数据-产品报告-消费降序'!AJ:AJ,ROW(),0)),"")</f>
        <v/>
      </c>
      <c r="AK19" s="69" t="str">
        <f>IFERROR(CLEAN(HLOOKUP(AK$1,'1.源数据-产品报告-消费降序'!AK:AK,ROW(),0)),"")</f>
        <v/>
      </c>
      <c r="AL19" s="69" t="str">
        <f>IFERROR(CLEAN(HLOOKUP(AL$1,'1.源数据-产品报告-消费降序'!AL:AL,ROW(),0)),"")</f>
        <v/>
      </c>
      <c r="AM19" s="69" t="str">
        <f>IFERROR(CLEAN(HLOOKUP(AM$1,'1.源数据-产品报告-消费降序'!AM:AM,ROW(),0)),"")</f>
        <v/>
      </c>
      <c r="AN19" s="69" t="str">
        <f>IFERROR(CLEAN(HLOOKUP(AN$1,'1.源数据-产品报告-消费降序'!AN:AN,ROW(),0)),"")</f>
        <v/>
      </c>
      <c r="AO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" s="69" t="str">
        <f>IFERROR(CLEAN(HLOOKUP(AP$1,'1.源数据-产品报告-消费降序'!AP:AP,ROW(),0)),"")</f>
        <v/>
      </c>
      <c r="AS19" s="69" t="str">
        <f>IFERROR(CLEAN(HLOOKUP(AS$1,'1.源数据-产品报告-消费降序'!AS:AS,ROW(),0)),"")</f>
        <v/>
      </c>
      <c r="AT19" s="69" t="str">
        <f>IFERROR(CLEAN(HLOOKUP(AT$1,'1.源数据-产品报告-消费降序'!AT:AT,ROW(),0)),"")</f>
        <v/>
      </c>
      <c r="AU19" s="69" t="str">
        <f>IFERROR(CLEAN(HLOOKUP(AU$1,'1.源数据-产品报告-消费降序'!AU:AU,ROW(),0)),"")</f>
        <v/>
      </c>
      <c r="AV19" s="69" t="str">
        <f>IFERROR(CLEAN(HLOOKUP(AV$1,'1.源数据-产品报告-消费降序'!AV:AV,ROW(),0)),"")</f>
        <v/>
      </c>
      <c r="AW19" s="69" t="str">
        <f>IFERROR(CLEAN(HLOOKUP(AW$1,'1.源数据-产品报告-消费降序'!AW:AW,ROW(),0)),"")</f>
        <v/>
      </c>
      <c r="AX19" s="69" t="str">
        <f>IFERROR(CLEAN(HLOOKUP(AX$1,'1.源数据-产品报告-消费降序'!AX:AX,ROW(),0)),"")</f>
        <v/>
      </c>
      <c r="AY19" s="69" t="str">
        <f>IFERROR(CLEAN(HLOOKUP(AY$1,'1.源数据-产品报告-消费降序'!AY:AY,ROW(),0)),"")</f>
        <v/>
      </c>
      <c r="AZ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" s="69" t="str">
        <f>IFERROR(CLEAN(HLOOKUP(BA$1,'1.源数据-产品报告-消费降序'!BA:BA,ROW(),0)),"")</f>
        <v/>
      </c>
      <c r="BD19" s="69" t="str">
        <f>IFERROR(CLEAN(HLOOKUP(BD$1,'1.源数据-产品报告-消费降序'!BD:BD,ROW(),0)),"")</f>
        <v/>
      </c>
      <c r="BE19" s="69" t="str">
        <f>IFERROR(CLEAN(HLOOKUP(BE$1,'1.源数据-产品报告-消费降序'!BE:BE,ROW(),0)),"")</f>
        <v/>
      </c>
      <c r="BF19" s="69" t="str">
        <f>IFERROR(CLEAN(HLOOKUP(BF$1,'1.源数据-产品报告-消费降序'!BF:BF,ROW(),0)),"")</f>
        <v/>
      </c>
      <c r="BG19" s="69" t="str">
        <f>IFERROR(CLEAN(HLOOKUP(BG$1,'1.源数据-产品报告-消费降序'!BG:BG,ROW(),0)),"")</f>
        <v/>
      </c>
      <c r="BH19" s="69" t="str">
        <f>IFERROR(CLEAN(HLOOKUP(BH$1,'1.源数据-产品报告-消费降序'!BH:BH,ROW(),0)),"")</f>
        <v/>
      </c>
      <c r="BI19" s="69" t="str">
        <f>IFERROR(CLEAN(HLOOKUP(BI$1,'1.源数据-产品报告-消费降序'!BI:BI,ROW(),0)),"")</f>
        <v/>
      </c>
      <c r="BJ19" s="69" t="str">
        <f>IFERROR(CLEAN(HLOOKUP(BJ$1,'1.源数据-产品报告-消费降序'!BJ:BJ,ROW(),0)),"")</f>
        <v/>
      </c>
      <c r="BK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" s="69" t="str">
        <f>IFERROR(CLEAN(HLOOKUP(BL$1,'1.源数据-产品报告-消费降序'!BL:BL,ROW(),0)),"")</f>
        <v/>
      </c>
      <c r="BO19" s="69" t="str">
        <f>IFERROR(CLEAN(HLOOKUP(BO$1,'1.源数据-产品报告-消费降序'!BO:BO,ROW(),0)),"")</f>
        <v/>
      </c>
      <c r="BP19" s="69" t="str">
        <f>IFERROR(CLEAN(HLOOKUP(BP$1,'1.源数据-产品报告-消费降序'!BP:BP,ROW(),0)),"")</f>
        <v/>
      </c>
      <c r="BQ19" s="69" t="str">
        <f>IFERROR(CLEAN(HLOOKUP(BQ$1,'1.源数据-产品报告-消费降序'!BQ:BQ,ROW(),0)),"")</f>
        <v/>
      </c>
      <c r="BR19" s="69" t="str">
        <f>IFERROR(CLEAN(HLOOKUP(BR$1,'1.源数据-产品报告-消费降序'!BR:BR,ROW(),0)),"")</f>
        <v/>
      </c>
      <c r="BS19" s="69" t="str">
        <f>IFERROR(CLEAN(HLOOKUP(BS$1,'1.源数据-产品报告-消费降序'!BS:BS,ROW(),0)),"")</f>
        <v/>
      </c>
      <c r="BT19" s="69" t="str">
        <f>IFERROR(CLEAN(HLOOKUP(BT$1,'1.源数据-产品报告-消费降序'!BT:BT,ROW(),0)),"")</f>
        <v/>
      </c>
      <c r="BU19" s="69" t="str">
        <f>IFERROR(CLEAN(HLOOKUP(BU$1,'1.源数据-产品报告-消费降序'!BU:BU,ROW(),0)),"")</f>
        <v/>
      </c>
      <c r="BV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" s="69" t="str">
        <f>IFERROR(CLEAN(HLOOKUP(BW$1,'1.源数据-产品报告-消费降序'!BW:BW,ROW(),0)),"")</f>
        <v/>
      </c>
    </row>
    <row r="20" spans="1:75">
      <c r="A20" s="69" t="str">
        <f>IFERROR(CLEAN(HLOOKUP(A$1,'1.源数据-产品报告-消费降序'!A:A,ROW(),0)),"")</f>
        <v/>
      </c>
      <c r="B20" s="69" t="str">
        <f>IFERROR(CLEAN(HLOOKUP(B$1,'1.源数据-产品报告-消费降序'!B:B,ROW(),0)),"")</f>
        <v/>
      </c>
      <c r="C20" s="69" t="str">
        <f>IFERROR(CLEAN(HLOOKUP(C$1,'1.源数据-产品报告-消费降序'!C:C,ROW(),0)),"")</f>
        <v/>
      </c>
      <c r="D20" s="69" t="str">
        <f>IFERROR(CLEAN(HLOOKUP(D$1,'1.源数据-产品报告-消费降序'!D:D,ROW(),0)),"")</f>
        <v/>
      </c>
      <c r="E20" s="69" t="str">
        <f>IFERROR(CLEAN(HLOOKUP(E$1,'1.源数据-产品报告-消费降序'!E:E,ROW(),0)),"")</f>
        <v/>
      </c>
      <c r="F20" s="69" t="str">
        <f>IFERROR(CLEAN(HLOOKUP(F$1,'1.源数据-产品报告-消费降序'!F:F,ROW(),0)),"")</f>
        <v/>
      </c>
      <c r="G20" s="70">
        <f>IFERROR((HLOOKUP(G$1,'1.源数据-产品报告-消费降序'!G:G,ROW(),0)),"")</f>
        <v>0</v>
      </c>
      <c r="H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" s="69" t="str">
        <f>IFERROR(CLEAN(HLOOKUP(I$1,'1.源数据-产品报告-消费降序'!I:I,ROW(),0)),"")</f>
        <v/>
      </c>
      <c r="J20" s="68" t="s">
        <v>33</v>
      </c>
      <c r="L20" s="69" t="str">
        <f>IFERROR(CLEAN(HLOOKUP(L$1,'1.源数据-产品报告-消费降序'!L:L,ROW(),0)),"")</f>
        <v/>
      </c>
      <c r="M20" s="69" t="str">
        <f>IFERROR(CLEAN(HLOOKUP(M$1,'1.源数据-产品报告-消费降序'!M:M,ROW(),0)),"")</f>
        <v/>
      </c>
      <c r="N20" s="69" t="str">
        <f>IFERROR(CLEAN(HLOOKUP(N$1,'1.源数据-产品报告-消费降序'!N:N,ROW(),0)),"")</f>
        <v/>
      </c>
      <c r="O20" s="69" t="str">
        <f>IFERROR(CLEAN(HLOOKUP(O$1,'1.源数据-产品报告-消费降序'!O:O,ROW(),0)),"")</f>
        <v/>
      </c>
      <c r="P20" s="69" t="str">
        <f>IFERROR(CLEAN(HLOOKUP(P$1,'1.源数据-产品报告-消费降序'!P:P,ROW(),0)),"")</f>
        <v/>
      </c>
      <c r="Q20" s="69" t="str">
        <f>IFERROR(CLEAN(HLOOKUP(Q$1,'1.源数据-产品报告-消费降序'!Q:Q,ROW(),0)),"")</f>
        <v/>
      </c>
      <c r="R20" s="69" t="str">
        <f>IFERROR(CLEAN(HLOOKUP(R$1,'1.源数据-产品报告-消费降序'!R:R,ROW(),0)),"")</f>
        <v/>
      </c>
      <c r="S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" s="69" t="str">
        <f>IFERROR(CLEAN(HLOOKUP(T$1,'1.源数据-产品报告-消费降序'!T:T,ROW(),0)),"")</f>
        <v/>
      </c>
      <c r="W20" s="69" t="str">
        <f>IFERROR(CLEAN(HLOOKUP(W$1,'1.源数据-产品报告-消费降序'!W:W,ROW(),0)),"")</f>
        <v/>
      </c>
      <c r="X20" s="69" t="str">
        <f>IFERROR(CLEAN(HLOOKUP(X$1,'1.源数据-产品报告-消费降序'!X:X,ROW(),0)),"")</f>
        <v/>
      </c>
      <c r="Y20" s="69" t="str">
        <f>IFERROR(CLEAN(HLOOKUP(Y$1,'1.源数据-产品报告-消费降序'!Y:Y,ROW(),0)),"")</f>
        <v/>
      </c>
      <c r="Z20" s="69" t="str">
        <f>IFERROR(CLEAN(HLOOKUP(Z$1,'1.源数据-产品报告-消费降序'!Z:Z,ROW(),0)),"")</f>
        <v/>
      </c>
      <c r="AA20" s="69" t="str">
        <f>IFERROR(CLEAN(HLOOKUP(AA$1,'1.源数据-产品报告-消费降序'!AA:AA,ROW(),0)),"")</f>
        <v/>
      </c>
      <c r="AB20" s="69" t="str">
        <f>IFERROR(CLEAN(HLOOKUP(AB$1,'1.源数据-产品报告-消费降序'!AB:AB,ROW(),0)),"")</f>
        <v/>
      </c>
      <c r="AC20" s="69" t="str">
        <f>IFERROR(CLEAN(HLOOKUP(AC$1,'1.源数据-产品报告-消费降序'!AC:AC,ROW(),0)),"")</f>
        <v/>
      </c>
      <c r="AD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" s="69" t="str">
        <f>IFERROR(CLEAN(HLOOKUP(AE$1,'1.源数据-产品报告-消费降序'!AE:AE,ROW(),0)),"")</f>
        <v/>
      </c>
      <c r="AH20" s="69" t="str">
        <f>IFERROR(CLEAN(HLOOKUP(AH$1,'1.源数据-产品报告-消费降序'!AH:AH,ROW(),0)),"")</f>
        <v/>
      </c>
      <c r="AI20" s="69" t="str">
        <f>IFERROR(CLEAN(HLOOKUP(AI$1,'1.源数据-产品报告-消费降序'!AI:AI,ROW(),0)),"")</f>
        <v/>
      </c>
      <c r="AJ20" s="69" t="str">
        <f>IFERROR(CLEAN(HLOOKUP(AJ$1,'1.源数据-产品报告-消费降序'!AJ:AJ,ROW(),0)),"")</f>
        <v/>
      </c>
      <c r="AK20" s="69" t="str">
        <f>IFERROR(CLEAN(HLOOKUP(AK$1,'1.源数据-产品报告-消费降序'!AK:AK,ROW(),0)),"")</f>
        <v/>
      </c>
      <c r="AL20" s="69" t="str">
        <f>IFERROR(CLEAN(HLOOKUP(AL$1,'1.源数据-产品报告-消费降序'!AL:AL,ROW(),0)),"")</f>
        <v/>
      </c>
      <c r="AM20" s="69" t="str">
        <f>IFERROR(CLEAN(HLOOKUP(AM$1,'1.源数据-产品报告-消费降序'!AM:AM,ROW(),0)),"")</f>
        <v/>
      </c>
      <c r="AN20" s="69" t="str">
        <f>IFERROR(CLEAN(HLOOKUP(AN$1,'1.源数据-产品报告-消费降序'!AN:AN,ROW(),0)),"")</f>
        <v/>
      </c>
      <c r="AO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" s="69" t="str">
        <f>IFERROR(CLEAN(HLOOKUP(AP$1,'1.源数据-产品报告-消费降序'!AP:AP,ROW(),0)),"")</f>
        <v/>
      </c>
      <c r="AS20" s="69" t="str">
        <f>IFERROR(CLEAN(HLOOKUP(AS$1,'1.源数据-产品报告-消费降序'!AS:AS,ROW(),0)),"")</f>
        <v/>
      </c>
      <c r="AT20" s="69" t="str">
        <f>IFERROR(CLEAN(HLOOKUP(AT$1,'1.源数据-产品报告-消费降序'!AT:AT,ROW(),0)),"")</f>
        <v/>
      </c>
      <c r="AU20" s="69" t="str">
        <f>IFERROR(CLEAN(HLOOKUP(AU$1,'1.源数据-产品报告-消费降序'!AU:AU,ROW(),0)),"")</f>
        <v/>
      </c>
      <c r="AV20" s="69" t="str">
        <f>IFERROR(CLEAN(HLOOKUP(AV$1,'1.源数据-产品报告-消费降序'!AV:AV,ROW(),0)),"")</f>
        <v/>
      </c>
      <c r="AW20" s="69" t="str">
        <f>IFERROR(CLEAN(HLOOKUP(AW$1,'1.源数据-产品报告-消费降序'!AW:AW,ROW(),0)),"")</f>
        <v/>
      </c>
      <c r="AX20" s="69" t="str">
        <f>IFERROR(CLEAN(HLOOKUP(AX$1,'1.源数据-产品报告-消费降序'!AX:AX,ROW(),0)),"")</f>
        <v/>
      </c>
      <c r="AY20" s="69" t="str">
        <f>IFERROR(CLEAN(HLOOKUP(AY$1,'1.源数据-产品报告-消费降序'!AY:AY,ROW(),0)),"")</f>
        <v/>
      </c>
      <c r="AZ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" s="69" t="str">
        <f>IFERROR(CLEAN(HLOOKUP(BA$1,'1.源数据-产品报告-消费降序'!BA:BA,ROW(),0)),"")</f>
        <v/>
      </c>
      <c r="BD20" s="69" t="str">
        <f>IFERROR(CLEAN(HLOOKUP(BD$1,'1.源数据-产品报告-消费降序'!BD:BD,ROW(),0)),"")</f>
        <v/>
      </c>
      <c r="BE20" s="69" t="str">
        <f>IFERROR(CLEAN(HLOOKUP(BE$1,'1.源数据-产品报告-消费降序'!BE:BE,ROW(),0)),"")</f>
        <v/>
      </c>
      <c r="BF20" s="69" t="str">
        <f>IFERROR(CLEAN(HLOOKUP(BF$1,'1.源数据-产品报告-消费降序'!BF:BF,ROW(),0)),"")</f>
        <v/>
      </c>
      <c r="BG20" s="69" t="str">
        <f>IFERROR(CLEAN(HLOOKUP(BG$1,'1.源数据-产品报告-消费降序'!BG:BG,ROW(),0)),"")</f>
        <v/>
      </c>
      <c r="BH20" s="69" t="str">
        <f>IFERROR(CLEAN(HLOOKUP(BH$1,'1.源数据-产品报告-消费降序'!BH:BH,ROW(),0)),"")</f>
        <v/>
      </c>
      <c r="BI20" s="69" t="str">
        <f>IFERROR(CLEAN(HLOOKUP(BI$1,'1.源数据-产品报告-消费降序'!BI:BI,ROW(),0)),"")</f>
        <v/>
      </c>
      <c r="BJ20" s="69" t="str">
        <f>IFERROR(CLEAN(HLOOKUP(BJ$1,'1.源数据-产品报告-消费降序'!BJ:BJ,ROW(),0)),"")</f>
        <v/>
      </c>
      <c r="BK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" s="69" t="str">
        <f>IFERROR(CLEAN(HLOOKUP(BL$1,'1.源数据-产品报告-消费降序'!BL:BL,ROW(),0)),"")</f>
        <v/>
      </c>
      <c r="BO20" s="69" t="str">
        <f>IFERROR(CLEAN(HLOOKUP(BO$1,'1.源数据-产品报告-消费降序'!BO:BO,ROW(),0)),"")</f>
        <v/>
      </c>
      <c r="BP20" s="69" t="str">
        <f>IFERROR(CLEAN(HLOOKUP(BP$1,'1.源数据-产品报告-消费降序'!BP:BP,ROW(),0)),"")</f>
        <v/>
      </c>
      <c r="BQ20" s="69" t="str">
        <f>IFERROR(CLEAN(HLOOKUP(BQ$1,'1.源数据-产品报告-消费降序'!BQ:BQ,ROW(),0)),"")</f>
        <v/>
      </c>
      <c r="BR20" s="69" t="str">
        <f>IFERROR(CLEAN(HLOOKUP(BR$1,'1.源数据-产品报告-消费降序'!BR:BR,ROW(),0)),"")</f>
        <v/>
      </c>
      <c r="BS20" s="69" t="str">
        <f>IFERROR(CLEAN(HLOOKUP(BS$1,'1.源数据-产品报告-消费降序'!BS:BS,ROW(),0)),"")</f>
        <v/>
      </c>
      <c r="BT20" s="69" t="str">
        <f>IFERROR(CLEAN(HLOOKUP(BT$1,'1.源数据-产品报告-消费降序'!BT:BT,ROW(),0)),"")</f>
        <v/>
      </c>
      <c r="BU20" s="69" t="str">
        <f>IFERROR(CLEAN(HLOOKUP(BU$1,'1.源数据-产品报告-消费降序'!BU:BU,ROW(),0)),"")</f>
        <v/>
      </c>
      <c r="BV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" s="69" t="str">
        <f>IFERROR(CLEAN(HLOOKUP(BW$1,'1.源数据-产品报告-消费降序'!BW:BW,ROW(),0)),"")</f>
        <v/>
      </c>
    </row>
    <row r="21" spans="1:75">
      <c r="A21" s="69" t="str">
        <f>IFERROR(CLEAN(HLOOKUP(A$1,'1.源数据-产品报告-消费降序'!A:A,ROW(),0)),"")</f>
        <v/>
      </c>
      <c r="B21" s="69" t="str">
        <f>IFERROR(CLEAN(HLOOKUP(B$1,'1.源数据-产品报告-消费降序'!B:B,ROW(),0)),"")</f>
        <v/>
      </c>
      <c r="C21" s="69" t="str">
        <f>IFERROR(CLEAN(HLOOKUP(C$1,'1.源数据-产品报告-消费降序'!C:C,ROW(),0)),"")</f>
        <v/>
      </c>
      <c r="D21" s="69" t="str">
        <f>IFERROR(CLEAN(HLOOKUP(D$1,'1.源数据-产品报告-消费降序'!D:D,ROW(),0)),"")</f>
        <v/>
      </c>
      <c r="E21" s="69" t="str">
        <f>IFERROR(CLEAN(HLOOKUP(E$1,'1.源数据-产品报告-消费降序'!E:E,ROW(),0)),"")</f>
        <v/>
      </c>
      <c r="F21" s="69" t="str">
        <f>IFERROR(CLEAN(HLOOKUP(F$1,'1.源数据-产品报告-消费降序'!F:F,ROW(),0)),"")</f>
        <v/>
      </c>
      <c r="G21" s="70">
        <f>IFERROR((HLOOKUP(G$1,'1.源数据-产品报告-消费降序'!G:G,ROW(),0)),"")</f>
        <v>0</v>
      </c>
      <c r="H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" s="69" t="str">
        <f>IFERROR(CLEAN(HLOOKUP(I$1,'1.源数据-产品报告-消费降序'!I:I,ROW(),0)),"")</f>
        <v/>
      </c>
      <c r="J21" s="68" t="s">
        <v>34</v>
      </c>
      <c r="L21" s="69" t="str">
        <f>IFERROR(CLEAN(HLOOKUP(L$1,'1.源数据-产品报告-消费降序'!L:L,ROW(),0)),"")</f>
        <v/>
      </c>
      <c r="M21" s="69" t="str">
        <f>IFERROR(CLEAN(HLOOKUP(M$1,'1.源数据-产品报告-消费降序'!M:M,ROW(),0)),"")</f>
        <v/>
      </c>
      <c r="N21" s="69" t="str">
        <f>IFERROR(CLEAN(HLOOKUP(N$1,'1.源数据-产品报告-消费降序'!N:N,ROW(),0)),"")</f>
        <v/>
      </c>
      <c r="O21" s="69" t="str">
        <f>IFERROR(CLEAN(HLOOKUP(O$1,'1.源数据-产品报告-消费降序'!O:O,ROW(),0)),"")</f>
        <v/>
      </c>
      <c r="P21" s="69" t="str">
        <f>IFERROR(CLEAN(HLOOKUP(P$1,'1.源数据-产品报告-消费降序'!P:P,ROW(),0)),"")</f>
        <v/>
      </c>
      <c r="Q21" s="69" t="str">
        <f>IFERROR(CLEAN(HLOOKUP(Q$1,'1.源数据-产品报告-消费降序'!Q:Q,ROW(),0)),"")</f>
        <v/>
      </c>
      <c r="R21" s="69" t="str">
        <f>IFERROR(CLEAN(HLOOKUP(R$1,'1.源数据-产品报告-消费降序'!R:R,ROW(),0)),"")</f>
        <v/>
      </c>
      <c r="S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" s="69" t="str">
        <f>IFERROR(CLEAN(HLOOKUP(T$1,'1.源数据-产品报告-消费降序'!T:T,ROW(),0)),"")</f>
        <v/>
      </c>
      <c r="W21" s="69" t="str">
        <f>IFERROR(CLEAN(HLOOKUP(W$1,'1.源数据-产品报告-消费降序'!W:W,ROW(),0)),"")</f>
        <v/>
      </c>
      <c r="X21" s="69" t="str">
        <f>IFERROR(CLEAN(HLOOKUP(X$1,'1.源数据-产品报告-消费降序'!X:X,ROW(),0)),"")</f>
        <v/>
      </c>
      <c r="Y21" s="69" t="str">
        <f>IFERROR(CLEAN(HLOOKUP(Y$1,'1.源数据-产品报告-消费降序'!Y:Y,ROW(),0)),"")</f>
        <v/>
      </c>
      <c r="Z21" s="69" t="str">
        <f>IFERROR(CLEAN(HLOOKUP(Z$1,'1.源数据-产品报告-消费降序'!Z:Z,ROW(),0)),"")</f>
        <v/>
      </c>
      <c r="AA21" s="69" t="str">
        <f>IFERROR(CLEAN(HLOOKUP(AA$1,'1.源数据-产品报告-消费降序'!AA:AA,ROW(),0)),"")</f>
        <v/>
      </c>
      <c r="AB21" s="69" t="str">
        <f>IFERROR(CLEAN(HLOOKUP(AB$1,'1.源数据-产品报告-消费降序'!AB:AB,ROW(),0)),"")</f>
        <v/>
      </c>
      <c r="AC21" s="69" t="str">
        <f>IFERROR(CLEAN(HLOOKUP(AC$1,'1.源数据-产品报告-消费降序'!AC:AC,ROW(),0)),"")</f>
        <v/>
      </c>
      <c r="AD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" s="69" t="str">
        <f>IFERROR(CLEAN(HLOOKUP(AE$1,'1.源数据-产品报告-消费降序'!AE:AE,ROW(),0)),"")</f>
        <v/>
      </c>
      <c r="AH21" s="69" t="str">
        <f>IFERROR(CLEAN(HLOOKUP(AH$1,'1.源数据-产品报告-消费降序'!AH:AH,ROW(),0)),"")</f>
        <v/>
      </c>
      <c r="AI21" s="69" t="str">
        <f>IFERROR(CLEAN(HLOOKUP(AI$1,'1.源数据-产品报告-消费降序'!AI:AI,ROW(),0)),"")</f>
        <v/>
      </c>
      <c r="AJ21" s="69" t="str">
        <f>IFERROR(CLEAN(HLOOKUP(AJ$1,'1.源数据-产品报告-消费降序'!AJ:AJ,ROW(),0)),"")</f>
        <v/>
      </c>
      <c r="AK21" s="69" t="str">
        <f>IFERROR(CLEAN(HLOOKUP(AK$1,'1.源数据-产品报告-消费降序'!AK:AK,ROW(),0)),"")</f>
        <v/>
      </c>
      <c r="AL21" s="69" t="str">
        <f>IFERROR(CLEAN(HLOOKUP(AL$1,'1.源数据-产品报告-消费降序'!AL:AL,ROW(),0)),"")</f>
        <v/>
      </c>
      <c r="AM21" s="69" t="str">
        <f>IFERROR(CLEAN(HLOOKUP(AM$1,'1.源数据-产品报告-消费降序'!AM:AM,ROW(),0)),"")</f>
        <v/>
      </c>
      <c r="AN21" s="69" t="str">
        <f>IFERROR(CLEAN(HLOOKUP(AN$1,'1.源数据-产品报告-消费降序'!AN:AN,ROW(),0)),"")</f>
        <v/>
      </c>
      <c r="AO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" s="69" t="str">
        <f>IFERROR(CLEAN(HLOOKUP(AP$1,'1.源数据-产品报告-消费降序'!AP:AP,ROW(),0)),"")</f>
        <v/>
      </c>
      <c r="AS21" s="69" t="str">
        <f>IFERROR(CLEAN(HLOOKUP(AS$1,'1.源数据-产品报告-消费降序'!AS:AS,ROW(),0)),"")</f>
        <v/>
      </c>
      <c r="AT21" s="69" t="str">
        <f>IFERROR(CLEAN(HLOOKUP(AT$1,'1.源数据-产品报告-消费降序'!AT:AT,ROW(),0)),"")</f>
        <v/>
      </c>
      <c r="AU21" s="69" t="str">
        <f>IFERROR(CLEAN(HLOOKUP(AU$1,'1.源数据-产品报告-消费降序'!AU:AU,ROW(),0)),"")</f>
        <v/>
      </c>
      <c r="AV21" s="69" t="str">
        <f>IFERROR(CLEAN(HLOOKUP(AV$1,'1.源数据-产品报告-消费降序'!AV:AV,ROW(),0)),"")</f>
        <v/>
      </c>
      <c r="AW21" s="69" t="str">
        <f>IFERROR(CLEAN(HLOOKUP(AW$1,'1.源数据-产品报告-消费降序'!AW:AW,ROW(),0)),"")</f>
        <v/>
      </c>
      <c r="AX21" s="69" t="str">
        <f>IFERROR(CLEAN(HLOOKUP(AX$1,'1.源数据-产品报告-消费降序'!AX:AX,ROW(),0)),"")</f>
        <v/>
      </c>
      <c r="AY21" s="69" t="str">
        <f>IFERROR(CLEAN(HLOOKUP(AY$1,'1.源数据-产品报告-消费降序'!AY:AY,ROW(),0)),"")</f>
        <v/>
      </c>
      <c r="AZ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" s="69" t="str">
        <f>IFERROR(CLEAN(HLOOKUP(BA$1,'1.源数据-产品报告-消费降序'!BA:BA,ROW(),0)),"")</f>
        <v/>
      </c>
      <c r="BD21" s="69" t="str">
        <f>IFERROR(CLEAN(HLOOKUP(BD$1,'1.源数据-产品报告-消费降序'!BD:BD,ROW(),0)),"")</f>
        <v/>
      </c>
      <c r="BE21" s="69" t="str">
        <f>IFERROR(CLEAN(HLOOKUP(BE$1,'1.源数据-产品报告-消费降序'!BE:BE,ROW(),0)),"")</f>
        <v/>
      </c>
      <c r="BF21" s="69" t="str">
        <f>IFERROR(CLEAN(HLOOKUP(BF$1,'1.源数据-产品报告-消费降序'!BF:BF,ROW(),0)),"")</f>
        <v/>
      </c>
      <c r="BG21" s="69" t="str">
        <f>IFERROR(CLEAN(HLOOKUP(BG$1,'1.源数据-产品报告-消费降序'!BG:BG,ROW(),0)),"")</f>
        <v/>
      </c>
      <c r="BH21" s="69" t="str">
        <f>IFERROR(CLEAN(HLOOKUP(BH$1,'1.源数据-产品报告-消费降序'!BH:BH,ROW(),0)),"")</f>
        <v/>
      </c>
      <c r="BI21" s="69" t="str">
        <f>IFERROR(CLEAN(HLOOKUP(BI$1,'1.源数据-产品报告-消费降序'!BI:BI,ROW(),0)),"")</f>
        <v/>
      </c>
      <c r="BJ21" s="69" t="str">
        <f>IFERROR(CLEAN(HLOOKUP(BJ$1,'1.源数据-产品报告-消费降序'!BJ:BJ,ROW(),0)),"")</f>
        <v/>
      </c>
      <c r="BK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" s="69" t="str">
        <f>IFERROR(CLEAN(HLOOKUP(BL$1,'1.源数据-产品报告-消费降序'!BL:BL,ROW(),0)),"")</f>
        <v/>
      </c>
      <c r="BO21" s="69" t="str">
        <f>IFERROR(CLEAN(HLOOKUP(BO$1,'1.源数据-产品报告-消费降序'!BO:BO,ROW(),0)),"")</f>
        <v/>
      </c>
      <c r="BP21" s="69" t="str">
        <f>IFERROR(CLEAN(HLOOKUP(BP$1,'1.源数据-产品报告-消费降序'!BP:BP,ROW(),0)),"")</f>
        <v/>
      </c>
      <c r="BQ21" s="69" t="str">
        <f>IFERROR(CLEAN(HLOOKUP(BQ$1,'1.源数据-产品报告-消费降序'!BQ:BQ,ROW(),0)),"")</f>
        <v/>
      </c>
      <c r="BR21" s="69" t="str">
        <f>IFERROR(CLEAN(HLOOKUP(BR$1,'1.源数据-产品报告-消费降序'!BR:BR,ROW(),0)),"")</f>
        <v/>
      </c>
      <c r="BS21" s="69" t="str">
        <f>IFERROR(CLEAN(HLOOKUP(BS$1,'1.源数据-产品报告-消费降序'!BS:BS,ROW(),0)),"")</f>
        <v/>
      </c>
      <c r="BT21" s="69" t="str">
        <f>IFERROR(CLEAN(HLOOKUP(BT$1,'1.源数据-产品报告-消费降序'!BT:BT,ROW(),0)),"")</f>
        <v/>
      </c>
      <c r="BU21" s="69" t="str">
        <f>IFERROR(CLEAN(HLOOKUP(BU$1,'1.源数据-产品报告-消费降序'!BU:BU,ROW(),0)),"")</f>
        <v/>
      </c>
      <c r="BV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" s="69" t="str">
        <f>IFERROR(CLEAN(HLOOKUP(BW$1,'1.源数据-产品报告-消费降序'!BW:BW,ROW(),0)),"")</f>
        <v/>
      </c>
    </row>
    <row r="22" spans="1:75">
      <c r="A22" s="69" t="str">
        <f>IFERROR(CLEAN(HLOOKUP(A$1,'1.源数据-产品报告-消费降序'!A:A,ROW(),0)),"")</f>
        <v/>
      </c>
      <c r="B22" s="69" t="str">
        <f>IFERROR(CLEAN(HLOOKUP(B$1,'1.源数据-产品报告-消费降序'!B:B,ROW(),0)),"")</f>
        <v/>
      </c>
      <c r="C22" s="69" t="str">
        <f>IFERROR(CLEAN(HLOOKUP(C$1,'1.源数据-产品报告-消费降序'!C:C,ROW(),0)),"")</f>
        <v/>
      </c>
      <c r="D22" s="69" t="str">
        <f>IFERROR(CLEAN(HLOOKUP(D$1,'1.源数据-产品报告-消费降序'!D:D,ROW(),0)),"")</f>
        <v/>
      </c>
      <c r="E22" s="69" t="str">
        <f>IFERROR(CLEAN(HLOOKUP(E$1,'1.源数据-产品报告-消费降序'!E:E,ROW(),0)),"")</f>
        <v/>
      </c>
      <c r="F22" s="69" t="str">
        <f>IFERROR(CLEAN(HLOOKUP(F$1,'1.源数据-产品报告-消费降序'!F:F,ROW(),0)),"")</f>
        <v/>
      </c>
      <c r="G22" s="70">
        <f>IFERROR((HLOOKUP(G$1,'1.源数据-产品报告-消费降序'!G:G,ROW(),0)),"")</f>
        <v>0</v>
      </c>
      <c r="H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" s="69" t="str">
        <f>IFERROR(CLEAN(HLOOKUP(I$1,'1.源数据-产品报告-消费降序'!I:I,ROW(),0)),"")</f>
        <v/>
      </c>
      <c r="J22" s="68" t="s">
        <v>35</v>
      </c>
      <c r="L22" s="69" t="str">
        <f>IFERROR(CLEAN(HLOOKUP(L$1,'1.源数据-产品报告-消费降序'!L:L,ROW(),0)),"")</f>
        <v/>
      </c>
      <c r="M22" s="69" t="str">
        <f>IFERROR(CLEAN(HLOOKUP(M$1,'1.源数据-产品报告-消费降序'!M:M,ROW(),0)),"")</f>
        <v/>
      </c>
      <c r="N22" s="69" t="str">
        <f>IFERROR(CLEAN(HLOOKUP(N$1,'1.源数据-产品报告-消费降序'!N:N,ROW(),0)),"")</f>
        <v/>
      </c>
      <c r="O22" s="69" t="str">
        <f>IFERROR(CLEAN(HLOOKUP(O$1,'1.源数据-产品报告-消费降序'!O:O,ROW(),0)),"")</f>
        <v/>
      </c>
      <c r="P22" s="69" t="str">
        <f>IFERROR(CLEAN(HLOOKUP(P$1,'1.源数据-产品报告-消费降序'!P:P,ROW(),0)),"")</f>
        <v/>
      </c>
      <c r="Q22" s="69" t="str">
        <f>IFERROR(CLEAN(HLOOKUP(Q$1,'1.源数据-产品报告-消费降序'!Q:Q,ROW(),0)),"")</f>
        <v/>
      </c>
      <c r="R22" s="69" t="str">
        <f>IFERROR(CLEAN(HLOOKUP(R$1,'1.源数据-产品报告-消费降序'!R:R,ROW(),0)),"")</f>
        <v/>
      </c>
      <c r="S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" s="69" t="str">
        <f>IFERROR(CLEAN(HLOOKUP(T$1,'1.源数据-产品报告-消费降序'!T:T,ROW(),0)),"")</f>
        <v/>
      </c>
      <c r="W22" s="69" t="str">
        <f>IFERROR(CLEAN(HLOOKUP(W$1,'1.源数据-产品报告-消费降序'!W:W,ROW(),0)),"")</f>
        <v/>
      </c>
      <c r="X22" s="69" t="str">
        <f>IFERROR(CLEAN(HLOOKUP(X$1,'1.源数据-产品报告-消费降序'!X:X,ROW(),0)),"")</f>
        <v/>
      </c>
      <c r="Y22" s="69" t="str">
        <f>IFERROR(CLEAN(HLOOKUP(Y$1,'1.源数据-产品报告-消费降序'!Y:Y,ROW(),0)),"")</f>
        <v/>
      </c>
      <c r="Z22" s="69" t="str">
        <f>IFERROR(CLEAN(HLOOKUP(Z$1,'1.源数据-产品报告-消费降序'!Z:Z,ROW(),0)),"")</f>
        <v/>
      </c>
      <c r="AA22" s="69" t="str">
        <f>IFERROR(CLEAN(HLOOKUP(AA$1,'1.源数据-产品报告-消费降序'!AA:AA,ROW(),0)),"")</f>
        <v/>
      </c>
      <c r="AB22" s="69" t="str">
        <f>IFERROR(CLEAN(HLOOKUP(AB$1,'1.源数据-产品报告-消费降序'!AB:AB,ROW(),0)),"")</f>
        <v/>
      </c>
      <c r="AC22" s="69" t="str">
        <f>IFERROR(CLEAN(HLOOKUP(AC$1,'1.源数据-产品报告-消费降序'!AC:AC,ROW(),0)),"")</f>
        <v/>
      </c>
      <c r="AD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" s="69" t="str">
        <f>IFERROR(CLEAN(HLOOKUP(AE$1,'1.源数据-产品报告-消费降序'!AE:AE,ROW(),0)),"")</f>
        <v/>
      </c>
      <c r="AH22" s="69" t="str">
        <f>IFERROR(CLEAN(HLOOKUP(AH$1,'1.源数据-产品报告-消费降序'!AH:AH,ROW(),0)),"")</f>
        <v/>
      </c>
      <c r="AI22" s="69" t="str">
        <f>IFERROR(CLEAN(HLOOKUP(AI$1,'1.源数据-产品报告-消费降序'!AI:AI,ROW(),0)),"")</f>
        <v/>
      </c>
      <c r="AJ22" s="69" t="str">
        <f>IFERROR(CLEAN(HLOOKUP(AJ$1,'1.源数据-产品报告-消费降序'!AJ:AJ,ROW(),0)),"")</f>
        <v/>
      </c>
      <c r="AK22" s="69" t="str">
        <f>IFERROR(CLEAN(HLOOKUP(AK$1,'1.源数据-产品报告-消费降序'!AK:AK,ROW(),0)),"")</f>
        <v/>
      </c>
      <c r="AL22" s="69" t="str">
        <f>IFERROR(CLEAN(HLOOKUP(AL$1,'1.源数据-产品报告-消费降序'!AL:AL,ROW(),0)),"")</f>
        <v/>
      </c>
      <c r="AM22" s="69" t="str">
        <f>IFERROR(CLEAN(HLOOKUP(AM$1,'1.源数据-产品报告-消费降序'!AM:AM,ROW(),0)),"")</f>
        <v/>
      </c>
      <c r="AN22" s="69" t="str">
        <f>IFERROR(CLEAN(HLOOKUP(AN$1,'1.源数据-产品报告-消费降序'!AN:AN,ROW(),0)),"")</f>
        <v/>
      </c>
      <c r="AO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" s="69" t="str">
        <f>IFERROR(CLEAN(HLOOKUP(AP$1,'1.源数据-产品报告-消费降序'!AP:AP,ROW(),0)),"")</f>
        <v/>
      </c>
      <c r="AS22" s="69" t="str">
        <f>IFERROR(CLEAN(HLOOKUP(AS$1,'1.源数据-产品报告-消费降序'!AS:AS,ROW(),0)),"")</f>
        <v/>
      </c>
      <c r="AT22" s="69" t="str">
        <f>IFERROR(CLEAN(HLOOKUP(AT$1,'1.源数据-产品报告-消费降序'!AT:AT,ROW(),0)),"")</f>
        <v/>
      </c>
      <c r="AU22" s="69" t="str">
        <f>IFERROR(CLEAN(HLOOKUP(AU$1,'1.源数据-产品报告-消费降序'!AU:AU,ROW(),0)),"")</f>
        <v/>
      </c>
      <c r="AV22" s="69" t="str">
        <f>IFERROR(CLEAN(HLOOKUP(AV$1,'1.源数据-产品报告-消费降序'!AV:AV,ROW(),0)),"")</f>
        <v/>
      </c>
      <c r="AW22" s="69" t="str">
        <f>IFERROR(CLEAN(HLOOKUP(AW$1,'1.源数据-产品报告-消费降序'!AW:AW,ROW(),0)),"")</f>
        <v/>
      </c>
      <c r="AX22" s="69" t="str">
        <f>IFERROR(CLEAN(HLOOKUP(AX$1,'1.源数据-产品报告-消费降序'!AX:AX,ROW(),0)),"")</f>
        <v/>
      </c>
      <c r="AY22" s="69" t="str">
        <f>IFERROR(CLEAN(HLOOKUP(AY$1,'1.源数据-产品报告-消费降序'!AY:AY,ROW(),0)),"")</f>
        <v/>
      </c>
      <c r="AZ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" s="69" t="str">
        <f>IFERROR(CLEAN(HLOOKUP(BA$1,'1.源数据-产品报告-消费降序'!BA:BA,ROW(),0)),"")</f>
        <v/>
      </c>
      <c r="BD22" s="69" t="str">
        <f>IFERROR(CLEAN(HLOOKUP(BD$1,'1.源数据-产品报告-消费降序'!BD:BD,ROW(),0)),"")</f>
        <v/>
      </c>
      <c r="BE22" s="69" t="str">
        <f>IFERROR(CLEAN(HLOOKUP(BE$1,'1.源数据-产品报告-消费降序'!BE:BE,ROW(),0)),"")</f>
        <v/>
      </c>
      <c r="BF22" s="69" t="str">
        <f>IFERROR(CLEAN(HLOOKUP(BF$1,'1.源数据-产品报告-消费降序'!BF:BF,ROW(),0)),"")</f>
        <v/>
      </c>
      <c r="BG22" s="69" t="str">
        <f>IFERROR(CLEAN(HLOOKUP(BG$1,'1.源数据-产品报告-消费降序'!BG:BG,ROW(),0)),"")</f>
        <v/>
      </c>
      <c r="BH22" s="69" t="str">
        <f>IFERROR(CLEAN(HLOOKUP(BH$1,'1.源数据-产品报告-消费降序'!BH:BH,ROW(),0)),"")</f>
        <v/>
      </c>
      <c r="BI22" s="69" t="str">
        <f>IFERROR(CLEAN(HLOOKUP(BI$1,'1.源数据-产品报告-消费降序'!BI:BI,ROW(),0)),"")</f>
        <v/>
      </c>
      <c r="BJ22" s="69" t="str">
        <f>IFERROR(CLEAN(HLOOKUP(BJ$1,'1.源数据-产品报告-消费降序'!BJ:BJ,ROW(),0)),"")</f>
        <v/>
      </c>
      <c r="BK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" s="69" t="str">
        <f>IFERROR(CLEAN(HLOOKUP(BL$1,'1.源数据-产品报告-消费降序'!BL:BL,ROW(),0)),"")</f>
        <v/>
      </c>
      <c r="BO22" s="69" t="str">
        <f>IFERROR(CLEAN(HLOOKUP(BO$1,'1.源数据-产品报告-消费降序'!BO:BO,ROW(),0)),"")</f>
        <v/>
      </c>
      <c r="BP22" s="69" t="str">
        <f>IFERROR(CLEAN(HLOOKUP(BP$1,'1.源数据-产品报告-消费降序'!BP:BP,ROW(),0)),"")</f>
        <v/>
      </c>
      <c r="BQ22" s="69" t="str">
        <f>IFERROR(CLEAN(HLOOKUP(BQ$1,'1.源数据-产品报告-消费降序'!BQ:BQ,ROW(),0)),"")</f>
        <v/>
      </c>
      <c r="BR22" s="69" t="str">
        <f>IFERROR(CLEAN(HLOOKUP(BR$1,'1.源数据-产品报告-消费降序'!BR:BR,ROW(),0)),"")</f>
        <v/>
      </c>
      <c r="BS22" s="69" t="str">
        <f>IFERROR(CLEAN(HLOOKUP(BS$1,'1.源数据-产品报告-消费降序'!BS:BS,ROW(),0)),"")</f>
        <v/>
      </c>
      <c r="BT22" s="69" t="str">
        <f>IFERROR(CLEAN(HLOOKUP(BT$1,'1.源数据-产品报告-消费降序'!BT:BT,ROW(),0)),"")</f>
        <v/>
      </c>
      <c r="BU22" s="69" t="str">
        <f>IFERROR(CLEAN(HLOOKUP(BU$1,'1.源数据-产品报告-消费降序'!BU:BU,ROW(),0)),"")</f>
        <v/>
      </c>
      <c r="BV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" s="69" t="str">
        <f>IFERROR(CLEAN(HLOOKUP(BW$1,'1.源数据-产品报告-消费降序'!BW:BW,ROW(),0)),"")</f>
        <v/>
      </c>
    </row>
    <row r="23" spans="1:75">
      <c r="A23" s="69" t="str">
        <f>IFERROR(CLEAN(HLOOKUP(A$1,'1.源数据-产品报告-消费降序'!A:A,ROW(),0)),"")</f>
        <v/>
      </c>
      <c r="B23" s="69" t="str">
        <f>IFERROR(CLEAN(HLOOKUP(B$1,'1.源数据-产品报告-消费降序'!B:B,ROW(),0)),"")</f>
        <v/>
      </c>
      <c r="C23" s="69" t="str">
        <f>IFERROR(CLEAN(HLOOKUP(C$1,'1.源数据-产品报告-消费降序'!C:C,ROW(),0)),"")</f>
        <v/>
      </c>
      <c r="D23" s="69" t="str">
        <f>IFERROR(CLEAN(HLOOKUP(D$1,'1.源数据-产品报告-消费降序'!D:D,ROW(),0)),"")</f>
        <v/>
      </c>
      <c r="E23" s="69" t="str">
        <f>IFERROR(CLEAN(HLOOKUP(E$1,'1.源数据-产品报告-消费降序'!E:E,ROW(),0)),"")</f>
        <v/>
      </c>
      <c r="F23" s="69" t="str">
        <f>IFERROR(CLEAN(HLOOKUP(F$1,'1.源数据-产品报告-消费降序'!F:F,ROW(),0)),"")</f>
        <v/>
      </c>
      <c r="G23" s="70">
        <f>IFERROR((HLOOKUP(G$1,'1.源数据-产品报告-消费降序'!G:G,ROW(),0)),"")</f>
        <v>0</v>
      </c>
      <c r="H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" s="69" t="str">
        <f>IFERROR(CLEAN(HLOOKUP(I$1,'1.源数据-产品报告-消费降序'!I:I,ROW(),0)),"")</f>
        <v/>
      </c>
      <c r="J23" s="68" t="s">
        <v>36</v>
      </c>
      <c r="L23" s="69" t="str">
        <f>IFERROR(CLEAN(HLOOKUP(L$1,'1.源数据-产品报告-消费降序'!L:L,ROW(),0)),"")</f>
        <v/>
      </c>
      <c r="M23" s="69" t="str">
        <f>IFERROR(CLEAN(HLOOKUP(M$1,'1.源数据-产品报告-消费降序'!M:M,ROW(),0)),"")</f>
        <v/>
      </c>
      <c r="N23" s="69" t="str">
        <f>IFERROR(CLEAN(HLOOKUP(N$1,'1.源数据-产品报告-消费降序'!N:N,ROW(),0)),"")</f>
        <v/>
      </c>
      <c r="O23" s="69" t="str">
        <f>IFERROR(CLEAN(HLOOKUP(O$1,'1.源数据-产品报告-消费降序'!O:O,ROW(),0)),"")</f>
        <v/>
      </c>
      <c r="P23" s="69" t="str">
        <f>IFERROR(CLEAN(HLOOKUP(P$1,'1.源数据-产品报告-消费降序'!P:P,ROW(),0)),"")</f>
        <v/>
      </c>
      <c r="Q23" s="69" t="str">
        <f>IFERROR(CLEAN(HLOOKUP(Q$1,'1.源数据-产品报告-消费降序'!Q:Q,ROW(),0)),"")</f>
        <v/>
      </c>
      <c r="R23" s="69" t="str">
        <f>IFERROR(CLEAN(HLOOKUP(R$1,'1.源数据-产品报告-消费降序'!R:R,ROW(),0)),"")</f>
        <v/>
      </c>
      <c r="S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" s="69" t="str">
        <f>IFERROR(CLEAN(HLOOKUP(T$1,'1.源数据-产品报告-消费降序'!T:T,ROW(),0)),"")</f>
        <v/>
      </c>
      <c r="W23" s="69" t="str">
        <f>IFERROR(CLEAN(HLOOKUP(W$1,'1.源数据-产品报告-消费降序'!W:W,ROW(),0)),"")</f>
        <v/>
      </c>
      <c r="X23" s="69" t="str">
        <f>IFERROR(CLEAN(HLOOKUP(X$1,'1.源数据-产品报告-消费降序'!X:X,ROW(),0)),"")</f>
        <v/>
      </c>
      <c r="Y23" s="69" t="str">
        <f>IFERROR(CLEAN(HLOOKUP(Y$1,'1.源数据-产品报告-消费降序'!Y:Y,ROW(),0)),"")</f>
        <v/>
      </c>
      <c r="Z23" s="69" t="str">
        <f>IFERROR(CLEAN(HLOOKUP(Z$1,'1.源数据-产品报告-消费降序'!Z:Z,ROW(),0)),"")</f>
        <v/>
      </c>
      <c r="AA23" s="69" t="str">
        <f>IFERROR(CLEAN(HLOOKUP(AA$1,'1.源数据-产品报告-消费降序'!AA:AA,ROW(),0)),"")</f>
        <v/>
      </c>
      <c r="AB23" s="69" t="str">
        <f>IFERROR(CLEAN(HLOOKUP(AB$1,'1.源数据-产品报告-消费降序'!AB:AB,ROW(),0)),"")</f>
        <v/>
      </c>
      <c r="AC23" s="69" t="str">
        <f>IFERROR(CLEAN(HLOOKUP(AC$1,'1.源数据-产品报告-消费降序'!AC:AC,ROW(),0)),"")</f>
        <v/>
      </c>
      <c r="AD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" s="69" t="str">
        <f>IFERROR(CLEAN(HLOOKUP(AE$1,'1.源数据-产品报告-消费降序'!AE:AE,ROW(),0)),"")</f>
        <v/>
      </c>
      <c r="AH23" s="69" t="str">
        <f>IFERROR(CLEAN(HLOOKUP(AH$1,'1.源数据-产品报告-消费降序'!AH:AH,ROW(),0)),"")</f>
        <v/>
      </c>
      <c r="AI23" s="69" t="str">
        <f>IFERROR(CLEAN(HLOOKUP(AI$1,'1.源数据-产品报告-消费降序'!AI:AI,ROW(),0)),"")</f>
        <v/>
      </c>
      <c r="AJ23" s="69" t="str">
        <f>IFERROR(CLEAN(HLOOKUP(AJ$1,'1.源数据-产品报告-消费降序'!AJ:AJ,ROW(),0)),"")</f>
        <v/>
      </c>
      <c r="AK23" s="69" t="str">
        <f>IFERROR(CLEAN(HLOOKUP(AK$1,'1.源数据-产品报告-消费降序'!AK:AK,ROW(),0)),"")</f>
        <v/>
      </c>
      <c r="AL23" s="69" t="str">
        <f>IFERROR(CLEAN(HLOOKUP(AL$1,'1.源数据-产品报告-消费降序'!AL:AL,ROW(),0)),"")</f>
        <v/>
      </c>
      <c r="AM23" s="69" t="str">
        <f>IFERROR(CLEAN(HLOOKUP(AM$1,'1.源数据-产品报告-消费降序'!AM:AM,ROW(),0)),"")</f>
        <v/>
      </c>
      <c r="AN23" s="69" t="str">
        <f>IFERROR(CLEAN(HLOOKUP(AN$1,'1.源数据-产品报告-消费降序'!AN:AN,ROW(),0)),"")</f>
        <v/>
      </c>
      <c r="AO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" s="69" t="str">
        <f>IFERROR(CLEAN(HLOOKUP(AP$1,'1.源数据-产品报告-消费降序'!AP:AP,ROW(),0)),"")</f>
        <v/>
      </c>
      <c r="AS23" s="69" t="str">
        <f>IFERROR(CLEAN(HLOOKUP(AS$1,'1.源数据-产品报告-消费降序'!AS:AS,ROW(),0)),"")</f>
        <v/>
      </c>
      <c r="AT23" s="69" t="str">
        <f>IFERROR(CLEAN(HLOOKUP(AT$1,'1.源数据-产品报告-消费降序'!AT:AT,ROW(),0)),"")</f>
        <v/>
      </c>
      <c r="AU23" s="69" t="str">
        <f>IFERROR(CLEAN(HLOOKUP(AU$1,'1.源数据-产品报告-消费降序'!AU:AU,ROW(),0)),"")</f>
        <v/>
      </c>
      <c r="AV23" s="69" t="str">
        <f>IFERROR(CLEAN(HLOOKUP(AV$1,'1.源数据-产品报告-消费降序'!AV:AV,ROW(),0)),"")</f>
        <v/>
      </c>
      <c r="AW23" s="69" t="str">
        <f>IFERROR(CLEAN(HLOOKUP(AW$1,'1.源数据-产品报告-消费降序'!AW:AW,ROW(),0)),"")</f>
        <v/>
      </c>
      <c r="AX23" s="69" t="str">
        <f>IFERROR(CLEAN(HLOOKUP(AX$1,'1.源数据-产品报告-消费降序'!AX:AX,ROW(),0)),"")</f>
        <v/>
      </c>
      <c r="AY23" s="69" t="str">
        <f>IFERROR(CLEAN(HLOOKUP(AY$1,'1.源数据-产品报告-消费降序'!AY:AY,ROW(),0)),"")</f>
        <v/>
      </c>
      <c r="AZ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" s="69" t="str">
        <f>IFERROR(CLEAN(HLOOKUP(BA$1,'1.源数据-产品报告-消费降序'!BA:BA,ROW(),0)),"")</f>
        <v/>
      </c>
      <c r="BD23" s="69" t="str">
        <f>IFERROR(CLEAN(HLOOKUP(BD$1,'1.源数据-产品报告-消费降序'!BD:BD,ROW(),0)),"")</f>
        <v/>
      </c>
      <c r="BE23" s="69" t="str">
        <f>IFERROR(CLEAN(HLOOKUP(BE$1,'1.源数据-产品报告-消费降序'!BE:BE,ROW(),0)),"")</f>
        <v/>
      </c>
      <c r="BF23" s="69" t="str">
        <f>IFERROR(CLEAN(HLOOKUP(BF$1,'1.源数据-产品报告-消费降序'!BF:BF,ROW(),0)),"")</f>
        <v/>
      </c>
      <c r="BG23" s="69" t="str">
        <f>IFERROR(CLEAN(HLOOKUP(BG$1,'1.源数据-产品报告-消费降序'!BG:BG,ROW(),0)),"")</f>
        <v/>
      </c>
      <c r="BH23" s="69" t="str">
        <f>IFERROR(CLEAN(HLOOKUP(BH$1,'1.源数据-产品报告-消费降序'!BH:BH,ROW(),0)),"")</f>
        <v/>
      </c>
      <c r="BI23" s="69" t="str">
        <f>IFERROR(CLEAN(HLOOKUP(BI$1,'1.源数据-产品报告-消费降序'!BI:BI,ROW(),0)),"")</f>
        <v/>
      </c>
      <c r="BJ23" s="69" t="str">
        <f>IFERROR(CLEAN(HLOOKUP(BJ$1,'1.源数据-产品报告-消费降序'!BJ:BJ,ROW(),0)),"")</f>
        <v/>
      </c>
      <c r="BK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" s="69" t="str">
        <f>IFERROR(CLEAN(HLOOKUP(BL$1,'1.源数据-产品报告-消费降序'!BL:BL,ROW(),0)),"")</f>
        <v/>
      </c>
      <c r="BO23" s="69" t="str">
        <f>IFERROR(CLEAN(HLOOKUP(BO$1,'1.源数据-产品报告-消费降序'!BO:BO,ROW(),0)),"")</f>
        <v/>
      </c>
      <c r="BP23" s="69" t="str">
        <f>IFERROR(CLEAN(HLOOKUP(BP$1,'1.源数据-产品报告-消费降序'!BP:BP,ROW(),0)),"")</f>
        <v/>
      </c>
      <c r="BQ23" s="69" t="str">
        <f>IFERROR(CLEAN(HLOOKUP(BQ$1,'1.源数据-产品报告-消费降序'!BQ:BQ,ROW(),0)),"")</f>
        <v/>
      </c>
      <c r="BR23" s="69" t="str">
        <f>IFERROR(CLEAN(HLOOKUP(BR$1,'1.源数据-产品报告-消费降序'!BR:BR,ROW(),0)),"")</f>
        <v/>
      </c>
      <c r="BS23" s="69" t="str">
        <f>IFERROR(CLEAN(HLOOKUP(BS$1,'1.源数据-产品报告-消费降序'!BS:BS,ROW(),0)),"")</f>
        <v/>
      </c>
      <c r="BT23" s="69" t="str">
        <f>IFERROR(CLEAN(HLOOKUP(BT$1,'1.源数据-产品报告-消费降序'!BT:BT,ROW(),0)),"")</f>
        <v/>
      </c>
      <c r="BU23" s="69" t="str">
        <f>IFERROR(CLEAN(HLOOKUP(BU$1,'1.源数据-产品报告-消费降序'!BU:BU,ROW(),0)),"")</f>
        <v/>
      </c>
      <c r="BV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" s="69" t="str">
        <f>IFERROR(CLEAN(HLOOKUP(BW$1,'1.源数据-产品报告-消费降序'!BW:BW,ROW(),0)),"")</f>
        <v/>
      </c>
    </row>
    <row r="24" spans="1:75">
      <c r="A24" s="69" t="str">
        <f>IFERROR(CLEAN(HLOOKUP(A$1,'1.源数据-产品报告-消费降序'!A:A,ROW(),0)),"")</f>
        <v/>
      </c>
      <c r="B24" s="69" t="str">
        <f>IFERROR(CLEAN(HLOOKUP(B$1,'1.源数据-产品报告-消费降序'!B:B,ROW(),0)),"")</f>
        <v/>
      </c>
      <c r="C24" s="69" t="str">
        <f>IFERROR(CLEAN(HLOOKUP(C$1,'1.源数据-产品报告-消费降序'!C:C,ROW(),0)),"")</f>
        <v/>
      </c>
      <c r="D24" s="69" t="str">
        <f>IFERROR(CLEAN(HLOOKUP(D$1,'1.源数据-产品报告-消费降序'!D:D,ROW(),0)),"")</f>
        <v/>
      </c>
      <c r="E24" s="69" t="str">
        <f>IFERROR(CLEAN(HLOOKUP(E$1,'1.源数据-产品报告-消费降序'!E:E,ROW(),0)),"")</f>
        <v/>
      </c>
      <c r="F24" s="69" t="str">
        <f>IFERROR(CLEAN(HLOOKUP(F$1,'1.源数据-产品报告-消费降序'!F:F,ROW(),0)),"")</f>
        <v/>
      </c>
      <c r="G24" s="70">
        <f>IFERROR((HLOOKUP(G$1,'1.源数据-产品报告-消费降序'!G:G,ROW(),0)),"")</f>
        <v>0</v>
      </c>
      <c r="H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" s="69" t="str">
        <f>IFERROR(CLEAN(HLOOKUP(I$1,'1.源数据-产品报告-消费降序'!I:I,ROW(),0)),"")</f>
        <v/>
      </c>
      <c r="J24" s="68" t="s">
        <v>37</v>
      </c>
      <c r="L24" s="69" t="str">
        <f>IFERROR(CLEAN(HLOOKUP(L$1,'1.源数据-产品报告-消费降序'!L:L,ROW(),0)),"")</f>
        <v/>
      </c>
      <c r="M24" s="69" t="str">
        <f>IFERROR(CLEAN(HLOOKUP(M$1,'1.源数据-产品报告-消费降序'!M:M,ROW(),0)),"")</f>
        <v/>
      </c>
      <c r="N24" s="69" t="str">
        <f>IFERROR(CLEAN(HLOOKUP(N$1,'1.源数据-产品报告-消费降序'!N:N,ROW(),0)),"")</f>
        <v/>
      </c>
      <c r="O24" s="69" t="str">
        <f>IFERROR(CLEAN(HLOOKUP(O$1,'1.源数据-产品报告-消费降序'!O:O,ROW(),0)),"")</f>
        <v/>
      </c>
      <c r="P24" s="69" t="str">
        <f>IFERROR(CLEAN(HLOOKUP(P$1,'1.源数据-产品报告-消费降序'!P:P,ROW(),0)),"")</f>
        <v/>
      </c>
      <c r="Q24" s="69" t="str">
        <f>IFERROR(CLEAN(HLOOKUP(Q$1,'1.源数据-产品报告-消费降序'!Q:Q,ROW(),0)),"")</f>
        <v/>
      </c>
      <c r="R24" s="69" t="str">
        <f>IFERROR(CLEAN(HLOOKUP(R$1,'1.源数据-产品报告-消费降序'!R:R,ROW(),0)),"")</f>
        <v/>
      </c>
      <c r="S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" s="69" t="str">
        <f>IFERROR(CLEAN(HLOOKUP(T$1,'1.源数据-产品报告-消费降序'!T:T,ROW(),0)),"")</f>
        <v/>
      </c>
      <c r="W24" s="69" t="str">
        <f>IFERROR(CLEAN(HLOOKUP(W$1,'1.源数据-产品报告-消费降序'!W:W,ROW(),0)),"")</f>
        <v/>
      </c>
      <c r="X24" s="69" t="str">
        <f>IFERROR(CLEAN(HLOOKUP(X$1,'1.源数据-产品报告-消费降序'!X:X,ROW(),0)),"")</f>
        <v/>
      </c>
      <c r="Y24" s="69" t="str">
        <f>IFERROR(CLEAN(HLOOKUP(Y$1,'1.源数据-产品报告-消费降序'!Y:Y,ROW(),0)),"")</f>
        <v/>
      </c>
      <c r="Z24" s="69" t="str">
        <f>IFERROR(CLEAN(HLOOKUP(Z$1,'1.源数据-产品报告-消费降序'!Z:Z,ROW(),0)),"")</f>
        <v/>
      </c>
      <c r="AA24" s="69" t="str">
        <f>IFERROR(CLEAN(HLOOKUP(AA$1,'1.源数据-产品报告-消费降序'!AA:AA,ROW(),0)),"")</f>
        <v/>
      </c>
      <c r="AB24" s="69" t="str">
        <f>IFERROR(CLEAN(HLOOKUP(AB$1,'1.源数据-产品报告-消费降序'!AB:AB,ROW(),0)),"")</f>
        <v/>
      </c>
      <c r="AC24" s="69" t="str">
        <f>IFERROR(CLEAN(HLOOKUP(AC$1,'1.源数据-产品报告-消费降序'!AC:AC,ROW(),0)),"")</f>
        <v/>
      </c>
      <c r="AD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" s="69" t="str">
        <f>IFERROR(CLEAN(HLOOKUP(AE$1,'1.源数据-产品报告-消费降序'!AE:AE,ROW(),0)),"")</f>
        <v/>
      </c>
      <c r="AH24" s="69" t="str">
        <f>IFERROR(CLEAN(HLOOKUP(AH$1,'1.源数据-产品报告-消费降序'!AH:AH,ROW(),0)),"")</f>
        <v/>
      </c>
      <c r="AI24" s="69" t="str">
        <f>IFERROR(CLEAN(HLOOKUP(AI$1,'1.源数据-产品报告-消费降序'!AI:AI,ROW(),0)),"")</f>
        <v/>
      </c>
      <c r="AJ24" s="69" t="str">
        <f>IFERROR(CLEAN(HLOOKUP(AJ$1,'1.源数据-产品报告-消费降序'!AJ:AJ,ROW(),0)),"")</f>
        <v/>
      </c>
      <c r="AK24" s="69" t="str">
        <f>IFERROR(CLEAN(HLOOKUP(AK$1,'1.源数据-产品报告-消费降序'!AK:AK,ROW(),0)),"")</f>
        <v/>
      </c>
      <c r="AL24" s="69" t="str">
        <f>IFERROR(CLEAN(HLOOKUP(AL$1,'1.源数据-产品报告-消费降序'!AL:AL,ROW(),0)),"")</f>
        <v/>
      </c>
      <c r="AM24" s="69" t="str">
        <f>IFERROR(CLEAN(HLOOKUP(AM$1,'1.源数据-产品报告-消费降序'!AM:AM,ROW(),0)),"")</f>
        <v/>
      </c>
      <c r="AN24" s="69" t="str">
        <f>IFERROR(CLEAN(HLOOKUP(AN$1,'1.源数据-产品报告-消费降序'!AN:AN,ROW(),0)),"")</f>
        <v/>
      </c>
      <c r="AO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" s="69" t="str">
        <f>IFERROR(CLEAN(HLOOKUP(AP$1,'1.源数据-产品报告-消费降序'!AP:AP,ROW(),0)),"")</f>
        <v/>
      </c>
      <c r="AS24" s="69" t="str">
        <f>IFERROR(CLEAN(HLOOKUP(AS$1,'1.源数据-产品报告-消费降序'!AS:AS,ROW(),0)),"")</f>
        <v/>
      </c>
      <c r="AT24" s="69" t="str">
        <f>IFERROR(CLEAN(HLOOKUP(AT$1,'1.源数据-产品报告-消费降序'!AT:AT,ROW(),0)),"")</f>
        <v/>
      </c>
      <c r="AU24" s="69" t="str">
        <f>IFERROR(CLEAN(HLOOKUP(AU$1,'1.源数据-产品报告-消费降序'!AU:AU,ROW(),0)),"")</f>
        <v/>
      </c>
      <c r="AV24" s="69" t="str">
        <f>IFERROR(CLEAN(HLOOKUP(AV$1,'1.源数据-产品报告-消费降序'!AV:AV,ROW(),0)),"")</f>
        <v/>
      </c>
      <c r="AW24" s="69" t="str">
        <f>IFERROR(CLEAN(HLOOKUP(AW$1,'1.源数据-产品报告-消费降序'!AW:AW,ROW(),0)),"")</f>
        <v/>
      </c>
      <c r="AX24" s="69" t="str">
        <f>IFERROR(CLEAN(HLOOKUP(AX$1,'1.源数据-产品报告-消费降序'!AX:AX,ROW(),0)),"")</f>
        <v/>
      </c>
      <c r="AY24" s="69" t="str">
        <f>IFERROR(CLEAN(HLOOKUP(AY$1,'1.源数据-产品报告-消费降序'!AY:AY,ROW(),0)),"")</f>
        <v/>
      </c>
      <c r="AZ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" s="69" t="str">
        <f>IFERROR(CLEAN(HLOOKUP(BA$1,'1.源数据-产品报告-消费降序'!BA:BA,ROW(),0)),"")</f>
        <v/>
      </c>
      <c r="BD24" s="69" t="str">
        <f>IFERROR(CLEAN(HLOOKUP(BD$1,'1.源数据-产品报告-消费降序'!BD:BD,ROW(),0)),"")</f>
        <v/>
      </c>
      <c r="BE24" s="69" t="str">
        <f>IFERROR(CLEAN(HLOOKUP(BE$1,'1.源数据-产品报告-消费降序'!BE:BE,ROW(),0)),"")</f>
        <v/>
      </c>
      <c r="BF24" s="69" t="str">
        <f>IFERROR(CLEAN(HLOOKUP(BF$1,'1.源数据-产品报告-消费降序'!BF:BF,ROW(),0)),"")</f>
        <v/>
      </c>
      <c r="BG24" s="69" t="str">
        <f>IFERROR(CLEAN(HLOOKUP(BG$1,'1.源数据-产品报告-消费降序'!BG:BG,ROW(),0)),"")</f>
        <v/>
      </c>
      <c r="BH24" s="69" t="str">
        <f>IFERROR(CLEAN(HLOOKUP(BH$1,'1.源数据-产品报告-消费降序'!BH:BH,ROW(),0)),"")</f>
        <v/>
      </c>
      <c r="BI24" s="69" t="str">
        <f>IFERROR(CLEAN(HLOOKUP(BI$1,'1.源数据-产品报告-消费降序'!BI:BI,ROW(),0)),"")</f>
        <v/>
      </c>
      <c r="BJ24" s="69" t="str">
        <f>IFERROR(CLEAN(HLOOKUP(BJ$1,'1.源数据-产品报告-消费降序'!BJ:BJ,ROW(),0)),"")</f>
        <v/>
      </c>
      <c r="BK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" s="69" t="str">
        <f>IFERROR(CLEAN(HLOOKUP(BL$1,'1.源数据-产品报告-消费降序'!BL:BL,ROW(),0)),"")</f>
        <v/>
      </c>
      <c r="BO24" s="69" t="str">
        <f>IFERROR(CLEAN(HLOOKUP(BO$1,'1.源数据-产品报告-消费降序'!BO:BO,ROW(),0)),"")</f>
        <v/>
      </c>
      <c r="BP24" s="69" t="str">
        <f>IFERROR(CLEAN(HLOOKUP(BP$1,'1.源数据-产品报告-消费降序'!BP:BP,ROW(),0)),"")</f>
        <v/>
      </c>
      <c r="BQ24" s="69" t="str">
        <f>IFERROR(CLEAN(HLOOKUP(BQ$1,'1.源数据-产品报告-消费降序'!BQ:BQ,ROW(),0)),"")</f>
        <v/>
      </c>
      <c r="BR24" s="69" t="str">
        <f>IFERROR(CLEAN(HLOOKUP(BR$1,'1.源数据-产品报告-消费降序'!BR:BR,ROW(),0)),"")</f>
        <v/>
      </c>
      <c r="BS24" s="69" t="str">
        <f>IFERROR(CLEAN(HLOOKUP(BS$1,'1.源数据-产品报告-消费降序'!BS:BS,ROW(),0)),"")</f>
        <v/>
      </c>
      <c r="BT24" s="69" t="str">
        <f>IFERROR(CLEAN(HLOOKUP(BT$1,'1.源数据-产品报告-消费降序'!BT:BT,ROW(),0)),"")</f>
        <v/>
      </c>
      <c r="BU24" s="69" t="str">
        <f>IFERROR(CLEAN(HLOOKUP(BU$1,'1.源数据-产品报告-消费降序'!BU:BU,ROW(),0)),"")</f>
        <v/>
      </c>
      <c r="BV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" s="69" t="str">
        <f>IFERROR(CLEAN(HLOOKUP(BW$1,'1.源数据-产品报告-消费降序'!BW:BW,ROW(),0)),"")</f>
        <v/>
      </c>
    </row>
    <row r="25" spans="1:75">
      <c r="A25" s="69" t="str">
        <f>IFERROR(CLEAN(HLOOKUP(A$1,'1.源数据-产品报告-消费降序'!A:A,ROW(),0)),"")</f>
        <v/>
      </c>
      <c r="B25" s="69" t="str">
        <f>IFERROR(CLEAN(HLOOKUP(B$1,'1.源数据-产品报告-消费降序'!B:B,ROW(),0)),"")</f>
        <v/>
      </c>
      <c r="C25" s="69" t="str">
        <f>IFERROR(CLEAN(HLOOKUP(C$1,'1.源数据-产品报告-消费降序'!C:C,ROW(),0)),"")</f>
        <v/>
      </c>
      <c r="D25" s="69" t="str">
        <f>IFERROR(CLEAN(HLOOKUP(D$1,'1.源数据-产品报告-消费降序'!D:D,ROW(),0)),"")</f>
        <v/>
      </c>
      <c r="E25" s="69" t="str">
        <f>IFERROR(CLEAN(HLOOKUP(E$1,'1.源数据-产品报告-消费降序'!E:E,ROW(),0)),"")</f>
        <v/>
      </c>
      <c r="F25" s="69" t="str">
        <f>IFERROR(CLEAN(HLOOKUP(F$1,'1.源数据-产品报告-消费降序'!F:F,ROW(),0)),"")</f>
        <v/>
      </c>
      <c r="G25" s="70">
        <f>IFERROR((HLOOKUP(G$1,'1.源数据-产品报告-消费降序'!G:G,ROW(),0)),"")</f>
        <v>0</v>
      </c>
      <c r="H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" s="69" t="str">
        <f>IFERROR(CLEAN(HLOOKUP(I$1,'1.源数据-产品报告-消费降序'!I:I,ROW(),0)),"")</f>
        <v/>
      </c>
      <c r="J25" s="68" t="s">
        <v>38</v>
      </c>
      <c r="L25" s="69" t="str">
        <f>IFERROR(CLEAN(HLOOKUP(L$1,'1.源数据-产品报告-消费降序'!L:L,ROW(),0)),"")</f>
        <v/>
      </c>
      <c r="M25" s="69" t="str">
        <f>IFERROR(CLEAN(HLOOKUP(M$1,'1.源数据-产品报告-消费降序'!M:M,ROW(),0)),"")</f>
        <v/>
      </c>
      <c r="N25" s="69" t="str">
        <f>IFERROR(CLEAN(HLOOKUP(N$1,'1.源数据-产品报告-消费降序'!N:N,ROW(),0)),"")</f>
        <v/>
      </c>
      <c r="O25" s="69" t="str">
        <f>IFERROR(CLEAN(HLOOKUP(O$1,'1.源数据-产品报告-消费降序'!O:O,ROW(),0)),"")</f>
        <v/>
      </c>
      <c r="P25" s="69" t="str">
        <f>IFERROR(CLEAN(HLOOKUP(P$1,'1.源数据-产品报告-消费降序'!P:P,ROW(),0)),"")</f>
        <v/>
      </c>
      <c r="Q25" s="69" t="str">
        <f>IFERROR(CLEAN(HLOOKUP(Q$1,'1.源数据-产品报告-消费降序'!Q:Q,ROW(),0)),"")</f>
        <v/>
      </c>
      <c r="R25" s="69" t="str">
        <f>IFERROR(CLEAN(HLOOKUP(R$1,'1.源数据-产品报告-消费降序'!R:R,ROW(),0)),"")</f>
        <v/>
      </c>
      <c r="S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" s="69" t="str">
        <f>IFERROR(CLEAN(HLOOKUP(T$1,'1.源数据-产品报告-消费降序'!T:T,ROW(),0)),"")</f>
        <v/>
      </c>
      <c r="W25" s="69" t="str">
        <f>IFERROR(CLEAN(HLOOKUP(W$1,'1.源数据-产品报告-消费降序'!W:W,ROW(),0)),"")</f>
        <v/>
      </c>
      <c r="X25" s="69" t="str">
        <f>IFERROR(CLEAN(HLOOKUP(X$1,'1.源数据-产品报告-消费降序'!X:X,ROW(),0)),"")</f>
        <v/>
      </c>
      <c r="Y25" s="69" t="str">
        <f>IFERROR(CLEAN(HLOOKUP(Y$1,'1.源数据-产品报告-消费降序'!Y:Y,ROW(),0)),"")</f>
        <v/>
      </c>
      <c r="Z25" s="69" t="str">
        <f>IFERROR(CLEAN(HLOOKUP(Z$1,'1.源数据-产品报告-消费降序'!Z:Z,ROW(),0)),"")</f>
        <v/>
      </c>
      <c r="AA25" s="69" t="str">
        <f>IFERROR(CLEAN(HLOOKUP(AA$1,'1.源数据-产品报告-消费降序'!AA:AA,ROW(),0)),"")</f>
        <v/>
      </c>
      <c r="AB25" s="69" t="str">
        <f>IFERROR(CLEAN(HLOOKUP(AB$1,'1.源数据-产品报告-消费降序'!AB:AB,ROW(),0)),"")</f>
        <v/>
      </c>
      <c r="AC25" s="69" t="str">
        <f>IFERROR(CLEAN(HLOOKUP(AC$1,'1.源数据-产品报告-消费降序'!AC:AC,ROW(),0)),"")</f>
        <v/>
      </c>
      <c r="AD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" s="69" t="str">
        <f>IFERROR(CLEAN(HLOOKUP(AE$1,'1.源数据-产品报告-消费降序'!AE:AE,ROW(),0)),"")</f>
        <v/>
      </c>
      <c r="AH25" s="69" t="str">
        <f>IFERROR(CLEAN(HLOOKUP(AH$1,'1.源数据-产品报告-消费降序'!AH:AH,ROW(),0)),"")</f>
        <v/>
      </c>
      <c r="AI25" s="69" t="str">
        <f>IFERROR(CLEAN(HLOOKUP(AI$1,'1.源数据-产品报告-消费降序'!AI:AI,ROW(),0)),"")</f>
        <v/>
      </c>
      <c r="AJ25" s="69" t="str">
        <f>IFERROR(CLEAN(HLOOKUP(AJ$1,'1.源数据-产品报告-消费降序'!AJ:AJ,ROW(),0)),"")</f>
        <v/>
      </c>
      <c r="AK25" s="69" t="str">
        <f>IFERROR(CLEAN(HLOOKUP(AK$1,'1.源数据-产品报告-消费降序'!AK:AK,ROW(),0)),"")</f>
        <v/>
      </c>
      <c r="AL25" s="69" t="str">
        <f>IFERROR(CLEAN(HLOOKUP(AL$1,'1.源数据-产品报告-消费降序'!AL:AL,ROW(),0)),"")</f>
        <v/>
      </c>
      <c r="AM25" s="69" t="str">
        <f>IFERROR(CLEAN(HLOOKUP(AM$1,'1.源数据-产品报告-消费降序'!AM:AM,ROW(),0)),"")</f>
        <v/>
      </c>
      <c r="AN25" s="69" t="str">
        <f>IFERROR(CLEAN(HLOOKUP(AN$1,'1.源数据-产品报告-消费降序'!AN:AN,ROW(),0)),"")</f>
        <v/>
      </c>
      <c r="AO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" s="69" t="str">
        <f>IFERROR(CLEAN(HLOOKUP(AP$1,'1.源数据-产品报告-消费降序'!AP:AP,ROW(),0)),"")</f>
        <v/>
      </c>
      <c r="AS25" s="69" t="str">
        <f>IFERROR(CLEAN(HLOOKUP(AS$1,'1.源数据-产品报告-消费降序'!AS:AS,ROW(),0)),"")</f>
        <v/>
      </c>
      <c r="AT25" s="69" t="str">
        <f>IFERROR(CLEAN(HLOOKUP(AT$1,'1.源数据-产品报告-消费降序'!AT:AT,ROW(),0)),"")</f>
        <v/>
      </c>
      <c r="AU25" s="69" t="str">
        <f>IFERROR(CLEAN(HLOOKUP(AU$1,'1.源数据-产品报告-消费降序'!AU:AU,ROW(),0)),"")</f>
        <v/>
      </c>
      <c r="AV25" s="69" t="str">
        <f>IFERROR(CLEAN(HLOOKUP(AV$1,'1.源数据-产品报告-消费降序'!AV:AV,ROW(),0)),"")</f>
        <v/>
      </c>
      <c r="AW25" s="69" t="str">
        <f>IFERROR(CLEAN(HLOOKUP(AW$1,'1.源数据-产品报告-消费降序'!AW:AW,ROW(),0)),"")</f>
        <v/>
      </c>
      <c r="AX25" s="69" t="str">
        <f>IFERROR(CLEAN(HLOOKUP(AX$1,'1.源数据-产品报告-消费降序'!AX:AX,ROW(),0)),"")</f>
        <v/>
      </c>
      <c r="AY25" s="69" t="str">
        <f>IFERROR(CLEAN(HLOOKUP(AY$1,'1.源数据-产品报告-消费降序'!AY:AY,ROW(),0)),"")</f>
        <v/>
      </c>
      <c r="AZ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" s="69" t="str">
        <f>IFERROR(CLEAN(HLOOKUP(BA$1,'1.源数据-产品报告-消费降序'!BA:BA,ROW(),0)),"")</f>
        <v/>
      </c>
      <c r="BD25" s="69" t="str">
        <f>IFERROR(CLEAN(HLOOKUP(BD$1,'1.源数据-产品报告-消费降序'!BD:BD,ROW(),0)),"")</f>
        <v/>
      </c>
      <c r="BE25" s="69" t="str">
        <f>IFERROR(CLEAN(HLOOKUP(BE$1,'1.源数据-产品报告-消费降序'!BE:BE,ROW(),0)),"")</f>
        <v/>
      </c>
      <c r="BF25" s="69" t="str">
        <f>IFERROR(CLEAN(HLOOKUP(BF$1,'1.源数据-产品报告-消费降序'!BF:BF,ROW(),0)),"")</f>
        <v/>
      </c>
      <c r="BG25" s="69" t="str">
        <f>IFERROR(CLEAN(HLOOKUP(BG$1,'1.源数据-产品报告-消费降序'!BG:BG,ROW(),0)),"")</f>
        <v/>
      </c>
      <c r="BH25" s="69" t="str">
        <f>IFERROR(CLEAN(HLOOKUP(BH$1,'1.源数据-产品报告-消费降序'!BH:BH,ROW(),0)),"")</f>
        <v/>
      </c>
      <c r="BI25" s="69" t="str">
        <f>IFERROR(CLEAN(HLOOKUP(BI$1,'1.源数据-产品报告-消费降序'!BI:BI,ROW(),0)),"")</f>
        <v/>
      </c>
      <c r="BJ25" s="69" t="str">
        <f>IFERROR(CLEAN(HLOOKUP(BJ$1,'1.源数据-产品报告-消费降序'!BJ:BJ,ROW(),0)),"")</f>
        <v/>
      </c>
      <c r="BK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" s="69" t="str">
        <f>IFERROR(CLEAN(HLOOKUP(BL$1,'1.源数据-产品报告-消费降序'!BL:BL,ROW(),0)),"")</f>
        <v/>
      </c>
      <c r="BO25" s="69" t="str">
        <f>IFERROR(CLEAN(HLOOKUP(BO$1,'1.源数据-产品报告-消费降序'!BO:BO,ROW(),0)),"")</f>
        <v/>
      </c>
      <c r="BP25" s="69" t="str">
        <f>IFERROR(CLEAN(HLOOKUP(BP$1,'1.源数据-产品报告-消费降序'!BP:BP,ROW(),0)),"")</f>
        <v/>
      </c>
      <c r="BQ25" s="69" t="str">
        <f>IFERROR(CLEAN(HLOOKUP(BQ$1,'1.源数据-产品报告-消费降序'!BQ:BQ,ROW(),0)),"")</f>
        <v/>
      </c>
      <c r="BR25" s="69" t="str">
        <f>IFERROR(CLEAN(HLOOKUP(BR$1,'1.源数据-产品报告-消费降序'!BR:BR,ROW(),0)),"")</f>
        <v/>
      </c>
      <c r="BS25" s="69" t="str">
        <f>IFERROR(CLEAN(HLOOKUP(BS$1,'1.源数据-产品报告-消费降序'!BS:BS,ROW(),0)),"")</f>
        <v/>
      </c>
      <c r="BT25" s="69" t="str">
        <f>IFERROR(CLEAN(HLOOKUP(BT$1,'1.源数据-产品报告-消费降序'!BT:BT,ROW(),0)),"")</f>
        <v/>
      </c>
      <c r="BU25" s="69" t="str">
        <f>IFERROR(CLEAN(HLOOKUP(BU$1,'1.源数据-产品报告-消费降序'!BU:BU,ROW(),0)),"")</f>
        <v/>
      </c>
      <c r="BV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" s="69" t="str">
        <f>IFERROR(CLEAN(HLOOKUP(BW$1,'1.源数据-产品报告-消费降序'!BW:BW,ROW(),0)),"")</f>
        <v/>
      </c>
    </row>
    <row r="26" spans="1:75">
      <c r="A26" s="69" t="str">
        <f>IFERROR(CLEAN(HLOOKUP(A$1,'1.源数据-产品报告-消费降序'!A:A,ROW(),0)),"")</f>
        <v/>
      </c>
      <c r="B26" s="69" t="str">
        <f>IFERROR(CLEAN(HLOOKUP(B$1,'1.源数据-产品报告-消费降序'!B:B,ROW(),0)),"")</f>
        <v/>
      </c>
      <c r="C26" s="69" t="str">
        <f>IFERROR(CLEAN(HLOOKUP(C$1,'1.源数据-产品报告-消费降序'!C:C,ROW(),0)),"")</f>
        <v/>
      </c>
      <c r="D26" s="69" t="str">
        <f>IFERROR(CLEAN(HLOOKUP(D$1,'1.源数据-产品报告-消费降序'!D:D,ROW(),0)),"")</f>
        <v/>
      </c>
      <c r="E26" s="69" t="str">
        <f>IFERROR(CLEAN(HLOOKUP(E$1,'1.源数据-产品报告-消费降序'!E:E,ROW(),0)),"")</f>
        <v/>
      </c>
      <c r="F26" s="69" t="str">
        <f>IFERROR(CLEAN(HLOOKUP(F$1,'1.源数据-产品报告-消费降序'!F:F,ROW(),0)),"")</f>
        <v/>
      </c>
      <c r="G26" s="70">
        <f>IFERROR((HLOOKUP(G$1,'1.源数据-产品报告-消费降序'!G:G,ROW(),0)),"")</f>
        <v>0</v>
      </c>
      <c r="H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" s="69" t="str">
        <f>IFERROR(CLEAN(HLOOKUP(I$1,'1.源数据-产品报告-消费降序'!I:I,ROW(),0)),"")</f>
        <v/>
      </c>
      <c r="J26" s="68" t="s">
        <v>39</v>
      </c>
      <c r="L26" s="69" t="str">
        <f>IFERROR(CLEAN(HLOOKUP(L$1,'1.源数据-产品报告-消费降序'!L:L,ROW(),0)),"")</f>
        <v/>
      </c>
      <c r="M26" s="69" t="str">
        <f>IFERROR(CLEAN(HLOOKUP(M$1,'1.源数据-产品报告-消费降序'!M:M,ROW(),0)),"")</f>
        <v/>
      </c>
      <c r="N26" s="69" t="str">
        <f>IFERROR(CLEAN(HLOOKUP(N$1,'1.源数据-产品报告-消费降序'!N:N,ROW(),0)),"")</f>
        <v/>
      </c>
      <c r="O26" s="69" t="str">
        <f>IFERROR(CLEAN(HLOOKUP(O$1,'1.源数据-产品报告-消费降序'!O:O,ROW(),0)),"")</f>
        <v/>
      </c>
      <c r="P26" s="69" t="str">
        <f>IFERROR(CLEAN(HLOOKUP(P$1,'1.源数据-产品报告-消费降序'!P:P,ROW(),0)),"")</f>
        <v/>
      </c>
      <c r="Q26" s="69" t="str">
        <f>IFERROR(CLEAN(HLOOKUP(Q$1,'1.源数据-产品报告-消费降序'!Q:Q,ROW(),0)),"")</f>
        <v/>
      </c>
      <c r="R26" s="69" t="str">
        <f>IFERROR(CLEAN(HLOOKUP(R$1,'1.源数据-产品报告-消费降序'!R:R,ROW(),0)),"")</f>
        <v/>
      </c>
      <c r="S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" s="69" t="str">
        <f>IFERROR(CLEAN(HLOOKUP(T$1,'1.源数据-产品报告-消费降序'!T:T,ROW(),0)),"")</f>
        <v/>
      </c>
      <c r="W26" s="69" t="str">
        <f>IFERROR(CLEAN(HLOOKUP(W$1,'1.源数据-产品报告-消费降序'!W:W,ROW(),0)),"")</f>
        <v/>
      </c>
      <c r="X26" s="69" t="str">
        <f>IFERROR(CLEAN(HLOOKUP(X$1,'1.源数据-产品报告-消费降序'!X:X,ROW(),0)),"")</f>
        <v/>
      </c>
      <c r="Y26" s="69" t="str">
        <f>IFERROR(CLEAN(HLOOKUP(Y$1,'1.源数据-产品报告-消费降序'!Y:Y,ROW(),0)),"")</f>
        <v/>
      </c>
      <c r="Z26" s="69" t="str">
        <f>IFERROR(CLEAN(HLOOKUP(Z$1,'1.源数据-产品报告-消费降序'!Z:Z,ROW(),0)),"")</f>
        <v/>
      </c>
      <c r="AA26" s="69" t="str">
        <f>IFERROR(CLEAN(HLOOKUP(AA$1,'1.源数据-产品报告-消费降序'!AA:AA,ROW(),0)),"")</f>
        <v/>
      </c>
      <c r="AB26" s="69" t="str">
        <f>IFERROR(CLEAN(HLOOKUP(AB$1,'1.源数据-产品报告-消费降序'!AB:AB,ROW(),0)),"")</f>
        <v/>
      </c>
      <c r="AC26" s="69" t="str">
        <f>IFERROR(CLEAN(HLOOKUP(AC$1,'1.源数据-产品报告-消费降序'!AC:AC,ROW(),0)),"")</f>
        <v/>
      </c>
      <c r="AD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" s="69" t="str">
        <f>IFERROR(CLEAN(HLOOKUP(AE$1,'1.源数据-产品报告-消费降序'!AE:AE,ROW(),0)),"")</f>
        <v/>
      </c>
      <c r="AH26" s="69" t="str">
        <f>IFERROR(CLEAN(HLOOKUP(AH$1,'1.源数据-产品报告-消费降序'!AH:AH,ROW(),0)),"")</f>
        <v/>
      </c>
      <c r="AI26" s="69" t="str">
        <f>IFERROR(CLEAN(HLOOKUP(AI$1,'1.源数据-产品报告-消费降序'!AI:AI,ROW(),0)),"")</f>
        <v/>
      </c>
      <c r="AJ26" s="69" t="str">
        <f>IFERROR(CLEAN(HLOOKUP(AJ$1,'1.源数据-产品报告-消费降序'!AJ:AJ,ROW(),0)),"")</f>
        <v/>
      </c>
      <c r="AK26" s="69" t="str">
        <f>IFERROR(CLEAN(HLOOKUP(AK$1,'1.源数据-产品报告-消费降序'!AK:AK,ROW(),0)),"")</f>
        <v/>
      </c>
      <c r="AL26" s="69" t="str">
        <f>IFERROR(CLEAN(HLOOKUP(AL$1,'1.源数据-产品报告-消费降序'!AL:AL,ROW(),0)),"")</f>
        <v/>
      </c>
      <c r="AM26" s="69" t="str">
        <f>IFERROR(CLEAN(HLOOKUP(AM$1,'1.源数据-产品报告-消费降序'!AM:AM,ROW(),0)),"")</f>
        <v/>
      </c>
      <c r="AN26" s="69" t="str">
        <f>IFERROR(CLEAN(HLOOKUP(AN$1,'1.源数据-产品报告-消费降序'!AN:AN,ROW(),0)),"")</f>
        <v/>
      </c>
      <c r="AO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" s="69" t="str">
        <f>IFERROR(CLEAN(HLOOKUP(AP$1,'1.源数据-产品报告-消费降序'!AP:AP,ROW(),0)),"")</f>
        <v/>
      </c>
      <c r="AS26" s="69" t="str">
        <f>IFERROR(CLEAN(HLOOKUP(AS$1,'1.源数据-产品报告-消费降序'!AS:AS,ROW(),0)),"")</f>
        <v/>
      </c>
      <c r="AT26" s="69" t="str">
        <f>IFERROR(CLEAN(HLOOKUP(AT$1,'1.源数据-产品报告-消费降序'!AT:AT,ROW(),0)),"")</f>
        <v/>
      </c>
      <c r="AU26" s="69" t="str">
        <f>IFERROR(CLEAN(HLOOKUP(AU$1,'1.源数据-产品报告-消费降序'!AU:AU,ROW(),0)),"")</f>
        <v/>
      </c>
      <c r="AV26" s="69" t="str">
        <f>IFERROR(CLEAN(HLOOKUP(AV$1,'1.源数据-产品报告-消费降序'!AV:AV,ROW(),0)),"")</f>
        <v/>
      </c>
      <c r="AW26" s="69" t="str">
        <f>IFERROR(CLEAN(HLOOKUP(AW$1,'1.源数据-产品报告-消费降序'!AW:AW,ROW(),0)),"")</f>
        <v/>
      </c>
      <c r="AX26" s="69" t="str">
        <f>IFERROR(CLEAN(HLOOKUP(AX$1,'1.源数据-产品报告-消费降序'!AX:AX,ROW(),0)),"")</f>
        <v/>
      </c>
      <c r="AY26" s="69" t="str">
        <f>IFERROR(CLEAN(HLOOKUP(AY$1,'1.源数据-产品报告-消费降序'!AY:AY,ROW(),0)),"")</f>
        <v/>
      </c>
      <c r="AZ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" s="69" t="str">
        <f>IFERROR(CLEAN(HLOOKUP(BA$1,'1.源数据-产品报告-消费降序'!BA:BA,ROW(),0)),"")</f>
        <v/>
      </c>
      <c r="BD26" s="69" t="str">
        <f>IFERROR(CLEAN(HLOOKUP(BD$1,'1.源数据-产品报告-消费降序'!BD:BD,ROW(),0)),"")</f>
        <v/>
      </c>
      <c r="BE26" s="69" t="str">
        <f>IFERROR(CLEAN(HLOOKUP(BE$1,'1.源数据-产品报告-消费降序'!BE:BE,ROW(),0)),"")</f>
        <v/>
      </c>
      <c r="BF26" s="69" t="str">
        <f>IFERROR(CLEAN(HLOOKUP(BF$1,'1.源数据-产品报告-消费降序'!BF:BF,ROW(),0)),"")</f>
        <v/>
      </c>
      <c r="BG26" s="69" t="str">
        <f>IFERROR(CLEAN(HLOOKUP(BG$1,'1.源数据-产品报告-消费降序'!BG:BG,ROW(),0)),"")</f>
        <v/>
      </c>
      <c r="BH26" s="69" t="str">
        <f>IFERROR(CLEAN(HLOOKUP(BH$1,'1.源数据-产品报告-消费降序'!BH:BH,ROW(),0)),"")</f>
        <v/>
      </c>
      <c r="BI26" s="69" t="str">
        <f>IFERROR(CLEAN(HLOOKUP(BI$1,'1.源数据-产品报告-消费降序'!BI:BI,ROW(),0)),"")</f>
        <v/>
      </c>
      <c r="BJ26" s="69" t="str">
        <f>IFERROR(CLEAN(HLOOKUP(BJ$1,'1.源数据-产品报告-消费降序'!BJ:BJ,ROW(),0)),"")</f>
        <v/>
      </c>
      <c r="BK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" s="69" t="str">
        <f>IFERROR(CLEAN(HLOOKUP(BL$1,'1.源数据-产品报告-消费降序'!BL:BL,ROW(),0)),"")</f>
        <v/>
      </c>
      <c r="BO26" s="69" t="str">
        <f>IFERROR(CLEAN(HLOOKUP(BO$1,'1.源数据-产品报告-消费降序'!BO:BO,ROW(),0)),"")</f>
        <v/>
      </c>
      <c r="BP26" s="69" t="str">
        <f>IFERROR(CLEAN(HLOOKUP(BP$1,'1.源数据-产品报告-消费降序'!BP:BP,ROW(),0)),"")</f>
        <v/>
      </c>
      <c r="BQ26" s="69" t="str">
        <f>IFERROR(CLEAN(HLOOKUP(BQ$1,'1.源数据-产品报告-消费降序'!BQ:BQ,ROW(),0)),"")</f>
        <v/>
      </c>
      <c r="BR26" s="69" t="str">
        <f>IFERROR(CLEAN(HLOOKUP(BR$1,'1.源数据-产品报告-消费降序'!BR:BR,ROW(),0)),"")</f>
        <v/>
      </c>
      <c r="BS26" s="69" t="str">
        <f>IFERROR(CLEAN(HLOOKUP(BS$1,'1.源数据-产品报告-消费降序'!BS:BS,ROW(),0)),"")</f>
        <v/>
      </c>
      <c r="BT26" s="69" t="str">
        <f>IFERROR(CLEAN(HLOOKUP(BT$1,'1.源数据-产品报告-消费降序'!BT:BT,ROW(),0)),"")</f>
        <v/>
      </c>
      <c r="BU26" s="69" t="str">
        <f>IFERROR(CLEAN(HLOOKUP(BU$1,'1.源数据-产品报告-消费降序'!BU:BU,ROW(),0)),"")</f>
        <v/>
      </c>
      <c r="BV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" s="69" t="str">
        <f>IFERROR(CLEAN(HLOOKUP(BW$1,'1.源数据-产品报告-消费降序'!BW:BW,ROW(),0)),"")</f>
        <v/>
      </c>
    </row>
    <row r="27" spans="1:75">
      <c r="A27" s="69" t="str">
        <f>IFERROR(CLEAN(HLOOKUP(A$1,'1.源数据-产品报告-消费降序'!A:A,ROW(),0)),"")</f>
        <v/>
      </c>
      <c r="B27" s="69" t="str">
        <f>IFERROR(CLEAN(HLOOKUP(B$1,'1.源数据-产品报告-消费降序'!B:B,ROW(),0)),"")</f>
        <v/>
      </c>
      <c r="C27" s="69" t="str">
        <f>IFERROR(CLEAN(HLOOKUP(C$1,'1.源数据-产品报告-消费降序'!C:C,ROW(),0)),"")</f>
        <v/>
      </c>
      <c r="D27" s="69" t="str">
        <f>IFERROR(CLEAN(HLOOKUP(D$1,'1.源数据-产品报告-消费降序'!D:D,ROW(),0)),"")</f>
        <v/>
      </c>
      <c r="E27" s="69" t="str">
        <f>IFERROR(CLEAN(HLOOKUP(E$1,'1.源数据-产品报告-消费降序'!E:E,ROW(),0)),"")</f>
        <v/>
      </c>
      <c r="F27" s="69" t="str">
        <f>IFERROR(CLEAN(HLOOKUP(F$1,'1.源数据-产品报告-消费降序'!F:F,ROW(),0)),"")</f>
        <v/>
      </c>
      <c r="G27" s="70">
        <f>IFERROR((HLOOKUP(G$1,'1.源数据-产品报告-消费降序'!G:G,ROW(),0)),"")</f>
        <v>0</v>
      </c>
      <c r="H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" s="69" t="str">
        <f>IFERROR(CLEAN(HLOOKUP(I$1,'1.源数据-产品报告-消费降序'!I:I,ROW(),0)),"")</f>
        <v/>
      </c>
      <c r="J27" s="68" t="s">
        <v>40</v>
      </c>
      <c r="L27" s="69" t="str">
        <f>IFERROR(CLEAN(HLOOKUP(L$1,'1.源数据-产品报告-消费降序'!L:L,ROW(),0)),"")</f>
        <v/>
      </c>
      <c r="M27" s="69" t="str">
        <f>IFERROR(CLEAN(HLOOKUP(M$1,'1.源数据-产品报告-消费降序'!M:M,ROW(),0)),"")</f>
        <v/>
      </c>
      <c r="N27" s="69" t="str">
        <f>IFERROR(CLEAN(HLOOKUP(N$1,'1.源数据-产品报告-消费降序'!N:N,ROW(),0)),"")</f>
        <v/>
      </c>
      <c r="O27" s="69" t="str">
        <f>IFERROR(CLEAN(HLOOKUP(O$1,'1.源数据-产品报告-消费降序'!O:O,ROW(),0)),"")</f>
        <v/>
      </c>
      <c r="P27" s="69" t="str">
        <f>IFERROR(CLEAN(HLOOKUP(P$1,'1.源数据-产品报告-消费降序'!P:P,ROW(),0)),"")</f>
        <v/>
      </c>
      <c r="Q27" s="69" t="str">
        <f>IFERROR(CLEAN(HLOOKUP(Q$1,'1.源数据-产品报告-消费降序'!Q:Q,ROW(),0)),"")</f>
        <v/>
      </c>
      <c r="R27" s="69" t="str">
        <f>IFERROR(CLEAN(HLOOKUP(R$1,'1.源数据-产品报告-消费降序'!R:R,ROW(),0)),"")</f>
        <v/>
      </c>
      <c r="S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" s="69" t="str">
        <f>IFERROR(CLEAN(HLOOKUP(T$1,'1.源数据-产品报告-消费降序'!T:T,ROW(),0)),"")</f>
        <v/>
      </c>
      <c r="W27" s="69" t="str">
        <f>IFERROR(CLEAN(HLOOKUP(W$1,'1.源数据-产品报告-消费降序'!W:W,ROW(),0)),"")</f>
        <v/>
      </c>
      <c r="X27" s="69" t="str">
        <f>IFERROR(CLEAN(HLOOKUP(X$1,'1.源数据-产品报告-消费降序'!X:X,ROW(),0)),"")</f>
        <v/>
      </c>
      <c r="Y27" s="69" t="str">
        <f>IFERROR(CLEAN(HLOOKUP(Y$1,'1.源数据-产品报告-消费降序'!Y:Y,ROW(),0)),"")</f>
        <v/>
      </c>
      <c r="Z27" s="69" t="str">
        <f>IFERROR(CLEAN(HLOOKUP(Z$1,'1.源数据-产品报告-消费降序'!Z:Z,ROW(),0)),"")</f>
        <v/>
      </c>
      <c r="AA27" s="69" t="str">
        <f>IFERROR(CLEAN(HLOOKUP(AA$1,'1.源数据-产品报告-消费降序'!AA:AA,ROW(),0)),"")</f>
        <v/>
      </c>
      <c r="AB27" s="69" t="str">
        <f>IFERROR(CLEAN(HLOOKUP(AB$1,'1.源数据-产品报告-消费降序'!AB:AB,ROW(),0)),"")</f>
        <v/>
      </c>
      <c r="AC27" s="69" t="str">
        <f>IFERROR(CLEAN(HLOOKUP(AC$1,'1.源数据-产品报告-消费降序'!AC:AC,ROW(),0)),"")</f>
        <v/>
      </c>
      <c r="AD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" s="69" t="str">
        <f>IFERROR(CLEAN(HLOOKUP(AE$1,'1.源数据-产品报告-消费降序'!AE:AE,ROW(),0)),"")</f>
        <v/>
      </c>
      <c r="AH27" s="69" t="str">
        <f>IFERROR(CLEAN(HLOOKUP(AH$1,'1.源数据-产品报告-消费降序'!AH:AH,ROW(),0)),"")</f>
        <v/>
      </c>
      <c r="AI27" s="69" t="str">
        <f>IFERROR(CLEAN(HLOOKUP(AI$1,'1.源数据-产品报告-消费降序'!AI:AI,ROW(),0)),"")</f>
        <v/>
      </c>
      <c r="AJ27" s="69" t="str">
        <f>IFERROR(CLEAN(HLOOKUP(AJ$1,'1.源数据-产品报告-消费降序'!AJ:AJ,ROW(),0)),"")</f>
        <v/>
      </c>
      <c r="AK27" s="69" t="str">
        <f>IFERROR(CLEAN(HLOOKUP(AK$1,'1.源数据-产品报告-消费降序'!AK:AK,ROW(),0)),"")</f>
        <v/>
      </c>
      <c r="AL27" s="69" t="str">
        <f>IFERROR(CLEAN(HLOOKUP(AL$1,'1.源数据-产品报告-消费降序'!AL:AL,ROW(),0)),"")</f>
        <v/>
      </c>
      <c r="AM27" s="69" t="str">
        <f>IFERROR(CLEAN(HLOOKUP(AM$1,'1.源数据-产品报告-消费降序'!AM:AM,ROW(),0)),"")</f>
        <v/>
      </c>
      <c r="AN27" s="69" t="str">
        <f>IFERROR(CLEAN(HLOOKUP(AN$1,'1.源数据-产品报告-消费降序'!AN:AN,ROW(),0)),"")</f>
        <v/>
      </c>
      <c r="AO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" s="69" t="str">
        <f>IFERROR(CLEAN(HLOOKUP(AP$1,'1.源数据-产品报告-消费降序'!AP:AP,ROW(),0)),"")</f>
        <v/>
      </c>
      <c r="AS27" s="69" t="str">
        <f>IFERROR(CLEAN(HLOOKUP(AS$1,'1.源数据-产品报告-消费降序'!AS:AS,ROW(),0)),"")</f>
        <v/>
      </c>
      <c r="AT27" s="69" t="str">
        <f>IFERROR(CLEAN(HLOOKUP(AT$1,'1.源数据-产品报告-消费降序'!AT:AT,ROW(),0)),"")</f>
        <v/>
      </c>
      <c r="AU27" s="69" t="str">
        <f>IFERROR(CLEAN(HLOOKUP(AU$1,'1.源数据-产品报告-消费降序'!AU:AU,ROW(),0)),"")</f>
        <v/>
      </c>
      <c r="AV27" s="69" t="str">
        <f>IFERROR(CLEAN(HLOOKUP(AV$1,'1.源数据-产品报告-消费降序'!AV:AV,ROW(),0)),"")</f>
        <v/>
      </c>
      <c r="AW27" s="69" t="str">
        <f>IFERROR(CLEAN(HLOOKUP(AW$1,'1.源数据-产品报告-消费降序'!AW:AW,ROW(),0)),"")</f>
        <v/>
      </c>
      <c r="AX27" s="69" t="str">
        <f>IFERROR(CLEAN(HLOOKUP(AX$1,'1.源数据-产品报告-消费降序'!AX:AX,ROW(),0)),"")</f>
        <v/>
      </c>
      <c r="AY27" s="69" t="str">
        <f>IFERROR(CLEAN(HLOOKUP(AY$1,'1.源数据-产品报告-消费降序'!AY:AY,ROW(),0)),"")</f>
        <v/>
      </c>
      <c r="AZ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" s="69" t="str">
        <f>IFERROR(CLEAN(HLOOKUP(BA$1,'1.源数据-产品报告-消费降序'!BA:BA,ROW(),0)),"")</f>
        <v/>
      </c>
      <c r="BD27" s="69" t="str">
        <f>IFERROR(CLEAN(HLOOKUP(BD$1,'1.源数据-产品报告-消费降序'!BD:BD,ROW(),0)),"")</f>
        <v/>
      </c>
      <c r="BE27" s="69" t="str">
        <f>IFERROR(CLEAN(HLOOKUP(BE$1,'1.源数据-产品报告-消费降序'!BE:BE,ROW(),0)),"")</f>
        <v/>
      </c>
      <c r="BF27" s="69" t="str">
        <f>IFERROR(CLEAN(HLOOKUP(BF$1,'1.源数据-产品报告-消费降序'!BF:BF,ROW(),0)),"")</f>
        <v/>
      </c>
      <c r="BG27" s="69" t="str">
        <f>IFERROR(CLEAN(HLOOKUP(BG$1,'1.源数据-产品报告-消费降序'!BG:BG,ROW(),0)),"")</f>
        <v/>
      </c>
      <c r="BH27" s="69" t="str">
        <f>IFERROR(CLEAN(HLOOKUP(BH$1,'1.源数据-产品报告-消费降序'!BH:BH,ROW(),0)),"")</f>
        <v/>
      </c>
      <c r="BI27" s="69" t="str">
        <f>IFERROR(CLEAN(HLOOKUP(BI$1,'1.源数据-产品报告-消费降序'!BI:BI,ROW(),0)),"")</f>
        <v/>
      </c>
      <c r="BJ27" s="69" t="str">
        <f>IFERROR(CLEAN(HLOOKUP(BJ$1,'1.源数据-产品报告-消费降序'!BJ:BJ,ROW(),0)),"")</f>
        <v/>
      </c>
      <c r="BK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" s="69" t="str">
        <f>IFERROR(CLEAN(HLOOKUP(BL$1,'1.源数据-产品报告-消费降序'!BL:BL,ROW(),0)),"")</f>
        <v/>
      </c>
      <c r="BO27" s="69" t="str">
        <f>IFERROR(CLEAN(HLOOKUP(BO$1,'1.源数据-产品报告-消费降序'!BO:BO,ROW(),0)),"")</f>
        <v/>
      </c>
      <c r="BP27" s="69" t="str">
        <f>IFERROR(CLEAN(HLOOKUP(BP$1,'1.源数据-产品报告-消费降序'!BP:BP,ROW(),0)),"")</f>
        <v/>
      </c>
      <c r="BQ27" s="69" t="str">
        <f>IFERROR(CLEAN(HLOOKUP(BQ$1,'1.源数据-产品报告-消费降序'!BQ:BQ,ROW(),0)),"")</f>
        <v/>
      </c>
      <c r="BR27" s="69" t="str">
        <f>IFERROR(CLEAN(HLOOKUP(BR$1,'1.源数据-产品报告-消费降序'!BR:BR,ROW(),0)),"")</f>
        <v/>
      </c>
      <c r="BS27" s="69" t="str">
        <f>IFERROR(CLEAN(HLOOKUP(BS$1,'1.源数据-产品报告-消费降序'!BS:BS,ROW(),0)),"")</f>
        <v/>
      </c>
      <c r="BT27" s="69" t="str">
        <f>IFERROR(CLEAN(HLOOKUP(BT$1,'1.源数据-产品报告-消费降序'!BT:BT,ROW(),0)),"")</f>
        <v/>
      </c>
      <c r="BU27" s="69" t="str">
        <f>IFERROR(CLEAN(HLOOKUP(BU$1,'1.源数据-产品报告-消费降序'!BU:BU,ROW(),0)),"")</f>
        <v/>
      </c>
      <c r="BV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" s="69" t="str">
        <f>IFERROR(CLEAN(HLOOKUP(BW$1,'1.源数据-产品报告-消费降序'!BW:BW,ROW(),0)),"")</f>
        <v/>
      </c>
    </row>
    <row r="28" spans="1:75">
      <c r="A28" s="69" t="str">
        <f>IFERROR(CLEAN(HLOOKUP(A$1,'1.源数据-产品报告-消费降序'!A:A,ROW(),0)),"")</f>
        <v/>
      </c>
      <c r="B28" s="69" t="str">
        <f>IFERROR(CLEAN(HLOOKUP(B$1,'1.源数据-产品报告-消费降序'!B:B,ROW(),0)),"")</f>
        <v/>
      </c>
      <c r="C28" s="69" t="str">
        <f>IFERROR(CLEAN(HLOOKUP(C$1,'1.源数据-产品报告-消费降序'!C:C,ROW(),0)),"")</f>
        <v/>
      </c>
      <c r="D28" s="69" t="str">
        <f>IFERROR(CLEAN(HLOOKUP(D$1,'1.源数据-产品报告-消费降序'!D:D,ROW(),0)),"")</f>
        <v/>
      </c>
      <c r="E28" s="69" t="str">
        <f>IFERROR(CLEAN(HLOOKUP(E$1,'1.源数据-产品报告-消费降序'!E:E,ROW(),0)),"")</f>
        <v/>
      </c>
      <c r="F28" s="69" t="str">
        <f>IFERROR(CLEAN(HLOOKUP(F$1,'1.源数据-产品报告-消费降序'!F:F,ROW(),0)),"")</f>
        <v/>
      </c>
      <c r="G28" s="70">
        <f>IFERROR((HLOOKUP(G$1,'1.源数据-产品报告-消费降序'!G:G,ROW(),0)),"")</f>
        <v>0</v>
      </c>
      <c r="H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" s="69" t="str">
        <f>IFERROR(CLEAN(HLOOKUP(I$1,'1.源数据-产品报告-消费降序'!I:I,ROW(),0)),"")</f>
        <v/>
      </c>
      <c r="J28" s="68" t="s">
        <v>41</v>
      </c>
      <c r="L28" s="69" t="str">
        <f>IFERROR(CLEAN(HLOOKUP(L$1,'1.源数据-产品报告-消费降序'!L:L,ROW(),0)),"")</f>
        <v/>
      </c>
      <c r="M28" s="69" t="str">
        <f>IFERROR(CLEAN(HLOOKUP(M$1,'1.源数据-产品报告-消费降序'!M:M,ROW(),0)),"")</f>
        <v/>
      </c>
      <c r="N28" s="69" t="str">
        <f>IFERROR(CLEAN(HLOOKUP(N$1,'1.源数据-产品报告-消费降序'!N:N,ROW(),0)),"")</f>
        <v/>
      </c>
      <c r="O28" s="69" t="str">
        <f>IFERROR(CLEAN(HLOOKUP(O$1,'1.源数据-产品报告-消费降序'!O:O,ROW(),0)),"")</f>
        <v/>
      </c>
      <c r="P28" s="69" t="str">
        <f>IFERROR(CLEAN(HLOOKUP(P$1,'1.源数据-产品报告-消费降序'!P:P,ROW(),0)),"")</f>
        <v/>
      </c>
      <c r="Q28" s="69" t="str">
        <f>IFERROR(CLEAN(HLOOKUP(Q$1,'1.源数据-产品报告-消费降序'!Q:Q,ROW(),0)),"")</f>
        <v/>
      </c>
      <c r="R28" s="69" t="str">
        <f>IFERROR(CLEAN(HLOOKUP(R$1,'1.源数据-产品报告-消费降序'!R:R,ROW(),0)),"")</f>
        <v/>
      </c>
      <c r="S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" s="69" t="str">
        <f>IFERROR(CLEAN(HLOOKUP(T$1,'1.源数据-产品报告-消费降序'!T:T,ROW(),0)),"")</f>
        <v/>
      </c>
      <c r="W28" s="69" t="str">
        <f>IFERROR(CLEAN(HLOOKUP(W$1,'1.源数据-产品报告-消费降序'!W:W,ROW(),0)),"")</f>
        <v/>
      </c>
      <c r="X28" s="69" t="str">
        <f>IFERROR(CLEAN(HLOOKUP(X$1,'1.源数据-产品报告-消费降序'!X:X,ROW(),0)),"")</f>
        <v/>
      </c>
      <c r="Y28" s="69" t="str">
        <f>IFERROR(CLEAN(HLOOKUP(Y$1,'1.源数据-产品报告-消费降序'!Y:Y,ROW(),0)),"")</f>
        <v/>
      </c>
      <c r="Z28" s="69" t="str">
        <f>IFERROR(CLEAN(HLOOKUP(Z$1,'1.源数据-产品报告-消费降序'!Z:Z,ROW(),0)),"")</f>
        <v/>
      </c>
      <c r="AA28" s="69" t="str">
        <f>IFERROR(CLEAN(HLOOKUP(AA$1,'1.源数据-产品报告-消费降序'!AA:AA,ROW(),0)),"")</f>
        <v/>
      </c>
      <c r="AB28" s="69" t="str">
        <f>IFERROR(CLEAN(HLOOKUP(AB$1,'1.源数据-产品报告-消费降序'!AB:AB,ROW(),0)),"")</f>
        <v/>
      </c>
      <c r="AC28" s="69" t="str">
        <f>IFERROR(CLEAN(HLOOKUP(AC$1,'1.源数据-产品报告-消费降序'!AC:AC,ROW(),0)),"")</f>
        <v/>
      </c>
      <c r="AD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" s="69" t="str">
        <f>IFERROR(CLEAN(HLOOKUP(AE$1,'1.源数据-产品报告-消费降序'!AE:AE,ROW(),0)),"")</f>
        <v/>
      </c>
      <c r="AH28" s="69" t="str">
        <f>IFERROR(CLEAN(HLOOKUP(AH$1,'1.源数据-产品报告-消费降序'!AH:AH,ROW(),0)),"")</f>
        <v/>
      </c>
      <c r="AI28" s="69" t="str">
        <f>IFERROR(CLEAN(HLOOKUP(AI$1,'1.源数据-产品报告-消费降序'!AI:AI,ROW(),0)),"")</f>
        <v/>
      </c>
      <c r="AJ28" s="69" t="str">
        <f>IFERROR(CLEAN(HLOOKUP(AJ$1,'1.源数据-产品报告-消费降序'!AJ:AJ,ROW(),0)),"")</f>
        <v/>
      </c>
      <c r="AK28" s="69" t="str">
        <f>IFERROR(CLEAN(HLOOKUP(AK$1,'1.源数据-产品报告-消费降序'!AK:AK,ROW(),0)),"")</f>
        <v/>
      </c>
      <c r="AL28" s="69" t="str">
        <f>IFERROR(CLEAN(HLOOKUP(AL$1,'1.源数据-产品报告-消费降序'!AL:AL,ROW(),0)),"")</f>
        <v/>
      </c>
      <c r="AM28" s="69" t="str">
        <f>IFERROR(CLEAN(HLOOKUP(AM$1,'1.源数据-产品报告-消费降序'!AM:AM,ROW(),0)),"")</f>
        <v/>
      </c>
      <c r="AN28" s="69" t="str">
        <f>IFERROR(CLEAN(HLOOKUP(AN$1,'1.源数据-产品报告-消费降序'!AN:AN,ROW(),0)),"")</f>
        <v/>
      </c>
      <c r="AO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" s="69" t="str">
        <f>IFERROR(CLEAN(HLOOKUP(AP$1,'1.源数据-产品报告-消费降序'!AP:AP,ROW(),0)),"")</f>
        <v/>
      </c>
      <c r="AS28" s="69" t="str">
        <f>IFERROR(CLEAN(HLOOKUP(AS$1,'1.源数据-产品报告-消费降序'!AS:AS,ROW(),0)),"")</f>
        <v/>
      </c>
      <c r="AT28" s="69" t="str">
        <f>IFERROR(CLEAN(HLOOKUP(AT$1,'1.源数据-产品报告-消费降序'!AT:AT,ROW(),0)),"")</f>
        <v/>
      </c>
      <c r="AU28" s="69" t="str">
        <f>IFERROR(CLEAN(HLOOKUP(AU$1,'1.源数据-产品报告-消费降序'!AU:AU,ROW(),0)),"")</f>
        <v/>
      </c>
      <c r="AV28" s="69" t="str">
        <f>IFERROR(CLEAN(HLOOKUP(AV$1,'1.源数据-产品报告-消费降序'!AV:AV,ROW(),0)),"")</f>
        <v/>
      </c>
      <c r="AW28" s="69" t="str">
        <f>IFERROR(CLEAN(HLOOKUP(AW$1,'1.源数据-产品报告-消费降序'!AW:AW,ROW(),0)),"")</f>
        <v/>
      </c>
      <c r="AX28" s="69" t="str">
        <f>IFERROR(CLEAN(HLOOKUP(AX$1,'1.源数据-产品报告-消费降序'!AX:AX,ROW(),0)),"")</f>
        <v/>
      </c>
      <c r="AY28" s="69" t="str">
        <f>IFERROR(CLEAN(HLOOKUP(AY$1,'1.源数据-产品报告-消费降序'!AY:AY,ROW(),0)),"")</f>
        <v/>
      </c>
      <c r="AZ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" s="69" t="str">
        <f>IFERROR(CLEAN(HLOOKUP(BA$1,'1.源数据-产品报告-消费降序'!BA:BA,ROW(),0)),"")</f>
        <v/>
      </c>
      <c r="BD28" s="69" t="str">
        <f>IFERROR(CLEAN(HLOOKUP(BD$1,'1.源数据-产品报告-消费降序'!BD:BD,ROW(),0)),"")</f>
        <v/>
      </c>
      <c r="BE28" s="69" t="str">
        <f>IFERROR(CLEAN(HLOOKUP(BE$1,'1.源数据-产品报告-消费降序'!BE:BE,ROW(),0)),"")</f>
        <v/>
      </c>
      <c r="BF28" s="69" t="str">
        <f>IFERROR(CLEAN(HLOOKUP(BF$1,'1.源数据-产品报告-消费降序'!BF:BF,ROW(),0)),"")</f>
        <v/>
      </c>
      <c r="BG28" s="69" t="str">
        <f>IFERROR(CLEAN(HLOOKUP(BG$1,'1.源数据-产品报告-消费降序'!BG:BG,ROW(),0)),"")</f>
        <v/>
      </c>
      <c r="BH28" s="69" t="str">
        <f>IFERROR(CLEAN(HLOOKUP(BH$1,'1.源数据-产品报告-消费降序'!BH:BH,ROW(),0)),"")</f>
        <v/>
      </c>
      <c r="BI28" s="69" t="str">
        <f>IFERROR(CLEAN(HLOOKUP(BI$1,'1.源数据-产品报告-消费降序'!BI:BI,ROW(),0)),"")</f>
        <v/>
      </c>
      <c r="BJ28" s="69" t="str">
        <f>IFERROR(CLEAN(HLOOKUP(BJ$1,'1.源数据-产品报告-消费降序'!BJ:BJ,ROW(),0)),"")</f>
        <v/>
      </c>
      <c r="BK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" s="69" t="str">
        <f>IFERROR(CLEAN(HLOOKUP(BL$1,'1.源数据-产品报告-消费降序'!BL:BL,ROW(),0)),"")</f>
        <v/>
      </c>
      <c r="BO28" s="69" t="str">
        <f>IFERROR(CLEAN(HLOOKUP(BO$1,'1.源数据-产品报告-消费降序'!BO:BO,ROW(),0)),"")</f>
        <v/>
      </c>
      <c r="BP28" s="69" t="str">
        <f>IFERROR(CLEAN(HLOOKUP(BP$1,'1.源数据-产品报告-消费降序'!BP:BP,ROW(),0)),"")</f>
        <v/>
      </c>
      <c r="BQ28" s="69" t="str">
        <f>IFERROR(CLEAN(HLOOKUP(BQ$1,'1.源数据-产品报告-消费降序'!BQ:BQ,ROW(),0)),"")</f>
        <v/>
      </c>
      <c r="BR28" s="69" t="str">
        <f>IFERROR(CLEAN(HLOOKUP(BR$1,'1.源数据-产品报告-消费降序'!BR:BR,ROW(),0)),"")</f>
        <v/>
      </c>
      <c r="BS28" s="69" t="str">
        <f>IFERROR(CLEAN(HLOOKUP(BS$1,'1.源数据-产品报告-消费降序'!BS:BS,ROW(),0)),"")</f>
        <v/>
      </c>
      <c r="BT28" s="69" t="str">
        <f>IFERROR(CLEAN(HLOOKUP(BT$1,'1.源数据-产品报告-消费降序'!BT:BT,ROW(),0)),"")</f>
        <v/>
      </c>
      <c r="BU28" s="69" t="str">
        <f>IFERROR(CLEAN(HLOOKUP(BU$1,'1.源数据-产品报告-消费降序'!BU:BU,ROW(),0)),"")</f>
        <v/>
      </c>
      <c r="BV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" s="69" t="str">
        <f>IFERROR(CLEAN(HLOOKUP(BW$1,'1.源数据-产品报告-消费降序'!BW:BW,ROW(),0)),"")</f>
        <v/>
      </c>
    </row>
    <row r="29" spans="1:75">
      <c r="A29" s="69" t="str">
        <f>IFERROR(CLEAN(HLOOKUP(A$1,'1.源数据-产品报告-消费降序'!A:A,ROW(),0)),"")</f>
        <v/>
      </c>
      <c r="B29" s="69" t="str">
        <f>IFERROR(CLEAN(HLOOKUP(B$1,'1.源数据-产品报告-消费降序'!B:B,ROW(),0)),"")</f>
        <v/>
      </c>
      <c r="C29" s="69" t="str">
        <f>IFERROR(CLEAN(HLOOKUP(C$1,'1.源数据-产品报告-消费降序'!C:C,ROW(),0)),"")</f>
        <v/>
      </c>
      <c r="D29" s="69" t="str">
        <f>IFERROR(CLEAN(HLOOKUP(D$1,'1.源数据-产品报告-消费降序'!D:D,ROW(),0)),"")</f>
        <v/>
      </c>
      <c r="E29" s="69" t="str">
        <f>IFERROR(CLEAN(HLOOKUP(E$1,'1.源数据-产品报告-消费降序'!E:E,ROW(),0)),"")</f>
        <v/>
      </c>
      <c r="F29" s="69" t="str">
        <f>IFERROR(CLEAN(HLOOKUP(F$1,'1.源数据-产品报告-消费降序'!F:F,ROW(),0)),"")</f>
        <v/>
      </c>
      <c r="G29" s="70">
        <f>IFERROR((HLOOKUP(G$1,'1.源数据-产品报告-消费降序'!G:G,ROW(),0)),"")</f>
        <v>0</v>
      </c>
      <c r="H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" s="69" t="str">
        <f>IFERROR(CLEAN(HLOOKUP(I$1,'1.源数据-产品报告-消费降序'!I:I,ROW(),0)),"")</f>
        <v/>
      </c>
      <c r="J29" s="68" t="s">
        <v>42</v>
      </c>
      <c r="L29" s="69" t="str">
        <f>IFERROR(CLEAN(HLOOKUP(L$1,'1.源数据-产品报告-消费降序'!L:L,ROW(),0)),"")</f>
        <v/>
      </c>
      <c r="M29" s="69" t="str">
        <f>IFERROR(CLEAN(HLOOKUP(M$1,'1.源数据-产品报告-消费降序'!M:M,ROW(),0)),"")</f>
        <v/>
      </c>
      <c r="N29" s="69" t="str">
        <f>IFERROR(CLEAN(HLOOKUP(N$1,'1.源数据-产品报告-消费降序'!N:N,ROW(),0)),"")</f>
        <v/>
      </c>
      <c r="O29" s="69" t="str">
        <f>IFERROR(CLEAN(HLOOKUP(O$1,'1.源数据-产品报告-消费降序'!O:O,ROW(),0)),"")</f>
        <v/>
      </c>
      <c r="P29" s="69" t="str">
        <f>IFERROR(CLEAN(HLOOKUP(P$1,'1.源数据-产品报告-消费降序'!P:P,ROW(),0)),"")</f>
        <v/>
      </c>
      <c r="Q29" s="69" t="str">
        <f>IFERROR(CLEAN(HLOOKUP(Q$1,'1.源数据-产品报告-消费降序'!Q:Q,ROW(),0)),"")</f>
        <v/>
      </c>
      <c r="R29" s="69" t="str">
        <f>IFERROR(CLEAN(HLOOKUP(R$1,'1.源数据-产品报告-消费降序'!R:R,ROW(),0)),"")</f>
        <v/>
      </c>
      <c r="S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" s="69" t="str">
        <f>IFERROR(CLEAN(HLOOKUP(T$1,'1.源数据-产品报告-消费降序'!T:T,ROW(),0)),"")</f>
        <v/>
      </c>
      <c r="W29" s="69" t="str">
        <f>IFERROR(CLEAN(HLOOKUP(W$1,'1.源数据-产品报告-消费降序'!W:W,ROW(),0)),"")</f>
        <v/>
      </c>
      <c r="X29" s="69" t="str">
        <f>IFERROR(CLEAN(HLOOKUP(X$1,'1.源数据-产品报告-消费降序'!X:X,ROW(),0)),"")</f>
        <v/>
      </c>
      <c r="Y29" s="69" t="str">
        <f>IFERROR(CLEAN(HLOOKUP(Y$1,'1.源数据-产品报告-消费降序'!Y:Y,ROW(),0)),"")</f>
        <v/>
      </c>
      <c r="Z29" s="69" t="str">
        <f>IFERROR(CLEAN(HLOOKUP(Z$1,'1.源数据-产品报告-消费降序'!Z:Z,ROW(),0)),"")</f>
        <v/>
      </c>
      <c r="AA29" s="69" t="str">
        <f>IFERROR(CLEAN(HLOOKUP(AA$1,'1.源数据-产品报告-消费降序'!AA:AA,ROW(),0)),"")</f>
        <v/>
      </c>
      <c r="AB29" s="69" t="str">
        <f>IFERROR(CLEAN(HLOOKUP(AB$1,'1.源数据-产品报告-消费降序'!AB:AB,ROW(),0)),"")</f>
        <v/>
      </c>
      <c r="AC29" s="69" t="str">
        <f>IFERROR(CLEAN(HLOOKUP(AC$1,'1.源数据-产品报告-消费降序'!AC:AC,ROW(),0)),"")</f>
        <v/>
      </c>
      <c r="AD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" s="69" t="str">
        <f>IFERROR(CLEAN(HLOOKUP(AE$1,'1.源数据-产品报告-消费降序'!AE:AE,ROW(),0)),"")</f>
        <v/>
      </c>
      <c r="AH29" s="69" t="str">
        <f>IFERROR(CLEAN(HLOOKUP(AH$1,'1.源数据-产品报告-消费降序'!AH:AH,ROW(),0)),"")</f>
        <v/>
      </c>
      <c r="AI29" s="69" t="str">
        <f>IFERROR(CLEAN(HLOOKUP(AI$1,'1.源数据-产品报告-消费降序'!AI:AI,ROW(),0)),"")</f>
        <v/>
      </c>
      <c r="AJ29" s="69" t="str">
        <f>IFERROR(CLEAN(HLOOKUP(AJ$1,'1.源数据-产品报告-消费降序'!AJ:AJ,ROW(),0)),"")</f>
        <v/>
      </c>
      <c r="AK29" s="69" t="str">
        <f>IFERROR(CLEAN(HLOOKUP(AK$1,'1.源数据-产品报告-消费降序'!AK:AK,ROW(),0)),"")</f>
        <v/>
      </c>
      <c r="AL29" s="69" t="str">
        <f>IFERROR(CLEAN(HLOOKUP(AL$1,'1.源数据-产品报告-消费降序'!AL:AL,ROW(),0)),"")</f>
        <v/>
      </c>
      <c r="AM29" s="69" t="str">
        <f>IFERROR(CLEAN(HLOOKUP(AM$1,'1.源数据-产品报告-消费降序'!AM:AM,ROW(),0)),"")</f>
        <v/>
      </c>
      <c r="AN29" s="69" t="str">
        <f>IFERROR(CLEAN(HLOOKUP(AN$1,'1.源数据-产品报告-消费降序'!AN:AN,ROW(),0)),"")</f>
        <v/>
      </c>
      <c r="AO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" s="69" t="str">
        <f>IFERROR(CLEAN(HLOOKUP(AP$1,'1.源数据-产品报告-消费降序'!AP:AP,ROW(),0)),"")</f>
        <v/>
      </c>
      <c r="AS29" s="69" t="str">
        <f>IFERROR(CLEAN(HLOOKUP(AS$1,'1.源数据-产品报告-消费降序'!AS:AS,ROW(),0)),"")</f>
        <v/>
      </c>
      <c r="AT29" s="69" t="str">
        <f>IFERROR(CLEAN(HLOOKUP(AT$1,'1.源数据-产品报告-消费降序'!AT:AT,ROW(),0)),"")</f>
        <v/>
      </c>
      <c r="AU29" s="69" t="str">
        <f>IFERROR(CLEAN(HLOOKUP(AU$1,'1.源数据-产品报告-消费降序'!AU:AU,ROW(),0)),"")</f>
        <v/>
      </c>
      <c r="AV29" s="69" t="str">
        <f>IFERROR(CLEAN(HLOOKUP(AV$1,'1.源数据-产品报告-消费降序'!AV:AV,ROW(),0)),"")</f>
        <v/>
      </c>
      <c r="AW29" s="69" t="str">
        <f>IFERROR(CLEAN(HLOOKUP(AW$1,'1.源数据-产品报告-消费降序'!AW:AW,ROW(),0)),"")</f>
        <v/>
      </c>
      <c r="AX29" s="69" t="str">
        <f>IFERROR(CLEAN(HLOOKUP(AX$1,'1.源数据-产品报告-消费降序'!AX:AX,ROW(),0)),"")</f>
        <v/>
      </c>
      <c r="AY29" s="69" t="str">
        <f>IFERROR(CLEAN(HLOOKUP(AY$1,'1.源数据-产品报告-消费降序'!AY:AY,ROW(),0)),"")</f>
        <v/>
      </c>
      <c r="AZ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" s="69" t="str">
        <f>IFERROR(CLEAN(HLOOKUP(BA$1,'1.源数据-产品报告-消费降序'!BA:BA,ROW(),0)),"")</f>
        <v/>
      </c>
      <c r="BD29" s="69" t="str">
        <f>IFERROR(CLEAN(HLOOKUP(BD$1,'1.源数据-产品报告-消费降序'!BD:BD,ROW(),0)),"")</f>
        <v/>
      </c>
      <c r="BE29" s="69" t="str">
        <f>IFERROR(CLEAN(HLOOKUP(BE$1,'1.源数据-产品报告-消费降序'!BE:BE,ROW(),0)),"")</f>
        <v/>
      </c>
      <c r="BF29" s="69" t="str">
        <f>IFERROR(CLEAN(HLOOKUP(BF$1,'1.源数据-产品报告-消费降序'!BF:BF,ROW(),0)),"")</f>
        <v/>
      </c>
      <c r="BG29" s="69" t="str">
        <f>IFERROR(CLEAN(HLOOKUP(BG$1,'1.源数据-产品报告-消费降序'!BG:BG,ROW(),0)),"")</f>
        <v/>
      </c>
      <c r="BH29" s="69" t="str">
        <f>IFERROR(CLEAN(HLOOKUP(BH$1,'1.源数据-产品报告-消费降序'!BH:BH,ROW(),0)),"")</f>
        <v/>
      </c>
      <c r="BI29" s="69" t="str">
        <f>IFERROR(CLEAN(HLOOKUP(BI$1,'1.源数据-产品报告-消费降序'!BI:BI,ROW(),0)),"")</f>
        <v/>
      </c>
      <c r="BJ29" s="69" t="str">
        <f>IFERROR(CLEAN(HLOOKUP(BJ$1,'1.源数据-产品报告-消费降序'!BJ:BJ,ROW(),0)),"")</f>
        <v/>
      </c>
      <c r="BK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" s="69" t="str">
        <f>IFERROR(CLEAN(HLOOKUP(BL$1,'1.源数据-产品报告-消费降序'!BL:BL,ROW(),0)),"")</f>
        <v/>
      </c>
      <c r="BO29" s="69" t="str">
        <f>IFERROR(CLEAN(HLOOKUP(BO$1,'1.源数据-产品报告-消费降序'!BO:BO,ROW(),0)),"")</f>
        <v/>
      </c>
      <c r="BP29" s="69" t="str">
        <f>IFERROR(CLEAN(HLOOKUP(BP$1,'1.源数据-产品报告-消费降序'!BP:BP,ROW(),0)),"")</f>
        <v/>
      </c>
      <c r="BQ29" s="69" t="str">
        <f>IFERROR(CLEAN(HLOOKUP(BQ$1,'1.源数据-产品报告-消费降序'!BQ:BQ,ROW(),0)),"")</f>
        <v/>
      </c>
      <c r="BR29" s="69" t="str">
        <f>IFERROR(CLEAN(HLOOKUP(BR$1,'1.源数据-产品报告-消费降序'!BR:BR,ROW(),0)),"")</f>
        <v/>
      </c>
      <c r="BS29" s="69" t="str">
        <f>IFERROR(CLEAN(HLOOKUP(BS$1,'1.源数据-产品报告-消费降序'!BS:BS,ROW(),0)),"")</f>
        <v/>
      </c>
      <c r="BT29" s="69" t="str">
        <f>IFERROR(CLEAN(HLOOKUP(BT$1,'1.源数据-产品报告-消费降序'!BT:BT,ROW(),0)),"")</f>
        <v/>
      </c>
      <c r="BU29" s="69" t="str">
        <f>IFERROR(CLEAN(HLOOKUP(BU$1,'1.源数据-产品报告-消费降序'!BU:BU,ROW(),0)),"")</f>
        <v/>
      </c>
      <c r="BV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" s="69" t="str">
        <f>IFERROR(CLEAN(HLOOKUP(BW$1,'1.源数据-产品报告-消费降序'!BW:BW,ROW(),0)),"")</f>
        <v/>
      </c>
    </row>
    <row r="30" spans="1:75">
      <c r="A30" s="69" t="str">
        <f>IFERROR(CLEAN(HLOOKUP(A$1,'1.源数据-产品报告-消费降序'!A:A,ROW(),0)),"")</f>
        <v/>
      </c>
      <c r="B30" s="69" t="str">
        <f>IFERROR(CLEAN(HLOOKUP(B$1,'1.源数据-产品报告-消费降序'!B:B,ROW(),0)),"")</f>
        <v/>
      </c>
      <c r="C30" s="69" t="str">
        <f>IFERROR(CLEAN(HLOOKUP(C$1,'1.源数据-产品报告-消费降序'!C:C,ROW(),0)),"")</f>
        <v/>
      </c>
      <c r="D30" s="69" t="str">
        <f>IFERROR(CLEAN(HLOOKUP(D$1,'1.源数据-产品报告-消费降序'!D:D,ROW(),0)),"")</f>
        <v/>
      </c>
      <c r="E30" s="69" t="str">
        <f>IFERROR(CLEAN(HLOOKUP(E$1,'1.源数据-产品报告-消费降序'!E:E,ROW(),0)),"")</f>
        <v/>
      </c>
      <c r="F30" s="69" t="str">
        <f>IFERROR(CLEAN(HLOOKUP(F$1,'1.源数据-产品报告-消费降序'!F:F,ROW(),0)),"")</f>
        <v/>
      </c>
      <c r="G30" s="70">
        <f>IFERROR((HLOOKUP(G$1,'1.源数据-产品报告-消费降序'!G:G,ROW(),0)),"")</f>
        <v>0</v>
      </c>
      <c r="H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" s="69" t="str">
        <f>IFERROR(CLEAN(HLOOKUP(I$1,'1.源数据-产品报告-消费降序'!I:I,ROW(),0)),"")</f>
        <v/>
      </c>
      <c r="L30" s="69" t="str">
        <f>IFERROR(CLEAN(HLOOKUP(L$1,'1.源数据-产品报告-消费降序'!L:L,ROW(),0)),"")</f>
        <v/>
      </c>
      <c r="M30" s="69" t="str">
        <f>IFERROR(CLEAN(HLOOKUP(M$1,'1.源数据-产品报告-消费降序'!M:M,ROW(),0)),"")</f>
        <v/>
      </c>
      <c r="N30" s="69" t="str">
        <f>IFERROR(CLEAN(HLOOKUP(N$1,'1.源数据-产品报告-消费降序'!N:N,ROW(),0)),"")</f>
        <v/>
      </c>
      <c r="O30" s="69" t="str">
        <f>IFERROR(CLEAN(HLOOKUP(O$1,'1.源数据-产品报告-消费降序'!O:O,ROW(),0)),"")</f>
        <v/>
      </c>
      <c r="P30" s="69" t="str">
        <f>IFERROR(CLEAN(HLOOKUP(P$1,'1.源数据-产品报告-消费降序'!P:P,ROW(),0)),"")</f>
        <v/>
      </c>
      <c r="Q30" s="69" t="str">
        <f>IFERROR(CLEAN(HLOOKUP(Q$1,'1.源数据-产品报告-消费降序'!Q:Q,ROW(),0)),"")</f>
        <v/>
      </c>
      <c r="R30" s="69" t="str">
        <f>IFERROR(CLEAN(HLOOKUP(R$1,'1.源数据-产品报告-消费降序'!R:R,ROW(),0)),"")</f>
        <v/>
      </c>
      <c r="S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" s="69" t="str">
        <f>IFERROR(CLEAN(HLOOKUP(T$1,'1.源数据-产品报告-消费降序'!T:T,ROW(),0)),"")</f>
        <v/>
      </c>
      <c r="W30" s="69" t="str">
        <f>IFERROR(CLEAN(HLOOKUP(W$1,'1.源数据-产品报告-消费降序'!W:W,ROW(),0)),"")</f>
        <v/>
      </c>
      <c r="X30" s="69" t="str">
        <f>IFERROR(CLEAN(HLOOKUP(X$1,'1.源数据-产品报告-消费降序'!X:X,ROW(),0)),"")</f>
        <v/>
      </c>
      <c r="Y30" s="69" t="str">
        <f>IFERROR(CLEAN(HLOOKUP(Y$1,'1.源数据-产品报告-消费降序'!Y:Y,ROW(),0)),"")</f>
        <v/>
      </c>
      <c r="Z30" s="69" t="str">
        <f>IFERROR(CLEAN(HLOOKUP(Z$1,'1.源数据-产品报告-消费降序'!Z:Z,ROW(),0)),"")</f>
        <v/>
      </c>
      <c r="AA30" s="69" t="str">
        <f>IFERROR(CLEAN(HLOOKUP(AA$1,'1.源数据-产品报告-消费降序'!AA:AA,ROW(),0)),"")</f>
        <v/>
      </c>
      <c r="AB30" s="69" t="str">
        <f>IFERROR(CLEAN(HLOOKUP(AB$1,'1.源数据-产品报告-消费降序'!AB:AB,ROW(),0)),"")</f>
        <v/>
      </c>
      <c r="AC30" s="69" t="str">
        <f>IFERROR(CLEAN(HLOOKUP(AC$1,'1.源数据-产品报告-消费降序'!AC:AC,ROW(),0)),"")</f>
        <v/>
      </c>
      <c r="AD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" s="69" t="str">
        <f>IFERROR(CLEAN(HLOOKUP(AE$1,'1.源数据-产品报告-消费降序'!AE:AE,ROW(),0)),"")</f>
        <v/>
      </c>
      <c r="AH30" s="69" t="str">
        <f>IFERROR(CLEAN(HLOOKUP(AH$1,'1.源数据-产品报告-消费降序'!AH:AH,ROW(),0)),"")</f>
        <v/>
      </c>
      <c r="AI30" s="69" t="str">
        <f>IFERROR(CLEAN(HLOOKUP(AI$1,'1.源数据-产品报告-消费降序'!AI:AI,ROW(),0)),"")</f>
        <v/>
      </c>
      <c r="AJ30" s="69" t="str">
        <f>IFERROR(CLEAN(HLOOKUP(AJ$1,'1.源数据-产品报告-消费降序'!AJ:AJ,ROW(),0)),"")</f>
        <v/>
      </c>
      <c r="AK30" s="69" t="str">
        <f>IFERROR(CLEAN(HLOOKUP(AK$1,'1.源数据-产品报告-消费降序'!AK:AK,ROW(),0)),"")</f>
        <v/>
      </c>
      <c r="AL30" s="69" t="str">
        <f>IFERROR(CLEAN(HLOOKUP(AL$1,'1.源数据-产品报告-消费降序'!AL:AL,ROW(),0)),"")</f>
        <v/>
      </c>
      <c r="AM30" s="69" t="str">
        <f>IFERROR(CLEAN(HLOOKUP(AM$1,'1.源数据-产品报告-消费降序'!AM:AM,ROW(),0)),"")</f>
        <v/>
      </c>
      <c r="AN30" s="69" t="str">
        <f>IFERROR(CLEAN(HLOOKUP(AN$1,'1.源数据-产品报告-消费降序'!AN:AN,ROW(),0)),"")</f>
        <v/>
      </c>
      <c r="AO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" s="69" t="str">
        <f>IFERROR(CLEAN(HLOOKUP(AP$1,'1.源数据-产品报告-消费降序'!AP:AP,ROW(),0)),"")</f>
        <v/>
      </c>
      <c r="AS30" s="69" t="str">
        <f>IFERROR(CLEAN(HLOOKUP(AS$1,'1.源数据-产品报告-消费降序'!AS:AS,ROW(),0)),"")</f>
        <v/>
      </c>
      <c r="AT30" s="69" t="str">
        <f>IFERROR(CLEAN(HLOOKUP(AT$1,'1.源数据-产品报告-消费降序'!AT:AT,ROW(),0)),"")</f>
        <v/>
      </c>
      <c r="AU30" s="69" t="str">
        <f>IFERROR(CLEAN(HLOOKUP(AU$1,'1.源数据-产品报告-消费降序'!AU:AU,ROW(),0)),"")</f>
        <v/>
      </c>
      <c r="AV30" s="69" t="str">
        <f>IFERROR(CLEAN(HLOOKUP(AV$1,'1.源数据-产品报告-消费降序'!AV:AV,ROW(),0)),"")</f>
        <v/>
      </c>
      <c r="AW30" s="69" t="str">
        <f>IFERROR(CLEAN(HLOOKUP(AW$1,'1.源数据-产品报告-消费降序'!AW:AW,ROW(),0)),"")</f>
        <v/>
      </c>
      <c r="AX30" s="69" t="str">
        <f>IFERROR(CLEAN(HLOOKUP(AX$1,'1.源数据-产品报告-消费降序'!AX:AX,ROW(),0)),"")</f>
        <v/>
      </c>
      <c r="AY30" s="69" t="str">
        <f>IFERROR(CLEAN(HLOOKUP(AY$1,'1.源数据-产品报告-消费降序'!AY:AY,ROW(),0)),"")</f>
        <v/>
      </c>
      <c r="AZ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" s="69" t="str">
        <f>IFERROR(CLEAN(HLOOKUP(BA$1,'1.源数据-产品报告-消费降序'!BA:BA,ROW(),0)),"")</f>
        <v/>
      </c>
      <c r="BD30" s="69" t="str">
        <f>IFERROR(CLEAN(HLOOKUP(BD$1,'1.源数据-产品报告-消费降序'!BD:BD,ROW(),0)),"")</f>
        <v/>
      </c>
      <c r="BE30" s="69" t="str">
        <f>IFERROR(CLEAN(HLOOKUP(BE$1,'1.源数据-产品报告-消费降序'!BE:BE,ROW(),0)),"")</f>
        <v/>
      </c>
      <c r="BF30" s="69" t="str">
        <f>IFERROR(CLEAN(HLOOKUP(BF$1,'1.源数据-产品报告-消费降序'!BF:BF,ROW(),0)),"")</f>
        <v/>
      </c>
      <c r="BG30" s="69" t="str">
        <f>IFERROR(CLEAN(HLOOKUP(BG$1,'1.源数据-产品报告-消费降序'!BG:BG,ROW(),0)),"")</f>
        <v/>
      </c>
      <c r="BH30" s="69" t="str">
        <f>IFERROR(CLEAN(HLOOKUP(BH$1,'1.源数据-产品报告-消费降序'!BH:BH,ROW(),0)),"")</f>
        <v/>
      </c>
      <c r="BI30" s="69" t="str">
        <f>IFERROR(CLEAN(HLOOKUP(BI$1,'1.源数据-产品报告-消费降序'!BI:BI,ROW(),0)),"")</f>
        <v/>
      </c>
      <c r="BJ30" s="69" t="str">
        <f>IFERROR(CLEAN(HLOOKUP(BJ$1,'1.源数据-产品报告-消费降序'!BJ:BJ,ROW(),0)),"")</f>
        <v/>
      </c>
      <c r="BK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" s="69" t="str">
        <f>IFERROR(CLEAN(HLOOKUP(BL$1,'1.源数据-产品报告-消费降序'!BL:BL,ROW(),0)),"")</f>
        <v/>
      </c>
      <c r="BO30" s="69" t="str">
        <f>IFERROR(CLEAN(HLOOKUP(BO$1,'1.源数据-产品报告-消费降序'!BO:BO,ROW(),0)),"")</f>
        <v/>
      </c>
      <c r="BP30" s="69" t="str">
        <f>IFERROR(CLEAN(HLOOKUP(BP$1,'1.源数据-产品报告-消费降序'!BP:BP,ROW(),0)),"")</f>
        <v/>
      </c>
      <c r="BQ30" s="69" t="str">
        <f>IFERROR(CLEAN(HLOOKUP(BQ$1,'1.源数据-产品报告-消费降序'!BQ:BQ,ROW(),0)),"")</f>
        <v/>
      </c>
      <c r="BR30" s="69" t="str">
        <f>IFERROR(CLEAN(HLOOKUP(BR$1,'1.源数据-产品报告-消费降序'!BR:BR,ROW(),0)),"")</f>
        <v/>
      </c>
      <c r="BS30" s="69" t="str">
        <f>IFERROR(CLEAN(HLOOKUP(BS$1,'1.源数据-产品报告-消费降序'!BS:BS,ROW(),0)),"")</f>
        <v/>
      </c>
      <c r="BT30" s="69" t="str">
        <f>IFERROR(CLEAN(HLOOKUP(BT$1,'1.源数据-产品报告-消费降序'!BT:BT,ROW(),0)),"")</f>
        <v/>
      </c>
      <c r="BU30" s="69" t="str">
        <f>IFERROR(CLEAN(HLOOKUP(BU$1,'1.源数据-产品报告-消费降序'!BU:BU,ROW(),0)),"")</f>
        <v/>
      </c>
      <c r="BV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" s="69" t="str">
        <f>IFERROR(CLEAN(HLOOKUP(BW$1,'1.源数据-产品报告-消费降序'!BW:BW,ROW(),0)),"")</f>
        <v/>
      </c>
    </row>
    <row r="31" spans="1:75">
      <c r="A31" s="69" t="str">
        <f>IFERROR(CLEAN(HLOOKUP(A$1,'1.源数据-产品报告-消费降序'!A:A,ROW(),0)),"")</f>
        <v/>
      </c>
      <c r="B31" s="69" t="str">
        <f>IFERROR(CLEAN(HLOOKUP(B$1,'1.源数据-产品报告-消费降序'!B:B,ROW(),0)),"")</f>
        <v/>
      </c>
      <c r="C31" s="69" t="str">
        <f>IFERROR(CLEAN(HLOOKUP(C$1,'1.源数据-产品报告-消费降序'!C:C,ROW(),0)),"")</f>
        <v/>
      </c>
      <c r="D31" s="69" t="str">
        <f>IFERROR(CLEAN(HLOOKUP(D$1,'1.源数据-产品报告-消费降序'!D:D,ROW(),0)),"")</f>
        <v/>
      </c>
      <c r="E31" s="69" t="str">
        <f>IFERROR(CLEAN(HLOOKUP(E$1,'1.源数据-产品报告-消费降序'!E:E,ROW(),0)),"")</f>
        <v/>
      </c>
      <c r="F31" s="69" t="str">
        <f>IFERROR(CLEAN(HLOOKUP(F$1,'1.源数据-产品报告-消费降序'!F:F,ROW(),0)),"")</f>
        <v/>
      </c>
      <c r="G31" s="70">
        <f>IFERROR((HLOOKUP(G$1,'1.源数据-产品报告-消费降序'!G:G,ROW(),0)),"")</f>
        <v>0</v>
      </c>
      <c r="H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" s="69" t="str">
        <f>IFERROR(CLEAN(HLOOKUP(I$1,'1.源数据-产品报告-消费降序'!I:I,ROW(),0)),"")</f>
        <v/>
      </c>
      <c r="L31" s="69" t="str">
        <f>IFERROR(CLEAN(HLOOKUP(L$1,'1.源数据-产品报告-消费降序'!L:L,ROW(),0)),"")</f>
        <v/>
      </c>
      <c r="M31" s="69" t="str">
        <f>IFERROR(CLEAN(HLOOKUP(M$1,'1.源数据-产品报告-消费降序'!M:M,ROW(),0)),"")</f>
        <v/>
      </c>
      <c r="N31" s="69" t="str">
        <f>IFERROR(CLEAN(HLOOKUP(N$1,'1.源数据-产品报告-消费降序'!N:N,ROW(),0)),"")</f>
        <v/>
      </c>
      <c r="O31" s="69" t="str">
        <f>IFERROR(CLEAN(HLOOKUP(O$1,'1.源数据-产品报告-消费降序'!O:O,ROW(),0)),"")</f>
        <v/>
      </c>
      <c r="P31" s="69" t="str">
        <f>IFERROR(CLEAN(HLOOKUP(P$1,'1.源数据-产品报告-消费降序'!P:P,ROW(),0)),"")</f>
        <v/>
      </c>
      <c r="Q31" s="69" t="str">
        <f>IFERROR(CLEAN(HLOOKUP(Q$1,'1.源数据-产品报告-消费降序'!Q:Q,ROW(),0)),"")</f>
        <v/>
      </c>
      <c r="R31" s="69" t="str">
        <f>IFERROR(CLEAN(HLOOKUP(R$1,'1.源数据-产品报告-消费降序'!R:R,ROW(),0)),"")</f>
        <v/>
      </c>
      <c r="S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" s="69" t="str">
        <f>IFERROR(CLEAN(HLOOKUP(T$1,'1.源数据-产品报告-消费降序'!T:T,ROW(),0)),"")</f>
        <v/>
      </c>
      <c r="W31" s="69" t="str">
        <f>IFERROR(CLEAN(HLOOKUP(W$1,'1.源数据-产品报告-消费降序'!W:W,ROW(),0)),"")</f>
        <v/>
      </c>
      <c r="X31" s="69" t="str">
        <f>IFERROR(CLEAN(HLOOKUP(X$1,'1.源数据-产品报告-消费降序'!X:X,ROW(),0)),"")</f>
        <v/>
      </c>
      <c r="Y31" s="69" t="str">
        <f>IFERROR(CLEAN(HLOOKUP(Y$1,'1.源数据-产品报告-消费降序'!Y:Y,ROW(),0)),"")</f>
        <v/>
      </c>
      <c r="Z31" s="69" t="str">
        <f>IFERROR(CLEAN(HLOOKUP(Z$1,'1.源数据-产品报告-消费降序'!Z:Z,ROW(),0)),"")</f>
        <v/>
      </c>
      <c r="AA31" s="69" t="str">
        <f>IFERROR(CLEAN(HLOOKUP(AA$1,'1.源数据-产品报告-消费降序'!AA:AA,ROW(),0)),"")</f>
        <v/>
      </c>
      <c r="AB31" s="69" t="str">
        <f>IFERROR(CLEAN(HLOOKUP(AB$1,'1.源数据-产品报告-消费降序'!AB:AB,ROW(),0)),"")</f>
        <v/>
      </c>
      <c r="AC31" s="69" t="str">
        <f>IFERROR(CLEAN(HLOOKUP(AC$1,'1.源数据-产品报告-消费降序'!AC:AC,ROW(),0)),"")</f>
        <v/>
      </c>
      <c r="AD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" s="69" t="str">
        <f>IFERROR(CLEAN(HLOOKUP(AE$1,'1.源数据-产品报告-消费降序'!AE:AE,ROW(),0)),"")</f>
        <v/>
      </c>
      <c r="AH31" s="69" t="str">
        <f>IFERROR(CLEAN(HLOOKUP(AH$1,'1.源数据-产品报告-消费降序'!AH:AH,ROW(),0)),"")</f>
        <v/>
      </c>
      <c r="AI31" s="69" t="str">
        <f>IFERROR(CLEAN(HLOOKUP(AI$1,'1.源数据-产品报告-消费降序'!AI:AI,ROW(),0)),"")</f>
        <v/>
      </c>
      <c r="AJ31" s="69" t="str">
        <f>IFERROR(CLEAN(HLOOKUP(AJ$1,'1.源数据-产品报告-消费降序'!AJ:AJ,ROW(),0)),"")</f>
        <v/>
      </c>
      <c r="AK31" s="69" t="str">
        <f>IFERROR(CLEAN(HLOOKUP(AK$1,'1.源数据-产品报告-消费降序'!AK:AK,ROW(),0)),"")</f>
        <v/>
      </c>
      <c r="AL31" s="69" t="str">
        <f>IFERROR(CLEAN(HLOOKUP(AL$1,'1.源数据-产品报告-消费降序'!AL:AL,ROW(),0)),"")</f>
        <v/>
      </c>
      <c r="AM31" s="69" t="str">
        <f>IFERROR(CLEAN(HLOOKUP(AM$1,'1.源数据-产品报告-消费降序'!AM:AM,ROW(),0)),"")</f>
        <v/>
      </c>
      <c r="AN31" s="69" t="str">
        <f>IFERROR(CLEAN(HLOOKUP(AN$1,'1.源数据-产品报告-消费降序'!AN:AN,ROW(),0)),"")</f>
        <v/>
      </c>
      <c r="AO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" s="69" t="str">
        <f>IFERROR(CLEAN(HLOOKUP(AP$1,'1.源数据-产品报告-消费降序'!AP:AP,ROW(),0)),"")</f>
        <v/>
      </c>
      <c r="AS31" s="69" t="str">
        <f>IFERROR(CLEAN(HLOOKUP(AS$1,'1.源数据-产品报告-消费降序'!AS:AS,ROW(),0)),"")</f>
        <v/>
      </c>
      <c r="AT31" s="69" t="str">
        <f>IFERROR(CLEAN(HLOOKUP(AT$1,'1.源数据-产品报告-消费降序'!AT:AT,ROW(),0)),"")</f>
        <v/>
      </c>
      <c r="AU31" s="69" t="str">
        <f>IFERROR(CLEAN(HLOOKUP(AU$1,'1.源数据-产品报告-消费降序'!AU:AU,ROW(),0)),"")</f>
        <v/>
      </c>
      <c r="AV31" s="69" t="str">
        <f>IFERROR(CLEAN(HLOOKUP(AV$1,'1.源数据-产品报告-消费降序'!AV:AV,ROW(),0)),"")</f>
        <v/>
      </c>
      <c r="AW31" s="69" t="str">
        <f>IFERROR(CLEAN(HLOOKUP(AW$1,'1.源数据-产品报告-消费降序'!AW:AW,ROW(),0)),"")</f>
        <v/>
      </c>
      <c r="AX31" s="69" t="str">
        <f>IFERROR(CLEAN(HLOOKUP(AX$1,'1.源数据-产品报告-消费降序'!AX:AX,ROW(),0)),"")</f>
        <v/>
      </c>
      <c r="AY31" s="69" t="str">
        <f>IFERROR(CLEAN(HLOOKUP(AY$1,'1.源数据-产品报告-消费降序'!AY:AY,ROW(),0)),"")</f>
        <v/>
      </c>
      <c r="AZ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" s="69" t="str">
        <f>IFERROR(CLEAN(HLOOKUP(BA$1,'1.源数据-产品报告-消费降序'!BA:BA,ROW(),0)),"")</f>
        <v/>
      </c>
      <c r="BD31" s="69" t="str">
        <f>IFERROR(CLEAN(HLOOKUP(BD$1,'1.源数据-产品报告-消费降序'!BD:BD,ROW(),0)),"")</f>
        <v/>
      </c>
      <c r="BE31" s="69" t="str">
        <f>IFERROR(CLEAN(HLOOKUP(BE$1,'1.源数据-产品报告-消费降序'!BE:BE,ROW(),0)),"")</f>
        <v/>
      </c>
      <c r="BF31" s="69" t="str">
        <f>IFERROR(CLEAN(HLOOKUP(BF$1,'1.源数据-产品报告-消费降序'!BF:BF,ROW(),0)),"")</f>
        <v/>
      </c>
      <c r="BG31" s="69" t="str">
        <f>IFERROR(CLEAN(HLOOKUP(BG$1,'1.源数据-产品报告-消费降序'!BG:BG,ROW(),0)),"")</f>
        <v/>
      </c>
      <c r="BH31" s="69" t="str">
        <f>IFERROR(CLEAN(HLOOKUP(BH$1,'1.源数据-产品报告-消费降序'!BH:BH,ROW(),0)),"")</f>
        <v/>
      </c>
      <c r="BI31" s="69" t="str">
        <f>IFERROR(CLEAN(HLOOKUP(BI$1,'1.源数据-产品报告-消费降序'!BI:BI,ROW(),0)),"")</f>
        <v/>
      </c>
      <c r="BJ31" s="69" t="str">
        <f>IFERROR(CLEAN(HLOOKUP(BJ$1,'1.源数据-产品报告-消费降序'!BJ:BJ,ROW(),0)),"")</f>
        <v/>
      </c>
      <c r="BK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" s="69" t="str">
        <f>IFERROR(CLEAN(HLOOKUP(BL$1,'1.源数据-产品报告-消费降序'!BL:BL,ROW(),0)),"")</f>
        <v/>
      </c>
      <c r="BO31" s="69" t="str">
        <f>IFERROR(CLEAN(HLOOKUP(BO$1,'1.源数据-产品报告-消费降序'!BO:BO,ROW(),0)),"")</f>
        <v/>
      </c>
      <c r="BP31" s="69" t="str">
        <f>IFERROR(CLEAN(HLOOKUP(BP$1,'1.源数据-产品报告-消费降序'!BP:BP,ROW(),0)),"")</f>
        <v/>
      </c>
      <c r="BQ31" s="69" t="str">
        <f>IFERROR(CLEAN(HLOOKUP(BQ$1,'1.源数据-产品报告-消费降序'!BQ:BQ,ROW(),0)),"")</f>
        <v/>
      </c>
      <c r="BR31" s="69" t="str">
        <f>IFERROR(CLEAN(HLOOKUP(BR$1,'1.源数据-产品报告-消费降序'!BR:BR,ROW(),0)),"")</f>
        <v/>
      </c>
      <c r="BS31" s="69" t="str">
        <f>IFERROR(CLEAN(HLOOKUP(BS$1,'1.源数据-产品报告-消费降序'!BS:BS,ROW(),0)),"")</f>
        <v/>
      </c>
      <c r="BT31" s="69" t="str">
        <f>IFERROR(CLEAN(HLOOKUP(BT$1,'1.源数据-产品报告-消费降序'!BT:BT,ROW(),0)),"")</f>
        <v/>
      </c>
      <c r="BU31" s="69" t="str">
        <f>IFERROR(CLEAN(HLOOKUP(BU$1,'1.源数据-产品报告-消费降序'!BU:BU,ROW(),0)),"")</f>
        <v/>
      </c>
      <c r="BV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" s="69" t="str">
        <f>IFERROR(CLEAN(HLOOKUP(BW$1,'1.源数据-产品报告-消费降序'!BW:BW,ROW(),0)),"")</f>
        <v/>
      </c>
    </row>
    <row r="32" spans="1:75">
      <c r="A32" s="69" t="str">
        <f>IFERROR(CLEAN(HLOOKUP(A$1,'1.源数据-产品报告-消费降序'!A:A,ROW(),0)),"")</f>
        <v/>
      </c>
      <c r="B32" s="69" t="str">
        <f>IFERROR(CLEAN(HLOOKUP(B$1,'1.源数据-产品报告-消费降序'!B:B,ROW(),0)),"")</f>
        <v/>
      </c>
      <c r="C32" s="69" t="str">
        <f>IFERROR(CLEAN(HLOOKUP(C$1,'1.源数据-产品报告-消费降序'!C:C,ROW(),0)),"")</f>
        <v/>
      </c>
      <c r="D32" s="69" t="str">
        <f>IFERROR(CLEAN(HLOOKUP(D$1,'1.源数据-产品报告-消费降序'!D:D,ROW(),0)),"")</f>
        <v/>
      </c>
      <c r="E32" s="69" t="str">
        <f>IFERROR(CLEAN(HLOOKUP(E$1,'1.源数据-产品报告-消费降序'!E:E,ROW(),0)),"")</f>
        <v/>
      </c>
      <c r="F32" s="69" t="str">
        <f>IFERROR(CLEAN(HLOOKUP(F$1,'1.源数据-产品报告-消费降序'!F:F,ROW(),0)),"")</f>
        <v/>
      </c>
      <c r="G32" s="70">
        <f>IFERROR((HLOOKUP(G$1,'1.源数据-产品报告-消费降序'!G:G,ROW(),0)),"")</f>
        <v>0</v>
      </c>
      <c r="H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" s="69" t="str">
        <f>IFERROR(CLEAN(HLOOKUP(I$1,'1.源数据-产品报告-消费降序'!I:I,ROW(),0)),"")</f>
        <v/>
      </c>
      <c r="L32" s="69" t="str">
        <f>IFERROR(CLEAN(HLOOKUP(L$1,'1.源数据-产品报告-消费降序'!L:L,ROW(),0)),"")</f>
        <v/>
      </c>
      <c r="M32" s="69" t="str">
        <f>IFERROR(CLEAN(HLOOKUP(M$1,'1.源数据-产品报告-消费降序'!M:M,ROW(),0)),"")</f>
        <v/>
      </c>
      <c r="N32" s="69" t="str">
        <f>IFERROR(CLEAN(HLOOKUP(N$1,'1.源数据-产品报告-消费降序'!N:N,ROW(),0)),"")</f>
        <v/>
      </c>
      <c r="O32" s="69" t="str">
        <f>IFERROR(CLEAN(HLOOKUP(O$1,'1.源数据-产品报告-消费降序'!O:O,ROW(),0)),"")</f>
        <v/>
      </c>
      <c r="P32" s="69" t="str">
        <f>IFERROR(CLEAN(HLOOKUP(P$1,'1.源数据-产品报告-消费降序'!P:P,ROW(),0)),"")</f>
        <v/>
      </c>
      <c r="Q32" s="69" t="str">
        <f>IFERROR(CLEAN(HLOOKUP(Q$1,'1.源数据-产品报告-消费降序'!Q:Q,ROW(),0)),"")</f>
        <v/>
      </c>
      <c r="R32" s="69" t="str">
        <f>IFERROR(CLEAN(HLOOKUP(R$1,'1.源数据-产品报告-消费降序'!R:R,ROW(),0)),"")</f>
        <v/>
      </c>
      <c r="S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" s="69" t="str">
        <f>IFERROR(CLEAN(HLOOKUP(T$1,'1.源数据-产品报告-消费降序'!T:T,ROW(),0)),"")</f>
        <v/>
      </c>
      <c r="W32" s="69" t="str">
        <f>IFERROR(CLEAN(HLOOKUP(W$1,'1.源数据-产品报告-消费降序'!W:W,ROW(),0)),"")</f>
        <v/>
      </c>
      <c r="X32" s="69" t="str">
        <f>IFERROR(CLEAN(HLOOKUP(X$1,'1.源数据-产品报告-消费降序'!X:X,ROW(),0)),"")</f>
        <v/>
      </c>
      <c r="Y32" s="69" t="str">
        <f>IFERROR(CLEAN(HLOOKUP(Y$1,'1.源数据-产品报告-消费降序'!Y:Y,ROW(),0)),"")</f>
        <v/>
      </c>
      <c r="Z32" s="69" t="str">
        <f>IFERROR(CLEAN(HLOOKUP(Z$1,'1.源数据-产品报告-消费降序'!Z:Z,ROW(),0)),"")</f>
        <v/>
      </c>
      <c r="AA32" s="69" t="str">
        <f>IFERROR(CLEAN(HLOOKUP(AA$1,'1.源数据-产品报告-消费降序'!AA:AA,ROW(),0)),"")</f>
        <v/>
      </c>
      <c r="AB32" s="69" t="str">
        <f>IFERROR(CLEAN(HLOOKUP(AB$1,'1.源数据-产品报告-消费降序'!AB:AB,ROW(),0)),"")</f>
        <v/>
      </c>
      <c r="AC32" s="69" t="str">
        <f>IFERROR(CLEAN(HLOOKUP(AC$1,'1.源数据-产品报告-消费降序'!AC:AC,ROW(),0)),"")</f>
        <v/>
      </c>
      <c r="AD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" s="69" t="str">
        <f>IFERROR(CLEAN(HLOOKUP(AE$1,'1.源数据-产品报告-消费降序'!AE:AE,ROW(),0)),"")</f>
        <v/>
      </c>
      <c r="AH32" s="69" t="str">
        <f>IFERROR(CLEAN(HLOOKUP(AH$1,'1.源数据-产品报告-消费降序'!AH:AH,ROW(),0)),"")</f>
        <v/>
      </c>
      <c r="AI32" s="69" t="str">
        <f>IFERROR(CLEAN(HLOOKUP(AI$1,'1.源数据-产品报告-消费降序'!AI:AI,ROW(),0)),"")</f>
        <v/>
      </c>
      <c r="AJ32" s="69" t="str">
        <f>IFERROR(CLEAN(HLOOKUP(AJ$1,'1.源数据-产品报告-消费降序'!AJ:AJ,ROW(),0)),"")</f>
        <v/>
      </c>
      <c r="AK32" s="69" t="str">
        <f>IFERROR(CLEAN(HLOOKUP(AK$1,'1.源数据-产品报告-消费降序'!AK:AK,ROW(),0)),"")</f>
        <v/>
      </c>
      <c r="AL32" s="69" t="str">
        <f>IFERROR(CLEAN(HLOOKUP(AL$1,'1.源数据-产品报告-消费降序'!AL:AL,ROW(),0)),"")</f>
        <v/>
      </c>
      <c r="AM32" s="69" t="str">
        <f>IFERROR(CLEAN(HLOOKUP(AM$1,'1.源数据-产品报告-消费降序'!AM:AM,ROW(),0)),"")</f>
        <v/>
      </c>
      <c r="AN32" s="69" t="str">
        <f>IFERROR(CLEAN(HLOOKUP(AN$1,'1.源数据-产品报告-消费降序'!AN:AN,ROW(),0)),"")</f>
        <v/>
      </c>
      <c r="AO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" s="69" t="str">
        <f>IFERROR(CLEAN(HLOOKUP(AP$1,'1.源数据-产品报告-消费降序'!AP:AP,ROW(),0)),"")</f>
        <v/>
      </c>
      <c r="AS32" s="69" t="str">
        <f>IFERROR(CLEAN(HLOOKUP(AS$1,'1.源数据-产品报告-消费降序'!AS:AS,ROW(),0)),"")</f>
        <v/>
      </c>
      <c r="AT32" s="69" t="str">
        <f>IFERROR(CLEAN(HLOOKUP(AT$1,'1.源数据-产品报告-消费降序'!AT:AT,ROW(),0)),"")</f>
        <v/>
      </c>
      <c r="AU32" s="69" t="str">
        <f>IFERROR(CLEAN(HLOOKUP(AU$1,'1.源数据-产品报告-消费降序'!AU:AU,ROW(),0)),"")</f>
        <v/>
      </c>
      <c r="AV32" s="69" t="str">
        <f>IFERROR(CLEAN(HLOOKUP(AV$1,'1.源数据-产品报告-消费降序'!AV:AV,ROW(),0)),"")</f>
        <v/>
      </c>
      <c r="AW32" s="69" t="str">
        <f>IFERROR(CLEAN(HLOOKUP(AW$1,'1.源数据-产品报告-消费降序'!AW:AW,ROW(),0)),"")</f>
        <v/>
      </c>
      <c r="AX32" s="69" t="str">
        <f>IFERROR(CLEAN(HLOOKUP(AX$1,'1.源数据-产品报告-消费降序'!AX:AX,ROW(),0)),"")</f>
        <v/>
      </c>
      <c r="AY32" s="69" t="str">
        <f>IFERROR(CLEAN(HLOOKUP(AY$1,'1.源数据-产品报告-消费降序'!AY:AY,ROW(),0)),"")</f>
        <v/>
      </c>
      <c r="AZ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" s="69" t="str">
        <f>IFERROR(CLEAN(HLOOKUP(BA$1,'1.源数据-产品报告-消费降序'!BA:BA,ROW(),0)),"")</f>
        <v/>
      </c>
      <c r="BD32" s="69" t="str">
        <f>IFERROR(CLEAN(HLOOKUP(BD$1,'1.源数据-产品报告-消费降序'!BD:BD,ROW(),0)),"")</f>
        <v/>
      </c>
      <c r="BE32" s="69" t="str">
        <f>IFERROR(CLEAN(HLOOKUP(BE$1,'1.源数据-产品报告-消费降序'!BE:BE,ROW(),0)),"")</f>
        <v/>
      </c>
      <c r="BF32" s="69" t="str">
        <f>IFERROR(CLEAN(HLOOKUP(BF$1,'1.源数据-产品报告-消费降序'!BF:BF,ROW(),0)),"")</f>
        <v/>
      </c>
      <c r="BG32" s="69" t="str">
        <f>IFERROR(CLEAN(HLOOKUP(BG$1,'1.源数据-产品报告-消费降序'!BG:BG,ROW(),0)),"")</f>
        <v/>
      </c>
      <c r="BH32" s="69" t="str">
        <f>IFERROR(CLEAN(HLOOKUP(BH$1,'1.源数据-产品报告-消费降序'!BH:BH,ROW(),0)),"")</f>
        <v/>
      </c>
      <c r="BI32" s="69" t="str">
        <f>IFERROR(CLEAN(HLOOKUP(BI$1,'1.源数据-产品报告-消费降序'!BI:BI,ROW(),0)),"")</f>
        <v/>
      </c>
      <c r="BJ32" s="69" t="str">
        <f>IFERROR(CLEAN(HLOOKUP(BJ$1,'1.源数据-产品报告-消费降序'!BJ:BJ,ROW(),0)),"")</f>
        <v/>
      </c>
      <c r="BK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" s="69" t="str">
        <f>IFERROR(CLEAN(HLOOKUP(BL$1,'1.源数据-产品报告-消费降序'!BL:BL,ROW(),0)),"")</f>
        <v/>
      </c>
      <c r="BO32" s="69" t="str">
        <f>IFERROR(CLEAN(HLOOKUP(BO$1,'1.源数据-产品报告-消费降序'!BO:BO,ROW(),0)),"")</f>
        <v/>
      </c>
      <c r="BP32" s="69" t="str">
        <f>IFERROR(CLEAN(HLOOKUP(BP$1,'1.源数据-产品报告-消费降序'!BP:BP,ROW(),0)),"")</f>
        <v/>
      </c>
      <c r="BQ32" s="69" t="str">
        <f>IFERROR(CLEAN(HLOOKUP(BQ$1,'1.源数据-产品报告-消费降序'!BQ:BQ,ROW(),0)),"")</f>
        <v/>
      </c>
      <c r="BR32" s="69" t="str">
        <f>IFERROR(CLEAN(HLOOKUP(BR$1,'1.源数据-产品报告-消费降序'!BR:BR,ROW(),0)),"")</f>
        <v/>
      </c>
      <c r="BS32" s="69" t="str">
        <f>IFERROR(CLEAN(HLOOKUP(BS$1,'1.源数据-产品报告-消费降序'!BS:BS,ROW(),0)),"")</f>
        <v/>
      </c>
      <c r="BT32" s="69" t="str">
        <f>IFERROR(CLEAN(HLOOKUP(BT$1,'1.源数据-产品报告-消费降序'!BT:BT,ROW(),0)),"")</f>
        <v/>
      </c>
      <c r="BU32" s="69" t="str">
        <f>IFERROR(CLEAN(HLOOKUP(BU$1,'1.源数据-产品报告-消费降序'!BU:BU,ROW(),0)),"")</f>
        <v/>
      </c>
      <c r="BV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" s="69" t="str">
        <f>IFERROR(CLEAN(HLOOKUP(BW$1,'1.源数据-产品报告-消费降序'!BW:BW,ROW(),0)),"")</f>
        <v/>
      </c>
    </row>
    <row r="33" spans="1:75">
      <c r="A33" s="69" t="str">
        <f>IFERROR(CLEAN(HLOOKUP(A$1,'1.源数据-产品报告-消费降序'!A:A,ROW(),0)),"")</f>
        <v/>
      </c>
      <c r="B33" s="69" t="str">
        <f>IFERROR(CLEAN(HLOOKUP(B$1,'1.源数据-产品报告-消费降序'!B:B,ROW(),0)),"")</f>
        <v/>
      </c>
      <c r="C33" s="69" t="str">
        <f>IFERROR(CLEAN(HLOOKUP(C$1,'1.源数据-产品报告-消费降序'!C:C,ROW(),0)),"")</f>
        <v/>
      </c>
      <c r="D33" s="69" t="str">
        <f>IFERROR(CLEAN(HLOOKUP(D$1,'1.源数据-产品报告-消费降序'!D:D,ROW(),0)),"")</f>
        <v/>
      </c>
      <c r="E33" s="69" t="str">
        <f>IFERROR(CLEAN(HLOOKUP(E$1,'1.源数据-产品报告-消费降序'!E:E,ROW(),0)),"")</f>
        <v/>
      </c>
      <c r="F33" s="69" t="str">
        <f>IFERROR(CLEAN(HLOOKUP(F$1,'1.源数据-产品报告-消费降序'!F:F,ROW(),0)),"")</f>
        <v/>
      </c>
      <c r="G33" s="70">
        <f>IFERROR((HLOOKUP(G$1,'1.源数据-产品报告-消费降序'!G:G,ROW(),0)),"")</f>
        <v>0</v>
      </c>
      <c r="H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" s="69" t="str">
        <f>IFERROR(CLEAN(HLOOKUP(I$1,'1.源数据-产品报告-消费降序'!I:I,ROW(),0)),"")</f>
        <v/>
      </c>
      <c r="L33" s="69" t="str">
        <f>IFERROR(CLEAN(HLOOKUP(L$1,'1.源数据-产品报告-消费降序'!L:L,ROW(),0)),"")</f>
        <v/>
      </c>
      <c r="M33" s="69" t="str">
        <f>IFERROR(CLEAN(HLOOKUP(M$1,'1.源数据-产品报告-消费降序'!M:M,ROW(),0)),"")</f>
        <v/>
      </c>
      <c r="N33" s="69" t="str">
        <f>IFERROR(CLEAN(HLOOKUP(N$1,'1.源数据-产品报告-消费降序'!N:N,ROW(),0)),"")</f>
        <v/>
      </c>
      <c r="O33" s="69" t="str">
        <f>IFERROR(CLEAN(HLOOKUP(O$1,'1.源数据-产品报告-消费降序'!O:O,ROW(),0)),"")</f>
        <v/>
      </c>
      <c r="P33" s="69" t="str">
        <f>IFERROR(CLEAN(HLOOKUP(P$1,'1.源数据-产品报告-消费降序'!P:P,ROW(),0)),"")</f>
        <v/>
      </c>
      <c r="Q33" s="69" t="str">
        <f>IFERROR(CLEAN(HLOOKUP(Q$1,'1.源数据-产品报告-消费降序'!Q:Q,ROW(),0)),"")</f>
        <v/>
      </c>
      <c r="R33" s="69" t="str">
        <f>IFERROR(CLEAN(HLOOKUP(R$1,'1.源数据-产品报告-消费降序'!R:R,ROW(),0)),"")</f>
        <v/>
      </c>
      <c r="S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" s="69" t="str">
        <f>IFERROR(CLEAN(HLOOKUP(T$1,'1.源数据-产品报告-消费降序'!T:T,ROW(),0)),"")</f>
        <v/>
      </c>
      <c r="W33" s="69" t="str">
        <f>IFERROR(CLEAN(HLOOKUP(W$1,'1.源数据-产品报告-消费降序'!W:W,ROW(),0)),"")</f>
        <v/>
      </c>
      <c r="X33" s="69" t="str">
        <f>IFERROR(CLEAN(HLOOKUP(X$1,'1.源数据-产品报告-消费降序'!X:X,ROW(),0)),"")</f>
        <v/>
      </c>
      <c r="Y33" s="69" t="str">
        <f>IFERROR(CLEAN(HLOOKUP(Y$1,'1.源数据-产品报告-消费降序'!Y:Y,ROW(),0)),"")</f>
        <v/>
      </c>
      <c r="Z33" s="69" t="str">
        <f>IFERROR(CLEAN(HLOOKUP(Z$1,'1.源数据-产品报告-消费降序'!Z:Z,ROW(),0)),"")</f>
        <v/>
      </c>
      <c r="AA33" s="69" t="str">
        <f>IFERROR(CLEAN(HLOOKUP(AA$1,'1.源数据-产品报告-消费降序'!AA:AA,ROW(),0)),"")</f>
        <v/>
      </c>
      <c r="AB33" s="69" t="str">
        <f>IFERROR(CLEAN(HLOOKUP(AB$1,'1.源数据-产品报告-消费降序'!AB:AB,ROW(),0)),"")</f>
        <v/>
      </c>
      <c r="AC33" s="69" t="str">
        <f>IFERROR(CLEAN(HLOOKUP(AC$1,'1.源数据-产品报告-消费降序'!AC:AC,ROW(),0)),"")</f>
        <v/>
      </c>
      <c r="AD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" s="69" t="str">
        <f>IFERROR(CLEAN(HLOOKUP(AE$1,'1.源数据-产品报告-消费降序'!AE:AE,ROW(),0)),"")</f>
        <v/>
      </c>
      <c r="AH33" s="69" t="str">
        <f>IFERROR(CLEAN(HLOOKUP(AH$1,'1.源数据-产品报告-消费降序'!AH:AH,ROW(),0)),"")</f>
        <v/>
      </c>
      <c r="AI33" s="69" t="str">
        <f>IFERROR(CLEAN(HLOOKUP(AI$1,'1.源数据-产品报告-消费降序'!AI:AI,ROW(),0)),"")</f>
        <v/>
      </c>
      <c r="AJ33" s="69" t="str">
        <f>IFERROR(CLEAN(HLOOKUP(AJ$1,'1.源数据-产品报告-消费降序'!AJ:AJ,ROW(),0)),"")</f>
        <v/>
      </c>
      <c r="AK33" s="69" t="str">
        <f>IFERROR(CLEAN(HLOOKUP(AK$1,'1.源数据-产品报告-消费降序'!AK:AK,ROW(),0)),"")</f>
        <v/>
      </c>
      <c r="AL33" s="69" t="str">
        <f>IFERROR(CLEAN(HLOOKUP(AL$1,'1.源数据-产品报告-消费降序'!AL:AL,ROW(),0)),"")</f>
        <v/>
      </c>
      <c r="AM33" s="69" t="str">
        <f>IFERROR(CLEAN(HLOOKUP(AM$1,'1.源数据-产品报告-消费降序'!AM:AM,ROW(),0)),"")</f>
        <v/>
      </c>
      <c r="AN33" s="69" t="str">
        <f>IFERROR(CLEAN(HLOOKUP(AN$1,'1.源数据-产品报告-消费降序'!AN:AN,ROW(),0)),"")</f>
        <v/>
      </c>
      <c r="AO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" s="69" t="str">
        <f>IFERROR(CLEAN(HLOOKUP(AP$1,'1.源数据-产品报告-消费降序'!AP:AP,ROW(),0)),"")</f>
        <v/>
      </c>
      <c r="AS33" s="69" t="str">
        <f>IFERROR(CLEAN(HLOOKUP(AS$1,'1.源数据-产品报告-消费降序'!AS:AS,ROW(),0)),"")</f>
        <v/>
      </c>
      <c r="AT33" s="69" t="str">
        <f>IFERROR(CLEAN(HLOOKUP(AT$1,'1.源数据-产品报告-消费降序'!AT:AT,ROW(),0)),"")</f>
        <v/>
      </c>
      <c r="AU33" s="69" t="str">
        <f>IFERROR(CLEAN(HLOOKUP(AU$1,'1.源数据-产品报告-消费降序'!AU:AU,ROW(),0)),"")</f>
        <v/>
      </c>
      <c r="AV33" s="69" t="str">
        <f>IFERROR(CLEAN(HLOOKUP(AV$1,'1.源数据-产品报告-消费降序'!AV:AV,ROW(),0)),"")</f>
        <v/>
      </c>
      <c r="AW33" s="69" t="str">
        <f>IFERROR(CLEAN(HLOOKUP(AW$1,'1.源数据-产品报告-消费降序'!AW:AW,ROW(),0)),"")</f>
        <v/>
      </c>
      <c r="AX33" s="69" t="str">
        <f>IFERROR(CLEAN(HLOOKUP(AX$1,'1.源数据-产品报告-消费降序'!AX:AX,ROW(),0)),"")</f>
        <v/>
      </c>
      <c r="AY33" s="69" t="str">
        <f>IFERROR(CLEAN(HLOOKUP(AY$1,'1.源数据-产品报告-消费降序'!AY:AY,ROW(),0)),"")</f>
        <v/>
      </c>
      <c r="AZ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" s="69" t="str">
        <f>IFERROR(CLEAN(HLOOKUP(BA$1,'1.源数据-产品报告-消费降序'!BA:BA,ROW(),0)),"")</f>
        <v/>
      </c>
      <c r="BD33" s="69" t="str">
        <f>IFERROR(CLEAN(HLOOKUP(BD$1,'1.源数据-产品报告-消费降序'!BD:BD,ROW(),0)),"")</f>
        <v/>
      </c>
      <c r="BE33" s="69" t="str">
        <f>IFERROR(CLEAN(HLOOKUP(BE$1,'1.源数据-产品报告-消费降序'!BE:BE,ROW(),0)),"")</f>
        <v/>
      </c>
      <c r="BF33" s="69" t="str">
        <f>IFERROR(CLEAN(HLOOKUP(BF$1,'1.源数据-产品报告-消费降序'!BF:BF,ROW(),0)),"")</f>
        <v/>
      </c>
      <c r="BG33" s="69" t="str">
        <f>IFERROR(CLEAN(HLOOKUP(BG$1,'1.源数据-产品报告-消费降序'!BG:BG,ROW(),0)),"")</f>
        <v/>
      </c>
      <c r="BH33" s="69" t="str">
        <f>IFERROR(CLEAN(HLOOKUP(BH$1,'1.源数据-产品报告-消费降序'!BH:BH,ROW(),0)),"")</f>
        <v/>
      </c>
      <c r="BI33" s="69" t="str">
        <f>IFERROR(CLEAN(HLOOKUP(BI$1,'1.源数据-产品报告-消费降序'!BI:BI,ROW(),0)),"")</f>
        <v/>
      </c>
      <c r="BJ33" s="69" t="str">
        <f>IFERROR(CLEAN(HLOOKUP(BJ$1,'1.源数据-产品报告-消费降序'!BJ:BJ,ROW(),0)),"")</f>
        <v/>
      </c>
      <c r="BK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" s="69" t="str">
        <f>IFERROR(CLEAN(HLOOKUP(BL$1,'1.源数据-产品报告-消费降序'!BL:BL,ROW(),0)),"")</f>
        <v/>
      </c>
      <c r="BO33" s="69" t="str">
        <f>IFERROR(CLEAN(HLOOKUP(BO$1,'1.源数据-产品报告-消费降序'!BO:BO,ROW(),0)),"")</f>
        <v/>
      </c>
      <c r="BP33" s="69" t="str">
        <f>IFERROR(CLEAN(HLOOKUP(BP$1,'1.源数据-产品报告-消费降序'!BP:BP,ROW(),0)),"")</f>
        <v/>
      </c>
      <c r="BQ33" s="69" t="str">
        <f>IFERROR(CLEAN(HLOOKUP(BQ$1,'1.源数据-产品报告-消费降序'!BQ:BQ,ROW(),0)),"")</f>
        <v/>
      </c>
      <c r="BR33" s="69" t="str">
        <f>IFERROR(CLEAN(HLOOKUP(BR$1,'1.源数据-产品报告-消费降序'!BR:BR,ROW(),0)),"")</f>
        <v/>
      </c>
      <c r="BS33" s="69" t="str">
        <f>IFERROR(CLEAN(HLOOKUP(BS$1,'1.源数据-产品报告-消费降序'!BS:BS,ROW(),0)),"")</f>
        <v/>
      </c>
      <c r="BT33" s="69" t="str">
        <f>IFERROR(CLEAN(HLOOKUP(BT$1,'1.源数据-产品报告-消费降序'!BT:BT,ROW(),0)),"")</f>
        <v/>
      </c>
      <c r="BU33" s="69" t="str">
        <f>IFERROR(CLEAN(HLOOKUP(BU$1,'1.源数据-产品报告-消费降序'!BU:BU,ROW(),0)),"")</f>
        <v/>
      </c>
      <c r="BV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" s="69" t="str">
        <f>IFERROR(CLEAN(HLOOKUP(BW$1,'1.源数据-产品报告-消费降序'!BW:BW,ROW(),0)),"")</f>
        <v/>
      </c>
    </row>
    <row r="34" spans="1:75">
      <c r="A34" s="69" t="str">
        <f>IFERROR(CLEAN(HLOOKUP(A$1,'1.源数据-产品报告-消费降序'!A:A,ROW(),0)),"")</f>
        <v/>
      </c>
      <c r="B34" s="69" t="str">
        <f>IFERROR(CLEAN(HLOOKUP(B$1,'1.源数据-产品报告-消费降序'!B:B,ROW(),0)),"")</f>
        <v/>
      </c>
      <c r="C34" s="69" t="str">
        <f>IFERROR(CLEAN(HLOOKUP(C$1,'1.源数据-产品报告-消费降序'!C:C,ROW(),0)),"")</f>
        <v/>
      </c>
      <c r="D34" s="69" t="str">
        <f>IFERROR(CLEAN(HLOOKUP(D$1,'1.源数据-产品报告-消费降序'!D:D,ROW(),0)),"")</f>
        <v/>
      </c>
      <c r="E34" s="69" t="str">
        <f>IFERROR(CLEAN(HLOOKUP(E$1,'1.源数据-产品报告-消费降序'!E:E,ROW(),0)),"")</f>
        <v/>
      </c>
      <c r="F34" s="69" t="str">
        <f>IFERROR(CLEAN(HLOOKUP(F$1,'1.源数据-产品报告-消费降序'!F:F,ROW(),0)),"")</f>
        <v/>
      </c>
      <c r="G34" s="70">
        <f>IFERROR((HLOOKUP(G$1,'1.源数据-产品报告-消费降序'!G:G,ROW(),0)),"")</f>
        <v>0</v>
      </c>
      <c r="H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" s="69" t="str">
        <f>IFERROR(CLEAN(HLOOKUP(I$1,'1.源数据-产品报告-消费降序'!I:I,ROW(),0)),"")</f>
        <v/>
      </c>
      <c r="L34" s="69" t="str">
        <f>IFERROR(CLEAN(HLOOKUP(L$1,'1.源数据-产品报告-消费降序'!L:L,ROW(),0)),"")</f>
        <v/>
      </c>
      <c r="M34" s="69" t="str">
        <f>IFERROR(CLEAN(HLOOKUP(M$1,'1.源数据-产品报告-消费降序'!M:M,ROW(),0)),"")</f>
        <v/>
      </c>
      <c r="N34" s="69" t="str">
        <f>IFERROR(CLEAN(HLOOKUP(N$1,'1.源数据-产品报告-消费降序'!N:N,ROW(),0)),"")</f>
        <v/>
      </c>
      <c r="O34" s="69" t="str">
        <f>IFERROR(CLEAN(HLOOKUP(O$1,'1.源数据-产品报告-消费降序'!O:O,ROW(),0)),"")</f>
        <v/>
      </c>
      <c r="P34" s="69" t="str">
        <f>IFERROR(CLEAN(HLOOKUP(P$1,'1.源数据-产品报告-消费降序'!P:P,ROW(),0)),"")</f>
        <v/>
      </c>
      <c r="Q34" s="69" t="str">
        <f>IFERROR(CLEAN(HLOOKUP(Q$1,'1.源数据-产品报告-消费降序'!Q:Q,ROW(),0)),"")</f>
        <v/>
      </c>
      <c r="R34" s="69" t="str">
        <f>IFERROR(CLEAN(HLOOKUP(R$1,'1.源数据-产品报告-消费降序'!R:R,ROW(),0)),"")</f>
        <v/>
      </c>
      <c r="S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" s="69" t="str">
        <f>IFERROR(CLEAN(HLOOKUP(T$1,'1.源数据-产品报告-消费降序'!T:T,ROW(),0)),"")</f>
        <v/>
      </c>
      <c r="W34" s="69" t="str">
        <f>IFERROR(CLEAN(HLOOKUP(W$1,'1.源数据-产品报告-消费降序'!W:W,ROW(),0)),"")</f>
        <v/>
      </c>
      <c r="X34" s="69" t="str">
        <f>IFERROR(CLEAN(HLOOKUP(X$1,'1.源数据-产品报告-消费降序'!X:X,ROW(),0)),"")</f>
        <v/>
      </c>
      <c r="Y34" s="69" t="str">
        <f>IFERROR(CLEAN(HLOOKUP(Y$1,'1.源数据-产品报告-消费降序'!Y:Y,ROW(),0)),"")</f>
        <v/>
      </c>
      <c r="Z34" s="69" t="str">
        <f>IFERROR(CLEAN(HLOOKUP(Z$1,'1.源数据-产品报告-消费降序'!Z:Z,ROW(),0)),"")</f>
        <v/>
      </c>
      <c r="AA34" s="69" t="str">
        <f>IFERROR(CLEAN(HLOOKUP(AA$1,'1.源数据-产品报告-消费降序'!AA:AA,ROW(),0)),"")</f>
        <v/>
      </c>
      <c r="AB34" s="69" t="str">
        <f>IFERROR(CLEAN(HLOOKUP(AB$1,'1.源数据-产品报告-消费降序'!AB:AB,ROW(),0)),"")</f>
        <v/>
      </c>
      <c r="AC34" s="69" t="str">
        <f>IFERROR(CLEAN(HLOOKUP(AC$1,'1.源数据-产品报告-消费降序'!AC:AC,ROW(),0)),"")</f>
        <v/>
      </c>
      <c r="AD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" s="69" t="str">
        <f>IFERROR(CLEAN(HLOOKUP(AE$1,'1.源数据-产品报告-消费降序'!AE:AE,ROW(),0)),"")</f>
        <v/>
      </c>
      <c r="AH34" s="69" t="str">
        <f>IFERROR(CLEAN(HLOOKUP(AH$1,'1.源数据-产品报告-消费降序'!AH:AH,ROW(),0)),"")</f>
        <v/>
      </c>
      <c r="AI34" s="69" t="str">
        <f>IFERROR(CLEAN(HLOOKUP(AI$1,'1.源数据-产品报告-消费降序'!AI:AI,ROW(),0)),"")</f>
        <v/>
      </c>
      <c r="AJ34" s="69" t="str">
        <f>IFERROR(CLEAN(HLOOKUP(AJ$1,'1.源数据-产品报告-消费降序'!AJ:AJ,ROW(),0)),"")</f>
        <v/>
      </c>
      <c r="AK34" s="69" t="str">
        <f>IFERROR(CLEAN(HLOOKUP(AK$1,'1.源数据-产品报告-消费降序'!AK:AK,ROW(),0)),"")</f>
        <v/>
      </c>
      <c r="AL34" s="69" t="str">
        <f>IFERROR(CLEAN(HLOOKUP(AL$1,'1.源数据-产品报告-消费降序'!AL:AL,ROW(),0)),"")</f>
        <v/>
      </c>
      <c r="AM34" s="69" t="str">
        <f>IFERROR(CLEAN(HLOOKUP(AM$1,'1.源数据-产品报告-消费降序'!AM:AM,ROW(),0)),"")</f>
        <v/>
      </c>
      <c r="AN34" s="69" t="str">
        <f>IFERROR(CLEAN(HLOOKUP(AN$1,'1.源数据-产品报告-消费降序'!AN:AN,ROW(),0)),"")</f>
        <v/>
      </c>
      <c r="AO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" s="69" t="str">
        <f>IFERROR(CLEAN(HLOOKUP(AP$1,'1.源数据-产品报告-消费降序'!AP:AP,ROW(),0)),"")</f>
        <v/>
      </c>
      <c r="AS34" s="69" t="str">
        <f>IFERROR(CLEAN(HLOOKUP(AS$1,'1.源数据-产品报告-消费降序'!AS:AS,ROW(),0)),"")</f>
        <v/>
      </c>
      <c r="AT34" s="69" t="str">
        <f>IFERROR(CLEAN(HLOOKUP(AT$1,'1.源数据-产品报告-消费降序'!AT:AT,ROW(),0)),"")</f>
        <v/>
      </c>
      <c r="AU34" s="69" t="str">
        <f>IFERROR(CLEAN(HLOOKUP(AU$1,'1.源数据-产品报告-消费降序'!AU:AU,ROW(),0)),"")</f>
        <v/>
      </c>
      <c r="AV34" s="69" t="str">
        <f>IFERROR(CLEAN(HLOOKUP(AV$1,'1.源数据-产品报告-消费降序'!AV:AV,ROW(),0)),"")</f>
        <v/>
      </c>
      <c r="AW34" s="69" t="str">
        <f>IFERROR(CLEAN(HLOOKUP(AW$1,'1.源数据-产品报告-消费降序'!AW:AW,ROW(),0)),"")</f>
        <v/>
      </c>
      <c r="AX34" s="69" t="str">
        <f>IFERROR(CLEAN(HLOOKUP(AX$1,'1.源数据-产品报告-消费降序'!AX:AX,ROW(),0)),"")</f>
        <v/>
      </c>
      <c r="AY34" s="69" t="str">
        <f>IFERROR(CLEAN(HLOOKUP(AY$1,'1.源数据-产品报告-消费降序'!AY:AY,ROW(),0)),"")</f>
        <v/>
      </c>
      <c r="AZ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" s="69" t="str">
        <f>IFERROR(CLEAN(HLOOKUP(BA$1,'1.源数据-产品报告-消费降序'!BA:BA,ROW(),0)),"")</f>
        <v/>
      </c>
      <c r="BD34" s="69" t="str">
        <f>IFERROR(CLEAN(HLOOKUP(BD$1,'1.源数据-产品报告-消费降序'!BD:BD,ROW(),0)),"")</f>
        <v/>
      </c>
      <c r="BE34" s="69" t="str">
        <f>IFERROR(CLEAN(HLOOKUP(BE$1,'1.源数据-产品报告-消费降序'!BE:BE,ROW(),0)),"")</f>
        <v/>
      </c>
      <c r="BF34" s="69" t="str">
        <f>IFERROR(CLEAN(HLOOKUP(BF$1,'1.源数据-产品报告-消费降序'!BF:BF,ROW(),0)),"")</f>
        <v/>
      </c>
      <c r="BG34" s="69" t="str">
        <f>IFERROR(CLEAN(HLOOKUP(BG$1,'1.源数据-产品报告-消费降序'!BG:BG,ROW(),0)),"")</f>
        <v/>
      </c>
      <c r="BH34" s="69" t="str">
        <f>IFERROR(CLEAN(HLOOKUP(BH$1,'1.源数据-产品报告-消费降序'!BH:BH,ROW(),0)),"")</f>
        <v/>
      </c>
      <c r="BI34" s="69" t="str">
        <f>IFERROR(CLEAN(HLOOKUP(BI$1,'1.源数据-产品报告-消费降序'!BI:BI,ROW(),0)),"")</f>
        <v/>
      </c>
      <c r="BJ34" s="69" t="str">
        <f>IFERROR(CLEAN(HLOOKUP(BJ$1,'1.源数据-产品报告-消费降序'!BJ:BJ,ROW(),0)),"")</f>
        <v/>
      </c>
      <c r="BK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" s="69" t="str">
        <f>IFERROR(CLEAN(HLOOKUP(BL$1,'1.源数据-产品报告-消费降序'!BL:BL,ROW(),0)),"")</f>
        <v/>
      </c>
      <c r="BO34" s="69" t="str">
        <f>IFERROR(CLEAN(HLOOKUP(BO$1,'1.源数据-产品报告-消费降序'!BO:BO,ROW(),0)),"")</f>
        <v/>
      </c>
      <c r="BP34" s="69" t="str">
        <f>IFERROR(CLEAN(HLOOKUP(BP$1,'1.源数据-产品报告-消费降序'!BP:BP,ROW(),0)),"")</f>
        <v/>
      </c>
      <c r="BQ34" s="69" t="str">
        <f>IFERROR(CLEAN(HLOOKUP(BQ$1,'1.源数据-产品报告-消费降序'!BQ:BQ,ROW(),0)),"")</f>
        <v/>
      </c>
      <c r="BR34" s="69" t="str">
        <f>IFERROR(CLEAN(HLOOKUP(BR$1,'1.源数据-产品报告-消费降序'!BR:BR,ROW(),0)),"")</f>
        <v/>
      </c>
      <c r="BS34" s="69" t="str">
        <f>IFERROR(CLEAN(HLOOKUP(BS$1,'1.源数据-产品报告-消费降序'!BS:BS,ROW(),0)),"")</f>
        <v/>
      </c>
      <c r="BT34" s="69" t="str">
        <f>IFERROR(CLEAN(HLOOKUP(BT$1,'1.源数据-产品报告-消费降序'!BT:BT,ROW(),0)),"")</f>
        <v/>
      </c>
      <c r="BU34" s="69" t="str">
        <f>IFERROR(CLEAN(HLOOKUP(BU$1,'1.源数据-产品报告-消费降序'!BU:BU,ROW(),0)),"")</f>
        <v/>
      </c>
      <c r="BV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" s="69" t="str">
        <f>IFERROR(CLEAN(HLOOKUP(BW$1,'1.源数据-产品报告-消费降序'!BW:BW,ROW(),0)),"")</f>
        <v/>
      </c>
    </row>
    <row r="35" spans="1:75">
      <c r="A35" s="69" t="str">
        <f>IFERROR(CLEAN(HLOOKUP(A$1,'1.源数据-产品报告-消费降序'!A:A,ROW(),0)),"")</f>
        <v/>
      </c>
      <c r="B35" s="69" t="str">
        <f>IFERROR(CLEAN(HLOOKUP(B$1,'1.源数据-产品报告-消费降序'!B:B,ROW(),0)),"")</f>
        <v/>
      </c>
      <c r="C35" s="69" t="str">
        <f>IFERROR(CLEAN(HLOOKUP(C$1,'1.源数据-产品报告-消费降序'!C:C,ROW(),0)),"")</f>
        <v/>
      </c>
      <c r="D35" s="69" t="str">
        <f>IFERROR(CLEAN(HLOOKUP(D$1,'1.源数据-产品报告-消费降序'!D:D,ROW(),0)),"")</f>
        <v/>
      </c>
      <c r="E35" s="69" t="str">
        <f>IFERROR(CLEAN(HLOOKUP(E$1,'1.源数据-产品报告-消费降序'!E:E,ROW(),0)),"")</f>
        <v/>
      </c>
      <c r="F35" s="69" t="str">
        <f>IFERROR(CLEAN(HLOOKUP(F$1,'1.源数据-产品报告-消费降序'!F:F,ROW(),0)),"")</f>
        <v/>
      </c>
      <c r="G35" s="70">
        <f>IFERROR((HLOOKUP(G$1,'1.源数据-产品报告-消费降序'!G:G,ROW(),0)),"")</f>
        <v>0</v>
      </c>
      <c r="H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" s="69" t="str">
        <f>IFERROR(CLEAN(HLOOKUP(I$1,'1.源数据-产品报告-消费降序'!I:I,ROW(),0)),"")</f>
        <v/>
      </c>
      <c r="L35" s="69" t="str">
        <f>IFERROR(CLEAN(HLOOKUP(L$1,'1.源数据-产品报告-消费降序'!L:L,ROW(),0)),"")</f>
        <v/>
      </c>
      <c r="M35" s="69" t="str">
        <f>IFERROR(CLEAN(HLOOKUP(M$1,'1.源数据-产品报告-消费降序'!M:M,ROW(),0)),"")</f>
        <v/>
      </c>
      <c r="N35" s="69" t="str">
        <f>IFERROR(CLEAN(HLOOKUP(N$1,'1.源数据-产品报告-消费降序'!N:N,ROW(),0)),"")</f>
        <v/>
      </c>
      <c r="O35" s="69" t="str">
        <f>IFERROR(CLEAN(HLOOKUP(O$1,'1.源数据-产品报告-消费降序'!O:O,ROW(),0)),"")</f>
        <v/>
      </c>
      <c r="P35" s="69" t="str">
        <f>IFERROR(CLEAN(HLOOKUP(P$1,'1.源数据-产品报告-消费降序'!P:P,ROW(),0)),"")</f>
        <v/>
      </c>
      <c r="Q35" s="69" t="str">
        <f>IFERROR(CLEAN(HLOOKUP(Q$1,'1.源数据-产品报告-消费降序'!Q:Q,ROW(),0)),"")</f>
        <v/>
      </c>
      <c r="R35" s="69" t="str">
        <f>IFERROR(CLEAN(HLOOKUP(R$1,'1.源数据-产品报告-消费降序'!R:R,ROW(),0)),"")</f>
        <v/>
      </c>
      <c r="S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" s="69" t="str">
        <f>IFERROR(CLEAN(HLOOKUP(T$1,'1.源数据-产品报告-消费降序'!T:T,ROW(),0)),"")</f>
        <v/>
      </c>
      <c r="W35" s="69" t="str">
        <f>IFERROR(CLEAN(HLOOKUP(W$1,'1.源数据-产品报告-消费降序'!W:W,ROW(),0)),"")</f>
        <v/>
      </c>
      <c r="X35" s="69" t="str">
        <f>IFERROR(CLEAN(HLOOKUP(X$1,'1.源数据-产品报告-消费降序'!X:X,ROW(),0)),"")</f>
        <v/>
      </c>
      <c r="Y35" s="69" t="str">
        <f>IFERROR(CLEAN(HLOOKUP(Y$1,'1.源数据-产品报告-消费降序'!Y:Y,ROW(),0)),"")</f>
        <v/>
      </c>
      <c r="Z35" s="69" t="str">
        <f>IFERROR(CLEAN(HLOOKUP(Z$1,'1.源数据-产品报告-消费降序'!Z:Z,ROW(),0)),"")</f>
        <v/>
      </c>
      <c r="AA35" s="69" t="str">
        <f>IFERROR(CLEAN(HLOOKUP(AA$1,'1.源数据-产品报告-消费降序'!AA:AA,ROW(),0)),"")</f>
        <v/>
      </c>
      <c r="AB35" s="69" t="str">
        <f>IFERROR(CLEAN(HLOOKUP(AB$1,'1.源数据-产品报告-消费降序'!AB:AB,ROW(),0)),"")</f>
        <v/>
      </c>
      <c r="AC35" s="69" t="str">
        <f>IFERROR(CLEAN(HLOOKUP(AC$1,'1.源数据-产品报告-消费降序'!AC:AC,ROW(),0)),"")</f>
        <v/>
      </c>
      <c r="AD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" s="69" t="str">
        <f>IFERROR(CLEAN(HLOOKUP(AE$1,'1.源数据-产品报告-消费降序'!AE:AE,ROW(),0)),"")</f>
        <v/>
      </c>
      <c r="AH35" s="69" t="str">
        <f>IFERROR(CLEAN(HLOOKUP(AH$1,'1.源数据-产品报告-消费降序'!AH:AH,ROW(),0)),"")</f>
        <v/>
      </c>
      <c r="AI35" s="69" t="str">
        <f>IFERROR(CLEAN(HLOOKUP(AI$1,'1.源数据-产品报告-消费降序'!AI:AI,ROW(),0)),"")</f>
        <v/>
      </c>
      <c r="AJ35" s="69" t="str">
        <f>IFERROR(CLEAN(HLOOKUP(AJ$1,'1.源数据-产品报告-消费降序'!AJ:AJ,ROW(),0)),"")</f>
        <v/>
      </c>
      <c r="AK35" s="69" t="str">
        <f>IFERROR(CLEAN(HLOOKUP(AK$1,'1.源数据-产品报告-消费降序'!AK:AK,ROW(),0)),"")</f>
        <v/>
      </c>
      <c r="AL35" s="69" t="str">
        <f>IFERROR(CLEAN(HLOOKUP(AL$1,'1.源数据-产品报告-消费降序'!AL:AL,ROW(),0)),"")</f>
        <v/>
      </c>
      <c r="AM35" s="69" t="str">
        <f>IFERROR(CLEAN(HLOOKUP(AM$1,'1.源数据-产品报告-消费降序'!AM:AM,ROW(),0)),"")</f>
        <v/>
      </c>
      <c r="AN35" s="69" t="str">
        <f>IFERROR(CLEAN(HLOOKUP(AN$1,'1.源数据-产品报告-消费降序'!AN:AN,ROW(),0)),"")</f>
        <v/>
      </c>
      <c r="AO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" s="69" t="str">
        <f>IFERROR(CLEAN(HLOOKUP(AP$1,'1.源数据-产品报告-消费降序'!AP:AP,ROW(),0)),"")</f>
        <v/>
      </c>
      <c r="AS35" s="69" t="str">
        <f>IFERROR(CLEAN(HLOOKUP(AS$1,'1.源数据-产品报告-消费降序'!AS:AS,ROW(),0)),"")</f>
        <v/>
      </c>
      <c r="AT35" s="69" t="str">
        <f>IFERROR(CLEAN(HLOOKUP(AT$1,'1.源数据-产品报告-消费降序'!AT:AT,ROW(),0)),"")</f>
        <v/>
      </c>
      <c r="AU35" s="69" t="str">
        <f>IFERROR(CLEAN(HLOOKUP(AU$1,'1.源数据-产品报告-消费降序'!AU:AU,ROW(),0)),"")</f>
        <v/>
      </c>
      <c r="AV35" s="69" t="str">
        <f>IFERROR(CLEAN(HLOOKUP(AV$1,'1.源数据-产品报告-消费降序'!AV:AV,ROW(),0)),"")</f>
        <v/>
      </c>
      <c r="AW35" s="69" t="str">
        <f>IFERROR(CLEAN(HLOOKUP(AW$1,'1.源数据-产品报告-消费降序'!AW:AW,ROW(),0)),"")</f>
        <v/>
      </c>
      <c r="AX35" s="69" t="str">
        <f>IFERROR(CLEAN(HLOOKUP(AX$1,'1.源数据-产品报告-消费降序'!AX:AX,ROW(),0)),"")</f>
        <v/>
      </c>
      <c r="AY35" s="69" t="str">
        <f>IFERROR(CLEAN(HLOOKUP(AY$1,'1.源数据-产品报告-消费降序'!AY:AY,ROW(),0)),"")</f>
        <v/>
      </c>
      <c r="AZ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" s="69" t="str">
        <f>IFERROR(CLEAN(HLOOKUP(BA$1,'1.源数据-产品报告-消费降序'!BA:BA,ROW(),0)),"")</f>
        <v/>
      </c>
      <c r="BD35" s="69" t="str">
        <f>IFERROR(CLEAN(HLOOKUP(BD$1,'1.源数据-产品报告-消费降序'!BD:BD,ROW(),0)),"")</f>
        <v/>
      </c>
      <c r="BE35" s="69" t="str">
        <f>IFERROR(CLEAN(HLOOKUP(BE$1,'1.源数据-产品报告-消费降序'!BE:BE,ROW(),0)),"")</f>
        <v/>
      </c>
      <c r="BF35" s="69" t="str">
        <f>IFERROR(CLEAN(HLOOKUP(BF$1,'1.源数据-产品报告-消费降序'!BF:BF,ROW(),0)),"")</f>
        <v/>
      </c>
      <c r="BG35" s="69" t="str">
        <f>IFERROR(CLEAN(HLOOKUP(BG$1,'1.源数据-产品报告-消费降序'!BG:BG,ROW(),0)),"")</f>
        <v/>
      </c>
      <c r="BH35" s="69" t="str">
        <f>IFERROR(CLEAN(HLOOKUP(BH$1,'1.源数据-产品报告-消费降序'!BH:BH,ROW(),0)),"")</f>
        <v/>
      </c>
      <c r="BI35" s="69" t="str">
        <f>IFERROR(CLEAN(HLOOKUP(BI$1,'1.源数据-产品报告-消费降序'!BI:BI,ROW(),0)),"")</f>
        <v/>
      </c>
      <c r="BJ35" s="69" t="str">
        <f>IFERROR(CLEAN(HLOOKUP(BJ$1,'1.源数据-产品报告-消费降序'!BJ:BJ,ROW(),0)),"")</f>
        <v/>
      </c>
      <c r="BK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" s="69" t="str">
        <f>IFERROR(CLEAN(HLOOKUP(BL$1,'1.源数据-产品报告-消费降序'!BL:BL,ROW(),0)),"")</f>
        <v/>
      </c>
      <c r="BO35" s="69" t="str">
        <f>IFERROR(CLEAN(HLOOKUP(BO$1,'1.源数据-产品报告-消费降序'!BO:BO,ROW(),0)),"")</f>
        <v/>
      </c>
      <c r="BP35" s="69" t="str">
        <f>IFERROR(CLEAN(HLOOKUP(BP$1,'1.源数据-产品报告-消费降序'!BP:BP,ROW(),0)),"")</f>
        <v/>
      </c>
      <c r="BQ35" s="69" t="str">
        <f>IFERROR(CLEAN(HLOOKUP(BQ$1,'1.源数据-产品报告-消费降序'!BQ:BQ,ROW(),0)),"")</f>
        <v/>
      </c>
      <c r="BR35" s="69" t="str">
        <f>IFERROR(CLEAN(HLOOKUP(BR$1,'1.源数据-产品报告-消费降序'!BR:BR,ROW(),0)),"")</f>
        <v/>
      </c>
      <c r="BS35" s="69" t="str">
        <f>IFERROR(CLEAN(HLOOKUP(BS$1,'1.源数据-产品报告-消费降序'!BS:BS,ROW(),0)),"")</f>
        <v/>
      </c>
      <c r="BT35" s="69" t="str">
        <f>IFERROR(CLEAN(HLOOKUP(BT$1,'1.源数据-产品报告-消费降序'!BT:BT,ROW(),0)),"")</f>
        <v/>
      </c>
      <c r="BU35" s="69" t="str">
        <f>IFERROR(CLEAN(HLOOKUP(BU$1,'1.源数据-产品报告-消费降序'!BU:BU,ROW(),0)),"")</f>
        <v/>
      </c>
      <c r="BV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" s="69" t="str">
        <f>IFERROR(CLEAN(HLOOKUP(BW$1,'1.源数据-产品报告-消费降序'!BW:BW,ROW(),0)),"")</f>
        <v/>
      </c>
    </row>
    <row r="36" spans="1:75">
      <c r="A36" s="69" t="str">
        <f>IFERROR(CLEAN(HLOOKUP(A$1,'1.源数据-产品报告-消费降序'!A:A,ROW(),0)),"")</f>
        <v/>
      </c>
      <c r="B36" s="69" t="str">
        <f>IFERROR(CLEAN(HLOOKUP(B$1,'1.源数据-产品报告-消费降序'!B:B,ROW(),0)),"")</f>
        <v/>
      </c>
      <c r="C36" s="69" t="str">
        <f>IFERROR(CLEAN(HLOOKUP(C$1,'1.源数据-产品报告-消费降序'!C:C,ROW(),0)),"")</f>
        <v/>
      </c>
      <c r="D36" s="69" t="str">
        <f>IFERROR(CLEAN(HLOOKUP(D$1,'1.源数据-产品报告-消费降序'!D:D,ROW(),0)),"")</f>
        <v/>
      </c>
      <c r="E36" s="69" t="str">
        <f>IFERROR(CLEAN(HLOOKUP(E$1,'1.源数据-产品报告-消费降序'!E:E,ROW(),0)),"")</f>
        <v/>
      </c>
      <c r="F36" s="69" t="str">
        <f>IFERROR(CLEAN(HLOOKUP(F$1,'1.源数据-产品报告-消费降序'!F:F,ROW(),0)),"")</f>
        <v/>
      </c>
      <c r="G36" s="70">
        <f>IFERROR((HLOOKUP(G$1,'1.源数据-产品报告-消费降序'!G:G,ROW(),0)),"")</f>
        <v>0</v>
      </c>
      <c r="H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" s="69" t="str">
        <f>IFERROR(CLEAN(HLOOKUP(I$1,'1.源数据-产品报告-消费降序'!I:I,ROW(),0)),"")</f>
        <v/>
      </c>
      <c r="L36" s="69" t="str">
        <f>IFERROR(CLEAN(HLOOKUP(L$1,'1.源数据-产品报告-消费降序'!L:L,ROW(),0)),"")</f>
        <v/>
      </c>
      <c r="M36" s="69" t="str">
        <f>IFERROR(CLEAN(HLOOKUP(M$1,'1.源数据-产品报告-消费降序'!M:M,ROW(),0)),"")</f>
        <v/>
      </c>
      <c r="N36" s="69" t="str">
        <f>IFERROR(CLEAN(HLOOKUP(N$1,'1.源数据-产品报告-消费降序'!N:N,ROW(),0)),"")</f>
        <v/>
      </c>
      <c r="O36" s="69" t="str">
        <f>IFERROR(CLEAN(HLOOKUP(O$1,'1.源数据-产品报告-消费降序'!O:O,ROW(),0)),"")</f>
        <v/>
      </c>
      <c r="P36" s="69" t="str">
        <f>IFERROR(CLEAN(HLOOKUP(P$1,'1.源数据-产品报告-消费降序'!P:P,ROW(),0)),"")</f>
        <v/>
      </c>
      <c r="Q36" s="69" t="str">
        <f>IFERROR(CLEAN(HLOOKUP(Q$1,'1.源数据-产品报告-消费降序'!Q:Q,ROW(),0)),"")</f>
        <v/>
      </c>
      <c r="R36" s="69" t="str">
        <f>IFERROR(CLEAN(HLOOKUP(R$1,'1.源数据-产品报告-消费降序'!R:R,ROW(),0)),"")</f>
        <v/>
      </c>
      <c r="S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" s="69" t="str">
        <f>IFERROR(CLEAN(HLOOKUP(T$1,'1.源数据-产品报告-消费降序'!T:T,ROW(),0)),"")</f>
        <v/>
      </c>
      <c r="W36" s="69" t="str">
        <f>IFERROR(CLEAN(HLOOKUP(W$1,'1.源数据-产品报告-消费降序'!W:W,ROW(),0)),"")</f>
        <v/>
      </c>
      <c r="X36" s="69" t="str">
        <f>IFERROR(CLEAN(HLOOKUP(X$1,'1.源数据-产品报告-消费降序'!X:X,ROW(),0)),"")</f>
        <v/>
      </c>
      <c r="Y36" s="69" t="str">
        <f>IFERROR(CLEAN(HLOOKUP(Y$1,'1.源数据-产品报告-消费降序'!Y:Y,ROW(),0)),"")</f>
        <v/>
      </c>
      <c r="Z36" s="69" t="str">
        <f>IFERROR(CLEAN(HLOOKUP(Z$1,'1.源数据-产品报告-消费降序'!Z:Z,ROW(),0)),"")</f>
        <v/>
      </c>
      <c r="AA36" s="69" t="str">
        <f>IFERROR(CLEAN(HLOOKUP(AA$1,'1.源数据-产品报告-消费降序'!AA:AA,ROW(),0)),"")</f>
        <v/>
      </c>
      <c r="AB36" s="69" t="str">
        <f>IFERROR(CLEAN(HLOOKUP(AB$1,'1.源数据-产品报告-消费降序'!AB:AB,ROW(),0)),"")</f>
        <v/>
      </c>
      <c r="AC36" s="69" t="str">
        <f>IFERROR(CLEAN(HLOOKUP(AC$1,'1.源数据-产品报告-消费降序'!AC:AC,ROW(),0)),"")</f>
        <v/>
      </c>
      <c r="AD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" s="69" t="str">
        <f>IFERROR(CLEAN(HLOOKUP(AE$1,'1.源数据-产品报告-消费降序'!AE:AE,ROW(),0)),"")</f>
        <v/>
      </c>
      <c r="AH36" s="69" t="str">
        <f>IFERROR(CLEAN(HLOOKUP(AH$1,'1.源数据-产品报告-消费降序'!AH:AH,ROW(),0)),"")</f>
        <v/>
      </c>
      <c r="AI36" s="69" t="str">
        <f>IFERROR(CLEAN(HLOOKUP(AI$1,'1.源数据-产品报告-消费降序'!AI:AI,ROW(),0)),"")</f>
        <v/>
      </c>
      <c r="AJ36" s="69" t="str">
        <f>IFERROR(CLEAN(HLOOKUP(AJ$1,'1.源数据-产品报告-消费降序'!AJ:AJ,ROW(),0)),"")</f>
        <v/>
      </c>
      <c r="AK36" s="69" t="str">
        <f>IFERROR(CLEAN(HLOOKUP(AK$1,'1.源数据-产品报告-消费降序'!AK:AK,ROW(),0)),"")</f>
        <v/>
      </c>
      <c r="AL36" s="69" t="str">
        <f>IFERROR(CLEAN(HLOOKUP(AL$1,'1.源数据-产品报告-消费降序'!AL:AL,ROW(),0)),"")</f>
        <v/>
      </c>
      <c r="AM36" s="69" t="str">
        <f>IFERROR(CLEAN(HLOOKUP(AM$1,'1.源数据-产品报告-消费降序'!AM:AM,ROW(),0)),"")</f>
        <v/>
      </c>
      <c r="AN36" s="69" t="str">
        <f>IFERROR(CLEAN(HLOOKUP(AN$1,'1.源数据-产品报告-消费降序'!AN:AN,ROW(),0)),"")</f>
        <v/>
      </c>
      <c r="AO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" s="69" t="str">
        <f>IFERROR(CLEAN(HLOOKUP(AP$1,'1.源数据-产品报告-消费降序'!AP:AP,ROW(),0)),"")</f>
        <v/>
      </c>
      <c r="AS36" s="69" t="str">
        <f>IFERROR(CLEAN(HLOOKUP(AS$1,'1.源数据-产品报告-消费降序'!AS:AS,ROW(),0)),"")</f>
        <v/>
      </c>
      <c r="AT36" s="69" t="str">
        <f>IFERROR(CLEAN(HLOOKUP(AT$1,'1.源数据-产品报告-消费降序'!AT:AT,ROW(),0)),"")</f>
        <v/>
      </c>
      <c r="AU36" s="69" t="str">
        <f>IFERROR(CLEAN(HLOOKUP(AU$1,'1.源数据-产品报告-消费降序'!AU:AU,ROW(),0)),"")</f>
        <v/>
      </c>
      <c r="AV36" s="69" t="str">
        <f>IFERROR(CLEAN(HLOOKUP(AV$1,'1.源数据-产品报告-消费降序'!AV:AV,ROW(),0)),"")</f>
        <v/>
      </c>
      <c r="AW36" s="69" t="str">
        <f>IFERROR(CLEAN(HLOOKUP(AW$1,'1.源数据-产品报告-消费降序'!AW:AW,ROW(),0)),"")</f>
        <v/>
      </c>
      <c r="AX36" s="69" t="str">
        <f>IFERROR(CLEAN(HLOOKUP(AX$1,'1.源数据-产品报告-消费降序'!AX:AX,ROW(),0)),"")</f>
        <v/>
      </c>
      <c r="AY36" s="69" t="str">
        <f>IFERROR(CLEAN(HLOOKUP(AY$1,'1.源数据-产品报告-消费降序'!AY:AY,ROW(),0)),"")</f>
        <v/>
      </c>
      <c r="AZ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" s="69" t="str">
        <f>IFERROR(CLEAN(HLOOKUP(BA$1,'1.源数据-产品报告-消费降序'!BA:BA,ROW(),0)),"")</f>
        <v/>
      </c>
      <c r="BD36" s="69" t="str">
        <f>IFERROR(CLEAN(HLOOKUP(BD$1,'1.源数据-产品报告-消费降序'!BD:BD,ROW(),0)),"")</f>
        <v/>
      </c>
      <c r="BE36" s="69" t="str">
        <f>IFERROR(CLEAN(HLOOKUP(BE$1,'1.源数据-产品报告-消费降序'!BE:BE,ROW(),0)),"")</f>
        <v/>
      </c>
      <c r="BF36" s="69" t="str">
        <f>IFERROR(CLEAN(HLOOKUP(BF$1,'1.源数据-产品报告-消费降序'!BF:BF,ROW(),0)),"")</f>
        <v/>
      </c>
      <c r="BG36" s="69" t="str">
        <f>IFERROR(CLEAN(HLOOKUP(BG$1,'1.源数据-产品报告-消费降序'!BG:BG,ROW(),0)),"")</f>
        <v/>
      </c>
      <c r="BH36" s="69" t="str">
        <f>IFERROR(CLEAN(HLOOKUP(BH$1,'1.源数据-产品报告-消费降序'!BH:BH,ROW(),0)),"")</f>
        <v/>
      </c>
      <c r="BI36" s="69" t="str">
        <f>IFERROR(CLEAN(HLOOKUP(BI$1,'1.源数据-产品报告-消费降序'!BI:BI,ROW(),0)),"")</f>
        <v/>
      </c>
      <c r="BJ36" s="69" t="str">
        <f>IFERROR(CLEAN(HLOOKUP(BJ$1,'1.源数据-产品报告-消费降序'!BJ:BJ,ROW(),0)),"")</f>
        <v/>
      </c>
      <c r="BK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" s="69" t="str">
        <f>IFERROR(CLEAN(HLOOKUP(BL$1,'1.源数据-产品报告-消费降序'!BL:BL,ROW(),0)),"")</f>
        <v/>
      </c>
      <c r="BO36" s="69" t="str">
        <f>IFERROR(CLEAN(HLOOKUP(BO$1,'1.源数据-产品报告-消费降序'!BO:BO,ROW(),0)),"")</f>
        <v/>
      </c>
      <c r="BP36" s="69" t="str">
        <f>IFERROR(CLEAN(HLOOKUP(BP$1,'1.源数据-产品报告-消费降序'!BP:BP,ROW(),0)),"")</f>
        <v/>
      </c>
      <c r="BQ36" s="69" t="str">
        <f>IFERROR(CLEAN(HLOOKUP(BQ$1,'1.源数据-产品报告-消费降序'!BQ:BQ,ROW(),0)),"")</f>
        <v/>
      </c>
      <c r="BR36" s="69" t="str">
        <f>IFERROR(CLEAN(HLOOKUP(BR$1,'1.源数据-产品报告-消费降序'!BR:BR,ROW(),0)),"")</f>
        <v/>
      </c>
      <c r="BS36" s="69" t="str">
        <f>IFERROR(CLEAN(HLOOKUP(BS$1,'1.源数据-产品报告-消费降序'!BS:BS,ROW(),0)),"")</f>
        <v/>
      </c>
      <c r="BT36" s="69" t="str">
        <f>IFERROR(CLEAN(HLOOKUP(BT$1,'1.源数据-产品报告-消费降序'!BT:BT,ROW(),0)),"")</f>
        <v/>
      </c>
      <c r="BU36" s="69" t="str">
        <f>IFERROR(CLEAN(HLOOKUP(BU$1,'1.源数据-产品报告-消费降序'!BU:BU,ROW(),0)),"")</f>
        <v/>
      </c>
      <c r="BV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" s="69" t="str">
        <f>IFERROR(CLEAN(HLOOKUP(BW$1,'1.源数据-产品报告-消费降序'!BW:BW,ROW(),0)),"")</f>
        <v/>
      </c>
    </row>
    <row r="37" spans="1:75">
      <c r="A37" s="69" t="str">
        <f>IFERROR(CLEAN(HLOOKUP(A$1,'1.源数据-产品报告-消费降序'!A:A,ROW(),0)),"")</f>
        <v/>
      </c>
      <c r="B37" s="69" t="str">
        <f>IFERROR(CLEAN(HLOOKUP(B$1,'1.源数据-产品报告-消费降序'!B:B,ROW(),0)),"")</f>
        <v/>
      </c>
      <c r="C37" s="69" t="str">
        <f>IFERROR(CLEAN(HLOOKUP(C$1,'1.源数据-产品报告-消费降序'!C:C,ROW(),0)),"")</f>
        <v/>
      </c>
      <c r="D37" s="69" t="str">
        <f>IFERROR(CLEAN(HLOOKUP(D$1,'1.源数据-产品报告-消费降序'!D:D,ROW(),0)),"")</f>
        <v/>
      </c>
      <c r="E37" s="69" t="str">
        <f>IFERROR(CLEAN(HLOOKUP(E$1,'1.源数据-产品报告-消费降序'!E:E,ROW(),0)),"")</f>
        <v/>
      </c>
      <c r="F37" s="69" t="str">
        <f>IFERROR(CLEAN(HLOOKUP(F$1,'1.源数据-产品报告-消费降序'!F:F,ROW(),0)),"")</f>
        <v/>
      </c>
      <c r="G37" s="70">
        <f>IFERROR((HLOOKUP(G$1,'1.源数据-产品报告-消费降序'!G:G,ROW(),0)),"")</f>
        <v>0</v>
      </c>
      <c r="H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" s="69" t="str">
        <f>IFERROR(CLEAN(HLOOKUP(I$1,'1.源数据-产品报告-消费降序'!I:I,ROW(),0)),"")</f>
        <v/>
      </c>
      <c r="L37" s="69" t="str">
        <f>IFERROR(CLEAN(HLOOKUP(L$1,'1.源数据-产品报告-消费降序'!L:L,ROW(),0)),"")</f>
        <v/>
      </c>
      <c r="M37" s="69" t="str">
        <f>IFERROR(CLEAN(HLOOKUP(M$1,'1.源数据-产品报告-消费降序'!M:M,ROW(),0)),"")</f>
        <v/>
      </c>
      <c r="N37" s="69" t="str">
        <f>IFERROR(CLEAN(HLOOKUP(N$1,'1.源数据-产品报告-消费降序'!N:N,ROW(),0)),"")</f>
        <v/>
      </c>
      <c r="O37" s="69" t="str">
        <f>IFERROR(CLEAN(HLOOKUP(O$1,'1.源数据-产品报告-消费降序'!O:O,ROW(),0)),"")</f>
        <v/>
      </c>
      <c r="P37" s="69" t="str">
        <f>IFERROR(CLEAN(HLOOKUP(P$1,'1.源数据-产品报告-消费降序'!P:P,ROW(),0)),"")</f>
        <v/>
      </c>
      <c r="Q37" s="69" t="str">
        <f>IFERROR(CLEAN(HLOOKUP(Q$1,'1.源数据-产品报告-消费降序'!Q:Q,ROW(),0)),"")</f>
        <v/>
      </c>
      <c r="R37" s="69" t="str">
        <f>IFERROR(CLEAN(HLOOKUP(R$1,'1.源数据-产品报告-消费降序'!R:R,ROW(),0)),"")</f>
        <v/>
      </c>
      <c r="S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" s="69" t="str">
        <f>IFERROR(CLEAN(HLOOKUP(T$1,'1.源数据-产品报告-消费降序'!T:T,ROW(),0)),"")</f>
        <v/>
      </c>
      <c r="W37" s="69" t="str">
        <f>IFERROR(CLEAN(HLOOKUP(W$1,'1.源数据-产品报告-消费降序'!W:W,ROW(),0)),"")</f>
        <v/>
      </c>
      <c r="X37" s="69" t="str">
        <f>IFERROR(CLEAN(HLOOKUP(X$1,'1.源数据-产品报告-消费降序'!X:X,ROW(),0)),"")</f>
        <v/>
      </c>
      <c r="Y37" s="69" t="str">
        <f>IFERROR(CLEAN(HLOOKUP(Y$1,'1.源数据-产品报告-消费降序'!Y:Y,ROW(),0)),"")</f>
        <v/>
      </c>
      <c r="Z37" s="69" t="str">
        <f>IFERROR(CLEAN(HLOOKUP(Z$1,'1.源数据-产品报告-消费降序'!Z:Z,ROW(),0)),"")</f>
        <v/>
      </c>
      <c r="AA37" s="69" t="str">
        <f>IFERROR(CLEAN(HLOOKUP(AA$1,'1.源数据-产品报告-消费降序'!AA:AA,ROW(),0)),"")</f>
        <v/>
      </c>
      <c r="AB37" s="69" t="str">
        <f>IFERROR(CLEAN(HLOOKUP(AB$1,'1.源数据-产品报告-消费降序'!AB:AB,ROW(),0)),"")</f>
        <v/>
      </c>
      <c r="AC37" s="69" t="str">
        <f>IFERROR(CLEAN(HLOOKUP(AC$1,'1.源数据-产品报告-消费降序'!AC:AC,ROW(),0)),"")</f>
        <v/>
      </c>
      <c r="AD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" s="69" t="str">
        <f>IFERROR(CLEAN(HLOOKUP(AE$1,'1.源数据-产品报告-消费降序'!AE:AE,ROW(),0)),"")</f>
        <v/>
      </c>
      <c r="AH37" s="69" t="str">
        <f>IFERROR(CLEAN(HLOOKUP(AH$1,'1.源数据-产品报告-消费降序'!AH:AH,ROW(),0)),"")</f>
        <v/>
      </c>
      <c r="AI37" s="69" t="str">
        <f>IFERROR(CLEAN(HLOOKUP(AI$1,'1.源数据-产品报告-消费降序'!AI:AI,ROW(),0)),"")</f>
        <v/>
      </c>
      <c r="AJ37" s="69" t="str">
        <f>IFERROR(CLEAN(HLOOKUP(AJ$1,'1.源数据-产品报告-消费降序'!AJ:AJ,ROW(),0)),"")</f>
        <v/>
      </c>
      <c r="AK37" s="69" t="str">
        <f>IFERROR(CLEAN(HLOOKUP(AK$1,'1.源数据-产品报告-消费降序'!AK:AK,ROW(),0)),"")</f>
        <v/>
      </c>
      <c r="AL37" s="69" t="str">
        <f>IFERROR(CLEAN(HLOOKUP(AL$1,'1.源数据-产品报告-消费降序'!AL:AL,ROW(),0)),"")</f>
        <v/>
      </c>
      <c r="AM37" s="69" t="str">
        <f>IFERROR(CLEAN(HLOOKUP(AM$1,'1.源数据-产品报告-消费降序'!AM:AM,ROW(),0)),"")</f>
        <v/>
      </c>
      <c r="AN37" s="69" t="str">
        <f>IFERROR(CLEAN(HLOOKUP(AN$1,'1.源数据-产品报告-消费降序'!AN:AN,ROW(),0)),"")</f>
        <v/>
      </c>
      <c r="AO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" s="69" t="str">
        <f>IFERROR(CLEAN(HLOOKUP(AP$1,'1.源数据-产品报告-消费降序'!AP:AP,ROW(),0)),"")</f>
        <v/>
      </c>
      <c r="AS37" s="69" t="str">
        <f>IFERROR(CLEAN(HLOOKUP(AS$1,'1.源数据-产品报告-消费降序'!AS:AS,ROW(),0)),"")</f>
        <v/>
      </c>
      <c r="AT37" s="69" t="str">
        <f>IFERROR(CLEAN(HLOOKUP(AT$1,'1.源数据-产品报告-消费降序'!AT:AT,ROW(),0)),"")</f>
        <v/>
      </c>
      <c r="AU37" s="69" t="str">
        <f>IFERROR(CLEAN(HLOOKUP(AU$1,'1.源数据-产品报告-消费降序'!AU:AU,ROW(),0)),"")</f>
        <v/>
      </c>
      <c r="AV37" s="69" t="str">
        <f>IFERROR(CLEAN(HLOOKUP(AV$1,'1.源数据-产品报告-消费降序'!AV:AV,ROW(),0)),"")</f>
        <v/>
      </c>
      <c r="AW37" s="69" t="str">
        <f>IFERROR(CLEAN(HLOOKUP(AW$1,'1.源数据-产品报告-消费降序'!AW:AW,ROW(),0)),"")</f>
        <v/>
      </c>
      <c r="AX37" s="69" t="str">
        <f>IFERROR(CLEAN(HLOOKUP(AX$1,'1.源数据-产品报告-消费降序'!AX:AX,ROW(),0)),"")</f>
        <v/>
      </c>
      <c r="AY37" s="69" t="str">
        <f>IFERROR(CLEAN(HLOOKUP(AY$1,'1.源数据-产品报告-消费降序'!AY:AY,ROW(),0)),"")</f>
        <v/>
      </c>
      <c r="AZ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" s="69" t="str">
        <f>IFERROR(CLEAN(HLOOKUP(BA$1,'1.源数据-产品报告-消费降序'!BA:BA,ROW(),0)),"")</f>
        <v/>
      </c>
      <c r="BD37" s="69" t="str">
        <f>IFERROR(CLEAN(HLOOKUP(BD$1,'1.源数据-产品报告-消费降序'!BD:BD,ROW(),0)),"")</f>
        <v/>
      </c>
      <c r="BE37" s="69" t="str">
        <f>IFERROR(CLEAN(HLOOKUP(BE$1,'1.源数据-产品报告-消费降序'!BE:BE,ROW(),0)),"")</f>
        <v/>
      </c>
      <c r="BF37" s="69" t="str">
        <f>IFERROR(CLEAN(HLOOKUP(BF$1,'1.源数据-产品报告-消费降序'!BF:BF,ROW(),0)),"")</f>
        <v/>
      </c>
      <c r="BG37" s="69" t="str">
        <f>IFERROR(CLEAN(HLOOKUP(BG$1,'1.源数据-产品报告-消费降序'!BG:BG,ROW(),0)),"")</f>
        <v/>
      </c>
      <c r="BH37" s="69" t="str">
        <f>IFERROR(CLEAN(HLOOKUP(BH$1,'1.源数据-产品报告-消费降序'!BH:BH,ROW(),0)),"")</f>
        <v/>
      </c>
      <c r="BI37" s="69" t="str">
        <f>IFERROR(CLEAN(HLOOKUP(BI$1,'1.源数据-产品报告-消费降序'!BI:BI,ROW(),0)),"")</f>
        <v/>
      </c>
      <c r="BJ37" s="69" t="str">
        <f>IFERROR(CLEAN(HLOOKUP(BJ$1,'1.源数据-产品报告-消费降序'!BJ:BJ,ROW(),0)),"")</f>
        <v/>
      </c>
      <c r="BK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" s="69" t="str">
        <f>IFERROR(CLEAN(HLOOKUP(BL$1,'1.源数据-产品报告-消费降序'!BL:BL,ROW(),0)),"")</f>
        <v/>
      </c>
      <c r="BO37" s="69" t="str">
        <f>IFERROR(CLEAN(HLOOKUP(BO$1,'1.源数据-产品报告-消费降序'!BO:BO,ROW(),0)),"")</f>
        <v/>
      </c>
      <c r="BP37" s="69" t="str">
        <f>IFERROR(CLEAN(HLOOKUP(BP$1,'1.源数据-产品报告-消费降序'!BP:BP,ROW(),0)),"")</f>
        <v/>
      </c>
      <c r="BQ37" s="69" t="str">
        <f>IFERROR(CLEAN(HLOOKUP(BQ$1,'1.源数据-产品报告-消费降序'!BQ:BQ,ROW(),0)),"")</f>
        <v/>
      </c>
      <c r="BR37" s="69" t="str">
        <f>IFERROR(CLEAN(HLOOKUP(BR$1,'1.源数据-产品报告-消费降序'!BR:BR,ROW(),0)),"")</f>
        <v/>
      </c>
      <c r="BS37" s="69" t="str">
        <f>IFERROR(CLEAN(HLOOKUP(BS$1,'1.源数据-产品报告-消费降序'!BS:BS,ROW(),0)),"")</f>
        <v/>
      </c>
      <c r="BT37" s="69" t="str">
        <f>IFERROR(CLEAN(HLOOKUP(BT$1,'1.源数据-产品报告-消费降序'!BT:BT,ROW(),0)),"")</f>
        <v/>
      </c>
      <c r="BU37" s="69" t="str">
        <f>IFERROR(CLEAN(HLOOKUP(BU$1,'1.源数据-产品报告-消费降序'!BU:BU,ROW(),0)),"")</f>
        <v/>
      </c>
      <c r="BV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" s="69" t="str">
        <f>IFERROR(CLEAN(HLOOKUP(BW$1,'1.源数据-产品报告-消费降序'!BW:BW,ROW(),0)),"")</f>
        <v/>
      </c>
    </row>
    <row r="38" spans="1:75">
      <c r="A38" s="69" t="str">
        <f>IFERROR(CLEAN(HLOOKUP(A$1,'1.源数据-产品报告-消费降序'!A:A,ROW(),0)),"")</f>
        <v/>
      </c>
      <c r="B38" s="69" t="str">
        <f>IFERROR(CLEAN(HLOOKUP(B$1,'1.源数据-产品报告-消费降序'!B:B,ROW(),0)),"")</f>
        <v/>
      </c>
      <c r="C38" s="69" t="str">
        <f>IFERROR(CLEAN(HLOOKUP(C$1,'1.源数据-产品报告-消费降序'!C:C,ROW(),0)),"")</f>
        <v/>
      </c>
      <c r="D38" s="69" t="str">
        <f>IFERROR(CLEAN(HLOOKUP(D$1,'1.源数据-产品报告-消费降序'!D:D,ROW(),0)),"")</f>
        <v/>
      </c>
      <c r="E38" s="69" t="str">
        <f>IFERROR(CLEAN(HLOOKUP(E$1,'1.源数据-产品报告-消费降序'!E:E,ROW(),0)),"")</f>
        <v/>
      </c>
      <c r="F38" s="69" t="str">
        <f>IFERROR(CLEAN(HLOOKUP(F$1,'1.源数据-产品报告-消费降序'!F:F,ROW(),0)),"")</f>
        <v/>
      </c>
      <c r="G38" s="70">
        <f>IFERROR((HLOOKUP(G$1,'1.源数据-产品报告-消费降序'!G:G,ROW(),0)),"")</f>
        <v>0</v>
      </c>
      <c r="H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" s="69" t="str">
        <f>IFERROR(CLEAN(HLOOKUP(I$1,'1.源数据-产品报告-消费降序'!I:I,ROW(),0)),"")</f>
        <v/>
      </c>
      <c r="L38" s="69" t="str">
        <f>IFERROR(CLEAN(HLOOKUP(L$1,'1.源数据-产品报告-消费降序'!L:L,ROW(),0)),"")</f>
        <v/>
      </c>
      <c r="M38" s="69" t="str">
        <f>IFERROR(CLEAN(HLOOKUP(M$1,'1.源数据-产品报告-消费降序'!M:M,ROW(),0)),"")</f>
        <v/>
      </c>
      <c r="N38" s="69" t="str">
        <f>IFERROR(CLEAN(HLOOKUP(N$1,'1.源数据-产品报告-消费降序'!N:N,ROW(),0)),"")</f>
        <v/>
      </c>
      <c r="O38" s="69" t="str">
        <f>IFERROR(CLEAN(HLOOKUP(O$1,'1.源数据-产品报告-消费降序'!O:O,ROW(),0)),"")</f>
        <v/>
      </c>
      <c r="P38" s="69" t="str">
        <f>IFERROR(CLEAN(HLOOKUP(P$1,'1.源数据-产品报告-消费降序'!P:P,ROW(),0)),"")</f>
        <v/>
      </c>
      <c r="Q38" s="69" t="str">
        <f>IFERROR(CLEAN(HLOOKUP(Q$1,'1.源数据-产品报告-消费降序'!Q:Q,ROW(),0)),"")</f>
        <v/>
      </c>
      <c r="R38" s="69" t="str">
        <f>IFERROR(CLEAN(HLOOKUP(R$1,'1.源数据-产品报告-消费降序'!R:R,ROW(),0)),"")</f>
        <v/>
      </c>
      <c r="S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" s="69" t="str">
        <f>IFERROR(CLEAN(HLOOKUP(T$1,'1.源数据-产品报告-消费降序'!T:T,ROW(),0)),"")</f>
        <v/>
      </c>
      <c r="W38" s="69" t="str">
        <f>IFERROR(CLEAN(HLOOKUP(W$1,'1.源数据-产品报告-消费降序'!W:W,ROW(),0)),"")</f>
        <v/>
      </c>
      <c r="X38" s="69" t="str">
        <f>IFERROR(CLEAN(HLOOKUP(X$1,'1.源数据-产品报告-消费降序'!X:X,ROW(),0)),"")</f>
        <v/>
      </c>
      <c r="Y38" s="69" t="str">
        <f>IFERROR(CLEAN(HLOOKUP(Y$1,'1.源数据-产品报告-消费降序'!Y:Y,ROW(),0)),"")</f>
        <v/>
      </c>
      <c r="Z38" s="69" t="str">
        <f>IFERROR(CLEAN(HLOOKUP(Z$1,'1.源数据-产品报告-消费降序'!Z:Z,ROW(),0)),"")</f>
        <v/>
      </c>
      <c r="AA38" s="69" t="str">
        <f>IFERROR(CLEAN(HLOOKUP(AA$1,'1.源数据-产品报告-消费降序'!AA:AA,ROW(),0)),"")</f>
        <v/>
      </c>
      <c r="AB38" s="69" t="str">
        <f>IFERROR(CLEAN(HLOOKUP(AB$1,'1.源数据-产品报告-消费降序'!AB:AB,ROW(),0)),"")</f>
        <v/>
      </c>
      <c r="AC38" s="69" t="str">
        <f>IFERROR(CLEAN(HLOOKUP(AC$1,'1.源数据-产品报告-消费降序'!AC:AC,ROW(),0)),"")</f>
        <v/>
      </c>
      <c r="AD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" s="69" t="str">
        <f>IFERROR(CLEAN(HLOOKUP(AE$1,'1.源数据-产品报告-消费降序'!AE:AE,ROW(),0)),"")</f>
        <v/>
      </c>
      <c r="AH38" s="69" t="str">
        <f>IFERROR(CLEAN(HLOOKUP(AH$1,'1.源数据-产品报告-消费降序'!AH:AH,ROW(),0)),"")</f>
        <v/>
      </c>
      <c r="AI38" s="69" t="str">
        <f>IFERROR(CLEAN(HLOOKUP(AI$1,'1.源数据-产品报告-消费降序'!AI:AI,ROW(),0)),"")</f>
        <v/>
      </c>
      <c r="AJ38" s="69" t="str">
        <f>IFERROR(CLEAN(HLOOKUP(AJ$1,'1.源数据-产品报告-消费降序'!AJ:AJ,ROW(),0)),"")</f>
        <v/>
      </c>
      <c r="AK38" s="69" t="str">
        <f>IFERROR(CLEAN(HLOOKUP(AK$1,'1.源数据-产品报告-消费降序'!AK:AK,ROW(),0)),"")</f>
        <v/>
      </c>
      <c r="AL38" s="69" t="str">
        <f>IFERROR(CLEAN(HLOOKUP(AL$1,'1.源数据-产品报告-消费降序'!AL:AL,ROW(),0)),"")</f>
        <v/>
      </c>
      <c r="AM38" s="69" t="str">
        <f>IFERROR(CLEAN(HLOOKUP(AM$1,'1.源数据-产品报告-消费降序'!AM:AM,ROW(),0)),"")</f>
        <v/>
      </c>
      <c r="AN38" s="69" t="str">
        <f>IFERROR(CLEAN(HLOOKUP(AN$1,'1.源数据-产品报告-消费降序'!AN:AN,ROW(),0)),"")</f>
        <v/>
      </c>
      <c r="AO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" s="69" t="str">
        <f>IFERROR(CLEAN(HLOOKUP(AP$1,'1.源数据-产品报告-消费降序'!AP:AP,ROW(),0)),"")</f>
        <v/>
      </c>
      <c r="AS38" s="69" t="str">
        <f>IFERROR(CLEAN(HLOOKUP(AS$1,'1.源数据-产品报告-消费降序'!AS:AS,ROW(),0)),"")</f>
        <v/>
      </c>
      <c r="AT38" s="69" t="str">
        <f>IFERROR(CLEAN(HLOOKUP(AT$1,'1.源数据-产品报告-消费降序'!AT:AT,ROW(),0)),"")</f>
        <v/>
      </c>
      <c r="AU38" s="69" t="str">
        <f>IFERROR(CLEAN(HLOOKUP(AU$1,'1.源数据-产品报告-消费降序'!AU:AU,ROW(),0)),"")</f>
        <v/>
      </c>
      <c r="AV38" s="69" t="str">
        <f>IFERROR(CLEAN(HLOOKUP(AV$1,'1.源数据-产品报告-消费降序'!AV:AV,ROW(),0)),"")</f>
        <v/>
      </c>
      <c r="AW38" s="69" t="str">
        <f>IFERROR(CLEAN(HLOOKUP(AW$1,'1.源数据-产品报告-消费降序'!AW:AW,ROW(),0)),"")</f>
        <v/>
      </c>
      <c r="AX38" s="69" t="str">
        <f>IFERROR(CLEAN(HLOOKUP(AX$1,'1.源数据-产品报告-消费降序'!AX:AX,ROW(),0)),"")</f>
        <v/>
      </c>
      <c r="AY38" s="69" t="str">
        <f>IFERROR(CLEAN(HLOOKUP(AY$1,'1.源数据-产品报告-消费降序'!AY:AY,ROW(),0)),"")</f>
        <v/>
      </c>
      <c r="AZ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" s="69" t="str">
        <f>IFERROR(CLEAN(HLOOKUP(BA$1,'1.源数据-产品报告-消费降序'!BA:BA,ROW(),0)),"")</f>
        <v/>
      </c>
      <c r="BD38" s="69" t="str">
        <f>IFERROR(CLEAN(HLOOKUP(BD$1,'1.源数据-产品报告-消费降序'!BD:BD,ROW(),0)),"")</f>
        <v/>
      </c>
      <c r="BE38" s="69" t="str">
        <f>IFERROR(CLEAN(HLOOKUP(BE$1,'1.源数据-产品报告-消费降序'!BE:BE,ROW(),0)),"")</f>
        <v/>
      </c>
      <c r="BF38" s="69" t="str">
        <f>IFERROR(CLEAN(HLOOKUP(BF$1,'1.源数据-产品报告-消费降序'!BF:BF,ROW(),0)),"")</f>
        <v/>
      </c>
      <c r="BG38" s="69" t="str">
        <f>IFERROR(CLEAN(HLOOKUP(BG$1,'1.源数据-产品报告-消费降序'!BG:BG,ROW(),0)),"")</f>
        <v/>
      </c>
      <c r="BH38" s="69" t="str">
        <f>IFERROR(CLEAN(HLOOKUP(BH$1,'1.源数据-产品报告-消费降序'!BH:BH,ROW(),0)),"")</f>
        <v/>
      </c>
      <c r="BI38" s="69" t="str">
        <f>IFERROR(CLEAN(HLOOKUP(BI$1,'1.源数据-产品报告-消费降序'!BI:BI,ROW(),0)),"")</f>
        <v/>
      </c>
      <c r="BJ38" s="69" t="str">
        <f>IFERROR(CLEAN(HLOOKUP(BJ$1,'1.源数据-产品报告-消费降序'!BJ:BJ,ROW(),0)),"")</f>
        <v/>
      </c>
      <c r="BK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" s="69" t="str">
        <f>IFERROR(CLEAN(HLOOKUP(BL$1,'1.源数据-产品报告-消费降序'!BL:BL,ROW(),0)),"")</f>
        <v/>
      </c>
      <c r="BO38" s="69" t="str">
        <f>IFERROR(CLEAN(HLOOKUP(BO$1,'1.源数据-产品报告-消费降序'!BO:BO,ROW(),0)),"")</f>
        <v/>
      </c>
      <c r="BP38" s="69" t="str">
        <f>IFERROR(CLEAN(HLOOKUP(BP$1,'1.源数据-产品报告-消费降序'!BP:BP,ROW(),0)),"")</f>
        <v/>
      </c>
      <c r="BQ38" s="69" t="str">
        <f>IFERROR(CLEAN(HLOOKUP(BQ$1,'1.源数据-产品报告-消费降序'!BQ:BQ,ROW(),0)),"")</f>
        <v/>
      </c>
      <c r="BR38" s="69" t="str">
        <f>IFERROR(CLEAN(HLOOKUP(BR$1,'1.源数据-产品报告-消费降序'!BR:BR,ROW(),0)),"")</f>
        <v/>
      </c>
      <c r="BS38" s="69" t="str">
        <f>IFERROR(CLEAN(HLOOKUP(BS$1,'1.源数据-产品报告-消费降序'!BS:BS,ROW(),0)),"")</f>
        <v/>
      </c>
      <c r="BT38" s="69" t="str">
        <f>IFERROR(CLEAN(HLOOKUP(BT$1,'1.源数据-产品报告-消费降序'!BT:BT,ROW(),0)),"")</f>
        <v/>
      </c>
      <c r="BU38" s="69" t="str">
        <f>IFERROR(CLEAN(HLOOKUP(BU$1,'1.源数据-产品报告-消费降序'!BU:BU,ROW(),0)),"")</f>
        <v/>
      </c>
      <c r="BV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" s="69" t="str">
        <f>IFERROR(CLEAN(HLOOKUP(BW$1,'1.源数据-产品报告-消费降序'!BW:BW,ROW(),0)),"")</f>
        <v/>
      </c>
    </row>
    <row r="39" spans="1:75">
      <c r="A39" s="69" t="str">
        <f>IFERROR(CLEAN(HLOOKUP(A$1,'1.源数据-产品报告-消费降序'!A:A,ROW(),0)),"")</f>
        <v/>
      </c>
      <c r="B39" s="69" t="str">
        <f>IFERROR(CLEAN(HLOOKUP(B$1,'1.源数据-产品报告-消费降序'!B:B,ROW(),0)),"")</f>
        <v/>
      </c>
      <c r="C39" s="69" t="str">
        <f>IFERROR(CLEAN(HLOOKUP(C$1,'1.源数据-产品报告-消费降序'!C:C,ROW(),0)),"")</f>
        <v/>
      </c>
      <c r="D39" s="69" t="str">
        <f>IFERROR(CLEAN(HLOOKUP(D$1,'1.源数据-产品报告-消费降序'!D:D,ROW(),0)),"")</f>
        <v/>
      </c>
      <c r="E39" s="69" t="str">
        <f>IFERROR(CLEAN(HLOOKUP(E$1,'1.源数据-产品报告-消费降序'!E:E,ROW(),0)),"")</f>
        <v/>
      </c>
      <c r="F39" s="69" t="str">
        <f>IFERROR(CLEAN(HLOOKUP(F$1,'1.源数据-产品报告-消费降序'!F:F,ROW(),0)),"")</f>
        <v/>
      </c>
      <c r="G39" s="70">
        <f>IFERROR((HLOOKUP(G$1,'1.源数据-产品报告-消费降序'!G:G,ROW(),0)),"")</f>
        <v>0</v>
      </c>
      <c r="H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" s="69" t="str">
        <f>IFERROR(CLEAN(HLOOKUP(I$1,'1.源数据-产品报告-消费降序'!I:I,ROW(),0)),"")</f>
        <v/>
      </c>
      <c r="L39" s="69" t="str">
        <f>IFERROR(CLEAN(HLOOKUP(L$1,'1.源数据-产品报告-消费降序'!L:L,ROW(),0)),"")</f>
        <v/>
      </c>
      <c r="M39" s="69" t="str">
        <f>IFERROR(CLEAN(HLOOKUP(M$1,'1.源数据-产品报告-消费降序'!M:M,ROW(),0)),"")</f>
        <v/>
      </c>
      <c r="N39" s="69" t="str">
        <f>IFERROR(CLEAN(HLOOKUP(N$1,'1.源数据-产品报告-消费降序'!N:N,ROW(),0)),"")</f>
        <v/>
      </c>
      <c r="O39" s="69" t="str">
        <f>IFERROR(CLEAN(HLOOKUP(O$1,'1.源数据-产品报告-消费降序'!O:O,ROW(),0)),"")</f>
        <v/>
      </c>
      <c r="P39" s="69" t="str">
        <f>IFERROR(CLEAN(HLOOKUP(P$1,'1.源数据-产品报告-消费降序'!P:P,ROW(),0)),"")</f>
        <v/>
      </c>
      <c r="Q39" s="69" t="str">
        <f>IFERROR(CLEAN(HLOOKUP(Q$1,'1.源数据-产品报告-消费降序'!Q:Q,ROW(),0)),"")</f>
        <v/>
      </c>
      <c r="R39" s="69" t="str">
        <f>IFERROR(CLEAN(HLOOKUP(R$1,'1.源数据-产品报告-消费降序'!R:R,ROW(),0)),"")</f>
        <v/>
      </c>
      <c r="S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" s="69" t="str">
        <f>IFERROR(CLEAN(HLOOKUP(T$1,'1.源数据-产品报告-消费降序'!T:T,ROW(),0)),"")</f>
        <v/>
      </c>
      <c r="W39" s="69" t="str">
        <f>IFERROR(CLEAN(HLOOKUP(W$1,'1.源数据-产品报告-消费降序'!W:W,ROW(),0)),"")</f>
        <v/>
      </c>
      <c r="X39" s="69" t="str">
        <f>IFERROR(CLEAN(HLOOKUP(X$1,'1.源数据-产品报告-消费降序'!X:X,ROW(),0)),"")</f>
        <v/>
      </c>
      <c r="Y39" s="69" t="str">
        <f>IFERROR(CLEAN(HLOOKUP(Y$1,'1.源数据-产品报告-消费降序'!Y:Y,ROW(),0)),"")</f>
        <v/>
      </c>
      <c r="Z39" s="69" t="str">
        <f>IFERROR(CLEAN(HLOOKUP(Z$1,'1.源数据-产品报告-消费降序'!Z:Z,ROW(),0)),"")</f>
        <v/>
      </c>
      <c r="AA39" s="69" t="str">
        <f>IFERROR(CLEAN(HLOOKUP(AA$1,'1.源数据-产品报告-消费降序'!AA:AA,ROW(),0)),"")</f>
        <v/>
      </c>
      <c r="AB39" s="69" t="str">
        <f>IFERROR(CLEAN(HLOOKUP(AB$1,'1.源数据-产品报告-消费降序'!AB:AB,ROW(),0)),"")</f>
        <v/>
      </c>
      <c r="AC39" s="69" t="str">
        <f>IFERROR(CLEAN(HLOOKUP(AC$1,'1.源数据-产品报告-消费降序'!AC:AC,ROW(),0)),"")</f>
        <v/>
      </c>
      <c r="AD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" s="69" t="str">
        <f>IFERROR(CLEAN(HLOOKUP(AE$1,'1.源数据-产品报告-消费降序'!AE:AE,ROW(),0)),"")</f>
        <v/>
      </c>
      <c r="AH39" s="69" t="str">
        <f>IFERROR(CLEAN(HLOOKUP(AH$1,'1.源数据-产品报告-消费降序'!AH:AH,ROW(),0)),"")</f>
        <v/>
      </c>
      <c r="AI39" s="69" t="str">
        <f>IFERROR(CLEAN(HLOOKUP(AI$1,'1.源数据-产品报告-消费降序'!AI:AI,ROW(),0)),"")</f>
        <v/>
      </c>
      <c r="AJ39" s="69" t="str">
        <f>IFERROR(CLEAN(HLOOKUP(AJ$1,'1.源数据-产品报告-消费降序'!AJ:AJ,ROW(),0)),"")</f>
        <v/>
      </c>
      <c r="AK39" s="69" t="str">
        <f>IFERROR(CLEAN(HLOOKUP(AK$1,'1.源数据-产品报告-消费降序'!AK:AK,ROW(),0)),"")</f>
        <v/>
      </c>
      <c r="AL39" s="69" t="str">
        <f>IFERROR(CLEAN(HLOOKUP(AL$1,'1.源数据-产品报告-消费降序'!AL:AL,ROW(),0)),"")</f>
        <v/>
      </c>
      <c r="AM39" s="69" t="str">
        <f>IFERROR(CLEAN(HLOOKUP(AM$1,'1.源数据-产品报告-消费降序'!AM:AM,ROW(),0)),"")</f>
        <v/>
      </c>
      <c r="AN39" s="69" t="str">
        <f>IFERROR(CLEAN(HLOOKUP(AN$1,'1.源数据-产品报告-消费降序'!AN:AN,ROW(),0)),"")</f>
        <v/>
      </c>
      <c r="AO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" s="69" t="str">
        <f>IFERROR(CLEAN(HLOOKUP(AP$1,'1.源数据-产品报告-消费降序'!AP:AP,ROW(),0)),"")</f>
        <v/>
      </c>
      <c r="AS39" s="69" t="str">
        <f>IFERROR(CLEAN(HLOOKUP(AS$1,'1.源数据-产品报告-消费降序'!AS:AS,ROW(),0)),"")</f>
        <v/>
      </c>
      <c r="AT39" s="69" t="str">
        <f>IFERROR(CLEAN(HLOOKUP(AT$1,'1.源数据-产品报告-消费降序'!AT:AT,ROW(),0)),"")</f>
        <v/>
      </c>
      <c r="AU39" s="69" t="str">
        <f>IFERROR(CLEAN(HLOOKUP(AU$1,'1.源数据-产品报告-消费降序'!AU:AU,ROW(),0)),"")</f>
        <v/>
      </c>
      <c r="AV39" s="69" t="str">
        <f>IFERROR(CLEAN(HLOOKUP(AV$1,'1.源数据-产品报告-消费降序'!AV:AV,ROW(),0)),"")</f>
        <v/>
      </c>
      <c r="AW39" s="69" t="str">
        <f>IFERROR(CLEAN(HLOOKUP(AW$1,'1.源数据-产品报告-消费降序'!AW:AW,ROW(),0)),"")</f>
        <v/>
      </c>
      <c r="AX39" s="69" t="str">
        <f>IFERROR(CLEAN(HLOOKUP(AX$1,'1.源数据-产品报告-消费降序'!AX:AX,ROW(),0)),"")</f>
        <v/>
      </c>
      <c r="AY39" s="69" t="str">
        <f>IFERROR(CLEAN(HLOOKUP(AY$1,'1.源数据-产品报告-消费降序'!AY:AY,ROW(),0)),"")</f>
        <v/>
      </c>
      <c r="AZ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" s="69" t="str">
        <f>IFERROR(CLEAN(HLOOKUP(BA$1,'1.源数据-产品报告-消费降序'!BA:BA,ROW(),0)),"")</f>
        <v/>
      </c>
      <c r="BD39" s="69" t="str">
        <f>IFERROR(CLEAN(HLOOKUP(BD$1,'1.源数据-产品报告-消费降序'!BD:BD,ROW(),0)),"")</f>
        <v/>
      </c>
      <c r="BE39" s="69" t="str">
        <f>IFERROR(CLEAN(HLOOKUP(BE$1,'1.源数据-产品报告-消费降序'!BE:BE,ROW(),0)),"")</f>
        <v/>
      </c>
      <c r="BF39" s="69" t="str">
        <f>IFERROR(CLEAN(HLOOKUP(BF$1,'1.源数据-产品报告-消费降序'!BF:BF,ROW(),0)),"")</f>
        <v/>
      </c>
      <c r="BG39" s="69" t="str">
        <f>IFERROR(CLEAN(HLOOKUP(BG$1,'1.源数据-产品报告-消费降序'!BG:BG,ROW(),0)),"")</f>
        <v/>
      </c>
      <c r="BH39" s="69" t="str">
        <f>IFERROR(CLEAN(HLOOKUP(BH$1,'1.源数据-产品报告-消费降序'!BH:BH,ROW(),0)),"")</f>
        <v/>
      </c>
      <c r="BI39" s="69" t="str">
        <f>IFERROR(CLEAN(HLOOKUP(BI$1,'1.源数据-产品报告-消费降序'!BI:BI,ROW(),0)),"")</f>
        <v/>
      </c>
      <c r="BJ39" s="69" t="str">
        <f>IFERROR(CLEAN(HLOOKUP(BJ$1,'1.源数据-产品报告-消费降序'!BJ:BJ,ROW(),0)),"")</f>
        <v/>
      </c>
      <c r="BK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" s="69" t="str">
        <f>IFERROR(CLEAN(HLOOKUP(BL$1,'1.源数据-产品报告-消费降序'!BL:BL,ROW(),0)),"")</f>
        <v/>
      </c>
      <c r="BO39" s="69" t="str">
        <f>IFERROR(CLEAN(HLOOKUP(BO$1,'1.源数据-产品报告-消费降序'!BO:BO,ROW(),0)),"")</f>
        <v/>
      </c>
      <c r="BP39" s="69" t="str">
        <f>IFERROR(CLEAN(HLOOKUP(BP$1,'1.源数据-产品报告-消费降序'!BP:BP,ROW(),0)),"")</f>
        <v/>
      </c>
      <c r="BQ39" s="69" t="str">
        <f>IFERROR(CLEAN(HLOOKUP(BQ$1,'1.源数据-产品报告-消费降序'!BQ:BQ,ROW(),0)),"")</f>
        <v/>
      </c>
      <c r="BR39" s="69" t="str">
        <f>IFERROR(CLEAN(HLOOKUP(BR$1,'1.源数据-产品报告-消费降序'!BR:BR,ROW(),0)),"")</f>
        <v/>
      </c>
      <c r="BS39" s="69" t="str">
        <f>IFERROR(CLEAN(HLOOKUP(BS$1,'1.源数据-产品报告-消费降序'!BS:BS,ROW(),0)),"")</f>
        <v/>
      </c>
      <c r="BT39" s="69" t="str">
        <f>IFERROR(CLEAN(HLOOKUP(BT$1,'1.源数据-产品报告-消费降序'!BT:BT,ROW(),0)),"")</f>
        <v/>
      </c>
      <c r="BU39" s="69" t="str">
        <f>IFERROR(CLEAN(HLOOKUP(BU$1,'1.源数据-产品报告-消费降序'!BU:BU,ROW(),0)),"")</f>
        <v/>
      </c>
      <c r="BV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" s="69" t="str">
        <f>IFERROR(CLEAN(HLOOKUP(BW$1,'1.源数据-产品报告-消费降序'!BW:BW,ROW(),0)),"")</f>
        <v/>
      </c>
    </row>
    <row r="40" spans="1:75">
      <c r="A40" s="69" t="str">
        <f>IFERROR(CLEAN(HLOOKUP(A$1,'1.源数据-产品报告-消费降序'!A:A,ROW(),0)),"")</f>
        <v/>
      </c>
      <c r="B40" s="69" t="str">
        <f>IFERROR(CLEAN(HLOOKUP(B$1,'1.源数据-产品报告-消费降序'!B:B,ROW(),0)),"")</f>
        <v/>
      </c>
      <c r="C40" s="69" t="str">
        <f>IFERROR(CLEAN(HLOOKUP(C$1,'1.源数据-产品报告-消费降序'!C:C,ROW(),0)),"")</f>
        <v/>
      </c>
      <c r="D40" s="69" t="str">
        <f>IFERROR(CLEAN(HLOOKUP(D$1,'1.源数据-产品报告-消费降序'!D:D,ROW(),0)),"")</f>
        <v/>
      </c>
      <c r="E40" s="69" t="str">
        <f>IFERROR(CLEAN(HLOOKUP(E$1,'1.源数据-产品报告-消费降序'!E:E,ROW(),0)),"")</f>
        <v/>
      </c>
      <c r="F40" s="69" t="str">
        <f>IFERROR(CLEAN(HLOOKUP(F$1,'1.源数据-产品报告-消费降序'!F:F,ROW(),0)),"")</f>
        <v/>
      </c>
      <c r="G40" s="70">
        <f>IFERROR((HLOOKUP(G$1,'1.源数据-产品报告-消费降序'!G:G,ROW(),0)),"")</f>
        <v>0</v>
      </c>
      <c r="H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" s="69" t="str">
        <f>IFERROR(CLEAN(HLOOKUP(I$1,'1.源数据-产品报告-消费降序'!I:I,ROW(),0)),"")</f>
        <v/>
      </c>
      <c r="L40" s="69" t="str">
        <f>IFERROR(CLEAN(HLOOKUP(L$1,'1.源数据-产品报告-消费降序'!L:L,ROW(),0)),"")</f>
        <v/>
      </c>
      <c r="M40" s="69" t="str">
        <f>IFERROR(CLEAN(HLOOKUP(M$1,'1.源数据-产品报告-消费降序'!M:M,ROW(),0)),"")</f>
        <v/>
      </c>
      <c r="N40" s="69" t="str">
        <f>IFERROR(CLEAN(HLOOKUP(N$1,'1.源数据-产品报告-消费降序'!N:N,ROW(),0)),"")</f>
        <v/>
      </c>
      <c r="O40" s="69" t="str">
        <f>IFERROR(CLEAN(HLOOKUP(O$1,'1.源数据-产品报告-消费降序'!O:O,ROW(),0)),"")</f>
        <v/>
      </c>
      <c r="P40" s="69" t="str">
        <f>IFERROR(CLEAN(HLOOKUP(P$1,'1.源数据-产品报告-消费降序'!P:P,ROW(),0)),"")</f>
        <v/>
      </c>
      <c r="Q40" s="69" t="str">
        <f>IFERROR(CLEAN(HLOOKUP(Q$1,'1.源数据-产品报告-消费降序'!Q:Q,ROW(),0)),"")</f>
        <v/>
      </c>
      <c r="R40" s="69" t="str">
        <f>IFERROR(CLEAN(HLOOKUP(R$1,'1.源数据-产品报告-消费降序'!R:R,ROW(),0)),"")</f>
        <v/>
      </c>
      <c r="S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" s="69" t="str">
        <f>IFERROR(CLEAN(HLOOKUP(T$1,'1.源数据-产品报告-消费降序'!T:T,ROW(),0)),"")</f>
        <v/>
      </c>
      <c r="W40" s="69" t="str">
        <f>IFERROR(CLEAN(HLOOKUP(W$1,'1.源数据-产品报告-消费降序'!W:W,ROW(),0)),"")</f>
        <v/>
      </c>
      <c r="X40" s="69" t="str">
        <f>IFERROR(CLEAN(HLOOKUP(X$1,'1.源数据-产品报告-消费降序'!X:X,ROW(),0)),"")</f>
        <v/>
      </c>
      <c r="Y40" s="69" t="str">
        <f>IFERROR(CLEAN(HLOOKUP(Y$1,'1.源数据-产品报告-消费降序'!Y:Y,ROW(),0)),"")</f>
        <v/>
      </c>
      <c r="Z40" s="69" t="str">
        <f>IFERROR(CLEAN(HLOOKUP(Z$1,'1.源数据-产品报告-消费降序'!Z:Z,ROW(),0)),"")</f>
        <v/>
      </c>
      <c r="AA40" s="69" t="str">
        <f>IFERROR(CLEAN(HLOOKUP(AA$1,'1.源数据-产品报告-消费降序'!AA:AA,ROW(),0)),"")</f>
        <v/>
      </c>
      <c r="AB40" s="69" t="str">
        <f>IFERROR(CLEAN(HLOOKUP(AB$1,'1.源数据-产品报告-消费降序'!AB:AB,ROW(),0)),"")</f>
        <v/>
      </c>
      <c r="AC40" s="69" t="str">
        <f>IFERROR(CLEAN(HLOOKUP(AC$1,'1.源数据-产品报告-消费降序'!AC:AC,ROW(),0)),"")</f>
        <v/>
      </c>
      <c r="AD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" s="69" t="str">
        <f>IFERROR(CLEAN(HLOOKUP(AE$1,'1.源数据-产品报告-消费降序'!AE:AE,ROW(),0)),"")</f>
        <v/>
      </c>
      <c r="AH40" s="69" t="str">
        <f>IFERROR(CLEAN(HLOOKUP(AH$1,'1.源数据-产品报告-消费降序'!AH:AH,ROW(),0)),"")</f>
        <v/>
      </c>
      <c r="AI40" s="69" t="str">
        <f>IFERROR(CLEAN(HLOOKUP(AI$1,'1.源数据-产品报告-消费降序'!AI:AI,ROW(),0)),"")</f>
        <v/>
      </c>
      <c r="AJ40" s="69" t="str">
        <f>IFERROR(CLEAN(HLOOKUP(AJ$1,'1.源数据-产品报告-消费降序'!AJ:AJ,ROW(),0)),"")</f>
        <v/>
      </c>
      <c r="AK40" s="69" t="str">
        <f>IFERROR(CLEAN(HLOOKUP(AK$1,'1.源数据-产品报告-消费降序'!AK:AK,ROW(),0)),"")</f>
        <v/>
      </c>
      <c r="AL40" s="69" t="str">
        <f>IFERROR(CLEAN(HLOOKUP(AL$1,'1.源数据-产品报告-消费降序'!AL:AL,ROW(),0)),"")</f>
        <v/>
      </c>
      <c r="AM40" s="69" t="str">
        <f>IFERROR(CLEAN(HLOOKUP(AM$1,'1.源数据-产品报告-消费降序'!AM:AM,ROW(),0)),"")</f>
        <v/>
      </c>
      <c r="AN40" s="69" t="str">
        <f>IFERROR(CLEAN(HLOOKUP(AN$1,'1.源数据-产品报告-消费降序'!AN:AN,ROW(),0)),"")</f>
        <v/>
      </c>
      <c r="AO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" s="69" t="str">
        <f>IFERROR(CLEAN(HLOOKUP(AP$1,'1.源数据-产品报告-消费降序'!AP:AP,ROW(),0)),"")</f>
        <v/>
      </c>
      <c r="AS40" s="69" t="str">
        <f>IFERROR(CLEAN(HLOOKUP(AS$1,'1.源数据-产品报告-消费降序'!AS:AS,ROW(),0)),"")</f>
        <v/>
      </c>
      <c r="AT40" s="69" t="str">
        <f>IFERROR(CLEAN(HLOOKUP(AT$1,'1.源数据-产品报告-消费降序'!AT:AT,ROW(),0)),"")</f>
        <v/>
      </c>
      <c r="AU40" s="69" t="str">
        <f>IFERROR(CLEAN(HLOOKUP(AU$1,'1.源数据-产品报告-消费降序'!AU:AU,ROW(),0)),"")</f>
        <v/>
      </c>
      <c r="AV40" s="69" t="str">
        <f>IFERROR(CLEAN(HLOOKUP(AV$1,'1.源数据-产品报告-消费降序'!AV:AV,ROW(),0)),"")</f>
        <v/>
      </c>
      <c r="AW40" s="69" t="str">
        <f>IFERROR(CLEAN(HLOOKUP(AW$1,'1.源数据-产品报告-消费降序'!AW:AW,ROW(),0)),"")</f>
        <v/>
      </c>
      <c r="AX40" s="69" t="str">
        <f>IFERROR(CLEAN(HLOOKUP(AX$1,'1.源数据-产品报告-消费降序'!AX:AX,ROW(),0)),"")</f>
        <v/>
      </c>
      <c r="AY40" s="69" t="str">
        <f>IFERROR(CLEAN(HLOOKUP(AY$1,'1.源数据-产品报告-消费降序'!AY:AY,ROW(),0)),"")</f>
        <v/>
      </c>
      <c r="AZ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" s="69" t="str">
        <f>IFERROR(CLEAN(HLOOKUP(BA$1,'1.源数据-产品报告-消费降序'!BA:BA,ROW(),0)),"")</f>
        <v/>
      </c>
      <c r="BD40" s="69" t="str">
        <f>IFERROR(CLEAN(HLOOKUP(BD$1,'1.源数据-产品报告-消费降序'!BD:BD,ROW(),0)),"")</f>
        <v/>
      </c>
      <c r="BE40" s="69" t="str">
        <f>IFERROR(CLEAN(HLOOKUP(BE$1,'1.源数据-产品报告-消费降序'!BE:BE,ROW(),0)),"")</f>
        <v/>
      </c>
      <c r="BF40" s="69" t="str">
        <f>IFERROR(CLEAN(HLOOKUP(BF$1,'1.源数据-产品报告-消费降序'!BF:BF,ROW(),0)),"")</f>
        <v/>
      </c>
      <c r="BG40" s="69" t="str">
        <f>IFERROR(CLEAN(HLOOKUP(BG$1,'1.源数据-产品报告-消费降序'!BG:BG,ROW(),0)),"")</f>
        <v/>
      </c>
      <c r="BH40" s="69" t="str">
        <f>IFERROR(CLEAN(HLOOKUP(BH$1,'1.源数据-产品报告-消费降序'!BH:BH,ROW(),0)),"")</f>
        <v/>
      </c>
      <c r="BI40" s="69" t="str">
        <f>IFERROR(CLEAN(HLOOKUP(BI$1,'1.源数据-产品报告-消费降序'!BI:BI,ROW(),0)),"")</f>
        <v/>
      </c>
      <c r="BJ40" s="69" t="str">
        <f>IFERROR(CLEAN(HLOOKUP(BJ$1,'1.源数据-产品报告-消费降序'!BJ:BJ,ROW(),0)),"")</f>
        <v/>
      </c>
      <c r="BK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" s="69" t="str">
        <f>IFERROR(CLEAN(HLOOKUP(BL$1,'1.源数据-产品报告-消费降序'!BL:BL,ROW(),0)),"")</f>
        <v/>
      </c>
      <c r="BO40" s="69" t="str">
        <f>IFERROR(CLEAN(HLOOKUP(BO$1,'1.源数据-产品报告-消费降序'!BO:BO,ROW(),0)),"")</f>
        <v/>
      </c>
      <c r="BP40" s="69" t="str">
        <f>IFERROR(CLEAN(HLOOKUP(BP$1,'1.源数据-产品报告-消费降序'!BP:BP,ROW(),0)),"")</f>
        <v/>
      </c>
      <c r="BQ40" s="69" t="str">
        <f>IFERROR(CLEAN(HLOOKUP(BQ$1,'1.源数据-产品报告-消费降序'!BQ:BQ,ROW(),0)),"")</f>
        <v/>
      </c>
      <c r="BR40" s="69" t="str">
        <f>IFERROR(CLEAN(HLOOKUP(BR$1,'1.源数据-产品报告-消费降序'!BR:BR,ROW(),0)),"")</f>
        <v/>
      </c>
      <c r="BS40" s="69" t="str">
        <f>IFERROR(CLEAN(HLOOKUP(BS$1,'1.源数据-产品报告-消费降序'!BS:BS,ROW(),0)),"")</f>
        <v/>
      </c>
      <c r="BT40" s="69" t="str">
        <f>IFERROR(CLEAN(HLOOKUP(BT$1,'1.源数据-产品报告-消费降序'!BT:BT,ROW(),0)),"")</f>
        <v/>
      </c>
      <c r="BU40" s="69" t="str">
        <f>IFERROR(CLEAN(HLOOKUP(BU$1,'1.源数据-产品报告-消费降序'!BU:BU,ROW(),0)),"")</f>
        <v/>
      </c>
      <c r="BV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" s="69" t="str">
        <f>IFERROR(CLEAN(HLOOKUP(BW$1,'1.源数据-产品报告-消费降序'!BW:BW,ROW(),0)),"")</f>
        <v/>
      </c>
    </row>
    <row r="41" spans="1:75">
      <c r="A41" s="69" t="str">
        <f>IFERROR(CLEAN(HLOOKUP(A$1,'1.源数据-产品报告-消费降序'!A:A,ROW(),0)),"")</f>
        <v/>
      </c>
      <c r="B41" s="69" t="str">
        <f>IFERROR(CLEAN(HLOOKUP(B$1,'1.源数据-产品报告-消费降序'!B:B,ROW(),0)),"")</f>
        <v/>
      </c>
      <c r="C41" s="69" t="str">
        <f>IFERROR(CLEAN(HLOOKUP(C$1,'1.源数据-产品报告-消费降序'!C:C,ROW(),0)),"")</f>
        <v/>
      </c>
      <c r="D41" s="69" t="str">
        <f>IFERROR(CLEAN(HLOOKUP(D$1,'1.源数据-产品报告-消费降序'!D:D,ROW(),0)),"")</f>
        <v/>
      </c>
      <c r="E41" s="69" t="str">
        <f>IFERROR(CLEAN(HLOOKUP(E$1,'1.源数据-产品报告-消费降序'!E:E,ROW(),0)),"")</f>
        <v/>
      </c>
      <c r="F41" s="69" t="str">
        <f>IFERROR(CLEAN(HLOOKUP(F$1,'1.源数据-产品报告-消费降序'!F:F,ROW(),0)),"")</f>
        <v/>
      </c>
      <c r="G41" s="70">
        <f>IFERROR((HLOOKUP(G$1,'1.源数据-产品报告-消费降序'!G:G,ROW(),0)),"")</f>
        <v>0</v>
      </c>
      <c r="H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" s="69" t="str">
        <f>IFERROR(CLEAN(HLOOKUP(I$1,'1.源数据-产品报告-消费降序'!I:I,ROW(),0)),"")</f>
        <v/>
      </c>
      <c r="L41" s="69" t="str">
        <f>IFERROR(CLEAN(HLOOKUP(L$1,'1.源数据-产品报告-消费降序'!L:L,ROW(),0)),"")</f>
        <v/>
      </c>
      <c r="M41" s="69" t="str">
        <f>IFERROR(CLEAN(HLOOKUP(M$1,'1.源数据-产品报告-消费降序'!M:M,ROW(),0)),"")</f>
        <v/>
      </c>
      <c r="N41" s="69" t="str">
        <f>IFERROR(CLEAN(HLOOKUP(N$1,'1.源数据-产品报告-消费降序'!N:N,ROW(),0)),"")</f>
        <v/>
      </c>
      <c r="O41" s="69" t="str">
        <f>IFERROR(CLEAN(HLOOKUP(O$1,'1.源数据-产品报告-消费降序'!O:O,ROW(),0)),"")</f>
        <v/>
      </c>
      <c r="P41" s="69" t="str">
        <f>IFERROR(CLEAN(HLOOKUP(P$1,'1.源数据-产品报告-消费降序'!P:P,ROW(),0)),"")</f>
        <v/>
      </c>
      <c r="Q41" s="69" t="str">
        <f>IFERROR(CLEAN(HLOOKUP(Q$1,'1.源数据-产品报告-消费降序'!Q:Q,ROW(),0)),"")</f>
        <v/>
      </c>
      <c r="R41" s="69" t="str">
        <f>IFERROR(CLEAN(HLOOKUP(R$1,'1.源数据-产品报告-消费降序'!R:R,ROW(),0)),"")</f>
        <v/>
      </c>
      <c r="S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" s="69" t="str">
        <f>IFERROR(CLEAN(HLOOKUP(T$1,'1.源数据-产品报告-消费降序'!T:T,ROW(),0)),"")</f>
        <v/>
      </c>
      <c r="W41" s="69" t="str">
        <f>IFERROR(CLEAN(HLOOKUP(W$1,'1.源数据-产品报告-消费降序'!W:W,ROW(),0)),"")</f>
        <v/>
      </c>
      <c r="X41" s="69" t="str">
        <f>IFERROR(CLEAN(HLOOKUP(X$1,'1.源数据-产品报告-消费降序'!X:X,ROW(),0)),"")</f>
        <v/>
      </c>
      <c r="Y41" s="69" t="str">
        <f>IFERROR(CLEAN(HLOOKUP(Y$1,'1.源数据-产品报告-消费降序'!Y:Y,ROW(),0)),"")</f>
        <v/>
      </c>
      <c r="Z41" s="69" t="str">
        <f>IFERROR(CLEAN(HLOOKUP(Z$1,'1.源数据-产品报告-消费降序'!Z:Z,ROW(),0)),"")</f>
        <v/>
      </c>
      <c r="AA41" s="69" t="str">
        <f>IFERROR(CLEAN(HLOOKUP(AA$1,'1.源数据-产品报告-消费降序'!AA:AA,ROW(),0)),"")</f>
        <v/>
      </c>
      <c r="AB41" s="69" t="str">
        <f>IFERROR(CLEAN(HLOOKUP(AB$1,'1.源数据-产品报告-消费降序'!AB:AB,ROW(),0)),"")</f>
        <v/>
      </c>
      <c r="AC41" s="69" t="str">
        <f>IFERROR(CLEAN(HLOOKUP(AC$1,'1.源数据-产品报告-消费降序'!AC:AC,ROW(),0)),"")</f>
        <v/>
      </c>
      <c r="AD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" s="69" t="str">
        <f>IFERROR(CLEAN(HLOOKUP(AE$1,'1.源数据-产品报告-消费降序'!AE:AE,ROW(),0)),"")</f>
        <v/>
      </c>
      <c r="AH41" s="69" t="str">
        <f>IFERROR(CLEAN(HLOOKUP(AH$1,'1.源数据-产品报告-消费降序'!AH:AH,ROW(),0)),"")</f>
        <v/>
      </c>
      <c r="AI41" s="69" t="str">
        <f>IFERROR(CLEAN(HLOOKUP(AI$1,'1.源数据-产品报告-消费降序'!AI:AI,ROW(),0)),"")</f>
        <v/>
      </c>
      <c r="AJ41" s="69" t="str">
        <f>IFERROR(CLEAN(HLOOKUP(AJ$1,'1.源数据-产品报告-消费降序'!AJ:AJ,ROW(),0)),"")</f>
        <v/>
      </c>
      <c r="AK41" s="69" t="str">
        <f>IFERROR(CLEAN(HLOOKUP(AK$1,'1.源数据-产品报告-消费降序'!AK:AK,ROW(),0)),"")</f>
        <v/>
      </c>
      <c r="AL41" s="69" t="str">
        <f>IFERROR(CLEAN(HLOOKUP(AL$1,'1.源数据-产品报告-消费降序'!AL:AL,ROW(),0)),"")</f>
        <v/>
      </c>
      <c r="AM41" s="69" t="str">
        <f>IFERROR(CLEAN(HLOOKUP(AM$1,'1.源数据-产品报告-消费降序'!AM:AM,ROW(),0)),"")</f>
        <v/>
      </c>
      <c r="AN41" s="69" t="str">
        <f>IFERROR(CLEAN(HLOOKUP(AN$1,'1.源数据-产品报告-消费降序'!AN:AN,ROW(),0)),"")</f>
        <v/>
      </c>
      <c r="AO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" s="69" t="str">
        <f>IFERROR(CLEAN(HLOOKUP(AP$1,'1.源数据-产品报告-消费降序'!AP:AP,ROW(),0)),"")</f>
        <v/>
      </c>
      <c r="AS41" s="69" t="str">
        <f>IFERROR(CLEAN(HLOOKUP(AS$1,'1.源数据-产品报告-消费降序'!AS:AS,ROW(),0)),"")</f>
        <v/>
      </c>
      <c r="AT41" s="69" t="str">
        <f>IFERROR(CLEAN(HLOOKUP(AT$1,'1.源数据-产品报告-消费降序'!AT:AT,ROW(),0)),"")</f>
        <v/>
      </c>
      <c r="AU41" s="69" t="str">
        <f>IFERROR(CLEAN(HLOOKUP(AU$1,'1.源数据-产品报告-消费降序'!AU:AU,ROW(),0)),"")</f>
        <v/>
      </c>
      <c r="AV41" s="69" t="str">
        <f>IFERROR(CLEAN(HLOOKUP(AV$1,'1.源数据-产品报告-消费降序'!AV:AV,ROW(),0)),"")</f>
        <v/>
      </c>
      <c r="AW41" s="69" t="str">
        <f>IFERROR(CLEAN(HLOOKUP(AW$1,'1.源数据-产品报告-消费降序'!AW:AW,ROW(),0)),"")</f>
        <v/>
      </c>
      <c r="AX41" s="69" t="str">
        <f>IFERROR(CLEAN(HLOOKUP(AX$1,'1.源数据-产品报告-消费降序'!AX:AX,ROW(),0)),"")</f>
        <v/>
      </c>
      <c r="AY41" s="69" t="str">
        <f>IFERROR(CLEAN(HLOOKUP(AY$1,'1.源数据-产品报告-消费降序'!AY:AY,ROW(),0)),"")</f>
        <v/>
      </c>
      <c r="AZ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" s="69" t="str">
        <f>IFERROR(CLEAN(HLOOKUP(BA$1,'1.源数据-产品报告-消费降序'!BA:BA,ROW(),0)),"")</f>
        <v/>
      </c>
      <c r="BD41" s="69" t="str">
        <f>IFERROR(CLEAN(HLOOKUP(BD$1,'1.源数据-产品报告-消费降序'!BD:BD,ROW(),0)),"")</f>
        <v/>
      </c>
      <c r="BE41" s="69" t="str">
        <f>IFERROR(CLEAN(HLOOKUP(BE$1,'1.源数据-产品报告-消费降序'!BE:BE,ROW(),0)),"")</f>
        <v/>
      </c>
      <c r="BF41" s="69" t="str">
        <f>IFERROR(CLEAN(HLOOKUP(BF$1,'1.源数据-产品报告-消费降序'!BF:BF,ROW(),0)),"")</f>
        <v/>
      </c>
      <c r="BG41" s="69" t="str">
        <f>IFERROR(CLEAN(HLOOKUP(BG$1,'1.源数据-产品报告-消费降序'!BG:BG,ROW(),0)),"")</f>
        <v/>
      </c>
      <c r="BH41" s="69" t="str">
        <f>IFERROR(CLEAN(HLOOKUP(BH$1,'1.源数据-产品报告-消费降序'!BH:BH,ROW(),0)),"")</f>
        <v/>
      </c>
      <c r="BI41" s="69" t="str">
        <f>IFERROR(CLEAN(HLOOKUP(BI$1,'1.源数据-产品报告-消费降序'!BI:BI,ROW(),0)),"")</f>
        <v/>
      </c>
      <c r="BJ41" s="69" t="str">
        <f>IFERROR(CLEAN(HLOOKUP(BJ$1,'1.源数据-产品报告-消费降序'!BJ:BJ,ROW(),0)),"")</f>
        <v/>
      </c>
      <c r="BK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" s="69" t="str">
        <f>IFERROR(CLEAN(HLOOKUP(BL$1,'1.源数据-产品报告-消费降序'!BL:BL,ROW(),0)),"")</f>
        <v/>
      </c>
      <c r="BO41" s="69" t="str">
        <f>IFERROR(CLEAN(HLOOKUP(BO$1,'1.源数据-产品报告-消费降序'!BO:BO,ROW(),0)),"")</f>
        <v/>
      </c>
      <c r="BP41" s="69" t="str">
        <f>IFERROR(CLEAN(HLOOKUP(BP$1,'1.源数据-产品报告-消费降序'!BP:BP,ROW(),0)),"")</f>
        <v/>
      </c>
      <c r="BQ41" s="69" t="str">
        <f>IFERROR(CLEAN(HLOOKUP(BQ$1,'1.源数据-产品报告-消费降序'!BQ:BQ,ROW(),0)),"")</f>
        <v/>
      </c>
      <c r="BR41" s="69" t="str">
        <f>IFERROR(CLEAN(HLOOKUP(BR$1,'1.源数据-产品报告-消费降序'!BR:BR,ROW(),0)),"")</f>
        <v/>
      </c>
      <c r="BS41" s="69" t="str">
        <f>IFERROR(CLEAN(HLOOKUP(BS$1,'1.源数据-产品报告-消费降序'!BS:BS,ROW(),0)),"")</f>
        <v/>
      </c>
      <c r="BT41" s="69" t="str">
        <f>IFERROR(CLEAN(HLOOKUP(BT$1,'1.源数据-产品报告-消费降序'!BT:BT,ROW(),0)),"")</f>
        <v/>
      </c>
      <c r="BU41" s="69" t="str">
        <f>IFERROR(CLEAN(HLOOKUP(BU$1,'1.源数据-产品报告-消费降序'!BU:BU,ROW(),0)),"")</f>
        <v/>
      </c>
      <c r="BV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" s="69" t="str">
        <f>IFERROR(CLEAN(HLOOKUP(BW$1,'1.源数据-产品报告-消费降序'!BW:BW,ROW(),0)),"")</f>
        <v/>
      </c>
    </row>
    <row r="42" spans="1:75">
      <c r="A42" s="69" t="str">
        <f>IFERROR(CLEAN(HLOOKUP(A$1,'1.源数据-产品报告-消费降序'!A:A,ROW(),0)),"")</f>
        <v/>
      </c>
      <c r="B42" s="69" t="str">
        <f>IFERROR(CLEAN(HLOOKUP(B$1,'1.源数据-产品报告-消费降序'!B:B,ROW(),0)),"")</f>
        <v/>
      </c>
      <c r="C42" s="69" t="str">
        <f>IFERROR(CLEAN(HLOOKUP(C$1,'1.源数据-产品报告-消费降序'!C:C,ROW(),0)),"")</f>
        <v/>
      </c>
      <c r="D42" s="69" t="str">
        <f>IFERROR(CLEAN(HLOOKUP(D$1,'1.源数据-产品报告-消费降序'!D:D,ROW(),0)),"")</f>
        <v/>
      </c>
      <c r="E42" s="69" t="str">
        <f>IFERROR(CLEAN(HLOOKUP(E$1,'1.源数据-产品报告-消费降序'!E:E,ROW(),0)),"")</f>
        <v/>
      </c>
      <c r="F42" s="69" t="str">
        <f>IFERROR(CLEAN(HLOOKUP(F$1,'1.源数据-产品报告-消费降序'!F:F,ROW(),0)),"")</f>
        <v/>
      </c>
      <c r="G42" s="70">
        <f>IFERROR((HLOOKUP(G$1,'1.源数据-产品报告-消费降序'!G:G,ROW(),0)),"")</f>
        <v>0</v>
      </c>
      <c r="H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" s="69" t="str">
        <f>IFERROR(CLEAN(HLOOKUP(I$1,'1.源数据-产品报告-消费降序'!I:I,ROW(),0)),"")</f>
        <v/>
      </c>
      <c r="L42" s="69" t="str">
        <f>IFERROR(CLEAN(HLOOKUP(L$1,'1.源数据-产品报告-消费降序'!L:L,ROW(),0)),"")</f>
        <v/>
      </c>
      <c r="M42" s="69" t="str">
        <f>IFERROR(CLEAN(HLOOKUP(M$1,'1.源数据-产品报告-消费降序'!M:M,ROW(),0)),"")</f>
        <v/>
      </c>
      <c r="N42" s="69" t="str">
        <f>IFERROR(CLEAN(HLOOKUP(N$1,'1.源数据-产品报告-消费降序'!N:N,ROW(),0)),"")</f>
        <v/>
      </c>
      <c r="O42" s="69" t="str">
        <f>IFERROR(CLEAN(HLOOKUP(O$1,'1.源数据-产品报告-消费降序'!O:O,ROW(),0)),"")</f>
        <v/>
      </c>
      <c r="P42" s="69" t="str">
        <f>IFERROR(CLEAN(HLOOKUP(P$1,'1.源数据-产品报告-消费降序'!P:P,ROW(),0)),"")</f>
        <v/>
      </c>
      <c r="Q42" s="69" t="str">
        <f>IFERROR(CLEAN(HLOOKUP(Q$1,'1.源数据-产品报告-消费降序'!Q:Q,ROW(),0)),"")</f>
        <v/>
      </c>
      <c r="R42" s="69" t="str">
        <f>IFERROR(CLEAN(HLOOKUP(R$1,'1.源数据-产品报告-消费降序'!R:R,ROW(),0)),"")</f>
        <v/>
      </c>
      <c r="S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" s="69" t="str">
        <f>IFERROR(CLEAN(HLOOKUP(T$1,'1.源数据-产品报告-消费降序'!T:T,ROW(),0)),"")</f>
        <v/>
      </c>
      <c r="W42" s="69" t="str">
        <f>IFERROR(CLEAN(HLOOKUP(W$1,'1.源数据-产品报告-消费降序'!W:W,ROW(),0)),"")</f>
        <v/>
      </c>
      <c r="X42" s="69" t="str">
        <f>IFERROR(CLEAN(HLOOKUP(X$1,'1.源数据-产品报告-消费降序'!X:X,ROW(),0)),"")</f>
        <v/>
      </c>
      <c r="Y42" s="69" t="str">
        <f>IFERROR(CLEAN(HLOOKUP(Y$1,'1.源数据-产品报告-消费降序'!Y:Y,ROW(),0)),"")</f>
        <v/>
      </c>
      <c r="Z42" s="69" t="str">
        <f>IFERROR(CLEAN(HLOOKUP(Z$1,'1.源数据-产品报告-消费降序'!Z:Z,ROW(),0)),"")</f>
        <v/>
      </c>
      <c r="AA42" s="69" t="str">
        <f>IFERROR(CLEAN(HLOOKUP(AA$1,'1.源数据-产品报告-消费降序'!AA:AA,ROW(),0)),"")</f>
        <v/>
      </c>
      <c r="AB42" s="69" t="str">
        <f>IFERROR(CLEAN(HLOOKUP(AB$1,'1.源数据-产品报告-消费降序'!AB:AB,ROW(),0)),"")</f>
        <v/>
      </c>
      <c r="AC42" s="69" t="str">
        <f>IFERROR(CLEAN(HLOOKUP(AC$1,'1.源数据-产品报告-消费降序'!AC:AC,ROW(),0)),"")</f>
        <v/>
      </c>
      <c r="AD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" s="69" t="str">
        <f>IFERROR(CLEAN(HLOOKUP(AE$1,'1.源数据-产品报告-消费降序'!AE:AE,ROW(),0)),"")</f>
        <v/>
      </c>
      <c r="AH42" s="69" t="str">
        <f>IFERROR(CLEAN(HLOOKUP(AH$1,'1.源数据-产品报告-消费降序'!AH:AH,ROW(),0)),"")</f>
        <v/>
      </c>
      <c r="AI42" s="69" t="str">
        <f>IFERROR(CLEAN(HLOOKUP(AI$1,'1.源数据-产品报告-消费降序'!AI:AI,ROW(),0)),"")</f>
        <v/>
      </c>
      <c r="AJ42" s="69" t="str">
        <f>IFERROR(CLEAN(HLOOKUP(AJ$1,'1.源数据-产品报告-消费降序'!AJ:AJ,ROW(),0)),"")</f>
        <v/>
      </c>
      <c r="AK42" s="69" t="str">
        <f>IFERROR(CLEAN(HLOOKUP(AK$1,'1.源数据-产品报告-消费降序'!AK:AK,ROW(),0)),"")</f>
        <v/>
      </c>
      <c r="AL42" s="69" t="str">
        <f>IFERROR(CLEAN(HLOOKUP(AL$1,'1.源数据-产品报告-消费降序'!AL:AL,ROW(),0)),"")</f>
        <v/>
      </c>
      <c r="AM42" s="69" t="str">
        <f>IFERROR(CLEAN(HLOOKUP(AM$1,'1.源数据-产品报告-消费降序'!AM:AM,ROW(),0)),"")</f>
        <v/>
      </c>
      <c r="AN42" s="69" t="str">
        <f>IFERROR(CLEAN(HLOOKUP(AN$1,'1.源数据-产品报告-消费降序'!AN:AN,ROW(),0)),"")</f>
        <v/>
      </c>
      <c r="AO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" s="69" t="str">
        <f>IFERROR(CLEAN(HLOOKUP(AP$1,'1.源数据-产品报告-消费降序'!AP:AP,ROW(),0)),"")</f>
        <v/>
      </c>
      <c r="AS42" s="69" t="str">
        <f>IFERROR(CLEAN(HLOOKUP(AS$1,'1.源数据-产品报告-消费降序'!AS:AS,ROW(),0)),"")</f>
        <v/>
      </c>
      <c r="AT42" s="69" t="str">
        <f>IFERROR(CLEAN(HLOOKUP(AT$1,'1.源数据-产品报告-消费降序'!AT:AT,ROW(),0)),"")</f>
        <v/>
      </c>
      <c r="AU42" s="69" t="str">
        <f>IFERROR(CLEAN(HLOOKUP(AU$1,'1.源数据-产品报告-消费降序'!AU:AU,ROW(),0)),"")</f>
        <v/>
      </c>
      <c r="AV42" s="69" t="str">
        <f>IFERROR(CLEAN(HLOOKUP(AV$1,'1.源数据-产品报告-消费降序'!AV:AV,ROW(),0)),"")</f>
        <v/>
      </c>
      <c r="AW42" s="69" t="str">
        <f>IFERROR(CLEAN(HLOOKUP(AW$1,'1.源数据-产品报告-消费降序'!AW:AW,ROW(),0)),"")</f>
        <v/>
      </c>
      <c r="AX42" s="69" t="str">
        <f>IFERROR(CLEAN(HLOOKUP(AX$1,'1.源数据-产品报告-消费降序'!AX:AX,ROW(),0)),"")</f>
        <v/>
      </c>
      <c r="AY42" s="69" t="str">
        <f>IFERROR(CLEAN(HLOOKUP(AY$1,'1.源数据-产品报告-消费降序'!AY:AY,ROW(),0)),"")</f>
        <v/>
      </c>
      <c r="AZ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" s="69" t="str">
        <f>IFERROR(CLEAN(HLOOKUP(BA$1,'1.源数据-产品报告-消费降序'!BA:BA,ROW(),0)),"")</f>
        <v/>
      </c>
      <c r="BD42" s="69" t="str">
        <f>IFERROR(CLEAN(HLOOKUP(BD$1,'1.源数据-产品报告-消费降序'!BD:BD,ROW(),0)),"")</f>
        <v/>
      </c>
      <c r="BE42" s="69" t="str">
        <f>IFERROR(CLEAN(HLOOKUP(BE$1,'1.源数据-产品报告-消费降序'!BE:BE,ROW(),0)),"")</f>
        <v/>
      </c>
      <c r="BF42" s="69" t="str">
        <f>IFERROR(CLEAN(HLOOKUP(BF$1,'1.源数据-产品报告-消费降序'!BF:BF,ROW(),0)),"")</f>
        <v/>
      </c>
      <c r="BG42" s="69" t="str">
        <f>IFERROR(CLEAN(HLOOKUP(BG$1,'1.源数据-产品报告-消费降序'!BG:BG,ROW(),0)),"")</f>
        <v/>
      </c>
      <c r="BH42" s="69" t="str">
        <f>IFERROR(CLEAN(HLOOKUP(BH$1,'1.源数据-产品报告-消费降序'!BH:BH,ROW(),0)),"")</f>
        <v/>
      </c>
      <c r="BI42" s="69" t="str">
        <f>IFERROR(CLEAN(HLOOKUP(BI$1,'1.源数据-产品报告-消费降序'!BI:BI,ROW(),0)),"")</f>
        <v/>
      </c>
      <c r="BJ42" s="69" t="str">
        <f>IFERROR(CLEAN(HLOOKUP(BJ$1,'1.源数据-产品报告-消费降序'!BJ:BJ,ROW(),0)),"")</f>
        <v/>
      </c>
      <c r="BK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" s="69" t="str">
        <f>IFERROR(CLEAN(HLOOKUP(BL$1,'1.源数据-产品报告-消费降序'!BL:BL,ROW(),0)),"")</f>
        <v/>
      </c>
      <c r="BO42" s="69" t="str">
        <f>IFERROR(CLEAN(HLOOKUP(BO$1,'1.源数据-产品报告-消费降序'!BO:BO,ROW(),0)),"")</f>
        <v/>
      </c>
      <c r="BP42" s="69" t="str">
        <f>IFERROR(CLEAN(HLOOKUP(BP$1,'1.源数据-产品报告-消费降序'!BP:BP,ROW(),0)),"")</f>
        <v/>
      </c>
      <c r="BQ42" s="69" t="str">
        <f>IFERROR(CLEAN(HLOOKUP(BQ$1,'1.源数据-产品报告-消费降序'!BQ:BQ,ROW(),0)),"")</f>
        <v/>
      </c>
      <c r="BR42" s="69" t="str">
        <f>IFERROR(CLEAN(HLOOKUP(BR$1,'1.源数据-产品报告-消费降序'!BR:BR,ROW(),0)),"")</f>
        <v/>
      </c>
      <c r="BS42" s="69" t="str">
        <f>IFERROR(CLEAN(HLOOKUP(BS$1,'1.源数据-产品报告-消费降序'!BS:BS,ROW(),0)),"")</f>
        <v/>
      </c>
      <c r="BT42" s="69" t="str">
        <f>IFERROR(CLEAN(HLOOKUP(BT$1,'1.源数据-产品报告-消费降序'!BT:BT,ROW(),0)),"")</f>
        <v/>
      </c>
      <c r="BU42" s="69" t="str">
        <f>IFERROR(CLEAN(HLOOKUP(BU$1,'1.源数据-产品报告-消费降序'!BU:BU,ROW(),0)),"")</f>
        <v/>
      </c>
      <c r="BV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" s="69" t="str">
        <f>IFERROR(CLEAN(HLOOKUP(BW$1,'1.源数据-产品报告-消费降序'!BW:BW,ROW(),0)),"")</f>
        <v/>
      </c>
    </row>
    <row r="43" spans="1:75">
      <c r="A43" s="69" t="str">
        <f>IFERROR(CLEAN(HLOOKUP(A$1,'1.源数据-产品报告-消费降序'!A:A,ROW(),0)),"")</f>
        <v/>
      </c>
      <c r="B43" s="69" t="str">
        <f>IFERROR(CLEAN(HLOOKUP(B$1,'1.源数据-产品报告-消费降序'!B:B,ROW(),0)),"")</f>
        <v/>
      </c>
      <c r="C43" s="69" t="str">
        <f>IFERROR(CLEAN(HLOOKUP(C$1,'1.源数据-产品报告-消费降序'!C:C,ROW(),0)),"")</f>
        <v/>
      </c>
      <c r="D43" s="69" t="str">
        <f>IFERROR(CLEAN(HLOOKUP(D$1,'1.源数据-产品报告-消费降序'!D:D,ROW(),0)),"")</f>
        <v/>
      </c>
      <c r="E43" s="69" t="str">
        <f>IFERROR(CLEAN(HLOOKUP(E$1,'1.源数据-产品报告-消费降序'!E:E,ROW(),0)),"")</f>
        <v/>
      </c>
      <c r="F43" s="69" t="str">
        <f>IFERROR(CLEAN(HLOOKUP(F$1,'1.源数据-产品报告-消费降序'!F:F,ROW(),0)),"")</f>
        <v/>
      </c>
      <c r="G43" s="70">
        <f>IFERROR((HLOOKUP(G$1,'1.源数据-产品报告-消费降序'!G:G,ROW(),0)),"")</f>
        <v>0</v>
      </c>
      <c r="H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" s="69" t="str">
        <f>IFERROR(CLEAN(HLOOKUP(I$1,'1.源数据-产品报告-消费降序'!I:I,ROW(),0)),"")</f>
        <v/>
      </c>
      <c r="L43" s="69" t="str">
        <f>IFERROR(CLEAN(HLOOKUP(L$1,'1.源数据-产品报告-消费降序'!L:L,ROW(),0)),"")</f>
        <v/>
      </c>
      <c r="M43" s="69" t="str">
        <f>IFERROR(CLEAN(HLOOKUP(M$1,'1.源数据-产品报告-消费降序'!M:M,ROW(),0)),"")</f>
        <v/>
      </c>
      <c r="N43" s="69" t="str">
        <f>IFERROR(CLEAN(HLOOKUP(N$1,'1.源数据-产品报告-消费降序'!N:N,ROW(),0)),"")</f>
        <v/>
      </c>
      <c r="O43" s="69" t="str">
        <f>IFERROR(CLEAN(HLOOKUP(O$1,'1.源数据-产品报告-消费降序'!O:O,ROW(),0)),"")</f>
        <v/>
      </c>
      <c r="P43" s="69" t="str">
        <f>IFERROR(CLEAN(HLOOKUP(P$1,'1.源数据-产品报告-消费降序'!P:P,ROW(),0)),"")</f>
        <v/>
      </c>
      <c r="Q43" s="69" t="str">
        <f>IFERROR(CLEAN(HLOOKUP(Q$1,'1.源数据-产品报告-消费降序'!Q:Q,ROW(),0)),"")</f>
        <v/>
      </c>
      <c r="R43" s="69" t="str">
        <f>IFERROR(CLEAN(HLOOKUP(R$1,'1.源数据-产品报告-消费降序'!R:R,ROW(),0)),"")</f>
        <v/>
      </c>
      <c r="S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" s="69" t="str">
        <f>IFERROR(CLEAN(HLOOKUP(T$1,'1.源数据-产品报告-消费降序'!T:T,ROW(),0)),"")</f>
        <v/>
      </c>
      <c r="W43" s="69" t="str">
        <f>IFERROR(CLEAN(HLOOKUP(W$1,'1.源数据-产品报告-消费降序'!W:W,ROW(),0)),"")</f>
        <v/>
      </c>
      <c r="X43" s="69" t="str">
        <f>IFERROR(CLEAN(HLOOKUP(X$1,'1.源数据-产品报告-消费降序'!X:X,ROW(),0)),"")</f>
        <v/>
      </c>
      <c r="Y43" s="69" t="str">
        <f>IFERROR(CLEAN(HLOOKUP(Y$1,'1.源数据-产品报告-消费降序'!Y:Y,ROW(),0)),"")</f>
        <v/>
      </c>
      <c r="Z43" s="69" t="str">
        <f>IFERROR(CLEAN(HLOOKUP(Z$1,'1.源数据-产品报告-消费降序'!Z:Z,ROW(),0)),"")</f>
        <v/>
      </c>
      <c r="AA43" s="69" t="str">
        <f>IFERROR(CLEAN(HLOOKUP(AA$1,'1.源数据-产品报告-消费降序'!AA:AA,ROW(),0)),"")</f>
        <v/>
      </c>
      <c r="AB43" s="69" t="str">
        <f>IFERROR(CLEAN(HLOOKUP(AB$1,'1.源数据-产品报告-消费降序'!AB:AB,ROW(),0)),"")</f>
        <v/>
      </c>
      <c r="AC43" s="69" t="str">
        <f>IFERROR(CLEAN(HLOOKUP(AC$1,'1.源数据-产品报告-消费降序'!AC:AC,ROW(),0)),"")</f>
        <v/>
      </c>
      <c r="AD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" s="69" t="str">
        <f>IFERROR(CLEAN(HLOOKUP(AE$1,'1.源数据-产品报告-消费降序'!AE:AE,ROW(),0)),"")</f>
        <v/>
      </c>
      <c r="AH43" s="69" t="str">
        <f>IFERROR(CLEAN(HLOOKUP(AH$1,'1.源数据-产品报告-消费降序'!AH:AH,ROW(),0)),"")</f>
        <v/>
      </c>
      <c r="AI43" s="69" t="str">
        <f>IFERROR(CLEAN(HLOOKUP(AI$1,'1.源数据-产品报告-消费降序'!AI:AI,ROW(),0)),"")</f>
        <v/>
      </c>
      <c r="AJ43" s="69" t="str">
        <f>IFERROR(CLEAN(HLOOKUP(AJ$1,'1.源数据-产品报告-消费降序'!AJ:AJ,ROW(),0)),"")</f>
        <v/>
      </c>
      <c r="AK43" s="69" t="str">
        <f>IFERROR(CLEAN(HLOOKUP(AK$1,'1.源数据-产品报告-消费降序'!AK:AK,ROW(),0)),"")</f>
        <v/>
      </c>
      <c r="AL43" s="69" t="str">
        <f>IFERROR(CLEAN(HLOOKUP(AL$1,'1.源数据-产品报告-消费降序'!AL:AL,ROW(),0)),"")</f>
        <v/>
      </c>
      <c r="AM43" s="69" t="str">
        <f>IFERROR(CLEAN(HLOOKUP(AM$1,'1.源数据-产品报告-消费降序'!AM:AM,ROW(),0)),"")</f>
        <v/>
      </c>
      <c r="AN43" s="69" t="str">
        <f>IFERROR(CLEAN(HLOOKUP(AN$1,'1.源数据-产品报告-消费降序'!AN:AN,ROW(),0)),"")</f>
        <v/>
      </c>
      <c r="AO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" s="69" t="str">
        <f>IFERROR(CLEAN(HLOOKUP(AP$1,'1.源数据-产品报告-消费降序'!AP:AP,ROW(),0)),"")</f>
        <v/>
      </c>
      <c r="AS43" s="69" t="str">
        <f>IFERROR(CLEAN(HLOOKUP(AS$1,'1.源数据-产品报告-消费降序'!AS:AS,ROW(),0)),"")</f>
        <v/>
      </c>
      <c r="AT43" s="69" t="str">
        <f>IFERROR(CLEAN(HLOOKUP(AT$1,'1.源数据-产品报告-消费降序'!AT:AT,ROW(),0)),"")</f>
        <v/>
      </c>
      <c r="AU43" s="69" t="str">
        <f>IFERROR(CLEAN(HLOOKUP(AU$1,'1.源数据-产品报告-消费降序'!AU:AU,ROW(),0)),"")</f>
        <v/>
      </c>
      <c r="AV43" s="69" t="str">
        <f>IFERROR(CLEAN(HLOOKUP(AV$1,'1.源数据-产品报告-消费降序'!AV:AV,ROW(),0)),"")</f>
        <v/>
      </c>
      <c r="AW43" s="69" t="str">
        <f>IFERROR(CLEAN(HLOOKUP(AW$1,'1.源数据-产品报告-消费降序'!AW:AW,ROW(),0)),"")</f>
        <v/>
      </c>
      <c r="AX43" s="69" t="str">
        <f>IFERROR(CLEAN(HLOOKUP(AX$1,'1.源数据-产品报告-消费降序'!AX:AX,ROW(),0)),"")</f>
        <v/>
      </c>
      <c r="AY43" s="69" t="str">
        <f>IFERROR(CLEAN(HLOOKUP(AY$1,'1.源数据-产品报告-消费降序'!AY:AY,ROW(),0)),"")</f>
        <v/>
      </c>
      <c r="AZ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" s="69" t="str">
        <f>IFERROR(CLEAN(HLOOKUP(BA$1,'1.源数据-产品报告-消费降序'!BA:BA,ROW(),0)),"")</f>
        <v/>
      </c>
      <c r="BD43" s="69" t="str">
        <f>IFERROR(CLEAN(HLOOKUP(BD$1,'1.源数据-产品报告-消费降序'!BD:BD,ROW(),0)),"")</f>
        <v/>
      </c>
      <c r="BE43" s="69" t="str">
        <f>IFERROR(CLEAN(HLOOKUP(BE$1,'1.源数据-产品报告-消费降序'!BE:BE,ROW(),0)),"")</f>
        <v/>
      </c>
      <c r="BF43" s="69" t="str">
        <f>IFERROR(CLEAN(HLOOKUP(BF$1,'1.源数据-产品报告-消费降序'!BF:BF,ROW(),0)),"")</f>
        <v/>
      </c>
      <c r="BG43" s="69" t="str">
        <f>IFERROR(CLEAN(HLOOKUP(BG$1,'1.源数据-产品报告-消费降序'!BG:BG,ROW(),0)),"")</f>
        <v/>
      </c>
      <c r="BH43" s="69" t="str">
        <f>IFERROR(CLEAN(HLOOKUP(BH$1,'1.源数据-产品报告-消费降序'!BH:BH,ROW(),0)),"")</f>
        <v/>
      </c>
      <c r="BI43" s="69" t="str">
        <f>IFERROR(CLEAN(HLOOKUP(BI$1,'1.源数据-产品报告-消费降序'!BI:BI,ROW(),0)),"")</f>
        <v/>
      </c>
      <c r="BJ43" s="69" t="str">
        <f>IFERROR(CLEAN(HLOOKUP(BJ$1,'1.源数据-产品报告-消费降序'!BJ:BJ,ROW(),0)),"")</f>
        <v/>
      </c>
      <c r="BK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" s="69" t="str">
        <f>IFERROR(CLEAN(HLOOKUP(BL$1,'1.源数据-产品报告-消费降序'!BL:BL,ROW(),0)),"")</f>
        <v/>
      </c>
      <c r="BO43" s="69" t="str">
        <f>IFERROR(CLEAN(HLOOKUP(BO$1,'1.源数据-产品报告-消费降序'!BO:BO,ROW(),0)),"")</f>
        <v/>
      </c>
      <c r="BP43" s="69" t="str">
        <f>IFERROR(CLEAN(HLOOKUP(BP$1,'1.源数据-产品报告-消费降序'!BP:BP,ROW(),0)),"")</f>
        <v/>
      </c>
      <c r="BQ43" s="69" t="str">
        <f>IFERROR(CLEAN(HLOOKUP(BQ$1,'1.源数据-产品报告-消费降序'!BQ:BQ,ROW(),0)),"")</f>
        <v/>
      </c>
      <c r="BR43" s="69" t="str">
        <f>IFERROR(CLEAN(HLOOKUP(BR$1,'1.源数据-产品报告-消费降序'!BR:BR,ROW(),0)),"")</f>
        <v/>
      </c>
      <c r="BS43" s="69" t="str">
        <f>IFERROR(CLEAN(HLOOKUP(BS$1,'1.源数据-产品报告-消费降序'!BS:BS,ROW(),0)),"")</f>
        <v/>
      </c>
      <c r="BT43" s="69" t="str">
        <f>IFERROR(CLEAN(HLOOKUP(BT$1,'1.源数据-产品报告-消费降序'!BT:BT,ROW(),0)),"")</f>
        <v/>
      </c>
      <c r="BU43" s="69" t="str">
        <f>IFERROR(CLEAN(HLOOKUP(BU$1,'1.源数据-产品报告-消费降序'!BU:BU,ROW(),0)),"")</f>
        <v/>
      </c>
      <c r="BV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" s="69" t="str">
        <f>IFERROR(CLEAN(HLOOKUP(BW$1,'1.源数据-产品报告-消费降序'!BW:BW,ROW(),0)),"")</f>
        <v/>
      </c>
    </row>
    <row r="44" spans="1:75">
      <c r="A44" s="69" t="str">
        <f>IFERROR(CLEAN(HLOOKUP(A$1,'1.源数据-产品报告-消费降序'!A:A,ROW(),0)),"")</f>
        <v/>
      </c>
      <c r="B44" s="69" t="str">
        <f>IFERROR(CLEAN(HLOOKUP(B$1,'1.源数据-产品报告-消费降序'!B:B,ROW(),0)),"")</f>
        <v/>
      </c>
      <c r="C44" s="69" t="str">
        <f>IFERROR(CLEAN(HLOOKUP(C$1,'1.源数据-产品报告-消费降序'!C:C,ROW(),0)),"")</f>
        <v/>
      </c>
      <c r="D44" s="69" t="str">
        <f>IFERROR(CLEAN(HLOOKUP(D$1,'1.源数据-产品报告-消费降序'!D:D,ROW(),0)),"")</f>
        <v/>
      </c>
      <c r="E44" s="69" t="str">
        <f>IFERROR(CLEAN(HLOOKUP(E$1,'1.源数据-产品报告-消费降序'!E:E,ROW(),0)),"")</f>
        <v/>
      </c>
      <c r="F44" s="69" t="str">
        <f>IFERROR(CLEAN(HLOOKUP(F$1,'1.源数据-产品报告-消费降序'!F:F,ROW(),0)),"")</f>
        <v/>
      </c>
      <c r="G44" s="70">
        <f>IFERROR((HLOOKUP(G$1,'1.源数据-产品报告-消费降序'!G:G,ROW(),0)),"")</f>
        <v>0</v>
      </c>
      <c r="H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" s="69" t="str">
        <f>IFERROR(CLEAN(HLOOKUP(I$1,'1.源数据-产品报告-消费降序'!I:I,ROW(),0)),"")</f>
        <v/>
      </c>
      <c r="L44" s="69" t="str">
        <f>IFERROR(CLEAN(HLOOKUP(L$1,'1.源数据-产品报告-消费降序'!L:L,ROW(),0)),"")</f>
        <v/>
      </c>
      <c r="M44" s="69" t="str">
        <f>IFERROR(CLEAN(HLOOKUP(M$1,'1.源数据-产品报告-消费降序'!M:M,ROW(),0)),"")</f>
        <v/>
      </c>
      <c r="N44" s="69" t="str">
        <f>IFERROR(CLEAN(HLOOKUP(N$1,'1.源数据-产品报告-消费降序'!N:N,ROW(),0)),"")</f>
        <v/>
      </c>
      <c r="O44" s="69" t="str">
        <f>IFERROR(CLEAN(HLOOKUP(O$1,'1.源数据-产品报告-消费降序'!O:O,ROW(),0)),"")</f>
        <v/>
      </c>
      <c r="P44" s="69" t="str">
        <f>IFERROR(CLEAN(HLOOKUP(P$1,'1.源数据-产品报告-消费降序'!P:P,ROW(),0)),"")</f>
        <v/>
      </c>
      <c r="Q44" s="69" t="str">
        <f>IFERROR(CLEAN(HLOOKUP(Q$1,'1.源数据-产品报告-消费降序'!Q:Q,ROW(),0)),"")</f>
        <v/>
      </c>
      <c r="R44" s="69" t="str">
        <f>IFERROR(CLEAN(HLOOKUP(R$1,'1.源数据-产品报告-消费降序'!R:R,ROW(),0)),"")</f>
        <v/>
      </c>
      <c r="S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" s="69" t="str">
        <f>IFERROR(CLEAN(HLOOKUP(T$1,'1.源数据-产品报告-消费降序'!T:T,ROW(),0)),"")</f>
        <v/>
      </c>
      <c r="W44" s="69" t="str">
        <f>IFERROR(CLEAN(HLOOKUP(W$1,'1.源数据-产品报告-消费降序'!W:W,ROW(),0)),"")</f>
        <v/>
      </c>
      <c r="X44" s="69" t="str">
        <f>IFERROR(CLEAN(HLOOKUP(X$1,'1.源数据-产品报告-消费降序'!X:X,ROW(),0)),"")</f>
        <v/>
      </c>
      <c r="Y44" s="69" t="str">
        <f>IFERROR(CLEAN(HLOOKUP(Y$1,'1.源数据-产品报告-消费降序'!Y:Y,ROW(),0)),"")</f>
        <v/>
      </c>
      <c r="Z44" s="69" t="str">
        <f>IFERROR(CLEAN(HLOOKUP(Z$1,'1.源数据-产品报告-消费降序'!Z:Z,ROW(),0)),"")</f>
        <v/>
      </c>
      <c r="AA44" s="69" t="str">
        <f>IFERROR(CLEAN(HLOOKUP(AA$1,'1.源数据-产品报告-消费降序'!AA:AA,ROW(),0)),"")</f>
        <v/>
      </c>
      <c r="AB44" s="69" t="str">
        <f>IFERROR(CLEAN(HLOOKUP(AB$1,'1.源数据-产品报告-消费降序'!AB:AB,ROW(),0)),"")</f>
        <v/>
      </c>
      <c r="AC44" s="69" t="str">
        <f>IFERROR(CLEAN(HLOOKUP(AC$1,'1.源数据-产品报告-消费降序'!AC:AC,ROW(),0)),"")</f>
        <v/>
      </c>
      <c r="AD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" s="69" t="str">
        <f>IFERROR(CLEAN(HLOOKUP(AE$1,'1.源数据-产品报告-消费降序'!AE:AE,ROW(),0)),"")</f>
        <v/>
      </c>
      <c r="AH44" s="69" t="str">
        <f>IFERROR(CLEAN(HLOOKUP(AH$1,'1.源数据-产品报告-消费降序'!AH:AH,ROW(),0)),"")</f>
        <v/>
      </c>
      <c r="AI44" s="69" t="str">
        <f>IFERROR(CLEAN(HLOOKUP(AI$1,'1.源数据-产品报告-消费降序'!AI:AI,ROW(),0)),"")</f>
        <v/>
      </c>
      <c r="AJ44" s="69" t="str">
        <f>IFERROR(CLEAN(HLOOKUP(AJ$1,'1.源数据-产品报告-消费降序'!AJ:AJ,ROW(),0)),"")</f>
        <v/>
      </c>
      <c r="AK44" s="69" t="str">
        <f>IFERROR(CLEAN(HLOOKUP(AK$1,'1.源数据-产品报告-消费降序'!AK:AK,ROW(),0)),"")</f>
        <v/>
      </c>
      <c r="AL44" s="69" t="str">
        <f>IFERROR(CLEAN(HLOOKUP(AL$1,'1.源数据-产品报告-消费降序'!AL:AL,ROW(),0)),"")</f>
        <v/>
      </c>
      <c r="AM44" s="69" t="str">
        <f>IFERROR(CLEAN(HLOOKUP(AM$1,'1.源数据-产品报告-消费降序'!AM:AM,ROW(),0)),"")</f>
        <v/>
      </c>
      <c r="AN44" s="69" t="str">
        <f>IFERROR(CLEAN(HLOOKUP(AN$1,'1.源数据-产品报告-消费降序'!AN:AN,ROW(),0)),"")</f>
        <v/>
      </c>
      <c r="AO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" s="69" t="str">
        <f>IFERROR(CLEAN(HLOOKUP(AP$1,'1.源数据-产品报告-消费降序'!AP:AP,ROW(),0)),"")</f>
        <v/>
      </c>
      <c r="AS44" s="69" t="str">
        <f>IFERROR(CLEAN(HLOOKUP(AS$1,'1.源数据-产品报告-消费降序'!AS:AS,ROW(),0)),"")</f>
        <v/>
      </c>
      <c r="AT44" s="69" t="str">
        <f>IFERROR(CLEAN(HLOOKUP(AT$1,'1.源数据-产品报告-消费降序'!AT:AT,ROW(),0)),"")</f>
        <v/>
      </c>
      <c r="AU44" s="69" t="str">
        <f>IFERROR(CLEAN(HLOOKUP(AU$1,'1.源数据-产品报告-消费降序'!AU:AU,ROW(),0)),"")</f>
        <v/>
      </c>
      <c r="AV44" s="69" t="str">
        <f>IFERROR(CLEAN(HLOOKUP(AV$1,'1.源数据-产品报告-消费降序'!AV:AV,ROW(),0)),"")</f>
        <v/>
      </c>
      <c r="AW44" s="69" t="str">
        <f>IFERROR(CLEAN(HLOOKUP(AW$1,'1.源数据-产品报告-消费降序'!AW:AW,ROW(),0)),"")</f>
        <v/>
      </c>
      <c r="AX44" s="69" t="str">
        <f>IFERROR(CLEAN(HLOOKUP(AX$1,'1.源数据-产品报告-消费降序'!AX:AX,ROW(),0)),"")</f>
        <v/>
      </c>
      <c r="AY44" s="69" t="str">
        <f>IFERROR(CLEAN(HLOOKUP(AY$1,'1.源数据-产品报告-消费降序'!AY:AY,ROW(),0)),"")</f>
        <v/>
      </c>
      <c r="AZ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" s="69" t="str">
        <f>IFERROR(CLEAN(HLOOKUP(BA$1,'1.源数据-产品报告-消费降序'!BA:BA,ROW(),0)),"")</f>
        <v/>
      </c>
      <c r="BD44" s="69" t="str">
        <f>IFERROR(CLEAN(HLOOKUP(BD$1,'1.源数据-产品报告-消费降序'!BD:BD,ROW(),0)),"")</f>
        <v/>
      </c>
      <c r="BE44" s="69" t="str">
        <f>IFERROR(CLEAN(HLOOKUP(BE$1,'1.源数据-产品报告-消费降序'!BE:BE,ROW(),0)),"")</f>
        <v/>
      </c>
      <c r="BF44" s="69" t="str">
        <f>IFERROR(CLEAN(HLOOKUP(BF$1,'1.源数据-产品报告-消费降序'!BF:BF,ROW(),0)),"")</f>
        <v/>
      </c>
      <c r="BG44" s="69" t="str">
        <f>IFERROR(CLEAN(HLOOKUP(BG$1,'1.源数据-产品报告-消费降序'!BG:BG,ROW(),0)),"")</f>
        <v/>
      </c>
      <c r="BH44" s="69" t="str">
        <f>IFERROR(CLEAN(HLOOKUP(BH$1,'1.源数据-产品报告-消费降序'!BH:BH,ROW(),0)),"")</f>
        <v/>
      </c>
      <c r="BI44" s="69" t="str">
        <f>IFERROR(CLEAN(HLOOKUP(BI$1,'1.源数据-产品报告-消费降序'!BI:BI,ROW(),0)),"")</f>
        <v/>
      </c>
      <c r="BJ44" s="69" t="str">
        <f>IFERROR(CLEAN(HLOOKUP(BJ$1,'1.源数据-产品报告-消费降序'!BJ:BJ,ROW(),0)),"")</f>
        <v/>
      </c>
      <c r="BK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" s="69" t="str">
        <f>IFERROR(CLEAN(HLOOKUP(BL$1,'1.源数据-产品报告-消费降序'!BL:BL,ROW(),0)),"")</f>
        <v/>
      </c>
      <c r="BO44" s="69" t="str">
        <f>IFERROR(CLEAN(HLOOKUP(BO$1,'1.源数据-产品报告-消费降序'!BO:BO,ROW(),0)),"")</f>
        <v/>
      </c>
      <c r="BP44" s="69" t="str">
        <f>IFERROR(CLEAN(HLOOKUP(BP$1,'1.源数据-产品报告-消费降序'!BP:BP,ROW(),0)),"")</f>
        <v/>
      </c>
      <c r="BQ44" s="69" t="str">
        <f>IFERROR(CLEAN(HLOOKUP(BQ$1,'1.源数据-产品报告-消费降序'!BQ:BQ,ROW(),0)),"")</f>
        <v/>
      </c>
      <c r="BR44" s="69" t="str">
        <f>IFERROR(CLEAN(HLOOKUP(BR$1,'1.源数据-产品报告-消费降序'!BR:BR,ROW(),0)),"")</f>
        <v/>
      </c>
      <c r="BS44" s="69" t="str">
        <f>IFERROR(CLEAN(HLOOKUP(BS$1,'1.源数据-产品报告-消费降序'!BS:BS,ROW(),0)),"")</f>
        <v/>
      </c>
      <c r="BT44" s="69" t="str">
        <f>IFERROR(CLEAN(HLOOKUP(BT$1,'1.源数据-产品报告-消费降序'!BT:BT,ROW(),0)),"")</f>
        <v/>
      </c>
      <c r="BU44" s="69" t="str">
        <f>IFERROR(CLEAN(HLOOKUP(BU$1,'1.源数据-产品报告-消费降序'!BU:BU,ROW(),0)),"")</f>
        <v/>
      </c>
      <c r="BV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" s="69" t="str">
        <f>IFERROR(CLEAN(HLOOKUP(BW$1,'1.源数据-产品报告-消费降序'!BW:BW,ROW(),0)),"")</f>
        <v/>
      </c>
    </row>
    <row r="45" spans="1:75">
      <c r="A45" s="69" t="str">
        <f>IFERROR(CLEAN(HLOOKUP(A$1,'1.源数据-产品报告-消费降序'!A:A,ROW(),0)),"")</f>
        <v/>
      </c>
      <c r="B45" s="69" t="str">
        <f>IFERROR(CLEAN(HLOOKUP(B$1,'1.源数据-产品报告-消费降序'!B:B,ROW(),0)),"")</f>
        <v/>
      </c>
      <c r="C45" s="69" t="str">
        <f>IFERROR(CLEAN(HLOOKUP(C$1,'1.源数据-产品报告-消费降序'!C:C,ROW(),0)),"")</f>
        <v/>
      </c>
      <c r="D45" s="69" t="str">
        <f>IFERROR(CLEAN(HLOOKUP(D$1,'1.源数据-产品报告-消费降序'!D:D,ROW(),0)),"")</f>
        <v/>
      </c>
      <c r="E45" s="69" t="str">
        <f>IFERROR(CLEAN(HLOOKUP(E$1,'1.源数据-产品报告-消费降序'!E:E,ROW(),0)),"")</f>
        <v/>
      </c>
      <c r="F45" s="69" t="str">
        <f>IFERROR(CLEAN(HLOOKUP(F$1,'1.源数据-产品报告-消费降序'!F:F,ROW(),0)),"")</f>
        <v/>
      </c>
      <c r="G45" s="70">
        <f>IFERROR((HLOOKUP(G$1,'1.源数据-产品报告-消费降序'!G:G,ROW(),0)),"")</f>
        <v>0</v>
      </c>
      <c r="H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" s="69" t="str">
        <f>IFERROR(CLEAN(HLOOKUP(I$1,'1.源数据-产品报告-消费降序'!I:I,ROW(),0)),"")</f>
        <v/>
      </c>
      <c r="L45" s="69" t="str">
        <f>IFERROR(CLEAN(HLOOKUP(L$1,'1.源数据-产品报告-消费降序'!L:L,ROW(),0)),"")</f>
        <v/>
      </c>
      <c r="M45" s="69" t="str">
        <f>IFERROR(CLEAN(HLOOKUP(M$1,'1.源数据-产品报告-消费降序'!M:M,ROW(),0)),"")</f>
        <v/>
      </c>
      <c r="N45" s="69" t="str">
        <f>IFERROR(CLEAN(HLOOKUP(N$1,'1.源数据-产品报告-消费降序'!N:N,ROW(),0)),"")</f>
        <v/>
      </c>
      <c r="O45" s="69" t="str">
        <f>IFERROR(CLEAN(HLOOKUP(O$1,'1.源数据-产品报告-消费降序'!O:O,ROW(),0)),"")</f>
        <v/>
      </c>
      <c r="P45" s="69" t="str">
        <f>IFERROR(CLEAN(HLOOKUP(P$1,'1.源数据-产品报告-消费降序'!P:P,ROW(),0)),"")</f>
        <v/>
      </c>
      <c r="Q45" s="69" t="str">
        <f>IFERROR(CLEAN(HLOOKUP(Q$1,'1.源数据-产品报告-消费降序'!Q:Q,ROW(),0)),"")</f>
        <v/>
      </c>
      <c r="R45" s="69" t="str">
        <f>IFERROR(CLEAN(HLOOKUP(R$1,'1.源数据-产品报告-消费降序'!R:R,ROW(),0)),"")</f>
        <v/>
      </c>
      <c r="S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" s="69" t="str">
        <f>IFERROR(CLEAN(HLOOKUP(T$1,'1.源数据-产品报告-消费降序'!T:T,ROW(),0)),"")</f>
        <v/>
      </c>
      <c r="W45" s="69" t="str">
        <f>IFERROR(CLEAN(HLOOKUP(W$1,'1.源数据-产品报告-消费降序'!W:W,ROW(),0)),"")</f>
        <v/>
      </c>
      <c r="X45" s="69" t="str">
        <f>IFERROR(CLEAN(HLOOKUP(X$1,'1.源数据-产品报告-消费降序'!X:X,ROW(),0)),"")</f>
        <v/>
      </c>
      <c r="Y45" s="69" t="str">
        <f>IFERROR(CLEAN(HLOOKUP(Y$1,'1.源数据-产品报告-消费降序'!Y:Y,ROW(),0)),"")</f>
        <v/>
      </c>
      <c r="Z45" s="69" t="str">
        <f>IFERROR(CLEAN(HLOOKUP(Z$1,'1.源数据-产品报告-消费降序'!Z:Z,ROW(),0)),"")</f>
        <v/>
      </c>
      <c r="AA45" s="69" t="str">
        <f>IFERROR(CLEAN(HLOOKUP(AA$1,'1.源数据-产品报告-消费降序'!AA:AA,ROW(),0)),"")</f>
        <v/>
      </c>
      <c r="AB45" s="69" t="str">
        <f>IFERROR(CLEAN(HLOOKUP(AB$1,'1.源数据-产品报告-消费降序'!AB:AB,ROW(),0)),"")</f>
        <v/>
      </c>
      <c r="AC45" s="69" t="str">
        <f>IFERROR(CLEAN(HLOOKUP(AC$1,'1.源数据-产品报告-消费降序'!AC:AC,ROW(),0)),"")</f>
        <v/>
      </c>
      <c r="AD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" s="69" t="str">
        <f>IFERROR(CLEAN(HLOOKUP(AE$1,'1.源数据-产品报告-消费降序'!AE:AE,ROW(),0)),"")</f>
        <v/>
      </c>
      <c r="AH45" s="69" t="str">
        <f>IFERROR(CLEAN(HLOOKUP(AH$1,'1.源数据-产品报告-消费降序'!AH:AH,ROW(),0)),"")</f>
        <v/>
      </c>
      <c r="AI45" s="69" t="str">
        <f>IFERROR(CLEAN(HLOOKUP(AI$1,'1.源数据-产品报告-消费降序'!AI:AI,ROW(),0)),"")</f>
        <v/>
      </c>
      <c r="AJ45" s="69" t="str">
        <f>IFERROR(CLEAN(HLOOKUP(AJ$1,'1.源数据-产品报告-消费降序'!AJ:AJ,ROW(),0)),"")</f>
        <v/>
      </c>
      <c r="AK45" s="69" t="str">
        <f>IFERROR(CLEAN(HLOOKUP(AK$1,'1.源数据-产品报告-消费降序'!AK:AK,ROW(),0)),"")</f>
        <v/>
      </c>
      <c r="AL45" s="69" t="str">
        <f>IFERROR(CLEAN(HLOOKUP(AL$1,'1.源数据-产品报告-消费降序'!AL:AL,ROW(),0)),"")</f>
        <v/>
      </c>
      <c r="AM45" s="69" t="str">
        <f>IFERROR(CLEAN(HLOOKUP(AM$1,'1.源数据-产品报告-消费降序'!AM:AM,ROW(),0)),"")</f>
        <v/>
      </c>
      <c r="AN45" s="69" t="str">
        <f>IFERROR(CLEAN(HLOOKUP(AN$1,'1.源数据-产品报告-消费降序'!AN:AN,ROW(),0)),"")</f>
        <v/>
      </c>
      <c r="AO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" s="69" t="str">
        <f>IFERROR(CLEAN(HLOOKUP(AP$1,'1.源数据-产品报告-消费降序'!AP:AP,ROW(),0)),"")</f>
        <v/>
      </c>
      <c r="AS45" s="69" t="str">
        <f>IFERROR(CLEAN(HLOOKUP(AS$1,'1.源数据-产品报告-消费降序'!AS:AS,ROW(),0)),"")</f>
        <v/>
      </c>
      <c r="AT45" s="69" t="str">
        <f>IFERROR(CLEAN(HLOOKUP(AT$1,'1.源数据-产品报告-消费降序'!AT:AT,ROW(),0)),"")</f>
        <v/>
      </c>
      <c r="AU45" s="69" t="str">
        <f>IFERROR(CLEAN(HLOOKUP(AU$1,'1.源数据-产品报告-消费降序'!AU:AU,ROW(),0)),"")</f>
        <v/>
      </c>
      <c r="AV45" s="69" t="str">
        <f>IFERROR(CLEAN(HLOOKUP(AV$1,'1.源数据-产品报告-消费降序'!AV:AV,ROW(),0)),"")</f>
        <v/>
      </c>
      <c r="AW45" s="69" t="str">
        <f>IFERROR(CLEAN(HLOOKUP(AW$1,'1.源数据-产品报告-消费降序'!AW:AW,ROW(),0)),"")</f>
        <v/>
      </c>
      <c r="AX45" s="69" t="str">
        <f>IFERROR(CLEAN(HLOOKUP(AX$1,'1.源数据-产品报告-消费降序'!AX:AX,ROW(),0)),"")</f>
        <v/>
      </c>
      <c r="AY45" s="69" t="str">
        <f>IFERROR(CLEAN(HLOOKUP(AY$1,'1.源数据-产品报告-消费降序'!AY:AY,ROW(),0)),"")</f>
        <v/>
      </c>
      <c r="AZ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" s="69" t="str">
        <f>IFERROR(CLEAN(HLOOKUP(BA$1,'1.源数据-产品报告-消费降序'!BA:BA,ROW(),0)),"")</f>
        <v/>
      </c>
      <c r="BD45" s="69" t="str">
        <f>IFERROR(CLEAN(HLOOKUP(BD$1,'1.源数据-产品报告-消费降序'!BD:BD,ROW(),0)),"")</f>
        <v/>
      </c>
      <c r="BE45" s="69" t="str">
        <f>IFERROR(CLEAN(HLOOKUP(BE$1,'1.源数据-产品报告-消费降序'!BE:BE,ROW(),0)),"")</f>
        <v/>
      </c>
      <c r="BF45" s="69" t="str">
        <f>IFERROR(CLEAN(HLOOKUP(BF$1,'1.源数据-产品报告-消费降序'!BF:BF,ROW(),0)),"")</f>
        <v/>
      </c>
      <c r="BG45" s="69" t="str">
        <f>IFERROR(CLEAN(HLOOKUP(BG$1,'1.源数据-产品报告-消费降序'!BG:BG,ROW(),0)),"")</f>
        <v/>
      </c>
      <c r="BH45" s="69" t="str">
        <f>IFERROR(CLEAN(HLOOKUP(BH$1,'1.源数据-产品报告-消费降序'!BH:BH,ROW(),0)),"")</f>
        <v/>
      </c>
      <c r="BI45" s="69" t="str">
        <f>IFERROR(CLEAN(HLOOKUP(BI$1,'1.源数据-产品报告-消费降序'!BI:BI,ROW(),0)),"")</f>
        <v/>
      </c>
      <c r="BJ45" s="69" t="str">
        <f>IFERROR(CLEAN(HLOOKUP(BJ$1,'1.源数据-产品报告-消费降序'!BJ:BJ,ROW(),0)),"")</f>
        <v/>
      </c>
      <c r="BK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" s="69" t="str">
        <f>IFERROR(CLEAN(HLOOKUP(BL$1,'1.源数据-产品报告-消费降序'!BL:BL,ROW(),0)),"")</f>
        <v/>
      </c>
      <c r="BO45" s="69" t="str">
        <f>IFERROR(CLEAN(HLOOKUP(BO$1,'1.源数据-产品报告-消费降序'!BO:BO,ROW(),0)),"")</f>
        <v/>
      </c>
      <c r="BP45" s="69" t="str">
        <f>IFERROR(CLEAN(HLOOKUP(BP$1,'1.源数据-产品报告-消费降序'!BP:BP,ROW(),0)),"")</f>
        <v/>
      </c>
      <c r="BQ45" s="69" t="str">
        <f>IFERROR(CLEAN(HLOOKUP(BQ$1,'1.源数据-产品报告-消费降序'!BQ:BQ,ROW(),0)),"")</f>
        <v/>
      </c>
      <c r="BR45" s="69" t="str">
        <f>IFERROR(CLEAN(HLOOKUP(BR$1,'1.源数据-产品报告-消费降序'!BR:BR,ROW(),0)),"")</f>
        <v/>
      </c>
      <c r="BS45" s="69" t="str">
        <f>IFERROR(CLEAN(HLOOKUP(BS$1,'1.源数据-产品报告-消费降序'!BS:BS,ROW(),0)),"")</f>
        <v/>
      </c>
      <c r="BT45" s="69" t="str">
        <f>IFERROR(CLEAN(HLOOKUP(BT$1,'1.源数据-产品报告-消费降序'!BT:BT,ROW(),0)),"")</f>
        <v/>
      </c>
      <c r="BU45" s="69" t="str">
        <f>IFERROR(CLEAN(HLOOKUP(BU$1,'1.源数据-产品报告-消费降序'!BU:BU,ROW(),0)),"")</f>
        <v/>
      </c>
      <c r="BV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" s="69" t="str">
        <f>IFERROR(CLEAN(HLOOKUP(BW$1,'1.源数据-产品报告-消费降序'!BW:BW,ROW(),0)),"")</f>
        <v/>
      </c>
    </row>
    <row r="46" spans="1:75">
      <c r="A46" s="69" t="str">
        <f>IFERROR(CLEAN(HLOOKUP(A$1,'1.源数据-产品报告-消费降序'!A:A,ROW(),0)),"")</f>
        <v/>
      </c>
      <c r="B46" s="69" t="str">
        <f>IFERROR(CLEAN(HLOOKUP(B$1,'1.源数据-产品报告-消费降序'!B:B,ROW(),0)),"")</f>
        <v/>
      </c>
      <c r="C46" s="69" t="str">
        <f>IFERROR(CLEAN(HLOOKUP(C$1,'1.源数据-产品报告-消费降序'!C:C,ROW(),0)),"")</f>
        <v/>
      </c>
      <c r="D46" s="69" t="str">
        <f>IFERROR(CLEAN(HLOOKUP(D$1,'1.源数据-产品报告-消费降序'!D:D,ROW(),0)),"")</f>
        <v/>
      </c>
      <c r="E46" s="69" t="str">
        <f>IFERROR(CLEAN(HLOOKUP(E$1,'1.源数据-产品报告-消费降序'!E:E,ROW(),0)),"")</f>
        <v/>
      </c>
      <c r="F46" s="69" t="str">
        <f>IFERROR(CLEAN(HLOOKUP(F$1,'1.源数据-产品报告-消费降序'!F:F,ROW(),0)),"")</f>
        <v/>
      </c>
      <c r="G46" s="70">
        <f>IFERROR((HLOOKUP(G$1,'1.源数据-产品报告-消费降序'!G:G,ROW(),0)),"")</f>
        <v>0</v>
      </c>
      <c r="H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" s="69" t="str">
        <f>IFERROR(CLEAN(HLOOKUP(I$1,'1.源数据-产品报告-消费降序'!I:I,ROW(),0)),"")</f>
        <v/>
      </c>
      <c r="L46" s="69" t="str">
        <f>IFERROR(CLEAN(HLOOKUP(L$1,'1.源数据-产品报告-消费降序'!L:L,ROW(),0)),"")</f>
        <v/>
      </c>
      <c r="M46" s="69" t="str">
        <f>IFERROR(CLEAN(HLOOKUP(M$1,'1.源数据-产品报告-消费降序'!M:M,ROW(),0)),"")</f>
        <v/>
      </c>
      <c r="N46" s="69" t="str">
        <f>IFERROR(CLEAN(HLOOKUP(N$1,'1.源数据-产品报告-消费降序'!N:N,ROW(),0)),"")</f>
        <v/>
      </c>
      <c r="O46" s="69" t="str">
        <f>IFERROR(CLEAN(HLOOKUP(O$1,'1.源数据-产品报告-消费降序'!O:O,ROW(),0)),"")</f>
        <v/>
      </c>
      <c r="P46" s="69" t="str">
        <f>IFERROR(CLEAN(HLOOKUP(P$1,'1.源数据-产品报告-消费降序'!P:P,ROW(),0)),"")</f>
        <v/>
      </c>
      <c r="Q46" s="69" t="str">
        <f>IFERROR(CLEAN(HLOOKUP(Q$1,'1.源数据-产品报告-消费降序'!Q:Q,ROW(),0)),"")</f>
        <v/>
      </c>
      <c r="R46" s="69" t="str">
        <f>IFERROR(CLEAN(HLOOKUP(R$1,'1.源数据-产品报告-消费降序'!R:R,ROW(),0)),"")</f>
        <v/>
      </c>
      <c r="S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" s="69" t="str">
        <f>IFERROR(CLEAN(HLOOKUP(T$1,'1.源数据-产品报告-消费降序'!T:T,ROW(),0)),"")</f>
        <v/>
      </c>
      <c r="W46" s="69" t="str">
        <f>IFERROR(CLEAN(HLOOKUP(W$1,'1.源数据-产品报告-消费降序'!W:W,ROW(),0)),"")</f>
        <v/>
      </c>
      <c r="X46" s="69" t="str">
        <f>IFERROR(CLEAN(HLOOKUP(X$1,'1.源数据-产品报告-消费降序'!X:X,ROW(),0)),"")</f>
        <v/>
      </c>
      <c r="Y46" s="69" t="str">
        <f>IFERROR(CLEAN(HLOOKUP(Y$1,'1.源数据-产品报告-消费降序'!Y:Y,ROW(),0)),"")</f>
        <v/>
      </c>
      <c r="Z46" s="69" t="str">
        <f>IFERROR(CLEAN(HLOOKUP(Z$1,'1.源数据-产品报告-消费降序'!Z:Z,ROW(),0)),"")</f>
        <v/>
      </c>
      <c r="AA46" s="69" t="str">
        <f>IFERROR(CLEAN(HLOOKUP(AA$1,'1.源数据-产品报告-消费降序'!AA:AA,ROW(),0)),"")</f>
        <v/>
      </c>
      <c r="AB46" s="69" t="str">
        <f>IFERROR(CLEAN(HLOOKUP(AB$1,'1.源数据-产品报告-消费降序'!AB:AB,ROW(),0)),"")</f>
        <v/>
      </c>
      <c r="AC46" s="69" t="str">
        <f>IFERROR(CLEAN(HLOOKUP(AC$1,'1.源数据-产品报告-消费降序'!AC:AC,ROW(),0)),"")</f>
        <v/>
      </c>
      <c r="AD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" s="69" t="str">
        <f>IFERROR(CLEAN(HLOOKUP(AE$1,'1.源数据-产品报告-消费降序'!AE:AE,ROW(),0)),"")</f>
        <v/>
      </c>
      <c r="AH46" s="69" t="str">
        <f>IFERROR(CLEAN(HLOOKUP(AH$1,'1.源数据-产品报告-消费降序'!AH:AH,ROW(),0)),"")</f>
        <v/>
      </c>
      <c r="AI46" s="69" t="str">
        <f>IFERROR(CLEAN(HLOOKUP(AI$1,'1.源数据-产品报告-消费降序'!AI:AI,ROW(),0)),"")</f>
        <v/>
      </c>
      <c r="AJ46" s="69" t="str">
        <f>IFERROR(CLEAN(HLOOKUP(AJ$1,'1.源数据-产品报告-消费降序'!AJ:AJ,ROW(),0)),"")</f>
        <v/>
      </c>
      <c r="AK46" s="69" t="str">
        <f>IFERROR(CLEAN(HLOOKUP(AK$1,'1.源数据-产品报告-消费降序'!AK:AK,ROW(),0)),"")</f>
        <v/>
      </c>
      <c r="AL46" s="69" t="str">
        <f>IFERROR(CLEAN(HLOOKUP(AL$1,'1.源数据-产品报告-消费降序'!AL:AL,ROW(),0)),"")</f>
        <v/>
      </c>
      <c r="AM46" s="69" t="str">
        <f>IFERROR(CLEAN(HLOOKUP(AM$1,'1.源数据-产品报告-消费降序'!AM:AM,ROW(),0)),"")</f>
        <v/>
      </c>
      <c r="AN46" s="69" t="str">
        <f>IFERROR(CLEAN(HLOOKUP(AN$1,'1.源数据-产品报告-消费降序'!AN:AN,ROW(),0)),"")</f>
        <v/>
      </c>
      <c r="AO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" s="69" t="str">
        <f>IFERROR(CLEAN(HLOOKUP(AP$1,'1.源数据-产品报告-消费降序'!AP:AP,ROW(),0)),"")</f>
        <v/>
      </c>
      <c r="AS46" s="69" t="str">
        <f>IFERROR(CLEAN(HLOOKUP(AS$1,'1.源数据-产品报告-消费降序'!AS:AS,ROW(),0)),"")</f>
        <v/>
      </c>
      <c r="AT46" s="69" t="str">
        <f>IFERROR(CLEAN(HLOOKUP(AT$1,'1.源数据-产品报告-消费降序'!AT:AT,ROW(),0)),"")</f>
        <v/>
      </c>
      <c r="AU46" s="69" t="str">
        <f>IFERROR(CLEAN(HLOOKUP(AU$1,'1.源数据-产品报告-消费降序'!AU:AU,ROW(),0)),"")</f>
        <v/>
      </c>
      <c r="AV46" s="69" t="str">
        <f>IFERROR(CLEAN(HLOOKUP(AV$1,'1.源数据-产品报告-消费降序'!AV:AV,ROW(),0)),"")</f>
        <v/>
      </c>
      <c r="AW46" s="69" t="str">
        <f>IFERROR(CLEAN(HLOOKUP(AW$1,'1.源数据-产品报告-消费降序'!AW:AW,ROW(),0)),"")</f>
        <v/>
      </c>
      <c r="AX46" s="69" t="str">
        <f>IFERROR(CLEAN(HLOOKUP(AX$1,'1.源数据-产品报告-消费降序'!AX:AX,ROW(),0)),"")</f>
        <v/>
      </c>
      <c r="AY46" s="69" t="str">
        <f>IFERROR(CLEAN(HLOOKUP(AY$1,'1.源数据-产品报告-消费降序'!AY:AY,ROW(),0)),"")</f>
        <v/>
      </c>
      <c r="AZ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" s="69" t="str">
        <f>IFERROR(CLEAN(HLOOKUP(BA$1,'1.源数据-产品报告-消费降序'!BA:BA,ROW(),0)),"")</f>
        <v/>
      </c>
      <c r="BD46" s="69" t="str">
        <f>IFERROR(CLEAN(HLOOKUP(BD$1,'1.源数据-产品报告-消费降序'!BD:BD,ROW(),0)),"")</f>
        <v/>
      </c>
      <c r="BE46" s="69" t="str">
        <f>IFERROR(CLEAN(HLOOKUP(BE$1,'1.源数据-产品报告-消费降序'!BE:BE,ROW(),0)),"")</f>
        <v/>
      </c>
      <c r="BF46" s="69" t="str">
        <f>IFERROR(CLEAN(HLOOKUP(BF$1,'1.源数据-产品报告-消费降序'!BF:BF,ROW(),0)),"")</f>
        <v/>
      </c>
      <c r="BG46" s="69" t="str">
        <f>IFERROR(CLEAN(HLOOKUP(BG$1,'1.源数据-产品报告-消费降序'!BG:BG,ROW(),0)),"")</f>
        <v/>
      </c>
      <c r="BH46" s="69" t="str">
        <f>IFERROR(CLEAN(HLOOKUP(BH$1,'1.源数据-产品报告-消费降序'!BH:BH,ROW(),0)),"")</f>
        <v/>
      </c>
      <c r="BI46" s="69" t="str">
        <f>IFERROR(CLEAN(HLOOKUP(BI$1,'1.源数据-产品报告-消费降序'!BI:BI,ROW(),0)),"")</f>
        <v/>
      </c>
      <c r="BJ46" s="69" t="str">
        <f>IFERROR(CLEAN(HLOOKUP(BJ$1,'1.源数据-产品报告-消费降序'!BJ:BJ,ROW(),0)),"")</f>
        <v/>
      </c>
      <c r="BK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" s="69" t="str">
        <f>IFERROR(CLEAN(HLOOKUP(BL$1,'1.源数据-产品报告-消费降序'!BL:BL,ROW(),0)),"")</f>
        <v/>
      </c>
      <c r="BO46" s="69" t="str">
        <f>IFERROR(CLEAN(HLOOKUP(BO$1,'1.源数据-产品报告-消费降序'!BO:BO,ROW(),0)),"")</f>
        <v/>
      </c>
      <c r="BP46" s="69" t="str">
        <f>IFERROR(CLEAN(HLOOKUP(BP$1,'1.源数据-产品报告-消费降序'!BP:BP,ROW(),0)),"")</f>
        <v/>
      </c>
      <c r="BQ46" s="69" t="str">
        <f>IFERROR(CLEAN(HLOOKUP(BQ$1,'1.源数据-产品报告-消费降序'!BQ:BQ,ROW(),0)),"")</f>
        <v/>
      </c>
      <c r="BR46" s="69" t="str">
        <f>IFERROR(CLEAN(HLOOKUP(BR$1,'1.源数据-产品报告-消费降序'!BR:BR,ROW(),0)),"")</f>
        <v/>
      </c>
      <c r="BS46" s="69" t="str">
        <f>IFERROR(CLEAN(HLOOKUP(BS$1,'1.源数据-产品报告-消费降序'!BS:BS,ROW(),0)),"")</f>
        <v/>
      </c>
      <c r="BT46" s="69" t="str">
        <f>IFERROR(CLEAN(HLOOKUP(BT$1,'1.源数据-产品报告-消费降序'!BT:BT,ROW(),0)),"")</f>
        <v/>
      </c>
      <c r="BU46" s="69" t="str">
        <f>IFERROR(CLEAN(HLOOKUP(BU$1,'1.源数据-产品报告-消费降序'!BU:BU,ROW(),0)),"")</f>
        <v/>
      </c>
      <c r="BV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" s="69" t="str">
        <f>IFERROR(CLEAN(HLOOKUP(BW$1,'1.源数据-产品报告-消费降序'!BW:BW,ROW(),0)),"")</f>
        <v/>
      </c>
    </row>
    <row r="47" spans="1:75">
      <c r="A47" s="69" t="str">
        <f>IFERROR(CLEAN(HLOOKUP(A$1,'1.源数据-产品报告-消费降序'!A:A,ROW(),0)),"")</f>
        <v/>
      </c>
      <c r="B47" s="69" t="str">
        <f>IFERROR(CLEAN(HLOOKUP(B$1,'1.源数据-产品报告-消费降序'!B:B,ROW(),0)),"")</f>
        <v/>
      </c>
      <c r="C47" s="69" t="str">
        <f>IFERROR(CLEAN(HLOOKUP(C$1,'1.源数据-产品报告-消费降序'!C:C,ROW(),0)),"")</f>
        <v/>
      </c>
      <c r="D47" s="69" t="str">
        <f>IFERROR(CLEAN(HLOOKUP(D$1,'1.源数据-产品报告-消费降序'!D:D,ROW(),0)),"")</f>
        <v/>
      </c>
      <c r="E47" s="69" t="str">
        <f>IFERROR(CLEAN(HLOOKUP(E$1,'1.源数据-产品报告-消费降序'!E:E,ROW(),0)),"")</f>
        <v/>
      </c>
      <c r="F47" s="69" t="str">
        <f>IFERROR(CLEAN(HLOOKUP(F$1,'1.源数据-产品报告-消费降序'!F:F,ROW(),0)),"")</f>
        <v/>
      </c>
      <c r="G47" s="70">
        <f>IFERROR((HLOOKUP(G$1,'1.源数据-产品报告-消费降序'!G:G,ROW(),0)),"")</f>
        <v>0</v>
      </c>
      <c r="H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" s="69" t="str">
        <f>IFERROR(CLEAN(HLOOKUP(I$1,'1.源数据-产品报告-消费降序'!I:I,ROW(),0)),"")</f>
        <v/>
      </c>
      <c r="L47" s="69" t="str">
        <f>IFERROR(CLEAN(HLOOKUP(L$1,'1.源数据-产品报告-消费降序'!L:L,ROW(),0)),"")</f>
        <v/>
      </c>
      <c r="M47" s="69" t="str">
        <f>IFERROR(CLEAN(HLOOKUP(M$1,'1.源数据-产品报告-消费降序'!M:M,ROW(),0)),"")</f>
        <v/>
      </c>
      <c r="N47" s="69" t="str">
        <f>IFERROR(CLEAN(HLOOKUP(N$1,'1.源数据-产品报告-消费降序'!N:N,ROW(),0)),"")</f>
        <v/>
      </c>
      <c r="O47" s="69" t="str">
        <f>IFERROR(CLEAN(HLOOKUP(O$1,'1.源数据-产品报告-消费降序'!O:O,ROW(),0)),"")</f>
        <v/>
      </c>
      <c r="P47" s="69" t="str">
        <f>IFERROR(CLEAN(HLOOKUP(P$1,'1.源数据-产品报告-消费降序'!P:P,ROW(),0)),"")</f>
        <v/>
      </c>
      <c r="Q47" s="69" t="str">
        <f>IFERROR(CLEAN(HLOOKUP(Q$1,'1.源数据-产品报告-消费降序'!Q:Q,ROW(),0)),"")</f>
        <v/>
      </c>
      <c r="R47" s="69" t="str">
        <f>IFERROR(CLEAN(HLOOKUP(R$1,'1.源数据-产品报告-消费降序'!R:R,ROW(),0)),"")</f>
        <v/>
      </c>
      <c r="S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" s="69" t="str">
        <f>IFERROR(CLEAN(HLOOKUP(T$1,'1.源数据-产品报告-消费降序'!T:T,ROW(),0)),"")</f>
        <v/>
      </c>
      <c r="W47" s="69" t="str">
        <f>IFERROR(CLEAN(HLOOKUP(W$1,'1.源数据-产品报告-消费降序'!W:W,ROW(),0)),"")</f>
        <v/>
      </c>
      <c r="X47" s="69" t="str">
        <f>IFERROR(CLEAN(HLOOKUP(X$1,'1.源数据-产品报告-消费降序'!X:X,ROW(),0)),"")</f>
        <v/>
      </c>
      <c r="Y47" s="69" t="str">
        <f>IFERROR(CLEAN(HLOOKUP(Y$1,'1.源数据-产品报告-消费降序'!Y:Y,ROW(),0)),"")</f>
        <v/>
      </c>
      <c r="Z47" s="69" t="str">
        <f>IFERROR(CLEAN(HLOOKUP(Z$1,'1.源数据-产品报告-消费降序'!Z:Z,ROW(),0)),"")</f>
        <v/>
      </c>
      <c r="AA47" s="69" t="str">
        <f>IFERROR(CLEAN(HLOOKUP(AA$1,'1.源数据-产品报告-消费降序'!AA:AA,ROW(),0)),"")</f>
        <v/>
      </c>
      <c r="AB47" s="69" t="str">
        <f>IFERROR(CLEAN(HLOOKUP(AB$1,'1.源数据-产品报告-消费降序'!AB:AB,ROW(),0)),"")</f>
        <v/>
      </c>
      <c r="AC47" s="69" t="str">
        <f>IFERROR(CLEAN(HLOOKUP(AC$1,'1.源数据-产品报告-消费降序'!AC:AC,ROW(),0)),"")</f>
        <v/>
      </c>
      <c r="AD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" s="69" t="str">
        <f>IFERROR(CLEAN(HLOOKUP(AE$1,'1.源数据-产品报告-消费降序'!AE:AE,ROW(),0)),"")</f>
        <v/>
      </c>
      <c r="AH47" s="69" t="str">
        <f>IFERROR(CLEAN(HLOOKUP(AH$1,'1.源数据-产品报告-消费降序'!AH:AH,ROW(),0)),"")</f>
        <v/>
      </c>
      <c r="AI47" s="69" t="str">
        <f>IFERROR(CLEAN(HLOOKUP(AI$1,'1.源数据-产品报告-消费降序'!AI:AI,ROW(),0)),"")</f>
        <v/>
      </c>
      <c r="AJ47" s="69" t="str">
        <f>IFERROR(CLEAN(HLOOKUP(AJ$1,'1.源数据-产品报告-消费降序'!AJ:AJ,ROW(),0)),"")</f>
        <v/>
      </c>
      <c r="AK47" s="69" t="str">
        <f>IFERROR(CLEAN(HLOOKUP(AK$1,'1.源数据-产品报告-消费降序'!AK:AK,ROW(),0)),"")</f>
        <v/>
      </c>
      <c r="AL47" s="69" t="str">
        <f>IFERROR(CLEAN(HLOOKUP(AL$1,'1.源数据-产品报告-消费降序'!AL:AL,ROW(),0)),"")</f>
        <v/>
      </c>
      <c r="AM47" s="69" t="str">
        <f>IFERROR(CLEAN(HLOOKUP(AM$1,'1.源数据-产品报告-消费降序'!AM:AM,ROW(),0)),"")</f>
        <v/>
      </c>
      <c r="AN47" s="69" t="str">
        <f>IFERROR(CLEAN(HLOOKUP(AN$1,'1.源数据-产品报告-消费降序'!AN:AN,ROW(),0)),"")</f>
        <v/>
      </c>
      <c r="AO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" s="69" t="str">
        <f>IFERROR(CLEAN(HLOOKUP(AP$1,'1.源数据-产品报告-消费降序'!AP:AP,ROW(),0)),"")</f>
        <v/>
      </c>
      <c r="AS47" s="69" t="str">
        <f>IFERROR(CLEAN(HLOOKUP(AS$1,'1.源数据-产品报告-消费降序'!AS:AS,ROW(),0)),"")</f>
        <v/>
      </c>
      <c r="AT47" s="69" t="str">
        <f>IFERROR(CLEAN(HLOOKUP(AT$1,'1.源数据-产品报告-消费降序'!AT:AT,ROW(),0)),"")</f>
        <v/>
      </c>
      <c r="AU47" s="69" t="str">
        <f>IFERROR(CLEAN(HLOOKUP(AU$1,'1.源数据-产品报告-消费降序'!AU:AU,ROW(),0)),"")</f>
        <v/>
      </c>
      <c r="AV47" s="69" t="str">
        <f>IFERROR(CLEAN(HLOOKUP(AV$1,'1.源数据-产品报告-消费降序'!AV:AV,ROW(),0)),"")</f>
        <v/>
      </c>
      <c r="AW47" s="69" t="str">
        <f>IFERROR(CLEAN(HLOOKUP(AW$1,'1.源数据-产品报告-消费降序'!AW:AW,ROW(),0)),"")</f>
        <v/>
      </c>
      <c r="AX47" s="69" t="str">
        <f>IFERROR(CLEAN(HLOOKUP(AX$1,'1.源数据-产品报告-消费降序'!AX:AX,ROW(),0)),"")</f>
        <v/>
      </c>
      <c r="AY47" s="69" t="str">
        <f>IFERROR(CLEAN(HLOOKUP(AY$1,'1.源数据-产品报告-消费降序'!AY:AY,ROW(),0)),"")</f>
        <v/>
      </c>
      <c r="AZ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" s="69" t="str">
        <f>IFERROR(CLEAN(HLOOKUP(BA$1,'1.源数据-产品报告-消费降序'!BA:BA,ROW(),0)),"")</f>
        <v/>
      </c>
      <c r="BD47" s="69" t="str">
        <f>IFERROR(CLEAN(HLOOKUP(BD$1,'1.源数据-产品报告-消费降序'!BD:BD,ROW(),0)),"")</f>
        <v/>
      </c>
      <c r="BE47" s="69" t="str">
        <f>IFERROR(CLEAN(HLOOKUP(BE$1,'1.源数据-产品报告-消费降序'!BE:BE,ROW(),0)),"")</f>
        <v/>
      </c>
      <c r="BF47" s="69" t="str">
        <f>IFERROR(CLEAN(HLOOKUP(BF$1,'1.源数据-产品报告-消费降序'!BF:BF,ROW(),0)),"")</f>
        <v/>
      </c>
      <c r="BG47" s="69" t="str">
        <f>IFERROR(CLEAN(HLOOKUP(BG$1,'1.源数据-产品报告-消费降序'!BG:BG,ROW(),0)),"")</f>
        <v/>
      </c>
      <c r="BH47" s="69" t="str">
        <f>IFERROR(CLEAN(HLOOKUP(BH$1,'1.源数据-产品报告-消费降序'!BH:BH,ROW(),0)),"")</f>
        <v/>
      </c>
      <c r="BI47" s="69" t="str">
        <f>IFERROR(CLEAN(HLOOKUP(BI$1,'1.源数据-产品报告-消费降序'!BI:BI,ROW(),0)),"")</f>
        <v/>
      </c>
      <c r="BJ47" s="69" t="str">
        <f>IFERROR(CLEAN(HLOOKUP(BJ$1,'1.源数据-产品报告-消费降序'!BJ:BJ,ROW(),0)),"")</f>
        <v/>
      </c>
      <c r="BK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" s="69" t="str">
        <f>IFERROR(CLEAN(HLOOKUP(BL$1,'1.源数据-产品报告-消费降序'!BL:BL,ROW(),0)),"")</f>
        <v/>
      </c>
      <c r="BO47" s="69" t="str">
        <f>IFERROR(CLEAN(HLOOKUP(BO$1,'1.源数据-产品报告-消费降序'!BO:BO,ROW(),0)),"")</f>
        <v/>
      </c>
      <c r="BP47" s="69" t="str">
        <f>IFERROR(CLEAN(HLOOKUP(BP$1,'1.源数据-产品报告-消费降序'!BP:BP,ROW(),0)),"")</f>
        <v/>
      </c>
      <c r="BQ47" s="69" t="str">
        <f>IFERROR(CLEAN(HLOOKUP(BQ$1,'1.源数据-产品报告-消费降序'!BQ:BQ,ROW(),0)),"")</f>
        <v/>
      </c>
      <c r="BR47" s="69" t="str">
        <f>IFERROR(CLEAN(HLOOKUP(BR$1,'1.源数据-产品报告-消费降序'!BR:BR,ROW(),0)),"")</f>
        <v/>
      </c>
      <c r="BS47" s="69" t="str">
        <f>IFERROR(CLEAN(HLOOKUP(BS$1,'1.源数据-产品报告-消费降序'!BS:BS,ROW(),0)),"")</f>
        <v/>
      </c>
      <c r="BT47" s="69" t="str">
        <f>IFERROR(CLEAN(HLOOKUP(BT$1,'1.源数据-产品报告-消费降序'!BT:BT,ROW(),0)),"")</f>
        <v/>
      </c>
      <c r="BU47" s="69" t="str">
        <f>IFERROR(CLEAN(HLOOKUP(BU$1,'1.源数据-产品报告-消费降序'!BU:BU,ROW(),0)),"")</f>
        <v/>
      </c>
      <c r="BV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" s="69" t="str">
        <f>IFERROR(CLEAN(HLOOKUP(BW$1,'1.源数据-产品报告-消费降序'!BW:BW,ROW(),0)),"")</f>
        <v/>
      </c>
    </row>
    <row r="48" spans="1:75">
      <c r="A48" s="69" t="str">
        <f>IFERROR(CLEAN(HLOOKUP(A$1,'1.源数据-产品报告-消费降序'!A:A,ROW(),0)),"")</f>
        <v/>
      </c>
      <c r="B48" s="69" t="str">
        <f>IFERROR(CLEAN(HLOOKUP(B$1,'1.源数据-产品报告-消费降序'!B:B,ROW(),0)),"")</f>
        <v/>
      </c>
      <c r="C48" s="69" t="str">
        <f>IFERROR(CLEAN(HLOOKUP(C$1,'1.源数据-产品报告-消费降序'!C:C,ROW(),0)),"")</f>
        <v/>
      </c>
      <c r="D48" s="69" t="str">
        <f>IFERROR(CLEAN(HLOOKUP(D$1,'1.源数据-产品报告-消费降序'!D:D,ROW(),0)),"")</f>
        <v/>
      </c>
      <c r="E48" s="69" t="str">
        <f>IFERROR(CLEAN(HLOOKUP(E$1,'1.源数据-产品报告-消费降序'!E:E,ROW(),0)),"")</f>
        <v/>
      </c>
      <c r="F48" s="69" t="str">
        <f>IFERROR(CLEAN(HLOOKUP(F$1,'1.源数据-产品报告-消费降序'!F:F,ROW(),0)),"")</f>
        <v/>
      </c>
      <c r="G48" s="70">
        <f>IFERROR((HLOOKUP(G$1,'1.源数据-产品报告-消费降序'!G:G,ROW(),0)),"")</f>
        <v>0</v>
      </c>
      <c r="H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" s="69" t="str">
        <f>IFERROR(CLEAN(HLOOKUP(I$1,'1.源数据-产品报告-消费降序'!I:I,ROW(),0)),"")</f>
        <v/>
      </c>
      <c r="L48" s="69" t="str">
        <f>IFERROR(CLEAN(HLOOKUP(L$1,'1.源数据-产品报告-消费降序'!L:L,ROW(),0)),"")</f>
        <v/>
      </c>
      <c r="M48" s="69" t="str">
        <f>IFERROR(CLEAN(HLOOKUP(M$1,'1.源数据-产品报告-消费降序'!M:M,ROW(),0)),"")</f>
        <v/>
      </c>
      <c r="N48" s="69" t="str">
        <f>IFERROR(CLEAN(HLOOKUP(N$1,'1.源数据-产品报告-消费降序'!N:N,ROW(),0)),"")</f>
        <v/>
      </c>
      <c r="O48" s="69" t="str">
        <f>IFERROR(CLEAN(HLOOKUP(O$1,'1.源数据-产品报告-消费降序'!O:O,ROW(),0)),"")</f>
        <v/>
      </c>
      <c r="P48" s="69" t="str">
        <f>IFERROR(CLEAN(HLOOKUP(P$1,'1.源数据-产品报告-消费降序'!P:P,ROW(),0)),"")</f>
        <v/>
      </c>
      <c r="Q48" s="69" t="str">
        <f>IFERROR(CLEAN(HLOOKUP(Q$1,'1.源数据-产品报告-消费降序'!Q:Q,ROW(),0)),"")</f>
        <v/>
      </c>
      <c r="R48" s="69" t="str">
        <f>IFERROR(CLEAN(HLOOKUP(R$1,'1.源数据-产品报告-消费降序'!R:R,ROW(),0)),"")</f>
        <v/>
      </c>
      <c r="S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" s="69" t="str">
        <f>IFERROR(CLEAN(HLOOKUP(T$1,'1.源数据-产品报告-消费降序'!T:T,ROW(),0)),"")</f>
        <v/>
      </c>
      <c r="W48" s="69" t="str">
        <f>IFERROR(CLEAN(HLOOKUP(W$1,'1.源数据-产品报告-消费降序'!W:W,ROW(),0)),"")</f>
        <v/>
      </c>
      <c r="X48" s="69" t="str">
        <f>IFERROR(CLEAN(HLOOKUP(X$1,'1.源数据-产品报告-消费降序'!X:X,ROW(),0)),"")</f>
        <v/>
      </c>
      <c r="Y48" s="69" t="str">
        <f>IFERROR(CLEAN(HLOOKUP(Y$1,'1.源数据-产品报告-消费降序'!Y:Y,ROW(),0)),"")</f>
        <v/>
      </c>
      <c r="Z48" s="69" t="str">
        <f>IFERROR(CLEAN(HLOOKUP(Z$1,'1.源数据-产品报告-消费降序'!Z:Z,ROW(),0)),"")</f>
        <v/>
      </c>
      <c r="AA48" s="69" t="str">
        <f>IFERROR(CLEAN(HLOOKUP(AA$1,'1.源数据-产品报告-消费降序'!AA:AA,ROW(),0)),"")</f>
        <v/>
      </c>
      <c r="AB48" s="69" t="str">
        <f>IFERROR(CLEAN(HLOOKUP(AB$1,'1.源数据-产品报告-消费降序'!AB:AB,ROW(),0)),"")</f>
        <v/>
      </c>
      <c r="AC48" s="69" t="str">
        <f>IFERROR(CLEAN(HLOOKUP(AC$1,'1.源数据-产品报告-消费降序'!AC:AC,ROW(),0)),"")</f>
        <v/>
      </c>
      <c r="AD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" s="69" t="str">
        <f>IFERROR(CLEAN(HLOOKUP(AE$1,'1.源数据-产品报告-消费降序'!AE:AE,ROW(),0)),"")</f>
        <v/>
      </c>
      <c r="AH48" s="69" t="str">
        <f>IFERROR(CLEAN(HLOOKUP(AH$1,'1.源数据-产品报告-消费降序'!AH:AH,ROW(),0)),"")</f>
        <v/>
      </c>
      <c r="AI48" s="69" t="str">
        <f>IFERROR(CLEAN(HLOOKUP(AI$1,'1.源数据-产品报告-消费降序'!AI:AI,ROW(),0)),"")</f>
        <v/>
      </c>
      <c r="AJ48" s="69" t="str">
        <f>IFERROR(CLEAN(HLOOKUP(AJ$1,'1.源数据-产品报告-消费降序'!AJ:AJ,ROW(),0)),"")</f>
        <v/>
      </c>
      <c r="AK48" s="69" t="str">
        <f>IFERROR(CLEAN(HLOOKUP(AK$1,'1.源数据-产品报告-消费降序'!AK:AK,ROW(),0)),"")</f>
        <v/>
      </c>
      <c r="AL48" s="69" t="str">
        <f>IFERROR(CLEAN(HLOOKUP(AL$1,'1.源数据-产品报告-消费降序'!AL:AL,ROW(),0)),"")</f>
        <v/>
      </c>
      <c r="AM48" s="69" t="str">
        <f>IFERROR(CLEAN(HLOOKUP(AM$1,'1.源数据-产品报告-消费降序'!AM:AM,ROW(),0)),"")</f>
        <v/>
      </c>
      <c r="AN48" s="69" t="str">
        <f>IFERROR(CLEAN(HLOOKUP(AN$1,'1.源数据-产品报告-消费降序'!AN:AN,ROW(),0)),"")</f>
        <v/>
      </c>
      <c r="AO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" s="69" t="str">
        <f>IFERROR(CLEAN(HLOOKUP(AP$1,'1.源数据-产品报告-消费降序'!AP:AP,ROW(),0)),"")</f>
        <v/>
      </c>
      <c r="AS48" s="69" t="str">
        <f>IFERROR(CLEAN(HLOOKUP(AS$1,'1.源数据-产品报告-消费降序'!AS:AS,ROW(),0)),"")</f>
        <v/>
      </c>
      <c r="AT48" s="69" t="str">
        <f>IFERROR(CLEAN(HLOOKUP(AT$1,'1.源数据-产品报告-消费降序'!AT:AT,ROW(),0)),"")</f>
        <v/>
      </c>
      <c r="AU48" s="69" t="str">
        <f>IFERROR(CLEAN(HLOOKUP(AU$1,'1.源数据-产品报告-消费降序'!AU:AU,ROW(),0)),"")</f>
        <v/>
      </c>
      <c r="AV48" s="69" t="str">
        <f>IFERROR(CLEAN(HLOOKUP(AV$1,'1.源数据-产品报告-消费降序'!AV:AV,ROW(),0)),"")</f>
        <v/>
      </c>
      <c r="AW48" s="69" t="str">
        <f>IFERROR(CLEAN(HLOOKUP(AW$1,'1.源数据-产品报告-消费降序'!AW:AW,ROW(),0)),"")</f>
        <v/>
      </c>
      <c r="AX48" s="69" t="str">
        <f>IFERROR(CLEAN(HLOOKUP(AX$1,'1.源数据-产品报告-消费降序'!AX:AX,ROW(),0)),"")</f>
        <v/>
      </c>
      <c r="AY48" s="69" t="str">
        <f>IFERROR(CLEAN(HLOOKUP(AY$1,'1.源数据-产品报告-消费降序'!AY:AY,ROW(),0)),"")</f>
        <v/>
      </c>
      <c r="AZ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" s="69" t="str">
        <f>IFERROR(CLEAN(HLOOKUP(BA$1,'1.源数据-产品报告-消费降序'!BA:BA,ROW(),0)),"")</f>
        <v/>
      </c>
      <c r="BD48" s="69" t="str">
        <f>IFERROR(CLEAN(HLOOKUP(BD$1,'1.源数据-产品报告-消费降序'!BD:BD,ROW(),0)),"")</f>
        <v/>
      </c>
      <c r="BE48" s="69" t="str">
        <f>IFERROR(CLEAN(HLOOKUP(BE$1,'1.源数据-产品报告-消费降序'!BE:BE,ROW(),0)),"")</f>
        <v/>
      </c>
      <c r="BF48" s="69" t="str">
        <f>IFERROR(CLEAN(HLOOKUP(BF$1,'1.源数据-产品报告-消费降序'!BF:BF,ROW(),0)),"")</f>
        <v/>
      </c>
      <c r="BG48" s="69" t="str">
        <f>IFERROR(CLEAN(HLOOKUP(BG$1,'1.源数据-产品报告-消费降序'!BG:BG,ROW(),0)),"")</f>
        <v/>
      </c>
      <c r="BH48" s="69" t="str">
        <f>IFERROR(CLEAN(HLOOKUP(BH$1,'1.源数据-产品报告-消费降序'!BH:BH,ROW(),0)),"")</f>
        <v/>
      </c>
      <c r="BI48" s="69" t="str">
        <f>IFERROR(CLEAN(HLOOKUP(BI$1,'1.源数据-产品报告-消费降序'!BI:BI,ROW(),0)),"")</f>
        <v/>
      </c>
      <c r="BJ48" s="69" t="str">
        <f>IFERROR(CLEAN(HLOOKUP(BJ$1,'1.源数据-产品报告-消费降序'!BJ:BJ,ROW(),0)),"")</f>
        <v/>
      </c>
      <c r="BK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" s="69" t="str">
        <f>IFERROR(CLEAN(HLOOKUP(BL$1,'1.源数据-产品报告-消费降序'!BL:BL,ROW(),0)),"")</f>
        <v/>
      </c>
      <c r="BO48" s="69" t="str">
        <f>IFERROR(CLEAN(HLOOKUP(BO$1,'1.源数据-产品报告-消费降序'!BO:BO,ROW(),0)),"")</f>
        <v/>
      </c>
      <c r="BP48" s="69" t="str">
        <f>IFERROR(CLEAN(HLOOKUP(BP$1,'1.源数据-产品报告-消费降序'!BP:BP,ROW(),0)),"")</f>
        <v/>
      </c>
      <c r="BQ48" s="69" t="str">
        <f>IFERROR(CLEAN(HLOOKUP(BQ$1,'1.源数据-产品报告-消费降序'!BQ:BQ,ROW(),0)),"")</f>
        <v/>
      </c>
      <c r="BR48" s="69" t="str">
        <f>IFERROR(CLEAN(HLOOKUP(BR$1,'1.源数据-产品报告-消费降序'!BR:BR,ROW(),0)),"")</f>
        <v/>
      </c>
      <c r="BS48" s="69" t="str">
        <f>IFERROR(CLEAN(HLOOKUP(BS$1,'1.源数据-产品报告-消费降序'!BS:BS,ROW(),0)),"")</f>
        <v/>
      </c>
      <c r="BT48" s="69" t="str">
        <f>IFERROR(CLEAN(HLOOKUP(BT$1,'1.源数据-产品报告-消费降序'!BT:BT,ROW(),0)),"")</f>
        <v/>
      </c>
      <c r="BU48" s="69" t="str">
        <f>IFERROR(CLEAN(HLOOKUP(BU$1,'1.源数据-产品报告-消费降序'!BU:BU,ROW(),0)),"")</f>
        <v/>
      </c>
      <c r="BV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" s="69" t="str">
        <f>IFERROR(CLEAN(HLOOKUP(BW$1,'1.源数据-产品报告-消费降序'!BW:BW,ROW(),0)),"")</f>
        <v/>
      </c>
    </row>
    <row r="49" spans="1:75">
      <c r="A49" s="69" t="str">
        <f>IFERROR(CLEAN(HLOOKUP(A$1,'1.源数据-产品报告-消费降序'!A:A,ROW(),0)),"")</f>
        <v/>
      </c>
      <c r="B49" s="69" t="str">
        <f>IFERROR(CLEAN(HLOOKUP(B$1,'1.源数据-产品报告-消费降序'!B:B,ROW(),0)),"")</f>
        <v/>
      </c>
      <c r="C49" s="69" t="str">
        <f>IFERROR(CLEAN(HLOOKUP(C$1,'1.源数据-产品报告-消费降序'!C:C,ROW(),0)),"")</f>
        <v/>
      </c>
      <c r="D49" s="69" t="str">
        <f>IFERROR(CLEAN(HLOOKUP(D$1,'1.源数据-产品报告-消费降序'!D:D,ROW(),0)),"")</f>
        <v/>
      </c>
      <c r="E49" s="69" t="str">
        <f>IFERROR(CLEAN(HLOOKUP(E$1,'1.源数据-产品报告-消费降序'!E:E,ROW(),0)),"")</f>
        <v/>
      </c>
      <c r="F49" s="69" t="str">
        <f>IFERROR(CLEAN(HLOOKUP(F$1,'1.源数据-产品报告-消费降序'!F:F,ROW(),0)),"")</f>
        <v/>
      </c>
      <c r="G49" s="70">
        <f>IFERROR((HLOOKUP(G$1,'1.源数据-产品报告-消费降序'!G:G,ROW(),0)),"")</f>
        <v>0</v>
      </c>
      <c r="H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" s="69" t="str">
        <f>IFERROR(CLEAN(HLOOKUP(I$1,'1.源数据-产品报告-消费降序'!I:I,ROW(),0)),"")</f>
        <v/>
      </c>
      <c r="L49" s="69" t="str">
        <f>IFERROR(CLEAN(HLOOKUP(L$1,'1.源数据-产品报告-消费降序'!L:L,ROW(),0)),"")</f>
        <v/>
      </c>
      <c r="M49" s="69" t="str">
        <f>IFERROR(CLEAN(HLOOKUP(M$1,'1.源数据-产品报告-消费降序'!M:M,ROW(),0)),"")</f>
        <v/>
      </c>
      <c r="N49" s="69" t="str">
        <f>IFERROR(CLEAN(HLOOKUP(N$1,'1.源数据-产品报告-消费降序'!N:N,ROW(),0)),"")</f>
        <v/>
      </c>
      <c r="O49" s="69" t="str">
        <f>IFERROR(CLEAN(HLOOKUP(O$1,'1.源数据-产品报告-消费降序'!O:O,ROW(),0)),"")</f>
        <v/>
      </c>
      <c r="P49" s="69" t="str">
        <f>IFERROR(CLEAN(HLOOKUP(P$1,'1.源数据-产品报告-消费降序'!P:P,ROW(),0)),"")</f>
        <v/>
      </c>
      <c r="Q49" s="69" t="str">
        <f>IFERROR(CLEAN(HLOOKUP(Q$1,'1.源数据-产品报告-消费降序'!Q:Q,ROW(),0)),"")</f>
        <v/>
      </c>
      <c r="R49" s="69" t="str">
        <f>IFERROR(CLEAN(HLOOKUP(R$1,'1.源数据-产品报告-消费降序'!R:R,ROW(),0)),"")</f>
        <v/>
      </c>
      <c r="S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" s="69" t="str">
        <f>IFERROR(CLEAN(HLOOKUP(T$1,'1.源数据-产品报告-消费降序'!T:T,ROW(),0)),"")</f>
        <v/>
      </c>
      <c r="W49" s="69" t="str">
        <f>IFERROR(CLEAN(HLOOKUP(W$1,'1.源数据-产品报告-消费降序'!W:W,ROW(),0)),"")</f>
        <v/>
      </c>
      <c r="X49" s="69" t="str">
        <f>IFERROR(CLEAN(HLOOKUP(X$1,'1.源数据-产品报告-消费降序'!X:X,ROW(),0)),"")</f>
        <v/>
      </c>
      <c r="Y49" s="69" t="str">
        <f>IFERROR(CLEAN(HLOOKUP(Y$1,'1.源数据-产品报告-消费降序'!Y:Y,ROW(),0)),"")</f>
        <v/>
      </c>
      <c r="Z49" s="69" t="str">
        <f>IFERROR(CLEAN(HLOOKUP(Z$1,'1.源数据-产品报告-消费降序'!Z:Z,ROW(),0)),"")</f>
        <v/>
      </c>
      <c r="AA49" s="69" t="str">
        <f>IFERROR(CLEAN(HLOOKUP(AA$1,'1.源数据-产品报告-消费降序'!AA:AA,ROW(),0)),"")</f>
        <v/>
      </c>
      <c r="AB49" s="69" t="str">
        <f>IFERROR(CLEAN(HLOOKUP(AB$1,'1.源数据-产品报告-消费降序'!AB:AB,ROW(),0)),"")</f>
        <v/>
      </c>
      <c r="AC49" s="69" t="str">
        <f>IFERROR(CLEAN(HLOOKUP(AC$1,'1.源数据-产品报告-消费降序'!AC:AC,ROW(),0)),"")</f>
        <v/>
      </c>
      <c r="AD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" s="69" t="str">
        <f>IFERROR(CLEAN(HLOOKUP(AE$1,'1.源数据-产品报告-消费降序'!AE:AE,ROW(),0)),"")</f>
        <v/>
      </c>
      <c r="AH49" s="69" t="str">
        <f>IFERROR(CLEAN(HLOOKUP(AH$1,'1.源数据-产品报告-消费降序'!AH:AH,ROW(),0)),"")</f>
        <v/>
      </c>
      <c r="AI49" s="69" t="str">
        <f>IFERROR(CLEAN(HLOOKUP(AI$1,'1.源数据-产品报告-消费降序'!AI:AI,ROW(),0)),"")</f>
        <v/>
      </c>
      <c r="AJ49" s="69" t="str">
        <f>IFERROR(CLEAN(HLOOKUP(AJ$1,'1.源数据-产品报告-消费降序'!AJ:AJ,ROW(),0)),"")</f>
        <v/>
      </c>
      <c r="AK49" s="69" t="str">
        <f>IFERROR(CLEAN(HLOOKUP(AK$1,'1.源数据-产品报告-消费降序'!AK:AK,ROW(),0)),"")</f>
        <v/>
      </c>
      <c r="AL49" s="69" t="str">
        <f>IFERROR(CLEAN(HLOOKUP(AL$1,'1.源数据-产品报告-消费降序'!AL:AL,ROW(),0)),"")</f>
        <v/>
      </c>
      <c r="AM49" s="69" t="str">
        <f>IFERROR(CLEAN(HLOOKUP(AM$1,'1.源数据-产品报告-消费降序'!AM:AM,ROW(),0)),"")</f>
        <v/>
      </c>
      <c r="AN49" s="69" t="str">
        <f>IFERROR(CLEAN(HLOOKUP(AN$1,'1.源数据-产品报告-消费降序'!AN:AN,ROW(),0)),"")</f>
        <v/>
      </c>
      <c r="AO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" s="69" t="str">
        <f>IFERROR(CLEAN(HLOOKUP(AP$1,'1.源数据-产品报告-消费降序'!AP:AP,ROW(),0)),"")</f>
        <v/>
      </c>
      <c r="AS49" s="69" t="str">
        <f>IFERROR(CLEAN(HLOOKUP(AS$1,'1.源数据-产品报告-消费降序'!AS:AS,ROW(),0)),"")</f>
        <v/>
      </c>
      <c r="AT49" s="69" t="str">
        <f>IFERROR(CLEAN(HLOOKUP(AT$1,'1.源数据-产品报告-消费降序'!AT:AT,ROW(),0)),"")</f>
        <v/>
      </c>
      <c r="AU49" s="69" t="str">
        <f>IFERROR(CLEAN(HLOOKUP(AU$1,'1.源数据-产品报告-消费降序'!AU:AU,ROW(),0)),"")</f>
        <v/>
      </c>
      <c r="AV49" s="69" t="str">
        <f>IFERROR(CLEAN(HLOOKUP(AV$1,'1.源数据-产品报告-消费降序'!AV:AV,ROW(),0)),"")</f>
        <v/>
      </c>
      <c r="AW49" s="69" t="str">
        <f>IFERROR(CLEAN(HLOOKUP(AW$1,'1.源数据-产品报告-消费降序'!AW:AW,ROW(),0)),"")</f>
        <v/>
      </c>
      <c r="AX49" s="69" t="str">
        <f>IFERROR(CLEAN(HLOOKUP(AX$1,'1.源数据-产品报告-消费降序'!AX:AX,ROW(),0)),"")</f>
        <v/>
      </c>
      <c r="AY49" s="69" t="str">
        <f>IFERROR(CLEAN(HLOOKUP(AY$1,'1.源数据-产品报告-消费降序'!AY:AY,ROW(),0)),"")</f>
        <v/>
      </c>
      <c r="AZ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" s="69" t="str">
        <f>IFERROR(CLEAN(HLOOKUP(BA$1,'1.源数据-产品报告-消费降序'!BA:BA,ROW(),0)),"")</f>
        <v/>
      </c>
      <c r="BD49" s="69" t="str">
        <f>IFERROR(CLEAN(HLOOKUP(BD$1,'1.源数据-产品报告-消费降序'!BD:BD,ROW(),0)),"")</f>
        <v/>
      </c>
      <c r="BE49" s="69" t="str">
        <f>IFERROR(CLEAN(HLOOKUP(BE$1,'1.源数据-产品报告-消费降序'!BE:BE,ROW(),0)),"")</f>
        <v/>
      </c>
      <c r="BF49" s="69" t="str">
        <f>IFERROR(CLEAN(HLOOKUP(BF$1,'1.源数据-产品报告-消费降序'!BF:BF,ROW(),0)),"")</f>
        <v/>
      </c>
      <c r="BG49" s="69" t="str">
        <f>IFERROR(CLEAN(HLOOKUP(BG$1,'1.源数据-产品报告-消费降序'!BG:BG,ROW(),0)),"")</f>
        <v/>
      </c>
      <c r="BH49" s="69" t="str">
        <f>IFERROR(CLEAN(HLOOKUP(BH$1,'1.源数据-产品报告-消费降序'!BH:BH,ROW(),0)),"")</f>
        <v/>
      </c>
      <c r="BI49" s="69" t="str">
        <f>IFERROR(CLEAN(HLOOKUP(BI$1,'1.源数据-产品报告-消费降序'!BI:BI,ROW(),0)),"")</f>
        <v/>
      </c>
      <c r="BJ49" s="69" t="str">
        <f>IFERROR(CLEAN(HLOOKUP(BJ$1,'1.源数据-产品报告-消费降序'!BJ:BJ,ROW(),0)),"")</f>
        <v/>
      </c>
      <c r="BK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" s="69" t="str">
        <f>IFERROR(CLEAN(HLOOKUP(BL$1,'1.源数据-产品报告-消费降序'!BL:BL,ROW(),0)),"")</f>
        <v/>
      </c>
      <c r="BO49" s="69" t="str">
        <f>IFERROR(CLEAN(HLOOKUP(BO$1,'1.源数据-产品报告-消费降序'!BO:BO,ROW(),0)),"")</f>
        <v/>
      </c>
      <c r="BP49" s="69" t="str">
        <f>IFERROR(CLEAN(HLOOKUP(BP$1,'1.源数据-产品报告-消费降序'!BP:BP,ROW(),0)),"")</f>
        <v/>
      </c>
      <c r="BQ49" s="69" t="str">
        <f>IFERROR(CLEAN(HLOOKUP(BQ$1,'1.源数据-产品报告-消费降序'!BQ:BQ,ROW(),0)),"")</f>
        <v/>
      </c>
      <c r="BR49" s="69" t="str">
        <f>IFERROR(CLEAN(HLOOKUP(BR$1,'1.源数据-产品报告-消费降序'!BR:BR,ROW(),0)),"")</f>
        <v/>
      </c>
      <c r="BS49" s="69" t="str">
        <f>IFERROR(CLEAN(HLOOKUP(BS$1,'1.源数据-产品报告-消费降序'!BS:BS,ROW(),0)),"")</f>
        <v/>
      </c>
      <c r="BT49" s="69" t="str">
        <f>IFERROR(CLEAN(HLOOKUP(BT$1,'1.源数据-产品报告-消费降序'!BT:BT,ROW(),0)),"")</f>
        <v/>
      </c>
      <c r="BU49" s="69" t="str">
        <f>IFERROR(CLEAN(HLOOKUP(BU$1,'1.源数据-产品报告-消费降序'!BU:BU,ROW(),0)),"")</f>
        <v/>
      </c>
      <c r="BV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" s="69" t="str">
        <f>IFERROR(CLEAN(HLOOKUP(BW$1,'1.源数据-产品报告-消费降序'!BW:BW,ROW(),0)),"")</f>
        <v/>
      </c>
    </row>
    <row r="50" spans="1:75">
      <c r="A50" s="69" t="str">
        <f>IFERROR(CLEAN(HLOOKUP(A$1,'1.源数据-产品报告-消费降序'!A:A,ROW(),0)),"")</f>
        <v/>
      </c>
      <c r="B50" s="69" t="str">
        <f>IFERROR(CLEAN(HLOOKUP(B$1,'1.源数据-产品报告-消费降序'!B:B,ROW(),0)),"")</f>
        <v/>
      </c>
      <c r="C50" s="69" t="str">
        <f>IFERROR(CLEAN(HLOOKUP(C$1,'1.源数据-产品报告-消费降序'!C:C,ROW(),0)),"")</f>
        <v/>
      </c>
      <c r="D50" s="69" t="str">
        <f>IFERROR(CLEAN(HLOOKUP(D$1,'1.源数据-产品报告-消费降序'!D:D,ROW(),0)),"")</f>
        <v/>
      </c>
      <c r="E50" s="69" t="str">
        <f>IFERROR(CLEAN(HLOOKUP(E$1,'1.源数据-产品报告-消费降序'!E:E,ROW(),0)),"")</f>
        <v/>
      </c>
      <c r="F50" s="69" t="str">
        <f>IFERROR(CLEAN(HLOOKUP(F$1,'1.源数据-产品报告-消费降序'!F:F,ROW(),0)),"")</f>
        <v/>
      </c>
      <c r="G50" s="70">
        <f>IFERROR((HLOOKUP(G$1,'1.源数据-产品报告-消费降序'!G:G,ROW(),0)),"")</f>
        <v>0</v>
      </c>
      <c r="H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" s="69" t="str">
        <f>IFERROR(CLEAN(HLOOKUP(I$1,'1.源数据-产品报告-消费降序'!I:I,ROW(),0)),"")</f>
        <v/>
      </c>
      <c r="L50" s="69" t="str">
        <f>IFERROR(CLEAN(HLOOKUP(L$1,'1.源数据-产品报告-消费降序'!L:L,ROW(),0)),"")</f>
        <v/>
      </c>
      <c r="M50" s="69" t="str">
        <f>IFERROR(CLEAN(HLOOKUP(M$1,'1.源数据-产品报告-消费降序'!M:M,ROW(),0)),"")</f>
        <v/>
      </c>
      <c r="N50" s="69" t="str">
        <f>IFERROR(CLEAN(HLOOKUP(N$1,'1.源数据-产品报告-消费降序'!N:N,ROW(),0)),"")</f>
        <v/>
      </c>
      <c r="O50" s="69" t="str">
        <f>IFERROR(CLEAN(HLOOKUP(O$1,'1.源数据-产品报告-消费降序'!O:O,ROW(),0)),"")</f>
        <v/>
      </c>
      <c r="P50" s="69" t="str">
        <f>IFERROR(CLEAN(HLOOKUP(P$1,'1.源数据-产品报告-消费降序'!P:P,ROW(),0)),"")</f>
        <v/>
      </c>
      <c r="Q50" s="69" t="str">
        <f>IFERROR(CLEAN(HLOOKUP(Q$1,'1.源数据-产品报告-消费降序'!Q:Q,ROW(),0)),"")</f>
        <v/>
      </c>
      <c r="R50" s="69" t="str">
        <f>IFERROR(CLEAN(HLOOKUP(R$1,'1.源数据-产品报告-消费降序'!R:R,ROW(),0)),"")</f>
        <v/>
      </c>
      <c r="S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" s="69" t="str">
        <f>IFERROR(CLEAN(HLOOKUP(T$1,'1.源数据-产品报告-消费降序'!T:T,ROW(),0)),"")</f>
        <v/>
      </c>
      <c r="W50" s="69" t="str">
        <f>IFERROR(CLEAN(HLOOKUP(W$1,'1.源数据-产品报告-消费降序'!W:W,ROW(),0)),"")</f>
        <v/>
      </c>
      <c r="X50" s="69" t="str">
        <f>IFERROR(CLEAN(HLOOKUP(X$1,'1.源数据-产品报告-消费降序'!X:X,ROW(),0)),"")</f>
        <v/>
      </c>
      <c r="Y50" s="69" t="str">
        <f>IFERROR(CLEAN(HLOOKUP(Y$1,'1.源数据-产品报告-消费降序'!Y:Y,ROW(),0)),"")</f>
        <v/>
      </c>
      <c r="Z50" s="69" t="str">
        <f>IFERROR(CLEAN(HLOOKUP(Z$1,'1.源数据-产品报告-消费降序'!Z:Z,ROW(),0)),"")</f>
        <v/>
      </c>
      <c r="AA50" s="69" t="str">
        <f>IFERROR(CLEAN(HLOOKUP(AA$1,'1.源数据-产品报告-消费降序'!AA:AA,ROW(),0)),"")</f>
        <v/>
      </c>
      <c r="AB50" s="69" t="str">
        <f>IFERROR(CLEAN(HLOOKUP(AB$1,'1.源数据-产品报告-消费降序'!AB:AB,ROW(),0)),"")</f>
        <v/>
      </c>
      <c r="AC50" s="69" t="str">
        <f>IFERROR(CLEAN(HLOOKUP(AC$1,'1.源数据-产品报告-消费降序'!AC:AC,ROW(),0)),"")</f>
        <v/>
      </c>
      <c r="AD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" s="69" t="str">
        <f>IFERROR(CLEAN(HLOOKUP(AE$1,'1.源数据-产品报告-消费降序'!AE:AE,ROW(),0)),"")</f>
        <v/>
      </c>
      <c r="AH50" s="69" t="str">
        <f>IFERROR(CLEAN(HLOOKUP(AH$1,'1.源数据-产品报告-消费降序'!AH:AH,ROW(),0)),"")</f>
        <v/>
      </c>
      <c r="AI50" s="69" t="str">
        <f>IFERROR(CLEAN(HLOOKUP(AI$1,'1.源数据-产品报告-消费降序'!AI:AI,ROW(),0)),"")</f>
        <v/>
      </c>
      <c r="AJ50" s="69" t="str">
        <f>IFERROR(CLEAN(HLOOKUP(AJ$1,'1.源数据-产品报告-消费降序'!AJ:AJ,ROW(),0)),"")</f>
        <v/>
      </c>
      <c r="AK50" s="69" t="str">
        <f>IFERROR(CLEAN(HLOOKUP(AK$1,'1.源数据-产品报告-消费降序'!AK:AK,ROW(),0)),"")</f>
        <v/>
      </c>
      <c r="AL50" s="69" t="str">
        <f>IFERROR(CLEAN(HLOOKUP(AL$1,'1.源数据-产品报告-消费降序'!AL:AL,ROW(),0)),"")</f>
        <v/>
      </c>
      <c r="AM50" s="69" t="str">
        <f>IFERROR(CLEAN(HLOOKUP(AM$1,'1.源数据-产品报告-消费降序'!AM:AM,ROW(),0)),"")</f>
        <v/>
      </c>
      <c r="AN50" s="69" t="str">
        <f>IFERROR(CLEAN(HLOOKUP(AN$1,'1.源数据-产品报告-消费降序'!AN:AN,ROW(),0)),"")</f>
        <v/>
      </c>
      <c r="AO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" s="69" t="str">
        <f>IFERROR(CLEAN(HLOOKUP(AP$1,'1.源数据-产品报告-消费降序'!AP:AP,ROW(),0)),"")</f>
        <v/>
      </c>
      <c r="AS50" s="69" t="str">
        <f>IFERROR(CLEAN(HLOOKUP(AS$1,'1.源数据-产品报告-消费降序'!AS:AS,ROW(),0)),"")</f>
        <v/>
      </c>
      <c r="AT50" s="69" t="str">
        <f>IFERROR(CLEAN(HLOOKUP(AT$1,'1.源数据-产品报告-消费降序'!AT:AT,ROW(),0)),"")</f>
        <v/>
      </c>
      <c r="AU50" s="69" t="str">
        <f>IFERROR(CLEAN(HLOOKUP(AU$1,'1.源数据-产品报告-消费降序'!AU:AU,ROW(),0)),"")</f>
        <v/>
      </c>
      <c r="AV50" s="69" t="str">
        <f>IFERROR(CLEAN(HLOOKUP(AV$1,'1.源数据-产品报告-消费降序'!AV:AV,ROW(),0)),"")</f>
        <v/>
      </c>
      <c r="AW50" s="69" t="str">
        <f>IFERROR(CLEAN(HLOOKUP(AW$1,'1.源数据-产品报告-消费降序'!AW:AW,ROW(),0)),"")</f>
        <v/>
      </c>
      <c r="AX50" s="69" t="str">
        <f>IFERROR(CLEAN(HLOOKUP(AX$1,'1.源数据-产品报告-消费降序'!AX:AX,ROW(),0)),"")</f>
        <v/>
      </c>
      <c r="AY50" s="69" t="str">
        <f>IFERROR(CLEAN(HLOOKUP(AY$1,'1.源数据-产品报告-消费降序'!AY:AY,ROW(),0)),"")</f>
        <v/>
      </c>
      <c r="AZ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" s="69" t="str">
        <f>IFERROR(CLEAN(HLOOKUP(BA$1,'1.源数据-产品报告-消费降序'!BA:BA,ROW(),0)),"")</f>
        <v/>
      </c>
      <c r="BD50" s="69" t="str">
        <f>IFERROR(CLEAN(HLOOKUP(BD$1,'1.源数据-产品报告-消费降序'!BD:BD,ROW(),0)),"")</f>
        <v/>
      </c>
      <c r="BE50" s="69" t="str">
        <f>IFERROR(CLEAN(HLOOKUP(BE$1,'1.源数据-产品报告-消费降序'!BE:BE,ROW(),0)),"")</f>
        <v/>
      </c>
      <c r="BF50" s="69" t="str">
        <f>IFERROR(CLEAN(HLOOKUP(BF$1,'1.源数据-产品报告-消费降序'!BF:BF,ROW(),0)),"")</f>
        <v/>
      </c>
      <c r="BG50" s="69" t="str">
        <f>IFERROR(CLEAN(HLOOKUP(BG$1,'1.源数据-产品报告-消费降序'!BG:BG,ROW(),0)),"")</f>
        <v/>
      </c>
      <c r="BH50" s="69" t="str">
        <f>IFERROR(CLEAN(HLOOKUP(BH$1,'1.源数据-产品报告-消费降序'!BH:BH,ROW(),0)),"")</f>
        <v/>
      </c>
      <c r="BI50" s="69" t="str">
        <f>IFERROR(CLEAN(HLOOKUP(BI$1,'1.源数据-产品报告-消费降序'!BI:BI,ROW(),0)),"")</f>
        <v/>
      </c>
      <c r="BJ50" s="69" t="str">
        <f>IFERROR(CLEAN(HLOOKUP(BJ$1,'1.源数据-产品报告-消费降序'!BJ:BJ,ROW(),0)),"")</f>
        <v/>
      </c>
      <c r="BK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" s="69" t="str">
        <f>IFERROR(CLEAN(HLOOKUP(BL$1,'1.源数据-产品报告-消费降序'!BL:BL,ROW(),0)),"")</f>
        <v/>
      </c>
      <c r="BO50" s="69" t="str">
        <f>IFERROR(CLEAN(HLOOKUP(BO$1,'1.源数据-产品报告-消费降序'!BO:BO,ROW(),0)),"")</f>
        <v/>
      </c>
      <c r="BP50" s="69" t="str">
        <f>IFERROR(CLEAN(HLOOKUP(BP$1,'1.源数据-产品报告-消费降序'!BP:BP,ROW(),0)),"")</f>
        <v/>
      </c>
      <c r="BQ50" s="69" t="str">
        <f>IFERROR(CLEAN(HLOOKUP(BQ$1,'1.源数据-产品报告-消费降序'!BQ:BQ,ROW(),0)),"")</f>
        <v/>
      </c>
      <c r="BR50" s="69" t="str">
        <f>IFERROR(CLEAN(HLOOKUP(BR$1,'1.源数据-产品报告-消费降序'!BR:BR,ROW(),0)),"")</f>
        <v/>
      </c>
      <c r="BS50" s="69" t="str">
        <f>IFERROR(CLEAN(HLOOKUP(BS$1,'1.源数据-产品报告-消费降序'!BS:BS,ROW(),0)),"")</f>
        <v/>
      </c>
      <c r="BT50" s="69" t="str">
        <f>IFERROR(CLEAN(HLOOKUP(BT$1,'1.源数据-产品报告-消费降序'!BT:BT,ROW(),0)),"")</f>
        <v/>
      </c>
      <c r="BU50" s="69" t="str">
        <f>IFERROR(CLEAN(HLOOKUP(BU$1,'1.源数据-产品报告-消费降序'!BU:BU,ROW(),0)),"")</f>
        <v/>
      </c>
      <c r="BV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" s="69" t="str">
        <f>IFERROR(CLEAN(HLOOKUP(BW$1,'1.源数据-产品报告-消费降序'!BW:BW,ROW(),0)),"")</f>
        <v/>
      </c>
    </row>
    <row r="51" spans="1:75">
      <c r="A51" s="69" t="str">
        <f>IFERROR(CLEAN(HLOOKUP(A$1,'1.源数据-产品报告-消费降序'!A:A,ROW(),0)),"")</f>
        <v/>
      </c>
      <c r="B51" s="69" t="str">
        <f>IFERROR(CLEAN(HLOOKUP(B$1,'1.源数据-产品报告-消费降序'!B:B,ROW(),0)),"")</f>
        <v/>
      </c>
      <c r="C51" s="69" t="str">
        <f>IFERROR(CLEAN(HLOOKUP(C$1,'1.源数据-产品报告-消费降序'!C:C,ROW(),0)),"")</f>
        <v/>
      </c>
      <c r="D51" s="69" t="str">
        <f>IFERROR(CLEAN(HLOOKUP(D$1,'1.源数据-产品报告-消费降序'!D:D,ROW(),0)),"")</f>
        <v/>
      </c>
      <c r="E51" s="69" t="str">
        <f>IFERROR(CLEAN(HLOOKUP(E$1,'1.源数据-产品报告-消费降序'!E:E,ROW(),0)),"")</f>
        <v/>
      </c>
      <c r="F51" s="69" t="str">
        <f>IFERROR(CLEAN(HLOOKUP(F$1,'1.源数据-产品报告-消费降序'!F:F,ROW(),0)),"")</f>
        <v/>
      </c>
      <c r="G51" s="70">
        <f>IFERROR((HLOOKUP(G$1,'1.源数据-产品报告-消费降序'!G:G,ROW(),0)),"")</f>
        <v>0</v>
      </c>
      <c r="H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" s="69" t="str">
        <f>IFERROR(CLEAN(HLOOKUP(I$1,'1.源数据-产品报告-消费降序'!I:I,ROW(),0)),"")</f>
        <v/>
      </c>
      <c r="L51" s="69" t="str">
        <f>IFERROR(CLEAN(HLOOKUP(L$1,'1.源数据-产品报告-消费降序'!L:L,ROW(),0)),"")</f>
        <v/>
      </c>
      <c r="M51" s="69" t="str">
        <f>IFERROR(CLEAN(HLOOKUP(M$1,'1.源数据-产品报告-消费降序'!M:M,ROW(),0)),"")</f>
        <v/>
      </c>
      <c r="N51" s="69" t="str">
        <f>IFERROR(CLEAN(HLOOKUP(N$1,'1.源数据-产品报告-消费降序'!N:N,ROW(),0)),"")</f>
        <v/>
      </c>
      <c r="O51" s="69" t="str">
        <f>IFERROR(CLEAN(HLOOKUP(O$1,'1.源数据-产品报告-消费降序'!O:O,ROW(),0)),"")</f>
        <v/>
      </c>
      <c r="P51" s="69" t="str">
        <f>IFERROR(CLEAN(HLOOKUP(P$1,'1.源数据-产品报告-消费降序'!P:P,ROW(),0)),"")</f>
        <v/>
      </c>
      <c r="Q51" s="69" t="str">
        <f>IFERROR(CLEAN(HLOOKUP(Q$1,'1.源数据-产品报告-消费降序'!Q:Q,ROW(),0)),"")</f>
        <v/>
      </c>
      <c r="R51" s="69" t="str">
        <f>IFERROR(CLEAN(HLOOKUP(R$1,'1.源数据-产品报告-消费降序'!R:R,ROW(),0)),"")</f>
        <v/>
      </c>
      <c r="S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" s="69" t="str">
        <f>IFERROR(CLEAN(HLOOKUP(T$1,'1.源数据-产品报告-消费降序'!T:T,ROW(),0)),"")</f>
        <v/>
      </c>
      <c r="W51" s="69" t="str">
        <f>IFERROR(CLEAN(HLOOKUP(W$1,'1.源数据-产品报告-消费降序'!W:W,ROW(),0)),"")</f>
        <v/>
      </c>
      <c r="X51" s="69" t="str">
        <f>IFERROR(CLEAN(HLOOKUP(X$1,'1.源数据-产品报告-消费降序'!X:X,ROW(),0)),"")</f>
        <v/>
      </c>
      <c r="Y51" s="69" t="str">
        <f>IFERROR(CLEAN(HLOOKUP(Y$1,'1.源数据-产品报告-消费降序'!Y:Y,ROW(),0)),"")</f>
        <v/>
      </c>
      <c r="Z51" s="69" t="str">
        <f>IFERROR(CLEAN(HLOOKUP(Z$1,'1.源数据-产品报告-消费降序'!Z:Z,ROW(),0)),"")</f>
        <v/>
      </c>
      <c r="AA51" s="69" t="str">
        <f>IFERROR(CLEAN(HLOOKUP(AA$1,'1.源数据-产品报告-消费降序'!AA:AA,ROW(),0)),"")</f>
        <v/>
      </c>
      <c r="AB51" s="69" t="str">
        <f>IFERROR(CLEAN(HLOOKUP(AB$1,'1.源数据-产品报告-消费降序'!AB:AB,ROW(),0)),"")</f>
        <v/>
      </c>
      <c r="AC51" s="69" t="str">
        <f>IFERROR(CLEAN(HLOOKUP(AC$1,'1.源数据-产品报告-消费降序'!AC:AC,ROW(),0)),"")</f>
        <v/>
      </c>
      <c r="AD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" s="69" t="str">
        <f>IFERROR(CLEAN(HLOOKUP(AE$1,'1.源数据-产品报告-消费降序'!AE:AE,ROW(),0)),"")</f>
        <v/>
      </c>
      <c r="AH51" s="69" t="str">
        <f>IFERROR(CLEAN(HLOOKUP(AH$1,'1.源数据-产品报告-消费降序'!AH:AH,ROW(),0)),"")</f>
        <v/>
      </c>
      <c r="AI51" s="69" t="str">
        <f>IFERROR(CLEAN(HLOOKUP(AI$1,'1.源数据-产品报告-消费降序'!AI:AI,ROW(),0)),"")</f>
        <v/>
      </c>
      <c r="AJ51" s="69" t="str">
        <f>IFERROR(CLEAN(HLOOKUP(AJ$1,'1.源数据-产品报告-消费降序'!AJ:AJ,ROW(),0)),"")</f>
        <v/>
      </c>
      <c r="AK51" s="69" t="str">
        <f>IFERROR(CLEAN(HLOOKUP(AK$1,'1.源数据-产品报告-消费降序'!AK:AK,ROW(),0)),"")</f>
        <v/>
      </c>
      <c r="AL51" s="69" t="str">
        <f>IFERROR(CLEAN(HLOOKUP(AL$1,'1.源数据-产品报告-消费降序'!AL:AL,ROW(),0)),"")</f>
        <v/>
      </c>
      <c r="AM51" s="69" t="str">
        <f>IFERROR(CLEAN(HLOOKUP(AM$1,'1.源数据-产品报告-消费降序'!AM:AM,ROW(),0)),"")</f>
        <v/>
      </c>
      <c r="AN51" s="69" t="str">
        <f>IFERROR(CLEAN(HLOOKUP(AN$1,'1.源数据-产品报告-消费降序'!AN:AN,ROW(),0)),"")</f>
        <v/>
      </c>
      <c r="AO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" s="69" t="str">
        <f>IFERROR(CLEAN(HLOOKUP(AP$1,'1.源数据-产品报告-消费降序'!AP:AP,ROW(),0)),"")</f>
        <v/>
      </c>
      <c r="AS51" s="69" t="str">
        <f>IFERROR(CLEAN(HLOOKUP(AS$1,'1.源数据-产品报告-消费降序'!AS:AS,ROW(),0)),"")</f>
        <v/>
      </c>
      <c r="AT51" s="69" t="str">
        <f>IFERROR(CLEAN(HLOOKUP(AT$1,'1.源数据-产品报告-消费降序'!AT:AT,ROW(),0)),"")</f>
        <v/>
      </c>
      <c r="AU51" s="69" t="str">
        <f>IFERROR(CLEAN(HLOOKUP(AU$1,'1.源数据-产品报告-消费降序'!AU:AU,ROW(),0)),"")</f>
        <v/>
      </c>
      <c r="AV51" s="69" t="str">
        <f>IFERROR(CLEAN(HLOOKUP(AV$1,'1.源数据-产品报告-消费降序'!AV:AV,ROW(),0)),"")</f>
        <v/>
      </c>
      <c r="AW51" s="69" t="str">
        <f>IFERROR(CLEAN(HLOOKUP(AW$1,'1.源数据-产品报告-消费降序'!AW:AW,ROW(),0)),"")</f>
        <v/>
      </c>
      <c r="AX51" s="69" t="str">
        <f>IFERROR(CLEAN(HLOOKUP(AX$1,'1.源数据-产品报告-消费降序'!AX:AX,ROW(),0)),"")</f>
        <v/>
      </c>
      <c r="AY51" s="69" t="str">
        <f>IFERROR(CLEAN(HLOOKUP(AY$1,'1.源数据-产品报告-消费降序'!AY:AY,ROW(),0)),"")</f>
        <v/>
      </c>
      <c r="AZ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" s="69" t="str">
        <f>IFERROR(CLEAN(HLOOKUP(BA$1,'1.源数据-产品报告-消费降序'!BA:BA,ROW(),0)),"")</f>
        <v/>
      </c>
      <c r="BD51" s="69" t="str">
        <f>IFERROR(CLEAN(HLOOKUP(BD$1,'1.源数据-产品报告-消费降序'!BD:BD,ROW(),0)),"")</f>
        <v/>
      </c>
      <c r="BE51" s="69" t="str">
        <f>IFERROR(CLEAN(HLOOKUP(BE$1,'1.源数据-产品报告-消费降序'!BE:BE,ROW(),0)),"")</f>
        <v/>
      </c>
      <c r="BF51" s="69" t="str">
        <f>IFERROR(CLEAN(HLOOKUP(BF$1,'1.源数据-产品报告-消费降序'!BF:BF,ROW(),0)),"")</f>
        <v/>
      </c>
      <c r="BG51" s="69" t="str">
        <f>IFERROR(CLEAN(HLOOKUP(BG$1,'1.源数据-产品报告-消费降序'!BG:BG,ROW(),0)),"")</f>
        <v/>
      </c>
      <c r="BH51" s="69" t="str">
        <f>IFERROR(CLEAN(HLOOKUP(BH$1,'1.源数据-产品报告-消费降序'!BH:BH,ROW(),0)),"")</f>
        <v/>
      </c>
      <c r="BI51" s="69" t="str">
        <f>IFERROR(CLEAN(HLOOKUP(BI$1,'1.源数据-产品报告-消费降序'!BI:BI,ROW(),0)),"")</f>
        <v/>
      </c>
      <c r="BJ51" s="69" t="str">
        <f>IFERROR(CLEAN(HLOOKUP(BJ$1,'1.源数据-产品报告-消费降序'!BJ:BJ,ROW(),0)),"")</f>
        <v/>
      </c>
      <c r="BK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" s="69" t="str">
        <f>IFERROR(CLEAN(HLOOKUP(BL$1,'1.源数据-产品报告-消费降序'!BL:BL,ROW(),0)),"")</f>
        <v/>
      </c>
      <c r="BO51" s="69" t="str">
        <f>IFERROR(CLEAN(HLOOKUP(BO$1,'1.源数据-产品报告-消费降序'!BO:BO,ROW(),0)),"")</f>
        <v/>
      </c>
      <c r="BP51" s="69" t="str">
        <f>IFERROR(CLEAN(HLOOKUP(BP$1,'1.源数据-产品报告-消费降序'!BP:BP,ROW(),0)),"")</f>
        <v/>
      </c>
      <c r="BQ51" s="69" t="str">
        <f>IFERROR(CLEAN(HLOOKUP(BQ$1,'1.源数据-产品报告-消费降序'!BQ:BQ,ROW(),0)),"")</f>
        <v/>
      </c>
      <c r="BR51" s="69" t="str">
        <f>IFERROR(CLEAN(HLOOKUP(BR$1,'1.源数据-产品报告-消费降序'!BR:BR,ROW(),0)),"")</f>
        <v/>
      </c>
      <c r="BS51" s="69" t="str">
        <f>IFERROR(CLEAN(HLOOKUP(BS$1,'1.源数据-产品报告-消费降序'!BS:BS,ROW(),0)),"")</f>
        <v/>
      </c>
      <c r="BT51" s="69" t="str">
        <f>IFERROR(CLEAN(HLOOKUP(BT$1,'1.源数据-产品报告-消费降序'!BT:BT,ROW(),0)),"")</f>
        <v/>
      </c>
      <c r="BU51" s="69" t="str">
        <f>IFERROR(CLEAN(HLOOKUP(BU$1,'1.源数据-产品报告-消费降序'!BU:BU,ROW(),0)),"")</f>
        <v/>
      </c>
      <c r="BV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" s="69" t="str">
        <f>IFERROR(CLEAN(HLOOKUP(BW$1,'1.源数据-产品报告-消费降序'!BW:BW,ROW(),0)),"")</f>
        <v/>
      </c>
    </row>
    <row r="52" spans="1:75">
      <c r="A52" s="69" t="str">
        <f>IFERROR(CLEAN(HLOOKUP(A$1,'1.源数据-产品报告-消费降序'!A:A,ROW(),0)),"")</f>
        <v/>
      </c>
      <c r="B52" s="69" t="str">
        <f>IFERROR(CLEAN(HLOOKUP(B$1,'1.源数据-产品报告-消费降序'!B:B,ROW(),0)),"")</f>
        <v/>
      </c>
      <c r="C52" s="69" t="str">
        <f>IFERROR(CLEAN(HLOOKUP(C$1,'1.源数据-产品报告-消费降序'!C:C,ROW(),0)),"")</f>
        <v/>
      </c>
      <c r="D52" s="69" t="str">
        <f>IFERROR(CLEAN(HLOOKUP(D$1,'1.源数据-产品报告-消费降序'!D:D,ROW(),0)),"")</f>
        <v/>
      </c>
      <c r="E52" s="69" t="str">
        <f>IFERROR(CLEAN(HLOOKUP(E$1,'1.源数据-产品报告-消费降序'!E:E,ROW(),0)),"")</f>
        <v/>
      </c>
      <c r="F52" s="69" t="str">
        <f>IFERROR(CLEAN(HLOOKUP(F$1,'1.源数据-产品报告-消费降序'!F:F,ROW(),0)),"")</f>
        <v/>
      </c>
      <c r="G52" s="70">
        <f>IFERROR((HLOOKUP(G$1,'1.源数据-产品报告-消费降序'!G:G,ROW(),0)),"")</f>
        <v>0</v>
      </c>
      <c r="H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" s="69" t="str">
        <f>IFERROR(CLEAN(HLOOKUP(I$1,'1.源数据-产品报告-消费降序'!I:I,ROW(),0)),"")</f>
        <v/>
      </c>
      <c r="L52" s="69" t="str">
        <f>IFERROR(CLEAN(HLOOKUP(L$1,'1.源数据-产品报告-消费降序'!L:L,ROW(),0)),"")</f>
        <v/>
      </c>
      <c r="M52" s="69" t="str">
        <f>IFERROR(CLEAN(HLOOKUP(M$1,'1.源数据-产品报告-消费降序'!M:M,ROW(),0)),"")</f>
        <v/>
      </c>
      <c r="N52" s="69" t="str">
        <f>IFERROR(CLEAN(HLOOKUP(N$1,'1.源数据-产品报告-消费降序'!N:N,ROW(),0)),"")</f>
        <v/>
      </c>
      <c r="O52" s="69" t="str">
        <f>IFERROR(CLEAN(HLOOKUP(O$1,'1.源数据-产品报告-消费降序'!O:O,ROW(),0)),"")</f>
        <v/>
      </c>
      <c r="P52" s="69" t="str">
        <f>IFERROR(CLEAN(HLOOKUP(P$1,'1.源数据-产品报告-消费降序'!P:P,ROW(),0)),"")</f>
        <v/>
      </c>
      <c r="Q52" s="69" t="str">
        <f>IFERROR(CLEAN(HLOOKUP(Q$1,'1.源数据-产品报告-消费降序'!Q:Q,ROW(),0)),"")</f>
        <v/>
      </c>
      <c r="R52" s="69" t="str">
        <f>IFERROR(CLEAN(HLOOKUP(R$1,'1.源数据-产品报告-消费降序'!R:R,ROW(),0)),"")</f>
        <v/>
      </c>
      <c r="S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" s="69" t="str">
        <f>IFERROR(CLEAN(HLOOKUP(T$1,'1.源数据-产品报告-消费降序'!T:T,ROW(),0)),"")</f>
        <v/>
      </c>
      <c r="W52" s="69" t="str">
        <f>IFERROR(CLEAN(HLOOKUP(W$1,'1.源数据-产品报告-消费降序'!W:W,ROW(),0)),"")</f>
        <v/>
      </c>
      <c r="X52" s="69" t="str">
        <f>IFERROR(CLEAN(HLOOKUP(X$1,'1.源数据-产品报告-消费降序'!X:X,ROW(),0)),"")</f>
        <v/>
      </c>
      <c r="Y52" s="69" t="str">
        <f>IFERROR(CLEAN(HLOOKUP(Y$1,'1.源数据-产品报告-消费降序'!Y:Y,ROW(),0)),"")</f>
        <v/>
      </c>
      <c r="Z52" s="69" t="str">
        <f>IFERROR(CLEAN(HLOOKUP(Z$1,'1.源数据-产品报告-消费降序'!Z:Z,ROW(),0)),"")</f>
        <v/>
      </c>
      <c r="AA52" s="69" t="str">
        <f>IFERROR(CLEAN(HLOOKUP(AA$1,'1.源数据-产品报告-消费降序'!AA:AA,ROW(),0)),"")</f>
        <v/>
      </c>
      <c r="AB52" s="69" t="str">
        <f>IFERROR(CLEAN(HLOOKUP(AB$1,'1.源数据-产品报告-消费降序'!AB:AB,ROW(),0)),"")</f>
        <v/>
      </c>
      <c r="AC52" s="69" t="str">
        <f>IFERROR(CLEAN(HLOOKUP(AC$1,'1.源数据-产品报告-消费降序'!AC:AC,ROW(),0)),"")</f>
        <v/>
      </c>
      <c r="AD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" s="69" t="str">
        <f>IFERROR(CLEAN(HLOOKUP(AE$1,'1.源数据-产品报告-消费降序'!AE:AE,ROW(),0)),"")</f>
        <v/>
      </c>
      <c r="AH52" s="69" t="str">
        <f>IFERROR(CLEAN(HLOOKUP(AH$1,'1.源数据-产品报告-消费降序'!AH:AH,ROW(),0)),"")</f>
        <v/>
      </c>
      <c r="AI52" s="69" t="str">
        <f>IFERROR(CLEAN(HLOOKUP(AI$1,'1.源数据-产品报告-消费降序'!AI:AI,ROW(),0)),"")</f>
        <v/>
      </c>
      <c r="AJ52" s="69" t="str">
        <f>IFERROR(CLEAN(HLOOKUP(AJ$1,'1.源数据-产品报告-消费降序'!AJ:AJ,ROW(),0)),"")</f>
        <v/>
      </c>
      <c r="AK52" s="69" t="str">
        <f>IFERROR(CLEAN(HLOOKUP(AK$1,'1.源数据-产品报告-消费降序'!AK:AK,ROW(),0)),"")</f>
        <v/>
      </c>
      <c r="AL52" s="69" t="str">
        <f>IFERROR(CLEAN(HLOOKUP(AL$1,'1.源数据-产品报告-消费降序'!AL:AL,ROW(),0)),"")</f>
        <v/>
      </c>
      <c r="AM52" s="69" t="str">
        <f>IFERROR(CLEAN(HLOOKUP(AM$1,'1.源数据-产品报告-消费降序'!AM:AM,ROW(),0)),"")</f>
        <v/>
      </c>
      <c r="AN52" s="69" t="str">
        <f>IFERROR(CLEAN(HLOOKUP(AN$1,'1.源数据-产品报告-消费降序'!AN:AN,ROW(),0)),"")</f>
        <v/>
      </c>
      <c r="AO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" s="69" t="str">
        <f>IFERROR(CLEAN(HLOOKUP(AP$1,'1.源数据-产品报告-消费降序'!AP:AP,ROW(),0)),"")</f>
        <v/>
      </c>
      <c r="AS52" s="69" t="str">
        <f>IFERROR(CLEAN(HLOOKUP(AS$1,'1.源数据-产品报告-消费降序'!AS:AS,ROW(),0)),"")</f>
        <v/>
      </c>
      <c r="AT52" s="69" t="str">
        <f>IFERROR(CLEAN(HLOOKUP(AT$1,'1.源数据-产品报告-消费降序'!AT:AT,ROW(),0)),"")</f>
        <v/>
      </c>
      <c r="AU52" s="69" t="str">
        <f>IFERROR(CLEAN(HLOOKUP(AU$1,'1.源数据-产品报告-消费降序'!AU:AU,ROW(),0)),"")</f>
        <v/>
      </c>
      <c r="AV52" s="69" t="str">
        <f>IFERROR(CLEAN(HLOOKUP(AV$1,'1.源数据-产品报告-消费降序'!AV:AV,ROW(),0)),"")</f>
        <v/>
      </c>
      <c r="AW52" s="69" t="str">
        <f>IFERROR(CLEAN(HLOOKUP(AW$1,'1.源数据-产品报告-消费降序'!AW:AW,ROW(),0)),"")</f>
        <v/>
      </c>
      <c r="AX52" s="69" t="str">
        <f>IFERROR(CLEAN(HLOOKUP(AX$1,'1.源数据-产品报告-消费降序'!AX:AX,ROW(),0)),"")</f>
        <v/>
      </c>
      <c r="AY52" s="69" t="str">
        <f>IFERROR(CLEAN(HLOOKUP(AY$1,'1.源数据-产品报告-消费降序'!AY:AY,ROW(),0)),"")</f>
        <v/>
      </c>
      <c r="AZ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" s="69" t="str">
        <f>IFERROR(CLEAN(HLOOKUP(BA$1,'1.源数据-产品报告-消费降序'!BA:BA,ROW(),0)),"")</f>
        <v/>
      </c>
      <c r="BD52" s="69" t="str">
        <f>IFERROR(CLEAN(HLOOKUP(BD$1,'1.源数据-产品报告-消费降序'!BD:BD,ROW(),0)),"")</f>
        <v/>
      </c>
      <c r="BE52" s="69" t="str">
        <f>IFERROR(CLEAN(HLOOKUP(BE$1,'1.源数据-产品报告-消费降序'!BE:BE,ROW(),0)),"")</f>
        <v/>
      </c>
      <c r="BF52" s="69" t="str">
        <f>IFERROR(CLEAN(HLOOKUP(BF$1,'1.源数据-产品报告-消费降序'!BF:BF,ROW(),0)),"")</f>
        <v/>
      </c>
      <c r="BG52" s="69" t="str">
        <f>IFERROR(CLEAN(HLOOKUP(BG$1,'1.源数据-产品报告-消费降序'!BG:BG,ROW(),0)),"")</f>
        <v/>
      </c>
      <c r="BH52" s="69" t="str">
        <f>IFERROR(CLEAN(HLOOKUP(BH$1,'1.源数据-产品报告-消费降序'!BH:BH,ROW(),0)),"")</f>
        <v/>
      </c>
      <c r="BI52" s="69" t="str">
        <f>IFERROR(CLEAN(HLOOKUP(BI$1,'1.源数据-产品报告-消费降序'!BI:BI,ROW(),0)),"")</f>
        <v/>
      </c>
      <c r="BJ52" s="69" t="str">
        <f>IFERROR(CLEAN(HLOOKUP(BJ$1,'1.源数据-产品报告-消费降序'!BJ:BJ,ROW(),0)),"")</f>
        <v/>
      </c>
      <c r="BK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" s="69" t="str">
        <f>IFERROR(CLEAN(HLOOKUP(BL$1,'1.源数据-产品报告-消费降序'!BL:BL,ROW(),0)),"")</f>
        <v/>
      </c>
      <c r="BO52" s="69" t="str">
        <f>IFERROR(CLEAN(HLOOKUP(BO$1,'1.源数据-产品报告-消费降序'!BO:BO,ROW(),0)),"")</f>
        <v/>
      </c>
      <c r="BP52" s="69" t="str">
        <f>IFERROR(CLEAN(HLOOKUP(BP$1,'1.源数据-产品报告-消费降序'!BP:BP,ROW(),0)),"")</f>
        <v/>
      </c>
      <c r="BQ52" s="69" t="str">
        <f>IFERROR(CLEAN(HLOOKUP(BQ$1,'1.源数据-产品报告-消费降序'!BQ:BQ,ROW(),0)),"")</f>
        <v/>
      </c>
      <c r="BR52" s="69" t="str">
        <f>IFERROR(CLEAN(HLOOKUP(BR$1,'1.源数据-产品报告-消费降序'!BR:BR,ROW(),0)),"")</f>
        <v/>
      </c>
      <c r="BS52" s="69" t="str">
        <f>IFERROR(CLEAN(HLOOKUP(BS$1,'1.源数据-产品报告-消费降序'!BS:BS,ROW(),0)),"")</f>
        <v/>
      </c>
      <c r="BT52" s="69" t="str">
        <f>IFERROR(CLEAN(HLOOKUP(BT$1,'1.源数据-产品报告-消费降序'!BT:BT,ROW(),0)),"")</f>
        <v/>
      </c>
      <c r="BU52" s="69" t="str">
        <f>IFERROR(CLEAN(HLOOKUP(BU$1,'1.源数据-产品报告-消费降序'!BU:BU,ROW(),0)),"")</f>
        <v/>
      </c>
      <c r="BV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" s="69" t="str">
        <f>IFERROR(CLEAN(HLOOKUP(BW$1,'1.源数据-产品报告-消费降序'!BW:BW,ROW(),0)),"")</f>
        <v/>
      </c>
    </row>
    <row r="53" spans="1:75">
      <c r="A53" s="69" t="str">
        <f>IFERROR(CLEAN(HLOOKUP(A$1,'1.源数据-产品报告-消费降序'!A:A,ROW(),0)),"")</f>
        <v/>
      </c>
      <c r="B53" s="69" t="str">
        <f>IFERROR(CLEAN(HLOOKUP(B$1,'1.源数据-产品报告-消费降序'!B:B,ROW(),0)),"")</f>
        <v/>
      </c>
      <c r="C53" s="69" t="str">
        <f>IFERROR(CLEAN(HLOOKUP(C$1,'1.源数据-产品报告-消费降序'!C:C,ROW(),0)),"")</f>
        <v/>
      </c>
      <c r="D53" s="69" t="str">
        <f>IFERROR(CLEAN(HLOOKUP(D$1,'1.源数据-产品报告-消费降序'!D:D,ROW(),0)),"")</f>
        <v/>
      </c>
      <c r="E53" s="69" t="str">
        <f>IFERROR(CLEAN(HLOOKUP(E$1,'1.源数据-产品报告-消费降序'!E:E,ROW(),0)),"")</f>
        <v/>
      </c>
      <c r="F53" s="69" t="str">
        <f>IFERROR(CLEAN(HLOOKUP(F$1,'1.源数据-产品报告-消费降序'!F:F,ROW(),0)),"")</f>
        <v/>
      </c>
      <c r="G53" s="70">
        <f>IFERROR((HLOOKUP(G$1,'1.源数据-产品报告-消费降序'!G:G,ROW(),0)),"")</f>
        <v>0</v>
      </c>
      <c r="H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" s="69" t="str">
        <f>IFERROR(CLEAN(HLOOKUP(I$1,'1.源数据-产品报告-消费降序'!I:I,ROW(),0)),"")</f>
        <v/>
      </c>
      <c r="L53" s="69" t="str">
        <f>IFERROR(CLEAN(HLOOKUP(L$1,'1.源数据-产品报告-消费降序'!L:L,ROW(),0)),"")</f>
        <v/>
      </c>
      <c r="M53" s="69" t="str">
        <f>IFERROR(CLEAN(HLOOKUP(M$1,'1.源数据-产品报告-消费降序'!M:M,ROW(),0)),"")</f>
        <v/>
      </c>
      <c r="N53" s="69" t="str">
        <f>IFERROR(CLEAN(HLOOKUP(N$1,'1.源数据-产品报告-消费降序'!N:N,ROW(),0)),"")</f>
        <v/>
      </c>
      <c r="O53" s="69" t="str">
        <f>IFERROR(CLEAN(HLOOKUP(O$1,'1.源数据-产品报告-消费降序'!O:O,ROW(),0)),"")</f>
        <v/>
      </c>
      <c r="P53" s="69" t="str">
        <f>IFERROR(CLEAN(HLOOKUP(P$1,'1.源数据-产品报告-消费降序'!P:P,ROW(),0)),"")</f>
        <v/>
      </c>
      <c r="Q53" s="69" t="str">
        <f>IFERROR(CLEAN(HLOOKUP(Q$1,'1.源数据-产品报告-消费降序'!Q:Q,ROW(),0)),"")</f>
        <v/>
      </c>
      <c r="R53" s="69" t="str">
        <f>IFERROR(CLEAN(HLOOKUP(R$1,'1.源数据-产品报告-消费降序'!R:R,ROW(),0)),"")</f>
        <v/>
      </c>
      <c r="S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" s="69" t="str">
        <f>IFERROR(CLEAN(HLOOKUP(T$1,'1.源数据-产品报告-消费降序'!T:T,ROW(),0)),"")</f>
        <v/>
      </c>
      <c r="W53" s="69" t="str">
        <f>IFERROR(CLEAN(HLOOKUP(W$1,'1.源数据-产品报告-消费降序'!W:W,ROW(),0)),"")</f>
        <v/>
      </c>
      <c r="X53" s="69" t="str">
        <f>IFERROR(CLEAN(HLOOKUP(X$1,'1.源数据-产品报告-消费降序'!X:X,ROW(),0)),"")</f>
        <v/>
      </c>
      <c r="Y53" s="69" t="str">
        <f>IFERROR(CLEAN(HLOOKUP(Y$1,'1.源数据-产品报告-消费降序'!Y:Y,ROW(),0)),"")</f>
        <v/>
      </c>
      <c r="Z53" s="69" t="str">
        <f>IFERROR(CLEAN(HLOOKUP(Z$1,'1.源数据-产品报告-消费降序'!Z:Z,ROW(),0)),"")</f>
        <v/>
      </c>
      <c r="AA53" s="69" t="str">
        <f>IFERROR(CLEAN(HLOOKUP(AA$1,'1.源数据-产品报告-消费降序'!AA:AA,ROW(),0)),"")</f>
        <v/>
      </c>
      <c r="AB53" s="69" t="str">
        <f>IFERROR(CLEAN(HLOOKUP(AB$1,'1.源数据-产品报告-消费降序'!AB:AB,ROW(),0)),"")</f>
        <v/>
      </c>
      <c r="AC53" s="69" t="str">
        <f>IFERROR(CLEAN(HLOOKUP(AC$1,'1.源数据-产品报告-消费降序'!AC:AC,ROW(),0)),"")</f>
        <v/>
      </c>
      <c r="AD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" s="69" t="str">
        <f>IFERROR(CLEAN(HLOOKUP(AE$1,'1.源数据-产品报告-消费降序'!AE:AE,ROW(),0)),"")</f>
        <v/>
      </c>
      <c r="AH53" s="69" t="str">
        <f>IFERROR(CLEAN(HLOOKUP(AH$1,'1.源数据-产品报告-消费降序'!AH:AH,ROW(),0)),"")</f>
        <v/>
      </c>
      <c r="AI53" s="69" t="str">
        <f>IFERROR(CLEAN(HLOOKUP(AI$1,'1.源数据-产品报告-消费降序'!AI:AI,ROW(),0)),"")</f>
        <v/>
      </c>
      <c r="AJ53" s="69" t="str">
        <f>IFERROR(CLEAN(HLOOKUP(AJ$1,'1.源数据-产品报告-消费降序'!AJ:AJ,ROW(),0)),"")</f>
        <v/>
      </c>
      <c r="AK53" s="69" t="str">
        <f>IFERROR(CLEAN(HLOOKUP(AK$1,'1.源数据-产品报告-消费降序'!AK:AK,ROW(),0)),"")</f>
        <v/>
      </c>
      <c r="AL53" s="69" t="str">
        <f>IFERROR(CLEAN(HLOOKUP(AL$1,'1.源数据-产品报告-消费降序'!AL:AL,ROW(),0)),"")</f>
        <v/>
      </c>
      <c r="AM53" s="69" t="str">
        <f>IFERROR(CLEAN(HLOOKUP(AM$1,'1.源数据-产品报告-消费降序'!AM:AM,ROW(),0)),"")</f>
        <v/>
      </c>
      <c r="AN53" s="69" t="str">
        <f>IFERROR(CLEAN(HLOOKUP(AN$1,'1.源数据-产品报告-消费降序'!AN:AN,ROW(),0)),"")</f>
        <v/>
      </c>
      <c r="AO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" s="69" t="str">
        <f>IFERROR(CLEAN(HLOOKUP(AP$1,'1.源数据-产品报告-消费降序'!AP:AP,ROW(),0)),"")</f>
        <v/>
      </c>
      <c r="AS53" s="69" t="str">
        <f>IFERROR(CLEAN(HLOOKUP(AS$1,'1.源数据-产品报告-消费降序'!AS:AS,ROW(),0)),"")</f>
        <v/>
      </c>
      <c r="AT53" s="69" t="str">
        <f>IFERROR(CLEAN(HLOOKUP(AT$1,'1.源数据-产品报告-消费降序'!AT:AT,ROW(),0)),"")</f>
        <v/>
      </c>
      <c r="AU53" s="69" t="str">
        <f>IFERROR(CLEAN(HLOOKUP(AU$1,'1.源数据-产品报告-消费降序'!AU:AU,ROW(),0)),"")</f>
        <v/>
      </c>
      <c r="AV53" s="69" t="str">
        <f>IFERROR(CLEAN(HLOOKUP(AV$1,'1.源数据-产品报告-消费降序'!AV:AV,ROW(),0)),"")</f>
        <v/>
      </c>
      <c r="AW53" s="69" t="str">
        <f>IFERROR(CLEAN(HLOOKUP(AW$1,'1.源数据-产品报告-消费降序'!AW:AW,ROW(),0)),"")</f>
        <v/>
      </c>
      <c r="AX53" s="69" t="str">
        <f>IFERROR(CLEAN(HLOOKUP(AX$1,'1.源数据-产品报告-消费降序'!AX:AX,ROW(),0)),"")</f>
        <v/>
      </c>
      <c r="AY53" s="69" t="str">
        <f>IFERROR(CLEAN(HLOOKUP(AY$1,'1.源数据-产品报告-消费降序'!AY:AY,ROW(),0)),"")</f>
        <v/>
      </c>
      <c r="AZ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" s="69" t="str">
        <f>IFERROR(CLEAN(HLOOKUP(BA$1,'1.源数据-产品报告-消费降序'!BA:BA,ROW(),0)),"")</f>
        <v/>
      </c>
      <c r="BD53" s="69" t="str">
        <f>IFERROR(CLEAN(HLOOKUP(BD$1,'1.源数据-产品报告-消费降序'!BD:BD,ROW(),0)),"")</f>
        <v/>
      </c>
      <c r="BE53" s="69" t="str">
        <f>IFERROR(CLEAN(HLOOKUP(BE$1,'1.源数据-产品报告-消费降序'!BE:BE,ROW(),0)),"")</f>
        <v/>
      </c>
      <c r="BF53" s="69" t="str">
        <f>IFERROR(CLEAN(HLOOKUP(BF$1,'1.源数据-产品报告-消费降序'!BF:BF,ROW(),0)),"")</f>
        <v/>
      </c>
      <c r="BG53" s="69" t="str">
        <f>IFERROR(CLEAN(HLOOKUP(BG$1,'1.源数据-产品报告-消费降序'!BG:BG,ROW(),0)),"")</f>
        <v/>
      </c>
      <c r="BH53" s="69" t="str">
        <f>IFERROR(CLEAN(HLOOKUP(BH$1,'1.源数据-产品报告-消费降序'!BH:BH,ROW(),0)),"")</f>
        <v/>
      </c>
      <c r="BI53" s="69" t="str">
        <f>IFERROR(CLEAN(HLOOKUP(BI$1,'1.源数据-产品报告-消费降序'!BI:BI,ROW(),0)),"")</f>
        <v/>
      </c>
      <c r="BJ53" s="69" t="str">
        <f>IFERROR(CLEAN(HLOOKUP(BJ$1,'1.源数据-产品报告-消费降序'!BJ:BJ,ROW(),0)),"")</f>
        <v/>
      </c>
      <c r="BK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" s="69" t="str">
        <f>IFERROR(CLEAN(HLOOKUP(BL$1,'1.源数据-产品报告-消费降序'!BL:BL,ROW(),0)),"")</f>
        <v/>
      </c>
      <c r="BO53" s="69" t="str">
        <f>IFERROR(CLEAN(HLOOKUP(BO$1,'1.源数据-产品报告-消费降序'!BO:BO,ROW(),0)),"")</f>
        <v/>
      </c>
      <c r="BP53" s="69" t="str">
        <f>IFERROR(CLEAN(HLOOKUP(BP$1,'1.源数据-产品报告-消费降序'!BP:BP,ROW(),0)),"")</f>
        <v/>
      </c>
      <c r="BQ53" s="69" t="str">
        <f>IFERROR(CLEAN(HLOOKUP(BQ$1,'1.源数据-产品报告-消费降序'!BQ:BQ,ROW(),0)),"")</f>
        <v/>
      </c>
      <c r="BR53" s="69" t="str">
        <f>IFERROR(CLEAN(HLOOKUP(BR$1,'1.源数据-产品报告-消费降序'!BR:BR,ROW(),0)),"")</f>
        <v/>
      </c>
      <c r="BS53" s="69" t="str">
        <f>IFERROR(CLEAN(HLOOKUP(BS$1,'1.源数据-产品报告-消费降序'!BS:BS,ROW(),0)),"")</f>
        <v/>
      </c>
      <c r="BT53" s="69" t="str">
        <f>IFERROR(CLEAN(HLOOKUP(BT$1,'1.源数据-产品报告-消费降序'!BT:BT,ROW(),0)),"")</f>
        <v/>
      </c>
      <c r="BU53" s="69" t="str">
        <f>IFERROR(CLEAN(HLOOKUP(BU$1,'1.源数据-产品报告-消费降序'!BU:BU,ROW(),0)),"")</f>
        <v/>
      </c>
      <c r="BV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" s="69" t="str">
        <f>IFERROR(CLEAN(HLOOKUP(BW$1,'1.源数据-产品报告-消费降序'!BW:BW,ROW(),0)),"")</f>
        <v/>
      </c>
    </row>
    <row r="54" spans="1:75">
      <c r="A54" s="69" t="str">
        <f>IFERROR(CLEAN(HLOOKUP(A$1,'1.源数据-产品报告-消费降序'!A:A,ROW(),0)),"")</f>
        <v/>
      </c>
      <c r="B54" s="69" t="str">
        <f>IFERROR(CLEAN(HLOOKUP(B$1,'1.源数据-产品报告-消费降序'!B:B,ROW(),0)),"")</f>
        <v/>
      </c>
      <c r="C54" s="69" t="str">
        <f>IFERROR(CLEAN(HLOOKUP(C$1,'1.源数据-产品报告-消费降序'!C:C,ROW(),0)),"")</f>
        <v/>
      </c>
      <c r="D54" s="69" t="str">
        <f>IFERROR(CLEAN(HLOOKUP(D$1,'1.源数据-产品报告-消费降序'!D:D,ROW(),0)),"")</f>
        <v/>
      </c>
      <c r="E54" s="69" t="str">
        <f>IFERROR(CLEAN(HLOOKUP(E$1,'1.源数据-产品报告-消费降序'!E:E,ROW(),0)),"")</f>
        <v/>
      </c>
      <c r="F54" s="69" t="str">
        <f>IFERROR(CLEAN(HLOOKUP(F$1,'1.源数据-产品报告-消费降序'!F:F,ROW(),0)),"")</f>
        <v/>
      </c>
      <c r="G54" s="70">
        <f>IFERROR((HLOOKUP(G$1,'1.源数据-产品报告-消费降序'!G:G,ROW(),0)),"")</f>
        <v>0</v>
      </c>
      <c r="H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" s="69" t="str">
        <f>IFERROR(CLEAN(HLOOKUP(I$1,'1.源数据-产品报告-消费降序'!I:I,ROW(),0)),"")</f>
        <v/>
      </c>
      <c r="L54" s="69" t="str">
        <f>IFERROR(CLEAN(HLOOKUP(L$1,'1.源数据-产品报告-消费降序'!L:L,ROW(),0)),"")</f>
        <v/>
      </c>
      <c r="M54" s="69" t="str">
        <f>IFERROR(CLEAN(HLOOKUP(M$1,'1.源数据-产品报告-消费降序'!M:M,ROW(),0)),"")</f>
        <v/>
      </c>
      <c r="N54" s="69" t="str">
        <f>IFERROR(CLEAN(HLOOKUP(N$1,'1.源数据-产品报告-消费降序'!N:N,ROW(),0)),"")</f>
        <v/>
      </c>
      <c r="O54" s="69" t="str">
        <f>IFERROR(CLEAN(HLOOKUP(O$1,'1.源数据-产品报告-消费降序'!O:O,ROW(),0)),"")</f>
        <v/>
      </c>
      <c r="P54" s="69" t="str">
        <f>IFERROR(CLEAN(HLOOKUP(P$1,'1.源数据-产品报告-消费降序'!P:P,ROW(),0)),"")</f>
        <v/>
      </c>
      <c r="Q54" s="69" t="str">
        <f>IFERROR(CLEAN(HLOOKUP(Q$1,'1.源数据-产品报告-消费降序'!Q:Q,ROW(),0)),"")</f>
        <v/>
      </c>
      <c r="R54" s="69" t="str">
        <f>IFERROR(CLEAN(HLOOKUP(R$1,'1.源数据-产品报告-消费降序'!R:R,ROW(),0)),"")</f>
        <v/>
      </c>
      <c r="S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" s="69" t="str">
        <f>IFERROR(CLEAN(HLOOKUP(T$1,'1.源数据-产品报告-消费降序'!T:T,ROW(),0)),"")</f>
        <v/>
      </c>
      <c r="W54" s="69" t="str">
        <f>IFERROR(CLEAN(HLOOKUP(W$1,'1.源数据-产品报告-消费降序'!W:W,ROW(),0)),"")</f>
        <v/>
      </c>
      <c r="X54" s="69" t="str">
        <f>IFERROR(CLEAN(HLOOKUP(X$1,'1.源数据-产品报告-消费降序'!X:X,ROW(),0)),"")</f>
        <v/>
      </c>
      <c r="Y54" s="69" t="str">
        <f>IFERROR(CLEAN(HLOOKUP(Y$1,'1.源数据-产品报告-消费降序'!Y:Y,ROW(),0)),"")</f>
        <v/>
      </c>
      <c r="Z54" s="69" t="str">
        <f>IFERROR(CLEAN(HLOOKUP(Z$1,'1.源数据-产品报告-消费降序'!Z:Z,ROW(),0)),"")</f>
        <v/>
      </c>
      <c r="AA54" s="69" t="str">
        <f>IFERROR(CLEAN(HLOOKUP(AA$1,'1.源数据-产品报告-消费降序'!AA:AA,ROW(),0)),"")</f>
        <v/>
      </c>
      <c r="AB54" s="69" t="str">
        <f>IFERROR(CLEAN(HLOOKUP(AB$1,'1.源数据-产品报告-消费降序'!AB:AB,ROW(),0)),"")</f>
        <v/>
      </c>
      <c r="AC54" s="69" t="str">
        <f>IFERROR(CLEAN(HLOOKUP(AC$1,'1.源数据-产品报告-消费降序'!AC:AC,ROW(),0)),"")</f>
        <v/>
      </c>
      <c r="AD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" s="69" t="str">
        <f>IFERROR(CLEAN(HLOOKUP(AE$1,'1.源数据-产品报告-消费降序'!AE:AE,ROW(),0)),"")</f>
        <v/>
      </c>
      <c r="AH54" s="69" t="str">
        <f>IFERROR(CLEAN(HLOOKUP(AH$1,'1.源数据-产品报告-消费降序'!AH:AH,ROW(),0)),"")</f>
        <v/>
      </c>
      <c r="AI54" s="69" t="str">
        <f>IFERROR(CLEAN(HLOOKUP(AI$1,'1.源数据-产品报告-消费降序'!AI:AI,ROW(),0)),"")</f>
        <v/>
      </c>
      <c r="AJ54" s="69" t="str">
        <f>IFERROR(CLEAN(HLOOKUP(AJ$1,'1.源数据-产品报告-消费降序'!AJ:AJ,ROW(),0)),"")</f>
        <v/>
      </c>
      <c r="AK54" s="69" t="str">
        <f>IFERROR(CLEAN(HLOOKUP(AK$1,'1.源数据-产品报告-消费降序'!AK:AK,ROW(),0)),"")</f>
        <v/>
      </c>
      <c r="AL54" s="69" t="str">
        <f>IFERROR(CLEAN(HLOOKUP(AL$1,'1.源数据-产品报告-消费降序'!AL:AL,ROW(),0)),"")</f>
        <v/>
      </c>
      <c r="AM54" s="69" t="str">
        <f>IFERROR(CLEAN(HLOOKUP(AM$1,'1.源数据-产品报告-消费降序'!AM:AM,ROW(),0)),"")</f>
        <v/>
      </c>
      <c r="AN54" s="69" t="str">
        <f>IFERROR(CLEAN(HLOOKUP(AN$1,'1.源数据-产品报告-消费降序'!AN:AN,ROW(),0)),"")</f>
        <v/>
      </c>
      <c r="AO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" s="69" t="str">
        <f>IFERROR(CLEAN(HLOOKUP(AP$1,'1.源数据-产品报告-消费降序'!AP:AP,ROW(),0)),"")</f>
        <v/>
      </c>
      <c r="AS54" s="69" t="str">
        <f>IFERROR(CLEAN(HLOOKUP(AS$1,'1.源数据-产品报告-消费降序'!AS:AS,ROW(),0)),"")</f>
        <v/>
      </c>
      <c r="AT54" s="69" t="str">
        <f>IFERROR(CLEAN(HLOOKUP(AT$1,'1.源数据-产品报告-消费降序'!AT:AT,ROW(),0)),"")</f>
        <v/>
      </c>
      <c r="AU54" s="69" t="str">
        <f>IFERROR(CLEAN(HLOOKUP(AU$1,'1.源数据-产品报告-消费降序'!AU:AU,ROW(),0)),"")</f>
        <v/>
      </c>
      <c r="AV54" s="69" t="str">
        <f>IFERROR(CLEAN(HLOOKUP(AV$1,'1.源数据-产品报告-消费降序'!AV:AV,ROW(),0)),"")</f>
        <v/>
      </c>
      <c r="AW54" s="69" t="str">
        <f>IFERROR(CLEAN(HLOOKUP(AW$1,'1.源数据-产品报告-消费降序'!AW:AW,ROW(),0)),"")</f>
        <v/>
      </c>
      <c r="AX54" s="69" t="str">
        <f>IFERROR(CLEAN(HLOOKUP(AX$1,'1.源数据-产品报告-消费降序'!AX:AX,ROW(),0)),"")</f>
        <v/>
      </c>
      <c r="AY54" s="69" t="str">
        <f>IFERROR(CLEAN(HLOOKUP(AY$1,'1.源数据-产品报告-消费降序'!AY:AY,ROW(),0)),"")</f>
        <v/>
      </c>
      <c r="AZ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" s="69" t="str">
        <f>IFERROR(CLEAN(HLOOKUP(BA$1,'1.源数据-产品报告-消费降序'!BA:BA,ROW(),0)),"")</f>
        <v/>
      </c>
      <c r="BD54" s="69" t="str">
        <f>IFERROR(CLEAN(HLOOKUP(BD$1,'1.源数据-产品报告-消费降序'!BD:BD,ROW(),0)),"")</f>
        <v/>
      </c>
      <c r="BE54" s="69" t="str">
        <f>IFERROR(CLEAN(HLOOKUP(BE$1,'1.源数据-产品报告-消费降序'!BE:BE,ROW(),0)),"")</f>
        <v/>
      </c>
      <c r="BF54" s="69" t="str">
        <f>IFERROR(CLEAN(HLOOKUP(BF$1,'1.源数据-产品报告-消费降序'!BF:BF,ROW(),0)),"")</f>
        <v/>
      </c>
      <c r="BG54" s="69" t="str">
        <f>IFERROR(CLEAN(HLOOKUP(BG$1,'1.源数据-产品报告-消费降序'!BG:BG,ROW(),0)),"")</f>
        <v/>
      </c>
      <c r="BH54" s="69" t="str">
        <f>IFERROR(CLEAN(HLOOKUP(BH$1,'1.源数据-产品报告-消费降序'!BH:BH,ROW(),0)),"")</f>
        <v/>
      </c>
      <c r="BI54" s="69" t="str">
        <f>IFERROR(CLEAN(HLOOKUP(BI$1,'1.源数据-产品报告-消费降序'!BI:BI,ROW(),0)),"")</f>
        <v/>
      </c>
      <c r="BJ54" s="69" t="str">
        <f>IFERROR(CLEAN(HLOOKUP(BJ$1,'1.源数据-产品报告-消费降序'!BJ:BJ,ROW(),0)),"")</f>
        <v/>
      </c>
      <c r="BK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" s="69" t="str">
        <f>IFERROR(CLEAN(HLOOKUP(BL$1,'1.源数据-产品报告-消费降序'!BL:BL,ROW(),0)),"")</f>
        <v/>
      </c>
      <c r="BO54" s="69" t="str">
        <f>IFERROR(CLEAN(HLOOKUP(BO$1,'1.源数据-产品报告-消费降序'!BO:BO,ROW(),0)),"")</f>
        <v/>
      </c>
      <c r="BP54" s="69" t="str">
        <f>IFERROR(CLEAN(HLOOKUP(BP$1,'1.源数据-产品报告-消费降序'!BP:BP,ROW(),0)),"")</f>
        <v/>
      </c>
      <c r="BQ54" s="69" t="str">
        <f>IFERROR(CLEAN(HLOOKUP(BQ$1,'1.源数据-产品报告-消费降序'!BQ:BQ,ROW(),0)),"")</f>
        <v/>
      </c>
      <c r="BR54" s="69" t="str">
        <f>IFERROR(CLEAN(HLOOKUP(BR$1,'1.源数据-产品报告-消费降序'!BR:BR,ROW(),0)),"")</f>
        <v/>
      </c>
      <c r="BS54" s="69" t="str">
        <f>IFERROR(CLEAN(HLOOKUP(BS$1,'1.源数据-产品报告-消费降序'!BS:BS,ROW(),0)),"")</f>
        <v/>
      </c>
      <c r="BT54" s="69" t="str">
        <f>IFERROR(CLEAN(HLOOKUP(BT$1,'1.源数据-产品报告-消费降序'!BT:BT,ROW(),0)),"")</f>
        <v/>
      </c>
      <c r="BU54" s="69" t="str">
        <f>IFERROR(CLEAN(HLOOKUP(BU$1,'1.源数据-产品报告-消费降序'!BU:BU,ROW(),0)),"")</f>
        <v/>
      </c>
      <c r="BV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" s="69" t="str">
        <f>IFERROR(CLEAN(HLOOKUP(BW$1,'1.源数据-产品报告-消费降序'!BW:BW,ROW(),0)),"")</f>
        <v/>
      </c>
    </row>
    <row r="55" spans="1:75">
      <c r="A55" s="69" t="str">
        <f>IFERROR(CLEAN(HLOOKUP(A$1,'1.源数据-产品报告-消费降序'!A:A,ROW(),0)),"")</f>
        <v/>
      </c>
      <c r="B55" s="69" t="str">
        <f>IFERROR(CLEAN(HLOOKUP(B$1,'1.源数据-产品报告-消费降序'!B:B,ROW(),0)),"")</f>
        <v/>
      </c>
      <c r="C55" s="69" t="str">
        <f>IFERROR(CLEAN(HLOOKUP(C$1,'1.源数据-产品报告-消费降序'!C:C,ROW(),0)),"")</f>
        <v/>
      </c>
      <c r="D55" s="69" t="str">
        <f>IFERROR(CLEAN(HLOOKUP(D$1,'1.源数据-产品报告-消费降序'!D:D,ROW(),0)),"")</f>
        <v/>
      </c>
      <c r="E55" s="69" t="str">
        <f>IFERROR(CLEAN(HLOOKUP(E$1,'1.源数据-产品报告-消费降序'!E:E,ROW(),0)),"")</f>
        <v/>
      </c>
      <c r="F55" s="69" t="str">
        <f>IFERROR(CLEAN(HLOOKUP(F$1,'1.源数据-产品报告-消费降序'!F:F,ROW(),0)),"")</f>
        <v/>
      </c>
      <c r="G55" s="70">
        <f>IFERROR((HLOOKUP(G$1,'1.源数据-产品报告-消费降序'!G:G,ROW(),0)),"")</f>
        <v>0</v>
      </c>
      <c r="H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" s="69" t="str">
        <f>IFERROR(CLEAN(HLOOKUP(I$1,'1.源数据-产品报告-消费降序'!I:I,ROW(),0)),"")</f>
        <v/>
      </c>
      <c r="L55" s="69" t="str">
        <f>IFERROR(CLEAN(HLOOKUP(L$1,'1.源数据-产品报告-消费降序'!L:L,ROW(),0)),"")</f>
        <v/>
      </c>
      <c r="M55" s="69" t="str">
        <f>IFERROR(CLEAN(HLOOKUP(M$1,'1.源数据-产品报告-消费降序'!M:M,ROW(),0)),"")</f>
        <v/>
      </c>
      <c r="N55" s="69" t="str">
        <f>IFERROR(CLEAN(HLOOKUP(N$1,'1.源数据-产品报告-消费降序'!N:N,ROW(),0)),"")</f>
        <v/>
      </c>
      <c r="O55" s="69" t="str">
        <f>IFERROR(CLEAN(HLOOKUP(O$1,'1.源数据-产品报告-消费降序'!O:O,ROW(),0)),"")</f>
        <v/>
      </c>
      <c r="P55" s="69" t="str">
        <f>IFERROR(CLEAN(HLOOKUP(P$1,'1.源数据-产品报告-消费降序'!P:P,ROW(),0)),"")</f>
        <v/>
      </c>
      <c r="Q55" s="69" t="str">
        <f>IFERROR(CLEAN(HLOOKUP(Q$1,'1.源数据-产品报告-消费降序'!Q:Q,ROW(),0)),"")</f>
        <v/>
      </c>
      <c r="R55" s="69" t="str">
        <f>IFERROR(CLEAN(HLOOKUP(R$1,'1.源数据-产品报告-消费降序'!R:R,ROW(),0)),"")</f>
        <v/>
      </c>
      <c r="S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" s="69" t="str">
        <f>IFERROR(CLEAN(HLOOKUP(T$1,'1.源数据-产品报告-消费降序'!T:T,ROW(),0)),"")</f>
        <v/>
      </c>
      <c r="W55" s="69" t="str">
        <f>IFERROR(CLEAN(HLOOKUP(W$1,'1.源数据-产品报告-消费降序'!W:W,ROW(),0)),"")</f>
        <v/>
      </c>
      <c r="X55" s="69" t="str">
        <f>IFERROR(CLEAN(HLOOKUP(X$1,'1.源数据-产品报告-消费降序'!X:X,ROW(),0)),"")</f>
        <v/>
      </c>
      <c r="Y55" s="69" t="str">
        <f>IFERROR(CLEAN(HLOOKUP(Y$1,'1.源数据-产品报告-消费降序'!Y:Y,ROW(),0)),"")</f>
        <v/>
      </c>
      <c r="Z55" s="69" t="str">
        <f>IFERROR(CLEAN(HLOOKUP(Z$1,'1.源数据-产品报告-消费降序'!Z:Z,ROW(),0)),"")</f>
        <v/>
      </c>
      <c r="AA55" s="69" t="str">
        <f>IFERROR(CLEAN(HLOOKUP(AA$1,'1.源数据-产品报告-消费降序'!AA:AA,ROW(),0)),"")</f>
        <v/>
      </c>
      <c r="AB55" s="69" t="str">
        <f>IFERROR(CLEAN(HLOOKUP(AB$1,'1.源数据-产品报告-消费降序'!AB:AB,ROW(),0)),"")</f>
        <v/>
      </c>
      <c r="AC55" s="69" t="str">
        <f>IFERROR(CLEAN(HLOOKUP(AC$1,'1.源数据-产品报告-消费降序'!AC:AC,ROW(),0)),"")</f>
        <v/>
      </c>
      <c r="AD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" s="69" t="str">
        <f>IFERROR(CLEAN(HLOOKUP(AE$1,'1.源数据-产品报告-消费降序'!AE:AE,ROW(),0)),"")</f>
        <v/>
      </c>
      <c r="AH55" s="69" t="str">
        <f>IFERROR(CLEAN(HLOOKUP(AH$1,'1.源数据-产品报告-消费降序'!AH:AH,ROW(),0)),"")</f>
        <v/>
      </c>
      <c r="AI55" s="69" t="str">
        <f>IFERROR(CLEAN(HLOOKUP(AI$1,'1.源数据-产品报告-消费降序'!AI:AI,ROW(),0)),"")</f>
        <v/>
      </c>
      <c r="AJ55" s="69" t="str">
        <f>IFERROR(CLEAN(HLOOKUP(AJ$1,'1.源数据-产品报告-消费降序'!AJ:AJ,ROW(),0)),"")</f>
        <v/>
      </c>
      <c r="AK55" s="69" t="str">
        <f>IFERROR(CLEAN(HLOOKUP(AK$1,'1.源数据-产品报告-消费降序'!AK:AK,ROW(),0)),"")</f>
        <v/>
      </c>
      <c r="AL55" s="69" t="str">
        <f>IFERROR(CLEAN(HLOOKUP(AL$1,'1.源数据-产品报告-消费降序'!AL:AL,ROW(),0)),"")</f>
        <v/>
      </c>
      <c r="AM55" s="69" t="str">
        <f>IFERROR(CLEAN(HLOOKUP(AM$1,'1.源数据-产品报告-消费降序'!AM:AM,ROW(),0)),"")</f>
        <v/>
      </c>
      <c r="AN55" s="69" t="str">
        <f>IFERROR(CLEAN(HLOOKUP(AN$1,'1.源数据-产品报告-消费降序'!AN:AN,ROW(),0)),"")</f>
        <v/>
      </c>
      <c r="AO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" s="69" t="str">
        <f>IFERROR(CLEAN(HLOOKUP(AP$1,'1.源数据-产品报告-消费降序'!AP:AP,ROW(),0)),"")</f>
        <v/>
      </c>
      <c r="AS55" s="69" t="str">
        <f>IFERROR(CLEAN(HLOOKUP(AS$1,'1.源数据-产品报告-消费降序'!AS:AS,ROW(),0)),"")</f>
        <v/>
      </c>
      <c r="AT55" s="69" t="str">
        <f>IFERROR(CLEAN(HLOOKUP(AT$1,'1.源数据-产品报告-消费降序'!AT:AT,ROW(),0)),"")</f>
        <v/>
      </c>
      <c r="AU55" s="69" t="str">
        <f>IFERROR(CLEAN(HLOOKUP(AU$1,'1.源数据-产品报告-消费降序'!AU:AU,ROW(),0)),"")</f>
        <v/>
      </c>
      <c r="AV55" s="69" t="str">
        <f>IFERROR(CLEAN(HLOOKUP(AV$1,'1.源数据-产品报告-消费降序'!AV:AV,ROW(),0)),"")</f>
        <v/>
      </c>
      <c r="AW55" s="69" t="str">
        <f>IFERROR(CLEAN(HLOOKUP(AW$1,'1.源数据-产品报告-消费降序'!AW:AW,ROW(),0)),"")</f>
        <v/>
      </c>
      <c r="AX55" s="69" t="str">
        <f>IFERROR(CLEAN(HLOOKUP(AX$1,'1.源数据-产品报告-消费降序'!AX:AX,ROW(),0)),"")</f>
        <v/>
      </c>
      <c r="AY55" s="69" t="str">
        <f>IFERROR(CLEAN(HLOOKUP(AY$1,'1.源数据-产品报告-消费降序'!AY:AY,ROW(),0)),"")</f>
        <v/>
      </c>
      <c r="AZ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" s="69" t="str">
        <f>IFERROR(CLEAN(HLOOKUP(BA$1,'1.源数据-产品报告-消费降序'!BA:BA,ROW(),0)),"")</f>
        <v/>
      </c>
      <c r="BD55" s="69" t="str">
        <f>IFERROR(CLEAN(HLOOKUP(BD$1,'1.源数据-产品报告-消费降序'!BD:BD,ROW(),0)),"")</f>
        <v/>
      </c>
      <c r="BE55" s="69" t="str">
        <f>IFERROR(CLEAN(HLOOKUP(BE$1,'1.源数据-产品报告-消费降序'!BE:BE,ROW(),0)),"")</f>
        <v/>
      </c>
      <c r="BF55" s="69" t="str">
        <f>IFERROR(CLEAN(HLOOKUP(BF$1,'1.源数据-产品报告-消费降序'!BF:BF,ROW(),0)),"")</f>
        <v/>
      </c>
      <c r="BG55" s="69" t="str">
        <f>IFERROR(CLEAN(HLOOKUP(BG$1,'1.源数据-产品报告-消费降序'!BG:BG,ROW(),0)),"")</f>
        <v/>
      </c>
      <c r="BH55" s="69" t="str">
        <f>IFERROR(CLEAN(HLOOKUP(BH$1,'1.源数据-产品报告-消费降序'!BH:BH,ROW(),0)),"")</f>
        <v/>
      </c>
      <c r="BI55" s="69" t="str">
        <f>IFERROR(CLEAN(HLOOKUP(BI$1,'1.源数据-产品报告-消费降序'!BI:BI,ROW(),0)),"")</f>
        <v/>
      </c>
      <c r="BJ55" s="69" t="str">
        <f>IFERROR(CLEAN(HLOOKUP(BJ$1,'1.源数据-产品报告-消费降序'!BJ:BJ,ROW(),0)),"")</f>
        <v/>
      </c>
      <c r="BK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" s="69" t="str">
        <f>IFERROR(CLEAN(HLOOKUP(BL$1,'1.源数据-产品报告-消费降序'!BL:BL,ROW(),0)),"")</f>
        <v/>
      </c>
      <c r="BO55" s="69" t="str">
        <f>IFERROR(CLEAN(HLOOKUP(BO$1,'1.源数据-产品报告-消费降序'!BO:BO,ROW(),0)),"")</f>
        <v/>
      </c>
      <c r="BP55" s="69" t="str">
        <f>IFERROR(CLEAN(HLOOKUP(BP$1,'1.源数据-产品报告-消费降序'!BP:BP,ROW(),0)),"")</f>
        <v/>
      </c>
      <c r="BQ55" s="69" t="str">
        <f>IFERROR(CLEAN(HLOOKUP(BQ$1,'1.源数据-产品报告-消费降序'!BQ:BQ,ROW(),0)),"")</f>
        <v/>
      </c>
      <c r="BR55" s="69" t="str">
        <f>IFERROR(CLEAN(HLOOKUP(BR$1,'1.源数据-产品报告-消费降序'!BR:BR,ROW(),0)),"")</f>
        <v/>
      </c>
      <c r="BS55" s="69" t="str">
        <f>IFERROR(CLEAN(HLOOKUP(BS$1,'1.源数据-产品报告-消费降序'!BS:BS,ROW(),0)),"")</f>
        <v/>
      </c>
      <c r="BT55" s="69" t="str">
        <f>IFERROR(CLEAN(HLOOKUP(BT$1,'1.源数据-产品报告-消费降序'!BT:BT,ROW(),0)),"")</f>
        <v/>
      </c>
      <c r="BU55" s="69" t="str">
        <f>IFERROR(CLEAN(HLOOKUP(BU$1,'1.源数据-产品报告-消费降序'!BU:BU,ROW(),0)),"")</f>
        <v/>
      </c>
      <c r="BV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" s="69" t="str">
        <f>IFERROR(CLEAN(HLOOKUP(BW$1,'1.源数据-产品报告-消费降序'!BW:BW,ROW(),0)),"")</f>
        <v/>
      </c>
    </row>
    <row r="56" spans="1:75">
      <c r="A56" s="69" t="str">
        <f>IFERROR(CLEAN(HLOOKUP(A$1,'1.源数据-产品报告-消费降序'!A:A,ROW(),0)),"")</f>
        <v/>
      </c>
      <c r="B56" s="69" t="str">
        <f>IFERROR(CLEAN(HLOOKUP(B$1,'1.源数据-产品报告-消费降序'!B:B,ROW(),0)),"")</f>
        <v/>
      </c>
      <c r="C56" s="69" t="str">
        <f>IFERROR(CLEAN(HLOOKUP(C$1,'1.源数据-产品报告-消费降序'!C:C,ROW(),0)),"")</f>
        <v/>
      </c>
      <c r="D56" s="69" t="str">
        <f>IFERROR(CLEAN(HLOOKUP(D$1,'1.源数据-产品报告-消费降序'!D:D,ROW(),0)),"")</f>
        <v/>
      </c>
      <c r="E56" s="69" t="str">
        <f>IFERROR(CLEAN(HLOOKUP(E$1,'1.源数据-产品报告-消费降序'!E:E,ROW(),0)),"")</f>
        <v/>
      </c>
      <c r="F56" s="69" t="str">
        <f>IFERROR(CLEAN(HLOOKUP(F$1,'1.源数据-产品报告-消费降序'!F:F,ROW(),0)),"")</f>
        <v/>
      </c>
      <c r="G56" s="70">
        <f>IFERROR((HLOOKUP(G$1,'1.源数据-产品报告-消费降序'!G:G,ROW(),0)),"")</f>
        <v>0</v>
      </c>
      <c r="H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" s="69" t="str">
        <f>IFERROR(CLEAN(HLOOKUP(I$1,'1.源数据-产品报告-消费降序'!I:I,ROW(),0)),"")</f>
        <v/>
      </c>
      <c r="L56" s="69" t="str">
        <f>IFERROR(CLEAN(HLOOKUP(L$1,'1.源数据-产品报告-消费降序'!L:L,ROW(),0)),"")</f>
        <v/>
      </c>
      <c r="M56" s="69" t="str">
        <f>IFERROR(CLEAN(HLOOKUP(M$1,'1.源数据-产品报告-消费降序'!M:M,ROW(),0)),"")</f>
        <v/>
      </c>
      <c r="N56" s="69" t="str">
        <f>IFERROR(CLEAN(HLOOKUP(N$1,'1.源数据-产品报告-消费降序'!N:N,ROW(),0)),"")</f>
        <v/>
      </c>
      <c r="O56" s="69" t="str">
        <f>IFERROR(CLEAN(HLOOKUP(O$1,'1.源数据-产品报告-消费降序'!O:O,ROW(),0)),"")</f>
        <v/>
      </c>
      <c r="P56" s="69" t="str">
        <f>IFERROR(CLEAN(HLOOKUP(P$1,'1.源数据-产品报告-消费降序'!P:P,ROW(),0)),"")</f>
        <v/>
      </c>
      <c r="Q56" s="69" t="str">
        <f>IFERROR(CLEAN(HLOOKUP(Q$1,'1.源数据-产品报告-消费降序'!Q:Q,ROW(),0)),"")</f>
        <v/>
      </c>
      <c r="R56" s="69" t="str">
        <f>IFERROR(CLEAN(HLOOKUP(R$1,'1.源数据-产品报告-消费降序'!R:R,ROW(),0)),"")</f>
        <v/>
      </c>
      <c r="S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" s="69" t="str">
        <f>IFERROR(CLEAN(HLOOKUP(T$1,'1.源数据-产品报告-消费降序'!T:T,ROW(),0)),"")</f>
        <v/>
      </c>
      <c r="W56" s="69" t="str">
        <f>IFERROR(CLEAN(HLOOKUP(W$1,'1.源数据-产品报告-消费降序'!W:W,ROW(),0)),"")</f>
        <v/>
      </c>
      <c r="X56" s="69" t="str">
        <f>IFERROR(CLEAN(HLOOKUP(X$1,'1.源数据-产品报告-消费降序'!X:X,ROW(),0)),"")</f>
        <v/>
      </c>
      <c r="Y56" s="69" t="str">
        <f>IFERROR(CLEAN(HLOOKUP(Y$1,'1.源数据-产品报告-消费降序'!Y:Y,ROW(),0)),"")</f>
        <v/>
      </c>
      <c r="Z56" s="69" t="str">
        <f>IFERROR(CLEAN(HLOOKUP(Z$1,'1.源数据-产品报告-消费降序'!Z:Z,ROW(),0)),"")</f>
        <v/>
      </c>
      <c r="AA56" s="69" t="str">
        <f>IFERROR(CLEAN(HLOOKUP(AA$1,'1.源数据-产品报告-消费降序'!AA:AA,ROW(),0)),"")</f>
        <v/>
      </c>
      <c r="AB56" s="69" t="str">
        <f>IFERROR(CLEAN(HLOOKUP(AB$1,'1.源数据-产品报告-消费降序'!AB:AB,ROW(),0)),"")</f>
        <v/>
      </c>
      <c r="AC56" s="69" t="str">
        <f>IFERROR(CLEAN(HLOOKUP(AC$1,'1.源数据-产品报告-消费降序'!AC:AC,ROW(),0)),"")</f>
        <v/>
      </c>
      <c r="AD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" s="69" t="str">
        <f>IFERROR(CLEAN(HLOOKUP(AE$1,'1.源数据-产品报告-消费降序'!AE:AE,ROW(),0)),"")</f>
        <v/>
      </c>
      <c r="AH56" s="69" t="str">
        <f>IFERROR(CLEAN(HLOOKUP(AH$1,'1.源数据-产品报告-消费降序'!AH:AH,ROW(),0)),"")</f>
        <v/>
      </c>
      <c r="AI56" s="69" t="str">
        <f>IFERROR(CLEAN(HLOOKUP(AI$1,'1.源数据-产品报告-消费降序'!AI:AI,ROW(),0)),"")</f>
        <v/>
      </c>
      <c r="AJ56" s="69" t="str">
        <f>IFERROR(CLEAN(HLOOKUP(AJ$1,'1.源数据-产品报告-消费降序'!AJ:AJ,ROW(),0)),"")</f>
        <v/>
      </c>
      <c r="AK56" s="69" t="str">
        <f>IFERROR(CLEAN(HLOOKUP(AK$1,'1.源数据-产品报告-消费降序'!AK:AK,ROW(),0)),"")</f>
        <v/>
      </c>
      <c r="AL56" s="69" t="str">
        <f>IFERROR(CLEAN(HLOOKUP(AL$1,'1.源数据-产品报告-消费降序'!AL:AL,ROW(),0)),"")</f>
        <v/>
      </c>
      <c r="AM56" s="69" t="str">
        <f>IFERROR(CLEAN(HLOOKUP(AM$1,'1.源数据-产品报告-消费降序'!AM:AM,ROW(),0)),"")</f>
        <v/>
      </c>
      <c r="AN56" s="69" t="str">
        <f>IFERROR(CLEAN(HLOOKUP(AN$1,'1.源数据-产品报告-消费降序'!AN:AN,ROW(),0)),"")</f>
        <v/>
      </c>
      <c r="AO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" s="69" t="str">
        <f>IFERROR(CLEAN(HLOOKUP(AP$1,'1.源数据-产品报告-消费降序'!AP:AP,ROW(),0)),"")</f>
        <v/>
      </c>
      <c r="AS56" s="69" t="str">
        <f>IFERROR(CLEAN(HLOOKUP(AS$1,'1.源数据-产品报告-消费降序'!AS:AS,ROW(),0)),"")</f>
        <v/>
      </c>
      <c r="AT56" s="69" t="str">
        <f>IFERROR(CLEAN(HLOOKUP(AT$1,'1.源数据-产品报告-消费降序'!AT:AT,ROW(),0)),"")</f>
        <v/>
      </c>
      <c r="AU56" s="69" t="str">
        <f>IFERROR(CLEAN(HLOOKUP(AU$1,'1.源数据-产品报告-消费降序'!AU:AU,ROW(),0)),"")</f>
        <v/>
      </c>
      <c r="AV56" s="69" t="str">
        <f>IFERROR(CLEAN(HLOOKUP(AV$1,'1.源数据-产品报告-消费降序'!AV:AV,ROW(),0)),"")</f>
        <v/>
      </c>
      <c r="AW56" s="69" t="str">
        <f>IFERROR(CLEAN(HLOOKUP(AW$1,'1.源数据-产品报告-消费降序'!AW:AW,ROW(),0)),"")</f>
        <v/>
      </c>
      <c r="AX56" s="69" t="str">
        <f>IFERROR(CLEAN(HLOOKUP(AX$1,'1.源数据-产品报告-消费降序'!AX:AX,ROW(),0)),"")</f>
        <v/>
      </c>
      <c r="AY56" s="69" t="str">
        <f>IFERROR(CLEAN(HLOOKUP(AY$1,'1.源数据-产品报告-消费降序'!AY:AY,ROW(),0)),"")</f>
        <v/>
      </c>
      <c r="AZ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" s="69" t="str">
        <f>IFERROR(CLEAN(HLOOKUP(BA$1,'1.源数据-产品报告-消费降序'!BA:BA,ROW(),0)),"")</f>
        <v/>
      </c>
      <c r="BD56" s="69" t="str">
        <f>IFERROR(CLEAN(HLOOKUP(BD$1,'1.源数据-产品报告-消费降序'!BD:BD,ROW(),0)),"")</f>
        <v/>
      </c>
      <c r="BE56" s="69" t="str">
        <f>IFERROR(CLEAN(HLOOKUP(BE$1,'1.源数据-产品报告-消费降序'!BE:BE,ROW(),0)),"")</f>
        <v/>
      </c>
      <c r="BF56" s="69" t="str">
        <f>IFERROR(CLEAN(HLOOKUP(BF$1,'1.源数据-产品报告-消费降序'!BF:BF,ROW(),0)),"")</f>
        <v/>
      </c>
      <c r="BG56" s="69" t="str">
        <f>IFERROR(CLEAN(HLOOKUP(BG$1,'1.源数据-产品报告-消费降序'!BG:BG,ROW(),0)),"")</f>
        <v/>
      </c>
      <c r="BH56" s="69" t="str">
        <f>IFERROR(CLEAN(HLOOKUP(BH$1,'1.源数据-产品报告-消费降序'!BH:BH,ROW(),0)),"")</f>
        <v/>
      </c>
      <c r="BI56" s="69" t="str">
        <f>IFERROR(CLEAN(HLOOKUP(BI$1,'1.源数据-产品报告-消费降序'!BI:BI,ROW(),0)),"")</f>
        <v/>
      </c>
      <c r="BJ56" s="69" t="str">
        <f>IFERROR(CLEAN(HLOOKUP(BJ$1,'1.源数据-产品报告-消费降序'!BJ:BJ,ROW(),0)),"")</f>
        <v/>
      </c>
      <c r="BK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" s="69" t="str">
        <f>IFERROR(CLEAN(HLOOKUP(BL$1,'1.源数据-产品报告-消费降序'!BL:BL,ROW(),0)),"")</f>
        <v/>
      </c>
      <c r="BO56" s="69" t="str">
        <f>IFERROR(CLEAN(HLOOKUP(BO$1,'1.源数据-产品报告-消费降序'!BO:BO,ROW(),0)),"")</f>
        <v/>
      </c>
      <c r="BP56" s="69" t="str">
        <f>IFERROR(CLEAN(HLOOKUP(BP$1,'1.源数据-产品报告-消费降序'!BP:BP,ROW(),0)),"")</f>
        <v/>
      </c>
      <c r="BQ56" s="69" t="str">
        <f>IFERROR(CLEAN(HLOOKUP(BQ$1,'1.源数据-产品报告-消费降序'!BQ:BQ,ROW(),0)),"")</f>
        <v/>
      </c>
      <c r="BR56" s="69" t="str">
        <f>IFERROR(CLEAN(HLOOKUP(BR$1,'1.源数据-产品报告-消费降序'!BR:BR,ROW(),0)),"")</f>
        <v/>
      </c>
      <c r="BS56" s="69" t="str">
        <f>IFERROR(CLEAN(HLOOKUP(BS$1,'1.源数据-产品报告-消费降序'!BS:BS,ROW(),0)),"")</f>
        <v/>
      </c>
      <c r="BT56" s="69" t="str">
        <f>IFERROR(CLEAN(HLOOKUP(BT$1,'1.源数据-产品报告-消费降序'!BT:BT,ROW(),0)),"")</f>
        <v/>
      </c>
      <c r="BU56" s="69" t="str">
        <f>IFERROR(CLEAN(HLOOKUP(BU$1,'1.源数据-产品报告-消费降序'!BU:BU,ROW(),0)),"")</f>
        <v/>
      </c>
      <c r="BV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" s="69" t="str">
        <f>IFERROR(CLEAN(HLOOKUP(BW$1,'1.源数据-产品报告-消费降序'!BW:BW,ROW(),0)),"")</f>
        <v/>
      </c>
    </row>
    <row r="57" spans="1:75">
      <c r="A57" s="69" t="str">
        <f>IFERROR(CLEAN(HLOOKUP(A$1,'1.源数据-产品报告-消费降序'!A:A,ROW(),0)),"")</f>
        <v/>
      </c>
      <c r="B57" s="69" t="str">
        <f>IFERROR(CLEAN(HLOOKUP(B$1,'1.源数据-产品报告-消费降序'!B:B,ROW(),0)),"")</f>
        <v/>
      </c>
      <c r="C57" s="69" t="str">
        <f>IFERROR(CLEAN(HLOOKUP(C$1,'1.源数据-产品报告-消费降序'!C:C,ROW(),0)),"")</f>
        <v/>
      </c>
      <c r="D57" s="69" t="str">
        <f>IFERROR(CLEAN(HLOOKUP(D$1,'1.源数据-产品报告-消费降序'!D:D,ROW(),0)),"")</f>
        <v/>
      </c>
      <c r="E57" s="69" t="str">
        <f>IFERROR(CLEAN(HLOOKUP(E$1,'1.源数据-产品报告-消费降序'!E:E,ROW(),0)),"")</f>
        <v/>
      </c>
      <c r="F57" s="69" t="str">
        <f>IFERROR(CLEAN(HLOOKUP(F$1,'1.源数据-产品报告-消费降序'!F:F,ROW(),0)),"")</f>
        <v/>
      </c>
      <c r="G57" s="70">
        <f>IFERROR((HLOOKUP(G$1,'1.源数据-产品报告-消费降序'!G:G,ROW(),0)),"")</f>
        <v>0</v>
      </c>
      <c r="H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" s="69" t="str">
        <f>IFERROR(CLEAN(HLOOKUP(I$1,'1.源数据-产品报告-消费降序'!I:I,ROW(),0)),"")</f>
        <v/>
      </c>
      <c r="L57" s="69" t="str">
        <f>IFERROR(CLEAN(HLOOKUP(L$1,'1.源数据-产品报告-消费降序'!L:L,ROW(),0)),"")</f>
        <v/>
      </c>
      <c r="M57" s="69" t="str">
        <f>IFERROR(CLEAN(HLOOKUP(M$1,'1.源数据-产品报告-消费降序'!M:M,ROW(),0)),"")</f>
        <v/>
      </c>
      <c r="N57" s="69" t="str">
        <f>IFERROR(CLEAN(HLOOKUP(N$1,'1.源数据-产品报告-消费降序'!N:N,ROW(),0)),"")</f>
        <v/>
      </c>
      <c r="O57" s="69" t="str">
        <f>IFERROR(CLEAN(HLOOKUP(O$1,'1.源数据-产品报告-消费降序'!O:O,ROW(),0)),"")</f>
        <v/>
      </c>
      <c r="P57" s="69" t="str">
        <f>IFERROR(CLEAN(HLOOKUP(P$1,'1.源数据-产品报告-消费降序'!P:P,ROW(),0)),"")</f>
        <v/>
      </c>
      <c r="Q57" s="69" t="str">
        <f>IFERROR(CLEAN(HLOOKUP(Q$1,'1.源数据-产品报告-消费降序'!Q:Q,ROW(),0)),"")</f>
        <v/>
      </c>
      <c r="R57" s="69" t="str">
        <f>IFERROR(CLEAN(HLOOKUP(R$1,'1.源数据-产品报告-消费降序'!R:R,ROW(),0)),"")</f>
        <v/>
      </c>
      <c r="S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" s="69" t="str">
        <f>IFERROR(CLEAN(HLOOKUP(T$1,'1.源数据-产品报告-消费降序'!T:T,ROW(),0)),"")</f>
        <v/>
      </c>
      <c r="W57" s="69" t="str">
        <f>IFERROR(CLEAN(HLOOKUP(W$1,'1.源数据-产品报告-消费降序'!W:W,ROW(),0)),"")</f>
        <v/>
      </c>
      <c r="X57" s="69" t="str">
        <f>IFERROR(CLEAN(HLOOKUP(X$1,'1.源数据-产品报告-消费降序'!X:X,ROW(),0)),"")</f>
        <v/>
      </c>
      <c r="Y57" s="69" t="str">
        <f>IFERROR(CLEAN(HLOOKUP(Y$1,'1.源数据-产品报告-消费降序'!Y:Y,ROW(),0)),"")</f>
        <v/>
      </c>
      <c r="Z57" s="69" t="str">
        <f>IFERROR(CLEAN(HLOOKUP(Z$1,'1.源数据-产品报告-消费降序'!Z:Z,ROW(),0)),"")</f>
        <v/>
      </c>
      <c r="AA57" s="69" t="str">
        <f>IFERROR(CLEAN(HLOOKUP(AA$1,'1.源数据-产品报告-消费降序'!AA:AA,ROW(),0)),"")</f>
        <v/>
      </c>
      <c r="AB57" s="69" t="str">
        <f>IFERROR(CLEAN(HLOOKUP(AB$1,'1.源数据-产品报告-消费降序'!AB:AB,ROW(),0)),"")</f>
        <v/>
      </c>
      <c r="AC57" s="69" t="str">
        <f>IFERROR(CLEAN(HLOOKUP(AC$1,'1.源数据-产品报告-消费降序'!AC:AC,ROW(),0)),"")</f>
        <v/>
      </c>
      <c r="AD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" s="69" t="str">
        <f>IFERROR(CLEAN(HLOOKUP(AE$1,'1.源数据-产品报告-消费降序'!AE:AE,ROW(),0)),"")</f>
        <v/>
      </c>
      <c r="AH57" s="69" t="str">
        <f>IFERROR(CLEAN(HLOOKUP(AH$1,'1.源数据-产品报告-消费降序'!AH:AH,ROW(),0)),"")</f>
        <v/>
      </c>
      <c r="AI57" s="69" t="str">
        <f>IFERROR(CLEAN(HLOOKUP(AI$1,'1.源数据-产品报告-消费降序'!AI:AI,ROW(),0)),"")</f>
        <v/>
      </c>
      <c r="AJ57" s="69" t="str">
        <f>IFERROR(CLEAN(HLOOKUP(AJ$1,'1.源数据-产品报告-消费降序'!AJ:AJ,ROW(),0)),"")</f>
        <v/>
      </c>
      <c r="AK57" s="69" t="str">
        <f>IFERROR(CLEAN(HLOOKUP(AK$1,'1.源数据-产品报告-消费降序'!AK:AK,ROW(),0)),"")</f>
        <v/>
      </c>
      <c r="AL57" s="69" t="str">
        <f>IFERROR(CLEAN(HLOOKUP(AL$1,'1.源数据-产品报告-消费降序'!AL:AL,ROW(),0)),"")</f>
        <v/>
      </c>
      <c r="AM57" s="69" t="str">
        <f>IFERROR(CLEAN(HLOOKUP(AM$1,'1.源数据-产品报告-消费降序'!AM:AM,ROW(),0)),"")</f>
        <v/>
      </c>
      <c r="AN57" s="69" t="str">
        <f>IFERROR(CLEAN(HLOOKUP(AN$1,'1.源数据-产品报告-消费降序'!AN:AN,ROW(),0)),"")</f>
        <v/>
      </c>
      <c r="AO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" s="69" t="str">
        <f>IFERROR(CLEAN(HLOOKUP(AP$1,'1.源数据-产品报告-消费降序'!AP:AP,ROW(),0)),"")</f>
        <v/>
      </c>
      <c r="AS57" s="69" t="str">
        <f>IFERROR(CLEAN(HLOOKUP(AS$1,'1.源数据-产品报告-消费降序'!AS:AS,ROW(),0)),"")</f>
        <v/>
      </c>
      <c r="AT57" s="69" t="str">
        <f>IFERROR(CLEAN(HLOOKUP(AT$1,'1.源数据-产品报告-消费降序'!AT:AT,ROW(),0)),"")</f>
        <v/>
      </c>
      <c r="AU57" s="69" t="str">
        <f>IFERROR(CLEAN(HLOOKUP(AU$1,'1.源数据-产品报告-消费降序'!AU:AU,ROW(),0)),"")</f>
        <v/>
      </c>
      <c r="AV57" s="69" t="str">
        <f>IFERROR(CLEAN(HLOOKUP(AV$1,'1.源数据-产品报告-消费降序'!AV:AV,ROW(),0)),"")</f>
        <v/>
      </c>
      <c r="AW57" s="69" t="str">
        <f>IFERROR(CLEAN(HLOOKUP(AW$1,'1.源数据-产品报告-消费降序'!AW:AW,ROW(),0)),"")</f>
        <v/>
      </c>
      <c r="AX57" s="69" t="str">
        <f>IFERROR(CLEAN(HLOOKUP(AX$1,'1.源数据-产品报告-消费降序'!AX:AX,ROW(),0)),"")</f>
        <v/>
      </c>
      <c r="AY57" s="69" t="str">
        <f>IFERROR(CLEAN(HLOOKUP(AY$1,'1.源数据-产品报告-消费降序'!AY:AY,ROW(),0)),"")</f>
        <v/>
      </c>
      <c r="AZ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" s="69" t="str">
        <f>IFERROR(CLEAN(HLOOKUP(BA$1,'1.源数据-产品报告-消费降序'!BA:BA,ROW(),0)),"")</f>
        <v/>
      </c>
      <c r="BD57" s="69" t="str">
        <f>IFERROR(CLEAN(HLOOKUP(BD$1,'1.源数据-产品报告-消费降序'!BD:BD,ROW(),0)),"")</f>
        <v/>
      </c>
      <c r="BE57" s="69" t="str">
        <f>IFERROR(CLEAN(HLOOKUP(BE$1,'1.源数据-产品报告-消费降序'!BE:BE,ROW(),0)),"")</f>
        <v/>
      </c>
      <c r="BF57" s="69" t="str">
        <f>IFERROR(CLEAN(HLOOKUP(BF$1,'1.源数据-产品报告-消费降序'!BF:BF,ROW(),0)),"")</f>
        <v/>
      </c>
      <c r="BG57" s="69" t="str">
        <f>IFERROR(CLEAN(HLOOKUP(BG$1,'1.源数据-产品报告-消费降序'!BG:BG,ROW(),0)),"")</f>
        <v/>
      </c>
      <c r="BH57" s="69" t="str">
        <f>IFERROR(CLEAN(HLOOKUP(BH$1,'1.源数据-产品报告-消费降序'!BH:BH,ROW(),0)),"")</f>
        <v/>
      </c>
      <c r="BI57" s="69" t="str">
        <f>IFERROR(CLEAN(HLOOKUP(BI$1,'1.源数据-产品报告-消费降序'!BI:BI,ROW(),0)),"")</f>
        <v/>
      </c>
      <c r="BJ57" s="69" t="str">
        <f>IFERROR(CLEAN(HLOOKUP(BJ$1,'1.源数据-产品报告-消费降序'!BJ:BJ,ROW(),0)),"")</f>
        <v/>
      </c>
      <c r="BK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" s="69" t="str">
        <f>IFERROR(CLEAN(HLOOKUP(BL$1,'1.源数据-产品报告-消费降序'!BL:BL,ROW(),0)),"")</f>
        <v/>
      </c>
      <c r="BO57" s="69" t="str">
        <f>IFERROR(CLEAN(HLOOKUP(BO$1,'1.源数据-产品报告-消费降序'!BO:BO,ROW(),0)),"")</f>
        <v/>
      </c>
      <c r="BP57" s="69" t="str">
        <f>IFERROR(CLEAN(HLOOKUP(BP$1,'1.源数据-产品报告-消费降序'!BP:BP,ROW(),0)),"")</f>
        <v/>
      </c>
      <c r="BQ57" s="69" t="str">
        <f>IFERROR(CLEAN(HLOOKUP(BQ$1,'1.源数据-产品报告-消费降序'!BQ:BQ,ROW(),0)),"")</f>
        <v/>
      </c>
      <c r="BR57" s="69" t="str">
        <f>IFERROR(CLEAN(HLOOKUP(BR$1,'1.源数据-产品报告-消费降序'!BR:BR,ROW(),0)),"")</f>
        <v/>
      </c>
      <c r="BS57" s="69" t="str">
        <f>IFERROR(CLEAN(HLOOKUP(BS$1,'1.源数据-产品报告-消费降序'!BS:BS,ROW(),0)),"")</f>
        <v/>
      </c>
      <c r="BT57" s="69" t="str">
        <f>IFERROR(CLEAN(HLOOKUP(BT$1,'1.源数据-产品报告-消费降序'!BT:BT,ROW(),0)),"")</f>
        <v/>
      </c>
      <c r="BU57" s="69" t="str">
        <f>IFERROR(CLEAN(HLOOKUP(BU$1,'1.源数据-产品报告-消费降序'!BU:BU,ROW(),0)),"")</f>
        <v/>
      </c>
      <c r="BV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" s="69" t="str">
        <f>IFERROR(CLEAN(HLOOKUP(BW$1,'1.源数据-产品报告-消费降序'!BW:BW,ROW(),0)),"")</f>
        <v/>
      </c>
    </row>
    <row r="58" spans="1:75">
      <c r="A58" s="69" t="str">
        <f>IFERROR(CLEAN(HLOOKUP(A$1,'1.源数据-产品报告-消费降序'!A:A,ROW(),0)),"")</f>
        <v/>
      </c>
      <c r="B58" s="69" t="str">
        <f>IFERROR(CLEAN(HLOOKUP(B$1,'1.源数据-产品报告-消费降序'!B:B,ROW(),0)),"")</f>
        <v/>
      </c>
      <c r="C58" s="69" t="str">
        <f>IFERROR(CLEAN(HLOOKUP(C$1,'1.源数据-产品报告-消费降序'!C:C,ROW(),0)),"")</f>
        <v/>
      </c>
      <c r="D58" s="69" t="str">
        <f>IFERROR(CLEAN(HLOOKUP(D$1,'1.源数据-产品报告-消费降序'!D:D,ROW(),0)),"")</f>
        <v/>
      </c>
      <c r="E58" s="69" t="str">
        <f>IFERROR(CLEAN(HLOOKUP(E$1,'1.源数据-产品报告-消费降序'!E:E,ROW(),0)),"")</f>
        <v/>
      </c>
      <c r="F58" s="69" t="str">
        <f>IFERROR(CLEAN(HLOOKUP(F$1,'1.源数据-产品报告-消费降序'!F:F,ROW(),0)),"")</f>
        <v/>
      </c>
      <c r="G58" s="70">
        <f>IFERROR((HLOOKUP(G$1,'1.源数据-产品报告-消费降序'!G:G,ROW(),0)),"")</f>
        <v>0</v>
      </c>
      <c r="H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" s="69" t="str">
        <f>IFERROR(CLEAN(HLOOKUP(I$1,'1.源数据-产品报告-消费降序'!I:I,ROW(),0)),"")</f>
        <v/>
      </c>
      <c r="L58" s="69" t="str">
        <f>IFERROR(CLEAN(HLOOKUP(L$1,'1.源数据-产品报告-消费降序'!L:L,ROW(),0)),"")</f>
        <v/>
      </c>
      <c r="M58" s="69" t="str">
        <f>IFERROR(CLEAN(HLOOKUP(M$1,'1.源数据-产品报告-消费降序'!M:M,ROW(),0)),"")</f>
        <v/>
      </c>
      <c r="N58" s="69" t="str">
        <f>IFERROR(CLEAN(HLOOKUP(N$1,'1.源数据-产品报告-消费降序'!N:N,ROW(),0)),"")</f>
        <v/>
      </c>
      <c r="O58" s="69" t="str">
        <f>IFERROR(CLEAN(HLOOKUP(O$1,'1.源数据-产品报告-消费降序'!O:O,ROW(),0)),"")</f>
        <v/>
      </c>
      <c r="P58" s="69" t="str">
        <f>IFERROR(CLEAN(HLOOKUP(P$1,'1.源数据-产品报告-消费降序'!P:P,ROW(),0)),"")</f>
        <v/>
      </c>
      <c r="Q58" s="69" t="str">
        <f>IFERROR(CLEAN(HLOOKUP(Q$1,'1.源数据-产品报告-消费降序'!Q:Q,ROW(),0)),"")</f>
        <v/>
      </c>
      <c r="R58" s="69" t="str">
        <f>IFERROR(CLEAN(HLOOKUP(R$1,'1.源数据-产品报告-消费降序'!R:R,ROW(),0)),"")</f>
        <v/>
      </c>
      <c r="S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" s="69" t="str">
        <f>IFERROR(CLEAN(HLOOKUP(T$1,'1.源数据-产品报告-消费降序'!T:T,ROW(),0)),"")</f>
        <v/>
      </c>
      <c r="W58" s="69" t="str">
        <f>IFERROR(CLEAN(HLOOKUP(W$1,'1.源数据-产品报告-消费降序'!W:W,ROW(),0)),"")</f>
        <v/>
      </c>
      <c r="X58" s="69" t="str">
        <f>IFERROR(CLEAN(HLOOKUP(X$1,'1.源数据-产品报告-消费降序'!X:X,ROW(),0)),"")</f>
        <v/>
      </c>
      <c r="Y58" s="69" t="str">
        <f>IFERROR(CLEAN(HLOOKUP(Y$1,'1.源数据-产品报告-消费降序'!Y:Y,ROW(),0)),"")</f>
        <v/>
      </c>
      <c r="Z58" s="69" t="str">
        <f>IFERROR(CLEAN(HLOOKUP(Z$1,'1.源数据-产品报告-消费降序'!Z:Z,ROW(),0)),"")</f>
        <v/>
      </c>
      <c r="AA58" s="69" t="str">
        <f>IFERROR(CLEAN(HLOOKUP(AA$1,'1.源数据-产品报告-消费降序'!AA:AA,ROW(),0)),"")</f>
        <v/>
      </c>
      <c r="AB58" s="69" t="str">
        <f>IFERROR(CLEAN(HLOOKUP(AB$1,'1.源数据-产品报告-消费降序'!AB:AB,ROW(),0)),"")</f>
        <v/>
      </c>
      <c r="AC58" s="69" t="str">
        <f>IFERROR(CLEAN(HLOOKUP(AC$1,'1.源数据-产品报告-消费降序'!AC:AC,ROW(),0)),"")</f>
        <v/>
      </c>
      <c r="AD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" s="69" t="str">
        <f>IFERROR(CLEAN(HLOOKUP(AE$1,'1.源数据-产品报告-消费降序'!AE:AE,ROW(),0)),"")</f>
        <v/>
      </c>
      <c r="AH58" s="69" t="str">
        <f>IFERROR(CLEAN(HLOOKUP(AH$1,'1.源数据-产品报告-消费降序'!AH:AH,ROW(),0)),"")</f>
        <v/>
      </c>
      <c r="AI58" s="69" t="str">
        <f>IFERROR(CLEAN(HLOOKUP(AI$1,'1.源数据-产品报告-消费降序'!AI:AI,ROW(),0)),"")</f>
        <v/>
      </c>
      <c r="AJ58" s="69" t="str">
        <f>IFERROR(CLEAN(HLOOKUP(AJ$1,'1.源数据-产品报告-消费降序'!AJ:AJ,ROW(),0)),"")</f>
        <v/>
      </c>
      <c r="AK58" s="69" t="str">
        <f>IFERROR(CLEAN(HLOOKUP(AK$1,'1.源数据-产品报告-消费降序'!AK:AK,ROW(),0)),"")</f>
        <v/>
      </c>
      <c r="AL58" s="69" t="str">
        <f>IFERROR(CLEAN(HLOOKUP(AL$1,'1.源数据-产品报告-消费降序'!AL:AL,ROW(),0)),"")</f>
        <v/>
      </c>
      <c r="AM58" s="69" t="str">
        <f>IFERROR(CLEAN(HLOOKUP(AM$1,'1.源数据-产品报告-消费降序'!AM:AM,ROW(),0)),"")</f>
        <v/>
      </c>
      <c r="AN58" s="69" t="str">
        <f>IFERROR(CLEAN(HLOOKUP(AN$1,'1.源数据-产品报告-消费降序'!AN:AN,ROW(),0)),"")</f>
        <v/>
      </c>
      <c r="AO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" s="69" t="str">
        <f>IFERROR(CLEAN(HLOOKUP(AP$1,'1.源数据-产品报告-消费降序'!AP:AP,ROW(),0)),"")</f>
        <v/>
      </c>
      <c r="AS58" s="69" t="str">
        <f>IFERROR(CLEAN(HLOOKUP(AS$1,'1.源数据-产品报告-消费降序'!AS:AS,ROW(),0)),"")</f>
        <v/>
      </c>
      <c r="AT58" s="69" t="str">
        <f>IFERROR(CLEAN(HLOOKUP(AT$1,'1.源数据-产品报告-消费降序'!AT:AT,ROW(),0)),"")</f>
        <v/>
      </c>
      <c r="AU58" s="69" t="str">
        <f>IFERROR(CLEAN(HLOOKUP(AU$1,'1.源数据-产品报告-消费降序'!AU:AU,ROW(),0)),"")</f>
        <v/>
      </c>
      <c r="AV58" s="69" t="str">
        <f>IFERROR(CLEAN(HLOOKUP(AV$1,'1.源数据-产品报告-消费降序'!AV:AV,ROW(),0)),"")</f>
        <v/>
      </c>
      <c r="AW58" s="69" t="str">
        <f>IFERROR(CLEAN(HLOOKUP(AW$1,'1.源数据-产品报告-消费降序'!AW:AW,ROW(),0)),"")</f>
        <v/>
      </c>
      <c r="AX58" s="69" t="str">
        <f>IFERROR(CLEAN(HLOOKUP(AX$1,'1.源数据-产品报告-消费降序'!AX:AX,ROW(),0)),"")</f>
        <v/>
      </c>
      <c r="AY58" s="69" t="str">
        <f>IFERROR(CLEAN(HLOOKUP(AY$1,'1.源数据-产品报告-消费降序'!AY:AY,ROW(),0)),"")</f>
        <v/>
      </c>
      <c r="AZ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" s="69" t="str">
        <f>IFERROR(CLEAN(HLOOKUP(BA$1,'1.源数据-产品报告-消费降序'!BA:BA,ROW(),0)),"")</f>
        <v/>
      </c>
      <c r="BD58" s="69" t="str">
        <f>IFERROR(CLEAN(HLOOKUP(BD$1,'1.源数据-产品报告-消费降序'!BD:BD,ROW(),0)),"")</f>
        <v/>
      </c>
      <c r="BE58" s="69" t="str">
        <f>IFERROR(CLEAN(HLOOKUP(BE$1,'1.源数据-产品报告-消费降序'!BE:BE,ROW(),0)),"")</f>
        <v/>
      </c>
      <c r="BF58" s="69" t="str">
        <f>IFERROR(CLEAN(HLOOKUP(BF$1,'1.源数据-产品报告-消费降序'!BF:BF,ROW(),0)),"")</f>
        <v/>
      </c>
      <c r="BG58" s="69" t="str">
        <f>IFERROR(CLEAN(HLOOKUP(BG$1,'1.源数据-产品报告-消费降序'!BG:BG,ROW(),0)),"")</f>
        <v/>
      </c>
      <c r="BH58" s="69" t="str">
        <f>IFERROR(CLEAN(HLOOKUP(BH$1,'1.源数据-产品报告-消费降序'!BH:BH,ROW(),0)),"")</f>
        <v/>
      </c>
      <c r="BI58" s="69" t="str">
        <f>IFERROR(CLEAN(HLOOKUP(BI$1,'1.源数据-产品报告-消费降序'!BI:BI,ROW(),0)),"")</f>
        <v/>
      </c>
      <c r="BJ58" s="69" t="str">
        <f>IFERROR(CLEAN(HLOOKUP(BJ$1,'1.源数据-产品报告-消费降序'!BJ:BJ,ROW(),0)),"")</f>
        <v/>
      </c>
      <c r="BK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" s="69" t="str">
        <f>IFERROR(CLEAN(HLOOKUP(BL$1,'1.源数据-产品报告-消费降序'!BL:BL,ROW(),0)),"")</f>
        <v/>
      </c>
      <c r="BO58" s="69" t="str">
        <f>IFERROR(CLEAN(HLOOKUP(BO$1,'1.源数据-产品报告-消费降序'!BO:BO,ROW(),0)),"")</f>
        <v/>
      </c>
      <c r="BP58" s="69" t="str">
        <f>IFERROR(CLEAN(HLOOKUP(BP$1,'1.源数据-产品报告-消费降序'!BP:BP,ROW(),0)),"")</f>
        <v/>
      </c>
      <c r="BQ58" s="69" t="str">
        <f>IFERROR(CLEAN(HLOOKUP(BQ$1,'1.源数据-产品报告-消费降序'!BQ:BQ,ROW(),0)),"")</f>
        <v/>
      </c>
      <c r="BR58" s="69" t="str">
        <f>IFERROR(CLEAN(HLOOKUP(BR$1,'1.源数据-产品报告-消费降序'!BR:BR,ROW(),0)),"")</f>
        <v/>
      </c>
      <c r="BS58" s="69" t="str">
        <f>IFERROR(CLEAN(HLOOKUP(BS$1,'1.源数据-产品报告-消费降序'!BS:BS,ROW(),0)),"")</f>
        <v/>
      </c>
      <c r="BT58" s="69" t="str">
        <f>IFERROR(CLEAN(HLOOKUP(BT$1,'1.源数据-产品报告-消费降序'!BT:BT,ROW(),0)),"")</f>
        <v/>
      </c>
      <c r="BU58" s="69" t="str">
        <f>IFERROR(CLEAN(HLOOKUP(BU$1,'1.源数据-产品报告-消费降序'!BU:BU,ROW(),0)),"")</f>
        <v/>
      </c>
      <c r="BV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" s="69" t="str">
        <f>IFERROR(CLEAN(HLOOKUP(BW$1,'1.源数据-产品报告-消费降序'!BW:BW,ROW(),0)),"")</f>
        <v/>
      </c>
    </row>
    <row r="59" spans="1:75">
      <c r="A59" s="69" t="str">
        <f>IFERROR(CLEAN(HLOOKUP(A$1,'1.源数据-产品报告-消费降序'!A:A,ROW(),0)),"")</f>
        <v/>
      </c>
      <c r="B59" s="69" t="str">
        <f>IFERROR(CLEAN(HLOOKUP(B$1,'1.源数据-产品报告-消费降序'!B:B,ROW(),0)),"")</f>
        <v/>
      </c>
      <c r="C59" s="69" t="str">
        <f>IFERROR(CLEAN(HLOOKUP(C$1,'1.源数据-产品报告-消费降序'!C:C,ROW(),0)),"")</f>
        <v/>
      </c>
      <c r="D59" s="69" t="str">
        <f>IFERROR(CLEAN(HLOOKUP(D$1,'1.源数据-产品报告-消费降序'!D:D,ROW(),0)),"")</f>
        <v/>
      </c>
      <c r="E59" s="69" t="str">
        <f>IFERROR(CLEAN(HLOOKUP(E$1,'1.源数据-产品报告-消费降序'!E:E,ROW(),0)),"")</f>
        <v/>
      </c>
      <c r="F59" s="69" t="str">
        <f>IFERROR(CLEAN(HLOOKUP(F$1,'1.源数据-产品报告-消费降序'!F:F,ROW(),0)),"")</f>
        <v/>
      </c>
      <c r="G59" s="70">
        <f>IFERROR((HLOOKUP(G$1,'1.源数据-产品报告-消费降序'!G:G,ROW(),0)),"")</f>
        <v>0</v>
      </c>
      <c r="H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" s="69" t="str">
        <f>IFERROR(CLEAN(HLOOKUP(I$1,'1.源数据-产品报告-消费降序'!I:I,ROW(),0)),"")</f>
        <v/>
      </c>
      <c r="L59" s="69" t="str">
        <f>IFERROR(CLEAN(HLOOKUP(L$1,'1.源数据-产品报告-消费降序'!L:L,ROW(),0)),"")</f>
        <v/>
      </c>
      <c r="M59" s="69" t="str">
        <f>IFERROR(CLEAN(HLOOKUP(M$1,'1.源数据-产品报告-消费降序'!M:M,ROW(),0)),"")</f>
        <v/>
      </c>
      <c r="N59" s="69" t="str">
        <f>IFERROR(CLEAN(HLOOKUP(N$1,'1.源数据-产品报告-消费降序'!N:N,ROW(),0)),"")</f>
        <v/>
      </c>
      <c r="O59" s="69" t="str">
        <f>IFERROR(CLEAN(HLOOKUP(O$1,'1.源数据-产品报告-消费降序'!O:O,ROW(),0)),"")</f>
        <v/>
      </c>
      <c r="P59" s="69" t="str">
        <f>IFERROR(CLEAN(HLOOKUP(P$1,'1.源数据-产品报告-消费降序'!P:P,ROW(),0)),"")</f>
        <v/>
      </c>
      <c r="Q59" s="69" t="str">
        <f>IFERROR(CLEAN(HLOOKUP(Q$1,'1.源数据-产品报告-消费降序'!Q:Q,ROW(),0)),"")</f>
        <v/>
      </c>
      <c r="R59" s="69" t="str">
        <f>IFERROR(CLEAN(HLOOKUP(R$1,'1.源数据-产品报告-消费降序'!R:R,ROW(),0)),"")</f>
        <v/>
      </c>
      <c r="S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" s="69" t="str">
        <f>IFERROR(CLEAN(HLOOKUP(T$1,'1.源数据-产品报告-消费降序'!T:T,ROW(),0)),"")</f>
        <v/>
      </c>
      <c r="W59" s="69" t="str">
        <f>IFERROR(CLEAN(HLOOKUP(W$1,'1.源数据-产品报告-消费降序'!W:W,ROW(),0)),"")</f>
        <v/>
      </c>
      <c r="X59" s="69" t="str">
        <f>IFERROR(CLEAN(HLOOKUP(X$1,'1.源数据-产品报告-消费降序'!X:X,ROW(),0)),"")</f>
        <v/>
      </c>
      <c r="Y59" s="69" t="str">
        <f>IFERROR(CLEAN(HLOOKUP(Y$1,'1.源数据-产品报告-消费降序'!Y:Y,ROW(),0)),"")</f>
        <v/>
      </c>
      <c r="Z59" s="69" t="str">
        <f>IFERROR(CLEAN(HLOOKUP(Z$1,'1.源数据-产品报告-消费降序'!Z:Z,ROW(),0)),"")</f>
        <v/>
      </c>
      <c r="AA59" s="69" t="str">
        <f>IFERROR(CLEAN(HLOOKUP(AA$1,'1.源数据-产品报告-消费降序'!AA:AA,ROW(),0)),"")</f>
        <v/>
      </c>
      <c r="AB59" s="69" t="str">
        <f>IFERROR(CLEAN(HLOOKUP(AB$1,'1.源数据-产品报告-消费降序'!AB:AB,ROW(),0)),"")</f>
        <v/>
      </c>
      <c r="AC59" s="69" t="str">
        <f>IFERROR(CLEAN(HLOOKUP(AC$1,'1.源数据-产品报告-消费降序'!AC:AC,ROW(),0)),"")</f>
        <v/>
      </c>
      <c r="AD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" s="69" t="str">
        <f>IFERROR(CLEAN(HLOOKUP(AE$1,'1.源数据-产品报告-消费降序'!AE:AE,ROW(),0)),"")</f>
        <v/>
      </c>
      <c r="AH59" s="69" t="str">
        <f>IFERROR(CLEAN(HLOOKUP(AH$1,'1.源数据-产品报告-消费降序'!AH:AH,ROW(),0)),"")</f>
        <v/>
      </c>
      <c r="AI59" s="69" t="str">
        <f>IFERROR(CLEAN(HLOOKUP(AI$1,'1.源数据-产品报告-消费降序'!AI:AI,ROW(),0)),"")</f>
        <v/>
      </c>
      <c r="AJ59" s="69" t="str">
        <f>IFERROR(CLEAN(HLOOKUP(AJ$1,'1.源数据-产品报告-消费降序'!AJ:AJ,ROW(),0)),"")</f>
        <v/>
      </c>
      <c r="AK59" s="69" t="str">
        <f>IFERROR(CLEAN(HLOOKUP(AK$1,'1.源数据-产品报告-消费降序'!AK:AK,ROW(),0)),"")</f>
        <v/>
      </c>
      <c r="AL59" s="69" t="str">
        <f>IFERROR(CLEAN(HLOOKUP(AL$1,'1.源数据-产品报告-消费降序'!AL:AL,ROW(),0)),"")</f>
        <v/>
      </c>
      <c r="AM59" s="69" t="str">
        <f>IFERROR(CLEAN(HLOOKUP(AM$1,'1.源数据-产品报告-消费降序'!AM:AM,ROW(),0)),"")</f>
        <v/>
      </c>
      <c r="AN59" s="69" t="str">
        <f>IFERROR(CLEAN(HLOOKUP(AN$1,'1.源数据-产品报告-消费降序'!AN:AN,ROW(),0)),"")</f>
        <v/>
      </c>
      <c r="AO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" s="69" t="str">
        <f>IFERROR(CLEAN(HLOOKUP(AP$1,'1.源数据-产品报告-消费降序'!AP:AP,ROW(),0)),"")</f>
        <v/>
      </c>
      <c r="AS59" s="69" t="str">
        <f>IFERROR(CLEAN(HLOOKUP(AS$1,'1.源数据-产品报告-消费降序'!AS:AS,ROW(),0)),"")</f>
        <v/>
      </c>
      <c r="AT59" s="69" t="str">
        <f>IFERROR(CLEAN(HLOOKUP(AT$1,'1.源数据-产品报告-消费降序'!AT:AT,ROW(),0)),"")</f>
        <v/>
      </c>
      <c r="AU59" s="69" t="str">
        <f>IFERROR(CLEAN(HLOOKUP(AU$1,'1.源数据-产品报告-消费降序'!AU:AU,ROW(),0)),"")</f>
        <v/>
      </c>
      <c r="AV59" s="69" t="str">
        <f>IFERROR(CLEAN(HLOOKUP(AV$1,'1.源数据-产品报告-消费降序'!AV:AV,ROW(),0)),"")</f>
        <v/>
      </c>
      <c r="AW59" s="69" t="str">
        <f>IFERROR(CLEAN(HLOOKUP(AW$1,'1.源数据-产品报告-消费降序'!AW:AW,ROW(),0)),"")</f>
        <v/>
      </c>
      <c r="AX59" s="69" t="str">
        <f>IFERROR(CLEAN(HLOOKUP(AX$1,'1.源数据-产品报告-消费降序'!AX:AX,ROW(),0)),"")</f>
        <v/>
      </c>
      <c r="AY59" s="69" t="str">
        <f>IFERROR(CLEAN(HLOOKUP(AY$1,'1.源数据-产品报告-消费降序'!AY:AY,ROW(),0)),"")</f>
        <v/>
      </c>
      <c r="AZ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" s="69" t="str">
        <f>IFERROR(CLEAN(HLOOKUP(BA$1,'1.源数据-产品报告-消费降序'!BA:BA,ROW(),0)),"")</f>
        <v/>
      </c>
      <c r="BD59" s="69" t="str">
        <f>IFERROR(CLEAN(HLOOKUP(BD$1,'1.源数据-产品报告-消费降序'!BD:BD,ROW(),0)),"")</f>
        <v/>
      </c>
      <c r="BE59" s="69" t="str">
        <f>IFERROR(CLEAN(HLOOKUP(BE$1,'1.源数据-产品报告-消费降序'!BE:BE,ROW(),0)),"")</f>
        <v/>
      </c>
      <c r="BF59" s="69" t="str">
        <f>IFERROR(CLEAN(HLOOKUP(BF$1,'1.源数据-产品报告-消费降序'!BF:BF,ROW(),0)),"")</f>
        <v/>
      </c>
      <c r="BG59" s="69" t="str">
        <f>IFERROR(CLEAN(HLOOKUP(BG$1,'1.源数据-产品报告-消费降序'!BG:BG,ROW(),0)),"")</f>
        <v/>
      </c>
      <c r="BH59" s="69" t="str">
        <f>IFERROR(CLEAN(HLOOKUP(BH$1,'1.源数据-产品报告-消费降序'!BH:BH,ROW(),0)),"")</f>
        <v/>
      </c>
      <c r="BI59" s="69" t="str">
        <f>IFERROR(CLEAN(HLOOKUP(BI$1,'1.源数据-产品报告-消费降序'!BI:BI,ROW(),0)),"")</f>
        <v/>
      </c>
      <c r="BJ59" s="69" t="str">
        <f>IFERROR(CLEAN(HLOOKUP(BJ$1,'1.源数据-产品报告-消费降序'!BJ:BJ,ROW(),0)),"")</f>
        <v/>
      </c>
      <c r="BK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" s="69" t="str">
        <f>IFERROR(CLEAN(HLOOKUP(BL$1,'1.源数据-产品报告-消费降序'!BL:BL,ROW(),0)),"")</f>
        <v/>
      </c>
      <c r="BO59" s="69" t="str">
        <f>IFERROR(CLEAN(HLOOKUP(BO$1,'1.源数据-产品报告-消费降序'!BO:BO,ROW(),0)),"")</f>
        <v/>
      </c>
      <c r="BP59" s="69" t="str">
        <f>IFERROR(CLEAN(HLOOKUP(BP$1,'1.源数据-产品报告-消费降序'!BP:BP,ROW(),0)),"")</f>
        <v/>
      </c>
      <c r="BQ59" s="69" t="str">
        <f>IFERROR(CLEAN(HLOOKUP(BQ$1,'1.源数据-产品报告-消费降序'!BQ:BQ,ROW(),0)),"")</f>
        <v/>
      </c>
      <c r="BR59" s="69" t="str">
        <f>IFERROR(CLEAN(HLOOKUP(BR$1,'1.源数据-产品报告-消费降序'!BR:BR,ROW(),0)),"")</f>
        <v/>
      </c>
      <c r="BS59" s="69" t="str">
        <f>IFERROR(CLEAN(HLOOKUP(BS$1,'1.源数据-产品报告-消费降序'!BS:BS,ROW(),0)),"")</f>
        <v/>
      </c>
      <c r="BT59" s="69" t="str">
        <f>IFERROR(CLEAN(HLOOKUP(BT$1,'1.源数据-产品报告-消费降序'!BT:BT,ROW(),0)),"")</f>
        <v/>
      </c>
      <c r="BU59" s="69" t="str">
        <f>IFERROR(CLEAN(HLOOKUP(BU$1,'1.源数据-产品报告-消费降序'!BU:BU,ROW(),0)),"")</f>
        <v/>
      </c>
      <c r="BV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" s="69" t="str">
        <f>IFERROR(CLEAN(HLOOKUP(BW$1,'1.源数据-产品报告-消费降序'!BW:BW,ROW(),0)),"")</f>
        <v/>
      </c>
    </row>
    <row r="60" spans="1:75">
      <c r="A60" s="69" t="str">
        <f>IFERROR(CLEAN(HLOOKUP(A$1,'1.源数据-产品报告-消费降序'!A:A,ROW(),0)),"")</f>
        <v/>
      </c>
      <c r="B60" s="69" t="str">
        <f>IFERROR(CLEAN(HLOOKUP(B$1,'1.源数据-产品报告-消费降序'!B:B,ROW(),0)),"")</f>
        <v/>
      </c>
      <c r="C60" s="69" t="str">
        <f>IFERROR(CLEAN(HLOOKUP(C$1,'1.源数据-产品报告-消费降序'!C:C,ROW(),0)),"")</f>
        <v/>
      </c>
      <c r="D60" s="69" t="str">
        <f>IFERROR(CLEAN(HLOOKUP(D$1,'1.源数据-产品报告-消费降序'!D:D,ROW(),0)),"")</f>
        <v/>
      </c>
      <c r="E60" s="69" t="str">
        <f>IFERROR(CLEAN(HLOOKUP(E$1,'1.源数据-产品报告-消费降序'!E:E,ROW(),0)),"")</f>
        <v/>
      </c>
      <c r="F60" s="69" t="str">
        <f>IFERROR(CLEAN(HLOOKUP(F$1,'1.源数据-产品报告-消费降序'!F:F,ROW(),0)),"")</f>
        <v/>
      </c>
      <c r="G60" s="70">
        <f>IFERROR((HLOOKUP(G$1,'1.源数据-产品报告-消费降序'!G:G,ROW(),0)),"")</f>
        <v>0</v>
      </c>
      <c r="H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" s="69" t="str">
        <f>IFERROR(CLEAN(HLOOKUP(I$1,'1.源数据-产品报告-消费降序'!I:I,ROW(),0)),"")</f>
        <v/>
      </c>
      <c r="L60" s="69" t="str">
        <f>IFERROR(CLEAN(HLOOKUP(L$1,'1.源数据-产品报告-消费降序'!L:L,ROW(),0)),"")</f>
        <v/>
      </c>
      <c r="M60" s="69" t="str">
        <f>IFERROR(CLEAN(HLOOKUP(M$1,'1.源数据-产品报告-消费降序'!M:M,ROW(),0)),"")</f>
        <v/>
      </c>
      <c r="N60" s="69" t="str">
        <f>IFERROR(CLEAN(HLOOKUP(N$1,'1.源数据-产品报告-消费降序'!N:N,ROW(),0)),"")</f>
        <v/>
      </c>
      <c r="O60" s="69" t="str">
        <f>IFERROR(CLEAN(HLOOKUP(O$1,'1.源数据-产品报告-消费降序'!O:O,ROW(),0)),"")</f>
        <v/>
      </c>
      <c r="P60" s="69" t="str">
        <f>IFERROR(CLEAN(HLOOKUP(P$1,'1.源数据-产品报告-消费降序'!P:P,ROW(),0)),"")</f>
        <v/>
      </c>
      <c r="Q60" s="69" t="str">
        <f>IFERROR(CLEAN(HLOOKUP(Q$1,'1.源数据-产品报告-消费降序'!Q:Q,ROW(),0)),"")</f>
        <v/>
      </c>
      <c r="R60" s="69" t="str">
        <f>IFERROR(CLEAN(HLOOKUP(R$1,'1.源数据-产品报告-消费降序'!R:R,ROW(),0)),"")</f>
        <v/>
      </c>
      <c r="S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" s="69" t="str">
        <f>IFERROR(CLEAN(HLOOKUP(T$1,'1.源数据-产品报告-消费降序'!T:T,ROW(),0)),"")</f>
        <v/>
      </c>
      <c r="W60" s="69" t="str">
        <f>IFERROR(CLEAN(HLOOKUP(W$1,'1.源数据-产品报告-消费降序'!W:W,ROW(),0)),"")</f>
        <v/>
      </c>
      <c r="X60" s="69" t="str">
        <f>IFERROR(CLEAN(HLOOKUP(X$1,'1.源数据-产品报告-消费降序'!X:X,ROW(),0)),"")</f>
        <v/>
      </c>
      <c r="Y60" s="69" t="str">
        <f>IFERROR(CLEAN(HLOOKUP(Y$1,'1.源数据-产品报告-消费降序'!Y:Y,ROW(),0)),"")</f>
        <v/>
      </c>
      <c r="Z60" s="69" t="str">
        <f>IFERROR(CLEAN(HLOOKUP(Z$1,'1.源数据-产品报告-消费降序'!Z:Z,ROW(),0)),"")</f>
        <v/>
      </c>
      <c r="AA60" s="69" t="str">
        <f>IFERROR(CLEAN(HLOOKUP(AA$1,'1.源数据-产品报告-消费降序'!AA:AA,ROW(),0)),"")</f>
        <v/>
      </c>
      <c r="AB60" s="69" t="str">
        <f>IFERROR(CLEAN(HLOOKUP(AB$1,'1.源数据-产品报告-消费降序'!AB:AB,ROW(),0)),"")</f>
        <v/>
      </c>
      <c r="AC60" s="69" t="str">
        <f>IFERROR(CLEAN(HLOOKUP(AC$1,'1.源数据-产品报告-消费降序'!AC:AC,ROW(),0)),"")</f>
        <v/>
      </c>
      <c r="AD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" s="69" t="str">
        <f>IFERROR(CLEAN(HLOOKUP(AE$1,'1.源数据-产品报告-消费降序'!AE:AE,ROW(),0)),"")</f>
        <v/>
      </c>
      <c r="AH60" s="69" t="str">
        <f>IFERROR(CLEAN(HLOOKUP(AH$1,'1.源数据-产品报告-消费降序'!AH:AH,ROW(),0)),"")</f>
        <v/>
      </c>
      <c r="AI60" s="69" t="str">
        <f>IFERROR(CLEAN(HLOOKUP(AI$1,'1.源数据-产品报告-消费降序'!AI:AI,ROW(),0)),"")</f>
        <v/>
      </c>
      <c r="AJ60" s="69" t="str">
        <f>IFERROR(CLEAN(HLOOKUP(AJ$1,'1.源数据-产品报告-消费降序'!AJ:AJ,ROW(),0)),"")</f>
        <v/>
      </c>
      <c r="AK60" s="69" t="str">
        <f>IFERROR(CLEAN(HLOOKUP(AK$1,'1.源数据-产品报告-消费降序'!AK:AK,ROW(),0)),"")</f>
        <v/>
      </c>
      <c r="AL60" s="69" t="str">
        <f>IFERROR(CLEAN(HLOOKUP(AL$1,'1.源数据-产品报告-消费降序'!AL:AL,ROW(),0)),"")</f>
        <v/>
      </c>
      <c r="AM60" s="69" t="str">
        <f>IFERROR(CLEAN(HLOOKUP(AM$1,'1.源数据-产品报告-消费降序'!AM:AM,ROW(),0)),"")</f>
        <v/>
      </c>
      <c r="AN60" s="69" t="str">
        <f>IFERROR(CLEAN(HLOOKUP(AN$1,'1.源数据-产品报告-消费降序'!AN:AN,ROW(),0)),"")</f>
        <v/>
      </c>
      <c r="AO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" s="69" t="str">
        <f>IFERROR(CLEAN(HLOOKUP(AP$1,'1.源数据-产品报告-消费降序'!AP:AP,ROW(),0)),"")</f>
        <v/>
      </c>
      <c r="AS60" s="69" t="str">
        <f>IFERROR(CLEAN(HLOOKUP(AS$1,'1.源数据-产品报告-消费降序'!AS:AS,ROW(),0)),"")</f>
        <v/>
      </c>
      <c r="AT60" s="69" t="str">
        <f>IFERROR(CLEAN(HLOOKUP(AT$1,'1.源数据-产品报告-消费降序'!AT:AT,ROW(),0)),"")</f>
        <v/>
      </c>
      <c r="AU60" s="69" t="str">
        <f>IFERROR(CLEAN(HLOOKUP(AU$1,'1.源数据-产品报告-消费降序'!AU:AU,ROW(),0)),"")</f>
        <v/>
      </c>
      <c r="AV60" s="69" t="str">
        <f>IFERROR(CLEAN(HLOOKUP(AV$1,'1.源数据-产品报告-消费降序'!AV:AV,ROW(),0)),"")</f>
        <v/>
      </c>
      <c r="AW60" s="69" t="str">
        <f>IFERROR(CLEAN(HLOOKUP(AW$1,'1.源数据-产品报告-消费降序'!AW:AW,ROW(),0)),"")</f>
        <v/>
      </c>
      <c r="AX60" s="69" t="str">
        <f>IFERROR(CLEAN(HLOOKUP(AX$1,'1.源数据-产品报告-消费降序'!AX:AX,ROW(),0)),"")</f>
        <v/>
      </c>
      <c r="AY60" s="69" t="str">
        <f>IFERROR(CLEAN(HLOOKUP(AY$1,'1.源数据-产品报告-消费降序'!AY:AY,ROW(),0)),"")</f>
        <v/>
      </c>
      <c r="AZ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" s="69" t="str">
        <f>IFERROR(CLEAN(HLOOKUP(BA$1,'1.源数据-产品报告-消费降序'!BA:BA,ROW(),0)),"")</f>
        <v/>
      </c>
      <c r="BD60" s="69" t="str">
        <f>IFERROR(CLEAN(HLOOKUP(BD$1,'1.源数据-产品报告-消费降序'!BD:BD,ROW(),0)),"")</f>
        <v/>
      </c>
      <c r="BE60" s="69" t="str">
        <f>IFERROR(CLEAN(HLOOKUP(BE$1,'1.源数据-产品报告-消费降序'!BE:BE,ROW(),0)),"")</f>
        <v/>
      </c>
      <c r="BF60" s="69" t="str">
        <f>IFERROR(CLEAN(HLOOKUP(BF$1,'1.源数据-产品报告-消费降序'!BF:BF,ROW(),0)),"")</f>
        <v/>
      </c>
      <c r="BG60" s="69" t="str">
        <f>IFERROR(CLEAN(HLOOKUP(BG$1,'1.源数据-产品报告-消费降序'!BG:BG,ROW(),0)),"")</f>
        <v/>
      </c>
      <c r="BH60" s="69" t="str">
        <f>IFERROR(CLEAN(HLOOKUP(BH$1,'1.源数据-产品报告-消费降序'!BH:BH,ROW(),0)),"")</f>
        <v/>
      </c>
      <c r="BI60" s="69" t="str">
        <f>IFERROR(CLEAN(HLOOKUP(BI$1,'1.源数据-产品报告-消费降序'!BI:BI,ROW(),0)),"")</f>
        <v/>
      </c>
      <c r="BJ60" s="69" t="str">
        <f>IFERROR(CLEAN(HLOOKUP(BJ$1,'1.源数据-产品报告-消费降序'!BJ:BJ,ROW(),0)),"")</f>
        <v/>
      </c>
      <c r="BK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" s="69" t="str">
        <f>IFERROR(CLEAN(HLOOKUP(BL$1,'1.源数据-产品报告-消费降序'!BL:BL,ROW(),0)),"")</f>
        <v/>
      </c>
      <c r="BO60" s="69" t="str">
        <f>IFERROR(CLEAN(HLOOKUP(BO$1,'1.源数据-产品报告-消费降序'!BO:BO,ROW(),0)),"")</f>
        <v/>
      </c>
      <c r="BP60" s="69" t="str">
        <f>IFERROR(CLEAN(HLOOKUP(BP$1,'1.源数据-产品报告-消费降序'!BP:BP,ROW(),0)),"")</f>
        <v/>
      </c>
      <c r="BQ60" s="69" t="str">
        <f>IFERROR(CLEAN(HLOOKUP(BQ$1,'1.源数据-产品报告-消费降序'!BQ:BQ,ROW(),0)),"")</f>
        <v/>
      </c>
      <c r="BR60" s="69" t="str">
        <f>IFERROR(CLEAN(HLOOKUP(BR$1,'1.源数据-产品报告-消费降序'!BR:BR,ROW(),0)),"")</f>
        <v/>
      </c>
      <c r="BS60" s="69" t="str">
        <f>IFERROR(CLEAN(HLOOKUP(BS$1,'1.源数据-产品报告-消费降序'!BS:BS,ROW(),0)),"")</f>
        <v/>
      </c>
      <c r="BT60" s="69" t="str">
        <f>IFERROR(CLEAN(HLOOKUP(BT$1,'1.源数据-产品报告-消费降序'!BT:BT,ROW(),0)),"")</f>
        <v/>
      </c>
      <c r="BU60" s="69" t="str">
        <f>IFERROR(CLEAN(HLOOKUP(BU$1,'1.源数据-产品报告-消费降序'!BU:BU,ROW(),0)),"")</f>
        <v/>
      </c>
      <c r="BV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" s="69" t="str">
        <f>IFERROR(CLEAN(HLOOKUP(BW$1,'1.源数据-产品报告-消费降序'!BW:BW,ROW(),0)),"")</f>
        <v/>
      </c>
    </row>
    <row r="61" spans="1:75">
      <c r="A61" s="69" t="str">
        <f>IFERROR(CLEAN(HLOOKUP(A$1,'1.源数据-产品报告-消费降序'!A:A,ROW(),0)),"")</f>
        <v/>
      </c>
      <c r="B61" s="69" t="str">
        <f>IFERROR(CLEAN(HLOOKUP(B$1,'1.源数据-产品报告-消费降序'!B:B,ROW(),0)),"")</f>
        <v/>
      </c>
      <c r="C61" s="69" t="str">
        <f>IFERROR(CLEAN(HLOOKUP(C$1,'1.源数据-产品报告-消费降序'!C:C,ROW(),0)),"")</f>
        <v/>
      </c>
      <c r="D61" s="69" t="str">
        <f>IFERROR(CLEAN(HLOOKUP(D$1,'1.源数据-产品报告-消费降序'!D:D,ROW(),0)),"")</f>
        <v/>
      </c>
      <c r="E61" s="69" t="str">
        <f>IFERROR(CLEAN(HLOOKUP(E$1,'1.源数据-产品报告-消费降序'!E:E,ROW(),0)),"")</f>
        <v/>
      </c>
      <c r="F61" s="69" t="str">
        <f>IFERROR(CLEAN(HLOOKUP(F$1,'1.源数据-产品报告-消费降序'!F:F,ROW(),0)),"")</f>
        <v/>
      </c>
      <c r="G61" s="70">
        <f>IFERROR((HLOOKUP(G$1,'1.源数据-产品报告-消费降序'!G:G,ROW(),0)),"")</f>
        <v>0</v>
      </c>
      <c r="H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" s="69" t="str">
        <f>IFERROR(CLEAN(HLOOKUP(I$1,'1.源数据-产品报告-消费降序'!I:I,ROW(),0)),"")</f>
        <v/>
      </c>
      <c r="L61" s="69" t="str">
        <f>IFERROR(CLEAN(HLOOKUP(L$1,'1.源数据-产品报告-消费降序'!L:L,ROW(),0)),"")</f>
        <v/>
      </c>
      <c r="M61" s="69" t="str">
        <f>IFERROR(CLEAN(HLOOKUP(M$1,'1.源数据-产品报告-消费降序'!M:M,ROW(),0)),"")</f>
        <v/>
      </c>
      <c r="N61" s="69" t="str">
        <f>IFERROR(CLEAN(HLOOKUP(N$1,'1.源数据-产品报告-消费降序'!N:N,ROW(),0)),"")</f>
        <v/>
      </c>
      <c r="O61" s="69" t="str">
        <f>IFERROR(CLEAN(HLOOKUP(O$1,'1.源数据-产品报告-消费降序'!O:O,ROW(),0)),"")</f>
        <v/>
      </c>
      <c r="P61" s="69" t="str">
        <f>IFERROR(CLEAN(HLOOKUP(P$1,'1.源数据-产品报告-消费降序'!P:P,ROW(),0)),"")</f>
        <v/>
      </c>
      <c r="Q61" s="69" t="str">
        <f>IFERROR(CLEAN(HLOOKUP(Q$1,'1.源数据-产品报告-消费降序'!Q:Q,ROW(),0)),"")</f>
        <v/>
      </c>
      <c r="R61" s="69" t="str">
        <f>IFERROR(CLEAN(HLOOKUP(R$1,'1.源数据-产品报告-消费降序'!R:R,ROW(),0)),"")</f>
        <v/>
      </c>
      <c r="S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" s="69" t="str">
        <f>IFERROR(CLEAN(HLOOKUP(T$1,'1.源数据-产品报告-消费降序'!T:T,ROW(),0)),"")</f>
        <v/>
      </c>
      <c r="W61" s="69" t="str">
        <f>IFERROR(CLEAN(HLOOKUP(W$1,'1.源数据-产品报告-消费降序'!W:W,ROW(),0)),"")</f>
        <v/>
      </c>
      <c r="X61" s="69" t="str">
        <f>IFERROR(CLEAN(HLOOKUP(X$1,'1.源数据-产品报告-消费降序'!X:X,ROW(),0)),"")</f>
        <v/>
      </c>
      <c r="Y61" s="69" t="str">
        <f>IFERROR(CLEAN(HLOOKUP(Y$1,'1.源数据-产品报告-消费降序'!Y:Y,ROW(),0)),"")</f>
        <v/>
      </c>
      <c r="Z61" s="69" t="str">
        <f>IFERROR(CLEAN(HLOOKUP(Z$1,'1.源数据-产品报告-消费降序'!Z:Z,ROW(),0)),"")</f>
        <v/>
      </c>
      <c r="AA61" s="69" t="str">
        <f>IFERROR(CLEAN(HLOOKUP(AA$1,'1.源数据-产品报告-消费降序'!AA:AA,ROW(),0)),"")</f>
        <v/>
      </c>
      <c r="AB61" s="69" t="str">
        <f>IFERROR(CLEAN(HLOOKUP(AB$1,'1.源数据-产品报告-消费降序'!AB:AB,ROW(),0)),"")</f>
        <v/>
      </c>
      <c r="AC61" s="69" t="str">
        <f>IFERROR(CLEAN(HLOOKUP(AC$1,'1.源数据-产品报告-消费降序'!AC:AC,ROW(),0)),"")</f>
        <v/>
      </c>
      <c r="AD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" s="69" t="str">
        <f>IFERROR(CLEAN(HLOOKUP(AE$1,'1.源数据-产品报告-消费降序'!AE:AE,ROW(),0)),"")</f>
        <v/>
      </c>
      <c r="AH61" s="69" t="str">
        <f>IFERROR(CLEAN(HLOOKUP(AH$1,'1.源数据-产品报告-消费降序'!AH:AH,ROW(),0)),"")</f>
        <v/>
      </c>
      <c r="AI61" s="69" t="str">
        <f>IFERROR(CLEAN(HLOOKUP(AI$1,'1.源数据-产品报告-消费降序'!AI:AI,ROW(),0)),"")</f>
        <v/>
      </c>
      <c r="AJ61" s="69" t="str">
        <f>IFERROR(CLEAN(HLOOKUP(AJ$1,'1.源数据-产品报告-消费降序'!AJ:AJ,ROW(),0)),"")</f>
        <v/>
      </c>
      <c r="AK61" s="69" t="str">
        <f>IFERROR(CLEAN(HLOOKUP(AK$1,'1.源数据-产品报告-消费降序'!AK:AK,ROW(),0)),"")</f>
        <v/>
      </c>
      <c r="AL61" s="69" t="str">
        <f>IFERROR(CLEAN(HLOOKUP(AL$1,'1.源数据-产品报告-消费降序'!AL:AL,ROW(),0)),"")</f>
        <v/>
      </c>
      <c r="AM61" s="69" t="str">
        <f>IFERROR(CLEAN(HLOOKUP(AM$1,'1.源数据-产品报告-消费降序'!AM:AM,ROW(),0)),"")</f>
        <v/>
      </c>
      <c r="AN61" s="69" t="str">
        <f>IFERROR(CLEAN(HLOOKUP(AN$1,'1.源数据-产品报告-消费降序'!AN:AN,ROW(),0)),"")</f>
        <v/>
      </c>
      <c r="AO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" s="69" t="str">
        <f>IFERROR(CLEAN(HLOOKUP(AP$1,'1.源数据-产品报告-消费降序'!AP:AP,ROW(),0)),"")</f>
        <v/>
      </c>
      <c r="AS61" s="69" t="str">
        <f>IFERROR(CLEAN(HLOOKUP(AS$1,'1.源数据-产品报告-消费降序'!AS:AS,ROW(),0)),"")</f>
        <v/>
      </c>
      <c r="AT61" s="69" t="str">
        <f>IFERROR(CLEAN(HLOOKUP(AT$1,'1.源数据-产品报告-消费降序'!AT:AT,ROW(),0)),"")</f>
        <v/>
      </c>
      <c r="AU61" s="69" t="str">
        <f>IFERROR(CLEAN(HLOOKUP(AU$1,'1.源数据-产品报告-消费降序'!AU:AU,ROW(),0)),"")</f>
        <v/>
      </c>
      <c r="AV61" s="69" t="str">
        <f>IFERROR(CLEAN(HLOOKUP(AV$1,'1.源数据-产品报告-消费降序'!AV:AV,ROW(),0)),"")</f>
        <v/>
      </c>
      <c r="AW61" s="69" t="str">
        <f>IFERROR(CLEAN(HLOOKUP(AW$1,'1.源数据-产品报告-消费降序'!AW:AW,ROW(),0)),"")</f>
        <v/>
      </c>
      <c r="AX61" s="69" t="str">
        <f>IFERROR(CLEAN(HLOOKUP(AX$1,'1.源数据-产品报告-消费降序'!AX:AX,ROW(),0)),"")</f>
        <v/>
      </c>
      <c r="AY61" s="69" t="str">
        <f>IFERROR(CLEAN(HLOOKUP(AY$1,'1.源数据-产品报告-消费降序'!AY:AY,ROW(),0)),"")</f>
        <v/>
      </c>
      <c r="AZ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" s="69" t="str">
        <f>IFERROR(CLEAN(HLOOKUP(BA$1,'1.源数据-产品报告-消费降序'!BA:BA,ROW(),0)),"")</f>
        <v/>
      </c>
      <c r="BD61" s="69" t="str">
        <f>IFERROR(CLEAN(HLOOKUP(BD$1,'1.源数据-产品报告-消费降序'!BD:BD,ROW(),0)),"")</f>
        <v/>
      </c>
      <c r="BE61" s="69" t="str">
        <f>IFERROR(CLEAN(HLOOKUP(BE$1,'1.源数据-产品报告-消费降序'!BE:BE,ROW(),0)),"")</f>
        <v/>
      </c>
      <c r="BF61" s="69" t="str">
        <f>IFERROR(CLEAN(HLOOKUP(BF$1,'1.源数据-产品报告-消费降序'!BF:BF,ROW(),0)),"")</f>
        <v/>
      </c>
      <c r="BG61" s="69" t="str">
        <f>IFERROR(CLEAN(HLOOKUP(BG$1,'1.源数据-产品报告-消费降序'!BG:BG,ROW(),0)),"")</f>
        <v/>
      </c>
      <c r="BH61" s="69" t="str">
        <f>IFERROR(CLEAN(HLOOKUP(BH$1,'1.源数据-产品报告-消费降序'!BH:BH,ROW(),0)),"")</f>
        <v/>
      </c>
      <c r="BI61" s="69" t="str">
        <f>IFERROR(CLEAN(HLOOKUP(BI$1,'1.源数据-产品报告-消费降序'!BI:BI,ROW(),0)),"")</f>
        <v/>
      </c>
      <c r="BJ61" s="69" t="str">
        <f>IFERROR(CLEAN(HLOOKUP(BJ$1,'1.源数据-产品报告-消费降序'!BJ:BJ,ROW(),0)),"")</f>
        <v/>
      </c>
      <c r="BK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" s="69" t="str">
        <f>IFERROR(CLEAN(HLOOKUP(BL$1,'1.源数据-产品报告-消费降序'!BL:BL,ROW(),0)),"")</f>
        <v/>
      </c>
      <c r="BO61" s="69" t="str">
        <f>IFERROR(CLEAN(HLOOKUP(BO$1,'1.源数据-产品报告-消费降序'!BO:BO,ROW(),0)),"")</f>
        <v/>
      </c>
      <c r="BP61" s="69" t="str">
        <f>IFERROR(CLEAN(HLOOKUP(BP$1,'1.源数据-产品报告-消费降序'!BP:BP,ROW(),0)),"")</f>
        <v/>
      </c>
      <c r="BQ61" s="69" t="str">
        <f>IFERROR(CLEAN(HLOOKUP(BQ$1,'1.源数据-产品报告-消费降序'!BQ:BQ,ROW(),0)),"")</f>
        <v/>
      </c>
      <c r="BR61" s="69" t="str">
        <f>IFERROR(CLEAN(HLOOKUP(BR$1,'1.源数据-产品报告-消费降序'!BR:BR,ROW(),0)),"")</f>
        <v/>
      </c>
      <c r="BS61" s="69" t="str">
        <f>IFERROR(CLEAN(HLOOKUP(BS$1,'1.源数据-产品报告-消费降序'!BS:BS,ROW(),0)),"")</f>
        <v/>
      </c>
      <c r="BT61" s="69" t="str">
        <f>IFERROR(CLEAN(HLOOKUP(BT$1,'1.源数据-产品报告-消费降序'!BT:BT,ROW(),0)),"")</f>
        <v/>
      </c>
      <c r="BU61" s="69" t="str">
        <f>IFERROR(CLEAN(HLOOKUP(BU$1,'1.源数据-产品报告-消费降序'!BU:BU,ROW(),0)),"")</f>
        <v/>
      </c>
      <c r="BV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" s="69" t="str">
        <f>IFERROR(CLEAN(HLOOKUP(BW$1,'1.源数据-产品报告-消费降序'!BW:BW,ROW(),0)),"")</f>
        <v/>
      </c>
    </row>
    <row r="62" spans="1:75">
      <c r="A62" s="69" t="str">
        <f>IFERROR(CLEAN(HLOOKUP(A$1,'1.源数据-产品报告-消费降序'!A:A,ROW(),0)),"")</f>
        <v/>
      </c>
      <c r="B62" s="69" t="str">
        <f>IFERROR(CLEAN(HLOOKUP(B$1,'1.源数据-产品报告-消费降序'!B:B,ROW(),0)),"")</f>
        <v/>
      </c>
      <c r="C62" s="69" t="str">
        <f>IFERROR(CLEAN(HLOOKUP(C$1,'1.源数据-产品报告-消费降序'!C:C,ROW(),0)),"")</f>
        <v/>
      </c>
      <c r="D62" s="69" t="str">
        <f>IFERROR(CLEAN(HLOOKUP(D$1,'1.源数据-产品报告-消费降序'!D:D,ROW(),0)),"")</f>
        <v/>
      </c>
      <c r="E62" s="69" t="str">
        <f>IFERROR(CLEAN(HLOOKUP(E$1,'1.源数据-产品报告-消费降序'!E:E,ROW(),0)),"")</f>
        <v/>
      </c>
      <c r="F62" s="69" t="str">
        <f>IFERROR(CLEAN(HLOOKUP(F$1,'1.源数据-产品报告-消费降序'!F:F,ROW(),0)),"")</f>
        <v/>
      </c>
      <c r="G62" s="70">
        <f>IFERROR((HLOOKUP(G$1,'1.源数据-产品报告-消费降序'!G:G,ROW(),0)),"")</f>
        <v>0</v>
      </c>
      <c r="H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" s="69" t="str">
        <f>IFERROR(CLEAN(HLOOKUP(I$1,'1.源数据-产品报告-消费降序'!I:I,ROW(),0)),"")</f>
        <v/>
      </c>
      <c r="L62" s="69" t="str">
        <f>IFERROR(CLEAN(HLOOKUP(L$1,'1.源数据-产品报告-消费降序'!L:L,ROW(),0)),"")</f>
        <v/>
      </c>
      <c r="M62" s="69" t="str">
        <f>IFERROR(CLEAN(HLOOKUP(M$1,'1.源数据-产品报告-消费降序'!M:M,ROW(),0)),"")</f>
        <v/>
      </c>
      <c r="N62" s="69" t="str">
        <f>IFERROR(CLEAN(HLOOKUP(N$1,'1.源数据-产品报告-消费降序'!N:N,ROW(),0)),"")</f>
        <v/>
      </c>
      <c r="O62" s="69" t="str">
        <f>IFERROR(CLEAN(HLOOKUP(O$1,'1.源数据-产品报告-消费降序'!O:O,ROW(),0)),"")</f>
        <v/>
      </c>
      <c r="P62" s="69" t="str">
        <f>IFERROR(CLEAN(HLOOKUP(P$1,'1.源数据-产品报告-消费降序'!P:P,ROW(),0)),"")</f>
        <v/>
      </c>
      <c r="Q62" s="69" t="str">
        <f>IFERROR(CLEAN(HLOOKUP(Q$1,'1.源数据-产品报告-消费降序'!Q:Q,ROW(),0)),"")</f>
        <v/>
      </c>
      <c r="R62" s="69" t="str">
        <f>IFERROR(CLEAN(HLOOKUP(R$1,'1.源数据-产品报告-消费降序'!R:R,ROW(),0)),"")</f>
        <v/>
      </c>
      <c r="S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" s="69" t="str">
        <f>IFERROR(CLEAN(HLOOKUP(T$1,'1.源数据-产品报告-消费降序'!T:T,ROW(),0)),"")</f>
        <v/>
      </c>
      <c r="W62" s="69" t="str">
        <f>IFERROR(CLEAN(HLOOKUP(W$1,'1.源数据-产品报告-消费降序'!W:W,ROW(),0)),"")</f>
        <v/>
      </c>
      <c r="X62" s="69" t="str">
        <f>IFERROR(CLEAN(HLOOKUP(X$1,'1.源数据-产品报告-消费降序'!X:X,ROW(),0)),"")</f>
        <v/>
      </c>
      <c r="Y62" s="69" t="str">
        <f>IFERROR(CLEAN(HLOOKUP(Y$1,'1.源数据-产品报告-消费降序'!Y:Y,ROW(),0)),"")</f>
        <v/>
      </c>
      <c r="Z62" s="69" t="str">
        <f>IFERROR(CLEAN(HLOOKUP(Z$1,'1.源数据-产品报告-消费降序'!Z:Z,ROW(),0)),"")</f>
        <v/>
      </c>
      <c r="AA62" s="69" t="str">
        <f>IFERROR(CLEAN(HLOOKUP(AA$1,'1.源数据-产品报告-消费降序'!AA:AA,ROW(),0)),"")</f>
        <v/>
      </c>
      <c r="AB62" s="69" t="str">
        <f>IFERROR(CLEAN(HLOOKUP(AB$1,'1.源数据-产品报告-消费降序'!AB:AB,ROW(),0)),"")</f>
        <v/>
      </c>
      <c r="AC62" s="69" t="str">
        <f>IFERROR(CLEAN(HLOOKUP(AC$1,'1.源数据-产品报告-消费降序'!AC:AC,ROW(),0)),"")</f>
        <v/>
      </c>
      <c r="AD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" s="69" t="str">
        <f>IFERROR(CLEAN(HLOOKUP(AE$1,'1.源数据-产品报告-消费降序'!AE:AE,ROW(),0)),"")</f>
        <v/>
      </c>
      <c r="AH62" s="69" t="str">
        <f>IFERROR(CLEAN(HLOOKUP(AH$1,'1.源数据-产品报告-消费降序'!AH:AH,ROW(),0)),"")</f>
        <v/>
      </c>
      <c r="AI62" s="69" t="str">
        <f>IFERROR(CLEAN(HLOOKUP(AI$1,'1.源数据-产品报告-消费降序'!AI:AI,ROW(),0)),"")</f>
        <v/>
      </c>
      <c r="AJ62" s="69" t="str">
        <f>IFERROR(CLEAN(HLOOKUP(AJ$1,'1.源数据-产品报告-消费降序'!AJ:AJ,ROW(),0)),"")</f>
        <v/>
      </c>
      <c r="AK62" s="69" t="str">
        <f>IFERROR(CLEAN(HLOOKUP(AK$1,'1.源数据-产品报告-消费降序'!AK:AK,ROW(),0)),"")</f>
        <v/>
      </c>
      <c r="AL62" s="69" t="str">
        <f>IFERROR(CLEAN(HLOOKUP(AL$1,'1.源数据-产品报告-消费降序'!AL:AL,ROW(),0)),"")</f>
        <v/>
      </c>
      <c r="AM62" s="69" t="str">
        <f>IFERROR(CLEAN(HLOOKUP(AM$1,'1.源数据-产品报告-消费降序'!AM:AM,ROW(),0)),"")</f>
        <v/>
      </c>
      <c r="AN62" s="69" t="str">
        <f>IFERROR(CLEAN(HLOOKUP(AN$1,'1.源数据-产品报告-消费降序'!AN:AN,ROW(),0)),"")</f>
        <v/>
      </c>
      <c r="AO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" s="69" t="str">
        <f>IFERROR(CLEAN(HLOOKUP(AP$1,'1.源数据-产品报告-消费降序'!AP:AP,ROW(),0)),"")</f>
        <v/>
      </c>
      <c r="AS62" s="69" t="str">
        <f>IFERROR(CLEAN(HLOOKUP(AS$1,'1.源数据-产品报告-消费降序'!AS:AS,ROW(),0)),"")</f>
        <v/>
      </c>
      <c r="AT62" s="69" t="str">
        <f>IFERROR(CLEAN(HLOOKUP(AT$1,'1.源数据-产品报告-消费降序'!AT:AT,ROW(),0)),"")</f>
        <v/>
      </c>
      <c r="AU62" s="69" t="str">
        <f>IFERROR(CLEAN(HLOOKUP(AU$1,'1.源数据-产品报告-消费降序'!AU:AU,ROW(),0)),"")</f>
        <v/>
      </c>
      <c r="AV62" s="69" t="str">
        <f>IFERROR(CLEAN(HLOOKUP(AV$1,'1.源数据-产品报告-消费降序'!AV:AV,ROW(),0)),"")</f>
        <v/>
      </c>
      <c r="AW62" s="69" t="str">
        <f>IFERROR(CLEAN(HLOOKUP(AW$1,'1.源数据-产品报告-消费降序'!AW:AW,ROW(),0)),"")</f>
        <v/>
      </c>
      <c r="AX62" s="69" t="str">
        <f>IFERROR(CLEAN(HLOOKUP(AX$1,'1.源数据-产品报告-消费降序'!AX:AX,ROW(),0)),"")</f>
        <v/>
      </c>
      <c r="AY62" s="69" t="str">
        <f>IFERROR(CLEAN(HLOOKUP(AY$1,'1.源数据-产品报告-消费降序'!AY:AY,ROW(),0)),"")</f>
        <v/>
      </c>
      <c r="AZ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" s="69" t="str">
        <f>IFERROR(CLEAN(HLOOKUP(BA$1,'1.源数据-产品报告-消费降序'!BA:BA,ROW(),0)),"")</f>
        <v/>
      </c>
      <c r="BD62" s="69" t="str">
        <f>IFERROR(CLEAN(HLOOKUP(BD$1,'1.源数据-产品报告-消费降序'!BD:BD,ROW(),0)),"")</f>
        <v/>
      </c>
      <c r="BE62" s="69" t="str">
        <f>IFERROR(CLEAN(HLOOKUP(BE$1,'1.源数据-产品报告-消费降序'!BE:BE,ROW(),0)),"")</f>
        <v/>
      </c>
      <c r="BF62" s="69" t="str">
        <f>IFERROR(CLEAN(HLOOKUP(BF$1,'1.源数据-产品报告-消费降序'!BF:BF,ROW(),0)),"")</f>
        <v/>
      </c>
      <c r="BG62" s="69" t="str">
        <f>IFERROR(CLEAN(HLOOKUP(BG$1,'1.源数据-产品报告-消费降序'!BG:BG,ROW(),0)),"")</f>
        <v/>
      </c>
      <c r="BH62" s="69" t="str">
        <f>IFERROR(CLEAN(HLOOKUP(BH$1,'1.源数据-产品报告-消费降序'!BH:BH,ROW(),0)),"")</f>
        <v/>
      </c>
      <c r="BI62" s="69" t="str">
        <f>IFERROR(CLEAN(HLOOKUP(BI$1,'1.源数据-产品报告-消费降序'!BI:BI,ROW(),0)),"")</f>
        <v/>
      </c>
      <c r="BJ62" s="69" t="str">
        <f>IFERROR(CLEAN(HLOOKUP(BJ$1,'1.源数据-产品报告-消费降序'!BJ:BJ,ROW(),0)),"")</f>
        <v/>
      </c>
      <c r="BK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" s="69" t="str">
        <f>IFERROR(CLEAN(HLOOKUP(BL$1,'1.源数据-产品报告-消费降序'!BL:BL,ROW(),0)),"")</f>
        <v/>
      </c>
      <c r="BO62" s="69" t="str">
        <f>IFERROR(CLEAN(HLOOKUP(BO$1,'1.源数据-产品报告-消费降序'!BO:BO,ROW(),0)),"")</f>
        <v/>
      </c>
      <c r="BP62" s="69" t="str">
        <f>IFERROR(CLEAN(HLOOKUP(BP$1,'1.源数据-产品报告-消费降序'!BP:BP,ROW(),0)),"")</f>
        <v/>
      </c>
      <c r="BQ62" s="69" t="str">
        <f>IFERROR(CLEAN(HLOOKUP(BQ$1,'1.源数据-产品报告-消费降序'!BQ:BQ,ROW(),0)),"")</f>
        <v/>
      </c>
      <c r="BR62" s="69" t="str">
        <f>IFERROR(CLEAN(HLOOKUP(BR$1,'1.源数据-产品报告-消费降序'!BR:BR,ROW(),0)),"")</f>
        <v/>
      </c>
      <c r="BS62" s="69" t="str">
        <f>IFERROR(CLEAN(HLOOKUP(BS$1,'1.源数据-产品报告-消费降序'!BS:BS,ROW(),0)),"")</f>
        <v/>
      </c>
      <c r="BT62" s="69" t="str">
        <f>IFERROR(CLEAN(HLOOKUP(BT$1,'1.源数据-产品报告-消费降序'!BT:BT,ROW(),0)),"")</f>
        <v/>
      </c>
      <c r="BU62" s="69" t="str">
        <f>IFERROR(CLEAN(HLOOKUP(BU$1,'1.源数据-产品报告-消费降序'!BU:BU,ROW(),0)),"")</f>
        <v/>
      </c>
      <c r="BV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" s="69" t="str">
        <f>IFERROR(CLEAN(HLOOKUP(BW$1,'1.源数据-产品报告-消费降序'!BW:BW,ROW(),0)),"")</f>
        <v/>
      </c>
    </row>
    <row r="63" spans="1:75">
      <c r="A63" s="69" t="str">
        <f>IFERROR(CLEAN(HLOOKUP(A$1,'1.源数据-产品报告-消费降序'!A:A,ROW(),0)),"")</f>
        <v/>
      </c>
      <c r="B63" s="69" t="str">
        <f>IFERROR(CLEAN(HLOOKUP(B$1,'1.源数据-产品报告-消费降序'!B:B,ROW(),0)),"")</f>
        <v/>
      </c>
      <c r="C63" s="69" t="str">
        <f>IFERROR(CLEAN(HLOOKUP(C$1,'1.源数据-产品报告-消费降序'!C:C,ROW(),0)),"")</f>
        <v/>
      </c>
      <c r="D63" s="69" t="str">
        <f>IFERROR(CLEAN(HLOOKUP(D$1,'1.源数据-产品报告-消费降序'!D:D,ROW(),0)),"")</f>
        <v/>
      </c>
      <c r="E63" s="69" t="str">
        <f>IFERROR(CLEAN(HLOOKUP(E$1,'1.源数据-产品报告-消费降序'!E:E,ROW(),0)),"")</f>
        <v/>
      </c>
      <c r="F63" s="69" t="str">
        <f>IFERROR(CLEAN(HLOOKUP(F$1,'1.源数据-产品报告-消费降序'!F:F,ROW(),0)),"")</f>
        <v/>
      </c>
      <c r="G63" s="70">
        <f>IFERROR((HLOOKUP(G$1,'1.源数据-产品报告-消费降序'!G:G,ROW(),0)),"")</f>
        <v>0</v>
      </c>
      <c r="H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" s="69" t="str">
        <f>IFERROR(CLEAN(HLOOKUP(I$1,'1.源数据-产品报告-消费降序'!I:I,ROW(),0)),"")</f>
        <v/>
      </c>
      <c r="L63" s="69" t="str">
        <f>IFERROR(CLEAN(HLOOKUP(L$1,'1.源数据-产品报告-消费降序'!L:L,ROW(),0)),"")</f>
        <v/>
      </c>
      <c r="M63" s="69" t="str">
        <f>IFERROR(CLEAN(HLOOKUP(M$1,'1.源数据-产品报告-消费降序'!M:M,ROW(),0)),"")</f>
        <v/>
      </c>
      <c r="N63" s="69" t="str">
        <f>IFERROR(CLEAN(HLOOKUP(N$1,'1.源数据-产品报告-消费降序'!N:N,ROW(),0)),"")</f>
        <v/>
      </c>
      <c r="O63" s="69" t="str">
        <f>IFERROR(CLEAN(HLOOKUP(O$1,'1.源数据-产品报告-消费降序'!O:O,ROW(),0)),"")</f>
        <v/>
      </c>
      <c r="P63" s="69" t="str">
        <f>IFERROR(CLEAN(HLOOKUP(P$1,'1.源数据-产品报告-消费降序'!P:P,ROW(),0)),"")</f>
        <v/>
      </c>
      <c r="Q63" s="69" t="str">
        <f>IFERROR(CLEAN(HLOOKUP(Q$1,'1.源数据-产品报告-消费降序'!Q:Q,ROW(),0)),"")</f>
        <v/>
      </c>
      <c r="R63" s="69" t="str">
        <f>IFERROR(CLEAN(HLOOKUP(R$1,'1.源数据-产品报告-消费降序'!R:R,ROW(),0)),"")</f>
        <v/>
      </c>
      <c r="S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" s="69" t="str">
        <f>IFERROR(CLEAN(HLOOKUP(T$1,'1.源数据-产品报告-消费降序'!T:T,ROW(),0)),"")</f>
        <v/>
      </c>
      <c r="W63" s="69" t="str">
        <f>IFERROR(CLEAN(HLOOKUP(W$1,'1.源数据-产品报告-消费降序'!W:W,ROW(),0)),"")</f>
        <v/>
      </c>
      <c r="X63" s="69" t="str">
        <f>IFERROR(CLEAN(HLOOKUP(X$1,'1.源数据-产品报告-消费降序'!X:X,ROW(),0)),"")</f>
        <v/>
      </c>
      <c r="Y63" s="69" t="str">
        <f>IFERROR(CLEAN(HLOOKUP(Y$1,'1.源数据-产品报告-消费降序'!Y:Y,ROW(),0)),"")</f>
        <v/>
      </c>
      <c r="Z63" s="69" t="str">
        <f>IFERROR(CLEAN(HLOOKUP(Z$1,'1.源数据-产品报告-消费降序'!Z:Z,ROW(),0)),"")</f>
        <v/>
      </c>
      <c r="AA63" s="69" t="str">
        <f>IFERROR(CLEAN(HLOOKUP(AA$1,'1.源数据-产品报告-消费降序'!AA:AA,ROW(),0)),"")</f>
        <v/>
      </c>
      <c r="AB63" s="69" t="str">
        <f>IFERROR(CLEAN(HLOOKUP(AB$1,'1.源数据-产品报告-消费降序'!AB:AB,ROW(),0)),"")</f>
        <v/>
      </c>
      <c r="AC63" s="69" t="str">
        <f>IFERROR(CLEAN(HLOOKUP(AC$1,'1.源数据-产品报告-消费降序'!AC:AC,ROW(),0)),"")</f>
        <v/>
      </c>
      <c r="AD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" s="69" t="str">
        <f>IFERROR(CLEAN(HLOOKUP(AE$1,'1.源数据-产品报告-消费降序'!AE:AE,ROW(),0)),"")</f>
        <v/>
      </c>
      <c r="AH63" s="69" t="str">
        <f>IFERROR(CLEAN(HLOOKUP(AH$1,'1.源数据-产品报告-消费降序'!AH:AH,ROW(),0)),"")</f>
        <v/>
      </c>
      <c r="AI63" s="69" t="str">
        <f>IFERROR(CLEAN(HLOOKUP(AI$1,'1.源数据-产品报告-消费降序'!AI:AI,ROW(),0)),"")</f>
        <v/>
      </c>
      <c r="AJ63" s="69" t="str">
        <f>IFERROR(CLEAN(HLOOKUP(AJ$1,'1.源数据-产品报告-消费降序'!AJ:AJ,ROW(),0)),"")</f>
        <v/>
      </c>
      <c r="AK63" s="69" t="str">
        <f>IFERROR(CLEAN(HLOOKUP(AK$1,'1.源数据-产品报告-消费降序'!AK:AK,ROW(),0)),"")</f>
        <v/>
      </c>
      <c r="AL63" s="69" t="str">
        <f>IFERROR(CLEAN(HLOOKUP(AL$1,'1.源数据-产品报告-消费降序'!AL:AL,ROW(),0)),"")</f>
        <v/>
      </c>
      <c r="AM63" s="69" t="str">
        <f>IFERROR(CLEAN(HLOOKUP(AM$1,'1.源数据-产品报告-消费降序'!AM:AM,ROW(),0)),"")</f>
        <v/>
      </c>
      <c r="AN63" s="69" t="str">
        <f>IFERROR(CLEAN(HLOOKUP(AN$1,'1.源数据-产品报告-消费降序'!AN:AN,ROW(),0)),"")</f>
        <v/>
      </c>
      <c r="AO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" s="69" t="str">
        <f>IFERROR(CLEAN(HLOOKUP(AP$1,'1.源数据-产品报告-消费降序'!AP:AP,ROW(),0)),"")</f>
        <v/>
      </c>
      <c r="AS63" s="69" t="str">
        <f>IFERROR(CLEAN(HLOOKUP(AS$1,'1.源数据-产品报告-消费降序'!AS:AS,ROW(),0)),"")</f>
        <v/>
      </c>
      <c r="AT63" s="69" t="str">
        <f>IFERROR(CLEAN(HLOOKUP(AT$1,'1.源数据-产品报告-消费降序'!AT:AT,ROW(),0)),"")</f>
        <v/>
      </c>
      <c r="AU63" s="69" t="str">
        <f>IFERROR(CLEAN(HLOOKUP(AU$1,'1.源数据-产品报告-消费降序'!AU:AU,ROW(),0)),"")</f>
        <v/>
      </c>
      <c r="AV63" s="69" t="str">
        <f>IFERROR(CLEAN(HLOOKUP(AV$1,'1.源数据-产品报告-消费降序'!AV:AV,ROW(),0)),"")</f>
        <v/>
      </c>
      <c r="AW63" s="69" t="str">
        <f>IFERROR(CLEAN(HLOOKUP(AW$1,'1.源数据-产品报告-消费降序'!AW:AW,ROW(),0)),"")</f>
        <v/>
      </c>
      <c r="AX63" s="69" t="str">
        <f>IFERROR(CLEAN(HLOOKUP(AX$1,'1.源数据-产品报告-消费降序'!AX:AX,ROW(),0)),"")</f>
        <v/>
      </c>
      <c r="AY63" s="69" t="str">
        <f>IFERROR(CLEAN(HLOOKUP(AY$1,'1.源数据-产品报告-消费降序'!AY:AY,ROW(),0)),"")</f>
        <v/>
      </c>
      <c r="AZ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" s="69" t="str">
        <f>IFERROR(CLEAN(HLOOKUP(BA$1,'1.源数据-产品报告-消费降序'!BA:BA,ROW(),0)),"")</f>
        <v/>
      </c>
      <c r="BD63" s="69" t="str">
        <f>IFERROR(CLEAN(HLOOKUP(BD$1,'1.源数据-产品报告-消费降序'!BD:BD,ROW(),0)),"")</f>
        <v/>
      </c>
      <c r="BE63" s="69" t="str">
        <f>IFERROR(CLEAN(HLOOKUP(BE$1,'1.源数据-产品报告-消费降序'!BE:BE,ROW(),0)),"")</f>
        <v/>
      </c>
      <c r="BF63" s="69" t="str">
        <f>IFERROR(CLEAN(HLOOKUP(BF$1,'1.源数据-产品报告-消费降序'!BF:BF,ROW(),0)),"")</f>
        <v/>
      </c>
      <c r="BG63" s="69" t="str">
        <f>IFERROR(CLEAN(HLOOKUP(BG$1,'1.源数据-产品报告-消费降序'!BG:BG,ROW(),0)),"")</f>
        <v/>
      </c>
      <c r="BH63" s="69" t="str">
        <f>IFERROR(CLEAN(HLOOKUP(BH$1,'1.源数据-产品报告-消费降序'!BH:BH,ROW(),0)),"")</f>
        <v/>
      </c>
      <c r="BI63" s="69" t="str">
        <f>IFERROR(CLEAN(HLOOKUP(BI$1,'1.源数据-产品报告-消费降序'!BI:BI,ROW(),0)),"")</f>
        <v/>
      </c>
      <c r="BJ63" s="69" t="str">
        <f>IFERROR(CLEAN(HLOOKUP(BJ$1,'1.源数据-产品报告-消费降序'!BJ:BJ,ROW(),0)),"")</f>
        <v/>
      </c>
      <c r="BK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" s="69" t="str">
        <f>IFERROR(CLEAN(HLOOKUP(BL$1,'1.源数据-产品报告-消费降序'!BL:BL,ROW(),0)),"")</f>
        <v/>
      </c>
      <c r="BO63" s="69" t="str">
        <f>IFERROR(CLEAN(HLOOKUP(BO$1,'1.源数据-产品报告-消费降序'!BO:BO,ROW(),0)),"")</f>
        <v/>
      </c>
      <c r="BP63" s="69" t="str">
        <f>IFERROR(CLEAN(HLOOKUP(BP$1,'1.源数据-产品报告-消费降序'!BP:BP,ROW(),0)),"")</f>
        <v/>
      </c>
      <c r="BQ63" s="69" t="str">
        <f>IFERROR(CLEAN(HLOOKUP(BQ$1,'1.源数据-产品报告-消费降序'!BQ:BQ,ROW(),0)),"")</f>
        <v/>
      </c>
      <c r="BR63" s="69" t="str">
        <f>IFERROR(CLEAN(HLOOKUP(BR$1,'1.源数据-产品报告-消费降序'!BR:BR,ROW(),0)),"")</f>
        <v/>
      </c>
      <c r="BS63" s="69" t="str">
        <f>IFERROR(CLEAN(HLOOKUP(BS$1,'1.源数据-产品报告-消费降序'!BS:BS,ROW(),0)),"")</f>
        <v/>
      </c>
      <c r="BT63" s="69" t="str">
        <f>IFERROR(CLEAN(HLOOKUP(BT$1,'1.源数据-产品报告-消费降序'!BT:BT,ROW(),0)),"")</f>
        <v/>
      </c>
      <c r="BU63" s="69" t="str">
        <f>IFERROR(CLEAN(HLOOKUP(BU$1,'1.源数据-产品报告-消费降序'!BU:BU,ROW(),0)),"")</f>
        <v/>
      </c>
      <c r="BV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" s="69" t="str">
        <f>IFERROR(CLEAN(HLOOKUP(BW$1,'1.源数据-产品报告-消费降序'!BW:BW,ROW(),0)),"")</f>
        <v/>
      </c>
    </row>
    <row r="64" spans="1:75">
      <c r="A64" s="69" t="str">
        <f>IFERROR(CLEAN(HLOOKUP(A$1,'1.源数据-产品报告-消费降序'!A:A,ROW(),0)),"")</f>
        <v/>
      </c>
      <c r="B64" s="69" t="str">
        <f>IFERROR(CLEAN(HLOOKUP(B$1,'1.源数据-产品报告-消费降序'!B:B,ROW(),0)),"")</f>
        <v/>
      </c>
      <c r="C64" s="69" t="str">
        <f>IFERROR(CLEAN(HLOOKUP(C$1,'1.源数据-产品报告-消费降序'!C:C,ROW(),0)),"")</f>
        <v/>
      </c>
      <c r="D64" s="69" t="str">
        <f>IFERROR(CLEAN(HLOOKUP(D$1,'1.源数据-产品报告-消费降序'!D:D,ROW(),0)),"")</f>
        <v/>
      </c>
      <c r="E64" s="69" t="str">
        <f>IFERROR(CLEAN(HLOOKUP(E$1,'1.源数据-产品报告-消费降序'!E:E,ROW(),0)),"")</f>
        <v/>
      </c>
      <c r="F64" s="69" t="str">
        <f>IFERROR(CLEAN(HLOOKUP(F$1,'1.源数据-产品报告-消费降序'!F:F,ROW(),0)),"")</f>
        <v/>
      </c>
      <c r="G64" s="70">
        <f>IFERROR((HLOOKUP(G$1,'1.源数据-产品报告-消费降序'!G:G,ROW(),0)),"")</f>
        <v>0</v>
      </c>
      <c r="H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" s="69" t="str">
        <f>IFERROR(CLEAN(HLOOKUP(I$1,'1.源数据-产品报告-消费降序'!I:I,ROW(),0)),"")</f>
        <v/>
      </c>
      <c r="L64" s="69" t="str">
        <f>IFERROR(CLEAN(HLOOKUP(L$1,'1.源数据-产品报告-消费降序'!L:L,ROW(),0)),"")</f>
        <v/>
      </c>
      <c r="M64" s="69" t="str">
        <f>IFERROR(CLEAN(HLOOKUP(M$1,'1.源数据-产品报告-消费降序'!M:M,ROW(),0)),"")</f>
        <v/>
      </c>
      <c r="N64" s="69" t="str">
        <f>IFERROR(CLEAN(HLOOKUP(N$1,'1.源数据-产品报告-消费降序'!N:N,ROW(),0)),"")</f>
        <v/>
      </c>
      <c r="O64" s="69" t="str">
        <f>IFERROR(CLEAN(HLOOKUP(O$1,'1.源数据-产品报告-消费降序'!O:O,ROW(),0)),"")</f>
        <v/>
      </c>
      <c r="P64" s="69" t="str">
        <f>IFERROR(CLEAN(HLOOKUP(P$1,'1.源数据-产品报告-消费降序'!P:P,ROW(),0)),"")</f>
        <v/>
      </c>
      <c r="Q64" s="69" t="str">
        <f>IFERROR(CLEAN(HLOOKUP(Q$1,'1.源数据-产品报告-消费降序'!Q:Q,ROW(),0)),"")</f>
        <v/>
      </c>
      <c r="R64" s="69" t="str">
        <f>IFERROR(CLEAN(HLOOKUP(R$1,'1.源数据-产品报告-消费降序'!R:R,ROW(),0)),"")</f>
        <v/>
      </c>
      <c r="S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" s="69" t="str">
        <f>IFERROR(CLEAN(HLOOKUP(T$1,'1.源数据-产品报告-消费降序'!T:T,ROW(),0)),"")</f>
        <v/>
      </c>
      <c r="W64" s="69" t="str">
        <f>IFERROR(CLEAN(HLOOKUP(W$1,'1.源数据-产品报告-消费降序'!W:W,ROW(),0)),"")</f>
        <v/>
      </c>
      <c r="X64" s="69" t="str">
        <f>IFERROR(CLEAN(HLOOKUP(X$1,'1.源数据-产品报告-消费降序'!X:X,ROW(),0)),"")</f>
        <v/>
      </c>
      <c r="Y64" s="69" t="str">
        <f>IFERROR(CLEAN(HLOOKUP(Y$1,'1.源数据-产品报告-消费降序'!Y:Y,ROW(),0)),"")</f>
        <v/>
      </c>
      <c r="Z64" s="69" t="str">
        <f>IFERROR(CLEAN(HLOOKUP(Z$1,'1.源数据-产品报告-消费降序'!Z:Z,ROW(),0)),"")</f>
        <v/>
      </c>
      <c r="AA64" s="69" t="str">
        <f>IFERROR(CLEAN(HLOOKUP(AA$1,'1.源数据-产品报告-消费降序'!AA:AA,ROW(),0)),"")</f>
        <v/>
      </c>
      <c r="AB64" s="69" t="str">
        <f>IFERROR(CLEAN(HLOOKUP(AB$1,'1.源数据-产品报告-消费降序'!AB:AB,ROW(),0)),"")</f>
        <v/>
      </c>
      <c r="AC64" s="69" t="str">
        <f>IFERROR(CLEAN(HLOOKUP(AC$1,'1.源数据-产品报告-消费降序'!AC:AC,ROW(),0)),"")</f>
        <v/>
      </c>
      <c r="AD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" s="69" t="str">
        <f>IFERROR(CLEAN(HLOOKUP(AE$1,'1.源数据-产品报告-消费降序'!AE:AE,ROW(),0)),"")</f>
        <v/>
      </c>
      <c r="AH64" s="69" t="str">
        <f>IFERROR(CLEAN(HLOOKUP(AH$1,'1.源数据-产品报告-消费降序'!AH:AH,ROW(),0)),"")</f>
        <v/>
      </c>
      <c r="AI64" s="69" t="str">
        <f>IFERROR(CLEAN(HLOOKUP(AI$1,'1.源数据-产品报告-消费降序'!AI:AI,ROW(),0)),"")</f>
        <v/>
      </c>
      <c r="AJ64" s="69" t="str">
        <f>IFERROR(CLEAN(HLOOKUP(AJ$1,'1.源数据-产品报告-消费降序'!AJ:AJ,ROW(),0)),"")</f>
        <v/>
      </c>
      <c r="AK64" s="69" t="str">
        <f>IFERROR(CLEAN(HLOOKUP(AK$1,'1.源数据-产品报告-消费降序'!AK:AK,ROW(),0)),"")</f>
        <v/>
      </c>
      <c r="AL64" s="69" t="str">
        <f>IFERROR(CLEAN(HLOOKUP(AL$1,'1.源数据-产品报告-消费降序'!AL:AL,ROW(),0)),"")</f>
        <v/>
      </c>
      <c r="AM64" s="69" t="str">
        <f>IFERROR(CLEAN(HLOOKUP(AM$1,'1.源数据-产品报告-消费降序'!AM:AM,ROW(),0)),"")</f>
        <v/>
      </c>
      <c r="AN64" s="69" t="str">
        <f>IFERROR(CLEAN(HLOOKUP(AN$1,'1.源数据-产品报告-消费降序'!AN:AN,ROW(),0)),"")</f>
        <v/>
      </c>
      <c r="AO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" s="69" t="str">
        <f>IFERROR(CLEAN(HLOOKUP(AP$1,'1.源数据-产品报告-消费降序'!AP:AP,ROW(),0)),"")</f>
        <v/>
      </c>
      <c r="AS64" s="69" t="str">
        <f>IFERROR(CLEAN(HLOOKUP(AS$1,'1.源数据-产品报告-消费降序'!AS:AS,ROW(),0)),"")</f>
        <v/>
      </c>
      <c r="AT64" s="69" t="str">
        <f>IFERROR(CLEAN(HLOOKUP(AT$1,'1.源数据-产品报告-消费降序'!AT:AT,ROW(),0)),"")</f>
        <v/>
      </c>
      <c r="AU64" s="69" t="str">
        <f>IFERROR(CLEAN(HLOOKUP(AU$1,'1.源数据-产品报告-消费降序'!AU:AU,ROW(),0)),"")</f>
        <v/>
      </c>
      <c r="AV64" s="69" t="str">
        <f>IFERROR(CLEAN(HLOOKUP(AV$1,'1.源数据-产品报告-消费降序'!AV:AV,ROW(),0)),"")</f>
        <v/>
      </c>
      <c r="AW64" s="69" t="str">
        <f>IFERROR(CLEAN(HLOOKUP(AW$1,'1.源数据-产品报告-消费降序'!AW:AW,ROW(),0)),"")</f>
        <v/>
      </c>
      <c r="AX64" s="69" t="str">
        <f>IFERROR(CLEAN(HLOOKUP(AX$1,'1.源数据-产品报告-消费降序'!AX:AX,ROW(),0)),"")</f>
        <v/>
      </c>
      <c r="AY64" s="69" t="str">
        <f>IFERROR(CLEAN(HLOOKUP(AY$1,'1.源数据-产品报告-消费降序'!AY:AY,ROW(),0)),"")</f>
        <v/>
      </c>
      <c r="AZ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" s="69" t="str">
        <f>IFERROR(CLEAN(HLOOKUP(BA$1,'1.源数据-产品报告-消费降序'!BA:BA,ROW(),0)),"")</f>
        <v/>
      </c>
      <c r="BD64" s="69" t="str">
        <f>IFERROR(CLEAN(HLOOKUP(BD$1,'1.源数据-产品报告-消费降序'!BD:BD,ROW(),0)),"")</f>
        <v/>
      </c>
      <c r="BE64" s="69" t="str">
        <f>IFERROR(CLEAN(HLOOKUP(BE$1,'1.源数据-产品报告-消费降序'!BE:BE,ROW(),0)),"")</f>
        <v/>
      </c>
      <c r="BF64" s="69" t="str">
        <f>IFERROR(CLEAN(HLOOKUP(BF$1,'1.源数据-产品报告-消费降序'!BF:BF,ROW(),0)),"")</f>
        <v/>
      </c>
      <c r="BG64" s="69" t="str">
        <f>IFERROR(CLEAN(HLOOKUP(BG$1,'1.源数据-产品报告-消费降序'!BG:BG,ROW(),0)),"")</f>
        <v/>
      </c>
      <c r="BH64" s="69" t="str">
        <f>IFERROR(CLEAN(HLOOKUP(BH$1,'1.源数据-产品报告-消费降序'!BH:BH,ROW(),0)),"")</f>
        <v/>
      </c>
      <c r="BI64" s="69" t="str">
        <f>IFERROR(CLEAN(HLOOKUP(BI$1,'1.源数据-产品报告-消费降序'!BI:BI,ROW(),0)),"")</f>
        <v/>
      </c>
      <c r="BJ64" s="69" t="str">
        <f>IFERROR(CLEAN(HLOOKUP(BJ$1,'1.源数据-产品报告-消费降序'!BJ:BJ,ROW(),0)),"")</f>
        <v/>
      </c>
      <c r="BK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" s="69" t="str">
        <f>IFERROR(CLEAN(HLOOKUP(BL$1,'1.源数据-产品报告-消费降序'!BL:BL,ROW(),0)),"")</f>
        <v/>
      </c>
      <c r="BO64" s="69" t="str">
        <f>IFERROR(CLEAN(HLOOKUP(BO$1,'1.源数据-产品报告-消费降序'!BO:BO,ROW(),0)),"")</f>
        <v/>
      </c>
      <c r="BP64" s="69" t="str">
        <f>IFERROR(CLEAN(HLOOKUP(BP$1,'1.源数据-产品报告-消费降序'!BP:BP,ROW(),0)),"")</f>
        <v/>
      </c>
      <c r="BQ64" s="69" t="str">
        <f>IFERROR(CLEAN(HLOOKUP(BQ$1,'1.源数据-产品报告-消费降序'!BQ:BQ,ROW(),0)),"")</f>
        <v/>
      </c>
      <c r="BR64" s="69" t="str">
        <f>IFERROR(CLEAN(HLOOKUP(BR$1,'1.源数据-产品报告-消费降序'!BR:BR,ROW(),0)),"")</f>
        <v/>
      </c>
      <c r="BS64" s="69" t="str">
        <f>IFERROR(CLEAN(HLOOKUP(BS$1,'1.源数据-产品报告-消费降序'!BS:BS,ROW(),0)),"")</f>
        <v/>
      </c>
      <c r="BT64" s="69" t="str">
        <f>IFERROR(CLEAN(HLOOKUP(BT$1,'1.源数据-产品报告-消费降序'!BT:BT,ROW(),0)),"")</f>
        <v/>
      </c>
      <c r="BU64" s="69" t="str">
        <f>IFERROR(CLEAN(HLOOKUP(BU$1,'1.源数据-产品报告-消费降序'!BU:BU,ROW(),0)),"")</f>
        <v/>
      </c>
      <c r="BV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" s="69" t="str">
        <f>IFERROR(CLEAN(HLOOKUP(BW$1,'1.源数据-产品报告-消费降序'!BW:BW,ROW(),0)),"")</f>
        <v/>
      </c>
    </row>
    <row r="65" spans="1:75">
      <c r="A65" s="69" t="str">
        <f>IFERROR(CLEAN(HLOOKUP(A$1,'1.源数据-产品报告-消费降序'!A:A,ROW(),0)),"")</f>
        <v/>
      </c>
      <c r="B65" s="69" t="str">
        <f>IFERROR(CLEAN(HLOOKUP(B$1,'1.源数据-产品报告-消费降序'!B:B,ROW(),0)),"")</f>
        <v/>
      </c>
      <c r="C65" s="69" t="str">
        <f>IFERROR(CLEAN(HLOOKUP(C$1,'1.源数据-产品报告-消费降序'!C:C,ROW(),0)),"")</f>
        <v/>
      </c>
      <c r="D65" s="69" t="str">
        <f>IFERROR(CLEAN(HLOOKUP(D$1,'1.源数据-产品报告-消费降序'!D:D,ROW(),0)),"")</f>
        <v/>
      </c>
      <c r="E65" s="69" t="str">
        <f>IFERROR(CLEAN(HLOOKUP(E$1,'1.源数据-产品报告-消费降序'!E:E,ROW(),0)),"")</f>
        <v/>
      </c>
      <c r="F65" s="69" t="str">
        <f>IFERROR(CLEAN(HLOOKUP(F$1,'1.源数据-产品报告-消费降序'!F:F,ROW(),0)),"")</f>
        <v/>
      </c>
      <c r="G65" s="70">
        <f>IFERROR((HLOOKUP(G$1,'1.源数据-产品报告-消费降序'!G:G,ROW(),0)),"")</f>
        <v>0</v>
      </c>
      <c r="H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" s="69" t="str">
        <f>IFERROR(CLEAN(HLOOKUP(I$1,'1.源数据-产品报告-消费降序'!I:I,ROW(),0)),"")</f>
        <v/>
      </c>
      <c r="L65" s="69" t="str">
        <f>IFERROR(CLEAN(HLOOKUP(L$1,'1.源数据-产品报告-消费降序'!L:L,ROW(),0)),"")</f>
        <v/>
      </c>
      <c r="M65" s="69" t="str">
        <f>IFERROR(CLEAN(HLOOKUP(M$1,'1.源数据-产品报告-消费降序'!M:M,ROW(),0)),"")</f>
        <v/>
      </c>
      <c r="N65" s="69" t="str">
        <f>IFERROR(CLEAN(HLOOKUP(N$1,'1.源数据-产品报告-消费降序'!N:N,ROW(),0)),"")</f>
        <v/>
      </c>
      <c r="O65" s="69" t="str">
        <f>IFERROR(CLEAN(HLOOKUP(O$1,'1.源数据-产品报告-消费降序'!O:O,ROW(),0)),"")</f>
        <v/>
      </c>
      <c r="P65" s="69" t="str">
        <f>IFERROR(CLEAN(HLOOKUP(P$1,'1.源数据-产品报告-消费降序'!P:P,ROW(),0)),"")</f>
        <v/>
      </c>
      <c r="Q65" s="69" t="str">
        <f>IFERROR(CLEAN(HLOOKUP(Q$1,'1.源数据-产品报告-消费降序'!Q:Q,ROW(),0)),"")</f>
        <v/>
      </c>
      <c r="R65" s="69" t="str">
        <f>IFERROR(CLEAN(HLOOKUP(R$1,'1.源数据-产品报告-消费降序'!R:R,ROW(),0)),"")</f>
        <v/>
      </c>
      <c r="S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" s="69" t="str">
        <f>IFERROR(CLEAN(HLOOKUP(T$1,'1.源数据-产品报告-消费降序'!T:T,ROW(),0)),"")</f>
        <v/>
      </c>
      <c r="W65" s="69" t="str">
        <f>IFERROR(CLEAN(HLOOKUP(W$1,'1.源数据-产品报告-消费降序'!W:W,ROW(),0)),"")</f>
        <v/>
      </c>
      <c r="X65" s="69" t="str">
        <f>IFERROR(CLEAN(HLOOKUP(X$1,'1.源数据-产品报告-消费降序'!X:X,ROW(),0)),"")</f>
        <v/>
      </c>
      <c r="Y65" s="69" t="str">
        <f>IFERROR(CLEAN(HLOOKUP(Y$1,'1.源数据-产品报告-消费降序'!Y:Y,ROW(),0)),"")</f>
        <v/>
      </c>
      <c r="Z65" s="69" t="str">
        <f>IFERROR(CLEAN(HLOOKUP(Z$1,'1.源数据-产品报告-消费降序'!Z:Z,ROW(),0)),"")</f>
        <v/>
      </c>
      <c r="AA65" s="69" t="str">
        <f>IFERROR(CLEAN(HLOOKUP(AA$1,'1.源数据-产品报告-消费降序'!AA:AA,ROW(),0)),"")</f>
        <v/>
      </c>
      <c r="AB65" s="69" t="str">
        <f>IFERROR(CLEAN(HLOOKUP(AB$1,'1.源数据-产品报告-消费降序'!AB:AB,ROW(),0)),"")</f>
        <v/>
      </c>
      <c r="AC65" s="69" t="str">
        <f>IFERROR(CLEAN(HLOOKUP(AC$1,'1.源数据-产品报告-消费降序'!AC:AC,ROW(),0)),"")</f>
        <v/>
      </c>
      <c r="AD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" s="69" t="str">
        <f>IFERROR(CLEAN(HLOOKUP(AE$1,'1.源数据-产品报告-消费降序'!AE:AE,ROW(),0)),"")</f>
        <v/>
      </c>
      <c r="AH65" s="69" t="str">
        <f>IFERROR(CLEAN(HLOOKUP(AH$1,'1.源数据-产品报告-消费降序'!AH:AH,ROW(),0)),"")</f>
        <v/>
      </c>
      <c r="AI65" s="69" t="str">
        <f>IFERROR(CLEAN(HLOOKUP(AI$1,'1.源数据-产品报告-消费降序'!AI:AI,ROW(),0)),"")</f>
        <v/>
      </c>
      <c r="AJ65" s="69" t="str">
        <f>IFERROR(CLEAN(HLOOKUP(AJ$1,'1.源数据-产品报告-消费降序'!AJ:AJ,ROW(),0)),"")</f>
        <v/>
      </c>
      <c r="AK65" s="69" t="str">
        <f>IFERROR(CLEAN(HLOOKUP(AK$1,'1.源数据-产品报告-消费降序'!AK:AK,ROW(),0)),"")</f>
        <v/>
      </c>
      <c r="AL65" s="69" t="str">
        <f>IFERROR(CLEAN(HLOOKUP(AL$1,'1.源数据-产品报告-消费降序'!AL:AL,ROW(),0)),"")</f>
        <v/>
      </c>
      <c r="AM65" s="69" t="str">
        <f>IFERROR(CLEAN(HLOOKUP(AM$1,'1.源数据-产品报告-消费降序'!AM:AM,ROW(),0)),"")</f>
        <v/>
      </c>
      <c r="AN65" s="69" t="str">
        <f>IFERROR(CLEAN(HLOOKUP(AN$1,'1.源数据-产品报告-消费降序'!AN:AN,ROW(),0)),"")</f>
        <v/>
      </c>
      <c r="AO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" s="69" t="str">
        <f>IFERROR(CLEAN(HLOOKUP(AP$1,'1.源数据-产品报告-消费降序'!AP:AP,ROW(),0)),"")</f>
        <v/>
      </c>
      <c r="AS65" s="69" t="str">
        <f>IFERROR(CLEAN(HLOOKUP(AS$1,'1.源数据-产品报告-消费降序'!AS:AS,ROW(),0)),"")</f>
        <v/>
      </c>
      <c r="AT65" s="69" t="str">
        <f>IFERROR(CLEAN(HLOOKUP(AT$1,'1.源数据-产品报告-消费降序'!AT:AT,ROW(),0)),"")</f>
        <v/>
      </c>
      <c r="AU65" s="69" t="str">
        <f>IFERROR(CLEAN(HLOOKUP(AU$1,'1.源数据-产品报告-消费降序'!AU:AU,ROW(),0)),"")</f>
        <v/>
      </c>
      <c r="AV65" s="69" t="str">
        <f>IFERROR(CLEAN(HLOOKUP(AV$1,'1.源数据-产品报告-消费降序'!AV:AV,ROW(),0)),"")</f>
        <v/>
      </c>
      <c r="AW65" s="69" t="str">
        <f>IFERROR(CLEAN(HLOOKUP(AW$1,'1.源数据-产品报告-消费降序'!AW:AW,ROW(),0)),"")</f>
        <v/>
      </c>
      <c r="AX65" s="69" t="str">
        <f>IFERROR(CLEAN(HLOOKUP(AX$1,'1.源数据-产品报告-消费降序'!AX:AX,ROW(),0)),"")</f>
        <v/>
      </c>
      <c r="AY65" s="69" t="str">
        <f>IFERROR(CLEAN(HLOOKUP(AY$1,'1.源数据-产品报告-消费降序'!AY:AY,ROW(),0)),"")</f>
        <v/>
      </c>
      <c r="AZ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" s="69" t="str">
        <f>IFERROR(CLEAN(HLOOKUP(BA$1,'1.源数据-产品报告-消费降序'!BA:BA,ROW(),0)),"")</f>
        <v/>
      </c>
      <c r="BD65" s="69" t="str">
        <f>IFERROR(CLEAN(HLOOKUP(BD$1,'1.源数据-产品报告-消费降序'!BD:BD,ROW(),0)),"")</f>
        <v/>
      </c>
      <c r="BE65" s="69" t="str">
        <f>IFERROR(CLEAN(HLOOKUP(BE$1,'1.源数据-产品报告-消费降序'!BE:BE,ROW(),0)),"")</f>
        <v/>
      </c>
      <c r="BF65" s="69" t="str">
        <f>IFERROR(CLEAN(HLOOKUP(BF$1,'1.源数据-产品报告-消费降序'!BF:BF,ROW(),0)),"")</f>
        <v/>
      </c>
      <c r="BG65" s="69" t="str">
        <f>IFERROR(CLEAN(HLOOKUP(BG$1,'1.源数据-产品报告-消费降序'!BG:BG,ROW(),0)),"")</f>
        <v/>
      </c>
      <c r="BH65" s="69" t="str">
        <f>IFERROR(CLEAN(HLOOKUP(BH$1,'1.源数据-产品报告-消费降序'!BH:BH,ROW(),0)),"")</f>
        <v/>
      </c>
      <c r="BI65" s="69" t="str">
        <f>IFERROR(CLEAN(HLOOKUP(BI$1,'1.源数据-产品报告-消费降序'!BI:BI,ROW(),0)),"")</f>
        <v/>
      </c>
      <c r="BJ65" s="69" t="str">
        <f>IFERROR(CLEAN(HLOOKUP(BJ$1,'1.源数据-产品报告-消费降序'!BJ:BJ,ROW(),0)),"")</f>
        <v/>
      </c>
      <c r="BK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" s="69" t="str">
        <f>IFERROR(CLEAN(HLOOKUP(BL$1,'1.源数据-产品报告-消费降序'!BL:BL,ROW(),0)),"")</f>
        <v/>
      </c>
      <c r="BO65" s="69" t="str">
        <f>IFERROR(CLEAN(HLOOKUP(BO$1,'1.源数据-产品报告-消费降序'!BO:BO,ROW(),0)),"")</f>
        <v/>
      </c>
      <c r="BP65" s="69" t="str">
        <f>IFERROR(CLEAN(HLOOKUP(BP$1,'1.源数据-产品报告-消费降序'!BP:BP,ROW(),0)),"")</f>
        <v/>
      </c>
      <c r="BQ65" s="69" t="str">
        <f>IFERROR(CLEAN(HLOOKUP(BQ$1,'1.源数据-产品报告-消费降序'!BQ:BQ,ROW(),0)),"")</f>
        <v/>
      </c>
      <c r="BR65" s="69" t="str">
        <f>IFERROR(CLEAN(HLOOKUP(BR$1,'1.源数据-产品报告-消费降序'!BR:BR,ROW(),0)),"")</f>
        <v/>
      </c>
      <c r="BS65" s="69" t="str">
        <f>IFERROR(CLEAN(HLOOKUP(BS$1,'1.源数据-产品报告-消费降序'!BS:BS,ROW(),0)),"")</f>
        <v/>
      </c>
      <c r="BT65" s="69" t="str">
        <f>IFERROR(CLEAN(HLOOKUP(BT$1,'1.源数据-产品报告-消费降序'!BT:BT,ROW(),0)),"")</f>
        <v/>
      </c>
      <c r="BU65" s="69" t="str">
        <f>IFERROR(CLEAN(HLOOKUP(BU$1,'1.源数据-产品报告-消费降序'!BU:BU,ROW(),0)),"")</f>
        <v/>
      </c>
      <c r="BV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" s="69" t="str">
        <f>IFERROR(CLEAN(HLOOKUP(BW$1,'1.源数据-产品报告-消费降序'!BW:BW,ROW(),0)),"")</f>
        <v/>
      </c>
    </row>
    <row r="66" spans="1:75">
      <c r="A66" s="69" t="str">
        <f>IFERROR(CLEAN(HLOOKUP(A$1,'1.源数据-产品报告-消费降序'!A:A,ROW(),0)),"")</f>
        <v/>
      </c>
      <c r="B66" s="69" t="str">
        <f>IFERROR(CLEAN(HLOOKUP(B$1,'1.源数据-产品报告-消费降序'!B:B,ROW(),0)),"")</f>
        <v/>
      </c>
      <c r="C66" s="69" t="str">
        <f>IFERROR(CLEAN(HLOOKUP(C$1,'1.源数据-产品报告-消费降序'!C:C,ROW(),0)),"")</f>
        <v/>
      </c>
      <c r="D66" s="69" t="str">
        <f>IFERROR(CLEAN(HLOOKUP(D$1,'1.源数据-产品报告-消费降序'!D:D,ROW(),0)),"")</f>
        <v/>
      </c>
      <c r="E66" s="69" t="str">
        <f>IFERROR(CLEAN(HLOOKUP(E$1,'1.源数据-产品报告-消费降序'!E:E,ROW(),0)),"")</f>
        <v/>
      </c>
      <c r="F66" s="69" t="str">
        <f>IFERROR(CLEAN(HLOOKUP(F$1,'1.源数据-产品报告-消费降序'!F:F,ROW(),0)),"")</f>
        <v/>
      </c>
      <c r="G66" s="70">
        <f>IFERROR((HLOOKUP(G$1,'1.源数据-产品报告-消费降序'!G:G,ROW(),0)),"")</f>
        <v>0</v>
      </c>
      <c r="H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" s="69" t="str">
        <f>IFERROR(CLEAN(HLOOKUP(I$1,'1.源数据-产品报告-消费降序'!I:I,ROW(),0)),"")</f>
        <v/>
      </c>
      <c r="L66" s="69" t="str">
        <f>IFERROR(CLEAN(HLOOKUP(L$1,'1.源数据-产品报告-消费降序'!L:L,ROW(),0)),"")</f>
        <v/>
      </c>
      <c r="M66" s="69" t="str">
        <f>IFERROR(CLEAN(HLOOKUP(M$1,'1.源数据-产品报告-消费降序'!M:M,ROW(),0)),"")</f>
        <v/>
      </c>
      <c r="N66" s="69" t="str">
        <f>IFERROR(CLEAN(HLOOKUP(N$1,'1.源数据-产品报告-消费降序'!N:N,ROW(),0)),"")</f>
        <v/>
      </c>
      <c r="O66" s="69" t="str">
        <f>IFERROR(CLEAN(HLOOKUP(O$1,'1.源数据-产品报告-消费降序'!O:O,ROW(),0)),"")</f>
        <v/>
      </c>
      <c r="P66" s="69" t="str">
        <f>IFERROR(CLEAN(HLOOKUP(P$1,'1.源数据-产品报告-消费降序'!P:P,ROW(),0)),"")</f>
        <v/>
      </c>
      <c r="Q66" s="69" t="str">
        <f>IFERROR(CLEAN(HLOOKUP(Q$1,'1.源数据-产品报告-消费降序'!Q:Q,ROW(),0)),"")</f>
        <v/>
      </c>
      <c r="R66" s="69" t="str">
        <f>IFERROR(CLEAN(HLOOKUP(R$1,'1.源数据-产品报告-消费降序'!R:R,ROW(),0)),"")</f>
        <v/>
      </c>
      <c r="S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" s="69" t="str">
        <f>IFERROR(CLEAN(HLOOKUP(T$1,'1.源数据-产品报告-消费降序'!T:T,ROW(),0)),"")</f>
        <v/>
      </c>
      <c r="W66" s="69" t="str">
        <f>IFERROR(CLEAN(HLOOKUP(W$1,'1.源数据-产品报告-消费降序'!W:W,ROW(),0)),"")</f>
        <v/>
      </c>
      <c r="X66" s="69" t="str">
        <f>IFERROR(CLEAN(HLOOKUP(X$1,'1.源数据-产品报告-消费降序'!X:X,ROW(),0)),"")</f>
        <v/>
      </c>
      <c r="Y66" s="69" t="str">
        <f>IFERROR(CLEAN(HLOOKUP(Y$1,'1.源数据-产品报告-消费降序'!Y:Y,ROW(),0)),"")</f>
        <v/>
      </c>
      <c r="Z66" s="69" t="str">
        <f>IFERROR(CLEAN(HLOOKUP(Z$1,'1.源数据-产品报告-消费降序'!Z:Z,ROW(),0)),"")</f>
        <v/>
      </c>
      <c r="AA66" s="69" t="str">
        <f>IFERROR(CLEAN(HLOOKUP(AA$1,'1.源数据-产品报告-消费降序'!AA:AA,ROW(),0)),"")</f>
        <v/>
      </c>
      <c r="AB66" s="69" t="str">
        <f>IFERROR(CLEAN(HLOOKUP(AB$1,'1.源数据-产品报告-消费降序'!AB:AB,ROW(),0)),"")</f>
        <v/>
      </c>
      <c r="AC66" s="69" t="str">
        <f>IFERROR(CLEAN(HLOOKUP(AC$1,'1.源数据-产品报告-消费降序'!AC:AC,ROW(),0)),"")</f>
        <v/>
      </c>
      <c r="AD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" s="69" t="str">
        <f>IFERROR(CLEAN(HLOOKUP(AE$1,'1.源数据-产品报告-消费降序'!AE:AE,ROW(),0)),"")</f>
        <v/>
      </c>
      <c r="AH66" s="69" t="str">
        <f>IFERROR(CLEAN(HLOOKUP(AH$1,'1.源数据-产品报告-消费降序'!AH:AH,ROW(),0)),"")</f>
        <v/>
      </c>
      <c r="AI66" s="69" t="str">
        <f>IFERROR(CLEAN(HLOOKUP(AI$1,'1.源数据-产品报告-消费降序'!AI:AI,ROW(),0)),"")</f>
        <v/>
      </c>
      <c r="AJ66" s="69" t="str">
        <f>IFERROR(CLEAN(HLOOKUP(AJ$1,'1.源数据-产品报告-消费降序'!AJ:AJ,ROW(),0)),"")</f>
        <v/>
      </c>
      <c r="AK66" s="69" t="str">
        <f>IFERROR(CLEAN(HLOOKUP(AK$1,'1.源数据-产品报告-消费降序'!AK:AK,ROW(),0)),"")</f>
        <v/>
      </c>
      <c r="AL66" s="69" t="str">
        <f>IFERROR(CLEAN(HLOOKUP(AL$1,'1.源数据-产品报告-消费降序'!AL:AL,ROW(),0)),"")</f>
        <v/>
      </c>
      <c r="AM66" s="69" t="str">
        <f>IFERROR(CLEAN(HLOOKUP(AM$1,'1.源数据-产品报告-消费降序'!AM:AM,ROW(),0)),"")</f>
        <v/>
      </c>
      <c r="AN66" s="69" t="str">
        <f>IFERROR(CLEAN(HLOOKUP(AN$1,'1.源数据-产品报告-消费降序'!AN:AN,ROW(),0)),"")</f>
        <v/>
      </c>
      <c r="AO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" s="69" t="str">
        <f>IFERROR(CLEAN(HLOOKUP(AP$1,'1.源数据-产品报告-消费降序'!AP:AP,ROW(),0)),"")</f>
        <v/>
      </c>
      <c r="AS66" s="69" t="str">
        <f>IFERROR(CLEAN(HLOOKUP(AS$1,'1.源数据-产品报告-消费降序'!AS:AS,ROW(),0)),"")</f>
        <v/>
      </c>
      <c r="AT66" s="69" t="str">
        <f>IFERROR(CLEAN(HLOOKUP(AT$1,'1.源数据-产品报告-消费降序'!AT:AT,ROW(),0)),"")</f>
        <v/>
      </c>
      <c r="AU66" s="69" t="str">
        <f>IFERROR(CLEAN(HLOOKUP(AU$1,'1.源数据-产品报告-消费降序'!AU:AU,ROW(),0)),"")</f>
        <v/>
      </c>
      <c r="AV66" s="69" t="str">
        <f>IFERROR(CLEAN(HLOOKUP(AV$1,'1.源数据-产品报告-消费降序'!AV:AV,ROW(),0)),"")</f>
        <v/>
      </c>
      <c r="AW66" s="69" t="str">
        <f>IFERROR(CLEAN(HLOOKUP(AW$1,'1.源数据-产品报告-消费降序'!AW:AW,ROW(),0)),"")</f>
        <v/>
      </c>
      <c r="AX66" s="69" t="str">
        <f>IFERROR(CLEAN(HLOOKUP(AX$1,'1.源数据-产品报告-消费降序'!AX:AX,ROW(),0)),"")</f>
        <v/>
      </c>
      <c r="AY66" s="69" t="str">
        <f>IFERROR(CLEAN(HLOOKUP(AY$1,'1.源数据-产品报告-消费降序'!AY:AY,ROW(),0)),"")</f>
        <v/>
      </c>
      <c r="AZ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" s="69" t="str">
        <f>IFERROR(CLEAN(HLOOKUP(BA$1,'1.源数据-产品报告-消费降序'!BA:BA,ROW(),0)),"")</f>
        <v/>
      </c>
      <c r="BD66" s="69" t="str">
        <f>IFERROR(CLEAN(HLOOKUP(BD$1,'1.源数据-产品报告-消费降序'!BD:BD,ROW(),0)),"")</f>
        <v/>
      </c>
      <c r="BE66" s="69" t="str">
        <f>IFERROR(CLEAN(HLOOKUP(BE$1,'1.源数据-产品报告-消费降序'!BE:BE,ROW(),0)),"")</f>
        <v/>
      </c>
      <c r="BF66" s="69" t="str">
        <f>IFERROR(CLEAN(HLOOKUP(BF$1,'1.源数据-产品报告-消费降序'!BF:BF,ROW(),0)),"")</f>
        <v/>
      </c>
      <c r="BG66" s="69" t="str">
        <f>IFERROR(CLEAN(HLOOKUP(BG$1,'1.源数据-产品报告-消费降序'!BG:BG,ROW(),0)),"")</f>
        <v/>
      </c>
      <c r="BH66" s="69" t="str">
        <f>IFERROR(CLEAN(HLOOKUP(BH$1,'1.源数据-产品报告-消费降序'!BH:BH,ROW(),0)),"")</f>
        <v/>
      </c>
      <c r="BI66" s="69" t="str">
        <f>IFERROR(CLEAN(HLOOKUP(BI$1,'1.源数据-产品报告-消费降序'!BI:BI,ROW(),0)),"")</f>
        <v/>
      </c>
      <c r="BJ66" s="69" t="str">
        <f>IFERROR(CLEAN(HLOOKUP(BJ$1,'1.源数据-产品报告-消费降序'!BJ:BJ,ROW(),0)),"")</f>
        <v/>
      </c>
      <c r="BK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" s="69" t="str">
        <f>IFERROR(CLEAN(HLOOKUP(BL$1,'1.源数据-产品报告-消费降序'!BL:BL,ROW(),0)),"")</f>
        <v/>
      </c>
      <c r="BO66" s="69" t="str">
        <f>IFERROR(CLEAN(HLOOKUP(BO$1,'1.源数据-产品报告-消费降序'!BO:BO,ROW(),0)),"")</f>
        <v/>
      </c>
      <c r="BP66" s="69" t="str">
        <f>IFERROR(CLEAN(HLOOKUP(BP$1,'1.源数据-产品报告-消费降序'!BP:BP,ROW(),0)),"")</f>
        <v/>
      </c>
      <c r="BQ66" s="69" t="str">
        <f>IFERROR(CLEAN(HLOOKUP(BQ$1,'1.源数据-产品报告-消费降序'!BQ:BQ,ROW(),0)),"")</f>
        <v/>
      </c>
      <c r="BR66" s="69" t="str">
        <f>IFERROR(CLEAN(HLOOKUP(BR$1,'1.源数据-产品报告-消费降序'!BR:BR,ROW(),0)),"")</f>
        <v/>
      </c>
      <c r="BS66" s="69" t="str">
        <f>IFERROR(CLEAN(HLOOKUP(BS$1,'1.源数据-产品报告-消费降序'!BS:BS,ROW(),0)),"")</f>
        <v/>
      </c>
      <c r="BT66" s="69" t="str">
        <f>IFERROR(CLEAN(HLOOKUP(BT$1,'1.源数据-产品报告-消费降序'!BT:BT,ROW(),0)),"")</f>
        <v/>
      </c>
      <c r="BU66" s="69" t="str">
        <f>IFERROR(CLEAN(HLOOKUP(BU$1,'1.源数据-产品报告-消费降序'!BU:BU,ROW(),0)),"")</f>
        <v/>
      </c>
      <c r="BV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" s="69" t="str">
        <f>IFERROR(CLEAN(HLOOKUP(BW$1,'1.源数据-产品报告-消费降序'!BW:BW,ROW(),0)),"")</f>
        <v/>
      </c>
    </row>
    <row r="67" spans="1:75">
      <c r="A67" s="69" t="str">
        <f>IFERROR(CLEAN(HLOOKUP(A$1,'1.源数据-产品报告-消费降序'!A:A,ROW(),0)),"")</f>
        <v/>
      </c>
      <c r="B67" s="69" t="str">
        <f>IFERROR(CLEAN(HLOOKUP(B$1,'1.源数据-产品报告-消费降序'!B:B,ROW(),0)),"")</f>
        <v/>
      </c>
      <c r="C67" s="69" t="str">
        <f>IFERROR(CLEAN(HLOOKUP(C$1,'1.源数据-产品报告-消费降序'!C:C,ROW(),0)),"")</f>
        <v/>
      </c>
      <c r="D67" s="69" t="str">
        <f>IFERROR(CLEAN(HLOOKUP(D$1,'1.源数据-产品报告-消费降序'!D:D,ROW(),0)),"")</f>
        <v/>
      </c>
      <c r="E67" s="69" t="str">
        <f>IFERROR(CLEAN(HLOOKUP(E$1,'1.源数据-产品报告-消费降序'!E:E,ROW(),0)),"")</f>
        <v/>
      </c>
      <c r="F67" s="69" t="str">
        <f>IFERROR(CLEAN(HLOOKUP(F$1,'1.源数据-产品报告-消费降序'!F:F,ROW(),0)),"")</f>
        <v/>
      </c>
      <c r="G67" s="70">
        <f>IFERROR((HLOOKUP(G$1,'1.源数据-产品报告-消费降序'!G:G,ROW(),0)),"")</f>
        <v>0</v>
      </c>
      <c r="H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" s="69" t="str">
        <f>IFERROR(CLEAN(HLOOKUP(I$1,'1.源数据-产品报告-消费降序'!I:I,ROW(),0)),"")</f>
        <v/>
      </c>
      <c r="L67" s="69" t="str">
        <f>IFERROR(CLEAN(HLOOKUP(L$1,'1.源数据-产品报告-消费降序'!L:L,ROW(),0)),"")</f>
        <v/>
      </c>
      <c r="M67" s="69" t="str">
        <f>IFERROR(CLEAN(HLOOKUP(M$1,'1.源数据-产品报告-消费降序'!M:M,ROW(),0)),"")</f>
        <v/>
      </c>
      <c r="N67" s="69" t="str">
        <f>IFERROR(CLEAN(HLOOKUP(N$1,'1.源数据-产品报告-消费降序'!N:N,ROW(),0)),"")</f>
        <v/>
      </c>
      <c r="O67" s="69" t="str">
        <f>IFERROR(CLEAN(HLOOKUP(O$1,'1.源数据-产品报告-消费降序'!O:O,ROW(),0)),"")</f>
        <v/>
      </c>
      <c r="P67" s="69" t="str">
        <f>IFERROR(CLEAN(HLOOKUP(P$1,'1.源数据-产品报告-消费降序'!P:P,ROW(),0)),"")</f>
        <v/>
      </c>
      <c r="Q67" s="69" t="str">
        <f>IFERROR(CLEAN(HLOOKUP(Q$1,'1.源数据-产品报告-消费降序'!Q:Q,ROW(),0)),"")</f>
        <v/>
      </c>
      <c r="R67" s="69" t="str">
        <f>IFERROR(CLEAN(HLOOKUP(R$1,'1.源数据-产品报告-消费降序'!R:R,ROW(),0)),"")</f>
        <v/>
      </c>
      <c r="S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" s="69" t="str">
        <f>IFERROR(CLEAN(HLOOKUP(T$1,'1.源数据-产品报告-消费降序'!T:T,ROW(),0)),"")</f>
        <v/>
      </c>
      <c r="W67" s="69" t="str">
        <f>IFERROR(CLEAN(HLOOKUP(W$1,'1.源数据-产品报告-消费降序'!W:W,ROW(),0)),"")</f>
        <v/>
      </c>
      <c r="X67" s="69" t="str">
        <f>IFERROR(CLEAN(HLOOKUP(X$1,'1.源数据-产品报告-消费降序'!X:X,ROW(),0)),"")</f>
        <v/>
      </c>
      <c r="Y67" s="69" t="str">
        <f>IFERROR(CLEAN(HLOOKUP(Y$1,'1.源数据-产品报告-消费降序'!Y:Y,ROW(),0)),"")</f>
        <v/>
      </c>
      <c r="Z67" s="69" t="str">
        <f>IFERROR(CLEAN(HLOOKUP(Z$1,'1.源数据-产品报告-消费降序'!Z:Z,ROW(),0)),"")</f>
        <v/>
      </c>
      <c r="AA67" s="69" t="str">
        <f>IFERROR(CLEAN(HLOOKUP(AA$1,'1.源数据-产品报告-消费降序'!AA:AA,ROW(),0)),"")</f>
        <v/>
      </c>
      <c r="AB67" s="69" t="str">
        <f>IFERROR(CLEAN(HLOOKUP(AB$1,'1.源数据-产品报告-消费降序'!AB:AB,ROW(),0)),"")</f>
        <v/>
      </c>
      <c r="AC67" s="69" t="str">
        <f>IFERROR(CLEAN(HLOOKUP(AC$1,'1.源数据-产品报告-消费降序'!AC:AC,ROW(),0)),"")</f>
        <v/>
      </c>
      <c r="AD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" s="69" t="str">
        <f>IFERROR(CLEAN(HLOOKUP(AE$1,'1.源数据-产品报告-消费降序'!AE:AE,ROW(),0)),"")</f>
        <v/>
      </c>
      <c r="AH67" s="69" t="str">
        <f>IFERROR(CLEAN(HLOOKUP(AH$1,'1.源数据-产品报告-消费降序'!AH:AH,ROW(),0)),"")</f>
        <v/>
      </c>
      <c r="AI67" s="69" t="str">
        <f>IFERROR(CLEAN(HLOOKUP(AI$1,'1.源数据-产品报告-消费降序'!AI:AI,ROW(),0)),"")</f>
        <v/>
      </c>
      <c r="AJ67" s="69" t="str">
        <f>IFERROR(CLEAN(HLOOKUP(AJ$1,'1.源数据-产品报告-消费降序'!AJ:AJ,ROW(),0)),"")</f>
        <v/>
      </c>
      <c r="AK67" s="69" t="str">
        <f>IFERROR(CLEAN(HLOOKUP(AK$1,'1.源数据-产品报告-消费降序'!AK:AK,ROW(),0)),"")</f>
        <v/>
      </c>
      <c r="AL67" s="69" t="str">
        <f>IFERROR(CLEAN(HLOOKUP(AL$1,'1.源数据-产品报告-消费降序'!AL:AL,ROW(),0)),"")</f>
        <v/>
      </c>
      <c r="AM67" s="69" t="str">
        <f>IFERROR(CLEAN(HLOOKUP(AM$1,'1.源数据-产品报告-消费降序'!AM:AM,ROW(),0)),"")</f>
        <v/>
      </c>
      <c r="AN67" s="69" t="str">
        <f>IFERROR(CLEAN(HLOOKUP(AN$1,'1.源数据-产品报告-消费降序'!AN:AN,ROW(),0)),"")</f>
        <v/>
      </c>
      <c r="AO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" s="69" t="str">
        <f>IFERROR(CLEAN(HLOOKUP(AP$1,'1.源数据-产品报告-消费降序'!AP:AP,ROW(),0)),"")</f>
        <v/>
      </c>
      <c r="AS67" s="69" t="str">
        <f>IFERROR(CLEAN(HLOOKUP(AS$1,'1.源数据-产品报告-消费降序'!AS:AS,ROW(),0)),"")</f>
        <v/>
      </c>
      <c r="AT67" s="69" t="str">
        <f>IFERROR(CLEAN(HLOOKUP(AT$1,'1.源数据-产品报告-消费降序'!AT:AT,ROW(),0)),"")</f>
        <v/>
      </c>
      <c r="AU67" s="69" t="str">
        <f>IFERROR(CLEAN(HLOOKUP(AU$1,'1.源数据-产品报告-消费降序'!AU:AU,ROW(),0)),"")</f>
        <v/>
      </c>
      <c r="AV67" s="69" t="str">
        <f>IFERROR(CLEAN(HLOOKUP(AV$1,'1.源数据-产品报告-消费降序'!AV:AV,ROW(),0)),"")</f>
        <v/>
      </c>
      <c r="AW67" s="69" t="str">
        <f>IFERROR(CLEAN(HLOOKUP(AW$1,'1.源数据-产品报告-消费降序'!AW:AW,ROW(),0)),"")</f>
        <v/>
      </c>
      <c r="AX67" s="69" t="str">
        <f>IFERROR(CLEAN(HLOOKUP(AX$1,'1.源数据-产品报告-消费降序'!AX:AX,ROW(),0)),"")</f>
        <v/>
      </c>
      <c r="AY67" s="69" t="str">
        <f>IFERROR(CLEAN(HLOOKUP(AY$1,'1.源数据-产品报告-消费降序'!AY:AY,ROW(),0)),"")</f>
        <v/>
      </c>
      <c r="AZ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" s="69" t="str">
        <f>IFERROR(CLEAN(HLOOKUP(BA$1,'1.源数据-产品报告-消费降序'!BA:BA,ROW(),0)),"")</f>
        <v/>
      </c>
      <c r="BD67" s="69" t="str">
        <f>IFERROR(CLEAN(HLOOKUP(BD$1,'1.源数据-产品报告-消费降序'!BD:BD,ROW(),0)),"")</f>
        <v/>
      </c>
      <c r="BE67" s="69" t="str">
        <f>IFERROR(CLEAN(HLOOKUP(BE$1,'1.源数据-产品报告-消费降序'!BE:BE,ROW(),0)),"")</f>
        <v/>
      </c>
      <c r="BF67" s="69" t="str">
        <f>IFERROR(CLEAN(HLOOKUP(BF$1,'1.源数据-产品报告-消费降序'!BF:BF,ROW(),0)),"")</f>
        <v/>
      </c>
      <c r="BG67" s="69" t="str">
        <f>IFERROR(CLEAN(HLOOKUP(BG$1,'1.源数据-产品报告-消费降序'!BG:BG,ROW(),0)),"")</f>
        <v/>
      </c>
      <c r="BH67" s="69" t="str">
        <f>IFERROR(CLEAN(HLOOKUP(BH$1,'1.源数据-产品报告-消费降序'!BH:BH,ROW(),0)),"")</f>
        <v/>
      </c>
      <c r="BI67" s="69" t="str">
        <f>IFERROR(CLEAN(HLOOKUP(BI$1,'1.源数据-产品报告-消费降序'!BI:BI,ROW(),0)),"")</f>
        <v/>
      </c>
      <c r="BJ67" s="69" t="str">
        <f>IFERROR(CLEAN(HLOOKUP(BJ$1,'1.源数据-产品报告-消费降序'!BJ:BJ,ROW(),0)),"")</f>
        <v/>
      </c>
      <c r="BK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" s="69" t="str">
        <f>IFERROR(CLEAN(HLOOKUP(BL$1,'1.源数据-产品报告-消费降序'!BL:BL,ROW(),0)),"")</f>
        <v/>
      </c>
      <c r="BO67" s="69" t="str">
        <f>IFERROR(CLEAN(HLOOKUP(BO$1,'1.源数据-产品报告-消费降序'!BO:BO,ROW(),0)),"")</f>
        <v/>
      </c>
      <c r="BP67" s="69" t="str">
        <f>IFERROR(CLEAN(HLOOKUP(BP$1,'1.源数据-产品报告-消费降序'!BP:BP,ROW(),0)),"")</f>
        <v/>
      </c>
      <c r="BQ67" s="69" t="str">
        <f>IFERROR(CLEAN(HLOOKUP(BQ$1,'1.源数据-产品报告-消费降序'!BQ:BQ,ROW(),0)),"")</f>
        <v/>
      </c>
      <c r="BR67" s="69" t="str">
        <f>IFERROR(CLEAN(HLOOKUP(BR$1,'1.源数据-产品报告-消费降序'!BR:BR,ROW(),0)),"")</f>
        <v/>
      </c>
      <c r="BS67" s="69" t="str">
        <f>IFERROR(CLEAN(HLOOKUP(BS$1,'1.源数据-产品报告-消费降序'!BS:BS,ROW(),0)),"")</f>
        <v/>
      </c>
      <c r="BT67" s="69" t="str">
        <f>IFERROR(CLEAN(HLOOKUP(BT$1,'1.源数据-产品报告-消费降序'!BT:BT,ROW(),0)),"")</f>
        <v/>
      </c>
      <c r="BU67" s="69" t="str">
        <f>IFERROR(CLEAN(HLOOKUP(BU$1,'1.源数据-产品报告-消费降序'!BU:BU,ROW(),0)),"")</f>
        <v/>
      </c>
      <c r="BV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" s="69" t="str">
        <f>IFERROR(CLEAN(HLOOKUP(BW$1,'1.源数据-产品报告-消费降序'!BW:BW,ROW(),0)),"")</f>
        <v/>
      </c>
    </row>
    <row r="68" spans="1:75">
      <c r="A68" s="69" t="str">
        <f>IFERROR(CLEAN(HLOOKUP(A$1,'1.源数据-产品报告-消费降序'!A:A,ROW(),0)),"")</f>
        <v/>
      </c>
      <c r="B68" s="69" t="str">
        <f>IFERROR(CLEAN(HLOOKUP(B$1,'1.源数据-产品报告-消费降序'!B:B,ROW(),0)),"")</f>
        <v/>
      </c>
      <c r="C68" s="69" t="str">
        <f>IFERROR(CLEAN(HLOOKUP(C$1,'1.源数据-产品报告-消费降序'!C:C,ROW(),0)),"")</f>
        <v/>
      </c>
      <c r="D68" s="69" t="str">
        <f>IFERROR(CLEAN(HLOOKUP(D$1,'1.源数据-产品报告-消费降序'!D:D,ROW(),0)),"")</f>
        <v/>
      </c>
      <c r="E68" s="69" t="str">
        <f>IFERROR(CLEAN(HLOOKUP(E$1,'1.源数据-产品报告-消费降序'!E:E,ROW(),0)),"")</f>
        <v/>
      </c>
      <c r="F68" s="69" t="str">
        <f>IFERROR(CLEAN(HLOOKUP(F$1,'1.源数据-产品报告-消费降序'!F:F,ROW(),0)),"")</f>
        <v/>
      </c>
      <c r="G68" s="70">
        <f>IFERROR((HLOOKUP(G$1,'1.源数据-产品报告-消费降序'!G:G,ROW(),0)),"")</f>
        <v>0</v>
      </c>
      <c r="H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" s="69" t="str">
        <f>IFERROR(CLEAN(HLOOKUP(I$1,'1.源数据-产品报告-消费降序'!I:I,ROW(),0)),"")</f>
        <v/>
      </c>
      <c r="L68" s="69" t="str">
        <f>IFERROR(CLEAN(HLOOKUP(L$1,'1.源数据-产品报告-消费降序'!L:L,ROW(),0)),"")</f>
        <v/>
      </c>
      <c r="M68" s="69" t="str">
        <f>IFERROR(CLEAN(HLOOKUP(M$1,'1.源数据-产品报告-消费降序'!M:M,ROW(),0)),"")</f>
        <v/>
      </c>
      <c r="N68" s="69" t="str">
        <f>IFERROR(CLEAN(HLOOKUP(N$1,'1.源数据-产品报告-消费降序'!N:N,ROW(),0)),"")</f>
        <v/>
      </c>
      <c r="O68" s="69" t="str">
        <f>IFERROR(CLEAN(HLOOKUP(O$1,'1.源数据-产品报告-消费降序'!O:O,ROW(),0)),"")</f>
        <v/>
      </c>
      <c r="P68" s="69" t="str">
        <f>IFERROR(CLEAN(HLOOKUP(P$1,'1.源数据-产品报告-消费降序'!P:P,ROW(),0)),"")</f>
        <v/>
      </c>
      <c r="Q68" s="69" t="str">
        <f>IFERROR(CLEAN(HLOOKUP(Q$1,'1.源数据-产品报告-消费降序'!Q:Q,ROW(),0)),"")</f>
        <v/>
      </c>
      <c r="R68" s="69" t="str">
        <f>IFERROR(CLEAN(HLOOKUP(R$1,'1.源数据-产品报告-消费降序'!R:R,ROW(),0)),"")</f>
        <v/>
      </c>
      <c r="S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" s="69" t="str">
        <f>IFERROR(CLEAN(HLOOKUP(T$1,'1.源数据-产品报告-消费降序'!T:T,ROW(),0)),"")</f>
        <v/>
      </c>
      <c r="W68" s="69" t="str">
        <f>IFERROR(CLEAN(HLOOKUP(W$1,'1.源数据-产品报告-消费降序'!W:W,ROW(),0)),"")</f>
        <v/>
      </c>
      <c r="X68" s="69" t="str">
        <f>IFERROR(CLEAN(HLOOKUP(X$1,'1.源数据-产品报告-消费降序'!X:X,ROW(),0)),"")</f>
        <v/>
      </c>
      <c r="Y68" s="69" t="str">
        <f>IFERROR(CLEAN(HLOOKUP(Y$1,'1.源数据-产品报告-消费降序'!Y:Y,ROW(),0)),"")</f>
        <v/>
      </c>
      <c r="Z68" s="69" t="str">
        <f>IFERROR(CLEAN(HLOOKUP(Z$1,'1.源数据-产品报告-消费降序'!Z:Z,ROW(),0)),"")</f>
        <v/>
      </c>
      <c r="AA68" s="69" t="str">
        <f>IFERROR(CLEAN(HLOOKUP(AA$1,'1.源数据-产品报告-消费降序'!AA:AA,ROW(),0)),"")</f>
        <v/>
      </c>
      <c r="AB68" s="69" t="str">
        <f>IFERROR(CLEAN(HLOOKUP(AB$1,'1.源数据-产品报告-消费降序'!AB:AB,ROW(),0)),"")</f>
        <v/>
      </c>
      <c r="AC68" s="69" t="str">
        <f>IFERROR(CLEAN(HLOOKUP(AC$1,'1.源数据-产品报告-消费降序'!AC:AC,ROW(),0)),"")</f>
        <v/>
      </c>
      <c r="AD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" s="69" t="str">
        <f>IFERROR(CLEAN(HLOOKUP(AE$1,'1.源数据-产品报告-消费降序'!AE:AE,ROW(),0)),"")</f>
        <v/>
      </c>
      <c r="AH68" s="69" t="str">
        <f>IFERROR(CLEAN(HLOOKUP(AH$1,'1.源数据-产品报告-消费降序'!AH:AH,ROW(),0)),"")</f>
        <v/>
      </c>
      <c r="AI68" s="69" t="str">
        <f>IFERROR(CLEAN(HLOOKUP(AI$1,'1.源数据-产品报告-消费降序'!AI:AI,ROW(),0)),"")</f>
        <v/>
      </c>
      <c r="AJ68" s="69" t="str">
        <f>IFERROR(CLEAN(HLOOKUP(AJ$1,'1.源数据-产品报告-消费降序'!AJ:AJ,ROW(),0)),"")</f>
        <v/>
      </c>
      <c r="AK68" s="69" t="str">
        <f>IFERROR(CLEAN(HLOOKUP(AK$1,'1.源数据-产品报告-消费降序'!AK:AK,ROW(),0)),"")</f>
        <v/>
      </c>
      <c r="AL68" s="69" t="str">
        <f>IFERROR(CLEAN(HLOOKUP(AL$1,'1.源数据-产品报告-消费降序'!AL:AL,ROW(),0)),"")</f>
        <v/>
      </c>
      <c r="AM68" s="69" t="str">
        <f>IFERROR(CLEAN(HLOOKUP(AM$1,'1.源数据-产品报告-消费降序'!AM:AM,ROW(),0)),"")</f>
        <v/>
      </c>
      <c r="AN68" s="69" t="str">
        <f>IFERROR(CLEAN(HLOOKUP(AN$1,'1.源数据-产品报告-消费降序'!AN:AN,ROW(),0)),"")</f>
        <v/>
      </c>
      <c r="AO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" s="69" t="str">
        <f>IFERROR(CLEAN(HLOOKUP(AP$1,'1.源数据-产品报告-消费降序'!AP:AP,ROW(),0)),"")</f>
        <v/>
      </c>
      <c r="AS68" s="69" t="str">
        <f>IFERROR(CLEAN(HLOOKUP(AS$1,'1.源数据-产品报告-消费降序'!AS:AS,ROW(),0)),"")</f>
        <v/>
      </c>
      <c r="AT68" s="69" t="str">
        <f>IFERROR(CLEAN(HLOOKUP(AT$1,'1.源数据-产品报告-消费降序'!AT:AT,ROW(),0)),"")</f>
        <v/>
      </c>
      <c r="AU68" s="69" t="str">
        <f>IFERROR(CLEAN(HLOOKUP(AU$1,'1.源数据-产品报告-消费降序'!AU:AU,ROW(),0)),"")</f>
        <v/>
      </c>
      <c r="AV68" s="69" t="str">
        <f>IFERROR(CLEAN(HLOOKUP(AV$1,'1.源数据-产品报告-消费降序'!AV:AV,ROW(),0)),"")</f>
        <v/>
      </c>
      <c r="AW68" s="69" t="str">
        <f>IFERROR(CLEAN(HLOOKUP(AW$1,'1.源数据-产品报告-消费降序'!AW:AW,ROW(),0)),"")</f>
        <v/>
      </c>
      <c r="AX68" s="69" t="str">
        <f>IFERROR(CLEAN(HLOOKUP(AX$1,'1.源数据-产品报告-消费降序'!AX:AX,ROW(),0)),"")</f>
        <v/>
      </c>
      <c r="AY68" s="69" t="str">
        <f>IFERROR(CLEAN(HLOOKUP(AY$1,'1.源数据-产品报告-消费降序'!AY:AY,ROW(),0)),"")</f>
        <v/>
      </c>
      <c r="AZ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" s="69" t="str">
        <f>IFERROR(CLEAN(HLOOKUP(BA$1,'1.源数据-产品报告-消费降序'!BA:BA,ROW(),0)),"")</f>
        <v/>
      </c>
      <c r="BD68" s="69" t="str">
        <f>IFERROR(CLEAN(HLOOKUP(BD$1,'1.源数据-产品报告-消费降序'!BD:BD,ROW(),0)),"")</f>
        <v/>
      </c>
      <c r="BE68" s="69" t="str">
        <f>IFERROR(CLEAN(HLOOKUP(BE$1,'1.源数据-产品报告-消费降序'!BE:BE,ROW(),0)),"")</f>
        <v/>
      </c>
      <c r="BF68" s="69" t="str">
        <f>IFERROR(CLEAN(HLOOKUP(BF$1,'1.源数据-产品报告-消费降序'!BF:BF,ROW(),0)),"")</f>
        <v/>
      </c>
      <c r="BG68" s="69" t="str">
        <f>IFERROR(CLEAN(HLOOKUP(BG$1,'1.源数据-产品报告-消费降序'!BG:BG,ROW(),0)),"")</f>
        <v/>
      </c>
      <c r="BH68" s="69" t="str">
        <f>IFERROR(CLEAN(HLOOKUP(BH$1,'1.源数据-产品报告-消费降序'!BH:BH,ROW(),0)),"")</f>
        <v/>
      </c>
      <c r="BI68" s="69" t="str">
        <f>IFERROR(CLEAN(HLOOKUP(BI$1,'1.源数据-产品报告-消费降序'!BI:BI,ROW(),0)),"")</f>
        <v/>
      </c>
      <c r="BJ68" s="69" t="str">
        <f>IFERROR(CLEAN(HLOOKUP(BJ$1,'1.源数据-产品报告-消费降序'!BJ:BJ,ROW(),0)),"")</f>
        <v/>
      </c>
      <c r="BK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" s="69" t="str">
        <f>IFERROR(CLEAN(HLOOKUP(BL$1,'1.源数据-产品报告-消费降序'!BL:BL,ROW(),0)),"")</f>
        <v/>
      </c>
      <c r="BO68" s="69" t="str">
        <f>IFERROR(CLEAN(HLOOKUP(BO$1,'1.源数据-产品报告-消费降序'!BO:BO,ROW(),0)),"")</f>
        <v/>
      </c>
      <c r="BP68" s="69" t="str">
        <f>IFERROR(CLEAN(HLOOKUP(BP$1,'1.源数据-产品报告-消费降序'!BP:BP,ROW(),0)),"")</f>
        <v/>
      </c>
      <c r="BQ68" s="69" t="str">
        <f>IFERROR(CLEAN(HLOOKUP(BQ$1,'1.源数据-产品报告-消费降序'!BQ:BQ,ROW(),0)),"")</f>
        <v/>
      </c>
      <c r="BR68" s="69" t="str">
        <f>IFERROR(CLEAN(HLOOKUP(BR$1,'1.源数据-产品报告-消费降序'!BR:BR,ROW(),0)),"")</f>
        <v/>
      </c>
      <c r="BS68" s="69" t="str">
        <f>IFERROR(CLEAN(HLOOKUP(BS$1,'1.源数据-产品报告-消费降序'!BS:BS,ROW(),0)),"")</f>
        <v/>
      </c>
      <c r="BT68" s="69" t="str">
        <f>IFERROR(CLEAN(HLOOKUP(BT$1,'1.源数据-产品报告-消费降序'!BT:BT,ROW(),0)),"")</f>
        <v/>
      </c>
      <c r="BU68" s="69" t="str">
        <f>IFERROR(CLEAN(HLOOKUP(BU$1,'1.源数据-产品报告-消费降序'!BU:BU,ROW(),0)),"")</f>
        <v/>
      </c>
      <c r="BV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" s="69" t="str">
        <f>IFERROR(CLEAN(HLOOKUP(BW$1,'1.源数据-产品报告-消费降序'!BW:BW,ROW(),0)),"")</f>
        <v/>
      </c>
    </row>
    <row r="69" spans="1:75">
      <c r="A69" s="69" t="str">
        <f>IFERROR(CLEAN(HLOOKUP(A$1,'1.源数据-产品报告-消费降序'!A:A,ROW(),0)),"")</f>
        <v/>
      </c>
      <c r="B69" s="69" t="str">
        <f>IFERROR(CLEAN(HLOOKUP(B$1,'1.源数据-产品报告-消费降序'!B:B,ROW(),0)),"")</f>
        <v/>
      </c>
      <c r="C69" s="69" t="str">
        <f>IFERROR(CLEAN(HLOOKUP(C$1,'1.源数据-产品报告-消费降序'!C:C,ROW(),0)),"")</f>
        <v/>
      </c>
      <c r="D69" s="69" t="str">
        <f>IFERROR(CLEAN(HLOOKUP(D$1,'1.源数据-产品报告-消费降序'!D:D,ROW(),0)),"")</f>
        <v/>
      </c>
      <c r="E69" s="69" t="str">
        <f>IFERROR(CLEAN(HLOOKUP(E$1,'1.源数据-产品报告-消费降序'!E:E,ROW(),0)),"")</f>
        <v/>
      </c>
      <c r="F69" s="69" t="str">
        <f>IFERROR(CLEAN(HLOOKUP(F$1,'1.源数据-产品报告-消费降序'!F:F,ROW(),0)),"")</f>
        <v/>
      </c>
      <c r="G69" s="70">
        <f>IFERROR((HLOOKUP(G$1,'1.源数据-产品报告-消费降序'!G:G,ROW(),0)),"")</f>
        <v>0</v>
      </c>
      <c r="H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" s="69" t="str">
        <f>IFERROR(CLEAN(HLOOKUP(I$1,'1.源数据-产品报告-消费降序'!I:I,ROW(),0)),"")</f>
        <v/>
      </c>
      <c r="L69" s="69" t="str">
        <f>IFERROR(CLEAN(HLOOKUP(L$1,'1.源数据-产品报告-消费降序'!L:L,ROW(),0)),"")</f>
        <v/>
      </c>
      <c r="M69" s="69" t="str">
        <f>IFERROR(CLEAN(HLOOKUP(M$1,'1.源数据-产品报告-消费降序'!M:M,ROW(),0)),"")</f>
        <v/>
      </c>
      <c r="N69" s="69" t="str">
        <f>IFERROR(CLEAN(HLOOKUP(N$1,'1.源数据-产品报告-消费降序'!N:N,ROW(),0)),"")</f>
        <v/>
      </c>
      <c r="O69" s="69" t="str">
        <f>IFERROR(CLEAN(HLOOKUP(O$1,'1.源数据-产品报告-消费降序'!O:O,ROW(),0)),"")</f>
        <v/>
      </c>
      <c r="P69" s="69" t="str">
        <f>IFERROR(CLEAN(HLOOKUP(P$1,'1.源数据-产品报告-消费降序'!P:P,ROW(),0)),"")</f>
        <v/>
      </c>
      <c r="Q69" s="69" t="str">
        <f>IFERROR(CLEAN(HLOOKUP(Q$1,'1.源数据-产品报告-消费降序'!Q:Q,ROW(),0)),"")</f>
        <v/>
      </c>
      <c r="R69" s="69" t="str">
        <f>IFERROR(CLEAN(HLOOKUP(R$1,'1.源数据-产品报告-消费降序'!R:R,ROW(),0)),"")</f>
        <v/>
      </c>
      <c r="S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" s="69" t="str">
        <f>IFERROR(CLEAN(HLOOKUP(T$1,'1.源数据-产品报告-消费降序'!T:T,ROW(),0)),"")</f>
        <v/>
      </c>
      <c r="W69" s="69" t="str">
        <f>IFERROR(CLEAN(HLOOKUP(W$1,'1.源数据-产品报告-消费降序'!W:W,ROW(),0)),"")</f>
        <v/>
      </c>
      <c r="X69" s="69" t="str">
        <f>IFERROR(CLEAN(HLOOKUP(X$1,'1.源数据-产品报告-消费降序'!X:X,ROW(),0)),"")</f>
        <v/>
      </c>
      <c r="Y69" s="69" t="str">
        <f>IFERROR(CLEAN(HLOOKUP(Y$1,'1.源数据-产品报告-消费降序'!Y:Y,ROW(),0)),"")</f>
        <v/>
      </c>
      <c r="Z69" s="69" t="str">
        <f>IFERROR(CLEAN(HLOOKUP(Z$1,'1.源数据-产品报告-消费降序'!Z:Z,ROW(),0)),"")</f>
        <v/>
      </c>
      <c r="AA69" s="69" t="str">
        <f>IFERROR(CLEAN(HLOOKUP(AA$1,'1.源数据-产品报告-消费降序'!AA:AA,ROW(),0)),"")</f>
        <v/>
      </c>
      <c r="AB69" s="69" t="str">
        <f>IFERROR(CLEAN(HLOOKUP(AB$1,'1.源数据-产品报告-消费降序'!AB:AB,ROW(),0)),"")</f>
        <v/>
      </c>
      <c r="AC69" s="69" t="str">
        <f>IFERROR(CLEAN(HLOOKUP(AC$1,'1.源数据-产品报告-消费降序'!AC:AC,ROW(),0)),"")</f>
        <v/>
      </c>
      <c r="AD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" s="69" t="str">
        <f>IFERROR(CLEAN(HLOOKUP(AE$1,'1.源数据-产品报告-消费降序'!AE:AE,ROW(),0)),"")</f>
        <v/>
      </c>
      <c r="AH69" s="69" t="str">
        <f>IFERROR(CLEAN(HLOOKUP(AH$1,'1.源数据-产品报告-消费降序'!AH:AH,ROW(),0)),"")</f>
        <v/>
      </c>
      <c r="AI69" s="69" t="str">
        <f>IFERROR(CLEAN(HLOOKUP(AI$1,'1.源数据-产品报告-消费降序'!AI:AI,ROW(),0)),"")</f>
        <v/>
      </c>
      <c r="AJ69" s="69" t="str">
        <f>IFERROR(CLEAN(HLOOKUP(AJ$1,'1.源数据-产品报告-消费降序'!AJ:AJ,ROW(),0)),"")</f>
        <v/>
      </c>
      <c r="AK69" s="69" t="str">
        <f>IFERROR(CLEAN(HLOOKUP(AK$1,'1.源数据-产品报告-消费降序'!AK:AK,ROW(),0)),"")</f>
        <v/>
      </c>
      <c r="AL69" s="69" t="str">
        <f>IFERROR(CLEAN(HLOOKUP(AL$1,'1.源数据-产品报告-消费降序'!AL:AL,ROW(),0)),"")</f>
        <v/>
      </c>
      <c r="AM69" s="69" t="str">
        <f>IFERROR(CLEAN(HLOOKUP(AM$1,'1.源数据-产品报告-消费降序'!AM:AM,ROW(),0)),"")</f>
        <v/>
      </c>
      <c r="AN69" s="69" t="str">
        <f>IFERROR(CLEAN(HLOOKUP(AN$1,'1.源数据-产品报告-消费降序'!AN:AN,ROW(),0)),"")</f>
        <v/>
      </c>
      <c r="AO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" s="69" t="str">
        <f>IFERROR(CLEAN(HLOOKUP(AP$1,'1.源数据-产品报告-消费降序'!AP:AP,ROW(),0)),"")</f>
        <v/>
      </c>
      <c r="AS69" s="69" t="str">
        <f>IFERROR(CLEAN(HLOOKUP(AS$1,'1.源数据-产品报告-消费降序'!AS:AS,ROW(),0)),"")</f>
        <v/>
      </c>
      <c r="AT69" s="69" t="str">
        <f>IFERROR(CLEAN(HLOOKUP(AT$1,'1.源数据-产品报告-消费降序'!AT:AT,ROW(),0)),"")</f>
        <v/>
      </c>
      <c r="AU69" s="69" t="str">
        <f>IFERROR(CLEAN(HLOOKUP(AU$1,'1.源数据-产品报告-消费降序'!AU:AU,ROW(),0)),"")</f>
        <v/>
      </c>
      <c r="AV69" s="69" t="str">
        <f>IFERROR(CLEAN(HLOOKUP(AV$1,'1.源数据-产品报告-消费降序'!AV:AV,ROW(),0)),"")</f>
        <v/>
      </c>
      <c r="AW69" s="69" t="str">
        <f>IFERROR(CLEAN(HLOOKUP(AW$1,'1.源数据-产品报告-消费降序'!AW:AW,ROW(),0)),"")</f>
        <v/>
      </c>
      <c r="AX69" s="69" t="str">
        <f>IFERROR(CLEAN(HLOOKUP(AX$1,'1.源数据-产品报告-消费降序'!AX:AX,ROW(),0)),"")</f>
        <v/>
      </c>
      <c r="AY69" s="69" t="str">
        <f>IFERROR(CLEAN(HLOOKUP(AY$1,'1.源数据-产品报告-消费降序'!AY:AY,ROW(),0)),"")</f>
        <v/>
      </c>
      <c r="AZ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" s="69" t="str">
        <f>IFERROR(CLEAN(HLOOKUP(BA$1,'1.源数据-产品报告-消费降序'!BA:BA,ROW(),0)),"")</f>
        <v/>
      </c>
      <c r="BD69" s="69" t="str">
        <f>IFERROR(CLEAN(HLOOKUP(BD$1,'1.源数据-产品报告-消费降序'!BD:BD,ROW(),0)),"")</f>
        <v/>
      </c>
      <c r="BE69" s="69" t="str">
        <f>IFERROR(CLEAN(HLOOKUP(BE$1,'1.源数据-产品报告-消费降序'!BE:BE,ROW(),0)),"")</f>
        <v/>
      </c>
      <c r="BF69" s="69" t="str">
        <f>IFERROR(CLEAN(HLOOKUP(BF$1,'1.源数据-产品报告-消费降序'!BF:BF,ROW(),0)),"")</f>
        <v/>
      </c>
      <c r="BG69" s="69" t="str">
        <f>IFERROR(CLEAN(HLOOKUP(BG$1,'1.源数据-产品报告-消费降序'!BG:BG,ROW(),0)),"")</f>
        <v/>
      </c>
      <c r="BH69" s="69" t="str">
        <f>IFERROR(CLEAN(HLOOKUP(BH$1,'1.源数据-产品报告-消费降序'!BH:BH,ROW(),0)),"")</f>
        <v/>
      </c>
      <c r="BI69" s="69" t="str">
        <f>IFERROR(CLEAN(HLOOKUP(BI$1,'1.源数据-产品报告-消费降序'!BI:BI,ROW(),0)),"")</f>
        <v/>
      </c>
      <c r="BJ69" s="69" t="str">
        <f>IFERROR(CLEAN(HLOOKUP(BJ$1,'1.源数据-产品报告-消费降序'!BJ:BJ,ROW(),0)),"")</f>
        <v/>
      </c>
      <c r="BK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" s="69" t="str">
        <f>IFERROR(CLEAN(HLOOKUP(BL$1,'1.源数据-产品报告-消费降序'!BL:BL,ROW(),0)),"")</f>
        <v/>
      </c>
      <c r="BO69" s="69" t="str">
        <f>IFERROR(CLEAN(HLOOKUP(BO$1,'1.源数据-产品报告-消费降序'!BO:BO,ROW(),0)),"")</f>
        <v/>
      </c>
      <c r="BP69" s="69" t="str">
        <f>IFERROR(CLEAN(HLOOKUP(BP$1,'1.源数据-产品报告-消费降序'!BP:BP,ROW(),0)),"")</f>
        <v/>
      </c>
      <c r="BQ69" s="69" t="str">
        <f>IFERROR(CLEAN(HLOOKUP(BQ$1,'1.源数据-产品报告-消费降序'!BQ:BQ,ROW(),0)),"")</f>
        <v/>
      </c>
      <c r="BR69" s="69" t="str">
        <f>IFERROR(CLEAN(HLOOKUP(BR$1,'1.源数据-产品报告-消费降序'!BR:BR,ROW(),0)),"")</f>
        <v/>
      </c>
      <c r="BS69" s="69" t="str">
        <f>IFERROR(CLEAN(HLOOKUP(BS$1,'1.源数据-产品报告-消费降序'!BS:BS,ROW(),0)),"")</f>
        <v/>
      </c>
      <c r="BT69" s="69" t="str">
        <f>IFERROR(CLEAN(HLOOKUP(BT$1,'1.源数据-产品报告-消费降序'!BT:BT,ROW(),0)),"")</f>
        <v/>
      </c>
      <c r="BU69" s="69" t="str">
        <f>IFERROR(CLEAN(HLOOKUP(BU$1,'1.源数据-产品报告-消费降序'!BU:BU,ROW(),0)),"")</f>
        <v/>
      </c>
      <c r="BV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" s="69" t="str">
        <f>IFERROR(CLEAN(HLOOKUP(BW$1,'1.源数据-产品报告-消费降序'!BW:BW,ROW(),0)),"")</f>
        <v/>
      </c>
    </row>
    <row r="70" spans="1:75">
      <c r="A70" s="69" t="str">
        <f>IFERROR(CLEAN(HLOOKUP(A$1,'1.源数据-产品报告-消费降序'!A:A,ROW(),0)),"")</f>
        <v/>
      </c>
      <c r="B70" s="69" t="str">
        <f>IFERROR(CLEAN(HLOOKUP(B$1,'1.源数据-产品报告-消费降序'!B:B,ROW(),0)),"")</f>
        <v/>
      </c>
      <c r="C70" s="69" t="str">
        <f>IFERROR(CLEAN(HLOOKUP(C$1,'1.源数据-产品报告-消费降序'!C:C,ROW(),0)),"")</f>
        <v/>
      </c>
      <c r="D70" s="69" t="str">
        <f>IFERROR(CLEAN(HLOOKUP(D$1,'1.源数据-产品报告-消费降序'!D:D,ROW(),0)),"")</f>
        <v/>
      </c>
      <c r="E70" s="69" t="str">
        <f>IFERROR(CLEAN(HLOOKUP(E$1,'1.源数据-产品报告-消费降序'!E:E,ROW(),0)),"")</f>
        <v/>
      </c>
      <c r="F70" s="69" t="str">
        <f>IFERROR(CLEAN(HLOOKUP(F$1,'1.源数据-产品报告-消费降序'!F:F,ROW(),0)),"")</f>
        <v/>
      </c>
      <c r="G70" s="70">
        <f>IFERROR((HLOOKUP(G$1,'1.源数据-产品报告-消费降序'!G:G,ROW(),0)),"")</f>
        <v>0</v>
      </c>
      <c r="H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" s="69" t="str">
        <f>IFERROR(CLEAN(HLOOKUP(I$1,'1.源数据-产品报告-消费降序'!I:I,ROW(),0)),"")</f>
        <v/>
      </c>
      <c r="L70" s="69" t="str">
        <f>IFERROR(CLEAN(HLOOKUP(L$1,'1.源数据-产品报告-消费降序'!L:L,ROW(),0)),"")</f>
        <v/>
      </c>
      <c r="M70" s="69" t="str">
        <f>IFERROR(CLEAN(HLOOKUP(M$1,'1.源数据-产品报告-消费降序'!M:M,ROW(),0)),"")</f>
        <v/>
      </c>
      <c r="N70" s="69" t="str">
        <f>IFERROR(CLEAN(HLOOKUP(N$1,'1.源数据-产品报告-消费降序'!N:N,ROW(),0)),"")</f>
        <v/>
      </c>
      <c r="O70" s="69" t="str">
        <f>IFERROR(CLEAN(HLOOKUP(O$1,'1.源数据-产品报告-消费降序'!O:O,ROW(),0)),"")</f>
        <v/>
      </c>
      <c r="P70" s="69" t="str">
        <f>IFERROR(CLEAN(HLOOKUP(P$1,'1.源数据-产品报告-消费降序'!P:P,ROW(),0)),"")</f>
        <v/>
      </c>
      <c r="Q70" s="69" t="str">
        <f>IFERROR(CLEAN(HLOOKUP(Q$1,'1.源数据-产品报告-消费降序'!Q:Q,ROW(),0)),"")</f>
        <v/>
      </c>
      <c r="R70" s="69" t="str">
        <f>IFERROR(CLEAN(HLOOKUP(R$1,'1.源数据-产品报告-消费降序'!R:R,ROW(),0)),"")</f>
        <v/>
      </c>
      <c r="S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" s="69" t="str">
        <f>IFERROR(CLEAN(HLOOKUP(T$1,'1.源数据-产品报告-消费降序'!T:T,ROW(),0)),"")</f>
        <v/>
      </c>
      <c r="W70" s="69" t="str">
        <f>IFERROR(CLEAN(HLOOKUP(W$1,'1.源数据-产品报告-消费降序'!W:W,ROW(),0)),"")</f>
        <v/>
      </c>
      <c r="X70" s="69" t="str">
        <f>IFERROR(CLEAN(HLOOKUP(X$1,'1.源数据-产品报告-消费降序'!X:X,ROW(),0)),"")</f>
        <v/>
      </c>
      <c r="Y70" s="69" t="str">
        <f>IFERROR(CLEAN(HLOOKUP(Y$1,'1.源数据-产品报告-消费降序'!Y:Y,ROW(),0)),"")</f>
        <v/>
      </c>
      <c r="Z70" s="69" t="str">
        <f>IFERROR(CLEAN(HLOOKUP(Z$1,'1.源数据-产品报告-消费降序'!Z:Z,ROW(),0)),"")</f>
        <v/>
      </c>
      <c r="AA70" s="69" t="str">
        <f>IFERROR(CLEAN(HLOOKUP(AA$1,'1.源数据-产品报告-消费降序'!AA:AA,ROW(),0)),"")</f>
        <v/>
      </c>
      <c r="AB70" s="69" t="str">
        <f>IFERROR(CLEAN(HLOOKUP(AB$1,'1.源数据-产品报告-消费降序'!AB:AB,ROW(),0)),"")</f>
        <v/>
      </c>
      <c r="AC70" s="69" t="str">
        <f>IFERROR(CLEAN(HLOOKUP(AC$1,'1.源数据-产品报告-消费降序'!AC:AC,ROW(),0)),"")</f>
        <v/>
      </c>
      <c r="AD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" s="69" t="str">
        <f>IFERROR(CLEAN(HLOOKUP(AE$1,'1.源数据-产品报告-消费降序'!AE:AE,ROW(),0)),"")</f>
        <v/>
      </c>
      <c r="AH70" s="69" t="str">
        <f>IFERROR(CLEAN(HLOOKUP(AH$1,'1.源数据-产品报告-消费降序'!AH:AH,ROW(),0)),"")</f>
        <v/>
      </c>
      <c r="AI70" s="69" t="str">
        <f>IFERROR(CLEAN(HLOOKUP(AI$1,'1.源数据-产品报告-消费降序'!AI:AI,ROW(),0)),"")</f>
        <v/>
      </c>
      <c r="AJ70" s="69" t="str">
        <f>IFERROR(CLEAN(HLOOKUP(AJ$1,'1.源数据-产品报告-消费降序'!AJ:AJ,ROW(),0)),"")</f>
        <v/>
      </c>
      <c r="AK70" s="69" t="str">
        <f>IFERROR(CLEAN(HLOOKUP(AK$1,'1.源数据-产品报告-消费降序'!AK:AK,ROW(),0)),"")</f>
        <v/>
      </c>
      <c r="AL70" s="69" t="str">
        <f>IFERROR(CLEAN(HLOOKUP(AL$1,'1.源数据-产品报告-消费降序'!AL:AL,ROW(),0)),"")</f>
        <v/>
      </c>
      <c r="AM70" s="69" t="str">
        <f>IFERROR(CLEAN(HLOOKUP(AM$1,'1.源数据-产品报告-消费降序'!AM:AM,ROW(),0)),"")</f>
        <v/>
      </c>
      <c r="AN70" s="69" t="str">
        <f>IFERROR(CLEAN(HLOOKUP(AN$1,'1.源数据-产品报告-消费降序'!AN:AN,ROW(),0)),"")</f>
        <v/>
      </c>
      <c r="AO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" s="69" t="str">
        <f>IFERROR(CLEAN(HLOOKUP(AP$1,'1.源数据-产品报告-消费降序'!AP:AP,ROW(),0)),"")</f>
        <v/>
      </c>
      <c r="AS70" s="69" t="str">
        <f>IFERROR(CLEAN(HLOOKUP(AS$1,'1.源数据-产品报告-消费降序'!AS:AS,ROW(),0)),"")</f>
        <v/>
      </c>
      <c r="AT70" s="69" t="str">
        <f>IFERROR(CLEAN(HLOOKUP(AT$1,'1.源数据-产品报告-消费降序'!AT:AT,ROW(),0)),"")</f>
        <v/>
      </c>
      <c r="AU70" s="69" t="str">
        <f>IFERROR(CLEAN(HLOOKUP(AU$1,'1.源数据-产品报告-消费降序'!AU:AU,ROW(),0)),"")</f>
        <v/>
      </c>
      <c r="AV70" s="69" t="str">
        <f>IFERROR(CLEAN(HLOOKUP(AV$1,'1.源数据-产品报告-消费降序'!AV:AV,ROW(),0)),"")</f>
        <v/>
      </c>
      <c r="AW70" s="69" t="str">
        <f>IFERROR(CLEAN(HLOOKUP(AW$1,'1.源数据-产品报告-消费降序'!AW:AW,ROW(),0)),"")</f>
        <v/>
      </c>
      <c r="AX70" s="69" t="str">
        <f>IFERROR(CLEAN(HLOOKUP(AX$1,'1.源数据-产品报告-消费降序'!AX:AX,ROW(),0)),"")</f>
        <v/>
      </c>
      <c r="AY70" s="69" t="str">
        <f>IFERROR(CLEAN(HLOOKUP(AY$1,'1.源数据-产品报告-消费降序'!AY:AY,ROW(),0)),"")</f>
        <v/>
      </c>
      <c r="AZ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" s="69" t="str">
        <f>IFERROR(CLEAN(HLOOKUP(BA$1,'1.源数据-产品报告-消费降序'!BA:BA,ROW(),0)),"")</f>
        <v/>
      </c>
      <c r="BD70" s="69" t="str">
        <f>IFERROR(CLEAN(HLOOKUP(BD$1,'1.源数据-产品报告-消费降序'!BD:BD,ROW(),0)),"")</f>
        <v/>
      </c>
      <c r="BE70" s="69" t="str">
        <f>IFERROR(CLEAN(HLOOKUP(BE$1,'1.源数据-产品报告-消费降序'!BE:BE,ROW(),0)),"")</f>
        <v/>
      </c>
      <c r="BF70" s="69" t="str">
        <f>IFERROR(CLEAN(HLOOKUP(BF$1,'1.源数据-产品报告-消费降序'!BF:BF,ROW(),0)),"")</f>
        <v/>
      </c>
      <c r="BG70" s="69" t="str">
        <f>IFERROR(CLEAN(HLOOKUP(BG$1,'1.源数据-产品报告-消费降序'!BG:BG,ROW(),0)),"")</f>
        <v/>
      </c>
      <c r="BH70" s="69" t="str">
        <f>IFERROR(CLEAN(HLOOKUP(BH$1,'1.源数据-产品报告-消费降序'!BH:BH,ROW(),0)),"")</f>
        <v/>
      </c>
      <c r="BI70" s="69" t="str">
        <f>IFERROR(CLEAN(HLOOKUP(BI$1,'1.源数据-产品报告-消费降序'!BI:BI,ROW(),0)),"")</f>
        <v/>
      </c>
      <c r="BJ70" s="69" t="str">
        <f>IFERROR(CLEAN(HLOOKUP(BJ$1,'1.源数据-产品报告-消费降序'!BJ:BJ,ROW(),0)),"")</f>
        <v/>
      </c>
      <c r="BK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" s="69" t="str">
        <f>IFERROR(CLEAN(HLOOKUP(BL$1,'1.源数据-产品报告-消费降序'!BL:BL,ROW(),0)),"")</f>
        <v/>
      </c>
      <c r="BO70" s="69" t="str">
        <f>IFERROR(CLEAN(HLOOKUP(BO$1,'1.源数据-产品报告-消费降序'!BO:BO,ROW(),0)),"")</f>
        <v/>
      </c>
      <c r="BP70" s="69" t="str">
        <f>IFERROR(CLEAN(HLOOKUP(BP$1,'1.源数据-产品报告-消费降序'!BP:BP,ROW(),0)),"")</f>
        <v/>
      </c>
      <c r="BQ70" s="69" t="str">
        <f>IFERROR(CLEAN(HLOOKUP(BQ$1,'1.源数据-产品报告-消费降序'!BQ:BQ,ROW(),0)),"")</f>
        <v/>
      </c>
      <c r="BR70" s="69" t="str">
        <f>IFERROR(CLEAN(HLOOKUP(BR$1,'1.源数据-产品报告-消费降序'!BR:BR,ROW(),0)),"")</f>
        <v/>
      </c>
      <c r="BS70" s="69" t="str">
        <f>IFERROR(CLEAN(HLOOKUP(BS$1,'1.源数据-产品报告-消费降序'!BS:BS,ROW(),0)),"")</f>
        <v/>
      </c>
      <c r="BT70" s="69" t="str">
        <f>IFERROR(CLEAN(HLOOKUP(BT$1,'1.源数据-产品报告-消费降序'!BT:BT,ROW(),0)),"")</f>
        <v/>
      </c>
      <c r="BU70" s="69" t="str">
        <f>IFERROR(CLEAN(HLOOKUP(BU$1,'1.源数据-产品报告-消费降序'!BU:BU,ROW(),0)),"")</f>
        <v/>
      </c>
      <c r="BV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" s="69" t="str">
        <f>IFERROR(CLEAN(HLOOKUP(BW$1,'1.源数据-产品报告-消费降序'!BW:BW,ROW(),0)),"")</f>
        <v/>
      </c>
    </row>
    <row r="71" spans="1:75">
      <c r="A71" s="69" t="str">
        <f>IFERROR(CLEAN(HLOOKUP(A$1,'1.源数据-产品报告-消费降序'!A:A,ROW(),0)),"")</f>
        <v/>
      </c>
      <c r="B71" s="69" t="str">
        <f>IFERROR(CLEAN(HLOOKUP(B$1,'1.源数据-产品报告-消费降序'!B:B,ROW(),0)),"")</f>
        <v/>
      </c>
      <c r="C71" s="69" t="str">
        <f>IFERROR(CLEAN(HLOOKUP(C$1,'1.源数据-产品报告-消费降序'!C:C,ROW(),0)),"")</f>
        <v/>
      </c>
      <c r="D71" s="69" t="str">
        <f>IFERROR(CLEAN(HLOOKUP(D$1,'1.源数据-产品报告-消费降序'!D:D,ROW(),0)),"")</f>
        <v/>
      </c>
      <c r="E71" s="69" t="str">
        <f>IFERROR(CLEAN(HLOOKUP(E$1,'1.源数据-产品报告-消费降序'!E:E,ROW(),0)),"")</f>
        <v/>
      </c>
      <c r="F71" s="69" t="str">
        <f>IFERROR(CLEAN(HLOOKUP(F$1,'1.源数据-产品报告-消费降序'!F:F,ROW(),0)),"")</f>
        <v/>
      </c>
      <c r="G71" s="70">
        <f>IFERROR((HLOOKUP(G$1,'1.源数据-产品报告-消费降序'!G:G,ROW(),0)),"")</f>
        <v>0</v>
      </c>
      <c r="H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" s="69" t="str">
        <f>IFERROR(CLEAN(HLOOKUP(I$1,'1.源数据-产品报告-消费降序'!I:I,ROW(),0)),"")</f>
        <v/>
      </c>
      <c r="L71" s="69" t="str">
        <f>IFERROR(CLEAN(HLOOKUP(L$1,'1.源数据-产品报告-消费降序'!L:L,ROW(),0)),"")</f>
        <v/>
      </c>
      <c r="M71" s="69" t="str">
        <f>IFERROR(CLEAN(HLOOKUP(M$1,'1.源数据-产品报告-消费降序'!M:M,ROW(),0)),"")</f>
        <v/>
      </c>
      <c r="N71" s="69" t="str">
        <f>IFERROR(CLEAN(HLOOKUP(N$1,'1.源数据-产品报告-消费降序'!N:N,ROW(),0)),"")</f>
        <v/>
      </c>
      <c r="O71" s="69" t="str">
        <f>IFERROR(CLEAN(HLOOKUP(O$1,'1.源数据-产品报告-消费降序'!O:O,ROW(),0)),"")</f>
        <v/>
      </c>
      <c r="P71" s="69" t="str">
        <f>IFERROR(CLEAN(HLOOKUP(P$1,'1.源数据-产品报告-消费降序'!P:P,ROW(),0)),"")</f>
        <v/>
      </c>
      <c r="Q71" s="69" t="str">
        <f>IFERROR(CLEAN(HLOOKUP(Q$1,'1.源数据-产品报告-消费降序'!Q:Q,ROW(),0)),"")</f>
        <v/>
      </c>
      <c r="R71" s="69" t="str">
        <f>IFERROR(CLEAN(HLOOKUP(R$1,'1.源数据-产品报告-消费降序'!R:R,ROW(),0)),"")</f>
        <v/>
      </c>
      <c r="S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" s="69" t="str">
        <f>IFERROR(CLEAN(HLOOKUP(T$1,'1.源数据-产品报告-消费降序'!T:T,ROW(),0)),"")</f>
        <v/>
      </c>
      <c r="W71" s="69" t="str">
        <f>IFERROR(CLEAN(HLOOKUP(W$1,'1.源数据-产品报告-消费降序'!W:W,ROW(),0)),"")</f>
        <v/>
      </c>
      <c r="X71" s="69" t="str">
        <f>IFERROR(CLEAN(HLOOKUP(X$1,'1.源数据-产品报告-消费降序'!X:X,ROW(),0)),"")</f>
        <v/>
      </c>
      <c r="Y71" s="69" t="str">
        <f>IFERROR(CLEAN(HLOOKUP(Y$1,'1.源数据-产品报告-消费降序'!Y:Y,ROW(),0)),"")</f>
        <v/>
      </c>
      <c r="Z71" s="69" t="str">
        <f>IFERROR(CLEAN(HLOOKUP(Z$1,'1.源数据-产品报告-消费降序'!Z:Z,ROW(),0)),"")</f>
        <v/>
      </c>
      <c r="AA71" s="69" t="str">
        <f>IFERROR(CLEAN(HLOOKUP(AA$1,'1.源数据-产品报告-消费降序'!AA:AA,ROW(),0)),"")</f>
        <v/>
      </c>
      <c r="AB71" s="69" t="str">
        <f>IFERROR(CLEAN(HLOOKUP(AB$1,'1.源数据-产品报告-消费降序'!AB:AB,ROW(),0)),"")</f>
        <v/>
      </c>
      <c r="AC71" s="69" t="str">
        <f>IFERROR(CLEAN(HLOOKUP(AC$1,'1.源数据-产品报告-消费降序'!AC:AC,ROW(),0)),"")</f>
        <v/>
      </c>
      <c r="AD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" s="69" t="str">
        <f>IFERROR(CLEAN(HLOOKUP(AE$1,'1.源数据-产品报告-消费降序'!AE:AE,ROW(),0)),"")</f>
        <v/>
      </c>
      <c r="AH71" s="69" t="str">
        <f>IFERROR(CLEAN(HLOOKUP(AH$1,'1.源数据-产品报告-消费降序'!AH:AH,ROW(),0)),"")</f>
        <v/>
      </c>
      <c r="AI71" s="69" t="str">
        <f>IFERROR(CLEAN(HLOOKUP(AI$1,'1.源数据-产品报告-消费降序'!AI:AI,ROW(),0)),"")</f>
        <v/>
      </c>
      <c r="AJ71" s="69" t="str">
        <f>IFERROR(CLEAN(HLOOKUP(AJ$1,'1.源数据-产品报告-消费降序'!AJ:AJ,ROW(),0)),"")</f>
        <v/>
      </c>
      <c r="AK71" s="69" t="str">
        <f>IFERROR(CLEAN(HLOOKUP(AK$1,'1.源数据-产品报告-消费降序'!AK:AK,ROW(),0)),"")</f>
        <v/>
      </c>
      <c r="AL71" s="69" t="str">
        <f>IFERROR(CLEAN(HLOOKUP(AL$1,'1.源数据-产品报告-消费降序'!AL:AL,ROW(),0)),"")</f>
        <v/>
      </c>
      <c r="AM71" s="69" t="str">
        <f>IFERROR(CLEAN(HLOOKUP(AM$1,'1.源数据-产品报告-消费降序'!AM:AM,ROW(),0)),"")</f>
        <v/>
      </c>
      <c r="AN71" s="69" t="str">
        <f>IFERROR(CLEAN(HLOOKUP(AN$1,'1.源数据-产品报告-消费降序'!AN:AN,ROW(),0)),"")</f>
        <v/>
      </c>
      <c r="AO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" s="69" t="str">
        <f>IFERROR(CLEAN(HLOOKUP(AP$1,'1.源数据-产品报告-消费降序'!AP:AP,ROW(),0)),"")</f>
        <v/>
      </c>
      <c r="AS71" s="69" t="str">
        <f>IFERROR(CLEAN(HLOOKUP(AS$1,'1.源数据-产品报告-消费降序'!AS:AS,ROW(),0)),"")</f>
        <v/>
      </c>
      <c r="AT71" s="69" t="str">
        <f>IFERROR(CLEAN(HLOOKUP(AT$1,'1.源数据-产品报告-消费降序'!AT:AT,ROW(),0)),"")</f>
        <v/>
      </c>
      <c r="AU71" s="69" t="str">
        <f>IFERROR(CLEAN(HLOOKUP(AU$1,'1.源数据-产品报告-消费降序'!AU:AU,ROW(),0)),"")</f>
        <v/>
      </c>
      <c r="AV71" s="69" t="str">
        <f>IFERROR(CLEAN(HLOOKUP(AV$1,'1.源数据-产品报告-消费降序'!AV:AV,ROW(),0)),"")</f>
        <v/>
      </c>
      <c r="AW71" s="69" t="str">
        <f>IFERROR(CLEAN(HLOOKUP(AW$1,'1.源数据-产品报告-消费降序'!AW:AW,ROW(),0)),"")</f>
        <v/>
      </c>
      <c r="AX71" s="69" t="str">
        <f>IFERROR(CLEAN(HLOOKUP(AX$1,'1.源数据-产品报告-消费降序'!AX:AX,ROW(),0)),"")</f>
        <v/>
      </c>
      <c r="AY71" s="69" t="str">
        <f>IFERROR(CLEAN(HLOOKUP(AY$1,'1.源数据-产品报告-消费降序'!AY:AY,ROW(),0)),"")</f>
        <v/>
      </c>
      <c r="AZ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" s="69" t="str">
        <f>IFERROR(CLEAN(HLOOKUP(BA$1,'1.源数据-产品报告-消费降序'!BA:BA,ROW(),0)),"")</f>
        <v/>
      </c>
      <c r="BD71" s="69" t="str">
        <f>IFERROR(CLEAN(HLOOKUP(BD$1,'1.源数据-产品报告-消费降序'!BD:BD,ROW(),0)),"")</f>
        <v/>
      </c>
      <c r="BE71" s="69" t="str">
        <f>IFERROR(CLEAN(HLOOKUP(BE$1,'1.源数据-产品报告-消费降序'!BE:BE,ROW(),0)),"")</f>
        <v/>
      </c>
      <c r="BF71" s="69" t="str">
        <f>IFERROR(CLEAN(HLOOKUP(BF$1,'1.源数据-产品报告-消费降序'!BF:BF,ROW(),0)),"")</f>
        <v/>
      </c>
      <c r="BG71" s="69" t="str">
        <f>IFERROR(CLEAN(HLOOKUP(BG$1,'1.源数据-产品报告-消费降序'!BG:BG,ROW(),0)),"")</f>
        <v/>
      </c>
      <c r="BH71" s="69" t="str">
        <f>IFERROR(CLEAN(HLOOKUP(BH$1,'1.源数据-产品报告-消费降序'!BH:BH,ROW(),0)),"")</f>
        <v/>
      </c>
      <c r="BI71" s="69" t="str">
        <f>IFERROR(CLEAN(HLOOKUP(BI$1,'1.源数据-产品报告-消费降序'!BI:BI,ROW(),0)),"")</f>
        <v/>
      </c>
      <c r="BJ71" s="69" t="str">
        <f>IFERROR(CLEAN(HLOOKUP(BJ$1,'1.源数据-产品报告-消费降序'!BJ:BJ,ROW(),0)),"")</f>
        <v/>
      </c>
      <c r="BK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" s="69" t="str">
        <f>IFERROR(CLEAN(HLOOKUP(BL$1,'1.源数据-产品报告-消费降序'!BL:BL,ROW(),0)),"")</f>
        <v/>
      </c>
      <c r="BO71" s="69" t="str">
        <f>IFERROR(CLEAN(HLOOKUP(BO$1,'1.源数据-产品报告-消费降序'!BO:BO,ROW(),0)),"")</f>
        <v/>
      </c>
      <c r="BP71" s="69" t="str">
        <f>IFERROR(CLEAN(HLOOKUP(BP$1,'1.源数据-产品报告-消费降序'!BP:BP,ROW(),0)),"")</f>
        <v/>
      </c>
      <c r="BQ71" s="69" t="str">
        <f>IFERROR(CLEAN(HLOOKUP(BQ$1,'1.源数据-产品报告-消费降序'!BQ:BQ,ROW(),0)),"")</f>
        <v/>
      </c>
      <c r="BR71" s="69" t="str">
        <f>IFERROR(CLEAN(HLOOKUP(BR$1,'1.源数据-产品报告-消费降序'!BR:BR,ROW(),0)),"")</f>
        <v/>
      </c>
      <c r="BS71" s="69" t="str">
        <f>IFERROR(CLEAN(HLOOKUP(BS$1,'1.源数据-产品报告-消费降序'!BS:BS,ROW(),0)),"")</f>
        <v/>
      </c>
      <c r="BT71" s="69" t="str">
        <f>IFERROR(CLEAN(HLOOKUP(BT$1,'1.源数据-产品报告-消费降序'!BT:BT,ROW(),0)),"")</f>
        <v/>
      </c>
      <c r="BU71" s="69" t="str">
        <f>IFERROR(CLEAN(HLOOKUP(BU$1,'1.源数据-产品报告-消费降序'!BU:BU,ROW(),0)),"")</f>
        <v/>
      </c>
      <c r="BV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" s="69" t="str">
        <f>IFERROR(CLEAN(HLOOKUP(BW$1,'1.源数据-产品报告-消费降序'!BW:BW,ROW(),0)),"")</f>
        <v/>
      </c>
    </row>
    <row r="72" spans="1:75">
      <c r="A72" s="69" t="str">
        <f>IFERROR(CLEAN(HLOOKUP(A$1,'1.源数据-产品报告-消费降序'!A:A,ROW(),0)),"")</f>
        <v/>
      </c>
      <c r="B72" s="69" t="str">
        <f>IFERROR(CLEAN(HLOOKUP(B$1,'1.源数据-产品报告-消费降序'!B:B,ROW(),0)),"")</f>
        <v/>
      </c>
      <c r="C72" s="69" t="str">
        <f>IFERROR(CLEAN(HLOOKUP(C$1,'1.源数据-产品报告-消费降序'!C:C,ROW(),0)),"")</f>
        <v/>
      </c>
      <c r="D72" s="69" t="str">
        <f>IFERROR(CLEAN(HLOOKUP(D$1,'1.源数据-产品报告-消费降序'!D:D,ROW(),0)),"")</f>
        <v/>
      </c>
      <c r="E72" s="69" t="str">
        <f>IFERROR(CLEAN(HLOOKUP(E$1,'1.源数据-产品报告-消费降序'!E:E,ROW(),0)),"")</f>
        <v/>
      </c>
      <c r="F72" s="69" t="str">
        <f>IFERROR(CLEAN(HLOOKUP(F$1,'1.源数据-产品报告-消费降序'!F:F,ROW(),0)),"")</f>
        <v/>
      </c>
      <c r="G72" s="70">
        <f>IFERROR((HLOOKUP(G$1,'1.源数据-产品报告-消费降序'!G:G,ROW(),0)),"")</f>
        <v>0</v>
      </c>
      <c r="H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" s="69" t="str">
        <f>IFERROR(CLEAN(HLOOKUP(I$1,'1.源数据-产品报告-消费降序'!I:I,ROW(),0)),"")</f>
        <v/>
      </c>
      <c r="L72" s="69" t="str">
        <f>IFERROR(CLEAN(HLOOKUP(L$1,'1.源数据-产品报告-消费降序'!L:L,ROW(),0)),"")</f>
        <v/>
      </c>
      <c r="M72" s="69" t="str">
        <f>IFERROR(CLEAN(HLOOKUP(M$1,'1.源数据-产品报告-消费降序'!M:M,ROW(),0)),"")</f>
        <v/>
      </c>
      <c r="N72" s="69" t="str">
        <f>IFERROR(CLEAN(HLOOKUP(N$1,'1.源数据-产品报告-消费降序'!N:N,ROW(),0)),"")</f>
        <v/>
      </c>
      <c r="O72" s="69" t="str">
        <f>IFERROR(CLEAN(HLOOKUP(O$1,'1.源数据-产品报告-消费降序'!O:O,ROW(),0)),"")</f>
        <v/>
      </c>
      <c r="P72" s="69" t="str">
        <f>IFERROR(CLEAN(HLOOKUP(P$1,'1.源数据-产品报告-消费降序'!P:P,ROW(),0)),"")</f>
        <v/>
      </c>
      <c r="Q72" s="69" t="str">
        <f>IFERROR(CLEAN(HLOOKUP(Q$1,'1.源数据-产品报告-消费降序'!Q:Q,ROW(),0)),"")</f>
        <v/>
      </c>
      <c r="R72" s="69" t="str">
        <f>IFERROR(CLEAN(HLOOKUP(R$1,'1.源数据-产品报告-消费降序'!R:R,ROW(),0)),"")</f>
        <v/>
      </c>
      <c r="S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" s="69" t="str">
        <f>IFERROR(CLEAN(HLOOKUP(T$1,'1.源数据-产品报告-消费降序'!T:T,ROW(),0)),"")</f>
        <v/>
      </c>
      <c r="W72" s="69" t="str">
        <f>IFERROR(CLEAN(HLOOKUP(W$1,'1.源数据-产品报告-消费降序'!W:W,ROW(),0)),"")</f>
        <v/>
      </c>
      <c r="X72" s="69" t="str">
        <f>IFERROR(CLEAN(HLOOKUP(X$1,'1.源数据-产品报告-消费降序'!X:X,ROW(),0)),"")</f>
        <v/>
      </c>
      <c r="Y72" s="69" t="str">
        <f>IFERROR(CLEAN(HLOOKUP(Y$1,'1.源数据-产品报告-消费降序'!Y:Y,ROW(),0)),"")</f>
        <v/>
      </c>
      <c r="Z72" s="69" t="str">
        <f>IFERROR(CLEAN(HLOOKUP(Z$1,'1.源数据-产品报告-消费降序'!Z:Z,ROW(),0)),"")</f>
        <v/>
      </c>
      <c r="AA72" s="69" t="str">
        <f>IFERROR(CLEAN(HLOOKUP(AA$1,'1.源数据-产品报告-消费降序'!AA:AA,ROW(),0)),"")</f>
        <v/>
      </c>
      <c r="AB72" s="69" t="str">
        <f>IFERROR(CLEAN(HLOOKUP(AB$1,'1.源数据-产品报告-消费降序'!AB:AB,ROW(),0)),"")</f>
        <v/>
      </c>
      <c r="AC72" s="69" t="str">
        <f>IFERROR(CLEAN(HLOOKUP(AC$1,'1.源数据-产品报告-消费降序'!AC:AC,ROW(),0)),"")</f>
        <v/>
      </c>
      <c r="AD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" s="69" t="str">
        <f>IFERROR(CLEAN(HLOOKUP(AE$1,'1.源数据-产品报告-消费降序'!AE:AE,ROW(),0)),"")</f>
        <v/>
      </c>
      <c r="AH72" s="69" t="str">
        <f>IFERROR(CLEAN(HLOOKUP(AH$1,'1.源数据-产品报告-消费降序'!AH:AH,ROW(),0)),"")</f>
        <v/>
      </c>
      <c r="AI72" s="69" t="str">
        <f>IFERROR(CLEAN(HLOOKUP(AI$1,'1.源数据-产品报告-消费降序'!AI:AI,ROW(),0)),"")</f>
        <v/>
      </c>
      <c r="AJ72" s="69" t="str">
        <f>IFERROR(CLEAN(HLOOKUP(AJ$1,'1.源数据-产品报告-消费降序'!AJ:AJ,ROW(),0)),"")</f>
        <v/>
      </c>
      <c r="AK72" s="69" t="str">
        <f>IFERROR(CLEAN(HLOOKUP(AK$1,'1.源数据-产品报告-消费降序'!AK:AK,ROW(),0)),"")</f>
        <v/>
      </c>
      <c r="AL72" s="69" t="str">
        <f>IFERROR(CLEAN(HLOOKUP(AL$1,'1.源数据-产品报告-消费降序'!AL:AL,ROW(),0)),"")</f>
        <v/>
      </c>
      <c r="AM72" s="69" t="str">
        <f>IFERROR(CLEAN(HLOOKUP(AM$1,'1.源数据-产品报告-消费降序'!AM:AM,ROW(),0)),"")</f>
        <v/>
      </c>
      <c r="AN72" s="69" t="str">
        <f>IFERROR(CLEAN(HLOOKUP(AN$1,'1.源数据-产品报告-消费降序'!AN:AN,ROW(),0)),"")</f>
        <v/>
      </c>
      <c r="AO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" s="69" t="str">
        <f>IFERROR(CLEAN(HLOOKUP(AP$1,'1.源数据-产品报告-消费降序'!AP:AP,ROW(),0)),"")</f>
        <v/>
      </c>
      <c r="AS72" s="69" t="str">
        <f>IFERROR(CLEAN(HLOOKUP(AS$1,'1.源数据-产品报告-消费降序'!AS:AS,ROW(),0)),"")</f>
        <v/>
      </c>
      <c r="AT72" s="69" t="str">
        <f>IFERROR(CLEAN(HLOOKUP(AT$1,'1.源数据-产品报告-消费降序'!AT:AT,ROW(),0)),"")</f>
        <v/>
      </c>
      <c r="AU72" s="69" t="str">
        <f>IFERROR(CLEAN(HLOOKUP(AU$1,'1.源数据-产品报告-消费降序'!AU:AU,ROW(),0)),"")</f>
        <v/>
      </c>
      <c r="AV72" s="69" t="str">
        <f>IFERROR(CLEAN(HLOOKUP(AV$1,'1.源数据-产品报告-消费降序'!AV:AV,ROW(),0)),"")</f>
        <v/>
      </c>
      <c r="AW72" s="69" t="str">
        <f>IFERROR(CLEAN(HLOOKUP(AW$1,'1.源数据-产品报告-消费降序'!AW:AW,ROW(),0)),"")</f>
        <v/>
      </c>
      <c r="AX72" s="69" t="str">
        <f>IFERROR(CLEAN(HLOOKUP(AX$1,'1.源数据-产品报告-消费降序'!AX:AX,ROW(),0)),"")</f>
        <v/>
      </c>
      <c r="AY72" s="69" t="str">
        <f>IFERROR(CLEAN(HLOOKUP(AY$1,'1.源数据-产品报告-消费降序'!AY:AY,ROW(),0)),"")</f>
        <v/>
      </c>
      <c r="AZ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" s="69" t="str">
        <f>IFERROR(CLEAN(HLOOKUP(BA$1,'1.源数据-产品报告-消费降序'!BA:BA,ROW(),0)),"")</f>
        <v/>
      </c>
      <c r="BD72" s="69" t="str">
        <f>IFERROR(CLEAN(HLOOKUP(BD$1,'1.源数据-产品报告-消费降序'!BD:BD,ROW(),0)),"")</f>
        <v/>
      </c>
      <c r="BE72" s="69" t="str">
        <f>IFERROR(CLEAN(HLOOKUP(BE$1,'1.源数据-产品报告-消费降序'!BE:BE,ROW(),0)),"")</f>
        <v/>
      </c>
      <c r="BF72" s="69" t="str">
        <f>IFERROR(CLEAN(HLOOKUP(BF$1,'1.源数据-产品报告-消费降序'!BF:BF,ROW(),0)),"")</f>
        <v/>
      </c>
      <c r="BG72" s="69" t="str">
        <f>IFERROR(CLEAN(HLOOKUP(BG$1,'1.源数据-产品报告-消费降序'!BG:BG,ROW(),0)),"")</f>
        <v/>
      </c>
      <c r="BH72" s="69" t="str">
        <f>IFERROR(CLEAN(HLOOKUP(BH$1,'1.源数据-产品报告-消费降序'!BH:BH,ROW(),0)),"")</f>
        <v/>
      </c>
      <c r="BI72" s="69" t="str">
        <f>IFERROR(CLEAN(HLOOKUP(BI$1,'1.源数据-产品报告-消费降序'!BI:BI,ROW(),0)),"")</f>
        <v/>
      </c>
      <c r="BJ72" s="69" t="str">
        <f>IFERROR(CLEAN(HLOOKUP(BJ$1,'1.源数据-产品报告-消费降序'!BJ:BJ,ROW(),0)),"")</f>
        <v/>
      </c>
      <c r="BK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" s="69" t="str">
        <f>IFERROR(CLEAN(HLOOKUP(BL$1,'1.源数据-产品报告-消费降序'!BL:BL,ROW(),0)),"")</f>
        <v/>
      </c>
      <c r="BO72" s="69" t="str">
        <f>IFERROR(CLEAN(HLOOKUP(BO$1,'1.源数据-产品报告-消费降序'!BO:BO,ROW(),0)),"")</f>
        <v/>
      </c>
      <c r="BP72" s="69" t="str">
        <f>IFERROR(CLEAN(HLOOKUP(BP$1,'1.源数据-产品报告-消费降序'!BP:BP,ROW(),0)),"")</f>
        <v/>
      </c>
      <c r="BQ72" s="69" t="str">
        <f>IFERROR(CLEAN(HLOOKUP(BQ$1,'1.源数据-产品报告-消费降序'!BQ:BQ,ROW(),0)),"")</f>
        <v/>
      </c>
      <c r="BR72" s="69" t="str">
        <f>IFERROR(CLEAN(HLOOKUP(BR$1,'1.源数据-产品报告-消费降序'!BR:BR,ROW(),0)),"")</f>
        <v/>
      </c>
      <c r="BS72" s="69" t="str">
        <f>IFERROR(CLEAN(HLOOKUP(BS$1,'1.源数据-产品报告-消费降序'!BS:BS,ROW(),0)),"")</f>
        <v/>
      </c>
      <c r="BT72" s="69" t="str">
        <f>IFERROR(CLEAN(HLOOKUP(BT$1,'1.源数据-产品报告-消费降序'!BT:BT,ROW(),0)),"")</f>
        <v/>
      </c>
      <c r="BU72" s="69" t="str">
        <f>IFERROR(CLEAN(HLOOKUP(BU$1,'1.源数据-产品报告-消费降序'!BU:BU,ROW(),0)),"")</f>
        <v/>
      </c>
      <c r="BV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" s="69" t="str">
        <f>IFERROR(CLEAN(HLOOKUP(BW$1,'1.源数据-产品报告-消费降序'!BW:BW,ROW(),0)),"")</f>
        <v/>
      </c>
    </row>
    <row r="73" spans="1:75">
      <c r="A73" s="69" t="str">
        <f>IFERROR(CLEAN(HLOOKUP(A$1,'1.源数据-产品报告-消费降序'!A:A,ROW(),0)),"")</f>
        <v/>
      </c>
      <c r="B73" s="69" t="str">
        <f>IFERROR(CLEAN(HLOOKUP(B$1,'1.源数据-产品报告-消费降序'!B:B,ROW(),0)),"")</f>
        <v/>
      </c>
      <c r="C73" s="69" t="str">
        <f>IFERROR(CLEAN(HLOOKUP(C$1,'1.源数据-产品报告-消费降序'!C:C,ROW(),0)),"")</f>
        <v/>
      </c>
      <c r="D73" s="69" t="str">
        <f>IFERROR(CLEAN(HLOOKUP(D$1,'1.源数据-产品报告-消费降序'!D:D,ROW(),0)),"")</f>
        <v/>
      </c>
      <c r="E73" s="69" t="str">
        <f>IFERROR(CLEAN(HLOOKUP(E$1,'1.源数据-产品报告-消费降序'!E:E,ROW(),0)),"")</f>
        <v/>
      </c>
      <c r="F73" s="69" t="str">
        <f>IFERROR(CLEAN(HLOOKUP(F$1,'1.源数据-产品报告-消费降序'!F:F,ROW(),0)),"")</f>
        <v/>
      </c>
      <c r="G73" s="70">
        <f>IFERROR((HLOOKUP(G$1,'1.源数据-产品报告-消费降序'!G:G,ROW(),0)),"")</f>
        <v>0</v>
      </c>
      <c r="H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" s="69" t="str">
        <f>IFERROR(CLEAN(HLOOKUP(I$1,'1.源数据-产品报告-消费降序'!I:I,ROW(),0)),"")</f>
        <v/>
      </c>
      <c r="L73" s="69" t="str">
        <f>IFERROR(CLEAN(HLOOKUP(L$1,'1.源数据-产品报告-消费降序'!L:L,ROW(),0)),"")</f>
        <v/>
      </c>
      <c r="M73" s="69" t="str">
        <f>IFERROR(CLEAN(HLOOKUP(M$1,'1.源数据-产品报告-消费降序'!M:M,ROW(),0)),"")</f>
        <v/>
      </c>
      <c r="N73" s="69" t="str">
        <f>IFERROR(CLEAN(HLOOKUP(N$1,'1.源数据-产品报告-消费降序'!N:N,ROW(),0)),"")</f>
        <v/>
      </c>
      <c r="O73" s="69" t="str">
        <f>IFERROR(CLEAN(HLOOKUP(O$1,'1.源数据-产品报告-消费降序'!O:O,ROW(),0)),"")</f>
        <v/>
      </c>
      <c r="P73" s="69" t="str">
        <f>IFERROR(CLEAN(HLOOKUP(P$1,'1.源数据-产品报告-消费降序'!P:P,ROW(),0)),"")</f>
        <v/>
      </c>
      <c r="Q73" s="69" t="str">
        <f>IFERROR(CLEAN(HLOOKUP(Q$1,'1.源数据-产品报告-消费降序'!Q:Q,ROW(),0)),"")</f>
        <v/>
      </c>
      <c r="R73" s="69" t="str">
        <f>IFERROR(CLEAN(HLOOKUP(R$1,'1.源数据-产品报告-消费降序'!R:R,ROW(),0)),"")</f>
        <v/>
      </c>
      <c r="S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" s="69" t="str">
        <f>IFERROR(CLEAN(HLOOKUP(T$1,'1.源数据-产品报告-消费降序'!T:T,ROW(),0)),"")</f>
        <v/>
      </c>
      <c r="W73" s="69" t="str">
        <f>IFERROR(CLEAN(HLOOKUP(W$1,'1.源数据-产品报告-消费降序'!W:W,ROW(),0)),"")</f>
        <v/>
      </c>
      <c r="X73" s="69" t="str">
        <f>IFERROR(CLEAN(HLOOKUP(X$1,'1.源数据-产品报告-消费降序'!X:X,ROW(),0)),"")</f>
        <v/>
      </c>
      <c r="Y73" s="69" t="str">
        <f>IFERROR(CLEAN(HLOOKUP(Y$1,'1.源数据-产品报告-消费降序'!Y:Y,ROW(),0)),"")</f>
        <v/>
      </c>
      <c r="Z73" s="69" t="str">
        <f>IFERROR(CLEAN(HLOOKUP(Z$1,'1.源数据-产品报告-消费降序'!Z:Z,ROW(),0)),"")</f>
        <v/>
      </c>
      <c r="AA73" s="69" t="str">
        <f>IFERROR(CLEAN(HLOOKUP(AA$1,'1.源数据-产品报告-消费降序'!AA:AA,ROW(),0)),"")</f>
        <v/>
      </c>
      <c r="AB73" s="69" t="str">
        <f>IFERROR(CLEAN(HLOOKUP(AB$1,'1.源数据-产品报告-消费降序'!AB:AB,ROW(),0)),"")</f>
        <v/>
      </c>
      <c r="AC73" s="69" t="str">
        <f>IFERROR(CLEAN(HLOOKUP(AC$1,'1.源数据-产品报告-消费降序'!AC:AC,ROW(),0)),"")</f>
        <v/>
      </c>
      <c r="AD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" s="69" t="str">
        <f>IFERROR(CLEAN(HLOOKUP(AE$1,'1.源数据-产品报告-消费降序'!AE:AE,ROW(),0)),"")</f>
        <v/>
      </c>
      <c r="AH73" s="69" t="str">
        <f>IFERROR(CLEAN(HLOOKUP(AH$1,'1.源数据-产品报告-消费降序'!AH:AH,ROW(),0)),"")</f>
        <v/>
      </c>
      <c r="AI73" s="69" t="str">
        <f>IFERROR(CLEAN(HLOOKUP(AI$1,'1.源数据-产品报告-消费降序'!AI:AI,ROW(),0)),"")</f>
        <v/>
      </c>
      <c r="AJ73" s="69" t="str">
        <f>IFERROR(CLEAN(HLOOKUP(AJ$1,'1.源数据-产品报告-消费降序'!AJ:AJ,ROW(),0)),"")</f>
        <v/>
      </c>
      <c r="AK73" s="69" t="str">
        <f>IFERROR(CLEAN(HLOOKUP(AK$1,'1.源数据-产品报告-消费降序'!AK:AK,ROW(),0)),"")</f>
        <v/>
      </c>
      <c r="AL73" s="69" t="str">
        <f>IFERROR(CLEAN(HLOOKUP(AL$1,'1.源数据-产品报告-消费降序'!AL:AL,ROW(),0)),"")</f>
        <v/>
      </c>
      <c r="AM73" s="69" t="str">
        <f>IFERROR(CLEAN(HLOOKUP(AM$1,'1.源数据-产品报告-消费降序'!AM:AM,ROW(),0)),"")</f>
        <v/>
      </c>
      <c r="AN73" s="69" t="str">
        <f>IFERROR(CLEAN(HLOOKUP(AN$1,'1.源数据-产品报告-消费降序'!AN:AN,ROW(),0)),"")</f>
        <v/>
      </c>
      <c r="AO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" s="69" t="str">
        <f>IFERROR(CLEAN(HLOOKUP(AP$1,'1.源数据-产品报告-消费降序'!AP:AP,ROW(),0)),"")</f>
        <v/>
      </c>
      <c r="AS73" s="69" t="str">
        <f>IFERROR(CLEAN(HLOOKUP(AS$1,'1.源数据-产品报告-消费降序'!AS:AS,ROW(),0)),"")</f>
        <v/>
      </c>
      <c r="AT73" s="69" t="str">
        <f>IFERROR(CLEAN(HLOOKUP(AT$1,'1.源数据-产品报告-消费降序'!AT:AT,ROW(),0)),"")</f>
        <v/>
      </c>
      <c r="AU73" s="69" t="str">
        <f>IFERROR(CLEAN(HLOOKUP(AU$1,'1.源数据-产品报告-消费降序'!AU:AU,ROW(),0)),"")</f>
        <v/>
      </c>
      <c r="AV73" s="69" t="str">
        <f>IFERROR(CLEAN(HLOOKUP(AV$1,'1.源数据-产品报告-消费降序'!AV:AV,ROW(),0)),"")</f>
        <v/>
      </c>
      <c r="AW73" s="69" t="str">
        <f>IFERROR(CLEAN(HLOOKUP(AW$1,'1.源数据-产品报告-消费降序'!AW:AW,ROW(),0)),"")</f>
        <v/>
      </c>
      <c r="AX73" s="69" t="str">
        <f>IFERROR(CLEAN(HLOOKUP(AX$1,'1.源数据-产品报告-消费降序'!AX:AX,ROW(),0)),"")</f>
        <v/>
      </c>
      <c r="AY73" s="69" t="str">
        <f>IFERROR(CLEAN(HLOOKUP(AY$1,'1.源数据-产品报告-消费降序'!AY:AY,ROW(),0)),"")</f>
        <v/>
      </c>
      <c r="AZ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" s="69" t="str">
        <f>IFERROR(CLEAN(HLOOKUP(BA$1,'1.源数据-产品报告-消费降序'!BA:BA,ROW(),0)),"")</f>
        <v/>
      </c>
      <c r="BD73" s="69" t="str">
        <f>IFERROR(CLEAN(HLOOKUP(BD$1,'1.源数据-产品报告-消费降序'!BD:BD,ROW(),0)),"")</f>
        <v/>
      </c>
      <c r="BE73" s="69" t="str">
        <f>IFERROR(CLEAN(HLOOKUP(BE$1,'1.源数据-产品报告-消费降序'!BE:BE,ROW(),0)),"")</f>
        <v/>
      </c>
      <c r="BF73" s="69" t="str">
        <f>IFERROR(CLEAN(HLOOKUP(BF$1,'1.源数据-产品报告-消费降序'!BF:BF,ROW(),0)),"")</f>
        <v/>
      </c>
      <c r="BG73" s="69" t="str">
        <f>IFERROR(CLEAN(HLOOKUP(BG$1,'1.源数据-产品报告-消费降序'!BG:BG,ROW(),0)),"")</f>
        <v/>
      </c>
      <c r="BH73" s="69" t="str">
        <f>IFERROR(CLEAN(HLOOKUP(BH$1,'1.源数据-产品报告-消费降序'!BH:BH,ROW(),0)),"")</f>
        <v/>
      </c>
      <c r="BI73" s="69" t="str">
        <f>IFERROR(CLEAN(HLOOKUP(BI$1,'1.源数据-产品报告-消费降序'!BI:BI,ROW(),0)),"")</f>
        <v/>
      </c>
      <c r="BJ73" s="69" t="str">
        <f>IFERROR(CLEAN(HLOOKUP(BJ$1,'1.源数据-产品报告-消费降序'!BJ:BJ,ROW(),0)),"")</f>
        <v/>
      </c>
      <c r="BK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" s="69" t="str">
        <f>IFERROR(CLEAN(HLOOKUP(BL$1,'1.源数据-产品报告-消费降序'!BL:BL,ROW(),0)),"")</f>
        <v/>
      </c>
      <c r="BO73" s="69" t="str">
        <f>IFERROR(CLEAN(HLOOKUP(BO$1,'1.源数据-产品报告-消费降序'!BO:BO,ROW(),0)),"")</f>
        <v/>
      </c>
      <c r="BP73" s="69" t="str">
        <f>IFERROR(CLEAN(HLOOKUP(BP$1,'1.源数据-产品报告-消费降序'!BP:BP,ROW(),0)),"")</f>
        <v/>
      </c>
      <c r="BQ73" s="69" t="str">
        <f>IFERROR(CLEAN(HLOOKUP(BQ$1,'1.源数据-产品报告-消费降序'!BQ:BQ,ROW(),0)),"")</f>
        <v/>
      </c>
      <c r="BR73" s="69" t="str">
        <f>IFERROR(CLEAN(HLOOKUP(BR$1,'1.源数据-产品报告-消费降序'!BR:BR,ROW(),0)),"")</f>
        <v/>
      </c>
      <c r="BS73" s="69" t="str">
        <f>IFERROR(CLEAN(HLOOKUP(BS$1,'1.源数据-产品报告-消费降序'!BS:BS,ROW(),0)),"")</f>
        <v/>
      </c>
      <c r="BT73" s="69" t="str">
        <f>IFERROR(CLEAN(HLOOKUP(BT$1,'1.源数据-产品报告-消费降序'!BT:BT,ROW(),0)),"")</f>
        <v/>
      </c>
      <c r="BU73" s="69" t="str">
        <f>IFERROR(CLEAN(HLOOKUP(BU$1,'1.源数据-产品报告-消费降序'!BU:BU,ROW(),0)),"")</f>
        <v/>
      </c>
      <c r="BV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" s="69" t="str">
        <f>IFERROR(CLEAN(HLOOKUP(BW$1,'1.源数据-产品报告-消费降序'!BW:BW,ROW(),0)),"")</f>
        <v/>
      </c>
    </row>
    <row r="74" spans="1:75">
      <c r="A74" s="69" t="str">
        <f>IFERROR(CLEAN(HLOOKUP(A$1,'1.源数据-产品报告-消费降序'!A:A,ROW(),0)),"")</f>
        <v/>
      </c>
      <c r="B74" s="69" t="str">
        <f>IFERROR(CLEAN(HLOOKUP(B$1,'1.源数据-产品报告-消费降序'!B:B,ROW(),0)),"")</f>
        <v/>
      </c>
      <c r="C74" s="69" t="str">
        <f>IFERROR(CLEAN(HLOOKUP(C$1,'1.源数据-产品报告-消费降序'!C:C,ROW(),0)),"")</f>
        <v/>
      </c>
      <c r="D74" s="69" t="str">
        <f>IFERROR(CLEAN(HLOOKUP(D$1,'1.源数据-产品报告-消费降序'!D:D,ROW(),0)),"")</f>
        <v/>
      </c>
      <c r="E74" s="69" t="str">
        <f>IFERROR(CLEAN(HLOOKUP(E$1,'1.源数据-产品报告-消费降序'!E:E,ROW(),0)),"")</f>
        <v/>
      </c>
      <c r="F74" s="69" t="str">
        <f>IFERROR(CLEAN(HLOOKUP(F$1,'1.源数据-产品报告-消费降序'!F:F,ROW(),0)),"")</f>
        <v/>
      </c>
      <c r="G74" s="70">
        <f>IFERROR((HLOOKUP(G$1,'1.源数据-产品报告-消费降序'!G:G,ROW(),0)),"")</f>
        <v>0</v>
      </c>
      <c r="H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" s="69" t="str">
        <f>IFERROR(CLEAN(HLOOKUP(I$1,'1.源数据-产品报告-消费降序'!I:I,ROW(),0)),"")</f>
        <v/>
      </c>
      <c r="L74" s="69" t="str">
        <f>IFERROR(CLEAN(HLOOKUP(L$1,'1.源数据-产品报告-消费降序'!L:L,ROW(),0)),"")</f>
        <v/>
      </c>
      <c r="M74" s="69" t="str">
        <f>IFERROR(CLEAN(HLOOKUP(M$1,'1.源数据-产品报告-消费降序'!M:M,ROW(),0)),"")</f>
        <v/>
      </c>
      <c r="N74" s="69" t="str">
        <f>IFERROR(CLEAN(HLOOKUP(N$1,'1.源数据-产品报告-消费降序'!N:N,ROW(),0)),"")</f>
        <v/>
      </c>
      <c r="O74" s="69" t="str">
        <f>IFERROR(CLEAN(HLOOKUP(O$1,'1.源数据-产品报告-消费降序'!O:O,ROW(),0)),"")</f>
        <v/>
      </c>
      <c r="P74" s="69" t="str">
        <f>IFERROR(CLEAN(HLOOKUP(P$1,'1.源数据-产品报告-消费降序'!P:P,ROW(),0)),"")</f>
        <v/>
      </c>
      <c r="Q74" s="69" t="str">
        <f>IFERROR(CLEAN(HLOOKUP(Q$1,'1.源数据-产品报告-消费降序'!Q:Q,ROW(),0)),"")</f>
        <v/>
      </c>
      <c r="R74" s="69" t="str">
        <f>IFERROR(CLEAN(HLOOKUP(R$1,'1.源数据-产品报告-消费降序'!R:R,ROW(),0)),"")</f>
        <v/>
      </c>
      <c r="S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" s="69" t="str">
        <f>IFERROR(CLEAN(HLOOKUP(T$1,'1.源数据-产品报告-消费降序'!T:T,ROW(),0)),"")</f>
        <v/>
      </c>
      <c r="W74" s="69" t="str">
        <f>IFERROR(CLEAN(HLOOKUP(W$1,'1.源数据-产品报告-消费降序'!W:W,ROW(),0)),"")</f>
        <v/>
      </c>
      <c r="X74" s="69" t="str">
        <f>IFERROR(CLEAN(HLOOKUP(X$1,'1.源数据-产品报告-消费降序'!X:X,ROW(),0)),"")</f>
        <v/>
      </c>
      <c r="Y74" s="69" t="str">
        <f>IFERROR(CLEAN(HLOOKUP(Y$1,'1.源数据-产品报告-消费降序'!Y:Y,ROW(),0)),"")</f>
        <v/>
      </c>
      <c r="Z74" s="69" t="str">
        <f>IFERROR(CLEAN(HLOOKUP(Z$1,'1.源数据-产品报告-消费降序'!Z:Z,ROW(),0)),"")</f>
        <v/>
      </c>
      <c r="AA74" s="69" t="str">
        <f>IFERROR(CLEAN(HLOOKUP(AA$1,'1.源数据-产品报告-消费降序'!AA:AA,ROW(),0)),"")</f>
        <v/>
      </c>
      <c r="AB74" s="69" t="str">
        <f>IFERROR(CLEAN(HLOOKUP(AB$1,'1.源数据-产品报告-消费降序'!AB:AB,ROW(),0)),"")</f>
        <v/>
      </c>
      <c r="AC74" s="69" t="str">
        <f>IFERROR(CLEAN(HLOOKUP(AC$1,'1.源数据-产品报告-消费降序'!AC:AC,ROW(),0)),"")</f>
        <v/>
      </c>
      <c r="AD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" s="69" t="str">
        <f>IFERROR(CLEAN(HLOOKUP(AE$1,'1.源数据-产品报告-消费降序'!AE:AE,ROW(),0)),"")</f>
        <v/>
      </c>
      <c r="AH74" s="69" t="str">
        <f>IFERROR(CLEAN(HLOOKUP(AH$1,'1.源数据-产品报告-消费降序'!AH:AH,ROW(),0)),"")</f>
        <v/>
      </c>
      <c r="AI74" s="69" t="str">
        <f>IFERROR(CLEAN(HLOOKUP(AI$1,'1.源数据-产品报告-消费降序'!AI:AI,ROW(),0)),"")</f>
        <v/>
      </c>
      <c r="AJ74" s="69" t="str">
        <f>IFERROR(CLEAN(HLOOKUP(AJ$1,'1.源数据-产品报告-消费降序'!AJ:AJ,ROW(),0)),"")</f>
        <v/>
      </c>
      <c r="AK74" s="69" t="str">
        <f>IFERROR(CLEAN(HLOOKUP(AK$1,'1.源数据-产品报告-消费降序'!AK:AK,ROW(),0)),"")</f>
        <v/>
      </c>
      <c r="AL74" s="69" t="str">
        <f>IFERROR(CLEAN(HLOOKUP(AL$1,'1.源数据-产品报告-消费降序'!AL:AL,ROW(),0)),"")</f>
        <v/>
      </c>
      <c r="AM74" s="69" t="str">
        <f>IFERROR(CLEAN(HLOOKUP(AM$1,'1.源数据-产品报告-消费降序'!AM:AM,ROW(),0)),"")</f>
        <v/>
      </c>
      <c r="AN74" s="69" t="str">
        <f>IFERROR(CLEAN(HLOOKUP(AN$1,'1.源数据-产品报告-消费降序'!AN:AN,ROW(),0)),"")</f>
        <v/>
      </c>
      <c r="AO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" s="69" t="str">
        <f>IFERROR(CLEAN(HLOOKUP(AP$1,'1.源数据-产品报告-消费降序'!AP:AP,ROW(),0)),"")</f>
        <v/>
      </c>
      <c r="AS74" s="69" t="str">
        <f>IFERROR(CLEAN(HLOOKUP(AS$1,'1.源数据-产品报告-消费降序'!AS:AS,ROW(),0)),"")</f>
        <v/>
      </c>
      <c r="AT74" s="69" t="str">
        <f>IFERROR(CLEAN(HLOOKUP(AT$1,'1.源数据-产品报告-消费降序'!AT:AT,ROW(),0)),"")</f>
        <v/>
      </c>
      <c r="AU74" s="69" t="str">
        <f>IFERROR(CLEAN(HLOOKUP(AU$1,'1.源数据-产品报告-消费降序'!AU:AU,ROW(),0)),"")</f>
        <v/>
      </c>
      <c r="AV74" s="69" t="str">
        <f>IFERROR(CLEAN(HLOOKUP(AV$1,'1.源数据-产品报告-消费降序'!AV:AV,ROW(),0)),"")</f>
        <v/>
      </c>
      <c r="AW74" s="69" t="str">
        <f>IFERROR(CLEAN(HLOOKUP(AW$1,'1.源数据-产品报告-消费降序'!AW:AW,ROW(),0)),"")</f>
        <v/>
      </c>
      <c r="AX74" s="69" t="str">
        <f>IFERROR(CLEAN(HLOOKUP(AX$1,'1.源数据-产品报告-消费降序'!AX:AX,ROW(),0)),"")</f>
        <v/>
      </c>
      <c r="AY74" s="69" t="str">
        <f>IFERROR(CLEAN(HLOOKUP(AY$1,'1.源数据-产品报告-消费降序'!AY:AY,ROW(),0)),"")</f>
        <v/>
      </c>
      <c r="AZ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" s="69" t="str">
        <f>IFERROR(CLEAN(HLOOKUP(BA$1,'1.源数据-产品报告-消费降序'!BA:BA,ROW(),0)),"")</f>
        <v/>
      </c>
      <c r="BD74" s="69" t="str">
        <f>IFERROR(CLEAN(HLOOKUP(BD$1,'1.源数据-产品报告-消费降序'!BD:BD,ROW(),0)),"")</f>
        <v/>
      </c>
      <c r="BE74" s="69" t="str">
        <f>IFERROR(CLEAN(HLOOKUP(BE$1,'1.源数据-产品报告-消费降序'!BE:BE,ROW(),0)),"")</f>
        <v/>
      </c>
      <c r="BF74" s="69" t="str">
        <f>IFERROR(CLEAN(HLOOKUP(BF$1,'1.源数据-产品报告-消费降序'!BF:BF,ROW(),0)),"")</f>
        <v/>
      </c>
      <c r="BG74" s="69" t="str">
        <f>IFERROR(CLEAN(HLOOKUP(BG$1,'1.源数据-产品报告-消费降序'!BG:BG,ROW(),0)),"")</f>
        <v/>
      </c>
      <c r="BH74" s="69" t="str">
        <f>IFERROR(CLEAN(HLOOKUP(BH$1,'1.源数据-产品报告-消费降序'!BH:BH,ROW(),0)),"")</f>
        <v/>
      </c>
      <c r="BI74" s="69" t="str">
        <f>IFERROR(CLEAN(HLOOKUP(BI$1,'1.源数据-产品报告-消费降序'!BI:BI,ROW(),0)),"")</f>
        <v/>
      </c>
      <c r="BJ74" s="69" t="str">
        <f>IFERROR(CLEAN(HLOOKUP(BJ$1,'1.源数据-产品报告-消费降序'!BJ:BJ,ROW(),0)),"")</f>
        <v/>
      </c>
      <c r="BK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" s="69" t="str">
        <f>IFERROR(CLEAN(HLOOKUP(BL$1,'1.源数据-产品报告-消费降序'!BL:BL,ROW(),0)),"")</f>
        <v/>
      </c>
      <c r="BO74" s="69" t="str">
        <f>IFERROR(CLEAN(HLOOKUP(BO$1,'1.源数据-产品报告-消费降序'!BO:BO,ROW(),0)),"")</f>
        <v/>
      </c>
      <c r="BP74" s="69" t="str">
        <f>IFERROR(CLEAN(HLOOKUP(BP$1,'1.源数据-产品报告-消费降序'!BP:BP,ROW(),0)),"")</f>
        <v/>
      </c>
      <c r="BQ74" s="69" t="str">
        <f>IFERROR(CLEAN(HLOOKUP(BQ$1,'1.源数据-产品报告-消费降序'!BQ:BQ,ROW(),0)),"")</f>
        <v/>
      </c>
      <c r="BR74" s="69" t="str">
        <f>IFERROR(CLEAN(HLOOKUP(BR$1,'1.源数据-产品报告-消费降序'!BR:BR,ROW(),0)),"")</f>
        <v/>
      </c>
      <c r="BS74" s="69" t="str">
        <f>IFERROR(CLEAN(HLOOKUP(BS$1,'1.源数据-产品报告-消费降序'!BS:BS,ROW(),0)),"")</f>
        <v/>
      </c>
      <c r="BT74" s="69" t="str">
        <f>IFERROR(CLEAN(HLOOKUP(BT$1,'1.源数据-产品报告-消费降序'!BT:BT,ROW(),0)),"")</f>
        <v/>
      </c>
      <c r="BU74" s="69" t="str">
        <f>IFERROR(CLEAN(HLOOKUP(BU$1,'1.源数据-产品报告-消费降序'!BU:BU,ROW(),0)),"")</f>
        <v/>
      </c>
      <c r="BV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" s="69" t="str">
        <f>IFERROR(CLEAN(HLOOKUP(BW$1,'1.源数据-产品报告-消费降序'!BW:BW,ROW(),0)),"")</f>
        <v/>
      </c>
    </row>
    <row r="75" spans="1:75">
      <c r="A75" s="69" t="str">
        <f>IFERROR(CLEAN(HLOOKUP(A$1,'1.源数据-产品报告-消费降序'!A:A,ROW(),0)),"")</f>
        <v/>
      </c>
      <c r="B75" s="69" t="str">
        <f>IFERROR(CLEAN(HLOOKUP(B$1,'1.源数据-产品报告-消费降序'!B:B,ROW(),0)),"")</f>
        <v/>
      </c>
      <c r="C75" s="69" t="str">
        <f>IFERROR(CLEAN(HLOOKUP(C$1,'1.源数据-产品报告-消费降序'!C:C,ROW(),0)),"")</f>
        <v/>
      </c>
      <c r="D75" s="69" t="str">
        <f>IFERROR(CLEAN(HLOOKUP(D$1,'1.源数据-产品报告-消费降序'!D:D,ROW(),0)),"")</f>
        <v/>
      </c>
      <c r="E75" s="69" t="str">
        <f>IFERROR(CLEAN(HLOOKUP(E$1,'1.源数据-产品报告-消费降序'!E:E,ROW(),0)),"")</f>
        <v/>
      </c>
      <c r="F75" s="69" t="str">
        <f>IFERROR(CLEAN(HLOOKUP(F$1,'1.源数据-产品报告-消费降序'!F:F,ROW(),0)),"")</f>
        <v/>
      </c>
      <c r="G75" s="70">
        <f>IFERROR((HLOOKUP(G$1,'1.源数据-产品报告-消费降序'!G:G,ROW(),0)),"")</f>
        <v>0</v>
      </c>
      <c r="H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" s="69" t="str">
        <f>IFERROR(CLEAN(HLOOKUP(I$1,'1.源数据-产品报告-消费降序'!I:I,ROW(),0)),"")</f>
        <v/>
      </c>
      <c r="L75" s="69" t="str">
        <f>IFERROR(CLEAN(HLOOKUP(L$1,'1.源数据-产品报告-消费降序'!L:L,ROW(),0)),"")</f>
        <v/>
      </c>
      <c r="M75" s="69" t="str">
        <f>IFERROR(CLEAN(HLOOKUP(M$1,'1.源数据-产品报告-消费降序'!M:M,ROW(),0)),"")</f>
        <v/>
      </c>
      <c r="N75" s="69" t="str">
        <f>IFERROR(CLEAN(HLOOKUP(N$1,'1.源数据-产品报告-消费降序'!N:N,ROW(),0)),"")</f>
        <v/>
      </c>
      <c r="O75" s="69" t="str">
        <f>IFERROR(CLEAN(HLOOKUP(O$1,'1.源数据-产品报告-消费降序'!O:O,ROW(),0)),"")</f>
        <v/>
      </c>
      <c r="P75" s="69" t="str">
        <f>IFERROR(CLEAN(HLOOKUP(P$1,'1.源数据-产品报告-消费降序'!P:P,ROW(),0)),"")</f>
        <v/>
      </c>
      <c r="Q75" s="69" t="str">
        <f>IFERROR(CLEAN(HLOOKUP(Q$1,'1.源数据-产品报告-消费降序'!Q:Q,ROW(),0)),"")</f>
        <v/>
      </c>
      <c r="R75" s="69" t="str">
        <f>IFERROR(CLEAN(HLOOKUP(R$1,'1.源数据-产品报告-消费降序'!R:R,ROW(),0)),"")</f>
        <v/>
      </c>
      <c r="S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" s="69" t="str">
        <f>IFERROR(CLEAN(HLOOKUP(T$1,'1.源数据-产品报告-消费降序'!T:T,ROW(),0)),"")</f>
        <v/>
      </c>
      <c r="W75" s="69" t="str">
        <f>IFERROR(CLEAN(HLOOKUP(W$1,'1.源数据-产品报告-消费降序'!W:W,ROW(),0)),"")</f>
        <v/>
      </c>
      <c r="X75" s="69" t="str">
        <f>IFERROR(CLEAN(HLOOKUP(X$1,'1.源数据-产品报告-消费降序'!X:X,ROW(),0)),"")</f>
        <v/>
      </c>
      <c r="Y75" s="69" t="str">
        <f>IFERROR(CLEAN(HLOOKUP(Y$1,'1.源数据-产品报告-消费降序'!Y:Y,ROW(),0)),"")</f>
        <v/>
      </c>
      <c r="Z75" s="69" t="str">
        <f>IFERROR(CLEAN(HLOOKUP(Z$1,'1.源数据-产品报告-消费降序'!Z:Z,ROW(),0)),"")</f>
        <v/>
      </c>
      <c r="AA75" s="69" t="str">
        <f>IFERROR(CLEAN(HLOOKUP(AA$1,'1.源数据-产品报告-消费降序'!AA:AA,ROW(),0)),"")</f>
        <v/>
      </c>
      <c r="AB75" s="69" t="str">
        <f>IFERROR(CLEAN(HLOOKUP(AB$1,'1.源数据-产品报告-消费降序'!AB:AB,ROW(),0)),"")</f>
        <v/>
      </c>
      <c r="AC75" s="69" t="str">
        <f>IFERROR(CLEAN(HLOOKUP(AC$1,'1.源数据-产品报告-消费降序'!AC:AC,ROW(),0)),"")</f>
        <v/>
      </c>
      <c r="AD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" s="69" t="str">
        <f>IFERROR(CLEAN(HLOOKUP(AE$1,'1.源数据-产品报告-消费降序'!AE:AE,ROW(),0)),"")</f>
        <v/>
      </c>
      <c r="AH75" s="69" t="str">
        <f>IFERROR(CLEAN(HLOOKUP(AH$1,'1.源数据-产品报告-消费降序'!AH:AH,ROW(),0)),"")</f>
        <v/>
      </c>
      <c r="AI75" s="69" t="str">
        <f>IFERROR(CLEAN(HLOOKUP(AI$1,'1.源数据-产品报告-消费降序'!AI:AI,ROW(),0)),"")</f>
        <v/>
      </c>
      <c r="AJ75" s="69" t="str">
        <f>IFERROR(CLEAN(HLOOKUP(AJ$1,'1.源数据-产品报告-消费降序'!AJ:AJ,ROW(),0)),"")</f>
        <v/>
      </c>
      <c r="AK75" s="69" t="str">
        <f>IFERROR(CLEAN(HLOOKUP(AK$1,'1.源数据-产品报告-消费降序'!AK:AK,ROW(),0)),"")</f>
        <v/>
      </c>
      <c r="AL75" s="69" t="str">
        <f>IFERROR(CLEAN(HLOOKUP(AL$1,'1.源数据-产品报告-消费降序'!AL:AL,ROW(),0)),"")</f>
        <v/>
      </c>
      <c r="AM75" s="69" t="str">
        <f>IFERROR(CLEAN(HLOOKUP(AM$1,'1.源数据-产品报告-消费降序'!AM:AM,ROW(),0)),"")</f>
        <v/>
      </c>
      <c r="AN75" s="69" t="str">
        <f>IFERROR(CLEAN(HLOOKUP(AN$1,'1.源数据-产品报告-消费降序'!AN:AN,ROW(),0)),"")</f>
        <v/>
      </c>
      <c r="AO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" s="69" t="str">
        <f>IFERROR(CLEAN(HLOOKUP(AP$1,'1.源数据-产品报告-消费降序'!AP:AP,ROW(),0)),"")</f>
        <v/>
      </c>
      <c r="AS75" s="69" t="str">
        <f>IFERROR(CLEAN(HLOOKUP(AS$1,'1.源数据-产品报告-消费降序'!AS:AS,ROW(),0)),"")</f>
        <v/>
      </c>
      <c r="AT75" s="69" t="str">
        <f>IFERROR(CLEAN(HLOOKUP(AT$1,'1.源数据-产品报告-消费降序'!AT:AT,ROW(),0)),"")</f>
        <v/>
      </c>
      <c r="AU75" s="69" t="str">
        <f>IFERROR(CLEAN(HLOOKUP(AU$1,'1.源数据-产品报告-消费降序'!AU:AU,ROW(),0)),"")</f>
        <v/>
      </c>
      <c r="AV75" s="69" t="str">
        <f>IFERROR(CLEAN(HLOOKUP(AV$1,'1.源数据-产品报告-消费降序'!AV:AV,ROW(),0)),"")</f>
        <v/>
      </c>
      <c r="AW75" s="69" t="str">
        <f>IFERROR(CLEAN(HLOOKUP(AW$1,'1.源数据-产品报告-消费降序'!AW:AW,ROW(),0)),"")</f>
        <v/>
      </c>
      <c r="AX75" s="69" t="str">
        <f>IFERROR(CLEAN(HLOOKUP(AX$1,'1.源数据-产品报告-消费降序'!AX:AX,ROW(),0)),"")</f>
        <v/>
      </c>
      <c r="AY75" s="69" t="str">
        <f>IFERROR(CLEAN(HLOOKUP(AY$1,'1.源数据-产品报告-消费降序'!AY:AY,ROW(),0)),"")</f>
        <v/>
      </c>
      <c r="AZ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" s="69" t="str">
        <f>IFERROR(CLEAN(HLOOKUP(BA$1,'1.源数据-产品报告-消费降序'!BA:BA,ROW(),0)),"")</f>
        <v/>
      </c>
      <c r="BD75" s="69" t="str">
        <f>IFERROR(CLEAN(HLOOKUP(BD$1,'1.源数据-产品报告-消费降序'!BD:BD,ROW(),0)),"")</f>
        <v/>
      </c>
      <c r="BE75" s="69" t="str">
        <f>IFERROR(CLEAN(HLOOKUP(BE$1,'1.源数据-产品报告-消费降序'!BE:BE,ROW(),0)),"")</f>
        <v/>
      </c>
      <c r="BF75" s="69" t="str">
        <f>IFERROR(CLEAN(HLOOKUP(BF$1,'1.源数据-产品报告-消费降序'!BF:BF,ROW(),0)),"")</f>
        <v/>
      </c>
      <c r="BG75" s="69" t="str">
        <f>IFERROR(CLEAN(HLOOKUP(BG$1,'1.源数据-产品报告-消费降序'!BG:BG,ROW(),0)),"")</f>
        <v/>
      </c>
      <c r="BH75" s="69" t="str">
        <f>IFERROR(CLEAN(HLOOKUP(BH$1,'1.源数据-产品报告-消费降序'!BH:BH,ROW(),0)),"")</f>
        <v/>
      </c>
      <c r="BI75" s="69" t="str">
        <f>IFERROR(CLEAN(HLOOKUP(BI$1,'1.源数据-产品报告-消费降序'!BI:BI,ROW(),0)),"")</f>
        <v/>
      </c>
      <c r="BJ75" s="69" t="str">
        <f>IFERROR(CLEAN(HLOOKUP(BJ$1,'1.源数据-产品报告-消费降序'!BJ:BJ,ROW(),0)),"")</f>
        <v/>
      </c>
      <c r="BK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" s="69" t="str">
        <f>IFERROR(CLEAN(HLOOKUP(BL$1,'1.源数据-产品报告-消费降序'!BL:BL,ROW(),0)),"")</f>
        <v/>
      </c>
      <c r="BO75" s="69" t="str">
        <f>IFERROR(CLEAN(HLOOKUP(BO$1,'1.源数据-产品报告-消费降序'!BO:BO,ROW(),0)),"")</f>
        <v/>
      </c>
      <c r="BP75" s="69" t="str">
        <f>IFERROR(CLEAN(HLOOKUP(BP$1,'1.源数据-产品报告-消费降序'!BP:BP,ROW(),0)),"")</f>
        <v/>
      </c>
      <c r="BQ75" s="69" t="str">
        <f>IFERROR(CLEAN(HLOOKUP(BQ$1,'1.源数据-产品报告-消费降序'!BQ:BQ,ROW(),0)),"")</f>
        <v/>
      </c>
      <c r="BR75" s="69" t="str">
        <f>IFERROR(CLEAN(HLOOKUP(BR$1,'1.源数据-产品报告-消费降序'!BR:BR,ROW(),0)),"")</f>
        <v/>
      </c>
      <c r="BS75" s="69" t="str">
        <f>IFERROR(CLEAN(HLOOKUP(BS$1,'1.源数据-产品报告-消费降序'!BS:BS,ROW(),0)),"")</f>
        <v/>
      </c>
      <c r="BT75" s="69" t="str">
        <f>IFERROR(CLEAN(HLOOKUP(BT$1,'1.源数据-产品报告-消费降序'!BT:BT,ROW(),0)),"")</f>
        <v/>
      </c>
      <c r="BU75" s="69" t="str">
        <f>IFERROR(CLEAN(HLOOKUP(BU$1,'1.源数据-产品报告-消费降序'!BU:BU,ROW(),0)),"")</f>
        <v/>
      </c>
      <c r="BV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" s="69" t="str">
        <f>IFERROR(CLEAN(HLOOKUP(BW$1,'1.源数据-产品报告-消费降序'!BW:BW,ROW(),0)),"")</f>
        <v/>
      </c>
    </row>
    <row r="76" spans="1:75">
      <c r="A76" s="69" t="str">
        <f>IFERROR(CLEAN(HLOOKUP(A$1,'1.源数据-产品报告-消费降序'!A:A,ROW(),0)),"")</f>
        <v/>
      </c>
      <c r="B76" s="69" t="str">
        <f>IFERROR(CLEAN(HLOOKUP(B$1,'1.源数据-产品报告-消费降序'!B:B,ROW(),0)),"")</f>
        <v/>
      </c>
      <c r="C76" s="69" t="str">
        <f>IFERROR(CLEAN(HLOOKUP(C$1,'1.源数据-产品报告-消费降序'!C:C,ROW(),0)),"")</f>
        <v/>
      </c>
      <c r="D76" s="69" t="str">
        <f>IFERROR(CLEAN(HLOOKUP(D$1,'1.源数据-产品报告-消费降序'!D:D,ROW(),0)),"")</f>
        <v/>
      </c>
      <c r="E76" s="69" t="str">
        <f>IFERROR(CLEAN(HLOOKUP(E$1,'1.源数据-产品报告-消费降序'!E:E,ROW(),0)),"")</f>
        <v/>
      </c>
      <c r="F76" s="69" t="str">
        <f>IFERROR(CLEAN(HLOOKUP(F$1,'1.源数据-产品报告-消费降序'!F:F,ROW(),0)),"")</f>
        <v/>
      </c>
      <c r="G76" s="70">
        <f>IFERROR((HLOOKUP(G$1,'1.源数据-产品报告-消费降序'!G:G,ROW(),0)),"")</f>
        <v>0</v>
      </c>
      <c r="H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" s="69" t="str">
        <f>IFERROR(CLEAN(HLOOKUP(I$1,'1.源数据-产品报告-消费降序'!I:I,ROW(),0)),"")</f>
        <v/>
      </c>
      <c r="L76" s="69" t="str">
        <f>IFERROR(CLEAN(HLOOKUP(L$1,'1.源数据-产品报告-消费降序'!L:L,ROW(),0)),"")</f>
        <v/>
      </c>
      <c r="M76" s="69" t="str">
        <f>IFERROR(CLEAN(HLOOKUP(M$1,'1.源数据-产品报告-消费降序'!M:M,ROW(),0)),"")</f>
        <v/>
      </c>
      <c r="N76" s="69" t="str">
        <f>IFERROR(CLEAN(HLOOKUP(N$1,'1.源数据-产品报告-消费降序'!N:N,ROW(),0)),"")</f>
        <v/>
      </c>
      <c r="O76" s="69" t="str">
        <f>IFERROR(CLEAN(HLOOKUP(O$1,'1.源数据-产品报告-消费降序'!O:O,ROW(),0)),"")</f>
        <v/>
      </c>
      <c r="P76" s="69" t="str">
        <f>IFERROR(CLEAN(HLOOKUP(P$1,'1.源数据-产品报告-消费降序'!P:P,ROW(),0)),"")</f>
        <v/>
      </c>
      <c r="Q76" s="69" t="str">
        <f>IFERROR(CLEAN(HLOOKUP(Q$1,'1.源数据-产品报告-消费降序'!Q:Q,ROW(),0)),"")</f>
        <v/>
      </c>
      <c r="R76" s="69" t="str">
        <f>IFERROR(CLEAN(HLOOKUP(R$1,'1.源数据-产品报告-消费降序'!R:R,ROW(),0)),"")</f>
        <v/>
      </c>
      <c r="S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" s="69" t="str">
        <f>IFERROR(CLEAN(HLOOKUP(T$1,'1.源数据-产品报告-消费降序'!T:T,ROW(),0)),"")</f>
        <v/>
      </c>
      <c r="W76" s="69" t="str">
        <f>IFERROR(CLEAN(HLOOKUP(W$1,'1.源数据-产品报告-消费降序'!W:W,ROW(),0)),"")</f>
        <v/>
      </c>
      <c r="X76" s="69" t="str">
        <f>IFERROR(CLEAN(HLOOKUP(X$1,'1.源数据-产品报告-消费降序'!X:X,ROW(),0)),"")</f>
        <v/>
      </c>
      <c r="Y76" s="69" t="str">
        <f>IFERROR(CLEAN(HLOOKUP(Y$1,'1.源数据-产品报告-消费降序'!Y:Y,ROW(),0)),"")</f>
        <v/>
      </c>
      <c r="Z76" s="69" t="str">
        <f>IFERROR(CLEAN(HLOOKUP(Z$1,'1.源数据-产品报告-消费降序'!Z:Z,ROW(),0)),"")</f>
        <v/>
      </c>
      <c r="AA76" s="69" t="str">
        <f>IFERROR(CLEAN(HLOOKUP(AA$1,'1.源数据-产品报告-消费降序'!AA:AA,ROW(),0)),"")</f>
        <v/>
      </c>
      <c r="AB76" s="69" t="str">
        <f>IFERROR(CLEAN(HLOOKUP(AB$1,'1.源数据-产品报告-消费降序'!AB:AB,ROW(),0)),"")</f>
        <v/>
      </c>
      <c r="AC76" s="69" t="str">
        <f>IFERROR(CLEAN(HLOOKUP(AC$1,'1.源数据-产品报告-消费降序'!AC:AC,ROW(),0)),"")</f>
        <v/>
      </c>
      <c r="AD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" s="69" t="str">
        <f>IFERROR(CLEAN(HLOOKUP(AE$1,'1.源数据-产品报告-消费降序'!AE:AE,ROW(),0)),"")</f>
        <v/>
      </c>
      <c r="AH76" s="69" t="str">
        <f>IFERROR(CLEAN(HLOOKUP(AH$1,'1.源数据-产品报告-消费降序'!AH:AH,ROW(),0)),"")</f>
        <v/>
      </c>
      <c r="AI76" s="69" t="str">
        <f>IFERROR(CLEAN(HLOOKUP(AI$1,'1.源数据-产品报告-消费降序'!AI:AI,ROW(),0)),"")</f>
        <v/>
      </c>
      <c r="AJ76" s="69" t="str">
        <f>IFERROR(CLEAN(HLOOKUP(AJ$1,'1.源数据-产品报告-消费降序'!AJ:AJ,ROW(),0)),"")</f>
        <v/>
      </c>
      <c r="AK76" s="69" t="str">
        <f>IFERROR(CLEAN(HLOOKUP(AK$1,'1.源数据-产品报告-消费降序'!AK:AK,ROW(),0)),"")</f>
        <v/>
      </c>
      <c r="AL76" s="69" t="str">
        <f>IFERROR(CLEAN(HLOOKUP(AL$1,'1.源数据-产品报告-消费降序'!AL:AL,ROW(),0)),"")</f>
        <v/>
      </c>
      <c r="AM76" s="69" t="str">
        <f>IFERROR(CLEAN(HLOOKUP(AM$1,'1.源数据-产品报告-消费降序'!AM:AM,ROW(),0)),"")</f>
        <v/>
      </c>
      <c r="AN76" s="69" t="str">
        <f>IFERROR(CLEAN(HLOOKUP(AN$1,'1.源数据-产品报告-消费降序'!AN:AN,ROW(),0)),"")</f>
        <v/>
      </c>
      <c r="AO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" s="69" t="str">
        <f>IFERROR(CLEAN(HLOOKUP(AP$1,'1.源数据-产品报告-消费降序'!AP:AP,ROW(),0)),"")</f>
        <v/>
      </c>
      <c r="AS76" s="69" t="str">
        <f>IFERROR(CLEAN(HLOOKUP(AS$1,'1.源数据-产品报告-消费降序'!AS:AS,ROW(),0)),"")</f>
        <v/>
      </c>
      <c r="AT76" s="69" t="str">
        <f>IFERROR(CLEAN(HLOOKUP(AT$1,'1.源数据-产品报告-消费降序'!AT:AT,ROW(),0)),"")</f>
        <v/>
      </c>
      <c r="AU76" s="69" t="str">
        <f>IFERROR(CLEAN(HLOOKUP(AU$1,'1.源数据-产品报告-消费降序'!AU:AU,ROW(),0)),"")</f>
        <v/>
      </c>
      <c r="AV76" s="69" t="str">
        <f>IFERROR(CLEAN(HLOOKUP(AV$1,'1.源数据-产品报告-消费降序'!AV:AV,ROW(),0)),"")</f>
        <v/>
      </c>
      <c r="AW76" s="69" t="str">
        <f>IFERROR(CLEAN(HLOOKUP(AW$1,'1.源数据-产品报告-消费降序'!AW:AW,ROW(),0)),"")</f>
        <v/>
      </c>
      <c r="AX76" s="69" t="str">
        <f>IFERROR(CLEAN(HLOOKUP(AX$1,'1.源数据-产品报告-消费降序'!AX:AX,ROW(),0)),"")</f>
        <v/>
      </c>
      <c r="AY76" s="69" t="str">
        <f>IFERROR(CLEAN(HLOOKUP(AY$1,'1.源数据-产品报告-消费降序'!AY:AY,ROW(),0)),"")</f>
        <v/>
      </c>
      <c r="AZ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" s="69" t="str">
        <f>IFERROR(CLEAN(HLOOKUP(BA$1,'1.源数据-产品报告-消费降序'!BA:BA,ROW(),0)),"")</f>
        <v/>
      </c>
      <c r="BD76" s="69" t="str">
        <f>IFERROR(CLEAN(HLOOKUP(BD$1,'1.源数据-产品报告-消费降序'!BD:BD,ROW(),0)),"")</f>
        <v/>
      </c>
      <c r="BE76" s="69" t="str">
        <f>IFERROR(CLEAN(HLOOKUP(BE$1,'1.源数据-产品报告-消费降序'!BE:BE,ROW(),0)),"")</f>
        <v/>
      </c>
      <c r="BF76" s="69" t="str">
        <f>IFERROR(CLEAN(HLOOKUP(BF$1,'1.源数据-产品报告-消费降序'!BF:BF,ROW(),0)),"")</f>
        <v/>
      </c>
      <c r="BG76" s="69" t="str">
        <f>IFERROR(CLEAN(HLOOKUP(BG$1,'1.源数据-产品报告-消费降序'!BG:BG,ROW(),0)),"")</f>
        <v/>
      </c>
      <c r="BH76" s="69" t="str">
        <f>IFERROR(CLEAN(HLOOKUP(BH$1,'1.源数据-产品报告-消费降序'!BH:BH,ROW(),0)),"")</f>
        <v/>
      </c>
      <c r="BI76" s="69" t="str">
        <f>IFERROR(CLEAN(HLOOKUP(BI$1,'1.源数据-产品报告-消费降序'!BI:BI,ROW(),0)),"")</f>
        <v/>
      </c>
      <c r="BJ76" s="69" t="str">
        <f>IFERROR(CLEAN(HLOOKUP(BJ$1,'1.源数据-产品报告-消费降序'!BJ:BJ,ROW(),0)),"")</f>
        <v/>
      </c>
      <c r="BK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" s="69" t="str">
        <f>IFERROR(CLEAN(HLOOKUP(BL$1,'1.源数据-产品报告-消费降序'!BL:BL,ROW(),0)),"")</f>
        <v/>
      </c>
      <c r="BO76" s="69" t="str">
        <f>IFERROR(CLEAN(HLOOKUP(BO$1,'1.源数据-产品报告-消费降序'!BO:BO,ROW(),0)),"")</f>
        <v/>
      </c>
      <c r="BP76" s="69" t="str">
        <f>IFERROR(CLEAN(HLOOKUP(BP$1,'1.源数据-产品报告-消费降序'!BP:BP,ROW(),0)),"")</f>
        <v/>
      </c>
      <c r="BQ76" s="69" t="str">
        <f>IFERROR(CLEAN(HLOOKUP(BQ$1,'1.源数据-产品报告-消费降序'!BQ:BQ,ROW(),0)),"")</f>
        <v/>
      </c>
      <c r="BR76" s="69" t="str">
        <f>IFERROR(CLEAN(HLOOKUP(BR$1,'1.源数据-产品报告-消费降序'!BR:BR,ROW(),0)),"")</f>
        <v/>
      </c>
      <c r="BS76" s="69" t="str">
        <f>IFERROR(CLEAN(HLOOKUP(BS$1,'1.源数据-产品报告-消费降序'!BS:BS,ROW(),0)),"")</f>
        <v/>
      </c>
      <c r="BT76" s="69" t="str">
        <f>IFERROR(CLEAN(HLOOKUP(BT$1,'1.源数据-产品报告-消费降序'!BT:BT,ROW(),0)),"")</f>
        <v/>
      </c>
      <c r="BU76" s="69" t="str">
        <f>IFERROR(CLEAN(HLOOKUP(BU$1,'1.源数据-产品报告-消费降序'!BU:BU,ROW(),0)),"")</f>
        <v/>
      </c>
      <c r="BV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" s="69" t="str">
        <f>IFERROR(CLEAN(HLOOKUP(BW$1,'1.源数据-产品报告-消费降序'!BW:BW,ROW(),0)),"")</f>
        <v/>
      </c>
    </row>
    <row r="77" spans="1:75">
      <c r="A77" s="69" t="str">
        <f>IFERROR(CLEAN(HLOOKUP(A$1,'1.源数据-产品报告-消费降序'!A:A,ROW(),0)),"")</f>
        <v/>
      </c>
      <c r="B77" s="69" t="str">
        <f>IFERROR(CLEAN(HLOOKUP(B$1,'1.源数据-产品报告-消费降序'!B:B,ROW(),0)),"")</f>
        <v/>
      </c>
      <c r="C77" s="69" t="str">
        <f>IFERROR(CLEAN(HLOOKUP(C$1,'1.源数据-产品报告-消费降序'!C:C,ROW(),0)),"")</f>
        <v/>
      </c>
      <c r="D77" s="69" t="str">
        <f>IFERROR(CLEAN(HLOOKUP(D$1,'1.源数据-产品报告-消费降序'!D:D,ROW(),0)),"")</f>
        <v/>
      </c>
      <c r="E77" s="69" t="str">
        <f>IFERROR(CLEAN(HLOOKUP(E$1,'1.源数据-产品报告-消费降序'!E:E,ROW(),0)),"")</f>
        <v/>
      </c>
      <c r="F77" s="69" t="str">
        <f>IFERROR(CLEAN(HLOOKUP(F$1,'1.源数据-产品报告-消费降序'!F:F,ROW(),0)),"")</f>
        <v/>
      </c>
      <c r="G77" s="70">
        <f>IFERROR((HLOOKUP(G$1,'1.源数据-产品报告-消费降序'!G:G,ROW(),0)),"")</f>
        <v>0</v>
      </c>
      <c r="H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" s="69" t="str">
        <f>IFERROR(CLEAN(HLOOKUP(I$1,'1.源数据-产品报告-消费降序'!I:I,ROW(),0)),"")</f>
        <v/>
      </c>
      <c r="L77" s="69" t="str">
        <f>IFERROR(CLEAN(HLOOKUP(L$1,'1.源数据-产品报告-消费降序'!L:L,ROW(),0)),"")</f>
        <v/>
      </c>
      <c r="M77" s="69" t="str">
        <f>IFERROR(CLEAN(HLOOKUP(M$1,'1.源数据-产品报告-消费降序'!M:M,ROW(),0)),"")</f>
        <v/>
      </c>
      <c r="N77" s="69" t="str">
        <f>IFERROR(CLEAN(HLOOKUP(N$1,'1.源数据-产品报告-消费降序'!N:N,ROW(),0)),"")</f>
        <v/>
      </c>
      <c r="O77" s="69" t="str">
        <f>IFERROR(CLEAN(HLOOKUP(O$1,'1.源数据-产品报告-消费降序'!O:O,ROW(),0)),"")</f>
        <v/>
      </c>
      <c r="P77" s="69" t="str">
        <f>IFERROR(CLEAN(HLOOKUP(P$1,'1.源数据-产品报告-消费降序'!P:P,ROW(),0)),"")</f>
        <v/>
      </c>
      <c r="Q77" s="69" t="str">
        <f>IFERROR(CLEAN(HLOOKUP(Q$1,'1.源数据-产品报告-消费降序'!Q:Q,ROW(),0)),"")</f>
        <v/>
      </c>
      <c r="R77" s="69" t="str">
        <f>IFERROR(CLEAN(HLOOKUP(R$1,'1.源数据-产品报告-消费降序'!R:R,ROW(),0)),"")</f>
        <v/>
      </c>
      <c r="S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" s="69" t="str">
        <f>IFERROR(CLEAN(HLOOKUP(T$1,'1.源数据-产品报告-消费降序'!T:T,ROW(),0)),"")</f>
        <v/>
      </c>
      <c r="W77" s="69" t="str">
        <f>IFERROR(CLEAN(HLOOKUP(W$1,'1.源数据-产品报告-消费降序'!W:W,ROW(),0)),"")</f>
        <v/>
      </c>
      <c r="X77" s="69" t="str">
        <f>IFERROR(CLEAN(HLOOKUP(X$1,'1.源数据-产品报告-消费降序'!X:X,ROW(),0)),"")</f>
        <v/>
      </c>
      <c r="Y77" s="69" t="str">
        <f>IFERROR(CLEAN(HLOOKUP(Y$1,'1.源数据-产品报告-消费降序'!Y:Y,ROW(),0)),"")</f>
        <v/>
      </c>
      <c r="Z77" s="69" t="str">
        <f>IFERROR(CLEAN(HLOOKUP(Z$1,'1.源数据-产品报告-消费降序'!Z:Z,ROW(),0)),"")</f>
        <v/>
      </c>
      <c r="AA77" s="69" t="str">
        <f>IFERROR(CLEAN(HLOOKUP(AA$1,'1.源数据-产品报告-消费降序'!AA:AA,ROW(),0)),"")</f>
        <v/>
      </c>
      <c r="AB77" s="69" t="str">
        <f>IFERROR(CLEAN(HLOOKUP(AB$1,'1.源数据-产品报告-消费降序'!AB:AB,ROW(),0)),"")</f>
        <v/>
      </c>
      <c r="AC77" s="69" t="str">
        <f>IFERROR(CLEAN(HLOOKUP(AC$1,'1.源数据-产品报告-消费降序'!AC:AC,ROW(),0)),"")</f>
        <v/>
      </c>
      <c r="AD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" s="69" t="str">
        <f>IFERROR(CLEAN(HLOOKUP(AE$1,'1.源数据-产品报告-消费降序'!AE:AE,ROW(),0)),"")</f>
        <v/>
      </c>
      <c r="AH77" s="69" t="str">
        <f>IFERROR(CLEAN(HLOOKUP(AH$1,'1.源数据-产品报告-消费降序'!AH:AH,ROW(),0)),"")</f>
        <v/>
      </c>
      <c r="AI77" s="69" t="str">
        <f>IFERROR(CLEAN(HLOOKUP(AI$1,'1.源数据-产品报告-消费降序'!AI:AI,ROW(),0)),"")</f>
        <v/>
      </c>
      <c r="AJ77" s="69" t="str">
        <f>IFERROR(CLEAN(HLOOKUP(AJ$1,'1.源数据-产品报告-消费降序'!AJ:AJ,ROW(),0)),"")</f>
        <v/>
      </c>
      <c r="AK77" s="69" t="str">
        <f>IFERROR(CLEAN(HLOOKUP(AK$1,'1.源数据-产品报告-消费降序'!AK:AK,ROW(),0)),"")</f>
        <v/>
      </c>
      <c r="AL77" s="69" t="str">
        <f>IFERROR(CLEAN(HLOOKUP(AL$1,'1.源数据-产品报告-消费降序'!AL:AL,ROW(),0)),"")</f>
        <v/>
      </c>
      <c r="AM77" s="69" t="str">
        <f>IFERROR(CLEAN(HLOOKUP(AM$1,'1.源数据-产品报告-消费降序'!AM:AM,ROW(),0)),"")</f>
        <v/>
      </c>
      <c r="AN77" s="69" t="str">
        <f>IFERROR(CLEAN(HLOOKUP(AN$1,'1.源数据-产品报告-消费降序'!AN:AN,ROW(),0)),"")</f>
        <v/>
      </c>
      <c r="AO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" s="69" t="str">
        <f>IFERROR(CLEAN(HLOOKUP(AP$1,'1.源数据-产品报告-消费降序'!AP:AP,ROW(),0)),"")</f>
        <v/>
      </c>
      <c r="AS77" s="69" t="str">
        <f>IFERROR(CLEAN(HLOOKUP(AS$1,'1.源数据-产品报告-消费降序'!AS:AS,ROW(),0)),"")</f>
        <v/>
      </c>
      <c r="AT77" s="69" t="str">
        <f>IFERROR(CLEAN(HLOOKUP(AT$1,'1.源数据-产品报告-消费降序'!AT:AT,ROW(),0)),"")</f>
        <v/>
      </c>
      <c r="AU77" s="69" t="str">
        <f>IFERROR(CLEAN(HLOOKUP(AU$1,'1.源数据-产品报告-消费降序'!AU:AU,ROW(),0)),"")</f>
        <v/>
      </c>
      <c r="AV77" s="69" t="str">
        <f>IFERROR(CLEAN(HLOOKUP(AV$1,'1.源数据-产品报告-消费降序'!AV:AV,ROW(),0)),"")</f>
        <v/>
      </c>
      <c r="AW77" s="69" t="str">
        <f>IFERROR(CLEAN(HLOOKUP(AW$1,'1.源数据-产品报告-消费降序'!AW:AW,ROW(),0)),"")</f>
        <v/>
      </c>
      <c r="AX77" s="69" t="str">
        <f>IFERROR(CLEAN(HLOOKUP(AX$1,'1.源数据-产品报告-消费降序'!AX:AX,ROW(),0)),"")</f>
        <v/>
      </c>
      <c r="AY77" s="69" t="str">
        <f>IFERROR(CLEAN(HLOOKUP(AY$1,'1.源数据-产品报告-消费降序'!AY:AY,ROW(),0)),"")</f>
        <v/>
      </c>
      <c r="AZ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" s="69" t="str">
        <f>IFERROR(CLEAN(HLOOKUP(BA$1,'1.源数据-产品报告-消费降序'!BA:BA,ROW(),0)),"")</f>
        <v/>
      </c>
      <c r="BD77" s="69" t="str">
        <f>IFERROR(CLEAN(HLOOKUP(BD$1,'1.源数据-产品报告-消费降序'!BD:BD,ROW(),0)),"")</f>
        <v/>
      </c>
      <c r="BE77" s="69" t="str">
        <f>IFERROR(CLEAN(HLOOKUP(BE$1,'1.源数据-产品报告-消费降序'!BE:BE,ROW(),0)),"")</f>
        <v/>
      </c>
      <c r="BF77" s="69" t="str">
        <f>IFERROR(CLEAN(HLOOKUP(BF$1,'1.源数据-产品报告-消费降序'!BF:BF,ROW(),0)),"")</f>
        <v/>
      </c>
      <c r="BG77" s="69" t="str">
        <f>IFERROR(CLEAN(HLOOKUP(BG$1,'1.源数据-产品报告-消费降序'!BG:BG,ROW(),0)),"")</f>
        <v/>
      </c>
      <c r="BH77" s="69" t="str">
        <f>IFERROR(CLEAN(HLOOKUP(BH$1,'1.源数据-产品报告-消费降序'!BH:BH,ROW(),0)),"")</f>
        <v/>
      </c>
      <c r="BI77" s="69" t="str">
        <f>IFERROR(CLEAN(HLOOKUP(BI$1,'1.源数据-产品报告-消费降序'!BI:BI,ROW(),0)),"")</f>
        <v/>
      </c>
      <c r="BJ77" s="69" t="str">
        <f>IFERROR(CLEAN(HLOOKUP(BJ$1,'1.源数据-产品报告-消费降序'!BJ:BJ,ROW(),0)),"")</f>
        <v/>
      </c>
      <c r="BK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" s="69" t="str">
        <f>IFERROR(CLEAN(HLOOKUP(BL$1,'1.源数据-产品报告-消费降序'!BL:BL,ROW(),0)),"")</f>
        <v/>
      </c>
      <c r="BO77" s="69" t="str">
        <f>IFERROR(CLEAN(HLOOKUP(BO$1,'1.源数据-产品报告-消费降序'!BO:BO,ROW(),0)),"")</f>
        <v/>
      </c>
      <c r="BP77" s="69" t="str">
        <f>IFERROR(CLEAN(HLOOKUP(BP$1,'1.源数据-产品报告-消费降序'!BP:BP,ROW(),0)),"")</f>
        <v/>
      </c>
      <c r="BQ77" s="69" t="str">
        <f>IFERROR(CLEAN(HLOOKUP(BQ$1,'1.源数据-产品报告-消费降序'!BQ:BQ,ROW(),0)),"")</f>
        <v/>
      </c>
      <c r="BR77" s="69" t="str">
        <f>IFERROR(CLEAN(HLOOKUP(BR$1,'1.源数据-产品报告-消费降序'!BR:BR,ROW(),0)),"")</f>
        <v/>
      </c>
      <c r="BS77" s="69" t="str">
        <f>IFERROR(CLEAN(HLOOKUP(BS$1,'1.源数据-产品报告-消费降序'!BS:BS,ROW(),0)),"")</f>
        <v/>
      </c>
      <c r="BT77" s="69" t="str">
        <f>IFERROR(CLEAN(HLOOKUP(BT$1,'1.源数据-产品报告-消费降序'!BT:BT,ROW(),0)),"")</f>
        <v/>
      </c>
      <c r="BU77" s="69" t="str">
        <f>IFERROR(CLEAN(HLOOKUP(BU$1,'1.源数据-产品报告-消费降序'!BU:BU,ROW(),0)),"")</f>
        <v/>
      </c>
      <c r="BV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" s="69" t="str">
        <f>IFERROR(CLEAN(HLOOKUP(BW$1,'1.源数据-产品报告-消费降序'!BW:BW,ROW(),0)),"")</f>
        <v/>
      </c>
    </row>
    <row r="78" spans="1:75">
      <c r="A78" s="69" t="str">
        <f>IFERROR(CLEAN(HLOOKUP(A$1,'1.源数据-产品报告-消费降序'!A:A,ROW(),0)),"")</f>
        <v/>
      </c>
      <c r="B78" s="69" t="str">
        <f>IFERROR(CLEAN(HLOOKUP(B$1,'1.源数据-产品报告-消费降序'!B:B,ROW(),0)),"")</f>
        <v/>
      </c>
      <c r="C78" s="69" t="str">
        <f>IFERROR(CLEAN(HLOOKUP(C$1,'1.源数据-产品报告-消费降序'!C:C,ROW(),0)),"")</f>
        <v/>
      </c>
      <c r="D78" s="69" t="str">
        <f>IFERROR(CLEAN(HLOOKUP(D$1,'1.源数据-产品报告-消费降序'!D:D,ROW(),0)),"")</f>
        <v/>
      </c>
      <c r="E78" s="69" t="str">
        <f>IFERROR(CLEAN(HLOOKUP(E$1,'1.源数据-产品报告-消费降序'!E:E,ROW(),0)),"")</f>
        <v/>
      </c>
      <c r="F78" s="69" t="str">
        <f>IFERROR(CLEAN(HLOOKUP(F$1,'1.源数据-产品报告-消费降序'!F:F,ROW(),0)),"")</f>
        <v/>
      </c>
      <c r="G78" s="70">
        <f>IFERROR((HLOOKUP(G$1,'1.源数据-产品报告-消费降序'!G:G,ROW(),0)),"")</f>
        <v>0</v>
      </c>
      <c r="H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" s="69" t="str">
        <f>IFERROR(CLEAN(HLOOKUP(I$1,'1.源数据-产品报告-消费降序'!I:I,ROW(),0)),"")</f>
        <v/>
      </c>
      <c r="L78" s="69" t="str">
        <f>IFERROR(CLEAN(HLOOKUP(L$1,'1.源数据-产品报告-消费降序'!L:L,ROW(),0)),"")</f>
        <v/>
      </c>
      <c r="M78" s="69" t="str">
        <f>IFERROR(CLEAN(HLOOKUP(M$1,'1.源数据-产品报告-消费降序'!M:M,ROW(),0)),"")</f>
        <v/>
      </c>
      <c r="N78" s="69" t="str">
        <f>IFERROR(CLEAN(HLOOKUP(N$1,'1.源数据-产品报告-消费降序'!N:N,ROW(),0)),"")</f>
        <v/>
      </c>
      <c r="O78" s="69" t="str">
        <f>IFERROR(CLEAN(HLOOKUP(O$1,'1.源数据-产品报告-消费降序'!O:O,ROW(),0)),"")</f>
        <v/>
      </c>
      <c r="P78" s="69" t="str">
        <f>IFERROR(CLEAN(HLOOKUP(P$1,'1.源数据-产品报告-消费降序'!P:P,ROW(),0)),"")</f>
        <v/>
      </c>
      <c r="Q78" s="69" t="str">
        <f>IFERROR(CLEAN(HLOOKUP(Q$1,'1.源数据-产品报告-消费降序'!Q:Q,ROW(),0)),"")</f>
        <v/>
      </c>
      <c r="R78" s="69" t="str">
        <f>IFERROR(CLEAN(HLOOKUP(R$1,'1.源数据-产品报告-消费降序'!R:R,ROW(),0)),"")</f>
        <v/>
      </c>
      <c r="S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" s="69" t="str">
        <f>IFERROR(CLEAN(HLOOKUP(T$1,'1.源数据-产品报告-消费降序'!T:T,ROW(),0)),"")</f>
        <v/>
      </c>
      <c r="W78" s="69" t="str">
        <f>IFERROR(CLEAN(HLOOKUP(W$1,'1.源数据-产品报告-消费降序'!W:W,ROW(),0)),"")</f>
        <v/>
      </c>
      <c r="X78" s="69" t="str">
        <f>IFERROR(CLEAN(HLOOKUP(X$1,'1.源数据-产品报告-消费降序'!X:X,ROW(),0)),"")</f>
        <v/>
      </c>
      <c r="Y78" s="69" t="str">
        <f>IFERROR(CLEAN(HLOOKUP(Y$1,'1.源数据-产品报告-消费降序'!Y:Y,ROW(),0)),"")</f>
        <v/>
      </c>
      <c r="Z78" s="69" t="str">
        <f>IFERROR(CLEAN(HLOOKUP(Z$1,'1.源数据-产品报告-消费降序'!Z:Z,ROW(),0)),"")</f>
        <v/>
      </c>
      <c r="AA78" s="69" t="str">
        <f>IFERROR(CLEAN(HLOOKUP(AA$1,'1.源数据-产品报告-消费降序'!AA:AA,ROW(),0)),"")</f>
        <v/>
      </c>
      <c r="AB78" s="69" t="str">
        <f>IFERROR(CLEAN(HLOOKUP(AB$1,'1.源数据-产品报告-消费降序'!AB:AB,ROW(),0)),"")</f>
        <v/>
      </c>
      <c r="AC78" s="69" t="str">
        <f>IFERROR(CLEAN(HLOOKUP(AC$1,'1.源数据-产品报告-消费降序'!AC:AC,ROW(),0)),"")</f>
        <v/>
      </c>
      <c r="AD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" s="69" t="str">
        <f>IFERROR(CLEAN(HLOOKUP(AE$1,'1.源数据-产品报告-消费降序'!AE:AE,ROW(),0)),"")</f>
        <v/>
      </c>
      <c r="AH78" s="69" t="str">
        <f>IFERROR(CLEAN(HLOOKUP(AH$1,'1.源数据-产品报告-消费降序'!AH:AH,ROW(),0)),"")</f>
        <v/>
      </c>
      <c r="AI78" s="69" t="str">
        <f>IFERROR(CLEAN(HLOOKUP(AI$1,'1.源数据-产品报告-消费降序'!AI:AI,ROW(),0)),"")</f>
        <v/>
      </c>
      <c r="AJ78" s="69" t="str">
        <f>IFERROR(CLEAN(HLOOKUP(AJ$1,'1.源数据-产品报告-消费降序'!AJ:AJ,ROW(),0)),"")</f>
        <v/>
      </c>
      <c r="AK78" s="69" t="str">
        <f>IFERROR(CLEAN(HLOOKUP(AK$1,'1.源数据-产品报告-消费降序'!AK:AK,ROW(),0)),"")</f>
        <v/>
      </c>
      <c r="AL78" s="69" t="str">
        <f>IFERROR(CLEAN(HLOOKUP(AL$1,'1.源数据-产品报告-消费降序'!AL:AL,ROW(),0)),"")</f>
        <v/>
      </c>
      <c r="AM78" s="69" t="str">
        <f>IFERROR(CLEAN(HLOOKUP(AM$1,'1.源数据-产品报告-消费降序'!AM:AM,ROW(),0)),"")</f>
        <v/>
      </c>
      <c r="AN78" s="69" t="str">
        <f>IFERROR(CLEAN(HLOOKUP(AN$1,'1.源数据-产品报告-消费降序'!AN:AN,ROW(),0)),"")</f>
        <v/>
      </c>
      <c r="AO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" s="69" t="str">
        <f>IFERROR(CLEAN(HLOOKUP(AP$1,'1.源数据-产品报告-消费降序'!AP:AP,ROW(),0)),"")</f>
        <v/>
      </c>
      <c r="AS78" s="69" t="str">
        <f>IFERROR(CLEAN(HLOOKUP(AS$1,'1.源数据-产品报告-消费降序'!AS:AS,ROW(),0)),"")</f>
        <v/>
      </c>
      <c r="AT78" s="69" t="str">
        <f>IFERROR(CLEAN(HLOOKUP(AT$1,'1.源数据-产品报告-消费降序'!AT:AT,ROW(),0)),"")</f>
        <v/>
      </c>
      <c r="AU78" s="69" t="str">
        <f>IFERROR(CLEAN(HLOOKUP(AU$1,'1.源数据-产品报告-消费降序'!AU:AU,ROW(),0)),"")</f>
        <v/>
      </c>
      <c r="AV78" s="69" t="str">
        <f>IFERROR(CLEAN(HLOOKUP(AV$1,'1.源数据-产品报告-消费降序'!AV:AV,ROW(),0)),"")</f>
        <v/>
      </c>
      <c r="AW78" s="69" t="str">
        <f>IFERROR(CLEAN(HLOOKUP(AW$1,'1.源数据-产品报告-消费降序'!AW:AW,ROW(),0)),"")</f>
        <v/>
      </c>
      <c r="AX78" s="69" t="str">
        <f>IFERROR(CLEAN(HLOOKUP(AX$1,'1.源数据-产品报告-消费降序'!AX:AX,ROW(),0)),"")</f>
        <v/>
      </c>
      <c r="AY78" s="69" t="str">
        <f>IFERROR(CLEAN(HLOOKUP(AY$1,'1.源数据-产品报告-消费降序'!AY:AY,ROW(),0)),"")</f>
        <v/>
      </c>
      <c r="AZ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" s="69" t="str">
        <f>IFERROR(CLEAN(HLOOKUP(BA$1,'1.源数据-产品报告-消费降序'!BA:BA,ROW(),0)),"")</f>
        <v/>
      </c>
      <c r="BD78" s="69" t="str">
        <f>IFERROR(CLEAN(HLOOKUP(BD$1,'1.源数据-产品报告-消费降序'!BD:BD,ROW(),0)),"")</f>
        <v/>
      </c>
      <c r="BE78" s="69" t="str">
        <f>IFERROR(CLEAN(HLOOKUP(BE$1,'1.源数据-产品报告-消费降序'!BE:BE,ROW(),0)),"")</f>
        <v/>
      </c>
      <c r="BF78" s="69" t="str">
        <f>IFERROR(CLEAN(HLOOKUP(BF$1,'1.源数据-产品报告-消费降序'!BF:BF,ROW(),0)),"")</f>
        <v/>
      </c>
      <c r="BG78" s="69" t="str">
        <f>IFERROR(CLEAN(HLOOKUP(BG$1,'1.源数据-产品报告-消费降序'!BG:BG,ROW(),0)),"")</f>
        <v/>
      </c>
      <c r="BH78" s="69" t="str">
        <f>IFERROR(CLEAN(HLOOKUP(BH$1,'1.源数据-产品报告-消费降序'!BH:BH,ROW(),0)),"")</f>
        <v/>
      </c>
      <c r="BI78" s="69" t="str">
        <f>IFERROR(CLEAN(HLOOKUP(BI$1,'1.源数据-产品报告-消费降序'!BI:BI,ROW(),0)),"")</f>
        <v/>
      </c>
      <c r="BJ78" s="69" t="str">
        <f>IFERROR(CLEAN(HLOOKUP(BJ$1,'1.源数据-产品报告-消费降序'!BJ:BJ,ROW(),0)),"")</f>
        <v/>
      </c>
      <c r="BK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" s="69" t="str">
        <f>IFERROR(CLEAN(HLOOKUP(BL$1,'1.源数据-产品报告-消费降序'!BL:BL,ROW(),0)),"")</f>
        <v/>
      </c>
      <c r="BO78" s="69" t="str">
        <f>IFERROR(CLEAN(HLOOKUP(BO$1,'1.源数据-产品报告-消费降序'!BO:BO,ROW(),0)),"")</f>
        <v/>
      </c>
      <c r="BP78" s="69" t="str">
        <f>IFERROR(CLEAN(HLOOKUP(BP$1,'1.源数据-产品报告-消费降序'!BP:BP,ROW(),0)),"")</f>
        <v/>
      </c>
      <c r="BQ78" s="69" t="str">
        <f>IFERROR(CLEAN(HLOOKUP(BQ$1,'1.源数据-产品报告-消费降序'!BQ:BQ,ROW(),0)),"")</f>
        <v/>
      </c>
      <c r="BR78" s="69" t="str">
        <f>IFERROR(CLEAN(HLOOKUP(BR$1,'1.源数据-产品报告-消费降序'!BR:BR,ROW(),0)),"")</f>
        <v/>
      </c>
      <c r="BS78" s="69" t="str">
        <f>IFERROR(CLEAN(HLOOKUP(BS$1,'1.源数据-产品报告-消费降序'!BS:BS,ROW(),0)),"")</f>
        <v/>
      </c>
      <c r="BT78" s="69" t="str">
        <f>IFERROR(CLEAN(HLOOKUP(BT$1,'1.源数据-产品报告-消费降序'!BT:BT,ROW(),0)),"")</f>
        <v/>
      </c>
      <c r="BU78" s="69" t="str">
        <f>IFERROR(CLEAN(HLOOKUP(BU$1,'1.源数据-产品报告-消费降序'!BU:BU,ROW(),0)),"")</f>
        <v/>
      </c>
      <c r="BV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" s="69" t="str">
        <f>IFERROR(CLEAN(HLOOKUP(BW$1,'1.源数据-产品报告-消费降序'!BW:BW,ROW(),0)),"")</f>
        <v/>
      </c>
    </row>
    <row r="79" spans="1:75">
      <c r="A79" s="69" t="str">
        <f>IFERROR(CLEAN(HLOOKUP(A$1,'1.源数据-产品报告-消费降序'!A:A,ROW(),0)),"")</f>
        <v/>
      </c>
      <c r="B79" s="69" t="str">
        <f>IFERROR(CLEAN(HLOOKUP(B$1,'1.源数据-产品报告-消费降序'!B:B,ROW(),0)),"")</f>
        <v/>
      </c>
      <c r="C79" s="69" t="str">
        <f>IFERROR(CLEAN(HLOOKUP(C$1,'1.源数据-产品报告-消费降序'!C:C,ROW(),0)),"")</f>
        <v/>
      </c>
      <c r="D79" s="69" t="str">
        <f>IFERROR(CLEAN(HLOOKUP(D$1,'1.源数据-产品报告-消费降序'!D:D,ROW(),0)),"")</f>
        <v/>
      </c>
      <c r="E79" s="69" t="str">
        <f>IFERROR(CLEAN(HLOOKUP(E$1,'1.源数据-产品报告-消费降序'!E:E,ROW(),0)),"")</f>
        <v/>
      </c>
      <c r="F79" s="69" t="str">
        <f>IFERROR(CLEAN(HLOOKUP(F$1,'1.源数据-产品报告-消费降序'!F:F,ROW(),0)),"")</f>
        <v/>
      </c>
      <c r="G79" s="70">
        <f>IFERROR((HLOOKUP(G$1,'1.源数据-产品报告-消费降序'!G:G,ROW(),0)),"")</f>
        <v>0</v>
      </c>
      <c r="H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" s="69" t="str">
        <f>IFERROR(CLEAN(HLOOKUP(I$1,'1.源数据-产品报告-消费降序'!I:I,ROW(),0)),"")</f>
        <v/>
      </c>
      <c r="L79" s="69" t="str">
        <f>IFERROR(CLEAN(HLOOKUP(L$1,'1.源数据-产品报告-消费降序'!L:L,ROW(),0)),"")</f>
        <v/>
      </c>
      <c r="M79" s="69" t="str">
        <f>IFERROR(CLEAN(HLOOKUP(M$1,'1.源数据-产品报告-消费降序'!M:M,ROW(),0)),"")</f>
        <v/>
      </c>
      <c r="N79" s="69" t="str">
        <f>IFERROR(CLEAN(HLOOKUP(N$1,'1.源数据-产品报告-消费降序'!N:N,ROW(),0)),"")</f>
        <v/>
      </c>
      <c r="O79" s="69" t="str">
        <f>IFERROR(CLEAN(HLOOKUP(O$1,'1.源数据-产品报告-消费降序'!O:O,ROW(),0)),"")</f>
        <v/>
      </c>
      <c r="P79" s="69" t="str">
        <f>IFERROR(CLEAN(HLOOKUP(P$1,'1.源数据-产品报告-消费降序'!P:P,ROW(),0)),"")</f>
        <v/>
      </c>
      <c r="Q79" s="69" t="str">
        <f>IFERROR(CLEAN(HLOOKUP(Q$1,'1.源数据-产品报告-消费降序'!Q:Q,ROW(),0)),"")</f>
        <v/>
      </c>
      <c r="R79" s="69" t="str">
        <f>IFERROR(CLEAN(HLOOKUP(R$1,'1.源数据-产品报告-消费降序'!R:R,ROW(),0)),"")</f>
        <v/>
      </c>
      <c r="S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" s="69" t="str">
        <f>IFERROR(CLEAN(HLOOKUP(T$1,'1.源数据-产品报告-消费降序'!T:T,ROW(),0)),"")</f>
        <v/>
      </c>
      <c r="W79" s="69" t="str">
        <f>IFERROR(CLEAN(HLOOKUP(W$1,'1.源数据-产品报告-消费降序'!W:W,ROW(),0)),"")</f>
        <v/>
      </c>
      <c r="X79" s="69" t="str">
        <f>IFERROR(CLEAN(HLOOKUP(X$1,'1.源数据-产品报告-消费降序'!X:X,ROW(),0)),"")</f>
        <v/>
      </c>
      <c r="Y79" s="69" t="str">
        <f>IFERROR(CLEAN(HLOOKUP(Y$1,'1.源数据-产品报告-消费降序'!Y:Y,ROW(),0)),"")</f>
        <v/>
      </c>
      <c r="Z79" s="69" t="str">
        <f>IFERROR(CLEAN(HLOOKUP(Z$1,'1.源数据-产品报告-消费降序'!Z:Z,ROW(),0)),"")</f>
        <v/>
      </c>
      <c r="AA79" s="69" t="str">
        <f>IFERROR(CLEAN(HLOOKUP(AA$1,'1.源数据-产品报告-消费降序'!AA:AA,ROW(),0)),"")</f>
        <v/>
      </c>
      <c r="AB79" s="69" t="str">
        <f>IFERROR(CLEAN(HLOOKUP(AB$1,'1.源数据-产品报告-消费降序'!AB:AB,ROW(),0)),"")</f>
        <v/>
      </c>
      <c r="AC79" s="69" t="str">
        <f>IFERROR(CLEAN(HLOOKUP(AC$1,'1.源数据-产品报告-消费降序'!AC:AC,ROW(),0)),"")</f>
        <v/>
      </c>
      <c r="AD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" s="69" t="str">
        <f>IFERROR(CLEAN(HLOOKUP(AE$1,'1.源数据-产品报告-消费降序'!AE:AE,ROW(),0)),"")</f>
        <v/>
      </c>
      <c r="AH79" s="69" t="str">
        <f>IFERROR(CLEAN(HLOOKUP(AH$1,'1.源数据-产品报告-消费降序'!AH:AH,ROW(),0)),"")</f>
        <v/>
      </c>
      <c r="AI79" s="69" t="str">
        <f>IFERROR(CLEAN(HLOOKUP(AI$1,'1.源数据-产品报告-消费降序'!AI:AI,ROW(),0)),"")</f>
        <v/>
      </c>
      <c r="AJ79" s="69" t="str">
        <f>IFERROR(CLEAN(HLOOKUP(AJ$1,'1.源数据-产品报告-消费降序'!AJ:AJ,ROW(),0)),"")</f>
        <v/>
      </c>
      <c r="AK79" s="69" t="str">
        <f>IFERROR(CLEAN(HLOOKUP(AK$1,'1.源数据-产品报告-消费降序'!AK:AK,ROW(),0)),"")</f>
        <v/>
      </c>
      <c r="AL79" s="69" t="str">
        <f>IFERROR(CLEAN(HLOOKUP(AL$1,'1.源数据-产品报告-消费降序'!AL:AL,ROW(),0)),"")</f>
        <v/>
      </c>
      <c r="AM79" s="69" t="str">
        <f>IFERROR(CLEAN(HLOOKUP(AM$1,'1.源数据-产品报告-消费降序'!AM:AM,ROW(),0)),"")</f>
        <v/>
      </c>
      <c r="AN79" s="69" t="str">
        <f>IFERROR(CLEAN(HLOOKUP(AN$1,'1.源数据-产品报告-消费降序'!AN:AN,ROW(),0)),"")</f>
        <v/>
      </c>
      <c r="AO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" s="69" t="str">
        <f>IFERROR(CLEAN(HLOOKUP(AP$1,'1.源数据-产品报告-消费降序'!AP:AP,ROW(),0)),"")</f>
        <v/>
      </c>
      <c r="AS79" s="69" t="str">
        <f>IFERROR(CLEAN(HLOOKUP(AS$1,'1.源数据-产品报告-消费降序'!AS:AS,ROW(),0)),"")</f>
        <v/>
      </c>
      <c r="AT79" s="69" t="str">
        <f>IFERROR(CLEAN(HLOOKUP(AT$1,'1.源数据-产品报告-消费降序'!AT:AT,ROW(),0)),"")</f>
        <v/>
      </c>
      <c r="AU79" s="69" t="str">
        <f>IFERROR(CLEAN(HLOOKUP(AU$1,'1.源数据-产品报告-消费降序'!AU:AU,ROW(),0)),"")</f>
        <v/>
      </c>
      <c r="AV79" s="69" t="str">
        <f>IFERROR(CLEAN(HLOOKUP(AV$1,'1.源数据-产品报告-消费降序'!AV:AV,ROW(),0)),"")</f>
        <v/>
      </c>
      <c r="AW79" s="69" t="str">
        <f>IFERROR(CLEAN(HLOOKUP(AW$1,'1.源数据-产品报告-消费降序'!AW:AW,ROW(),0)),"")</f>
        <v/>
      </c>
      <c r="AX79" s="69" t="str">
        <f>IFERROR(CLEAN(HLOOKUP(AX$1,'1.源数据-产品报告-消费降序'!AX:AX,ROW(),0)),"")</f>
        <v/>
      </c>
      <c r="AY79" s="69" t="str">
        <f>IFERROR(CLEAN(HLOOKUP(AY$1,'1.源数据-产品报告-消费降序'!AY:AY,ROW(),0)),"")</f>
        <v/>
      </c>
      <c r="AZ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" s="69" t="str">
        <f>IFERROR(CLEAN(HLOOKUP(BA$1,'1.源数据-产品报告-消费降序'!BA:BA,ROW(),0)),"")</f>
        <v/>
      </c>
      <c r="BD79" s="69" t="str">
        <f>IFERROR(CLEAN(HLOOKUP(BD$1,'1.源数据-产品报告-消费降序'!BD:BD,ROW(),0)),"")</f>
        <v/>
      </c>
      <c r="BE79" s="69" t="str">
        <f>IFERROR(CLEAN(HLOOKUP(BE$1,'1.源数据-产品报告-消费降序'!BE:BE,ROW(),0)),"")</f>
        <v/>
      </c>
      <c r="BF79" s="69" t="str">
        <f>IFERROR(CLEAN(HLOOKUP(BF$1,'1.源数据-产品报告-消费降序'!BF:BF,ROW(),0)),"")</f>
        <v/>
      </c>
      <c r="BG79" s="69" t="str">
        <f>IFERROR(CLEAN(HLOOKUP(BG$1,'1.源数据-产品报告-消费降序'!BG:BG,ROW(),0)),"")</f>
        <v/>
      </c>
      <c r="BH79" s="69" t="str">
        <f>IFERROR(CLEAN(HLOOKUP(BH$1,'1.源数据-产品报告-消费降序'!BH:BH,ROW(),0)),"")</f>
        <v/>
      </c>
      <c r="BI79" s="69" t="str">
        <f>IFERROR(CLEAN(HLOOKUP(BI$1,'1.源数据-产品报告-消费降序'!BI:BI,ROW(),0)),"")</f>
        <v/>
      </c>
      <c r="BJ79" s="69" t="str">
        <f>IFERROR(CLEAN(HLOOKUP(BJ$1,'1.源数据-产品报告-消费降序'!BJ:BJ,ROW(),0)),"")</f>
        <v/>
      </c>
      <c r="BK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" s="69" t="str">
        <f>IFERROR(CLEAN(HLOOKUP(BL$1,'1.源数据-产品报告-消费降序'!BL:BL,ROW(),0)),"")</f>
        <v/>
      </c>
      <c r="BO79" s="69" t="str">
        <f>IFERROR(CLEAN(HLOOKUP(BO$1,'1.源数据-产品报告-消费降序'!BO:BO,ROW(),0)),"")</f>
        <v/>
      </c>
      <c r="BP79" s="69" t="str">
        <f>IFERROR(CLEAN(HLOOKUP(BP$1,'1.源数据-产品报告-消费降序'!BP:BP,ROW(),0)),"")</f>
        <v/>
      </c>
      <c r="BQ79" s="69" t="str">
        <f>IFERROR(CLEAN(HLOOKUP(BQ$1,'1.源数据-产品报告-消费降序'!BQ:BQ,ROW(),0)),"")</f>
        <v/>
      </c>
      <c r="BR79" s="69" t="str">
        <f>IFERROR(CLEAN(HLOOKUP(BR$1,'1.源数据-产品报告-消费降序'!BR:BR,ROW(),0)),"")</f>
        <v/>
      </c>
      <c r="BS79" s="69" t="str">
        <f>IFERROR(CLEAN(HLOOKUP(BS$1,'1.源数据-产品报告-消费降序'!BS:BS,ROW(),0)),"")</f>
        <v/>
      </c>
      <c r="BT79" s="69" t="str">
        <f>IFERROR(CLEAN(HLOOKUP(BT$1,'1.源数据-产品报告-消费降序'!BT:BT,ROW(),0)),"")</f>
        <v/>
      </c>
      <c r="BU79" s="69" t="str">
        <f>IFERROR(CLEAN(HLOOKUP(BU$1,'1.源数据-产品报告-消费降序'!BU:BU,ROW(),0)),"")</f>
        <v/>
      </c>
      <c r="BV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" s="69" t="str">
        <f>IFERROR(CLEAN(HLOOKUP(BW$1,'1.源数据-产品报告-消费降序'!BW:BW,ROW(),0)),"")</f>
        <v/>
      </c>
    </row>
    <row r="80" spans="1:75">
      <c r="A80" s="69" t="str">
        <f>IFERROR(CLEAN(HLOOKUP(A$1,'1.源数据-产品报告-消费降序'!A:A,ROW(),0)),"")</f>
        <v/>
      </c>
      <c r="B80" s="69" t="str">
        <f>IFERROR(CLEAN(HLOOKUP(B$1,'1.源数据-产品报告-消费降序'!B:B,ROW(),0)),"")</f>
        <v/>
      </c>
      <c r="C80" s="69" t="str">
        <f>IFERROR(CLEAN(HLOOKUP(C$1,'1.源数据-产品报告-消费降序'!C:C,ROW(),0)),"")</f>
        <v/>
      </c>
      <c r="D80" s="69" t="str">
        <f>IFERROR(CLEAN(HLOOKUP(D$1,'1.源数据-产品报告-消费降序'!D:D,ROW(),0)),"")</f>
        <v/>
      </c>
      <c r="E80" s="69" t="str">
        <f>IFERROR(CLEAN(HLOOKUP(E$1,'1.源数据-产品报告-消费降序'!E:E,ROW(),0)),"")</f>
        <v/>
      </c>
      <c r="F80" s="69" t="str">
        <f>IFERROR(CLEAN(HLOOKUP(F$1,'1.源数据-产品报告-消费降序'!F:F,ROW(),0)),"")</f>
        <v/>
      </c>
      <c r="G80" s="70">
        <f>IFERROR((HLOOKUP(G$1,'1.源数据-产品报告-消费降序'!G:G,ROW(),0)),"")</f>
        <v>0</v>
      </c>
      <c r="H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" s="69" t="str">
        <f>IFERROR(CLEAN(HLOOKUP(I$1,'1.源数据-产品报告-消费降序'!I:I,ROW(),0)),"")</f>
        <v/>
      </c>
      <c r="L80" s="69" t="str">
        <f>IFERROR(CLEAN(HLOOKUP(L$1,'1.源数据-产品报告-消费降序'!L:L,ROW(),0)),"")</f>
        <v/>
      </c>
      <c r="M80" s="69" t="str">
        <f>IFERROR(CLEAN(HLOOKUP(M$1,'1.源数据-产品报告-消费降序'!M:M,ROW(),0)),"")</f>
        <v/>
      </c>
      <c r="N80" s="69" t="str">
        <f>IFERROR(CLEAN(HLOOKUP(N$1,'1.源数据-产品报告-消费降序'!N:N,ROW(),0)),"")</f>
        <v/>
      </c>
      <c r="O80" s="69" t="str">
        <f>IFERROR(CLEAN(HLOOKUP(O$1,'1.源数据-产品报告-消费降序'!O:O,ROW(),0)),"")</f>
        <v/>
      </c>
      <c r="P80" s="69" t="str">
        <f>IFERROR(CLEAN(HLOOKUP(P$1,'1.源数据-产品报告-消费降序'!P:P,ROW(),0)),"")</f>
        <v/>
      </c>
      <c r="Q80" s="69" t="str">
        <f>IFERROR(CLEAN(HLOOKUP(Q$1,'1.源数据-产品报告-消费降序'!Q:Q,ROW(),0)),"")</f>
        <v/>
      </c>
      <c r="R80" s="69" t="str">
        <f>IFERROR(CLEAN(HLOOKUP(R$1,'1.源数据-产品报告-消费降序'!R:R,ROW(),0)),"")</f>
        <v/>
      </c>
      <c r="S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" s="69" t="str">
        <f>IFERROR(CLEAN(HLOOKUP(T$1,'1.源数据-产品报告-消费降序'!T:T,ROW(),0)),"")</f>
        <v/>
      </c>
      <c r="W80" s="69" t="str">
        <f>IFERROR(CLEAN(HLOOKUP(W$1,'1.源数据-产品报告-消费降序'!W:W,ROW(),0)),"")</f>
        <v/>
      </c>
      <c r="X80" s="69" t="str">
        <f>IFERROR(CLEAN(HLOOKUP(X$1,'1.源数据-产品报告-消费降序'!X:X,ROW(),0)),"")</f>
        <v/>
      </c>
      <c r="Y80" s="69" t="str">
        <f>IFERROR(CLEAN(HLOOKUP(Y$1,'1.源数据-产品报告-消费降序'!Y:Y,ROW(),0)),"")</f>
        <v/>
      </c>
      <c r="Z80" s="69" t="str">
        <f>IFERROR(CLEAN(HLOOKUP(Z$1,'1.源数据-产品报告-消费降序'!Z:Z,ROW(),0)),"")</f>
        <v/>
      </c>
      <c r="AA80" s="69" t="str">
        <f>IFERROR(CLEAN(HLOOKUP(AA$1,'1.源数据-产品报告-消费降序'!AA:AA,ROW(),0)),"")</f>
        <v/>
      </c>
      <c r="AB80" s="69" t="str">
        <f>IFERROR(CLEAN(HLOOKUP(AB$1,'1.源数据-产品报告-消费降序'!AB:AB,ROW(),0)),"")</f>
        <v/>
      </c>
      <c r="AC80" s="69" t="str">
        <f>IFERROR(CLEAN(HLOOKUP(AC$1,'1.源数据-产品报告-消费降序'!AC:AC,ROW(),0)),"")</f>
        <v/>
      </c>
      <c r="AD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" s="69" t="str">
        <f>IFERROR(CLEAN(HLOOKUP(AE$1,'1.源数据-产品报告-消费降序'!AE:AE,ROW(),0)),"")</f>
        <v/>
      </c>
      <c r="AH80" s="69" t="str">
        <f>IFERROR(CLEAN(HLOOKUP(AH$1,'1.源数据-产品报告-消费降序'!AH:AH,ROW(),0)),"")</f>
        <v/>
      </c>
      <c r="AI80" s="69" t="str">
        <f>IFERROR(CLEAN(HLOOKUP(AI$1,'1.源数据-产品报告-消费降序'!AI:AI,ROW(),0)),"")</f>
        <v/>
      </c>
      <c r="AJ80" s="69" t="str">
        <f>IFERROR(CLEAN(HLOOKUP(AJ$1,'1.源数据-产品报告-消费降序'!AJ:AJ,ROW(),0)),"")</f>
        <v/>
      </c>
      <c r="AK80" s="69" t="str">
        <f>IFERROR(CLEAN(HLOOKUP(AK$1,'1.源数据-产品报告-消费降序'!AK:AK,ROW(),0)),"")</f>
        <v/>
      </c>
      <c r="AL80" s="69" t="str">
        <f>IFERROR(CLEAN(HLOOKUP(AL$1,'1.源数据-产品报告-消费降序'!AL:AL,ROW(),0)),"")</f>
        <v/>
      </c>
      <c r="AM80" s="69" t="str">
        <f>IFERROR(CLEAN(HLOOKUP(AM$1,'1.源数据-产品报告-消费降序'!AM:AM,ROW(),0)),"")</f>
        <v/>
      </c>
      <c r="AN80" s="69" t="str">
        <f>IFERROR(CLEAN(HLOOKUP(AN$1,'1.源数据-产品报告-消费降序'!AN:AN,ROW(),0)),"")</f>
        <v/>
      </c>
      <c r="AO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" s="69" t="str">
        <f>IFERROR(CLEAN(HLOOKUP(AP$1,'1.源数据-产品报告-消费降序'!AP:AP,ROW(),0)),"")</f>
        <v/>
      </c>
      <c r="AS80" s="69" t="str">
        <f>IFERROR(CLEAN(HLOOKUP(AS$1,'1.源数据-产品报告-消费降序'!AS:AS,ROW(),0)),"")</f>
        <v/>
      </c>
      <c r="AT80" s="69" t="str">
        <f>IFERROR(CLEAN(HLOOKUP(AT$1,'1.源数据-产品报告-消费降序'!AT:AT,ROW(),0)),"")</f>
        <v/>
      </c>
      <c r="AU80" s="69" t="str">
        <f>IFERROR(CLEAN(HLOOKUP(AU$1,'1.源数据-产品报告-消费降序'!AU:AU,ROW(),0)),"")</f>
        <v/>
      </c>
      <c r="AV80" s="69" t="str">
        <f>IFERROR(CLEAN(HLOOKUP(AV$1,'1.源数据-产品报告-消费降序'!AV:AV,ROW(),0)),"")</f>
        <v/>
      </c>
      <c r="AW80" s="69" t="str">
        <f>IFERROR(CLEAN(HLOOKUP(AW$1,'1.源数据-产品报告-消费降序'!AW:AW,ROW(),0)),"")</f>
        <v/>
      </c>
      <c r="AX80" s="69" t="str">
        <f>IFERROR(CLEAN(HLOOKUP(AX$1,'1.源数据-产品报告-消费降序'!AX:AX,ROW(),0)),"")</f>
        <v/>
      </c>
      <c r="AY80" s="69" t="str">
        <f>IFERROR(CLEAN(HLOOKUP(AY$1,'1.源数据-产品报告-消费降序'!AY:AY,ROW(),0)),"")</f>
        <v/>
      </c>
      <c r="AZ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" s="69" t="str">
        <f>IFERROR(CLEAN(HLOOKUP(BA$1,'1.源数据-产品报告-消费降序'!BA:BA,ROW(),0)),"")</f>
        <v/>
      </c>
      <c r="BD80" s="69" t="str">
        <f>IFERROR(CLEAN(HLOOKUP(BD$1,'1.源数据-产品报告-消费降序'!BD:BD,ROW(),0)),"")</f>
        <v/>
      </c>
      <c r="BE80" s="69" t="str">
        <f>IFERROR(CLEAN(HLOOKUP(BE$1,'1.源数据-产品报告-消费降序'!BE:BE,ROW(),0)),"")</f>
        <v/>
      </c>
      <c r="BF80" s="69" t="str">
        <f>IFERROR(CLEAN(HLOOKUP(BF$1,'1.源数据-产品报告-消费降序'!BF:BF,ROW(),0)),"")</f>
        <v/>
      </c>
      <c r="BG80" s="69" t="str">
        <f>IFERROR(CLEAN(HLOOKUP(BG$1,'1.源数据-产品报告-消费降序'!BG:BG,ROW(),0)),"")</f>
        <v/>
      </c>
      <c r="BH80" s="69" t="str">
        <f>IFERROR(CLEAN(HLOOKUP(BH$1,'1.源数据-产品报告-消费降序'!BH:BH,ROW(),0)),"")</f>
        <v/>
      </c>
      <c r="BI80" s="69" t="str">
        <f>IFERROR(CLEAN(HLOOKUP(BI$1,'1.源数据-产品报告-消费降序'!BI:BI,ROW(),0)),"")</f>
        <v/>
      </c>
      <c r="BJ80" s="69" t="str">
        <f>IFERROR(CLEAN(HLOOKUP(BJ$1,'1.源数据-产品报告-消费降序'!BJ:BJ,ROW(),0)),"")</f>
        <v/>
      </c>
      <c r="BK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" s="69" t="str">
        <f>IFERROR(CLEAN(HLOOKUP(BL$1,'1.源数据-产品报告-消费降序'!BL:BL,ROW(),0)),"")</f>
        <v/>
      </c>
      <c r="BO80" s="69" t="str">
        <f>IFERROR(CLEAN(HLOOKUP(BO$1,'1.源数据-产品报告-消费降序'!BO:BO,ROW(),0)),"")</f>
        <v/>
      </c>
      <c r="BP80" s="69" t="str">
        <f>IFERROR(CLEAN(HLOOKUP(BP$1,'1.源数据-产品报告-消费降序'!BP:BP,ROW(),0)),"")</f>
        <v/>
      </c>
      <c r="BQ80" s="69" t="str">
        <f>IFERROR(CLEAN(HLOOKUP(BQ$1,'1.源数据-产品报告-消费降序'!BQ:BQ,ROW(),0)),"")</f>
        <v/>
      </c>
      <c r="BR80" s="69" t="str">
        <f>IFERROR(CLEAN(HLOOKUP(BR$1,'1.源数据-产品报告-消费降序'!BR:BR,ROW(),0)),"")</f>
        <v/>
      </c>
      <c r="BS80" s="69" t="str">
        <f>IFERROR(CLEAN(HLOOKUP(BS$1,'1.源数据-产品报告-消费降序'!BS:BS,ROW(),0)),"")</f>
        <v/>
      </c>
      <c r="BT80" s="69" t="str">
        <f>IFERROR(CLEAN(HLOOKUP(BT$1,'1.源数据-产品报告-消费降序'!BT:BT,ROW(),0)),"")</f>
        <v/>
      </c>
      <c r="BU80" s="69" t="str">
        <f>IFERROR(CLEAN(HLOOKUP(BU$1,'1.源数据-产品报告-消费降序'!BU:BU,ROW(),0)),"")</f>
        <v/>
      </c>
      <c r="BV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" s="69" t="str">
        <f>IFERROR(CLEAN(HLOOKUP(BW$1,'1.源数据-产品报告-消费降序'!BW:BW,ROW(),0)),"")</f>
        <v/>
      </c>
    </row>
    <row r="81" spans="1:75">
      <c r="A81" s="69" t="str">
        <f>IFERROR(CLEAN(HLOOKUP(A$1,'1.源数据-产品报告-消费降序'!A:A,ROW(),0)),"")</f>
        <v/>
      </c>
      <c r="B81" s="69" t="str">
        <f>IFERROR(CLEAN(HLOOKUP(B$1,'1.源数据-产品报告-消费降序'!B:B,ROW(),0)),"")</f>
        <v/>
      </c>
      <c r="C81" s="69" t="str">
        <f>IFERROR(CLEAN(HLOOKUP(C$1,'1.源数据-产品报告-消费降序'!C:C,ROW(),0)),"")</f>
        <v/>
      </c>
      <c r="D81" s="69" t="str">
        <f>IFERROR(CLEAN(HLOOKUP(D$1,'1.源数据-产品报告-消费降序'!D:D,ROW(),0)),"")</f>
        <v/>
      </c>
      <c r="E81" s="69" t="str">
        <f>IFERROR(CLEAN(HLOOKUP(E$1,'1.源数据-产品报告-消费降序'!E:E,ROW(),0)),"")</f>
        <v/>
      </c>
      <c r="F81" s="69" t="str">
        <f>IFERROR(CLEAN(HLOOKUP(F$1,'1.源数据-产品报告-消费降序'!F:F,ROW(),0)),"")</f>
        <v/>
      </c>
      <c r="G81" s="70">
        <f>IFERROR((HLOOKUP(G$1,'1.源数据-产品报告-消费降序'!G:G,ROW(),0)),"")</f>
        <v>0</v>
      </c>
      <c r="H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" s="69" t="str">
        <f>IFERROR(CLEAN(HLOOKUP(I$1,'1.源数据-产品报告-消费降序'!I:I,ROW(),0)),"")</f>
        <v/>
      </c>
      <c r="L81" s="69" t="str">
        <f>IFERROR(CLEAN(HLOOKUP(L$1,'1.源数据-产品报告-消费降序'!L:L,ROW(),0)),"")</f>
        <v/>
      </c>
      <c r="M81" s="69" t="str">
        <f>IFERROR(CLEAN(HLOOKUP(M$1,'1.源数据-产品报告-消费降序'!M:M,ROW(),0)),"")</f>
        <v/>
      </c>
      <c r="N81" s="69" t="str">
        <f>IFERROR(CLEAN(HLOOKUP(N$1,'1.源数据-产品报告-消费降序'!N:N,ROW(),0)),"")</f>
        <v/>
      </c>
      <c r="O81" s="69" t="str">
        <f>IFERROR(CLEAN(HLOOKUP(O$1,'1.源数据-产品报告-消费降序'!O:O,ROW(),0)),"")</f>
        <v/>
      </c>
      <c r="P81" s="69" t="str">
        <f>IFERROR(CLEAN(HLOOKUP(P$1,'1.源数据-产品报告-消费降序'!P:P,ROW(),0)),"")</f>
        <v/>
      </c>
      <c r="Q81" s="69" t="str">
        <f>IFERROR(CLEAN(HLOOKUP(Q$1,'1.源数据-产品报告-消费降序'!Q:Q,ROW(),0)),"")</f>
        <v/>
      </c>
      <c r="R81" s="69" t="str">
        <f>IFERROR(CLEAN(HLOOKUP(R$1,'1.源数据-产品报告-消费降序'!R:R,ROW(),0)),"")</f>
        <v/>
      </c>
      <c r="S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" s="69" t="str">
        <f>IFERROR(CLEAN(HLOOKUP(T$1,'1.源数据-产品报告-消费降序'!T:T,ROW(),0)),"")</f>
        <v/>
      </c>
      <c r="W81" s="69" t="str">
        <f>IFERROR(CLEAN(HLOOKUP(W$1,'1.源数据-产品报告-消费降序'!W:W,ROW(),0)),"")</f>
        <v/>
      </c>
      <c r="X81" s="69" t="str">
        <f>IFERROR(CLEAN(HLOOKUP(X$1,'1.源数据-产品报告-消费降序'!X:X,ROW(),0)),"")</f>
        <v/>
      </c>
      <c r="Y81" s="69" t="str">
        <f>IFERROR(CLEAN(HLOOKUP(Y$1,'1.源数据-产品报告-消费降序'!Y:Y,ROW(),0)),"")</f>
        <v/>
      </c>
      <c r="Z81" s="69" t="str">
        <f>IFERROR(CLEAN(HLOOKUP(Z$1,'1.源数据-产品报告-消费降序'!Z:Z,ROW(),0)),"")</f>
        <v/>
      </c>
      <c r="AA81" s="69" t="str">
        <f>IFERROR(CLEAN(HLOOKUP(AA$1,'1.源数据-产品报告-消费降序'!AA:AA,ROW(),0)),"")</f>
        <v/>
      </c>
      <c r="AB81" s="69" t="str">
        <f>IFERROR(CLEAN(HLOOKUP(AB$1,'1.源数据-产品报告-消费降序'!AB:AB,ROW(),0)),"")</f>
        <v/>
      </c>
      <c r="AC81" s="69" t="str">
        <f>IFERROR(CLEAN(HLOOKUP(AC$1,'1.源数据-产品报告-消费降序'!AC:AC,ROW(),0)),"")</f>
        <v/>
      </c>
      <c r="AD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" s="69" t="str">
        <f>IFERROR(CLEAN(HLOOKUP(AE$1,'1.源数据-产品报告-消费降序'!AE:AE,ROW(),0)),"")</f>
        <v/>
      </c>
      <c r="AH81" s="69" t="str">
        <f>IFERROR(CLEAN(HLOOKUP(AH$1,'1.源数据-产品报告-消费降序'!AH:AH,ROW(),0)),"")</f>
        <v/>
      </c>
      <c r="AI81" s="69" t="str">
        <f>IFERROR(CLEAN(HLOOKUP(AI$1,'1.源数据-产品报告-消费降序'!AI:AI,ROW(),0)),"")</f>
        <v/>
      </c>
      <c r="AJ81" s="69" t="str">
        <f>IFERROR(CLEAN(HLOOKUP(AJ$1,'1.源数据-产品报告-消费降序'!AJ:AJ,ROW(),0)),"")</f>
        <v/>
      </c>
      <c r="AK81" s="69" t="str">
        <f>IFERROR(CLEAN(HLOOKUP(AK$1,'1.源数据-产品报告-消费降序'!AK:AK,ROW(),0)),"")</f>
        <v/>
      </c>
      <c r="AL81" s="69" t="str">
        <f>IFERROR(CLEAN(HLOOKUP(AL$1,'1.源数据-产品报告-消费降序'!AL:AL,ROW(),0)),"")</f>
        <v/>
      </c>
      <c r="AM81" s="69" t="str">
        <f>IFERROR(CLEAN(HLOOKUP(AM$1,'1.源数据-产品报告-消费降序'!AM:AM,ROW(),0)),"")</f>
        <v/>
      </c>
      <c r="AN81" s="69" t="str">
        <f>IFERROR(CLEAN(HLOOKUP(AN$1,'1.源数据-产品报告-消费降序'!AN:AN,ROW(),0)),"")</f>
        <v/>
      </c>
      <c r="AO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" s="69" t="str">
        <f>IFERROR(CLEAN(HLOOKUP(AP$1,'1.源数据-产品报告-消费降序'!AP:AP,ROW(),0)),"")</f>
        <v/>
      </c>
      <c r="AS81" s="69" t="str">
        <f>IFERROR(CLEAN(HLOOKUP(AS$1,'1.源数据-产品报告-消费降序'!AS:AS,ROW(),0)),"")</f>
        <v/>
      </c>
      <c r="AT81" s="69" t="str">
        <f>IFERROR(CLEAN(HLOOKUP(AT$1,'1.源数据-产品报告-消费降序'!AT:AT,ROW(),0)),"")</f>
        <v/>
      </c>
      <c r="AU81" s="69" t="str">
        <f>IFERROR(CLEAN(HLOOKUP(AU$1,'1.源数据-产品报告-消费降序'!AU:AU,ROW(),0)),"")</f>
        <v/>
      </c>
      <c r="AV81" s="69" t="str">
        <f>IFERROR(CLEAN(HLOOKUP(AV$1,'1.源数据-产品报告-消费降序'!AV:AV,ROW(),0)),"")</f>
        <v/>
      </c>
      <c r="AW81" s="69" t="str">
        <f>IFERROR(CLEAN(HLOOKUP(AW$1,'1.源数据-产品报告-消费降序'!AW:AW,ROW(),0)),"")</f>
        <v/>
      </c>
      <c r="AX81" s="69" t="str">
        <f>IFERROR(CLEAN(HLOOKUP(AX$1,'1.源数据-产品报告-消费降序'!AX:AX,ROW(),0)),"")</f>
        <v/>
      </c>
      <c r="AY81" s="69" t="str">
        <f>IFERROR(CLEAN(HLOOKUP(AY$1,'1.源数据-产品报告-消费降序'!AY:AY,ROW(),0)),"")</f>
        <v/>
      </c>
      <c r="AZ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" s="69" t="str">
        <f>IFERROR(CLEAN(HLOOKUP(BA$1,'1.源数据-产品报告-消费降序'!BA:BA,ROW(),0)),"")</f>
        <v/>
      </c>
      <c r="BD81" s="69" t="str">
        <f>IFERROR(CLEAN(HLOOKUP(BD$1,'1.源数据-产品报告-消费降序'!BD:BD,ROW(),0)),"")</f>
        <v/>
      </c>
      <c r="BE81" s="69" t="str">
        <f>IFERROR(CLEAN(HLOOKUP(BE$1,'1.源数据-产品报告-消费降序'!BE:BE,ROW(),0)),"")</f>
        <v/>
      </c>
      <c r="BF81" s="69" t="str">
        <f>IFERROR(CLEAN(HLOOKUP(BF$1,'1.源数据-产品报告-消费降序'!BF:BF,ROW(),0)),"")</f>
        <v/>
      </c>
      <c r="BG81" s="69" t="str">
        <f>IFERROR(CLEAN(HLOOKUP(BG$1,'1.源数据-产品报告-消费降序'!BG:BG,ROW(),0)),"")</f>
        <v/>
      </c>
      <c r="BH81" s="69" t="str">
        <f>IFERROR(CLEAN(HLOOKUP(BH$1,'1.源数据-产品报告-消费降序'!BH:BH,ROW(),0)),"")</f>
        <v/>
      </c>
      <c r="BI81" s="69" t="str">
        <f>IFERROR(CLEAN(HLOOKUP(BI$1,'1.源数据-产品报告-消费降序'!BI:BI,ROW(),0)),"")</f>
        <v/>
      </c>
      <c r="BJ81" s="69" t="str">
        <f>IFERROR(CLEAN(HLOOKUP(BJ$1,'1.源数据-产品报告-消费降序'!BJ:BJ,ROW(),0)),"")</f>
        <v/>
      </c>
      <c r="BK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" s="69" t="str">
        <f>IFERROR(CLEAN(HLOOKUP(BL$1,'1.源数据-产品报告-消费降序'!BL:BL,ROW(),0)),"")</f>
        <v/>
      </c>
      <c r="BO81" s="69" t="str">
        <f>IFERROR(CLEAN(HLOOKUP(BO$1,'1.源数据-产品报告-消费降序'!BO:BO,ROW(),0)),"")</f>
        <v/>
      </c>
      <c r="BP81" s="69" t="str">
        <f>IFERROR(CLEAN(HLOOKUP(BP$1,'1.源数据-产品报告-消费降序'!BP:BP,ROW(),0)),"")</f>
        <v/>
      </c>
      <c r="BQ81" s="69" t="str">
        <f>IFERROR(CLEAN(HLOOKUP(BQ$1,'1.源数据-产品报告-消费降序'!BQ:BQ,ROW(),0)),"")</f>
        <v/>
      </c>
      <c r="BR81" s="69" t="str">
        <f>IFERROR(CLEAN(HLOOKUP(BR$1,'1.源数据-产品报告-消费降序'!BR:BR,ROW(),0)),"")</f>
        <v/>
      </c>
      <c r="BS81" s="69" t="str">
        <f>IFERROR(CLEAN(HLOOKUP(BS$1,'1.源数据-产品报告-消费降序'!BS:BS,ROW(),0)),"")</f>
        <v/>
      </c>
      <c r="BT81" s="69" t="str">
        <f>IFERROR(CLEAN(HLOOKUP(BT$1,'1.源数据-产品报告-消费降序'!BT:BT,ROW(),0)),"")</f>
        <v/>
      </c>
      <c r="BU81" s="69" t="str">
        <f>IFERROR(CLEAN(HLOOKUP(BU$1,'1.源数据-产品报告-消费降序'!BU:BU,ROW(),0)),"")</f>
        <v/>
      </c>
      <c r="BV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" s="69" t="str">
        <f>IFERROR(CLEAN(HLOOKUP(BW$1,'1.源数据-产品报告-消费降序'!BW:BW,ROW(),0)),"")</f>
        <v/>
      </c>
    </row>
    <row r="82" spans="1:75">
      <c r="A82" s="69" t="str">
        <f>IFERROR(CLEAN(HLOOKUP(A$1,'1.源数据-产品报告-消费降序'!A:A,ROW(),0)),"")</f>
        <v/>
      </c>
      <c r="B82" s="69" t="str">
        <f>IFERROR(CLEAN(HLOOKUP(B$1,'1.源数据-产品报告-消费降序'!B:B,ROW(),0)),"")</f>
        <v/>
      </c>
      <c r="C82" s="69" t="str">
        <f>IFERROR(CLEAN(HLOOKUP(C$1,'1.源数据-产品报告-消费降序'!C:C,ROW(),0)),"")</f>
        <v/>
      </c>
      <c r="D82" s="69" t="str">
        <f>IFERROR(CLEAN(HLOOKUP(D$1,'1.源数据-产品报告-消费降序'!D:D,ROW(),0)),"")</f>
        <v/>
      </c>
      <c r="E82" s="69" t="str">
        <f>IFERROR(CLEAN(HLOOKUP(E$1,'1.源数据-产品报告-消费降序'!E:E,ROW(),0)),"")</f>
        <v/>
      </c>
      <c r="F82" s="69" t="str">
        <f>IFERROR(CLEAN(HLOOKUP(F$1,'1.源数据-产品报告-消费降序'!F:F,ROW(),0)),"")</f>
        <v/>
      </c>
      <c r="G82" s="70">
        <f>IFERROR((HLOOKUP(G$1,'1.源数据-产品报告-消费降序'!G:G,ROW(),0)),"")</f>
        <v>0</v>
      </c>
      <c r="H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" s="69" t="str">
        <f>IFERROR(CLEAN(HLOOKUP(I$1,'1.源数据-产品报告-消费降序'!I:I,ROW(),0)),"")</f>
        <v/>
      </c>
      <c r="L82" s="69" t="str">
        <f>IFERROR(CLEAN(HLOOKUP(L$1,'1.源数据-产品报告-消费降序'!L:L,ROW(),0)),"")</f>
        <v/>
      </c>
      <c r="M82" s="69" t="str">
        <f>IFERROR(CLEAN(HLOOKUP(M$1,'1.源数据-产品报告-消费降序'!M:M,ROW(),0)),"")</f>
        <v/>
      </c>
      <c r="N82" s="69" t="str">
        <f>IFERROR(CLEAN(HLOOKUP(N$1,'1.源数据-产品报告-消费降序'!N:N,ROW(),0)),"")</f>
        <v/>
      </c>
      <c r="O82" s="69" t="str">
        <f>IFERROR(CLEAN(HLOOKUP(O$1,'1.源数据-产品报告-消费降序'!O:O,ROW(),0)),"")</f>
        <v/>
      </c>
      <c r="P82" s="69" t="str">
        <f>IFERROR(CLEAN(HLOOKUP(P$1,'1.源数据-产品报告-消费降序'!P:P,ROW(),0)),"")</f>
        <v/>
      </c>
      <c r="Q82" s="69" t="str">
        <f>IFERROR(CLEAN(HLOOKUP(Q$1,'1.源数据-产品报告-消费降序'!Q:Q,ROW(),0)),"")</f>
        <v/>
      </c>
      <c r="R82" s="69" t="str">
        <f>IFERROR(CLEAN(HLOOKUP(R$1,'1.源数据-产品报告-消费降序'!R:R,ROW(),0)),"")</f>
        <v/>
      </c>
      <c r="S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" s="69" t="str">
        <f>IFERROR(CLEAN(HLOOKUP(T$1,'1.源数据-产品报告-消费降序'!T:T,ROW(),0)),"")</f>
        <v/>
      </c>
      <c r="W82" s="69" t="str">
        <f>IFERROR(CLEAN(HLOOKUP(W$1,'1.源数据-产品报告-消费降序'!W:W,ROW(),0)),"")</f>
        <v/>
      </c>
      <c r="X82" s="69" t="str">
        <f>IFERROR(CLEAN(HLOOKUP(X$1,'1.源数据-产品报告-消费降序'!X:X,ROW(),0)),"")</f>
        <v/>
      </c>
      <c r="Y82" s="69" t="str">
        <f>IFERROR(CLEAN(HLOOKUP(Y$1,'1.源数据-产品报告-消费降序'!Y:Y,ROW(),0)),"")</f>
        <v/>
      </c>
      <c r="Z82" s="69" t="str">
        <f>IFERROR(CLEAN(HLOOKUP(Z$1,'1.源数据-产品报告-消费降序'!Z:Z,ROW(),0)),"")</f>
        <v/>
      </c>
      <c r="AA82" s="69" t="str">
        <f>IFERROR(CLEAN(HLOOKUP(AA$1,'1.源数据-产品报告-消费降序'!AA:AA,ROW(),0)),"")</f>
        <v/>
      </c>
      <c r="AB82" s="69" t="str">
        <f>IFERROR(CLEAN(HLOOKUP(AB$1,'1.源数据-产品报告-消费降序'!AB:AB,ROW(),0)),"")</f>
        <v/>
      </c>
      <c r="AC82" s="69" t="str">
        <f>IFERROR(CLEAN(HLOOKUP(AC$1,'1.源数据-产品报告-消费降序'!AC:AC,ROW(),0)),"")</f>
        <v/>
      </c>
      <c r="AD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" s="69" t="str">
        <f>IFERROR(CLEAN(HLOOKUP(AE$1,'1.源数据-产品报告-消费降序'!AE:AE,ROW(),0)),"")</f>
        <v/>
      </c>
      <c r="AH82" s="69" t="str">
        <f>IFERROR(CLEAN(HLOOKUP(AH$1,'1.源数据-产品报告-消费降序'!AH:AH,ROW(),0)),"")</f>
        <v/>
      </c>
      <c r="AI82" s="69" t="str">
        <f>IFERROR(CLEAN(HLOOKUP(AI$1,'1.源数据-产品报告-消费降序'!AI:AI,ROW(),0)),"")</f>
        <v/>
      </c>
      <c r="AJ82" s="69" t="str">
        <f>IFERROR(CLEAN(HLOOKUP(AJ$1,'1.源数据-产品报告-消费降序'!AJ:AJ,ROW(),0)),"")</f>
        <v/>
      </c>
      <c r="AK82" s="69" t="str">
        <f>IFERROR(CLEAN(HLOOKUP(AK$1,'1.源数据-产品报告-消费降序'!AK:AK,ROW(),0)),"")</f>
        <v/>
      </c>
      <c r="AL82" s="69" t="str">
        <f>IFERROR(CLEAN(HLOOKUP(AL$1,'1.源数据-产品报告-消费降序'!AL:AL,ROW(),0)),"")</f>
        <v/>
      </c>
      <c r="AM82" s="69" t="str">
        <f>IFERROR(CLEAN(HLOOKUP(AM$1,'1.源数据-产品报告-消费降序'!AM:AM,ROW(),0)),"")</f>
        <v/>
      </c>
      <c r="AN82" s="69" t="str">
        <f>IFERROR(CLEAN(HLOOKUP(AN$1,'1.源数据-产品报告-消费降序'!AN:AN,ROW(),0)),"")</f>
        <v/>
      </c>
      <c r="AO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" s="69" t="str">
        <f>IFERROR(CLEAN(HLOOKUP(AP$1,'1.源数据-产品报告-消费降序'!AP:AP,ROW(),0)),"")</f>
        <v/>
      </c>
      <c r="AS82" s="69" t="str">
        <f>IFERROR(CLEAN(HLOOKUP(AS$1,'1.源数据-产品报告-消费降序'!AS:AS,ROW(),0)),"")</f>
        <v/>
      </c>
      <c r="AT82" s="69" t="str">
        <f>IFERROR(CLEAN(HLOOKUP(AT$1,'1.源数据-产品报告-消费降序'!AT:AT,ROW(),0)),"")</f>
        <v/>
      </c>
      <c r="AU82" s="69" t="str">
        <f>IFERROR(CLEAN(HLOOKUP(AU$1,'1.源数据-产品报告-消费降序'!AU:AU,ROW(),0)),"")</f>
        <v/>
      </c>
      <c r="AV82" s="69" t="str">
        <f>IFERROR(CLEAN(HLOOKUP(AV$1,'1.源数据-产品报告-消费降序'!AV:AV,ROW(),0)),"")</f>
        <v/>
      </c>
      <c r="AW82" s="69" t="str">
        <f>IFERROR(CLEAN(HLOOKUP(AW$1,'1.源数据-产品报告-消费降序'!AW:AW,ROW(),0)),"")</f>
        <v/>
      </c>
      <c r="AX82" s="69" t="str">
        <f>IFERROR(CLEAN(HLOOKUP(AX$1,'1.源数据-产品报告-消费降序'!AX:AX,ROW(),0)),"")</f>
        <v/>
      </c>
      <c r="AY82" s="69" t="str">
        <f>IFERROR(CLEAN(HLOOKUP(AY$1,'1.源数据-产品报告-消费降序'!AY:AY,ROW(),0)),"")</f>
        <v/>
      </c>
      <c r="AZ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" s="69" t="str">
        <f>IFERROR(CLEAN(HLOOKUP(BA$1,'1.源数据-产品报告-消费降序'!BA:BA,ROW(),0)),"")</f>
        <v/>
      </c>
      <c r="BD82" s="69" t="str">
        <f>IFERROR(CLEAN(HLOOKUP(BD$1,'1.源数据-产品报告-消费降序'!BD:BD,ROW(),0)),"")</f>
        <v/>
      </c>
      <c r="BE82" s="69" t="str">
        <f>IFERROR(CLEAN(HLOOKUP(BE$1,'1.源数据-产品报告-消费降序'!BE:BE,ROW(),0)),"")</f>
        <v/>
      </c>
      <c r="BF82" s="69" t="str">
        <f>IFERROR(CLEAN(HLOOKUP(BF$1,'1.源数据-产品报告-消费降序'!BF:BF,ROW(),0)),"")</f>
        <v/>
      </c>
      <c r="BG82" s="69" t="str">
        <f>IFERROR(CLEAN(HLOOKUP(BG$1,'1.源数据-产品报告-消费降序'!BG:BG,ROW(),0)),"")</f>
        <v/>
      </c>
      <c r="BH82" s="69" t="str">
        <f>IFERROR(CLEAN(HLOOKUP(BH$1,'1.源数据-产品报告-消费降序'!BH:BH,ROW(),0)),"")</f>
        <v/>
      </c>
      <c r="BI82" s="69" t="str">
        <f>IFERROR(CLEAN(HLOOKUP(BI$1,'1.源数据-产品报告-消费降序'!BI:BI,ROW(),0)),"")</f>
        <v/>
      </c>
      <c r="BJ82" s="69" t="str">
        <f>IFERROR(CLEAN(HLOOKUP(BJ$1,'1.源数据-产品报告-消费降序'!BJ:BJ,ROW(),0)),"")</f>
        <v/>
      </c>
      <c r="BK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" s="69" t="str">
        <f>IFERROR(CLEAN(HLOOKUP(BL$1,'1.源数据-产品报告-消费降序'!BL:BL,ROW(),0)),"")</f>
        <v/>
      </c>
      <c r="BO82" s="69" t="str">
        <f>IFERROR(CLEAN(HLOOKUP(BO$1,'1.源数据-产品报告-消费降序'!BO:BO,ROW(),0)),"")</f>
        <v/>
      </c>
      <c r="BP82" s="69" t="str">
        <f>IFERROR(CLEAN(HLOOKUP(BP$1,'1.源数据-产品报告-消费降序'!BP:BP,ROW(),0)),"")</f>
        <v/>
      </c>
      <c r="BQ82" s="69" t="str">
        <f>IFERROR(CLEAN(HLOOKUP(BQ$1,'1.源数据-产品报告-消费降序'!BQ:BQ,ROW(),0)),"")</f>
        <v/>
      </c>
      <c r="BR82" s="69" t="str">
        <f>IFERROR(CLEAN(HLOOKUP(BR$1,'1.源数据-产品报告-消费降序'!BR:BR,ROW(),0)),"")</f>
        <v/>
      </c>
      <c r="BS82" s="69" t="str">
        <f>IFERROR(CLEAN(HLOOKUP(BS$1,'1.源数据-产品报告-消费降序'!BS:BS,ROW(),0)),"")</f>
        <v/>
      </c>
      <c r="BT82" s="69" t="str">
        <f>IFERROR(CLEAN(HLOOKUP(BT$1,'1.源数据-产品报告-消费降序'!BT:BT,ROW(),0)),"")</f>
        <v/>
      </c>
      <c r="BU82" s="69" t="str">
        <f>IFERROR(CLEAN(HLOOKUP(BU$1,'1.源数据-产品报告-消费降序'!BU:BU,ROW(),0)),"")</f>
        <v/>
      </c>
      <c r="BV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" s="69" t="str">
        <f>IFERROR(CLEAN(HLOOKUP(BW$1,'1.源数据-产品报告-消费降序'!BW:BW,ROW(),0)),"")</f>
        <v/>
      </c>
    </row>
    <row r="83" spans="1:75">
      <c r="A83" s="69" t="str">
        <f>IFERROR(CLEAN(HLOOKUP(A$1,'1.源数据-产品报告-消费降序'!A:A,ROW(),0)),"")</f>
        <v/>
      </c>
      <c r="B83" s="69" t="str">
        <f>IFERROR(CLEAN(HLOOKUP(B$1,'1.源数据-产品报告-消费降序'!B:B,ROW(),0)),"")</f>
        <v/>
      </c>
      <c r="C83" s="69" t="str">
        <f>IFERROR(CLEAN(HLOOKUP(C$1,'1.源数据-产品报告-消费降序'!C:C,ROW(),0)),"")</f>
        <v/>
      </c>
      <c r="D83" s="69" t="str">
        <f>IFERROR(CLEAN(HLOOKUP(D$1,'1.源数据-产品报告-消费降序'!D:D,ROW(),0)),"")</f>
        <v/>
      </c>
      <c r="E83" s="69" t="str">
        <f>IFERROR(CLEAN(HLOOKUP(E$1,'1.源数据-产品报告-消费降序'!E:E,ROW(),0)),"")</f>
        <v/>
      </c>
      <c r="F83" s="69" t="str">
        <f>IFERROR(CLEAN(HLOOKUP(F$1,'1.源数据-产品报告-消费降序'!F:F,ROW(),0)),"")</f>
        <v/>
      </c>
      <c r="G83" s="70">
        <f>IFERROR((HLOOKUP(G$1,'1.源数据-产品报告-消费降序'!G:G,ROW(),0)),"")</f>
        <v>0</v>
      </c>
      <c r="H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" s="69" t="str">
        <f>IFERROR(CLEAN(HLOOKUP(I$1,'1.源数据-产品报告-消费降序'!I:I,ROW(),0)),"")</f>
        <v/>
      </c>
      <c r="L83" s="69" t="str">
        <f>IFERROR(CLEAN(HLOOKUP(L$1,'1.源数据-产品报告-消费降序'!L:L,ROW(),0)),"")</f>
        <v/>
      </c>
      <c r="M83" s="69" t="str">
        <f>IFERROR(CLEAN(HLOOKUP(M$1,'1.源数据-产品报告-消费降序'!M:M,ROW(),0)),"")</f>
        <v/>
      </c>
      <c r="N83" s="69" t="str">
        <f>IFERROR(CLEAN(HLOOKUP(N$1,'1.源数据-产品报告-消费降序'!N:N,ROW(),0)),"")</f>
        <v/>
      </c>
      <c r="O83" s="69" t="str">
        <f>IFERROR(CLEAN(HLOOKUP(O$1,'1.源数据-产品报告-消费降序'!O:O,ROW(),0)),"")</f>
        <v/>
      </c>
      <c r="P83" s="69" t="str">
        <f>IFERROR(CLEAN(HLOOKUP(P$1,'1.源数据-产品报告-消费降序'!P:P,ROW(),0)),"")</f>
        <v/>
      </c>
      <c r="Q83" s="69" t="str">
        <f>IFERROR(CLEAN(HLOOKUP(Q$1,'1.源数据-产品报告-消费降序'!Q:Q,ROW(),0)),"")</f>
        <v/>
      </c>
      <c r="R83" s="69" t="str">
        <f>IFERROR(CLEAN(HLOOKUP(R$1,'1.源数据-产品报告-消费降序'!R:R,ROW(),0)),"")</f>
        <v/>
      </c>
      <c r="S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" s="69" t="str">
        <f>IFERROR(CLEAN(HLOOKUP(T$1,'1.源数据-产品报告-消费降序'!T:T,ROW(),0)),"")</f>
        <v/>
      </c>
      <c r="W83" s="69" t="str">
        <f>IFERROR(CLEAN(HLOOKUP(W$1,'1.源数据-产品报告-消费降序'!W:W,ROW(),0)),"")</f>
        <v/>
      </c>
      <c r="X83" s="69" t="str">
        <f>IFERROR(CLEAN(HLOOKUP(X$1,'1.源数据-产品报告-消费降序'!X:X,ROW(),0)),"")</f>
        <v/>
      </c>
      <c r="Y83" s="69" t="str">
        <f>IFERROR(CLEAN(HLOOKUP(Y$1,'1.源数据-产品报告-消费降序'!Y:Y,ROW(),0)),"")</f>
        <v/>
      </c>
      <c r="Z83" s="69" t="str">
        <f>IFERROR(CLEAN(HLOOKUP(Z$1,'1.源数据-产品报告-消费降序'!Z:Z,ROW(),0)),"")</f>
        <v/>
      </c>
      <c r="AA83" s="69" t="str">
        <f>IFERROR(CLEAN(HLOOKUP(AA$1,'1.源数据-产品报告-消费降序'!AA:AA,ROW(),0)),"")</f>
        <v/>
      </c>
      <c r="AB83" s="69" t="str">
        <f>IFERROR(CLEAN(HLOOKUP(AB$1,'1.源数据-产品报告-消费降序'!AB:AB,ROW(),0)),"")</f>
        <v/>
      </c>
      <c r="AC83" s="69" t="str">
        <f>IFERROR(CLEAN(HLOOKUP(AC$1,'1.源数据-产品报告-消费降序'!AC:AC,ROW(),0)),"")</f>
        <v/>
      </c>
      <c r="AD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" s="69" t="str">
        <f>IFERROR(CLEAN(HLOOKUP(AE$1,'1.源数据-产品报告-消费降序'!AE:AE,ROW(),0)),"")</f>
        <v/>
      </c>
      <c r="AH83" s="69" t="str">
        <f>IFERROR(CLEAN(HLOOKUP(AH$1,'1.源数据-产品报告-消费降序'!AH:AH,ROW(),0)),"")</f>
        <v/>
      </c>
      <c r="AI83" s="69" t="str">
        <f>IFERROR(CLEAN(HLOOKUP(AI$1,'1.源数据-产品报告-消费降序'!AI:AI,ROW(),0)),"")</f>
        <v/>
      </c>
      <c r="AJ83" s="69" t="str">
        <f>IFERROR(CLEAN(HLOOKUP(AJ$1,'1.源数据-产品报告-消费降序'!AJ:AJ,ROW(),0)),"")</f>
        <v/>
      </c>
      <c r="AK83" s="69" t="str">
        <f>IFERROR(CLEAN(HLOOKUP(AK$1,'1.源数据-产品报告-消费降序'!AK:AK,ROW(),0)),"")</f>
        <v/>
      </c>
      <c r="AL83" s="69" t="str">
        <f>IFERROR(CLEAN(HLOOKUP(AL$1,'1.源数据-产品报告-消费降序'!AL:AL,ROW(),0)),"")</f>
        <v/>
      </c>
      <c r="AM83" s="69" t="str">
        <f>IFERROR(CLEAN(HLOOKUP(AM$1,'1.源数据-产品报告-消费降序'!AM:AM,ROW(),0)),"")</f>
        <v/>
      </c>
      <c r="AN83" s="69" t="str">
        <f>IFERROR(CLEAN(HLOOKUP(AN$1,'1.源数据-产品报告-消费降序'!AN:AN,ROW(),0)),"")</f>
        <v/>
      </c>
      <c r="AO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" s="69" t="str">
        <f>IFERROR(CLEAN(HLOOKUP(AP$1,'1.源数据-产品报告-消费降序'!AP:AP,ROW(),0)),"")</f>
        <v/>
      </c>
      <c r="AS83" s="69" t="str">
        <f>IFERROR(CLEAN(HLOOKUP(AS$1,'1.源数据-产品报告-消费降序'!AS:AS,ROW(),0)),"")</f>
        <v/>
      </c>
      <c r="AT83" s="69" t="str">
        <f>IFERROR(CLEAN(HLOOKUP(AT$1,'1.源数据-产品报告-消费降序'!AT:AT,ROW(),0)),"")</f>
        <v/>
      </c>
      <c r="AU83" s="69" t="str">
        <f>IFERROR(CLEAN(HLOOKUP(AU$1,'1.源数据-产品报告-消费降序'!AU:AU,ROW(),0)),"")</f>
        <v/>
      </c>
      <c r="AV83" s="69" t="str">
        <f>IFERROR(CLEAN(HLOOKUP(AV$1,'1.源数据-产品报告-消费降序'!AV:AV,ROW(),0)),"")</f>
        <v/>
      </c>
      <c r="AW83" s="69" t="str">
        <f>IFERROR(CLEAN(HLOOKUP(AW$1,'1.源数据-产品报告-消费降序'!AW:AW,ROW(),0)),"")</f>
        <v/>
      </c>
      <c r="AX83" s="69" t="str">
        <f>IFERROR(CLEAN(HLOOKUP(AX$1,'1.源数据-产品报告-消费降序'!AX:AX,ROW(),0)),"")</f>
        <v/>
      </c>
      <c r="AY83" s="69" t="str">
        <f>IFERROR(CLEAN(HLOOKUP(AY$1,'1.源数据-产品报告-消费降序'!AY:AY,ROW(),0)),"")</f>
        <v/>
      </c>
      <c r="AZ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" s="69" t="str">
        <f>IFERROR(CLEAN(HLOOKUP(BA$1,'1.源数据-产品报告-消费降序'!BA:BA,ROW(),0)),"")</f>
        <v/>
      </c>
      <c r="BD83" s="69" t="str">
        <f>IFERROR(CLEAN(HLOOKUP(BD$1,'1.源数据-产品报告-消费降序'!BD:BD,ROW(),0)),"")</f>
        <v/>
      </c>
      <c r="BE83" s="69" t="str">
        <f>IFERROR(CLEAN(HLOOKUP(BE$1,'1.源数据-产品报告-消费降序'!BE:BE,ROW(),0)),"")</f>
        <v/>
      </c>
      <c r="BF83" s="69" t="str">
        <f>IFERROR(CLEAN(HLOOKUP(BF$1,'1.源数据-产品报告-消费降序'!BF:BF,ROW(),0)),"")</f>
        <v/>
      </c>
      <c r="BG83" s="69" t="str">
        <f>IFERROR(CLEAN(HLOOKUP(BG$1,'1.源数据-产品报告-消费降序'!BG:BG,ROW(),0)),"")</f>
        <v/>
      </c>
      <c r="BH83" s="69" t="str">
        <f>IFERROR(CLEAN(HLOOKUP(BH$1,'1.源数据-产品报告-消费降序'!BH:BH,ROW(),0)),"")</f>
        <v/>
      </c>
      <c r="BI83" s="69" t="str">
        <f>IFERROR(CLEAN(HLOOKUP(BI$1,'1.源数据-产品报告-消费降序'!BI:BI,ROW(),0)),"")</f>
        <v/>
      </c>
      <c r="BJ83" s="69" t="str">
        <f>IFERROR(CLEAN(HLOOKUP(BJ$1,'1.源数据-产品报告-消费降序'!BJ:BJ,ROW(),0)),"")</f>
        <v/>
      </c>
      <c r="BK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" s="69" t="str">
        <f>IFERROR(CLEAN(HLOOKUP(BL$1,'1.源数据-产品报告-消费降序'!BL:BL,ROW(),0)),"")</f>
        <v/>
      </c>
      <c r="BO83" s="69" t="str">
        <f>IFERROR(CLEAN(HLOOKUP(BO$1,'1.源数据-产品报告-消费降序'!BO:BO,ROW(),0)),"")</f>
        <v/>
      </c>
      <c r="BP83" s="69" t="str">
        <f>IFERROR(CLEAN(HLOOKUP(BP$1,'1.源数据-产品报告-消费降序'!BP:BP,ROW(),0)),"")</f>
        <v/>
      </c>
      <c r="BQ83" s="69" t="str">
        <f>IFERROR(CLEAN(HLOOKUP(BQ$1,'1.源数据-产品报告-消费降序'!BQ:BQ,ROW(),0)),"")</f>
        <v/>
      </c>
      <c r="BR83" s="69" t="str">
        <f>IFERROR(CLEAN(HLOOKUP(BR$1,'1.源数据-产品报告-消费降序'!BR:BR,ROW(),0)),"")</f>
        <v/>
      </c>
      <c r="BS83" s="69" t="str">
        <f>IFERROR(CLEAN(HLOOKUP(BS$1,'1.源数据-产品报告-消费降序'!BS:BS,ROW(),0)),"")</f>
        <v/>
      </c>
      <c r="BT83" s="69" t="str">
        <f>IFERROR(CLEAN(HLOOKUP(BT$1,'1.源数据-产品报告-消费降序'!BT:BT,ROW(),0)),"")</f>
        <v/>
      </c>
      <c r="BU83" s="69" t="str">
        <f>IFERROR(CLEAN(HLOOKUP(BU$1,'1.源数据-产品报告-消费降序'!BU:BU,ROW(),0)),"")</f>
        <v/>
      </c>
      <c r="BV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" s="69" t="str">
        <f>IFERROR(CLEAN(HLOOKUP(BW$1,'1.源数据-产品报告-消费降序'!BW:BW,ROW(),0)),"")</f>
        <v/>
      </c>
    </row>
    <row r="84" spans="1:75">
      <c r="A84" s="69" t="str">
        <f>IFERROR(CLEAN(HLOOKUP(A$1,'1.源数据-产品报告-消费降序'!A:A,ROW(),0)),"")</f>
        <v/>
      </c>
      <c r="B84" s="69" t="str">
        <f>IFERROR(CLEAN(HLOOKUP(B$1,'1.源数据-产品报告-消费降序'!B:B,ROW(),0)),"")</f>
        <v/>
      </c>
      <c r="C84" s="69" t="str">
        <f>IFERROR(CLEAN(HLOOKUP(C$1,'1.源数据-产品报告-消费降序'!C:C,ROW(),0)),"")</f>
        <v/>
      </c>
      <c r="D84" s="69" t="str">
        <f>IFERROR(CLEAN(HLOOKUP(D$1,'1.源数据-产品报告-消费降序'!D:D,ROW(),0)),"")</f>
        <v/>
      </c>
      <c r="E84" s="69" t="str">
        <f>IFERROR(CLEAN(HLOOKUP(E$1,'1.源数据-产品报告-消费降序'!E:E,ROW(),0)),"")</f>
        <v/>
      </c>
      <c r="F84" s="69" t="str">
        <f>IFERROR(CLEAN(HLOOKUP(F$1,'1.源数据-产品报告-消费降序'!F:F,ROW(),0)),"")</f>
        <v/>
      </c>
      <c r="G84" s="70">
        <f>IFERROR((HLOOKUP(G$1,'1.源数据-产品报告-消费降序'!G:G,ROW(),0)),"")</f>
        <v>0</v>
      </c>
      <c r="H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" s="69" t="str">
        <f>IFERROR(CLEAN(HLOOKUP(I$1,'1.源数据-产品报告-消费降序'!I:I,ROW(),0)),"")</f>
        <v/>
      </c>
      <c r="L84" s="69" t="str">
        <f>IFERROR(CLEAN(HLOOKUP(L$1,'1.源数据-产品报告-消费降序'!L:L,ROW(),0)),"")</f>
        <v/>
      </c>
      <c r="M84" s="69" t="str">
        <f>IFERROR(CLEAN(HLOOKUP(M$1,'1.源数据-产品报告-消费降序'!M:M,ROW(),0)),"")</f>
        <v/>
      </c>
      <c r="N84" s="69" t="str">
        <f>IFERROR(CLEAN(HLOOKUP(N$1,'1.源数据-产品报告-消费降序'!N:N,ROW(),0)),"")</f>
        <v/>
      </c>
      <c r="O84" s="69" t="str">
        <f>IFERROR(CLEAN(HLOOKUP(O$1,'1.源数据-产品报告-消费降序'!O:O,ROW(),0)),"")</f>
        <v/>
      </c>
      <c r="P84" s="69" t="str">
        <f>IFERROR(CLEAN(HLOOKUP(P$1,'1.源数据-产品报告-消费降序'!P:P,ROW(),0)),"")</f>
        <v/>
      </c>
      <c r="Q84" s="69" t="str">
        <f>IFERROR(CLEAN(HLOOKUP(Q$1,'1.源数据-产品报告-消费降序'!Q:Q,ROW(),0)),"")</f>
        <v/>
      </c>
      <c r="R84" s="69" t="str">
        <f>IFERROR(CLEAN(HLOOKUP(R$1,'1.源数据-产品报告-消费降序'!R:R,ROW(),0)),"")</f>
        <v/>
      </c>
      <c r="S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" s="69" t="str">
        <f>IFERROR(CLEAN(HLOOKUP(T$1,'1.源数据-产品报告-消费降序'!T:T,ROW(),0)),"")</f>
        <v/>
      </c>
      <c r="W84" s="69" t="str">
        <f>IFERROR(CLEAN(HLOOKUP(W$1,'1.源数据-产品报告-消费降序'!W:W,ROW(),0)),"")</f>
        <v/>
      </c>
      <c r="X84" s="69" t="str">
        <f>IFERROR(CLEAN(HLOOKUP(X$1,'1.源数据-产品报告-消费降序'!X:X,ROW(),0)),"")</f>
        <v/>
      </c>
      <c r="Y84" s="69" t="str">
        <f>IFERROR(CLEAN(HLOOKUP(Y$1,'1.源数据-产品报告-消费降序'!Y:Y,ROW(),0)),"")</f>
        <v/>
      </c>
      <c r="Z84" s="69" t="str">
        <f>IFERROR(CLEAN(HLOOKUP(Z$1,'1.源数据-产品报告-消费降序'!Z:Z,ROW(),0)),"")</f>
        <v/>
      </c>
      <c r="AA84" s="69" t="str">
        <f>IFERROR(CLEAN(HLOOKUP(AA$1,'1.源数据-产品报告-消费降序'!AA:AA,ROW(),0)),"")</f>
        <v/>
      </c>
      <c r="AB84" s="69" t="str">
        <f>IFERROR(CLEAN(HLOOKUP(AB$1,'1.源数据-产品报告-消费降序'!AB:AB,ROW(),0)),"")</f>
        <v/>
      </c>
      <c r="AC84" s="69" t="str">
        <f>IFERROR(CLEAN(HLOOKUP(AC$1,'1.源数据-产品报告-消费降序'!AC:AC,ROW(),0)),"")</f>
        <v/>
      </c>
      <c r="AD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" s="69" t="str">
        <f>IFERROR(CLEAN(HLOOKUP(AE$1,'1.源数据-产品报告-消费降序'!AE:AE,ROW(),0)),"")</f>
        <v/>
      </c>
      <c r="AH84" s="69" t="str">
        <f>IFERROR(CLEAN(HLOOKUP(AH$1,'1.源数据-产品报告-消费降序'!AH:AH,ROW(),0)),"")</f>
        <v/>
      </c>
      <c r="AI84" s="69" t="str">
        <f>IFERROR(CLEAN(HLOOKUP(AI$1,'1.源数据-产品报告-消费降序'!AI:AI,ROW(),0)),"")</f>
        <v/>
      </c>
      <c r="AJ84" s="69" t="str">
        <f>IFERROR(CLEAN(HLOOKUP(AJ$1,'1.源数据-产品报告-消费降序'!AJ:AJ,ROW(),0)),"")</f>
        <v/>
      </c>
      <c r="AK84" s="69" t="str">
        <f>IFERROR(CLEAN(HLOOKUP(AK$1,'1.源数据-产品报告-消费降序'!AK:AK,ROW(),0)),"")</f>
        <v/>
      </c>
      <c r="AL84" s="69" t="str">
        <f>IFERROR(CLEAN(HLOOKUP(AL$1,'1.源数据-产品报告-消费降序'!AL:AL,ROW(),0)),"")</f>
        <v/>
      </c>
      <c r="AM84" s="69" t="str">
        <f>IFERROR(CLEAN(HLOOKUP(AM$1,'1.源数据-产品报告-消费降序'!AM:AM,ROW(),0)),"")</f>
        <v/>
      </c>
      <c r="AN84" s="69" t="str">
        <f>IFERROR(CLEAN(HLOOKUP(AN$1,'1.源数据-产品报告-消费降序'!AN:AN,ROW(),0)),"")</f>
        <v/>
      </c>
      <c r="AO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" s="69" t="str">
        <f>IFERROR(CLEAN(HLOOKUP(AP$1,'1.源数据-产品报告-消费降序'!AP:AP,ROW(),0)),"")</f>
        <v/>
      </c>
      <c r="AS84" s="69" t="str">
        <f>IFERROR(CLEAN(HLOOKUP(AS$1,'1.源数据-产品报告-消费降序'!AS:AS,ROW(),0)),"")</f>
        <v/>
      </c>
      <c r="AT84" s="69" t="str">
        <f>IFERROR(CLEAN(HLOOKUP(AT$1,'1.源数据-产品报告-消费降序'!AT:AT,ROW(),0)),"")</f>
        <v/>
      </c>
      <c r="AU84" s="69" t="str">
        <f>IFERROR(CLEAN(HLOOKUP(AU$1,'1.源数据-产品报告-消费降序'!AU:AU,ROW(),0)),"")</f>
        <v/>
      </c>
      <c r="AV84" s="69" t="str">
        <f>IFERROR(CLEAN(HLOOKUP(AV$1,'1.源数据-产品报告-消费降序'!AV:AV,ROW(),0)),"")</f>
        <v/>
      </c>
      <c r="AW84" s="69" t="str">
        <f>IFERROR(CLEAN(HLOOKUP(AW$1,'1.源数据-产品报告-消费降序'!AW:AW,ROW(),0)),"")</f>
        <v/>
      </c>
      <c r="AX84" s="69" t="str">
        <f>IFERROR(CLEAN(HLOOKUP(AX$1,'1.源数据-产品报告-消费降序'!AX:AX,ROW(),0)),"")</f>
        <v/>
      </c>
      <c r="AY84" s="69" t="str">
        <f>IFERROR(CLEAN(HLOOKUP(AY$1,'1.源数据-产品报告-消费降序'!AY:AY,ROW(),0)),"")</f>
        <v/>
      </c>
      <c r="AZ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" s="69" t="str">
        <f>IFERROR(CLEAN(HLOOKUP(BA$1,'1.源数据-产品报告-消费降序'!BA:BA,ROW(),0)),"")</f>
        <v/>
      </c>
      <c r="BD84" s="69" t="str">
        <f>IFERROR(CLEAN(HLOOKUP(BD$1,'1.源数据-产品报告-消费降序'!BD:BD,ROW(),0)),"")</f>
        <v/>
      </c>
      <c r="BE84" s="69" t="str">
        <f>IFERROR(CLEAN(HLOOKUP(BE$1,'1.源数据-产品报告-消费降序'!BE:BE,ROW(),0)),"")</f>
        <v/>
      </c>
      <c r="BF84" s="69" t="str">
        <f>IFERROR(CLEAN(HLOOKUP(BF$1,'1.源数据-产品报告-消费降序'!BF:BF,ROW(),0)),"")</f>
        <v/>
      </c>
      <c r="BG84" s="69" t="str">
        <f>IFERROR(CLEAN(HLOOKUP(BG$1,'1.源数据-产品报告-消费降序'!BG:BG,ROW(),0)),"")</f>
        <v/>
      </c>
      <c r="BH84" s="69" t="str">
        <f>IFERROR(CLEAN(HLOOKUP(BH$1,'1.源数据-产品报告-消费降序'!BH:BH,ROW(),0)),"")</f>
        <v/>
      </c>
      <c r="BI84" s="69" t="str">
        <f>IFERROR(CLEAN(HLOOKUP(BI$1,'1.源数据-产品报告-消费降序'!BI:BI,ROW(),0)),"")</f>
        <v/>
      </c>
      <c r="BJ84" s="69" t="str">
        <f>IFERROR(CLEAN(HLOOKUP(BJ$1,'1.源数据-产品报告-消费降序'!BJ:BJ,ROW(),0)),"")</f>
        <v/>
      </c>
      <c r="BK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" s="69" t="str">
        <f>IFERROR(CLEAN(HLOOKUP(BL$1,'1.源数据-产品报告-消费降序'!BL:BL,ROW(),0)),"")</f>
        <v/>
      </c>
      <c r="BO84" s="69" t="str">
        <f>IFERROR(CLEAN(HLOOKUP(BO$1,'1.源数据-产品报告-消费降序'!BO:BO,ROW(),0)),"")</f>
        <v/>
      </c>
      <c r="BP84" s="69" t="str">
        <f>IFERROR(CLEAN(HLOOKUP(BP$1,'1.源数据-产品报告-消费降序'!BP:BP,ROW(),0)),"")</f>
        <v/>
      </c>
      <c r="BQ84" s="69" t="str">
        <f>IFERROR(CLEAN(HLOOKUP(BQ$1,'1.源数据-产品报告-消费降序'!BQ:BQ,ROW(),0)),"")</f>
        <v/>
      </c>
      <c r="BR84" s="69" t="str">
        <f>IFERROR(CLEAN(HLOOKUP(BR$1,'1.源数据-产品报告-消费降序'!BR:BR,ROW(),0)),"")</f>
        <v/>
      </c>
      <c r="BS84" s="69" t="str">
        <f>IFERROR(CLEAN(HLOOKUP(BS$1,'1.源数据-产品报告-消费降序'!BS:BS,ROW(),0)),"")</f>
        <v/>
      </c>
      <c r="BT84" s="69" t="str">
        <f>IFERROR(CLEAN(HLOOKUP(BT$1,'1.源数据-产品报告-消费降序'!BT:BT,ROW(),0)),"")</f>
        <v/>
      </c>
      <c r="BU84" s="69" t="str">
        <f>IFERROR(CLEAN(HLOOKUP(BU$1,'1.源数据-产品报告-消费降序'!BU:BU,ROW(),0)),"")</f>
        <v/>
      </c>
      <c r="BV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" s="69" t="str">
        <f>IFERROR(CLEAN(HLOOKUP(BW$1,'1.源数据-产品报告-消费降序'!BW:BW,ROW(),0)),"")</f>
        <v/>
      </c>
    </row>
    <row r="85" spans="1:75">
      <c r="A85" s="69" t="str">
        <f>IFERROR(CLEAN(HLOOKUP(A$1,'1.源数据-产品报告-消费降序'!A:A,ROW(),0)),"")</f>
        <v/>
      </c>
      <c r="B85" s="69" t="str">
        <f>IFERROR(CLEAN(HLOOKUP(B$1,'1.源数据-产品报告-消费降序'!B:B,ROW(),0)),"")</f>
        <v/>
      </c>
      <c r="C85" s="69" t="str">
        <f>IFERROR(CLEAN(HLOOKUP(C$1,'1.源数据-产品报告-消费降序'!C:C,ROW(),0)),"")</f>
        <v/>
      </c>
      <c r="D85" s="69" t="str">
        <f>IFERROR(CLEAN(HLOOKUP(D$1,'1.源数据-产品报告-消费降序'!D:D,ROW(),0)),"")</f>
        <v/>
      </c>
      <c r="E85" s="69" t="str">
        <f>IFERROR(CLEAN(HLOOKUP(E$1,'1.源数据-产品报告-消费降序'!E:E,ROW(),0)),"")</f>
        <v/>
      </c>
      <c r="F85" s="69" t="str">
        <f>IFERROR(CLEAN(HLOOKUP(F$1,'1.源数据-产品报告-消费降序'!F:F,ROW(),0)),"")</f>
        <v/>
      </c>
      <c r="G85" s="70">
        <f>IFERROR((HLOOKUP(G$1,'1.源数据-产品报告-消费降序'!G:G,ROW(),0)),"")</f>
        <v>0</v>
      </c>
      <c r="H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" s="69" t="str">
        <f>IFERROR(CLEAN(HLOOKUP(I$1,'1.源数据-产品报告-消费降序'!I:I,ROW(),0)),"")</f>
        <v/>
      </c>
      <c r="L85" s="69" t="str">
        <f>IFERROR(CLEAN(HLOOKUP(L$1,'1.源数据-产品报告-消费降序'!L:L,ROW(),0)),"")</f>
        <v/>
      </c>
      <c r="M85" s="69" t="str">
        <f>IFERROR(CLEAN(HLOOKUP(M$1,'1.源数据-产品报告-消费降序'!M:M,ROW(),0)),"")</f>
        <v/>
      </c>
      <c r="N85" s="69" t="str">
        <f>IFERROR(CLEAN(HLOOKUP(N$1,'1.源数据-产品报告-消费降序'!N:N,ROW(),0)),"")</f>
        <v/>
      </c>
      <c r="O85" s="69" t="str">
        <f>IFERROR(CLEAN(HLOOKUP(O$1,'1.源数据-产品报告-消费降序'!O:O,ROW(),0)),"")</f>
        <v/>
      </c>
      <c r="P85" s="69" t="str">
        <f>IFERROR(CLEAN(HLOOKUP(P$1,'1.源数据-产品报告-消费降序'!P:P,ROW(),0)),"")</f>
        <v/>
      </c>
      <c r="Q85" s="69" t="str">
        <f>IFERROR(CLEAN(HLOOKUP(Q$1,'1.源数据-产品报告-消费降序'!Q:Q,ROW(),0)),"")</f>
        <v/>
      </c>
      <c r="R85" s="69" t="str">
        <f>IFERROR(CLEAN(HLOOKUP(R$1,'1.源数据-产品报告-消费降序'!R:R,ROW(),0)),"")</f>
        <v/>
      </c>
      <c r="S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" s="69" t="str">
        <f>IFERROR(CLEAN(HLOOKUP(T$1,'1.源数据-产品报告-消费降序'!T:T,ROW(),0)),"")</f>
        <v/>
      </c>
      <c r="W85" s="69" t="str">
        <f>IFERROR(CLEAN(HLOOKUP(W$1,'1.源数据-产品报告-消费降序'!W:W,ROW(),0)),"")</f>
        <v/>
      </c>
      <c r="X85" s="69" t="str">
        <f>IFERROR(CLEAN(HLOOKUP(X$1,'1.源数据-产品报告-消费降序'!X:X,ROW(),0)),"")</f>
        <v/>
      </c>
      <c r="Y85" s="69" t="str">
        <f>IFERROR(CLEAN(HLOOKUP(Y$1,'1.源数据-产品报告-消费降序'!Y:Y,ROW(),0)),"")</f>
        <v/>
      </c>
      <c r="Z85" s="69" t="str">
        <f>IFERROR(CLEAN(HLOOKUP(Z$1,'1.源数据-产品报告-消费降序'!Z:Z,ROW(),0)),"")</f>
        <v/>
      </c>
      <c r="AA85" s="69" t="str">
        <f>IFERROR(CLEAN(HLOOKUP(AA$1,'1.源数据-产品报告-消费降序'!AA:AA,ROW(),0)),"")</f>
        <v/>
      </c>
      <c r="AB85" s="69" t="str">
        <f>IFERROR(CLEAN(HLOOKUP(AB$1,'1.源数据-产品报告-消费降序'!AB:AB,ROW(),0)),"")</f>
        <v/>
      </c>
      <c r="AC85" s="69" t="str">
        <f>IFERROR(CLEAN(HLOOKUP(AC$1,'1.源数据-产品报告-消费降序'!AC:AC,ROW(),0)),"")</f>
        <v/>
      </c>
      <c r="AD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" s="69" t="str">
        <f>IFERROR(CLEAN(HLOOKUP(AE$1,'1.源数据-产品报告-消费降序'!AE:AE,ROW(),0)),"")</f>
        <v/>
      </c>
      <c r="AH85" s="69" t="str">
        <f>IFERROR(CLEAN(HLOOKUP(AH$1,'1.源数据-产品报告-消费降序'!AH:AH,ROW(),0)),"")</f>
        <v/>
      </c>
      <c r="AI85" s="69" t="str">
        <f>IFERROR(CLEAN(HLOOKUP(AI$1,'1.源数据-产品报告-消费降序'!AI:AI,ROW(),0)),"")</f>
        <v/>
      </c>
      <c r="AJ85" s="69" t="str">
        <f>IFERROR(CLEAN(HLOOKUP(AJ$1,'1.源数据-产品报告-消费降序'!AJ:AJ,ROW(),0)),"")</f>
        <v/>
      </c>
      <c r="AK85" s="69" t="str">
        <f>IFERROR(CLEAN(HLOOKUP(AK$1,'1.源数据-产品报告-消费降序'!AK:AK,ROW(),0)),"")</f>
        <v/>
      </c>
      <c r="AL85" s="69" t="str">
        <f>IFERROR(CLEAN(HLOOKUP(AL$1,'1.源数据-产品报告-消费降序'!AL:AL,ROW(),0)),"")</f>
        <v/>
      </c>
      <c r="AM85" s="69" t="str">
        <f>IFERROR(CLEAN(HLOOKUP(AM$1,'1.源数据-产品报告-消费降序'!AM:AM,ROW(),0)),"")</f>
        <v/>
      </c>
      <c r="AN85" s="69" t="str">
        <f>IFERROR(CLEAN(HLOOKUP(AN$1,'1.源数据-产品报告-消费降序'!AN:AN,ROW(),0)),"")</f>
        <v/>
      </c>
      <c r="AO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" s="69" t="str">
        <f>IFERROR(CLEAN(HLOOKUP(AP$1,'1.源数据-产品报告-消费降序'!AP:AP,ROW(),0)),"")</f>
        <v/>
      </c>
      <c r="AS85" s="69" t="str">
        <f>IFERROR(CLEAN(HLOOKUP(AS$1,'1.源数据-产品报告-消费降序'!AS:AS,ROW(),0)),"")</f>
        <v/>
      </c>
      <c r="AT85" s="69" t="str">
        <f>IFERROR(CLEAN(HLOOKUP(AT$1,'1.源数据-产品报告-消费降序'!AT:AT,ROW(),0)),"")</f>
        <v/>
      </c>
      <c r="AU85" s="69" t="str">
        <f>IFERROR(CLEAN(HLOOKUP(AU$1,'1.源数据-产品报告-消费降序'!AU:AU,ROW(),0)),"")</f>
        <v/>
      </c>
      <c r="AV85" s="69" t="str">
        <f>IFERROR(CLEAN(HLOOKUP(AV$1,'1.源数据-产品报告-消费降序'!AV:AV,ROW(),0)),"")</f>
        <v/>
      </c>
      <c r="AW85" s="69" t="str">
        <f>IFERROR(CLEAN(HLOOKUP(AW$1,'1.源数据-产品报告-消费降序'!AW:AW,ROW(),0)),"")</f>
        <v/>
      </c>
      <c r="AX85" s="69" t="str">
        <f>IFERROR(CLEAN(HLOOKUP(AX$1,'1.源数据-产品报告-消费降序'!AX:AX,ROW(),0)),"")</f>
        <v/>
      </c>
      <c r="AY85" s="69" t="str">
        <f>IFERROR(CLEAN(HLOOKUP(AY$1,'1.源数据-产品报告-消费降序'!AY:AY,ROW(),0)),"")</f>
        <v/>
      </c>
      <c r="AZ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" s="69" t="str">
        <f>IFERROR(CLEAN(HLOOKUP(BA$1,'1.源数据-产品报告-消费降序'!BA:BA,ROW(),0)),"")</f>
        <v/>
      </c>
      <c r="BD85" s="69" t="str">
        <f>IFERROR(CLEAN(HLOOKUP(BD$1,'1.源数据-产品报告-消费降序'!BD:BD,ROW(),0)),"")</f>
        <v/>
      </c>
      <c r="BE85" s="69" t="str">
        <f>IFERROR(CLEAN(HLOOKUP(BE$1,'1.源数据-产品报告-消费降序'!BE:BE,ROW(),0)),"")</f>
        <v/>
      </c>
      <c r="BF85" s="69" t="str">
        <f>IFERROR(CLEAN(HLOOKUP(BF$1,'1.源数据-产品报告-消费降序'!BF:BF,ROW(),0)),"")</f>
        <v/>
      </c>
      <c r="BG85" s="69" t="str">
        <f>IFERROR(CLEAN(HLOOKUP(BG$1,'1.源数据-产品报告-消费降序'!BG:BG,ROW(),0)),"")</f>
        <v/>
      </c>
      <c r="BH85" s="69" t="str">
        <f>IFERROR(CLEAN(HLOOKUP(BH$1,'1.源数据-产品报告-消费降序'!BH:BH,ROW(),0)),"")</f>
        <v/>
      </c>
      <c r="BI85" s="69" t="str">
        <f>IFERROR(CLEAN(HLOOKUP(BI$1,'1.源数据-产品报告-消费降序'!BI:BI,ROW(),0)),"")</f>
        <v/>
      </c>
      <c r="BJ85" s="69" t="str">
        <f>IFERROR(CLEAN(HLOOKUP(BJ$1,'1.源数据-产品报告-消费降序'!BJ:BJ,ROW(),0)),"")</f>
        <v/>
      </c>
      <c r="BK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" s="69" t="str">
        <f>IFERROR(CLEAN(HLOOKUP(BL$1,'1.源数据-产品报告-消费降序'!BL:BL,ROW(),0)),"")</f>
        <v/>
      </c>
      <c r="BO85" s="69" t="str">
        <f>IFERROR(CLEAN(HLOOKUP(BO$1,'1.源数据-产品报告-消费降序'!BO:BO,ROW(),0)),"")</f>
        <v/>
      </c>
      <c r="BP85" s="69" t="str">
        <f>IFERROR(CLEAN(HLOOKUP(BP$1,'1.源数据-产品报告-消费降序'!BP:BP,ROW(),0)),"")</f>
        <v/>
      </c>
      <c r="BQ85" s="69" t="str">
        <f>IFERROR(CLEAN(HLOOKUP(BQ$1,'1.源数据-产品报告-消费降序'!BQ:BQ,ROW(),0)),"")</f>
        <v/>
      </c>
      <c r="BR85" s="69" t="str">
        <f>IFERROR(CLEAN(HLOOKUP(BR$1,'1.源数据-产品报告-消费降序'!BR:BR,ROW(),0)),"")</f>
        <v/>
      </c>
      <c r="BS85" s="69" t="str">
        <f>IFERROR(CLEAN(HLOOKUP(BS$1,'1.源数据-产品报告-消费降序'!BS:BS,ROW(),0)),"")</f>
        <v/>
      </c>
      <c r="BT85" s="69" t="str">
        <f>IFERROR(CLEAN(HLOOKUP(BT$1,'1.源数据-产品报告-消费降序'!BT:BT,ROW(),0)),"")</f>
        <v/>
      </c>
      <c r="BU85" s="69" t="str">
        <f>IFERROR(CLEAN(HLOOKUP(BU$1,'1.源数据-产品报告-消费降序'!BU:BU,ROW(),0)),"")</f>
        <v/>
      </c>
      <c r="BV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" s="69" t="str">
        <f>IFERROR(CLEAN(HLOOKUP(BW$1,'1.源数据-产品报告-消费降序'!BW:BW,ROW(),0)),"")</f>
        <v/>
      </c>
    </row>
    <row r="86" spans="1:75">
      <c r="A86" s="69" t="str">
        <f>IFERROR(CLEAN(HLOOKUP(A$1,'1.源数据-产品报告-消费降序'!A:A,ROW(),0)),"")</f>
        <v/>
      </c>
      <c r="B86" s="69" t="str">
        <f>IFERROR(CLEAN(HLOOKUP(B$1,'1.源数据-产品报告-消费降序'!B:B,ROW(),0)),"")</f>
        <v/>
      </c>
      <c r="C86" s="69" t="str">
        <f>IFERROR(CLEAN(HLOOKUP(C$1,'1.源数据-产品报告-消费降序'!C:C,ROW(),0)),"")</f>
        <v/>
      </c>
      <c r="D86" s="69" t="str">
        <f>IFERROR(CLEAN(HLOOKUP(D$1,'1.源数据-产品报告-消费降序'!D:D,ROW(),0)),"")</f>
        <v/>
      </c>
      <c r="E86" s="69" t="str">
        <f>IFERROR(CLEAN(HLOOKUP(E$1,'1.源数据-产品报告-消费降序'!E:E,ROW(),0)),"")</f>
        <v/>
      </c>
      <c r="F86" s="69" t="str">
        <f>IFERROR(CLEAN(HLOOKUP(F$1,'1.源数据-产品报告-消费降序'!F:F,ROW(),0)),"")</f>
        <v/>
      </c>
      <c r="G86" s="70">
        <f>IFERROR((HLOOKUP(G$1,'1.源数据-产品报告-消费降序'!G:G,ROW(),0)),"")</f>
        <v>0</v>
      </c>
      <c r="H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" s="69" t="str">
        <f>IFERROR(CLEAN(HLOOKUP(I$1,'1.源数据-产品报告-消费降序'!I:I,ROW(),0)),"")</f>
        <v/>
      </c>
      <c r="L86" s="69" t="str">
        <f>IFERROR(CLEAN(HLOOKUP(L$1,'1.源数据-产品报告-消费降序'!L:L,ROW(),0)),"")</f>
        <v/>
      </c>
      <c r="M86" s="69" t="str">
        <f>IFERROR(CLEAN(HLOOKUP(M$1,'1.源数据-产品报告-消费降序'!M:M,ROW(),0)),"")</f>
        <v/>
      </c>
      <c r="N86" s="69" t="str">
        <f>IFERROR(CLEAN(HLOOKUP(N$1,'1.源数据-产品报告-消费降序'!N:N,ROW(),0)),"")</f>
        <v/>
      </c>
      <c r="O86" s="69" t="str">
        <f>IFERROR(CLEAN(HLOOKUP(O$1,'1.源数据-产品报告-消费降序'!O:O,ROW(),0)),"")</f>
        <v/>
      </c>
      <c r="P86" s="69" t="str">
        <f>IFERROR(CLEAN(HLOOKUP(P$1,'1.源数据-产品报告-消费降序'!P:P,ROW(),0)),"")</f>
        <v/>
      </c>
      <c r="Q86" s="69" t="str">
        <f>IFERROR(CLEAN(HLOOKUP(Q$1,'1.源数据-产品报告-消费降序'!Q:Q,ROW(),0)),"")</f>
        <v/>
      </c>
      <c r="R86" s="69" t="str">
        <f>IFERROR(CLEAN(HLOOKUP(R$1,'1.源数据-产品报告-消费降序'!R:R,ROW(),0)),"")</f>
        <v/>
      </c>
      <c r="S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" s="69" t="str">
        <f>IFERROR(CLEAN(HLOOKUP(T$1,'1.源数据-产品报告-消费降序'!T:T,ROW(),0)),"")</f>
        <v/>
      </c>
      <c r="W86" s="69" t="str">
        <f>IFERROR(CLEAN(HLOOKUP(W$1,'1.源数据-产品报告-消费降序'!W:W,ROW(),0)),"")</f>
        <v/>
      </c>
      <c r="X86" s="69" t="str">
        <f>IFERROR(CLEAN(HLOOKUP(X$1,'1.源数据-产品报告-消费降序'!X:X,ROW(),0)),"")</f>
        <v/>
      </c>
      <c r="Y86" s="69" t="str">
        <f>IFERROR(CLEAN(HLOOKUP(Y$1,'1.源数据-产品报告-消费降序'!Y:Y,ROW(),0)),"")</f>
        <v/>
      </c>
      <c r="Z86" s="69" t="str">
        <f>IFERROR(CLEAN(HLOOKUP(Z$1,'1.源数据-产品报告-消费降序'!Z:Z,ROW(),0)),"")</f>
        <v/>
      </c>
      <c r="AA86" s="69" t="str">
        <f>IFERROR(CLEAN(HLOOKUP(AA$1,'1.源数据-产品报告-消费降序'!AA:AA,ROW(),0)),"")</f>
        <v/>
      </c>
      <c r="AB86" s="69" t="str">
        <f>IFERROR(CLEAN(HLOOKUP(AB$1,'1.源数据-产品报告-消费降序'!AB:AB,ROW(),0)),"")</f>
        <v/>
      </c>
      <c r="AC86" s="69" t="str">
        <f>IFERROR(CLEAN(HLOOKUP(AC$1,'1.源数据-产品报告-消费降序'!AC:AC,ROW(),0)),"")</f>
        <v/>
      </c>
      <c r="AD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" s="69" t="str">
        <f>IFERROR(CLEAN(HLOOKUP(AE$1,'1.源数据-产品报告-消费降序'!AE:AE,ROW(),0)),"")</f>
        <v/>
      </c>
      <c r="AH86" s="69" t="str">
        <f>IFERROR(CLEAN(HLOOKUP(AH$1,'1.源数据-产品报告-消费降序'!AH:AH,ROW(),0)),"")</f>
        <v/>
      </c>
      <c r="AI86" s="69" t="str">
        <f>IFERROR(CLEAN(HLOOKUP(AI$1,'1.源数据-产品报告-消费降序'!AI:AI,ROW(),0)),"")</f>
        <v/>
      </c>
      <c r="AJ86" s="69" t="str">
        <f>IFERROR(CLEAN(HLOOKUP(AJ$1,'1.源数据-产品报告-消费降序'!AJ:AJ,ROW(),0)),"")</f>
        <v/>
      </c>
      <c r="AK86" s="69" t="str">
        <f>IFERROR(CLEAN(HLOOKUP(AK$1,'1.源数据-产品报告-消费降序'!AK:AK,ROW(),0)),"")</f>
        <v/>
      </c>
      <c r="AL86" s="69" t="str">
        <f>IFERROR(CLEAN(HLOOKUP(AL$1,'1.源数据-产品报告-消费降序'!AL:AL,ROW(),0)),"")</f>
        <v/>
      </c>
      <c r="AM86" s="69" t="str">
        <f>IFERROR(CLEAN(HLOOKUP(AM$1,'1.源数据-产品报告-消费降序'!AM:AM,ROW(),0)),"")</f>
        <v/>
      </c>
      <c r="AN86" s="69" t="str">
        <f>IFERROR(CLEAN(HLOOKUP(AN$1,'1.源数据-产品报告-消费降序'!AN:AN,ROW(),0)),"")</f>
        <v/>
      </c>
      <c r="AO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" s="69" t="str">
        <f>IFERROR(CLEAN(HLOOKUP(AP$1,'1.源数据-产品报告-消费降序'!AP:AP,ROW(),0)),"")</f>
        <v/>
      </c>
      <c r="AS86" s="69" t="str">
        <f>IFERROR(CLEAN(HLOOKUP(AS$1,'1.源数据-产品报告-消费降序'!AS:AS,ROW(),0)),"")</f>
        <v/>
      </c>
      <c r="AT86" s="69" t="str">
        <f>IFERROR(CLEAN(HLOOKUP(AT$1,'1.源数据-产品报告-消费降序'!AT:AT,ROW(),0)),"")</f>
        <v/>
      </c>
      <c r="AU86" s="69" t="str">
        <f>IFERROR(CLEAN(HLOOKUP(AU$1,'1.源数据-产品报告-消费降序'!AU:AU,ROW(),0)),"")</f>
        <v/>
      </c>
      <c r="AV86" s="69" t="str">
        <f>IFERROR(CLEAN(HLOOKUP(AV$1,'1.源数据-产品报告-消费降序'!AV:AV,ROW(),0)),"")</f>
        <v/>
      </c>
      <c r="AW86" s="69" t="str">
        <f>IFERROR(CLEAN(HLOOKUP(AW$1,'1.源数据-产品报告-消费降序'!AW:AW,ROW(),0)),"")</f>
        <v/>
      </c>
      <c r="AX86" s="69" t="str">
        <f>IFERROR(CLEAN(HLOOKUP(AX$1,'1.源数据-产品报告-消费降序'!AX:AX,ROW(),0)),"")</f>
        <v/>
      </c>
      <c r="AY86" s="69" t="str">
        <f>IFERROR(CLEAN(HLOOKUP(AY$1,'1.源数据-产品报告-消费降序'!AY:AY,ROW(),0)),"")</f>
        <v/>
      </c>
      <c r="AZ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" s="69" t="str">
        <f>IFERROR(CLEAN(HLOOKUP(BA$1,'1.源数据-产品报告-消费降序'!BA:BA,ROW(),0)),"")</f>
        <v/>
      </c>
      <c r="BD86" s="69" t="str">
        <f>IFERROR(CLEAN(HLOOKUP(BD$1,'1.源数据-产品报告-消费降序'!BD:BD,ROW(),0)),"")</f>
        <v/>
      </c>
      <c r="BE86" s="69" t="str">
        <f>IFERROR(CLEAN(HLOOKUP(BE$1,'1.源数据-产品报告-消费降序'!BE:BE,ROW(),0)),"")</f>
        <v/>
      </c>
      <c r="BF86" s="69" t="str">
        <f>IFERROR(CLEAN(HLOOKUP(BF$1,'1.源数据-产品报告-消费降序'!BF:BF,ROW(),0)),"")</f>
        <v/>
      </c>
      <c r="BG86" s="69" t="str">
        <f>IFERROR(CLEAN(HLOOKUP(BG$1,'1.源数据-产品报告-消费降序'!BG:BG,ROW(),0)),"")</f>
        <v/>
      </c>
      <c r="BH86" s="69" t="str">
        <f>IFERROR(CLEAN(HLOOKUP(BH$1,'1.源数据-产品报告-消费降序'!BH:BH,ROW(),0)),"")</f>
        <v/>
      </c>
      <c r="BI86" s="69" t="str">
        <f>IFERROR(CLEAN(HLOOKUP(BI$1,'1.源数据-产品报告-消费降序'!BI:BI,ROW(),0)),"")</f>
        <v/>
      </c>
      <c r="BJ86" s="69" t="str">
        <f>IFERROR(CLEAN(HLOOKUP(BJ$1,'1.源数据-产品报告-消费降序'!BJ:BJ,ROW(),0)),"")</f>
        <v/>
      </c>
      <c r="BK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" s="69" t="str">
        <f>IFERROR(CLEAN(HLOOKUP(BL$1,'1.源数据-产品报告-消费降序'!BL:BL,ROW(),0)),"")</f>
        <v/>
      </c>
      <c r="BO86" s="69" t="str">
        <f>IFERROR(CLEAN(HLOOKUP(BO$1,'1.源数据-产品报告-消费降序'!BO:BO,ROW(),0)),"")</f>
        <v/>
      </c>
      <c r="BP86" s="69" t="str">
        <f>IFERROR(CLEAN(HLOOKUP(BP$1,'1.源数据-产品报告-消费降序'!BP:BP,ROW(),0)),"")</f>
        <v/>
      </c>
      <c r="BQ86" s="69" t="str">
        <f>IFERROR(CLEAN(HLOOKUP(BQ$1,'1.源数据-产品报告-消费降序'!BQ:BQ,ROW(),0)),"")</f>
        <v/>
      </c>
      <c r="BR86" s="69" t="str">
        <f>IFERROR(CLEAN(HLOOKUP(BR$1,'1.源数据-产品报告-消费降序'!BR:BR,ROW(),0)),"")</f>
        <v/>
      </c>
      <c r="BS86" s="69" t="str">
        <f>IFERROR(CLEAN(HLOOKUP(BS$1,'1.源数据-产品报告-消费降序'!BS:BS,ROW(),0)),"")</f>
        <v/>
      </c>
      <c r="BT86" s="69" t="str">
        <f>IFERROR(CLEAN(HLOOKUP(BT$1,'1.源数据-产品报告-消费降序'!BT:BT,ROW(),0)),"")</f>
        <v/>
      </c>
      <c r="BU86" s="69" t="str">
        <f>IFERROR(CLEAN(HLOOKUP(BU$1,'1.源数据-产品报告-消费降序'!BU:BU,ROW(),0)),"")</f>
        <v/>
      </c>
      <c r="BV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" s="69" t="str">
        <f>IFERROR(CLEAN(HLOOKUP(BW$1,'1.源数据-产品报告-消费降序'!BW:BW,ROW(),0)),"")</f>
        <v/>
      </c>
    </row>
    <row r="87" spans="1:75">
      <c r="A87" s="69" t="str">
        <f>IFERROR(CLEAN(HLOOKUP(A$1,'1.源数据-产品报告-消费降序'!A:A,ROW(),0)),"")</f>
        <v/>
      </c>
      <c r="B87" s="69" t="str">
        <f>IFERROR(CLEAN(HLOOKUP(B$1,'1.源数据-产品报告-消费降序'!B:B,ROW(),0)),"")</f>
        <v/>
      </c>
      <c r="C87" s="69" t="str">
        <f>IFERROR(CLEAN(HLOOKUP(C$1,'1.源数据-产品报告-消费降序'!C:C,ROW(),0)),"")</f>
        <v/>
      </c>
      <c r="D87" s="69" t="str">
        <f>IFERROR(CLEAN(HLOOKUP(D$1,'1.源数据-产品报告-消费降序'!D:D,ROW(),0)),"")</f>
        <v/>
      </c>
      <c r="E87" s="69" t="str">
        <f>IFERROR(CLEAN(HLOOKUP(E$1,'1.源数据-产品报告-消费降序'!E:E,ROW(),0)),"")</f>
        <v/>
      </c>
      <c r="F87" s="69" t="str">
        <f>IFERROR(CLEAN(HLOOKUP(F$1,'1.源数据-产品报告-消费降序'!F:F,ROW(),0)),"")</f>
        <v/>
      </c>
      <c r="G87" s="70">
        <f>IFERROR((HLOOKUP(G$1,'1.源数据-产品报告-消费降序'!G:G,ROW(),0)),"")</f>
        <v>0</v>
      </c>
      <c r="H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" s="69" t="str">
        <f>IFERROR(CLEAN(HLOOKUP(I$1,'1.源数据-产品报告-消费降序'!I:I,ROW(),0)),"")</f>
        <v/>
      </c>
      <c r="L87" s="69" t="str">
        <f>IFERROR(CLEAN(HLOOKUP(L$1,'1.源数据-产品报告-消费降序'!L:L,ROW(),0)),"")</f>
        <v/>
      </c>
      <c r="M87" s="69" t="str">
        <f>IFERROR(CLEAN(HLOOKUP(M$1,'1.源数据-产品报告-消费降序'!M:M,ROW(),0)),"")</f>
        <v/>
      </c>
      <c r="N87" s="69" t="str">
        <f>IFERROR(CLEAN(HLOOKUP(N$1,'1.源数据-产品报告-消费降序'!N:N,ROW(),0)),"")</f>
        <v/>
      </c>
      <c r="O87" s="69" t="str">
        <f>IFERROR(CLEAN(HLOOKUP(O$1,'1.源数据-产品报告-消费降序'!O:O,ROW(),0)),"")</f>
        <v/>
      </c>
      <c r="P87" s="69" t="str">
        <f>IFERROR(CLEAN(HLOOKUP(P$1,'1.源数据-产品报告-消费降序'!P:P,ROW(),0)),"")</f>
        <v/>
      </c>
      <c r="Q87" s="69" t="str">
        <f>IFERROR(CLEAN(HLOOKUP(Q$1,'1.源数据-产品报告-消费降序'!Q:Q,ROW(),0)),"")</f>
        <v/>
      </c>
      <c r="R87" s="69" t="str">
        <f>IFERROR(CLEAN(HLOOKUP(R$1,'1.源数据-产品报告-消费降序'!R:R,ROW(),0)),"")</f>
        <v/>
      </c>
      <c r="S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" s="69" t="str">
        <f>IFERROR(CLEAN(HLOOKUP(T$1,'1.源数据-产品报告-消费降序'!T:T,ROW(),0)),"")</f>
        <v/>
      </c>
      <c r="W87" s="69" t="str">
        <f>IFERROR(CLEAN(HLOOKUP(W$1,'1.源数据-产品报告-消费降序'!W:W,ROW(),0)),"")</f>
        <v/>
      </c>
      <c r="X87" s="69" t="str">
        <f>IFERROR(CLEAN(HLOOKUP(X$1,'1.源数据-产品报告-消费降序'!X:X,ROW(),0)),"")</f>
        <v/>
      </c>
      <c r="Y87" s="69" t="str">
        <f>IFERROR(CLEAN(HLOOKUP(Y$1,'1.源数据-产品报告-消费降序'!Y:Y,ROW(),0)),"")</f>
        <v/>
      </c>
      <c r="Z87" s="69" t="str">
        <f>IFERROR(CLEAN(HLOOKUP(Z$1,'1.源数据-产品报告-消费降序'!Z:Z,ROW(),0)),"")</f>
        <v/>
      </c>
      <c r="AA87" s="69" t="str">
        <f>IFERROR(CLEAN(HLOOKUP(AA$1,'1.源数据-产品报告-消费降序'!AA:AA,ROW(),0)),"")</f>
        <v/>
      </c>
      <c r="AB87" s="69" t="str">
        <f>IFERROR(CLEAN(HLOOKUP(AB$1,'1.源数据-产品报告-消费降序'!AB:AB,ROW(),0)),"")</f>
        <v/>
      </c>
      <c r="AC87" s="69" t="str">
        <f>IFERROR(CLEAN(HLOOKUP(AC$1,'1.源数据-产品报告-消费降序'!AC:AC,ROW(),0)),"")</f>
        <v/>
      </c>
      <c r="AD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" s="69" t="str">
        <f>IFERROR(CLEAN(HLOOKUP(AE$1,'1.源数据-产品报告-消费降序'!AE:AE,ROW(),0)),"")</f>
        <v/>
      </c>
      <c r="AH87" s="69" t="str">
        <f>IFERROR(CLEAN(HLOOKUP(AH$1,'1.源数据-产品报告-消费降序'!AH:AH,ROW(),0)),"")</f>
        <v/>
      </c>
      <c r="AI87" s="69" t="str">
        <f>IFERROR(CLEAN(HLOOKUP(AI$1,'1.源数据-产品报告-消费降序'!AI:AI,ROW(),0)),"")</f>
        <v/>
      </c>
      <c r="AJ87" s="69" t="str">
        <f>IFERROR(CLEAN(HLOOKUP(AJ$1,'1.源数据-产品报告-消费降序'!AJ:AJ,ROW(),0)),"")</f>
        <v/>
      </c>
      <c r="AK87" s="69" t="str">
        <f>IFERROR(CLEAN(HLOOKUP(AK$1,'1.源数据-产品报告-消费降序'!AK:AK,ROW(),0)),"")</f>
        <v/>
      </c>
      <c r="AL87" s="69" t="str">
        <f>IFERROR(CLEAN(HLOOKUP(AL$1,'1.源数据-产品报告-消费降序'!AL:AL,ROW(),0)),"")</f>
        <v/>
      </c>
      <c r="AM87" s="69" t="str">
        <f>IFERROR(CLEAN(HLOOKUP(AM$1,'1.源数据-产品报告-消费降序'!AM:AM,ROW(),0)),"")</f>
        <v/>
      </c>
      <c r="AN87" s="69" t="str">
        <f>IFERROR(CLEAN(HLOOKUP(AN$1,'1.源数据-产品报告-消费降序'!AN:AN,ROW(),0)),"")</f>
        <v/>
      </c>
      <c r="AO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" s="69" t="str">
        <f>IFERROR(CLEAN(HLOOKUP(AP$1,'1.源数据-产品报告-消费降序'!AP:AP,ROW(),0)),"")</f>
        <v/>
      </c>
      <c r="AS87" s="69" t="str">
        <f>IFERROR(CLEAN(HLOOKUP(AS$1,'1.源数据-产品报告-消费降序'!AS:AS,ROW(),0)),"")</f>
        <v/>
      </c>
      <c r="AT87" s="69" t="str">
        <f>IFERROR(CLEAN(HLOOKUP(AT$1,'1.源数据-产品报告-消费降序'!AT:AT,ROW(),0)),"")</f>
        <v/>
      </c>
      <c r="AU87" s="69" t="str">
        <f>IFERROR(CLEAN(HLOOKUP(AU$1,'1.源数据-产品报告-消费降序'!AU:AU,ROW(),0)),"")</f>
        <v/>
      </c>
      <c r="AV87" s="69" t="str">
        <f>IFERROR(CLEAN(HLOOKUP(AV$1,'1.源数据-产品报告-消费降序'!AV:AV,ROW(),0)),"")</f>
        <v/>
      </c>
      <c r="AW87" s="69" t="str">
        <f>IFERROR(CLEAN(HLOOKUP(AW$1,'1.源数据-产品报告-消费降序'!AW:AW,ROW(),0)),"")</f>
        <v/>
      </c>
      <c r="AX87" s="69" t="str">
        <f>IFERROR(CLEAN(HLOOKUP(AX$1,'1.源数据-产品报告-消费降序'!AX:AX,ROW(),0)),"")</f>
        <v/>
      </c>
      <c r="AY87" s="69" t="str">
        <f>IFERROR(CLEAN(HLOOKUP(AY$1,'1.源数据-产品报告-消费降序'!AY:AY,ROW(),0)),"")</f>
        <v/>
      </c>
      <c r="AZ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" s="69" t="str">
        <f>IFERROR(CLEAN(HLOOKUP(BA$1,'1.源数据-产品报告-消费降序'!BA:BA,ROW(),0)),"")</f>
        <v/>
      </c>
      <c r="BD87" s="69" t="str">
        <f>IFERROR(CLEAN(HLOOKUP(BD$1,'1.源数据-产品报告-消费降序'!BD:BD,ROW(),0)),"")</f>
        <v/>
      </c>
      <c r="BE87" s="69" t="str">
        <f>IFERROR(CLEAN(HLOOKUP(BE$1,'1.源数据-产品报告-消费降序'!BE:BE,ROW(),0)),"")</f>
        <v/>
      </c>
      <c r="BF87" s="69" t="str">
        <f>IFERROR(CLEAN(HLOOKUP(BF$1,'1.源数据-产品报告-消费降序'!BF:BF,ROW(),0)),"")</f>
        <v/>
      </c>
      <c r="BG87" s="69" t="str">
        <f>IFERROR(CLEAN(HLOOKUP(BG$1,'1.源数据-产品报告-消费降序'!BG:BG,ROW(),0)),"")</f>
        <v/>
      </c>
      <c r="BH87" s="69" t="str">
        <f>IFERROR(CLEAN(HLOOKUP(BH$1,'1.源数据-产品报告-消费降序'!BH:BH,ROW(),0)),"")</f>
        <v/>
      </c>
      <c r="BI87" s="69" t="str">
        <f>IFERROR(CLEAN(HLOOKUP(BI$1,'1.源数据-产品报告-消费降序'!BI:BI,ROW(),0)),"")</f>
        <v/>
      </c>
      <c r="BJ87" s="69" t="str">
        <f>IFERROR(CLEAN(HLOOKUP(BJ$1,'1.源数据-产品报告-消费降序'!BJ:BJ,ROW(),0)),"")</f>
        <v/>
      </c>
      <c r="BK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" s="69" t="str">
        <f>IFERROR(CLEAN(HLOOKUP(BL$1,'1.源数据-产品报告-消费降序'!BL:BL,ROW(),0)),"")</f>
        <v/>
      </c>
      <c r="BO87" s="69" t="str">
        <f>IFERROR(CLEAN(HLOOKUP(BO$1,'1.源数据-产品报告-消费降序'!BO:BO,ROW(),0)),"")</f>
        <v/>
      </c>
      <c r="BP87" s="69" t="str">
        <f>IFERROR(CLEAN(HLOOKUP(BP$1,'1.源数据-产品报告-消费降序'!BP:BP,ROW(),0)),"")</f>
        <v/>
      </c>
      <c r="BQ87" s="69" t="str">
        <f>IFERROR(CLEAN(HLOOKUP(BQ$1,'1.源数据-产品报告-消费降序'!BQ:BQ,ROW(),0)),"")</f>
        <v/>
      </c>
      <c r="BR87" s="69" t="str">
        <f>IFERROR(CLEAN(HLOOKUP(BR$1,'1.源数据-产品报告-消费降序'!BR:BR,ROW(),0)),"")</f>
        <v/>
      </c>
      <c r="BS87" s="69" t="str">
        <f>IFERROR(CLEAN(HLOOKUP(BS$1,'1.源数据-产品报告-消费降序'!BS:BS,ROW(),0)),"")</f>
        <v/>
      </c>
      <c r="BT87" s="69" t="str">
        <f>IFERROR(CLEAN(HLOOKUP(BT$1,'1.源数据-产品报告-消费降序'!BT:BT,ROW(),0)),"")</f>
        <v/>
      </c>
      <c r="BU87" s="69" t="str">
        <f>IFERROR(CLEAN(HLOOKUP(BU$1,'1.源数据-产品报告-消费降序'!BU:BU,ROW(),0)),"")</f>
        <v/>
      </c>
      <c r="BV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" s="69" t="str">
        <f>IFERROR(CLEAN(HLOOKUP(BW$1,'1.源数据-产品报告-消费降序'!BW:BW,ROW(),0)),"")</f>
        <v/>
      </c>
    </row>
    <row r="88" spans="1:75">
      <c r="A88" s="69" t="str">
        <f>IFERROR(CLEAN(HLOOKUP(A$1,'1.源数据-产品报告-消费降序'!A:A,ROW(),0)),"")</f>
        <v/>
      </c>
      <c r="B88" s="69" t="str">
        <f>IFERROR(CLEAN(HLOOKUP(B$1,'1.源数据-产品报告-消费降序'!B:B,ROW(),0)),"")</f>
        <v/>
      </c>
      <c r="C88" s="69" t="str">
        <f>IFERROR(CLEAN(HLOOKUP(C$1,'1.源数据-产品报告-消费降序'!C:C,ROW(),0)),"")</f>
        <v/>
      </c>
      <c r="D88" s="69" t="str">
        <f>IFERROR(CLEAN(HLOOKUP(D$1,'1.源数据-产品报告-消费降序'!D:D,ROW(),0)),"")</f>
        <v/>
      </c>
      <c r="E88" s="69" t="str">
        <f>IFERROR(CLEAN(HLOOKUP(E$1,'1.源数据-产品报告-消费降序'!E:E,ROW(),0)),"")</f>
        <v/>
      </c>
      <c r="F88" s="69" t="str">
        <f>IFERROR(CLEAN(HLOOKUP(F$1,'1.源数据-产品报告-消费降序'!F:F,ROW(),0)),"")</f>
        <v/>
      </c>
      <c r="G88" s="70">
        <f>IFERROR((HLOOKUP(G$1,'1.源数据-产品报告-消费降序'!G:G,ROW(),0)),"")</f>
        <v>0</v>
      </c>
      <c r="H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" s="69" t="str">
        <f>IFERROR(CLEAN(HLOOKUP(I$1,'1.源数据-产品报告-消费降序'!I:I,ROW(),0)),"")</f>
        <v/>
      </c>
      <c r="L88" s="69" t="str">
        <f>IFERROR(CLEAN(HLOOKUP(L$1,'1.源数据-产品报告-消费降序'!L:L,ROW(),0)),"")</f>
        <v/>
      </c>
      <c r="M88" s="69" t="str">
        <f>IFERROR(CLEAN(HLOOKUP(M$1,'1.源数据-产品报告-消费降序'!M:M,ROW(),0)),"")</f>
        <v/>
      </c>
      <c r="N88" s="69" t="str">
        <f>IFERROR(CLEAN(HLOOKUP(N$1,'1.源数据-产品报告-消费降序'!N:N,ROW(),0)),"")</f>
        <v/>
      </c>
      <c r="O88" s="69" t="str">
        <f>IFERROR(CLEAN(HLOOKUP(O$1,'1.源数据-产品报告-消费降序'!O:O,ROW(),0)),"")</f>
        <v/>
      </c>
      <c r="P88" s="69" t="str">
        <f>IFERROR(CLEAN(HLOOKUP(P$1,'1.源数据-产品报告-消费降序'!P:P,ROW(),0)),"")</f>
        <v/>
      </c>
      <c r="Q88" s="69" t="str">
        <f>IFERROR(CLEAN(HLOOKUP(Q$1,'1.源数据-产品报告-消费降序'!Q:Q,ROW(),0)),"")</f>
        <v/>
      </c>
      <c r="R88" s="69" t="str">
        <f>IFERROR(CLEAN(HLOOKUP(R$1,'1.源数据-产品报告-消费降序'!R:R,ROW(),0)),"")</f>
        <v/>
      </c>
      <c r="S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" s="69" t="str">
        <f>IFERROR(CLEAN(HLOOKUP(T$1,'1.源数据-产品报告-消费降序'!T:T,ROW(),0)),"")</f>
        <v/>
      </c>
      <c r="W88" s="69" t="str">
        <f>IFERROR(CLEAN(HLOOKUP(W$1,'1.源数据-产品报告-消费降序'!W:W,ROW(),0)),"")</f>
        <v/>
      </c>
      <c r="X88" s="69" t="str">
        <f>IFERROR(CLEAN(HLOOKUP(X$1,'1.源数据-产品报告-消费降序'!X:X,ROW(),0)),"")</f>
        <v/>
      </c>
      <c r="Y88" s="69" t="str">
        <f>IFERROR(CLEAN(HLOOKUP(Y$1,'1.源数据-产品报告-消费降序'!Y:Y,ROW(),0)),"")</f>
        <v/>
      </c>
      <c r="Z88" s="69" t="str">
        <f>IFERROR(CLEAN(HLOOKUP(Z$1,'1.源数据-产品报告-消费降序'!Z:Z,ROW(),0)),"")</f>
        <v/>
      </c>
      <c r="AA88" s="69" t="str">
        <f>IFERROR(CLEAN(HLOOKUP(AA$1,'1.源数据-产品报告-消费降序'!AA:AA,ROW(),0)),"")</f>
        <v/>
      </c>
      <c r="AB88" s="69" t="str">
        <f>IFERROR(CLEAN(HLOOKUP(AB$1,'1.源数据-产品报告-消费降序'!AB:AB,ROW(),0)),"")</f>
        <v/>
      </c>
      <c r="AC88" s="69" t="str">
        <f>IFERROR(CLEAN(HLOOKUP(AC$1,'1.源数据-产品报告-消费降序'!AC:AC,ROW(),0)),"")</f>
        <v/>
      </c>
      <c r="AD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" s="69" t="str">
        <f>IFERROR(CLEAN(HLOOKUP(AE$1,'1.源数据-产品报告-消费降序'!AE:AE,ROW(),0)),"")</f>
        <v/>
      </c>
      <c r="AH88" s="69" t="str">
        <f>IFERROR(CLEAN(HLOOKUP(AH$1,'1.源数据-产品报告-消费降序'!AH:AH,ROW(),0)),"")</f>
        <v/>
      </c>
      <c r="AI88" s="69" t="str">
        <f>IFERROR(CLEAN(HLOOKUP(AI$1,'1.源数据-产品报告-消费降序'!AI:AI,ROW(),0)),"")</f>
        <v/>
      </c>
      <c r="AJ88" s="69" t="str">
        <f>IFERROR(CLEAN(HLOOKUP(AJ$1,'1.源数据-产品报告-消费降序'!AJ:AJ,ROW(),0)),"")</f>
        <v/>
      </c>
      <c r="AK88" s="69" t="str">
        <f>IFERROR(CLEAN(HLOOKUP(AK$1,'1.源数据-产品报告-消费降序'!AK:AK,ROW(),0)),"")</f>
        <v/>
      </c>
      <c r="AL88" s="69" t="str">
        <f>IFERROR(CLEAN(HLOOKUP(AL$1,'1.源数据-产品报告-消费降序'!AL:AL,ROW(),0)),"")</f>
        <v/>
      </c>
      <c r="AM88" s="69" t="str">
        <f>IFERROR(CLEAN(HLOOKUP(AM$1,'1.源数据-产品报告-消费降序'!AM:AM,ROW(),0)),"")</f>
        <v/>
      </c>
      <c r="AN88" s="69" t="str">
        <f>IFERROR(CLEAN(HLOOKUP(AN$1,'1.源数据-产品报告-消费降序'!AN:AN,ROW(),0)),"")</f>
        <v/>
      </c>
      <c r="AO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" s="69" t="str">
        <f>IFERROR(CLEAN(HLOOKUP(AP$1,'1.源数据-产品报告-消费降序'!AP:AP,ROW(),0)),"")</f>
        <v/>
      </c>
      <c r="AS88" s="69" t="str">
        <f>IFERROR(CLEAN(HLOOKUP(AS$1,'1.源数据-产品报告-消费降序'!AS:AS,ROW(),0)),"")</f>
        <v/>
      </c>
      <c r="AT88" s="69" t="str">
        <f>IFERROR(CLEAN(HLOOKUP(AT$1,'1.源数据-产品报告-消费降序'!AT:AT,ROW(),0)),"")</f>
        <v/>
      </c>
      <c r="AU88" s="69" t="str">
        <f>IFERROR(CLEAN(HLOOKUP(AU$1,'1.源数据-产品报告-消费降序'!AU:AU,ROW(),0)),"")</f>
        <v/>
      </c>
      <c r="AV88" s="69" t="str">
        <f>IFERROR(CLEAN(HLOOKUP(AV$1,'1.源数据-产品报告-消费降序'!AV:AV,ROW(),0)),"")</f>
        <v/>
      </c>
      <c r="AW88" s="69" t="str">
        <f>IFERROR(CLEAN(HLOOKUP(AW$1,'1.源数据-产品报告-消费降序'!AW:AW,ROW(),0)),"")</f>
        <v/>
      </c>
      <c r="AX88" s="69" t="str">
        <f>IFERROR(CLEAN(HLOOKUP(AX$1,'1.源数据-产品报告-消费降序'!AX:AX,ROW(),0)),"")</f>
        <v/>
      </c>
      <c r="AY88" s="69" t="str">
        <f>IFERROR(CLEAN(HLOOKUP(AY$1,'1.源数据-产品报告-消费降序'!AY:AY,ROW(),0)),"")</f>
        <v/>
      </c>
      <c r="AZ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" s="69" t="str">
        <f>IFERROR(CLEAN(HLOOKUP(BA$1,'1.源数据-产品报告-消费降序'!BA:BA,ROW(),0)),"")</f>
        <v/>
      </c>
      <c r="BD88" s="69" t="str">
        <f>IFERROR(CLEAN(HLOOKUP(BD$1,'1.源数据-产品报告-消费降序'!BD:BD,ROW(),0)),"")</f>
        <v/>
      </c>
      <c r="BE88" s="69" t="str">
        <f>IFERROR(CLEAN(HLOOKUP(BE$1,'1.源数据-产品报告-消费降序'!BE:BE,ROW(),0)),"")</f>
        <v/>
      </c>
      <c r="BF88" s="69" t="str">
        <f>IFERROR(CLEAN(HLOOKUP(BF$1,'1.源数据-产品报告-消费降序'!BF:BF,ROW(),0)),"")</f>
        <v/>
      </c>
      <c r="BG88" s="69" t="str">
        <f>IFERROR(CLEAN(HLOOKUP(BG$1,'1.源数据-产品报告-消费降序'!BG:BG,ROW(),0)),"")</f>
        <v/>
      </c>
      <c r="BH88" s="69" t="str">
        <f>IFERROR(CLEAN(HLOOKUP(BH$1,'1.源数据-产品报告-消费降序'!BH:BH,ROW(),0)),"")</f>
        <v/>
      </c>
      <c r="BI88" s="69" t="str">
        <f>IFERROR(CLEAN(HLOOKUP(BI$1,'1.源数据-产品报告-消费降序'!BI:BI,ROW(),0)),"")</f>
        <v/>
      </c>
      <c r="BJ88" s="69" t="str">
        <f>IFERROR(CLEAN(HLOOKUP(BJ$1,'1.源数据-产品报告-消费降序'!BJ:BJ,ROW(),0)),"")</f>
        <v/>
      </c>
      <c r="BK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" s="69" t="str">
        <f>IFERROR(CLEAN(HLOOKUP(BL$1,'1.源数据-产品报告-消费降序'!BL:BL,ROW(),0)),"")</f>
        <v/>
      </c>
      <c r="BO88" s="69" t="str">
        <f>IFERROR(CLEAN(HLOOKUP(BO$1,'1.源数据-产品报告-消费降序'!BO:BO,ROW(),0)),"")</f>
        <v/>
      </c>
      <c r="BP88" s="69" t="str">
        <f>IFERROR(CLEAN(HLOOKUP(BP$1,'1.源数据-产品报告-消费降序'!BP:BP,ROW(),0)),"")</f>
        <v/>
      </c>
      <c r="BQ88" s="69" t="str">
        <f>IFERROR(CLEAN(HLOOKUP(BQ$1,'1.源数据-产品报告-消费降序'!BQ:BQ,ROW(),0)),"")</f>
        <v/>
      </c>
      <c r="BR88" s="69" t="str">
        <f>IFERROR(CLEAN(HLOOKUP(BR$1,'1.源数据-产品报告-消费降序'!BR:BR,ROW(),0)),"")</f>
        <v/>
      </c>
      <c r="BS88" s="69" t="str">
        <f>IFERROR(CLEAN(HLOOKUP(BS$1,'1.源数据-产品报告-消费降序'!BS:BS,ROW(),0)),"")</f>
        <v/>
      </c>
      <c r="BT88" s="69" t="str">
        <f>IFERROR(CLEAN(HLOOKUP(BT$1,'1.源数据-产品报告-消费降序'!BT:BT,ROW(),0)),"")</f>
        <v/>
      </c>
      <c r="BU88" s="69" t="str">
        <f>IFERROR(CLEAN(HLOOKUP(BU$1,'1.源数据-产品报告-消费降序'!BU:BU,ROW(),0)),"")</f>
        <v/>
      </c>
      <c r="BV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" s="69" t="str">
        <f>IFERROR(CLEAN(HLOOKUP(BW$1,'1.源数据-产品报告-消费降序'!BW:BW,ROW(),0)),"")</f>
        <v/>
      </c>
    </row>
    <row r="89" spans="1:75">
      <c r="A89" s="69" t="str">
        <f>IFERROR(CLEAN(HLOOKUP(A$1,'1.源数据-产品报告-消费降序'!A:A,ROW(),0)),"")</f>
        <v/>
      </c>
      <c r="B89" s="69" t="str">
        <f>IFERROR(CLEAN(HLOOKUP(B$1,'1.源数据-产品报告-消费降序'!B:B,ROW(),0)),"")</f>
        <v/>
      </c>
      <c r="C89" s="69" t="str">
        <f>IFERROR(CLEAN(HLOOKUP(C$1,'1.源数据-产品报告-消费降序'!C:C,ROW(),0)),"")</f>
        <v/>
      </c>
      <c r="D89" s="69" t="str">
        <f>IFERROR(CLEAN(HLOOKUP(D$1,'1.源数据-产品报告-消费降序'!D:D,ROW(),0)),"")</f>
        <v/>
      </c>
      <c r="E89" s="69" t="str">
        <f>IFERROR(CLEAN(HLOOKUP(E$1,'1.源数据-产品报告-消费降序'!E:E,ROW(),0)),"")</f>
        <v/>
      </c>
      <c r="F89" s="69" t="str">
        <f>IFERROR(CLEAN(HLOOKUP(F$1,'1.源数据-产品报告-消费降序'!F:F,ROW(),0)),"")</f>
        <v/>
      </c>
      <c r="G89" s="70">
        <f>IFERROR((HLOOKUP(G$1,'1.源数据-产品报告-消费降序'!G:G,ROW(),0)),"")</f>
        <v>0</v>
      </c>
      <c r="H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" s="69" t="str">
        <f>IFERROR(CLEAN(HLOOKUP(I$1,'1.源数据-产品报告-消费降序'!I:I,ROW(),0)),"")</f>
        <v/>
      </c>
      <c r="L89" s="69" t="str">
        <f>IFERROR(CLEAN(HLOOKUP(L$1,'1.源数据-产品报告-消费降序'!L:L,ROW(),0)),"")</f>
        <v/>
      </c>
      <c r="M89" s="69" t="str">
        <f>IFERROR(CLEAN(HLOOKUP(M$1,'1.源数据-产品报告-消费降序'!M:M,ROW(),0)),"")</f>
        <v/>
      </c>
      <c r="N89" s="69" t="str">
        <f>IFERROR(CLEAN(HLOOKUP(N$1,'1.源数据-产品报告-消费降序'!N:N,ROW(),0)),"")</f>
        <v/>
      </c>
      <c r="O89" s="69" t="str">
        <f>IFERROR(CLEAN(HLOOKUP(O$1,'1.源数据-产品报告-消费降序'!O:O,ROW(),0)),"")</f>
        <v/>
      </c>
      <c r="P89" s="69" t="str">
        <f>IFERROR(CLEAN(HLOOKUP(P$1,'1.源数据-产品报告-消费降序'!P:P,ROW(),0)),"")</f>
        <v/>
      </c>
      <c r="Q89" s="69" t="str">
        <f>IFERROR(CLEAN(HLOOKUP(Q$1,'1.源数据-产品报告-消费降序'!Q:Q,ROW(),0)),"")</f>
        <v/>
      </c>
      <c r="R89" s="69" t="str">
        <f>IFERROR(CLEAN(HLOOKUP(R$1,'1.源数据-产品报告-消费降序'!R:R,ROW(),0)),"")</f>
        <v/>
      </c>
      <c r="S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" s="69" t="str">
        <f>IFERROR(CLEAN(HLOOKUP(T$1,'1.源数据-产品报告-消费降序'!T:T,ROW(),0)),"")</f>
        <v/>
      </c>
      <c r="W89" s="69" t="str">
        <f>IFERROR(CLEAN(HLOOKUP(W$1,'1.源数据-产品报告-消费降序'!W:W,ROW(),0)),"")</f>
        <v/>
      </c>
      <c r="X89" s="69" t="str">
        <f>IFERROR(CLEAN(HLOOKUP(X$1,'1.源数据-产品报告-消费降序'!X:X,ROW(),0)),"")</f>
        <v/>
      </c>
      <c r="Y89" s="69" t="str">
        <f>IFERROR(CLEAN(HLOOKUP(Y$1,'1.源数据-产品报告-消费降序'!Y:Y,ROW(),0)),"")</f>
        <v/>
      </c>
      <c r="Z89" s="69" t="str">
        <f>IFERROR(CLEAN(HLOOKUP(Z$1,'1.源数据-产品报告-消费降序'!Z:Z,ROW(),0)),"")</f>
        <v/>
      </c>
      <c r="AA89" s="69" t="str">
        <f>IFERROR(CLEAN(HLOOKUP(AA$1,'1.源数据-产品报告-消费降序'!AA:AA,ROW(),0)),"")</f>
        <v/>
      </c>
      <c r="AB89" s="69" t="str">
        <f>IFERROR(CLEAN(HLOOKUP(AB$1,'1.源数据-产品报告-消费降序'!AB:AB,ROW(),0)),"")</f>
        <v/>
      </c>
      <c r="AC89" s="69" t="str">
        <f>IFERROR(CLEAN(HLOOKUP(AC$1,'1.源数据-产品报告-消费降序'!AC:AC,ROW(),0)),"")</f>
        <v/>
      </c>
      <c r="AD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" s="69" t="str">
        <f>IFERROR(CLEAN(HLOOKUP(AE$1,'1.源数据-产品报告-消费降序'!AE:AE,ROW(),0)),"")</f>
        <v/>
      </c>
      <c r="AH89" s="69" t="str">
        <f>IFERROR(CLEAN(HLOOKUP(AH$1,'1.源数据-产品报告-消费降序'!AH:AH,ROW(),0)),"")</f>
        <v/>
      </c>
      <c r="AI89" s="69" t="str">
        <f>IFERROR(CLEAN(HLOOKUP(AI$1,'1.源数据-产品报告-消费降序'!AI:AI,ROW(),0)),"")</f>
        <v/>
      </c>
      <c r="AJ89" s="69" t="str">
        <f>IFERROR(CLEAN(HLOOKUP(AJ$1,'1.源数据-产品报告-消费降序'!AJ:AJ,ROW(),0)),"")</f>
        <v/>
      </c>
      <c r="AK89" s="69" t="str">
        <f>IFERROR(CLEAN(HLOOKUP(AK$1,'1.源数据-产品报告-消费降序'!AK:AK,ROW(),0)),"")</f>
        <v/>
      </c>
      <c r="AL89" s="69" t="str">
        <f>IFERROR(CLEAN(HLOOKUP(AL$1,'1.源数据-产品报告-消费降序'!AL:AL,ROW(),0)),"")</f>
        <v/>
      </c>
      <c r="AM89" s="69" t="str">
        <f>IFERROR(CLEAN(HLOOKUP(AM$1,'1.源数据-产品报告-消费降序'!AM:AM,ROW(),0)),"")</f>
        <v/>
      </c>
      <c r="AN89" s="69" t="str">
        <f>IFERROR(CLEAN(HLOOKUP(AN$1,'1.源数据-产品报告-消费降序'!AN:AN,ROW(),0)),"")</f>
        <v/>
      </c>
      <c r="AO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" s="69" t="str">
        <f>IFERROR(CLEAN(HLOOKUP(AP$1,'1.源数据-产品报告-消费降序'!AP:AP,ROW(),0)),"")</f>
        <v/>
      </c>
      <c r="AS89" s="69" t="str">
        <f>IFERROR(CLEAN(HLOOKUP(AS$1,'1.源数据-产品报告-消费降序'!AS:AS,ROW(),0)),"")</f>
        <v/>
      </c>
      <c r="AT89" s="69" t="str">
        <f>IFERROR(CLEAN(HLOOKUP(AT$1,'1.源数据-产品报告-消费降序'!AT:AT,ROW(),0)),"")</f>
        <v/>
      </c>
      <c r="AU89" s="69" t="str">
        <f>IFERROR(CLEAN(HLOOKUP(AU$1,'1.源数据-产品报告-消费降序'!AU:AU,ROW(),0)),"")</f>
        <v/>
      </c>
      <c r="AV89" s="69" t="str">
        <f>IFERROR(CLEAN(HLOOKUP(AV$1,'1.源数据-产品报告-消费降序'!AV:AV,ROW(),0)),"")</f>
        <v/>
      </c>
      <c r="AW89" s="69" t="str">
        <f>IFERROR(CLEAN(HLOOKUP(AW$1,'1.源数据-产品报告-消费降序'!AW:AW,ROW(),0)),"")</f>
        <v/>
      </c>
      <c r="AX89" s="69" t="str">
        <f>IFERROR(CLEAN(HLOOKUP(AX$1,'1.源数据-产品报告-消费降序'!AX:AX,ROW(),0)),"")</f>
        <v/>
      </c>
      <c r="AY89" s="69" t="str">
        <f>IFERROR(CLEAN(HLOOKUP(AY$1,'1.源数据-产品报告-消费降序'!AY:AY,ROW(),0)),"")</f>
        <v/>
      </c>
      <c r="AZ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" s="69" t="str">
        <f>IFERROR(CLEAN(HLOOKUP(BA$1,'1.源数据-产品报告-消费降序'!BA:BA,ROW(),0)),"")</f>
        <v/>
      </c>
      <c r="BD89" s="69" t="str">
        <f>IFERROR(CLEAN(HLOOKUP(BD$1,'1.源数据-产品报告-消费降序'!BD:BD,ROW(),0)),"")</f>
        <v/>
      </c>
      <c r="BE89" s="69" t="str">
        <f>IFERROR(CLEAN(HLOOKUP(BE$1,'1.源数据-产品报告-消费降序'!BE:BE,ROW(),0)),"")</f>
        <v/>
      </c>
      <c r="BF89" s="69" t="str">
        <f>IFERROR(CLEAN(HLOOKUP(BF$1,'1.源数据-产品报告-消费降序'!BF:BF,ROW(),0)),"")</f>
        <v/>
      </c>
      <c r="BG89" s="69" t="str">
        <f>IFERROR(CLEAN(HLOOKUP(BG$1,'1.源数据-产品报告-消费降序'!BG:BG,ROW(),0)),"")</f>
        <v/>
      </c>
      <c r="BH89" s="69" t="str">
        <f>IFERROR(CLEAN(HLOOKUP(BH$1,'1.源数据-产品报告-消费降序'!BH:BH,ROW(),0)),"")</f>
        <v/>
      </c>
      <c r="BI89" s="69" t="str">
        <f>IFERROR(CLEAN(HLOOKUP(BI$1,'1.源数据-产品报告-消费降序'!BI:BI,ROW(),0)),"")</f>
        <v/>
      </c>
      <c r="BJ89" s="69" t="str">
        <f>IFERROR(CLEAN(HLOOKUP(BJ$1,'1.源数据-产品报告-消费降序'!BJ:BJ,ROW(),0)),"")</f>
        <v/>
      </c>
      <c r="BK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" s="69" t="str">
        <f>IFERROR(CLEAN(HLOOKUP(BL$1,'1.源数据-产品报告-消费降序'!BL:BL,ROW(),0)),"")</f>
        <v/>
      </c>
      <c r="BO89" s="69" t="str">
        <f>IFERROR(CLEAN(HLOOKUP(BO$1,'1.源数据-产品报告-消费降序'!BO:BO,ROW(),0)),"")</f>
        <v/>
      </c>
      <c r="BP89" s="69" t="str">
        <f>IFERROR(CLEAN(HLOOKUP(BP$1,'1.源数据-产品报告-消费降序'!BP:BP,ROW(),0)),"")</f>
        <v/>
      </c>
      <c r="BQ89" s="69" t="str">
        <f>IFERROR(CLEAN(HLOOKUP(BQ$1,'1.源数据-产品报告-消费降序'!BQ:BQ,ROW(),0)),"")</f>
        <v/>
      </c>
      <c r="BR89" s="69" t="str">
        <f>IFERROR(CLEAN(HLOOKUP(BR$1,'1.源数据-产品报告-消费降序'!BR:BR,ROW(),0)),"")</f>
        <v/>
      </c>
      <c r="BS89" s="69" t="str">
        <f>IFERROR(CLEAN(HLOOKUP(BS$1,'1.源数据-产品报告-消费降序'!BS:BS,ROW(),0)),"")</f>
        <v/>
      </c>
      <c r="BT89" s="69" t="str">
        <f>IFERROR(CLEAN(HLOOKUP(BT$1,'1.源数据-产品报告-消费降序'!BT:BT,ROW(),0)),"")</f>
        <v/>
      </c>
      <c r="BU89" s="69" t="str">
        <f>IFERROR(CLEAN(HLOOKUP(BU$1,'1.源数据-产品报告-消费降序'!BU:BU,ROW(),0)),"")</f>
        <v/>
      </c>
      <c r="BV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" s="69" t="str">
        <f>IFERROR(CLEAN(HLOOKUP(BW$1,'1.源数据-产品报告-消费降序'!BW:BW,ROW(),0)),"")</f>
        <v/>
      </c>
    </row>
    <row r="90" spans="1:75">
      <c r="A90" s="69" t="str">
        <f>IFERROR(CLEAN(HLOOKUP(A$1,'1.源数据-产品报告-消费降序'!A:A,ROW(),0)),"")</f>
        <v/>
      </c>
      <c r="B90" s="69" t="str">
        <f>IFERROR(CLEAN(HLOOKUP(B$1,'1.源数据-产品报告-消费降序'!B:B,ROW(),0)),"")</f>
        <v/>
      </c>
      <c r="C90" s="69" t="str">
        <f>IFERROR(CLEAN(HLOOKUP(C$1,'1.源数据-产品报告-消费降序'!C:C,ROW(),0)),"")</f>
        <v/>
      </c>
      <c r="D90" s="69" t="str">
        <f>IFERROR(CLEAN(HLOOKUP(D$1,'1.源数据-产品报告-消费降序'!D:D,ROW(),0)),"")</f>
        <v/>
      </c>
      <c r="E90" s="69" t="str">
        <f>IFERROR(CLEAN(HLOOKUP(E$1,'1.源数据-产品报告-消费降序'!E:E,ROW(),0)),"")</f>
        <v/>
      </c>
      <c r="F90" s="69" t="str">
        <f>IFERROR(CLEAN(HLOOKUP(F$1,'1.源数据-产品报告-消费降序'!F:F,ROW(),0)),"")</f>
        <v/>
      </c>
      <c r="G90" s="70">
        <f>IFERROR((HLOOKUP(G$1,'1.源数据-产品报告-消费降序'!G:G,ROW(),0)),"")</f>
        <v>0</v>
      </c>
      <c r="H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" s="69" t="str">
        <f>IFERROR(CLEAN(HLOOKUP(I$1,'1.源数据-产品报告-消费降序'!I:I,ROW(),0)),"")</f>
        <v/>
      </c>
      <c r="L90" s="69" t="str">
        <f>IFERROR(CLEAN(HLOOKUP(L$1,'1.源数据-产品报告-消费降序'!L:L,ROW(),0)),"")</f>
        <v/>
      </c>
      <c r="M90" s="69" t="str">
        <f>IFERROR(CLEAN(HLOOKUP(M$1,'1.源数据-产品报告-消费降序'!M:M,ROW(),0)),"")</f>
        <v/>
      </c>
      <c r="N90" s="69" t="str">
        <f>IFERROR(CLEAN(HLOOKUP(N$1,'1.源数据-产品报告-消费降序'!N:N,ROW(),0)),"")</f>
        <v/>
      </c>
      <c r="O90" s="69" t="str">
        <f>IFERROR(CLEAN(HLOOKUP(O$1,'1.源数据-产品报告-消费降序'!O:O,ROW(),0)),"")</f>
        <v/>
      </c>
      <c r="P90" s="69" t="str">
        <f>IFERROR(CLEAN(HLOOKUP(P$1,'1.源数据-产品报告-消费降序'!P:P,ROW(),0)),"")</f>
        <v/>
      </c>
      <c r="Q90" s="69" t="str">
        <f>IFERROR(CLEAN(HLOOKUP(Q$1,'1.源数据-产品报告-消费降序'!Q:Q,ROW(),0)),"")</f>
        <v/>
      </c>
      <c r="R90" s="69" t="str">
        <f>IFERROR(CLEAN(HLOOKUP(R$1,'1.源数据-产品报告-消费降序'!R:R,ROW(),0)),"")</f>
        <v/>
      </c>
      <c r="S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" s="69" t="str">
        <f>IFERROR(CLEAN(HLOOKUP(T$1,'1.源数据-产品报告-消费降序'!T:T,ROW(),0)),"")</f>
        <v/>
      </c>
      <c r="W90" s="69" t="str">
        <f>IFERROR(CLEAN(HLOOKUP(W$1,'1.源数据-产品报告-消费降序'!W:W,ROW(),0)),"")</f>
        <v/>
      </c>
      <c r="X90" s="69" t="str">
        <f>IFERROR(CLEAN(HLOOKUP(X$1,'1.源数据-产品报告-消费降序'!X:X,ROW(),0)),"")</f>
        <v/>
      </c>
      <c r="Y90" s="69" t="str">
        <f>IFERROR(CLEAN(HLOOKUP(Y$1,'1.源数据-产品报告-消费降序'!Y:Y,ROW(),0)),"")</f>
        <v/>
      </c>
      <c r="Z90" s="69" t="str">
        <f>IFERROR(CLEAN(HLOOKUP(Z$1,'1.源数据-产品报告-消费降序'!Z:Z,ROW(),0)),"")</f>
        <v/>
      </c>
      <c r="AA90" s="69" t="str">
        <f>IFERROR(CLEAN(HLOOKUP(AA$1,'1.源数据-产品报告-消费降序'!AA:AA,ROW(),0)),"")</f>
        <v/>
      </c>
      <c r="AB90" s="69" t="str">
        <f>IFERROR(CLEAN(HLOOKUP(AB$1,'1.源数据-产品报告-消费降序'!AB:AB,ROW(),0)),"")</f>
        <v/>
      </c>
      <c r="AC90" s="69" t="str">
        <f>IFERROR(CLEAN(HLOOKUP(AC$1,'1.源数据-产品报告-消费降序'!AC:AC,ROW(),0)),"")</f>
        <v/>
      </c>
      <c r="AD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" s="69" t="str">
        <f>IFERROR(CLEAN(HLOOKUP(AE$1,'1.源数据-产品报告-消费降序'!AE:AE,ROW(),0)),"")</f>
        <v/>
      </c>
      <c r="AH90" s="69" t="str">
        <f>IFERROR(CLEAN(HLOOKUP(AH$1,'1.源数据-产品报告-消费降序'!AH:AH,ROW(),0)),"")</f>
        <v/>
      </c>
      <c r="AI90" s="69" t="str">
        <f>IFERROR(CLEAN(HLOOKUP(AI$1,'1.源数据-产品报告-消费降序'!AI:AI,ROW(),0)),"")</f>
        <v/>
      </c>
      <c r="AJ90" s="69" t="str">
        <f>IFERROR(CLEAN(HLOOKUP(AJ$1,'1.源数据-产品报告-消费降序'!AJ:AJ,ROW(),0)),"")</f>
        <v/>
      </c>
      <c r="AK90" s="69" t="str">
        <f>IFERROR(CLEAN(HLOOKUP(AK$1,'1.源数据-产品报告-消费降序'!AK:AK,ROW(),0)),"")</f>
        <v/>
      </c>
      <c r="AL90" s="69" t="str">
        <f>IFERROR(CLEAN(HLOOKUP(AL$1,'1.源数据-产品报告-消费降序'!AL:AL,ROW(),0)),"")</f>
        <v/>
      </c>
      <c r="AM90" s="69" t="str">
        <f>IFERROR(CLEAN(HLOOKUP(AM$1,'1.源数据-产品报告-消费降序'!AM:AM,ROW(),0)),"")</f>
        <v/>
      </c>
      <c r="AN90" s="69" t="str">
        <f>IFERROR(CLEAN(HLOOKUP(AN$1,'1.源数据-产品报告-消费降序'!AN:AN,ROW(),0)),"")</f>
        <v/>
      </c>
      <c r="AO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" s="69" t="str">
        <f>IFERROR(CLEAN(HLOOKUP(AP$1,'1.源数据-产品报告-消费降序'!AP:AP,ROW(),0)),"")</f>
        <v/>
      </c>
      <c r="AS90" s="69" t="str">
        <f>IFERROR(CLEAN(HLOOKUP(AS$1,'1.源数据-产品报告-消费降序'!AS:AS,ROW(),0)),"")</f>
        <v/>
      </c>
      <c r="AT90" s="69" t="str">
        <f>IFERROR(CLEAN(HLOOKUP(AT$1,'1.源数据-产品报告-消费降序'!AT:AT,ROW(),0)),"")</f>
        <v/>
      </c>
      <c r="AU90" s="69" t="str">
        <f>IFERROR(CLEAN(HLOOKUP(AU$1,'1.源数据-产品报告-消费降序'!AU:AU,ROW(),0)),"")</f>
        <v/>
      </c>
      <c r="AV90" s="69" t="str">
        <f>IFERROR(CLEAN(HLOOKUP(AV$1,'1.源数据-产品报告-消费降序'!AV:AV,ROW(),0)),"")</f>
        <v/>
      </c>
      <c r="AW90" s="69" t="str">
        <f>IFERROR(CLEAN(HLOOKUP(AW$1,'1.源数据-产品报告-消费降序'!AW:AW,ROW(),0)),"")</f>
        <v/>
      </c>
      <c r="AX90" s="69" t="str">
        <f>IFERROR(CLEAN(HLOOKUP(AX$1,'1.源数据-产品报告-消费降序'!AX:AX,ROW(),0)),"")</f>
        <v/>
      </c>
      <c r="AY90" s="69" t="str">
        <f>IFERROR(CLEAN(HLOOKUP(AY$1,'1.源数据-产品报告-消费降序'!AY:AY,ROW(),0)),"")</f>
        <v/>
      </c>
      <c r="AZ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" s="69" t="str">
        <f>IFERROR(CLEAN(HLOOKUP(BA$1,'1.源数据-产品报告-消费降序'!BA:BA,ROW(),0)),"")</f>
        <v/>
      </c>
      <c r="BD90" s="69" t="str">
        <f>IFERROR(CLEAN(HLOOKUP(BD$1,'1.源数据-产品报告-消费降序'!BD:BD,ROW(),0)),"")</f>
        <v/>
      </c>
      <c r="BE90" s="69" t="str">
        <f>IFERROR(CLEAN(HLOOKUP(BE$1,'1.源数据-产品报告-消费降序'!BE:BE,ROW(),0)),"")</f>
        <v/>
      </c>
      <c r="BF90" s="69" t="str">
        <f>IFERROR(CLEAN(HLOOKUP(BF$1,'1.源数据-产品报告-消费降序'!BF:BF,ROW(),0)),"")</f>
        <v/>
      </c>
      <c r="BG90" s="69" t="str">
        <f>IFERROR(CLEAN(HLOOKUP(BG$1,'1.源数据-产品报告-消费降序'!BG:BG,ROW(),0)),"")</f>
        <v/>
      </c>
      <c r="BH90" s="69" t="str">
        <f>IFERROR(CLEAN(HLOOKUP(BH$1,'1.源数据-产品报告-消费降序'!BH:BH,ROW(),0)),"")</f>
        <v/>
      </c>
      <c r="BI90" s="69" t="str">
        <f>IFERROR(CLEAN(HLOOKUP(BI$1,'1.源数据-产品报告-消费降序'!BI:BI,ROW(),0)),"")</f>
        <v/>
      </c>
      <c r="BJ90" s="69" t="str">
        <f>IFERROR(CLEAN(HLOOKUP(BJ$1,'1.源数据-产品报告-消费降序'!BJ:BJ,ROW(),0)),"")</f>
        <v/>
      </c>
      <c r="BK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" s="69" t="str">
        <f>IFERROR(CLEAN(HLOOKUP(BL$1,'1.源数据-产品报告-消费降序'!BL:BL,ROW(),0)),"")</f>
        <v/>
      </c>
      <c r="BO90" s="69" t="str">
        <f>IFERROR(CLEAN(HLOOKUP(BO$1,'1.源数据-产品报告-消费降序'!BO:BO,ROW(),0)),"")</f>
        <v/>
      </c>
      <c r="BP90" s="69" t="str">
        <f>IFERROR(CLEAN(HLOOKUP(BP$1,'1.源数据-产品报告-消费降序'!BP:BP,ROW(),0)),"")</f>
        <v/>
      </c>
      <c r="BQ90" s="69" t="str">
        <f>IFERROR(CLEAN(HLOOKUP(BQ$1,'1.源数据-产品报告-消费降序'!BQ:BQ,ROW(),0)),"")</f>
        <v/>
      </c>
      <c r="BR90" s="69" t="str">
        <f>IFERROR(CLEAN(HLOOKUP(BR$1,'1.源数据-产品报告-消费降序'!BR:BR,ROW(),0)),"")</f>
        <v/>
      </c>
      <c r="BS90" s="69" t="str">
        <f>IFERROR(CLEAN(HLOOKUP(BS$1,'1.源数据-产品报告-消费降序'!BS:BS,ROW(),0)),"")</f>
        <v/>
      </c>
      <c r="BT90" s="69" t="str">
        <f>IFERROR(CLEAN(HLOOKUP(BT$1,'1.源数据-产品报告-消费降序'!BT:BT,ROW(),0)),"")</f>
        <v/>
      </c>
      <c r="BU90" s="69" t="str">
        <f>IFERROR(CLEAN(HLOOKUP(BU$1,'1.源数据-产品报告-消费降序'!BU:BU,ROW(),0)),"")</f>
        <v/>
      </c>
      <c r="BV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" s="69" t="str">
        <f>IFERROR(CLEAN(HLOOKUP(BW$1,'1.源数据-产品报告-消费降序'!BW:BW,ROW(),0)),"")</f>
        <v/>
      </c>
    </row>
    <row r="91" spans="1:75">
      <c r="A91" s="69" t="str">
        <f>IFERROR(CLEAN(HLOOKUP(A$1,'1.源数据-产品报告-消费降序'!A:A,ROW(),0)),"")</f>
        <v/>
      </c>
      <c r="B91" s="69" t="str">
        <f>IFERROR(CLEAN(HLOOKUP(B$1,'1.源数据-产品报告-消费降序'!B:B,ROW(),0)),"")</f>
        <v/>
      </c>
      <c r="C91" s="69" t="str">
        <f>IFERROR(CLEAN(HLOOKUP(C$1,'1.源数据-产品报告-消费降序'!C:C,ROW(),0)),"")</f>
        <v/>
      </c>
      <c r="D91" s="69" t="str">
        <f>IFERROR(CLEAN(HLOOKUP(D$1,'1.源数据-产品报告-消费降序'!D:D,ROW(),0)),"")</f>
        <v/>
      </c>
      <c r="E91" s="69" t="str">
        <f>IFERROR(CLEAN(HLOOKUP(E$1,'1.源数据-产品报告-消费降序'!E:E,ROW(),0)),"")</f>
        <v/>
      </c>
      <c r="F91" s="69" t="str">
        <f>IFERROR(CLEAN(HLOOKUP(F$1,'1.源数据-产品报告-消费降序'!F:F,ROW(),0)),"")</f>
        <v/>
      </c>
      <c r="G91" s="70">
        <f>IFERROR((HLOOKUP(G$1,'1.源数据-产品报告-消费降序'!G:G,ROW(),0)),"")</f>
        <v>0</v>
      </c>
      <c r="H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" s="69" t="str">
        <f>IFERROR(CLEAN(HLOOKUP(I$1,'1.源数据-产品报告-消费降序'!I:I,ROW(),0)),"")</f>
        <v/>
      </c>
      <c r="L91" s="69" t="str">
        <f>IFERROR(CLEAN(HLOOKUP(L$1,'1.源数据-产品报告-消费降序'!L:L,ROW(),0)),"")</f>
        <v/>
      </c>
      <c r="M91" s="69" t="str">
        <f>IFERROR(CLEAN(HLOOKUP(M$1,'1.源数据-产品报告-消费降序'!M:M,ROW(),0)),"")</f>
        <v/>
      </c>
      <c r="N91" s="69" t="str">
        <f>IFERROR(CLEAN(HLOOKUP(N$1,'1.源数据-产品报告-消费降序'!N:N,ROW(),0)),"")</f>
        <v/>
      </c>
      <c r="O91" s="69" t="str">
        <f>IFERROR(CLEAN(HLOOKUP(O$1,'1.源数据-产品报告-消费降序'!O:O,ROW(),0)),"")</f>
        <v/>
      </c>
      <c r="P91" s="69" t="str">
        <f>IFERROR(CLEAN(HLOOKUP(P$1,'1.源数据-产品报告-消费降序'!P:P,ROW(),0)),"")</f>
        <v/>
      </c>
      <c r="Q91" s="69" t="str">
        <f>IFERROR(CLEAN(HLOOKUP(Q$1,'1.源数据-产品报告-消费降序'!Q:Q,ROW(),0)),"")</f>
        <v/>
      </c>
      <c r="R91" s="69" t="str">
        <f>IFERROR(CLEAN(HLOOKUP(R$1,'1.源数据-产品报告-消费降序'!R:R,ROW(),0)),"")</f>
        <v/>
      </c>
      <c r="S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" s="69" t="str">
        <f>IFERROR(CLEAN(HLOOKUP(T$1,'1.源数据-产品报告-消费降序'!T:T,ROW(),0)),"")</f>
        <v/>
      </c>
      <c r="W91" s="69" t="str">
        <f>IFERROR(CLEAN(HLOOKUP(W$1,'1.源数据-产品报告-消费降序'!W:W,ROW(),0)),"")</f>
        <v/>
      </c>
      <c r="X91" s="69" t="str">
        <f>IFERROR(CLEAN(HLOOKUP(X$1,'1.源数据-产品报告-消费降序'!X:X,ROW(),0)),"")</f>
        <v/>
      </c>
      <c r="Y91" s="69" t="str">
        <f>IFERROR(CLEAN(HLOOKUP(Y$1,'1.源数据-产品报告-消费降序'!Y:Y,ROW(),0)),"")</f>
        <v/>
      </c>
      <c r="Z91" s="69" t="str">
        <f>IFERROR(CLEAN(HLOOKUP(Z$1,'1.源数据-产品报告-消费降序'!Z:Z,ROW(),0)),"")</f>
        <v/>
      </c>
      <c r="AA91" s="69" t="str">
        <f>IFERROR(CLEAN(HLOOKUP(AA$1,'1.源数据-产品报告-消费降序'!AA:AA,ROW(),0)),"")</f>
        <v/>
      </c>
      <c r="AB91" s="69" t="str">
        <f>IFERROR(CLEAN(HLOOKUP(AB$1,'1.源数据-产品报告-消费降序'!AB:AB,ROW(),0)),"")</f>
        <v/>
      </c>
      <c r="AC91" s="69" t="str">
        <f>IFERROR(CLEAN(HLOOKUP(AC$1,'1.源数据-产品报告-消费降序'!AC:AC,ROW(),0)),"")</f>
        <v/>
      </c>
      <c r="AD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" s="69" t="str">
        <f>IFERROR(CLEAN(HLOOKUP(AE$1,'1.源数据-产品报告-消费降序'!AE:AE,ROW(),0)),"")</f>
        <v/>
      </c>
      <c r="AH91" s="69" t="str">
        <f>IFERROR(CLEAN(HLOOKUP(AH$1,'1.源数据-产品报告-消费降序'!AH:AH,ROW(),0)),"")</f>
        <v/>
      </c>
      <c r="AI91" s="69" t="str">
        <f>IFERROR(CLEAN(HLOOKUP(AI$1,'1.源数据-产品报告-消费降序'!AI:AI,ROW(),0)),"")</f>
        <v/>
      </c>
      <c r="AJ91" s="69" t="str">
        <f>IFERROR(CLEAN(HLOOKUP(AJ$1,'1.源数据-产品报告-消费降序'!AJ:AJ,ROW(),0)),"")</f>
        <v/>
      </c>
      <c r="AK91" s="69" t="str">
        <f>IFERROR(CLEAN(HLOOKUP(AK$1,'1.源数据-产品报告-消费降序'!AK:AK,ROW(),0)),"")</f>
        <v/>
      </c>
      <c r="AL91" s="69" t="str">
        <f>IFERROR(CLEAN(HLOOKUP(AL$1,'1.源数据-产品报告-消费降序'!AL:AL,ROW(),0)),"")</f>
        <v/>
      </c>
      <c r="AM91" s="69" t="str">
        <f>IFERROR(CLEAN(HLOOKUP(AM$1,'1.源数据-产品报告-消费降序'!AM:AM,ROW(),0)),"")</f>
        <v/>
      </c>
      <c r="AN91" s="69" t="str">
        <f>IFERROR(CLEAN(HLOOKUP(AN$1,'1.源数据-产品报告-消费降序'!AN:AN,ROW(),0)),"")</f>
        <v/>
      </c>
      <c r="AO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" s="69" t="str">
        <f>IFERROR(CLEAN(HLOOKUP(AP$1,'1.源数据-产品报告-消费降序'!AP:AP,ROW(),0)),"")</f>
        <v/>
      </c>
      <c r="AS91" s="69" t="str">
        <f>IFERROR(CLEAN(HLOOKUP(AS$1,'1.源数据-产品报告-消费降序'!AS:AS,ROW(),0)),"")</f>
        <v/>
      </c>
      <c r="AT91" s="69" t="str">
        <f>IFERROR(CLEAN(HLOOKUP(AT$1,'1.源数据-产品报告-消费降序'!AT:AT,ROW(),0)),"")</f>
        <v/>
      </c>
      <c r="AU91" s="69" t="str">
        <f>IFERROR(CLEAN(HLOOKUP(AU$1,'1.源数据-产品报告-消费降序'!AU:AU,ROW(),0)),"")</f>
        <v/>
      </c>
      <c r="AV91" s="69" t="str">
        <f>IFERROR(CLEAN(HLOOKUP(AV$1,'1.源数据-产品报告-消费降序'!AV:AV,ROW(),0)),"")</f>
        <v/>
      </c>
      <c r="AW91" s="69" t="str">
        <f>IFERROR(CLEAN(HLOOKUP(AW$1,'1.源数据-产品报告-消费降序'!AW:AW,ROW(),0)),"")</f>
        <v/>
      </c>
      <c r="AX91" s="69" t="str">
        <f>IFERROR(CLEAN(HLOOKUP(AX$1,'1.源数据-产品报告-消费降序'!AX:AX,ROW(),0)),"")</f>
        <v/>
      </c>
      <c r="AY91" s="69" t="str">
        <f>IFERROR(CLEAN(HLOOKUP(AY$1,'1.源数据-产品报告-消费降序'!AY:AY,ROW(),0)),"")</f>
        <v/>
      </c>
      <c r="AZ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" s="69" t="str">
        <f>IFERROR(CLEAN(HLOOKUP(BA$1,'1.源数据-产品报告-消费降序'!BA:BA,ROW(),0)),"")</f>
        <v/>
      </c>
      <c r="BD91" s="69" t="str">
        <f>IFERROR(CLEAN(HLOOKUP(BD$1,'1.源数据-产品报告-消费降序'!BD:BD,ROW(),0)),"")</f>
        <v/>
      </c>
      <c r="BE91" s="69" t="str">
        <f>IFERROR(CLEAN(HLOOKUP(BE$1,'1.源数据-产品报告-消费降序'!BE:BE,ROW(),0)),"")</f>
        <v/>
      </c>
      <c r="BF91" s="69" t="str">
        <f>IFERROR(CLEAN(HLOOKUP(BF$1,'1.源数据-产品报告-消费降序'!BF:BF,ROW(),0)),"")</f>
        <v/>
      </c>
      <c r="BG91" s="69" t="str">
        <f>IFERROR(CLEAN(HLOOKUP(BG$1,'1.源数据-产品报告-消费降序'!BG:BG,ROW(),0)),"")</f>
        <v/>
      </c>
      <c r="BH91" s="69" t="str">
        <f>IFERROR(CLEAN(HLOOKUP(BH$1,'1.源数据-产品报告-消费降序'!BH:BH,ROW(),0)),"")</f>
        <v/>
      </c>
      <c r="BI91" s="69" t="str">
        <f>IFERROR(CLEAN(HLOOKUP(BI$1,'1.源数据-产品报告-消费降序'!BI:BI,ROW(),0)),"")</f>
        <v/>
      </c>
      <c r="BJ91" s="69" t="str">
        <f>IFERROR(CLEAN(HLOOKUP(BJ$1,'1.源数据-产品报告-消费降序'!BJ:BJ,ROW(),0)),"")</f>
        <v/>
      </c>
      <c r="BK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" s="69" t="str">
        <f>IFERROR(CLEAN(HLOOKUP(BL$1,'1.源数据-产品报告-消费降序'!BL:BL,ROW(),0)),"")</f>
        <v/>
      </c>
      <c r="BO91" s="69" t="str">
        <f>IFERROR(CLEAN(HLOOKUP(BO$1,'1.源数据-产品报告-消费降序'!BO:BO,ROW(),0)),"")</f>
        <v/>
      </c>
      <c r="BP91" s="69" t="str">
        <f>IFERROR(CLEAN(HLOOKUP(BP$1,'1.源数据-产品报告-消费降序'!BP:BP,ROW(),0)),"")</f>
        <v/>
      </c>
      <c r="BQ91" s="69" t="str">
        <f>IFERROR(CLEAN(HLOOKUP(BQ$1,'1.源数据-产品报告-消费降序'!BQ:BQ,ROW(),0)),"")</f>
        <v/>
      </c>
      <c r="BR91" s="69" t="str">
        <f>IFERROR(CLEAN(HLOOKUP(BR$1,'1.源数据-产品报告-消费降序'!BR:BR,ROW(),0)),"")</f>
        <v/>
      </c>
      <c r="BS91" s="69" t="str">
        <f>IFERROR(CLEAN(HLOOKUP(BS$1,'1.源数据-产品报告-消费降序'!BS:BS,ROW(),0)),"")</f>
        <v/>
      </c>
      <c r="BT91" s="69" t="str">
        <f>IFERROR(CLEAN(HLOOKUP(BT$1,'1.源数据-产品报告-消费降序'!BT:BT,ROW(),0)),"")</f>
        <v/>
      </c>
      <c r="BU91" s="69" t="str">
        <f>IFERROR(CLEAN(HLOOKUP(BU$1,'1.源数据-产品报告-消费降序'!BU:BU,ROW(),0)),"")</f>
        <v/>
      </c>
      <c r="BV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" s="69" t="str">
        <f>IFERROR(CLEAN(HLOOKUP(BW$1,'1.源数据-产品报告-消费降序'!BW:BW,ROW(),0)),"")</f>
        <v/>
      </c>
    </row>
    <row r="92" spans="1:75">
      <c r="A92" s="69" t="str">
        <f>IFERROR(CLEAN(HLOOKUP(A$1,'1.源数据-产品报告-消费降序'!A:A,ROW(),0)),"")</f>
        <v/>
      </c>
      <c r="B92" s="69" t="str">
        <f>IFERROR(CLEAN(HLOOKUP(B$1,'1.源数据-产品报告-消费降序'!B:B,ROW(),0)),"")</f>
        <v/>
      </c>
      <c r="C92" s="69" t="str">
        <f>IFERROR(CLEAN(HLOOKUP(C$1,'1.源数据-产品报告-消费降序'!C:C,ROW(),0)),"")</f>
        <v/>
      </c>
      <c r="D92" s="69" t="str">
        <f>IFERROR(CLEAN(HLOOKUP(D$1,'1.源数据-产品报告-消费降序'!D:D,ROW(),0)),"")</f>
        <v/>
      </c>
      <c r="E92" s="69" t="str">
        <f>IFERROR(CLEAN(HLOOKUP(E$1,'1.源数据-产品报告-消费降序'!E:E,ROW(),0)),"")</f>
        <v/>
      </c>
      <c r="F92" s="69" t="str">
        <f>IFERROR(CLEAN(HLOOKUP(F$1,'1.源数据-产品报告-消费降序'!F:F,ROW(),0)),"")</f>
        <v/>
      </c>
      <c r="G92" s="70">
        <f>IFERROR((HLOOKUP(G$1,'1.源数据-产品报告-消费降序'!G:G,ROW(),0)),"")</f>
        <v>0</v>
      </c>
      <c r="H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" s="69" t="str">
        <f>IFERROR(CLEAN(HLOOKUP(I$1,'1.源数据-产品报告-消费降序'!I:I,ROW(),0)),"")</f>
        <v/>
      </c>
      <c r="L92" s="69" t="str">
        <f>IFERROR(CLEAN(HLOOKUP(L$1,'1.源数据-产品报告-消费降序'!L:L,ROW(),0)),"")</f>
        <v/>
      </c>
      <c r="M92" s="69" t="str">
        <f>IFERROR(CLEAN(HLOOKUP(M$1,'1.源数据-产品报告-消费降序'!M:M,ROW(),0)),"")</f>
        <v/>
      </c>
      <c r="N92" s="69" t="str">
        <f>IFERROR(CLEAN(HLOOKUP(N$1,'1.源数据-产品报告-消费降序'!N:N,ROW(),0)),"")</f>
        <v/>
      </c>
      <c r="O92" s="69" t="str">
        <f>IFERROR(CLEAN(HLOOKUP(O$1,'1.源数据-产品报告-消费降序'!O:O,ROW(),0)),"")</f>
        <v/>
      </c>
      <c r="P92" s="69" t="str">
        <f>IFERROR(CLEAN(HLOOKUP(P$1,'1.源数据-产品报告-消费降序'!P:P,ROW(),0)),"")</f>
        <v/>
      </c>
      <c r="Q92" s="69" t="str">
        <f>IFERROR(CLEAN(HLOOKUP(Q$1,'1.源数据-产品报告-消费降序'!Q:Q,ROW(),0)),"")</f>
        <v/>
      </c>
      <c r="R92" s="69" t="str">
        <f>IFERROR(CLEAN(HLOOKUP(R$1,'1.源数据-产品报告-消费降序'!R:R,ROW(),0)),"")</f>
        <v/>
      </c>
      <c r="S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" s="69" t="str">
        <f>IFERROR(CLEAN(HLOOKUP(T$1,'1.源数据-产品报告-消费降序'!T:T,ROW(),0)),"")</f>
        <v/>
      </c>
      <c r="W92" s="69" t="str">
        <f>IFERROR(CLEAN(HLOOKUP(W$1,'1.源数据-产品报告-消费降序'!W:W,ROW(),0)),"")</f>
        <v/>
      </c>
      <c r="X92" s="69" t="str">
        <f>IFERROR(CLEAN(HLOOKUP(X$1,'1.源数据-产品报告-消费降序'!X:X,ROW(),0)),"")</f>
        <v/>
      </c>
      <c r="Y92" s="69" t="str">
        <f>IFERROR(CLEAN(HLOOKUP(Y$1,'1.源数据-产品报告-消费降序'!Y:Y,ROW(),0)),"")</f>
        <v/>
      </c>
      <c r="Z92" s="69" t="str">
        <f>IFERROR(CLEAN(HLOOKUP(Z$1,'1.源数据-产品报告-消费降序'!Z:Z,ROW(),0)),"")</f>
        <v/>
      </c>
      <c r="AA92" s="69" t="str">
        <f>IFERROR(CLEAN(HLOOKUP(AA$1,'1.源数据-产品报告-消费降序'!AA:AA,ROW(),0)),"")</f>
        <v/>
      </c>
      <c r="AB92" s="69" t="str">
        <f>IFERROR(CLEAN(HLOOKUP(AB$1,'1.源数据-产品报告-消费降序'!AB:AB,ROW(),0)),"")</f>
        <v/>
      </c>
      <c r="AC92" s="69" t="str">
        <f>IFERROR(CLEAN(HLOOKUP(AC$1,'1.源数据-产品报告-消费降序'!AC:AC,ROW(),0)),"")</f>
        <v/>
      </c>
      <c r="AD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" s="69" t="str">
        <f>IFERROR(CLEAN(HLOOKUP(AE$1,'1.源数据-产品报告-消费降序'!AE:AE,ROW(),0)),"")</f>
        <v/>
      </c>
      <c r="AH92" s="69" t="str">
        <f>IFERROR(CLEAN(HLOOKUP(AH$1,'1.源数据-产品报告-消费降序'!AH:AH,ROW(),0)),"")</f>
        <v/>
      </c>
      <c r="AI92" s="69" t="str">
        <f>IFERROR(CLEAN(HLOOKUP(AI$1,'1.源数据-产品报告-消费降序'!AI:AI,ROW(),0)),"")</f>
        <v/>
      </c>
      <c r="AJ92" s="69" t="str">
        <f>IFERROR(CLEAN(HLOOKUP(AJ$1,'1.源数据-产品报告-消费降序'!AJ:AJ,ROW(),0)),"")</f>
        <v/>
      </c>
      <c r="AK92" s="69" t="str">
        <f>IFERROR(CLEAN(HLOOKUP(AK$1,'1.源数据-产品报告-消费降序'!AK:AK,ROW(),0)),"")</f>
        <v/>
      </c>
      <c r="AL92" s="69" t="str">
        <f>IFERROR(CLEAN(HLOOKUP(AL$1,'1.源数据-产品报告-消费降序'!AL:AL,ROW(),0)),"")</f>
        <v/>
      </c>
      <c r="AM92" s="69" t="str">
        <f>IFERROR(CLEAN(HLOOKUP(AM$1,'1.源数据-产品报告-消费降序'!AM:AM,ROW(),0)),"")</f>
        <v/>
      </c>
      <c r="AN92" s="69" t="str">
        <f>IFERROR(CLEAN(HLOOKUP(AN$1,'1.源数据-产品报告-消费降序'!AN:AN,ROW(),0)),"")</f>
        <v/>
      </c>
      <c r="AO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" s="69" t="str">
        <f>IFERROR(CLEAN(HLOOKUP(AP$1,'1.源数据-产品报告-消费降序'!AP:AP,ROW(),0)),"")</f>
        <v/>
      </c>
      <c r="AS92" s="69" t="str">
        <f>IFERROR(CLEAN(HLOOKUP(AS$1,'1.源数据-产品报告-消费降序'!AS:AS,ROW(),0)),"")</f>
        <v/>
      </c>
      <c r="AT92" s="69" t="str">
        <f>IFERROR(CLEAN(HLOOKUP(AT$1,'1.源数据-产品报告-消费降序'!AT:AT,ROW(),0)),"")</f>
        <v/>
      </c>
      <c r="AU92" s="69" t="str">
        <f>IFERROR(CLEAN(HLOOKUP(AU$1,'1.源数据-产品报告-消费降序'!AU:AU,ROW(),0)),"")</f>
        <v/>
      </c>
      <c r="AV92" s="69" t="str">
        <f>IFERROR(CLEAN(HLOOKUP(AV$1,'1.源数据-产品报告-消费降序'!AV:AV,ROW(),0)),"")</f>
        <v/>
      </c>
      <c r="AW92" s="69" t="str">
        <f>IFERROR(CLEAN(HLOOKUP(AW$1,'1.源数据-产品报告-消费降序'!AW:AW,ROW(),0)),"")</f>
        <v/>
      </c>
      <c r="AX92" s="69" t="str">
        <f>IFERROR(CLEAN(HLOOKUP(AX$1,'1.源数据-产品报告-消费降序'!AX:AX,ROW(),0)),"")</f>
        <v/>
      </c>
      <c r="AY92" s="69" t="str">
        <f>IFERROR(CLEAN(HLOOKUP(AY$1,'1.源数据-产品报告-消费降序'!AY:AY,ROW(),0)),"")</f>
        <v/>
      </c>
      <c r="AZ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" s="69" t="str">
        <f>IFERROR(CLEAN(HLOOKUP(BA$1,'1.源数据-产品报告-消费降序'!BA:BA,ROW(),0)),"")</f>
        <v/>
      </c>
      <c r="BD92" s="69" t="str">
        <f>IFERROR(CLEAN(HLOOKUP(BD$1,'1.源数据-产品报告-消费降序'!BD:BD,ROW(),0)),"")</f>
        <v/>
      </c>
      <c r="BE92" s="69" t="str">
        <f>IFERROR(CLEAN(HLOOKUP(BE$1,'1.源数据-产品报告-消费降序'!BE:BE,ROW(),0)),"")</f>
        <v/>
      </c>
      <c r="BF92" s="69" t="str">
        <f>IFERROR(CLEAN(HLOOKUP(BF$1,'1.源数据-产品报告-消费降序'!BF:BF,ROW(),0)),"")</f>
        <v/>
      </c>
      <c r="BG92" s="69" t="str">
        <f>IFERROR(CLEAN(HLOOKUP(BG$1,'1.源数据-产品报告-消费降序'!BG:BG,ROW(),0)),"")</f>
        <v/>
      </c>
      <c r="BH92" s="69" t="str">
        <f>IFERROR(CLEAN(HLOOKUP(BH$1,'1.源数据-产品报告-消费降序'!BH:BH,ROW(),0)),"")</f>
        <v/>
      </c>
      <c r="BI92" s="69" t="str">
        <f>IFERROR(CLEAN(HLOOKUP(BI$1,'1.源数据-产品报告-消费降序'!BI:BI,ROW(),0)),"")</f>
        <v/>
      </c>
      <c r="BJ92" s="69" t="str">
        <f>IFERROR(CLEAN(HLOOKUP(BJ$1,'1.源数据-产品报告-消费降序'!BJ:BJ,ROW(),0)),"")</f>
        <v/>
      </c>
      <c r="BK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" s="69" t="str">
        <f>IFERROR(CLEAN(HLOOKUP(BL$1,'1.源数据-产品报告-消费降序'!BL:BL,ROW(),0)),"")</f>
        <v/>
      </c>
      <c r="BO92" s="69" t="str">
        <f>IFERROR(CLEAN(HLOOKUP(BO$1,'1.源数据-产品报告-消费降序'!BO:BO,ROW(),0)),"")</f>
        <v/>
      </c>
      <c r="BP92" s="69" t="str">
        <f>IFERROR(CLEAN(HLOOKUP(BP$1,'1.源数据-产品报告-消费降序'!BP:BP,ROW(),0)),"")</f>
        <v/>
      </c>
      <c r="BQ92" s="69" t="str">
        <f>IFERROR(CLEAN(HLOOKUP(BQ$1,'1.源数据-产品报告-消费降序'!BQ:BQ,ROW(),0)),"")</f>
        <v/>
      </c>
      <c r="BR92" s="69" t="str">
        <f>IFERROR(CLEAN(HLOOKUP(BR$1,'1.源数据-产品报告-消费降序'!BR:BR,ROW(),0)),"")</f>
        <v/>
      </c>
      <c r="BS92" s="69" t="str">
        <f>IFERROR(CLEAN(HLOOKUP(BS$1,'1.源数据-产品报告-消费降序'!BS:BS,ROW(),0)),"")</f>
        <v/>
      </c>
      <c r="BT92" s="69" t="str">
        <f>IFERROR(CLEAN(HLOOKUP(BT$1,'1.源数据-产品报告-消费降序'!BT:BT,ROW(),0)),"")</f>
        <v/>
      </c>
      <c r="BU92" s="69" t="str">
        <f>IFERROR(CLEAN(HLOOKUP(BU$1,'1.源数据-产品报告-消费降序'!BU:BU,ROW(),0)),"")</f>
        <v/>
      </c>
      <c r="BV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" s="69" t="str">
        <f>IFERROR(CLEAN(HLOOKUP(BW$1,'1.源数据-产品报告-消费降序'!BW:BW,ROW(),0)),"")</f>
        <v/>
      </c>
    </row>
    <row r="93" spans="1:75">
      <c r="A93" s="69" t="str">
        <f>IFERROR(CLEAN(HLOOKUP(A$1,'1.源数据-产品报告-消费降序'!A:A,ROW(),0)),"")</f>
        <v/>
      </c>
      <c r="B93" s="69" t="str">
        <f>IFERROR(CLEAN(HLOOKUP(B$1,'1.源数据-产品报告-消费降序'!B:B,ROW(),0)),"")</f>
        <v/>
      </c>
      <c r="C93" s="69" t="str">
        <f>IFERROR(CLEAN(HLOOKUP(C$1,'1.源数据-产品报告-消费降序'!C:C,ROW(),0)),"")</f>
        <v/>
      </c>
      <c r="D93" s="69" t="str">
        <f>IFERROR(CLEAN(HLOOKUP(D$1,'1.源数据-产品报告-消费降序'!D:D,ROW(),0)),"")</f>
        <v/>
      </c>
      <c r="E93" s="69" t="str">
        <f>IFERROR(CLEAN(HLOOKUP(E$1,'1.源数据-产品报告-消费降序'!E:E,ROW(),0)),"")</f>
        <v/>
      </c>
      <c r="F93" s="69" t="str">
        <f>IFERROR(CLEAN(HLOOKUP(F$1,'1.源数据-产品报告-消费降序'!F:F,ROW(),0)),"")</f>
        <v/>
      </c>
      <c r="G93" s="70">
        <f>IFERROR((HLOOKUP(G$1,'1.源数据-产品报告-消费降序'!G:G,ROW(),0)),"")</f>
        <v>0</v>
      </c>
      <c r="H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" s="69" t="str">
        <f>IFERROR(CLEAN(HLOOKUP(I$1,'1.源数据-产品报告-消费降序'!I:I,ROW(),0)),"")</f>
        <v/>
      </c>
      <c r="L93" s="69" t="str">
        <f>IFERROR(CLEAN(HLOOKUP(L$1,'1.源数据-产品报告-消费降序'!L:L,ROW(),0)),"")</f>
        <v/>
      </c>
      <c r="M93" s="69" t="str">
        <f>IFERROR(CLEAN(HLOOKUP(M$1,'1.源数据-产品报告-消费降序'!M:M,ROW(),0)),"")</f>
        <v/>
      </c>
      <c r="N93" s="69" t="str">
        <f>IFERROR(CLEAN(HLOOKUP(N$1,'1.源数据-产品报告-消费降序'!N:N,ROW(),0)),"")</f>
        <v/>
      </c>
      <c r="O93" s="69" t="str">
        <f>IFERROR(CLEAN(HLOOKUP(O$1,'1.源数据-产品报告-消费降序'!O:O,ROW(),0)),"")</f>
        <v/>
      </c>
      <c r="P93" s="69" t="str">
        <f>IFERROR(CLEAN(HLOOKUP(P$1,'1.源数据-产品报告-消费降序'!P:P,ROW(),0)),"")</f>
        <v/>
      </c>
      <c r="Q93" s="69" t="str">
        <f>IFERROR(CLEAN(HLOOKUP(Q$1,'1.源数据-产品报告-消费降序'!Q:Q,ROW(),0)),"")</f>
        <v/>
      </c>
      <c r="R93" s="69" t="str">
        <f>IFERROR(CLEAN(HLOOKUP(R$1,'1.源数据-产品报告-消费降序'!R:R,ROW(),0)),"")</f>
        <v/>
      </c>
      <c r="S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" s="69" t="str">
        <f>IFERROR(CLEAN(HLOOKUP(T$1,'1.源数据-产品报告-消费降序'!T:T,ROW(),0)),"")</f>
        <v/>
      </c>
      <c r="W93" s="69" t="str">
        <f>IFERROR(CLEAN(HLOOKUP(W$1,'1.源数据-产品报告-消费降序'!W:W,ROW(),0)),"")</f>
        <v/>
      </c>
      <c r="X93" s="69" t="str">
        <f>IFERROR(CLEAN(HLOOKUP(X$1,'1.源数据-产品报告-消费降序'!X:X,ROW(),0)),"")</f>
        <v/>
      </c>
      <c r="Y93" s="69" t="str">
        <f>IFERROR(CLEAN(HLOOKUP(Y$1,'1.源数据-产品报告-消费降序'!Y:Y,ROW(),0)),"")</f>
        <v/>
      </c>
      <c r="Z93" s="69" t="str">
        <f>IFERROR(CLEAN(HLOOKUP(Z$1,'1.源数据-产品报告-消费降序'!Z:Z,ROW(),0)),"")</f>
        <v/>
      </c>
      <c r="AA93" s="69" t="str">
        <f>IFERROR(CLEAN(HLOOKUP(AA$1,'1.源数据-产品报告-消费降序'!AA:AA,ROW(),0)),"")</f>
        <v/>
      </c>
      <c r="AB93" s="69" t="str">
        <f>IFERROR(CLEAN(HLOOKUP(AB$1,'1.源数据-产品报告-消费降序'!AB:AB,ROW(),0)),"")</f>
        <v/>
      </c>
      <c r="AC93" s="69" t="str">
        <f>IFERROR(CLEAN(HLOOKUP(AC$1,'1.源数据-产品报告-消费降序'!AC:AC,ROW(),0)),"")</f>
        <v/>
      </c>
      <c r="AD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" s="69" t="str">
        <f>IFERROR(CLEAN(HLOOKUP(AE$1,'1.源数据-产品报告-消费降序'!AE:AE,ROW(),0)),"")</f>
        <v/>
      </c>
      <c r="AH93" s="69" t="str">
        <f>IFERROR(CLEAN(HLOOKUP(AH$1,'1.源数据-产品报告-消费降序'!AH:AH,ROW(),0)),"")</f>
        <v/>
      </c>
      <c r="AI93" s="69" t="str">
        <f>IFERROR(CLEAN(HLOOKUP(AI$1,'1.源数据-产品报告-消费降序'!AI:AI,ROW(),0)),"")</f>
        <v/>
      </c>
      <c r="AJ93" s="69" t="str">
        <f>IFERROR(CLEAN(HLOOKUP(AJ$1,'1.源数据-产品报告-消费降序'!AJ:AJ,ROW(),0)),"")</f>
        <v/>
      </c>
      <c r="AK93" s="69" t="str">
        <f>IFERROR(CLEAN(HLOOKUP(AK$1,'1.源数据-产品报告-消费降序'!AK:AK,ROW(),0)),"")</f>
        <v/>
      </c>
      <c r="AL93" s="69" t="str">
        <f>IFERROR(CLEAN(HLOOKUP(AL$1,'1.源数据-产品报告-消费降序'!AL:AL,ROW(),0)),"")</f>
        <v/>
      </c>
      <c r="AM93" s="69" t="str">
        <f>IFERROR(CLEAN(HLOOKUP(AM$1,'1.源数据-产品报告-消费降序'!AM:AM,ROW(),0)),"")</f>
        <v/>
      </c>
      <c r="AN93" s="69" t="str">
        <f>IFERROR(CLEAN(HLOOKUP(AN$1,'1.源数据-产品报告-消费降序'!AN:AN,ROW(),0)),"")</f>
        <v/>
      </c>
      <c r="AO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" s="69" t="str">
        <f>IFERROR(CLEAN(HLOOKUP(AP$1,'1.源数据-产品报告-消费降序'!AP:AP,ROW(),0)),"")</f>
        <v/>
      </c>
      <c r="AS93" s="69" t="str">
        <f>IFERROR(CLEAN(HLOOKUP(AS$1,'1.源数据-产品报告-消费降序'!AS:AS,ROW(),0)),"")</f>
        <v/>
      </c>
      <c r="AT93" s="69" t="str">
        <f>IFERROR(CLEAN(HLOOKUP(AT$1,'1.源数据-产品报告-消费降序'!AT:AT,ROW(),0)),"")</f>
        <v/>
      </c>
      <c r="AU93" s="69" t="str">
        <f>IFERROR(CLEAN(HLOOKUP(AU$1,'1.源数据-产品报告-消费降序'!AU:AU,ROW(),0)),"")</f>
        <v/>
      </c>
      <c r="AV93" s="69" t="str">
        <f>IFERROR(CLEAN(HLOOKUP(AV$1,'1.源数据-产品报告-消费降序'!AV:AV,ROW(),0)),"")</f>
        <v/>
      </c>
      <c r="AW93" s="69" t="str">
        <f>IFERROR(CLEAN(HLOOKUP(AW$1,'1.源数据-产品报告-消费降序'!AW:AW,ROW(),0)),"")</f>
        <v/>
      </c>
      <c r="AX93" s="69" t="str">
        <f>IFERROR(CLEAN(HLOOKUP(AX$1,'1.源数据-产品报告-消费降序'!AX:AX,ROW(),0)),"")</f>
        <v/>
      </c>
      <c r="AY93" s="69" t="str">
        <f>IFERROR(CLEAN(HLOOKUP(AY$1,'1.源数据-产品报告-消费降序'!AY:AY,ROW(),0)),"")</f>
        <v/>
      </c>
      <c r="AZ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" s="69" t="str">
        <f>IFERROR(CLEAN(HLOOKUP(BA$1,'1.源数据-产品报告-消费降序'!BA:BA,ROW(),0)),"")</f>
        <v/>
      </c>
      <c r="BD93" s="69" t="str">
        <f>IFERROR(CLEAN(HLOOKUP(BD$1,'1.源数据-产品报告-消费降序'!BD:BD,ROW(),0)),"")</f>
        <v/>
      </c>
      <c r="BE93" s="69" t="str">
        <f>IFERROR(CLEAN(HLOOKUP(BE$1,'1.源数据-产品报告-消费降序'!BE:BE,ROW(),0)),"")</f>
        <v/>
      </c>
      <c r="BF93" s="69" t="str">
        <f>IFERROR(CLEAN(HLOOKUP(BF$1,'1.源数据-产品报告-消费降序'!BF:BF,ROW(),0)),"")</f>
        <v/>
      </c>
      <c r="BG93" s="69" t="str">
        <f>IFERROR(CLEAN(HLOOKUP(BG$1,'1.源数据-产品报告-消费降序'!BG:BG,ROW(),0)),"")</f>
        <v/>
      </c>
      <c r="BH93" s="69" t="str">
        <f>IFERROR(CLEAN(HLOOKUP(BH$1,'1.源数据-产品报告-消费降序'!BH:BH,ROW(),0)),"")</f>
        <v/>
      </c>
      <c r="BI93" s="69" t="str">
        <f>IFERROR(CLEAN(HLOOKUP(BI$1,'1.源数据-产品报告-消费降序'!BI:BI,ROW(),0)),"")</f>
        <v/>
      </c>
      <c r="BJ93" s="69" t="str">
        <f>IFERROR(CLEAN(HLOOKUP(BJ$1,'1.源数据-产品报告-消费降序'!BJ:BJ,ROW(),0)),"")</f>
        <v/>
      </c>
      <c r="BK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" s="69" t="str">
        <f>IFERROR(CLEAN(HLOOKUP(BL$1,'1.源数据-产品报告-消费降序'!BL:BL,ROW(),0)),"")</f>
        <v/>
      </c>
      <c r="BO93" s="69" t="str">
        <f>IFERROR(CLEAN(HLOOKUP(BO$1,'1.源数据-产品报告-消费降序'!BO:BO,ROW(),0)),"")</f>
        <v/>
      </c>
      <c r="BP93" s="69" t="str">
        <f>IFERROR(CLEAN(HLOOKUP(BP$1,'1.源数据-产品报告-消费降序'!BP:BP,ROW(),0)),"")</f>
        <v/>
      </c>
      <c r="BQ93" s="69" t="str">
        <f>IFERROR(CLEAN(HLOOKUP(BQ$1,'1.源数据-产品报告-消费降序'!BQ:BQ,ROW(),0)),"")</f>
        <v/>
      </c>
      <c r="BR93" s="69" t="str">
        <f>IFERROR(CLEAN(HLOOKUP(BR$1,'1.源数据-产品报告-消费降序'!BR:BR,ROW(),0)),"")</f>
        <v/>
      </c>
      <c r="BS93" s="69" t="str">
        <f>IFERROR(CLEAN(HLOOKUP(BS$1,'1.源数据-产品报告-消费降序'!BS:BS,ROW(),0)),"")</f>
        <v/>
      </c>
      <c r="BT93" s="69" t="str">
        <f>IFERROR(CLEAN(HLOOKUP(BT$1,'1.源数据-产品报告-消费降序'!BT:BT,ROW(),0)),"")</f>
        <v/>
      </c>
      <c r="BU93" s="69" t="str">
        <f>IFERROR(CLEAN(HLOOKUP(BU$1,'1.源数据-产品报告-消费降序'!BU:BU,ROW(),0)),"")</f>
        <v/>
      </c>
      <c r="BV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" s="69" t="str">
        <f>IFERROR(CLEAN(HLOOKUP(BW$1,'1.源数据-产品报告-消费降序'!BW:BW,ROW(),0)),"")</f>
        <v/>
      </c>
    </row>
    <row r="94" spans="1:75">
      <c r="A94" s="69" t="str">
        <f>IFERROR(CLEAN(HLOOKUP(A$1,'1.源数据-产品报告-消费降序'!A:A,ROW(),0)),"")</f>
        <v/>
      </c>
      <c r="B94" s="69" t="str">
        <f>IFERROR(CLEAN(HLOOKUP(B$1,'1.源数据-产品报告-消费降序'!B:B,ROW(),0)),"")</f>
        <v/>
      </c>
      <c r="C94" s="69" t="str">
        <f>IFERROR(CLEAN(HLOOKUP(C$1,'1.源数据-产品报告-消费降序'!C:C,ROW(),0)),"")</f>
        <v/>
      </c>
      <c r="D94" s="69" t="str">
        <f>IFERROR(CLEAN(HLOOKUP(D$1,'1.源数据-产品报告-消费降序'!D:D,ROW(),0)),"")</f>
        <v/>
      </c>
      <c r="E94" s="69" t="str">
        <f>IFERROR(CLEAN(HLOOKUP(E$1,'1.源数据-产品报告-消费降序'!E:E,ROW(),0)),"")</f>
        <v/>
      </c>
      <c r="F94" s="69" t="str">
        <f>IFERROR(CLEAN(HLOOKUP(F$1,'1.源数据-产品报告-消费降序'!F:F,ROW(),0)),"")</f>
        <v/>
      </c>
      <c r="G94" s="70">
        <f>IFERROR((HLOOKUP(G$1,'1.源数据-产品报告-消费降序'!G:G,ROW(),0)),"")</f>
        <v>0</v>
      </c>
      <c r="H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" s="69" t="str">
        <f>IFERROR(CLEAN(HLOOKUP(I$1,'1.源数据-产品报告-消费降序'!I:I,ROW(),0)),"")</f>
        <v/>
      </c>
      <c r="L94" s="69" t="str">
        <f>IFERROR(CLEAN(HLOOKUP(L$1,'1.源数据-产品报告-消费降序'!L:L,ROW(),0)),"")</f>
        <v/>
      </c>
      <c r="M94" s="69" t="str">
        <f>IFERROR(CLEAN(HLOOKUP(M$1,'1.源数据-产品报告-消费降序'!M:M,ROW(),0)),"")</f>
        <v/>
      </c>
      <c r="N94" s="69" t="str">
        <f>IFERROR(CLEAN(HLOOKUP(N$1,'1.源数据-产品报告-消费降序'!N:N,ROW(),0)),"")</f>
        <v/>
      </c>
      <c r="O94" s="69" t="str">
        <f>IFERROR(CLEAN(HLOOKUP(O$1,'1.源数据-产品报告-消费降序'!O:O,ROW(),0)),"")</f>
        <v/>
      </c>
      <c r="P94" s="69" t="str">
        <f>IFERROR(CLEAN(HLOOKUP(P$1,'1.源数据-产品报告-消费降序'!P:P,ROW(),0)),"")</f>
        <v/>
      </c>
      <c r="Q94" s="69" t="str">
        <f>IFERROR(CLEAN(HLOOKUP(Q$1,'1.源数据-产品报告-消费降序'!Q:Q,ROW(),0)),"")</f>
        <v/>
      </c>
      <c r="R94" s="69" t="str">
        <f>IFERROR(CLEAN(HLOOKUP(R$1,'1.源数据-产品报告-消费降序'!R:R,ROW(),0)),"")</f>
        <v/>
      </c>
      <c r="S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" s="69" t="str">
        <f>IFERROR(CLEAN(HLOOKUP(T$1,'1.源数据-产品报告-消费降序'!T:T,ROW(),0)),"")</f>
        <v/>
      </c>
      <c r="W94" s="69" t="str">
        <f>IFERROR(CLEAN(HLOOKUP(W$1,'1.源数据-产品报告-消费降序'!W:W,ROW(),0)),"")</f>
        <v/>
      </c>
      <c r="X94" s="69" t="str">
        <f>IFERROR(CLEAN(HLOOKUP(X$1,'1.源数据-产品报告-消费降序'!X:X,ROW(),0)),"")</f>
        <v/>
      </c>
      <c r="Y94" s="69" t="str">
        <f>IFERROR(CLEAN(HLOOKUP(Y$1,'1.源数据-产品报告-消费降序'!Y:Y,ROW(),0)),"")</f>
        <v/>
      </c>
      <c r="Z94" s="69" t="str">
        <f>IFERROR(CLEAN(HLOOKUP(Z$1,'1.源数据-产品报告-消费降序'!Z:Z,ROW(),0)),"")</f>
        <v/>
      </c>
      <c r="AA94" s="69" t="str">
        <f>IFERROR(CLEAN(HLOOKUP(AA$1,'1.源数据-产品报告-消费降序'!AA:AA,ROW(),0)),"")</f>
        <v/>
      </c>
      <c r="AB94" s="69" t="str">
        <f>IFERROR(CLEAN(HLOOKUP(AB$1,'1.源数据-产品报告-消费降序'!AB:AB,ROW(),0)),"")</f>
        <v/>
      </c>
      <c r="AC94" s="69" t="str">
        <f>IFERROR(CLEAN(HLOOKUP(AC$1,'1.源数据-产品报告-消费降序'!AC:AC,ROW(),0)),"")</f>
        <v/>
      </c>
      <c r="AD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" s="69" t="str">
        <f>IFERROR(CLEAN(HLOOKUP(AE$1,'1.源数据-产品报告-消费降序'!AE:AE,ROW(),0)),"")</f>
        <v/>
      </c>
      <c r="AH94" s="69" t="str">
        <f>IFERROR(CLEAN(HLOOKUP(AH$1,'1.源数据-产品报告-消费降序'!AH:AH,ROW(),0)),"")</f>
        <v/>
      </c>
      <c r="AI94" s="69" t="str">
        <f>IFERROR(CLEAN(HLOOKUP(AI$1,'1.源数据-产品报告-消费降序'!AI:AI,ROW(),0)),"")</f>
        <v/>
      </c>
      <c r="AJ94" s="69" t="str">
        <f>IFERROR(CLEAN(HLOOKUP(AJ$1,'1.源数据-产品报告-消费降序'!AJ:AJ,ROW(),0)),"")</f>
        <v/>
      </c>
      <c r="AK94" s="69" t="str">
        <f>IFERROR(CLEAN(HLOOKUP(AK$1,'1.源数据-产品报告-消费降序'!AK:AK,ROW(),0)),"")</f>
        <v/>
      </c>
      <c r="AL94" s="69" t="str">
        <f>IFERROR(CLEAN(HLOOKUP(AL$1,'1.源数据-产品报告-消费降序'!AL:AL,ROW(),0)),"")</f>
        <v/>
      </c>
      <c r="AM94" s="69" t="str">
        <f>IFERROR(CLEAN(HLOOKUP(AM$1,'1.源数据-产品报告-消费降序'!AM:AM,ROW(),0)),"")</f>
        <v/>
      </c>
      <c r="AN94" s="69" t="str">
        <f>IFERROR(CLEAN(HLOOKUP(AN$1,'1.源数据-产品报告-消费降序'!AN:AN,ROW(),0)),"")</f>
        <v/>
      </c>
      <c r="AO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" s="69" t="str">
        <f>IFERROR(CLEAN(HLOOKUP(AP$1,'1.源数据-产品报告-消费降序'!AP:AP,ROW(),0)),"")</f>
        <v/>
      </c>
      <c r="AS94" s="69" t="str">
        <f>IFERROR(CLEAN(HLOOKUP(AS$1,'1.源数据-产品报告-消费降序'!AS:AS,ROW(),0)),"")</f>
        <v/>
      </c>
      <c r="AT94" s="69" t="str">
        <f>IFERROR(CLEAN(HLOOKUP(AT$1,'1.源数据-产品报告-消费降序'!AT:AT,ROW(),0)),"")</f>
        <v/>
      </c>
      <c r="AU94" s="69" t="str">
        <f>IFERROR(CLEAN(HLOOKUP(AU$1,'1.源数据-产品报告-消费降序'!AU:AU,ROW(),0)),"")</f>
        <v/>
      </c>
      <c r="AV94" s="69" t="str">
        <f>IFERROR(CLEAN(HLOOKUP(AV$1,'1.源数据-产品报告-消费降序'!AV:AV,ROW(),0)),"")</f>
        <v/>
      </c>
      <c r="AW94" s="69" t="str">
        <f>IFERROR(CLEAN(HLOOKUP(AW$1,'1.源数据-产品报告-消费降序'!AW:AW,ROW(),0)),"")</f>
        <v/>
      </c>
      <c r="AX94" s="69" t="str">
        <f>IFERROR(CLEAN(HLOOKUP(AX$1,'1.源数据-产品报告-消费降序'!AX:AX,ROW(),0)),"")</f>
        <v/>
      </c>
      <c r="AY94" s="69" t="str">
        <f>IFERROR(CLEAN(HLOOKUP(AY$1,'1.源数据-产品报告-消费降序'!AY:AY,ROW(),0)),"")</f>
        <v/>
      </c>
      <c r="AZ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" s="69" t="str">
        <f>IFERROR(CLEAN(HLOOKUP(BA$1,'1.源数据-产品报告-消费降序'!BA:BA,ROW(),0)),"")</f>
        <v/>
      </c>
      <c r="BD94" s="69" t="str">
        <f>IFERROR(CLEAN(HLOOKUP(BD$1,'1.源数据-产品报告-消费降序'!BD:BD,ROW(),0)),"")</f>
        <v/>
      </c>
      <c r="BE94" s="69" t="str">
        <f>IFERROR(CLEAN(HLOOKUP(BE$1,'1.源数据-产品报告-消费降序'!BE:BE,ROW(),0)),"")</f>
        <v/>
      </c>
      <c r="BF94" s="69" t="str">
        <f>IFERROR(CLEAN(HLOOKUP(BF$1,'1.源数据-产品报告-消费降序'!BF:BF,ROW(),0)),"")</f>
        <v/>
      </c>
      <c r="BG94" s="69" t="str">
        <f>IFERROR(CLEAN(HLOOKUP(BG$1,'1.源数据-产品报告-消费降序'!BG:BG,ROW(),0)),"")</f>
        <v/>
      </c>
      <c r="BH94" s="69" t="str">
        <f>IFERROR(CLEAN(HLOOKUP(BH$1,'1.源数据-产品报告-消费降序'!BH:BH,ROW(),0)),"")</f>
        <v/>
      </c>
      <c r="BI94" s="69" t="str">
        <f>IFERROR(CLEAN(HLOOKUP(BI$1,'1.源数据-产品报告-消费降序'!BI:BI,ROW(),0)),"")</f>
        <v/>
      </c>
      <c r="BJ94" s="69" t="str">
        <f>IFERROR(CLEAN(HLOOKUP(BJ$1,'1.源数据-产品报告-消费降序'!BJ:BJ,ROW(),0)),"")</f>
        <v/>
      </c>
      <c r="BK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" s="69" t="str">
        <f>IFERROR(CLEAN(HLOOKUP(BL$1,'1.源数据-产品报告-消费降序'!BL:BL,ROW(),0)),"")</f>
        <v/>
      </c>
      <c r="BO94" s="69" t="str">
        <f>IFERROR(CLEAN(HLOOKUP(BO$1,'1.源数据-产品报告-消费降序'!BO:BO,ROW(),0)),"")</f>
        <v/>
      </c>
      <c r="BP94" s="69" t="str">
        <f>IFERROR(CLEAN(HLOOKUP(BP$1,'1.源数据-产品报告-消费降序'!BP:BP,ROW(),0)),"")</f>
        <v/>
      </c>
      <c r="BQ94" s="69" t="str">
        <f>IFERROR(CLEAN(HLOOKUP(BQ$1,'1.源数据-产品报告-消费降序'!BQ:BQ,ROW(),0)),"")</f>
        <v/>
      </c>
      <c r="BR94" s="69" t="str">
        <f>IFERROR(CLEAN(HLOOKUP(BR$1,'1.源数据-产品报告-消费降序'!BR:BR,ROW(),0)),"")</f>
        <v/>
      </c>
      <c r="BS94" s="69" t="str">
        <f>IFERROR(CLEAN(HLOOKUP(BS$1,'1.源数据-产品报告-消费降序'!BS:BS,ROW(),0)),"")</f>
        <v/>
      </c>
      <c r="BT94" s="69" t="str">
        <f>IFERROR(CLEAN(HLOOKUP(BT$1,'1.源数据-产品报告-消费降序'!BT:BT,ROW(),0)),"")</f>
        <v/>
      </c>
      <c r="BU94" s="69" t="str">
        <f>IFERROR(CLEAN(HLOOKUP(BU$1,'1.源数据-产品报告-消费降序'!BU:BU,ROW(),0)),"")</f>
        <v/>
      </c>
      <c r="BV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" s="69" t="str">
        <f>IFERROR(CLEAN(HLOOKUP(BW$1,'1.源数据-产品报告-消费降序'!BW:BW,ROW(),0)),"")</f>
        <v/>
      </c>
    </row>
    <row r="95" spans="1:75">
      <c r="A95" s="69" t="str">
        <f>IFERROR(CLEAN(HLOOKUP(A$1,'1.源数据-产品报告-消费降序'!A:A,ROW(),0)),"")</f>
        <v/>
      </c>
      <c r="B95" s="69" t="str">
        <f>IFERROR(CLEAN(HLOOKUP(B$1,'1.源数据-产品报告-消费降序'!B:B,ROW(),0)),"")</f>
        <v/>
      </c>
      <c r="C95" s="69" t="str">
        <f>IFERROR(CLEAN(HLOOKUP(C$1,'1.源数据-产品报告-消费降序'!C:C,ROW(),0)),"")</f>
        <v/>
      </c>
      <c r="D95" s="69" t="str">
        <f>IFERROR(CLEAN(HLOOKUP(D$1,'1.源数据-产品报告-消费降序'!D:D,ROW(),0)),"")</f>
        <v/>
      </c>
      <c r="E95" s="69" t="str">
        <f>IFERROR(CLEAN(HLOOKUP(E$1,'1.源数据-产品报告-消费降序'!E:E,ROW(),0)),"")</f>
        <v/>
      </c>
      <c r="F95" s="69" t="str">
        <f>IFERROR(CLEAN(HLOOKUP(F$1,'1.源数据-产品报告-消费降序'!F:F,ROW(),0)),"")</f>
        <v/>
      </c>
      <c r="G95" s="70">
        <f>IFERROR((HLOOKUP(G$1,'1.源数据-产品报告-消费降序'!G:G,ROW(),0)),"")</f>
        <v>0</v>
      </c>
      <c r="H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" s="69" t="str">
        <f>IFERROR(CLEAN(HLOOKUP(I$1,'1.源数据-产品报告-消费降序'!I:I,ROW(),0)),"")</f>
        <v/>
      </c>
      <c r="L95" s="69" t="str">
        <f>IFERROR(CLEAN(HLOOKUP(L$1,'1.源数据-产品报告-消费降序'!L:L,ROW(),0)),"")</f>
        <v/>
      </c>
      <c r="M95" s="69" t="str">
        <f>IFERROR(CLEAN(HLOOKUP(M$1,'1.源数据-产品报告-消费降序'!M:M,ROW(),0)),"")</f>
        <v/>
      </c>
      <c r="N95" s="69" t="str">
        <f>IFERROR(CLEAN(HLOOKUP(N$1,'1.源数据-产品报告-消费降序'!N:N,ROW(),0)),"")</f>
        <v/>
      </c>
      <c r="O95" s="69" t="str">
        <f>IFERROR(CLEAN(HLOOKUP(O$1,'1.源数据-产品报告-消费降序'!O:O,ROW(),0)),"")</f>
        <v/>
      </c>
      <c r="P95" s="69" t="str">
        <f>IFERROR(CLEAN(HLOOKUP(P$1,'1.源数据-产品报告-消费降序'!P:P,ROW(),0)),"")</f>
        <v/>
      </c>
      <c r="Q95" s="69" t="str">
        <f>IFERROR(CLEAN(HLOOKUP(Q$1,'1.源数据-产品报告-消费降序'!Q:Q,ROW(),0)),"")</f>
        <v/>
      </c>
      <c r="R95" s="69" t="str">
        <f>IFERROR(CLEAN(HLOOKUP(R$1,'1.源数据-产品报告-消费降序'!R:R,ROW(),0)),"")</f>
        <v/>
      </c>
      <c r="S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" s="69" t="str">
        <f>IFERROR(CLEAN(HLOOKUP(T$1,'1.源数据-产品报告-消费降序'!T:T,ROW(),0)),"")</f>
        <v/>
      </c>
      <c r="W95" s="69" t="str">
        <f>IFERROR(CLEAN(HLOOKUP(W$1,'1.源数据-产品报告-消费降序'!W:W,ROW(),0)),"")</f>
        <v/>
      </c>
      <c r="X95" s="69" t="str">
        <f>IFERROR(CLEAN(HLOOKUP(X$1,'1.源数据-产品报告-消费降序'!X:X,ROW(),0)),"")</f>
        <v/>
      </c>
      <c r="Y95" s="69" t="str">
        <f>IFERROR(CLEAN(HLOOKUP(Y$1,'1.源数据-产品报告-消费降序'!Y:Y,ROW(),0)),"")</f>
        <v/>
      </c>
      <c r="Z95" s="69" t="str">
        <f>IFERROR(CLEAN(HLOOKUP(Z$1,'1.源数据-产品报告-消费降序'!Z:Z,ROW(),0)),"")</f>
        <v/>
      </c>
      <c r="AA95" s="69" t="str">
        <f>IFERROR(CLEAN(HLOOKUP(AA$1,'1.源数据-产品报告-消费降序'!AA:AA,ROW(),0)),"")</f>
        <v/>
      </c>
      <c r="AB95" s="69" t="str">
        <f>IFERROR(CLEAN(HLOOKUP(AB$1,'1.源数据-产品报告-消费降序'!AB:AB,ROW(),0)),"")</f>
        <v/>
      </c>
      <c r="AC95" s="69" t="str">
        <f>IFERROR(CLEAN(HLOOKUP(AC$1,'1.源数据-产品报告-消费降序'!AC:AC,ROW(),0)),"")</f>
        <v/>
      </c>
      <c r="AD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" s="69" t="str">
        <f>IFERROR(CLEAN(HLOOKUP(AE$1,'1.源数据-产品报告-消费降序'!AE:AE,ROW(),0)),"")</f>
        <v/>
      </c>
      <c r="AH95" s="69" t="str">
        <f>IFERROR(CLEAN(HLOOKUP(AH$1,'1.源数据-产品报告-消费降序'!AH:AH,ROW(),0)),"")</f>
        <v/>
      </c>
      <c r="AI95" s="69" t="str">
        <f>IFERROR(CLEAN(HLOOKUP(AI$1,'1.源数据-产品报告-消费降序'!AI:AI,ROW(),0)),"")</f>
        <v/>
      </c>
      <c r="AJ95" s="69" t="str">
        <f>IFERROR(CLEAN(HLOOKUP(AJ$1,'1.源数据-产品报告-消费降序'!AJ:AJ,ROW(),0)),"")</f>
        <v/>
      </c>
      <c r="AK95" s="69" t="str">
        <f>IFERROR(CLEAN(HLOOKUP(AK$1,'1.源数据-产品报告-消费降序'!AK:AK,ROW(),0)),"")</f>
        <v/>
      </c>
      <c r="AL95" s="69" t="str">
        <f>IFERROR(CLEAN(HLOOKUP(AL$1,'1.源数据-产品报告-消费降序'!AL:AL,ROW(),0)),"")</f>
        <v/>
      </c>
      <c r="AM95" s="69" t="str">
        <f>IFERROR(CLEAN(HLOOKUP(AM$1,'1.源数据-产品报告-消费降序'!AM:AM,ROW(),0)),"")</f>
        <v/>
      </c>
      <c r="AN95" s="69" t="str">
        <f>IFERROR(CLEAN(HLOOKUP(AN$1,'1.源数据-产品报告-消费降序'!AN:AN,ROW(),0)),"")</f>
        <v/>
      </c>
      <c r="AO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" s="69" t="str">
        <f>IFERROR(CLEAN(HLOOKUP(AP$1,'1.源数据-产品报告-消费降序'!AP:AP,ROW(),0)),"")</f>
        <v/>
      </c>
      <c r="AS95" s="69" t="str">
        <f>IFERROR(CLEAN(HLOOKUP(AS$1,'1.源数据-产品报告-消费降序'!AS:AS,ROW(),0)),"")</f>
        <v/>
      </c>
      <c r="AT95" s="69" t="str">
        <f>IFERROR(CLEAN(HLOOKUP(AT$1,'1.源数据-产品报告-消费降序'!AT:AT,ROW(),0)),"")</f>
        <v/>
      </c>
      <c r="AU95" s="69" t="str">
        <f>IFERROR(CLEAN(HLOOKUP(AU$1,'1.源数据-产品报告-消费降序'!AU:AU,ROW(),0)),"")</f>
        <v/>
      </c>
      <c r="AV95" s="69" t="str">
        <f>IFERROR(CLEAN(HLOOKUP(AV$1,'1.源数据-产品报告-消费降序'!AV:AV,ROW(),0)),"")</f>
        <v/>
      </c>
      <c r="AW95" s="69" t="str">
        <f>IFERROR(CLEAN(HLOOKUP(AW$1,'1.源数据-产品报告-消费降序'!AW:AW,ROW(),0)),"")</f>
        <v/>
      </c>
      <c r="AX95" s="69" t="str">
        <f>IFERROR(CLEAN(HLOOKUP(AX$1,'1.源数据-产品报告-消费降序'!AX:AX,ROW(),0)),"")</f>
        <v/>
      </c>
      <c r="AY95" s="69" t="str">
        <f>IFERROR(CLEAN(HLOOKUP(AY$1,'1.源数据-产品报告-消费降序'!AY:AY,ROW(),0)),"")</f>
        <v/>
      </c>
      <c r="AZ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" s="69" t="str">
        <f>IFERROR(CLEAN(HLOOKUP(BA$1,'1.源数据-产品报告-消费降序'!BA:BA,ROW(),0)),"")</f>
        <v/>
      </c>
      <c r="BD95" s="69" t="str">
        <f>IFERROR(CLEAN(HLOOKUP(BD$1,'1.源数据-产品报告-消费降序'!BD:BD,ROW(),0)),"")</f>
        <v/>
      </c>
      <c r="BE95" s="69" t="str">
        <f>IFERROR(CLEAN(HLOOKUP(BE$1,'1.源数据-产品报告-消费降序'!BE:BE,ROW(),0)),"")</f>
        <v/>
      </c>
      <c r="BF95" s="69" t="str">
        <f>IFERROR(CLEAN(HLOOKUP(BF$1,'1.源数据-产品报告-消费降序'!BF:BF,ROW(),0)),"")</f>
        <v/>
      </c>
      <c r="BG95" s="69" t="str">
        <f>IFERROR(CLEAN(HLOOKUP(BG$1,'1.源数据-产品报告-消费降序'!BG:BG,ROW(),0)),"")</f>
        <v/>
      </c>
      <c r="BH95" s="69" t="str">
        <f>IFERROR(CLEAN(HLOOKUP(BH$1,'1.源数据-产品报告-消费降序'!BH:BH,ROW(),0)),"")</f>
        <v/>
      </c>
      <c r="BI95" s="69" t="str">
        <f>IFERROR(CLEAN(HLOOKUP(BI$1,'1.源数据-产品报告-消费降序'!BI:BI,ROW(),0)),"")</f>
        <v/>
      </c>
      <c r="BJ95" s="69" t="str">
        <f>IFERROR(CLEAN(HLOOKUP(BJ$1,'1.源数据-产品报告-消费降序'!BJ:BJ,ROW(),0)),"")</f>
        <v/>
      </c>
      <c r="BK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" s="69" t="str">
        <f>IFERROR(CLEAN(HLOOKUP(BL$1,'1.源数据-产品报告-消费降序'!BL:BL,ROW(),0)),"")</f>
        <v/>
      </c>
      <c r="BO95" s="69" t="str">
        <f>IFERROR(CLEAN(HLOOKUP(BO$1,'1.源数据-产品报告-消费降序'!BO:BO,ROW(),0)),"")</f>
        <v/>
      </c>
      <c r="BP95" s="69" t="str">
        <f>IFERROR(CLEAN(HLOOKUP(BP$1,'1.源数据-产品报告-消费降序'!BP:BP,ROW(),0)),"")</f>
        <v/>
      </c>
      <c r="BQ95" s="69" t="str">
        <f>IFERROR(CLEAN(HLOOKUP(BQ$1,'1.源数据-产品报告-消费降序'!BQ:BQ,ROW(),0)),"")</f>
        <v/>
      </c>
      <c r="BR95" s="69" t="str">
        <f>IFERROR(CLEAN(HLOOKUP(BR$1,'1.源数据-产品报告-消费降序'!BR:BR,ROW(),0)),"")</f>
        <v/>
      </c>
      <c r="BS95" s="69" t="str">
        <f>IFERROR(CLEAN(HLOOKUP(BS$1,'1.源数据-产品报告-消费降序'!BS:BS,ROW(),0)),"")</f>
        <v/>
      </c>
      <c r="BT95" s="69" t="str">
        <f>IFERROR(CLEAN(HLOOKUP(BT$1,'1.源数据-产品报告-消费降序'!BT:BT,ROW(),0)),"")</f>
        <v/>
      </c>
      <c r="BU95" s="69" t="str">
        <f>IFERROR(CLEAN(HLOOKUP(BU$1,'1.源数据-产品报告-消费降序'!BU:BU,ROW(),0)),"")</f>
        <v/>
      </c>
      <c r="BV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" s="69" t="str">
        <f>IFERROR(CLEAN(HLOOKUP(BW$1,'1.源数据-产品报告-消费降序'!BW:BW,ROW(),0)),"")</f>
        <v/>
      </c>
    </row>
    <row r="96" spans="1:75">
      <c r="A96" s="69" t="str">
        <f>IFERROR(CLEAN(HLOOKUP(A$1,'1.源数据-产品报告-消费降序'!A:A,ROW(),0)),"")</f>
        <v/>
      </c>
      <c r="B96" s="69" t="str">
        <f>IFERROR(CLEAN(HLOOKUP(B$1,'1.源数据-产品报告-消费降序'!B:B,ROW(),0)),"")</f>
        <v/>
      </c>
      <c r="C96" s="69" t="str">
        <f>IFERROR(CLEAN(HLOOKUP(C$1,'1.源数据-产品报告-消费降序'!C:C,ROW(),0)),"")</f>
        <v/>
      </c>
      <c r="D96" s="69" t="str">
        <f>IFERROR(CLEAN(HLOOKUP(D$1,'1.源数据-产品报告-消费降序'!D:D,ROW(),0)),"")</f>
        <v/>
      </c>
      <c r="E96" s="69" t="str">
        <f>IFERROR(CLEAN(HLOOKUP(E$1,'1.源数据-产品报告-消费降序'!E:E,ROW(),0)),"")</f>
        <v/>
      </c>
      <c r="F96" s="69" t="str">
        <f>IFERROR(CLEAN(HLOOKUP(F$1,'1.源数据-产品报告-消费降序'!F:F,ROW(),0)),"")</f>
        <v/>
      </c>
      <c r="G96" s="70">
        <f>IFERROR((HLOOKUP(G$1,'1.源数据-产品报告-消费降序'!G:G,ROW(),0)),"")</f>
        <v>0</v>
      </c>
      <c r="H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" s="69" t="str">
        <f>IFERROR(CLEAN(HLOOKUP(I$1,'1.源数据-产品报告-消费降序'!I:I,ROW(),0)),"")</f>
        <v/>
      </c>
      <c r="L96" s="69" t="str">
        <f>IFERROR(CLEAN(HLOOKUP(L$1,'1.源数据-产品报告-消费降序'!L:L,ROW(),0)),"")</f>
        <v/>
      </c>
      <c r="M96" s="69" t="str">
        <f>IFERROR(CLEAN(HLOOKUP(M$1,'1.源数据-产品报告-消费降序'!M:M,ROW(),0)),"")</f>
        <v/>
      </c>
      <c r="N96" s="69" t="str">
        <f>IFERROR(CLEAN(HLOOKUP(N$1,'1.源数据-产品报告-消费降序'!N:N,ROW(),0)),"")</f>
        <v/>
      </c>
      <c r="O96" s="69" t="str">
        <f>IFERROR(CLEAN(HLOOKUP(O$1,'1.源数据-产品报告-消费降序'!O:O,ROW(),0)),"")</f>
        <v/>
      </c>
      <c r="P96" s="69" t="str">
        <f>IFERROR(CLEAN(HLOOKUP(P$1,'1.源数据-产品报告-消费降序'!P:P,ROW(),0)),"")</f>
        <v/>
      </c>
      <c r="Q96" s="69" t="str">
        <f>IFERROR(CLEAN(HLOOKUP(Q$1,'1.源数据-产品报告-消费降序'!Q:Q,ROW(),0)),"")</f>
        <v/>
      </c>
      <c r="R96" s="69" t="str">
        <f>IFERROR(CLEAN(HLOOKUP(R$1,'1.源数据-产品报告-消费降序'!R:R,ROW(),0)),"")</f>
        <v/>
      </c>
      <c r="S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" s="69" t="str">
        <f>IFERROR(CLEAN(HLOOKUP(T$1,'1.源数据-产品报告-消费降序'!T:T,ROW(),0)),"")</f>
        <v/>
      </c>
      <c r="W96" s="69" t="str">
        <f>IFERROR(CLEAN(HLOOKUP(W$1,'1.源数据-产品报告-消费降序'!W:W,ROW(),0)),"")</f>
        <v/>
      </c>
      <c r="X96" s="69" t="str">
        <f>IFERROR(CLEAN(HLOOKUP(X$1,'1.源数据-产品报告-消费降序'!X:X,ROW(),0)),"")</f>
        <v/>
      </c>
      <c r="Y96" s="69" t="str">
        <f>IFERROR(CLEAN(HLOOKUP(Y$1,'1.源数据-产品报告-消费降序'!Y:Y,ROW(),0)),"")</f>
        <v/>
      </c>
      <c r="Z96" s="69" t="str">
        <f>IFERROR(CLEAN(HLOOKUP(Z$1,'1.源数据-产品报告-消费降序'!Z:Z,ROW(),0)),"")</f>
        <v/>
      </c>
      <c r="AA96" s="69" t="str">
        <f>IFERROR(CLEAN(HLOOKUP(AA$1,'1.源数据-产品报告-消费降序'!AA:AA,ROW(),0)),"")</f>
        <v/>
      </c>
      <c r="AB96" s="69" t="str">
        <f>IFERROR(CLEAN(HLOOKUP(AB$1,'1.源数据-产品报告-消费降序'!AB:AB,ROW(),0)),"")</f>
        <v/>
      </c>
      <c r="AC96" s="69" t="str">
        <f>IFERROR(CLEAN(HLOOKUP(AC$1,'1.源数据-产品报告-消费降序'!AC:AC,ROW(),0)),"")</f>
        <v/>
      </c>
      <c r="AD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" s="69" t="str">
        <f>IFERROR(CLEAN(HLOOKUP(AE$1,'1.源数据-产品报告-消费降序'!AE:AE,ROW(),0)),"")</f>
        <v/>
      </c>
      <c r="AH96" s="69" t="str">
        <f>IFERROR(CLEAN(HLOOKUP(AH$1,'1.源数据-产品报告-消费降序'!AH:AH,ROW(),0)),"")</f>
        <v/>
      </c>
      <c r="AI96" s="69" t="str">
        <f>IFERROR(CLEAN(HLOOKUP(AI$1,'1.源数据-产品报告-消费降序'!AI:AI,ROW(),0)),"")</f>
        <v/>
      </c>
      <c r="AJ96" s="69" t="str">
        <f>IFERROR(CLEAN(HLOOKUP(AJ$1,'1.源数据-产品报告-消费降序'!AJ:AJ,ROW(),0)),"")</f>
        <v/>
      </c>
      <c r="AK96" s="69" t="str">
        <f>IFERROR(CLEAN(HLOOKUP(AK$1,'1.源数据-产品报告-消费降序'!AK:AK,ROW(),0)),"")</f>
        <v/>
      </c>
      <c r="AL96" s="69" t="str">
        <f>IFERROR(CLEAN(HLOOKUP(AL$1,'1.源数据-产品报告-消费降序'!AL:AL,ROW(),0)),"")</f>
        <v/>
      </c>
      <c r="AM96" s="69" t="str">
        <f>IFERROR(CLEAN(HLOOKUP(AM$1,'1.源数据-产品报告-消费降序'!AM:AM,ROW(),0)),"")</f>
        <v/>
      </c>
      <c r="AN96" s="69" t="str">
        <f>IFERROR(CLEAN(HLOOKUP(AN$1,'1.源数据-产品报告-消费降序'!AN:AN,ROW(),0)),"")</f>
        <v/>
      </c>
      <c r="AO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" s="69" t="str">
        <f>IFERROR(CLEAN(HLOOKUP(AP$1,'1.源数据-产品报告-消费降序'!AP:AP,ROW(),0)),"")</f>
        <v/>
      </c>
      <c r="AS96" s="69" t="str">
        <f>IFERROR(CLEAN(HLOOKUP(AS$1,'1.源数据-产品报告-消费降序'!AS:AS,ROW(),0)),"")</f>
        <v/>
      </c>
      <c r="AT96" s="69" t="str">
        <f>IFERROR(CLEAN(HLOOKUP(AT$1,'1.源数据-产品报告-消费降序'!AT:AT,ROW(),0)),"")</f>
        <v/>
      </c>
      <c r="AU96" s="69" t="str">
        <f>IFERROR(CLEAN(HLOOKUP(AU$1,'1.源数据-产品报告-消费降序'!AU:AU,ROW(),0)),"")</f>
        <v/>
      </c>
      <c r="AV96" s="69" t="str">
        <f>IFERROR(CLEAN(HLOOKUP(AV$1,'1.源数据-产品报告-消费降序'!AV:AV,ROW(),0)),"")</f>
        <v/>
      </c>
      <c r="AW96" s="69" t="str">
        <f>IFERROR(CLEAN(HLOOKUP(AW$1,'1.源数据-产品报告-消费降序'!AW:AW,ROW(),0)),"")</f>
        <v/>
      </c>
      <c r="AX96" s="69" t="str">
        <f>IFERROR(CLEAN(HLOOKUP(AX$1,'1.源数据-产品报告-消费降序'!AX:AX,ROW(),0)),"")</f>
        <v/>
      </c>
      <c r="AY96" s="69" t="str">
        <f>IFERROR(CLEAN(HLOOKUP(AY$1,'1.源数据-产品报告-消费降序'!AY:AY,ROW(),0)),"")</f>
        <v/>
      </c>
      <c r="AZ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" s="69" t="str">
        <f>IFERROR(CLEAN(HLOOKUP(BA$1,'1.源数据-产品报告-消费降序'!BA:BA,ROW(),0)),"")</f>
        <v/>
      </c>
      <c r="BD96" s="69" t="str">
        <f>IFERROR(CLEAN(HLOOKUP(BD$1,'1.源数据-产品报告-消费降序'!BD:BD,ROW(),0)),"")</f>
        <v/>
      </c>
      <c r="BE96" s="69" t="str">
        <f>IFERROR(CLEAN(HLOOKUP(BE$1,'1.源数据-产品报告-消费降序'!BE:BE,ROW(),0)),"")</f>
        <v/>
      </c>
      <c r="BF96" s="69" t="str">
        <f>IFERROR(CLEAN(HLOOKUP(BF$1,'1.源数据-产品报告-消费降序'!BF:BF,ROW(),0)),"")</f>
        <v/>
      </c>
      <c r="BG96" s="69" t="str">
        <f>IFERROR(CLEAN(HLOOKUP(BG$1,'1.源数据-产品报告-消费降序'!BG:BG,ROW(),0)),"")</f>
        <v/>
      </c>
      <c r="BH96" s="69" t="str">
        <f>IFERROR(CLEAN(HLOOKUP(BH$1,'1.源数据-产品报告-消费降序'!BH:BH,ROW(),0)),"")</f>
        <v/>
      </c>
      <c r="BI96" s="69" t="str">
        <f>IFERROR(CLEAN(HLOOKUP(BI$1,'1.源数据-产品报告-消费降序'!BI:BI,ROW(),0)),"")</f>
        <v/>
      </c>
      <c r="BJ96" s="69" t="str">
        <f>IFERROR(CLEAN(HLOOKUP(BJ$1,'1.源数据-产品报告-消费降序'!BJ:BJ,ROW(),0)),"")</f>
        <v/>
      </c>
      <c r="BK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" s="69" t="str">
        <f>IFERROR(CLEAN(HLOOKUP(BL$1,'1.源数据-产品报告-消费降序'!BL:BL,ROW(),0)),"")</f>
        <v/>
      </c>
      <c r="BO96" s="69" t="str">
        <f>IFERROR(CLEAN(HLOOKUP(BO$1,'1.源数据-产品报告-消费降序'!BO:BO,ROW(),0)),"")</f>
        <v/>
      </c>
      <c r="BP96" s="69" t="str">
        <f>IFERROR(CLEAN(HLOOKUP(BP$1,'1.源数据-产品报告-消费降序'!BP:BP,ROW(),0)),"")</f>
        <v/>
      </c>
      <c r="BQ96" s="69" t="str">
        <f>IFERROR(CLEAN(HLOOKUP(BQ$1,'1.源数据-产品报告-消费降序'!BQ:BQ,ROW(),0)),"")</f>
        <v/>
      </c>
      <c r="BR96" s="69" t="str">
        <f>IFERROR(CLEAN(HLOOKUP(BR$1,'1.源数据-产品报告-消费降序'!BR:BR,ROW(),0)),"")</f>
        <v/>
      </c>
      <c r="BS96" s="69" t="str">
        <f>IFERROR(CLEAN(HLOOKUP(BS$1,'1.源数据-产品报告-消费降序'!BS:BS,ROW(),0)),"")</f>
        <v/>
      </c>
      <c r="BT96" s="69" t="str">
        <f>IFERROR(CLEAN(HLOOKUP(BT$1,'1.源数据-产品报告-消费降序'!BT:BT,ROW(),0)),"")</f>
        <v/>
      </c>
      <c r="BU96" s="69" t="str">
        <f>IFERROR(CLEAN(HLOOKUP(BU$1,'1.源数据-产品报告-消费降序'!BU:BU,ROW(),0)),"")</f>
        <v/>
      </c>
      <c r="BV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" s="69" t="str">
        <f>IFERROR(CLEAN(HLOOKUP(BW$1,'1.源数据-产品报告-消费降序'!BW:BW,ROW(),0)),"")</f>
        <v/>
      </c>
    </row>
    <row r="97" spans="1:75">
      <c r="A97" s="69" t="str">
        <f>IFERROR(CLEAN(HLOOKUP(A$1,'1.源数据-产品报告-消费降序'!A:A,ROW(),0)),"")</f>
        <v/>
      </c>
      <c r="B97" s="69" t="str">
        <f>IFERROR(CLEAN(HLOOKUP(B$1,'1.源数据-产品报告-消费降序'!B:B,ROW(),0)),"")</f>
        <v/>
      </c>
      <c r="C97" s="69" t="str">
        <f>IFERROR(CLEAN(HLOOKUP(C$1,'1.源数据-产品报告-消费降序'!C:C,ROW(),0)),"")</f>
        <v/>
      </c>
      <c r="D97" s="69" t="str">
        <f>IFERROR(CLEAN(HLOOKUP(D$1,'1.源数据-产品报告-消费降序'!D:D,ROW(),0)),"")</f>
        <v/>
      </c>
      <c r="E97" s="69" t="str">
        <f>IFERROR(CLEAN(HLOOKUP(E$1,'1.源数据-产品报告-消费降序'!E:E,ROW(),0)),"")</f>
        <v/>
      </c>
      <c r="F97" s="69" t="str">
        <f>IFERROR(CLEAN(HLOOKUP(F$1,'1.源数据-产品报告-消费降序'!F:F,ROW(),0)),"")</f>
        <v/>
      </c>
      <c r="G97" s="70">
        <f>IFERROR((HLOOKUP(G$1,'1.源数据-产品报告-消费降序'!G:G,ROW(),0)),"")</f>
        <v>0</v>
      </c>
      <c r="H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" s="69" t="str">
        <f>IFERROR(CLEAN(HLOOKUP(I$1,'1.源数据-产品报告-消费降序'!I:I,ROW(),0)),"")</f>
        <v/>
      </c>
      <c r="L97" s="69" t="str">
        <f>IFERROR(CLEAN(HLOOKUP(L$1,'1.源数据-产品报告-消费降序'!L:L,ROW(),0)),"")</f>
        <v/>
      </c>
      <c r="M97" s="69" t="str">
        <f>IFERROR(CLEAN(HLOOKUP(M$1,'1.源数据-产品报告-消费降序'!M:M,ROW(),0)),"")</f>
        <v/>
      </c>
      <c r="N97" s="69" t="str">
        <f>IFERROR(CLEAN(HLOOKUP(N$1,'1.源数据-产品报告-消费降序'!N:N,ROW(),0)),"")</f>
        <v/>
      </c>
      <c r="O97" s="69" t="str">
        <f>IFERROR(CLEAN(HLOOKUP(O$1,'1.源数据-产品报告-消费降序'!O:O,ROW(),0)),"")</f>
        <v/>
      </c>
      <c r="P97" s="69" t="str">
        <f>IFERROR(CLEAN(HLOOKUP(P$1,'1.源数据-产品报告-消费降序'!P:P,ROW(),0)),"")</f>
        <v/>
      </c>
      <c r="Q97" s="69" t="str">
        <f>IFERROR(CLEAN(HLOOKUP(Q$1,'1.源数据-产品报告-消费降序'!Q:Q,ROW(),0)),"")</f>
        <v/>
      </c>
      <c r="R97" s="69" t="str">
        <f>IFERROR(CLEAN(HLOOKUP(R$1,'1.源数据-产品报告-消费降序'!R:R,ROW(),0)),"")</f>
        <v/>
      </c>
      <c r="S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" s="69" t="str">
        <f>IFERROR(CLEAN(HLOOKUP(T$1,'1.源数据-产品报告-消费降序'!T:T,ROW(),0)),"")</f>
        <v/>
      </c>
      <c r="W97" s="69" t="str">
        <f>IFERROR(CLEAN(HLOOKUP(W$1,'1.源数据-产品报告-消费降序'!W:W,ROW(),0)),"")</f>
        <v/>
      </c>
      <c r="X97" s="69" t="str">
        <f>IFERROR(CLEAN(HLOOKUP(X$1,'1.源数据-产品报告-消费降序'!X:X,ROW(),0)),"")</f>
        <v/>
      </c>
      <c r="Y97" s="69" t="str">
        <f>IFERROR(CLEAN(HLOOKUP(Y$1,'1.源数据-产品报告-消费降序'!Y:Y,ROW(),0)),"")</f>
        <v/>
      </c>
      <c r="Z97" s="69" t="str">
        <f>IFERROR(CLEAN(HLOOKUP(Z$1,'1.源数据-产品报告-消费降序'!Z:Z,ROW(),0)),"")</f>
        <v/>
      </c>
      <c r="AA97" s="69" t="str">
        <f>IFERROR(CLEAN(HLOOKUP(AA$1,'1.源数据-产品报告-消费降序'!AA:AA,ROW(),0)),"")</f>
        <v/>
      </c>
      <c r="AB97" s="69" t="str">
        <f>IFERROR(CLEAN(HLOOKUP(AB$1,'1.源数据-产品报告-消费降序'!AB:AB,ROW(),0)),"")</f>
        <v/>
      </c>
      <c r="AC97" s="69" t="str">
        <f>IFERROR(CLEAN(HLOOKUP(AC$1,'1.源数据-产品报告-消费降序'!AC:AC,ROW(),0)),"")</f>
        <v/>
      </c>
      <c r="AD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" s="69" t="str">
        <f>IFERROR(CLEAN(HLOOKUP(AE$1,'1.源数据-产品报告-消费降序'!AE:AE,ROW(),0)),"")</f>
        <v/>
      </c>
      <c r="AH97" s="69" t="str">
        <f>IFERROR(CLEAN(HLOOKUP(AH$1,'1.源数据-产品报告-消费降序'!AH:AH,ROW(),0)),"")</f>
        <v/>
      </c>
      <c r="AI97" s="69" t="str">
        <f>IFERROR(CLEAN(HLOOKUP(AI$1,'1.源数据-产品报告-消费降序'!AI:AI,ROW(),0)),"")</f>
        <v/>
      </c>
      <c r="AJ97" s="69" t="str">
        <f>IFERROR(CLEAN(HLOOKUP(AJ$1,'1.源数据-产品报告-消费降序'!AJ:AJ,ROW(),0)),"")</f>
        <v/>
      </c>
      <c r="AK97" s="69" t="str">
        <f>IFERROR(CLEAN(HLOOKUP(AK$1,'1.源数据-产品报告-消费降序'!AK:AK,ROW(),0)),"")</f>
        <v/>
      </c>
      <c r="AL97" s="69" t="str">
        <f>IFERROR(CLEAN(HLOOKUP(AL$1,'1.源数据-产品报告-消费降序'!AL:AL,ROW(),0)),"")</f>
        <v/>
      </c>
      <c r="AM97" s="69" t="str">
        <f>IFERROR(CLEAN(HLOOKUP(AM$1,'1.源数据-产品报告-消费降序'!AM:AM,ROW(),0)),"")</f>
        <v/>
      </c>
      <c r="AN97" s="69" t="str">
        <f>IFERROR(CLEAN(HLOOKUP(AN$1,'1.源数据-产品报告-消费降序'!AN:AN,ROW(),0)),"")</f>
        <v/>
      </c>
      <c r="AO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" s="69" t="str">
        <f>IFERROR(CLEAN(HLOOKUP(AP$1,'1.源数据-产品报告-消费降序'!AP:AP,ROW(),0)),"")</f>
        <v/>
      </c>
      <c r="AS97" s="69" t="str">
        <f>IFERROR(CLEAN(HLOOKUP(AS$1,'1.源数据-产品报告-消费降序'!AS:AS,ROW(),0)),"")</f>
        <v/>
      </c>
      <c r="AT97" s="69" t="str">
        <f>IFERROR(CLEAN(HLOOKUP(AT$1,'1.源数据-产品报告-消费降序'!AT:AT,ROW(),0)),"")</f>
        <v/>
      </c>
      <c r="AU97" s="69" t="str">
        <f>IFERROR(CLEAN(HLOOKUP(AU$1,'1.源数据-产品报告-消费降序'!AU:AU,ROW(),0)),"")</f>
        <v/>
      </c>
      <c r="AV97" s="69" t="str">
        <f>IFERROR(CLEAN(HLOOKUP(AV$1,'1.源数据-产品报告-消费降序'!AV:AV,ROW(),0)),"")</f>
        <v/>
      </c>
      <c r="AW97" s="69" t="str">
        <f>IFERROR(CLEAN(HLOOKUP(AW$1,'1.源数据-产品报告-消费降序'!AW:AW,ROW(),0)),"")</f>
        <v/>
      </c>
      <c r="AX97" s="69" t="str">
        <f>IFERROR(CLEAN(HLOOKUP(AX$1,'1.源数据-产品报告-消费降序'!AX:AX,ROW(),0)),"")</f>
        <v/>
      </c>
      <c r="AY97" s="69" t="str">
        <f>IFERROR(CLEAN(HLOOKUP(AY$1,'1.源数据-产品报告-消费降序'!AY:AY,ROW(),0)),"")</f>
        <v/>
      </c>
      <c r="AZ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" s="69" t="str">
        <f>IFERROR(CLEAN(HLOOKUP(BA$1,'1.源数据-产品报告-消费降序'!BA:BA,ROW(),0)),"")</f>
        <v/>
      </c>
      <c r="BD97" s="69" t="str">
        <f>IFERROR(CLEAN(HLOOKUP(BD$1,'1.源数据-产品报告-消费降序'!BD:BD,ROW(),0)),"")</f>
        <v/>
      </c>
      <c r="BE97" s="69" t="str">
        <f>IFERROR(CLEAN(HLOOKUP(BE$1,'1.源数据-产品报告-消费降序'!BE:BE,ROW(),0)),"")</f>
        <v/>
      </c>
      <c r="BF97" s="69" t="str">
        <f>IFERROR(CLEAN(HLOOKUP(BF$1,'1.源数据-产品报告-消费降序'!BF:BF,ROW(),0)),"")</f>
        <v/>
      </c>
      <c r="BG97" s="69" t="str">
        <f>IFERROR(CLEAN(HLOOKUP(BG$1,'1.源数据-产品报告-消费降序'!BG:BG,ROW(),0)),"")</f>
        <v/>
      </c>
      <c r="BH97" s="69" t="str">
        <f>IFERROR(CLEAN(HLOOKUP(BH$1,'1.源数据-产品报告-消费降序'!BH:BH,ROW(),0)),"")</f>
        <v/>
      </c>
      <c r="BI97" s="69" t="str">
        <f>IFERROR(CLEAN(HLOOKUP(BI$1,'1.源数据-产品报告-消费降序'!BI:BI,ROW(),0)),"")</f>
        <v/>
      </c>
      <c r="BJ97" s="69" t="str">
        <f>IFERROR(CLEAN(HLOOKUP(BJ$1,'1.源数据-产品报告-消费降序'!BJ:BJ,ROW(),0)),"")</f>
        <v/>
      </c>
      <c r="BK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" s="69" t="str">
        <f>IFERROR(CLEAN(HLOOKUP(BL$1,'1.源数据-产品报告-消费降序'!BL:BL,ROW(),0)),"")</f>
        <v/>
      </c>
      <c r="BO97" s="69" t="str">
        <f>IFERROR(CLEAN(HLOOKUP(BO$1,'1.源数据-产品报告-消费降序'!BO:BO,ROW(),0)),"")</f>
        <v/>
      </c>
      <c r="BP97" s="69" t="str">
        <f>IFERROR(CLEAN(HLOOKUP(BP$1,'1.源数据-产品报告-消费降序'!BP:BP,ROW(),0)),"")</f>
        <v/>
      </c>
      <c r="BQ97" s="69" t="str">
        <f>IFERROR(CLEAN(HLOOKUP(BQ$1,'1.源数据-产品报告-消费降序'!BQ:BQ,ROW(),0)),"")</f>
        <v/>
      </c>
      <c r="BR97" s="69" t="str">
        <f>IFERROR(CLEAN(HLOOKUP(BR$1,'1.源数据-产品报告-消费降序'!BR:BR,ROW(),0)),"")</f>
        <v/>
      </c>
      <c r="BS97" s="69" t="str">
        <f>IFERROR(CLEAN(HLOOKUP(BS$1,'1.源数据-产品报告-消费降序'!BS:BS,ROW(),0)),"")</f>
        <v/>
      </c>
      <c r="BT97" s="69" t="str">
        <f>IFERROR(CLEAN(HLOOKUP(BT$1,'1.源数据-产品报告-消费降序'!BT:BT,ROW(),0)),"")</f>
        <v/>
      </c>
      <c r="BU97" s="69" t="str">
        <f>IFERROR(CLEAN(HLOOKUP(BU$1,'1.源数据-产品报告-消费降序'!BU:BU,ROW(),0)),"")</f>
        <v/>
      </c>
      <c r="BV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" s="69" t="str">
        <f>IFERROR(CLEAN(HLOOKUP(BW$1,'1.源数据-产品报告-消费降序'!BW:BW,ROW(),0)),"")</f>
        <v/>
      </c>
    </row>
    <row r="98" spans="1:75">
      <c r="A98" s="69" t="str">
        <f>IFERROR(CLEAN(HLOOKUP(A$1,'1.源数据-产品报告-消费降序'!A:A,ROW(),0)),"")</f>
        <v/>
      </c>
      <c r="B98" s="69" t="str">
        <f>IFERROR(CLEAN(HLOOKUP(B$1,'1.源数据-产品报告-消费降序'!B:B,ROW(),0)),"")</f>
        <v/>
      </c>
      <c r="C98" s="69" t="str">
        <f>IFERROR(CLEAN(HLOOKUP(C$1,'1.源数据-产品报告-消费降序'!C:C,ROW(),0)),"")</f>
        <v/>
      </c>
      <c r="D98" s="69" t="str">
        <f>IFERROR(CLEAN(HLOOKUP(D$1,'1.源数据-产品报告-消费降序'!D:D,ROW(),0)),"")</f>
        <v/>
      </c>
      <c r="E98" s="69" t="str">
        <f>IFERROR(CLEAN(HLOOKUP(E$1,'1.源数据-产品报告-消费降序'!E:E,ROW(),0)),"")</f>
        <v/>
      </c>
      <c r="F98" s="69" t="str">
        <f>IFERROR(CLEAN(HLOOKUP(F$1,'1.源数据-产品报告-消费降序'!F:F,ROW(),0)),"")</f>
        <v/>
      </c>
      <c r="G98" s="70">
        <f>IFERROR((HLOOKUP(G$1,'1.源数据-产品报告-消费降序'!G:G,ROW(),0)),"")</f>
        <v>0</v>
      </c>
      <c r="H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" s="69" t="str">
        <f>IFERROR(CLEAN(HLOOKUP(I$1,'1.源数据-产品报告-消费降序'!I:I,ROW(),0)),"")</f>
        <v/>
      </c>
      <c r="L98" s="69" t="str">
        <f>IFERROR(CLEAN(HLOOKUP(L$1,'1.源数据-产品报告-消费降序'!L:L,ROW(),0)),"")</f>
        <v/>
      </c>
      <c r="M98" s="69" t="str">
        <f>IFERROR(CLEAN(HLOOKUP(M$1,'1.源数据-产品报告-消费降序'!M:M,ROW(),0)),"")</f>
        <v/>
      </c>
      <c r="N98" s="69" t="str">
        <f>IFERROR(CLEAN(HLOOKUP(N$1,'1.源数据-产品报告-消费降序'!N:N,ROW(),0)),"")</f>
        <v/>
      </c>
      <c r="O98" s="69" t="str">
        <f>IFERROR(CLEAN(HLOOKUP(O$1,'1.源数据-产品报告-消费降序'!O:O,ROW(),0)),"")</f>
        <v/>
      </c>
      <c r="P98" s="69" t="str">
        <f>IFERROR(CLEAN(HLOOKUP(P$1,'1.源数据-产品报告-消费降序'!P:P,ROW(),0)),"")</f>
        <v/>
      </c>
      <c r="Q98" s="69" t="str">
        <f>IFERROR(CLEAN(HLOOKUP(Q$1,'1.源数据-产品报告-消费降序'!Q:Q,ROW(),0)),"")</f>
        <v/>
      </c>
      <c r="R98" s="69" t="str">
        <f>IFERROR(CLEAN(HLOOKUP(R$1,'1.源数据-产品报告-消费降序'!R:R,ROW(),0)),"")</f>
        <v/>
      </c>
      <c r="S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" s="69" t="str">
        <f>IFERROR(CLEAN(HLOOKUP(T$1,'1.源数据-产品报告-消费降序'!T:T,ROW(),0)),"")</f>
        <v/>
      </c>
      <c r="W98" s="69" t="str">
        <f>IFERROR(CLEAN(HLOOKUP(W$1,'1.源数据-产品报告-消费降序'!W:W,ROW(),0)),"")</f>
        <v/>
      </c>
      <c r="X98" s="69" t="str">
        <f>IFERROR(CLEAN(HLOOKUP(X$1,'1.源数据-产品报告-消费降序'!X:X,ROW(),0)),"")</f>
        <v/>
      </c>
      <c r="Y98" s="69" t="str">
        <f>IFERROR(CLEAN(HLOOKUP(Y$1,'1.源数据-产品报告-消费降序'!Y:Y,ROW(),0)),"")</f>
        <v/>
      </c>
      <c r="Z98" s="69" t="str">
        <f>IFERROR(CLEAN(HLOOKUP(Z$1,'1.源数据-产品报告-消费降序'!Z:Z,ROW(),0)),"")</f>
        <v/>
      </c>
      <c r="AA98" s="69" t="str">
        <f>IFERROR(CLEAN(HLOOKUP(AA$1,'1.源数据-产品报告-消费降序'!AA:AA,ROW(),0)),"")</f>
        <v/>
      </c>
      <c r="AB98" s="69" t="str">
        <f>IFERROR(CLEAN(HLOOKUP(AB$1,'1.源数据-产品报告-消费降序'!AB:AB,ROW(),0)),"")</f>
        <v/>
      </c>
      <c r="AC98" s="69" t="str">
        <f>IFERROR(CLEAN(HLOOKUP(AC$1,'1.源数据-产品报告-消费降序'!AC:AC,ROW(),0)),"")</f>
        <v/>
      </c>
      <c r="AD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" s="69" t="str">
        <f>IFERROR(CLEAN(HLOOKUP(AE$1,'1.源数据-产品报告-消费降序'!AE:AE,ROW(),0)),"")</f>
        <v/>
      </c>
      <c r="AH98" s="69" t="str">
        <f>IFERROR(CLEAN(HLOOKUP(AH$1,'1.源数据-产品报告-消费降序'!AH:AH,ROW(),0)),"")</f>
        <v/>
      </c>
      <c r="AI98" s="69" t="str">
        <f>IFERROR(CLEAN(HLOOKUP(AI$1,'1.源数据-产品报告-消费降序'!AI:AI,ROW(),0)),"")</f>
        <v/>
      </c>
      <c r="AJ98" s="69" t="str">
        <f>IFERROR(CLEAN(HLOOKUP(AJ$1,'1.源数据-产品报告-消费降序'!AJ:AJ,ROW(),0)),"")</f>
        <v/>
      </c>
      <c r="AK98" s="69" t="str">
        <f>IFERROR(CLEAN(HLOOKUP(AK$1,'1.源数据-产品报告-消费降序'!AK:AK,ROW(),0)),"")</f>
        <v/>
      </c>
      <c r="AL98" s="69" t="str">
        <f>IFERROR(CLEAN(HLOOKUP(AL$1,'1.源数据-产品报告-消费降序'!AL:AL,ROW(),0)),"")</f>
        <v/>
      </c>
      <c r="AM98" s="69" t="str">
        <f>IFERROR(CLEAN(HLOOKUP(AM$1,'1.源数据-产品报告-消费降序'!AM:AM,ROW(),0)),"")</f>
        <v/>
      </c>
      <c r="AN98" s="69" t="str">
        <f>IFERROR(CLEAN(HLOOKUP(AN$1,'1.源数据-产品报告-消费降序'!AN:AN,ROW(),0)),"")</f>
        <v/>
      </c>
      <c r="AO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" s="69" t="str">
        <f>IFERROR(CLEAN(HLOOKUP(AP$1,'1.源数据-产品报告-消费降序'!AP:AP,ROW(),0)),"")</f>
        <v/>
      </c>
      <c r="AS98" s="69" t="str">
        <f>IFERROR(CLEAN(HLOOKUP(AS$1,'1.源数据-产品报告-消费降序'!AS:AS,ROW(),0)),"")</f>
        <v/>
      </c>
      <c r="AT98" s="69" t="str">
        <f>IFERROR(CLEAN(HLOOKUP(AT$1,'1.源数据-产品报告-消费降序'!AT:AT,ROW(),0)),"")</f>
        <v/>
      </c>
      <c r="AU98" s="69" t="str">
        <f>IFERROR(CLEAN(HLOOKUP(AU$1,'1.源数据-产品报告-消费降序'!AU:AU,ROW(),0)),"")</f>
        <v/>
      </c>
      <c r="AV98" s="69" t="str">
        <f>IFERROR(CLEAN(HLOOKUP(AV$1,'1.源数据-产品报告-消费降序'!AV:AV,ROW(),0)),"")</f>
        <v/>
      </c>
      <c r="AW98" s="69" t="str">
        <f>IFERROR(CLEAN(HLOOKUP(AW$1,'1.源数据-产品报告-消费降序'!AW:AW,ROW(),0)),"")</f>
        <v/>
      </c>
      <c r="AX98" s="69" t="str">
        <f>IFERROR(CLEAN(HLOOKUP(AX$1,'1.源数据-产品报告-消费降序'!AX:AX,ROW(),0)),"")</f>
        <v/>
      </c>
      <c r="AY98" s="69" t="str">
        <f>IFERROR(CLEAN(HLOOKUP(AY$1,'1.源数据-产品报告-消费降序'!AY:AY,ROW(),0)),"")</f>
        <v/>
      </c>
      <c r="AZ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" s="69" t="str">
        <f>IFERROR(CLEAN(HLOOKUP(BA$1,'1.源数据-产品报告-消费降序'!BA:BA,ROW(),0)),"")</f>
        <v/>
      </c>
      <c r="BD98" s="69" t="str">
        <f>IFERROR(CLEAN(HLOOKUP(BD$1,'1.源数据-产品报告-消费降序'!BD:BD,ROW(),0)),"")</f>
        <v/>
      </c>
      <c r="BE98" s="69" t="str">
        <f>IFERROR(CLEAN(HLOOKUP(BE$1,'1.源数据-产品报告-消费降序'!BE:BE,ROW(),0)),"")</f>
        <v/>
      </c>
      <c r="BF98" s="69" t="str">
        <f>IFERROR(CLEAN(HLOOKUP(BF$1,'1.源数据-产品报告-消费降序'!BF:BF,ROW(),0)),"")</f>
        <v/>
      </c>
      <c r="BG98" s="69" t="str">
        <f>IFERROR(CLEAN(HLOOKUP(BG$1,'1.源数据-产品报告-消费降序'!BG:BG,ROW(),0)),"")</f>
        <v/>
      </c>
      <c r="BH98" s="69" t="str">
        <f>IFERROR(CLEAN(HLOOKUP(BH$1,'1.源数据-产品报告-消费降序'!BH:BH,ROW(),0)),"")</f>
        <v/>
      </c>
      <c r="BI98" s="69" t="str">
        <f>IFERROR(CLEAN(HLOOKUP(BI$1,'1.源数据-产品报告-消费降序'!BI:BI,ROW(),0)),"")</f>
        <v/>
      </c>
      <c r="BJ98" s="69" t="str">
        <f>IFERROR(CLEAN(HLOOKUP(BJ$1,'1.源数据-产品报告-消费降序'!BJ:BJ,ROW(),0)),"")</f>
        <v/>
      </c>
      <c r="BK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" s="69" t="str">
        <f>IFERROR(CLEAN(HLOOKUP(BL$1,'1.源数据-产品报告-消费降序'!BL:BL,ROW(),0)),"")</f>
        <v/>
      </c>
      <c r="BO98" s="69" t="str">
        <f>IFERROR(CLEAN(HLOOKUP(BO$1,'1.源数据-产品报告-消费降序'!BO:BO,ROW(),0)),"")</f>
        <v/>
      </c>
      <c r="BP98" s="69" t="str">
        <f>IFERROR(CLEAN(HLOOKUP(BP$1,'1.源数据-产品报告-消费降序'!BP:BP,ROW(),0)),"")</f>
        <v/>
      </c>
      <c r="BQ98" s="69" t="str">
        <f>IFERROR(CLEAN(HLOOKUP(BQ$1,'1.源数据-产品报告-消费降序'!BQ:BQ,ROW(),0)),"")</f>
        <v/>
      </c>
      <c r="BR98" s="69" t="str">
        <f>IFERROR(CLEAN(HLOOKUP(BR$1,'1.源数据-产品报告-消费降序'!BR:BR,ROW(),0)),"")</f>
        <v/>
      </c>
      <c r="BS98" s="69" t="str">
        <f>IFERROR(CLEAN(HLOOKUP(BS$1,'1.源数据-产品报告-消费降序'!BS:BS,ROW(),0)),"")</f>
        <v/>
      </c>
      <c r="BT98" s="69" t="str">
        <f>IFERROR(CLEAN(HLOOKUP(BT$1,'1.源数据-产品报告-消费降序'!BT:BT,ROW(),0)),"")</f>
        <v/>
      </c>
      <c r="BU98" s="69" t="str">
        <f>IFERROR(CLEAN(HLOOKUP(BU$1,'1.源数据-产品报告-消费降序'!BU:BU,ROW(),0)),"")</f>
        <v/>
      </c>
      <c r="BV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" s="69" t="str">
        <f>IFERROR(CLEAN(HLOOKUP(BW$1,'1.源数据-产品报告-消费降序'!BW:BW,ROW(),0)),"")</f>
        <v/>
      </c>
    </row>
    <row r="99" spans="1:75">
      <c r="A99" s="69" t="str">
        <f>IFERROR(CLEAN(HLOOKUP(A$1,'1.源数据-产品报告-消费降序'!A:A,ROW(),0)),"")</f>
        <v/>
      </c>
      <c r="B99" s="69" t="str">
        <f>IFERROR(CLEAN(HLOOKUP(B$1,'1.源数据-产品报告-消费降序'!B:B,ROW(),0)),"")</f>
        <v/>
      </c>
      <c r="C99" s="69" t="str">
        <f>IFERROR(CLEAN(HLOOKUP(C$1,'1.源数据-产品报告-消费降序'!C:C,ROW(),0)),"")</f>
        <v/>
      </c>
      <c r="D99" s="69" t="str">
        <f>IFERROR(CLEAN(HLOOKUP(D$1,'1.源数据-产品报告-消费降序'!D:D,ROW(),0)),"")</f>
        <v/>
      </c>
      <c r="E99" s="69" t="str">
        <f>IFERROR(CLEAN(HLOOKUP(E$1,'1.源数据-产品报告-消费降序'!E:E,ROW(),0)),"")</f>
        <v/>
      </c>
      <c r="F99" s="69" t="str">
        <f>IFERROR(CLEAN(HLOOKUP(F$1,'1.源数据-产品报告-消费降序'!F:F,ROW(),0)),"")</f>
        <v/>
      </c>
      <c r="G99" s="70">
        <f>IFERROR((HLOOKUP(G$1,'1.源数据-产品报告-消费降序'!G:G,ROW(),0)),"")</f>
        <v>0</v>
      </c>
      <c r="H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" s="69" t="str">
        <f>IFERROR(CLEAN(HLOOKUP(I$1,'1.源数据-产品报告-消费降序'!I:I,ROW(),0)),"")</f>
        <v/>
      </c>
      <c r="L99" s="69" t="str">
        <f>IFERROR(CLEAN(HLOOKUP(L$1,'1.源数据-产品报告-消费降序'!L:L,ROW(),0)),"")</f>
        <v/>
      </c>
      <c r="M99" s="69" t="str">
        <f>IFERROR(CLEAN(HLOOKUP(M$1,'1.源数据-产品报告-消费降序'!M:M,ROW(),0)),"")</f>
        <v/>
      </c>
      <c r="N99" s="69" t="str">
        <f>IFERROR(CLEAN(HLOOKUP(N$1,'1.源数据-产品报告-消费降序'!N:N,ROW(),0)),"")</f>
        <v/>
      </c>
      <c r="O99" s="69" t="str">
        <f>IFERROR(CLEAN(HLOOKUP(O$1,'1.源数据-产品报告-消费降序'!O:O,ROW(),0)),"")</f>
        <v/>
      </c>
      <c r="P99" s="69" t="str">
        <f>IFERROR(CLEAN(HLOOKUP(P$1,'1.源数据-产品报告-消费降序'!P:P,ROW(),0)),"")</f>
        <v/>
      </c>
      <c r="Q99" s="69" t="str">
        <f>IFERROR(CLEAN(HLOOKUP(Q$1,'1.源数据-产品报告-消费降序'!Q:Q,ROW(),0)),"")</f>
        <v/>
      </c>
      <c r="R99" s="69" t="str">
        <f>IFERROR(CLEAN(HLOOKUP(R$1,'1.源数据-产品报告-消费降序'!R:R,ROW(),0)),"")</f>
        <v/>
      </c>
      <c r="S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" s="69" t="str">
        <f>IFERROR(CLEAN(HLOOKUP(T$1,'1.源数据-产品报告-消费降序'!T:T,ROW(),0)),"")</f>
        <v/>
      </c>
      <c r="W99" s="69" t="str">
        <f>IFERROR(CLEAN(HLOOKUP(W$1,'1.源数据-产品报告-消费降序'!W:W,ROW(),0)),"")</f>
        <v/>
      </c>
      <c r="X99" s="69" t="str">
        <f>IFERROR(CLEAN(HLOOKUP(X$1,'1.源数据-产品报告-消费降序'!X:X,ROW(),0)),"")</f>
        <v/>
      </c>
      <c r="Y99" s="69" t="str">
        <f>IFERROR(CLEAN(HLOOKUP(Y$1,'1.源数据-产品报告-消费降序'!Y:Y,ROW(),0)),"")</f>
        <v/>
      </c>
      <c r="Z99" s="69" t="str">
        <f>IFERROR(CLEAN(HLOOKUP(Z$1,'1.源数据-产品报告-消费降序'!Z:Z,ROW(),0)),"")</f>
        <v/>
      </c>
      <c r="AA99" s="69" t="str">
        <f>IFERROR(CLEAN(HLOOKUP(AA$1,'1.源数据-产品报告-消费降序'!AA:AA,ROW(),0)),"")</f>
        <v/>
      </c>
      <c r="AB99" s="69" t="str">
        <f>IFERROR(CLEAN(HLOOKUP(AB$1,'1.源数据-产品报告-消费降序'!AB:AB,ROW(),0)),"")</f>
        <v/>
      </c>
      <c r="AC99" s="69" t="str">
        <f>IFERROR(CLEAN(HLOOKUP(AC$1,'1.源数据-产品报告-消费降序'!AC:AC,ROW(),0)),"")</f>
        <v/>
      </c>
      <c r="AD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" s="69" t="str">
        <f>IFERROR(CLEAN(HLOOKUP(AE$1,'1.源数据-产品报告-消费降序'!AE:AE,ROW(),0)),"")</f>
        <v/>
      </c>
      <c r="AH99" s="69" t="str">
        <f>IFERROR(CLEAN(HLOOKUP(AH$1,'1.源数据-产品报告-消费降序'!AH:AH,ROW(),0)),"")</f>
        <v/>
      </c>
      <c r="AI99" s="69" t="str">
        <f>IFERROR(CLEAN(HLOOKUP(AI$1,'1.源数据-产品报告-消费降序'!AI:AI,ROW(),0)),"")</f>
        <v/>
      </c>
      <c r="AJ99" s="69" t="str">
        <f>IFERROR(CLEAN(HLOOKUP(AJ$1,'1.源数据-产品报告-消费降序'!AJ:AJ,ROW(),0)),"")</f>
        <v/>
      </c>
      <c r="AK99" s="69" t="str">
        <f>IFERROR(CLEAN(HLOOKUP(AK$1,'1.源数据-产品报告-消费降序'!AK:AK,ROW(),0)),"")</f>
        <v/>
      </c>
      <c r="AL99" s="69" t="str">
        <f>IFERROR(CLEAN(HLOOKUP(AL$1,'1.源数据-产品报告-消费降序'!AL:AL,ROW(),0)),"")</f>
        <v/>
      </c>
      <c r="AM99" s="69" t="str">
        <f>IFERROR(CLEAN(HLOOKUP(AM$1,'1.源数据-产品报告-消费降序'!AM:AM,ROW(),0)),"")</f>
        <v/>
      </c>
      <c r="AN99" s="69" t="str">
        <f>IFERROR(CLEAN(HLOOKUP(AN$1,'1.源数据-产品报告-消费降序'!AN:AN,ROW(),0)),"")</f>
        <v/>
      </c>
      <c r="AO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" s="69" t="str">
        <f>IFERROR(CLEAN(HLOOKUP(AP$1,'1.源数据-产品报告-消费降序'!AP:AP,ROW(),0)),"")</f>
        <v/>
      </c>
      <c r="AS99" s="69" t="str">
        <f>IFERROR(CLEAN(HLOOKUP(AS$1,'1.源数据-产品报告-消费降序'!AS:AS,ROW(),0)),"")</f>
        <v/>
      </c>
      <c r="AT99" s="69" t="str">
        <f>IFERROR(CLEAN(HLOOKUP(AT$1,'1.源数据-产品报告-消费降序'!AT:AT,ROW(),0)),"")</f>
        <v/>
      </c>
      <c r="AU99" s="69" t="str">
        <f>IFERROR(CLEAN(HLOOKUP(AU$1,'1.源数据-产品报告-消费降序'!AU:AU,ROW(),0)),"")</f>
        <v/>
      </c>
      <c r="AV99" s="69" t="str">
        <f>IFERROR(CLEAN(HLOOKUP(AV$1,'1.源数据-产品报告-消费降序'!AV:AV,ROW(),0)),"")</f>
        <v/>
      </c>
      <c r="AW99" s="69" t="str">
        <f>IFERROR(CLEAN(HLOOKUP(AW$1,'1.源数据-产品报告-消费降序'!AW:AW,ROW(),0)),"")</f>
        <v/>
      </c>
      <c r="AX99" s="69" t="str">
        <f>IFERROR(CLEAN(HLOOKUP(AX$1,'1.源数据-产品报告-消费降序'!AX:AX,ROW(),0)),"")</f>
        <v/>
      </c>
      <c r="AY99" s="69" t="str">
        <f>IFERROR(CLEAN(HLOOKUP(AY$1,'1.源数据-产品报告-消费降序'!AY:AY,ROW(),0)),"")</f>
        <v/>
      </c>
      <c r="AZ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" s="69" t="str">
        <f>IFERROR(CLEAN(HLOOKUP(BA$1,'1.源数据-产品报告-消费降序'!BA:BA,ROW(),0)),"")</f>
        <v/>
      </c>
      <c r="BD99" s="69" t="str">
        <f>IFERROR(CLEAN(HLOOKUP(BD$1,'1.源数据-产品报告-消费降序'!BD:BD,ROW(),0)),"")</f>
        <v/>
      </c>
      <c r="BE99" s="69" t="str">
        <f>IFERROR(CLEAN(HLOOKUP(BE$1,'1.源数据-产品报告-消费降序'!BE:BE,ROW(),0)),"")</f>
        <v/>
      </c>
      <c r="BF99" s="69" t="str">
        <f>IFERROR(CLEAN(HLOOKUP(BF$1,'1.源数据-产品报告-消费降序'!BF:BF,ROW(),0)),"")</f>
        <v/>
      </c>
      <c r="BG99" s="69" t="str">
        <f>IFERROR(CLEAN(HLOOKUP(BG$1,'1.源数据-产品报告-消费降序'!BG:BG,ROW(),0)),"")</f>
        <v/>
      </c>
      <c r="BH99" s="69" t="str">
        <f>IFERROR(CLEAN(HLOOKUP(BH$1,'1.源数据-产品报告-消费降序'!BH:BH,ROW(),0)),"")</f>
        <v/>
      </c>
      <c r="BI99" s="69" t="str">
        <f>IFERROR(CLEAN(HLOOKUP(BI$1,'1.源数据-产品报告-消费降序'!BI:BI,ROW(),0)),"")</f>
        <v/>
      </c>
      <c r="BJ99" s="69" t="str">
        <f>IFERROR(CLEAN(HLOOKUP(BJ$1,'1.源数据-产品报告-消费降序'!BJ:BJ,ROW(),0)),"")</f>
        <v/>
      </c>
      <c r="BK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" s="69" t="str">
        <f>IFERROR(CLEAN(HLOOKUP(BL$1,'1.源数据-产品报告-消费降序'!BL:BL,ROW(),0)),"")</f>
        <v/>
      </c>
      <c r="BO99" s="69" t="str">
        <f>IFERROR(CLEAN(HLOOKUP(BO$1,'1.源数据-产品报告-消费降序'!BO:BO,ROW(),0)),"")</f>
        <v/>
      </c>
      <c r="BP99" s="69" t="str">
        <f>IFERROR(CLEAN(HLOOKUP(BP$1,'1.源数据-产品报告-消费降序'!BP:BP,ROW(),0)),"")</f>
        <v/>
      </c>
      <c r="BQ99" s="69" t="str">
        <f>IFERROR(CLEAN(HLOOKUP(BQ$1,'1.源数据-产品报告-消费降序'!BQ:BQ,ROW(),0)),"")</f>
        <v/>
      </c>
      <c r="BR99" s="69" t="str">
        <f>IFERROR(CLEAN(HLOOKUP(BR$1,'1.源数据-产品报告-消费降序'!BR:BR,ROW(),0)),"")</f>
        <v/>
      </c>
      <c r="BS99" s="69" t="str">
        <f>IFERROR(CLEAN(HLOOKUP(BS$1,'1.源数据-产品报告-消费降序'!BS:BS,ROW(),0)),"")</f>
        <v/>
      </c>
      <c r="BT99" s="69" t="str">
        <f>IFERROR(CLEAN(HLOOKUP(BT$1,'1.源数据-产品报告-消费降序'!BT:BT,ROW(),0)),"")</f>
        <v/>
      </c>
      <c r="BU99" s="69" t="str">
        <f>IFERROR(CLEAN(HLOOKUP(BU$1,'1.源数据-产品报告-消费降序'!BU:BU,ROW(),0)),"")</f>
        <v/>
      </c>
      <c r="BV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" s="69" t="str">
        <f>IFERROR(CLEAN(HLOOKUP(BW$1,'1.源数据-产品报告-消费降序'!BW:BW,ROW(),0)),"")</f>
        <v/>
      </c>
    </row>
    <row r="100" spans="1:75">
      <c r="A100" s="69" t="str">
        <f>IFERROR(CLEAN(HLOOKUP(A$1,'1.源数据-产品报告-消费降序'!A:A,ROW(),0)),"")</f>
        <v/>
      </c>
      <c r="B100" s="69" t="str">
        <f>IFERROR(CLEAN(HLOOKUP(B$1,'1.源数据-产品报告-消费降序'!B:B,ROW(),0)),"")</f>
        <v/>
      </c>
      <c r="C100" s="69" t="str">
        <f>IFERROR(CLEAN(HLOOKUP(C$1,'1.源数据-产品报告-消费降序'!C:C,ROW(),0)),"")</f>
        <v/>
      </c>
      <c r="D100" s="69" t="str">
        <f>IFERROR(CLEAN(HLOOKUP(D$1,'1.源数据-产品报告-消费降序'!D:D,ROW(),0)),"")</f>
        <v/>
      </c>
      <c r="E100" s="69" t="str">
        <f>IFERROR(CLEAN(HLOOKUP(E$1,'1.源数据-产品报告-消费降序'!E:E,ROW(),0)),"")</f>
        <v/>
      </c>
      <c r="F100" s="69" t="str">
        <f>IFERROR(CLEAN(HLOOKUP(F$1,'1.源数据-产品报告-消费降序'!F:F,ROW(),0)),"")</f>
        <v/>
      </c>
      <c r="G100" s="70">
        <f>IFERROR((HLOOKUP(G$1,'1.源数据-产品报告-消费降序'!G:G,ROW(),0)),"")</f>
        <v>0</v>
      </c>
      <c r="H1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0" s="69" t="str">
        <f>IFERROR(CLEAN(HLOOKUP(I$1,'1.源数据-产品报告-消费降序'!I:I,ROW(),0)),"")</f>
        <v/>
      </c>
      <c r="L100" s="69" t="str">
        <f>IFERROR(CLEAN(HLOOKUP(L$1,'1.源数据-产品报告-消费降序'!L:L,ROW(),0)),"")</f>
        <v/>
      </c>
      <c r="M100" s="69" t="str">
        <f>IFERROR(CLEAN(HLOOKUP(M$1,'1.源数据-产品报告-消费降序'!M:M,ROW(),0)),"")</f>
        <v/>
      </c>
      <c r="N100" s="69" t="str">
        <f>IFERROR(CLEAN(HLOOKUP(N$1,'1.源数据-产品报告-消费降序'!N:N,ROW(),0)),"")</f>
        <v/>
      </c>
      <c r="O100" s="69" t="str">
        <f>IFERROR(CLEAN(HLOOKUP(O$1,'1.源数据-产品报告-消费降序'!O:O,ROW(),0)),"")</f>
        <v/>
      </c>
      <c r="P100" s="69" t="str">
        <f>IFERROR(CLEAN(HLOOKUP(P$1,'1.源数据-产品报告-消费降序'!P:P,ROW(),0)),"")</f>
        <v/>
      </c>
      <c r="Q100" s="69" t="str">
        <f>IFERROR(CLEAN(HLOOKUP(Q$1,'1.源数据-产品报告-消费降序'!Q:Q,ROW(),0)),"")</f>
        <v/>
      </c>
      <c r="R100" s="69" t="str">
        <f>IFERROR(CLEAN(HLOOKUP(R$1,'1.源数据-产品报告-消费降序'!R:R,ROW(),0)),"")</f>
        <v/>
      </c>
      <c r="S1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0" s="69" t="str">
        <f>IFERROR(CLEAN(HLOOKUP(T$1,'1.源数据-产品报告-消费降序'!T:T,ROW(),0)),"")</f>
        <v/>
      </c>
      <c r="W100" s="69" t="str">
        <f>IFERROR(CLEAN(HLOOKUP(W$1,'1.源数据-产品报告-消费降序'!W:W,ROW(),0)),"")</f>
        <v/>
      </c>
      <c r="X100" s="69" t="str">
        <f>IFERROR(CLEAN(HLOOKUP(X$1,'1.源数据-产品报告-消费降序'!X:X,ROW(),0)),"")</f>
        <v/>
      </c>
      <c r="Y100" s="69" t="str">
        <f>IFERROR(CLEAN(HLOOKUP(Y$1,'1.源数据-产品报告-消费降序'!Y:Y,ROW(),0)),"")</f>
        <v/>
      </c>
      <c r="Z100" s="69" t="str">
        <f>IFERROR(CLEAN(HLOOKUP(Z$1,'1.源数据-产品报告-消费降序'!Z:Z,ROW(),0)),"")</f>
        <v/>
      </c>
      <c r="AA100" s="69" t="str">
        <f>IFERROR(CLEAN(HLOOKUP(AA$1,'1.源数据-产品报告-消费降序'!AA:AA,ROW(),0)),"")</f>
        <v/>
      </c>
      <c r="AB100" s="69" t="str">
        <f>IFERROR(CLEAN(HLOOKUP(AB$1,'1.源数据-产品报告-消费降序'!AB:AB,ROW(),0)),"")</f>
        <v/>
      </c>
      <c r="AC100" s="69" t="str">
        <f>IFERROR(CLEAN(HLOOKUP(AC$1,'1.源数据-产品报告-消费降序'!AC:AC,ROW(),0)),"")</f>
        <v/>
      </c>
      <c r="AD1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0" s="69" t="str">
        <f>IFERROR(CLEAN(HLOOKUP(AE$1,'1.源数据-产品报告-消费降序'!AE:AE,ROW(),0)),"")</f>
        <v/>
      </c>
      <c r="AH100" s="69" t="str">
        <f>IFERROR(CLEAN(HLOOKUP(AH$1,'1.源数据-产品报告-消费降序'!AH:AH,ROW(),0)),"")</f>
        <v/>
      </c>
      <c r="AI100" s="69" t="str">
        <f>IFERROR(CLEAN(HLOOKUP(AI$1,'1.源数据-产品报告-消费降序'!AI:AI,ROW(),0)),"")</f>
        <v/>
      </c>
      <c r="AJ100" s="69" t="str">
        <f>IFERROR(CLEAN(HLOOKUP(AJ$1,'1.源数据-产品报告-消费降序'!AJ:AJ,ROW(),0)),"")</f>
        <v/>
      </c>
      <c r="AK100" s="69" t="str">
        <f>IFERROR(CLEAN(HLOOKUP(AK$1,'1.源数据-产品报告-消费降序'!AK:AK,ROW(),0)),"")</f>
        <v/>
      </c>
      <c r="AL100" s="69" t="str">
        <f>IFERROR(CLEAN(HLOOKUP(AL$1,'1.源数据-产品报告-消费降序'!AL:AL,ROW(),0)),"")</f>
        <v/>
      </c>
      <c r="AM100" s="69" t="str">
        <f>IFERROR(CLEAN(HLOOKUP(AM$1,'1.源数据-产品报告-消费降序'!AM:AM,ROW(),0)),"")</f>
        <v/>
      </c>
      <c r="AN100" s="69" t="str">
        <f>IFERROR(CLEAN(HLOOKUP(AN$1,'1.源数据-产品报告-消费降序'!AN:AN,ROW(),0)),"")</f>
        <v/>
      </c>
      <c r="AO1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0" s="69" t="str">
        <f>IFERROR(CLEAN(HLOOKUP(AP$1,'1.源数据-产品报告-消费降序'!AP:AP,ROW(),0)),"")</f>
        <v/>
      </c>
      <c r="AS100" s="69" t="str">
        <f>IFERROR(CLEAN(HLOOKUP(AS$1,'1.源数据-产品报告-消费降序'!AS:AS,ROW(),0)),"")</f>
        <v/>
      </c>
      <c r="AT100" s="69" t="str">
        <f>IFERROR(CLEAN(HLOOKUP(AT$1,'1.源数据-产品报告-消费降序'!AT:AT,ROW(),0)),"")</f>
        <v/>
      </c>
      <c r="AU100" s="69" t="str">
        <f>IFERROR(CLEAN(HLOOKUP(AU$1,'1.源数据-产品报告-消费降序'!AU:AU,ROW(),0)),"")</f>
        <v/>
      </c>
      <c r="AV100" s="69" t="str">
        <f>IFERROR(CLEAN(HLOOKUP(AV$1,'1.源数据-产品报告-消费降序'!AV:AV,ROW(),0)),"")</f>
        <v/>
      </c>
      <c r="AW100" s="69" t="str">
        <f>IFERROR(CLEAN(HLOOKUP(AW$1,'1.源数据-产品报告-消费降序'!AW:AW,ROW(),0)),"")</f>
        <v/>
      </c>
      <c r="AX100" s="69" t="str">
        <f>IFERROR(CLEAN(HLOOKUP(AX$1,'1.源数据-产品报告-消费降序'!AX:AX,ROW(),0)),"")</f>
        <v/>
      </c>
      <c r="AY100" s="69" t="str">
        <f>IFERROR(CLEAN(HLOOKUP(AY$1,'1.源数据-产品报告-消费降序'!AY:AY,ROW(),0)),"")</f>
        <v/>
      </c>
      <c r="AZ1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0" s="69" t="str">
        <f>IFERROR(CLEAN(HLOOKUP(BA$1,'1.源数据-产品报告-消费降序'!BA:BA,ROW(),0)),"")</f>
        <v/>
      </c>
      <c r="BD100" s="69" t="str">
        <f>IFERROR(CLEAN(HLOOKUP(BD$1,'1.源数据-产品报告-消费降序'!BD:BD,ROW(),0)),"")</f>
        <v/>
      </c>
      <c r="BE100" s="69" t="str">
        <f>IFERROR(CLEAN(HLOOKUP(BE$1,'1.源数据-产品报告-消费降序'!BE:BE,ROW(),0)),"")</f>
        <v/>
      </c>
      <c r="BF100" s="69" t="str">
        <f>IFERROR(CLEAN(HLOOKUP(BF$1,'1.源数据-产品报告-消费降序'!BF:BF,ROW(),0)),"")</f>
        <v/>
      </c>
      <c r="BG100" s="69" t="str">
        <f>IFERROR(CLEAN(HLOOKUP(BG$1,'1.源数据-产品报告-消费降序'!BG:BG,ROW(),0)),"")</f>
        <v/>
      </c>
      <c r="BH100" s="69" t="str">
        <f>IFERROR(CLEAN(HLOOKUP(BH$1,'1.源数据-产品报告-消费降序'!BH:BH,ROW(),0)),"")</f>
        <v/>
      </c>
      <c r="BI100" s="69" t="str">
        <f>IFERROR(CLEAN(HLOOKUP(BI$1,'1.源数据-产品报告-消费降序'!BI:BI,ROW(),0)),"")</f>
        <v/>
      </c>
      <c r="BJ100" s="69" t="str">
        <f>IFERROR(CLEAN(HLOOKUP(BJ$1,'1.源数据-产品报告-消费降序'!BJ:BJ,ROW(),0)),"")</f>
        <v/>
      </c>
      <c r="BK1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0" s="69" t="str">
        <f>IFERROR(CLEAN(HLOOKUP(BL$1,'1.源数据-产品报告-消费降序'!BL:BL,ROW(),0)),"")</f>
        <v/>
      </c>
      <c r="BO100" s="69" t="str">
        <f>IFERROR(CLEAN(HLOOKUP(BO$1,'1.源数据-产品报告-消费降序'!BO:BO,ROW(),0)),"")</f>
        <v/>
      </c>
      <c r="BP100" s="69" t="str">
        <f>IFERROR(CLEAN(HLOOKUP(BP$1,'1.源数据-产品报告-消费降序'!BP:BP,ROW(),0)),"")</f>
        <v/>
      </c>
      <c r="BQ100" s="69" t="str">
        <f>IFERROR(CLEAN(HLOOKUP(BQ$1,'1.源数据-产品报告-消费降序'!BQ:BQ,ROW(),0)),"")</f>
        <v/>
      </c>
      <c r="BR100" s="69" t="str">
        <f>IFERROR(CLEAN(HLOOKUP(BR$1,'1.源数据-产品报告-消费降序'!BR:BR,ROW(),0)),"")</f>
        <v/>
      </c>
      <c r="BS100" s="69" t="str">
        <f>IFERROR(CLEAN(HLOOKUP(BS$1,'1.源数据-产品报告-消费降序'!BS:BS,ROW(),0)),"")</f>
        <v/>
      </c>
      <c r="BT100" s="69" t="str">
        <f>IFERROR(CLEAN(HLOOKUP(BT$1,'1.源数据-产品报告-消费降序'!BT:BT,ROW(),0)),"")</f>
        <v/>
      </c>
      <c r="BU100" s="69" t="str">
        <f>IFERROR(CLEAN(HLOOKUP(BU$1,'1.源数据-产品报告-消费降序'!BU:BU,ROW(),0)),"")</f>
        <v/>
      </c>
      <c r="BV1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0" s="69" t="str">
        <f>IFERROR(CLEAN(HLOOKUP(BW$1,'1.源数据-产品报告-消费降序'!BW:BW,ROW(),0)),"")</f>
        <v/>
      </c>
    </row>
    <row r="101" spans="1:75">
      <c r="A101" s="69" t="str">
        <f>IFERROR(CLEAN(HLOOKUP(A$1,'1.源数据-产品报告-消费降序'!A:A,ROW(),0)),"")</f>
        <v/>
      </c>
      <c r="B101" s="69" t="str">
        <f>IFERROR(CLEAN(HLOOKUP(B$1,'1.源数据-产品报告-消费降序'!B:B,ROW(),0)),"")</f>
        <v/>
      </c>
      <c r="C101" s="69" t="str">
        <f>IFERROR(CLEAN(HLOOKUP(C$1,'1.源数据-产品报告-消费降序'!C:C,ROW(),0)),"")</f>
        <v/>
      </c>
      <c r="D101" s="69" t="str">
        <f>IFERROR(CLEAN(HLOOKUP(D$1,'1.源数据-产品报告-消费降序'!D:D,ROW(),0)),"")</f>
        <v/>
      </c>
      <c r="E101" s="69" t="str">
        <f>IFERROR(CLEAN(HLOOKUP(E$1,'1.源数据-产品报告-消费降序'!E:E,ROW(),0)),"")</f>
        <v/>
      </c>
      <c r="F101" s="69" t="str">
        <f>IFERROR(CLEAN(HLOOKUP(F$1,'1.源数据-产品报告-消费降序'!F:F,ROW(),0)),"")</f>
        <v/>
      </c>
      <c r="G101" s="70">
        <f>IFERROR((HLOOKUP(G$1,'1.源数据-产品报告-消费降序'!G:G,ROW(),0)),"")</f>
        <v>0</v>
      </c>
      <c r="H1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1" s="69" t="str">
        <f>IFERROR(CLEAN(HLOOKUP(I$1,'1.源数据-产品报告-消费降序'!I:I,ROW(),0)),"")</f>
        <v/>
      </c>
      <c r="L101" s="69" t="str">
        <f>IFERROR(CLEAN(HLOOKUP(L$1,'1.源数据-产品报告-消费降序'!L:L,ROW(),0)),"")</f>
        <v/>
      </c>
      <c r="M101" s="69" t="str">
        <f>IFERROR(CLEAN(HLOOKUP(M$1,'1.源数据-产品报告-消费降序'!M:M,ROW(),0)),"")</f>
        <v/>
      </c>
      <c r="N101" s="69" t="str">
        <f>IFERROR(CLEAN(HLOOKUP(N$1,'1.源数据-产品报告-消费降序'!N:N,ROW(),0)),"")</f>
        <v/>
      </c>
      <c r="O101" s="69" t="str">
        <f>IFERROR(CLEAN(HLOOKUP(O$1,'1.源数据-产品报告-消费降序'!O:O,ROW(),0)),"")</f>
        <v/>
      </c>
      <c r="P101" s="69" t="str">
        <f>IFERROR(CLEAN(HLOOKUP(P$1,'1.源数据-产品报告-消费降序'!P:P,ROW(),0)),"")</f>
        <v/>
      </c>
      <c r="Q101" s="69" t="str">
        <f>IFERROR(CLEAN(HLOOKUP(Q$1,'1.源数据-产品报告-消费降序'!Q:Q,ROW(),0)),"")</f>
        <v/>
      </c>
      <c r="R101" s="69" t="str">
        <f>IFERROR(CLEAN(HLOOKUP(R$1,'1.源数据-产品报告-消费降序'!R:R,ROW(),0)),"")</f>
        <v/>
      </c>
      <c r="S1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1" s="69" t="str">
        <f>IFERROR(CLEAN(HLOOKUP(T$1,'1.源数据-产品报告-消费降序'!T:T,ROW(),0)),"")</f>
        <v/>
      </c>
      <c r="W101" s="69" t="str">
        <f>IFERROR(CLEAN(HLOOKUP(W$1,'1.源数据-产品报告-消费降序'!W:W,ROW(),0)),"")</f>
        <v/>
      </c>
      <c r="X101" s="69" t="str">
        <f>IFERROR(CLEAN(HLOOKUP(X$1,'1.源数据-产品报告-消费降序'!X:X,ROW(),0)),"")</f>
        <v/>
      </c>
      <c r="Y101" s="69" t="str">
        <f>IFERROR(CLEAN(HLOOKUP(Y$1,'1.源数据-产品报告-消费降序'!Y:Y,ROW(),0)),"")</f>
        <v/>
      </c>
      <c r="Z101" s="69" t="str">
        <f>IFERROR(CLEAN(HLOOKUP(Z$1,'1.源数据-产品报告-消费降序'!Z:Z,ROW(),0)),"")</f>
        <v/>
      </c>
      <c r="AA101" s="69" t="str">
        <f>IFERROR(CLEAN(HLOOKUP(AA$1,'1.源数据-产品报告-消费降序'!AA:AA,ROW(),0)),"")</f>
        <v/>
      </c>
      <c r="AB101" s="69" t="str">
        <f>IFERROR(CLEAN(HLOOKUP(AB$1,'1.源数据-产品报告-消费降序'!AB:AB,ROW(),0)),"")</f>
        <v/>
      </c>
      <c r="AC101" s="69" t="str">
        <f>IFERROR(CLEAN(HLOOKUP(AC$1,'1.源数据-产品报告-消费降序'!AC:AC,ROW(),0)),"")</f>
        <v/>
      </c>
      <c r="AD1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1" s="69" t="str">
        <f>IFERROR(CLEAN(HLOOKUP(AE$1,'1.源数据-产品报告-消费降序'!AE:AE,ROW(),0)),"")</f>
        <v/>
      </c>
      <c r="AH101" s="69" t="str">
        <f>IFERROR(CLEAN(HLOOKUP(AH$1,'1.源数据-产品报告-消费降序'!AH:AH,ROW(),0)),"")</f>
        <v/>
      </c>
      <c r="AI101" s="69" t="str">
        <f>IFERROR(CLEAN(HLOOKUP(AI$1,'1.源数据-产品报告-消费降序'!AI:AI,ROW(),0)),"")</f>
        <v/>
      </c>
      <c r="AJ101" s="69" t="str">
        <f>IFERROR(CLEAN(HLOOKUP(AJ$1,'1.源数据-产品报告-消费降序'!AJ:AJ,ROW(),0)),"")</f>
        <v/>
      </c>
      <c r="AK101" s="69" t="str">
        <f>IFERROR(CLEAN(HLOOKUP(AK$1,'1.源数据-产品报告-消费降序'!AK:AK,ROW(),0)),"")</f>
        <v/>
      </c>
      <c r="AL101" s="69" t="str">
        <f>IFERROR(CLEAN(HLOOKUP(AL$1,'1.源数据-产品报告-消费降序'!AL:AL,ROW(),0)),"")</f>
        <v/>
      </c>
      <c r="AM101" s="69" t="str">
        <f>IFERROR(CLEAN(HLOOKUP(AM$1,'1.源数据-产品报告-消费降序'!AM:AM,ROW(),0)),"")</f>
        <v/>
      </c>
      <c r="AN101" s="69" t="str">
        <f>IFERROR(CLEAN(HLOOKUP(AN$1,'1.源数据-产品报告-消费降序'!AN:AN,ROW(),0)),"")</f>
        <v/>
      </c>
      <c r="AO1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1" s="69" t="str">
        <f>IFERROR(CLEAN(HLOOKUP(AP$1,'1.源数据-产品报告-消费降序'!AP:AP,ROW(),0)),"")</f>
        <v/>
      </c>
      <c r="AS101" s="69" t="str">
        <f>IFERROR(CLEAN(HLOOKUP(AS$1,'1.源数据-产品报告-消费降序'!AS:AS,ROW(),0)),"")</f>
        <v/>
      </c>
      <c r="AT101" s="69" t="str">
        <f>IFERROR(CLEAN(HLOOKUP(AT$1,'1.源数据-产品报告-消费降序'!AT:AT,ROW(),0)),"")</f>
        <v/>
      </c>
      <c r="AU101" s="69" t="str">
        <f>IFERROR(CLEAN(HLOOKUP(AU$1,'1.源数据-产品报告-消费降序'!AU:AU,ROW(),0)),"")</f>
        <v/>
      </c>
      <c r="AV101" s="69" t="str">
        <f>IFERROR(CLEAN(HLOOKUP(AV$1,'1.源数据-产品报告-消费降序'!AV:AV,ROW(),0)),"")</f>
        <v/>
      </c>
      <c r="AW101" s="69" t="str">
        <f>IFERROR(CLEAN(HLOOKUP(AW$1,'1.源数据-产品报告-消费降序'!AW:AW,ROW(),0)),"")</f>
        <v/>
      </c>
      <c r="AX101" s="69" t="str">
        <f>IFERROR(CLEAN(HLOOKUP(AX$1,'1.源数据-产品报告-消费降序'!AX:AX,ROW(),0)),"")</f>
        <v/>
      </c>
      <c r="AY101" s="69" t="str">
        <f>IFERROR(CLEAN(HLOOKUP(AY$1,'1.源数据-产品报告-消费降序'!AY:AY,ROW(),0)),"")</f>
        <v/>
      </c>
      <c r="AZ1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1" s="69" t="str">
        <f>IFERROR(CLEAN(HLOOKUP(BA$1,'1.源数据-产品报告-消费降序'!BA:BA,ROW(),0)),"")</f>
        <v/>
      </c>
      <c r="BD101" s="69" t="str">
        <f>IFERROR(CLEAN(HLOOKUP(BD$1,'1.源数据-产品报告-消费降序'!BD:BD,ROW(),0)),"")</f>
        <v/>
      </c>
      <c r="BE101" s="69" t="str">
        <f>IFERROR(CLEAN(HLOOKUP(BE$1,'1.源数据-产品报告-消费降序'!BE:BE,ROW(),0)),"")</f>
        <v/>
      </c>
      <c r="BF101" s="69" t="str">
        <f>IFERROR(CLEAN(HLOOKUP(BF$1,'1.源数据-产品报告-消费降序'!BF:BF,ROW(),0)),"")</f>
        <v/>
      </c>
      <c r="BG101" s="69" t="str">
        <f>IFERROR(CLEAN(HLOOKUP(BG$1,'1.源数据-产品报告-消费降序'!BG:BG,ROW(),0)),"")</f>
        <v/>
      </c>
      <c r="BH101" s="69" t="str">
        <f>IFERROR(CLEAN(HLOOKUP(BH$1,'1.源数据-产品报告-消费降序'!BH:BH,ROW(),0)),"")</f>
        <v/>
      </c>
      <c r="BI101" s="69" t="str">
        <f>IFERROR(CLEAN(HLOOKUP(BI$1,'1.源数据-产品报告-消费降序'!BI:BI,ROW(),0)),"")</f>
        <v/>
      </c>
      <c r="BJ101" s="69" t="str">
        <f>IFERROR(CLEAN(HLOOKUP(BJ$1,'1.源数据-产品报告-消费降序'!BJ:BJ,ROW(),0)),"")</f>
        <v/>
      </c>
      <c r="BK1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1" s="69" t="str">
        <f>IFERROR(CLEAN(HLOOKUP(BL$1,'1.源数据-产品报告-消费降序'!BL:BL,ROW(),0)),"")</f>
        <v/>
      </c>
      <c r="BO101" s="69" t="str">
        <f>IFERROR(CLEAN(HLOOKUP(BO$1,'1.源数据-产品报告-消费降序'!BO:BO,ROW(),0)),"")</f>
        <v/>
      </c>
      <c r="BP101" s="69" t="str">
        <f>IFERROR(CLEAN(HLOOKUP(BP$1,'1.源数据-产品报告-消费降序'!BP:BP,ROW(),0)),"")</f>
        <v/>
      </c>
      <c r="BQ101" s="69" t="str">
        <f>IFERROR(CLEAN(HLOOKUP(BQ$1,'1.源数据-产品报告-消费降序'!BQ:BQ,ROW(),0)),"")</f>
        <v/>
      </c>
      <c r="BR101" s="69" t="str">
        <f>IFERROR(CLEAN(HLOOKUP(BR$1,'1.源数据-产品报告-消费降序'!BR:BR,ROW(),0)),"")</f>
        <v/>
      </c>
      <c r="BS101" s="69" t="str">
        <f>IFERROR(CLEAN(HLOOKUP(BS$1,'1.源数据-产品报告-消费降序'!BS:BS,ROW(),0)),"")</f>
        <v/>
      </c>
      <c r="BT101" s="69" t="str">
        <f>IFERROR(CLEAN(HLOOKUP(BT$1,'1.源数据-产品报告-消费降序'!BT:BT,ROW(),0)),"")</f>
        <v/>
      </c>
      <c r="BU101" s="69" t="str">
        <f>IFERROR(CLEAN(HLOOKUP(BU$1,'1.源数据-产品报告-消费降序'!BU:BU,ROW(),0)),"")</f>
        <v/>
      </c>
      <c r="BV1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1" s="69" t="str">
        <f>IFERROR(CLEAN(HLOOKUP(BW$1,'1.源数据-产品报告-消费降序'!BW:BW,ROW(),0)),"")</f>
        <v/>
      </c>
    </row>
    <row r="102" spans="1:75">
      <c r="A102" s="69" t="str">
        <f>IFERROR(CLEAN(HLOOKUP(A$1,'1.源数据-产品报告-消费降序'!A:A,ROW(),0)),"")</f>
        <v/>
      </c>
      <c r="B102" s="69" t="str">
        <f>IFERROR(CLEAN(HLOOKUP(B$1,'1.源数据-产品报告-消费降序'!B:B,ROW(),0)),"")</f>
        <v/>
      </c>
      <c r="C102" s="69" t="str">
        <f>IFERROR(CLEAN(HLOOKUP(C$1,'1.源数据-产品报告-消费降序'!C:C,ROW(),0)),"")</f>
        <v/>
      </c>
      <c r="D102" s="69" t="str">
        <f>IFERROR(CLEAN(HLOOKUP(D$1,'1.源数据-产品报告-消费降序'!D:D,ROW(),0)),"")</f>
        <v/>
      </c>
      <c r="E102" s="69" t="str">
        <f>IFERROR(CLEAN(HLOOKUP(E$1,'1.源数据-产品报告-消费降序'!E:E,ROW(),0)),"")</f>
        <v/>
      </c>
      <c r="F102" s="69" t="str">
        <f>IFERROR(CLEAN(HLOOKUP(F$1,'1.源数据-产品报告-消费降序'!F:F,ROW(),0)),"")</f>
        <v/>
      </c>
      <c r="G102" s="70">
        <f>IFERROR((HLOOKUP(G$1,'1.源数据-产品报告-消费降序'!G:G,ROW(),0)),"")</f>
        <v>0</v>
      </c>
      <c r="H1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2" s="69" t="str">
        <f>IFERROR(CLEAN(HLOOKUP(I$1,'1.源数据-产品报告-消费降序'!I:I,ROW(),0)),"")</f>
        <v/>
      </c>
      <c r="L102" s="69" t="str">
        <f>IFERROR(CLEAN(HLOOKUP(L$1,'1.源数据-产品报告-消费降序'!L:L,ROW(),0)),"")</f>
        <v/>
      </c>
      <c r="M102" s="69" t="str">
        <f>IFERROR(CLEAN(HLOOKUP(M$1,'1.源数据-产品报告-消费降序'!M:M,ROW(),0)),"")</f>
        <v/>
      </c>
      <c r="N102" s="69" t="str">
        <f>IFERROR(CLEAN(HLOOKUP(N$1,'1.源数据-产品报告-消费降序'!N:N,ROW(),0)),"")</f>
        <v/>
      </c>
      <c r="O102" s="69" t="str">
        <f>IFERROR(CLEAN(HLOOKUP(O$1,'1.源数据-产品报告-消费降序'!O:O,ROW(),0)),"")</f>
        <v/>
      </c>
      <c r="P102" s="69" t="str">
        <f>IFERROR(CLEAN(HLOOKUP(P$1,'1.源数据-产品报告-消费降序'!P:P,ROW(),0)),"")</f>
        <v/>
      </c>
      <c r="Q102" s="69" t="str">
        <f>IFERROR(CLEAN(HLOOKUP(Q$1,'1.源数据-产品报告-消费降序'!Q:Q,ROW(),0)),"")</f>
        <v/>
      </c>
      <c r="R102" s="69" t="str">
        <f>IFERROR(CLEAN(HLOOKUP(R$1,'1.源数据-产品报告-消费降序'!R:R,ROW(),0)),"")</f>
        <v/>
      </c>
      <c r="S1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2" s="69" t="str">
        <f>IFERROR(CLEAN(HLOOKUP(T$1,'1.源数据-产品报告-消费降序'!T:T,ROW(),0)),"")</f>
        <v/>
      </c>
      <c r="W102" s="69" t="str">
        <f>IFERROR(CLEAN(HLOOKUP(W$1,'1.源数据-产品报告-消费降序'!W:W,ROW(),0)),"")</f>
        <v/>
      </c>
      <c r="X102" s="69" t="str">
        <f>IFERROR(CLEAN(HLOOKUP(X$1,'1.源数据-产品报告-消费降序'!X:X,ROW(),0)),"")</f>
        <v/>
      </c>
      <c r="Y102" s="69" t="str">
        <f>IFERROR(CLEAN(HLOOKUP(Y$1,'1.源数据-产品报告-消费降序'!Y:Y,ROW(),0)),"")</f>
        <v/>
      </c>
      <c r="Z102" s="69" t="str">
        <f>IFERROR(CLEAN(HLOOKUP(Z$1,'1.源数据-产品报告-消费降序'!Z:Z,ROW(),0)),"")</f>
        <v/>
      </c>
      <c r="AA102" s="69" t="str">
        <f>IFERROR(CLEAN(HLOOKUP(AA$1,'1.源数据-产品报告-消费降序'!AA:AA,ROW(),0)),"")</f>
        <v/>
      </c>
      <c r="AB102" s="69" t="str">
        <f>IFERROR(CLEAN(HLOOKUP(AB$1,'1.源数据-产品报告-消费降序'!AB:AB,ROW(),0)),"")</f>
        <v/>
      </c>
      <c r="AC102" s="69" t="str">
        <f>IFERROR(CLEAN(HLOOKUP(AC$1,'1.源数据-产品报告-消费降序'!AC:AC,ROW(),0)),"")</f>
        <v/>
      </c>
      <c r="AD1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2" s="69" t="str">
        <f>IFERROR(CLEAN(HLOOKUP(AE$1,'1.源数据-产品报告-消费降序'!AE:AE,ROW(),0)),"")</f>
        <v/>
      </c>
      <c r="AH102" s="69" t="str">
        <f>IFERROR(CLEAN(HLOOKUP(AH$1,'1.源数据-产品报告-消费降序'!AH:AH,ROW(),0)),"")</f>
        <v/>
      </c>
      <c r="AI102" s="69" t="str">
        <f>IFERROR(CLEAN(HLOOKUP(AI$1,'1.源数据-产品报告-消费降序'!AI:AI,ROW(),0)),"")</f>
        <v/>
      </c>
      <c r="AJ102" s="69" t="str">
        <f>IFERROR(CLEAN(HLOOKUP(AJ$1,'1.源数据-产品报告-消费降序'!AJ:AJ,ROW(),0)),"")</f>
        <v/>
      </c>
      <c r="AK102" s="69" t="str">
        <f>IFERROR(CLEAN(HLOOKUP(AK$1,'1.源数据-产品报告-消费降序'!AK:AK,ROW(),0)),"")</f>
        <v/>
      </c>
      <c r="AL102" s="69" t="str">
        <f>IFERROR(CLEAN(HLOOKUP(AL$1,'1.源数据-产品报告-消费降序'!AL:AL,ROW(),0)),"")</f>
        <v/>
      </c>
      <c r="AM102" s="69" t="str">
        <f>IFERROR(CLEAN(HLOOKUP(AM$1,'1.源数据-产品报告-消费降序'!AM:AM,ROW(),0)),"")</f>
        <v/>
      </c>
      <c r="AN102" s="69" t="str">
        <f>IFERROR(CLEAN(HLOOKUP(AN$1,'1.源数据-产品报告-消费降序'!AN:AN,ROW(),0)),"")</f>
        <v/>
      </c>
      <c r="AO1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2" s="69" t="str">
        <f>IFERROR(CLEAN(HLOOKUP(AP$1,'1.源数据-产品报告-消费降序'!AP:AP,ROW(),0)),"")</f>
        <v/>
      </c>
      <c r="AS102" s="69" t="str">
        <f>IFERROR(CLEAN(HLOOKUP(AS$1,'1.源数据-产品报告-消费降序'!AS:AS,ROW(),0)),"")</f>
        <v/>
      </c>
      <c r="AT102" s="69" t="str">
        <f>IFERROR(CLEAN(HLOOKUP(AT$1,'1.源数据-产品报告-消费降序'!AT:AT,ROW(),0)),"")</f>
        <v/>
      </c>
      <c r="AU102" s="69" t="str">
        <f>IFERROR(CLEAN(HLOOKUP(AU$1,'1.源数据-产品报告-消费降序'!AU:AU,ROW(),0)),"")</f>
        <v/>
      </c>
      <c r="AV102" s="69" t="str">
        <f>IFERROR(CLEAN(HLOOKUP(AV$1,'1.源数据-产品报告-消费降序'!AV:AV,ROW(),0)),"")</f>
        <v/>
      </c>
      <c r="AW102" s="69" t="str">
        <f>IFERROR(CLEAN(HLOOKUP(AW$1,'1.源数据-产品报告-消费降序'!AW:AW,ROW(),0)),"")</f>
        <v/>
      </c>
      <c r="AX102" s="69" t="str">
        <f>IFERROR(CLEAN(HLOOKUP(AX$1,'1.源数据-产品报告-消费降序'!AX:AX,ROW(),0)),"")</f>
        <v/>
      </c>
      <c r="AY102" s="69" t="str">
        <f>IFERROR(CLEAN(HLOOKUP(AY$1,'1.源数据-产品报告-消费降序'!AY:AY,ROW(),0)),"")</f>
        <v/>
      </c>
      <c r="AZ1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2" s="69" t="str">
        <f>IFERROR(CLEAN(HLOOKUP(BA$1,'1.源数据-产品报告-消费降序'!BA:BA,ROW(),0)),"")</f>
        <v/>
      </c>
      <c r="BD102" s="69" t="str">
        <f>IFERROR(CLEAN(HLOOKUP(BD$1,'1.源数据-产品报告-消费降序'!BD:BD,ROW(),0)),"")</f>
        <v/>
      </c>
      <c r="BE102" s="69" t="str">
        <f>IFERROR(CLEAN(HLOOKUP(BE$1,'1.源数据-产品报告-消费降序'!BE:BE,ROW(),0)),"")</f>
        <v/>
      </c>
      <c r="BF102" s="69" t="str">
        <f>IFERROR(CLEAN(HLOOKUP(BF$1,'1.源数据-产品报告-消费降序'!BF:BF,ROW(),0)),"")</f>
        <v/>
      </c>
      <c r="BG102" s="69" t="str">
        <f>IFERROR(CLEAN(HLOOKUP(BG$1,'1.源数据-产品报告-消费降序'!BG:BG,ROW(),0)),"")</f>
        <v/>
      </c>
      <c r="BH102" s="69" t="str">
        <f>IFERROR(CLEAN(HLOOKUP(BH$1,'1.源数据-产品报告-消费降序'!BH:BH,ROW(),0)),"")</f>
        <v/>
      </c>
      <c r="BI102" s="69" t="str">
        <f>IFERROR(CLEAN(HLOOKUP(BI$1,'1.源数据-产品报告-消费降序'!BI:BI,ROW(),0)),"")</f>
        <v/>
      </c>
      <c r="BJ102" s="69" t="str">
        <f>IFERROR(CLEAN(HLOOKUP(BJ$1,'1.源数据-产品报告-消费降序'!BJ:BJ,ROW(),0)),"")</f>
        <v/>
      </c>
      <c r="BK1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2" s="69" t="str">
        <f>IFERROR(CLEAN(HLOOKUP(BL$1,'1.源数据-产品报告-消费降序'!BL:BL,ROW(),0)),"")</f>
        <v/>
      </c>
      <c r="BO102" s="69" t="str">
        <f>IFERROR(CLEAN(HLOOKUP(BO$1,'1.源数据-产品报告-消费降序'!BO:BO,ROW(),0)),"")</f>
        <v/>
      </c>
      <c r="BP102" s="69" t="str">
        <f>IFERROR(CLEAN(HLOOKUP(BP$1,'1.源数据-产品报告-消费降序'!BP:BP,ROW(),0)),"")</f>
        <v/>
      </c>
      <c r="BQ102" s="69" t="str">
        <f>IFERROR(CLEAN(HLOOKUP(BQ$1,'1.源数据-产品报告-消费降序'!BQ:BQ,ROW(),0)),"")</f>
        <v/>
      </c>
      <c r="BR102" s="69" t="str">
        <f>IFERROR(CLEAN(HLOOKUP(BR$1,'1.源数据-产品报告-消费降序'!BR:BR,ROW(),0)),"")</f>
        <v/>
      </c>
      <c r="BS102" s="69" t="str">
        <f>IFERROR(CLEAN(HLOOKUP(BS$1,'1.源数据-产品报告-消费降序'!BS:BS,ROW(),0)),"")</f>
        <v/>
      </c>
      <c r="BT102" s="69" t="str">
        <f>IFERROR(CLEAN(HLOOKUP(BT$1,'1.源数据-产品报告-消费降序'!BT:BT,ROW(),0)),"")</f>
        <v/>
      </c>
      <c r="BU102" s="69" t="str">
        <f>IFERROR(CLEAN(HLOOKUP(BU$1,'1.源数据-产品报告-消费降序'!BU:BU,ROW(),0)),"")</f>
        <v/>
      </c>
      <c r="BV1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2" s="69" t="str">
        <f>IFERROR(CLEAN(HLOOKUP(BW$1,'1.源数据-产品报告-消费降序'!BW:BW,ROW(),0)),"")</f>
        <v/>
      </c>
    </row>
    <row r="103" spans="1:75">
      <c r="A103" s="69" t="str">
        <f>IFERROR(CLEAN(HLOOKUP(A$1,'1.源数据-产品报告-消费降序'!A:A,ROW(),0)),"")</f>
        <v/>
      </c>
      <c r="B103" s="69" t="str">
        <f>IFERROR(CLEAN(HLOOKUP(B$1,'1.源数据-产品报告-消费降序'!B:B,ROW(),0)),"")</f>
        <v/>
      </c>
      <c r="C103" s="69" t="str">
        <f>IFERROR(CLEAN(HLOOKUP(C$1,'1.源数据-产品报告-消费降序'!C:C,ROW(),0)),"")</f>
        <v/>
      </c>
      <c r="D103" s="69" t="str">
        <f>IFERROR(CLEAN(HLOOKUP(D$1,'1.源数据-产品报告-消费降序'!D:D,ROW(),0)),"")</f>
        <v/>
      </c>
      <c r="E103" s="69" t="str">
        <f>IFERROR(CLEAN(HLOOKUP(E$1,'1.源数据-产品报告-消费降序'!E:E,ROW(),0)),"")</f>
        <v/>
      </c>
      <c r="F103" s="69" t="str">
        <f>IFERROR(CLEAN(HLOOKUP(F$1,'1.源数据-产品报告-消费降序'!F:F,ROW(),0)),"")</f>
        <v/>
      </c>
      <c r="G103" s="70">
        <f>IFERROR((HLOOKUP(G$1,'1.源数据-产品报告-消费降序'!G:G,ROW(),0)),"")</f>
        <v>0</v>
      </c>
      <c r="H1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3" s="69" t="str">
        <f>IFERROR(CLEAN(HLOOKUP(I$1,'1.源数据-产品报告-消费降序'!I:I,ROW(),0)),"")</f>
        <v/>
      </c>
      <c r="L103" s="69" t="str">
        <f>IFERROR(CLEAN(HLOOKUP(L$1,'1.源数据-产品报告-消费降序'!L:L,ROW(),0)),"")</f>
        <v/>
      </c>
      <c r="M103" s="69" t="str">
        <f>IFERROR(CLEAN(HLOOKUP(M$1,'1.源数据-产品报告-消费降序'!M:M,ROW(),0)),"")</f>
        <v/>
      </c>
      <c r="N103" s="69" t="str">
        <f>IFERROR(CLEAN(HLOOKUP(N$1,'1.源数据-产品报告-消费降序'!N:N,ROW(),0)),"")</f>
        <v/>
      </c>
      <c r="O103" s="69" t="str">
        <f>IFERROR(CLEAN(HLOOKUP(O$1,'1.源数据-产品报告-消费降序'!O:O,ROW(),0)),"")</f>
        <v/>
      </c>
      <c r="P103" s="69" t="str">
        <f>IFERROR(CLEAN(HLOOKUP(P$1,'1.源数据-产品报告-消费降序'!P:P,ROW(),0)),"")</f>
        <v/>
      </c>
      <c r="Q103" s="69" t="str">
        <f>IFERROR(CLEAN(HLOOKUP(Q$1,'1.源数据-产品报告-消费降序'!Q:Q,ROW(),0)),"")</f>
        <v/>
      </c>
      <c r="R103" s="69" t="str">
        <f>IFERROR(CLEAN(HLOOKUP(R$1,'1.源数据-产品报告-消费降序'!R:R,ROW(),0)),"")</f>
        <v/>
      </c>
      <c r="S1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3" s="69" t="str">
        <f>IFERROR(CLEAN(HLOOKUP(T$1,'1.源数据-产品报告-消费降序'!T:T,ROW(),0)),"")</f>
        <v/>
      </c>
      <c r="W103" s="69" t="str">
        <f>IFERROR(CLEAN(HLOOKUP(W$1,'1.源数据-产品报告-消费降序'!W:W,ROW(),0)),"")</f>
        <v/>
      </c>
      <c r="X103" s="69" t="str">
        <f>IFERROR(CLEAN(HLOOKUP(X$1,'1.源数据-产品报告-消费降序'!X:X,ROW(),0)),"")</f>
        <v/>
      </c>
      <c r="Y103" s="69" t="str">
        <f>IFERROR(CLEAN(HLOOKUP(Y$1,'1.源数据-产品报告-消费降序'!Y:Y,ROW(),0)),"")</f>
        <v/>
      </c>
      <c r="Z103" s="69" t="str">
        <f>IFERROR(CLEAN(HLOOKUP(Z$1,'1.源数据-产品报告-消费降序'!Z:Z,ROW(),0)),"")</f>
        <v/>
      </c>
      <c r="AA103" s="69" t="str">
        <f>IFERROR(CLEAN(HLOOKUP(AA$1,'1.源数据-产品报告-消费降序'!AA:AA,ROW(),0)),"")</f>
        <v/>
      </c>
      <c r="AB103" s="69" t="str">
        <f>IFERROR(CLEAN(HLOOKUP(AB$1,'1.源数据-产品报告-消费降序'!AB:AB,ROW(),0)),"")</f>
        <v/>
      </c>
      <c r="AC103" s="69" t="str">
        <f>IFERROR(CLEAN(HLOOKUP(AC$1,'1.源数据-产品报告-消费降序'!AC:AC,ROW(),0)),"")</f>
        <v/>
      </c>
      <c r="AD1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3" s="69" t="str">
        <f>IFERROR(CLEAN(HLOOKUP(AE$1,'1.源数据-产品报告-消费降序'!AE:AE,ROW(),0)),"")</f>
        <v/>
      </c>
      <c r="AH103" s="69" t="str">
        <f>IFERROR(CLEAN(HLOOKUP(AH$1,'1.源数据-产品报告-消费降序'!AH:AH,ROW(),0)),"")</f>
        <v/>
      </c>
      <c r="AI103" s="69" t="str">
        <f>IFERROR(CLEAN(HLOOKUP(AI$1,'1.源数据-产品报告-消费降序'!AI:AI,ROW(),0)),"")</f>
        <v/>
      </c>
      <c r="AJ103" s="69" t="str">
        <f>IFERROR(CLEAN(HLOOKUP(AJ$1,'1.源数据-产品报告-消费降序'!AJ:AJ,ROW(),0)),"")</f>
        <v/>
      </c>
      <c r="AK103" s="69" t="str">
        <f>IFERROR(CLEAN(HLOOKUP(AK$1,'1.源数据-产品报告-消费降序'!AK:AK,ROW(),0)),"")</f>
        <v/>
      </c>
      <c r="AL103" s="69" t="str">
        <f>IFERROR(CLEAN(HLOOKUP(AL$1,'1.源数据-产品报告-消费降序'!AL:AL,ROW(),0)),"")</f>
        <v/>
      </c>
      <c r="AM103" s="69" t="str">
        <f>IFERROR(CLEAN(HLOOKUP(AM$1,'1.源数据-产品报告-消费降序'!AM:AM,ROW(),0)),"")</f>
        <v/>
      </c>
      <c r="AN103" s="69" t="str">
        <f>IFERROR(CLEAN(HLOOKUP(AN$1,'1.源数据-产品报告-消费降序'!AN:AN,ROW(),0)),"")</f>
        <v/>
      </c>
      <c r="AO1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3" s="69" t="str">
        <f>IFERROR(CLEAN(HLOOKUP(AP$1,'1.源数据-产品报告-消费降序'!AP:AP,ROW(),0)),"")</f>
        <v/>
      </c>
      <c r="AS103" s="69" t="str">
        <f>IFERROR(CLEAN(HLOOKUP(AS$1,'1.源数据-产品报告-消费降序'!AS:AS,ROW(),0)),"")</f>
        <v/>
      </c>
      <c r="AT103" s="69" t="str">
        <f>IFERROR(CLEAN(HLOOKUP(AT$1,'1.源数据-产品报告-消费降序'!AT:AT,ROW(),0)),"")</f>
        <v/>
      </c>
      <c r="AU103" s="69" t="str">
        <f>IFERROR(CLEAN(HLOOKUP(AU$1,'1.源数据-产品报告-消费降序'!AU:AU,ROW(),0)),"")</f>
        <v/>
      </c>
      <c r="AV103" s="69" t="str">
        <f>IFERROR(CLEAN(HLOOKUP(AV$1,'1.源数据-产品报告-消费降序'!AV:AV,ROW(),0)),"")</f>
        <v/>
      </c>
      <c r="AW103" s="69" t="str">
        <f>IFERROR(CLEAN(HLOOKUP(AW$1,'1.源数据-产品报告-消费降序'!AW:AW,ROW(),0)),"")</f>
        <v/>
      </c>
      <c r="AX103" s="69" t="str">
        <f>IFERROR(CLEAN(HLOOKUP(AX$1,'1.源数据-产品报告-消费降序'!AX:AX,ROW(),0)),"")</f>
        <v/>
      </c>
      <c r="AY103" s="69" t="str">
        <f>IFERROR(CLEAN(HLOOKUP(AY$1,'1.源数据-产品报告-消费降序'!AY:AY,ROW(),0)),"")</f>
        <v/>
      </c>
      <c r="AZ1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3" s="69" t="str">
        <f>IFERROR(CLEAN(HLOOKUP(BA$1,'1.源数据-产品报告-消费降序'!BA:BA,ROW(),0)),"")</f>
        <v/>
      </c>
      <c r="BD103" s="69" t="str">
        <f>IFERROR(CLEAN(HLOOKUP(BD$1,'1.源数据-产品报告-消费降序'!BD:BD,ROW(),0)),"")</f>
        <v/>
      </c>
      <c r="BE103" s="69" t="str">
        <f>IFERROR(CLEAN(HLOOKUP(BE$1,'1.源数据-产品报告-消费降序'!BE:BE,ROW(),0)),"")</f>
        <v/>
      </c>
      <c r="BF103" s="69" t="str">
        <f>IFERROR(CLEAN(HLOOKUP(BF$1,'1.源数据-产品报告-消费降序'!BF:BF,ROW(),0)),"")</f>
        <v/>
      </c>
      <c r="BG103" s="69" t="str">
        <f>IFERROR(CLEAN(HLOOKUP(BG$1,'1.源数据-产品报告-消费降序'!BG:BG,ROW(),0)),"")</f>
        <v/>
      </c>
      <c r="BH103" s="69" t="str">
        <f>IFERROR(CLEAN(HLOOKUP(BH$1,'1.源数据-产品报告-消费降序'!BH:BH,ROW(),0)),"")</f>
        <v/>
      </c>
      <c r="BI103" s="69" t="str">
        <f>IFERROR(CLEAN(HLOOKUP(BI$1,'1.源数据-产品报告-消费降序'!BI:BI,ROW(),0)),"")</f>
        <v/>
      </c>
      <c r="BJ103" s="69" t="str">
        <f>IFERROR(CLEAN(HLOOKUP(BJ$1,'1.源数据-产品报告-消费降序'!BJ:BJ,ROW(),0)),"")</f>
        <v/>
      </c>
      <c r="BK1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3" s="69" t="str">
        <f>IFERROR(CLEAN(HLOOKUP(BL$1,'1.源数据-产品报告-消费降序'!BL:BL,ROW(),0)),"")</f>
        <v/>
      </c>
      <c r="BO103" s="69" t="str">
        <f>IFERROR(CLEAN(HLOOKUP(BO$1,'1.源数据-产品报告-消费降序'!BO:BO,ROW(),0)),"")</f>
        <v/>
      </c>
      <c r="BP103" s="69" t="str">
        <f>IFERROR(CLEAN(HLOOKUP(BP$1,'1.源数据-产品报告-消费降序'!BP:BP,ROW(),0)),"")</f>
        <v/>
      </c>
      <c r="BQ103" s="69" t="str">
        <f>IFERROR(CLEAN(HLOOKUP(BQ$1,'1.源数据-产品报告-消费降序'!BQ:BQ,ROW(),0)),"")</f>
        <v/>
      </c>
      <c r="BR103" s="69" t="str">
        <f>IFERROR(CLEAN(HLOOKUP(BR$1,'1.源数据-产品报告-消费降序'!BR:BR,ROW(),0)),"")</f>
        <v/>
      </c>
      <c r="BS103" s="69" t="str">
        <f>IFERROR(CLEAN(HLOOKUP(BS$1,'1.源数据-产品报告-消费降序'!BS:BS,ROW(),0)),"")</f>
        <v/>
      </c>
      <c r="BT103" s="69" t="str">
        <f>IFERROR(CLEAN(HLOOKUP(BT$1,'1.源数据-产品报告-消费降序'!BT:BT,ROW(),0)),"")</f>
        <v/>
      </c>
      <c r="BU103" s="69" t="str">
        <f>IFERROR(CLEAN(HLOOKUP(BU$1,'1.源数据-产品报告-消费降序'!BU:BU,ROW(),0)),"")</f>
        <v/>
      </c>
      <c r="BV1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3" s="69" t="str">
        <f>IFERROR(CLEAN(HLOOKUP(BW$1,'1.源数据-产品报告-消费降序'!BW:BW,ROW(),0)),"")</f>
        <v/>
      </c>
    </row>
    <row r="104" spans="1:75">
      <c r="A104" s="69" t="str">
        <f>IFERROR(CLEAN(HLOOKUP(A$1,'1.源数据-产品报告-消费降序'!A:A,ROW(),0)),"")</f>
        <v/>
      </c>
      <c r="B104" s="69" t="str">
        <f>IFERROR(CLEAN(HLOOKUP(B$1,'1.源数据-产品报告-消费降序'!B:B,ROW(),0)),"")</f>
        <v/>
      </c>
      <c r="C104" s="69" t="str">
        <f>IFERROR(CLEAN(HLOOKUP(C$1,'1.源数据-产品报告-消费降序'!C:C,ROW(),0)),"")</f>
        <v/>
      </c>
      <c r="D104" s="69" t="str">
        <f>IFERROR(CLEAN(HLOOKUP(D$1,'1.源数据-产品报告-消费降序'!D:D,ROW(),0)),"")</f>
        <v/>
      </c>
      <c r="E104" s="69" t="str">
        <f>IFERROR(CLEAN(HLOOKUP(E$1,'1.源数据-产品报告-消费降序'!E:E,ROW(),0)),"")</f>
        <v/>
      </c>
      <c r="F104" s="69" t="str">
        <f>IFERROR(CLEAN(HLOOKUP(F$1,'1.源数据-产品报告-消费降序'!F:F,ROW(),0)),"")</f>
        <v/>
      </c>
      <c r="G104" s="70">
        <f>IFERROR((HLOOKUP(G$1,'1.源数据-产品报告-消费降序'!G:G,ROW(),0)),"")</f>
        <v>0</v>
      </c>
      <c r="H1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4" s="69" t="str">
        <f>IFERROR(CLEAN(HLOOKUP(I$1,'1.源数据-产品报告-消费降序'!I:I,ROW(),0)),"")</f>
        <v/>
      </c>
      <c r="L104" s="69" t="str">
        <f>IFERROR(CLEAN(HLOOKUP(L$1,'1.源数据-产品报告-消费降序'!L:L,ROW(),0)),"")</f>
        <v/>
      </c>
      <c r="M104" s="69" t="str">
        <f>IFERROR(CLEAN(HLOOKUP(M$1,'1.源数据-产品报告-消费降序'!M:M,ROW(),0)),"")</f>
        <v/>
      </c>
      <c r="N104" s="69" t="str">
        <f>IFERROR(CLEAN(HLOOKUP(N$1,'1.源数据-产品报告-消费降序'!N:N,ROW(),0)),"")</f>
        <v/>
      </c>
      <c r="O104" s="69" t="str">
        <f>IFERROR(CLEAN(HLOOKUP(O$1,'1.源数据-产品报告-消费降序'!O:O,ROW(),0)),"")</f>
        <v/>
      </c>
      <c r="P104" s="69" t="str">
        <f>IFERROR(CLEAN(HLOOKUP(P$1,'1.源数据-产品报告-消费降序'!P:P,ROW(),0)),"")</f>
        <v/>
      </c>
      <c r="Q104" s="69" t="str">
        <f>IFERROR(CLEAN(HLOOKUP(Q$1,'1.源数据-产品报告-消费降序'!Q:Q,ROW(),0)),"")</f>
        <v/>
      </c>
      <c r="R104" s="69" t="str">
        <f>IFERROR(CLEAN(HLOOKUP(R$1,'1.源数据-产品报告-消费降序'!R:R,ROW(),0)),"")</f>
        <v/>
      </c>
      <c r="S1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4" s="69" t="str">
        <f>IFERROR(CLEAN(HLOOKUP(T$1,'1.源数据-产品报告-消费降序'!T:T,ROW(),0)),"")</f>
        <v/>
      </c>
      <c r="W104" s="69" t="str">
        <f>IFERROR(CLEAN(HLOOKUP(W$1,'1.源数据-产品报告-消费降序'!W:W,ROW(),0)),"")</f>
        <v/>
      </c>
      <c r="X104" s="69" t="str">
        <f>IFERROR(CLEAN(HLOOKUP(X$1,'1.源数据-产品报告-消费降序'!X:X,ROW(),0)),"")</f>
        <v/>
      </c>
      <c r="Y104" s="69" t="str">
        <f>IFERROR(CLEAN(HLOOKUP(Y$1,'1.源数据-产品报告-消费降序'!Y:Y,ROW(),0)),"")</f>
        <v/>
      </c>
      <c r="Z104" s="69" t="str">
        <f>IFERROR(CLEAN(HLOOKUP(Z$1,'1.源数据-产品报告-消费降序'!Z:Z,ROW(),0)),"")</f>
        <v/>
      </c>
      <c r="AA104" s="69" t="str">
        <f>IFERROR(CLEAN(HLOOKUP(AA$1,'1.源数据-产品报告-消费降序'!AA:AA,ROW(),0)),"")</f>
        <v/>
      </c>
      <c r="AB104" s="69" t="str">
        <f>IFERROR(CLEAN(HLOOKUP(AB$1,'1.源数据-产品报告-消费降序'!AB:AB,ROW(),0)),"")</f>
        <v/>
      </c>
      <c r="AC104" s="69" t="str">
        <f>IFERROR(CLEAN(HLOOKUP(AC$1,'1.源数据-产品报告-消费降序'!AC:AC,ROW(),0)),"")</f>
        <v/>
      </c>
      <c r="AD1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4" s="69" t="str">
        <f>IFERROR(CLEAN(HLOOKUP(AE$1,'1.源数据-产品报告-消费降序'!AE:AE,ROW(),0)),"")</f>
        <v/>
      </c>
      <c r="AH104" s="69" t="str">
        <f>IFERROR(CLEAN(HLOOKUP(AH$1,'1.源数据-产品报告-消费降序'!AH:AH,ROW(),0)),"")</f>
        <v/>
      </c>
      <c r="AI104" s="69" t="str">
        <f>IFERROR(CLEAN(HLOOKUP(AI$1,'1.源数据-产品报告-消费降序'!AI:AI,ROW(),0)),"")</f>
        <v/>
      </c>
      <c r="AJ104" s="69" t="str">
        <f>IFERROR(CLEAN(HLOOKUP(AJ$1,'1.源数据-产品报告-消费降序'!AJ:AJ,ROW(),0)),"")</f>
        <v/>
      </c>
      <c r="AK104" s="69" t="str">
        <f>IFERROR(CLEAN(HLOOKUP(AK$1,'1.源数据-产品报告-消费降序'!AK:AK,ROW(),0)),"")</f>
        <v/>
      </c>
      <c r="AL104" s="69" t="str">
        <f>IFERROR(CLEAN(HLOOKUP(AL$1,'1.源数据-产品报告-消费降序'!AL:AL,ROW(),0)),"")</f>
        <v/>
      </c>
      <c r="AM104" s="69" t="str">
        <f>IFERROR(CLEAN(HLOOKUP(AM$1,'1.源数据-产品报告-消费降序'!AM:AM,ROW(),0)),"")</f>
        <v/>
      </c>
      <c r="AN104" s="69" t="str">
        <f>IFERROR(CLEAN(HLOOKUP(AN$1,'1.源数据-产品报告-消费降序'!AN:AN,ROW(),0)),"")</f>
        <v/>
      </c>
      <c r="AO1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4" s="69" t="str">
        <f>IFERROR(CLEAN(HLOOKUP(AP$1,'1.源数据-产品报告-消费降序'!AP:AP,ROW(),0)),"")</f>
        <v/>
      </c>
      <c r="AS104" s="69" t="str">
        <f>IFERROR(CLEAN(HLOOKUP(AS$1,'1.源数据-产品报告-消费降序'!AS:AS,ROW(),0)),"")</f>
        <v/>
      </c>
      <c r="AT104" s="69" t="str">
        <f>IFERROR(CLEAN(HLOOKUP(AT$1,'1.源数据-产品报告-消费降序'!AT:AT,ROW(),0)),"")</f>
        <v/>
      </c>
      <c r="AU104" s="69" t="str">
        <f>IFERROR(CLEAN(HLOOKUP(AU$1,'1.源数据-产品报告-消费降序'!AU:AU,ROW(),0)),"")</f>
        <v/>
      </c>
      <c r="AV104" s="69" t="str">
        <f>IFERROR(CLEAN(HLOOKUP(AV$1,'1.源数据-产品报告-消费降序'!AV:AV,ROW(),0)),"")</f>
        <v/>
      </c>
      <c r="AW104" s="69" t="str">
        <f>IFERROR(CLEAN(HLOOKUP(AW$1,'1.源数据-产品报告-消费降序'!AW:AW,ROW(),0)),"")</f>
        <v/>
      </c>
      <c r="AX104" s="69" t="str">
        <f>IFERROR(CLEAN(HLOOKUP(AX$1,'1.源数据-产品报告-消费降序'!AX:AX,ROW(),0)),"")</f>
        <v/>
      </c>
      <c r="AY104" s="69" t="str">
        <f>IFERROR(CLEAN(HLOOKUP(AY$1,'1.源数据-产品报告-消费降序'!AY:AY,ROW(),0)),"")</f>
        <v/>
      </c>
      <c r="AZ1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4" s="69" t="str">
        <f>IFERROR(CLEAN(HLOOKUP(BA$1,'1.源数据-产品报告-消费降序'!BA:BA,ROW(),0)),"")</f>
        <v/>
      </c>
      <c r="BD104" s="69" t="str">
        <f>IFERROR(CLEAN(HLOOKUP(BD$1,'1.源数据-产品报告-消费降序'!BD:BD,ROW(),0)),"")</f>
        <v/>
      </c>
      <c r="BE104" s="69" t="str">
        <f>IFERROR(CLEAN(HLOOKUP(BE$1,'1.源数据-产品报告-消费降序'!BE:BE,ROW(),0)),"")</f>
        <v/>
      </c>
      <c r="BF104" s="69" t="str">
        <f>IFERROR(CLEAN(HLOOKUP(BF$1,'1.源数据-产品报告-消费降序'!BF:BF,ROW(),0)),"")</f>
        <v/>
      </c>
      <c r="BG104" s="69" t="str">
        <f>IFERROR(CLEAN(HLOOKUP(BG$1,'1.源数据-产品报告-消费降序'!BG:BG,ROW(),0)),"")</f>
        <v/>
      </c>
      <c r="BH104" s="69" t="str">
        <f>IFERROR(CLEAN(HLOOKUP(BH$1,'1.源数据-产品报告-消费降序'!BH:BH,ROW(),0)),"")</f>
        <v/>
      </c>
      <c r="BI104" s="69" t="str">
        <f>IFERROR(CLEAN(HLOOKUP(BI$1,'1.源数据-产品报告-消费降序'!BI:BI,ROW(),0)),"")</f>
        <v/>
      </c>
      <c r="BJ104" s="69" t="str">
        <f>IFERROR(CLEAN(HLOOKUP(BJ$1,'1.源数据-产品报告-消费降序'!BJ:BJ,ROW(),0)),"")</f>
        <v/>
      </c>
      <c r="BK1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4" s="69" t="str">
        <f>IFERROR(CLEAN(HLOOKUP(BL$1,'1.源数据-产品报告-消费降序'!BL:BL,ROW(),0)),"")</f>
        <v/>
      </c>
      <c r="BO104" s="69" t="str">
        <f>IFERROR(CLEAN(HLOOKUP(BO$1,'1.源数据-产品报告-消费降序'!BO:BO,ROW(),0)),"")</f>
        <v/>
      </c>
      <c r="BP104" s="69" t="str">
        <f>IFERROR(CLEAN(HLOOKUP(BP$1,'1.源数据-产品报告-消费降序'!BP:BP,ROW(),0)),"")</f>
        <v/>
      </c>
      <c r="BQ104" s="69" t="str">
        <f>IFERROR(CLEAN(HLOOKUP(BQ$1,'1.源数据-产品报告-消费降序'!BQ:BQ,ROW(),0)),"")</f>
        <v/>
      </c>
      <c r="BR104" s="69" t="str">
        <f>IFERROR(CLEAN(HLOOKUP(BR$1,'1.源数据-产品报告-消费降序'!BR:BR,ROW(),0)),"")</f>
        <v/>
      </c>
      <c r="BS104" s="69" t="str">
        <f>IFERROR(CLEAN(HLOOKUP(BS$1,'1.源数据-产品报告-消费降序'!BS:BS,ROW(),0)),"")</f>
        <v/>
      </c>
      <c r="BT104" s="69" t="str">
        <f>IFERROR(CLEAN(HLOOKUP(BT$1,'1.源数据-产品报告-消费降序'!BT:BT,ROW(),0)),"")</f>
        <v/>
      </c>
      <c r="BU104" s="69" t="str">
        <f>IFERROR(CLEAN(HLOOKUP(BU$1,'1.源数据-产品报告-消费降序'!BU:BU,ROW(),0)),"")</f>
        <v/>
      </c>
      <c r="BV1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4" s="69" t="str">
        <f>IFERROR(CLEAN(HLOOKUP(BW$1,'1.源数据-产品报告-消费降序'!BW:BW,ROW(),0)),"")</f>
        <v/>
      </c>
    </row>
    <row r="105" spans="1:75">
      <c r="A105" s="69" t="str">
        <f>IFERROR(CLEAN(HLOOKUP(A$1,'1.源数据-产品报告-消费降序'!A:A,ROW(),0)),"")</f>
        <v/>
      </c>
      <c r="B105" s="69" t="str">
        <f>IFERROR(CLEAN(HLOOKUP(B$1,'1.源数据-产品报告-消费降序'!B:B,ROW(),0)),"")</f>
        <v/>
      </c>
      <c r="C105" s="69" t="str">
        <f>IFERROR(CLEAN(HLOOKUP(C$1,'1.源数据-产品报告-消费降序'!C:C,ROW(),0)),"")</f>
        <v/>
      </c>
      <c r="D105" s="69" t="str">
        <f>IFERROR(CLEAN(HLOOKUP(D$1,'1.源数据-产品报告-消费降序'!D:D,ROW(),0)),"")</f>
        <v/>
      </c>
      <c r="E105" s="69" t="str">
        <f>IFERROR(CLEAN(HLOOKUP(E$1,'1.源数据-产品报告-消费降序'!E:E,ROW(),0)),"")</f>
        <v/>
      </c>
      <c r="F105" s="69" t="str">
        <f>IFERROR(CLEAN(HLOOKUP(F$1,'1.源数据-产品报告-消费降序'!F:F,ROW(),0)),"")</f>
        <v/>
      </c>
      <c r="G105" s="70">
        <f>IFERROR((HLOOKUP(G$1,'1.源数据-产品报告-消费降序'!G:G,ROW(),0)),"")</f>
        <v>0</v>
      </c>
      <c r="H1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5" s="69" t="str">
        <f>IFERROR(CLEAN(HLOOKUP(I$1,'1.源数据-产品报告-消费降序'!I:I,ROW(),0)),"")</f>
        <v/>
      </c>
      <c r="L105" s="69" t="str">
        <f>IFERROR(CLEAN(HLOOKUP(L$1,'1.源数据-产品报告-消费降序'!L:L,ROW(),0)),"")</f>
        <v/>
      </c>
      <c r="M105" s="69" t="str">
        <f>IFERROR(CLEAN(HLOOKUP(M$1,'1.源数据-产品报告-消费降序'!M:M,ROW(),0)),"")</f>
        <v/>
      </c>
      <c r="N105" s="69" t="str">
        <f>IFERROR(CLEAN(HLOOKUP(N$1,'1.源数据-产品报告-消费降序'!N:N,ROW(),0)),"")</f>
        <v/>
      </c>
      <c r="O105" s="69" t="str">
        <f>IFERROR(CLEAN(HLOOKUP(O$1,'1.源数据-产品报告-消费降序'!O:O,ROW(),0)),"")</f>
        <v/>
      </c>
      <c r="P105" s="69" t="str">
        <f>IFERROR(CLEAN(HLOOKUP(P$1,'1.源数据-产品报告-消费降序'!P:P,ROW(),0)),"")</f>
        <v/>
      </c>
      <c r="Q105" s="69" t="str">
        <f>IFERROR(CLEAN(HLOOKUP(Q$1,'1.源数据-产品报告-消费降序'!Q:Q,ROW(),0)),"")</f>
        <v/>
      </c>
      <c r="R105" s="69" t="str">
        <f>IFERROR(CLEAN(HLOOKUP(R$1,'1.源数据-产品报告-消费降序'!R:R,ROW(),0)),"")</f>
        <v/>
      </c>
      <c r="S1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5" s="69" t="str">
        <f>IFERROR(CLEAN(HLOOKUP(T$1,'1.源数据-产品报告-消费降序'!T:T,ROW(),0)),"")</f>
        <v/>
      </c>
      <c r="W105" s="69" t="str">
        <f>IFERROR(CLEAN(HLOOKUP(W$1,'1.源数据-产品报告-消费降序'!W:W,ROW(),0)),"")</f>
        <v/>
      </c>
      <c r="X105" s="69" t="str">
        <f>IFERROR(CLEAN(HLOOKUP(X$1,'1.源数据-产品报告-消费降序'!X:X,ROW(),0)),"")</f>
        <v/>
      </c>
      <c r="Y105" s="69" t="str">
        <f>IFERROR(CLEAN(HLOOKUP(Y$1,'1.源数据-产品报告-消费降序'!Y:Y,ROW(),0)),"")</f>
        <v/>
      </c>
      <c r="Z105" s="69" t="str">
        <f>IFERROR(CLEAN(HLOOKUP(Z$1,'1.源数据-产品报告-消费降序'!Z:Z,ROW(),0)),"")</f>
        <v/>
      </c>
      <c r="AA105" s="69" t="str">
        <f>IFERROR(CLEAN(HLOOKUP(AA$1,'1.源数据-产品报告-消费降序'!AA:AA,ROW(),0)),"")</f>
        <v/>
      </c>
      <c r="AB105" s="69" t="str">
        <f>IFERROR(CLEAN(HLOOKUP(AB$1,'1.源数据-产品报告-消费降序'!AB:AB,ROW(),0)),"")</f>
        <v/>
      </c>
      <c r="AC105" s="69" t="str">
        <f>IFERROR(CLEAN(HLOOKUP(AC$1,'1.源数据-产品报告-消费降序'!AC:AC,ROW(),0)),"")</f>
        <v/>
      </c>
      <c r="AD1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5" s="69" t="str">
        <f>IFERROR(CLEAN(HLOOKUP(AE$1,'1.源数据-产品报告-消费降序'!AE:AE,ROW(),0)),"")</f>
        <v/>
      </c>
      <c r="AH105" s="69" t="str">
        <f>IFERROR(CLEAN(HLOOKUP(AH$1,'1.源数据-产品报告-消费降序'!AH:AH,ROW(),0)),"")</f>
        <v/>
      </c>
      <c r="AI105" s="69" t="str">
        <f>IFERROR(CLEAN(HLOOKUP(AI$1,'1.源数据-产品报告-消费降序'!AI:AI,ROW(),0)),"")</f>
        <v/>
      </c>
      <c r="AJ105" s="69" t="str">
        <f>IFERROR(CLEAN(HLOOKUP(AJ$1,'1.源数据-产品报告-消费降序'!AJ:AJ,ROW(),0)),"")</f>
        <v/>
      </c>
      <c r="AK105" s="69" t="str">
        <f>IFERROR(CLEAN(HLOOKUP(AK$1,'1.源数据-产品报告-消费降序'!AK:AK,ROW(),0)),"")</f>
        <v/>
      </c>
      <c r="AL105" s="69" t="str">
        <f>IFERROR(CLEAN(HLOOKUP(AL$1,'1.源数据-产品报告-消费降序'!AL:AL,ROW(),0)),"")</f>
        <v/>
      </c>
      <c r="AM105" s="69" t="str">
        <f>IFERROR(CLEAN(HLOOKUP(AM$1,'1.源数据-产品报告-消费降序'!AM:AM,ROW(),0)),"")</f>
        <v/>
      </c>
      <c r="AN105" s="69" t="str">
        <f>IFERROR(CLEAN(HLOOKUP(AN$1,'1.源数据-产品报告-消费降序'!AN:AN,ROW(),0)),"")</f>
        <v/>
      </c>
      <c r="AO1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5" s="69" t="str">
        <f>IFERROR(CLEAN(HLOOKUP(AP$1,'1.源数据-产品报告-消费降序'!AP:AP,ROW(),0)),"")</f>
        <v/>
      </c>
      <c r="AS105" s="69" t="str">
        <f>IFERROR(CLEAN(HLOOKUP(AS$1,'1.源数据-产品报告-消费降序'!AS:AS,ROW(),0)),"")</f>
        <v/>
      </c>
      <c r="AT105" s="69" t="str">
        <f>IFERROR(CLEAN(HLOOKUP(AT$1,'1.源数据-产品报告-消费降序'!AT:AT,ROW(),0)),"")</f>
        <v/>
      </c>
      <c r="AU105" s="69" t="str">
        <f>IFERROR(CLEAN(HLOOKUP(AU$1,'1.源数据-产品报告-消费降序'!AU:AU,ROW(),0)),"")</f>
        <v/>
      </c>
      <c r="AV105" s="69" t="str">
        <f>IFERROR(CLEAN(HLOOKUP(AV$1,'1.源数据-产品报告-消费降序'!AV:AV,ROW(),0)),"")</f>
        <v/>
      </c>
      <c r="AW105" s="69" t="str">
        <f>IFERROR(CLEAN(HLOOKUP(AW$1,'1.源数据-产品报告-消费降序'!AW:AW,ROW(),0)),"")</f>
        <v/>
      </c>
      <c r="AX105" s="69" t="str">
        <f>IFERROR(CLEAN(HLOOKUP(AX$1,'1.源数据-产品报告-消费降序'!AX:AX,ROW(),0)),"")</f>
        <v/>
      </c>
      <c r="AY105" s="69" t="str">
        <f>IFERROR(CLEAN(HLOOKUP(AY$1,'1.源数据-产品报告-消费降序'!AY:AY,ROW(),0)),"")</f>
        <v/>
      </c>
      <c r="AZ1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5" s="69" t="str">
        <f>IFERROR(CLEAN(HLOOKUP(BA$1,'1.源数据-产品报告-消费降序'!BA:BA,ROW(),0)),"")</f>
        <v/>
      </c>
      <c r="BD105" s="69" t="str">
        <f>IFERROR(CLEAN(HLOOKUP(BD$1,'1.源数据-产品报告-消费降序'!BD:BD,ROW(),0)),"")</f>
        <v/>
      </c>
      <c r="BE105" s="69" t="str">
        <f>IFERROR(CLEAN(HLOOKUP(BE$1,'1.源数据-产品报告-消费降序'!BE:BE,ROW(),0)),"")</f>
        <v/>
      </c>
      <c r="BF105" s="69" t="str">
        <f>IFERROR(CLEAN(HLOOKUP(BF$1,'1.源数据-产品报告-消费降序'!BF:BF,ROW(),0)),"")</f>
        <v/>
      </c>
      <c r="BG105" s="69" t="str">
        <f>IFERROR(CLEAN(HLOOKUP(BG$1,'1.源数据-产品报告-消费降序'!BG:BG,ROW(),0)),"")</f>
        <v/>
      </c>
      <c r="BH105" s="69" t="str">
        <f>IFERROR(CLEAN(HLOOKUP(BH$1,'1.源数据-产品报告-消费降序'!BH:BH,ROW(),0)),"")</f>
        <v/>
      </c>
      <c r="BI105" s="69" t="str">
        <f>IFERROR(CLEAN(HLOOKUP(BI$1,'1.源数据-产品报告-消费降序'!BI:BI,ROW(),0)),"")</f>
        <v/>
      </c>
      <c r="BJ105" s="69" t="str">
        <f>IFERROR(CLEAN(HLOOKUP(BJ$1,'1.源数据-产品报告-消费降序'!BJ:BJ,ROW(),0)),"")</f>
        <v/>
      </c>
      <c r="BK1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5" s="69" t="str">
        <f>IFERROR(CLEAN(HLOOKUP(BL$1,'1.源数据-产品报告-消费降序'!BL:BL,ROW(),0)),"")</f>
        <v/>
      </c>
      <c r="BO105" s="69" t="str">
        <f>IFERROR(CLEAN(HLOOKUP(BO$1,'1.源数据-产品报告-消费降序'!BO:BO,ROW(),0)),"")</f>
        <v/>
      </c>
      <c r="BP105" s="69" t="str">
        <f>IFERROR(CLEAN(HLOOKUP(BP$1,'1.源数据-产品报告-消费降序'!BP:BP,ROW(),0)),"")</f>
        <v/>
      </c>
      <c r="BQ105" s="69" t="str">
        <f>IFERROR(CLEAN(HLOOKUP(BQ$1,'1.源数据-产品报告-消费降序'!BQ:BQ,ROW(),0)),"")</f>
        <v/>
      </c>
      <c r="BR105" s="69" t="str">
        <f>IFERROR(CLEAN(HLOOKUP(BR$1,'1.源数据-产品报告-消费降序'!BR:BR,ROW(),0)),"")</f>
        <v/>
      </c>
      <c r="BS105" s="69" t="str">
        <f>IFERROR(CLEAN(HLOOKUP(BS$1,'1.源数据-产品报告-消费降序'!BS:BS,ROW(),0)),"")</f>
        <v/>
      </c>
      <c r="BT105" s="69" t="str">
        <f>IFERROR(CLEAN(HLOOKUP(BT$1,'1.源数据-产品报告-消费降序'!BT:BT,ROW(),0)),"")</f>
        <v/>
      </c>
      <c r="BU105" s="69" t="str">
        <f>IFERROR(CLEAN(HLOOKUP(BU$1,'1.源数据-产品报告-消费降序'!BU:BU,ROW(),0)),"")</f>
        <v/>
      </c>
      <c r="BV1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5" s="69" t="str">
        <f>IFERROR(CLEAN(HLOOKUP(BW$1,'1.源数据-产品报告-消费降序'!BW:BW,ROW(),0)),"")</f>
        <v/>
      </c>
    </row>
    <row r="106" spans="1:75">
      <c r="A106" s="69" t="str">
        <f>IFERROR(CLEAN(HLOOKUP(A$1,'1.源数据-产品报告-消费降序'!A:A,ROW(),0)),"")</f>
        <v/>
      </c>
      <c r="B106" s="69" t="str">
        <f>IFERROR(CLEAN(HLOOKUP(B$1,'1.源数据-产品报告-消费降序'!B:B,ROW(),0)),"")</f>
        <v/>
      </c>
      <c r="C106" s="69" t="str">
        <f>IFERROR(CLEAN(HLOOKUP(C$1,'1.源数据-产品报告-消费降序'!C:C,ROW(),0)),"")</f>
        <v/>
      </c>
      <c r="D106" s="69" t="str">
        <f>IFERROR(CLEAN(HLOOKUP(D$1,'1.源数据-产品报告-消费降序'!D:D,ROW(),0)),"")</f>
        <v/>
      </c>
      <c r="E106" s="69" t="str">
        <f>IFERROR(CLEAN(HLOOKUP(E$1,'1.源数据-产品报告-消费降序'!E:E,ROW(),0)),"")</f>
        <v/>
      </c>
      <c r="F106" s="69" t="str">
        <f>IFERROR(CLEAN(HLOOKUP(F$1,'1.源数据-产品报告-消费降序'!F:F,ROW(),0)),"")</f>
        <v/>
      </c>
      <c r="G106" s="70">
        <f>IFERROR((HLOOKUP(G$1,'1.源数据-产品报告-消费降序'!G:G,ROW(),0)),"")</f>
        <v>0</v>
      </c>
      <c r="H1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6" s="69" t="str">
        <f>IFERROR(CLEAN(HLOOKUP(I$1,'1.源数据-产品报告-消费降序'!I:I,ROW(),0)),"")</f>
        <v/>
      </c>
      <c r="L106" s="69" t="str">
        <f>IFERROR(CLEAN(HLOOKUP(L$1,'1.源数据-产品报告-消费降序'!L:L,ROW(),0)),"")</f>
        <v/>
      </c>
      <c r="M106" s="69" t="str">
        <f>IFERROR(CLEAN(HLOOKUP(M$1,'1.源数据-产品报告-消费降序'!M:M,ROW(),0)),"")</f>
        <v/>
      </c>
      <c r="N106" s="69" t="str">
        <f>IFERROR(CLEAN(HLOOKUP(N$1,'1.源数据-产品报告-消费降序'!N:N,ROW(),0)),"")</f>
        <v/>
      </c>
      <c r="O106" s="69" t="str">
        <f>IFERROR(CLEAN(HLOOKUP(O$1,'1.源数据-产品报告-消费降序'!O:O,ROW(),0)),"")</f>
        <v/>
      </c>
      <c r="P106" s="69" t="str">
        <f>IFERROR(CLEAN(HLOOKUP(P$1,'1.源数据-产品报告-消费降序'!P:P,ROW(),0)),"")</f>
        <v/>
      </c>
      <c r="Q106" s="69" t="str">
        <f>IFERROR(CLEAN(HLOOKUP(Q$1,'1.源数据-产品报告-消费降序'!Q:Q,ROW(),0)),"")</f>
        <v/>
      </c>
      <c r="R106" s="69" t="str">
        <f>IFERROR(CLEAN(HLOOKUP(R$1,'1.源数据-产品报告-消费降序'!R:R,ROW(),0)),"")</f>
        <v/>
      </c>
      <c r="S1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6" s="69" t="str">
        <f>IFERROR(CLEAN(HLOOKUP(T$1,'1.源数据-产品报告-消费降序'!T:T,ROW(),0)),"")</f>
        <v/>
      </c>
      <c r="W106" s="69" t="str">
        <f>IFERROR(CLEAN(HLOOKUP(W$1,'1.源数据-产品报告-消费降序'!W:W,ROW(),0)),"")</f>
        <v/>
      </c>
      <c r="X106" s="69" t="str">
        <f>IFERROR(CLEAN(HLOOKUP(X$1,'1.源数据-产品报告-消费降序'!X:X,ROW(),0)),"")</f>
        <v/>
      </c>
      <c r="Y106" s="69" t="str">
        <f>IFERROR(CLEAN(HLOOKUP(Y$1,'1.源数据-产品报告-消费降序'!Y:Y,ROW(),0)),"")</f>
        <v/>
      </c>
      <c r="Z106" s="69" t="str">
        <f>IFERROR(CLEAN(HLOOKUP(Z$1,'1.源数据-产品报告-消费降序'!Z:Z,ROW(),0)),"")</f>
        <v/>
      </c>
      <c r="AA106" s="69" t="str">
        <f>IFERROR(CLEAN(HLOOKUP(AA$1,'1.源数据-产品报告-消费降序'!AA:AA,ROW(),0)),"")</f>
        <v/>
      </c>
      <c r="AB106" s="69" t="str">
        <f>IFERROR(CLEAN(HLOOKUP(AB$1,'1.源数据-产品报告-消费降序'!AB:AB,ROW(),0)),"")</f>
        <v/>
      </c>
      <c r="AC106" s="69" t="str">
        <f>IFERROR(CLEAN(HLOOKUP(AC$1,'1.源数据-产品报告-消费降序'!AC:AC,ROW(),0)),"")</f>
        <v/>
      </c>
      <c r="AD1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6" s="69" t="str">
        <f>IFERROR(CLEAN(HLOOKUP(AE$1,'1.源数据-产品报告-消费降序'!AE:AE,ROW(),0)),"")</f>
        <v/>
      </c>
      <c r="AH106" s="69" t="str">
        <f>IFERROR(CLEAN(HLOOKUP(AH$1,'1.源数据-产品报告-消费降序'!AH:AH,ROW(),0)),"")</f>
        <v/>
      </c>
      <c r="AI106" s="69" t="str">
        <f>IFERROR(CLEAN(HLOOKUP(AI$1,'1.源数据-产品报告-消费降序'!AI:AI,ROW(),0)),"")</f>
        <v/>
      </c>
      <c r="AJ106" s="69" t="str">
        <f>IFERROR(CLEAN(HLOOKUP(AJ$1,'1.源数据-产品报告-消费降序'!AJ:AJ,ROW(),0)),"")</f>
        <v/>
      </c>
      <c r="AK106" s="69" t="str">
        <f>IFERROR(CLEAN(HLOOKUP(AK$1,'1.源数据-产品报告-消费降序'!AK:AK,ROW(),0)),"")</f>
        <v/>
      </c>
      <c r="AL106" s="69" t="str">
        <f>IFERROR(CLEAN(HLOOKUP(AL$1,'1.源数据-产品报告-消费降序'!AL:AL,ROW(),0)),"")</f>
        <v/>
      </c>
      <c r="AM106" s="69" t="str">
        <f>IFERROR(CLEAN(HLOOKUP(AM$1,'1.源数据-产品报告-消费降序'!AM:AM,ROW(),0)),"")</f>
        <v/>
      </c>
      <c r="AN106" s="69" t="str">
        <f>IFERROR(CLEAN(HLOOKUP(AN$1,'1.源数据-产品报告-消费降序'!AN:AN,ROW(),0)),"")</f>
        <v/>
      </c>
      <c r="AO1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6" s="69" t="str">
        <f>IFERROR(CLEAN(HLOOKUP(AP$1,'1.源数据-产品报告-消费降序'!AP:AP,ROW(),0)),"")</f>
        <v/>
      </c>
      <c r="AS106" s="69" t="str">
        <f>IFERROR(CLEAN(HLOOKUP(AS$1,'1.源数据-产品报告-消费降序'!AS:AS,ROW(),0)),"")</f>
        <v/>
      </c>
      <c r="AT106" s="69" t="str">
        <f>IFERROR(CLEAN(HLOOKUP(AT$1,'1.源数据-产品报告-消费降序'!AT:AT,ROW(),0)),"")</f>
        <v/>
      </c>
      <c r="AU106" s="69" t="str">
        <f>IFERROR(CLEAN(HLOOKUP(AU$1,'1.源数据-产品报告-消费降序'!AU:AU,ROW(),0)),"")</f>
        <v/>
      </c>
      <c r="AV106" s="69" t="str">
        <f>IFERROR(CLEAN(HLOOKUP(AV$1,'1.源数据-产品报告-消费降序'!AV:AV,ROW(),0)),"")</f>
        <v/>
      </c>
      <c r="AW106" s="69" t="str">
        <f>IFERROR(CLEAN(HLOOKUP(AW$1,'1.源数据-产品报告-消费降序'!AW:AW,ROW(),0)),"")</f>
        <v/>
      </c>
      <c r="AX106" s="69" t="str">
        <f>IFERROR(CLEAN(HLOOKUP(AX$1,'1.源数据-产品报告-消费降序'!AX:AX,ROW(),0)),"")</f>
        <v/>
      </c>
      <c r="AY106" s="69" t="str">
        <f>IFERROR(CLEAN(HLOOKUP(AY$1,'1.源数据-产品报告-消费降序'!AY:AY,ROW(),0)),"")</f>
        <v/>
      </c>
      <c r="AZ1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6" s="69" t="str">
        <f>IFERROR(CLEAN(HLOOKUP(BA$1,'1.源数据-产品报告-消费降序'!BA:BA,ROW(),0)),"")</f>
        <v/>
      </c>
      <c r="BD106" s="69" t="str">
        <f>IFERROR(CLEAN(HLOOKUP(BD$1,'1.源数据-产品报告-消费降序'!BD:BD,ROW(),0)),"")</f>
        <v/>
      </c>
      <c r="BE106" s="69" t="str">
        <f>IFERROR(CLEAN(HLOOKUP(BE$1,'1.源数据-产品报告-消费降序'!BE:BE,ROW(),0)),"")</f>
        <v/>
      </c>
      <c r="BF106" s="69" t="str">
        <f>IFERROR(CLEAN(HLOOKUP(BF$1,'1.源数据-产品报告-消费降序'!BF:BF,ROW(),0)),"")</f>
        <v/>
      </c>
      <c r="BG106" s="69" t="str">
        <f>IFERROR(CLEAN(HLOOKUP(BG$1,'1.源数据-产品报告-消费降序'!BG:BG,ROW(),0)),"")</f>
        <v/>
      </c>
      <c r="BH106" s="69" t="str">
        <f>IFERROR(CLEAN(HLOOKUP(BH$1,'1.源数据-产品报告-消费降序'!BH:BH,ROW(),0)),"")</f>
        <v/>
      </c>
      <c r="BI106" s="69" t="str">
        <f>IFERROR(CLEAN(HLOOKUP(BI$1,'1.源数据-产品报告-消费降序'!BI:BI,ROW(),0)),"")</f>
        <v/>
      </c>
      <c r="BJ106" s="69" t="str">
        <f>IFERROR(CLEAN(HLOOKUP(BJ$1,'1.源数据-产品报告-消费降序'!BJ:BJ,ROW(),0)),"")</f>
        <v/>
      </c>
      <c r="BK1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6" s="69" t="str">
        <f>IFERROR(CLEAN(HLOOKUP(BL$1,'1.源数据-产品报告-消费降序'!BL:BL,ROW(),0)),"")</f>
        <v/>
      </c>
      <c r="BO106" s="69" t="str">
        <f>IFERROR(CLEAN(HLOOKUP(BO$1,'1.源数据-产品报告-消费降序'!BO:BO,ROW(),0)),"")</f>
        <v/>
      </c>
      <c r="BP106" s="69" t="str">
        <f>IFERROR(CLEAN(HLOOKUP(BP$1,'1.源数据-产品报告-消费降序'!BP:BP,ROW(),0)),"")</f>
        <v/>
      </c>
      <c r="BQ106" s="69" t="str">
        <f>IFERROR(CLEAN(HLOOKUP(BQ$1,'1.源数据-产品报告-消费降序'!BQ:BQ,ROW(),0)),"")</f>
        <v/>
      </c>
      <c r="BR106" s="69" t="str">
        <f>IFERROR(CLEAN(HLOOKUP(BR$1,'1.源数据-产品报告-消费降序'!BR:BR,ROW(),0)),"")</f>
        <v/>
      </c>
      <c r="BS106" s="69" t="str">
        <f>IFERROR(CLEAN(HLOOKUP(BS$1,'1.源数据-产品报告-消费降序'!BS:BS,ROW(),0)),"")</f>
        <v/>
      </c>
      <c r="BT106" s="69" t="str">
        <f>IFERROR(CLEAN(HLOOKUP(BT$1,'1.源数据-产品报告-消费降序'!BT:BT,ROW(),0)),"")</f>
        <v/>
      </c>
      <c r="BU106" s="69" t="str">
        <f>IFERROR(CLEAN(HLOOKUP(BU$1,'1.源数据-产品报告-消费降序'!BU:BU,ROW(),0)),"")</f>
        <v/>
      </c>
      <c r="BV1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6" s="69" t="str">
        <f>IFERROR(CLEAN(HLOOKUP(BW$1,'1.源数据-产品报告-消费降序'!BW:BW,ROW(),0)),"")</f>
        <v/>
      </c>
    </row>
    <row r="107" spans="1:75">
      <c r="A107" s="69" t="str">
        <f>IFERROR(CLEAN(HLOOKUP(A$1,'1.源数据-产品报告-消费降序'!A:A,ROW(),0)),"")</f>
        <v/>
      </c>
      <c r="B107" s="69" t="str">
        <f>IFERROR(CLEAN(HLOOKUP(B$1,'1.源数据-产品报告-消费降序'!B:B,ROW(),0)),"")</f>
        <v/>
      </c>
      <c r="C107" s="69" t="str">
        <f>IFERROR(CLEAN(HLOOKUP(C$1,'1.源数据-产品报告-消费降序'!C:C,ROW(),0)),"")</f>
        <v/>
      </c>
      <c r="D107" s="69" t="str">
        <f>IFERROR(CLEAN(HLOOKUP(D$1,'1.源数据-产品报告-消费降序'!D:D,ROW(),0)),"")</f>
        <v/>
      </c>
      <c r="E107" s="69" t="str">
        <f>IFERROR(CLEAN(HLOOKUP(E$1,'1.源数据-产品报告-消费降序'!E:E,ROW(),0)),"")</f>
        <v/>
      </c>
      <c r="F107" s="69" t="str">
        <f>IFERROR(CLEAN(HLOOKUP(F$1,'1.源数据-产品报告-消费降序'!F:F,ROW(),0)),"")</f>
        <v/>
      </c>
      <c r="G107" s="70">
        <f>IFERROR((HLOOKUP(G$1,'1.源数据-产品报告-消费降序'!G:G,ROW(),0)),"")</f>
        <v>0</v>
      </c>
      <c r="H1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7" s="69" t="str">
        <f>IFERROR(CLEAN(HLOOKUP(I$1,'1.源数据-产品报告-消费降序'!I:I,ROW(),0)),"")</f>
        <v/>
      </c>
      <c r="L107" s="69" t="str">
        <f>IFERROR(CLEAN(HLOOKUP(L$1,'1.源数据-产品报告-消费降序'!L:L,ROW(),0)),"")</f>
        <v/>
      </c>
      <c r="M107" s="69" t="str">
        <f>IFERROR(CLEAN(HLOOKUP(M$1,'1.源数据-产品报告-消费降序'!M:M,ROW(),0)),"")</f>
        <v/>
      </c>
      <c r="N107" s="69" t="str">
        <f>IFERROR(CLEAN(HLOOKUP(N$1,'1.源数据-产品报告-消费降序'!N:N,ROW(),0)),"")</f>
        <v/>
      </c>
      <c r="O107" s="69" t="str">
        <f>IFERROR(CLEAN(HLOOKUP(O$1,'1.源数据-产品报告-消费降序'!O:O,ROW(),0)),"")</f>
        <v/>
      </c>
      <c r="P107" s="69" t="str">
        <f>IFERROR(CLEAN(HLOOKUP(P$1,'1.源数据-产品报告-消费降序'!P:P,ROW(),0)),"")</f>
        <v/>
      </c>
      <c r="Q107" s="69" t="str">
        <f>IFERROR(CLEAN(HLOOKUP(Q$1,'1.源数据-产品报告-消费降序'!Q:Q,ROW(),0)),"")</f>
        <v/>
      </c>
      <c r="R107" s="69" t="str">
        <f>IFERROR(CLEAN(HLOOKUP(R$1,'1.源数据-产品报告-消费降序'!R:R,ROW(),0)),"")</f>
        <v/>
      </c>
      <c r="S1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7" s="69" t="str">
        <f>IFERROR(CLEAN(HLOOKUP(T$1,'1.源数据-产品报告-消费降序'!T:T,ROW(),0)),"")</f>
        <v/>
      </c>
      <c r="W107" s="69" t="str">
        <f>IFERROR(CLEAN(HLOOKUP(W$1,'1.源数据-产品报告-消费降序'!W:W,ROW(),0)),"")</f>
        <v/>
      </c>
      <c r="X107" s="69" t="str">
        <f>IFERROR(CLEAN(HLOOKUP(X$1,'1.源数据-产品报告-消费降序'!X:X,ROW(),0)),"")</f>
        <v/>
      </c>
      <c r="Y107" s="69" t="str">
        <f>IFERROR(CLEAN(HLOOKUP(Y$1,'1.源数据-产品报告-消费降序'!Y:Y,ROW(),0)),"")</f>
        <v/>
      </c>
      <c r="Z107" s="69" t="str">
        <f>IFERROR(CLEAN(HLOOKUP(Z$1,'1.源数据-产品报告-消费降序'!Z:Z,ROW(),0)),"")</f>
        <v/>
      </c>
      <c r="AA107" s="69" t="str">
        <f>IFERROR(CLEAN(HLOOKUP(AA$1,'1.源数据-产品报告-消费降序'!AA:AA,ROW(),0)),"")</f>
        <v/>
      </c>
      <c r="AB107" s="69" t="str">
        <f>IFERROR(CLEAN(HLOOKUP(AB$1,'1.源数据-产品报告-消费降序'!AB:AB,ROW(),0)),"")</f>
        <v/>
      </c>
      <c r="AC107" s="69" t="str">
        <f>IFERROR(CLEAN(HLOOKUP(AC$1,'1.源数据-产品报告-消费降序'!AC:AC,ROW(),0)),"")</f>
        <v/>
      </c>
      <c r="AD1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7" s="69" t="str">
        <f>IFERROR(CLEAN(HLOOKUP(AE$1,'1.源数据-产品报告-消费降序'!AE:AE,ROW(),0)),"")</f>
        <v/>
      </c>
      <c r="AH107" s="69" t="str">
        <f>IFERROR(CLEAN(HLOOKUP(AH$1,'1.源数据-产品报告-消费降序'!AH:AH,ROW(),0)),"")</f>
        <v/>
      </c>
      <c r="AI107" s="69" t="str">
        <f>IFERROR(CLEAN(HLOOKUP(AI$1,'1.源数据-产品报告-消费降序'!AI:AI,ROW(),0)),"")</f>
        <v/>
      </c>
      <c r="AJ107" s="69" t="str">
        <f>IFERROR(CLEAN(HLOOKUP(AJ$1,'1.源数据-产品报告-消费降序'!AJ:AJ,ROW(),0)),"")</f>
        <v/>
      </c>
      <c r="AK107" s="69" t="str">
        <f>IFERROR(CLEAN(HLOOKUP(AK$1,'1.源数据-产品报告-消费降序'!AK:AK,ROW(),0)),"")</f>
        <v/>
      </c>
      <c r="AL107" s="69" t="str">
        <f>IFERROR(CLEAN(HLOOKUP(AL$1,'1.源数据-产品报告-消费降序'!AL:AL,ROW(),0)),"")</f>
        <v/>
      </c>
      <c r="AM107" s="69" t="str">
        <f>IFERROR(CLEAN(HLOOKUP(AM$1,'1.源数据-产品报告-消费降序'!AM:AM,ROW(),0)),"")</f>
        <v/>
      </c>
      <c r="AN107" s="69" t="str">
        <f>IFERROR(CLEAN(HLOOKUP(AN$1,'1.源数据-产品报告-消费降序'!AN:AN,ROW(),0)),"")</f>
        <v/>
      </c>
      <c r="AO1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7" s="69" t="str">
        <f>IFERROR(CLEAN(HLOOKUP(AP$1,'1.源数据-产品报告-消费降序'!AP:AP,ROW(),0)),"")</f>
        <v/>
      </c>
      <c r="AS107" s="69" t="str">
        <f>IFERROR(CLEAN(HLOOKUP(AS$1,'1.源数据-产品报告-消费降序'!AS:AS,ROW(),0)),"")</f>
        <v/>
      </c>
      <c r="AT107" s="69" t="str">
        <f>IFERROR(CLEAN(HLOOKUP(AT$1,'1.源数据-产品报告-消费降序'!AT:AT,ROW(),0)),"")</f>
        <v/>
      </c>
      <c r="AU107" s="69" t="str">
        <f>IFERROR(CLEAN(HLOOKUP(AU$1,'1.源数据-产品报告-消费降序'!AU:AU,ROW(),0)),"")</f>
        <v/>
      </c>
      <c r="AV107" s="69" t="str">
        <f>IFERROR(CLEAN(HLOOKUP(AV$1,'1.源数据-产品报告-消费降序'!AV:AV,ROW(),0)),"")</f>
        <v/>
      </c>
      <c r="AW107" s="69" t="str">
        <f>IFERROR(CLEAN(HLOOKUP(AW$1,'1.源数据-产品报告-消费降序'!AW:AW,ROW(),0)),"")</f>
        <v/>
      </c>
      <c r="AX107" s="69" t="str">
        <f>IFERROR(CLEAN(HLOOKUP(AX$1,'1.源数据-产品报告-消费降序'!AX:AX,ROW(),0)),"")</f>
        <v/>
      </c>
      <c r="AY107" s="69" t="str">
        <f>IFERROR(CLEAN(HLOOKUP(AY$1,'1.源数据-产品报告-消费降序'!AY:AY,ROW(),0)),"")</f>
        <v/>
      </c>
      <c r="AZ1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7" s="69" t="str">
        <f>IFERROR(CLEAN(HLOOKUP(BA$1,'1.源数据-产品报告-消费降序'!BA:BA,ROW(),0)),"")</f>
        <v/>
      </c>
      <c r="BD107" s="69" t="str">
        <f>IFERROR(CLEAN(HLOOKUP(BD$1,'1.源数据-产品报告-消费降序'!BD:BD,ROW(),0)),"")</f>
        <v/>
      </c>
      <c r="BE107" s="69" t="str">
        <f>IFERROR(CLEAN(HLOOKUP(BE$1,'1.源数据-产品报告-消费降序'!BE:BE,ROW(),0)),"")</f>
        <v/>
      </c>
      <c r="BF107" s="69" t="str">
        <f>IFERROR(CLEAN(HLOOKUP(BF$1,'1.源数据-产品报告-消费降序'!BF:BF,ROW(),0)),"")</f>
        <v/>
      </c>
      <c r="BG107" s="69" t="str">
        <f>IFERROR(CLEAN(HLOOKUP(BG$1,'1.源数据-产品报告-消费降序'!BG:BG,ROW(),0)),"")</f>
        <v/>
      </c>
      <c r="BH107" s="69" t="str">
        <f>IFERROR(CLEAN(HLOOKUP(BH$1,'1.源数据-产品报告-消费降序'!BH:BH,ROW(),0)),"")</f>
        <v/>
      </c>
      <c r="BI107" s="69" t="str">
        <f>IFERROR(CLEAN(HLOOKUP(BI$1,'1.源数据-产品报告-消费降序'!BI:BI,ROW(),0)),"")</f>
        <v/>
      </c>
      <c r="BJ107" s="69" t="str">
        <f>IFERROR(CLEAN(HLOOKUP(BJ$1,'1.源数据-产品报告-消费降序'!BJ:BJ,ROW(),0)),"")</f>
        <v/>
      </c>
      <c r="BK1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7" s="69" t="str">
        <f>IFERROR(CLEAN(HLOOKUP(BL$1,'1.源数据-产品报告-消费降序'!BL:BL,ROW(),0)),"")</f>
        <v/>
      </c>
      <c r="BO107" s="69" t="str">
        <f>IFERROR(CLEAN(HLOOKUP(BO$1,'1.源数据-产品报告-消费降序'!BO:BO,ROW(),0)),"")</f>
        <v/>
      </c>
      <c r="BP107" s="69" t="str">
        <f>IFERROR(CLEAN(HLOOKUP(BP$1,'1.源数据-产品报告-消费降序'!BP:BP,ROW(),0)),"")</f>
        <v/>
      </c>
      <c r="BQ107" s="69" t="str">
        <f>IFERROR(CLEAN(HLOOKUP(BQ$1,'1.源数据-产品报告-消费降序'!BQ:BQ,ROW(),0)),"")</f>
        <v/>
      </c>
      <c r="BR107" s="69" t="str">
        <f>IFERROR(CLEAN(HLOOKUP(BR$1,'1.源数据-产品报告-消费降序'!BR:BR,ROW(),0)),"")</f>
        <v/>
      </c>
      <c r="BS107" s="69" t="str">
        <f>IFERROR(CLEAN(HLOOKUP(BS$1,'1.源数据-产品报告-消费降序'!BS:BS,ROW(),0)),"")</f>
        <v/>
      </c>
      <c r="BT107" s="69" t="str">
        <f>IFERROR(CLEAN(HLOOKUP(BT$1,'1.源数据-产品报告-消费降序'!BT:BT,ROW(),0)),"")</f>
        <v/>
      </c>
      <c r="BU107" s="69" t="str">
        <f>IFERROR(CLEAN(HLOOKUP(BU$1,'1.源数据-产品报告-消费降序'!BU:BU,ROW(),0)),"")</f>
        <v/>
      </c>
      <c r="BV1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7" s="69" t="str">
        <f>IFERROR(CLEAN(HLOOKUP(BW$1,'1.源数据-产品报告-消费降序'!BW:BW,ROW(),0)),"")</f>
        <v/>
      </c>
    </row>
    <row r="108" spans="1:75">
      <c r="A108" s="69" t="str">
        <f>IFERROR(CLEAN(HLOOKUP(A$1,'1.源数据-产品报告-消费降序'!A:A,ROW(),0)),"")</f>
        <v/>
      </c>
      <c r="B108" s="69" t="str">
        <f>IFERROR(CLEAN(HLOOKUP(B$1,'1.源数据-产品报告-消费降序'!B:B,ROW(),0)),"")</f>
        <v/>
      </c>
      <c r="C108" s="69" t="str">
        <f>IFERROR(CLEAN(HLOOKUP(C$1,'1.源数据-产品报告-消费降序'!C:C,ROW(),0)),"")</f>
        <v/>
      </c>
      <c r="D108" s="69" t="str">
        <f>IFERROR(CLEAN(HLOOKUP(D$1,'1.源数据-产品报告-消费降序'!D:D,ROW(),0)),"")</f>
        <v/>
      </c>
      <c r="E108" s="69" t="str">
        <f>IFERROR(CLEAN(HLOOKUP(E$1,'1.源数据-产品报告-消费降序'!E:E,ROW(),0)),"")</f>
        <v/>
      </c>
      <c r="F108" s="69" t="str">
        <f>IFERROR(CLEAN(HLOOKUP(F$1,'1.源数据-产品报告-消费降序'!F:F,ROW(),0)),"")</f>
        <v/>
      </c>
      <c r="G108" s="70">
        <f>IFERROR((HLOOKUP(G$1,'1.源数据-产品报告-消费降序'!G:G,ROW(),0)),"")</f>
        <v>0</v>
      </c>
      <c r="H1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8" s="69" t="str">
        <f>IFERROR(CLEAN(HLOOKUP(I$1,'1.源数据-产品报告-消费降序'!I:I,ROW(),0)),"")</f>
        <v/>
      </c>
      <c r="L108" s="69" t="str">
        <f>IFERROR(CLEAN(HLOOKUP(L$1,'1.源数据-产品报告-消费降序'!L:L,ROW(),0)),"")</f>
        <v/>
      </c>
      <c r="M108" s="69" t="str">
        <f>IFERROR(CLEAN(HLOOKUP(M$1,'1.源数据-产品报告-消费降序'!M:M,ROW(),0)),"")</f>
        <v/>
      </c>
      <c r="N108" s="69" t="str">
        <f>IFERROR(CLEAN(HLOOKUP(N$1,'1.源数据-产品报告-消费降序'!N:N,ROW(),0)),"")</f>
        <v/>
      </c>
      <c r="O108" s="69" t="str">
        <f>IFERROR(CLEAN(HLOOKUP(O$1,'1.源数据-产品报告-消费降序'!O:O,ROW(),0)),"")</f>
        <v/>
      </c>
      <c r="P108" s="69" t="str">
        <f>IFERROR(CLEAN(HLOOKUP(P$1,'1.源数据-产品报告-消费降序'!P:P,ROW(),0)),"")</f>
        <v/>
      </c>
      <c r="Q108" s="69" t="str">
        <f>IFERROR(CLEAN(HLOOKUP(Q$1,'1.源数据-产品报告-消费降序'!Q:Q,ROW(),0)),"")</f>
        <v/>
      </c>
      <c r="R108" s="69" t="str">
        <f>IFERROR(CLEAN(HLOOKUP(R$1,'1.源数据-产品报告-消费降序'!R:R,ROW(),0)),"")</f>
        <v/>
      </c>
      <c r="S1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8" s="69" t="str">
        <f>IFERROR(CLEAN(HLOOKUP(T$1,'1.源数据-产品报告-消费降序'!T:T,ROW(),0)),"")</f>
        <v/>
      </c>
      <c r="W108" s="69" t="str">
        <f>IFERROR(CLEAN(HLOOKUP(W$1,'1.源数据-产品报告-消费降序'!W:W,ROW(),0)),"")</f>
        <v/>
      </c>
      <c r="X108" s="69" t="str">
        <f>IFERROR(CLEAN(HLOOKUP(X$1,'1.源数据-产品报告-消费降序'!X:X,ROW(),0)),"")</f>
        <v/>
      </c>
      <c r="Y108" s="69" t="str">
        <f>IFERROR(CLEAN(HLOOKUP(Y$1,'1.源数据-产品报告-消费降序'!Y:Y,ROW(),0)),"")</f>
        <v/>
      </c>
      <c r="Z108" s="69" t="str">
        <f>IFERROR(CLEAN(HLOOKUP(Z$1,'1.源数据-产品报告-消费降序'!Z:Z,ROW(),0)),"")</f>
        <v/>
      </c>
      <c r="AA108" s="69" t="str">
        <f>IFERROR(CLEAN(HLOOKUP(AA$1,'1.源数据-产品报告-消费降序'!AA:AA,ROW(),0)),"")</f>
        <v/>
      </c>
      <c r="AB108" s="69" t="str">
        <f>IFERROR(CLEAN(HLOOKUP(AB$1,'1.源数据-产品报告-消费降序'!AB:AB,ROW(),0)),"")</f>
        <v/>
      </c>
      <c r="AC108" s="69" t="str">
        <f>IFERROR(CLEAN(HLOOKUP(AC$1,'1.源数据-产品报告-消费降序'!AC:AC,ROW(),0)),"")</f>
        <v/>
      </c>
      <c r="AD1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8" s="69" t="str">
        <f>IFERROR(CLEAN(HLOOKUP(AE$1,'1.源数据-产品报告-消费降序'!AE:AE,ROW(),0)),"")</f>
        <v/>
      </c>
      <c r="AH108" s="69" t="str">
        <f>IFERROR(CLEAN(HLOOKUP(AH$1,'1.源数据-产品报告-消费降序'!AH:AH,ROW(),0)),"")</f>
        <v/>
      </c>
      <c r="AI108" s="69" t="str">
        <f>IFERROR(CLEAN(HLOOKUP(AI$1,'1.源数据-产品报告-消费降序'!AI:AI,ROW(),0)),"")</f>
        <v/>
      </c>
      <c r="AJ108" s="69" t="str">
        <f>IFERROR(CLEAN(HLOOKUP(AJ$1,'1.源数据-产品报告-消费降序'!AJ:AJ,ROW(),0)),"")</f>
        <v/>
      </c>
      <c r="AK108" s="69" t="str">
        <f>IFERROR(CLEAN(HLOOKUP(AK$1,'1.源数据-产品报告-消费降序'!AK:AK,ROW(),0)),"")</f>
        <v/>
      </c>
      <c r="AL108" s="69" t="str">
        <f>IFERROR(CLEAN(HLOOKUP(AL$1,'1.源数据-产品报告-消费降序'!AL:AL,ROW(),0)),"")</f>
        <v/>
      </c>
      <c r="AM108" s="69" t="str">
        <f>IFERROR(CLEAN(HLOOKUP(AM$1,'1.源数据-产品报告-消费降序'!AM:AM,ROW(),0)),"")</f>
        <v/>
      </c>
      <c r="AN108" s="69" t="str">
        <f>IFERROR(CLEAN(HLOOKUP(AN$1,'1.源数据-产品报告-消费降序'!AN:AN,ROW(),0)),"")</f>
        <v/>
      </c>
      <c r="AO1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8" s="69" t="str">
        <f>IFERROR(CLEAN(HLOOKUP(AP$1,'1.源数据-产品报告-消费降序'!AP:AP,ROW(),0)),"")</f>
        <v/>
      </c>
      <c r="AS108" s="69" t="str">
        <f>IFERROR(CLEAN(HLOOKUP(AS$1,'1.源数据-产品报告-消费降序'!AS:AS,ROW(),0)),"")</f>
        <v/>
      </c>
      <c r="AT108" s="69" t="str">
        <f>IFERROR(CLEAN(HLOOKUP(AT$1,'1.源数据-产品报告-消费降序'!AT:AT,ROW(),0)),"")</f>
        <v/>
      </c>
      <c r="AU108" s="69" t="str">
        <f>IFERROR(CLEAN(HLOOKUP(AU$1,'1.源数据-产品报告-消费降序'!AU:AU,ROW(),0)),"")</f>
        <v/>
      </c>
      <c r="AV108" s="69" t="str">
        <f>IFERROR(CLEAN(HLOOKUP(AV$1,'1.源数据-产品报告-消费降序'!AV:AV,ROW(),0)),"")</f>
        <v/>
      </c>
      <c r="AW108" s="69" t="str">
        <f>IFERROR(CLEAN(HLOOKUP(AW$1,'1.源数据-产品报告-消费降序'!AW:AW,ROW(),0)),"")</f>
        <v/>
      </c>
      <c r="AX108" s="69" t="str">
        <f>IFERROR(CLEAN(HLOOKUP(AX$1,'1.源数据-产品报告-消费降序'!AX:AX,ROW(),0)),"")</f>
        <v/>
      </c>
      <c r="AY108" s="69" t="str">
        <f>IFERROR(CLEAN(HLOOKUP(AY$1,'1.源数据-产品报告-消费降序'!AY:AY,ROW(),0)),"")</f>
        <v/>
      </c>
      <c r="AZ1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8" s="69" t="str">
        <f>IFERROR(CLEAN(HLOOKUP(BA$1,'1.源数据-产品报告-消费降序'!BA:BA,ROW(),0)),"")</f>
        <v/>
      </c>
      <c r="BD108" s="69" t="str">
        <f>IFERROR(CLEAN(HLOOKUP(BD$1,'1.源数据-产品报告-消费降序'!BD:BD,ROW(),0)),"")</f>
        <v/>
      </c>
      <c r="BE108" s="69" t="str">
        <f>IFERROR(CLEAN(HLOOKUP(BE$1,'1.源数据-产品报告-消费降序'!BE:BE,ROW(),0)),"")</f>
        <v/>
      </c>
      <c r="BF108" s="69" t="str">
        <f>IFERROR(CLEAN(HLOOKUP(BF$1,'1.源数据-产品报告-消费降序'!BF:BF,ROW(),0)),"")</f>
        <v/>
      </c>
      <c r="BG108" s="69" t="str">
        <f>IFERROR(CLEAN(HLOOKUP(BG$1,'1.源数据-产品报告-消费降序'!BG:BG,ROW(),0)),"")</f>
        <v/>
      </c>
      <c r="BH108" s="69" t="str">
        <f>IFERROR(CLEAN(HLOOKUP(BH$1,'1.源数据-产品报告-消费降序'!BH:BH,ROW(),0)),"")</f>
        <v/>
      </c>
      <c r="BI108" s="69" t="str">
        <f>IFERROR(CLEAN(HLOOKUP(BI$1,'1.源数据-产品报告-消费降序'!BI:BI,ROW(),0)),"")</f>
        <v/>
      </c>
      <c r="BJ108" s="69" t="str">
        <f>IFERROR(CLEAN(HLOOKUP(BJ$1,'1.源数据-产品报告-消费降序'!BJ:BJ,ROW(),0)),"")</f>
        <v/>
      </c>
      <c r="BK1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8" s="69" t="str">
        <f>IFERROR(CLEAN(HLOOKUP(BL$1,'1.源数据-产品报告-消费降序'!BL:BL,ROW(),0)),"")</f>
        <v/>
      </c>
      <c r="BO108" s="69" t="str">
        <f>IFERROR(CLEAN(HLOOKUP(BO$1,'1.源数据-产品报告-消费降序'!BO:BO,ROW(),0)),"")</f>
        <v/>
      </c>
      <c r="BP108" s="69" t="str">
        <f>IFERROR(CLEAN(HLOOKUP(BP$1,'1.源数据-产品报告-消费降序'!BP:BP,ROW(),0)),"")</f>
        <v/>
      </c>
      <c r="BQ108" s="69" t="str">
        <f>IFERROR(CLEAN(HLOOKUP(BQ$1,'1.源数据-产品报告-消费降序'!BQ:BQ,ROW(),0)),"")</f>
        <v/>
      </c>
      <c r="BR108" s="69" t="str">
        <f>IFERROR(CLEAN(HLOOKUP(BR$1,'1.源数据-产品报告-消费降序'!BR:BR,ROW(),0)),"")</f>
        <v/>
      </c>
      <c r="BS108" s="69" t="str">
        <f>IFERROR(CLEAN(HLOOKUP(BS$1,'1.源数据-产品报告-消费降序'!BS:BS,ROW(),0)),"")</f>
        <v/>
      </c>
      <c r="BT108" s="69" t="str">
        <f>IFERROR(CLEAN(HLOOKUP(BT$1,'1.源数据-产品报告-消费降序'!BT:BT,ROW(),0)),"")</f>
        <v/>
      </c>
      <c r="BU108" s="69" t="str">
        <f>IFERROR(CLEAN(HLOOKUP(BU$1,'1.源数据-产品报告-消费降序'!BU:BU,ROW(),0)),"")</f>
        <v/>
      </c>
      <c r="BV1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8" s="69" t="str">
        <f>IFERROR(CLEAN(HLOOKUP(BW$1,'1.源数据-产品报告-消费降序'!BW:BW,ROW(),0)),"")</f>
        <v/>
      </c>
    </row>
    <row r="109" spans="1:75">
      <c r="A109" s="69" t="str">
        <f>IFERROR(CLEAN(HLOOKUP(A$1,'1.源数据-产品报告-消费降序'!A:A,ROW(),0)),"")</f>
        <v/>
      </c>
      <c r="B109" s="69" t="str">
        <f>IFERROR(CLEAN(HLOOKUP(B$1,'1.源数据-产品报告-消费降序'!B:B,ROW(),0)),"")</f>
        <v/>
      </c>
      <c r="C109" s="69" t="str">
        <f>IFERROR(CLEAN(HLOOKUP(C$1,'1.源数据-产品报告-消费降序'!C:C,ROW(),0)),"")</f>
        <v/>
      </c>
      <c r="D109" s="69" t="str">
        <f>IFERROR(CLEAN(HLOOKUP(D$1,'1.源数据-产品报告-消费降序'!D:D,ROW(),0)),"")</f>
        <v/>
      </c>
      <c r="E109" s="69" t="str">
        <f>IFERROR(CLEAN(HLOOKUP(E$1,'1.源数据-产品报告-消费降序'!E:E,ROW(),0)),"")</f>
        <v/>
      </c>
      <c r="F109" s="69" t="str">
        <f>IFERROR(CLEAN(HLOOKUP(F$1,'1.源数据-产品报告-消费降序'!F:F,ROW(),0)),"")</f>
        <v/>
      </c>
      <c r="G109" s="70">
        <f>IFERROR((HLOOKUP(G$1,'1.源数据-产品报告-消费降序'!G:G,ROW(),0)),"")</f>
        <v>0</v>
      </c>
      <c r="H1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9" s="69" t="str">
        <f>IFERROR(CLEAN(HLOOKUP(I$1,'1.源数据-产品报告-消费降序'!I:I,ROW(),0)),"")</f>
        <v/>
      </c>
      <c r="L109" s="69" t="str">
        <f>IFERROR(CLEAN(HLOOKUP(L$1,'1.源数据-产品报告-消费降序'!L:L,ROW(),0)),"")</f>
        <v/>
      </c>
      <c r="M109" s="69" t="str">
        <f>IFERROR(CLEAN(HLOOKUP(M$1,'1.源数据-产品报告-消费降序'!M:M,ROW(),0)),"")</f>
        <v/>
      </c>
      <c r="N109" s="69" t="str">
        <f>IFERROR(CLEAN(HLOOKUP(N$1,'1.源数据-产品报告-消费降序'!N:N,ROW(),0)),"")</f>
        <v/>
      </c>
      <c r="O109" s="69" t="str">
        <f>IFERROR(CLEAN(HLOOKUP(O$1,'1.源数据-产品报告-消费降序'!O:O,ROW(),0)),"")</f>
        <v/>
      </c>
      <c r="P109" s="69" t="str">
        <f>IFERROR(CLEAN(HLOOKUP(P$1,'1.源数据-产品报告-消费降序'!P:P,ROW(),0)),"")</f>
        <v/>
      </c>
      <c r="Q109" s="69" t="str">
        <f>IFERROR(CLEAN(HLOOKUP(Q$1,'1.源数据-产品报告-消费降序'!Q:Q,ROW(),0)),"")</f>
        <v/>
      </c>
      <c r="R109" s="69" t="str">
        <f>IFERROR(CLEAN(HLOOKUP(R$1,'1.源数据-产品报告-消费降序'!R:R,ROW(),0)),"")</f>
        <v/>
      </c>
      <c r="S1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9" s="69" t="str">
        <f>IFERROR(CLEAN(HLOOKUP(T$1,'1.源数据-产品报告-消费降序'!T:T,ROW(),0)),"")</f>
        <v/>
      </c>
      <c r="W109" s="69" t="str">
        <f>IFERROR(CLEAN(HLOOKUP(W$1,'1.源数据-产品报告-消费降序'!W:W,ROW(),0)),"")</f>
        <v/>
      </c>
      <c r="X109" s="69" t="str">
        <f>IFERROR(CLEAN(HLOOKUP(X$1,'1.源数据-产品报告-消费降序'!X:X,ROW(),0)),"")</f>
        <v/>
      </c>
      <c r="Y109" s="69" t="str">
        <f>IFERROR(CLEAN(HLOOKUP(Y$1,'1.源数据-产品报告-消费降序'!Y:Y,ROW(),0)),"")</f>
        <v/>
      </c>
      <c r="Z109" s="69" t="str">
        <f>IFERROR(CLEAN(HLOOKUP(Z$1,'1.源数据-产品报告-消费降序'!Z:Z,ROW(),0)),"")</f>
        <v/>
      </c>
      <c r="AA109" s="69" t="str">
        <f>IFERROR(CLEAN(HLOOKUP(AA$1,'1.源数据-产品报告-消费降序'!AA:AA,ROW(),0)),"")</f>
        <v/>
      </c>
      <c r="AB109" s="69" t="str">
        <f>IFERROR(CLEAN(HLOOKUP(AB$1,'1.源数据-产品报告-消费降序'!AB:AB,ROW(),0)),"")</f>
        <v/>
      </c>
      <c r="AC109" s="69" t="str">
        <f>IFERROR(CLEAN(HLOOKUP(AC$1,'1.源数据-产品报告-消费降序'!AC:AC,ROW(),0)),"")</f>
        <v/>
      </c>
      <c r="AD1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9" s="69" t="str">
        <f>IFERROR(CLEAN(HLOOKUP(AE$1,'1.源数据-产品报告-消费降序'!AE:AE,ROW(),0)),"")</f>
        <v/>
      </c>
      <c r="AH109" s="69" t="str">
        <f>IFERROR(CLEAN(HLOOKUP(AH$1,'1.源数据-产品报告-消费降序'!AH:AH,ROW(),0)),"")</f>
        <v/>
      </c>
      <c r="AI109" s="69" t="str">
        <f>IFERROR(CLEAN(HLOOKUP(AI$1,'1.源数据-产品报告-消费降序'!AI:AI,ROW(),0)),"")</f>
        <v/>
      </c>
      <c r="AJ109" s="69" t="str">
        <f>IFERROR(CLEAN(HLOOKUP(AJ$1,'1.源数据-产品报告-消费降序'!AJ:AJ,ROW(),0)),"")</f>
        <v/>
      </c>
      <c r="AK109" s="69" t="str">
        <f>IFERROR(CLEAN(HLOOKUP(AK$1,'1.源数据-产品报告-消费降序'!AK:AK,ROW(),0)),"")</f>
        <v/>
      </c>
      <c r="AL109" s="69" t="str">
        <f>IFERROR(CLEAN(HLOOKUP(AL$1,'1.源数据-产品报告-消费降序'!AL:AL,ROW(),0)),"")</f>
        <v/>
      </c>
      <c r="AM109" s="69" t="str">
        <f>IFERROR(CLEAN(HLOOKUP(AM$1,'1.源数据-产品报告-消费降序'!AM:AM,ROW(),0)),"")</f>
        <v/>
      </c>
      <c r="AN109" s="69" t="str">
        <f>IFERROR(CLEAN(HLOOKUP(AN$1,'1.源数据-产品报告-消费降序'!AN:AN,ROW(),0)),"")</f>
        <v/>
      </c>
      <c r="AO1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9" s="69" t="str">
        <f>IFERROR(CLEAN(HLOOKUP(AP$1,'1.源数据-产品报告-消费降序'!AP:AP,ROW(),0)),"")</f>
        <v/>
      </c>
      <c r="AS109" s="69" t="str">
        <f>IFERROR(CLEAN(HLOOKUP(AS$1,'1.源数据-产品报告-消费降序'!AS:AS,ROW(),0)),"")</f>
        <v/>
      </c>
      <c r="AT109" s="69" t="str">
        <f>IFERROR(CLEAN(HLOOKUP(AT$1,'1.源数据-产品报告-消费降序'!AT:AT,ROW(),0)),"")</f>
        <v/>
      </c>
      <c r="AU109" s="69" t="str">
        <f>IFERROR(CLEAN(HLOOKUP(AU$1,'1.源数据-产品报告-消费降序'!AU:AU,ROW(),0)),"")</f>
        <v/>
      </c>
      <c r="AV109" s="69" t="str">
        <f>IFERROR(CLEAN(HLOOKUP(AV$1,'1.源数据-产品报告-消费降序'!AV:AV,ROW(),0)),"")</f>
        <v/>
      </c>
      <c r="AW109" s="69" t="str">
        <f>IFERROR(CLEAN(HLOOKUP(AW$1,'1.源数据-产品报告-消费降序'!AW:AW,ROW(),0)),"")</f>
        <v/>
      </c>
      <c r="AX109" s="69" t="str">
        <f>IFERROR(CLEAN(HLOOKUP(AX$1,'1.源数据-产品报告-消费降序'!AX:AX,ROW(),0)),"")</f>
        <v/>
      </c>
      <c r="AY109" s="69" t="str">
        <f>IFERROR(CLEAN(HLOOKUP(AY$1,'1.源数据-产品报告-消费降序'!AY:AY,ROW(),0)),"")</f>
        <v/>
      </c>
      <c r="AZ1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9" s="69" t="str">
        <f>IFERROR(CLEAN(HLOOKUP(BA$1,'1.源数据-产品报告-消费降序'!BA:BA,ROW(),0)),"")</f>
        <v/>
      </c>
      <c r="BD109" s="69" t="str">
        <f>IFERROR(CLEAN(HLOOKUP(BD$1,'1.源数据-产品报告-消费降序'!BD:BD,ROW(),0)),"")</f>
        <v/>
      </c>
      <c r="BE109" s="69" t="str">
        <f>IFERROR(CLEAN(HLOOKUP(BE$1,'1.源数据-产品报告-消费降序'!BE:BE,ROW(),0)),"")</f>
        <v/>
      </c>
      <c r="BF109" s="69" t="str">
        <f>IFERROR(CLEAN(HLOOKUP(BF$1,'1.源数据-产品报告-消费降序'!BF:BF,ROW(),0)),"")</f>
        <v/>
      </c>
      <c r="BG109" s="69" t="str">
        <f>IFERROR(CLEAN(HLOOKUP(BG$1,'1.源数据-产品报告-消费降序'!BG:BG,ROW(),0)),"")</f>
        <v/>
      </c>
      <c r="BH109" s="69" t="str">
        <f>IFERROR(CLEAN(HLOOKUP(BH$1,'1.源数据-产品报告-消费降序'!BH:BH,ROW(),0)),"")</f>
        <v/>
      </c>
      <c r="BI109" s="69" t="str">
        <f>IFERROR(CLEAN(HLOOKUP(BI$1,'1.源数据-产品报告-消费降序'!BI:BI,ROW(),0)),"")</f>
        <v/>
      </c>
      <c r="BJ109" s="69" t="str">
        <f>IFERROR(CLEAN(HLOOKUP(BJ$1,'1.源数据-产品报告-消费降序'!BJ:BJ,ROW(),0)),"")</f>
        <v/>
      </c>
      <c r="BK1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9" s="69" t="str">
        <f>IFERROR(CLEAN(HLOOKUP(BL$1,'1.源数据-产品报告-消费降序'!BL:BL,ROW(),0)),"")</f>
        <v/>
      </c>
      <c r="BO109" s="69" t="str">
        <f>IFERROR(CLEAN(HLOOKUP(BO$1,'1.源数据-产品报告-消费降序'!BO:BO,ROW(),0)),"")</f>
        <v/>
      </c>
      <c r="BP109" s="69" t="str">
        <f>IFERROR(CLEAN(HLOOKUP(BP$1,'1.源数据-产品报告-消费降序'!BP:BP,ROW(),0)),"")</f>
        <v/>
      </c>
      <c r="BQ109" s="69" t="str">
        <f>IFERROR(CLEAN(HLOOKUP(BQ$1,'1.源数据-产品报告-消费降序'!BQ:BQ,ROW(),0)),"")</f>
        <v/>
      </c>
      <c r="BR109" s="69" t="str">
        <f>IFERROR(CLEAN(HLOOKUP(BR$1,'1.源数据-产品报告-消费降序'!BR:BR,ROW(),0)),"")</f>
        <v/>
      </c>
      <c r="BS109" s="69" t="str">
        <f>IFERROR(CLEAN(HLOOKUP(BS$1,'1.源数据-产品报告-消费降序'!BS:BS,ROW(),0)),"")</f>
        <v/>
      </c>
      <c r="BT109" s="69" t="str">
        <f>IFERROR(CLEAN(HLOOKUP(BT$1,'1.源数据-产品报告-消费降序'!BT:BT,ROW(),0)),"")</f>
        <v/>
      </c>
      <c r="BU109" s="69" t="str">
        <f>IFERROR(CLEAN(HLOOKUP(BU$1,'1.源数据-产品报告-消费降序'!BU:BU,ROW(),0)),"")</f>
        <v/>
      </c>
      <c r="BV1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9" s="69" t="str">
        <f>IFERROR(CLEAN(HLOOKUP(BW$1,'1.源数据-产品报告-消费降序'!BW:BW,ROW(),0)),"")</f>
        <v/>
      </c>
    </row>
    <row r="110" spans="1:75">
      <c r="A110" s="69" t="str">
        <f>IFERROR(CLEAN(HLOOKUP(A$1,'1.源数据-产品报告-消费降序'!A:A,ROW(),0)),"")</f>
        <v/>
      </c>
      <c r="B110" s="69" t="str">
        <f>IFERROR(CLEAN(HLOOKUP(B$1,'1.源数据-产品报告-消费降序'!B:B,ROW(),0)),"")</f>
        <v/>
      </c>
      <c r="C110" s="69" t="str">
        <f>IFERROR(CLEAN(HLOOKUP(C$1,'1.源数据-产品报告-消费降序'!C:C,ROW(),0)),"")</f>
        <v/>
      </c>
      <c r="D110" s="69" t="str">
        <f>IFERROR(CLEAN(HLOOKUP(D$1,'1.源数据-产品报告-消费降序'!D:D,ROW(),0)),"")</f>
        <v/>
      </c>
      <c r="E110" s="69" t="str">
        <f>IFERROR(CLEAN(HLOOKUP(E$1,'1.源数据-产品报告-消费降序'!E:E,ROW(),0)),"")</f>
        <v/>
      </c>
      <c r="F110" s="69" t="str">
        <f>IFERROR(CLEAN(HLOOKUP(F$1,'1.源数据-产品报告-消费降序'!F:F,ROW(),0)),"")</f>
        <v/>
      </c>
      <c r="G110" s="70">
        <f>IFERROR((HLOOKUP(G$1,'1.源数据-产品报告-消费降序'!G:G,ROW(),0)),"")</f>
        <v>0</v>
      </c>
      <c r="H1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0" s="69" t="str">
        <f>IFERROR(CLEAN(HLOOKUP(I$1,'1.源数据-产品报告-消费降序'!I:I,ROW(),0)),"")</f>
        <v/>
      </c>
      <c r="L110" s="69" t="str">
        <f>IFERROR(CLEAN(HLOOKUP(L$1,'1.源数据-产品报告-消费降序'!L:L,ROW(),0)),"")</f>
        <v/>
      </c>
      <c r="M110" s="69" t="str">
        <f>IFERROR(CLEAN(HLOOKUP(M$1,'1.源数据-产品报告-消费降序'!M:M,ROW(),0)),"")</f>
        <v/>
      </c>
      <c r="N110" s="69" t="str">
        <f>IFERROR(CLEAN(HLOOKUP(N$1,'1.源数据-产品报告-消费降序'!N:N,ROW(),0)),"")</f>
        <v/>
      </c>
      <c r="O110" s="69" t="str">
        <f>IFERROR(CLEAN(HLOOKUP(O$1,'1.源数据-产品报告-消费降序'!O:O,ROW(),0)),"")</f>
        <v/>
      </c>
      <c r="P110" s="69" t="str">
        <f>IFERROR(CLEAN(HLOOKUP(P$1,'1.源数据-产品报告-消费降序'!P:P,ROW(),0)),"")</f>
        <v/>
      </c>
      <c r="Q110" s="69" t="str">
        <f>IFERROR(CLEAN(HLOOKUP(Q$1,'1.源数据-产品报告-消费降序'!Q:Q,ROW(),0)),"")</f>
        <v/>
      </c>
      <c r="R110" s="69" t="str">
        <f>IFERROR(CLEAN(HLOOKUP(R$1,'1.源数据-产品报告-消费降序'!R:R,ROW(),0)),"")</f>
        <v/>
      </c>
      <c r="S1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0" s="69" t="str">
        <f>IFERROR(CLEAN(HLOOKUP(T$1,'1.源数据-产品报告-消费降序'!T:T,ROW(),0)),"")</f>
        <v/>
      </c>
      <c r="W110" s="69" t="str">
        <f>IFERROR(CLEAN(HLOOKUP(W$1,'1.源数据-产品报告-消费降序'!W:W,ROW(),0)),"")</f>
        <v/>
      </c>
      <c r="X110" s="69" t="str">
        <f>IFERROR(CLEAN(HLOOKUP(X$1,'1.源数据-产品报告-消费降序'!X:X,ROW(),0)),"")</f>
        <v/>
      </c>
      <c r="Y110" s="69" t="str">
        <f>IFERROR(CLEAN(HLOOKUP(Y$1,'1.源数据-产品报告-消费降序'!Y:Y,ROW(),0)),"")</f>
        <v/>
      </c>
      <c r="Z110" s="69" t="str">
        <f>IFERROR(CLEAN(HLOOKUP(Z$1,'1.源数据-产品报告-消费降序'!Z:Z,ROW(),0)),"")</f>
        <v/>
      </c>
      <c r="AA110" s="69" t="str">
        <f>IFERROR(CLEAN(HLOOKUP(AA$1,'1.源数据-产品报告-消费降序'!AA:AA,ROW(),0)),"")</f>
        <v/>
      </c>
      <c r="AB110" s="69" t="str">
        <f>IFERROR(CLEAN(HLOOKUP(AB$1,'1.源数据-产品报告-消费降序'!AB:AB,ROW(),0)),"")</f>
        <v/>
      </c>
      <c r="AC110" s="69" t="str">
        <f>IFERROR(CLEAN(HLOOKUP(AC$1,'1.源数据-产品报告-消费降序'!AC:AC,ROW(),0)),"")</f>
        <v/>
      </c>
      <c r="AD1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0" s="69" t="str">
        <f>IFERROR(CLEAN(HLOOKUP(AE$1,'1.源数据-产品报告-消费降序'!AE:AE,ROW(),0)),"")</f>
        <v/>
      </c>
      <c r="AH110" s="69" t="str">
        <f>IFERROR(CLEAN(HLOOKUP(AH$1,'1.源数据-产品报告-消费降序'!AH:AH,ROW(),0)),"")</f>
        <v/>
      </c>
      <c r="AI110" s="69" t="str">
        <f>IFERROR(CLEAN(HLOOKUP(AI$1,'1.源数据-产品报告-消费降序'!AI:AI,ROW(),0)),"")</f>
        <v/>
      </c>
      <c r="AJ110" s="69" t="str">
        <f>IFERROR(CLEAN(HLOOKUP(AJ$1,'1.源数据-产品报告-消费降序'!AJ:AJ,ROW(),0)),"")</f>
        <v/>
      </c>
      <c r="AK110" s="69" t="str">
        <f>IFERROR(CLEAN(HLOOKUP(AK$1,'1.源数据-产品报告-消费降序'!AK:AK,ROW(),0)),"")</f>
        <v/>
      </c>
      <c r="AL110" s="69" t="str">
        <f>IFERROR(CLEAN(HLOOKUP(AL$1,'1.源数据-产品报告-消费降序'!AL:AL,ROW(),0)),"")</f>
        <v/>
      </c>
      <c r="AM110" s="69" t="str">
        <f>IFERROR(CLEAN(HLOOKUP(AM$1,'1.源数据-产品报告-消费降序'!AM:AM,ROW(),0)),"")</f>
        <v/>
      </c>
      <c r="AN110" s="69" t="str">
        <f>IFERROR(CLEAN(HLOOKUP(AN$1,'1.源数据-产品报告-消费降序'!AN:AN,ROW(),0)),"")</f>
        <v/>
      </c>
      <c r="AO1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0" s="69" t="str">
        <f>IFERROR(CLEAN(HLOOKUP(AP$1,'1.源数据-产品报告-消费降序'!AP:AP,ROW(),0)),"")</f>
        <v/>
      </c>
      <c r="AS110" s="69" t="str">
        <f>IFERROR(CLEAN(HLOOKUP(AS$1,'1.源数据-产品报告-消费降序'!AS:AS,ROW(),0)),"")</f>
        <v/>
      </c>
      <c r="AT110" s="69" t="str">
        <f>IFERROR(CLEAN(HLOOKUP(AT$1,'1.源数据-产品报告-消费降序'!AT:AT,ROW(),0)),"")</f>
        <v/>
      </c>
      <c r="AU110" s="69" t="str">
        <f>IFERROR(CLEAN(HLOOKUP(AU$1,'1.源数据-产品报告-消费降序'!AU:AU,ROW(),0)),"")</f>
        <v/>
      </c>
      <c r="AV110" s="69" t="str">
        <f>IFERROR(CLEAN(HLOOKUP(AV$1,'1.源数据-产品报告-消费降序'!AV:AV,ROW(),0)),"")</f>
        <v/>
      </c>
      <c r="AW110" s="69" t="str">
        <f>IFERROR(CLEAN(HLOOKUP(AW$1,'1.源数据-产品报告-消费降序'!AW:AW,ROW(),0)),"")</f>
        <v/>
      </c>
      <c r="AX110" s="69" t="str">
        <f>IFERROR(CLEAN(HLOOKUP(AX$1,'1.源数据-产品报告-消费降序'!AX:AX,ROW(),0)),"")</f>
        <v/>
      </c>
      <c r="AY110" s="69" t="str">
        <f>IFERROR(CLEAN(HLOOKUP(AY$1,'1.源数据-产品报告-消费降序'!AY:AY,ROW(),0)),"")</f>
        <v/>
      </c>
      <c r="AZ1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0" s="69" t="str">
        <f>IFERROR(CLEAN(HLOOKUP(BA$1,'1.源数据-产品报告-消费降序'!BA:BA,ROW(),0)),"")</f>
        <v/>
      </c>
      <c r="BD110" s="69" t="str">
        <f>IFERROR(CLEAN(HLOOKUP(BD$1,'1.源数据-产品报告-消费降序'!BD:BD,ROW(),0)),"")</f>
        <v/>
      </c>
      <c r="BE110" s="69" t="str">
        <f>IFERROR(CLEAN(HLOOKUP(BE$1,'1.源数据-产品报告-消费降序'!BE:BE,ROW(),0)),"")</f>
        <v/>
      </c>
      <c r="BF110" s="69" t="str">
        <f>IFERROR(CLEAN(HLOOKUP(BF$1,'1.源数据-产品报告-消费降序'!BF:BF,ROW(),0)),"")</f>
        <v/>
      </c>
      <c r="BG110" s="69" t="str">
        <f>IFERROR(CLEAN(HLOOKUP(BG$1,'1.源数据-产品报告-消费降序'!BG:BG,ROW(),0)),"")</f>
        <v/>
      </c>
      <c r="BH110" s="69" t="str">
        <f>IFERROR(CLEAN(HLOOKUP(BH$1,'1.源数据-产品报告-消费降序'!BH:BH,ROW(),0)),"")</f>
        <v/>
      </c>
      <c r="BI110" s="69" t="str">
        <f>IFERROR(CLEAN(HLOOKUP(BI$1,'1.源数据-产品报告-消费降序'!BI:BI,ROW(),0)),"")</f>
        <v/>
      </c>
      <c r="BJ110" s="69" t="str">
        <f>IFERROR(CLEAN(HLOOKUP(BJ$1,'1.源数据-产品报告-消费降序'!BJ:BJ,ROW(),0)),"")</f>
        <v/>
      </c>
      <c r="BK1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0" s="69" t="str">
        <f>IFERROR(CLEAN(HLOOKUP(BL$1,'1.源数据-产品报告-消费降序'!BL:BL,ROW(),0)),"")</f>
        <v/>
      </c>
      <c r="BO110" s="69" t="str">
        <f>IFERROR(CLEAN(HLOOKUP(BO$1,'1.源数据-产品报告-消费降序'!BO:BO,ROW(),0)),"")</f>
        <v/>
      </c>
      <c r="BP110" s="69" t="str">
        <f>IFERROR(CLEAN(HLOOKUP(BP$1,'1.源数据-产品报告-消费降序'!BP:BP,ROW(),0)),"")</f>
        <v/>
      </c>
      <c r="BQ110" s="69" t="str">
        <f>IFERROR(CLEAN(HLOOKUP(BQ$1,'1.源数据-产品报告-消费降序'!BQ:BQ,ROW(),0)),"")</f>
        <v/>
      </c>
      <c r="BR110" s="69" t="str">
        <f>IFERROR(CLEAN(HLOOKUP(BR$1,'1.源数据-产品报告-消费降序'!BR:BR,ROW(),0)),"")</f>
        <v/>
      </c>
      <c r="BS110" s="69" t="str">
        <f>IFERROR(CLEAN(HLOOKUP(BS$1,'1.源数据-产品报告-消费降序'!BS:BS,ROW(),0)),"")</f>
        <v/>
      </c>
      <c r="BT110" s="69" t="str">
        <f>IFERROR(CLEAN(HLOOKUP(BT$1,'1.源数据-产品报告-消费降序'!BT:BT,ROW(),0)),"")</f>
        <v/>
      </c>
      <c r="BU110" s="69" t="str">
        <f>IFERROR(CLEAN(HLOOKUP(BU$1,'1.源数据-产品报告-消费降序'!BU:BU,ROW(),0)),"")</f>
        <v/>
      </c>
      <c r="BV1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0" s="69" t="str">
        <f>IFERROR(CLEAN(HLOOKUP(BW$1,'1.源数据-产品报告-消费降序'!BW:BW,ROW(),0)),"")</f>
        <v/>
      </c>
    </row>
    <row r="111" spans="1:75">
      <c r="A111" s="69" t="str">
        <f>IFERROR(CLEAN(HLOOKUP(A$1,'1.源数据-产品报告-消费降序'!A:A,ROW(),0)),"")</f>
        <v/>
      </c>
      <c r="B111" s="69" t="str">
        <f>IFERROR(CLEAN(HLOOKUP(B$1,'1.源数据-产品报告-消费降序'!B:B,ROW(),0)),"")</f>
        <v/>
      </c>
      <c r="C111" s="69" t="str">
        <f>IFERROR(CLEAN(HLOOKUP(C$1,'1.源数据-产品报告-消费降序'!C:C,ROW(),0)),"")</f>
        <v/>
      </c>
      <c r="D111" s="69" t="str">
        <f>IFERROR(CLEAN(HLOOKUP(D$1,'1.源数据-产品报告-消费降序'!D:D,ROW(),0)),"")</f>
        <v/>
      </c>
      <c r="E111" s="69" t="str">
        <f>IFERROR(CLEAN(HLOOKUP(E$1,'1.源数据-产品报告-消费降序'!E:E,ROW(),0)),"")</f>
        <v/>
      </c>
      <c r="F111" s="69" t="str">
        <f>IFERROR(CLEAN(HLOOKUP(F$1,'1.源数据-产品报告-消费降序'!F:F,ROW(),0)),"")</f>
        <v/>
      </c>
      <c r="G111" s="70">
        <f>IFERROR((HLOOKUP(G$1,'1.源数据-产品报告-消费降序'!G:G,ROW(),0)),"")</f>
        <v>0</v>
      </c>
      <c r="H1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1" s="69" t="str">
        <f>IFERROR(CLEAN(HLOOKUP(I$1,'1.源数据-产品报告-消费降序'!I:I,ROW(),0)),"")</f>
        <v/>
      </c>
      <c r="L111" s="69" t="str">
        <f>IFERROR(CLEAN(HLOOKUP(L$1,'1.源数据-产品报告-消费降序'!L:L,ROW(),0)),"")</f>
        <v/>
      </c>
      <c r="M111" s="69" t="str">
        <f>IFERROR(CLEAN(HLOOKUP(M$1,'1.源数据-产品报告-消费降序'!M:M,ROW(),0)),"")</f>
        <v/>
      </c>
      <c r="N111" s="69" t="str">
        <f>IFERROR(CLEAN(HLOOKUP(N$1,'1.源数据-产品报告-消费降序'!N:N,ROW(),0)),"")</f>
        <v/>
      </c>
      <c r="O111" s="69" t="str">
        <f>IFERROR(CLEAN(HLOOKUP(O$1,'1.源数据-产品报告-消费降序'!O:O,ROW(),0)),"")</f>
        <v/>
      </c>
      <c r="P111" s="69" t="str">
        <f>IFERROR(CLEAN(HLOOKUP(P$1,'1.源数据-产品报告-消费降序'!P:P,ROW(),0)),"")</f>
        <v/>
      </c>
      <c r="Q111" s="69" t="str">
        <f>IFERROR(CLEAN(HLOOKUP(Q$1,'1.源数据-产品报告-消费降序'!Q:Q,ROW(),0)),"")</f>
        <v/>
      </c>
      <c r="R111" s="69" t="str">
        <f>IFERROR(CLEAN(HLOOKUP(R$1,'1.源数据-产品报告-消费降序'!R:R,ROW(),0)),"")</f>
        <v/>
      </c>
      <c r="S1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1" s="69" t="str">
        <f>IFERROR(CLEAN(HLOOKUP(T$1,'1.源数据-产品报告-消费降序'!T:T,ROW(),0)),"")</f>
        <v/>
      </c>
      <c r="W111" s="69" t="str">
        <f>IFERROR(CLEAN(HLOOKUP(W$1,'1.源数据-产品报告-消费降序'!W:W,ROW(),0)),"")</f>
        <v/>
      </c>
      <c r="X111" s="69" t="str">
        <f>IFERROR(CLEAN(HLOOKUP(X$1,'1.源数据-产品报告-消费降序'!X:X,ROW(),0)),"")</f>
        <v/>
      </c>
      <c r="Y111" s="69" t="str">
        <f>IFERROR(CLEAN(HLOOKUP(Y$1,'1.源数据-产品报告-消费降序'!Y:Y,ROW(),0)),"")</f>
        <v/>
      </c>
      <c r="Z111" s="69" t="str">
        <f>IFERROR(CLEAN(HLOOKUP(Z$1,'1.源数据-产品报告-消费降序'!Z:Z,ROW(),0)),"")</f>
        <v/>
      </c>
      <c r="AA111" s="69" t="str">
        <f>IFERROR(CLEAN(HLOOKUP(AA$1,'1.源数据-产品报告-消费降序'!AA:AA,ROW(),0)),"")</f>
        <v/>
      </c>
      <c r="AB111" s="69" t="str">
        <f>IFERROR(CLEAN(HLOOKUP(AB$1,'1.源数据-产品报告-消费降序'!AB:AB,ROW(),0)),"")</f>
        <v/>
      </c>
      <c r="AC111" s="69" t="str">
        <f>IFERROR(CLEAN(HLOOKUP(AC$1,'1.源数据-产品报告-消费降序'!AC:AC,ROW(),0)),"")</f>
        <v/>
      </c>
      <c r="AD1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1" s="69" t="str">
        <f>IFERROR(CLEAN(HLOOKUP(AE$1,'1.源数据-产品报告-消费降序'!AE:AE,ROW(),0)),"")</f>
        <v/>
      </c>
      <c r="AH111" s="69" t="str">
        <f>IFERROR(CLEAN(HLOOKUP(AH$1,'1.源数据-产品报告-消费降序'!AH:AH,ROW(),0)),"")</f>
        <v/>
      </c>
      <c r="AI111" s="69" t="str">
        <f>IFERROR(CLEAN(HLOOKUP(AI$1,'1.源数据-产品报告-消费降序'!AI:AI,ROW(),0)),"")</f>
        <v/>
      </c>
      <c r="AJ111" s="69" t="str">
        <f>IFERROR(CLEAN(HLOOKUP(AJ$1,'1.源数据-产品报告-消费降序'!AJ:AJ,ROW(),0)),"")</f>
        <v/>
      </c>
      <c r="AK111" s="69" t="str">
        <f>IFERROR(CLEAN(HLOOKUP(AK$1,'1.源数据-产品报告-消费降序'!AK:AK,ROW(),0)),"")</f>
        <v/>
      </c>
      <c r="AL111" s="69" t="str">
        <f>IFERROR(CLEAN(HLOOKUP(AL$1,'1.源数据-产品报告-消费降序'!AL:AL,ROW(),0)),"")</f>
        <v/>
      </c>
      <c r="AM111" s="69" t="str">
        <f>IFERROR(CLEAN(HLOOKUP(AM$1,'1.源数据-产品报告-消费降序'!AM:AM,ROW(),0)),"")</f>
        <v/>
      </c>
      <c r="AN111" s="69" t="str">
        <f>IFERROR(CLEAN(HLOOKUP(AN$1,'1.源数据-产品报告-消费降序'!AN:AN,ROW(),0)),"")</f>
        <v/>
      </c>
      <c r="AO1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1" s="69" t="str">
        <f>IFERROR(CLEAN(HLOOKUP(AP$1,'1.源数据-产品报告-消费降序'!AP:AP,ROW(),0)),"")</f>
        <v/>
      </c>
      <c r="AS111" s="69" t="str">
        <f>IFERROR(CLEAN(HLOOKUP(AS$1,'1.源数据-产品报告-消费降序'!AS:AS,ROW(),0)),"")</f>
        <v/>
      </c>
      <c r="AT111" s="69" t="str">
        <f>IFERROR(CLEAN(HLOOKUP(AT$1,'1.源数据-产品报告-消费降序'!AT:AT,ROW(),0)),"")</f>
        <v/>
      </c>
      <c r="AU111" s="69" t="str">
        <f>IFERROR(CLEAN(HLOOKUP(AU$1,'1.源数据-产品报告-消费降序'!AU:AU,ROW(),0)),"")</f>
        <v/>
      </c>
      <c r="AV111" s="69" t="str">
        <f>IFERROR(CLEAN(HLOOKUP(AV$1,'1.源数据-产品报告-消费降序'!AV:AV,ROW(),0)),"")</f>
        <v/>
      </c>
      <c r="AW111" s="69" t="str">
        <f>IFERROR(CLEAN(HLOOKUP(AW$1,'1.源数据-产品报告-消费降序'!AW:AW,ROW(),0)),"")</f>
        <v/>
      </c>
      <c r="AX111" s="69" t="str">
        <f>IFERROR(CLEAN(HLOOKUP(AX$1,'1.源数据-产品报告-消费降序'!AX:AX,ROW(),0)),"")</f>
        <v/>
      </c>
      <c r="AY111" s="69" t="str">
        <f>IFERROR(CLEAN(HLOOKUP(AY$1,'1.源数据-产品报告-消费降序'!AY:AY,ROW(),0)),"")</f>
        <v/>
      </c>
      <c r="AZ1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1" s="69" t="str">
        <f>IFERROR(CLEAN(HLOOKUP(BA$1,'1.源数据-产品报告-消费降序'!BA:BA,ROW(),0)),"")</f>
        <v/>
      </c>
      <c r="BD111" s="69" t="str">
        <f>IFERROR(CLEAN(HLOOKUP(BD$1,'1.源数据-产品报告-消费降序'!BD:BD,ROW(),0)),"")</f>
        <v/>
      </c>
      <c r="BE111" s="69" t="str">
        <f>IFERROR(CLEAN(HLOOKUP(BE$1,'1.源数据-产品报告-消费降序'!BE:BE,ROW(),0)),"")</f>
        <v/>
      </c>
      <c r="BF111" s="69" t="str">
        <f>IFERROR(CLEAN(HLOOKUP(BF$1,'1.源数据-产品报告-消费降序'!BF:BF,ROW(),0)),"")</f>
        <v/>
      </c>
      <c r="BG111" s="69" t="str">
        <f>IFERROR(CLEAN(HLOOKUP(BG$1,'1.源数据-产品报告-消费降序'!BG:BG,ROW(),0)),"")</f>
        <v/>
      </c>
      <c r="BH111" s="69" t="str">
        <f>IFERROR(CLEAN(HLOOKUP(BH$1,'1.源数据-产品报告-消费降序'!BH:BH,ROW(),0)),"")</f>
        <v/>
      </c>
      <c r="BI111" s="69" t="str">
        <f>IFERROR(CLEAN(HLOOKUP(BI$1,'1.源数据-产品报告-消费降序'!BI:BI,ROW(),0)),"")</f>
        <v/>
      </c>
      <c r="BJ111" s="69" t="str">
        <f>IFERROR(CLEAN(HLOOKUP(BJ$1,'1.源数据-产品报告-消费降序'!BJ:BJ,ROW(),0)),"")</f>
        <v/>
      </c>
      <c r="BK1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1" s="69" t="str">
        <f>IFERROR(CLEAN(HLOOKUP(BL$1,'1.源数据-产品报告-消费降序'!BL:BL,ROW(),0)),"")</f>
        <v/>
      </c>
      <c r="BO111" s="69" t="str">
        <f>IFERROR(CLEAN(HLOOKUP(BO$1,'1.源数据-产品报告-消费降序'!BO:BO,ROW(),0)),"")</f>
        <v/>
      </c>
      <c r="BP111" s="69" t="str">
        <f>IFERROR(CLEAN(HLOOKUP(BP$1,'1.源数据-产品报告-消费降序'!BP:BP,ROW(),0)),"")</f>
        <v/>
      </c>
      <c r="BQ111" s="69" t="str">
        <f>IFERROR(CLEAN(HLOOKUP(BQ$1,'1.源数据-产品报告-消费降序'!BQ:BQ,ROW(),0)),"")</f>
        <v/>
      </c>
      <c r="BR111" s="69" t="str">
        <f>IFERROR(CLEAN(HLOOKUP(BR$1,'1.源数据-产品报告-消费降序'!BR:BR,ROW(),0)),"")</f>
        <v/>
      </c>
      <c r="BS111" s="69" t="str">
        <f>IFERROR(CLEAN(HLOOKUP(BS$1,'1.源数据-产品报告-消费降序'!BS:BS,ROW(),0)),"")</f>
        <v/>
      </c>
      <c r="BT111" s="69" t="str">
        <f>IFERROR(CLEAN(HLOOKUP(BT$1,'1.源数据-产品报告-消费降序'!BT:BT,ROW(),0)),"")</f>
        <v/>
      </c>
      <c r="BU111" s="69" t="str">
        <f>IFERROR(CLEAN(HLOOKUP(BU$1,'1.源数据-产品报告-消费降序'!BU:BU,ROW(),0)),"")</f>
        <v/>
      </c>
      <c r="BV1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1" s="69" t="str">
        <f>IFERROR(CLEAN(HLOOKUP(BW$1,'1.源数据-产品报告-消费降序'!BW:BW,ROW(),0)),"")</f>
        <v/>
      </c>
    </row>
    <row r="112" spans="1:75">
      <c r="A112" s="69" t="str">
        <f>IFERROR(CLEAN(HLOOKUP(A$1,'1.源数据-产品报告-消费降序'!A:A,ROW(),0)),"")</f>
        <v/>
      </c>
      <c r="B112" s="69" t="str">
        <f>IFERROR(CLEAN(HLOOKUP(B$1,'1.源数据-产品报告-消费降序'!B:B,ROW(),0)),"")</f>
        <v/>
      </c>
      <c r="C112" s="69" t="str">
        <f>IFERROR(CLEAN(HLOOKUP(C$1,'1.源数据-产品报告-消费降序'!C:C,ROW(),0)),"")</f>
        <v/>
      </c>
      <c r="D112" s="69" t="str">
        <f>IFERROR(CLEAN(HLOOKUP(D$1,'1.源数据-产品报告-消费降序'!D:D,ROW(),0)),"")</f>
        <v/>
      </c>
      <c r="E112" s="69" t="str">
        <f>IFERROR(CLEAN(HLOOKUP(E$1,'1.源数据-产品报告-消费降序'!E:E,ROW(),0)),"")</f>
        <v/>
      </c>
      <c r="F112" s="69" t="str">
        <f>IFERROR(CLEAN(HLOOKUP(F$1,'1.源数据-产品报告-消费降序'!F:F,ROW(),0)),"")</f>
        <v/>
      </c>
      <c r="G112" s="70">
        <f>IFERROR((HLOOKUP(G$1,'1.源数据-产品报告-消费降序'!G:G,ROW(),0)),"")</f>
        <v>0</v>
      </c>
      <c r="H1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2" s="69" t="str">
        <f>IFERROR(CLEAN(HLOOKUP(I$1,'1.源数据-产品报告-消费降序'!I:I,ROW(),0)),"")</f>
        <v/>
      </c>
      <c r="L112" s="69" t="str">
        <f>IFERROR(CLEAN(HLOOKUP(L$1,'1.源数据-产品报告-消费降序'!L:L,ROW(),0)),"")</f>
        <v/>
      </c>
      <c r="M112" s="69" t="str">
        <f>IFERROR(CLEAN(HLOOKUP(M$1,'1.源数据-产品报告-消费降序'!M:M,ROW(),0)),"")</f>
        <v/>
      </c>
      <c r="N112" s="69" t="str">
        <f>IFERROR(CLEAN(HLOOKUP(N$1,'1.源数据-产品报告-消费降序'!N:N,ROW(),0)),"")</f>
        <v/>
      </c>
      <c r="O112" s="69" t="str">
        <f>IFERROR(CLEAN(HLOOKUP(O$1,'1.源数据-产品报告-消费降序'!O:O,ROW(),0)),"")</f>
        <v/>
      </c>
      <c r="P112" s="69" t="str">
        <f>IFERROR(CLEAN(HLOOKUP(P$1,'1.源数据-产品报告-消费降序'!P:P,ROW(),0)),"")</f>
        <v/>
      </c>
      <c r="Q112" s="69" t="str">
        <f>IFERROR(CLEAN(HLOOKUP(Q$1,'1.源数据-产品报告-消费降序'!Q:Q,ROW(),0)),"")</f>
        <v/>
      </c>
      <c r="R112" s="69" t="str">
        <f>IFERROR(CLEAN(HLOOKUP(R$1,'1.源数据-产品报告-消费降序'!R:R,ROW(),0)),"")</f>
        <v/>
      </c>
      <c r="S1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2" s="69" t="str">
        <f>IFERROR(CLEAN(HLOOKUP(T$1,'1.源数据-产品报告-消费降序'!T:T,ROW(),0)),"")</f>
        <v/>
      </c>
      <c r="W112" s="69" t="str">
        <f>IFERROR(CLEAN(HLOOKUP(W$1,'1.源数据-产品报告-消费降序'!W:W,ROW(),0)),"")</f>
        <v/>
      </c>
      <c r="X112" s="69" t="str">
        <f>IFERROR(CLEAN(HLOOKUP(X$1,'1.源数据-产品报告-消费降序'!X:X,ROW(),0)),"")</f>
        <v/>
      </c>
      <c r="Y112" s="69" t="str">
        <f>IFERROR(CLEAN(HLOOKUP(Y$1,'1.源数据-产品报告-消费降序'!Y:Y,ROW(),0)),"")</f>
        <v/>
      </c>
      <c r="Z112" s="69" t="str">
        <f>IFERROR(CLEAN(HLOOKUP(Z$1,'1.源数据-产品报告-消费降序'!Z:Z,ROW(),0)),"")</f>
        <v/>
      </c>
      <c r="AA112" s="69" t="str">
        <f>IFERROR(CLEAN(HLOOKUP(AA$1,'1.源数据-产品报告-消费降序'!AA:AA,ROW(),0)),"")</f>
        <v/>
      </c>
      <c r="AB112" s="69" t="str">
        <f>IFERROR(CLEAN(HLOOKUP(AB$1,'1.源数据-产品报告-消费降序'!AB:AB,ROW(),0)),"")</f>
        <v/>
      </c>
      <c r="AC112" s="69" t="str">
        <f>IFERROR(CLEAN(HLOOKUP(AC$1,'1.源数据-产品报告-消费降序'!AC:AC,ROW(),0)),"")</f>
        <v/>
      </c>
      <c r="AD1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2" s="69" t="str">
        <f>IFERROR(CLEAN(HLOOKUP(AE$1,'1.源数据-产品报告-消费降序'!AE:AE,ROW(),0)),"")</f>
        <v/>
      </c>
      <c r="AH112" s="69" t="str">
        <f>IFERROR(CLEAN(HLOOKUP(AH$1,'1.源数据-产品报告-消费降序'!AH:AH,ROW(),0)),"")</f>
        <v/>
      </c>
      <c r="AI112" s="69" t="str">
        <f>IFERROR(CLEAN(HLOOKUP(AI$1,'1.源数据-产品报告-消费降序'!AI:AI,ROW(),0)),"")</f>
        <v/>
      </c>
      <c r="AJ112" s="69" t="str">
        <f>IFERROR(CLEAN(HLOOKUP(AJ$1,'1.源数据-产品报告-消费降序'!AJ:AJ,ROW(),0)),"")</f>
        <v/>
      </c>
      <c r="AK112" s="69" t="str">
        <f>IFERROR(CLEAN(HLOOKUP(AK$1,'1.源数据-产品报告-消费降序'!AK:AK,ROW(),0)),"")</f>
        <v/>
      </c>
      <c r="AL112" s="69" t="str">
        <f>IFERROR(CLEAN(HLOOKUP(AL$1,'1.源数据-产品报告-消费降序'!AL:AL,ROW(),0)),"")</f>
        <v/>
      </c>
      <c r="AM112" s="69" t="str">
        <f>IFERROR(CLEAN(HLOOKUP(AM$1,'1.源数据-产品报告-消费降序'!AM:AM,ROW(),0)),"")</f>
        <v/>
      </c>
      <c r="AN112" s="69" t="str">
        <f>IFERROR(CLEAN(HLOOKUP(AN$1,'1.源数据-产品报告-消费降序'!AN:AN,ROW(),0)),"")</f>
        <v/>
      </c>
      <c r="AO1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2" s="69" t="str">
        <f>IFERROR(CLEAN(HLOOKUP(AP$1,'1.源数据-产品报告-消费降序'!AP:AP,ROW(),0)),"")</f>
        <v/>
      </c>
      <c r="AS112" s="69" t="str">
        <f>IFERROR(CLEAN(HLOOKUP(AS$1,'1.源数据-产品报告-消费降序'!AS:AS,ROW(),0)),"")</f>
        <v/>
      </c>
      <c r="AT112" s="69" t="str">
        <f>IFERROR(CLEAN(HLOOKUP(AT$1,'1.源数据-产品报告-消费降序'!AT:AT,ROW(),0)),"")</f>
        <v/>
      </c>
      <c r="AU112" s="69" t="str">
        <f>IFERROR(CLEAN(HLOOKUP(AU$1,'1.源数据-产品报告-消费降序'!AU:AU,ROW(),0)),"")</f>
        <v/>
      </c>
      <c r="AV112" s="69" t="str">
        <f>IFERROR(CLEAN(HLOOKUP(AV$1,'1.源数据-产品报告-消费降序'!AV:AV,ROW(),0)),"")</f>
        <v/>
      </c>
      <c r="AW112" s="69" t="str">
        <f>IFERROR(CLEAN(HLOOKUP(AW$1,'1.源数据-产品报告-消费降序'!AW:AW,ROW(),0)),"")</f>
        <v/>
      </c>
      <c r="AX112" s="69" t="str">
        <f>IFERROR(CLEAN(HLOOKUP(AX$1,'1.源数据-产品报告-消费降序'!AX:AX,ROW(),0)),"")</f>
        <v/>
      </c>
      <c r="AY112" s="69" t="str">
        <f>IFERROR(CLEAN(HLOOKUP(AY$1,'1.源数据-产品报告-消费降序'!AY:AY,ROW(),0)),"")</f>
        <v/>
      </c>
      <c r="AZ1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2" s="69" t="str">
        <f>IFERROR(CLEAN(HLOOKUP(BA$1,'1.源数据-产品报告-消费降序'!BA:BA,ROW(),0)),"")</f>
        <v/>
      </c>
      <c r="BD112" s="69" t="str">
        <f>IFERROR(CLEAN(HLOOKUP(BD$1,'1.源数据-产品报告-消费降序'!BD:BD,ROW(),0)),"")</f>
        <v/>
      </c>
      <c r="BE112" s="69" t="str">
        <f>IFERROR(CLEAN(HLOOKUP(BE$1,'1.源数据-产品报告-消费降序'!BE:BE,ROW(),0)),"")</f>
        <v/>
      </c>
      <c r="BF112" s="69" t="str">
        <f>IFERROR(CLEAN(HLOOKUP(BF$1,'1.源数据-产品报告-消费降序'!BF:BF,ROW(),0)),"")</f>
        <v/>
      </c>
      <c r="BG112" s="69" t="str">
        <f>IFERROR(CLEAN(HLOOKUP(BG$1,'1.源数据-产品报告-消费降序'!BG:BG,ROW(),0)),"")</f>
        <v/>
      </c>
      <c r="BH112" s="69" t="str">
        <f>IFERROR(CLEAN(HLOOKUP(BH$1,'1.源数据-产品报告-消费降序'!BH:BH,ROW(),0)),"")</f>
        <v/>
      </c>
      <c r="BI112" s="69" t="str">
        <f>IFERROR(CLEAN(HLOOKUP(BI$1,'1.源数据-产品报告-消费降序'!BI:BI,ROW(),0)),"")</f>
        <v/>
      </c>
      <c r="BJ112" s="69" t="str">
        <f>IFERROR(CLEAN(HLOOKUP(BJ$1,'1.源数据-产品报告-消费降序'!BJ:BJ,ROW(),0)),"")</f>
        <v/>
      </c>
      <c r="BK1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2" s="69" t="str">
        <f>IFERROR(CLEAN(HLOOKUP(BL$1,'1.源数据-产品报告-消费降序'!BL:BL,ROW(),0)),"")</f>
        <v/>
      </c>
      <c r="BO112" s="69" t="str">
        <f>IFERROR(CLEAN(HLOOKUP(BO$1,'1.源数据-产品报告-消费降序'!BO:BO,ROW(),0)),"")</f>
        <v/>
      </c>
      <c r="BP112" s="69" t="str">
        <f>IFERROR(CLEAN(HLOOKUP(BP$1,'1.源数据-产品报告-消费降序'!BP:BP,ROW(),0)),"")</f>
        <v/>
      </c>
      <c r="BQ112" s="69" t="str">
        <f>IFERROR(CLEAN(HLOOKUP(BQ$1,'1.源数据-产品报告-消费降序'!BQ:BQ,ROW(),0)),"")</f>
        <v/>
      </c>
      <c r="BR112" s="69" t="str">
        <f>IFERROR(CLEAN(HLOOKUP(BR$1,'1.源数据-产品报告-消费降序'!BR:BR,ROW(),0)),"")</f>
        <v/>
      </c>
      <c r="BS112" s="69" t="str">
        <f>IFERROR(CLEAN(HLOOKUP(BS$1,'1.源数据-产品报告-消费降序'!BS:BS,ROW(),0)),"")</f>
        <v/>
      </c>
      <c r="BT112" s="69" t="str">
        <f>IFERROR(CLEAN(HLOOKUP(BT$1,'1.源数据-产品报告-消费降序'!BT:BT,ROW(),0)),"")</f>
        <v/>
      </c>
      <c r="BU112" s="69" t="str">
        <f>IFERROR(CLEAN(HLOOKUP(BU$1,'1.源数据-产品报告-消费降序'!BU:BU,ROW(),0)),"")</f>
        <v/>
      </c>
      <c r="BV1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2" s="69" t="str">
        <f>IFERROR(CLEAN(HLOOKUP(BW$1,'1.源数据-产品报告-消费降序'!BW:BW,ROW(),0)),"")</f>
        <v/>
      </c>
    </row>
    <row r="113" spans="1:75">
      <c r="A113" s="69" t="str">
        <f>IFERROR(CLEAN(HLOOKUP(A$1,'1.源数据-产品报告-消费降序'!A:A,ROW(),0)),"")</f>
        <v/>
      </c>
      <c r="B113" s="69" t="str">
        <f>IFERROR(CLEAN(HLOOKUP(B$1,'1.源数据-产品报告-消费降序'!B:B,ROW(),0)),"")</f>
        <v/>
      </c>
      <c r="C113" s="69" t="str">
        <f>IFERROR(CLEAN(HLOOKUP(C$1,'1.源数据-产品报告-消费降序'!C:C,ROW(),0)),"")</f>
        <v/>
      </c>
      <c r="D113" s="69" t="str">
        <f>IFERROR(CLEAN(HLOOKUP(D$1,'1.源数据-产品报告-消费降序'!D:D,ROW(),0)),"")</f>
        <v/>
      </c>
      <c r="E113" s="69" t="str">
        <f>IFERROR(CLEAN(HLOOKUP(E$1,'1.源数据-产品报告-消费降序'!E:E,ROW(),0)),"")</f>
        <v/>
      </c>
      <c r="F113" s="69" t="str">
        <f>IFERROR(CLEAN(HLOOKUP(F$1,'1.源数据-产品报告-消费降序'!F:F,ROW(),0)),"")</f>
        <v/>
      </c>
      <c r="G113" s="70">
        <f>IFERROR((HLOOKUP(G$1,'1.源数据-产品报告-消费降序'!G:G,ROW(),0)),"")</f>
        <v>0</v>
      </c>
      <c r="H1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3" s="69" t="str">
        <f>IFERROR(CLEAN(HLOOKUP(I$1,'1.源数据-产品报告-消费降序'!I:I,ROW(),0)),"")</f>
        <v/>
      </c>
      <c r="L113" s="69" t="str">
        <f>IFERROR(CLEAN(HLOOKUP(L$1,'1.源数据-产品报告-消费降序'!L:L,ROW(),0)),"")</f>
        <v/>
      </c>
      <c r="M113" s="69" t="str">
        <f>IFERROR(CLEAN(HLOOKUP(M$1,'1.源数据-产品报告-消费降序'!M:M,ROW(),0)),"")</f>
        <v/>
      </c>
      <c r="N113" s="69" t="str">
        <f>IFERROR(CLEAN(HLOOKUP(N$1,'1.源数据-产品报告-消费降序'!N:N,ROW(),0)),"")</f>
        <v/>
      </c>
      <c r="O113" s="69" t="str">
        <f>IFERROR(CLEAN(HLOOKUP(O$1,'1.源数据-产品报告-消费降序'!O:O,ROW(),0)),"")</f>
        <v/>
      </c>
      <c r="P113" s="69" t="str">
        <f>IFERROR(CLEAN(HLOOKUP(P$1,'1.源数据-产品报告-消费降序'!P:P,ROW(),0)),"")</f>
        <v/>
      </c>
      <c r="Q113" s="69" t="str">
        <f>IFERROR(CLEAN(HLOOKUP(Q$1,'1.源数据-产品报告-消费降序'!Q:Q,ROW(),0)),"")</f>
        <v/>
      </c>
      <c r="R113" s="69" t="str">
        <f>IFERROR(CLEAN(HLOOKUP(R$1,'1.源数据-产品报告-消费降序'!R:R,ROW(),0)),"")</f>
        <v/>
      </c>
      <c r="S1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3" s="69" t="str">
        <f>IFERROR(CLEAN(HLOOKUP(T$1,'1.源数据-产品报告-消费降序'!T:T,ROW(),0)),"")</f>
        <v/>
      </c>
      <c r="W113" s="69" t="str">
        <f>IFERROR(CLEAN(HLOOKUP(W$1,'1.源数据-产品报告-消费降序'!W:W,ROW(),0)),"")</f>
        <v/>
      </c>
      <c r="X113" s="69" t="str">
        <f>IFERROR(CLEAN(HLOOKUP(X$1,'1.源数据-产品报告-消费降序'!X:X,ROW(),0)),"")</f>
        <v/>
      </c>
      <c r="Y113" s="69" t="str">
        <f>IFERROR(CLEAN(HLOOKUP(Y$1,'1.源数据-产品报告-消费降序'!Y:Y,ROW(),0)),"")</f>
        <v/>
      </c>
      <c r="Z113" s="69" t="str">
        <f>IFERROR(CLEAN(HLOOKUP(Z$1,'1.源数据-产品报告-消费降序'!Z:Z,ROW(),0)),"")</f>
        <v/>
      </c>
      <c r="AA113" s="69" t="str">
        <f>IFERROR(CLEAN(HLOOKUP(AA$1,'1.源数据-产品报告-消费降序'!AA:AA,ROW(),0)),"")</f>
        <v/>
      </c>
      <c r="AB113" s="69" t="str">
        <f>IFERROR(CLEAN(HLOOKUP(AB$1,'1.源数据-产品报告-消费降序'!AB:AB,ROW(),0)),"")</f>
        <v/>
      </c>
      <c r="AC113" s="69" t="str">
        <f>IFERROR(CLEAN(HLOOKUP(AC$1,'1.源数据-产品报告-消费降序'!AC:AC,ROW(),0)),"")</f>
        <v/>
      </c>
      <c r="AD1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3" s="69" t="str">
        <f>IFERROR(CLEAN(HLOOKUP(AE$1,'1.源数据-产品报告-消费降序'!AE:AE,ROW(),0)),"")</f>
        <v/>
      </c>
      <c r="AH113" s="69" t="str">
        <f>IFERROR(CLEAN(HLOOKUP(AH$1,'1.源数据-产品报告-消费降序'!AH:AH,ROW(),0)),"")</f>
        <v/>
      </c>
      <c r="AI113" s="69" t="str">
        <f>IFERROR(CLEAN(HLOOKUP(AI$1,'1.源数据-产品报告-消费降序'!AI:AI,ROW(),0)),"")</f>
        <v/>
      </c>
      <c r="AJ113" s="69" t="str">
        <f>IFERROR(CLEAN(HLOOKUP(AJ$1,'1.源数据-产品报告-消费降序'!AJ:AJ,ROW(),0)),"")</f>
        <v/>
      </c>
      <c r="AK113" s="69" t="str">
        <f>IFERROR(CLEAN(HLOOKUP(AK$1,'1.源数据-产品报告-消费降序'!AK:AK,ROW(),0)),"")</f>
        <v/>
      </c>
      <c r="AL113" s="69" t="str">
        <f>IFERROR(CLEAN(HLOOKUP(AL$1,'1.源数据-产品报告-消费降序'!AL:AL,ROW(),0)),"")</f>
        <v/>
      </c>
      <c r="AM113" s="69" t="str">
        <f>IFERROR(CLEAN(HLOOKUP(AM$1,'1.源数据-产品报告-消费降序'!AM:AM,ROW(),0)),"")</f>
        <v/>
      </c>
      <c r="AN113" s="69" t="str">
        <f>IFERROR(CLEAN(HLOOKUP(AN$1,'1.源数据-产品报告-消费降序'!AN:AN,ROW(),0)),"")</f>
        <v/>
      </c>
      <c r="AO1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3" s="69" t="str">
        <f>IFERROR(CLEAN(HLOOKUP(AP$1,'1.源数据-产品报告-消费降序'!AP:AP,ROW(),0)),"")</f>
        <v/>
      </c>
      <c r="AS113" s="69" t="str">
        <f>IFERROR(CLEAN(HLOOKUP(AS$1,'1.源数据-产品报告-消费降序'!AS:AS,ROW(),0)),"")</f>
        <v/>
      </c>
      <c r="AT113" s="69" t="str">
        <f>IFERROR(CLEAN(HLOOKUP(AT$1,'1.源数据-产品报告-消费降序'!AT:AT,ROW(),0)),"")</f>
        <v/>
      </c>
      <c r="AU113" s="69" t="str">
        <f>IFERROR(CLEAN(HLOOKUP(AU$1,'1.源数据-产品报告-消费降序'!AU:AU,ROW(),0)),"")</f>
        <v/>
      </c>
      <c r="AV113" s="69" t="str">
        <f>IFERROR(CLEAN(HLOOKUP(AV$1,'1.源数据-产品报告-消费降序'!AV:AV,ROW(),0)),"")</f>
        <v/>
      </c>
      <c r="AW113" s="69" t="str">
        <f>IFERROR(CLEAN(HLOOKUP(AW$1,'1.源数据-产品报告-消费降序'!AW:AW,ROW(),0)),"")</f>
        <v/>
      </c>
      <c r="AX113" s="69" t="str">
        <f>IFERROR(CLEAN(HLOOKUP(AX$1,'1.源数据-产品报告-消费降序'!AX:AX,ROW(),0)),"")</f>
        <v/>
      </c>
      <c r="AY113" s="69" t="str">
        <f>IFERROR(CLEAN(HLOOKUP(AY$1,'1.源数据-产品报告-消费降序'!AY:AY,ROW(),0)),"")</f>
        <v/>
      </c>
      <c r="AZ1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3" s="69" t="str">
        <f>IFERROR(CLEAN(HLOOKUP(BA$1,'1.源数据-产品报告-消费降序'!BA:BA,ROW(),0)),"")</f>
        <v/>
      </c>
      <c r="BD113" s="69" t="str">
        <f>IFERROR(CLEAN(HLOOKUP(BD$1,'1.源数据-产品报告-消费降序'!BD:BD,ROW(),0)),"")</f>
        <v/>
      </c>
      <c r="BE113" s="69" t="str">
        <f>IFERROR(CLEAN(HLOOKUP(BE$1,'1.源数据-产品报告-消费降序'!BE:BE,ROW(),0)),"")</f>
        <v/>
      </c>
      <c r="BF113" s="69" t="str">
        <f>IFERROR(CLEAN(HLOOKUP(BF$1,'1.源数据-产品报告-消费降序'!BF:BF,ROW(),0)),"")</f>
        <v/>
      </c>
      <c r="BG113" s="69" t="str">
        <f>IFERROR(CLEAN(HLOOKUP(BG$1,'1.源数据-产品报告-消费降序'!BG:BG,ROW(),0)),"")</f>
        <v/>
      </c>
      <c r="BH113" s="69" t="str">
        <f>IFERROR(CLEAN(HLOOKUP(BH$1,'1.源数据-产品报告-消费降序'!BH:BH,ROW(),0)),"")</f>
        <v/>
      </c>
      <c r="BI113" s="69" t="str">
        <f>IFERROR(CLEAN(HLOOKUP(BI$1,'1.源数据-产品报告-消费降序'!BI:BI,ROW(),0)),"")</f>
        <v/>
      </c>
      <c r="BJ113" s="69" t="str">
        <f>IFERROR(CLEAN(HLOOKUP(BJ$1,'1.源数据-产品报告-消费降序'!BJ:BJ,ROW(),0)),"")</f>
        <v/>
      </c>
      <c r="BK1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3" s="69" t="str">
        <f>IFERROR(CLEAN(HLOOKUP(BL$1,'1.源数据-产品报告-消费降序'!BL:BL,ROW(),0)),"")</f>
        <v/>
      </c>
      <c r="BO113" s="69" t="str">
        <f>IFERROR(CLEAN(HLOOKUP(BO$1,'1.源数据-产品报告-消费降序'!BO:BO,ROW(),0)),"")</f>
        <v/>
      </c>
      <c r="BP113" s="69" t="str">
        <f>IFERROR(CLEAN(HLOOKUP(BP$1,'1.源数据-产品报告-消费降序'!BP:BP,ROW(),0)),"")</f>
        <v/>
      </c>
      <c r="BQ113" s="69" t="str">
        <f>IFERROR(CLEAN(HLOOKUP(BQ$1,'1.源数据-产品报告-消费降序'!BQ:BQ,ROW(),0)),"")</f>
        <v/>
      </c>
      <c r="BR113" s="69" t="str">
        <f>IFERROR(CLEAN(HLOOKUP(BR$1,'1.源数据-产品报告-消费降序'!BR:BR,ROW(),0)),"")</f>
        <v/>
      </c>
      <c r="BS113" s="69" t="str">
        <f>IFERROR(CLEAN(HLOOKUP(BS$1,'1.源数据-产品报告-消费降序'!BS:BS,ROW(),0)),"")</f>
        <v/>
      </c>
      <c r="BT113" s="69" t="str">
        <f>IFERROR(CLEAN(HLOOKUP(BT$1,'1.源数据-产品报告-消费降序'!BT:BT,ROW(),0)),"")</f>
        <v/>
      </c>
      <c r="BU113" s="69" t="str">
        <f>IFERROR(CLEAN(HLOOKUP(BU$1,'1.源数据-产品报告-消费降序'!BU:BU,ROW(),0)),"")</f>
        <v/>
      </c>
      <c r="BV1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3" s="69" t="str">
        <f>IFERROR(CLEAN(HLOOKUP(BW$1,'1.源数据-产品报告-消费降序'!BW:BW,ROW(),0)),"")</f>
        <v/>
      </c>
    </row>
    <row r="114" spans="1:75">
      <c r="A114" s="69" t="str">
        <f>IFERROR(CLEAN(HLOOKUP(A$1,'1.源数据-产品报告-消费降序'!A:A,ROW(),0)),"")</f>
        <v/>
      </c>
      <c r="B114" s="69" t="str">
        <f>IFERROR(CLEAN(HLOOKUP(B$1,'1.源数据-产品报告-消费降序'!B:B,ROW(),0)),"")</f>
        <v/>
      </c>
      <c r="C114" s="69" t="str">
        <f>IFERROR(CLEAN(HLOOKUP(C$1,'1.源数据-产品报告-消费降序'!C:C,ROW(),0)),"")</f>
        <v/>
      </c>
      <c r="D114" s="69" t="str">
        <f>IFERROR(CLEAN(HLOOKUP(D$1,'1.源数据-产品报告-消费降序'!D:D,ROW(),0)),"")</f>
        <v/>
      </c>
      <c r="E114" s="69" t="str">
        <f>IFERROR(CLEAN(HLOOKUP(E$1,'1.源数据-产品报告-消费降序'!E:E,ROW(),0)),"")</f>
        <v/>
      </c>
      <c r="F114" s="69" t="str">
        <f>IFERROR(CLEAN(HLOOKUP(F$1,'1.源数据-产品报告-消费降序'!F:F,ROW(),0)),"")</f>
        <v/>
      </c>
      <c r="G114" s="70">
        <f>IFERROR((HLOOKUP(G$1,'1.源数据-产品报告-消费降序'!G:G,ROW(),0)),"")</f>
        <v>0</v>
      </c>
      <c r="H1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4" s="69" t="str">
        <f>IFERROR(CLEAN(HLOOKUP(I$1,'1.源数据-产品报告-消费降序'!I:I,ROW(),0)),"")</f>
        <v/>
      </c>
      <c r="L114" s="69" t="str">
        <f>IFERROR(CLEAN(HLOOKUP(L$1,'1.源数据-产品报告-消费降序'!L:L,ROW(),0)),"")</f>
        <v/>
      </c>
      <c r="M114" s="69" t="str">
        <f>IFERROR(CLEAN(HLOOKUP(M$1,'1.源数据-产品报告-消费降序'!M:M,ROW(),0)),"")</f>
        <v/>
      </c>
      <c r="N114" s="69" t="str">
        <f>IFERROR(CLEAN(HLOOKUP(N$1,'1.源数据-产品报告-消费降序'!N:N,ROW(),0)),"")</f>
        <v/>
      </c>
      <c r="O114" s="69" t="str">
        <f>IFERROR(CLEAN(HLOOKUP(O$1,'1.源数据-产品报告-消费降序'!O:O,ROW(),0)),"")</f>
        <v/>
      </c>
      <c r="P114" s="69" t="str">
        <f>IFERROR(CLEAN(HLOOKUP(P$1,'1.源数据-产品报告-消费降序'!P:P,ROW(),0)),"")</f>
        <v/>
      </c>
      <c r="Q114" s="69" t="str">
        <f>IFERROR(CLEAN(HLOOKUP(Q$1,'1.源数据-产品报告-消费降序'!Q:Q,ROW(),0)),"")</f>
        <v/>
      </c>
      <c r="R114" s="69" t="str">
        <f>IFERROR(CLEAN(HLOOKUP(R$1,'1.源数据-产品报告-消费降序'!R:R,ROW(),0)),"")</f>
        <v/>
      </c>
      <c r="S1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4" s="69" t="str">
        <f>IFERROR(CLEAN(HLOOKUP(T$1,'1.源数据-产品报告-消费降序'!T:T,ROW(),0)),"")</f>
        <v/>
      </c>
      <c r="W114" s="69" t="str">
        <f>IFERROR(CLEAN(HLOOKUP(W$1,'1.源数据-产品报告-消费降序'!W:W,ROW(),0)),"")</f>
        <v/>
      </c>
      <c r="X114" s="69" t="str">
        <f>IFERROR(CLEAN(HLOOKUP(X$1,'1.源数据-产品报告-消费降序'!X:X,ROW(),0)),"")</f>
        <v/>
      </c>
      <c r="Y114" s="69" t="str">
        <f>IFERROR(CLEAN(HLOOKUP(Y$1,'1.源数据-产品报告-消费降序'!Y:Y,ROW(),0)),"")</f>
        <v/>
      </c>
      <c r="Z114" s="69" t="str">
        <f>IFERROR(CLEAN(HLOOKUP(Z$1,'1.源数据-产品报告-消费降序'!Z:Z,ROW(),0)),"")</f>
        <v/>
      </c>
      <c r="AA114" s="69" t="str">
        <f>IFERROR(CLEAN(HLOOKUP(AA$1,'1.源数据-产品报告-消费降序'!AA:AA,ROW(),0)),"")</f>
        <v/>
      </c>
      <c r="AB114" s="69" t="str">
        <f>IFERROR(CLEAN(HLOOKUP(AB$1,'1.源数据-产品报告-消费降序'!AB:AB,ROW(),0)),"")</f>
        <v/>
      </c>
      <c r="AC114" s="69" t="str">
        <f>IFERROR(CLEAN(HLOOKUP(AC$1,'1.源数据-产品报告-消费降序'!AC:AC,ROW(),0)),"")</f>
        <v/>
      </c>
      <c r="AD1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4" s="69" t="str">
        <f>IFERROR(CLEAN(HLOOKUP(AE$1,'1.源数据-产品报告-消费降序'!AE:AE,ROW(),0)),"")</f>
        <v/>
      </c>
      <c r="AH114" s="69" t="str">
        <f>IFERROR(CLEAN(HLOOKUP(AH$1,'1.源数据-产品报告-消费降序'!AH:AH,ROW(),0)),"")</f>
        <v/>
      </c>
      <c r="AI114" s="69" t="str">
        <f>IFERROR(CLEAN(HLOOKUP(AI$1,'1.源数据-产品报告-消费降序'!AI:AI,ROW(),0)),"")</f>
        <v/>
      </c>
      <c r="AJ114" s="69" t="str">
        <f>IFERROR(CLEAN(HLOOKUP(AJ$1,'1.源数据-产品报告-消费降序'!AJ:AJ,ROW(),0)),"")</f>
        <v/>
      </c>
      <c r="AK114" s="69" t="str">
        <f>IFERROR(CLEAN(HLOOKUP(AK$1,'1.源数据-产品报告-消费降序'!AK:AK,ROW(),0)),"")</f>
        <v/>
      </c>
      <c r="AL114" s="69" t="str">
        <f>IFERROR(CLEAN(HLOOKUP(AL$1,'1.源数据-产品报告-消费降序'!AL:AL,ROW(),0)),"")</f>
        <v/>
      </c>
      <c r="AM114" s="69" t="str">
        <f>IFERROR(CLEAN(HLOOKUP(AM$1,'1.源数据-产品报告-消费降序'!AM:AM,ROW(),0)),"")</f>
        <v/>
      </c>
      <c r="AN114" s="69" t="str">
        <f>IFERROR(CLEAN(HLOOKUP(AN$1,'1.源数据-产品报告-消费降序'!AN:AN,ROW(),0)),"")</f>
        <v/>
      </c>
      <c r="AO1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4" s="69" t="str">
        <f>IFERROR(CLEAN(HLOOKUP(AP$1,'1.源数据-产品报告-消费降序'!AP:AP,ROW(),0)),"")</f>
        <v/>
      </c>
      <c r="AS114" s="69" t="str">
        <f>IFERROR(CLEAN(HLOOKUP(AS$1,'1.源数据-产品报告-消费降序'!AS:AS,ROW(),0)),"")</f>
        <v/>
      </c>
      <c r="AT114" s="69" t="str">
        <f>IFERROR(CLEAN(HLOOKUP(AT$1,'1.源数据-产品报告-消费降序'!AT:AT,ROW(),0)),"")</f>
        <v/>
      </c>
      <c r="AU114" s="69" t="str">
        <f>IFERROR(CLEAN(HLOOKUP(AU$1,'1.源数据-产品报告-消费降序'!AU:AU,ROW(),0)),"")</f>
        <v/>
      </c>
      <c r="AV114" s="69" t="str">
        <f>IFERROR(CLEAN(HLOOKUP(AV$1,'1.源数据-产品报告-消费降序'!AV:AV,ROW(),0)),"")</f>
        <v/>
      </c>
      <c r="AW114" s="69" t="str">
        <f>IFERROR(CLEAN(HLOOKUP(AW$1,'1.源数据-产品报告-消费降序'!AW:AW,ROW(),0)),"")</f>
        <v/>
      </c>
      <c r="AX114" s="69" t="str">
        <f>IFERROR(CLEAN(HLOOKUP(AX$1,'1.源数据-产品报告-消费降序'!AX:AX,ROW(),0)),"")</f>
        <v/>
      </c>
      <c r="AY114" s="69" t="str">
        <f>IFERROR(CLEAN(HLOOKUP(AY$1,'1.源数据-产品报告-消费降序'!AY:AY,ROW(),0)),"")</f>
        <v/>
      </c>
      <c r="AZ1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4" s="69" t="str">
        <f>IFERROR(CLEAN(HLOOKUP(BA$1,'1.源数据-产品报告-消费降序'!BA:BA,ROW(),0)),"")</f>
        <v/>
      </c>
      <c r="BD114" s="69" t="str">
        <f>IFERROR(CLEAN(HLOOKUP(BD$1,'1.源数据-产品报告-消费降序'!BD:BD,ROW(),0)),"")</f>
        <v/>
      </c>
      <c r="BE114" s="69" t="str">
        <f>IFERROR(CLEAN(HLOOKUP(BE$1,'1.源数据-产品报告-消费降序'!BE:BE,ROW(),0)),"")</f>
        <v/>
      </c>
      <c r="BF114" s="69" t="str">
        <f>IFERROR(CLEAN(HLOOKUP(BF$1,'1.源数据-产品报告-消费降序'!BF:BF,ROW(),0)),"")</f>
        <v/>
      </c>
      <c r="BG114" s="69" t="str">
        <f>IFERROR(CLEAN(HLOOKUP(BG$1,'1.源数据-产品报告-消费降序'!BG:BG,ROW(),0)),"")</f>
        <v/>
      </c>
      <c r="BH114" s="69" t="str">
        <f>IFERROR(CLEAN(HLOOKUP(BH$1,'1.源数据-产品报告-消费降序'!BH:BH,ROW(),0)),"")</f>
        <v/>
      </c>
      <c r="BI114" s="69" t="str">
        <f>IFERROR(CLEAN(HLOOKUP(BI$1,'1.源数据-产品报告-消费降序'!BI:BI,ROW(),0)),"")</f>
        <v/>
      </c>
      <c r="BJ114" s="69" t="str">
        <f>IFERROR(CLEAN(HLOOKUP(BJ$1,'1.源数据-产品报告-消费降序'!BJ:BJ,ROW(),0)),"")</f>
        <v/>
      </c>
      <c r="BK1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4" s="69" t="str">
        <f>IFERROR(CLEAN(HLOOKUP(BL$1,'1.源数据-产品报告-消费降序'!BL:BL,ROW(),0)),"")</f>
        <v/>
      </c>
      <c r="BO114" s="69" t="str">
        <f>IFERROR(CLEAN(HLOOKUP(BO$1,'1.源数据-产品报告-消费降序'!BO:BO,ROW(),0)),"")</f>
        <v/>
      </c>
      <c r="BP114" s="69" t="str">
        <f>IFERROR(CLEAN(HLOOKUP(BP$1,'1.源数据-产品报告-消费降序'!BP:BP,ROW(),0)),"")</f>
        <v/>
      </c>
      <c r="BQ114" s="69" t="str">
        <f>IFERROR(CLEAN(HLOOKUP(BQ$1,'1.源数据-产品报告-消费降序'!BQ:BQ,ROW(),0)),"")</f>
        <v/>
      </c>
      <c r="BR114" s="69" t="str">
        <f>IFERROR(CLEAN(HLOOKUP(BR$1,'1.源数据-产品报告-消费降序'!BR:BR,ROW(),0)),"")</f>
        <v/>
      </c>
      <c r="BS114" s="69" t="str">
        <f>IFERROR(CLEAN(HLOOKUP(BS$1,'1.源数据-产品报告-消费降序'!BS:BS,ROW(),0)),"")</f>
        <v/>
      </c>
      <c r="BT114" s="69" t="str">
        <f>IFERROR(CLEAN(HLOOKUP(BT$1,'1.源数据-产品报告-消费降序'!BT:BT,ROW(),0)),"")</f>
        <v/>
      </c>
      <c r="BU114" s="69" t="str">
        <f>IFERROR(CLEAN(HLOOKUP(BU$1,'1.源数据-产品报告-消费降序'!BU:BU,ROW(),0)),"")</f>
        <v/>
      </c>
      <c r="BV1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4" s="69" t="str">
        <f>IFERROR(CLEAN(HLOOKUP(BW$1,'1.源数据-产品报告-消费降序'!BW:BW,ROW(),0)),"")</f>
        <v/>
      </c>
    </row>
    <row r="115" spans="1:75">
      <c r="A115" s="69" t="str">
        <f>IFERROR(CLEAN(HLOOKUP(A$1,'1.源数据-产品报告-消费降序'!A:A,ROW(),0)),"")</f>
        <v/>
      </c>
      <c r="B115" s="69" t="str">
        <f>IFERROR(CLEAN(HLOOKUP(B$1,'1.源数据-产品报告-消费降序'!B:B,ROW(),0)),"")</f>
        <v/>
      </c>
      <c r="C115" s="69" t="str">
        <f>IFERROR(CLEAN(HLOOKUP(C$1,'1.源数据-产品报告-消费降序'!C:C,ROW(),0)),"")</f>
        <v/>
      </c>
      <c r="D115" s="69" t="str">
        <f>IFERROR(CLEAN(HLOOKUP(D$1,'1.源数据-产品报告-消费降序'!D:D,ROW(),0)),"")</f>
        <v/>
      </c>
      <c r="E115" s="69" t="str">
        <f>IFERROR(CLEAN(HLOOKUP(E$1,'1.源数据-产品报告-消费降序'!E:E,ROW(),0)),"")</f>
        <v/>
      </c>
      <c r="F115" s="69" t="str">
        <f>IFERROR(CLEAN(HLOOKUP(F$1,'1.源数据-产品报告-消费降序'!F:F,ROW(),0)),"")</f>
        <v/>
      </c>
      <c r="G115" s="70">
        <f>IFERROR((HLOOKUP(G$1,'1.源数据-产品报告-消费降序'!G:G,ROW(),0)),"")</f>
        <v>0</v>
      </c>
      <c r="H1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5" s="69" t="str">
        <f>IFERROR(CLEAN(HLOOKUP(I$1,'1.源数据-产品报告-消费降序'!I:I,ROW(),0)),"")</f>
        <v/>
      </c>
      <c r="L115" s="69" t="str">
        <f>IFERROR(CLEAN(HLOOKUP(L$1,'1.源数据-产品报告-消费降序'!L:L,ROW(),0)),"")</f>
        <v/>
      </c>
      <c r="M115" s="69" t="str">
        <f>IFERROR(CLEAN(HLOOKUP(M$1,'1.源数据-产品报告-消费降序'!M:M,ROW(),0)),"")</f>
        <v/>
      </c>
      <c r="N115" s="69" t="str">
        <f>IFERROR(CLEAN(HLOOKUP(N$1,'1.源数据-产品报告-消费降序'!N:N,ROW(),0)),"")</f>
        <v/>
      </c>
      <c r="O115" s="69" t="str">
        <f>IFERROR(CLEAN(HLOOKUP(O$1,'1.源数据-产品报告-消费降序'!O:O,ROW(),0)),"")</f>
        <v/>
      </c>
      <c r="P115" s="69" t="str">
        <f>IFERROR(CLEAN(HLOOKUP(P$1,'1.源数据-产品报告-消费降序'!P:P,ROW(),0)),"")</f>
        <v/>
      </c>
      <c r="Q115" s="69" t="str">
        <f>IFERROR(CLEAN(HLOOKUP(Q$1,'1.源数据-产品报告-消费降序'!Q:Q,ROW(),0)),"")</f>
        <v/>
      </c>
      <c r="R115" s="69" t="str">
        <f>IFERROR(CLEAN(HLOOKUP(R$1,'1.源数据-产品报告-消费降序'!R:R,ROW(),0)),"")</f>
        <v/>
      </c>
      <c r="S1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5" s="69" t="str">
        <f>IFERROR(CLEAN(HLOOKUP(T$1,'1.源数据-产品报告-消费降序'!T:T,ROW(),0)),"")</f>
        <v/>
      </c>
      <c r="W115" s="69" t="str">
        <f>IFERROR(CLEAN(HLOOKUP(W$1,'1.源数据-产品报告-消费降序'!W:W,ROW(),0)),"")</f>
        <v/>
      </c>
      <c r="X115" s="69" t="str">
        <f>IFERROR(CLEAN(HLOOKUP(X$1,'1.源数据-产品报告-消费降序'!X:X,ROW(),0)),"")</f>
        <v/>
      </c>
      <c r="Y115" s="69" t="str">
        <f>IFERROR(CLEAN(HLOOKUP(Y$1,'1.源数据-产品报告-消费降序'!Y:Y,ROW(),0)),"")</f>
        <v/>
      </c>
      <c r="Z115" s="69" t="str">
        <f>IFERROR(CLEAN(HLOOKUP(Z$1,'1.源数据-产品报告-消费降序'!Z:Z,ROW(),0)),"")</f>
        <v/>
      </c>
      <c r="AA115" s="69" t="str">
        <f>IFERROR(CLEAN(HLOOKUP(AA$1,'1.源数据-产品报告-消费降序'!AA:AA,ROW(),0)),"")</f>
        <v/>
      </c>
      <c r="AB115" s="69" t="str">
        <f>IFERROR(CLEAN(HLOOKUP(AB$1,'1.源数据-产品报告-消费降序'!AB:AB,ROW(),0)),"")</f>
        <v/>
      </c>
      <c r="AC115" s="69" t="str">
        <f>IFERROR(CLEAN(HLOOKUP(AC$1,'1.源数据-产品报告-消费降序'!AC:AC,ROW(),0)),"")</f>
        <v/>
      </c>
      <c r="AD1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5" s="69" t="str">
        <f>IFERROR(CLEAN(HLOOKUP(AE$1,'1.源数据-产品报告-消费降序'!AE:AE,ROW(),0)),"")</f>
        <v/>
      </c>
      <c r="AH115" s="69" t="str">
        <f>IFERROR(CLEAN(HLOOKUP(AH$1,'1.源数据-产品报告-消费降序'!AH:AH,ROW(),0)),"")</f>
        <v/>
      </c>
      <c r="AI115" s="69" t="str">
        <f>IFERROR(CLEAN(HLOOKUP(AI$1,'1.源数据-产品报告-消费降序'!AI:AI,ROW(),0)),"")</f>
        <v/>
      </c>
      <c r="AJ115" s="69" t="str">
        <f>IFERROR(CLEAN(HLOOKUP(AJ$1,'1.源数据-产品报告-消费降序'!AJ:AJ,ROW(),0)),"")</f>
        <v/>
      </c>
      <c r="AK115" s="69" t="str">
        <f>IFERROR(CLEAN(HLOOKUP(AK$1,'1.源数据-产品报告-消费降序'!AK:AK,ROW(),0)),"")</f>
        <v/>
      </c>
      <c r="AL115" s="69" t="str">
        <f>IFERROR(CLEAN(HLOOKUP(AL$1,'1.源数据-产品报告-消费降序'!AL:AL,ROW(),0)),"")</f>
        <v/>
      </c>
      <c r="AM115" s="69" t="str">
        <f>IFERROR(CLEAN(HLOOKUP(AM$1,'1.源数据-产品报告-消费降序'!AM:AM,ROW(),0)),"")</f>
        <v/>
      </c>
      <c r="AN115" s="69" t="str">
        <f>IFERROR(CLEAN(HLOOKUP(AN$1,'1.源数据-产品报告-消费降序'!AN:AN,ROW(),0)),"")</f>
        <v/>
      </c>
      <c r="AO1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5" s="69" t="str">
        <f>IFERROR(CLEAN(HLOOKUP(AP$1,'1.源数据-产品报告-消费降序'!AP:AP,ROW(),0)),"")</f>
        <v/>
      </c>
      <c r="AS115" s="69" t="str">
        <f>IFERROR(CLEAN(HLOOKUP(AS$1,'1.源数据-产品报告-消费降序'!AS:AS,ROW(),0)),"")</f>
        <v/>
      </c>
      <c r="AT115" s="69" t="str">
        <f>IFERROR(CLEAN(HLOOKUP(AT$1,'1.源数据-产品报告-消费降序'!AT:AT,ROW(),0)),"")</f>
        <v/>
      </c>
      <c r="AU115" s="69" t="str">
        <f>IFERROR(CLEAN(HLOOKUP(AU$1,'1.源数据-产品报告-消费降序'!AU:AU,ROW(),0)),"")</f>
        <v/>
      </c>
      <c r="AV115" s="69" t="str">
        <f>IFERROR(CLEAN(HLOOKUP(AV$1,'1.源数据-产品报告-消费降序'!AV:AV,ROW(),0)),"")</f>
        <v/>
      </c>
      <c r="AW115" s="69" t="str">
        <f>IFERROR(CLEAN(HLOOKUP(AW$1,'1.源数据-产品报告-消费降序'!AW:AW,ROW(),0)),"")</f>
        <v/>
      </c>
      <c r="AX115" s="69" t="str">
        <f>IFERROR(CLEAN(HLOOKUP(AX$1,'1.源数据-产品报告-消费降序'!AX:AX,ROW(),0)),"")</f>
        <v/>
      </c>
      <c r="AY115" s="69" t="str">
        <f>IFERROR(CLEAN(HLOOKUP(AY$1,'1.源数据-产品报告-消费降序'!AY:AY,ROW(),0)),"")</f>
        <v/>
      </c>
      <c r="AZ1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5" s="69" t="str">
        <f>IFERROR(CLEAN(HLOOKUP(BA$1,'1.源数据-产品报告-消费降序'!BA:BA,ROW(),0)),"")</f>
        <v/>
      </c>
      <c r="BD115" s="69" t="str">
        <f>IFERROR(CLEAN(HLOOKUP(BD$1,'1.源数据-产品报告-消费降序'!BD:BD,ROW(),0)),"")</f>
        <v/>
      </c>
      <c r="BE115" s="69" t="str">
        <f>IFERROR(CLEAN(HLOOKUP(BE$1,'1.源数据-产品报告-消费降序'!BE:BE,ROW(),0)),"")</f>
        <v/>
      </c>
      <c r="BF115" s="69" t="str">
        <f>IFERROR(CLEAN(HLOOKUP(BF$1,'1.源数据-产品报告-消费降序'!BF:BF,ROW(),0)),"")</f>
        <v/>
      </c>
      <c r="BG115" s="69" t="str">
        <f>IFERROR(CLEAN(HLOOKUP(BG$1,'1.源数据-产品报告-消费降序'!BG:BG,ROW(),0)),"")</f>
        <v/>
      </c>
      <c r="BH115" s="69" t="str">
        <f>IFERROR(CLEAN(HLOOKUP(BH$1,'1.源数据-产品报告-消费降序'!BH:BH,ROW(),0)),"")</f>
        <v/>
      </c>
      <c r="BI115" s="69" t="str">
        <f>IFERROR(CLEAN(HLOOKUP(BI$1,'1.源数据-产品报告-消费降序'!BI:BI,ROW(),0)),"")</f>
        <v/>
      </c>
      <c r="BJ115" s="69" t="str">
        <f>IFERROR(CLEAN(HLOOKUP(BJ$1,'1.源数据-产品报告-消费降序'!BJ:BJ,ROW(),0)),"")</f>
        <v/>
      </c>
      <c r="BK1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5" s="69" t="str">
        <f>IFERROR(CLEAN(HLOOKUP(BL$1,'1.源数据-产品报告-消费降序'!BL:BL,ROW(),0)),"")</f>
        <v/>
      </c>
      <c r="BO115" s="69" t="str">
        <f>IFERROR(CLEAN(HLOOKUP(BO$1,'1.源数据-产品报告-消费降序'!BO:BO,ROW(),0)),"")</f>
        <v/>
      </c>
      <c r="BP115" s="69" t="str">
        <f>IFERROR(CLEAN(HLOOKUP(BP$1,'1.源数据-产品报告-消费降序'!BP:BP,ROW(),0)),"")</f>
        <v/>
      </c>
      <c r="BQ115" s="69" t="str">
        <f>IFERROR(CLEAN(HLOOKUP(BQ$1,'1.源数据-产品报告-消费降序'!BQ:BQ,ROW(),0)),"")</f>
        <v/>
      </c>
      <c r="BR115" s="69" t="str">
        <f>IFERROR(CLEAN(HLOOKUP(BR$1,'1.源数据-产品报告-消费降序'!BR:BR,ROW(),0)),"")</f>
        <v/>
      </c>
      <c r="BS115" s="69" t="str">
        <f>IFERROR(CLEAN(HLOOKUP(BS$1,'1.源数据-产品报告-消费降序'!BS:BS,ROW(),0)),"")</f>
        <v/>
      </c>
      <c r="BT115" s="69" t="str">
        <f>IFERROR(CLEAN(HLOOKUP(BT$1,'1.源数据-产品报告-消费降序'!BT:BT,ROW(),0)),"")</f>
        <v/>
      </c>
      <c r="BU115" s="69" t="str">
        <f>IFERROR(CLEAN(HLOOKUP(BU$1,'1.源数据-产品报告-消费降序'!BU:BU,ROW(),0)),"")</f>
        <v/>
      </c>
      <c r="BV1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5" s="69" t="str">
        <f>IFERROR(CLEAN(HLOOKUP(BW$1,'1.源数据-产品报告-消费降序'!BW:BW,ROW(),0)),"")</f>
        <v/>
      </c>
    </row>
    <row r="116" spans="1:75">
      <c r="A116" s="69" t="str">
        <f>IFERROR(CLEAN(HLOOKUP(A$1,'1.源数据-产品报告-消费降序'!A:A,ROW(),0)),"")</f>
        <v/>
      </c>
      <c r="B116" s="69" t="str">
        <f>IFERROR(CLEAN(HLOOKUP(B$1,'1.源数据-产品报告-消费降序'!B:B,ROW(),0)),"")</f>
        <v/>
      </c>
      <c r="C116" s="69" t="str">
        <f>IFERROR(CLEAN(HLOOKUP(C$1,'1.源数据-产品报告-消费降序'!C:C,ROW(),0)),"")</f>
        <v/>
      </c>
      <c r="D116" s="69" t="str">
        <f>IFERROR(CLEAN(HLOOKUP(D$1,'1.源数据-产品报告-消费降序'!D:D,ROW(),0)),"")</f>
        <v/>
      </c>
      <c r="E116" s="69" t="str">
        <f>IFERROR(CLEAN(HLOOKUP(E$1,'1.源数据-产品报告-消费降序'!E:E,ROW(),0)),"")</f>
        <v/>
      </c>
      <c r="F116" s="69" t="str">
        <f>IFERROR(CLEAN(HLOOKUP(F$1,'1.源数据-产品报告-消费降序'!F:F,ROW(),0)),"")</f>
        <v/>
      </c>
      <c r="G116" s="70">
        <f>IFERROR((HLOOKUP(G$1,'1.源数据-产品报告-消费降序'!G:G,ROW(),0)),"")</f>
        <v>0</v>
      </c>
      <c r="H1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6" s="69" t="str">
        <f>IFERROR(CLEAN(HLOOKUP(I$1,'1.源数据-产品报告-消费降序'!I:I,ROW(),0)),"")</f>
        <v/>
      </c>
      <c r="L116" s="69" t="str">
        <f>IFERROR(CLEAN(HLOOKUP(L$1,'1.源数据-产品报告-消费降序'!L:L,ROW(),0)),"")</f>
        <v/>
      </c>
      <c r="M116" s="69" t="str">
        <f>IFERROR(CLEAN(HLOOKUP(M$1,'1.源数据-产品报告-消费降序'!M:M,ROW(),0)),"")</f>
        <v/>
      </c>
      <c r="N116" s="69" t="str">
        <f>IFERROR(CLEAN(HLOOKUP(N$1,'1.源数据-产品报告-消费降序'!N:N,ROW(),0)),"")</f>
        <v/>
      </c>
      <c r="O116" s="69" t="str">
        <f>IFERROR(CLEAN(HLOOKUP(O$1,'1.源数据-产品报告-消费降序'!O:O,ROW(),0)),"")</f>
        <v/>
      </c>
      <c r="P116" s="69" t="str">
        <f>IFERROR(CLEAN(HLOOKUP(P$1,'1.源数据-产品报告-消费降序'!P:P,ROW(),0)),"")</f>
        <v/>
      </c>
      <c r="Q116" s="69" t="str">
        <f>IFERROR(CLEAN(HLOOKUP(Q$1,'1.源数据-产品报告-消费降序'!Q:Q,ROW(),0)),"")</f>
        <v/>
      </c>
      <c r="R116" s="69" t="str">
        <f>IFERROR(CLEAN(HLOOKUP(R$1,'1.源数据-产品报告-消费降序'!R:R,ROW(),0)),"")</f>
        <v/>
      </c>
      <c r="S1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6" s="69" t="str">
        <f>IFERROR(CLEAN(HLOOKUP(T$1,'1.源数据-产品报告-消费降序'!T:T,ROW(),0)),"")</f>
        <v/>
      </c>
      <c r="W116" s="69" t="str">
        <f>IFERROR(CLEAN(HLOOKUP(W$1,'1.源数据-产品报告-消费降序'!W:W,ROW(),0)),"")</f>
        <v/>
      </c>
      <c r="X116" s="69" t="str">
        <f>IFERROR(CLEAN(HLOOKUP(X$1,'1.源数据-产品报告-消费降序'!X:X,ROW(),0)),"")</f>
        <v/>
      </c>
      <c r="Y116" s="69" t="str">
        <f>IFERROR(CLEAN(HLOOKUP(Y$1,'1.源数据-产品报告-消费降序'!Y:Y,ROW(),0)),"")</f>
        <v/>
      </c>
      <c r="Z116" s="69" t="str">
        <f>IFERROR(CLEAN(HLOOKUP(Z$1,'1.源数据-产品报告-消费降序'!Z:Z,ROW(),0)),"")</f>
        <v/>
      </c>
      <c r="AA116" s="69" t="str">
        <f>IFERROR(CLEAN(HLOOKUP(AA$1,'1.源数据-产品报告-消费降序'!AA:AA,ROW(),0)),"")</f>
        <v/>
      </c>
      <c r="AB116" s="69" t="str">
        <f>IFERROR(CLEAN(HLOOKUP(AB$1,'1.源数据-产品报告-消费降序'!AB:AB,ROW(),0)),"")</f>
        <v/>
      </c>
      <c r="AC116" s="69" t="str">
        <f>IFERROR(CLEAN(HLOOKUP(AC$1,'1.源数据-产品报告-消费降序'!AC:AC,ROW(),0)),"")</f>
        <v/>
      </c>
      <c r="AD1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6" s="69" t="str">
        <f>IFERROR(CLEAN(HLOOKUP(AE$1,'1.源数据-产品报告-消费降序'!AE:AE,ROW(),0)),"")</f>
        <v/>
      </c>
      <c r="AH116" s="69" t="str">
        <f>IFERROR(CLEAN(HLOOKUP(AH$1,'1.源数据-产品报告-消费降序'!AH:AH,ROW(),0)),"")</f>
        <v/>
      </c>
      <c r="AI116" s="69" t="str">
        <f>IFERROR(CLEAN(HLOOKUP(AI$1,'1.源数据-产品报告-消费降序'!AI:AI,ROW(),0)),"")</f>
        <v/>
      </c>
      <c r="AJ116" s="69" t="str">
        <f>IFERROR(CLEAN(HLOOKUP(AJ$1,'1.源数据-产品报告-消费降序'!AJ:AJ,ROW(),0)),"")</f>
        <v/>
      </c>
      <c r="AK116" s="69" t="str">
        <f>IFERROR(CLEAN(HLOOKUP(AK$1,'1.源数据-产品报告-消费降序'!AK:AK,ROW(),0)),"")</f>
        <v/>
      </c>
      <c r="AL116" s="69" t="str">
        <f>IFERROR(CLEAN(HLOOKUP(AL$1,'1.源数据-产品报告-消费降序'!AL:AL,ROW(),0)),"")</f>
        <v/>
      </c>
      <c r="AM116" s="69" t="str">
        <f>IFERROR(CLEAN(HLOOKUP(AM$1,'1.源数据-产品报告-消费降序'!AM:AM,ROW(),0)),"")</f>
        <v/>
      </c>
      <c r="AN116" s="69" t="str">
        <f>IFERROR(CLEAN(HLOOKUP(AN$1,'1.源数据-产品报告-消费降序'!AN:AN,ROW(),0)),"")</f>
        <v/>
      </c>
      <c r="AO1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6" s="69" t="str">
        <f>IFERROR(CLEAN(HLOOKUP(AP$1,'1.源数据-产品报告-消费降序'!AP:AP,ROW(),0)),"")</f>
        <v/>
      </c>
      <c r="AS116" s="69" t="str">
        <f>IFERROR(CLEAN(HLOOKUP(AS$1,'1.源数据-产品报告-消费降序'!AS:AS,ROW(),0)),"")</f>
        <v/>
      </c>
      <c r="AT116" s="69" t="str">
        <f>IFERROR(CLEAN(HLOOKUP(AT$1,'1.源数据-产品报告-消费降序'!AT:AT,ROW(),0)),"")</f>
        <v/>
      </c>
      <c r="AU116" s="69" t="str">
        <f>IFERROR(CLEAN(HLOOKUP(AU$1,'1.源数据-产品报告-消费降序'!AU:AU,ROW(),0)),"")</f>
        <v/>
      </c>
      <c r="AV116" s="69" t="str">
        <f>IFERROR(CLEAN(HLOOKUP(AV$1,'1.源数据-产品报告-消费降序'!AV:AV,ROW(),0)),"")</f>
        <v/>
      </c>
      <c r="AW116" s="69" t="str">
        <f>IFERROR(CLEAN(HLOOKUP(AW$1,'1.源数据-产品报告-消费降序'!AW:AW,ROW(),0)),"")</f>
        <v/>
      </c>
      <c r="AX116" s="69" t="str">
        <f>IFERROR(CLEAN(HLOOKUP(AX$1,'1.源数据-产品报告-消费降序'!AX:AX,ROW(),0)),"")</f>
        <v/>
      </c>
      <c r="AY116" s="69" t="str">
        <f>IFERROR(CLEAN(HLOOKUP(AY$1,'1.源数据-产品报告-消费降序'!AY:AY,ROW(),0)),"")</f>
        <v/>
      </c>
      <c r="AZ1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6" s="69" t="str">
        <f>IFERROR(CLEAN(HLOOKUP(BA$1,'1.源数据-产品报告-消费降序'!BA:BA,ROW(),0)),"")</f>
        <v/>
      </c>
      <c r="BD116" s="69" t="str">
        <f>IFERROR(CLEAN(HLOOKUP(BD$1,'1.源数据-产品报告-消费降序'!BD:BD,ROW(),0)),"")</f>
        <v/>
      </c>
      <c r="BE116" s="69" t="str">
        <f>IFERROR(CLEAN(HLOOKUP(BE$1,'1.源数据-产品报告-消费降序'!BE:BE,ROW(),0)),"")</f>
        <v/>
      </c>
      <c r="BF116" s="69" t="str">
        <f>IFERROR(CLEAN(HLOOKUP(BF$1,'1.源数据-产品报告-消费降序'!BF:BF,ROW(),0)),"")</f>
        <v/>
      </c>
      <c r="BG116" s="69" t="str">
        <f>IFERROR(CLEAN(HLOOKUP(BG$1,'1.源数据-产品报告-消费降序'!BG:BG,ROW(),0)),"")</f>
        <v/>
      </c>
      <c r="BH116" s="69" t="str">
        <f>IFERROR(CLEAN(HLOOKUP(BH$1,'1.源数据-产品报告-消费降序'!BH:BH,ROW(),0)),"")</f>
        <v/>
      </c>
      <c r="BI116" s="69" t="str">
        <f>IFERROR(CLEAN(HLOOKUP(BI$1,'1.源数据-产品报告-消费降序'!BI:BI,ROW(),0)),"")</f>
        <v/>
      </c>
      <c r="BJ116" s="69" t="str">
        <f>IFERROR(CLEAN(HLOOKUP(BJ$1,'1.源数据-产品报告-消费降序'!BJ:BJ,ROW(),0)),"")</f>
        <v/>
      </c>
      <c r="BK1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6" s="69" t="str">
        <f>IFERROR(CLEAN(HLOOKUP(BL$1,'1.源数据-产品报告-消费降序'!BL:BL,ROW(),0)),"")</f>
        <v/>
      </c>
      <c r="BO116" s="69" t="str">
        <f>IFERROR(CLEAN(HLOOKUP(BO$1,'1.源数据-产品报告-消费降序'!BO:BO,ROW(),0)),"")</f>
        <v/>
      </c>
      <c r="BP116" s="69" t="str">
        <f>IFERROR(CLEAN(HLOOKUP(BP$1,'1.源数据-产品报告-消费降序'!BP:BP,ROW(),0)),"")</f>
        <v/>
      </c>
      <c r="BQ116" s="69" t="str">
        <f>IFERROR(CLEAN(HLOOKUP(BQ$1,'1.源数据-产品报告-消费降序'!BQ:BQ,ROW(),0)),"")</f>
        <v/>
      </c>
      <c r="BR116" s="69" t="str">
        <f>IFERROR(CLEAN(HLOOKUP(BR$1,'1.源数据-产品报告-消费降序'!BR:BR,ROW(),0)),"")</f>
        <v/>
      </c>
      <c r="BS116" s="69" t="str">
        <f>IFERROR(CLEAN(HLOOKUP(BS$1,'1.源数据-产品报告-消费降序'!BS:BS,ROW(),0)),"")</f>
        <v/>
      </c>
      <c r="BT116" s="69" t="str">
        <f>IFERROR(CLEAN(HLOOKUP(BT$1,'1.源数据-产品报告-消费降序'!BT:BT,ROW(),0)),"")</f>
        <v/>
      </c>
      <c r="BU116" s="69" t="str">
        <f>IFERROR(CLEAN(HLOOKUP(BU$1,'1.源数据-产品报告-消费降序'!BU:BU,ROW(),0)),"")</f>
        <v/>
      </c>
      <c r="BV1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6" s="69" t="str">
        <f>IFERROR(CLEAN(HLOOKUP(BW$1,'1.源数据-产品报告-消费降序'!BW:BW,ROW(),0)),"")</f>
        <v/>
      </c>
    </row>
    <row r="117" spans="1:75">
      <c r="A117" s="69" t="str">
        <f>IFERROR(CLEAN(HLOOKUP(A$1,'1.源数据-产品报告-消费降序'!A:A,ROW(),0)),"")</f>
        <v/>
      </c>
      <c r="B117" s="69" t="str">
        <f>IFERROR(CLEAN(HLOOKUP(B$1,'1.源数据-产品报告-消费降序'!B:B,ROW(),0)),"")</f>
        <v/>
      </c>
      <c r="C117" s="69" t="str">
        <f>IFERROR(CLEAN(HLOOKUP(C$1,'1.源数据-产品报告-消费降序'!C:C,ROW(),0)),"")</f>
        <v/>
      </c>
      <c r="D117" s="69" t="str">
        <f>IFERROR(CLEAN(HLOOKUP(D$1,'1.源数据-产品报告-消费降序'!D:D,ROW(),0)),"")</f>
        <v/>
      </c>
      <c r="E117" s="69" t="str">
        <f>IFERROR(CLEAN(HLOOKUP(E$1,'1.源数据-产品报告-消费降序'!E:E,ROW(),0)),"")</f>
        <v/>
      </c>
      <c r="F117" s="69" t="str">
        <f>IFERROR(CLEAN(HLOOKUP(F$1,'1.源数据-产品报告-消费降序'!F:F,ROW(),0)),"")</f>
        <v/>
      </c>
      <c r="G117" s="70">
        <f>IFERROR((HLOOKUP(G$1,'1.源数据-产品报告-消费降序'!G:G,ROW(),0)),"")</f>
        <v>0</v>
      </c>
      <c r="H1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7" s="69" t="str">
        <f>IFERROR(CLEAN(HLOOKUP(I$1,'1.源数据-产品报告-消费降序'!I:I,ROW(),0)),"")</f>
        <v/>
      </c>
      <c r="L117" s="69" t="str">
        <f>IFERROR(CLEAN(HLOOKUP(L$1,'1.源数据-产品报告-消费降序'!L:L,ROW(),0)),"")</f>
        <v/>
      </c>
      <c r="M117" s="69" t="str">
        <f>IFERROR(CLEAN(HLOOKUP(M$1,'1.源数据-产品报告-消费降序'!M:M,ROW(),0)),"")</f>
        <v/>
      </c>
      <c r="N117" s="69" t="str">
        <f>IFERROR(CLEAN(HLOOKUP(N$1,'1.源数据-产品报告-消费降序'!N:N,ROW(),0)),"")</f>
        <v/>
      </c>
      <c r="O117" s="69" t="str">
        <f>IFERROR(CLEAN(HLOOKUP(O$1,'1.源数据-产品报告-消费降序'!O:O,ROW(),0)),"")</f>
        <v/>
      </c>
      <c r="P117" s="69" t="str">
        <f>IFERROR(CLEAN(HLOOKUP(P$1,'1.源数据-产品报告-消费降序'!P:P,ROW(),0)),"")</f>
        <v/>
      </c>
      <c r="Q117" s="69" t="str">
        <f>IFERROR(CLEAN(HLOOKUP(Q$1,'1.源数据-产品报告-消费降序'!Q:Q,ROW(),0)),"")</f>
        <v/>
      </c>
      <c r="R117" s="69" t="str">
        <f>IFERROR(CLEAN(HLOOKUP(R$1,'1.源数据-产品报告-消费降序'!R:R,ROW(),0)),"")</f>
        <v/>
      </c>
      <c r="S1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7" s="69" t="str">
        <f>IFERROR(CLEAN(HLOOKUP(T$1,'1.源数据-产品报告-消费降序'!T:T,ROW(),0)),"")</f>
        <v/>
      </c>
      <c r="W117" s="69" t="str">
        <f>IFERROR(CLEAN(HLOOKUP(W$1,'1.源数据-产品报告-消费降序'!W:W,ROW(),0)),"")</f>
        <v/>
      </c>
      <c r="X117" s="69" t="str">
        <f>IFERROR(CLEAN(HLOOKUP(X$1,'1.源数据-产品报告-消费降序'!X:X,ROW(),0)),"")</f>
        <v/>
      </c>
      <c r="Y117" s="69" t="str">
        <f>IFERROR(CLEAN(HLOOKUP(Y$1,'1.源数据-产品报告-消费降序'!Y:Y,ROW(),0)),"")</f>
        <v/>
      </c>
      <c r="Z117" s="69" t="str">
        <f>IFERROR(CLEAN(HLOOKUP(Z$1,'1.源数据-产品报告-消费降序'!Z:Z,ROW(),0)),"")</f>
        <v/>
      </c>
      <c r="AA117" s="69" t="str">
        <f>IFERROR(CLEAN(HLOOKUP(AA$1,'1.源数据-产品报告-消费降序'!AA:AA,ROW(),0)),"")</f>
        <v/>
      </c>
      <c r="AB117" s="69" t="str">
        <f>IFERROR(CLEAN(HLOOKUP(AB$1,'1.源数据-产品报告-消费降序'!AB:AB,ROW(),0)),"")</f>
        <v/>
      </c>
      <c r="AC117" s="69" t="str">
        <f>IFERROR(CLEAN(HLOOKUP(AC$1,'1.源数据-产品报告-消费降序'!AC:AC,ROW(),0)),"")</f>
        <v/>
      </c>
      <c r="AD1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7" s="69" t="str">
        <f>IFERROR(CLEAN(HLOOKUP(AE$1,'1.源数据-产品报告-消费降序'!AE:AE,ROW(),0)),"")</f>
        <v/>
      </c>
      <c r="AH117" s="69" t="str">
        <f>IFERROR(CLEAN(HLOOKUP(AH$1,'1.源数据-产品报告-消费降序'!AH:AH,ROW(),0)),"")</f>
        <v/>
      </c>
      <c r="AI117" s="69" t="str">
        <f>IFERROR(CLEAN(HLOOKUP(AI$1,'1.源数据-产品报告-消费降序'!AI:AI,ROW(),0)),"")</f>
        <v/>
      </c>
      <c r="AJ117" s="69" t="str">
        <f>IFERROR(CLEAN(HLOOKUP(AJ$1,'1.源数据-产品报告-消费降序'!AJ:AJ,ROW(),0)),"")</f>
        <v/>
      </c>
      <c r="AK117" s="69" t="str">
        <f>IFERROR(CLEAN(HLOOKUP(AK$1,'1.源数据-产品报告-消费降序'!AK:AK,ROW(),0)),"")</f>
        <v/>
      </c>
      <c r="AL117" s="69" t="str">
        <f>IFERROR(CLEAN(HLOOKUP(AL$1,'1.源数据-产品报告-消费降序'!AL:AL,ROW(),0)),"")</f>
        <v/>
      </c>
      <c r="AM117" s="69" t="str">
        <f>IFERROR(CLEAN(HLOOKUP(AM$1,'1.源数据-产品报告-消费降序'!AM:AM,ROW(),0)),"")</f>
        <v/>
      </c>
      <c r="AN117" s="69" t="str">
        <f>IFERROR(CLEAN(HLOOKUP(AN$1,'1.源数据-产品报告-消费降序'!AN:AN,ROW(),0)),"")</f>
        <v/>
      </c>
      <c r="AO1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7" s="69" t="str">
        <f>IFERROR(CLEAN(HLOOKUP(AP$1,'1.源数据-产品报告-消费降序'!AP:AP,ROW(),0)),"")</f>
        <v/>
      </c>
      <c r="AS117" s="69" t="str">
        <f>IFERROR(CLEAN(HLOOKUP(AS$1,'1.源数据-产品报告-消费降序'!AS:AS,ROW(),0)),"")</f>
        <v/>
      </c>
      <c r="AT117" s="69" t="str">
        <f>IFERROR(CLEAN(HLOOKUP(AT$1,'1.源数据-产品报告-消费降序'!AT:AT,ROW(),0)),"")</f>
        <v/>
      </c>
      <c r="AU117" s="69" t="str">
        <f>IFERROR(CLEAN(HLOOKUP(AU$1,'1.源数据-产品报告-消费降序'!AU:AU,ROW(),0)),"")</f>
        <v/>
      </c>
      <c r="AV117" s="69" t="str">
        <f>IFERROR(CLEAN(HLOOKUP(AV$1,'1.源数据-产品报告-消费降序'!AV:AV,ROW(),0)),"")</f>
        <v/>
      </c>
      <c r="AW117" s="69" t="str">
        <f>IFERROR(CLEAN(HLOOKUP(AW$1,'1.源数据-产品报告-消费降序'!AW:AW,ROW(),0)),"")</f>
        <v/>
      </c>
      <c r="AX117" s="69" t="str">
        <f>IFERROR(CLEAN(HLOOKUP(AX$1,'1.源数据-产品报告-消费降序'!AX:AX,ROW(),0)),"")</f>
        <v/>
      </c>
      <c r="AY117" s="69" t="str">
        <f>IFERROR(CLEAN(HLOOKUP(AY$1,'1.源数据-产品报告-消费降序'!AY:AY,ROW(),0)),"")</f>
        <v/>
      </c>
      <c r="AZ1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7" s="69" t="str">
        <f>IFERROR(CLEAN(HLOOKUP(BA$1,'1.源数据-产品报告-消费降序'!BA:BA,ROW(),0)),"")</f>
        <v/>
      </c>
      <c r="BD117" s="69" t="str">
        <f>IFERROR(CLEAN(HLOOKUP(BD$1,'1.源数据-产品报告-消费降序'!BD:BD,ROW(),0)),"")</f>
        <v/>
      </c>
      <c r="BE117" s="69" t="str">
        <f>IFERROR(CLEAN(HLOOKUP(BE$1,'1.源数据-产品报告-消费降序'!BE:BE,ROW(),0)),"")</f>
        <v/>
      </c>
      <c r="BF117" s="69" t="str">
        <f>IFERROR(CLEAN(HLOOKUP(BF$1,'1.源数据-产品报告-消费降序'!BF:BF,ROW(),0)),"")</f>
        <v/>
      </c>
      <c r="BG117" s="69" t="str">
        <f>IFERROR(CLEAN(HLOOKUP(BG$1,'1.源数据-产品报告-消费降序'!BG:BG,ROW(),0)),"")</f>
        <v/>
      </c>
      <c r="BH117" s="69" t="str">
        <f>IFERROR(CLEAN(HLOOKUP(BH$1,'1.源数据-产品报告-消费降序'!BH:BH,ROW(),0)),"")</f>
        <v/>
      </c>
      <c r="BI117" s="69" t="str">
        <f>IFERROR(CLEAN(HLOOKUP(BI$1,'1.源数据-产品报告-消费降序'!BI:BI,ROW(),0)),"")</f>
        <v/>
      </c>
      <c r="BJ117" s="69" t="str">
        <f>IFERROR(CLEAN(HLOOKUP(BJ$1,'1.源数据-产品报告-消费降序'!BJ:BJ,ROW(),0)),"")</f>
        <v/>
      </c>
      <c r="BK1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7" s="69" t="str">
        <f>IFERROR(CLEAN(HLOOKUP(BL$1,'1.源数据-产品报告-消费降序'!BL:BL,ROW(),0)),"")</f>
        <v/>
      </c>
      <c r="BO117" s="69" t="str">
        <f>IFERROR(CLEAN(HLOOKUP(BO$1,'1.源数据-产品报告-消费降序'!BO:BO,ROW(),0)),"")</f>
        <v/>
      </c>
      <c r="BP117" s="69" t="str">
        <f>IFERROR(CLEAN(HLOOKUP(BP$1,'1.源数据-产品报告-消费降序'!BP:BP,ROW(),0)),"")</f>
        <v/>
      </c>
      <c r="BQ117" s="69" t="str">
        <f>IFERROR(CLEAN(HLOOKUP(BQ$1,'1.源数据-产品报告-消费降序'!BQ:BQ,ROW(),0)),"")</f>
        <v/>
      </c>
      <c r="BR117" s="69" t="str">
        <f>IFERROR(CLEAN(HLOOKUP(BR$1,'1.源数据-产品报告-消费降序'!BR:BR,ROW(),0)),"")</f>
        <v/>
      </c>
      <c r="BS117" s="69" t="str">
        <f>IFERROR(CLEAN(HLOOKUP(BS$1,'1.源数据-产品报告-消费降序'!BS:BS,ROW(),0)),"")</f>
        <v/>
      </c>
      <c r="BT117" s="69" t="str">
        <f>IFERROR(CLEAN(HLOOKUP(BT$1,'1.源数据-产品报告-消费降序'!BT:BT,ROW(),0)),"")</f>
        <v/>
      </c>
      <c r="BU117" s="69" t="str">
        <f>IFERROR(CLEAN(HLOOKUP(BU$1,'1.源数据-产品报告-消费降序'!BU:BU,ROW(),0)),"")</f>
        <v/>
      </c>
      <c r="BV1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7" s="69" t="str">
        <f>IFERROR(CLEAN(HLOOKUP(BW$1,'1.源数据-产品报告-消费降序'!BW:BW,ROW(),0)),"")</f>
        <v/>
      </c>
    </row>
    <row r="118" spans="1:75">
      <c r="A118" s="69" t="str">
        <f>IFERROR(CLEAN(HLOOKUP(A$1,'1.源数据-产品报告-消费降序'!A:A,ROW(),0)),"")</f>
        <v/>
      </c>
      <c r="B118" s="69" t="str">
        <f>IFERROR(CLEAN(HLOOKUP(B$1,'1.源数据-产品报告-消费降序'!B:B,ROW(),0)),"")</f>
        <v/>
      </c>
      <c r="C118" s="69" t="str">
        <f>IFERROR(CLEAN(HLOOKUP(C$1,'1.源数据-产品报告-消费降序'!C:C,ROW(),0)),"")</f>
        <v/>
      </c>
      <c r="D118" s="69" t="str">
        <f>IFERROR(CLEAN(HLOOKUP(D$1,'1.源数据-产品报告-消费降序'!D:D,ROW(),0)),"")</f>
        <v/>
      </c>
      <c r="E118" s="69" t="str">
        <f>IFERROR(CLEAN(HLOOKUP(E$1,'1.源数据-产品报告-消费降序'!E:E,ROW(),0)),"")</f>
        <v/>
      </c>
      <c r="F118" s="69" t="str">
        <f>IFERROR(CLEAN(HLOOKUP(F$1,'1.源数据-产品报告-消费降序'!F:F,ROW(),0)),"")</f>
        <v/>
      </c>
      <c r="G118" s="70">
        <f>IFERROR((HLOOKUP(G$1,'1.源数据-产品报告-消费降序'!G:G,ROW(),0)),"")</f>
        <v>0</v>
      </c>
      <c r="H1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8" s="69" t="str">
        <f>IFERROR(CLEAN(HLOOKUP(I$1,'1.源数据-产品报告-消费降序'!I:I,ROW(),0)),"")</f>
        <v/>
      </c>
      <c r="L118" s="69" t="str">
        <f>IFERROR(CLEAN(HLOOKUP(L$1,'1.源数据-产品报告-消费降序'!L:L,ROW(),0)),"")</f>
        <v/>
      </c>
      <c r="M118" s="69" t="str">
        <f>IFERROR(CLEAN(HLOOKUP(M$1,'1.源数据-产品报告-消费降序'!M:M,ROW(),0)),"")</f>
        <v/>
      </c>
      <c r="N118" s="69" t="str">
        <f>IFERROR(CLEAN(HLOOKUP(N$1,'1.源数据-产品报告-消费降序'!N:N,ROW(),0)),"")</f>
        <v/>
      </c>
      <c r="O118" s="69" t="str">
        <f>IFERROR(CLEAN(HLOOKUP(O$1,'1.源数据-产品报告-消费降序'!O:O,ROW(),0)),"")</f>
        <v/>
      </c>
      <c r="P118" s="69" t="str">
        <f>IFERROR(CLEAN(HLOOKUP(P$1,'1.源数据-产品报告-消费降序'!P:P,ROW(),0)),"")</f>
        <v/>
      </c>
      <c r="Q118" s="69" t="str">
        <f>IFERROR(CLEAN(HLOOKUP(Q$1,'1.源数据-产品报告-消费降序'!Q:Q,ROW(),0)),"")</f>
        <v/>
      </c>
      <c r="R118" s="69" t="str">
        <f>IFERROR(CLEAN(HLOOKUP(R$1,'1.源数据-产品报告-消费降序'!R:R,ROW(),0)),"")</f>
        <v/>
      </c>
      <c r="S1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8" s="69" t="str">
        <f>IFERROR(CLEAN(HLOOKUP(T$1,'1.源数据-产品报告-消费降序'!T:T,ROW(),0)),"")</f>
        <v/>
      </c>
      <c r="W118" s="69" t="str">
        <f>IFERROR(CLEAN(HLOOKUP(W$1,'1.源数据-产品报告-消费降序'!W:W,ROW(),0)),"")</f>
        <v/>
      </c>
      <c r="X118" s="69" t="str">
        <f>IFERROR(CLEAN(HLOOKUP(X$1,'1.源数据-产品报告-消费降序'!X:X,ROW(),0)),"")</f>
        <v/>
      </c>
      <c r="Y118" s="69" t="str">
        <f>IFERROR(CLEAN(HLOOKUP(Y$1,'1.源数据-产品报告-消费降序'!Y:Y,ROW(),0)),"")</f>
        <v/>
      </c>
      <c r="Z118" s="69" t="str">
        <f>IFERROR(CLEAN(HLOOKUP(Z$1,'1.源数据-产品报告-消费降序'!Z:Z,ROW(),0)),"")</f>
        <v/>
      </c>
      <c r="AA118" s="69" t="str">
        <f>IFERROR(CLEAN(HLOOKUP(AA$1,'1.源数据-产品报告-消费降序'!AA:AA,ROW(),0)),"")</f>
        <v/>
      </c>
      <c r="AB118" s="69" t="str">
        <f>IFERROR(CLEAN(HLOOKUP(AB$1,'1.源数据-产品报告-消费降序'!AB:AB,ROW(),0)),"")</f>
        <v/>
      </c>
      <c r="AC118" s="69" t="str">
        <f>IFERROR(CLEAN(HLOOKUP(AC$1,'1.源数据-产品报告-消费降序'!AC:AC,ROW(),0)),"")</f>
        <v/>
      </c>
      <c r="AD1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8" s="69" t="str">
        <f>IFERROR(CLEAN(HLOOKUP(AE$1,'1.源数据-产品报告-消费降序'!AE:AE,ROW(),0)),"")</f>
        <v/>
      </c>
      <c r="AH118" s="69" t="str">
        <f>IFERROR(CLEAN(HLOOKUP(AH$1,'1.源数据-产品报告-消费降序'!AH:AH,ROW(),0)),"")</f>
        <v/>
      </c>
      <c r="AI118" s="69" t="str">
        <f>IFERROR(CLEAN(HLOOKUP(AI$1,'1.源数据-产品报告-消费降序'!AI:AI,ROW(),0)),"")</f>
        <v/>
      </c>
      <c r="AJ118" s="69" t="str">
        <f>IFERROR(CLEAN(HLOOKUP(AJ$1,'1.源数据-产品报告-消费降序'!AJ:AJ,ROW(),0)),"")</f>
        <v/>
      </c>
      <c r="AK118" s="69" t="str">
        <f>IFERROR(CLEAN(HLOOKUP(AK$1,'1.源数据-产品报告-消费降序'!AK:AK,ROW(),0)),"")</f>
        <v/>
      </c>
      <c r="AL118" s="69" t="str">
        <f>IFERROR(CLEAN(HLOOKUP(AL$1,'1.源数据-产品报告-消费降序'!AL:AL,ROW(),0)),"")</f>
        <v/>
      </c>
      <c r="AM118" s="69" t="str">
        <f>IFERROR(CLEAN(HLOOKUP(AM$1,'1.源数据-产品报告-消费降序'!AM:AM,ROW(),0)),"")</f>
        <v/>
      </c>
      <c r="AN118" s="69" t="str">
        <f>IFERROR(CLEAN(HLOOKUP(AN$1,'1.源数据-产品报告-消费降序'!AN:AN,ROW(),0)),"")</f>
        <v/>
      </c>
      <c r="AO1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8" s="69" t="str">
        <f>IFERROR(CLEAN(HLOOKUP(AP$1,'1.源数据-产品报告-消费降序'!AP:AP,ROW(),0)),"")</f>
        <v/>
      </c>
      <c r="AS118" s="69" t="str">
        <f>IFERROR(CLEAN(HLOOKUP(AS$1,'1.源数据-产品报告-消费降序'!AS:AS,ROW(),0)),"")</f>
        <v/>
      </c>
      <c r="AT118" s="69" t="str">
        <f>IFERROR(CLEAN(HLOOKUP(AT$1,'1.源数据-产品报告-消费降序'!AT:AT,ROW(),0)),"")</f>
        <v/>
      </c>
      <c r="AU118" s="69" t="str">
        <f>IFERROR(CLEAN(HLOOKUP(AU$1,'1.源数据-产品报告-消费降序'!AU:AU,ROW(),0)),"")</f>
        <v/>
      </c>
      <c r="AV118" s="69" t="str">
        <f>IFERROR(CLEAN(HLOOKUP(AV$1,'1.源数据-产品报告-消费降序'!AV:AV,ROW(),0)),"")</f>
        <v/>
      </c>
      <c r="AW118" s="69" t="str">
        <f>IFERROR(CLEAN(HLOOKUP(AW$1,'1.源数据-产品报告-消费降序'!AW:AW,ROW(),0)),"")</f>
        <v/>
      </c>
      <c r="AX118" s="69" t="str">
        <f>IFERROR(CLEAN(HLOOKUP(AX$1,'1.源数据-产品报告-消费降序'!AX:AX,ROW(),0)),"")</f>
        <v/>
      </c>
      <c r="AY118" s="69" t="str">
        <f>IFERROR(CLEAN(HLOOKUP(AY$1,'1.源数据-产品报告-消费降序'!AY:AY,ROW(),0)),"")</f>
        <v/>
      </c>
      <c r="AZ1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8" s="69" t="str">
        <f>IFERROR(CLEAN(HLOOKUP(BA$1,'1.源数据-产品报告-消费降序'!BA:BA,ROW(),0)),"")</f>
        <v/>
      </c>
      <c r="BD118" s="69" t="str">
        <f>IFERROR(CLEAN(HLOOKUP(BD$1,'1.源数据-产品报告-消费降序'!BD:BD,ROW(),0)),"")</f>
        <v/>
      </c>
      <c r="BE118" s="69" t="str">
        <f>IFERROR(CLEAN(HLOOKUP(BE$1,'1.源数据-产品报告-消费降序'!BE:BE,ROW(),0)),"")</f>
        <v/>
      </c>
      <c r="BF118" s="69" t="str">
        <f>IFERROR(CLEAN(HLOOKUP(BF$1,'1.源数据-产品报告-消费降序'!BF:BF,ROW(),0)),"")</f>
        <v/>
      </c>
      <c r="BG118" s="69" t="str">
        <f>IFERROR(CLEAN(HLOOKUP(BG$1,'1.源数据-产品报告-消费降序'!BG:BG,ROW(),0)),"")</f>
        <v/>
      </c>
      <c r="BH118" s="69" t="str">
        <f>IFERROR(CLEAN(HLOOKUP(BH$1,'1.源数据-产品报告-消费降序'!BH:BH,ROW(),0)),"")</f>
        <v/>
      </c>
      <c r="BI118" s="69" t="str">
        <f>IFERROR(CLEAN(HLOOKUP(BI$1,'1.源数据-产品报告-消费降序'!BI:BI,ROW(),0)),"")</f>
        <v/>
      </c>
      <c r="BJ118" s="69" t="str">
        <f>IFERROR(CLEAN(HLOOKUP(BJ$1,'1.源数据-产品报告-消费降序'!BJ:BJ,ROW(),0)),"")</f>
        <v/>
      </c>
      <c r="BK1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8" s="69" t="str">
        <f>IFERROR(CLEAN(HLOOKUP(BL$1,'1.源数据-产品报告-消费降序'!BL:BL,ROW(),0)),"")</f>
        <v/>
      </c>
      <c r="BO118" s="69" t="str">
        <f>IFERROR(CLEAN(HLOOKUP(BO$1,'1.源数据-产品报告-消费降序'!BO:BO,ROW(),0)),"")</f>
        <v/>
      </c>
      <c r="BP118" s="69" t="str">
        <f>IFERROR(CLEAN(HLOOKUP(BP$1,'1.源数据-产品报告-消费降序'!BP:BP,ROW(),0)),"")</f>
        <v/>
      </c>
      <c r="BQ118" s="69" t="str">
        <f>IFERROR(CLEAN(HLOOKUP(BQ$1,'1.源数据-产品报告-消费降序'!BQ:BQ,ROW(),0)),"")</f>
        <v/>
      </c>
      <c r="BR118" s="69" t="str">
        <f>IFERROR(CLEAN(HLOOKUP(BR$1,'1.源数据-产品报告-消费降序'!BR:BR,ROW(),0)),"")</f>
        <v/>
      </c>
      <c r="BS118" s="69" t="str">
        <f>IFERROR(CLEAN(HLOOKUP(BS$1,'1.源数据-产品报告-消费降序'!BS:BS,ROW(),0)),"")</f>
        <v/>
      </c>
      <c r="BT118" s="69" t="str">
        <f>IFERROR(CLEAN(HLOOKUP(BT$1,'1.源数据-产品报告-消费降序'!BT:BT,ROW(),0)),"")</f>
        <v/>
      </c>
      <c r="BU118" s="69" t="str">
        <f>IFERROR(CLEAN(HLOOKUP(BU$1,'1.源数据-产品报告-消费降序'!BU:BU,ROW(),0)),"")</f>
        <v/>
      </c>
      <c r="BV1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8" s="69" t="str">
        <f>IFERROR(CLEAN(HLOOKUP(BW$1,'1.源数据-产品报告-消费降序'!BW:BW,ROW(),0)),"")</f>
        <v/>
      </c>
    </row>
    <row r="119" spans="1:75">
      <c r="A119" s="69" t="str">
        <f>IFERROR(CLEAN(HLOOKUP(A$1,'1.源数据-产品报告-消费降序'!A:A,ROW(),0)),"")</f>
        <v/>
      </c>
      <c r="B119" s="69" t="str">
        <f>IFERROR(CLEAN(HLOOKUP(B$1,'1.源数据-产品报告-消费降序'!B:B,ROW(),0)),"")</f>
        <v/>
      </c>
      <c r="C119" s="69" t="str">
        <f>IFERROR(CLEAN(HLOOKUP(C$1,'1.源数据-产品报告-消费降序'!C:C,ROW(),0)),"")</f>
        <v/>
      </c>
      <c r="D119" s="69" t="str">
        <f>IFERROR(CLEAN(HLOOKUP(D$1,'1.源数据-产品报告-消费降序'!D:D,ROW(),0)),"")</f>
        <v/>
      </c>
      <c r="E119" s="69" t="str">
        <f>IFERROR(CLEAN(HLOOKUP(E$1,'1.源数据-产品报告-消费降序'!E:E,ROW(),0)),"")</f>
        <v/>
      </c>
      <c r="F119" s="69" t="str">
        <f>IFERROR(CLEAN(HLOOKUP(F$1,'1.源数据-产品报告-消费降序'!F:F,ROW(),0)),"")</f>
        <v/>
      </c>
      <c r="G119" s="70">
        <f>IFERROR((HLOOKUP(G$1,'1.源数据-产品报告-消费降序'!G:G,ROW(),0)),"")</f>
        <v>0</v>
      </c>
      <c r="H1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19" s="69" t="str">
        <f>IFERROR(CLEAN(HLOOKUP(I$1,'1.源数据-产品报告-消费降序'!I:I,ROW(),0)),"")</f>
        <v/>
      </c>
      <c r="L119" s="69" t="str">
        <f>IFERROR(CLEAN(HLOOKUP(L$1,'1.源数据-产品报告-消费降序'!L:L,ROW(),0)),"")</f>
        <v/>
      </c>
      <c r="M119" s="69" t="str">
        <f>IFERROR(CLEAN(HLOOKUP(M$1,'1.源数据-产品报告-消费降序'!M:M,ROW(),0)),"")</f>
        <v/>
      </c>
      <c r="N119" s="69" t="str">
        <f>IFERROR(CLEAN(HLOOKUP(N$1,'1.源数据-产品报告-消费降序'!N:N,ROW(),0)),"")</f>
        <v/>
      </c>
      <c r="O119" s="69" t="str">
        <f>IFERROR(CLEAN(HLOOKUP(O$1,'1.源数据-产品报告-消费降序'!O:O,ROW(),0)),"")</f>
        <v/>
      </c>
      <c r="P119" s="69" t="str">
        <f>IFERROR(CLEAN(HLOOKUP(P$1,'1.源数据-产品报告-消费降序'!P:P,ROW(),0)),"")</f>
        <v/>
      </c>
      <c r="Q119" s="69" t="str">
        <f>IFERROR(CLEAN(HLOOKUP(Q$1,'1.源数据-产品报告-消费降序'!Q:Q,ROW(),0)),"")</f>
        <v/>
      </c>
      <c r="R119" s="69" t="str">
        <f>IFERROR(CLEAN(HLOOKUP(R$1,'1.源数据-产品报告-消费降序'!R:R,ROW(),0)),"")</f>
        <v/>
      </c>
      <c r="S1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19" s="69" t="str">
        <f>IFERROR(CLEAN(HLOOKUP(T$1,'1.源数据-产品报告-消费降序'!T:T,ROW(),0)),"")</f>
        <v/>
      </c>
      <c r="W119" s="69" t="str">
        <f>IFERROR(CLEAN(HLOOKUP(W$1,'1.源数据-产品报告-消费降序'!W:W,ROW(),0)),"")</f>
        <v/>
      </c>
      <c r="X119" s="69" t="str">
        <f>IFERROR(CLEAN(HLOOKUP(X$1,'1.源数据-产品报告-消费降序'!X:X,ROW(),0)),"")</f>
        <v/>
      </c>
      <c r="Y119" s="69" t="str">
        <f>IFERROR(CLEAN(HLOOKUP(Y$1,'1.源数据-产品报告-消费降序'!Y:Y,ROW(),0)),"")</f>
        <v/>
      </c>
      <c r="Z119" s="69" t="str">
        <f>IFERROR(CLEAN(HLOOKUP(Z$1,'1.源数据-产品报告-消费降序'!Z:Z,ROW(),0)),"")</f>
        <v/>
      </c>
      <c r="AA119" s="69" t="str">
        <f>IFERROR(CLEAN(HLOOKUP(AA$1,'1.源数据-产品报告-消费降序'!AA:AA,ROW(),0)),"")</f>
        <v/>
      </c>
      <c r="AB119" s="69" t="str">
        <f>IFERROR(CLEAN(HLOOKUP(AB$1,'1.源数据-产品报告-消费降序'!AB:AB,ROW(),0)),"")</f>
        <v/>
      </c>
      <c r="AC119" s="69" t="str">
        <f>IFERROR(CLEAN(HLOOKUP(AC$1,'1.源数据-产品报告-消费降序'!AC:AC,ROW(),0)),"")</f>
        <v/>
      </c>
      <c r="AD1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19" s="69" t="str">
        <f>IFERROR(CLEAN(HLOOKUP(AE$1,'1.源数据-产品报告-消费降序'!AE:AE,ROW(),0)),"")</f>
        <v/>
      </c>
      <c r="AH119" s="69" t="str">
        <f>IFERROR(CLEAN(HLOOKUP(AH$1,'1.源数据-产品报告-消费降序'!AH:AH,ROW(),0)),"")</f>
        <v/>
      </c>
      <c r="AI119" s="69" t="str">
        <f>IFERROR(CLEAN(HLOOKUP(AI$1,'1.源数据-产品报告-消费降序'!AI:AI,ROW(),0)),"")</f>
        <v/>
      </c>
      <c r="AJ119" s="69" t="str">
        <f>IFERROR(CLEAN(HLOOKUP(AJ$1,'1.源数据-产品报告-消费降序'!AJ:AJ,ROW(),0)),"")</f>
        <v/>
      </c>
      <c r="AK119" s="69" t="str">
        <f>IFERROR(CLEAN(HLOOKUP(AK$1,'1.源数据-产品报告-消费降序'!AK:AK,ROW(),0)),"")</f>
        <v/>
      </c>
      <c r="AL119" s="69" t="str">
        <f>IFERROR(CLEAN(HLOOKUP(AL$1,'1.源数据-产品报告-消费降序'!AL:AL,ROW(),0)),"")</f>
        <v/>
      </c>
      <c r="AM119" s="69" t="str">
        <f>IFERROR(CLEAN(HLOOKUP(AM$1,'1.源数据-产品报告-消费降序'!AM:AM,ROW(),0)),"")</f>
        <v/>
      </c>
      <c r="AN119" s="69" t="str">
        <f>IFERROR(CLEAN(HLOOKUP(AN$1,'1.源数据-产品报告-消费降序'!AN:AN,ROW(),0)),"")</f>
        <v/>
      </c>
      <c r="AO1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19" s="69" t="str">
        <f>IFERROR(CLEAN(HLOOKUP(AP$1,'1.源数据-产品报告-消费降序'!AP:AP,ROW(),0)),"")</f>
        <v/>
      </c>
      <c r="AS119" s="69" t="str">
        <f>IFERROR(CLEAN(HLOOKUP(AS$1,'1.源数据-产品报告-消费降序'!AS:AS,ROW(),0)),"")</f>
        <v/>
      </c>
      <c r="AT119" s="69" t="str">
        <f>IFERROR(CLEAN(HLOOKUP(AT$1,'1.源数据-产品报告-消费降序'!AT:AT,ROW(),0)),"")</f>
        <v/>
      </c>
      <c r="AU119" s="69" t="str">
        <f>IFERROR(CLEAN(HLOOKUP(AU$1,'1.源数据-产品报告-消费降序'!AU:AU,ROW(),0)),"")</f>
        <v/>
      </c>
      <c r="AV119" s="69" t="str">
        <f>IFERROR(CLEAN(HLOOKUP(AV$1,'1.源数据-产品报告-消费降序'!AV:AV,ROW(),0)),"")</f>
        <v/>
      </c>
      <c r="AW119" s="69" t="str">
        <f>IFERROR(CLEAN(HLOOKUP(AW$1,'1.源数据-产品报告-消费降序'!AW:AW,ROW(),0)),"")</f>
        <v/>
      </c>
      <c r="AX119" s="69" t="str">
        <f>IFERROR(CLEAN(HLOOKUP(AX$1,'1.源数据-产品报告-消费降序'!AX:AX,ROW(),0)),"")</f>
        <v/>
      </c>
      <c r="AY119" s="69" t="str">
        <f>IFERROR(CLEAN(HLOOKUP(AY$1,'1.源数据-产品报告-消费降序'!AY:AY,ROW(),0)),"")</f>
        <v/>
      </c>
      <c r="AZ1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19" s="69" t="str">
        <f>IFERROR(CLEAN(HLOOKUP(BA$1,'1.源数据-产品报告-消费降序'!BA:BA,ROW(),0)),"")</f>
        <v/>
      </c>
      <c r="BD119" s="69" t="str">
        <f>IFERROR(CLEAN(HLOOKUP(BD$1,'1.源数据-产品报告-消费降序'!BD:BD,ROW(),0)),"")</f>
        <v/>
      </c>
      <c r="BE119" s="69" t="str">
        <f>IFERROR(CLEAN(HLOOKUP(BE$1,'1.源数据-产品报告-消费降序'!BE:BE,ROW(),0)),"")</f>
        <v/>
      </c>
      <c r="BF119" s="69" t="str">
        <f>IFERROR(CLEAN(HLOOKUP(BF$1,'1.源数据-产品报告-消费降序'!BF:BF,ROW(),0)),"")</f>
        <v/>
      </c>
      <c r="BG119" s="69" t="str">
        <f>IFERROR(CLEAN(HLOOKUP(BG$1,'1.源数据-产品报告-消费降序'!BG:BG,ROW(),0)),"")</f>
        <v/>
      </c>
      <c r="BH119" s="69" t="str">
        <f>IFERROR(CLEAN(HLOOKUP(BH$1,'1.源数据-产品报告-消费降序'!BH:BH,ROW(),0)),"")</f>
        <v/>
      </c>
      <c r="BI119" s="69" t="str">
        <f>IFERROR(CLEAN(HLOOKUP(BI$1,'1.源数据-产品报告-消费降序'!BI:BI,ROW(),0)),"")</f>
        <v/>
      </c>
      <c r="BJ119" s="69" t="str">
        <f>IFERROR(CLEAN(HLOOKUP(BJ$1,'1.源数据-产品报告-消费降序'!BJ:BJ,ROW(),0)),"")</f>
        <v/>
      </c>
      <c r="BK1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19" s="69" t="str">
        <f>IFERROR(CLEAN(HLOOKUP(BL$1,'1.源数据-产品报告-消费降序'!BL:BL,ROW(),0)),"")</f>
        <v/>
      </c>
      <c r="BO119" s="69" t="str">
        <f>IFERROR(CLEAN(HLOOKUP(BO$1,'1.源数据-产品报告-消费降序'!BO:BO,ROW(),0)),"")</f>
        <v/>
      </c>
      <c r="BP119" s="69" t="str">
        <f>IFERROR(CLEAN(HLOOKUP(BP$1,'1.源数据-产品报告-消费降序'!BP:BP,ROW(),0)),"")</f>
        <v/>
      </c>
      <c r="BQ119" s="69" t="str">
        <f>IFERROR(CLEAN(HLOOKUP(BQ$1,'1.源数据-产品报告-消费降序'!BQ:BQ,ROW(),0)),"")</f>
        <v/>
      </c>
      <c r="BR119" s="69" t="str">
        <f>IFERROR(CLEAN(HLOOKUP(BR$1,'1.源数据-产品报告-消费降序'!BR:BR,ROW(),0)),"")</f>
        <v/>
      </c>
      <c r="BS119" s="69" t="str">
        <f>IFERROR(CLEAN(HLOOKUP(BS$1,'1.源数据-产品报告-消费降序'!BS:BS,ROW(),0)),"")</f>
        <v/>
      </c>
      <c r="BT119" s="69" t="str">
        <f>IFERROR(CLEAN(HLOOKUP(BT$1,'1.源数据-产品报告-消费降序'!BT:BT,ROW(),0)),"")</f>
        <v/>
      </c>
      <c r="BU119" s="69" t="str">
        <f>IFERROR(CLEAN(HLOOKUP(BU$1,'1.源数据-产品报告-消费降序'!BU:BU,ROW(),0)),"")</f>
        <v/>
      </c>
      <c r="BV1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19" s="69" t="str">
        <f>IFERROR(CLEAN(HLOOKUP(BW$1,'1.源数据-产品报告-消费降序'!BW:BW,ROW(),0)),"")</f>
        <v/>
      </c>
    </row>
    <row r="120" spans="1:75">
      <c r="A120" s="69" t="str">
        <f>IFERROR(CLEAN(HLOOKUP(A$1,'1.源数据-产品报告-消费降序'!A:A,ROW(),0)),"")</f>
        <v/>
      </c>
      <c r="B120" s="69" t="str">
        <f>IFERROR(CLEAN(HLOOKUP(B$1,'1.源数据-产品报告-消费降序'!B:B,ROW(),0)),"")</f>
        <v/>
      </c>
      <c r="C120" s="69" t="str">
        <f>IFERROR(CLEAN(HLOOKUP(C$1,'1.源数据-产品报告-消费降序'!C:C,ROW(),0)),"")</f>
        <v/>
      </c>
      <c r="D120" s="69" t="str">
        <f>IFERROR(CLEAN(HLOOKUP(D$1,'1.源数据-产品报告-消费降序'!D:D,ROW(),0)),"")</f>
        <v/>
      </c>
      <c r="E120" s="69" t="str">
        <f>IFERROR(CLEAN(HLOOKUP(E$1,'1.源数据-产品报告-消费降序'!E:E,ROW(),0)),"")</f>
        <v/>
      </c>
      <c r="F120" s="69" t="str">
        <f>IFERROR(CLEAN(HLOOKUP(F$1,'1.源数据-产品报告-消费降序'!F:F,ROW(),0)),"")</f>
        <v/>
      </c>
      <c r="G120" s="70">
        <f>IFERROR((HLOOKUP(G$1,'1.源数据-产品报告-消费降序'!G:G,ROW(),0)),"")</f>
        <v>0</v>
      </c>
      <c r="H1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0" s="69" t="str">
        <f>IFERROR(CLEAN(HLOOKUP(I$1,'1.源数据-产品报告-消费降序'!I:I,ROW(),0)),"")</f>
        <v/>
      </c>
      <c r="L120" s="69" t="str">
        <f>IFERROR(CLEAN(HLOOKUP(L$1,'1.源数据-产品报告-消费降序'!L:L,ROW(),0)),"")</f>
        <v/>
      </c>
      <c r="M120" s="69" t="str">
        <f>IFERROR(CLEAN(HLOOKUP(M$1,'1.源数据-产品报告-消费降序'!M:M,ROW(),0)),"")</f>
        <v/>
      </c>
      <c r="N120" s="69" t="str">
        <f>IFERROR(CLEAN(HLOOKUP(N$1,'1.源数据-产品报告-消费降序'!N:N,ROW(),0)),"")</f>
        <v/>
      </c>
      <c r="O120" s="69" t="str">
        <f>IFERROR(CLEAN(HLOOKUP(O$1,'1.源数据-产品报告-消费降序'!O:O,ROW(),0)),"")</f>
        <v/>
      </c>
      <c r="P120" s="69" t="str">
        <f>IFERROR(CLEAN(HLOOKUP(P$1,'1.源数据-产品报告-消费降序'!P:P,ROW(),0)),"")</f>
        <v/>
      </c>
      <c r="Q120" s="69" t="str">
        <f>IFERROR(CLEAN(HLOOKUP(Q$1,'1.源数据-产品报告-消费降序'!Q:Q,ROW(),0)),"")</f>
        <v/>
      </c>
      <c r="R120" s="69" t="str">
        <f>IFERROR(CLEAN(HLOOKUP(R$1,'1.源数据-产品报告-消费降序'!R:R,ROW(),0)),"")</f>
        <v/>
      </c>
      <c r="S1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0" s="69" t="str">
        <f>IFERROR(CLEAN(HLOOKUP(T$1,'1.源数据-产品报告-消费降序'!T:T,ROW(),0)),"")</f>
        <v/>
      </c>
      <c r="W120" s="69" t="str">
        <f>IFERROR(CLEAN(HLOOKUP(W$1,'1.源数据-产品报告-消费降序'!W:W,ROW(),0)),"")</f>
        <v/>
      </c>
      <c r="X120" s="69" t="str">
        <f>IFERROR(CLEAN(HLOOKUP(X$1,'1.源数据-产品报告-消费降序'!X:X,ROW(),0)),"")</f>
        <v/>
      </c>
      <c r="Y120" s="69" t="str">
        <f>IFERROR(CLEAN(HLOOKUP(Y$1,'1.源数据-产品报告-消费降序'!Y:Y,ROW(),0)),"")</f>
        <v/>
      </c>
      <c r="Z120" s="69" t="str">
        <f>IFERROR(CLEAN(HLOOKUP(Z$1,'1.源数据-产品报告-消费降序'!Z:Z,ROW(),0)),"")</f>
        <v/>
      </c>
      <c r="AA120" s="69" t="str">
        <f>IFERROR(CLEAN(HLOOKUP(AA$1,'1.源数据-产品报告-消费降序'!AA:AA,ROW(),0)),"")</f>
        <v/>
      </c>
      <c r="AB120" s="69" t="str">
        <f>IFERROR(CLEAN(HLOOKUP(AB$1,'1.源数据-产品报告-消费降序'!AB:AB,ROW(),0)),"")</f>
        <v/>
      </c>
      <c r="AC120" s="69" t="str">
        <f>IFERROR(CLEAN(HLOOKUP(AC$1,'1.源数据-产品报告-消费降序'!AC:AC,ROW(),0)),"")</f>
        <v/>
      </c>
      <c r="AD1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0" s="69" t="str">
        <f>IFERROR(CLEAN(HLOOKUP(AE$1,'1.源数据-产品报告-消费降序'!AE:AE,ROW(),0)),"")</f>
        <v/>
      </c>
      <c r="AH120" s="69" t="str">
        <f>IFERROR(CLEAN(HLOOKUP(AH$1,'1.源数据-产品报告-消费降序'!AH:AH,ROW(),0)),"")</f>
        <v/>
      </c>
      <c r="AI120" s="69" t="str">
        <f>IFERROR(CLEAN(HLOOKUP(AI$1,'1.源数据-产品报告-消费降序'!AI:AI,ROW(),0)),"")</f>
        <v/>
      </c>
      <c r="AJ120" s="69" t="str">
        <f>IFERROR(CLEAN(HLOOKUP(AJ$1,'1.源数据-产品报告-消费降序'!AJ:AJ,ROW(),0)),"")</f>
        <v/>
      </c>
      <c r="AK120" s="69" t="str">
        <f>IFERROR(CLEAN(HLOOKUP(AK$1,'1.源数据-产品报告-消费降序'!AK:AK,ROW(),0)),"")</f>
        <v/>
      </c>
      <c r="AL120" s="69" t="str">
        <f>IFERROR(CLEAN(HLOOKUP(AL$1,'1.源数据-产品报告-消费降序'!AL:AL,ROW(),0)),"")</f>
        <v/>
      </c>
      <c r="AM120" s="69" t="str">
        <f>IFERROR(CLEAN(HLOOKUP(AM$1,'1.源数据-产品报告-消费降序'!AM:AM,ROW(),0)),"")</f>
        <v/>
      </c>
      <c r="AN120" s="69" t="str">
        <f>IFERROR(CLEAN(HLOOKUP(AN$1,'1.源数据-产品报告-消费降序'!AN:AN,ROW(),0)),"")</f>
        <v/>
      </c>
      <c r="AO1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0" s="69" t="str">
        <f>IFERROR(CLEAN(HLOOKUP(AP$1,'1.源数据-产品报告-消费降序'!AP:AP,ROW(),0)),"")</f>
        <v/>
      </c>
      <c r="AS120" s="69" t="str">
        <f>IFERROR(CLEAN(HLOOKUP(AS$1,'1.源数据-产品报告-消费降序'!AS:AS,ROW(),0)),"")</f>
        <v/>
      </c>
      <c r="AT120" s="69" t="str">
        <f>IFERROR(CLEAN(HLOOKUP(AT$1,'1.源数据-产品报告-消费降序'!AT:AT,ROW(),0)),"")</f>
        <v/>
      </c>
      <c r="AU120" s="69" t="str">
        <f>IFERROR(CLEAN(HLOOKUP(AU$1,'1.源数据-产品报告-消费降序'!AU:AU,ROW(),0)),"")</f>
        <v/>
      </c>
      <c r="AV120" s="69" t="str">
        <f>IFERROR(CLEAN(HLOOKUP(AV$1,'1.源数据-产品报告-消费降序'!AV:AV,ROW(),0)),"")</f>
        <v/>
      </c>
      <c r="AW120" s="69" t="str">
        <f>IFERROR(CLEAN(HLOOKUP(AW$1,'1.源数据-产品报告-消费降序'!AW:AW,ROW(),0)),"")</f>
        <v/>
      </c>
      <c r="AX120" s="69" t="str">
        <f>IFERROR(CLEAN(HLOOKUP(AX$1,'1.源数据-产品报告-消费降序'!AX:AX,ROW(),0)),"")</f>
        <v/>
      </c>
      <c r="AY120" s="69" t="str">
        <f>IFERROR(CLEAN(HLOOKUP(AY$1,'1.源数据-产品报告-消费降序'!AY:AY,ROW(),0)),"")</f>
        <v/>
      </c>
      <c r="AZ1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0" s="69" t="str">
        <f>IFERROR(CLEAN(HLOOKUP(BA$1,'1.源数据-产品报告-消费降序'!BA:BA,ROW(),0)),"")</f>
        <v/>
      </c>
      <c r="BD120" s="69" t="str">
        <f>IFERROR(CLEAN(HLOOKUP(BD$1,'1.源数据-产品报告-消费降序'!BD:BD,ROW(),0)),"")</f>
        <v/>
      </c>
      <c r="BE120" s="69" t="str">
        <f>IFERROR(CLEAN(HLOOKUP(BE$1,'1.源数据-产品报告-消费降序'!BE:BE,ROW(),0)),"")</f>
        <v/>
      </c>
      <c r="BF120" s="69" t="str">
        <f>IFERROR(CLEAN(HLOOKUP(BF$1,'1.源数据-产品报告-消费降序'!BF:BF,ROW(),0)),"")</f>
        <v/>
      </c>
      <c r="BG120" s="69" t="str">
        <f>IFERROR(CLEAN(HLOOKUP(BG$1,'1.源数据-产品报告-消费降序'!BG:BG,ROW(),0)),"")</f>
        <v/>
      </c>
      <c r="BH120" s="69" t="str">
        <f>IFERROR(CLEAN(HLOOKUP(BH$1,'1.源数据-产品报告-消费降序'!BH:BH,ROW(),0)),"")</f>
        <v/>
      </c>
      <c r="BI120" s="69" t="str">
        <f>IFERROR(CLEAN(HLOOKUP(BI$1,'1.源数据-产品报告-消费降序'!BI:BI,ROW(),0)),"")</f>
        <v/>
      </c>
      <c r="BJ120" s="69" t="str">
        <f>IFERROR(CLEAN(HLOOKUP(BJ$1,'1.源数据-产品报告-消费降序'!BJ:BJ,ROW(),0)),"")</f>
        <v/>
      </c>
      <c r="BK1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0" s="69" t="str">
        <f>IFERROR(CLEAN(HLOOKUP(BL$1,'1.源数据-产品报告-消费降序'!BL:BL,ROW(),0)),"")</f>
        <v/>
      </c>
      <c r="BO120" s="69" t="str">
        <f>IFERROR(CLEAN(HLOOKUP(BO$1,'1.源数据-产品报告-消费降序'!BO:BO,ROW(),0)),"")</f>
        <v/>
      </c>
      <c r="BP120" s="69" t="str">
        <f>IFERROR(CLEAN(HLOOKUP(BP$1,'1.源数据-产品报告-消费降序'!BP:BP,ROW(),0)),"")</f>
        <v/>
      </c>
      <c r="BQ120" s="69" t="str">
        <f>IFERROR(CLEAN(HLOOKUP(BQ$1,'1.源数据-产品报告-消费降序'!BQ:BQ,ROW(),0)),"")</f>
        <v/>
      </c>
      <c r="BR120" s="69" t="str">
        <f>IFERROR(CLEAN(HLOOKUP(BR$1,'1.源数据-产品报告-消费降序'!BR:BR,ROW(),0)),"")</f>
        <v/>
      </c>
      <c r="BS120" s="69" t="str">
        <f>IFERROR(CLEAN(HLOOKUP(BS$1,'1.源数据-产品报告-消费降序'!BS:BS,ROW(),0)),"")</f>
        <v/>
      </c>
      <c r="BT120" s="69" t="str">
        <f>IFERROR(CLEAN(HLOOKUP(BT$1,'1.源数据-产品报告-消费降序'!BT:BT,ROW(),0)),"")</f>
        <v/>
      </c>
      <c r="BU120" s="69" t="str">
        <f>IFERROR(CLEAN(HLOOKUP(BU$1,'1.源数据-产品报告-消费降序'!BU:BU,ROW(),0)),"")</f>
        <v/>
      </c>
      <c r="BV1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0" s="69" t="str">
        <f>IFERROR(CLEAN(HLOOKUP(BW$1,'1.源数据-产品报告-消费降序'!BW:BW,ROW(),0)),"")</f>
        <v/>
      </c>
    </row>
    <row r="121" spans="1:75">
      <c r="A121" s="69" t="str">
        <f>IFERROR(CLEAN(HLOOKUP(A$1,'1.源数据-产品报告-消费降序'!A:A,ROW(),0)),"")</f>
        <v/>
      </c>
      <c r="B121" s="69" t="str">
        <f>IFERROR(CLEAN(HLOOKUP(B$1,'1.源数据-产品报告-消费降序'!B:B,ROW(),0)),"")</f>
        <v/>
      </c>
      <c r="C121" s="69" t="str">
        <f>IFERROR(CLEAN(HLOOKUP(C$1,'1.源数据-产品报告-消费降序'!C:C,ROW(),0)),"")</f>
        <v/>
      </c>
      <c r="D121" s="69" t="str">
        <f>IFERROR(CLEAN(HLOOKUP(D$1,'1.源数据-产品报告-消费降序'!D:D,ROW(),0)),"")</f>
        <v/>
      </c>
      <c r="E121" s="69" t="str">
        <f>IFERROR(CLEAN(HLOOKUP(E$1,'1.源数据-产品报告-消费降序'!E:E,ROW(),0)),"")</f>
        <v/>
      </c>
      <c r="F121" s="69" t="str">
        <f>IFERROR(CLEAN(HLOOKUP(F$1,'1.源数据-产品报告-消费降序'!F:F,ROW(),0)),"")</f>
        <v/>
      </c>
      <c r="G121" s="70">
        <f>IFERROR((HLOOKUP(G$1,'1.源数据-产品报告-消费降序'!G:G,ROW(),0)),"")</f>
        <v>0</v>
      </c>
      <c r="H1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1" s="69" t="str">
        <f>IFERROR(CLEAN(HLOOKUP(I$1,'1.源数据-产品报告-消费降序'!I:I,ROW(),0)),"")</f>
        <v/>
      </c>
      <c r="L121" s="69" t="str">
        <f>IFERROR(CLEAN(HLOOKUP(L$1,'1.源数据-产品报告-消费降序'!L:L,ROW(),0)),"")</f>
        <v/>
      </c>
      <c r="M121" s="69" t="str">
        <f>IFERROR(CLEAN(HLOOKUP(M$1,'1.源数据-产品报告-消费降序'!M:M,ROW(),0)),"")</f>
        <v/>
      </c>
      <c r="N121" s="69" t="str">
        <f>IFERROR(CLEAN(HLOOKUP(N$1,'1.源数据-产品报告-消费降序'!N:N,ROW(),0)),"")</f>
        <v/>
      </c>
      <c r="O121" s="69" t="str">
        <f>IFERROR(CLEAN(HLOOKUP(O$1,'1.源数据-产品报告-消费降序'!O:O,ROW(),0)),"")</f>
        <v/>
      </c>
      <c r="P121" s="69" t="str">
        <f>IFERROR(CLEAN(HLOOKUP(P$1,'1.源数据-产品报告-消费降序'!P:P,ROW(),0)),"")</f>
        <v/>
      </c>
      <c r="Q121" s="69" t="str">
        <f>IFERROR(CLEAN(HLOOKUP(Q$1,'1.源数据-产品报告-消费降序'!Q:Q,ROW(),0)),"")</f>
        <v/>
      </c>
      <c r="R121" s="69" t="str">
        <f>IFERROR(CLEAN(HLOOKUP(R$1,'1.源数据-产品报告-消费降序'!R:R,ROW(),0)),"")</f>
        <v/>
      </c>
      <c r="S1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1" s="69" t="str">
        <f>IFERROR(CLEAN(HLOOKUP(T$1,'1.源数据-产品报告-消费降序'!T:T,ROW(),0)),"")</f>
        <v/>
      </c>
      <c r="W121" s="69" t="str">
        <f>IFERROR(CLEAN(HLOOKUP(W$1,'1.源数据-产品报告-消费降序'!W:W,ROW(),0)),"")</f>
        <v/>
      </c>
      <c r="X121" s="69" t="str">
        <f>IFERROR(CLEAN(HLOOKUP(X$1,'1.源数据-产品报告-消费降序'!X:X,ROW(),0)),"")</f>
        <v/>
      </c>
      <c r="Y121" s="69" t="str">
        <f>IFERROR(CLEAN(HLOOKUP(Y$1,'1.源数据-产品报告-消费降序'!Y:Y,ROW(),0)),"")</f>
        <v/>
      </c>
      <c r="Z121" s="69" t="str">
        <f>IFERROR(CLEAN(HLOOKUP(Z$1,'1.源数据-产品报告-消费降序'!Z:Z,ROW(),0)),"")</f>
        <v/>
      </c>
      <c r="AA121" s="69" t="str">
        <f>IFERROR(CLEAN(HLOOKUP(AA$1,'1.源数据-产品报告-消费降序'!AA:AA,ROW(),0)),"")</f>
        <v/>
      </c>
      <c r="AB121" s="69" t="str">
        <f>IFERROR(CLEAN(HLOOKUP(AB$1,'1.源数据-产品报告-消费降序'!AB:AB,ROW(),0)),"")</f>
        <v/>
      </c>
      <c r="AC121" s="69" t="str">
        <f>IFERROR(CLEAN(HLOOKUP(AC$1,'1.源数据-产品报告-消费降序'!AC:AC,ROW(),0)),"")</f>
        <v/>
      </c>
      <c r="AD1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1" s="69" t="str">
        <f>IFERROR(CLEAN(HLOOKUP(AE$1,'1.源数据-产品报告-消费降序'!AE:AE,ROW(),0)),"")</f>
        <v/>
      </c>
      <c r="AH121" s="69" t="str">
        <f>IFERROR(CLEAN(HLOOKUP(AH$1,'1.源数据-产品报告-消费降序'!AH:AH,ROW(),0)),"")</f>
        <v/>
      </c>
      <c r="AI121" s="69" t="str">
        <f>IFERROR(CLEAN(HLOOKUP(AI$1,'1.源数据-产品报告-消费降序'!AI:AI,ROW(),0)),"")</f>
        <v/>
      </c>
      <c r="AJ121" s="69" t="str">
        <f>IFERROR(CLEAN(HLOOKUP(AJ$1,'1.源数据-产品报告-消费降序'!AJ:AJ,ROW(),0)),"")</f>
        <v/>
      </c>
      <c r="AK121" s="69" t="str">
        <f>IFERROR(CLEAN(HLOOKUP(AK$1,'1.源数据-产品报告-消费降序'!AK:AK,ROW(),0)),"")</f>
        <v/>
      </c>
      <c r="AL121" s="69" t="str">
        <f>IFERROR(CLEAN(HLOOKUP(AL$1,'1.源数据-产品报告-消费降序'!AL:AL,ROW(),0)),"")</f>
        <v/>
      </c>
      <c r="AM121" s="69" t="str">
        <f>IFERROR(CLEAN(HLOOKUP(AM$1,'1.源数据-产品报告-消费降序'!AM:AM,ROW(),0)),"")</f>
        <v/>
      </c>
      <c r="AN121" s="69" t="str">
        <f>IFERROR(CLEAN(HLOOKUP(AN$1,'1.源数据-产品报告-消费降序'!AN:AN,ROW(),0)),"")</f>
        <v/>
      </c>
      <c r="AO1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1" s="69" t="str">
        <f>IFERROR(CLEAN(HLOOKUP(AP$1,'1.源数据-产品报告-消费降序'!AP:AP,ROW(),0)),"")</f>
        <v/>
      </c>
      <c r="AS121" s="69" t="str">
        <f>IFERROR(CLEAN(HLOOKUP(AS$1,'1.源数据-产品报告-消费降序'!AS:AS,ROW(),0)),"")</f>
        <v/>
      </c>
      <c r="AT121" s="69" t="str">
        <f>IFERROR(CLEAN(HLOOKUP(AT$1,'1.源数据-产品报告-消费降序'!AT:AT,ROW(),0)),"")</f>
        <v/>
      </c>
      <c r="AU121" s="69" t="str">
        <f>IFERROR(CLEAN(HLOOKUP(AU$1,'1.源数据-产品报告-消费降序'!AU:AU,ROW(),0)),"")</f>
        <v/>
      </c>
      <c r="AV121" s="69" t="str">
        <f>IFERROR(CLEAN(HLOOKUP(AV$1,'1.源数据-产品报告-消费降序'!AV:AV,ROW(),0)),"")</f>
        <v/>
      </c>
      <c r="AW121" s="69" t="str">
        <f>IFERROR(CLEAN(HLOOKUP(AW$1,'1.源数据-产品报告-消费降序'!AW:AW,ROW(),0)),"")</f>
        <v/>
      </c>
      <c r="AX121" s="69" t="str">
        <f>IFERROR(CLEAN(HLOOKUP(AX$1,'1.源数据-产品报告-消费降序'!AX:AX,ROW(),0)),"")</f>
        <v/>
      </c>
      <c r="AY121" s="69" t="str">
        <f>IFERROR(CLEAN(HLOOKUP(AY$1,'1.源数据-产品报告-消费降序'!AY:AY,ROW(),0)),"")</f>
        <v/>
      </c>
      <c r="AZ1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1" s="69" t="str">
        <f>IFERROR(CLEAN(HLOOKUP(BA$1,'1.源数据-产品报告-消费降序'!BA:BA,ROW(),0)),"")</f>
        <v/>
      </c>
      <c r="BD121" s="69" t="str">
        <f>IFERROR(CLEAN(HLOOKUP(BD$1,'1.源数据-产品报告-消费降序'!BD:BD,ROW(),0)),"")</f>
        <v/>
      </c>
      <c r="BE121" s="69" t="str">
        <f>IFERROR(CLEAN(HLOOKUP(BE$1,'1.源数据-产品报告-消费降序'!BE:BE,ROW(),0)),"")</f>
        <v/>
      </c>
      <c r="BF121" s="69" t="str">
        <f>IFERROR(CLEAN(HLOOKUP(BF$1,'1.源数据-产品报告-消费降序'!BF:BF,ROW(),0)),"")</f>
        <v/>
      </c>
      <c r="BG121" s="69" t="str">
        <f>IFERROR(CLEAN(HLOOKUP(BG$1,'1.源数据-产品报告-消费降序'!BG:BG,ROW(),0)),"")</f>
        <v/>
      </c>
      <c r="BH121" s="69" t="str">
        <f>IFERROR(CLEAN(HLOOKUP(BH$1,'1.源数据-产品报告-消费降序'!BH:BH,ROW(),0)),"")</f>
        <v/>
      </c>
      <c r="BI121" s="69" t="str">
        <f>IFERROR(CLEAN(HLOOKUP(BI$1,'1.源数据-产品报告-消费降序'!BI:BI,ROW(),0)),"")</f>
        <v/>
      </c>
      <c r="BJ121" s="69" t="str">
        <f>IFERROR(CLEAN(HLOOKUP(BJ$1,'1.源数据-产品报告-消费降序'!BJ:BJ,ROW(),0)),"")</f>
        <v/>
      </c>
      <c r="BK1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1" s="69" t="str">
        <f>IFERROR(CLEAN(HLOOKUP(BL$1,'1.源数据-产品报告-消费降序'!BL:BL,ROW(),0)),"")</f>
        <v/>
      </c>
      <c r="BO121" s="69" t="str">
        <f>IFERROR(CLEAN(HLOOKUP(BO$1,'1.源数据-产品报告-消费降序'!BO:BO,ROW(),0)),"")</f>
        <v/>
      </c>
      <c r="BP121" s="69" t="str">
        <f>IFERROR(CLEAN(HLOOKUP(BP$1,'1.源数据-产品报告-消费降序'!BP:BP,ROW(),0)),"")</f>
        <v/>
      </c>
      <c r="BQ121" s="69" t="str">
        <f>IFERROR(CLEAN(HLOOKUP(BQ$1,'1.源数据-产品报告-消费降序'!BQ:BQ,ROW(),0)),"")</f>
        <v/>
      </c>
      <c r="BR121" s="69" t="str">
        <f>IFERROR(CLEAN(HLOOKUP(BR$1,'1.源数据-产品报告-消费降序'!BR:BR,ROW(),0)),"")</f>
        <v/>
      </c>
      <c r="BS121" s="69" t="str">
        <f>IFERROR(CLEAN(HLOOKUP(BS$1,'1.源数据-产品报告-消费降序'!BS:BS,ROW(),0)),"")</f>
        <v/>
      </c>
      <c r="BT121" s="69" t="str">
        <f>IFERROR(CLEAN(HLOOKUP(BT$1,'1.源数据-产品报告-消费降序'!BT:BT,ROW(),0)),"")</f>
        <v/>
      </c>
      <c r="BU121" s="69" t="str">
        <f>IFERROR(CLEAN(HLOOKUP(BU$1,'1.源数据-产品报告-消费降序'!BU:BU,ROW(),0)),"")</f>
        <v/>
      </c>
      <c r="BV1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1" s="69" t="str">
        <f>IFERROR(CLEAN(HLOOKUP(BW$1,'1.源数据-产品报告-消费降序'!BW:BW,ROW(),0)),"")</f>
        <v/>
      </c>
    </row>
    <row r="122" spans="1:75">
      <c r="A122" s="69" t="str">
        <f>IFERROR(CLEAN(HLOOKUP(A$1,'1.源数据-产品报告-消费降序'!A:A,ROW(),0)),"")</f>
        <v/>
      </c>
      <c r="B122" s="69" t="str">
        <f>IFERROR(CLEAN(HLOOKUP(B$1,'1.源数据-产品报告-消费降序'!B:B,ROW(),0)),"")</f>
        <v/>
      </c>
      <c r="C122" s="69" t="str">
        <f>IFERROR(CLEAN(HLOOKUP(C$1,'1.源数据-产品报告-消费降序'!C:C,ROW(),0)),"")</f>
        <v/>
      </c>
      <c r="D122" s="69" t="str">
        <f>IFERROR(CLEAN(HLOOKUP(D$1,'1.源数据-产品报告-消费降序'!D:D,ROW(),0)),"")</f>
        <v/>
      </c>
      <c r="E122" s="69" t="str">
        <f>IFERROR(CLEAN(HLOOKUP(E$1,'1.源数据-产品报告-消费降序'!E:E,ROW(),0)),"")</f>
        <v/>
      </c>
      <c r="F122" s="69" t="str">
        <f>IFERROR(CLEAN(HLOOKUP(F$1,'1.源数据-产品报告-消费降序'!F:F,ROW(),0)),"")</f>
        <v/>
      </c>
      <c r="G122" s="70">
        <f>IFERROR((HLOOKUP(G$1,'1.源数据-产品报告-消费降序'!G:G,ROW(),0)),"")</f>
        <v>0</v>
      </c>
      <c r="H1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2" s="69" t="str">
        <f>IFERROR(CLEAN(HLOOKUP(I$1,'1.源数据-产品报告-消费降序'!I:I,ROW(),0)),"")</f>
        <v/>
      </c>
      <c r="L122" s="69" t="str">
        <f>IFERROR(CLEAN(HLOOKUP(L$1,'1.源数据-产品报告-消费降序'!L:L,ROW(),0)),"")</f>
        <v/>
      </c>
      <c r="M122" s="69" t="str">
        <f>IFERROR(CLEAN(HLOOKUP(M$1,'1.源数据-产品报告-消费降序'!M:M,ROW(),0)),"")</f>
        <v/>
      </c>
      <c r="N122" s="69" t="str">
        <f>IFERROR(CLEAN(HLOOKUP(N$1,'1.源数据-产品报告-消费降序'!N:N,ROW(),0)),"")</f>
        <v/>
      </c>
      <c r="O122" s="69" t="str">
        <f>IFERROR(CLEAN(HLOOKUP(O$1,'1.源数据-产品报告-消费降序'!O:O,ROW(),0)),"")</f>
        <v/>
      </c>
      <c r="P122" s="69" t="str">
        <f>IFERROR(CLEAN(HLOOKUP(P$1,'1.源数据-产品报告-消费降序'!P:P,ROW(),0)),"")</f>
        <v/>
      </c>
      <c r="Q122" s="69" t="str">
        <f>IFERROR(CLEAN(HLOOKUP(Q$1,'1.源数据-产品报告-消费降序'!Q:Q,ROW(),0)),"")</f>
        <v/>
      </c>
      <c r="R122" s="69" t="str">
        <f>IFERROR(CLEAN(HLOOKUP(R$1,'1.源数据-产品报告-消费降序'!R:R,ROW(),0)),"")</f>
        <v/>
      </c>
      <c r="S1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2" s="69" t="str">
        <f>IFERROR(CLEAN(HLOOKUP(T$1,'1.源数据-产品报告-消费降序'!T:T,ROW(),0)),"")</f>
        <v/>
      </c>
      <c r="W122" s="69" t="str">
        <f>IFERROR(CLEAN(HLOOKUP(W$1,'1.源数据-产品报告-消费降序'!W:W,ROW(),0)),"")</f>
        <v/>
      </c>
      <c r="X122" s="69" t="str">
        <f>IFERROR(CLEAN(HLOOKUP(X$1,'1.源数据-产品报告-消费降序'!X:X,ROW(),0)),"")</f>
        <v/>
      </c>
      <c r="Y122" s="69" t="str">
        <f>IFERROR(CLEAN(HLOOKUP(Y$1,'1.源数据-产品报告-消费降序'!Y:Y,ROW(),0)),"")</f>
        <v/>
      </c>
      <c r="Z122" s="69" t="str">
        <f>IFERROR(CLEAN(HLOOKUP(Z$1,'1.源数据-产品报告-消费降序'!Z:Z,ROW(),0)),"")</f>
        <v/>
      </c>
      <c r="AA122" s="69" t="str">
        <f>IFERROR(CLEAN(HLOOKUP(AA$1,'1.源数据-产品报告-消费降序'!AA:AA,ROW(),0)),"")</f>
        <v/>
      </c>
      <c r="AB122" s="69" t="str">
        <f>IFERROR(CLEAN(HLOOKUP(AB$1,'1.源数据-产品报告-消费降序'!AB:AB,ROW(),0)),"")</f>
        <v/>
      </c>
      <c r="AC122" s="69" t="str">
        <f>IFERROR(CLEAN(HLOOKUP(AC$1,'1.源数据-产品报告-消费降序'!AC:AC,ROW(),0)),"")</f>
        <v/>
      </c>
      <c r="AD1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2" s="69" t="str">
        <f>IFERROR(CLEAN(HLOOKUP(AE$1,'1.源数据-产品报告-消费降序'!AE:AE,ROW(),0)),"")</f>
        <v/>
      </c>
      <c r="AH122" s="69" t="str">
        <f>IFERROR(CLEAN(HLOOKUP(AH$1,'1.源数据-产品报告-消费降序'!AH:AH,ROW(),0)),"")</f>
        <v/>
      </c>
      <c r="AI122" s="69" t="str">
        <f>IFERROR(CLEAN(HLOOKUP(AI$1,'1.源数据-产品报告-消费降序'!AI:AI,ROW(),0)),"")</f>
        <v/>
      </c>
      <c r="AJ122" s="69" t="str">
        <f>IFERROR(CLEAN(HLOOKUP(AJ$1,'1.源数据-产品报告-消费降序'!AJ:AJ,ROW(),0)),"")</f>
        <v/>
      </c>
      <c r="AK122" s="69" t="str">
        <f>IFERROR(CLEAN(HLOOKUP(AK$1,'1.源数据-产品报告-消费降序'!AK:AK,ROW(),0)),"")</f>
        <v/>
      </c>
      <c r="AL122" s="69" t="str">
        <f>IFERROR(CLEAN(HLOOKUP(AL$1,'1.源数据-产品报告-消费降序'!AL:AL,ROW(),0)),"")</f>
        <v/>
      </c>
      <c r="AM122" s="69" t="str">
        <f>IFERROR(CLEAN(HLOOKUP(AM$1,'1.源数据-产品报告-消费降序'!AM:AM,ROW(),0)),"")</f>
        <v/>
      </c>
      <c r="AN122" s="69" t="str">
        <f>IFERROR(CLEAN(HLOOKUP(AN$1,'1.源数据-产品报告-消费降序'!AN:AN,ROW(),0)),"")</f>
        <v/>
      </c>
      <c r="AO1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2" s="69" t="str">
        <f>IFERROR(CLEAN(HLOOKUP(AP$1,'1.源数据-产品报告-消费降序'!AP:AP,ROW(),0)),"")</f>
        <v/>
      </c>
      <c r="AS122" s="69" t="str">
        <f>IFERROR(CLEAN(HLOOKUP(AS$1,'1.源数据-产品报告-消费降序'!AS:AS,ROW(),0)),"")</f>
        <v/>
      </c>
      <c r="AT122" s="69" t="str">
        <f>IFERROR(CLEAN(HLOOKUP(AT$1,'1.源数据-产品报告-消费降序'!AT:AT,ROW(),0)),"")</f>
        <v/>
      </c>
      <c r="AU122" s="69" t="str">
        <f>IFERROR(CLEAN(HLOOKUP(AU$1,'1.源数据-产品报告-消费降序'!AU:AU,ROW(),0)),"")</f>
        <v/>
      </c>
      <c r="AV122" s="69" t="str">
        <f>IFERROR(CLEAN(HLOOKUP(AV$1,'1.源数据-产品报告-消费降序'!AV:AV,ROW(),0)),"")</f>
        <v/>
      </c>
      <c r="AW122" s="69" t="str">
        <f>IFERROR(CLEAN(HLOOKUP(AW$1,'1.源数据-产品报告-消费降序'!AW:AW,ROW(),0)),"")</f>
        <v/>
      </c>
      <c r="AX122" s="69" t="str">
        <f>IFERROR(CLEAN(HLOOKUP(AX$1,'1.源数据-产品报告-消费降序'!AX:AX,ROW(),0)),"")</f>
        <v/>
      </c>
      <c r="AY122" s="69" t="str">
        <f>IFERROR(CLEAN(HLOOKUP(AY$1,'1.源数据-产品报告-消费降序'!AY:AY,ROW(),0)),"")</f>
        <v/>
      </c>
      <c r="AZ1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2" s="69" t="str">
        <f>IFERROR(CLEAN(HLOOKUP(BA$1,'1.源数据-产品报告-消费降序'!BA:BA,ROW(),0)),"")</f>
        <v/>
      </c>
      <c r="BD122" s="69" t="str">
        <f>IFERROR(CLEAN(HLOOKUP(BD$1,'1.源数据-产品报告-消费降序'!BD:BD,ROW(),0)),"")</f>
        <v/>
      </c>
      <c r="BE122" s="69" t="str">
        <f>IFERROR(CLEAN(HLOOKUP(BE$1,'1.源数据-产品报告-消费降序'!BE:BE,ROW(),0)),"")</f>
        <v/>
      </c>
      <c r="BF122" s="69" t="str">
        <f>IFERROR(CLEAN(HLOOKUP(BF$1,'1.源数据-产品报告-消费降序'!BF:BF,ROW(),0)),"")</f>
        <v/>
      </c>
      <c r="BG122" s="69" t="str">
        <f>IFERROR(CLEAN(HLOOKUP(BG$1,'1.源数据-产品报告-消费降序'!BG:BG,ROW(),0)),"")</f>
        <v/>
      </c>
      <c r="BH122" s="69" t="str">
        <f>IFERROR(CLEAN(HLOOKUP(BH$1,'1.源数据-产品报告-消费降序'!BH:BH,ROW(),0)),"")</f>
        <v/>
      </c>
      <c r="BI122" s="69" t="str">
        <f>IFERROR(CLEAN(HLOOKUP(BI$1,'1.源数据-产品报告-消费降序'!BI:BI,ROW(),0)),"")</f>
        <v/>
      </c>
      <c r="BJ122" s="69" t="str">
        <f>IFERROR(CLEAN(HLOOKUP(BJ$1,'1.源数据-产品报告-消费降序'!BJ:BJ,ROW(),0)),"")</f>
        <v/>
      </c>
      <c r="BK1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2" s="69" t="str">
        <f>IFERROR(CLEAN(HLOOKUP(BL$1,'1.源数据-产品报告-消费降序'!BL:BL,ROW(),0)),"")</f>
        <v/>
      </c>
      <c r="BO122" s="69" t="str">
        <f>IFERROR(CLEAN(HLOOKUP(BO$1,'1.源数据-产品报告-消费降序'!BO:BO,ROW(),0)),"")</f>
        <v/>
      </c>
      <c r="BP122" s="69" t="str">
        <f>IFERROR(CLEAN(HLOOKUP(BP$1,'1.源数据-产品报告-消费降序'!BP:BP,ROW(),0)),"")</f>
        <v/>
      </c>
      <c r="BQ122" s="69" t="str">
        <f>IFERROR(CLEAN(HLOOKUP(BQ$1,'1.源数据-产品报告-消费降序'!BQ:BQ,ROW(),0)),"")</f>
        <v/>
      </c>
      <c r="BR122" s="69" t="str">
        <f>IFERROR(CLEAN(HLOOKUP(BR$1,'1.源数据-产品报告-消费降序'!BR:BR,ROW(),0)),"")</f>
        <v/>
      </c>
      <c r="BS122" s="69" t="str">
        <f>IFERROR(CLEAN(HLOOKUP(BS$1,'1.源数据-产品报告-消费降序'!BS:BS,ROW(),0)),"")</f>
        <v/>
      </c>
      <c r="BT122" s="69" t="str">
        <f>IFERROR(CLEAN(HLOOKUP(BT$1,'1.源数据-产品报告-消费降序'!BT:BT,ROW(),0)),"")</f>
        <v/>
      </c>
      <c r="BU122" s="69" t="str">
        <f>IFERROR(CLEAN(HLOOKUP(BU$1,'1.源数据-产品报告-消费降序'!BU:BU,ROW(),0)),"")</f>
        <v/>
      </c>
      <c r="BV1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2" s="69" t="str">
        <f>IFERROR(CLEAN(HLOOKUP(BW$1,'1.源数据-产品报告-消费降序'!BW:BW,ROW(),0)),"")</f>
        <v/>
      </c>
    </row>
    <row r="123" spans="1:75">
      <c r="A123" s="69" t="str">
        <f>IFERROR(CLEAN(HLOOKUP(A$1,'1.源数据-产品报告-消费降序'!A:A,ROW(),0)),"")</f>
        <v/>
      </c>
      <c r="B123" s="69" t="str">
        <f>IFERROR(CLEAN(HLOOKUP(B$1,'1.源数据-产品报告-消费降序'!B:B,ROW(),0)),"")</f>
        <v/>
      </c>
      <c r="C123" s="69" t="str">
        <f>IFERROR(CLEAN(HLOOKUP(C$1,'1.源数据-产品报告-消费降序'!C:C,ROW(),0)),"")</f>
        <v/>
      </c>
      <c r="D123" s="69" t="str">
        <f>IFERROR(CLEAN(HLOOKUP(D$1,'1.源数据-产品报告-消费降序'!D:D,ROW(),0)),"")</f>
        <v/>
      </c>
      <c r="E123" s="69" t="str">
        <f>IFERROR(CLEAN(HLOOKUP(E$1,'1.源数据-产品报告-消费降序'!E:E,ROW(),0)),"")</f>
        <v/>
      </c>
      <c r="F123" s="69" t="str">
        <f>IFERROR(CLEAN(HLOOKUP(F$1,'1.源数据-产品报告-消费降序'!F:F,ROW(),0)),"")</f>
        <v/>
      </c>
      <c r="G123" s="70">
        <f>IFERROR((HLOOKUP(G$1,'1.源数据-产品报告-消费降序'!G:G,ROW(),0)),"")</f>
        <v>0</v>
      </c>
      <c r="H1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3" s="69" t="str">
        <f>IFERROR(CLEAN(HLOOKUP(I$1,'1.源数据-产品报告-消费降序'!I:I,ROW(),0)),"")</f>
        <v/>
      </c>
      <c r="L123" s="69" t="str">
        <f>IFERROR(CLEAN(HLOOKUP(L$1,'1.源数据-产品报告-消费降序'!L:L,ROW(),0)),"")</f>
        <v/>
      </c>
      <c r="M123" s="69" t="str">
        <f>IFERROR(CLEAN(HLOOKUP(M$1,'1.源数据-产品报告-消费降序'!M:M,ROW(),0)),"")</f>
        <v/>
      </c>
      <c r="N123" s="69" t="str">
        <f>IFERROR(CLEAN(HLOOKUP(N$1,'1.源数据-产品报告-消费降序'!N:N,ROW(),0)),"")</f>
        <v/>
      </c>
      <c r="O123" s="69" t="str">
        <f>IFERROR(CLEAN(HLOOKUP(O$1,'1.源数据-产品报告-消费降序'!O:O,ROW(),0)),"")</f>
        <v/>
      </c>
      <c r="P123" s="69" t="str">
        <f>IFERROR(CLEAN(HLOOKUP(P$1,'1.源数据-产品报告-消费降序'!P:P,ROW(),0)),"")</f>
        <v/>
      </c>
      <c r="Q123" s="69" t="str">
        <f>IFERROR(CLEAN(HLOOKUP(Q$1,'1.源数据-产品报告-消费降序'!Q:Q,ROW(),0)),"")</f>
        <v/>
      </c>
      <c r="R123" s="69" t="str">
        <f>IFERROR(CLEAN(HLOOKUP(R$1,'1.源数据-产品报告-消费降序'!R:R,ROW(),0)),"")</f>
        <v/>
      </c>
      <c r="S1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3" s="69" t="str">
        <f>IFERROR(CLEAN(HLOOKUP(T$1,'1.源数据-产品报告-消费降序'!T:T,ROW(),0)),"")</f>
        <v/>
      </c>
      <c r="W123" s="69" t="str">
        <f>IFERROR(CLEAN(HLOOKUP(W$1,'1.源数据-产品报告-消费降序'!W:W,ROW(),0)),"")</f>
        <v/>
      </c>
      <c r="X123" s="69" t="str">
        <f>IFERROR(CLEAN(HLOOKUP(X$1,'1.源数据-产品报告-消费降序'!X:X,ROW(),0)),"")</f>
        <v/>
      </c>
      <c r="Y123" s="69" t="str">
        <f>IFERROR(CLEAN(HLOOKUP(Y$1,'1.源数据-产品报告-消费降序'!Y:Y,ROW(),0)),"")</f>
        <v/>
      </c>
      <c r="Z123" s="69" t="str">
        <f>IFERROR(CLEAN(HLOOKUP(Z$1,'1.源数据-产品报告-消费降序'!Z:Z,ROW(),0)),"")</f>
        <v/>
      </c>
      <c r="AA123" s="69" t="str">
        <f>IFERROR(CLEAN(HLOOKUP(AA$1,'1.源数据-产品报告-消费降序'!AA:AA,ROW(),0)),"")</f>
        <v/>
      </c>
      <c r="AB123" s="69" t="str">
        <f>IFERROR(CLEAN(HLOOKUP(AB$1,'1.源数据-产品报告-消费降序'!AB:AB,ROW(),0)),"")</f>
        <v/>
      </c>
      <c r="AC123" s="69" t="str">
        <f>IFERROR(CLEAN(HLOOKUP(AC$1,'1.源数据-产品报告-消费降序'!AC:AC,ROW(),0)),"")</f>
        <v/>
      </c>
      <c r="AD1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3" s="69" t="str">
        <f>IFERROR(CLEAN(HLOOKUP(AE$1,'1.源数据-产品报告-消费降序'!AE:AE,ROW(),0)),"")</f>
        <v/>
      </c>
      <c r="AH123" s="69" t="str">
        <f>IFERROR(CLEAN(HLOOKUP(AH$1,'1.源数据-产品报告-消费降序'!AH:AH,ROW(),0)),"")</f>
        <v/>
      </c>
      <c r="AI123" s="69" t="str">
        <f>IFERROR(CLEAN(HLOOKUP(AI$1,'1.源数据-产品报告-消费降序'!AI:AI,ROW(),0)),"")</f>
        <v/>
      </c>
      <c r="AJ123" s="69" t="str">
        <f>IFERROR(CLEAN(HLOOKUP(AJ$1,'1.源数据-产品报告-消费降序'!AJ:AJ,ROW(),0)),"")</f>
        <v/>
      </c>
      <c r="AK123" s="69" t="str">
        <f>IFERROR(CLEAN(HLOOKUP(AK$1,'1.源数据-产品报告-消费降序'!AK:AK,ROW(),0)),"")</f>
        <v/>
      </c>
      <c r="AL123" s="69" t="str">
        <f>IFERROR(CLEAN(HLOOKUP(AL$1,'1.源数据-产品报告-消费降序'!AL:AL,ROW(),0)),"")</f>
        <v/>
      </c>
      <c r="AM123" s="69" t="str">
        <f>IFERROR(CLEAN(HLOOKUP(AM$1,'1.源数据-产品报告-消费降序'!AM:AM,ROW(),0)),"")</f>
        <v/>
      </c>
      <c r="AN123" s="69" t="str">
        <f>IFERROR(CLEAN(HLOOKUP(AN$1,'1.源数据-产品报告-消费降序'!AN:AN,ROW(),0)),"")</f>
        <v/>
      </c>
      <c r="AO1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3" s="69" t="str">
        <f>IFERROR(CLEAN(HLOOKUP(AP$1,'1.源数据-产品报告-消费降序'!AP:AP,ROW(),0)),"")</f>
        <v/>
      </c>
      <c r="AS123" s="69" t="str">
        <f>IFERROR(CLEAN(HLOOKUP(AS$1,'1.源数据-产品报告-消费降序'!AS:AS,ROW(),0)),"")</f>
        <v/>
      </c>
      <c r="AT123" s="69" t="str">
        <f>IFERROR(CLEAN(HLOOKUP(AT$1,'1.源数据-产品报告-消费降序'!AT:AT,ROW(),0)),"")</f>
        <v/>
      </c>
      <c r="AU123" s="69" t="str">
        <f>IFERROR(CLEAN(HLOOKUP(AU$1,'1.源数据-产品报告-消费降序'!AU:AU,ROW(),0)),"")</f>
        <v/>
      </c>
      <c r="AV123" s="69" t="str">
        <f>IFERROR(CLEAN(HLOOKUP(AV$1,'1.源数据-产品报告-消费降序'!AV:AV,ROW(),0)),"")</f>
        <v/>
      </c>
      <c r="AW123" s="69" t="str">
        <f>IFERROR(CLEAN(HLOOKUP(AW$1,'1.源数据-产品报告-消费降序'!AW:AW,ROW(),0)),"")</f>
        <v/>
      </c>
      <c r="AX123" s="69" t="str">
        <f>IFERROR(CLEAN(HLOOKUP(AX$1,'1.源数据-产品报告-消费降序'!AX:AX,ROW(),0)),"")</f>
        <v/>
      </c>
      <c r="AY123" s="69" t="str">
        <f>IFERROR(CLEAN(HLOOKUP(AY$1,'1.源数据-产品报告-消费降序'!AY:AY,ROW(),0)),"")</f>
        <v/>
      </c>
      <c r="AZ1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3" s="69" t="str">
        <f>IFERROR(CLEAN(HLOOKUP(BA$1,'1.源数据-产品报告-消费降序'!BA:BA,ROW(),0)),"")</f>
        <v/>
      </c>
      <c r="BD123" s="69" t="str">
        <f>IFERROR(CLEAN(HLOOKUP(BD$1,'1.源数据-产品报告-消费降序'!BD:BD,ROW(),0)),"")</f>
        <v/>
      </c>
      <c r="BE123" s="69" t="str">
        <f>IFERROR(CLEAN(HLOOKUP(BE$1,'1.源数据-产品报告-消费降序'!BE:BE,ROW(),0)),"")</f>
        <v/>
      </c>
      <c r="BF123" s="69" t="str">
        <f>IFERROR(CLEAN(HLOOKUP(BF$1,'1.源数据-产品报告-消费降序'!BF:BF,ROW(),0)),"")</f>
        <v/>
      </c>
      <c r="BG123" s="69" t="str">
        <f>IFERROR(CLEAN(HLOOKUP(BG$1,'1.源数据-产品报告-消费降序'!BG:BG,ROW(),0)),"")</f>
        <v/>
      </c>
      <c r="BH123" s="69" t="str">
        <f>IFERROR(CLEAN(HLOOKUP(BH$1,'1.源数据-产品报告-消费降序'!BH:BH,ROW(),0)),"")</f>
        <v/>
      </c>
      <c r="BI123" s="69" t="str">
        <f>IFERROR(CLEAN(HLOOKUP(BI$1,'1.源数据-产品报告-消费降序'!BI:BI,ROW(),0)),"")</f>
        <v/>
      </c>
      <c r="BJ123" s="69" t="str">
        <f>IFERROR(CLEAN(HLOOKUP(BJ$1,'1.源数据-产品报告-消费降序'!BJ:BJ,ROW(),0)),"")</f>
        <v/>
      </c>
      <c r="BK1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3" s="69" t="str">
        <f>IFERROR(CLEAN(HLOOKUP(BL$1,'1.源数据-产品报告-消费降序'!BL:BL,ROW(),0)),"")</f>
        <v/>
      </c>
      <c r="BO123" s="69" t="str">
        <f>IFERROR(CLEAN(HLOOKUP(BO$1,'1.源数据-产品报告-消费降序'!BO:BO,ROW(),0)),"")</f>
        <v/>
      </c>
      <c r="BP123" s="69" t="str">
        <f>IFERROR(CLEAN(HLOOKUP(BP$1,'1.源数据-产品报告-消费降序'!BP:BP,ROW(),0)),"")</f>
        <v/>
      </c>
      <c r="BQ123" s="69" t="str">
        <f>IFERROR(CLEAN(HLOOKUP(BQ$1,'1.源数据-产品报告-消费降序'!BQ:BQ,ROW(),0)),"")</f>
        <v/>
      </c>
      <c r="BR123" s="69" t="str">
        <f>IFERROR(CLEAN(HLOOKUP(BR$1,'1.源数据-产品报告-消费降序'!BR:BR,ROW(),0)),"")</f>
        <v/>
      </c>
      <c r="BS123" s="69" t="str">
        <f>IFERROR(CLEAN(HLOOKUP(BS$1,'1.源数据-产品报告-消费降序'!BS:BS,ROW(),0)),"")</f>
        <v/>
      </c>
      <c r="BT123" s="69" t="str">
        <f>IFERROR(CLEAN(HLOOKUP(BT$1,'1.源数据-产品报告-消费降序'!BT:BT,ROW(),0)),"")</f>
        <v/>
      </c>
      <c r="BU123" s="69" t="str">
        <f>IFERROR(CLEAN(HLOOKUP(BU$1,'1.源数据-产品报告-消费降序'!BU:BU,ROW(),0)),"")</f>
        <v/>
      </c>
      <c r="BV1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3" s="69" t="str">
        <f>IFERROR(CLEAN(HLOOKUP(BW$1,'1.源数据-产品报告-消费降序'!BW:BW,ROW(),0)),"")</f>
        <v/>
      </c>
    </row>
    <row r="124" spans="1:75">
      <c r="A124" s="69" t="str">
        <f>IFERROR(CLEAN(HLOOKUP(A$1,'1.源数据-产品报告-消费降序'!A:A,ROW(),0)),"")</f>
        <v/>
      </c>
      <c r="B124" s="69" t="str">
        <f>IFERROR(CLEAN(HLOOKUP(B$1,'1.源数据-产品报告-消费降序'!B:B,ROW(),0)),"")</f>
        <v/>
      </c>
      <c r="C124" s="69" t="str">
        <f>IFERROR(CLEAN(HLOOKUP(C$1,'1.源数据-产品报告-消费降序'!C:C,ROW(),0)),"")</f>
        <v/>
      </c>
      <c r="D124" s="69" t="str">
        <f>IFERROR(CLEAN(HLOOKUP(D$1,'1.源数据-产品报告-消费降序'!D:D,ROW(),0)),"")</f>
        <v/>
      </c>
      <c r="E124" s="69" t="str">
        <f>IFERROR(CLEAN(HLOOKUP(E$1,'1.源数据-产品报告-消费降序'!E:E,ROW(),0)),"")</f>
        <v/>
      </c>
      <c r="F124" s="69" t="str">
        <f>IFERROR(CLEAN(HLOOKUP(F$1,'1.源数据-产品报告-消费降序'!F:F,ROW(),0)),"")</f>
        <v/>
      </c>
      <c r="G124" s="70">
        <f>IFERROR((HLOOKUP(G$1,'1.源数据-产品报告-消费降序'!G:G,ROW(),0)),"")</f>
        <v>0</v>
      </c>
      <c r="H1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4" s="69" t="str">
        <f>IFERROR(CLEAN(HLOOKUP(I$1,'1.源数据-产品报告-消费降序'!I:I,ROW(),0)),"")</f>
        <v/>
      </c>
      <c r="L124" s="69" t="str">
        <f>IFERROR(CLEAN(HLOOKUP(L$1,'1.源数据-产品报告-消费降序'!L:L,ROW(),0)),"")</f>
        <v/>
      </c>
      <c r="M124" s="69" t="str">
        <f>IFERROR(CLEAN(HLOOKUP(M$1,'1.源数据-产品报告-消费降序'!M:M,ROW(),0)),"")</f>
        <v/>
      </c>
      <c r="N124" s="69" t="str">
        <f>IFERROR(CLEAN(HLOOKUP(N$1,'1.源数据-产品报告-消费降序'!N:N,ROW(),0)),"")</f>
        <v/>
      </c>
      <c r="O124" s="69" t="str">
        <f>IFERROR(CLEAN(HLOOKUP(O$1,'1.源数据-产品报告-消费降序'!O:O,ROW(),0)),"")</f>
        <v/>
      </c>
      <c r="P124" s="69" t="str">
        <f>IFERROR(CLEAN(HLOOKUP(P$1,'1.源数据-产品报告-消费降序'!P:P,ROW(),0)),"")</f>
        <v/>
      </c>
      <c r="Q124" s="69" t="str">
        <f>IFERROR(CLEAN(HLOOKUP(Q$1,'1.源数据-产品报告-消费降序'!Q:Q,ROW(),0)),"")</f>
        <v/>
      </c>
      <c r="R124" s="69" t="str">
        <f>IFERROR(CLEAN(HLOOKUP(R$1,'1.源数据-产品报告-消费降序'!R:R,ROW(),0)),"")</f>
        <v/>
      </c>
      <c r="S1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4" s="69" t="str">
        <f>IFERROR(CLEAN(HLOOKUP(T$1,'1.源数据-产品报告-消费降序'!T:T,ROW(),0)),"")</f>
        <v/>
      </c>
      <c r="W124" s="69" t="str">
        <f>IFERROR(CLEAN(HLOOKUP(W$1,'1.源数据-产品报告-消费降序'!W:W,ROW(),0)),"")</f>
        <v/>
      </c>
      <c r="X124" s="69" t="str">
        <f>IFERROR(CLEAN(HLOOKUP(X$1,'1.源数据-产品报告-消费降序'!X:X,ROW(),0)),"")</f>
        <v/>
      </c>
      <c r="Y124" s="69" t="str">
        <f>IFERROR(CLEAN(HLOOKUP(Y$1,'1.源数据-产品报告-消费降序'!Y:Y,ROW(),0)),"")</f>
        <v/>
      </c>
      <c r="Z124" s="69" t="str">
        <f>IFERROR(CLEAN(HLOOKUP(Z$1,'1.源数据-产品报告-消费降序'!Z:Z,ROW(),0)),"")</f>
        <v/>
      </c>
      <c r="AA124" s="69" t="str">
        <f>IFERROR(CLEAN(HLOOKUP(AA$1,'1.源数据-产品报告-消费降序'!AA:AA,ROW(),0)),"")</f>
        <v/>
      </c>
      <c r="AB124" s="69" t="str">
        <f>IFERROR(CLEAN(HLOOKUP(AB$1,'1.源数据-产品报告-消费降序'!AB:AB,ROW(),0)),"")</f>
        <v/>
      </c>
      <c r="AC124" s="69" t="str">
        <f>IFERROR(CLEAN(HLOOKUP(AC$1,'1.源数据-产品报告-消费降序'!AC:AC,ROW(),0)),"")</f>
        <v/>
      </c>
      <c r="AD1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4" s="69" t="str">
        <f>IFERROR(CLEAN(HLOOKUP(AE$1,'1.源数据-产品报告-消费降序'!AE:AE,ROW(),0)),"")</f>
        <v/>
      </c>
      <c r="AH124" s="69" t="str">
        <f>IFERROR(CLEAN(HLOOKUP(AH$1,'1.源数据-产品报告-消费降序'!AH:AH,ROW(),0)),"")</f>
        <v/>
      </c>
      <c r="AI124" s="69" t="str">
        <f>IFERROR(CLEAN(HLOOKUP(AI$1,'1.源数据-产品报告-消费降序'!AI:AI,ROW(),0)),"")</f>
        <v/>
      </c>
      <c r="AJ124" s="69" t="str">
        <f>IFERROR(CLEAN(HLOOKUP(AJ$1,'1.源数据-产品报告-消费降序'!AJ:AJ,ROW(),0)),"")</f>
        <v/>
      </c>
      <c r="AK124" s="69" t="str">
        <f>IFERROR(CLEAN(HLOOKUP(AK$1,'1.源数据-产品报告-消费降序'!AK:AK,ROW(),0)),"")</f>
        <v/>
      </c>
      <c r="AL124" s="69" t="str">
        <f>IFERROR(CLEAN(HLOOKUP(AL$1,'1.源数据-产品报告-消费降序'!AL:AL,ROW(),0)),"")</f>
        <v/>
      </c>
      <c r="AM124" s="69" t="str">
        <f>IFERROR(CLEAN(HLOOKUP(AM$1,'1.源数据-产品报告-消费降序'!AM:AM,ROW(),0)),"")</f>
        <v/>
      </c>
      <c r="AN124" s="69" t="str">
        <f>IFERROR(CLEAN(HLOOKUP(AN$1,'1.源数据-产品报告-消费降序'!AN:AN,ROW(),0)),"")</f>
        <v/>
      </c>
      <c r="AO1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4" s="69" t="str">
        <f>IFERROR(CLEAN(HLOOKUP(AP$1,'1.源数据-产品报告-消费降序'!AP:AP,ROW(),0)),"")</f>
        <v/>
      </c>
      <c r="AS124" s="69" t="str">
        <f>IFERROR(CLEAN(HLOOKUP(AS$1,'1.源数据-产品报告-消费降序'!AS:AS,ROW(),0)),"")</f>
        <v/>
      </c>
      <c r="AT124" s="69" t="str">
        <f>IFERROR(CLEAN(HLOOKUP(AT$1,'1.源数据-产品报告-消费降序'!AT:AT,ROW(),0)),"")</f>
        <v/>
      </c>
      <c r="AU124" s="69" t="str">
        <f>IFERROR(CLEAN(HLOOKUP(AU$1,'1.源数据-产品报告-消费降序'!AU:AU,ROW(),0)),"")</f>
        <v/>
      </c>
      <c r="AV124" s="69" t="str">
        <f>IFERROR(CLEAN(HLOOKUP(AV$1,'1.源数据-产品报告-消费降序'!AV:AV,ROW(),0)),"")</f>
        <v/>
      </c>
      <c r="AW124" s="69" t="str">
        <f>IFERROR(CLEAN(HLOOKUP(AW$1,'1.源数据-产品报告-消费降序'!AW:AW,ROW(),0)),"")</f>
        <v/>
      </c>
      <c r="AX124" s="69" t="str">
        <f>IFERROR(CLEAN(HLOOKUP(AX$1,'1.源数据-产品报告-消费降序'!AX:AX,ROW(),0)),"")</f>
        <v/>
      </c>
      <c r="AY124" s="69" t="str">
        <f>IFERROR(CLEAN(HLOOKUP(AY$1,'1.源数据-产品报告-消费降序'!AY:AY,ROW(),0)),"")</f>
        <v/>
      </c>
      <c r="AZ1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4" s="69" t="str">
        <f>IFERROR(CLEAN(HLOOKUP(BA$1,'1.源数据-产品报告-消费降序'!BA:BA,ROW(),0)),"")</f>
        <v/>
      </c>
      <c r="BD124" s="69" t="str">
        <f>IFERROR(CLEAN(HLOOKUP(BD$1,'1.源数据-产品报告-消费降序'!BD:BD,ROW(),0)),"")</f>
        <v/>
      </c>
      <c r="BE124" s="69" t="str">
        <f>IFERROR(CLEAN(HLOOKUP(BE$1,'1.源数据-产品报告-消费降序'!BE:BE,ROW(),0)),"")</f>
        <v/>
      </c>
      <c r="BF124" s="69" t="str">
        <f>IFERROR(CLEAN(HLOOKUP(BF$1,'1.源数据-产品报告-消费降序'!BF:BF,ROW(),0)),"")</f>
        <v/>
      </c>
      <c r="BG124" s="69" t="str">
        <f>IFERROR(CLEAN(HLOOKUP(BG$1,'1.源数据-产品报告-消费降序'!BG:BG,ROW(),0)),"")</f>
        <v/>
      </c>
      <c r="BH124" s="69" t="str">
        <f>IFERROR(CLEAN(HLOOKUP(BH$1,'1.源数据-产品报告-消费降序'!BH:BH,ROW(),0)),"")</f>
        <v/>
      </c>
      <c r="BI124" s="69" t="str">
        <f>IFERROR(CLEAN(HLOOKUP(BI$1,'1.源数据-产品报告-消费降序'!BI:BI,ROW(),0)),"")</f>
        <v/>
      </c>
      <c r="BJ124" s="69" t="str">
        <f>IFERROR(CLEAN(HLOOKUP(BJ$1,'1.源数据-产品报告-消费降序'!BJ:BJ,ROW(),0)),"")</f>
        <v/>
      </c>
      <c r="BK1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4" s="69" t="str">
        <f>IFERROR(CLEAN(HLOOKUP(BL$1,'1.源数据-产品报告-消费降序'!BL:BL,ROW(),0)),"")</f>
        <v/>
      </c>
      <c r="BO124" s="69" t="str">
        <f>IFERROR(CLEAN(HLOOKUP(BO$1,'1.源数据-产品报告-消费降序'!BO:BO,ROW(),0)),"")</f>
        <v/>
      </c>
      <c r="BP124" s="69" t="str">
        <f>IFERROR(CLEAN(HLOOKUP(BP$1,'1.源数据-产品报告-消费降序'!BP:BP,ROW(),0)),"")</f>
        <v/>
      </c>
      <c r="BQ124" s="69" t="str">
        <f>IFERROR(CLEAN(HLOOKUP(BQ$1,'1.源数据-产品报告-消费降序'!BQ:BQ,ROW(),0)),"")</f>
        <v/>
      </c>
      <c r="BR124" s="69" t="str">
        <f>IFERROR(CLEAN(HLOOKUP(BR$1,'1.源数据-产品报告-消费降序'!BR:BR,ROW(),0)),"")</f>
        <v/>
      </c>
      <c r="BS124" s="69" t="str">
        <f>IFERROR(CLEAN(HLOOKUP(BS$1,'1.源数据-产品报告-消费降序'!BS:BS,ROW(),0)),"")</f>
        <v/>
      </c>
      <c r="BT124" s="69" t="str">
        <f>IFERROR(CLEAN(HLOOKUP(BT$1,'1.源数据-产品报告-消费降序'!BT:BT,ROW(),0)),"")</f>
        <v/>
      </c>
      <c r="BU124" s="69" t="str">
        <f>IFERROR(CLEAN(HLOOKUP(BU$1,'1.源数据-产品报告-消费降序'!BU:BU,ROW(),0)),"")</f>
        <v/>
      </c>
      <c r="BV1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4" s="69" t="str">
        <f>IFERROR(CLEAN(HLOOKUP(BW$1,'1.源数据-产品报告-消费降序'!BW:BW,ROW(),0)),"")</f>
        <v/>
      </c>
    </row>
    <row r="125" spans="1:75">
      <c r="A125" s="69" t="str">
        <f>IFERROR(CLEAN(HLOOKUP(A$1,'1.源数据-产品报告-消费降序'!A:A,ROW(),0)),"")</f>
        <v/>
      </c>
      <c r="B125" s="69" t="str">
        <f>IFERROR(CLEAN(HLOOKUP(B$1,'1.源数据-产品报告-消费降序'!B:B,ROW(),0)),"")</f>
        <v/>
      </c>
      <c r="C125" s="69" t="str">
        <f>IFERROR(CLEAN(HLOOKUP(C$1,'1.源数据-产品报告-消费降序'!C:C,ROW(),0)),"")</f>
        <v/>
      </c>
      <c r="D125" s="69" t="str">
        <f>IFERROR(CLEAN(HLOOKUP(D$1,'1.源数据-产品报告-消费降序'!D:D,ROW(),0)),"")</f>
        <v/>
      </c>
      <c r="E125" s="69" t="str">
        <f>IFERROR(CLEAN(HLOOKUP(E$1,'1.源数据-产品报告-消费降序'!E:E,ROW(),0)),"")</f>
        <v/>
      </c>
      <c r="F125" s="69" t="str">
        <f>IFERROR(CLEAN(HLOOKUP(F$1,'1.源数据-产品报告-消费降序'!F:F,ROW(),0)),"")</f>
        <v/>
      </c>
      <c r="G125" s="70">
        <f>IFERROR((HLOOKUP(G$1,'1.源数据-产品报告-消费降序'!G:G,ROW(),0)),"")</f>
        <v>0</v>
      </c>
      <c r="H1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5" s="69" t="str">
        <f>IFERROR(CLEAN(HLOOKUP(I$1,'1.源数据-产品报告-消费降序'!I:I,ROW(),0)),"")</f>
        <v/>
      </c>
      <c r="L125" s="69" t="str">
        <f>IFERROR(CLEAN(HLOOKUP(L$1,'1.源数据-产品报告-消费降序'!L:L,ROW(),0)),"")</f>
        <v/>
      </c>
      <c r="M125" s="69" t="str">
        <f>IFERROR(CLEAN(HLOOKUP(M$1,'1.源数据-产品报告-消费降序'!M:M,ROW(),0)),"")</f>
        <v/>
      </c>
      <c r="N125" s="69" t="str">
        <f>IFERROR(CLEAN(HLOOKUP(N$1,'1.源数据-产品报告-消费降序'!N:N,ROW(),0)),"")</f>
        <v/>
      </c>
      <c r="O125" s="69" t="str">
        <f>IFERROR(CLEAN(HLOOKUP(O$1,'1.源数据-产品报告-消费降序'!O:O,ROW(),0)),"")</f>
        <v/>
      </c>
      <c r="P125" s="69" t="str">
        <f>IFERROR(CLEAN(HLOOKUP(P$1,'1.源数据-产品报告-消费降序'!P:P,ROW(),0)),"")</f>
        <v/>
      </c>
      <c r="Q125" s="69" t="str">
        <f>IFERROR(CLEAN(HLOOKUP(Q$1,'1.源数据-产品报告-消费降序'!Q:Q,ROW(),0)),"")</f>
        <v/>
      </c>
      <c r="R125" s="69" t="str">
        <f>IFERROR(CLEAN(HLOOKUP(R$1,'1.源数据-产品报告-消费降序'!R:R,ROW(),0)),"")</f>
        <v/>
      </c>
      <c r="S1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5" s="69" t="str">
        <f>IFERROR(CLEAN(HLOOKUP(T$1,'1.源数据-产品报告-消费降序'!T:T,ROW(),0)),"")</f>
        <v/>
      </c>
      <c r="W125" s="69" t="str">
        <f>IFERROR(CLEAN(HLOOKUP(W$1,'1.源数据-产品报告-消费降序'!W:W,ROW(),0)),"")</f>
        <v/>
      </c>
      <c r="X125" s="69" t="str">
        <f>IFERROR(CLEAN(HLOOKUP(X$1,'1.源数据-产品报告-消费降序'!X:X,ROW(),0)),"")</f>
        <v/>
      </c>
      <c r="Y125" s="69" t="str">
        <f>IFERROR(CLEAN(HLOOKUP(Y$1,'1.源数据-产品报告-消费降序'!Y:Y,ROW(),0)),"")</f>
        <v/>
      </c>
      <c r="Z125" s="69" t="str">
        <f>IFERROR(CLEAN(HLOOKUP(Z$1,'1.源数据-产品报告-消费降序'!Z:Z,ROW(),0)),"")</f>
        <v/>
      </c>
      <c r="AA125" s="69" t="str">
        <f>IFERROR(CLEAN(HLOOKUP(AA$1,'1.源数据-产品报告-消费降序'!AA:AA,ROW(),0)),"")</f>
        <v/>
      </c>
      <c r="AB125" s="69" t="str">
        <f>IFERROR(CLEAN(HLOOKUP(AB$1,'1.源数据-产品报告-消费降序'!AB:AB,ROW(),0)),"")</f>
        <v/>
      </c>
      <c r="AC125" s="69" t="str">
        <f>IFERROR(CLEAN(HLOOKUP(AC$1,'1.源数据-产品报告-消费降序'!AC:AC,ROW(),0)),"")</f>
        <v/>
      </c>
      <c r="AD1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5" s="69" t="str">
        <f>IFERROR(CLEAN(HLOOKUP(AE$1,'1.源数据-产品报告-消费降序'!AE:AE,ROW(),0)),"")</f>
        <v/>
      </c>
      <c r="AH125" s="69" t="str">
        <f>IFERROR(CLEAN(HLOOKUP(AH$1,'1.源数据-产品报告-消费降序'!AH:AH,ROW(),0)),"")</f>
        <v/>
      </c>
      <c r="AI125" s="69" t="str">
        <f>IFERROR(CLEAN(HLOOKUP(AI$1,'1.源数据-产品报告-消费降序'!AI:AI,ROW(),0)),"")</f>
        <v/>
      </c>
      <c r="AJ125" s="69" t="str">
        <f>IFERROR(CLEAN(HLOOKUP(AJ$1,'1.源数据-产品报告-消费降序'!AJ:AJ,ROW(),0)),"")</f>
        <v/>
      </c>
      <c r="AK125" s="69" t="str">
        <f>IFERROR(CLEAN(HLOOKUP(AK$1,'1.源数据-产品报告-消费降序'!AK:AK,ROW(),0)),"")</f>
        <v/>
      </c>
      <c r="AL125" s="69" t="str">
        <f>IFERROR(CLEAN(HLOOKUP(AL$1,'1.源数据-产品报告-消费降序'!AL:AL,ROW(),0)),"")</f>
        <v/>
      </c>
      <c r="AM125" s="69" t="str">
        <f>IFERROR(CLEAN(HLOOKUP(AM$1,'1.源数据-产品报告-消费降序'!AM:AM,ROW(),0)),"")</f>
        <v/>
      </c>
      <c r="AN125" s="69" t="str">
        <f>IFERROR(CLEAN(HLOOKUP(AN$1,'1.源数据-产品报告-消费降序'!AN:AN,ROW(),0)),"")</f>
        <v/>
      </c>
      <c r="AO1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5" s="69" t="str">
        <f>IFERROR(CLEAN(HLOOKUP(AP$1,'1.源数据-产品报告-消费降序'!AP:AP,ROW(),0)),"")</f>
        <v/>
      </c>
      <c r="AS125" s="69" t="str">
        <f>IFERROR(CLEAN(HLOOKUP(AS$1,'1.源数据-产品报告-消费降序'!AS:AS,ROW(),0)),"")</f>
        <v/>
      </c>
      <c r="AT125" s="69" t="str">
        <f>IFERROR(CLEAN(HLOOKUP(AT$1,'1.源数据-产品报告-消费降序'!AT:AT,ROW(),0)),"")</f>
        <v/>
      </c>
      <c r="AU125" s="69" t="str">
        <f>IFERROR(CLEAN(HLOOKUP(AU$1,'1.源数据-产品报告-消费降序'!AU:AU,ROW(),0)),"")</f>
        <v/>
      </c>
      <c r="AV125" s="69" t="str">
        <f>IFERROR(CLEAN(HLOOKUP(AV$1,'1.源数据-产品报告-消费降序'!AV:AV,ROW(),0)),"")</f>
        <v/>
      </c>
      <c r="AW125" s="69" t="str">
        <f>IFERROR(CLEAN(HLOOKUP(AW$1,'1.源数据-产品报告-消费降序'!AW:AW,ROW(),0)),"")</f>
        <v/>
      </c>
      <c r="AX125" s="69" t="str">
        <f>IFERROR(CLEAN(HLOOKUP(AX$1,'1.源数据-产品报告-消费降序'!AX:AX,ROW(),0)),"")</f>
        <v/>
      </c>
      <c r="AY125" s="69" t="str">
        <f>IFERROR(CLEAN(HLOOKUP(AY$1,'1.源数据-产品报告-消费降序'!AY:AY,ROW(),0)),"")</f>
        <v/>
      </c>
      <c r="AZ1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5" s="69" t="str">
        <f>IFERROR(CLEAN(HLOOKUP(BA$1,'1.源数据-产品报告-消费降序'!BA:BA,ROW(),0)),"")</f>
        <v/>
      </c>
      <c r="BD125" s="69" t="str">
        <f>IFERROR(CLEAN(HLOOKUP(BD$1,'1.源数据-产品报告-消费降序'!BD:BD,ROW(),0)),"")</f>
        <v/>
      </c>
      <c r="BE125" s="69" t="str">
        <f>IFERROR(CLEAN(HLOOKUP(BE$1,'1.源数据-产品报告-消费降序'!BE:BE,ROW(),0)),"")</f>
        <v/>
      </c>
      <c r="BF125" s="69" t="str">
        <f>IFERROR(CLEAN(HLOOKUP(BF$1,'1.源数据-产品报告-消费降序'!BF:BF,ROW(),0)),"")</f>
        <v/>
      </c>
      <c r="BG125" s="69" t="str">
        <f>IFERROR(CLEAN(HLOOKUP(BG$1,'1.源数据-产品报告-消费降序'!BG:BG,ROW(),0)),"")</f>
        <v/>
      </c>
      <c r="BH125" s="69" t="str">
        <f>IFERROR(CLEAN(HLOOKUP(BH$1,'1.源数据-产品报告-消费降序'!BH:BH,ROW(),0)),"")</f>
        <v/>
      </c>
      <c r="BI125" s="69" t="str">
        <f>IFERROR(CLEAN(HLOOKUP(BI$1,'1.源数据-产品报告-消费降序'!BI:BI,ROW(),0)),"")</f>
        <v/>
      </c>
      <c r="BJ125" s="69" t="str">
        <f>IFERROR(CLEAN(HLOOKUP(BJ$1,'1.源数据-产品报告-消费降序'!BJ:BJ,ROW(),0)),"")</f>
        <v/>
      </c>
      <c r="BK1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5" s="69" t="str">
        <f>IFERROR(CLEAN(HLOOKUP(BL$1,'1.源数据-产品报告-消费降序'!BL:BL,ROW(),0)),"")</f>
        <v/>
      </c>
      <c r="BO125" s="69" t="str">
        <f>IFERROR(CLEAN(HLOOKUP(BO$1,'1.源数据-产品报告-消费降序'!BO:BO,ROW(),0)),"")</f>
        <v/>
      </c>
      <c r="BP125" s="69" t="str">
        <f>IFERROR(CLEAN(HLOOKUP(BP$1,'1.源数据-产品报告-消费降序'!BP:BP,ROW(),0)),"")</f>
        <v/>
      </c>
      <c r="BQ125" s="69" t="str">
        <f>IFERROR(CLEAN(HLOOKUP(BQ$1,'1.源数据-产品报告-消费降序'!BQ:BQ,ROW(),0)),"")</f>
        <v/>
      </c>
      <c r="BR125" s="69" t="str">
        <f>IFERROR(CLEAN(HLOOKUP(BR$1,'1.源数据-产品报告-消费降序'!BR:BR,ROW(),0)),"")</f>
        <v/>
      </c>
      <c r="BS125" s="69" t="str">
        <f>IFERROR(CLEAN(HLOOKUP(BS$1,'1.源数据-产品报告-消费降序'!BS:BS,ROW(),0)),"")</f>
        <v/>
      </c>
      <c r="BT125" s="69" t="str">
        <f>IFERROR(CLEAN(HLOOKUP(BT$1,'1.源数据-产品报告-消费降序'!BT:BT,ROW(),0)),"")</f>
        <v/>
      </c>
      <c r="BU125" s="69" t="str">
        <f>IFERROR(CLEAN(HLOOKUP(BU$1,'1.源数据-产品报告-消费降序'!BU:BU,ROW(),0)),"")</f>
        <v/>
      </c>
      <c r="BV1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5" s="69" t="str">
        <f>IFERROR(CLEAN(HLOOKUP(BW$1,'1.源数据-产品报告-消费降序'!BW:BW,ROW(),0)),"")</f>
        <v/>
      </c>
    </row>
    <row r="126" spans="1:75">
      <c r="A126" s="69" t="str">
        <f>IFERROR(CLEAN(HLOOKUP(A$1,'1.源数据-产品报告-消费降序'!A:A,ROW(),0)),"")</f>
        <v/>
      </c>
      <c r="B126" s="69" t="str">
        <f>IFERROR(CLEAN(HLOOKUP(B$1,'1.源数据-产品报告-消费降序'!B:B,ROW(),0)),"")</f>
        <v/>
      </c>
      <c r="C126" s="69" t="str">
        <f>IFERROR(CLEAN(HLOOKUP(C$1,'1.源数据-产品报告-消费降序'!C:C,ROW(),0)),"")</f>
        <v/>
      </c>
      <c r="D126" s="69" t="str">
        <f>IFERROR(CLEAN(HLOOKUP(D$1,'1.源数据-产品报告-消费降序'!D:D,ROW(),0)),"")</f>
        <v/>
      </c>
      <c r="E126" s="69" t="str">
        <f>IFERROR(CLEAN(HLOOKUP(E$1,'1.源数据-产品报告-消费降序'!E:E,ROW(),0)),"")</f>
        <v/>
      </c>
      <c r="F126" s="69" t="str">
        <f>IFERROR(CLEAN(HLOOKUP(F$1,'1.源数据-产品报告-消费降序'!F:F,ROW(),0)),"")</f>
        <v/>
      </c>
      <c r="G126" s="70">
        <f>IFERROR((HLOOKUP(G$1,'1.源数据-产品报告-消费降序'!G:G,ROW(),0)),"")</f>
        <v>0</v>
      </c>
      <c r="H1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6" s="69" t="str">
        <f>IFERROR(CLEAN(HLOOKUP(I$1,'1.源数据-产品报告-消费降序'!I:I,ROW(),0)),"")</f>
        <v/>
      </c>
      <c r="L126" s="69" t="str">
        <f>IFERROR(CLEAN(HLOOKUP(L$1,'1.源数据-产品报告-消费降序'!L:L,ROW(),0)),"")</f>
        <v/>
      </c>
      <c r="M126" s="69" t="str">
        <f>IFERROR(CLEAN(HLOOKUP(M$1,'1.源数据-产品报告-消费降序'!M:M,ROW(),0)),"")</f>
        <v/>
      </c>
      <c r="N126" s="69" t="str">
        <f>IFERROR(CLEAN(HLOOKUP(N$1,'1.源数据-产品报告-消费降序'!N:N,ROW(),0)),"")</f>
        <v/>
      </c>
      <c r="O126" s="69" t="str">
        <f>IFERROR(CLEAN(HLOOKUP(O$1,'1.源数据-产品报告-消费降序'!O:O,ROW(),0)),"")</f>
        <v/>
      </c>
      <c r="P126" s="69" t="str">
        <f>IFERROR(CLEAN(HLOOKUP(P$1,'1.源数据-产品报告-消费降序'!P:P,ROW(),0)),"")</f>
        <v/>
      </c>
      <c r="Q126" s="69" t="str">
        <f>IFERROR(CLEAN(HLOOKUP(Q$1,'1.源数据-产品报告-消费降序'!Q:Q,ROW(),0)),"")</f>
        <v/>
      </c>
      <c r="R126" s="69" t="str">
        <f>IFERROR(CLEAN(HLOOKUP(R$1,'1.源数据-产品报告-消费降序'!R:R,ROW(),0)),"")</f>
        <v/>
      </c>
      <c r="S1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6" s="69" t="str">
        <f>IFERROR(CLEAN(HLOOKUP(T$1,'1.源数据-产品报告-消费降序'!T:T,ROW(),0)),"")</f>
        <v/>
      </c>
      <c r="W126" s="69" t="str">
        <f>IFERROR(CLEAN(HLOOKUP(W$1,'1.源数据-产品报告-消费降序'!W:W,ROW(),0)),"")</f>
        <v/>
      </c>
      <c r="X126" s="69" t="str">
        <f>IFERROR(CLEAN(HLOOKUP(X$1,'1.源数据-产品报告-消费降序'!X:X,ROW(),0)),"")</f>
        <v/>
      </c>
      <c r="Y126" s="69" t="str">
        <f>IFERROR(CLEAN(HLOOKUP(Y$1,'1.源数据-产品报告-消费降序'!Y:Y,ROW(),0)),"")</f>
        <v/>
      </c>
      <c r="Z126" s="69" t="str">
        <f>IFERROR(CLEAN(HLOOKUP(Z$1,'1.源数据-产品报告-消费降序'!Z:Z,ROW(),0)),"")</f>
        <v/>
      </c>
      <c r="AA126" s="69" t="str">
        <f>IFERROR(CLEAN(HLOOKUP(AA$1,'1.源数据-产品报告-消费降序'!AA:AA,ROW(),0)),"")</f>
        <v/>
      </c>
      <c r="AB126" s="69" t="str">
        <f>IFERROR(CLEAN(HLOOKUP(AB$1,'1.源数据-产品报告-消费降序'!AB:AB,ROW(),0)),"")</f>
        <v/>
      </c>
      <c r="AC126" s="69" t="str">
        <f>IFERROR(CLEAN(HLOOKUP(AC$1,'1.源数据-产品报告-消费降序'!AC:AC,ROW(),0)),"")</f>
        <v/>
      </c>
      <c r="AD1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6" s="69" t="str">
        <f>IFERROR(CLEAN(HLOOKUP(AE$1,'1.源数据-产品报告-消费降序'!AE:AE,ROW(),0)),"")</f>
        <v/>
      </c>
      <c r="AH126" s="69" t="str">
        <f>IFERROR(CLEAN(HLOOKUP(AH$1,'1.源数据-产品报告-消费降序'!AH:AH,ROW(),0)),"")</f>
        <v/>
      </c>
      <c r="AI126" s="69" t="str">
        <f>IFERROR(CLEAN(HLOOKUP(AI$1,'1.源数据-产品报告-消费降序'!AI:AI,ROW(),0)),"")</f>
        <v/>
      </c>
      <c r="AJ126" s="69" t="str">
        <f>IFERROR(CLEAN(HLOOKUP(AJ$1,'1.源数据-产品报告-消费降序'!AJ:AJ,ROW(),0)),"")</f>
        <v/>
      </c>
      <c r="AK126" s="69" t="str">
        <f>IFERROR(CLEAN(HLOOKUP(AK$1,'1.源数据-产品报告-消费降序'!AK:AK,ROW(),0)),"")</f>
        <v/>
      </c>
      <c r="AL126" s="69" t="str">
        <f>IFERROR(CLEAN(HLOOKUP(AL$1,'1.源数据-产品报告-消费降序'!AL:AL,ROW(),0)),"")</f>
        <v/>
      </c>
      <c r="AM126" s="69" t="str">
        <f>IFERROR(CLEAN(HLOOKUP(AM$1,'1.源数据-产品报告-消费降序'!AM:AM,ROW(),0)),"")</f>
        <v/>
      </c>
      <c r="AN126" s="69" t="str">
        <f>IFERROR(CLEAN(HLOOKUP(AN$1,'1.源数据-产品报告-消费降序'!AN:AN,ROW(),0)),"")</f>
        <v/>
      </c>
      <c r="AO1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6" s="69" t="str">
        <f>IFERROR(CLEAN(HLOOKUP(AP$1,'1.源数据-产品报告-消费降序'!AP:AP,ROW(),0)),"")</f>
        <v/>
      </c>
      <c r="AS126" s="69" t="str">
        <f>IFERROR(CLEAN(HLOOKUP(AS$1,'1.源数据-产品报告-消费降序'!AS:AS,ROW(),0)),"")</f>
        <v/>
      </c>
      <c r="AT126" s="69" t="str">
        <f>IFERROR(CLEAN(HLOOKUP(AT$1,'1.源数据-产品报告-消费降序'!AT:AT,ROW(),0)),"")</f>
        <v/>
      </c>
      <c r="AU126" s="69" t="str">
        <f>IFERROR(CLEAN(HLOOKUP(AU$1,'1.源数据-产品报告-消费降序'!AU:AU,ROW(),0)),"")</f>
        <v/>
      </c>
      <c r="AV126" s="69" t="str">
        <f>IFERROR(CLEAN(HLOOKUP(AV$1,'1.源数据-产品报告-消费降序'!AV:AV,ROW(),0)),"")</f>
        <v/>
      </c>
      <c r="AW126" s="69" t="str">
        <f>IFERROR(CLEAN(HLOOKUP(AW$1,'1.源数据-产品报告-消费降序'!AW:AW,ROW(),0)),"")</f>
        <v/>
      </c>
      <c r="AX126" s="69" t="str">
        <f>IFERROR(CLEAN(HLOOKUP(AX$1,'1.源数据-产品报告-消费降序'!AX:AX,ROW(),0)),"")</f>
        <v/>
      </c>
      <c r="AY126" s="69" t="str">
        <f>IFERROR(CLEAN(HLOOKUP(AY$1,'1.源数据-产品报告-消费降序'!AY:AY,ROW(),0)),"")</f>
        <v/>
      </c>
      <c r="AZ1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6" s="69" t="str">
        <f>IFERROR(CLEAN(HLOOKUP(BA$1,'1.源数据-产品报告-消费降序'!BA:BA,ROW(),0)),"")</f>
        <v/>
      </c>
      <c r="BD126" s="69" t="str">
        <f>IFERROR(CLEAN(HLOOKUP(BD$1,'1.源数据-产品报告-消费降序'!BD:BD,ROW(),0)),"")</f>
        <v/>
      </c>
      <c r="BE126" s="69" t="str">
        <f>IFERROR(CLEAN(HLOOKUP(BE$1,'1.源数据-产品报告-消费降序'!BE:BE,ROW(),0)),"")</f>
        <v/>
      </c>
      <c r="BF126" s="69" t="str">
        <f>IFERROR(CLEAN(HLOOKUP(BF$1,'1.源数据-产品报告-消费降序'!BF:BF,ROW(),0)),"")</f>
        <v/>
      </c>
      <c r="BG126" s="69" t="str">
        <f>IFERROR(CLEAN(HLOOKUP(BG$1,'1.源数据-产品报告-消费降序'!BG:BG,ROW(),0)),"")</f>
        <v/>
      </c>
      <c r="BH126" s="69" t="str">
        <f>IFERROR(CLEAN(HLOOKUP(BH$1,'1.源数据-产品报告-消费降序'!BH:BH,ROW(),0)),"")</f>
        <v/>
      </c>
      <c r="BI126" s="69" t="str">
        <f>IFERROR(CLEAN(HLOOKUP(BI$1,'1.源数据-产品报告-消费降序'!BI:BI,ROW(),0)),"")</f>
        <v/>
      </c>
      <c r="BJ126" s="69" t="str">
        <f>IFERROR(CLEAN(HLOOKUP(BJ$1,'1.源数据-产品报告-消费降序'!BJ:BJ,ROW(),0)),"")</f>
        <v/>
      </c>
      <c r="BK1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6" s="69" t="str">
        <f>IFERROR(CLEAN(HLOOKUP(BL$1,'1.源数据-产品报告-消费降序'!BL:BL,ROW(),0)),"")</f>
        <v/>
      </c>
      <c r="BO126" s="69" t="str">
        <f>IFERROR(CLEAN(HLOOKUP(BO$1,'1.源数据-产品报告-消费降序'!BO:BO,ROW(),0)),"")</f>
        <v/>
      </c>
      <c r="BP126" s="69" t="str">
        <f>IFERROR(CLEAN(HLOOKUP(BP$1,'1.源数据-产品报告-消费降序'!BP:BP,ROW(),0)),"")</f>
        <v/>
      </c>
      <c r="BQ126" s="69" t="str">
        <f>IFERROR(CLEAN(HLOOKUP(BQ$1,'1.源数据-产品报告-消费降序'!BQ:BQ,ROW(),0)),"")</f>
        <v/>
      </c>
      <c r="BR126" s="69" t="str">
        <f>IFERROR(CLEAN(HLOOKUP(BR$1,'1.源数据-产品报告-消费降序'!BR:BR,ROW(),0)),"")</f>
        <v/>
      </c>
      <c r="BS126" s="69" t="str">
        <f>IFERROR(CLEAN(HLOOKUP(BS$1,'1.源数据-产品报告-消费降序'!BS:BS,ROW(),0)),"")</f>
        <v/>
      </c>
      <c r="BT126" s="69" t="str">
        <f>IFERROR(CLEAN(HLOOKUP(BT$1,'1.源数据-产品报告-消费降序'!BT:BT,ROW(),0)),"")</f>
        <v/>
      </c>
      <c r="BU126" s="69" t="str">
        <f>IFERROR(CLEAN(HLOOKUP(BU$1,'1.源数据-产品报告-消费降序'!BU:BU,ROW(),0)),"")</f>
        <v/>
      </c>
      <c r="BV1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6" s="69" t="str">
        <f>IFERROR(CLEAN(HLOOKUP(BW$1,'1.源数据-产品报告-消费降序'!BW:BW,ROW(),0)),"")</f>
        <v/>
      </c>
    </row>
    <row r="127" spans="1:75">
      <c r="A127" s="69" t="str">
        <f>IFERROR(CLEAN(HLOOKUP(A$1,'1.源数据-产品报告-消费降序'!A:A,ROW(),0)),"")</f>
        <v/>
      </c>
      <c r="B127" s="69" t="str">
        <f>IFERROR(CLEAN(HLOOKUP(B$1,'1.源数据-产品报告-消费降序'!B:B,ROW(),0)),"")</f>
        <v/>
      </c>
      <c r="C127" s="69" t="str">
        <f>IFERROR(CLEAN(HLOOKUP(C$1,'1.源数据-产品报告-消费降序'!C:C,ROW(),0)),"")</f>
        <v/>
      </c>
      <c r="D127" s="69" t="str">
        <f>IFERROR(CLEAN(HLOOKUP(D$1,'1.源数据-产品报告-消费降序'!D:D,ROW(),0)),"")</f>
        <v/>
      </c>
      <c r="E127" s="69" t="str">
        <f>IFERROR(CLEAN(HLOOKUP(E$1,'1.源数据-产品报告-消费降序'!E:E,ROW(),0)),"")</f>
        <v/>
      </c>
      <c r="F127" s="69" t="str">
        <f>IFERROR(CLEAN(HLOOKUP(F$1,'1.源数据-产品报告-消费降序'!F:F,ROW(),0)),"")</f>
        <v/>
      </c>
      <c r="G127" s="70">
        <f>IFERROR((HLOOKUP(G$1,'1.源数据-产品报告-消费降序'!G:G,ROW(),0)),"")</f>
        <v>0</v>
      </c>
      <c r="H1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7" s="69" t="str">
        <f>IFERROR(CLEAN(HLOOKUP(I$1,'1.源数据-产品报告-消费降序'!I:I,ROW(),0)),"")</f>
        <v/>
      </c>
      <c r="L127" s="69" t="str">
        <f>IFERROR(CLEAN(HLOOKUP(L$1,'1.源数据-产品报告-消费降序'!L:L,ROW(),0)),"")</f>
        <v/>
      </c>
      <c r="M127" s="69" t="str">
        <f>IFERROR(CLEAN(HLOOKUP(M$1,'1.源数据-产品报告-消费降序'!M:M,ROW(),0)),"")</f>
        <v/>
      </c>
      <c r="N127" s="69" t="str">
        <f>IFERROR(CLEAN(HLOOKUP(N$1,'1.源数据-产品报告-消费降序'!N:N,ROW(),0)),"")</f>
        <v/>
      </c>
      <c r="O127" s="69" t="str">
        <f>IFERROR(CLEAN(HLOOKUP(O$1,'1.源数据-产品报告-消费降序'!O:O,ROW(),0)),"")</f>
        <v/>
      </c>
      <c r="P127" s="69" t="str">
        <f>IFERROR(CLEAN(HLOOKUP(P$1,'1.源数据-产品报告-消费降序'!P:P,ROW(),0)),"")</f>
        <v/>
      </c>
      <c r="Q127" s="69" t="str">
        <f>IFERROR(CLEAN(HLOOKUP(Q$1,'1.源数据-产品报告-消费降序'!Q:Q,ROW(),0)),"")</f>
        <v/>
      </c>
      <c r="R127" s="69" t="str">
        <f>IFERROR(CLEAN(HLOOKUP(R$1,'1.源数据-产品报告-消费降序'!R:R,ROW(),0)),"")</f>
        <v/>
      </c>
      <c r="S1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7" s="69" t="str">
        <f>IFERROR(CLEAN(HLOOKUP(T$1,'1.源数据-产品报告-消费降序'!T:T,ROW(),0)),"")</f>
        <v/>
      </c>
      <c r="W127" s="69" t="str">
        <f>IFERROR(CLEAN(HLOOKUP(W$1,'1.源数据-产品报告-消费降序'!W:W,ROW(),0)),"")</f>
        <v/>
      </c>
      <c r="X127" s="69" t="str">
        <f>IFERROR(CLEAN(HLOOKUP(X$1,'1.源数据-产品报告-消费降序'!X:X,ROW(),0)),"")</f>
        <v/>
      </c>
      <c r="Y127" s="69" t="str">
        <f>IFERROR(CLEAN(HLOOKUP(Y$1,'1.源数据-产品报告-消费降序'!Y:Y,ROW(),0)),"")</f>
        <v/>
      </c>
      <c r="Z127" s="69" t="str">
        <f>IFERROR(CLEAN(HLOOKUP(Z$1,'1.源数据-产品报告-消费降序'!Z:Z,ROW(),0)),"")</f>
        <v/>
      </c>
      <c r="AA127" s="69" t="str">
        <f>IFERROR(CLEAN(HLOOKUP(AA$1,'1.源数据-产品报告-消费降序'!AA:AA,ROW(),0)),"")</f>
        <v/>
      </c>
      <c r="AB127" s="69" t="str">
        <f>IFERROR(CLEAN(HLOOKUP(AB$1,'1.源数据-产品报告-消费降序'!AB:AB,ROW(),0)),"")</f>
        <v/>
      </c>
      <c r="AC127" s="69" t="str">
        <f>IFERROR(CLEAN(HLOOKUP(AC$1,'1.源数据-产品报告-消费降序'!AC:AC,ROW(),0)),"")</f>
        <v/>
      </c>
      <c r="AD1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7" s="69" t="str">
        <f>IFERROR(CLEAN(HLOOKUP(AE$1,'1.源数据-产品报告-消费降序'!AE:AE,ROW(),0)),"")</f>
        <v/>
      </c>
      <c r="AH127" s="69" t="str">
        <f>IFERROR(CLEAN(HLOOKUP(AH$1,'1.源数据-产品报告-消费降序'!AH:AH,ROW(),0)),"")</f>
        <v/>
      </c>
      <c r="AI127" s="69" t="str">
        <f>IFERROR(CLEAN(HLOOKUP(AI$1,'1.源数据-产品报告-消费降序'!AI:AI,ROW(),0)),"")</f>
        <v/>
      </c>
      <c r="AJ127" s="69" t="str">
        <f>IFERROR(CLEAN(HLOOKUP(AJ$1,'1.源数据-产品报告-消费降序'!AJ:AJ,ROW(),0)),"")</f>
        <v/>
      </c>
      <c r="AK127" s="69" t="str">
        <f>IFERROR(CLEAN(HLOOKUP(AK$1,'1.源数据-产品报告-消费降序'!AK:AK,ROW(),0)),"")</f>
        <v/>
      </c>
      <c r="AL127" s="69" t="str">
        <f>IFERROR(CLEAN(HLOOKUP(AL$1,'1.源数据-产品报告-消费降序'!AL:AL,ROW(),0)),"")</f>
        <v/>
      </c>
      <c r="AM127" s="69" t="str">
        <f>IFERROR(CLEAN(HLOOKUP(AM$1,'1.源数据-产品报告-消费降序'!AM:AM,ROW(),0)),"")</f>
        <v/>
      </c>
      <c r="AN127" s="69" t="str">
        <f>IFERROR(CLEAN(HLOOKUP(AN$1,'1.源数据-产品报告-消费降序'!AN:AN,ROW(),0)),"")</f>
        <v/>
      </c>
      <c r="AO1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7" s="69" t="str">
        <f>IFERROR(CLEAN(HLOOKUP(AP$1,'1.源数据-产品报告-消费降序'!AP:AP,ROW(),0)),"")</f>
        <v/>
      </c>
      <c r="AS127" s="69" t="str">
        <f>IFERROR(CLEAN(HLOOKUP(AS$1,'1.源数据-产品报告-消费降序'!AS:AS,ROW(),0)),"")</f>
        <v/>
      </c>
      <c r="AT127" s="69" t="str">
        <f>IFERROR(CLEAN(HLOOKUP(AT$1,'1.源数据-产品报告-消费降序'!AT:AT,ROW(),0)),"")</f>
        <v/>
      </c>
      <c r="AU127" s="69" t="str">
        <f>IFERROR(CLEAN(HLOOKUP(AU$1,'1.源数据-产品报告-消费降序'!AU:AU,ROW(),0)),"")</f>
        <v/>
      </c>
      <c r="AV127" s="69" t="str">
        <f>IFERROR(CLEAN(HLOOKUP(AV$1,'1.源数据-产品报告-消费降序'!AV:AV,ROW(),0)),"")</f>
        <v/>
      </c>
      <c r="AW127" s="69" t="str">
        <f>IFERROR(CLEAN(HLOOKUP(AW$1,'1.源数据-产品报告-消费降序'!AW:AW,ROW(),0)),"")</f>
        <v/>
      </c>
      <c r="AX127" s="69" t="str">
        <f>IFERROR(CLEAN(HLOOKUP(AX$1,'1.源数据-产品报告-消费降序'!AX:AX,ROW(),0)),"")</f>
        <v/>
      </c>
      <c r="AY127" s="69" t="str">
        <f>IFERROR(CLEAN(HLOOKUP(AY$1,'1.源数据-产品报告-消费降序'!AY:AY,ROW(),0)),"")</f>
        <v/>
      </c>
      <c r="AZ1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7" s="69" t="str">
        <f>IFERROR(CLEAN(HLOOKUP(BA$1,'1.源数据-产品报告-消费降序'!BA:BA,ROW(),0)),"")</f>
        <v/>
      </c>
      <c r="BD127" s="69" t="str">
        <f>IFERROR(CLEAN(HLOOKUP(BD$1,'1.源数据-产品报告-消费降序'!BD:BD,ROW(),0)),"")</f>
        <v/>
      </c>
      <c r="BE127" s="69" t="str">
        <f>IFERROR(CLEAN(HLOOKUP(BE$1,'1.源数据-产品报告-消费降序'!BE:BE,ROW(),0)),"")</f>
        <v/>
      </c>
      <c r="BF127" s="69" t="str">
        <f>IFERROR(CLEAN(HLOOKUP(BF$1,'1.源数据-产品报告-消费降序'!BF:BF,ROW(),0)),"")</f>
        <v/>
      </c>
      <c r="BG127" s="69" t="str">
        <f>IFERROR(CLEAN(HLOOKUP(BG$1,'1.源数据-产品报告-消费降序'!BG:BG,ROW(),0)),"")</f>
        <v/>
      </c>
      <c r="BH127" s="69" t="str">
        <f>IFERROR(CLEAN(HLOOKUP(BH$1,'1.源数据-产品报告-消费降序'!BH:BH,ROW(),0)),"")</f>
        <v/>
      </c>
      <c r="BI127" s="69" t="str">
        <f>IFERROR(CLEAN(HLOOKUP(BI$1,'1.源数据-产品报告-消费降序'!BI:BI,ROW(),0)),"")</f>
        <v/>
      </c>
      <c r="BJ127" s="69" t="str">
        <f>IFERROR(CLEAN(HLOOKUP(BJ$1,'1.源数据-产品报告-消费降序'!BJ:BJ,ROW(),0)),"")</f>
        <v/>
      </c>
      <c r="BK1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7" s="69" t="str">
        <f>IFERROR(CLEAN(HLOOKUP(BL$1,'1.源数据-产品报告-消费降序'!BL:BL,ROW(),0)),"")</f>
        <v/>
      </c>
      <c r="BO127" s="69" t="str">
        <f>IFERROR(CLEAN(HLOOKUP(BO$1,'1.源数据-产品报告-消费降序'!BO:BO,ROW(),0)),"")</f>
        <v/>
      </c>
      <c r="BP127" s="69" t="str">
        <f>IFERROR(CLEAN(HLOOKUP(BP$1,'1.源数据-产品报告-消费降序'!BP:BP,ROW(),0)),"")</f>
        <v/>
      </c>
      <c r="BQ127" s="69" t="str">
        <f>IFERROR(CLEAN(HLOOKUP(BQ$1,'1.源数据-产品报告-消费降序'!BQ:BQ,ROW(),0)),"")</f>
        <v/>
      </c>
      <c r="BR127" s="69" t="str">
        <f>IFERROR(CLEAN(HLOOKUP(BR$1,'1.源数据-产品报告-消费降序'!BR:BR,ROW(),0)),"")</f>
        <v/>
      </c>
      <c r="BS127" s="69" t="str">
        <f>IFERROR(CLEAN(HLOOKUP(BS$1,'1.源数据-产品报告-消费降序'!BS:BS,ROW(),0)),"")</f>
        <v/>
      </c>
      <c r="BT127" s="69" t="str">
        <f>IFERROR(CLEAN(HLOOKUP(BT$1,'1.源数据-产品报告-消费降序'!BT:BT,ROW(),0)),"")</f>
        <v/>
      </c>
      <c r="BU127" s="69" t="str">
        <f>IFERROR(CLEAN(HLOOKUP(BU$1,'1.源数据-产品报告-消费降序'!BU:BU,ROW(),0)),"")</f>
        <v/>
      </c>
      <c r="BV1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7" s="69" t="str">
        <f>IFERROR(CLEAN(HLOOKUP(BW$1,'1.源数据-产品报告-消费降序'!BW:BW,ROW(),0)),"")</f>
        <v/>
      </c>
    </row>
    <row r="128" spans="1:75">
      <c r="A128" s="69" t="str">
        <f>IFERROR(CLEAN(HLOOKUP(A$1,'1.源数据-产品报告-消费降序'!A:A,ROW(),0)),"")</f>
        <v/>
      </c>
      <c r="B128" s="69" t="str">
        <f>IFERROR(CLEAN(HLOOKUP(B$1,'1.源数据-产品报告-消费降序'!B:B,ROW(),0)),"")</f>
        <v/>
      </c>
      <c r="C128" s="69" t="str">
        <f>IFERROR(CLEAN(HLOOKUP(C$1,'1.源数据-产品报告-消费降序'!C:C,ROW(),0)),"")</f>
        <v/>
      </c>
      <c r="D128" s="69" t="str">
        <f>IFERROR(CLEAN(HLOOKUP(D$1,'1.源数据-产品报告-消费降序'!D:D,ROW(),0)),"")</f>
        <v/>
      </c>
      <c r="E128" s="69" t="str">
        <f>IFERROR(CLEAN(HLOOKUP(E$1,'1.源数据-产品报告-消费降序'!E:E,ROW(),0)),"")</f>
        <v/>
      </c>
      <c r="F128" s="69" t="str">
        <f>IFERROR(CLEAN(HLOOKUP(F$1,'1.源数据-产品报告-消费降序'!F:F,ROW(),0)),"")</f>
        <v/>
      </c>
      <c r="G128" s="70">
        <f>IFERROR((HLOOKUP(G$1,'1.源数据-产品报告-消费降序'!G:G,ROW(),0)),"")</f>
        <v>0</v>
      </c>
      <c r="H1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8" s="69" t="str">
        <f>IFERROR(CLEAN(HLOOKUP(I$1,'1.源数据-产品报告-消费降序'!I:I,ROW(),0)),"")</f>
        <v/>
      </c>
      <c r="L128" s="69" t="str">
        <f>IFERROR(CLEAN(HLOOKUP(L$1,'1.源数据-产品报告-消费降序'!L:L,ROW(),0)),"")</f>
        <v/>
      </c>
      <c r="M128" s="69" t="str">
        <f>IFERROR(CLEAN(HLOOKUP(M$1,'1.源数据-产品报告-消费降序'!M:M,ROW(),0)),"")</f>
        <v/>
      </c>
      <c r="N128" s="69" t="str">
        <f>IFERROR(CLEAN(HLOOKUP(N$1,'1.源数据-产品报告-消费降序'!N:N,ROW(),0)),"")</f>
        <v/>
      </c>
      <c r="O128" s="69" t="str">
        <f>IFERROR(CLEAN(HLOOKUP(O$1,'1.源数据-产品报告-消费降序'!O:O,ROW(),0)),"")</f>
        <v/>
      </c>
      <c r="P128" s="69" t="str">
        <f>IFERROR(CLEAN(HLOOKUP(P$1,'1.源数据-产品报告-消费降序'!P:P,ROW(),0)),"")</f>
        <v/>
      </c>
      <c r="Q128" s="69" t="str">
        <f>IFERROR(CLEAN(HLOOKUP(Q$1,'1.源数据-产品报告-消费降序'!Q:Q,ROW(),0)),"")</f>
        <v/>
      </c>
      <c r="R128" s="69" t="str">
        <f>IFERROR(CLEAN(HLOOKUP(R$1,'1.源数据-产品报告-消费降序'!R:R,ROW(),0)),"")</f>
        <v/>
      </c>
      <c r="S1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8" s="69" t="str">
        <f>IFERROR(CLEAN(HLOOKUP(T$1,'1.源数据-产品报告-消费降序'!T:T,ROW(),0)),"")</f>
        <v/>
      </c>
      <c r="W128" s="69" t="str">
        <f>IFERROR(CLEAN(HLOOKUP(W$1,'1.源数据-产品报告-消费降序'!W:W,ROW(),0)),"")</f>
        <v/>
      </c>
      <c r="X128" s="69" t="str">
        <f>IFERROR(CLEAN(HLOOKUP(X$1,'1.源数据-产品报告-消费降序'!X:X,ROW(),0)),"")</f>
        <v/>
      </c>
      <c r="Y128" s="69" t="str">
        <f>IFERROR(CLEAN(HLOOKUP(Y$1,'1.源数据-产品报告-消费降序'!Y:Y,ROW(),0)),"")</f>
        <v/>
      </c>
      <c r="Z128" s="69" t="str">
        <f>IFERROR(CLEAN(HLOOKUP(Z$1,'1.源数据-产品报告-消费降序'!Z:Z,ROW(),0)),"")</f>
        <v/>
      </c>
      <c r="AA128" s="69" t="str">
        <f>IFERROR(CLEAN(HLOOKUP(AA$1,'1.源数据-产品报告-消费降序'!AA:AA,ROW(),0)),"")</f>
        <v/>
      </c>
      <c r="AB128" s="69" t="str">
        <f>IFERROR(CLEAN(HLOOKUP(AB$1,'1.源数据-产品报告-消费降序'!AB:AB,ROW(),0)),"")</f>
        <v/>
      </c>
      <c r="AC128" s="69" t="str">
        <f>IFERROR(CLEAN(HLOOKUP(AC$1,'1.源数据-产品报告-消费降序'!AC:AC,ROW(),0)),"")</f>
        <v/>
      </c>
      <c r="AD1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8" s="69" t="str">
        <f>IFERROR(CLEAN(HLOOKUP(AE$1,'1.源数据-产品报告-消费降序'!AE:AE,ROW(),0)),"")</f>
        <v/>
      </c>
      <c r="AH128" s="69" t="str">
        <f>IFERROR(CLEAN(HLOOKUP(AH$1,'1.源数据-产品报告-消费降序'!AH:AH,ROW(),0)),"")</f>
        <v/>
      </c>
      <c r="AI128" s="69" t="str">
        <f>IFERROR(CLEAN(HLOOKUP(AI$1,'1.源数据-产品报告-消费降序'!AI:AI,ROW(),0)),"")</f>
        <v/>
      </c>
      <c r="AJ128" s="69" t="str">
        <f>IFERROR(CLEAN(HLOOKUP(AJ$1,'1.源数据-产品报告-消费降序'!AJ:AJ,ROW(),0)),"")</f>
        <v/>
      </c>
      <c r="AK128" s="69" t="str">
        <f>IFERROR(CLEAN(HLOOKUP(AK$1,'1.源数据-产品报告-消费降序'!AK:AK,ROW(),0)),"")</f>
        <v/>
      </c>
      <c r="AL128" s="69" t="str">
        <f>IFERROR(CLEAN(HLOOKUP(AL$1,'1.源数据-产品报告-消费降序'!AL:AL,ROW(),0)),"")</f>
        <v/>
      </c>
      <c r="AM128" s="69" t="str">
        <f>IFERROR(CLEAN(HLOOKUP(AM$1,'1.源数据-产品报告-消费降序'!AM:AM,ROW(),0)),"")</f>
        <v/>
      </c>
      <c r="AN128" s="69" t="str">
        <f>IFERROR(CLEAN(HLOOKUP(AN$1,'1.源数据-产品报告-消费降序'!AN:AN,ROW(),0)),"")</f>
        <v/>
      </c>
      <c r="AO1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8" s="69" t="str">
        <f>IFERROR(CLEAN(HLOOKUP(AP$1,'1.源数据-产品报告-消费降序'!AP:AP,ROW(),0)),"")</f>
        <v/>
      </c>
      <c r="AS128" s="69" t="str">
        <f>IFERROR(CLEAN(HLOOKUP(AS$1,'1.源数据-产品报告-消费降序'!AS:AS,ROW(),0)),"")</f>
        <v/>
      </c>
      <c r="AT128" s="69" t="str">
        <f>IFERROR(CLEAN(HLOOKUP(AT$1,'1.源数据-产品报告-消费降序'!AT:AT,ROW(),0)),"")</f>
        <v/>
      </c>
      <c r="AU128" s="69" t="str">
        <f>IFERROR(CLEAN(HLOOKUP(AU$1,'1.源数据-产品报告-消费降序'!AU:AU,ROW(),0)),"")</f>
        <v/>
      </c>
      <c r="AV128" s="69" t="str">
        <f>IFERROR(CLEAN(HLOOKUP(AV$1,'1.源数据-产品报告-消费降序'!AV:AV,ROW(),0)),"")</f>
        <v/>
      </c>
      <c r="AW128" s="69" t="str">
        <f>IFERROR(CLEAN(HLOOKUP(AW$1,'1.源数据-产品报告-消费降序'!AW:AW,ROW(),0)),"")</f>
        <v/>
      </c>
      <c r="AX128" s="69" t="str">
        <f>IFERROR(CLEAN(HLOOKUP(AX$1,'1.源数据-产品报告-消费降序'!AX:AX,ROW(),0)),"")</f>
        <v/>
      </c>
      <c r="AY128" s="69" t="str">
        <f>IFERROR(CLEAN(HLOOKUP(AY$1,'1.源数据-产品报告-消费降序'!AY:AY,ROW(),0)),"")</f>
        <v/>
      </c>
      <c r="AZ1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8" s="69" t="str">
        <f>IFERROR(CLEAN(HLOOKUP(BA$1,'1.源数据-产品报告-消费降序'!BA:BA,ROW(),0)),"")</f>
        <v/>
      </c>
      <c r="BD128" s="69" t="str">
        <f>IFERROR(CLEAN(HLOOKUP(BD$1,'1.源数据-产品报告-消费降序'!BD:BD,ROW(),0)),"")</f>
        <v/>
      </c>
      <c r="BE128" s="69" t="str">
        <f>IFERROR(CLEAN(HLOOKUP(BE$1,'1.源数据-产品报告-消费降序'!BE:BE,ROW(),0)),"")</f>
        <v/>
      </c>
      <c r="BF128" s="69" t="str">
        <f>IFERROR(CLEAN(HLOOKUP(BF$1,'1.源数据-产品报告-消费降序'!BF:BF,ROW(),0)),"")</f>
        <v/>
      </c>
      <c r="BG128" s="69" t="str">
        <f>IFERROR(CLEAN(HLOOKUP(BG$1,'1.源数据-产品报告-消费降序'!BG:BG,ROW(),0)),"")</f>
        <v/>
      </c>
      <c r="BH128" s="69" t="str">
        <f>IFERROR(CLEAN(HLOOKUP(BH$1,'1.源数据-产品报告-消费降序'!BH:BH,ROW(),0)),"")</f>
        <v/>
      </c>
      <c r="BI128" s="69" t="str">
        <f>IFERROR(CLEAN(HLOOKUP(BI$1,'1.源数据-产品报告-消费降序'!BI:BI,ROW(),0)),"")</f>
        <v/>
      </c>
      <c r="BJ128" s="69" t="str">
        <f>IFERROR(CLEAN(HLOOKUP(BJ$1,'1.源数据-产品报告-消费降序'!BJ:BJ,ROW(),0)),"")</f>
        <v/>
      </c>
      <c r="BK1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8" s="69" t="str">
        <f>IFERROR(CLEAN(HLOOKUP(BL$1,'1.源数据-产品报告-消费降序'!BL:BL,ROW(),0)),"")</f>
        <v/>
      </c>
      <c r="BO128" s="69" t="str">
        <f>IFERROR(CLEAN(HLOOKUP(BO$1,'1.源数据-产品报告-消费降序'!BO:BO,ROW(),0)),"")</f>
        <v/>
      </c>
      <c r="BP128" s="69" t="str">
        <f>IFERROR(CLEAN(HLOOKUP(BP$1,'1.源数据-产品报告-消费降序'!BP:BP,ROW(),0)),"")</f>
        <v/>
      </c>
      <c r="BQ128" s="69" t="str">
        <f>IFERROR(CLEAN(HLOOKUP(BQ$1,'1.源数据-产品报告-消费降序'!BQ:BQ,ROW(),0)),"")</f>
        <v/>
      </c>
      <c r="BR128" s="69" t="str">
        <f>IFERROR(CLEAN(HLOOKUP(BR$1,'1.源数据-产品报告-消费降序'!BR:BR,ROW(),0)),"")</f>
        <v/>
      </c>
      <c r="BS128" s="69" t="str">
        <f>IFERROR(CLEAN(HLOOKUP(BS$1,'1.源数据-产品报告-消费降序'!BS:BS,ROW(),0)),"")</f>
        <v/>
      </c>
      <c r="BT128" s="69" t="str">
        <f>IFERROR(CLEAN(HLOOKUP(BT$1,'1.源数据-产品报告-消费降序'!BT:BT,ROW(),0)),"")</f>
        <v/>
      </c>
      <c r="BU128" s="69" t="str">
        <f>IFERROR(CLEAN(HLOOKUP(BU$1,'1.源数据-产品报告-消费降序'!BU:BU,ROW(),0)),"")</f>
        <v/>
      </c>
      <c r="BV1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8" s="69" t="str">
        <f>IFERROR(CLEAN(HLOOKUP(BW$1,'1.源数据-产品报告-消费降序'!BW:BW,ROW(),0)),"")</f>
        <v/>
      </c>
    </row>
    <row r="129" spans="1:75">
      <c r="A129" s="69" t="str">
        <f>IFERROR(CLEAN(HLOOKUP(A$1,'1.源数据-产品报告-消费降序'!A:A,ROW(),0)),"")</f>
        <v/>
      </c>
      <c r="B129" s="69" t="str">
        <f>IFERROR(CLEAN(HLOOKUP(B$1,'1.源数据-产品报告-消费降序'!B:B,ROW(),0)),"")</f>
        <v/>
      </c>
      <c r="C129" s="69" t="str">
        <f>IFERROR(CLEAN(HLOOKUP(C$1,'1.源数据-产品报告-消费降序'!C:C,ROW(),0)),"")</f>
        <v/>
      </c>
      <c r="D129" s="69" t="str">
        <f>IFERROR(CLEAN(HLOOKUP(D$1,'1.源数据-产品报告-消费降序'!D:D,ROW(),0)),"")</f>
        <v/>
      </c>
      <c r="E129" s="69" t="str">
        <f>IFERROR(CLEAN(HLOOKUP(E$1,'1.源数据-产品报告-消费降序'!E:E,ROW(),0)),"")</f>
        <v/>
      </c>
      <c r="F129" s="69" t="str">
        <f>IFERROR(CLEAN(HLOOKUP(F$1,'1.源数据-产品报告-消费降序'!F:F,ROW(),0)),"")</f>
        <v/>
      </c>
      <c r="G129" s="70">
        <f>IFERROR((HLOOKUP(G$1,'1.源数据-产品报告-消费降序'!G:G,ROW(),0)),"")</f>
        <v>0</v>
      </c>
      <c r="H1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29" s="69" t="str">
        <f>IFERROR(CLEAN(HLOOKUP(I$1,'1.源数据-产品报告-消费降序'!I:I,ROW(),0)),"")</f>
        <v/>
      </c>
      <c r="L129" s="69" t="str">
        <f>IFERROR(CLEAN(HLOOKUP(L$1,'1.源数据-产品报告-消费降序'!L:L,ROW(),0)),"")</f>
        <v/>
      </c>
      <c r="M129" s="69" t="str">
        <f>IFERROR(CLEAN(HLOOKUP(M$1,'1.源数据-产品报告-消费降序'!M:M,ROW(),0)),"")</f>
        <v/>
      </c>
      <c r="N129" s="69" t="str">
        <f>IFERROR(CLEAN(HLOOKUP(N$1,'1.源数据-产品报告-消费降序'!N:N,ROW(),0)),"")</f>
        <v/>
      </c>
      <c r="O129" s="69" t="str">
        <f>IFERROR(CLEAN(HLOOKUP(O$1,'1.源数据-产品报告-消费降序'!O:O,ROW(),0)),"")</f>
        <v/>
      </c>
      <c r="P129" s="69" t="str">
        <f>IFERROR(CLEAN(HLOOKUP(P$1,'1.源数据-产品报告-消费降序'!P:P,ROW(),0)),"")</f>
        <v/>
      </c>
      <c r="Q129" s="69" t="str">
        <f>IFERROR(CLEAN(HLOOKUP(Q$1,'1.源数据-产品报告-消费降序'!Q:Q,ROW(),0)),"")</f>
        <v/>
      </c>
      <c r="R129" s="69" t="str">
        <f>IFERROR(CLEAN(HLOOKUP(R$1,'1.源数据-产品报告-消费降序'!R:R,ROW(),0)),"")</f>
        <v/>
      </c>
      <c r="S1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29" s="69" t="str">
        <f>IFERROR(CLEAN(HLOOKUP(T$1,'1.源数据-产品报告-消费降序'!T:T,ROW(),0)),"")</f>
        <v/>
      </c>
      <c r="W129" s="69" t="str">
        <f>IFERROR(CLEAN(HLOOKUP(W$1,'1.源数据-产品报告-消费降序'!W:W,ROW(),0)),"")</f>
        <v/>
      </c>
      <c r="X129" s="69" t="str">
        <f>IFERROR(CLEAN(HLOOKUP(X$1,'1.源数据-产品报告-消费降序'!X:X,ROW(),0)),"")</f>
        <v/>
      </c>
      <c r="Y129" s="69" t="str">
        <f>IFERROR(CLEAN(HLOOKUP(Y$1,'1.源数据-产品报告-消费降序'!Y:Y,ROW(),0)),"")</f>
        <v/>
      </c>
      <c r="Z129" s="69" t="str">
        <f>IFERROR(CLEAN(HLOOKUP(Z$1,'1.源数据-产品报告-消费降序'!Z:Z,ROW(),0)),"")</f>
        <v/>
      </c>
      <c r="AA129" s="69" t="str">
        <f>IFERROR(CLEAN(HLOOKUP(AA$1,'1.源数据-产品报告-消费降序'!AA:AA,ROW(),0)),"")</f>
        <v/>
      </c>
      <c r="AB129" s="69" t="str">
        <f>IFERROR(CLEAN(HLOOKUP(AB$1,'1.源数据-产品报告-消费降序'!AB:AB,ROW(),0)),"")</f>
        <v/>
      </c>
      <c r="AC129" s="69" t="str">
        <f>IFERROR(CLEAN(HLOOKUP(AC$1,'1.源数据-产品报告-消费降序'!AC:AC,ROW(),0)),"")</f>
        <v/>
      </c>
      <c r="AD1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29" s="69" t="str">
        <f>IFERROR(CLEAN(HLOOKUP(AE$1,'1.源数据-产品报告-消费降序'!AE:AE,ROW(),0)),"")</f>
        <v/>
      </c>
      <c r="AH129" s="69" t="str">
        <f>IFERROR(CLEAN(HLOOKUP(AH$1,'1.源数据-产品报告-消费降序'!AH:AH,ROW(),0)),"")</f>
        <v/>
      </c>
      <c r="AI129" s="69" t="str">
        <f>IFERROR(CLEAN(HLOOKUP(AI$1,'1.源数据-产品报告-消费降序'!AI:AI,ROW(),0)),"")</f>
        <v/>
      </c>
      <c r="AJ129" s="69" t="str">
        <f>IFERROR(CLEAN(HLOOKUP(AJ$1,'1.源数据-产品报告-消费降序'!AJ:AJ,ROW(),0)),"")</f>
        <v/>
      </c>
      <c r="AK129" s="69" t="str">
        <f>IFERROR(CLEAN(HLOOKUP(AK$1,'1.源数据-产品报告-消费降序'!AK:AK,ROW(),0)),"")</f>
        <v/>
      </c>
      <c r="AL129" s="69" t="str">
        <f>IFERROR(CLEAN(HLOOKUP(AL$1,'1.源数据-产品报告-消费降序'!AL:AL,ROW(),0)),"")</f>
        <v/>
      </c>
      <c r="AM129" s="69" t="str">
        <f>IFERROR(CLEAN(HLOOKUP(AM$1,'1.源数据-产品报告-消费降序'!AM:AM,ROW(),0)),"")</f>
        <v/>
      </c>
      <c r="AN129" s="69" t="str">
        <f>IFERROR(CLEAN(HLOOKUP(AN$1,'1.源数据-产品报告-消费降序'!AN:AN,ROW(),0)),"")</f>
        <v/>
      </c>
      <c r="AO1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29" s="69" t="str">
        <f>IFERROR(CLEAN(HLOOKUP(AP$1,'1.源数据-产品报告-消费降序'!AP:AP,ROW(),0)),"")</f>
        <v/>
      </c>
      <c r="AS129" s="69" t="str">
        <f>IFERROR(CLEAN(HLOOKUP(AS$1,'1.源数据-产品报告-消费降序'!AS:AS,ROW(),0)),"")</f>
        <v/>
      </c>
      <c r="AT129" s="69" t="str">
        <f>IFERROR(CLEAN(HLOOKUP(AT$1,'1.源数据-产品报告-消费降序'!AT:AT,ROW(),0)),"")</f>
        <v/>
      </c>
      <c r="AU129" s="69" t="str">
        <f>IFERROR(CLEAN(HLOOKUP(AU$1,'1.源数据-产品报告-消费降序'!AU:AU,ROW(),0)),"")</f>
        <v/>
      </c>
      <c r="AV129" s="69" t="str">
        <f>IFERROR(CLEAN(HLOOKUP(AV$1,'1.源数据-产品报告-消费降序'!AV:AV,ROW(),0)),"")</f>
        <v/>
      </c>
      <c r="AW129" s="69" t="str">
        <f>IFERROR(CLEAN(HLOOKUP(AW$1,'1.源数据-产品报告-消费降序'!AW:AW,ROW(),0)),"")</f>
        <v/>
      </c>
      <c r="AX129" s="69" t="str">
        <f>IFERROR(CLEAN(HLOOKUP(AX$1,'1.源数据-产品报告-消费降序'!AX:AX,ROW(),0)),"")</f>
        <v/>
      </c>
      <c r="AY129" s="69" t="str">
        <f>IFERROR(CLEAN(HLOOKUP(AY$1,'1.源数据-产品报告-消费降序'!AY:AY,ROW(),0)),"")</f>
        <v/>
      </c>
      <c r="AZ1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29" s="69" t="str">
        <f>IFERROR(CLEAN(HLOOKUP(BA$1,'1.源数据-产品报告-消费降序'!BA:BA,ROW(),0)),"")</f>
        <v/>
      </c>
      <c r="BD129" s="69" t="str">
        <f>IFERROR(CLEAN(HLOOKUP(BD$1,'1.源数据-产品报告-消费降序'!BD:BD,ROW(),0)),"")</f>
        <v/>
      </c>
      <c r="BE129" s="69" t="str">
        <f>IFERROR(CLEAN(HLOOKUP(BE$1,'1.源数据-产品报告-消费降序'!BE:BE,ROW(),0)),"")</f>
        <v/>
      </c>
      <c r="BF129" s="69" t="str">
        <f>IFERROR(CLEAN(HLOOKUP(BF$1,'1.源数据-产品报告-消费降序'!BF:BF,ROW(),0)),"")</f>
        <v/>
      </c>
      <c r="BG129" s="69" t="str">
        <f>IFERROR(CLEAN(HLOOKUP(BG$1,'1.源数据-产品报告-消费降序'!BG:BG,ROW(),0)),"")</f>
        <v/>
      </c>
      <c r="BH129" s="69" t="str">
        <f>IFERROR(CLEAN(HLOOKUP(BH$1,'1.源数据-产品报告-消费降序'!BH:BH,ROW(),0)),"")</f>
        <v/>
      </c>
      <c r="BI129" s="69" t="str">
        <f>IFERROR(CLEAN(HLOOKUP(BI$1,'1.源数据-产品报告-消费降序'!BI:BI,ROW(),0)),"")</f>
        <v/>
      </c>
      <c r="BJ129" s="69" t="str">
        <f>IFERROR(CLEAN(HLOOKUP(BJ$1,'1.源数据-产品报告-消费降序'!BJ:BJ,ROW(),0)),"")</f>
        <v/>
      </c>
      <c r="BK1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29" s="69" t="str">
        <f>IFERROR(CLEAN(HLOOKUP(BL$1,'1.源数据-产品报告-消费降序'!BL:BL,ROW(),0)),"")</f>
        <v/>
      </c>
      <c r="BO129" s="69" t="str">
        <f>IFERROR(CLEAN(HLOOKUP(BO$1,'1.源数据-产品报告-消费降序'!BO:BO,ROW(),0)),"")</f>
        <v/>
      </c>
      <c r="BP129" s="69" t="str">
        <f>IFERROR(CLEAN(HLOOKUP(BP$1,'1.源数据-产品报告-消费降序'!BP:BP,ROW(),0)),"")</f>
        <v/>
      </c>
      <c r="BQ129" s="69" t="str">
        <f>IFERROR(CLEAN(HLOOKUP(BQ$1,'1.源数据-产品报告-消费降序'!BQ:BQ,ROW(),0)),"")</f>
        <v/>
      </c>
      <c r="BR129" s="69" t="str">
        <f>IFERROR(CLEAN(HLOOKUP(BR$1,'1.源数据-产品报告-消费降序'!BR:BR,ROW(),0)),"")</f>
        <v/>
      </c>
      <c r="BS129" s="69" t="str">
        <f>IFERROR(CLEAN(HLOOKUP(BS$1,'1.源数据-产品报告-消费降序'!BS:BS,ROW(),0)),"")</f>
        <v/>
      </c>
      <c r="BT129" s="69" t="str">
        <f>IFERROR(CLEAN(HLOOKUP(BT$1,'1.源数据-产品报告-消费降序'!BT:BT,ROW(),0)),"")</f>
        <v/>
      </c>
      <c r="BU129" s="69" t="str">
        <f>IFERROR(CLEAN(HLOOKUP(BU$1,'1.源数据-产品报告-消费降序'!BU:BU,ROW(),0)),"")</f>
        <v/>
      </c>
      <c r="BV1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29" s="69" t="str">
        <f>IFERROR(CLEAN(HLOOKUP(BW$1,'1.源数据-产品报告-消费降序'!BW:BW,ROW(),0)),"")</f>
        <v/>
      </c>
    </row>
    <row r="130" spans="1:75">
      <c r="A130" s="69" t="str">
        <f>IFERROR(CLEAN(HLOOKUP(A$1,'1.源数据-产品报告-消费降序'!A:A,ROW(),0)),"")</f>
        <v/>
      </c>
      <c r="B130" s="69" t="str">
        <f>IFERROR(CLEAN(HLOOKUP(B$1,'1.源数据-产品报告-消费降序'!B:B,ROW(),0)),"")</f>
        <v/>
      </c>
      <c r="C130" s="69" t="str">
        <f>IFERROR(CLEAN(HLOOKUP(C$1,'1.源数据-产品报告-消费降序'!C:C,ROW(),0)),"")</f>
        <v/>
      </c>
      <c r="D130" s="69" t="str">
        <f>IFERROR(CLEAN(HLOOKUP(D$1,'1.源数据-产品报告-消费降序'!D:D,ROW(),0)),"")</f>
        <v/>
      </c>
      <c r="E130" s="69" t="str">
        <f>IFERROR(CLEAN(HLOOKUP(E$1,'1.源数据-产品报告-消费降序'!E:E,ROW(),0)),"")</f>
        <v/>
      </c>
      <c r="F130" s="69" t="str">
        <f>IFERROR(CLEAN(HLOOKUP(F$1,'1.源数据-产品报告-消费降序'!F:F,ROW(),0)),"")</f>
        <v/>
      </c>
      <c r="G130" s="70">
        <f>IFERROR((HLOOKUP(G$1,'1.源数据-产品报告-消费降序'!G:G,ROW(),0)),"")</f>
        <v>0</v>
      </c>
      <c r="H1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0" s="69" t="str">
        <f>IFERROR(CLEAN(HLOOKUP(I$1,'1.源数据-产品报告-消费降序'!I:I,ROW(),0)),"")</f>
        <v/>
      </c>
      <c r="L130" s="69" t="str">
        <f>IFERROR(CLEAN(HLOOKUP(L$1,'1.源数据-产品报告-消费降序'!L:L,ROW(),0)),"")</f>
        <v/>
      </c>
      <c r="M130" s="69" t="str">
        <f>IFERROR(CLEAN(HLOOKUP(M$1,'1.源数据-产品报告-消费降序'!M:M,ROW(),0)),"")</f>
        <v/>
      </c>
      <c r="N130" s="69" t="str">
        <f>IFERROR(CLEAN(HLOOKUP(N$1,'1.源数据-产品报告-消费降序'!N:N,ROW(),0)),"")</f>
        <v/>
      </c>
      <c r="O130" s="69" t="str">
        <f>IFERROR(CLEAN(HLOOKUP(O$1,'1.源数据-产品报告-消费降序'!O:O,ROW(),0)),"")</f>
        <v/>
      </c>
      <c r="P130" s="69" t="str">
        <f>IFERROR(CLEAN(HLOOKUP(P$1,'1.源数据-产品报告-消费降序'!P:P,ROW(),0)),"")</f>
        <v/>
      </c>
      <c r="Q130" s="69" t="str">
        <f>IFERROR(CLEAN(HLOOKUP(Q$1,'1.源数据-产品报告-消费降序'!Q:Q,ROW(),0)),"")</f>
        <v/>
      </c>
      <c r="R130" s="69" t="str">
        <f>IFERROR(CLEAN(HLOOKUP(R$1,'1.源数据-产品报告-消费降序'!R:R,ROW(),0)),"")</f>
        <v/>
      </c>
      <c r="S1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0" s="69" t="str">
        <f>IFERROR(CLEAN(HLOOKUP(T$1,'1.源数据-产品报告-消费降序'!T:T,ROW(),0)),"")</f>
        <v/>
      </c>
      <c r="W130" s="69" t="str">
        <f>IFERROR(CLEAN(HLOOKUP(W$1,'1.源数据-产品报告-消费降序'!W:W,ROW(),0)),"")</f>
        <v/>
      </c>
      <c r="X130" s="69" t="str">
        <f>IFERROR(CLEAN(HLOOKUP(X$1,'1.源数据-产品报告-消费降序'!X:X,ROW(),0)),"")</f>
        <v/>
      </c>
      <c r="Y130" s="69" t="str">
        <f>IFERROR(CLEAN(HLOOKUP(Y$1,'1.源数据-产品报告-消费降序'!Y:Y,ROW(),0)),"")</f>
        <v/>
      </c>
      <c r="Z130" s="69" t="str">
        <f>IFERROR(CLEAN(HLOOKUP(Z$1,'1.源数据-产品报告-消费降序'!Z:Z,ROW(),0)),"")</f>
        <v/>
      </c>
      <c r="AA130" s="69" t="str">
        <f>IFERROR(CLEAN(HLOOKUP(AA$1,'1.源数据-产品报告-消费降序'!AA:AA,ROW(),0)),"")</f>
        <v/>
      </c>
      <c r="AB130" s="69" t="str">
        <f>IFERROR(CLEAN(HLOOKUP(AB$1,'1.源数据-产品报告-消费降序'!AB:AB,ROW(),0)),"")</f>
        <v/>
      </c>
      <c r="AC130" s="69" t="str">
        <f>IFERROR(CLEAN(HLOOKUP(AC$1,'1.源数据-产品报告-消费降序'!AC:AC,ROW(),0)),"")</f>
        <v/>
      </c>
      <c r="AD1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0" s="69" t="str">
        <f>IFERROR(CLEAN(HLOOKUP(AE$1,'1.源数据-产品报告-消费降序'!AE:AE,ROW(),0)),"")</f>
        <v/>
      </c>
      <c r="AH130" s="69" t="str">
        <f>IFERROR(CLEAN(HLOOKUP(AH$1,'1.源数据-产品报告-消费降序'!AH:AH,ROW(),0)),"")</f>
        <v/>
      </c>
      <c r="AI130" s="69" t="str">
        <f>IFERROR(CLEAN(HLOOKUP(AI$1,'1.源数据-产品报告-消费降序'!AI:AI,ROW(),0)),"")</f>
        <v/>
      </c>
      <c r="AJ130" s="69" t="str">
        <f>IFERROR(CLEAN(HLOOKUP(AJ$1,'1.源数据-产品报告-消费降序'!AJ:AJ,ROW(),0)),"")</f>
        <v/>
      </c>
      <c r="AK130" s="69" t="str">
        <f>IFERROR(CLEAN(HLOOKUP(AK$1,'1.源数据-产品报告-消费降序'!AK:AK,ROW(),0)),"")</f>
        <v/>
      </c>
      <c r="AL130" s="69" t="str">
        <f>IFERROR(CLEAN(HLOOKUP(AL$1,'1.源数据-产品报告-消费降序'!AL:AL,ROW(),0)),"")</f>
        <v/>
      </c>
      <c r="AM130" s="69" t="str">
        <f>IFERROR(CLEAN(HLOOKUP(AM$1,'1.源数据-产品报告-消费降序'!AM:AM,ROW(),0)),"")</f>
        <v/>
      </c>
      <c r="AN130" s="69" t="str">
        <f>IFERROR(CLEAN(HLOOKUP(AN$1,'1.源数据-产品报告-消费降序'!AN:AN,ROW(),0)),"")</f>
        <v/>
      </c>
      <c r="AO1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0" s="69" t="str">
        <f>IFERROR(CLEAN(HLOOKUP(AP$1,'1.源数据-产品报告-消费降序'!AP:AP,ROW(),0)),"")</f>
        <v/>
      </c>
      <c r="AS130" s="69" t="str">
        <f>IFERROR(CLEAN(HLOOKUP(AS$1,'1.源数据-产品报告-消费降序'!AS:AS,ROW(),0)),"")</f>
        <v/>
      </c>
      <c r="AT130" s="69" t="str">
        <f>IFERROR(CLEAN(HLOOKUP(AT$1,'1.源数据-产品报告-消费降序'!AT:AT,ROW(),0)),"")</f>
        <v/>
      </c>
      <c r="AU130" s="69" t="str">
        <f>IFERROR(CLEAN(HLOOKUP(AU$1,'1.源数据-产品报告-消费降序'!AU:AU,ROW(),0)),"")</f>
        <v/>
      </c>
      <c r="AV130" s="69" t="str">
        <f>IFERROR(CLEAN(HLOOKUP(AV$1,'1.源数据-产品报告-消费降序'!AV:AV,ROW(),0)),"")</f>
        <v/>
      </c>
      <c r="AW130" s="69" t="str">
        <f>IFERROR(CLEAN(HLOOKUP(AW$1,'1.源数据-产品报告-消费降序'!AW:AW,ROW(),0)),"")</f>
        <v/>
      </c>
      <c r="AX130" s="69" t="str">
        <f>IFERROR(CLEAN(HLOOKUP(AX$1,'1.源数据-产品报告-消费降序'!AX:AX,ROW(),0)),"")</f>
        <v/>
      </c>
      <c r="AY130" s="69" t="str">
        <f>IFERROR(CLEAN(HLOOKUP(AY$1,'1.源数据-产品报告-消费降序'!AY:AY,ROW(),0)),"")</f>
        <v/>
      </c>
      <c r="AZ1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0" s="69" t="str">
        <f>IFERROR(CLEAN(HLOOKUP(BA$1,'1.源数据-产品报告-消费降序'!BA:BA,ROW(),0)),"")</f>
        <v/>
      </c>
      <c r="BD130" s="69" t="str">
        <f>IFERROR(CLEAN(HLOOKUP(BD$1,'1.源数据-产品报告-消费降序'!BD:BD,ROW(),0)),"")</f>
        <v/>
      </c>
      <c r="BE130" s="69" t="str">
        <f>IFERROR(CLEAN(HLOOKUP(BE$1,'1.源数据-产品报告-消费降序'!BE:BE,ROW(),0)),"")</f>
        <v/>
      </c>
      <c r="BF130" s="69" t="str">
        <f>IFERROR(CLEAN(HLOOKUP(BF$1,'1.源数据-产品报告-消费降序'!BF:BF,ROW(),0)),"")</f>
        <v/>
      </c>
      <c r="BG130" s="69" t="str">
        <f>IFERROR(CLEAN(HLOOKUP(BG$1,'1.源数据-产品报告-消费降序'!BG:BG,ROW(),0)),"")</f>
        <v/>
      </c>
      <c r="BH130" s="69" t="str">
        <f>IFERROR(CLEAN(HLOOKUP(BH$1,'1.源数据-产品报告-消费降序'!BH:BH,ROW(),0)),"")</f>
        <v/>
      </c>
      <c r="BI130" s="69" t="str">
        <f>IFERROR(CLEAN(HLOOKUP(BI$1,'1.源数据-产品报告-消费降序'!BI:BI,ROW(),0)),"")</f>
        <v/>
      </c>
      <c r="BJ130" s="69" t="str">
        <f>IFERROR(CLEAN(HLOOKUP(BJ$1,'1.源数据-产品报告-消费降序'!BJ:BJ,ROW(),0)),"")</f>
        <v/>
      </c>
      <c r="BK1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0" s="69" t="str">
        <f>IFERROR(CLEAN(HLOOKUP(BL$1,'1.源数据-产品报告-消费降序'!BL:BL,ROW(),0)),"")</f>
        <v/>
      </c>
      <c r="BO130" s="69" t="str">
        <f>IFERROR(CLEAN(HLOOKUP(BO$1,'1.源数据-产品报告-消费降序'!BO:BO,ROW(),0)),"")</f>
        <v/>
      </c>
      <c r="BP130" s="69" t="str">
        <f>IFERROR(CLEAN(HLOOKUP(BP$1,'1.源数据-产品报告-消费降序'!BP:BP,ROW(),0)),"")</f>
        <v/>
      </c>
      <c r="BQ130" s="69" t="str">
        <f>IFERROR(CLEAN(HLOOKUP(BQ$1,'1.源数据-产品报告-消费降序'!BQ:BQ,ROW(),0)),"")</f>
        <v/>
      </c>
      <c r="BR130" s="69" t="str">
        <f>IFERROR(CLEAN(HLOOKUP(BR$1,'1.源数据-产品报告-消费降序'!BR:BR,ROW(),0)),"")</f>
        <v/>
      </c>
      <c r="BS130" s="69" t="str">
        <f>IFERROR(CLEAN(HLOOKUP(BS$1,'1.源数据-产品报告-消费降序'!BS:BS,ROW(),0)),"")</f>
        <v/>
      </c>
      <c r="BT130" s="69" t="str">
        <f>IFERROR(CLEAN(HLOOKUP(BT$1,'1.源数据-产品报告-消费降序'!BT:BT,ROW(),0)),"")</f>
        <v/>
      </c>
      <c r="BU130" s="69" t="str">
        <f>IFERROR(CLEAN(HLOOKUP(BU$1,'1.源数据-产品报告-消费降序'!BU:BU,ROW(),0)),"")</f>
        <v/>
      </c>
      <c r="BV1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0" s="69" t="str">
        <f>IFERROR(CLEAN(HLOOKUP(BW$1,'1.源数据-产品报告-消费降序'!BW:BW,ROW(),0)),"")</f>
        <v/>
      </c>
    </row>
    <row r="131" spans="1:75">
      <c r="A131" s="69" t="str">
        <f>IFERROR(CLEAN(HLOOKUP(A$1,'1.源数据-产品报告-消费降序'!A:A,ROW(),0)),"")</f>
        <v/>
      </c>
      <c r="B131" s="69" t="str">
        <f>IFERROR(CLEAN(HLOOKUP(B$1,'1.源数据-产品报告-消费降序'!B:B,ROW(),0)),"")</f>
        <v/>
      </c>
      <c r="C131" s="69" t="str">
        <f>IFERROR(CLEAN(HLOOKUP(C$1,'1.源数据-产品报告-消费降序'!C:C,ROW(),0)),"")</f>
        <v/>
      </c>
      <c r="D131" s="69" t="str">
        <f>IFERROR(CLEAN(HLOOKUP(D$1,'1.源数据-产品报告-消费降序'!D:D,ROW(),0)),"")</f>
        <v/>
      </c>
      <c r="E131" s="69" t="str">
        <f>IFERROR(CLEAN(HLOOKUP(E$1,'1.源数据-产品报告-消费降序'!E:E,ROW(),0)),"")</f>
        <v/>
      </c>
      <c r="F131" s="69" t="str">
        <f>IFERROR(CLEAN(HLOOKUP(F$1,'1.源数据-产品报告-消费降序'!F:F,ROW(),0)),"")</f>
        <v/>
      </c>
      <c r="G131" s="70">
        <f>IFERROR((HLOOKUP(G$1,'1.源数据-产品报告-消费降序'!G:G,ROW(),0)),"")</f>
        <v>0</v>
      </c>
      <c r="H1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1" s="69" t="str">
        <f>IFERROR(CLEAN(HLOOKUP(I$1,'1.源数据-产品报告-消费降序'!I:I,ROW(),0)),"")</f>
        <v/>
      </c>
      <c r="L131" s="69" t="str">
        <f>IFERROR(CLEAN(HLOOKUP(L$1,'1.源数据-产品报告-消费降序'!L:L,ROW(),0)),"")</f>
        <v/>
      </c>
      <c r="M131" s="69" t="str">
        <f>IFERROR(CLEAN(HLOOKUP(M$1,'1.源数据-产品报告-消费降序'!M:M,ROW(),0)),"")</f>
        <v/>
      </c>
      <c r="N131" s="69" t="str">
        <f>IFERROR(CLEAN(HLOOKUP(N$1,'1.源数据-产品报告-消费降序'!N:N,ROW(),0)),"")</f>
        <v/>
      </c>
      <c r="O131" s="69" t="str">
        <f>IFERROR(CLEAN(HLOOKUP(O$1,'1.源数据-产品报告-消费降序'!O:O,ROW(),0)),"")</f>
        <v/>
      </c>
      <c r="P131" s="69" t="str">
        <f>IFERROR(CLEAN(HLOOKUP(P$1,'1.源数据-产品报告-消费降序'!P:P,ROW(),0)),"")</f>
        <v/>
      </c>
      <c r="Q131" s="69" t="str">
        <f>IFERROR(CLEAN(HLOOKUP(Q$1,'1.源数据-产品报告-消费降序'!Q:Q,ROW(),0)),"")</f>
        <v/>
      </c>
      <c r="R131" s="69" t="str">
        <f>IFERROR(CLEAN(HLOOKUP(R$1,'1.源数据-产品报告-消费降序'!R:R,ROW(),0)),"")</f>
        <v/>
      </c>
      <c r="S1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1" s="69" t="str">
        <f>IFERROR(CLEAN(HLOOKUP(T$1,'1.源数据-产品报告-消费降序'!T:T,ROW(),0)),"")</f>
        <v/>
      </c>
      <c r="W131" s="69" t="str">
        <f>IFERROR(CLEAN(HLOOKUP(W$1,'1.源数据-产品报告-消费降序'!W:W,ROW(),0)),"")</f>
        <v/>
      </c>
      <c r="X131" s="69" t="str">
        <f>IFERROR(CLEAN(HLOOKUP(X$1,'1.源数据-产品报告-消费降序'!X:X,ROW(),0)),"")</f>
        <v/>
      </c>
      <c r="Y131" s="69" t="str">
        <f>IFERROR(CLEAN(HLOOKUP(Y$1,'1.源数据-产品报告-消费降序'!Y:Y,ROW(),0)),"")</f>
        <v/>
      </c>
      <c r="Z131" s="69" t="str">
        <f>IFERROR(CLEAN(HLOOKUP(Z$1,'1.源数据-产品报告-消费降序'!Z:Z,ROW(),0)),"")</f>
        <v/>
      </c>
      <c r="AA131" s="69" t="str">
        <f>IFERROR(CLEAN(HLOOKUP(AA$1,'1.源数据-产品报告-消费降序'!AA:AA,ROW(),0)),"")</f>
        <v/>
      </c>
      <c r="AB131" s="69" t="str">
        <f>IFERROR(CLEAN(HLOOKUP(AB$1,'1.源数据-产品报告-消费降序'!AB:AB,ROW(),0)),"")</f>
        <v/>
      </c>
      <c r="AC131" s="69" t="str">
        <f>IFERROR(CLEAN(HLOOKUP(AC$1,'1.源数据-产品报告-消费降序'!AC:AC,ROW(),0)),"")</f>
        <v/>
      </c>
      <c r="AD1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1" s="69" t="str">
        <f>IFERROR(CLEAN(HLOOKUP(AE$1,'1.源数据-产品报告-消费降序'!AE:AE,ROW(),0)),"")</f>
        <v/>
      </c>
      <c r="AH131" s="69" t="str">
        <f>IFERROR(CLEAN(HLOOKUP(AH$1,'1.源数据-产品报告-消费降序'!AH:AH,ROW(),0)),"")</f>
        <v/>
      </c>
      <c r="AI131" s="69" t="str">
        <f>IFERROR(CLEAN(HLOOKUP(AI$1,'1.源数据-产品报告-消费降序'!AI:AI,ROW(),0)),"")</f>
        <v/>
      </c>
      <c r="AJ131" s="69" t="str">
        <f>IFERROR(CLEAN(HLOOKUP(AJ$1,'1.源数据-产品报告-消费降序'!AJ:AJ,ROW(),0)),"")</f>
        <v/>
      </c>
      <c r="AK131" s="69" t="str">
        <f>IFERROR(CLEAN(HLOOKUP(AK$1,'1.源数据-产品报告-消费降序'!AK:AK,ROW(),0)),"")</f>
        <v/>
      </c>
      <c r="AL131" s="69" t="str">
        <f>IFERROR(CLEAN(HLOOKUP(AL$1,'1.源数据-产品报告-消费降序'!AL:AL,ROW(),0)),"")</f>
        <v/>
      </c>
      <c r="AM131" s="69" t="str">
        <f>IFERROR(CLEAN(HLOOKUP(AM$1,'1.源数据-产品报告-消费降序'!AM:AM,ROW(),0)),"")</f>
        <v/>
      </c>
      <c r="AN131" s="69" t="str">
        <f>IFERROR(CLEAN(HLOOKUP(AN$1,'1.源数据-产品报告-消费降序'!AN:AN,ROW(),0)),"")</f>
        <v/>
      </c>
      <c r="AO1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1" s="69" t="str">
        <f>IFERROR(CLEAN(HLOOKUP(AP$1,'1.源数据-产品报告-消费降序'!AP:AP,ROW(),0)),"")</f>
        <v/>
      </c>
      <c r="AS131" s="69" t="str">
        <f>IFERROR(CLEAN(HLOOKUP(AS$1,'1.源数据-产品报告-消费降序'!AS:AS,ROW(),0)),"")</f>
        <v/>
      </c>
      <c r="AT131" s="69" t="str">
        <f>IFERROR(CLEAN(HLOOKUP(AT$1,'1.源数据-产品报告-消费降序'!AT:AT,ROW(),0)),"")</f>
        <v/>
      </c>
      <c r="AU131" s="69" t="str">
        <f>IFERROR(CLEAN(HLOOKUP(AU$1,'1.源数据-产品报告-消费降序'!AU:AU,ROW(),0)),"")</f>
        <v/>
      </c>
      <c r="AV131" s="69" t="str">
        <f>IFERROR(CLEAN(HLOOKUP(AV$1,'1.源数据-产品报告-消费降序'!AV:AV,ROW(),0)),"")</f>
        <v/>
      </c>
      <c r="AW131" s="69" t="str">
        <f>IFERROR(CLEAN(HLOOKUP(AW$1,'1.源数据-产品报告-消费降序'!AW:AW,ROW(),0)),"")</f>
        <v/>
      </c>
      <c r="AX131" s="69" t="str">
        <f>IFERROR(CLEAN(HLOOKUP(AX$1,'1.源数据-产品报告-消费降序'!AX:AX,ROW(),0)),"")</f>
        <v/>
      </c>
      <c r="AY131" s="69" t="str">
        <f>IFERROR(CLEAN(HLOOKUP(AY$1,'1.源数据-产品报告-消费降序'!AY:AY,ROW(),0)),"")</f>
        <v/>
      </c>
      <c r="AZ1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1" s="69" t="str">
        <f>IFERROR(CLEAN(HLOOKUP(BA$1,'1.源数据-产品报告-消费降序'!BA:BA,ROW(),0)),"")</f>
        <v/>
      </c>
      <c r="BD131" s="69" t="str">
        <f>IFERROR(CLEAN(HLOOKUP(BD$1,'1.源数据-产品报告-消费降序'!BD:BD,ROW(),0)),"")</f>
        <v/>
      </c>
      <c r="BE131" s="69" t="str">
        <f>IFERROR(CLEAN(HLOOKUP(BE$1,'1.源数据-产品报告-消费降序'!BE:BE,ROW(),0)),"")</f>
        <v/>
      </c>
      <c r="BF131" s="69" t="str">
        <f>IFERROR(CLEAN(HLOOKUP(BF$1,'1.源数据-产品报告-消费降序'!BF:BF,ROW(),0)),"")</f>
        <v/>
      </c>
      <c r="BG131" s="69" t="str">
        <f>IFERROR(CLEAN(HLOOKUP(BG$1,'1.源数据-产品报告-消费降序'!BG:BG,ROW(),0)),"")</f>
        <v/>
      </c>
      <c r="BH131" s="69" t="str">
        <f>IFERROR(CLEAN(HLOOKUP(BH$1,'1.源数据-产品报告-消费降序'!BH:BH,ROW(),0)),"")</f>
        <v/>
      </c>
      <c r="BI131" s="69" t="str">
        <f>IFERROR(CLEAN(HLOOKUP(BI$1,'1.源数据-产品报告-消费降序'!BI:BI,ROW(),0)),"")</f>
        <v/>
      </c>
      <c r="BJ131" s="69" t="str">
        <f>IFERROR(CLEAN(HLOOKUP(BJ$1,'1.源数据-产品报告-消费降序'!BJ:BJ,ROW(),0)),"")</f>
        <v/>
      </c>
      <c r="BK1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1" s="69" t="str">
        <f>IFERROR(CLEAN(HLOOKUP(BL$1,'1.源数据-产品报告-消费降序'!BL:BL,ROW(),0)),"")</f>
        <v/>
      </c>
      <c r="BO131" s="69" t="str">
        <f>IFERROR(CLEAN(HLOOKUP(BO$1,'1.源数据-产品报告-消费降序'!BO:BO,ROW(),0)),"")</f>
        <v/>
      </c>
      <c r="BP131" s="69" t="str">
        <f>IFERROR(CLEAN(HLOOKUP(BP$1,'1.源数据-产品报告-消费降序'!BP:BP,ROW(),0)),"")</f>
        <v/>
      </c>
      <c r="BQ131" s="69" t="str">
        <f>IFERROR(CLEAN(HLOOKUP(BQ$1,'1.源数据-产品报告-消费降序'!BQ:BQ,ROW(),0)),"")</f>
        <v/>
      </c>
      <c r="BR131" s="69" t="str">
        <f>IFERROR(CLEAN(HLOOKUP(BR$1,'1.源数据-产品报告-消费降序'!BR:BR,ROW(),0)),"")</f>
        <v/>
      </c>
      <c r="BS131" s="69" t="str">
        <f>IFERROR(CLEAN(HLOOKUP(BS$1,'1.源数据-产品报告-消费降序'!BS:BS,ROW(),0)),"")</f>
        <v/>
      </c>
      <c r="BT131" s="69" t="str">
        <f>IFERROR(CLEAN(HLOOKUP(BT$1,'1.源数据-产品报告-消费降序'!BT:BT,ROW(),0)),"")</f>
        <v/>
      </c>
      <c r="BU131" s="69" t="str">
        <f>IFERROR(CLEAN(HLOOKUP(BU$1,'1.源数据-产品报告-消费降序'!BU:BU,ROW(),0)),"")</f>
        <v/>
      </c>
      <c r="BV1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1" s="69" t="str">
        <f>IFERROR(CLEAN(HLOOKUP(BW$1,'1.源数据-产品报告-消费降序'!BW:BW,ROW(),0)),"")</f>
        <v/>
      </c>
    </row>
    <row r="132" spans="1:75">
      <c r="A132" s="69" t="str">
        <f>IFERROR(CLEAN(HLOOKUP(A$1,'1.源数据-产品报告-消费降序'!A:A,ROW(),0)),"")</f>
        <v/>
      </c>
      <c r="B132" s="69" t="str">
        <f>IFERROR(CLEAN(HLOOKUP(B$1,'1.源数据-产品报告-消费降序'!B:B,ROW(),0)),"")</f>
        <v/>
      </c>
      <c r="C132" s="69" t="str">
        <f>IFERROR(CLEAN(HLOOKUP(C$1,'1.源数据-产品报告-消费降序'!C:C,ROW(),0)),"")</f>
        <v/>
      </c>
      <c r="D132" s="69" t="str">
        <f>IFERROR(CLEAN(HLOOKUP(D$1,'1.源数据-产品报告-消费降序'!D:D,ROW(),0)),"")</f>
        <v/>
      </c>
      <c r="E132" s="69" t="str">
        <f>IFERROR(CLEAN(HLOOKUP(E$1,'1.源数据-产品报告-消费降序'!E:E,ROW(),0)),"")</f>
        <v/>
      </c>
      <c r="F132" s="69" t="str">
        <f>IFERROR(CLEAN(HLOOKUP(F$1,'1.源数据-产品报告-消费降序'!F:F,ROW(),0)),"")</f>
        <v/>
      </c>
      <c r="G132" s="70">
        <f>IFERROR((HLOOKUP(G$1,'1.源数据-产品报告-消费降序'!G:G,ROW(),0)),"")</f>
        <v>0</v>
      </c>
      <c r="H1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2" s="69" t="str">
        <f>IFERROR(CLEAN(HLOOKUP(I$1,'1.源数据-产品报告-消费降序'!I:I,ROW(),0)),"")</f>
        <v/>
      </c>
      <c r="L132" s="69" t="str">
        <f>IFERROR(CLEAN(HLOOKUP(L$1,'1.源数据-产品报告-消费降序'!L:L,ROW(),0)),"")</f>
        <v/>
      </c>
      <c r="M132" s="69" t="str">
        <f>IFERROR(CLEAN(HLOOKUP(M$1,'1.源数据-产品报告-消费降序'!M:M,ROW(),0)),"")</f>
        <v/>
      </c>
      <c r="N132" s="69" t="str">
        <f>IFERROR(CLEAN(HLOOKUP(N$1,'1.源数据-产品报告-消费降序'!N:N,ROW(),0)),"")</f>
        <v/>
      </c>
      <c r="O132" s="69" t="str">
        <f>IFERROR(CLEAN(HLOOKUP(O$1,'1.源数据-产品报告-消费降序'!O:O,ROW(),0)),"")</f>
        <v/>
      </c>
      <c r="P132" s="69" t="str">
        <f>IFERROR(CLEAN(HLOOKUP(P$1,'1.源数据-产品报告-消费降序'!P:P,ROW(),0)),"")</f>
        <v/>
      </c>
      <c r="Q132" s="69" t="str">
        <f>IFERROR(CLEAN(HLOOKUP(Q$1,'1.源数据-产品报告-消费降序'!Q:Q,ROW(),0)),"")</f>
        <v/>
      </c>
      <c r="R132" s="69" t="str">
        <f>IFERROR(CLEAN(HLOOKUP(R$1,'1.源数据-产品报告-消费降序'!R:R,ROW(),0)),"")</f>
        <v/>
      </c>
      <c r="S1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2" s="69" t="str">
        <f>IFERROR(CLEAN(HLOOKUP(T$1,'1.源数据-产品报告-消费降序'!T:T,ROW(),0)),"")</f>
        <v/>
      </c>
      <c r="W132" s="69" t="str">
        <f>IFERROR(CLEAN(HLOOKUP(W$1,'1.源数据-产品报告-消费降序'!W:W,ROW(),0)),"")</f>
        <v/>
      </c>
      <c r="X132" s="69" t="str">
        <f>IFERROR(CLEAN(HLOOKUP(X$1,'1.源数据-产品报告-消费降序'!X:X,ROW(),0)),"")</f>
        <v/>
      </c>
      <c r="Y132" s="69" t="str">
        <f>IFERROR(CLEAN(HLOOKUP(Y$1,'1.源数据-产品报告-消费降序'!Y:Y,ROW(),0)),"")</f>
        <v/>
      </c>
      <c r="Z132" s="69" t="str">
        <f>IFERROR(CLEAN(HLOOKUP(Z$1,'1.源数据-产品报告-消费降序'!Z:Z,ROW(),0)),"")</f>
        <v/>
      </c>
      <c r="AA132" s="69" t="str">
        <f>IFERROR(CLEAN(HLOOKUP(AA$1,'1.源数据-产品报告-消费降序'!AA:AA,ROW(),0)),"")</f>
        <v/>
      </c>
      <c r="AB132" s="69" t="str">
        <f>IFERROR(CLEAN(HLOOKUP(AB$1,'1.源数据-产品报告-消费降序'!AB:AB,ROW(),0)),"")</f>
        <v/>
      </c>
      <c r="AC132" s="69" t="str">
        <f>IFERROR(CLEAN(HLOOKUP(AC$1,'1.源数据-产品报告-消费降序'!AC:AC,ROW(),0)),"")</f>
        <v/>
      </c>
      <c r="AD1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2" s="69" t="str">
        <f>IFERROR(CLEAN(HLOOKUP(AE$1,'1.源数据-产品报告-消费降序'!AE:AE,ROW(),0)),"")</f>
        <v/>
      </c>
      <c r="AH132" s="69" t="str">
        <f>IFERROR(CLEAN(HLOOKUP(AH$1,'1.源数据-产品报告-消费降序'!AH:AH,ROW(),0)),"")</f>
        <v/>
      </c>
      <c r="AI132" s="69" t="str">
        <f>IFERROR(CLEAN(HLOOKUP(AI$1,'1.源数据-产品报告-消费降序'!AI:AI,ROW(),0)),"")</f>
        <v/>
      </c>
      <c r="AJ132" s="69" t="str">
        <f>IFERROR(CLEAN(HLOOKUP(AJ$1,'1.源数据-产品报告-消费降序'!AJ:AJ,ROW(),0)),"")</f>
        <v/>
      </c>
      <c r="AK132" s="69" t="str">
        <f>IFERROR(CLEAN(HLOOKUP(AK$1,'1.源数据-产品报告-消费降序'!AK:AK,ROW(),0)),"")</f>
        <v/>
      </c>
      <c r="AL132" s="69" t="str">
        <f>IFERROR(CLEAN(HLOOKUP(AL$1,'1.源数据-产品报告-消费降序'!AL:AL,ROW(),0)),"")</f>
        <v/>
      </c>
      <c r="AM132" s="69" t="str">
        <f>IFERROR(CLEAN(HLOOKUP(AM$1,'1.源数据-产品报告-消费降序'!AM:AM,ROW(),0)),"")</f>
        <v/>
      </c>
      <c r="AN132" s="69" t="str">
        <f>IFERROR(CLEAN(HLOOKUP(AN$1,'1.源数据-产品报告-消费降序'!AN:AN,ROW(),0)),"")</f>
        <v/>
      </c>
      <c r="AO1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2" s="69" t="str">
        <f>IFERROR(CLEAN(HLOOKUP(AP$1,'1.源数据-产品报告-消费降序'!AP:AP,ROW(),0)),"")</f>
        <v/>
      </c>
      <c r="AS132" s="69" t="str">
        <f>IFERROR(CLEAN(HLOOKUP(AS$1,'1.源数据-产品报告-消费降序'!AS:AS,ROW(),0)),"")</f>
        <v/>
      </c>
      <c r="AT132" s="69" t="str">
        <f>IFERROR(CLEAN(HLOOKUP(AT$1,'1.源数据-产品报告-消费降序'!AT:AT,ROW(),0)),"")</f>
        <v/>
      </c>
      <c r="AU132" s="69" t="str">
        <f>IFERROR(CLEAN(HLOOKUP(AU$1,'1.源数据-产品报告-消费降序'!AU:AU,ROW(),0)),"")</f>
        <v/>
      </c>
      <c r="AV132" s="69" t="str">
        <f>IFERROR(CLEAN(HLOOKUP(AV$1,'1.源数据-产品报告-消费降序'!AV:AV,ROW(),0)),"")</f>
        <v/>
      </c>
      <c r="AW132" s="69" t="str">
        <f>IFERROR(CLEAN(HLOOKUP(AW$1,'1.源数据-产品报告-消费降序'!AW:AW,ROW(),0)),"")</f>
        <v/>
      </c>
      <c r="AX132" s="69" t="str">
        <f>IFERROR(CLEAN(HLOOKUP(AX$1,'1.源数据-产品报告-消费降序'!AX:AX,ROW(),0)),"")</f>
        <v/>
      </c>
      <c r="AY132" s="69" t="str">
        <f>IFERROR(CLEAN(HLOOKUP(AY$1,'1.源数据-产品报告-消费降序'!AY:AY,ROW(),0)),"")</f>
        <v/>
      </c>
      <c r="AZ1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2" s="69" t="str">
        <f>IFERROR(CLEAN(HLOOKUP(BA$1,'1.源数据-产品报告-消费降序'!BA:BA,ROW(),0)),"")</f>
        <v/>
      </c>
      <c r="BD132" s="69" t="str">
        <f>IFERROR(CLEAN(HLOOKUP(BD$1,'1.源数据-产品报告-消费降序'!BD:BD,ROW(),0)),"")</f>
        <v/>
      </c>
      <c r="BE132" s="69" t="str">
        <f>IFERROR(CLEAN(HLOOKUP(BE$1,'1.源数据-产品报告-消费降序'!BE:BE,ROW(),0)),"")</f>
        <v/>
      </c>
      <c r="BF132" s="69" t="str">
        <f>IFERROR(CLEAN(HLOOKUP(BF$1,'1.源数据-产品报告-消费降序'!BF:BF,ROW(),0)),"")</f>
        <v/>
      </c>
      <c r="BG132" s="69" t="str">
        <f>IFERROR(CLEAN(HLOOKUP(BG$1,'1.源数据-产品报告-消费降序'!BG:BG,ROW(),0)),"")</f>
        <v/>
      </c>
      <c r="BH132" s="69" t="str">
        <f>IFERROR(CLEAN(HLOOKUP(BH$1,'1.源数据-产品报告-消费降序'!BH:BH,ROW(),0)),"")</f>
        <v/>
      </c>
      <c r="BI132" s="69" t="str">
        <f>IFERROR(CLEAN(HLOOKUP(BI$1,'1.源数据-产品报告-消费降序'!BI:BI,ROW(),0)),"")</f>
        <v/>
      </c>
      <c r="BJ132" s="69" t="str">
        <f>IFERROR(CLEAN(HLOOKUP(BJ$1,'1.源数据-产品报告-消费降序'!BJ:BJ,ROW(),0)),"")</f>
        <v/>
      </c>
      <c r="BK1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2" s="69" t="str">
        <f>IFERROR(CLEAN(HLOOKUP(BL$1,'1.源数据-产品报告-消费降序'!BL:BL,ROW(),0)),"")</f>
        <v/>
      </c>
      <c r="BO132" s="69" t="str">
        <f>IFERROR(CLEAN(HLOOKUP(BO$1,'1.源数据-产品报告-消费降序'!BO:BO,ROW(),0)),"")</f>
        <v/>
      </c>
      <c r="BP132" s="69" t="str">
        <f>IFERROR(CLEAN(HLOOKUP(BP$1,'1.源数据-产品报告-消费降序'!BP:BP,ROW(),0)),"")</f>
        <v/>
      </c>
      <c r="BQ132" s="69" t="str">
        <f>IFERROR(CLEAN(HLOOKUP(BQ$1,'1.源数据-产品报告-消费降序'!BQ:BQ,ROW(),0)),"")</f>
        <v/>
      </c>
      <c r="BR132" s="69" t="str">
        <f>IFERROR(CLEAN(HLOOKUP(BR$1,'1.源数据-产品报告-消费降序'!BR:BR,ROW(),0)),"")</f>
        <v/>
      </c>
      <c r="BS132" s="69" t="str">
        <f>IFERROR(CLEAN(HLOOKUP(BS$1,'1.源数据-产品报告-消费降序'!BS:BS,ROW(),0)),"")</f>
        <v/>
      </c>
      <c r="BT132" s="69" t="str">
        <f>IFERROR(CLEAN(HLOOKUP(BT$1,'1.源数据-产品报告-消费降序'!BT:BT,ROW(),0)),"")</f>
        <v/>
      </c>
      <c r="BU132" s="69" t="str">
        <f>IFERROR(CLEAN(HLOOKUP(BU$1,'1.源数据-产品报告-消费降序'!BU:BU,ROW(),0)),"")</f>
        <v/>
      </c>
      <c r="BV1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2" s="69" t="str">
        <f>IFERROR(CLEAN(HLOOKUP(BW$1,'1.源数据-产品报告-消费降序'!BW:BW,ROW(),0)),"")</f>
        <v/>
      </c>
    </row>
    <row r="133" spans="1:75">
      <c r="A133" s="69" t="str">
        <f>IFERROR(CLEAN(HLOOKUP(A$1,'1.源数据-产品报告-消费降序'!A:A,ROW(),0)),"")</f>
        <v/>
      </c>
      <c r="B133" s="69" t="str">
        <f>IFERROR(CLEAN(HLOOKUP(B$1,'1.源数据-产品报告-消费降序'!B:B,ROW(),0)),"")</f>
        <v/>
      </c>
      <c r="C133" s="69" t="str">
        <f>IFERROR(CLEAN(HLOOKUP(C$1,'1.源数据-产品报告-消费降序'!C:C,ROW(),0)),"")</f>
        <v/>
      </c>
      <c r="D133" s="69" t="str">
        <f>IFERROR(CLEAN(HLOOKUP(D$1,'1.源数据-产品报告-消费降序'!D:D,ROW(),0)),"")</f>
        <v/>
      </c>
      <c r="E133" s="69" t="str">
        <f>IFERROR(CLEAN(HLOOKUP(E$1,'1.源数据-产品报告-消费降序'!E:E,ROW(),0)),"")</f>
        <v/>
      </c>
      <c r="F133" s="69" t="str">
        <f>IFERROR(CLEAN(HLOOKUP(F$1,'1.源数据-产品报告-消费降序'!F:F,ROW(),0)),"")</f>
        <v/>
      </c>
      <c r="G133" s="70">
        <f>IFERROR((HLOOKUP(G$1,'1.源数据-产品报告-消费降序'!G:G,ROW(),0)),"")</f>
        <v>0</v>
      </c>
      <c r="H1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3" s="69" t="str">
        <f>IFERROR(CLEAN(HLOOKUP(I$1,'1.源数据-产品报告-消费降序'!I:I,ROW(),0)),"")</f>
        <v/>
      </c>
      <c r="L133" s="69" t="str">
        <f>IFERROR(CLEAN(HLOOKUP(L$1,'1.源数据-产品报告-消费降序'!L:L,ROW(),0)),"")</f>
        <v/>
      </c>
      <c r="M133" s="69" t="str">
        <f>IFERROR(CLEAN(HLOOKUP(M$1,'1.源数据-产品报告-消费降序'!M:M,ROW(),0)),"")</f>
        <v/>
      </c>
      <c r="N133" s="69" t="str">
        <f>IFERROR(CLEAN(HLOOKUP(N$1,'1.源数据-产品报告-消费降序'!N:N,ROW(),0)),"")</f>
        <v/>
      </c>
      <c r="O133" s="69" t="str">
        <f>IFERROR(CLEAN(HLOOKUP(O$1,'1.源数据-产品报告-消费降序'!O:O,ROW(),0)),"")</f>
        <v/>
      </c>
      <c r="P133" s="69" t="str">
        <f>IFERROR(CLEAN(HLOOKUP(P$1,'1.源数据-产品报告-消费降序'!P:P,ROW(),0)),"")</f>
        <v/>
      </c>
      <c r="Q133" s="69" t="str">
        <f>IFERROR(CLEAN(HLOOKUP(Q$1,'1.源数据-产品报告-消费降序'!Q:Q,ROW(),0)),"")</f>
        <v/>
      </c>
      <c r="R133" s="69" t="str">
        <f>IFERROR(CLEAN(HLOOKUP(R$1,'1.源数据-产品报告-消费降序'!R:R,ROW(),0)),"")</f>
        <v/>
      </c>
      <c r="S1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3" s="69" t="str">
        <f>IFERROR(CLEAN(HLOOKUP(T$1,'1.源数据-产品报告-消费降序'!T:T,ROW(),0)),"")</f>
        <v/>
      </c>
      <c r="W133" s="69" t="str">
        <f>IFERROR(CLEAN(HLOOKUP(W$1,'1.源数据-产品报告-消费降序'!W:W,ROW(),0)),"")</f>
        <v/>
      </c>
      <c r="X133" s="69" t="str">
        <f>IFERROR(CLEAN(HLOOKUP(X$1,'1.源数据-产品报告-消费降序'!X:X,ROW(),0)),"")</f>
        <v/>
      </c>
      <c r="Y133" s="69" t="str">
        <f>IFERROR(CLEAN(HLOOKUP(Y$1,'1.源数据-产品报告-消费降序'!Y:Y,ROW(),0)),"")</f>
        <v/>
      </c>
      <c r="Z133" s="69" t="str">
        <f>IFERROR(CLEAN(HLOOKUP(Z$1,'1.源数据-产品报告-消费降序'!Z:Z,ROW(),0)),"")</f>
        <v/>
      </c>
      <c r="AA133" s="69" t="str">
        <f>IFERROR(CLEAN(HLOOKUP(AA$1,'1.源数据-产品报告-消费降序'!AA:AA,ROW(),0)),"")</f>
        <v/>
      </c>
      <c r="AB133" s="69" t="str">
        <f>IFERROR(CLEAN(HLOOKUP(AB$1,'1.源数据-产品报告-消费降序'!AB:AB,ROW(),0)),"")</f>
        <v/>
      </c>
      <c r="AC133" s="69" t="str">
        <f>IFERROR(CLEAN(HLOOKUP(AC$1,'1.源数据-产品报告-消费降序'!AC:AC,ROW(),0)),"")</f>
        <v/>
      </c>
      <c r="AD1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3" s="69" t="str">
        <f>IFERROR(CLEAN(HLOOKUP(AE$1,'1.源数据-产品报告-消费降序'!AE:AE,ROW(),0)),"")</f>
        <v/>
      </c>
      <c r="AH133" s="69" t="str">
        <f>IFERROR(CLEAN(HLOOKUP(AH$1,'1.源数据-产品报告-消费降序'!AH:AH,ROW(),0)),"")</f>
        <v/>
      </c>
      <c r="AI133" s="69" t="str">
        <f>IFERROR(CLEAN(HLOOKUP(AI$1,'1.源数据-产品报告-消费降序'!AI:AI,ROW(),0)),"")</f>
        <v/>
      </c>
      <c r="AJ133" s="69" t="str">
        <f>IFERROR(CLEAN(HLOOKUP(AJ$1,'1.源数据-产品报告-消费降序'!AJ:AJ,ROW(),0)),"")</f>
        <v/>
      </c>
      <c r="AK133" s="69" t="str">
        <f>IFERROR(CLEAN(HLOOKUP(AK$1,'1.源数据-产品报告-消费降序'!AK:AK,ROW(),0)),"")</f>
        <v/>
      </c>
      <c r="AL133" s="69" t="str">
        <f>IFERROR(CLEAN(HLOOKUP(AL$1,'1.源数据-产品报告-消费降序'!AL:AL,ROW(),0)),"")</f>
        <v/>
      </c>
      <c r="AM133" s="69" t="str">
        <f>IFERROR(CLEAN(HLOOKUP(AM$1,'1.源数据-产品报告-消费降序'!AM:AM,ROW(),0)),"")</f>
        <v/>
      </c>
      <c r="AN133" s="69" t="str">
        <f>IFERROR(CLEAN(HLOOKUP(AN$1,'1.源数据-产品报告-消费降序'!AN:AN,ROW(),0)),"")</f>
        <v/>
      </c>
      <c r="AO1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3" s="69" t="str">
        <f>IFERROR(CLEAN(HLOOKUP(AP$1,'1.源数据-产品报告-消费降序'!AP:AP,ROW(),0)),"")</f>
        <v/>
      </c>
      <c r="AS133" s="69" t="str">
        <f>IFERROR(CLEAN(HLOOKUP(AS$1,'1.源数据-产品报告-消费降序'!AS:AS,ROW(),0)),"")</f>
        <v/>
      </c>
      <c r="AT133" s="69" t="str">
        <f>IFERROR(CLEAN(HLOOKUP(AT$1,'1.源数据-产品报告-消费降序'!AT:AT,ROW(),0)),"")</f>
        <v/>
      </c>
      <c r="AU133" s="69" t="str">
        <f>IFERROR(CLEAN(HLOOKUP(AU$1,'1.源数据-产品报告-消费降序'!AU:AU,ROW(),0)),"")</f>
        <v/>
      </c>
      <c r="AV133" s="69" t="str">
        <f>IFERROR(CLEAN(HLOOKUP(AV$1,'1.源数据-产品报告-消费降序'!AV:AV,ROW(),0)),"")</f>
        <v/>
      </c>
      <c r="AW133" s="69" t="str">
        <f>IFERROR(CLEAN(HLOOKUP(AW$1,'1.源数据-产品报告-消费降序'!AW:AW,ROW(),0)),"")</f>
        <v/>
      </c>
      <c r="AX133" s="69" t="str">
        <f>IFERROR(CLEAN(HLOOKUP(AX$1,'1.源数据-产品报告-消费降序'!AX:AX,ROW(),0)),"")</f>
        <v/>
      </c>
      <c r="AY133" s="69" t="str">
        <f>IFERROR(CLEAN(HLOOKUP(AY$1,'1.源数据-产品报告-消费降序'!AY:AY,ROW(),0)),"")</f>
        <v/>
      </c>
      <c r="AZ1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3" s="69" t="str">
        <f>IFERROR(CLEAN(HLOOKUP(BA$1,'1.源数据-产品报告-消费降序'!BA:BA,ROW(),0)),"")</f>
        <v/>
      </c>
      <c r="BD133" s="69" t="str">
        <f>IFERROR(CLEAN(HLOOKUP(BD$1,'1.源数据-产品报告-消费降序'!BD:BD,ROW(),0)),"")</f>
        <v/>
      </c>
      <c r="BE133" s="69" t="str">
        <f>IFERROR(CLEAN(HLOOKUP(BE$1,'1.源数据-产品报告-消费降序'!BE:BE,ROW(),0)),"")</f>
        <v/>
      </c>
      <c r="BF133" s="69" t="str">
        <f>IFERROR(CLEAN(HLOOKUP(BF$1,'1.源数据-产品报告-消费降序'!BF:BF,ROW(),0)),"")</f>
        <v/>
      </c>
      <c r="BG133" s="69" t="str">
        <f>IFERROR(CLEAN(HLOOKUP(BG$1,'1.源数据-产品报告-消费降序'!BG:BG,ROW(),0)),"")</f>
        <v/>
      </c>
      <c r="BH133" s="69" t="str">
        <f>IFERROR(CLEAN(HLOOKUP(BH$1,'1.源数据-产品报告-消费降序'!BH:BH,ROW(),0)),"")</f>
        <v/>
      </c>
      <c r="BI133" s="69" t="str">
        <f>IFERROR(CLEAN(HLOOKUP(BI$1,'1.源数据-产品报告-消费降序'!BI:BI,ROW(),0)),"")</f>
        <v/>
      </c>
      <c r="BJ133" s="69" t="str">
        <f>IFERROR(CLEAN(HLOOKUP(BJ$1,'1.源数据-产品报告-消费降序'!BJ:BJ,ROW(),0)),"")</f>
        <v/>
      </c>
      <c r="BK1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3" s="69" t="str">
        <f>IFERROR(CLEAN(HLOOKUP(BL$1,'1.源数据-产品报告-消费降序'!BL:BL,ROW(),0)),"")</f>
        <v/>
      </c>
      <c r="BO133" s="69" t="str">
        <f>IFERROR(CLEAN(HLOOKUP(BO$1,'1.源数据-产品报告-消费降序'!BO:BO,ROW(),0)),"")</f>
        <v/>
      </c>
      <c r="BP133" s="69" t="str">
        <f>IFERROR(CLEAN(HLOOKUP(BP$1,'1.源数据-产品报告-消费降序'!BP:BP,ROW(),0)),"")</f>
        <v/>
      </c>
      <c r="BQ133" s="69" t="str">
        <f>IFERROR(CLEAN(HLOOKUP(BQ$1,'1.源数据-产品报告-消费降序'!BQ:BQ,ROW(),0)),"")</f>
        <v/>
      </c>
      <c r="BR133" s="69" t="str">
        <f>IFERROR(CLEAN(HLOOKUP(BR$1,'1.源数据-产品报告-消费降序'!BR:BR,ROW(),0)),"")</f>
        <v/>
      </c>
      <c r="BS133" s="69" t="str">
        <f>IFERROR(CLEAN(HLOOKUP(BS$1,'1.源数据-产品报告-消费降序'!BS:BS,ROW(),0)),"")</f>
        <v/>
      </c>
      <c r="BT133" s="69" t="str">
        <f>IFERROR(CLEAN(HLOOKUP(BT$1,'1.源数据-产品报告-消费降序'!BT:BT,ROW(),0)),"")</f>
        <v/>
      </c>
      <c r="BU133" s="69" t="str">
        <f>IFERROR(CLEAN(HLOOKUP(BU$1,'1.源数据-产品报告-消费降序'!BU:BU,ROW(),0)),"")</f>
        <v/>
      </c>
      <c r="BV1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3" s="69" t="str">
        <f>IFERROR(CLEAN(HLOOKUP(BW$1,'1.源数据-产品报告-消费降序'!BW:BW,ROW(),0)),"")</f>
        <v/>
      </c>
    </row>
    <row r="134" spans="1:75">
      <c r="A134" s="69" t="str">
        <f>IFERROR(CLEAN(HLOOKUP(A$1,'1.源数据-产品报告-消费降序'!A:A,ROW(),0)),"")</f>
        <v/>
      </c>
      <c r="B134" s="69" t="str">
        <f>IFERROR(CLEAN(HLOOKUP(B$1,'1.源数据-产品报告-消费降序'!B:B,ROW(),0)),"")</f>
        <v/>
      </c>
      <c r="C134" s="69" t="str">
        <f>IFERROR(CLEAN(HLOOKUP(C$1,'1.源数据-产品报告-消费降序'!C:C,ROW(),0)),"")</f>
        <v/>
      </c>
      <c r="D134" s="69" t="str">
        <f>IFERROR(CLEAN(HLOOKUP(D$1,'1.源数据-产品报告-消费降序'!D:D,ROW(),0)),"")</f>
        <v/>
      </c>
      <c r="E134" s="69" t="str">
        <f>IFERROR(CLEAN(HLOOKUP(E$1,'1.源数据-产品报告-消费降序'!E:E,ROW(),0)),"")</f>
        <v/>
      </c>
      <c r="F134" s="69" t="str">
        <f>IFERROR(CLEAN(HLOOKUP(F$1,'1.源数据-产品报告-消费降序'!F:F,ROW(),0)),"")</f>
        <v/>
      </c>
      <c r="G134" s="70">
        <f>IFERROR((HLOOKUP(G$1,'1.源数据-产品报告-消费降序'!G:G,ROW(),0)),"")</f>
        <v>0</v>
      </c>
      <c r="H1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4" s="69" t="str">
        <f>IFERROR(CLEAN(HLOOKUP(I$1,'1.源数据-产品报告-消费降序'!I:I,ROW(),0)),"")</f>
        <v/>
      </c>
      <c r="L134" s="69" t="str">
        <f>IFERROR(CLEAN(HLOOKUP(L$1,'1.源数据-产品报告-消费降序'!L:L,ROW(),0)),"")</f>
        <v/>
      </c>
      <c r="M134" s="69" t="str">
        <f>IFERROR(CLEAN(HLOOKUP(M$1,'1.源数据-产品报告-消费降序'!M:M,ROW(),0)),"")</f>
        <v/>
      </c>
      <c r="N134" s="69" t="str">
        <f>IFERROR(CLEAN(HLOOKUP(N$1,'1.源数据-产品报告-消费降序'!N:N,ROW(),0)),"")</f>
        <v/>
      </c>
      <c r="O134" s="69" t="str">
        <f>IFERROR(CLEAN(HLOOKUP(O$1,'1.源数据-产品报告-消费降序'!O:O,ROW(),0)),"")</f>
        <v/>
      </c>
      <c r="P134" s="69" t="str">
        <f>IFERROR(CLEAN(HLOOKUP(P$1,'1.源数据-产品报告-消费降序'!P:P,ROW(),0)),"")</f>
        <v/>
      </c>
      <c r="Q134" s="69" t="str">
        <f>IFERROR(CLEAN(HLOOKUP(Q$1,'1.源数据-产品报告-消费降序'!Q:Q,ROW(),0)),"")</f>
        <v/>
      </c>
      <c r="R134" s="69" t="str">
        <f>IFERROR(CLEAN(HLOOKUP(R$1,'1.源数据-产品报告-消费降序'!R:R,ROW(),0)),"")</f>
        <v/>
      </c>
      <c r="S1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4" s="69" t="str">
        <f>IFERROR(CLEAN(HLOOKUP(T$1,'1.源数据-产品报告-消费降序'!T:T,ROW(),0)),"")</f>
        <v/>
      </c>
      <c r="W134" s="69" t="str">
        <f>IFERROR(CLEAN(HLOOKUP(W$1,'1.源数据-产品报告-消费降序'!W:W,ROW(),0)),"")</f>
        <v/>
      </c>
      <c r="X134" s="69" t="str">
        <f>IFERROR(CLEAN(HLOOKUP(X$1,'1.源数据-产品报告-消费降序'!X:X,ROW(),0)),"")</f>
        <v/>
      </c>
      <c r="Y134" s="69" t="str">
        <f>IFERROR(CLEAN(HLOOKUP(Y$1,'1.源数据-产品报告-消费降序'!Y:Y,ROW(),0)),"")</f>
        <v/>
      </c>
      <c r="Z134" s="69" t="str">
        <f>IFERROR(CLEAN(HLOOKUP(Z$1,'1.源数据-产品报告-消费降序'!Z:Z,ROW(),0)),"")</f>
        <v/>
      </c>
      <c r="AA134" s="69" t="str">
        <f>IFERROR(CLEAN(HLOOKUP(AA$1,'1.源数据-产品报告-消费降序'!AA:AA,ROW(),0)),"")</f>
        <v/>
      </c>
      <c r="AB134" s="69" t="str">
        <f>IFERROR(CLEAN(HLOOKUP(AB$1,'1.源数据-产品报告-消费降序'!AB:AB,ROW(),0)),"")</f>
        <v/>
      </c>
      <c r="AC134" s="69" t="str">
        <f>IFERROR(CLEAN(HLOOKUP(AC$1,'1.源数据-产品报告-消费降序'!AC:AC,ROW(),0)),"")</f>
        <v/>
      </c>
      <c r="AD1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4" s="69" t="str">
        <f>IFERROR(CLEAN(HLOOKUP(AE$1,'1.源数据-产品报告-消费降序'!AE:AE,ROW(),0)),"")</f>
        <v/>
      </c>
      <c r="AH134" s="69" t="str">
        <f>IFERROR(CLEAN(HLOOKUP(AH$1,'1.源数据-产品报告-消费降序'!AH:AH,ROW(),0)),"")</f>
        <v/>
      </c>
      <c r="AI134" s="69" t="str">
        <f>IFERROR(CLEAN(HLOOKUP(AI$1,'1.源数据-产品报告-消费降序'!AI:AI,ROW(),0)),"")</f>
        <v/>
      </c>
      <c r="AJ134" s="69" t="str">
        <f>IFERROR(CLEAN(HLOOKUP(AJ$1,'1.源数据-产品报告-消费降序'!AJ:AJ,ROW(),0)),"")</f>
        <v/>
      </c>
      <c r="AK134" s="69" t="str">
        <f>IFERROR(CLEAN(HLOOKUP(AK$1,'1.源数据-产品报告-消费降序'!AK:AK,ROW(),0)),"")</f>
        <v/>
      </c>
      <c r="AL134" s="69" t="str">
        <f>IFERROR(CLEAN(HLOOKUP(AL$1,'1.源数据-产品报告-消费降序'!AL:AL,ROW(),0)),"")</f>
        <v/>
      </c>
      <c r="AM134" s="69" t="str">
        <f>IFERROR(CLEAN(HLOOKUP(AM$1,'1.源数据-产品报告-消费降序'!AM:AM,ROW(),0)),"")</f>
        <v/>
      </c>
      <c r="AN134" s="69" t="str">
        <f>IFERROR(CLEAN(HLOOKUP(AN$1,'1.源数据-产品报告-消费降序'!AN:AN,ROW(),0)),"")</f>
        <v/>
      </c>
      <c r="AO1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4" s="69" t="str">
        <f>IFERROR(CLEAN(HLOOKUP(AP$1,'1.源数据-产品报告-消费降序'!AP:AP,ROW(),0)),"")</f>
        <v/>
      </c>
      <c r="AS134" s="69" t="str">
        <f>IFERROR(CLEAN(HLOOKUP(AS$1,'1.源数据-产品报告-消费降序'!AS:AS,ROW(),0)),"")</f>
        <v/>
      </c>
      <c r="AT134" s="69" t="str">
        <f>IFERROR(CLEAN(HLOOKUP(AT$1,'1.源数据-产品报告-消费降序'!AT:AT,ROW(),0)),"")</f>
        <v/>
      </c>
      <c r="AU134" s="69" t="str">
        <f>IFERROR(CLEAN(HLOOKUP(AU$1,'1.源数据-产品报告-消费降序'!AU:AU,ROW(),0)),"")</f>
        <v/>
      </c>
      <c r="AV134" s="69" t="str">
        <f>IFERROR(CLEAN(HLOOKUP(AV$1,'1.源数据-产品报告-消费降序'!AV:AV,ROW(),0)),"")</f>
        <v/>
      </c>
      <c r="AW134" s="69" t="str">
        <f>IFERROR(CLEAN(HLOOKUP(AW$1,'1.源数据-产品报告-消费降序'!AW:AW,ROW(),0)),"")</f>
        <v/>
      </c>
      <c r="AX134" s="69" t="str">
        <f>IFERROR(CLEAN(HLOOKUP(AX$1,'1.源数据-产品报告-消费降序'!AX:AX,ROW(),0)),"")</f>
        <v/>
      </c>
      <c r="AY134" s="69" t="str">
        <f>IFERROR(CLEAN(HLOOKUP(AY$1,'1.源数据-产品报告-消费降序'!AY:AY,ROW(),0)),"")</f>
        <v/>
      </c>
      <c r="AZ1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4" s="69" t="str">
        <f>IFERROR(CLEAN(HLOOKUP(BA$1,'1.源数据-产品报告-消费降序'!BA:BA,ROW(),0)),"")</f>
        <v/>
      </c>
      <c r="BD134" s="69" t="str">
        <f>IFERROR(CLEAN(HLOOKUP(BD$1,'1.源数据-产品报告-消费降序'!BD:BD,ROW(),0)),"")</f>
        <v/>
      </c>
      <c r="BE134" s="69" t="str">
        <f>IFERROR(CLEAN(HLOOKUP(BE$1,'1.源数据-产品报告-消费降序'!BE:BE,ROW(),0)),"")</f>
        <v/>
      </c>
      <c r="BF134" s="69" t="str">
        <f>IFERROR(CLEAN(HLOOKUP(BF$1,'1.源数据-产品报告-消费降序'!BF:BF,ROW(),0)),"")</f>
        <v/>
      </c>
      <c r="BG134" s="69" t="str">
        <f>IFERROR(CLEAN(HLOOKUP(BG$1,'1.源数据-产品报告-消费降序'!BG:BG,ROW(),0)),"")</f>
        <v/>
      </c>
      <c r="BH134" s="69" t="str">
        <f>IFERROR(CLEAN(HLOOKUP(BH$1,'1.源数据-产品报告-消费降序'!BH:BH,ROW(),0)),"")</f>
        <v/>
      </c>
      <c r="BI134" s="69" t="str">
        <f>IFERROR(CLEAN(HLOOKUP(BI$1,'1.源数据-产品报告-消费降序'!BI:BI,ROW(),0)),"")</f>
        <v/>
      </c>
      <c r="BJ134" s="69" t="str">
        <f>IFERROR(CLEAN(HLOOKUP(BJ$1,'1.源数据-产品报告-消费降序'!BJ:BJ,ROW(),0)),"")</f>
        <v/>
      </c>
      <c r="BK1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4" s="69" t="str">
        <f>IFERROR(CLEAN(HLOOKUP(BL$1,'1.源数据-产品报告-消费降序'!BL:BL,ROW(),0)),"")</f>
        <v/>
      </c>
      <c r="BO134" s="69" t="str">
        <f>IFERROR(CLEAN(HLOOKUP(BO$1,'1.源数据-产品报告-消费降序'!BO:BO,ROW(),0)),"")</f>
        <v/>
      </c>
      <c r="BP134" s="69" t="str">
        <f>IFERROR(CLEAN(HLOOKUP(BP$1,'1.源数据-产品报告-消费降序'!BP:BP,ROW(),0)),"")</f>
        <v/>
      </c>
      <c r="BQ134" s="69" t="str">
        <f>IFERROR(CLEAN(HLOOKUP(BQ$1,'1.源数据-产品报告-消费降序'!BQ:BQ,ROW(),0)),"")</f>
        <v/>
      </c>
      <c r="BR134" s="69" t="str">
        <f>IFERROR(CLEAN(HLOOKUP(BR$1,'1.源数据-产品报告-消费降序'!BR:BR,ROW(),0)),"")</f>
        <v/>
      </c>
      <c r="BS134" s="69" t="str">
        <f>IFERROR(CLEAN(HLOOKUP(BS$1,'1.源数据-产品报告-消费降序'!BS:BS,ROW(),0)),"")</f>
        <v/>
      </c>
      <c r="BT134" s="69" t="str">
        <f>IFERROR(CLEAN(HLOOKUP(BT$1,'1.源数据-产品报告-消费降序'!BT:BT,ROW(),0)),"")</f>
        <v/>
      </c>
      <c r="BU134" s="69" t="str">
        <f>IFERROR(CLEAN(HLOOKUP(BU$1,'1.源数据-产品报告-消费降序'!BU:BU,ROW(),0)),"")</f>
        <v/>
      </c>
      <c r="BV1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4" s="69" t="str">
        <f>IFERROR(CLEAN(HLOOKUP(BW$1,'1.源数据-产品报告-消费降序'!BW:BW,ROW(),0)),"")</f>
        <v/>
      </c>
    </row>
    <row r="135" spans="1:75">
      <c r="A135" s="69" t="str">
        <f>IFERROR(CLEAN(HLOOKUP(A$1,'1.源数据-产品报告-消费降序'!A:A,ROW(),0)),"")</f>
        <v/>
      </c>
      <c r="B135" s="69" t="str">
        <f>IFERROR(CLEAN(HLOOKUP(B$1,'1.源数据-产品报告-消费降序'!B:B,ROW(),0)),"")</f>
        <v/>
      </c>
      <c r="C135" s="69" t="str">
        <f>IFERROR(CLEAN(HLOOKUP(C$1,'1.源数据-产品报告-消费降序'!C:C,ROW(),0)),"")</f>
        <v/>
      </c>
      <c r="D135" s="69" t="str">
        <f>IFERROR(CLEAN(HLOOKUP(D$1,'1.源数据-产品报告-消费降序'!D:D,ROW(),0)),"")</f>
        <v/>
      </c>
      <c r="E135" s="69" t="str">
        <f>IFERROR(CLEAN(HLOOKUP(E$1,'1.源数据-产品报告-消费降序'!E:E,ROW(),0)),"")</f>
        <v/>
      </c>
      <c r="F135" s="69" t="str">
        <f>IFERROR(CLEAN(HLOOKUP(F$1,'1.源数据-产品报告-消费降序'!F:F,ROW(),0)),"")</f>
        <v/>
      </c>
      <c r="G135" s="70">
        <f>IFERROR((HLOOKUP(G$1,'1.源数据-产品报告-消费降序'!G:G,ROW(),0)),"")</f>
        <v>0</v>
      </c>
      <c r="H1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5" s="69" t="str">
        <f>IFERROR(CLEAN(HLOOKUP(I$1,'1.源数据-产品报告-消费降序'!I:I,ROW(),0)),"")</f>
        <v/>
      </c>
      <c r="L135" s="69" t="str">
        <f>IFERROR(CLEAN(HLOOKUP(L$1,'1.源数据-产品报告-消费降序'!L:L,ROW(),0)),"")</f>
        <v/>
      </c>
      <c r="M135" s="69" t="str">
        <f>IFERROR(CLEAN(HLOOKUP(M$1,'1.源数据-产品报告-消费降序'!M:M,ROW(),0)),"")</f>
        <v/>
      </c>
      <c r="N135" s="69" t="str">
        <f>IFERROR(CLEAN(HLOOKUP(N$1,'1.源数据-产品报告-消费降序'!N:N,ROW(),0)),"")</f>
        <v/>
      </c>
      <c r="O135" s="69" t="str">
        <f>IFERROR(CLEAN(HLOOKUP(O$1,'1.源数据-产品报告-消费降序'!O:O,ROW(),0)),"")</f>
        <v/>
      </c>
      <c r="P135" s="69" t="str">
        <f>IFERROR(CLEAN(HLOOKUP(P$1,'1.源数据-产品报告-消费降序'!P:P,ROW(),0)),"")</f>
        <v/>
      </c>
      <c r="Q135" s="69" t="str">
        <f>IFERROR(CLEAN(HLOOKUP(Q$1,'1.源数据-产品报告-消费降序'!Q:Q,ROW(),0)),"")</f>
        <v/>
      </c>
      <c r="R135" s="69" t="str">
        <f>IFERROR(CLEAN(HLOOKUP(R$1,'1.源数据-产品报告-消费降序'!R:R,ROW(),0)),"")</f>
        <v/>
      </c>
      <c r="S1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5" s="69" t="str">
        <f>IFERROR(CLEAN(HLOOKUP(T$1,'1.源数据-产品报告-消费降序'!T:T,ROW(),0)),"")</f>
        <v/>
      </c>
      <c r="W135" s="69" t="str">
        <f>IFERROR(CLEAN(HLOOKUP(W$1,'1.源数据-产品报告-消费降序'!W:W,ROW(),0)),"")</f>
        <v/>
      </c>
      <c r="X135" s="69" t="str">
        <f>IFERROR(CLEAN(HLOOKUP(X$1,'1.源数据-产品报告-消费降序'!X:X,ROW(),0)),"")</f>
        <v/>
      </c>
      <c r="Y135" s="69" t="str">
        <f>IFERROR(CLEAN(HLOOKUP(Y$1,'1.源数据-产品报告-消费降序'!Y:Y,ROW(),0)),"")</f>
        <v/>
      </c>
      <c r="Z135" s="69" t="str">
        <f>IFERROR(CLEAN(HLOOKUP(Z$1,'1.源数据-产品报告-消费降序'!Z:Z,ROW(),0)),"")</f>
        <v/>
      </c>
      <c r="AA135" s="69" t="str">
        <f>IFERROR(CLEAN(HLOOKUP(AA$1,'1.源数据-产品报告-消费降序'!AA:AA,ROW(),0)),"")</f>
        <v/>
      </c>
      <c r="AB135" s="69" t="str">
        <f>IFERROR(CLEAN(HLOOKUP(AB$1,'1.源数据-产品报告-消费降序'!AB:AB,ROW(),0)),"")</f>
        <v/>
      </c>
      <c r="AC135" s="69" t="str">
        <f>IFERROR(CLEAN(HLOOKUP(AC$1,'1.源数据-产品报告-消费降序'!AC:AC,ROW(),0)),"")</f>
        <v/>
      </c>
      <c r="AD1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5" s="69" t="str">
        <f>IFERROR(CLEAN(HLOOKUP(AE$1,'1.源数据-产品报告-消费降序'!AE:AE,ROW(),0)),"")</f>
        <v/>
      </c>
      <c r="AH135" s="69" t="str">
        <f>IFERROR(CLEAN(HLOOKUP(AH$1,'1.源数据-产品报告-消费降序'!AH:AH,ROW(),0)),"")</f>
        <v/>
      </c>
      <c r="AI135" s="69" t="str">
        <f>IFERROR(CLEAN(HLOOKUP(AI$1,'1.源数据-产品报告-消费降序'!AI:AI,ROW(),0)),"")</f>
        <v/>
      </c>
      <c r="AJ135" s="69" t="str">
        <f>IFERROR(CLEAN(HLOOKUP(AJ$1,'1.源数据-产品报告-消费降序'!AJ:AJ,ROW(),0)),"")</f>
        <v/>
      </c>
      <c r="AK135" s="69" t="str">
        <f>IFERROR(CLEAN(HLOOKUP(AK$1,'1.源数据-产品报告-消费降序'!AK:AK,ROW(),0)),"")</f>
        <v/>
      </c>
      <c r="AL135" s="69" t="str">
        <f>IFERROR(CLEAN(HLOOKUP(AL$1,'1.源数据-产品报告-消费降序'!AL:AL,ROW(),0)),"")</f>
        <v/>
      </c>
      <c r="AM135" s="69" t="str">
        <f>IFERROR(CLEAN(HLOOKUP(AM$1,'1.源数据-产品报告-消费降序'!AM:AM,ROW(),0)),"")</f>
        <v/>
      </c>
      <c r="AN135" s="69" t="str">
        <f>IFERROR(CLEAN(HLOOKUP(AN$1,'1.源数据-产品报告-消费降序'!AN:AN,ROW(),0)),"")</f>
        <v/>
      </c>
      <c r="AO1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5" s="69" t="str">
        <f>IFERROR(CLEAN(HLOOKUP(AP$1,'1.源数据-产品报告-消费降序'!AP:AP,ROW(),0)),"")</f>
        <v/>
      </c>
      <c r="AS135" s="69" t="str">
        <f>IFERROR(CLEAN(HLOOKUP(AS$1,'1.源数据-产品报告-消费降序'!AS:AS,ROW(),0)),"")</f>
        <v/>
      </c>
      <c r="AT135" s="69" t="str">
        <f>IFERROR(CLEAN(HLOOKUP(AT$1,'1.源数据-产品报告-消费降序'!AT:AT,ROW(),0)),"")</f>
        <v/>
      </c>
      <c r="AU135" s="69" t="str">
        <f>IFERROR(CLEAN(HLOOKUP(AU$1,'1.源数据-产品报告-消费降序'!AU:AU,ROW(),0)),"")</f>
        <v/>
      </c>
      <c r="AV135" s="69" t="str">
        <f>IFERROR(CLEAN(HLOOKUP(AV$1,'1.源数据-产品报告-消费降序'!AV:AV,ROW(),0)),"")</f>
        <v/>
      </c>
      <c r="AW135" s="69" t="str">
        <f>IFERROR(CLEAN(HLOOKUP(AW$1,'1.源数据-产品报告-消费降序'!AW:AW,ROW(),0)),"")</f>
        <v/>
      </c>
      <c r="AX135" s="69" t="str">
        <f>IFERROR(CLEAN(HLOOKUP(AX$1,'1.源数据-产品报告-消费降序'!AX:AX,ROW(),0)),"")</f>
        <v/>
      </c>
      <c r="AY135" s="69" t="str">
        <f>IFERROR(CLEAN(HLOOKUP(AY$1,'1.源数据-产品报告-消费降序'!AY:AY,ROW(),0)),"")</f>
        <v/>
      </c>
      <c r="AZ1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5" s="69" t="str">
        <f>IFERROR(CLEAN(HLOOKUP(BA$1,'1.源数据-产品报告-消费降序'!BA:BA,ROW(),0)),"")</f>
        <v/>
      </c>
      <c r="BD135" s="69" t="str">
        <f>IFERROR(CLEAN(HLOOKUP(BD$1,'1.源数据-产品报告-消费降序'!BD:BD,ROW(),0)),"")</f>
        <v/>
      </c>
      <c r="BE135" s="69" t="str">
        <f>IFERROR(CLEAN(HLOOKUP(BE$1,'1.源数据-产品报告-消费降序'!BE:BE,ROW(),0)),"")</f>
        <v/>
      </c>
      <c r="BF135" s="69" t="str">
        <f>IFERROR(CLEAN(HLOOKUP(BF$1,'1.源数据-产品报告-消费降序'!BF:BF,ROW(),0)),"")</f>
        <v/>
      </c>
      <c r="BG135" s="69" t="str">
        <f>IFERROR(CLEAN(HLOOKUP(BG$1,'1.源数据-产品报告-消费降序'!BG:BG,ROW(),0)),"")</f>
        <v/>
      </c>
      <c r="BH135" s="69" t="str">
        <f>IFERROR(CLEAN(HLOOKUP(BH$1,'1.源数据-产品报告-消费降序'!BH:BH,ROW(),0)),"")</f>
        <v/>
      </c>
      <c r="BI135" s="69" t="str">
        <f>IFERROR(CLEAN(HLOOKUP(BI$1,'1.源数据-产品报告-消费降序'!BI:BI,ROW(),0)),"")</f>
        <v/>
      </c>
      <c r="BJ135" s="69" t="str">
        <f>IFERROR(CLEAN(HLOOKUP(BJ$1,'1.源数据-产品报告-消费降序'!BJ:BJ,ROW(),0)),"")</f>
        <v/>
      </c>
      <c r="BK1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5" s="69" t="str">
        <f>IFERROR(CLEAN(HLOOKUP(BL$1,'1.源数据-产品报告-消费降序'!BL:BL,ROW(),0)),"")</f>
        <v/>
      </c>
      <c r="BO135" s="69" t="str">
        <f>IFERROR(CLEAN(HLOOKUP(BO$1,'1.源数据-产品报告-消费降序'!BO:BO,ROW(),0)),"")</f>
        <v/>
      </c>
      <c r="BP135" s="69" t="str">
        <f>IFERROR(CLEAN(HLOOKUP(BP$1,'1.源数据-产品报告-消费降序'!BP:BP,ROW(),0)),"")</f>
        <v/>
      </c>
      <c r="BQ135" s="69" t="str">
        <f>IFERROR(CLEAN(HLOOKUP(BQ$1,'1.源数据-产品报告-消费降序'!BQ:BQ,ROW(),0)),"")</f>
        <v/>
      </c>
      <c r="BR135" s="69" t="str">
        <f>IFERROR(CLEAN(HLOOKUP(BR$1,'1.源数据-产品报告-消费降序'!BR:BR,ROW(),0)),"")</f>
        <v/>
      </c>
      <c r="BS135" s="69" t="str">
        <f>IFERROR(CLEAN(HLOOKUP(BS$1,'1.源数据-产品报告-消费降序'!BS:BS,ROW(),0)),"")</f>
        <v/>
      </c>
      <c r="BT135" s="69" t="str">
        <f>IFERROR(CLEAN(HLOOKUP(BT$1,'1.源数据-产品报告-消费降序'!BT:BT,ROW(),0)),"")</f>
        <v/>
      </c>
      <c r="BU135" s="69" t="str">
        <f>IFERROR(CLEAN(HLOOKUP(BU$1,'1.源数据-产品报告-消费降序'!BU:BU,ROW(),0)),"")</f>
        <v/>
      </c>
      <c r="BV1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5" s="69" t="str">
        <f>IFERROR(CLEAN(HLOOKUP(BW$1,'1.源数据-产品报告-消费降序'!BW:BW,ROW(),0)),"")</f>
        <v/>
      </c>
    </row>
    <row r="136" spans="1:75">
      <c r="A136" s="69" t="str">
        <f>IFERROR(CLEAN(HLOOKUP(A$1,'1.源数据-产品报告-消费降序'!A:A,ROW(),0)),"")</f>
        <v/>
      </c>
      <c r="B136" s="69" t="str">
        <f>IFERROR(CLEAN(HLOOKUP(B$1,'1.源数据-产品报告-消费降序'!B:B,ROW(),0)),"")</f>
        <v/>
      </c>
      <c r="C136" s="69" t="str">
        <f>IFERROR(CLEAN(HLOOKUP(C$1,'1.源数据-产品报告-消费降序'!C:C,ROW(),0)),"")</f>
        <v/>
      </c>
      <c r="D136" s="69" t="str">
        <f>IFERROR(CLEAN(HLOOKUP(D$1,'1.源数据-产品报告-消费降序'!D:D,ROW(),0)),"")</f>
        <v/>
      </c>
      <c r="E136" s="69" t="str">
        <f>IFERROR(CLEAN(HLOOKUP(E$1,'1.源数据-产品报告-消费降序'!E:E,ROW(),0)),"")</f>
        <v/>
      </c>
      <c r="F136" s="69" t="str">
        <f>IFERROR(CLEAN(HLOOKUP(F$1,'1.源数据-产品报告-消费降序'!F:F,ROW(),0)),"")</f>
        <v/>
      </c>
      <c r="G136" s="70">
        <f>IFERROR((HLOOKUP(G$1,'1.源数据-产品报告-消费降序'!G:G,ROW(),0)),"")</f>
        <v>0</v>
      </c>
      <c r="H1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6" s="69" t="str">
        <f>IFERROR(CLEAN(HLOOKUP(I$1,'1.源数据-产品报告-消费降序'!I:I,ROW(),0)),"")</f>
        <v/>
      </c>
      <c r="L136" s="69" t="str">
        <f>IFERROR(CLEAN(HLOOKUP(L$1,'1.源数据-产品报告-消费降序'!L:L,ROW(),0)),"")</f>
        <v/>
      </c>
      <c r="M136" s="69" t="str">
        <f>IFERROR(CLEAN(HLOOKUP(M$1,'1.源数据-产品报告-消费降序'!M:M,ROW(),0)),"")</f>
        <v/>
      </c>
      <c r="N136" s="69" t="str">
        <f>IFERROR(CLEAN(HLOOKUP(N$1,'1.源数据-产品报告-消费降序'!N:N,ROW(),0)),"")</f>
        <v/>
      </c>
      <c r="O136" s="69" t="str">
        <f>IFERROR(CLEAN(HLOOKUP(O$1,'1.源数据-产品报告-消费降序'!O:O,ROW(),0)),"")</f>
        <v/>
      </c>
      <c r="P136" s="69" t="str">
        <f>IFERROR(CLEAN(HLOOKUP(P$1,'1.源数据-产品报告-消费降序'!P:P,ROW(),0)),"")</f>
        <v/>
      </c>
      <c r="Q136" s="69" t="str">
        <f>IFERROR(CLEAN(HLOOKUP(Q$1,'1.源数据-产品报告-消费降序'!Q:Q,ROW(),0)),"")</f>
        <v/>
      </c>
      <c r="R136" s="69" t="str">
        <f>IFERROR(CLEAN(HLOOKUP(R$1,'1.源数据-产品报告-消费降序'!R:R,ROW(),0)),"")</f>
        <v/>
      </c>
      <c r="S1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6" s="69" t="str">
        <f>IFERROR(CLEAN(HLOOKUP(T$1,'1.源数据-产品报告-消费降序'!T:T,ROW(),0)),"")</f>
        <v/>
      </c>
      <c r="W136" s="69" t="str">
        <f>IFERROR(CLEAN(HLOOKUP(W$1,'1.源数据-产品报告-消费降序'!W:W,ROW(),0)),"")</f>
        <v/>
      </c>
      <c r="X136" s="69" t="str">
        <f>IFERROR(CLEAN(HLOOKUP(X$1,'1.源数据-产品报告-消费降序'!X:X,ROW(),0)),"")</f>
        <v/>
      </c>
      <c r="Y136" s="69" t="str">
        <f>IFERROR(CLEAN(HLOOKUP(Y$1,'1.源数据-产品报告-消费降序'!Y:Y,ROW(),0)),"")</f>
        <v/>
      </c>
      <c r="Z136" s="69" t="str">
        <f>IFERROR(CLEAN(HLOOKUP(Z$1,'1.源数据-产品报告-消费降序'!Z:Z,ROW(),0)),"")</f>
        <v/>
      </c>
      <c r="AA136" s="69" t="str">
        <f>IFERROR(CLEAN(HLOOKUP(AA$1,'1.源数据-产品报告-消费降序'!AA:AA,ROW(),0)),"")</f>
        <v/>
      </c>
      <c r="AB136" s="69" t="str">
        <f>IFERROR(CLEAN(HLOOKUP(AB$1,'1.源数据-产品报告-消费降序'!AB:AB,ROW(),0)),"")</f>
        <v/>
      </c>
      <c r="AC136" s="69" t="str">
        <f>IFERROR(CLEAN(HLOOKUP(AC$1,'1.源数据-产品报告-消费降序'!AC:AC,ROW(),0)),"")</f>
        <v/>
      </c>
      <c r="AD1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6" s="69" t="str">
        <f>IFERROR(CLEAN(HLOOKUP(AE$1,'1.源数据-产品报告-消费降序'!AE:AE,ROW(),0)),"")</f>
        <v/>
      </c>
      <c r="AH136" s="69" t="str">
        <f>IFERROR(CLEAN(HLOOKUP(AH$1,'1.源数据-产品报告-消费降序'!AH:AH,ROW(),0)),"")</f>
        <v/>
      </c>
      <c r="AI136" s="69" t="str">
        <f>IFERROR(CLEAN(HLOOKUP(AI$1,'1.源数据-产品报告-消费降序'!AI:AI,ROW(),0)),"")</f>
        <v/>
      </c>
      <c r="AJ136" s="69" t="str">
        <f>IFERROR(CLEAN(HLOOKUP(AJ$1,'1.源数据-产品报告-消费降序'!AJ:AJ,ROW(),0)),"")</f>
        <v/>
      </c>
      <c r="AK136" s="69" t="str">
        <f>IFERROR(CLEAN(HLOOKUP(AK$1,'1.源数据-产品报告-消费降序'!AK:AK,ROW(),0)),"")</f>
        <v/>
      </c>
      <c r="AL136" s="69" t="str">
        <f>IFERROR(CLEAN(HLOOKUP(AL$1,'1.源数据-产品报告-消费降序'!AL:AL,ROW(),0)),"")</f>
        <v/>
      </c>
      <c r="AM136" s="69" t="str">
        <f>IFERROR(CLEAN(HLOOKUP(AM$1,'1.源数据-产品报告-消费降序'!AM:AM,ROW(),0)),"")</f>
        <v/>
      </c>
      <c r="AN136" s="69" t="str">
        <f>IFERROR(CLEAN(HLOOKUP(AN$1,'1.源数据-产品报告-消费降序'!AN:AN,ROW(),0)),"")</f>
        <v/>
      </c>
      <c r="AO1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6" s="69" t="str">
        <f>IFERROR(CLEAN(HLOOKUP(AP$1,'1.源数据-产品报告-消费降序'!AP:AP,ROW(),0)),"")</f>
        <v/>
      </c>
      <c r="AS136" s="69" t="str">
        <f>IFERROR(CLEAN(HLOOKUP(AS$1,'1.源数据-产品报告-消费降序'!AS:AS,ROW(),0)),"")</f>
        <v/>
      </c>
      <c r="AT136" s="69" t="str">
        <f>IFERROR(CLEAN(HLOOKUP(AT$1,'1.源数据-产品报告-消费降序'!AT:AT,ROW(),0)),"")</f>
        <v/>
      </c>
      <c r="AU136" s="69" t="str">
        <f>IFERROR(CLEAN(HLOOKUP(AU$1,'1.源数据-产品报告-消费降序'!AU:AU,ROW(),0)),"")</f>
        <v/>
      </c>
      <c r="AV136" s="69" t="str">
        <f>IFERROR(CLEAN(HLOOKUP(AV$1,'1.源数据-产品报告-消费降序'!AV:AV,ROW(),0)),"")</f>
        <v/>
      </c>
      <c r="AW136" s="69" t="str">
        <f>IFERROR(CLEAN(HLOOKUP(AW$1,'1.源数据-产品报告-消费降序'!AW:AW,ROW(),0)),"")</f>
        <v/>
      </c>
      <c r="AX136" s="69" t="str">
        <f>IFERROR(CLEAN(HLOOKUP(AX$1,'1.源数据-产品报告-消费降序'!AX:AX,ROW(),0)),"")</f>
        <v/>
      </c>
      <c r="AY136" s="69" t="str">
        <f>IFERROR(CLEAN(HLOOKUP(AY$1,'1.源数据-产品报告-消费降序'!AY:AY,ROW(),0)),"")</f>
        <v/>
      </c>
      <c r="AZ1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6" s="69" t="str">
        <f>IFERROR(CLEAN(HLOOKUP(BA$1,'1.源数据-产品报告-消费降序'!BA:BA,ROW(),0)),"")</f>
        <v/>
      </c>
      <c r="BD136" s="69" t="str">
        <f>IFERROR(CLEAN(HLOOKUP(BD$1,'1.源数据-产品报告-消费降序'!BD:BD,ROW(),0)),"")</f>
        <v/>
      </c>
      <c r="BE136" s="69" t="str">
        <f>IFERROR(CLEAN(HLOOKUP(BE$1,'1.源数据-产品报告-消费降序'!BE:BE,ROW(),0)),"")</f>
        <v/>
      </c>
      <c r="BF136" s="69" t="str">
        <f>IFERROR(CLEAN(HLOOKUP(BF$1,'1.源数据-产品报告-消费降序'!BF:BF,ROW(),0)),"")</f>
        <v/>
      </c>
      <c r="BG136" s="69" t="str">
        <f>IFERROR(CLEAN(HLOOKUP(BG$1,'1.源数据-产品报告-消费降序'!BG:BG,ROW(),0)),"")</f>
        <v/>
      </c>
      <c r="BH136" s="69" t="str">
        <f>IFERROR(CLEAN(HLOOKUP(BH$1,'1.源数据-产品报告-消费降序'!BH:BH,ROW(),0)),"")</f>
        <v/>
      </c>
      <c r="BI136" s="69" t="str">
        <f>IFERROR(CLEAN(HLOOKUP(BI$1,'1.源数据-产品报告-消费降序'!BI:BI,ROW(),0)),"")</f>
        <v/>
      </c>
      <c r="BJ136" s="69" t="str">
        <f>IFERROR(CLEAN(HLOOKUP(BJ$1,'1.源数据-产品报告-消费降序'!BJ:BJ,ROW(),0)),"")</f>
        <v/>
      </c>
      <c r="BK1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6" s="69" t="str">
        <f>IFERROR(CLEAN(HLOOKUP(BL$1,'1.源数据-产品报告-消费降序'!BL:BL,ROW(),0)),"")</f>
        <v/>
      </c>
      <c r="BO136" s="69" t="str">
        <f>IFERROR(CLEAN(HLOOKUP(BO$1,'1.源数据-产品报告-消费降序'!BO:BO,ROW(),0)),"")</f>
        <v/>
      </c>
      <c r="BP136" s="69" t="str">
        <f>IFERROR(CLEAN(HLOOKUP(BP$1,'1.源数据-产品报告-消费降序'!BP:BP,ROW(),0)),"")</f>
        <v/>
      </c>
      <c r="BQ136" s="69" t="str">
        <f>IFERROR(CLEAN(HLOOKUP(BQ$1,'1.源数据-产品报告-消费降序'!BQ:BQ,ROW(),0)),"")</f>
        <v/>
      </c>
      <c r="BR136" s="69" t="str">
        <f>IFERROR(CLEAN(HLOOKUP(BR$1,'1.源数据-产品报告-消费降序'!BR:BR,ROW(),0)),"")</f>
        <v/>
      </c>
      <c r="BS136" s="69" t="str">
        <f>IFERROR(CLEAN(HLOOKUP(BS$1,'1.源数据-产品报告-消费降序'!BS:BS,ROW(),0)),"")</f>
        <v/>
      </c>
      <c r="BT136" s="69" t="str">
        <f>IFERROR(CLEAN(HLOOKUP(BT$1,'1.源数据-产品报告-消费降序'!BT:BT,ROW(),0)),"")</f>
        <v/>
      </c>
      <c r="BU136" s="69" t="str">
        <f>IFERROR(CLEAN(HLOOKUP(BU$1,'1.源数据-产品报告-消费降序'!BU:BU,ROW(),0)),"")</f>
        <v/>
      </c>
      <c r="BV1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6" s="69" t="str">
        <f>IFERROR(CLEAN(HLOOKUP(BW$1,'1.源数据-产品报告-消费降序'!BW:BW,ROW(),0)),"")</f>
        <v/>
      </c>
    </row>
    <row r="137" spans="1:75">
      <c r="A137" s="69" t="str">
        <f>IFERROR(CLEAN(HLOOKUP(A$1,'1.源数据-产品报告-消费降序'!A:A,ROW(),0)),"")</f>
        <v/>
      </c>
      <c r="B137" s="69" t="str">
        <f>IFERROR(CLEAN(HLOOKUP(B$1,'1.源数据-产品报告-消费降序'!B:B,ROW(),0)),"")</f>
        <v/>
      </c>
      <c r="C137" s="69" t="str">
        <f>IFERROR(CLEAN(HLOOKUP(C$1,'1.源数据-产品报告-消费降序'!C:C,ROW(),0)),"")</f>
        <v/>
      </c>
      <c r="D137" s="69" t="str">
        <f>IFERROR(CLEAN(HLOOKUP(D$1,'1.源数据-产品报告-消费降序'!D:D,ROW(),0)),"")</f>
        <v/>
      </c>
      <c r="E137" s="69" t="str">
        <f>IFERROR(CLEAN(HLOOKUP(E$1,'1.源数据-产品报告-消费降序'!E:E,ROW(),0)),"")</f>
        <v/>
      </c>
      <c r="F137" s="69" t="str">
        <f>IFERROR(CLEAN(HLOOKUP(F$1,'1.源数据-产品报告-消费降序'!F:F,ROW(),0)),"")</f>
        <v/>
      </c>
      <c r="G137" s="70">
        <f>IFERROR((HLOOKUP(G$1,'1.源数据-产品报告-消费降序'!G:G,ROW(),0)),"")</f>
        <v>0</v>
      </c>
      <c r="H1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7" s="69" t="str">
        <f>IFERROR(CLEAN(HLOOKUP(I$1,'1.源数据-产品报告-消费降序'!I:I,ROW(),0)),"")</f>
        <v/>
      </c>
      <c r="L137" s="69" t="str">
        <f>IFERROR(CLEAN(HLOOKUP(L$1,'1.源数据-产品报告-消费降序'!L:L,ROW(),0)),"")</f>
        <v/>
      </c>
      <c r="M137" s="69" t="str">
        <f>IFERROR(CLEAN(HLOOKUP(M$1,'1.源数据-产品报告-消费降序'!M:M,ROW(),0)),"")</f>
        <v/>
      </c>
      <c r="N137" s="69" t="str">
        <f>IFERROR(CLEAN(HLOOKUP(N$1,'1.源数据-产品报告-消费降序'!N:N,ROW(),0)),"")</f>
        <v/>
      </c>
      <c r="O137" s="69" t="str">
        <f>IFERROR(CLEAN(HLOOKUP(O$1,'1.源数据-产品报告-消费降序'!O:O,ROW(),0)),"")</f>
        <v/>
      </c>
      <c r="P137" s="69" t="str">
        <f>IFERROR(CLEAN(HLOOKUP(P$1,'1.源数据-产品报告-消费降序'!P:P,ROW(),0)),"")</f>
        <v/>
      </c>
      <c r="Q137" s="69" t="str">
        <f>IFERROR(CLEAN(HLOOKUP(Q$1,'1.源数据-产品报告-消费降序'!Q:Q,ROW(),0)),"")</f>
        <v/>
      </c>
      <c r="R137" s="69" t="str">
        <f>IFERROR(CLEAN(HLOOKUP(R$1,'1.源数据-产品报告-消费降序'!R:R,ROW(),0)),"")</f>
        <v/>
      </c>
      <c r="S1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7" s="69" t="str">
        <f>IFERROR(CLEAN(HLOOKUP(T$1,'1.源数据-产品报告-消费降序'!T:T,ROW(),0)),"")</f>
        <v/>
      </c>
      <c r="W137" s="69" t="str">
        <f>IFERROR(CLEAN(HLOOKUP(W$1,'1.源数据-产品报告-消费降序'!W:W,ROW(),0)),"")</f>
        <v/>
      </c>
      <c r="X137" s="69" t="str">
        <f>IFERROR(CLEAN(HLOOKUP(X$1,'1.源数据-产品报告-消费降序'!X:X,ROW(),0)),"")</f>
        <v/>
      </c>
      <c r="Y137" s="69" t="str">
        <f>IFERROR(CLEAN(HLOOKUP(Y$1,'1.源数据-产品报告-消费降序'!Y:Y,ROW(),0)),"")</f>
        <v/>
      </c>
      <c r="Z137" s="69" t="str">
        <f>IFERROR(CLEAN(HLOOKUP(Z$1,'1.源数据-产品报告-消费降序'!Z:Z,ROW(),0)),"")</f>
        <v/>
      </c>
      <c r="AA137" s="69" t="str">
        <f>IFERROR(CLEAN(HLOOKUP(AA$1,'1.源数据-产品报告-消费降序'!AA:AA,ROW(),0)),"")</f>
        <v/>
      </c>
      <c r="AB137" s="69" t="str">
        <f>IFERROR(CLEAN(HLOOKUP(AB$1,'1.源数据-产品报告-消费降序'!AB:AB,ROW(),0)),"")</f>
        <v/>
      </c>
      <c r="AC137" s="69" t="str">
        <f>IFERROR(CLEAN(HLOOKUP(AC$1,'1.源数据-产品报告-消费降序'!AC:AC,ROW(),0)),"")</f>
        <v/>
      </c>
      <c r="AD1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7" s="69" t="str">
        <f>IFERROR(CLEAN(HLOOKUP(AE$1,'1.源数据-产品报告-消费降序'!AE:AE,ROW(),0)),"")</f>
        <v/>
      </c>
      <c r="AH137" s="69" t="str">
        <f>IFERROR(CLEAN(HLOOKUP(AH$1,'1.源数据-产品报告-消费降序'!AH:AH,ROW(),0)),"")</f>
        <v/>
      </c>
      <c r="AI137" s="69" t="str">
        <f>IFERROR(CLEAN(HLOOKUP(AI$1,'1.源数据-产品报告-消费降序'!AI:AI,ROW(),0)),"")</f>
        <v/>
      </c>
      <c r="AJ137" s="69" t="str">
        <f>IFERROR(CLEAN(HLOOKUP(AJ$1,'1.源数据-产品报告-消费降序'!AJ:AJ,ROW(),0)),"")</f>
        <v/>
      </c>
      <c r="AK137" s="69" t="str">
        <f>IFERROR(CLEAN(HLOOKUP(AK$1,'1.源数据-产品报告-消费降序'!AK:AK,ROW(),0)),"")</f>
        <v/>
      </c>
      <c r="AL137" s="69" t="str">
        <f>IFERROR(CLEAN(HLOOKUP(AL$1,'1.源数据-产品报告-消费降序'!AL:AL,ROW(),0)),"")</f>
        <v/>
      </c>
      <c r="AM137" s="69" t="str">
        <f>IFERROR(CLEAN(HLOOKUP(AM$1,'1.源数据-产品报告-消费降序'!AM:AM,ROW(),0)),"")</f>
        <v/>
      </c>
      <c r="AN137" s="69" t="str">
        <f>IFERROR(CLEAN(HLOOKUP(AN$1,'1.源数据-产品报告-消费降序'!AN:AN,ROW(),0)),"")</f>
        <v/>
      </c>
      <c r="AO1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7" s="69" t="str">
        <f>IFERROR(CLEAN(HLOOKUP(AP$1,'1.源数据-产品报告-消费降序'!AP:AP,ROW(),0)),"")</f>
        <v/>
      </c>
      <c r="AS137" s="69" t="str">
        <f>IFERROR(CLEAN(HLOOKUP(AS$1,'1.源数据-产品报告-消费降序'!AS:AS,ROW(),0)),"")</f>
        <v/>
      </c>
      <c r="AT137" s="69" t="str">
        <f>IFERROR(CLEAN(HLOOKUP(AT$1,'1.源数据-产品报告-消费降序'!AT:AT,ROW(),0)),"")</f>
        <v/>
      </c>
      <c r="AU137" s="69" t="str">
        <f>IFERROR(CLEAN(HLOOKUP(AU$1,'1.源数据-产品报告-消费降序'!AU:AU,ROW(),0)),"")</f>
        <v/>
      </c>
      <c r="AV137" s="69" t="str">
        <f>IFERROR(CLEAN(HLOOKUP(AV$1,'1.源数据-产品报告-消费降序'!AV:AV,ROW(),0)),"")</f>
        <v/>
      </c>
      <c r="AW137" s="69" t="str">
        <f>IFERROR(CLEAN(HLOOKUP(AW$1,'1.源数据-产品报告-消费降序'!AW:AW,ROW(),0)),"")</f>
        <v/>
      </c>
      <c r="AX137" s="69" t="str">
        <f>IFERROR(CLEAN(HLOOKUP(AX$1,'1.源数据-产品报告-消费降序'!AX:AX,ROW(),0)),"")</f>
        <v/>
      </c>
      <c r="AY137" s="69" t="str">
        <f>IFERROR(CLEAN(HLOOKUP(AY$1,'1.源数据-产品报告-消费降序'!AY:AY,ROW(),0)),"")</f>
        <v/>
      </c>
      <c r="AZ1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7" s="69" t="str">
        <f>IFERROR(CLEAN(HLOOKUP(BA$1,'1.源数据-产品报告-消费降序'!BA:BA,ROW(),0)),"")</f>
        <v/>
      </c>
      <c r="BD137" s="69" t="str">
        <f>IFERROR(CLEAN(HLOOKUP(BD$1,'1.源数据-产品报告-消费降序'!BD:BD,ROW(),0)),"")</f>
        <v/>
      </c>
      <c r="BE137" s="69" t="str">
        <f>IFERROR(CLEAN(HLOOKUP(BE$1,'1.源数据-产品报告-消费降序'!BE:BE,ROW(),0)),"")</f>
        <v/>
      </c>
      <c r="BF137" s="69" t="str">
        <f>IFERROR(CLEAN(HLOOKUP(BF$1,'1.源数据-产品报告-消费降序'!BF:BF,ROW(),0)),"")</f>
        <v/>
      </c>
      <c r="BG137" s="69" t="str">
        <f>IFERROR(CLEAN(HLOOKUP(BG$1,'1.源数据-产品报告-消费降序'!BG:BG,ROW(),0)),"")</f>
        <v/>
      </c>
      <c r="BH137" s="69" t="str">
        <f>IFERROR(CLEAN(HLOOKUP(BH$1,'1.源数据-产品报告-消费降序'!BH:BH,ROW(),0)),"")</f>
        <v/>
      </c>
      <c r="BI137" s="69" t="str">
        <f>IFERROR(CLEAN(HLOOKUP(BI$1,'1.源数据-产品报告-消费降序'!BI:BI,ROW(),0)),"")</f>
        <v/>
      </c>
      <c r="BJ137" s="69" t="str">
        <f>IFERROR(CLEAN(HLOOKUP(BJ$1,'1.源数据-产品报告-消费降序'!BJ:BJ,ROW(),0)),"")</f>
        <v/>
      </c>
      <c r="BK1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7" s="69" t="str">
        <f>IFERROR(CLEAN(HLOOKUP(BL$1,'1.源数据-产品报告-消费降序'!BL:BL,ROW(),0)),"")</f>
        <v/>
      </c>
      <c r="BO137" s="69" t="str">
        <f>IFERROR(CLEAN(HLOOKUP(BO$1,'1.源数据-产品报告-消费降序'!BO:BO,ROW(),0)),"")</f>
        <v/>
      </c>
      <c r="BP137" s="69" t="str">
        <f>IFERROR(CLEAN(HLOOKUP(BP$1,'1.源数据-产品报告-消费降序'!BP:BP,ROW(),0)),"")</f>
        <v/>
      </c>
      <c r="BQ137" s="69" t="str">
        <f>IFERROR(CLEAN(HLOOKUP(BQ$1,'1.源数据-产品报告-消费降序'!BQ:BQ,ROW(),0)),"")</f>
        <v/>
      </c>
      <c r="BR137" s="69" t="str">
        <f>IFERROR(CLEAN(HLOOKUP(BR$1,'1.源数据-产品报告-消费降序'!BR:BR,ROW(),0)),"")</f>
        <v/>
      </c>
      <c r="BS137" s="69" t="str">
        <f>IFERROR(CLEAN(HLOOKUP(BS$1,'1.源数据-产品报告-消费降序'!BS:BS,ROW(),0)),"")</f>
        <v/>
      </c>
      <c r="BT137" s="69" t="str">
        <f>IFERROR(CLEAN(HLOOKUP(BT$1,'1.源数据-产品报告-消费降序'!BT:BT,ROW(),0)),"")</f>
        <v/>
      </c>
      <c r="BU137" s="69" t="str">
        <f>IFERROR(CLEAN(HLOOKUP(BU$1,'1.源数据-产品报告-消费降序'!BU:BU,ROW(),0)),"")</f>
        <v/>
      </c>
      <c r="BV1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7" s="69" t="str">
        <f>IFERROR(CLEAN(HLOOKUP(BW$1,'1.源数据-产品报告-消费降序'!BW:BW,ROW(),0)),"")</f>
        <v/>
      </c>
    </row>
    <row r="138" spans="1:75">
      <c r="A138" s="69" t="str">
        <f>IFERROR(CLEAN(HLOOKUP(A$1,'1.源数据-产品报告-消费降序'!A:A,ROW(),0)),"")</f>
        <v/>
      </c>
      <c r="B138" s="69" t="str">
        <f>IFERROR(CLEAN(HLOOKUP(B$1,'1.源数据-产品报告-消费降序'!B:B,ROW(),0)),"")</f>
        <v/>
      </c>
      <c r="C138" s="69" t="str">
        <f>IFERROR(CLEAN(HLOOKUP(C$1,'1.源数据-产品报告-消费降序'!C:C,ROW(),0)),"")</f>
        <v/>
      </c>
      <c r="D138" s="69" t="str">
        <f>IFERROR(CLEAN(HLOOKUP(D$1,'1.源数据-产品报告-消费降序'!D:D,ROW(),0)),"")</f>
        <v/>
      </c>
      <c r="E138" s="69" t="str">
        <f>IFERROR(CLEAN(HLOOKUP(E$1,'1.源数据-产品报告-消费降序'!E:E,ROW(),0)),"")</f>
        <v/>
      </c>
      <c r="F138" s="69" t="str">
        <f>IFERROR(CLEAN(HLOOKUP(F$1,'1.源数据-产品报告-消费降序'!F:F,ROW(),0)),"")</f>
        <v/>
      </c>
      <c r="G138" s="70">
        <f>IFERROR((HLOOKUP(G$1,'1.源数据-产品报告-消费降序'!G:G,ROW(),0)),"")</f>
        <v>0</v>
      </c>
      <c r="H1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8" s="69" t="str">
        <f>IFERROR(CLEAN(HLOOKUP(I$1,'1.源数据-产品报告-消费降序'!I:I,ROW(),0)),"")</f>
        <v/>
      </c>
      <c r="L138" s="69" t="str">
        <f>IFERROR(CLEAN(HLOOKUP(L$1,'1.源数据-产品报告-消费降序'!L:L,ROW(),0)),"")</f>
        <v/>
      </c>
      <c r="M138" s="69" t="str">
        <f>IFERROR(CLEAN(HLOOKUP(M$1,'1.源数据-产品报告-消费降序'!M:M,ROW(),0)),"")</f>
        <v/>
      </c>
      <c r="N138" s="69" t="str">
        <f>IFERROR(CLEAN(HLOOKUP(N$1,'1.源数据-产品报告-消费降序'!N:N,ROW(),0)),"")</f>
        <v/>
      </c>
      <c r="O138" s="69" t="str">
        <f>IFERROR(CLEAN(HLOOKUP(O$1,'1.源数据-产品报告-消费降序'!O:O,ROW(),0)),"")</f>
        <v/>
      </c>
      <c r="P138" s="69" t="str">
        <f>IFERROR(CLEAN(HLOOKUP(P$1,'1.源数据-产品报告-消费降序'!P:P,ROW(),0)),"")</f>
        <v/>
      </c>
      <c r="Q138" s="69" t="str">
        <f>IFERROR(CLEAN(HLOOKUP(Q$1,'1.源数据-产品报告-消费降序'!Q:Q,ROW(),0)),"")</f>
        <v/>
      </c>
      <c r="R138" s="69" t="str">
        <f>IFERROR(CLEAN(HLOOKUP(R$1,'1.源数据-产品报告-消费降序'!R:R,ROW(),0)),"")</f>
        <v/>
      </c>
      <c r="S1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8" s="69" t="str">
        <f>IFERROR(CLEAN(HLOOKUP(T$1,'1.源数据-产品报告-消费降序'!T:T,ROW(),0)),"")</f>
        <v/>
      </c>
      <c r="W138" s="69" t="str">
        <f>IFERROR(CLEAN(HLOOKUP(W$1,'1.源数据-产品报告-消费降序'!W:W,ROW(),0)),"")</f>
        <v/>
      </c>
      <c r="X138" s="69" t="str">
        <f>IFERROR(CLEAN(HLOOKUP(X$1,'1.源数据-产品报告-消费降序'!X:X,ROW(),0)),"")</f>
        <v/>
      </c>
      <c r="Y138" s="69" t="str">
        <f>IFERROR(CLEAN(HLOOKUP(Y$1,'1.源数据-产品报告-消费降序'!Y:Y,ROW(),0)),"")</f>
        <v/>
      </c>
      <c r="Z138" s="69" t="str">
        <f>IFERROR(CLEAN(HLOOKUP(Z$1,'1.源数据-产品报告-消费降序'!Z:Z,ROW(),0)),"")</f>
        <v/>
      </c>
      <c r="AA138" s="69" t="str">
        <f>IFERROR(CLEAN(HLOOKUP(AA$1,'1.源数据-产品报告-消费降序'!AA:AA,ROW(),0)),"")</f>
        <v/>
      </c>
      <c r="AB138" s="69" t="str">
        <f>IFERROR(CLEAN(HLOOKUP(AB$1,'1.源数据-产品报告-消费降序'!AB:AB,ROW(),0)),"")</f>
        <v/>
      </c>
      <c r="AC138" s="69" t="str">
        <f>IFERROR(CLEAN(HLOOKUP(AC$1,'1.源数据-产品报告-消费降序'!AC:AC,ROW(),0)),"")</f>
        <v/>
      </c>
      <c r="AD1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8" s="69" t="str">
        <f>IFERROR(CLEAN(HLOOKUP(AE$1,'1.源数据-产品报告-消费降序'!AE:AE,ROW(),0)),"")</f>
        <v/>
      </c>
      <c r="AH138" s="69" t="str">
        <f>IFERROR(CLEAN(HLOOKUP(AH$1,'1.源数据-产品报告-消费降序'!AH:AH,ROW(),0)),"")</f>
        <v/>
      </c>
      <c r="AI138" s="69" t="str">
        <f>IFERROR(CLEAN(HLOOKUP(AI$1,'1.源数据-产品报告-消费降序'!AI:AI,ROW(),0)),"")</f>
        <v/>
      </c>
      <c r="AJ138" s="69" t="str">
        <f>IFERROR(CLEAN(HLOOKUP(AJ$1,'1.源数据-产品报告-消费降序'!AJ:AJ,ROW(),0)),"")</f>
        <v/>
      </c>
      <c r="AK138" s="69" t="str">
        <f>IFERROR(CLEAN(HLOOKUP(AK$1,'1.源数据-产品报告-消费降序'!AK:AK,ROW(),0)),"")</f>
        <v/>
      </c>
      <c r="AL138" s="69" t="str">
        <f>IFERROR(CLEAN(HLOOKUP(AL$1,'1.源数据-产品报告-消费降序'!AL:AL,ROW(),0)),"")</f>
        <v/>
      </c>
      <c r="AM138" s="69" t="str">
        <f>IFERROR(CLEAN(HLOOKUP(AM$1,'1.源数据-产品报告-消费降序'!AM:AM,ROW(),0)),"")</f>
        <v/>
      </c>
      <c r="AN138" s="69" t="str">
        <f>IFERROR(CLEAN(HLOOKUP(AN$1,'1.源数据-产品报告-消费降序'!AN:AN,ROW(),0)),"")</f>
        <v/>
      </c>
      <c r="AO1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8" s="69" t="str">
        <f>IFERROR(CLEAN(HLOOKUP(AP$1,'1.源数据-产品报告-消费降序'!AP:AP,ROW(),0)),"")</f>
        <v/>
      </c>
      <c r="AS138" s="69" t="str">
        <f>IFERROR(CLEAN(HLOOKUP(AS$1,'1.源数据-产品报告-消费降序'!AS:AS,ROW(),0)),"")</f>
        <v/>
      </c>
      <c r="AT138" s="69" t="str">
        <f>IFERROR(CLEAN(HLOOKUP(AT$1,'1.源数据-产品报告-消费降序'!AT:AT,ROW(),0)),"")</f>
        <v/>
      </c>
      <c r="AU138" s="69" t="str">
        <f>IFERROR(CLEAN(HLOOKUP(AU$1,'1.源数据-产品报告-消费降序'!AU:AU,ROW(),0)),"")</f>
        <v/>
      </c>
      <c r="AV138" s="69" t="str">
        <f>IFERROR(CLEAN(HLOOKUP(AV$1,'1.源数据-产品报告-消费降序'!AV:AV,ROW(),0)),"")</f>
        <v/>
      </c>
      <c r="AW138" s="69" t="str">
        <f>IFERROR(CLEAN(HLOOKUP(AW$1,'1.源数据-产品报告-消费降序'!AW:AW,ROW(),0)),"")</f>
        <v/>
      </c>
      <c r="AX138" s="69" t="str">
        <f>IFERROR(CLEAN(HLOOKUP(AX$1,'1.源数据-产品报告-消费降序'!AX:AX,ROW(),0)),"")</f>
        <v/>
      </c>
      <c r="AY138" s="69" t="str">
        <f>IFERROR(CLEAN(HLOOKUP(AY$1,'1.源数据-产品报告-消费降序'!AY:AY,ROW(),0)),"")</f>
        <v/>
      </c>
      <c r="AZ1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8" s="69" t="str">
        <f>IFERROR(CLEAN(HLOOKUP(BA$1,'1.源数据-产品报告-消费降序'!BA:BA,ROW(),0)),"")</f>
        <v/>
      </c>
      <c r="BD138" s="69" t="str">
        <f>IFERROR(CLEAN(HLOOKUP(BD$1,'1.源数据-产品报告-消费降序'!BD:BD,ROW(),0)),"")</f>
        <v/>
      </c>
      <c r="BE138" s="69" t="str">
        <f>IFERROR(CLEAN(HLOOKUP(BE$1,'1.源数据-产品报告-消费降序'!BE:BE,ROW(),0)),"")</f>
        <v/>
      </c>
      <c r="BF138" s="69" t="str">
        <f>IFERROR(CLEAN(HLOOKUP(BF$1,'1.源数据-产品报告-消费降序'!BF:BF,ROW(),0)),"")</f>
        <v/>
      </c>
      <c r="BG138" s="69" t="str">
        <f>IFERROR(CLEAN(HLOOKUP(BG$1,'1.源数据-产品报告-消费降序'!BG:BG,ROW(),0)),"")</f>
        <v/>
      </c>
      <c r="BH138" s="69" t="str">
        <f>IFERROR(CLEAN(HLOOKUP(BH$1,'1.源数据-产品报告-消费降序'!BH:BH,ROW(),0)),"")</f>
        <v/>
      </c>
      <c r="BI138" s="69" t="str">
        <f>IFERROR(CLEAN(HLOOKUP(BI$1,'1.源数据-产品报告-消费降序'!BI:BI,ROW(),0)),"")</f>
        <v/>
      </c>
      <c r="BJ138" s="69" t="str">
        <f>IFERROR(CLEAN(HLOOKUP(BJ$1,'1.源数据-产品报告-消费降序'!BJ:BJ,ROW(),0)),"")</f>
        <v/>
      </c>
      <c r="BK1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8" s="69" t="str">
        <f>IFERROR(CLEAN(HLOOKUP(BL$1,'1.源数据-产品报告-消费降序'!BL:BL,ROW(),0)),"")</f>
        <v/>
      </c>
      <c r="BO138" s="69" t="str">
        <f>IFERROR(CLEAN(HLOOKUP(BO$1,'1.源数据-产品报告-消费降序'!BO:BO,ROW(),0)),"")</f>
        <v/>
      </c>
      <c r="BP138" s="69" t="str">
        <f>IFERROR(CLEAN(HLOOKUP(BP$1,'1.源数据-产品报告-消费降序'!BP:BP,ROW(),0)),"")</f>
        <v/>
      </c>
      <c r="BQ138" s="69" t="str">
        <f>IFERROR(CLEAN(HLOOKUP(BQ$1,'1.源数据-产品报告-消费降序'!BQ:BQ,ROW(),0)),"")</f>
        <v/>
      </c>
      <c r="BR138" s="69" t="str">
        <f>IFERROR(CLEAN(HLOOKUP(BR$1,'1.源数据-产品报告-消费降序'!BR:BR,ROW(),0)),"")</f>
        <v/>
      </c>
      <c r="BS138" s="69" t="str">
        <f>IFERROR(CLEAN(HLOOKUP(BS$1,'1.源数据-产品报告-消费降序'!BS:BS,ROW(),0)),"")</f>
        <v/>
      </c>
      <c r="BT138" s="69" t="str">
        <f>IFERROR(CLEAN(HLOOKUP(BT$1,'1.源数据-产品报告-消费降序'!BT:BT,ROW(),0)),"")</f>
        <v/>
      </c>
      <c r="BU138" s="69" t="str">
        <f>IFERROR(CLEAN(HLOOKUP(BU$1,'1.源数据-产品报告-消费降序'!BU:BU,ROW(),0)),"")</f>
        <v/>
      </c>
      <c r="BV1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8" s="69" t="str">
        <f>IFERROR(CLEAN(HLOOKUP(BW$1,'1.源数据-产品报告-消费降序'!BW:BW,ROW(),0)),"")</f>
        <v/>
      </c>
    </row>
    <row r="139" spans="1:75">
      <c r="A139" s="69" t="str">
        <f>IFERROR(CLEAN(HLOOKUP(A$1,'1.源数据-产品报告-消费降序'!A:A,ROW(),0)),"")</f>
        <v/>
      </c>
      <c r="B139" s="69" t="str">
        <f>IFERROR(CLEAN(HLOOKUP(B$1,'1.源数据-产品报告-消费降序'!B:B,ROW(),0)),"")</f>
        <v/>
      </c>
      <c r="C139" s="69" t="str">
        <f>IFERROR(CLEAN(HLOOKUP(C$1,'1.源数据-产品报告-消费降序'!C:C,ROW(),0)),"")</f>
        <v/>
      </c>
      <c r="D139" s="69" t="str">
        <f>IFERROR(CLEAN(HLOOKUP(D$1,'1.源数据-产品报告-消费降序'!D:D,ROW(),0)),"")</f>
        <v/>
      </c>
      <c r="E139" s="69" t="str">
        <f>IFERROR(CLEAN(HLOOKUP(E$1,'1.源数据-产品报告-消费降序'!E:E,ROW(),0)),"")</f>
        <v/>
      </c>
      <c r="F139" s="69" t="str">
        <f>IFERROR(CLEAN(HLOOKUP(F$1,'1.源数据-产品报告-消费降序'!F:F,ROW(),0)),"")</f>
        <v/>
      </c>
      <c r="G139" s="70">
        <f>IFERROR((HLOOKUP(G$1,'1.源数据-产品报告-消费降序'!G:G,ROW(),0)),"")</f>
        <v>0</v>
      </c>
      <c r="H1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39" s="69" t="str">
        <f>IFERROR(CLEAN(HLOOKUP(I$1,'1.源数据-产品报告-消费降序'!I:I,ROW(),0)),"")</f>
        <v/>
      </c>
      <c r="L139" s="69" t="str">
        <f>IFERROR(CLEAN(HLOOKUP(L$1,'1.源数据-产品报告-消费降序'!L:L,ROW(),0)),"")</f>
        <v/>
      </c>
      <c r="M139" s="69" t="str">
        <f>IFERROR(CLEAN(HLOOKUP(M$1,'1.源数据-产品报告-消费降序'!M:M,ROW(),0)),"")</f>
        <v/>
      </c>
      <c r="N139" s="69" t="str">
        <f>IFERROR(CLEAN(HLOOKUP(N$1,'1.源数据-产品报告-消费降序'!N:N,ROW(),0)),"")</f>
        <v/>
      </c>
      <c r="O139" s="69" t="str">
        <f>IFERROR(CLEAN(HLOOKUP(O$1,'1.源数据-产品报告-消费降序'!O:O,ROW(),0)),"")</f>
        <v/>
      </c>
      <c r="P139" s="69" t="str">
        <f>IFERROR(CLEAN(HLOOKUP(P$1,'1.源数据-产品报告-消费降序'!P:P,ROW(),0)),"")</f>
        <v/>
      </c>
      <c r="Q139" s="69" t="str">
        <f>IFERROR(CLEAN(HLOOKUP(Q$1,'1.源数据-产品报告-消费降序'!Q:Q,ROW(),0)),"")</f>
        <v/>
      </c>
      <c r="R139" s="69" t="str">
        <f>IFERROR(CLEAN(HLOOKUP(R$1,'1.源数据-产品报告-消费降序'!R:R,ROW(),0)),"")</f>
        <v/>
      </c>
      <c r="S1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39" s="69" t="str">
        <f>IFERROR(CLEAN(HLOOKUP(T$1,'1.源数据-产品报告-消费降序'!T:T,ROW(),0)),"")</f>
        <v/>
      </c>
      <c r="W139" s="69" t="str">
        <f>IFERROR(CLEAN(HLOOKUP(W$1,'1.源数据-产品报告-消费降序'!W:W,ROW(),0)),"")</f>
        <v/>
      </c>
      <c r="X139" s="69" t="str">
        <f>IFERROR(CLEAN(HLOOKUP(X$1,'1.源数据-产品报告-消费降序'!X:X,ROW(),0)),"")</f>
        <v/>
      </c>
      <c r="Y139" s="69" t="str">
        <f>IFERROR(CLEAN(HLOOKUP(Y$1,'1.源数据-产品报告-消费降序'!Y:Y,ROW(),0)),"")</f>
        <v/>
      </c>
      <c r="Z139" s="69" t="str">
        <f>IFERROR(CLEAN(HLOOKUP(Z$1,'1.源数据-产品报告-消费降序'!Z:Z,ROW(),0)),"")</f>
        <v/>
      </c>
      <c r="AA139" s="69" t="str">
        <f>IFERROR(CLEAN(HLOOKUP(AA$1,'1.源数据-产品报告-消费降序'!AA:AA,ROW(),0)),"")</f>
        <v/>
      </c>
      <c r="AB139" s="69" t="str">
        <f>IFERROR(CLEAN(HLOOKUP(AB$1,'1.源数据-产品报告-消费降序'!AB:AB,ROW(),0)),"")</f>
        <v/>
      </c>
      <c r="AC139" s="69" t="str">
        <f>IFERROR(CLEAN(HLOOKUP(AC$1,'1.源数据-产品报告-消费降序'!AC:AC,ROW(),0)),"")</f>
        <v/>
      </c>
      <c r="AD1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39" s="69" t="str">
        <f>IFERROR(CLEAN(HLOOKUP(AE$1,'1.源数据-产品报告-消费降序'!AE:AE,ROW(),0)),"")</f>
        <v/>
      </c>
      <c r="AH139" s="69" t="str">
        <f>IFERROR(CLEAN(HLOOKUP(AH$1,'1.源数据-产品报告-消费降序'!AH:AH,ROW(),0)),"")</f>
        <v/>
      </c>
      <c r="AI139" s="69" t="str">
        <f>IFERROR(CLEAN(HLOOKUP(AI$1,'1.源数据-产品报告-消费降序'!AI:AI,ROW(),0)),"")</f>
        <v/>
      </c>
      <c r="AJ139" s="69" t="str">
        <f>IFERROR(CLEAN(HLOOKUP(AJ$1,'1.源数据-产品报告-消费降序'!AJ:AJ,ROW(),0)),"")</f>
        <v/>
      </c>
      <c r="AK139" s="69" t="str">
        <f>IFERROR(CLEAN(HLOOKUP(AK$1,'1.源数据-产品报告-消费降序'!AK:AK,ROW(),0)),"")</f>
        <v/>
      </c>
      <c r="AL139" s="69" t="str">
        <f>IFERROR(CLEAN(HLOOKUP(AL$1,'1.源数据-产品报告-消费降序'!AL:AL,ROW(),0)),"")</f>
        <v/>
      </c>
      <c r="AM139" s="69" t="str">
        <f>IFERROR(CLEAN(HLOOKUP(AM$1,'1.源数据-产品报告-消费降序'!AM:AM,ROW(),0)),"")</f>
        <v/>
      </c>
      <c r="AN139" s="69" t="str">
        <f>IFERROR(CLEAN(HLOOKUP(AN$1,'1.源数据-产品报告-消费降序'!AN:AN,ROW(),0)),"")</f>
        <v/>
      </c>
      <c r="AO1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39" s="69" t="str">
        <f>IFERROR(CLEAN(HLOOKUP(AP$1,'1.源数据-产品报告-消费降序'!AP:AP,ROW(),0)),"")</f>
        <v/>
      </c>
      <c r="AS139" s="69" t="str">
        <f>IFERROR(CLEAN(HLOOKUP(AS$1,'1.源数据-产品报告-消费降序'!AS:AS,ROW(),0)),"")</f>
        <v/>
      </c>
      <c r="AT139" s="69" t="str">
        <f>IFERROR(CLEAN(HLOOKUP(AT$1,'1.源数据-产品报告-消费降序'!AT:AT,ROW(),0)),"")</f>
        <v/>
      </c>
      <c r="AU139" s="69" t="str">
        <f>IFERROR(CLEAN(HLOOKUP(AU$1,'1.源数据-产品报告-消费降序'!AU:AU,ROW(),0)),"")</f>
        <v/>
      </c>
      <c r="AV139" s="69" t="str">
        <f>IFERROR(CLEAN(HLOOKUP(AV$1,'1.源数据-产品报告-消费降序'!AV:AV,ROW(),0)),"")</f>
        <v/>
      </c>
      <c r="AW139" s="69" t="str">
        <f>IFERROR(CLEAN(HLOOKUP(AW$1,'1.源数据-产品报告-消费降序'!AW:AW,ROW(),0)),"")</f>
        <v/>
      </c>
      <c r="AX139" s="69" t="str">
        <f>IFERROR(CLEAN(HLOOKUP(AX$1,'1.源数据-产品报告-消费降序'!AX:AX,ROW(),0)),"")</f>
        <v/>
      </c>
      <c r="AY139" s="69" t="str">
        <f>IFERROR(CLEAN(HLOOKUP(AY$1,'1.源数据-产品报告-消费降序'!AY:AY,ROW(),0)),"")</f>
        <v/>
      </c>
      <c r="AZ1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39" s="69" t="str">
        <f>IFERROR(CLEAN(HLOOKUP(BA$1,'1.源数据-产品报告-消费降序'!BA:BA,ROW(),0)),"")</f>
        <v/>
      </c>
      <c r="BD139" s="69" t="str">
        <f>IFERROR(CLEAN(HLOOKUP(BD$1,'1.源数据-产品报告-消费降序'!BD:BD,ROW(),0)),"")</f>
        <v/>
      </c>
      <c r="BE139" s="69" t="str">
        <f>IFERROR(CLEAN(HLOOKUP(BE$1,'1.源数据-产品报告-消费降序'!BE:BE,ROW(),0)),"")</f>
        <v/>
      </c>
      <c r="BF139" s="69" t="str">
        <f>IFERROR(CLEAN(HLOOKUP(BF$1,'1.源数据-产品报告-消费降序'!BF:BF,ROW(),0)),"")</f>
        <v/>
      </c>
      <c r="BG139" s="69" t="str">
        <f>IFERROR(CLEAN(HLOOKUP(BG$1,'1.源数据-产品报告-消费降序'!BG:BG,ROW(),0)),"")</f>
        <v/>
      </c>
      <c r="BH139" s="69" t="str">
        <f>IFERROR(CLEAN(HLOOKUP(BH$1,'1.源数据-产品报告-消费降序'!BH:BH,ROW(),0)),"")</f>
        <v/>
      </c>
      <c r="BI139" s="69" t="str">
        <f>IFERROR(CLEAN(HLOOKUP(BI$1,'1.源数据-产品报告-消费降序'!BI:BI,ROW(),0)),"")</f>
        <v/>
      </c>
      <c r="BJ139" s="69" t="str">
        <f>IFERROR(CLEAN(HLOOKUP(BJ$1,'1.源数据-产品报告-消费降序'!BJ:BJ,ROW(),0)),"")</f>
        <v/>
      </c>
      <c r="BK1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39" s="69" t="str">
        <f>IFERROR(CLEAN(HLOOKUP(BL$1,'1.源数据-产品报告-消费降序'!BL:BL,ROW(),0)),"")</f>
        <v/>
      </c>
      <c r="BO139" s="69" t="str">
        <f>IFERROR(CLEAN(HLOOKUP(BO$1,'1.源数据-产品报告-消费降序'!BO:BO,ROW(),0)),"")</f>
        <v/>
      </c>
      <c r="BP139" s="69" t="str">
        <f>IFERROR(CLEAN(HLOOKUP(BP$1,'1.源数据-产品报告-消费降序'!BP:BP,ROW(),0)),"")</f>
        <v/>
      </c>
      <c r="BQ139" s="69" t="str">
        <f>IFERROR(CLEAN(HLOOKUP(BQ$1,'1.源数据-产品报告-消费降序'!BQ:BQ,ROW(),0)),"")</f>
        <v/>
      </c>
      <c r="BR139" s="69" t="str">
        <f>IFERROR(CLEAN(HLOOKUP(BR$1,'1.源数据-产品报告-消费降序'!BR:BR,ROW(),0)),"")</f>
        <v/>
      </c>
      <c r="BS139" s="69" t="str">
        <f>IFERROR(CLEAN(HLOOKUP(BS$1,'1.源数据-产品报告-消费降序'!BS:BS,ROW(),0)),"")</f>
        <v/>
      </c>
      <c r="BT139" s="69" t="str">
        <f>IFERROR(CLEAN(HLOOKUP(BT$1,'1.源数据-产品报告-消费降序'!BT:BT,ROW(),0)),"")</f>
        <v/>
      </c>
      <c r="BU139" s="69" t="str">
        <f>IFERROR(CLEAN(HLOOKUP(BU$1,'1.源数据-产品报告-消费降序'!BU:BU,ROW(),0)),"")</f>
        <v/>
      </c>
      <c r="BV1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39" s="69" t="str">
        <f>IFERROR(CLEAN(HLOOKUP(BW$1,'1.源数据-产品报告-消费降序'!BW:BW,ROW(),0)),"")</f>
        <v/>
      </c>
    </row>
    <row r="140" spans="1:75">
      <c r="A140" s="69" t="str">
        <f>IFERROR(CLEAN(HLOOKUP(A$1,'1.源数据-产品报告-消费降序'!A:A,ROW(),0)),"")</f>
        <v/>
      </c>
      <c r="B140" s="69" t="str">
        <f>IFERROR(CLEAN(HLOOKUP(B$1,'1.源数据-产品报告-消费降序'!B:B,ROW(),0)),"")</f>
        <v/>
      </c>
      <c r="C140" s="69" t="str">
        <f>IFERROR(CLEAN(HLOOKUP(C$1,'1.源数据-产品报告-消费降序'!C:C,ROW(),0)),"")</f>
        <v/>
      </c>
      <c r="D140" s="69" t="str">
        <f>IFERROR(CLEAN(HLOOKUP(D$1,'1.源数据-产品报告-消费降序'!D:D,ROW(),0)),"")</f>
        <v/>
      </c>
      <c r="E140" s="69" t="str">
        <f>IFERROR(CLEAN(HLOOKUP(E$1,'1.源数据-产品报告-消费降序'!E:E,ROW(),0)),"")</f>
        <v/>
      </c>
      <c r="F140" s="69" t="str">
        <f>IFERROR(CLEAN(HLOOKUP(F$1,'1.源数据-产品报告-消费降序'!F:F,ROW(),0)),"")</f>
        <v/>
      </c>
      <c r="G140" s="70">
        <f>IFERROR((HLOOKUP(G$1,'1.源数据-产品报告-消费降序'!G:G,ROW(),0)),"")</f>
        <v>0</v>
      </c>
      <c r="H1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0" s="69" t="str">
        <f>IFERROR(CLEAN(HLOOKUP(I$1,'1.源数据-产品报告-消费降序'!I:I,ROW(),0)),"")</f>
        <v/>
      </c>
      <c r="L140" s="69" t="str">
        <f>IFERROR(CLEAN(HLOOKUP(L$1,'1.源数据-产品报告-消费降序'!L:L,ROW(),0)),"")</f>
        <v/>
      </c>
      <c r="M140" s="69" t="str">
        <f>IFERROR(CLEAN(HLOOKUP(M$1,'1.源数据-产品报告-消费降序'!M:M,ROW(),0)),"")</f>
        <v/>
      </c>
      <c r="N140" s="69" t="str">
        <f>IFERROR(CLEAN(HLOOKUP(N$1,'1.源数据-产品报告-消费降序'!N:N,ROW(),0)),"")</f>
        <v/>
      </c>
      <c r="O140" s="69" t="str">
        <f>IFERROR(CLEAN(HLOOKUP(O$1,'1.源数据-产品报告-消费降序'!O:O,ROW(),0)),"")</f>
        <v/>
      </c>
      <c r="P140" s="69" t="str">
        <f>IFERROR(CLEAN(HLOOKUP(P$1,'1.源数据-产品报告-消费降序'!P:P,ROW(),0)),"")</f>
        <v/>
      </c>
      <c r="Q140" s="69" t="str">
        <f>IFERROR(CLEAN(HLOOKUP(Q$1,'1.源数据-产品报告-消费降序'!Q:Q,ROW(),0)),"")</f>
        <v/>
      </c>
      <c r="R140" s="69" t="str">
        <f>IFERROR(CLEAN(HLOOKUP(R$1,'1.源数据-产品报告-消费降序'!R:R,ROW(),0)),"")</f>
        <v/>
      </c>
      <c r="S1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0" s="69" t="str">
        <f>IFERROR(CLEAN(HLOOKUP(T$1,'1.源数据-产品报告-消费降序'!T:T,ROW(),0)),"")</f>
        <v/>
      </c>
      <c r="W140" s="69" t="str">
        <f>IFERROR(CLEAN(HLOOKUP(W$1,'1.源数据-产品报告-消费降序'!W:W,ROW(),0)),"")</f>
        <v/>
      </c>
      <c r="X140" s="69" t="str">
        <f>IFERROR(CLEAN(HLOOKUP(X$1,'1.源数据-产品报告-消费降序'!X:X,ROW(),0)),"")</f>
        <v/>
      </c>
      <c r="Y140" s="69" t="str">
        <f>IFERROR(CLEAN(HLOOKUP(Y$1,'1.源数据-产品报告-消费降序'!Y:Y,ROW(),0)),"")</f>
        <v/>
      </c>
      <c r="Z140" s="69" t="str">
        <f>IFERROR(CLEAN(HLOOKUP(Z$1,'1.源数据-产品报告-消费降序'!Z:Z,ROW(),0)),"")</f>
        <v/>
      </c>
      <c r="AA140" s="69" t="str">
        <f>IFERROR(CLEAN(HLOOKUP(AA$1,'1.源数据-产品报告-消费降序'!AA:AA,ROW(),0)),"")</f>
        <v/>
      </c>
      <c r="AB140" s="69" t="str">
        <f>IFERROR(CLEAN(HLOOKUP(AB$1,'1.源数据-产品报告-消费降序'!AB:AB,ROW(),0)),"")</f>
        <v/>
      </c>
      <c r="AC140" s="69" t="str">
        <f>IFERROR(CLEAN(HLOOKUP(AC$1,'1.源数据-产品报告-消费降序'!AC:AC,ROW(),0)),"")</f>
        <v/>
      </c>
      <c r="AD1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0" s="69" t="str">
        <f>IFERROR(CLEAN(HLOOKUP(AE$1,'1.源数据-产品报告-消费降序'!AE:AE,ROW(),0)),"")</f>
        <v/>
      </c>
      <c r="AH140" s="69" t="str">
        <f>IFERROR(CLEAN(HLOOKUP(AH$1,'1.源数据-产品报告-消费降序'!AH:AH,ROW(),0)),"")</f>
        <v/>
      </c>
      <c r="AI140" s="69" t="str">
        <f>IFERROR(CLEAN(HLOOKUP(AI$1,'1.源数据-产品报告-消费降序'!AI:AI,ROW(),0)),"")</f>
        <v/>
      </c>
      <c r="AJ140" s="69" t="str">
        <f>IFERROR(CLEAN(HLOOKUP(AJ$1,'1.源数据-产品报告-消费降序'!AJ:AJ,ROW(),0)),"")</f>
        <v/>
      </c>
      <c r="AK140" s="69" t="str">
        <f>IFERROR(CLEAN(HLOOKUP(AK$1,'1.源数据-产品报告-消费降序'!AK:AK,ROW(),0)),"")</f>
        <v/>
      </c>
      <c r="AL140" s="69" t="str">
        <f>IFERROR(CLEAN(HLOOKUP(AL$1,'1.源数据-产品报告-消费降序'!AL:AL,ROW(),0)),"")</f>
        <v/>
      </c>
      <c r="AM140" s="69" t="str">
        <f>IFERROR(CLEAN(HLOOKUP(AM$1,'1.源数据-产品报告-消费降序'!AM:AM,ROW(),0)),"")</f>
        <v/>
      </c>
      <c r="AN140" s="69" t="str">
        <f>IFERROR(CLEAN(HLOOKUP(AN$1,'1.源数据-产品报告-消费降序'!AN:AN,ROW(),0)),"")</f>
        <v/>
      </c>
      <c r="AO1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0" s="69" t="str">
        <f>IFERROR(CLEAN(HLOOKUP(AP$1,'1.源数据-产品报告-消费降序'!AP:AP,ROW(),0)),"")</f>
        <v/>
      </c>
      <c r="AS140" s="69" t="str">
        <f>IFERROR(CLEAN(HLOOKUP(AS$1,'1.源数据-产品报告-消费降序'!AS:AS,ROW(),0)),"")</f>
        <v/>
      </c>
      <c r="AT140" s="69" t="str">
        <f>IFERROR(CLEAN(HLOOKUP(AT$1,'1.源数据-产品报告-消费降序'!AT:AT,ROW(),0)),"")</f>
        <v/>
      </c>
      <c r="AU140" s="69" t="str">
        <f>IFERROR(CLEAN(HLOOKUP(AU$1,'1.源数据-产品报告-消费降序'!AU:AU,ROW(),0)),"")</f>
        <v/>
      </c>
      <c r="AV140" s="69" t="str">
        <f>IFERROR(CLEAN(HLOOKUP(AV$1,'1.源数据-产品报告-消费降序'!AV:AV,ROW(),0)),"")</f>
        <v/>
      </c>
      <c r="AW140" s="69" t="str">
        <f>IFERROR(CLEAN(HLOOKUP(AW$1,'1.源数据-产品报告-消费降序'!AW:AW,ROW(),0)),"")</f>
        <v/>
      </c>
      <c r="AX140" s="69" t="str">
        <f>IFERROR(CLEAN(HLOOKUP(AX$1,'1.源数据-产品报告-消费降序'!AX:AX,ROW(),0)),"")</f>
        <v/>
      </c>
      <c r="AY140" s="69" t="str">
        <f>IFERROR(CLEAN(HLOOKUP(AY$1,'1.源数据-产品报告-消费降序'!AY:AY,ROW(),0)),"")</f>
        <v/>
      </c>
      <c r="AZ1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0" s="69" t="str">
        <f>IFERROR(CLEAN(HLOOKUP(BA$1,'1.源数据-产品报告-消费降序'!BA:BA,ROW(),0)),"")</f>
        <v/>
      </c>
      <c r="BD140" s="69" t="str">
        <f>IFERROR(CLEAN(HLOOKUP(BD$1,'1.源数据-产品报告-消费降序'!BD:BD,ROW(),0)),"")</f>
        <v/>
      </c>
      <c r="BE140" s="69" t="str">
        <f>IFERROR(CLEAN(HLOOKUP(BE$1,'1.源数据-产品报告-消费降序'!BE:BE,ROW(),0)),"")</f>
        <v/>
      </c>
      <c r="BF140" s="69" t="str">
        <f>IFERROR(CLEAN(HLOOKUP(BF$1,'1.源数据-产品报告-消费降序'!BF:BF,ROW(),0)),"")</f>
        <v/>
      </c>
      <c r="BG140" s="69" t="str">
        <f>IFERROR(CLEAN(HLOOKUP(BG$1,'1.源数据-产品报告-消费降序'!BG:BG,ROW(),0)),"")</f>
        <v/>
      </c>
      <c r="BH140" s="69" t="str">
        <f>IFERROR(CLEAN(HLOOKUP(BH$1,'1.源数据-产品报告-消费降序'!BH:BH,ROW(),0)),"")</f>
        <v/>
      </c>
      <c r="BI140" s="69" t="str">
        <f>IFERROR(CLEAN(HLOOKUP(BI$1,'1.源数据-产品报告-消费降序'!BI:BI,ROW(),0)),"")</f>
        <v/>
      </c>
      <c r="BJ140" s="69" t="str">
        <f>IFERROR(CLEAN(HLOOKUP(BJ$1,'1.源数据-产品报告-消费降序'!BJ:BJ,ROW(),0)),"")</f>
        <v/>
      </c>
      <c r="BK1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0" s="69" t="str">
        <f>IFERROR(CLEAN(HLOOKUP(BL$1,'1.源数据-产品报告-消费降序'!BL:BL,ROW(),0)),"")</f>
        <v/>
      </c>
      <c r="BO140" s="69" t="str">
        <f>IFERROR(CLEAN(HLOOKUP(BO$1,'1.源数据-产品报告-消费降序'!BO:BO,ROW(),0)),"")</f>
        <v/>
      </c>
      <c r="BP140" s="69" t="str">
        <f>IFERROR(CLEAN(HLOOKUP(BP$1,'1.源数据-产品报告-消费降序'!BP:BP,ROW(),0)),"")</f>
        <v/>
      </c>
      <c r="BQ140" s="69" t="str">
        <f>IFERROR(CLEAN(HLOOKUP(BQ$1,'1.源数据-产品报告-消费降序'!BQ:BQ,ROW(),0)),"")</f>
        <v/>
      </c>
      <c r="BR140" s="69" t="str">
        <f>IFERROR(CLEAN(HLOOKUP(BR$1,'1.源数据-产品报告-消费降序'!BR:BR,ROW(),0)),"")</f>
        <v/>
      </c>
      <c r="BS140" s="69" t="str">
        <f>IFERROR(CLEAN(HLOOKUP(BS$1,'1.源数据-产品报告-消费降序'!BS:BS,ROW(),0)),"")</f>
        <v/>
      </c>
      <c r="BT140" s="69" t="str">
        <f>IFERROR(CLEAN(HLOOKUP(BT$1,'1.源数据-产品报告-消费降序'!BT:BT,ROW(),0)),"")</f>
        <v/>
      </c>
      <c r="BU140" s="69" t="str">
        <f>IFERROR(CLEAN(HLOOKUP(BU$1,'1.源数据-产品报告-消费降序'!BU:BU,ROW(),0)),"")</f>
        <v/>
      </c>
      <c r="BV1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0" s="69" t="str">
        <f>IFERROR(CLEAN(HLOOKUP(BW$1,'1.源数据-产品报告-消费降序'!BW:BW,ROW(),0)),"")</f>
        <v/>
      </c>
    </row>
    <row r="141" spans="1:75">
      <c r="A141" s="69" t="str">
        <f>IFERROR(CLEAN(HLOOKUP(A$1,'1.源数据-产品报告-消费降序'!A:A,ROW(),0)),"")</f>
        <v/>
      </c>
      <c r="B141" s="69" t="str">
        <f>IFERROR(CLEAN(HLOOKUP(B$1,'1.源数据-产品报告-消费降序'!B:B,ROW(),0)),"")</f>
        <v/>
      </c>
      <c r="C141" s="69" t="str">
        <f>IFERROR(CLEAN(HLOOKUP(C$1,'1.源数据-产品报告-消费降序'!C:C,ROW(),0)),"")</f>
        <v/>
      </c>
      <c r="D141" s="69" t="str">
        <f>IFERROR(CLEAN(HLOOKUP(D$1,'1.源数据-产品报告-消费降序'!D:D,ROW(),0)),"")</f>
        <v/>
      </c>
      <c r="E141" s="69" t="str">
        <f>IFERROR(CLEAN(HLOOKUP(E$1,'1.源数据-产品报告-消费降序'!E:E,ROW(),0)),"")</f>
        <v/>
      </c>
      <c r="F141" s="69" t="str">
        <f>IFERROR(CLEAN(HLOOKUP(F$1,'1.源数据-产品报告-消费降序'!F:F,ROW(),0)),"")</f>
        <v/>
      </c>
      <c r="G141" s="70">
        <f>IFERROR((HLOOKUP(G$1,'1.源数据-产品报告-消费降序'!G:G,ROW(),0)),"")</f>
        <v>0</v>
      </c>
      <c r="H1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1" s="69" t="str">
        <f>IFERROR(CLEAN(HLOOKUP(I$1,'1.源数据-产品报告-消费降序'!I:I,ROW(),0)),"")</f>
        <v/>
      </c>
      <c r="L141" s="69" t="str">
        <f>IFERROR(CLEAN(HLOOKUP(L$1,'1.源数据-产品报告-消费降序'!L:L,ROW(),0)),"")</f>
        <v/>
      </c>
      <c r="M141" s="69" t="str">
        <f>IFERROR(CLEAN(HLOOKUP(M$1,'1.源数据-产品报告-消费降序'!M:M,ROW(),0)),"")</f>
        <v/>
      </c>
      <c r="N141" s="69" t="str">
        <f>IFERROR(CLEAN(HLOOKUP(N$1,'1.源数据-产品报告-消费降序'!N:N,ROW(),0)),"")</f>
        <v/>
      </c>
      <c r="O141" s="69" t="str">
        <f>IFERROR(CLEAN(HLOOKUP(O$1,'1.源数据-产品报告-消费降序'!O:O,ROW(),0)),"")</f>
        <v/>
      </c>
      <c r="P141" s="69" t="str">
        <f>IFERROR(CLEAN(HLOOKUP(P$1,'1.源数据-产品报告-消费降序'!P:P,ROW(),0)),"")</f>
        <v/>
      </c>
      <c r="Q141" s="69" t="str">
        <f>IFERROR(CLEAN(HLOOKUP(Q$1,'1.源数据-产品报告-消费降序'!Q:Q,ROW(),0)),"")</f>
        <v/>
      </c>
      <c r="R141" s="69" t="str">
        <f>IFERROR(CLEAN(HLOOKUP(R$1,'1.源数据-产品报告-消费降序'!R:R,ROW(),0)),"")</f>
        <v/>
      </c>
      <c r="S1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1" s="69" t="str">
        <f>IFERROR(CLEAN(HLOOKUP(T$1,'1.源数据-产品报告-消费降序'!T:T,ROW(),0)),"")</f>
        <v/>
      </c>
      <c r="W141" s="69" t="str">
        <f>IFERROR(CLEAN(HLOOKUP(W$1,'1.源数据-产品报告-消费降序'!W:W,ROW(),0)),"")</f>
        <v/>
      </c>
      <c r="X141" s="69" t="str">
        <f>IFERROR(CLEAN(HLOOKUP(X$1,'1.源数据-产品报告-消费降序'!X:X,ROW(),0)),"")</f>
        <v/>
      </c>
      <c r="Y141" s="69" t="str">
        <f>IFERROR(CLEAN(HLOOKUP(Y$1,'1.源数据-产品报告-消费降序'!Y:Y,ROW(),0)),"")</f>
        <v/>
      </c>
      <c r="Z141" s="69" t="str">
        <f>IFERROR(CLEAN(HLOOKUP(Z$1,'1.源数据-产品报告-消费降序'!Z:Z,ROW(),0)),"")</f>
        <v/>
      </c>
      <c r="AA141" s="69" t="str">
        <f>IFERROR(CLEAN(HLOOKUP(AA$1,'1.源数据-产品报告-消费降序'!AA:AA,ROW(),0)),"")</f>
        <v/>
      </c>
      <c r="AB141" s="69" t="str">
        <f>IFERROR(CLEAN(HLOOKUP(AB$1,'1.源数据-产品报告-消费降序'!AB:AB,ROW(),0)),"")</f>
        <v/>
      </c>
      <c r="AC141" s="69" t="str">
        <f>IFERROR(CLEAN(HLOOKUP(AC$1,'1.源数据-产品报告-消费降序'!AC:AC,ROW(),0)),"")</f>
        <v/>
      </c>
      <c r="AD1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1" s="69" t="str">
        <f>IFERROR(CLEAN(HLOOKUP(AE$1,'1.源数据-产品报告-消费降序'!AE:AE,ROW(),0)),"")</f>
        <v/>
      </c>
      <c r="AH141" s="69" t="str">
        <f>IFERROR(CLEAN(HLOOKUP(AH$1,'1.源数据-产品报告-消费降序'!AH:AH,ROW(),0)),"")</f>
        <v/>
      </c>
      <c r="AI141" s="69" t="str">
        <f>IFERROR(CLEAN(HLOOKUP(AI$1,'1.源数据-产品报告-消费降序'!AI:AI,ROW(),0)),"")</f>
        <v/>
      </c>
      <c r="AJ141" s="69" t="str">
        <f>IFERROR(CLEAN(HLOOKUP(AJ$1,'1.源数据-产品报告-消费降序'!AJ:AJ,ROW(),0)),"")</f>
        <v/>
      </c>
      <c r="AK141" s="69" t="str">
        <f>IFERROR(CLEAN(HLOOKUP(AK$1,'1.源数据-产品报告-消费降序'!AK:AK,ROW(),0)),"")</f>
        <v/>
      </c>
      <c r="AL141" s="69" t="str">
        <f>IFERROR(CLEAN(HLOOKUP(AL$1,'1.源数据-产品报告-消费降序'!AL:AL,ROW(),0)),"")</f>
        <v/>
      </c>
      <c r="AM141" s="69" t="str">
        <f>IFERROR(CLEAN(HLOOKUP(AM$1,'1.源数据-产品报告-消费降序'!AM:AM,ROW(),0)),"")</f>
        <v/>
      </c>
      <c r="AN141" s="69" t="str">
        <f>IFERROR(CLEAN(HLOOKUP(AN$1,'1.源数据-产品报告-消费降序'!AN:AN,ROW(),0)),"")</f>
        <v/>
      </c>
      <c r="AO1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1" s="69" t="str">
        <f>IFERROR(CLEAN(HLOOKUP(AP$1,'1.源数据-产品报告-消费降序'!AP:AP,ROW(),0)),"")</f>
        <v/>
      </c>
      <c r="AS141" s="69" t="str">
        <f>IFERROR(CLEAN(HLOOKUP(AS$1,'1.源数据-产品报告-消费降序'!AS:AS,ROW(),0)),"")</f>
        <v/>
      </c>
      <c r="AT141" s="69" t="str">
        <f>IFERROR(CLEAN(HLOOKUP(AT$1,'1.源数据-产品报告-消费降序'!AT:AT,ROW(),0)),"")</f>
        <v/>
      </c>
      <c r="AU141" s="69" t="str">
        <f>IFERROR(CLEAN(HLOOKUP(AU$1,'1.源数据-产品报告-消费降序'!AU:AU,ROW(),0)),"")</f>
        <v/>
      </c>
      <c r="AV141" s="69" t="str">
        <f>IFERROR(CLEAN(HLOOKUP(AV$1,'1.源数据-产品报告-消费降序'!AV:AV,ROW(),0)),"")</f>
        <v/>
      </c>
      <c r="AW141" s="69" t="str">
        <f>IFERROR(CLEAN(HLOOKUP(AW$1,'1.源数据-产品报告-消费降序'!AW:AW,ROW(),0)),"")</f>
        <v/>
      </c>
      <c r="AX141" s="69" t="str">
        <f>IFERROR(CLEAN(HLOOKUP(AX$1,'1.源数据-产品报告-消费降序'!AX:AX,ROW(),0)),"")</f>
        <v/>
      </c>
      <c r="AY141" s="69" t="str">
        <f>IFERROR(CLEAN(HLOOKUP(AY$1,'1.源数据-产品报告-消费降序'!AY:AY,ROW(),0)),"")</f>
        <v/>
      </c>
      <c r="AZ1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1" s="69" t="str">
        <f>IFERROR(CLEAN(HLOOKUP(BA$1,'1.源数据-产品报告-消费降序'!BA:BA,ROW(),0)),"")</f>
        <v/>
      </c>
      <c r="BD141" s="69" t="str">
        <f>IFERROR(CLEAN(HLOOKUP(BD$1,'1.源数据-产品报告-消费降序'!BD:BD,ROW(),0)),"")</f>
        <v/>
      </c>
      <c r="BE141" s="69" t="str">
        <f>IFERROR(CLEAN(HLOOKUP(BE$1,'1.源数据-产品报告-消费降序'!BE:BE,ROW(),0)),"")</f>
        <v/>
      </c>
      <c r="BF141" s="69" t="str">
        <f>IFERROR(CLEAN(HLOOKUP(BF$1,'1.源数据-产品报告-消费降序'!BF:BF,ROW(),0)),"")</f>
        <v/>
      </c>
      <c r="BG141" s="69" t="str">
        <f>IFERROR(CLEAN(HLOOKUP(BG$1,'1.源数据-产品报告-消费降序'!BG:BG,ROW(),0)),"")</f>
        <v/>
      </c>
      <c r="BH141" s="69" t="str">
        <f>IFERROR(CLEAN(HLOOKUP(BH$1,'1.源数据-产品报告-消费降序'!BH:BH,ROW(),0)),"")</f>
        <v/>
      </c>
      <c r="BI141" s="69" t="str">
        <f>IFERROR(CLEAN(HLOOKUP(BI$1,'1.源数据-产品报告-消费降序'!BI:BI,ROW(),0)),"")</f>
        <v/>
      </c>
      <c r="BJ141" s="69" t="str">
        <f>IFERROR(CLEAN(HLOOKUP(BJ$1,'1.源数据-产品报告-消费降序'!BJ:BJ,ROW(),0)),"")</f>
        <v/>
      </c>
      <c r="BK1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1" s="69" t="str">
        <f>IFERROR(CLEAN(HLOOKUP(BL$1,'1.源数据-产品报告-消费降序'!BL:BL,ROW(),0)),"")</f>
        <v/>
      </c>
      <c r="BO141" s="69" t="str">
        <f>IFERROR(CLEAN(HLOOKUP(BO$1,'1.源数据-产品报告-消费降序'!BO:BO,ROW(),0)),"")</f>
        <v/>
      </c>
      <c r="BP141" s="69" t="str">
        <f>IFERROR(CLEAN(HLOOKUP(BP$1,'1.源数据-产品报告-消费降序'!BP:BP,ROW(),0)),"")</f>
        <v/>
      </c>
      <c r="BQ141" s="69" t="str">
        <f>IFERROR(CLEAN(HLOOKUP(BQ$1,'1.源数据-产品报告-消费降序'!BQ:BQ,ROW(),0)),"")</f>
        <v/>
      </c>
      <c r="BR141" s="69" t="str">
        <f>IFERROR(CLEAN(HLOOKUP(BR$1,'1.源数据-产品报告-消费降序'!BR:BR,ROW(),0)),"")</f>
        <v/>
      </c>
      <c r="BS141" s="69" t="str">
        <f>IFERROR(CLEAN(HLOOKUP(BS$1,'1.源数据-产品报告-消费降序'!BS:BS,ROW(),0)),"")</f>
        <v/>
      </c>
      <c r="BT141" s="69" t="str">
        <f>IFERROR(CLEAN(HLOOKUP(BT$1,'1.源数据-产品报告-消费降序'!BT:BT,ROW(),0)),"")</f>
        <v/>
      </c>
      <c r="BU141" s="69" t="str">
        <f>IFERROR(CLEAN(HLOOKUP(BU$1,'1.源数据-产品报告-消费降序'!BU:BU,ROW(),0)),"")</f>
        <v/>
      </c>
      <c r="BV1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1" s="69" t="str">
        <f>IFERROR(CLEAN(HLOOKUP(BW$1,'1.源数据-产品报告-消费降序'!BW:BW,ROW(),0)),"")</f>
        <v/>
      </c>
    </row>
    <row r="142" spans="1:75">
      <c r="A142" s="69" t="str">
        <f>IFERROR(CLEAN(HLOOKUP(A$1,'1.源数据-产品报告-消费降序'!A:A,ROW(),0)),"")</f>
        <v/>
      </c>
      <c r="B142" s="69" t="str">
        <f>IFERROR(CLEAN(HLOOKUP(B$1,'1.源数据-产品报告-消费降序'!B:B,ROW(),0)),"")</f>
        <v/>
      </c>
      <c r="C142" s="69" t="str">
        <f>IFERROR(CLEAN(HLOOKUP(C$1,'1.源数据-产品报告-消费降序'!C:C,ROW(),0)),"")</f>
        <v/>
      </c>
      <c r="D142" s="69" t="str">
        <f>IFERROR(CLEAN(HLOOKUP(D$1,'1.源数据-产品报告-消费降序'!D:D,ROW(),0)),"")</f>
        <v/>
      </c>
      <c r="E142" s="69" t="str">
        <f>IFERROR(CLEAN(HLOOKUP(E$1,'1.源数据-产品报告-消费降序'!E:E,ROW(),0)),"")</f>
        <v/>
      </c>
      <c r="F142" s="69" t="str">
        <f>IFERROR(CLEAN(HLOOKUP(F$1,'1.源数据-产品报告-消费降序'!F:F,ROW(),0)),"")</f>
        <v/>
      </c>
      <c r="G142" s="70">
        <f>IFERROR((HLOOKUP(G$1,'1.源数据-产品报告-消费降序'!G:G,ROW(),0)),"")</f>
        <v>0</v>
      </c>
      <c r="H1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2" s="69" t="str">
        <f>IFERROR(CLEAN(HLOOKUP(I$1,'1.源数据-产品报告-消费降序'!I:I,ROW(),0)),"")</f>
        <v/>
      </c>
      <c r="L142" s="69" t="str">
        <f>IFERROR(CLEAN(HLOOKUP(L$1,'1.源数据-产品报告-消费降序'!L:L,ROW(),0)),"")</f>
        <v/>
      </c>
      <c r="M142" s="69" t="str">
        <f>IFERROR(CLEAN(HLOOKUP(M$1,'1.源数据-产品报告-消费降序'!M:M,ROW(),0)),"")</f>
        <v/>
      </c>
      <c r="N142" s="69" t="str">
        <f>IFERROR(CLEAN(HLOOKUP(N$1,'1.源数据-产品报告-消费降序'!N:N,ROW(),0)),"")</f>
        <v/>
      </c>
      <c r="O142" s="69" t="str">
        <f>IFERROR(CLEAN(HLOOKUP(O$1,'1.源数据-产品报告-消费降序'!O:O,ROW(),0)),"")</f>
        <v/>
      </c>
      <c r="P142" s="69" t="str">
        <f>IFERROR(CLEAN(HLOOKUP(P$1,'1.源数据-产品报告-消费降序'!P:P,ROW(),0)),"")</f>
        <v/>
      </c>
      <c r="Q142" s="69" t="str">
        <f>IFERROR(CLEAN(HLOOKUP(Q$1,'1.源数据-产品报告-消费降序'!Q:Q,ROW(),0)),"")</f>
        <v/>
      </c>
      <c r="R142" s="69" t="str">
        <f>IFERROR(CLEAN(HLOOKUP(R$1,'1.源数据-产品报告-消费降序'!R:R,ROW(),0)),"")</f>
        <v/>
      </c>
      <c r="S1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2" s="69" t="str">
        <f>IFERROR(CLEAN(HLOOKUP(T$1,'1.源数据-产品报告-消费降序'!T:T,ROW(),0)),"")</f>
        <v/>
      </c>
      <c r="W142" s="69" t="str">
        <f>IFERROR(CLEAN(HLOOKUP(W$1,'1.源数据-产品报告-消费降序'!W:W,ROW(),0)),"")</f>
        <v/>
      </c>
      <c r="X142" s="69" t="str">
        <f>IFERROR(CLEAN(HLOOKUP(X$1,'1.源数据-产品报告-消费降序'!X:X,ROW(),0)),"")</f>
        <v/>
      </c>
      <c r="Y142" s="69" t="str">
        <f>IFERROR(CLEAN(HLOOKUP(Y$1,'1.源数据-产品报告-消费降序'!Y:Y,ROW(),0)),"")</f>
        <v/>
      </c>
      <c r="Z142" s="69" t="str">
        <f>IFERROR(CLEAN(HLOOKUP(Z$1,'1.源数据-产品报告-消费降序'!Z:Z,ROW(),0)),"")</f>
        <v/>
      </c>
      <c r="AA142" s="69" t="str">
        <f>IFERROR(CLEAN(HLOOKUP(AA$1,'1.源数据-产品报告-消费降序'!AA:AA,ROW(),0)),"")</f>
        <v/>
      </c>
      <c r="AB142" s="69" t="str">
        <f>IFERROR(CLEAN(HLOOKUP(AB$1,'1.源数据-产品报告-消费降序'!AB:AB,ROW(),0)),"")</f>
        <v/>
      </c>
      <c r="AC142" s="69" t="str">
        <f>IFERROR(CLEAN(HLOOKUP(AC$1,'1.源数据-产品报告-消费降序'!AC:AC,ROW(),0)),"")</f>
        <v/>
      </c>
      <c r="AD1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2" s="69" t="str">
        <f>IFERROR(CLEAN(HLOOKUP(AE$1,'1.源数据-产品报告-消费降序'!AE:AE,ROW(),0)),"")</f>
        <v/>
      </c>
      <c r="AH142" s="69" t="str">
        <f>IFERROR(CLEAN(HLOOKUP(AH$1,'1.源数据-产品报告-消费降序'!AH:AH,ROW(),0)),"")</f>
        <v/>
      </c>
      <c r="AI142" s="69" t="str">
        <f>IFERROR(CLEAN(HLOOKUP(AI$1,'1.源数据-产品报告-消费降序'!AI:AI,ROW(),0)),"")</f>
        <v/>
      </c>
      <c r="AJ142" s="69" t="str">
        <f>IFERROR(CLEAN(HLOOKUP(AJ$1,'1.源数据-产品报告-消费降序'!AJ:AJ,ROW(),0)),"")</f>
        <v/>
      </c>
      <c r="AK142" s="69" t="str">
        <f>IFERROR(CLEAN(HLOOKUP(AK$1,'1.源数据-产品报告-消费降序'!AK:AK,ROW(),0)),"")</f>
        <v/>
      </c>
      <c r="AL142" s="69" t="str">
        <f>IFERROR(CLEAN(HLOOKUP(AL$1,'1.源数据-产品报告-消费降序'!AL:AL,ROW(),0)),"")</f>
        <v/>
      </c>
      <c r="AM142" s="69" t="str">
        <f>IFERROR(CLEAN(HLOOKUP(AM$1,'1.源数据-产品报告-消费降序'!AM:AM,ROW(),0)),"")</f>
        <v/>
      </c>
      <c r="AN142" s="69" t="str">
        <f>IFERROR(CLEAN(HLOOKUP(AN$1,'1.源数据-产品报告-消费降序'!AN:AN,ROW(),0)),"")</f>
        <v/>
      </c>
      <c r="AO1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2" s="69" t="str">
        <f>IFERROR(CLEAN(HLOOKUP(AP$1,'1.源数据-产品报告-消费降序'!AP:AP,ROW(),0)),"")</f>
        <v/>
      </c>
      <c r="AS142" s="69" t="str">
        <f>IFERROR(CLEAN(HLOOKUP(AS$1,'1.源数据-产品报告-消费降序'!AS:AS,ROW(),0)),"")</f>
        <v/>
      </c>
      <c r="AT142" s="69" t="str">
        <f>IFERROR(CLEAN(HLOOKUP(AT$1,'1.源数据-产品报告-消费降序'!AT:AT,ROW(),0)),"")</f>
        <v/>
      </c>
      <c r="AU142" s="69" t="str">
        <f>IFERROR(CLEAN(HLOOKUP(AU$1,'1.源数据-产品报告-消费降序'!AU:AU,ROW(),0)),"")</f>
        <v/>
      </c>
      <c r="AV142" s="69" t="str">
        <f>IFERROR(CLEAN(HLOOKUP(AV$1,'1.源数据-产品报告-消费降序'!AV:AV,ROW(),0)),"")</f>
        <v/>
      </c>
      <c r="AW142" s="69" t="str">
        <f>IFERROR(CLEAN(HLOOKUP(AW$1,'1.源数据-产品报告-消费降序'!AW:AW,ROW(),0)),"")</f>
        <v/>
      </c>
      <c r="AX142" s="69" t="str">
        <f>IFERROR(CLEAN(HLOOKUP(AX$1,'1.源数据-产品报告-消费降序'!AX:AX,ROW(),0)),"")</f>
        <v/>
      </c>
      <c r="AY142" s="69" t="str">
        <f>IFERROR(CLEAN(HLOOKUP(AY$1,'1.源数据-产品报告-消费降序'!AY:AY,ROW(),0)),"")</f>
        <v/>
      </c>
      <c r="AZ1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2" s="69" t="str">
        <f>IFERROR(CLEAN(HLOOKUP(BA$1,'1.源数据-产品报告-消费降序'!BA:BA,ROW(),0)),"")</f>
        <v/>
      </c>
      <c r="BD142" s="69" t="str">
        <f>IFERROR(CLEAN(HLOOKUP(BD$1,'1.源数据-产品报告-消费降序'!BD:BD,ROW(),0)),"")</f>
        <v/>
      </c>
      <c r="BE142" s="69" t="str">
        <f>IFERROR(CLEAN(HLOOKUP(BE$1,'1.源数据-产品报告-消费降序'!BE:BE,ROW(),0)),"")</f>
        <v/>
      </c>
      <c r="BF142" s="69" t="str">
        <f>IFERROR(CLEAN(HLOOKUP(BF$1,'1.源数据-产品报告-消费降序'!BF:BF,ROW(),0)),"")</f>
        <v/>
      </c>
      <c r="BG142" s="69" t="str">
        <f>IFERROR(CLEAN(HLOOKUP(BG$1,'1.源数据-产品报告-消费降序'!BG:BG,ROW(),0)),"")</f>
        <v/>
      </c>
      <c r="BH142" s="69" t="str">
        <f>IFERROR(CLEAN(HLOOKUP(BH$1,'1.源数据-产品报告-消费降序'!BH:BH,ROW(),0)),"")</f>
        <v/>
      </c>
      <c r="BI142" s="69" t="str">
        <f>IFERROR(CLEAN(HLOOKUP(BI$1,'1.源数据-产品报告-消费降序'!BI:BI,ROW(),0)),"")</f>
        <v/>
      </c>
      <c r="BJ142" s="69" t="str">
        <f>IFERROR(CLEAN(HLOOKUP(BJ$1,'1.源数据-产品报告-消费降序'!BJ:BJ,ROW(),0)),"")</f>
        <v/>
      </c>
      <c r="BK1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2" s="69" t="str">
        <f>IFERROR(CLEAN(HLOOKUP(BL$1,'1.源数据-产品报告-消费降序'!BL:BL,ROW(),0)),"")</f>
        <v/>
      </c>
      <c r="BO142" s="69" t="str">
        <f>IFERROR(CLEAN(HLOOKUP(BO$1,'1.源数据-产品报告-消费降序'!BO:BO,ROW(),0)),"")</f>
        <v/>
      </c>
      <c r="BP142" s="69" t="str">
        <f>IFERROR(CLEAN(HLOOKUP(BP$1,'1.源数据-产品报告-消费降序'!BP:BP,ROW(),0)),"")</f>
        <v/>
      </c>
      <c r="BQ142" s="69" t="str">
        <f>IFERROR(CLEAN(HLOOKUP(BQ$1,'1.源数据-产品报告-消费降序'!BQ:BQ,ROW(),0)),"")</f>
        <v/>
      </c>
      <c r="BR142" s="69" t="str">
        <f>IFERROR(CLEAN(HLOOKUP(BR$1,'1.源数据-产品报告-消费降序'!BR:BR,ROW(),0)),"")</f>
        <v/>
      </c>
      <c r="BS142" s="69" t="str">
        <f>IFERROR(CLEAN(HLOOKUP(BS$1,'1.源数据-产品报告-消费降序'!BS:BS,ROW(),0)),"")</f>
        <v/>
      </c>
      <c r="BT142" s="69" t="str">
        <f>IFERROR(CLEAN(HLOOKUP(BT$1,'1.源数据-产品报告-消费降序'!BT:BT,ROW(),0)),"")</f>
        <v/>
      </c>
      <c r="BU142" s="69" t="str">
        <f>IFERROR(CLEAN(HLOOKUP(BU$1,'1.源数据-产品报告-消费降序'!BU:BU,ROW(),0)),"")</f>
        <v/>
      </c>
      <c r="BV1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2" s="69" t="str">
        <f>IFERROR(CLEAN(HLOOKUP(BW$1,'1.源数据-产品报告-消费降序'!BW:BW,ROW(),0)),"")</f>
        <v/>
      </c>
    </row>
    <row r="143" spans="1:75">
      <c r="A143" s="69" t="str">
        <f>IFERROR(CLEAN(HLOOKUP(A$1,'1.源数据-产品报告-消费降序'!A:A,ROW(),0)),"")</f>
        <v/>
      </c>
      <c r="B143" s="69" t="str">
        <f>IFERROR(CLEAN(HLOOKUP(B$1,'1.源数据-产品报告-消费降序'!B:B,ROW(),0)),"")</f>
        <v/>
      </c>
      <c r="C143" s="69" t="str">
        <f>IFERROR(CLEAN(HLOOKUP(C$1,'1.源数据-产品报告-消费降序'!C:C,ROW(),0)),"")</f>
        <v/>
      </c>
      <c r="D143" s="69" t="str">
        <f>IFERROR(CLEAN(HLOOKUP(D$1,'1.源数据-产品报告-消费降序'!D:D,ROW(),0)),"")</f>
        <v/>
      </c>
      <c r="E143" s="69" t="str">
        <f>IFERROR(CLEAN(HLOOKUP(E$1,'1.源数据-产品报告-消费降序'!E:E,ROW(),0)),"")</f>
        <v/>
      </c>
      <c r="F143" s="69" t="str">
        <f>IFERROR(CLEAN(HLOOKUP(F$1,'1.源数据-产品报告-消费降序'!F:F,ROW(),0)),"")</f>
        <v/>
      </c>
      <c r="G143" s="70">
        <f>IFERROR((HLOOKUP(G$1,'1.源数据-产品报告-消费降序'!G:G,ROW(),0)),"")</f>
        <v>0</v>
      </c>
      <c r="H1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3" s="69" t="str">
        <f>IFERROR(CLEAN(HLOOKUP(I$1,'1.源数据-产品报告-消费降序'!I:I,ROW(),0)),"")</f>
        <v/>
      </c>
      <c r="L143" s="69" t="str">
        <f>IFERROR(CLEAN(HLOOKUP(L$1,'1.源数据-产品报告-消费降序'!L:L,ROW(),0)),"")</f>
        <v/>
      </c>
      <c r="M143" s="69" t="str">
        <f>IFERROR(CLEAN(HLOOKUP(M$1,'1.源数据-产品报告-消费降序'!M:M,ROW(),0)),"")</f>
        <v/>
      </c>
      <c r="N143" s="69" t="str">
        <f>IFERROR(CLEAN(HLOOKUP(N$1,'1.源数据-产品报告-消费降序'!N:N,ROW(),0)),"")</f>
        <v/>
      </c>
      <c r="O143" s="69" t="str">
        <f>IFERROR(CLEAN(HLOOKUP(O$1,'1.源数据-产品报告-消费降序'!O:O,ROW(),0)),"")</f>
        <v/>
      </c>
      <c r="P143" s="69" t="str">
        <f>IFERROR(CLEAN(HLOOKUP(P$1,'1.源数据-产品报告-消费降序'!P:P,ROW(),0)),"")</f>
        <v/>
      </c>
      <c r="Q143" s="69" t="str">
        <f>IFERROR(CLEAN(HLOOKUP(Q$1,'1.源数据-产品报告-消费降序'!Q:Q,ROW(),0)),"")</f>
        <v/>
      </c>
      <c r="R143" s="69" t="str">
        <f>IFERROR(CLEAN(HLOOKUP(R$1,'1.源数据-产品报告-消费降序'!R:R,ROW(),0)),"")</f>
        <v/>
      </c>
      <c r="S1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3" s="69" t="str">
        <f>IFERROR(CLEAN(HLOOKUP(T$1,'1.源数据-产品报告-消费降序'!T:T,ROW(),0)),"")</f>
        <v/>
      </c>
      <c r="W143" s="69" t="str">
        <f>IFERROR(CLEAN(HLOOKUP(W$1,'1.源数据-产品报告-消费降序'!W:W,ROW(),0)),"")</f>
        <v/>
      </c>
      <c r="X143" s="69" t="str">
        <f>IFERROR(CLEAN(HLOOKUP(X$1,'1.源数据-产品报告-消费降序'!X:X,ROW(),0)),"")</f>
        <v/>
      </c>
      <c r="Y143" s="69" t="str">
        <f>IFERROR(CLEAN(HLOOKUP(Y$1,'1.源数据-产品报告-消费降序'!Y:Y,ROW(),0)),"")</f>
        <v/>
      </c>
      <c r="Z143" s="69" t="str">
        <f>IFERROR(CLEAN(HLOOKUP(Z$1,'1.源数据-产品报告-消费降序'!Z:Z,ROW(),0)),"")</f>
        <v/>
      </c>
      <c r="AA143" s="69" t="str">
        <f>IFERROR(CLEAN(HLOOKUP(AA$1,'1.源数据-产品报告-消费降序'!AA:AA,ROW(),0)),"")</f>
        <v/>
      </c>
      <c r="AB143" s="69" t="str">
        <f>IFERROR(CLEAN(HLOOKUP(AB$1,'1.源数据-产品报告-消费降序'!AB:AB,ROW(),0)),"")</f>
        <v/>
      </c>
      <c r="AC143" s="69" t="str">
        <f>IFERROR(CLEAN(HLOOKUP(AC$1,'1.源数据-产品报告-消费降序'!AC:AC,ROW(),0)),"")</f>
        <v/>
      </c>
      <c r="AD1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3" s="69" t="str">
        <f>IFERROR(CLEAN(HLOOKUP(AE$1,'1.源数据-产品报告-消费降序'!AE:AE,ROW(),0)),"")</f>
        <v/>
      </c>
      <c r="AH143" s="69" t="str">
        <f>IFERROR(CLEAN(HLOOKUP(AH$1,'1.源数据-产品报告-消费降序'!AH:AH,ROW(),0)),"")</f>
        <v/>
      </c>
      <c r="AI143" s="69" t="str">
        <f>IFERROR(CLEAN(HLOOKUP(AI$1,'1.源数据-产品报告-消费降序'!AI:AI,ROW(),0)),"")</f>
        <v/>
      </c>
      <c r="AJ143" s="69" t="str">
        <f>IFERROR(CLEAN(HLOOKUP(AJ$1,'1.源数据-产品报告-消费降序'!AJ:AJ,ROW(),0)),"")</f>
        <v/>
      </c>
      <c r="AK143" s="69" t="str">
        <f>IFERROR(CLEAN(HLOOKUP(AK$1,'1.源数据-产品报告-消费降序'!AK:AK,ROW(),0)),"")</f>
        <v/>
      </c>
      <c r="AL143" s="69" t="str">
        <f>IFERROR(CLEAN(HLOOKUP(AL$1,'1.源数据-产品报告-消费降序'!AL:AL,ROW(),0)),"")</f>
        <v/>
      </c>
      <c r="AM143" s="69" t="str">
        <f>IFERROR(CLEAN(HLOOKUP(AM$1,'1.源数据-产品报告-消费降序'!AM:AM,ROW(),0)),"")</f>
        <v/>
      </c>
      <c r="AN143" s="69" t="str">
        <f>IFERROR(CLEAN(HLOOKUP(AN$1,'1.源数据-产品报告-消费降序'!AN:AN,ROW(),0)),"")</f>
        <v/>
      </c>
      <c r="AO1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3" s="69" t="str">
        <f>IFERROR(CLEAN(HLOOKUP(AP$1,'1.源数据-产品报告-消费降序'!AP:AP,ROW(),0)),"")</f>
        <v/>
      </c>
      <c r="AS143" s="69" t="str">
        <f>IFERROR(CLEAN(HLOOKUP(AS$1,'1.源数据-产品报告-消费降序'!AS:AS,ROW(),0)),"")</f>
        <v/>
      </c>
      <c r="AT143" s="69" t="str">
        <f>IFERROR(CLEAN(HLOOKUP(AT$1,'1.源数据-产品报告-消费降序'!AT:AT,ROW(),0)),"")</f>
        <v/>
      </c>
      <c r="AU143" s="69" t="str">
        <f>IFERROR(CLEAN(HLOOKUP(AU$1,'1.源数据-产品报告-消费降序'!AU:AU,ROW(),0)),"")</f>
        <v/>
      </c>
      <c r="AV143" s="69" t="str">
        <f>IFERROR(CLEAN(HLOOKUP(AV$1,'1.源数据-产品报告-消费降序'!AV:AV,ROW(),0)),"")</f>
        <v/>
      </c>
      <c r="AW143" s="69" t="str">
        <f>IFERROR(CLEAN(HLOOKUP(AW$1,'1.源数据-产品报告-消费降序'!AW:AW,ROW(),0)),"")</f>
        <v/>
      </c>
      <c r="AX143" s="69" t="str">
        <f>IFERROR(CLEAN(HLOOKUP(AX$1,'1.源数据-产品报告-消费降序'!AX:AX,ROW(),0)),"")</f>
        <v/>
      </c>
      <c r="AY143" s="69" t="str">
        <f>IFERROR(CLEAN(HLOOKUP(AY$1,'1.源数据-产品报告-消费降序'!AY:AY,ROW(),0)),"")</f>
        <v/>
      </c>
      <c r="AZ1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3" s="69" t="str">
        <f>IFERROR(CLEAN(HLOOKUP(BA$1,'1.源数据-产品报告-消费降序'!BA:BA,ROW(),0)),"")</f>
        <v/>
      </c>
      <c r="BD143" s="69" t="str">
        <f>IFERROR(CLEAN(HLOOKUP(BD$1,'1.源数据-产品报告-消费降序'!BD:BD,ROW(),0)),"")</f>
        <v/>
      </c>
      <c r="BE143" s="69" t="str">
        <f>IFERROR(CLEAN(HLOOKUP(BE$1,'1.源数据-产品报告-消费降序'!BE:BE,ROW(),0)),"")</f>
        <v/>
      </c>
      <c r="BF143" s="69" t="str">
        <f>IFERROR(CLEAN(HLOOKUP(BF$1,'1.源数据-产品报告-消费降序'!BF:BF,ROW(),0)),"")</f>
        <v/>
      </c>
      <c r="BG143" s="69" t="str">
        <f>IFERROR(CLEAN(HLOOKUP(BG$1,'1.源数据-产品报告-消费降序'!BG:BG,ROW(),0)),"")</f>
        <v/>
      </c>
      <c r="BH143" s="69" t="str">
        <f>IFERROR(CLEAN(HLOOKUP(BH$1,'1.源数据-产品报告-消费降序'!BH:BH,ROW(),0)),"")</f>
        <v/>
      </c>
      <c r="BI143" s="69" t="str">
        <f>IFERROR(CLEAN(HLOOKUP(BI$1,'1.源数据-产品报告-消费降序'!BI:BI,ROW(),0)),"")</f>
        <v/>
      </c>
      <c r="BJ143" s="69" t="str">
        <f>IFERROR(CLEAN(HLOOKUP(BJ$1,'1.源数据-产品报告-消费降序'!BJ:BJ,ROW(),0)),"")</f>
        <v/>
      </c>
      <c r="BK1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3" s="69" t="str">
        <f>IFERROR(CLEAN(HLOOKUP(BL$1,'1.源数据-产品报告-消费降序'!BL:BL,ROW(),0)),"")</f>
        <v/>
      </c>
      <c r="BO143" s="69" t="str">
        <f>IFERROR(CLEAN(HLOOKUP(BO$1,'1.源数据-产品报告-消费降序'!BO:BO,ROW(),0)),"")</f>
        <v/>
      </c>
      <c r="BP143" s="69" t="str">
        <f>IFERROR(CLEAN(HLOOKUP(BP$1,'1.源数据-产品报告-消费降序'!BP:BP,ROW(),0)),"")</f>
        <v/>
      </c>
      <c r="BQ143" s="69" t="str">
        <f>IFERROR(CLEAN(HLOOKUP(BQ$1,'1.源数据-产品报告-消费降序'!BQ:BQ,ROW(),0)),"")</f>
        <v/>
      </c>
      <c r="BR143" s="69" t="str">
        <f>IFERROR(CLEAN(HLOOKUP(BR$1,'1.源数据-产品报告-消费降序'!BR:BR,ROW(),0)),"")</f>
        <v/>
      </c>
      <c r="BS143" s="69" t="str">
        <f>IFERROR(CLEAN(HLOOKUP(BS$1,'1.源数据-产品报告-消费降序'!BS:BS,ROW(),0)),"")</f>
        <v/>
      </c>
      <c r="BT143" s="69" t="str">
        <f>IFERROR(CLEAN(HLOOKUP(BT$1,'1.源数据-产品报告-消费降序'!BT:BT,ROW(),0)),"")</f>
        <v/>
      </c>
      <c r="BU143" s="69" t="str">
        <f>IFERROR(CLEAN(HLOOKUP(BU$1,'1.源数据-产品报告-消费降序'!BU:BU,ROW(),0)),"")</f>
        <v/>
      </c>
      <c r="BV1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3" s="69" t="str">
        <f>IFERROR(CLEAN(HLOOKUP(BW$1,'1.源数据-产品报告-消费降序'!BW:BW,ROW(),0)),"")</f>
        <v/>
      </c>
    </row>
    <row r="144" spans="1:75">
      <c r="A144" s="69" t="str">
        <f>IFERROR(CLEAN(HLOOKUP(A$1,'1.源数据-产品报告-消费降序'!A:A,ROW(),0)),"")</f>
        <v/>
      </c>
      <c r="B144" s="69" t="str">
        <f>IFERROR(CLEAN(HLOOKUP(B$1,'1.源数据-产品报告-消费降序'!B:B,ROW(),0)),"")</f>
        <v/>
      </c>
      <c r="C144" s="69" t="str">
        <f>IFERROR(CLEAN(HLOOKUP(C$1,'1.源数据-产品报告-消费降序'!C:C,ROW(),0)),"")</f>
        <v/>
      </c>
      <c r="D144" s="69" t="str">
        <f>IFERROR(CLEAN(HLOOKUP(D$1,'1.源数据-产品报告-消费降序'!D:D,ROW(),0)),"")</f>
        <v/>
      </c>
      <c r="E144" s="69" t="str">
        <f>IFERROR(CLEAN(HLOOKUP(E$1,'1.源数据-产品报告-消费降序'!E:E,ROW(),0)),"")</f>
        <v/>
      </c>
      <c r="F144" s="69" t="str">
        <f>IFERROR(CLEAN(HLOOKUP(F$1,'1.源数据-产品报告-消费降序'!F:F,ROW(),0)),"")</f>
        <v/>
      </c>
      <c r="G144" s="70">
        <f>IFERROR((HLOOKUP(G$1,'1.源数据-产品报告-消费降序'!G:G,ROW(),0)),"")</f>
        <v>0</v>
      </c>
      <c r="H1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4" s="69" t="str">
        <f>IFERROR(CLEAN(HLOOKUP(I$1,'1.源数据-产品报告-消费降序'!I:I,ROW(),0)),"")</f>
        <v/>
      </c>
      <c r="L144" s="69" t="str">
        <f>IFERROR(CLEAN(HLOOKUP(L$1,'1.源数据-产品报告-消费降序'!L:L,ROW(),0)),"")</f>
        <v/>
      </c>
      <c r="M144" s="69" t="str">
        <f>IFERROR(CLEAN(HLOOKUP(M$1,'1.源数据-产品报告-消费降序'!M:M,ROW(),0)),"")</f>
        <v/>
      </c>
      <c r="N144" s="69" t="str">
        <f>IFERROR(CLEAN(HLOOKUP(N$1,'1.源数据-产品报告-消费降序'!N:N,ROW(),0)),"")</f>
        <v/>
      </c>
      <c r="O144" s="69" t="str">
        <f>IFERROR(CLEAN(HLOOKUP(O$1,'1.源数据-产品报告-消费降序'!O:O,ROW(),0)),"")</f>
        <v/>
      </c>
      <c r="P144" s="69" t="str">
        <f>IFERROR(CLEAN(HLOOKUP(P$1,'1.源数据-产品报告-消费降序'!P:P,ROW(),0)),"")</f>
        <v/>
      </c>
      <c r="Q144" s="69" t="str">
        <f>IFERROR(CLEAN(HLOOKUP(Q$1,'1.源数据-产品报告-消费降序'!Q:Q,ROW(),0)),"")</f>
        <v/>
      </c>
      <c r="R144" s="69" t="str">
        <f>IFERROR(CLEAN(HLOOKUP(R$1,'1.源数据-产品报告-消费降序'!R:R,ROW(),0)),"")</f>
        <v/>
      </c>
      <c r="S1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4" s="69" t="str">
        <f>IFERROR(CLEAN(HLOOKUP(T$1,'1.源数据-产品报告-消费降序'!T:T,ROW(),0)),"")</f>
        <v/>
      </c>
      <c r="W144" s="69" t="str">
        <f>IFERROR(CLEAN(HLOOKUP(W$1,'1.源数据-产品报告-消费降序'!W:W,ROW(),0)),"")</f>
        <v/>
      </c>
      <c r="X144" s="69" t="str">
        <f>IFERROR(CLEAN(HLOOKUP(X$1,'1.源数据-产品报告-消费降序'!X:X,ROW(),0)),"")</f>
        <v/>
      </c>
      <c r="Y144" s="69" t="str">
        <f>IFERROR(CLEAN(HLOOKUP(Y$1,'1.源数据-产品报告-消费降序'!Y:Y,ROW(),0)),"")</f>
        <v/>
      </c>
      <c r="Z144" s="69" t="str">
        <f>IFERROR(CLEAN(HLOOKUP(Z$1,'1.源数据-产品报告-消费降序'!Z:Z,ROW(),0)),"")</f>
        <v/>
      </c>
      <c r="AA144" s="69" t="str">
        <f>IFERROR(CLEAN(HLOOKUP(AA$1,'1.源数据-产品报告-消费降序'!AA:AA,ROW(),0)),"")</f>
        <v/>
      </c>
      <c r="AB144" s="69" t="str">
        <f>IFERROR(CLEAN(HLOOKUP(AB$1,'1.源数据-产品报告-消费降序'!AB:AB,ROW(),0)),"")</f>
        <v/>
      </c>
      <c r="AC144" s="69" t="str">
        <f>IFERROR(CLEAN(HLOOKUP(AC$1,'1.源数据-产品报告-消费降序'!AC:AC,ROW(),0)),"")</f>
        <v/>
      </c>
      <c r="AD1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4" s="69" t="str">
        <f>IFERROR(CLEAN(HLOOKUP(AE$1,'1.源数据-产品报告-消费降序'!AE:AE,ROW(),0)),"")</f>
        <v/>
      </c>
      <c r="AH144" s="69" t="str">
        <f>IFERROR(CLEAN(HLOOKUP(AH$1,'1.源数据-产品报告-消费降序'!AH:AH,ROW(),0)),"")</f>
        <v/>
      </c>
      <c r="AI144" s="69" t="str">
        <f>IFERROR(CLEAN(HLOOKUP(AI$1,'1.源数据-产品报告-消费降序'!AI:AI,ROW(),0)),"")</f>
        <v/>
      </c>
      <c r="AJ144" s="69" t="str">
        <f>IFERROR(CLEAN(HLOOKUP(AJ$1,'1.源数据-产品报告-消费降序'!AJ:AJ,ROW(),0)),"")</f>
        <v/>
      </c>
      <c r="AK144" s="69" t="str">
        <f>IFERROR(CLEAN(HLOOKUP(AK$1,'1.源数据-产品报告-消费降序'!AK:AK,ROW(),0)),"")</f>
        <v/>
      </c>
      <c r="AL144" s="69" t="str">
        <f>IFERROR(CLEAN(HLOOKUP(AL$1,'1.源数据-产品报告-消费降序'!AL:AL,ROW(),0)),"")</f>
        <v/>
      </c>
      <c r="AM144" s="69" t="str">
        <f>IFERROR(CLEAN(HLOOKUP(AM$1,'1.源数据-产品报告-消费降序'!AM:AM,ROW(),0)),"")</f>
        <v/>
      </c>
      <c r="AN144" s="69" t="str">
        <f>IFERROR(CLEAN(HLOOKUP(AN$1,'1.源数据-产品报告-消费降序'!AN:AN,ROW(),0)),"")</f>
        <v/>
      </c>
      <c r="AO1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4" s="69" t="str">
        <f>IFERROR(CLEAN(HLOOKUP(AP$1,'1.源数据-产品报告-消费降序'!AP:AP,ROW(),0)),"")</f>
        <v/>
      </c>
      <c r="AS144" s="69" t="str">
        <f>IFERROR(CLEAN(HLOOKUP(AS$1,'1.源数据-产品报告-消费降序'!AS:AS,ROW(),0)),"")</f>
        <v/>
      </c>
      <c r="AT144" s="69" t="str">
        <f>IFERROR(CLEAN(HLOOKUP(AT$1,'1.源数据-产品报告-消费降序'!AT:AT,ROW(),0)),"")</f>
        <v/>
      </c>
      <c r="AU144" s="69" t="str">
        <f>IFERROR(CLEAN(HLOOKUP(AU$1,'1.源数据-产品报告-消费降序'!AU:AU,ROW(),0)),"")</f>
        <v/>
      </c>
      <c r="AV144" s="69" t="str">
        <f>IFERROR(CLEAN(HLOOKUP(AV$1,'1.源数据-产品报告-消费降序'!AV:AV,ROW(),0)),"")</f>
        <v/>
      </c>
      <c r="AW144" s="69" t="str">
        <f>IFERROR(CLEAN(HLOOKUP(AW$1,'1.源数据-产品报告-消费降序'!AW:AW,ROW(),0)),"")</f>
        <v/>
      </c>
      <c r="AX144" s="69" t="str">
        <f>IFERROR(CLEAN(HLOOKUP(AX$1,'1.源数据-产品报告-消费降序'!AX:AX,ROW(),0)),"")</f>
        <v/>
      </c>
      <c r="AY144" s="69" t="str">
        <f>IFERROR(CLEAN(HLOOKUP(AY$1,'1.源数据-产品报告-消费降序'!AY:AY,ROW(),0)),"")</f>
        <v/>
      </c>
      <c r="AZ1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4" s="69" t="str">
        <f>IFERROR(CLEAN(HLOOKUP(BA$1,'1.源数据-产品报告-消费降序'!BA:BA,ROW(),0)),"")</f>
        <v/>
      </c>
      <c r="BD144" s="69" t="str">
        <f>IFERROR(CLEAN(HLOOKUP(BD$1,'1.源数据-产品报告-消费降序'!BD:BD,ROW(),0)),"")</f>
        <v/>
      </c>
      <c r="BE144" s="69" t="str">
        <f>IFERROR(CLEAN(HLOOKUP(BE$1,'1.源数据-产品报告-消费降序'!BE:BE,ROW(),0)),"")</f>
        <v/>
      </c>
      <c r="BF144" s="69" t="str">
        <f>IFERROR(CLEAN(HLOOKUP(BF$1,'1.源数据-产品报告-消费降序'!BF:BF,ROW(),0)),"")</f>
        <v/>
      </c>
      <c r="BG144" s="69" t="str">
        <f>IFERROR(CLEAN(HLOOKUP(BG$1,'1.源数据-产品报告-消费降序'!BG:BG,ROW(),0)),"")</f>
        <v/>
      </c>
      <c r="BH144" s="69" t="str">
        <f>IFERROR(CLEAN(HLOOKUP(BH$1,'1.源数据-产品报告-消费降序'!BH:BH,ROW(),0)),"")</f>
        <v/>
      </c>
      <c r="BI144" s="69" t="str">
        <f>IFERROR(CLEAN(HLOOKUP(BI$1,'1.源数据-产品报告-消费降序'!BI:BI,ROW(),0)),"")</f>
        <v/>
      </c>
      <c r="BJ144" s="69" t="str">
        <f>IFERROR(CLEAN(HLOOKUP(BJ$1,'1.源数据-产品报告-消费降序'!BJ:BJ,ROW(),0)),"")</f>
        <v/>
      </c>
      <c r="BK1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4" s="69" t="str">
        <f>IFERROR(CLEAN(HLOOKUP(BL$1,'1.源数据-产品报告-消费降序'!BL:BL,ROW(),0)),"")</f>
        <v/>
      </c>
      <c r="BO144" s="69" t="str">
        <f>IFERROR(CLEAN(HLOOKUP(BO$1,'1.源数据-产品报告-消费降序'!BO:BO,ROW(),0)),"")</f>
        <v/>
      </c>
      <c r="BP144" s="69" t="str">
        <f>IFERROR(CLEAN(HLOOKUP(BP$1,'1.源数据-产品报告-消费降序'!BP:BP,ROW(),0)),"")</f>
        <v/>
      </c>
      <c r="BQ144" s="69" t="str">
        <f>IFERROR(CLEAN(HLOOKUP(BQ$1,'1.源数据-产品报告-消费降序'!BQ:BQ,ROW(),0)),"")</f>
        <v/>
      </c>
      <c r="BR144" s="69" t="str">
        <f>IFERROR(CLEAN(HLOOKUP(BR$1,'1.源数据-产品报告-消费降序'!BR:BR,ROW(),0)),"")</f>
        <v/>
      </c>
      <c r="BS144" s="69" t="str">
        <f>IFERROR(CLEAN(HLOOKUP(BS$1,'1.源数据-产品报告-消费降序'!BS:BS,ROW(),0)),"")</f>
        <v/>
      </c>
      <c r="BT144" s="69" t="str">
        <f>IFERROR(CLEAN(HLOOKUP(BT$1,'1.源数据-产品报告-消费降序'!BT:BT,ROW(),0)),"")</f>
        <v/>
      </c>
      <c r="BU144" s="69" t="str">
        <f>IFERROR(CLEAN(HLOOKUP(BU$1,'1.源数据-产品报告-消费降序'!BU:BU,ROW(),0)),"")</f>
        <v/>
      </c>
      <c r="BV1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4" s="69" t="str">
        <f>IFERROR(CLEAN(HLOOKUP(BW$1,'1.源数据-产品报告-消费降序'!BW:BW,ROW(),0)),"")</f>
        <v/>
      </c>
    </row>
    <row r="145" spans="1:75">
      <c r="A145" s="69" t="str">
        <f>IFERROR(CLEAN(HLOOKUP(A$1,'1.源数据-产品报告-消费降序'!A:A,ROW(),0)),"")</f>
        <v/>
      </c>
      <c r="B145" s="69" t="str">
        <f>IFERROR(CLEAN(HLOOKUP(B$1,'1.源数据-产品报告-消费降序'!B:B,ROW(),0)),"")</f>
        <v/>
      </c>
      <c r="C145" s="69" t="str">
        <f>IFERROR(CLEAN(HLOOKUP(C$1,'1.源数据-产品报告-消费降序'!C:C,ROW(),0)),"")</f>
        <v/>
      </c>
      <c r="D145" s="69" t="str">
        <f>IFERROR(CLEAN(HLOOKUP(D$1,'1.源数据-产品报告-消费降序'!D:D,ROW(),0)),"")</f>
        <v/>
      </c>
      <c r="E145" s="69" t="str">
        <f>IFERROR(CLEAN(HLOOKUP(E$1,'1.源数据-产品报告-消费降序'!E:E,ROW(),0)),"")</f>
        <v/>
      </c>
      <c r="F145" s="69" t="str">
        <f>IFERROR(CLEAN(HLOOKUP(F$1,'1.源数据-产品报告-消费降序'!F:F,ROW(),0)),"")</f>
        <v/>
      </c>
      <c r="G145" s="70">
        <f>IFERROR((HLOOKUP(G$1,'1.源数据-产品报告-消费降序'!G:G,ROW(),0)),"")</f>
        <v>0</v>
      </c>
      <c r="H1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5" s="69" t="str">
        <f>IFERROR(CLEAN(HLOOKUP(I$1,'1.源数据-产品报告-消费降序'!I:I,ROW(),0)),"")</f>
        <v/>
      </c>
      <c r="L145" s="69" t="str">
        <f>IFERROR(CLEAN(HLOOKUP(L$1,'1.源数据-产品报告-消费降序'!L:L,ROW(),0)),"")</f>
        <v/>
      </c>
      <c r="M145" s="69" t="str">
        <f>IFERROR(CLEAN(HLOOKUP(M$1,'1.源数据-产品报告-消费降序'!M:M,ROW(),0)),"")</f>
        <v/>
      </c>
      <c r="N145" s="69" t="str">
        <f>IFERROR(CLEAN(HLOOKUP(N$1,'1.源数据-产品报告-消费降序'!N:N,ROW(),0)),"")</f>
        <v/>
      </c>
      <c r="O145" s="69" t="str">
        <f>IFERROR(CLEAN(HLOOKUP(O$1,'1.源数据-产品报告-消费降序'!O:O,ROW(),0)),"")</f>
        <v/>
      </c>
      <c r="P145" s="69" t="str">
        <f>IFERROR(CLEAN(HLOOKUP(P$1,'1.源数据-产品报告-消费降序'!P:P,ROW(),0)),"")</f>
        <v/>
      </c>
      <c r="Q145" s="69" t="str">
        <f>IFERROR(CLEAN(HLOOKUP(Q$1,'1.源数据-产品报告-消费降序'!Q:Q,ROW(),0)),"")</f>
        <v/>
      </c>
      <c r="R145" s="69" t="str">
        <f>IFERROR(CLEAN(HLOOKUP(R$1,'1.源数据-产品报告-消费降序'!R:R,ROW(),0)),"")</f>
        <v/>
      </c>
      <c r="S1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5" s="69" t="str">
        <f>IFERROR(CLEAN(HLOOKUP(T$1,'1.源数据-产品报告-消费降序'!T:T,ROW(),0)),"")</f>
        <v/>
      </c>
      <c r="W145" s="69" t="str">
        <f>IFERROR(CLEAN(HLOOKUP(W$1,'1.源数据-产品报告-消费降序'!W:W,ROW(),0)),"")</f>
        <v/>
      </c>
      <c r="X145" s="69" t="str">
        <f>IFERROR(CLEAN(HLOOKUP(X$1,'1.源数据-产品报告-消费降序'!X:X,ROW(),0)),"")</f>
        <v/>
      </c>
      <c r="Y145" s="69" t="str">
        <f>IFERROR(CLEAN(HLOOKUP(Y$1,'1.源数据-产品报告-消费降序'!Y:Y,ROW(),0)),"")</f>
        <v/>
      </c>
      <c r="Z145" s="69" t="str">
        <f>IFERROR(CLEAN(HLOOKUP(Z$1,'1.源数据-产品报告-消费降序'!Z:Z,ROW(),0)),"")</f>
        <v/>
      </c>
      <c r="AA145" s="69" t="str">
        <f>IFERROR(CLEAN(HLOOKUP(AA$1,'1.源数据-产品报告-消费降序'!AA:AA,ROW(),0)),"")</f>
        <v/>
      </c>
      <c r="AB145" s="69" t="str">
        <f>IFERROR(CLEAN(HLOOKUP(AB$1,'1.源数据-产品报告-消费降序'!AB:AB,ROW(),0)),"")</f>
        <v/>
      </c>
      <c r="AC145" s="69" t="str">
        <f>IFERROR(CLEAN(HLOOKUP(AC$1,'1.源数据-产品报告-消费降序'!AC:AC,ROW(),0)),"")</f>
        <v/>
      </c>
      <c r="AD1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5" s="69" t="str">
        <f>IFERROR(CLEAN(HLOOKUP(AE$1,'1.源数据-产品报告-消费降序'!AE:AE,ROW(),0)),"")</f>
        <v/>
      </c>
      <c r="AH145" s="69" t="str">
        <f>IFERROR(CLEAN(HLOOKUP(AH$1,'1.源数据-产品报告-消费降序'!AH:AH,ROW(),0)),"")</f>
        <v/>
      </c>
      <c r="AI145" s="69" t="str">
        <f>IFERROR(CLEAN(HLOOKUP(AI$1,'1.源数据-产品报告-消费降序'!AI:AI,ROW(),0)),"")</f>
        <v/>
      </c>
      <c r="AJ145" s="69" t="str">
        <f>IFERROR(CLEAN(HLOOKUP(AJ$1,'1.源数据-产品报告-消费降序'!AJ:AJ,ROW(),0)),"")</f>
        <v/>
      </c>
      <c r="AK145" s="69" t="str">
        <f>IFERROR(CLEAN(HLOOKUP(AK$1,'1.源数据-产品报告-消费降序'!AK:AK,ROW(),0)),"")</f>
        <v/>
      </c>
      <c r="AL145" s="69" t="str">
        <f>IFERROR(CLEAN(HLOOKUP(AL$1,'1.源数据-产品报告-消费降序'!AL:AL,ROW(),0)),"")</f>
        <v/>
      </c>
      <c r="AM145" s="69" t="str">
        <f>IFERROR(CLEAN(HLOOKUP(AM$1,'1.源数据-产品报告-消费降序'!AM:AM,ROW(),0)),"")</f>
        <v/>
      </c>
      <c r="AN145" s="69" t="str">
        <f>IFERROR(CLEAN(HLOOKUP(AN$1,'1.源数据-产品报告-消费降序'!AN:AN,ROW(),0)),"")</f>
        <v/>
      </c>
      <c r="AO1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5" s="69" t="str">
        <f>IFERROR(CLEAN(HLOOKUP(AP$1,'1.源数据-产品报告-消费降序'!AP:AP,ROW(),0)),"")</f>
        <v/>
      </c>
      <c r="AS145" s="69" t="str">
        <f>IFERROR(CLEAN(HLOOKUP(AS$1,'1.源数据-产品报告-消费降序'!AS:AS,ROW(),0)),"")</f>
        <v/>
      </c>
      <c r="AT145" s="69" t="str">
        <f>IFERROR(CLEAN(HLOOKUP(AT$1,'1.源数据-产品报告-消费降序'!AT:AT,ROW(),0)),"")</f>
        <v/>
      </c>
      <c r="AU145" s="69" t="str">
        <f>IFERROR(CLEAN(HLOOKUP(AU$1,'1.源数据-产品报告-消费降序'!AU:AU,ROW(),0)),"")</f>
        <v/>
      </c>
      <c r="AV145" s="69" t="str">
        <f>IFERROR(CLEAN(HLOOKUP(AV$1,'1.源数据-产品报告-消费降序'!AV:AV,ROW(),0)),"")</f>
        <v/>
      </c>
      <c r="AW145" s="69" t="str">
        <f>IFERROR(CLEAN(HLOOKUP(AW$1,'1.源数据-产品报告-消费降序'!AW:AW,ROW(),0)),"")</f>
        <v/>
      </c>
      <c r="AX145" s="69" t="str">
        <f>IFERROR(CLEAN(HLOOKUP(AX$1,'1.源数据-产品报告-消费降序'!AX:AX,ROW(),0)),"")</f>
        <v/>
      </c>
      <c r="AY145" s="69" t="str">
        <f>IFERROR(CLEAN(HLOOKUP(AY$1,'1.源数据-产品报告-消费降序'!AY:AY,ROW(),0)),"")</f>
        <v/>
      </c>
      <c r="AZ1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5" s="69" t="str">
        <f>IFERROR(CLEAN(HLOOKUP(BA$1,'1.源数据-产品报告-消费降序'!BA:BA,ROW(),0)),"")</f>
        <v/>
      </c>
      <c r="BD145" s="69" t="str">
        <f>IFERROR(CLEAN(HLOOKUP(BD$1,'1.源数据-产品报告-消费降序'!BD:BD,ROW(),0)),"")</f>
        <v/>
      </c>
      <c r="BE145" s="69" t="str">
        <f>IFERROR(CLEAN(HLOOKUP(BE$1,'1.源数据-产品报告-消费降序'!BE:BE,ROW(),0)),"")</f>
        <v/>
      </c>
      <c r="BF145" s="69" t="str">
        <f>IFERROR(CLEAN(HLOOKUP(BF$1,'1.源数据-产品报告-消费降序'!BF:BF,ROW(),0)),"")</f>
        <v/>
      </c>
      <c r="BG145" s="69" t="str">
        <f>IFERROR(CLEAN(HLOOKUP(BG$1,'1.源数据-产品报告-消费降序'!BG:BG,ROW(),0)),"")</f>
        <v/>
      </c>
      <c r="BH145" s="69" t="str">
        <f>IFERROR(CLEAN(HLOOKUP(BH$1,'1.源数据-产品报告-消费降序'!BH:BH,ROW(),0)),"")</f>
        <v/>
      </c>
      <c r="BI145" s="69" t="str">
        <f>IFERROR(CLEAN(HLOOKUP(BI$1,'1.源数据-产品报告-消费降序'!BI:BI,ROW(),0)),"")</f>
        <v/>
      </c>
      <c r="BJ145" s="69" t="str">
        <f>IFERROR(CLEAN(HLOOKUP(BJ$1,'1.源数据-产品报告-消费降序'!BJ:BJ,ROW(),0)),"")</f>
        <v/>
      </c>
      <c r="BK1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5" s="69" t="str">
        <f>IFERROR(CLEAN(HLOOKUP(BL$1,'1.源数据-产品报告-消费降序'!BL:BL,ROW(),0)),"")</f>
        <v/>
      </c>
      <c r="BO145" s="69" t="str">
        <f>IFERROR(CLEAN(HLOOKUP(BO$1,'1.源数据-产品报告-消费降序'!BO:BO,ROW(),0)),"")</f>
        <v/>
      </c>
      <c r="BP145" s="69" t="str">
        <f>IFERROR(CLEAN(HLOOKUP(BP$1,'1.源数据-产品报告-消费降序'!BP:BP,ROW(),0)),"")</f>
        <v/>
      </c>
      <c r="BQ145" s="69" t="str">
        <f>IFERROR(CLEAN(HLOOKUP(BQ$1,'1.源数据-产品报告-消费降序'!BQ:BQ,ROW(),0)),"")</f>
        <v/>
      </c>
      <c r="BR145" s="69" t="str">
        <f>IFERROR(CLEAN(HLOOKUP(BR$1,'1.源数据-产品报告-消费降序'!BR:BR,ROW(),0)),"")</f>
        <v/>
      </c>
      <c r="BS145" s="69" t="str">
        <f>IFERROR(CLEAN(HLOOKUP(BS$1,'1.源数据-产品报告-消费降序'!BS:BS,ROW(),0)),"")</f>
        <v/>
      </c>
      <c r="BT145" s="69" t="str">
        <f>IFERROR(CLEAN(HLOOKUP(BT$1,'1.源数据-产品报告-消费降序'!BT:BT,ROW(),0)),"")</f>
        <v/>
      </c>
      <c r="BU145" s="69" t="str">
        <f>IFERROR(CLEAN(HLOOKUP(BU$1,'1.源数据-产品报告-消费降序'!BU:BU,ROW(),0)),"")</f>
        <v/>
      </c>
      <c r="BV1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5" s="69" t="str">
        <f>IFERROR(CLEAN(HLOOKUP(BW$1,'1.源数据-产品报告-消费降序'!BW:BW,ROW(),0)),"")</f>
        <v/>
      </c>
    </row>
    <row r="146" spans="1:75">
      <c r="A146" s="69" t="str">
        <f>IFERROR(CLEAN(HLOOKUP(A$1,'1.源数据-产品报告-消费降序'!A:A,ROW(),0)),"")</f>
        <v/>
      </c>
      <c r="B146" s="69" t="str">
        <f>IFERROR(CLEAN(HLOOKUP(B$1,'1.源数据-产品报告-消费降序'!B:B,ROW(),0)),"")</f>
        <v/>
      </c>
      <c r="C146" s="69" t="str">
        <f>IFERROR(CLEAN(HLOOKUP(C$1,'1.源数据-产品报告-消费降序'!C:C,ROW(),0)),"")</f>
        <v/>
      </c>
      <c r="D146" s="69" t="str">
        <f>IFERROR(CLEAN(HLOOKUP(D$1,'1.源数据-产品报告-消费降序'!D:D,ROW(),0)),"")</f>
        <v/>
      </c>
      <c r="E146" s="69" t="str">
        <f>IFERROR(CLEAN(HLOOKUP(E$1,'1.源数据-产品报告-消费降序'!E:E,ROW(),0)),"")</f>
        <v/>
      </c>
      <c r="F146" s="69" t="str">
        <f>IFERROR(CLEAN(HLOOKUP(F$1,'1.源数据-产品报告-消费降序'!F:F,ROW(),0)),"")</f>
        <v/>
      </c>
      <c r="G146" s="70">
        <f>IFERROR((HLOOKUP(G$1,'1.源数据-产品报告-消费降序'!G:G,ROW(),0)),"")</f>
        <v>0</v>
      </c>
      <c r="H1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6" s="69" t="str">
        <f>IFERROR(CLEAN(HLOOKUP(I$1,'1.源数据-产品报告-消费降序'!I:I,ROW(),0)),"")</f>
        <v/>
      </c>
      <c r="L146" s="69" t="str">
        <f>IFERROR(CLEAN(HLOOKUP(L$1,'1.源数据-产品报告-消费降序'!L:L,ROW(),0)),"")</f>
        <v/>
      </c>
      <c r="M146" s="69" t="str">
        <f>IFERROR(CLEAN(HLOOKUP(M$1,'1.源数据-产品报告-消费降序'!M:M,ROW(),0)),"")</f>
        <v/>
      </c>
      <c r="N146" s="69" t="str">
        <f>IFERROR(CLEAN(HLOOKUP(N$1,'1.源数据-产品报告-消费降序'!N:N,ROW(),0)),"")</f>
        <v/>
      </c>
      <c r="O146" s="69" t="str">
        <f>IFERROR(CLEAN(HLOOKUP(O$1,'1.源数据-产品报告-消费降序'!O:O,ROW(),0)),"")</f>
        <v/>
      </c>
      <c r="P146" s="69" t="str">
        <f>IFERROR(CLEAN(HLOOKUP(P$1,'1.源数据-产品报告-消费降序'!P:P,ROW(),0)),"")</f>
        <v/>
      </c>
      <c r="Q146" s="69" t="str">
        <f>IFERROR(CLEAN(HLOOKUP(Q$1,'1.源数据-产品报告-消费降序'!Q:Q,ROW(),0)),"")</f>
        <v/>
      </c>
      <c r="R146" s="69" t="str">
        <f>IFERROR(CLEAN(HLOOKUP(R$1,'1.源数据-产品报告-消费降序'!R:R,ROW(),0)),"")</f>
        <v/>
      </c>
      <c r="S1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6" s="69" t="str">
        <f>IFERROR(CLEAN(HLOOKUP(T$1,'1.源数据-产品报告-消费降序'!T:T,ROW(),0)),"")</f>
        <v/>
      </c>
      <c r="W146" s="69" t="str">
        <f>IFERROR(CLEAN(HLOOKUP(W$1,'1.源数据-产品报告-消费降序'!W:W,ROW(),0)),"")</f>
        <v/>
      </c>
      <c r="X146" s="69" t="str">
        <f>IFERROR(CLEAN(HLOOKUP(X$1,'1.源数据-产品报告-消费降序'!X:X,ROW(),0)),"")</f>
        <v/>
      </c>
      <c r="Y146" s="69" t="str">
        <f>IFERROR(CLEAN(HLOOKUP(Y$1,'1.源数据-产品报告-消费降序'!Y:Y,ROW(),0)),"")</f>
        <v/>
      </c>
      <c r="Z146" s="69" t="str">
        <f>IFERROR(CLEAN(HLOOKUP(Z$1,'1.源数据-产品报告-消费降序'!Z:Z,ROW(),0)),"")</f>
        <v/>
      </c>
      <c r="AA146" s="69" t="str">
        <f>IFERROR(CLEAN(HLOOKUP(AA$1,'1.源数据-产品报告-消费降序'!AA:AA,ROW(),0)),"")</f>
        <v/>
      </c>
      <c r="AB146" s="69" t="str">
        <f>IFERROR(CLEAN(HLOOKUP(AB$1,'1.源数据-产品报告-消费降序'!AB:AB,ROW(),0)),"")</f>
        <v/>
      </c>
      <c r="AC146" s="69" t="str">
        <f>IFERROR(CLEAN(HLOOKUP(AC$1,'1.源数据-产品报告-消费降序'!AC:AC,ROW(),0)),"")</f>
        <v/>
      </c>
      <c r="AD1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6" s="69" t="str">
        <f>IFERROR(CLEAN(HLOOKUP(AE$1,'1.源数据-产品报告-消费降序'!AE:AE,ROW(),0)),"")</f>
        <v/>
      </c>
      <c r="AH146" s="69" t="str">
        <f>IFERROR(CLEAN(HLOOKUP(AH$1,'1.源数据-产品报告-消费降序'!AH:AH,ROW(),0)),"")</f>
        <v/>
      </c>
      <c r="AI146" s="69" t="str">
        <f>IFERROR(CLEAN(HLOOKUP(AI$1,'1.源数据-产品报告-消费降序'!AI:AI,ROW(),0)),"")</f>
        <v/>
      </c>
      <c r="AJ146" s="69" t="str">
        <f>IFERROR(CLEAN(HLOOKUP(AJ$1,'1.源数据-产品报告-消费降序'!AJ:AJ,ROW(),0)),"")</f>
        <v/>
      </c>
      <c r="AK146" s="69" t="str">
        <f>IFERROR(CLEAN(HLOOKUP(AK$1,'1.源数据-产品报告-消费降序'!AK:AK,ROW(),0)),"")</f>
        <v/>
      </c>
      <c r="AL146" s="69" t="str">
        <f>IFERROR(CLEAN(HLOOKUP(AL$1,'1.源数据-产品报告-消费降序'!AL:AL,ROW(),0)),"")</f>
        <v/>
      </c>
      <c r="AM146" s="69" t="str">
        <f>IFERROR(CLEAN(HLOOKUP(AM$1,'1.源数据-产品报告-消费降序'!AM:AM,ROW(),0)),"")</f>
        <v/>
      </c>
      <c r="AN146" s="69" t="str">
        <f>IFERROR(CLEAN(HLOOKUP(AN$1,'1.源数据-产品报告-消费降序'!AN:AN,ROW(),0)),"")</f>
        <v/>
      </c>
      <c r="AO1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6" s="69" t="str">
        <f>IFERROR(CLEAN(HLOOKUP(AP$1,'1.源数据-产品报告-消费降序'!AP:AP,ROW(),0)),"")</f>
        <v/>
      </c>
      <c r="AS146" s="69" t="str">
        <f>IFERROR(CLEAN(HLOOKUP(AS$1,'1.源数据-产品报告-消费降序'!AS:AS,ROW(),0)),"")</f>
        <v/>
      </c>
      <c r="AT146" s="69" t="str">
        <f>IFERROR(CLEAN(HLOOKUP(AT$1,'1.源数据-产品报告-消费降序'!AT:AT,ROW(),0)),"")</f>
        <v/>
      </c>
      <c r="AU146" s="69" t="str">
        <f>IFERROR(CLEAN(HLOOKUP(AU$1,'1.源数据-产品报告-消费降序'!AU:AU,ROW(),0)),"")</f>
        <v/>
      </c>
      <c r="AV146" s="69" t="str">
        <f>IFERROR(CLEAN(HLOOKUP(AV$1,'1.源数据-产品报告-消费降序'!AV:AV,ROW(),0)),"")</f>
        <v/>
      </c>
      <c r="AW146" s="69" t="str">
        <f>IFERROR(CLEAN(HLOOKUP(AW$1,'1.源数据-产品报告-消费降序'!AW:AW,ROW(),0)),"")</f>
        <v/>
      </c>
      <c r="AX146" s="69" t="str">
        <f>IFERROR(CLEAN(HLOOKUP(AX$1,'1.源数据-产品报告-消费降序'!AX:AX,ROW(),0)),"")</f>
        <v/>
      </c>
      <c r="AY146" s="69" t="str">
        <f>IFERROR(CLEAN(HLOOKUP(AY$1,'1.源数据-产品报告-消费降序'!AY:AY,ROW(),0)),"")</f>
        <v/>
      </c>
      <c r="AZ1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6" s="69" t="str">
        <f>IFERROR(CLEAN(HLOOKUP(BA$1,'1.源数据-产品报告-消费降序'!BA:BA,ROW(),0)),"")</f>
        <v/>
      </c>
      <c r="BD146" s="69" t="str">
        <f>IFERROR(CLEAN(HLOOKUP(BD$1,'1.源数据-产品报告-消费降序'!BD:BD,ROW(),0)),"")</f>
        <v/>
      </c>
      <c r="BE146" s="69" t="str">
        <f>IFERROR(CLEAN(HLOOKUP(BE$1,'1.源数据-产品报告-消费降序'!BE:BE,ROW(),0)),"")</f>
        <v/>
      </c>
      <c r="BF146" s="69" t="str">
        <f>IFERROR(CLEAN(HLOOKUP(BF$1,'1.源数据-产品报告-消费降序'!BF:BF,ROW(),0)),"")</f>
        <v/>
      </c>
      <c r="BG146" s="69" t="str">
        <f>IFERROR(CLEAN(HLOOKUP(BG$1,'1.源数据-产品报告-消费降序'!BG:BG,ROW(),0)),"")</f>
        <v/>
      </c>
      <c r="BH146" s="69" t="str">
        <f>IFERROR(CLEAN(HLOOKUP(BH$1,'1.源数据-产品报告-消费降序'!BH:BH,ROW(),0)),"")</f>
        <v/>
      </c>
      <c r="BI146" s="69" t="str">
        <f>IFERROR(CLEAN(HLOOKUP(BI$1,'1.源数据-产品报告-消费降序'!BI:BI,ROW(),0)),"")</f>
        <v/>
      </c>
      <c r="BJ146" s="69" t="str">
        <f>IFERROR(CLEAN(HLOOKUP(BJ$1,'1.源数据-产品报告-消费降序'!BJ:BJ,ROW(),0)),"")</f>
        <v/>
      </c>
      <c r="BK1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6" s="69" t="str">
        <f>IFERROR(CLEAN(HLOOKUP(BL$1,'1.源数据-产品报告-消费降序'!BL:BL,ROW(),0)),"")</f>
        <v/>
      </c>
      <c r="BO146" s="69" t="str">
        <f>IFERROR(CLEAN(HLOOKUP(BO$1,'1.源数据-产品报告-消费降序'!BO:BO,ROW(),0)),"")</f>
        <v/>
      </c>
      <c r="BP146" s="69" t="str">
        <f>IFERROR(CLEAN(HLOOKUP(BP$1,'1.源数据-产品报告-消费降序'!BP:BP,ROW(),0)),"")</f>
        <v/>
      </c>
      <c r="BQ146" s="69" t="str">
        <f>IFERROR(CLEAN(HLOOKUP(BQ$1,'1.源数据-产品报告-消费降序'!BQ:BQ,ROW(),0)),"")</f>
        <v/>
      </c>
      <c r="BR146" s="69" t="str">
        <f>IFERROR(CLEAN(HLOOKUP(BR$1,'1.源数据-产品报告-消费降序'!BR:BR,ROW(),0)),"")</f>
        <v/>
      </c>
      <c r="BS146" s="69" t="str">
        <f>IFERROR(CLEAN(HLOOKUP(BS$1,'1.源数据-产品报告-消费降序'!BS:BS,ROW(),0)),"")</f>
        <v/>
      </c>
      <c r="BT146" s="69" t="str">
        <f>IFERROR(CLEAN(HLOOKUP(BT$1,'1.源数据-产品报告-消费降序'!BT:BT,ROW(),0)),"")</f>
        <v/>
      </c>
      <c r="BU146" s="69" t="str">
        <f>IFERROR(CLEAN(HLOOKUP(BU$1,'1.源数据-产品报告-消费降序'!BU:BU,ROW(),0)),"")</f>
        <v/>
      </c>
      <c r="BV1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6" s="69" t="str">
        <f>IFERROR(CLEAN(HLOOKUP(BW$1,'1.源数据-产品报告-消费降序'!BW:BW,ROW(),0)),"")</f>
        <v/>
      </c>
    </row>
    <row r="147" spans="1:75">
      <c r="A147" s="69" t="str">
        <f>IFERROR(CLEAN(HLOOKUP(A$1,'1.源数据-产品报告-消费降序'!A:A,ROW(),0)),"")</f>
        <v/>
      </c>
      <c r="B147" s="69" t="str">
        <f>IFERROR(CLEAN(HLOOKUP(B$1,'1.源数据-产品报告-消费降序'!B:B,ROW(),0)),"")</f>
        <v/>
      </c>
      <c r="C147" s="69" t="str">
        <f>IFERROR(CLEAN(HLOOKUP(C$1,'1.源数据-产品报告-消费降序'!C:C,ROW(),0)),"")</f>
        <v/>
      </c>
      <c r="D147" s="69" t="str">
        <f>IFERROR(CLEAN(HLOOKUP(D$1,'1.源数据-产品报告-消费降序'!D:D,ROW(),0)),"")</f>
        <v/>
      </c>
      <c r="E147" s="69" t="str">
        <f>IFERROR(CLEAN(HLOOKUP(E$1,'1.源数据-产品报告-消费降序'!E:E,ROW(),0)),"")</f>
        <v/>
      </c>
      <c r="F147" s="69" t="str">
        <f>IFERROR(CLEAN(HLOOKUP(F$1,'1.源数据-产品报告-消费降序'!F:F,ROW(),0)),"")</f>
        <v/>
      </c>
      <c r="G147" s="70">
        <f>IFERROR((HLOOKUP(G$1,'1.源数据-产品报告-消费降序'!G:G,ROW(),0)),"")</f>
        <v>0</v>
      </c>
      <c r="H1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7" s="69" t="str">
        <f>IFERROR(CLEAN(HLOOKUP(I$1,'1.源数据-产品报告-消费降序'!I:I,ROW(),0)),"")</f>
        <v/>
      </c>
      <c r="L147" s="69" t="str">
        <f>IFERROR(CLEAN(HLOOKUP(L$1,'1.源数据-产品报告-消费降序'!L:L,ROW(),0)),"")</f>
        <v/>
      </c>
      <c r="M147" s="69" t="str">
        <f>IFERROR(CLEAN(HLOOKUP(M$1,'1.源数据-产品报告-消费降序'!M:M,ROW(),0)),"")</f>
        <v/>
      </c>
      <c r="N147" s="69" t="str">
        <f>IFERROR(CLEAN(HLOOKUP(N$1,'1.源数据-产品报告-消费降序'!N:N,ROW(),0)),"")</f>
        <v/>
      </c>
      <c r="O147" s="69" t="str">
        <f>IFERROR(CLEAN(HLOOKUP(O$1,'1.源数据-产品报告-消费降序'!O:O,ROW(),0)),"")</f>
        <v/>
      </c>
      <c r="P147" s="69" t="str">
        <f>IFERROR(CLEAN(HLOOKUP(P$1,'1.源数据-产品报告-消费降序'!P:P,ROW(),0)),"")</f>
        <v/>
      </c>
      <c r="Q147" s="69" t="str">
        <f>IFERROR(CLEAN(HLOOKUP(Q$1,'1.源数据-产品报告-消费降序'!Q:Q,ROW(),0)),"")</f>
        <v/>
      </c>
      <c r="R147" s="69" t="str">
        <f>IFERROR(CLEAN(HLOOKUP(R$1,'1.源数据-产品报告-消费降序'!R:R,ROW(),0)),"")</f>
        <v/>
      </c>
      <c r="S1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7" s="69" t="str">
        <f>IFERROR(CLEAN(HLOOKUP(T$1,'1.源数据-产品报告-消费降序'!T:T,ROW(),0)),"")</f>
        <v/>
      </c>
      <c r="W147" s="69" t="str">
        <f>IFERROR(CLEAN(HLOOKUP(W$1,'1.源数据-产品报告-消费降序'!W:W,ROW(),0)),"")</f>
        <v/>
      </c>
      <c r="X147" s="69" t="str">
        <f>IFERROR(CLEAN(HLOOKUP(X$1,'1.源数据-产品报告-消费降序'!X:X,ROW(),0)),"")</f>
        <v/>
      </c>
      <c r="Y147" s="69" t="str">
        <f>IFERROR(CLEAN(HLOOKUP(Y$1,'1.源数据-产品报告-消费降序'!Y:Y,ROW(),0)),"")</f>
        <v/>
      </c>
      <c r="Z147" s="69" t="str">
        <f>IFERROR(CLEAN(HLOOKUP(Z$1,'1.源数据-产品报告-消费降序'!Z:Z,ROW(),0)),"")</f>
        <v/>
      </c>
      <c r="AA147" s="69" t="str">
        <f>IFERROR(CLEAN(HLOOKUP(AA$1,'1.源数据-产品报告-消费降序'!AA:AA,ROW(),0)),"")</f>
        <v/>
      </c>
      <c r="AB147" s="69" t="str">
        <f>IFERROR(CLEAN(HLOOKUP(AB$1,'1.源数据-产品报告-消费降序'!AB:AB,ROW(),0)),"")</f>
        <v/>
      </c>
      <c r="AC147" s="69" t="str">
        <f>IFERROR(CLEAN(HLOOKUP(AC$1,'1.源数据-产品报告-消费降序'!AC:AC,ROW(),0)),"")</f>
        <v/>
      </c>
      <c r="AD1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7" s="69" t="str">
        <f>IFERROR(CLEAN(HLOOKUP(AE$1,'1.源数据-产品报告-消费降序'!AE:AE,ROW(),0)),"")</f>
        <v/>
      </c>
      <c r="AH147" s="69" t="str">
        <f>IFERROR(CLEAN(HLOOKUP(AH$1,'1.源数据-产品报告-消费降序'!AH:AH,ROW(),0)),"")</f>
        <v/>
      </c>
      <c r="AI147" s="69" t="str">
        <f>IFERROR(CLEAN(HLOOKUP(AI$1,'1.源数据-产品报告-消费降序'!AI:AI,ROW(),0)),"")</f>
        <v/>
      </c>
      <c r="AJ147" s="69" t="str">
        <f>IFERROR(CLEAN(HLOOKUP(AJ$1,'1.源数据-产品报告-消费降序'!AJ:AJ,ROW(),0)),"")</f>
        <v/>
      </c>
      <c r="AK147" s="69" t="str">
        <f>IFERROR(CLEAN(HLOOKUP(AK$1,'1.源数据-产品报告-消费降序'!AK:AK,ROW(),0)),"")</f>
        <v/>
      </c>
      <c r="AL147" s="69" t="str">
        <f>IFERROR(CLEAN(HLOOKUP(AL$1,'1.源数据-产品报告-消费降序'!AL:AL,ROW(),0)),"")</f>
        <v/>
      </c>
      <c r="AM147" s="69" t="str">
        <f>IFERROR(CLEAN(HLOOKUP(AM$1,'1.源数据-产品报告-消费降序'!AM:AM,ROW(),0)),"")</f>
        <v/>
      </c>
      <c r="AN147" s="69" t="str">
        <f>IFERROR(CLEAN(HLOOKUP(AN$1,'1.源数据-产品报告-消费降序'!AN:AN,ROW(),0)),"")</f>
        <v/>
      </c>
      <c r="AO1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7" s="69" t="str">
        <f>IFERROR(CLEAN(HLOOKUP(AP$1,'1.源数据-产品报告-消费降序'!AP:AP,ROW(),0)),"")</f>
        <v/>
      </c>
      <c r="AS147" s="69" t="str">
        <f>IFERROR(CLEAN(HLOOKUP(AS$1,'1.源数据-产品报告-消费降序'!AS:AS,ROW(),0)),"")</f>
        <v/>
      </c>
      <c r="AT147" s="69" t="str">
        <f>IFERROR(CLEAN(HLOOKUP(AT$1,'1.源数据-产品报告-消费降序'!AT:AT,ROW(),0)),"")</f>
        <v/>
      </c>
      <c r="AU147" s="69" t="str">
        <f>IFERROR(CLEAN(HLOOKUP(AU$1,'1.源数据-产品报告-消费降序'!AU:AU,ROW(),0)),"")</f>
        <v/>
      </c>
      <c r="AV147" s="69" t="str">
        <f>IFERROR(CLEAN(HLOOKUP(AV$1,'1.源数据-产品报告-消费降序'!AV:AV,ROW(),0)),"")</f>
        <v/>
      </c>
      <c r="AW147" s="69" t="str">
        <f>IFERROR(CLEAN(HLOOKUP(AW$1,'1.源数据-产品报告-消费降序'!AW:AW,ROW(),0)),"")</f>
        <v/>
      </c>
      <c r="AX147" s="69" t="str">
        <f>IFERROR(CLEAN(HLOOKUP(AX$1,'1.源数据-产品报告-消费降序'!AX:AX,ROW(),0)),"")</f>
        <v/>
      </c>
      <c r="AY147" s="69" t="str">
        <f>IFERROR(CLEAN(HLOOKUP(AY$1,'1.源数据-产品报告-消费降序'!AY:AY,ROW(),0)),"")</f>
        <v/>
      </c>
      <c r="AZ1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7" s="69" t="str">
        <f>IFERROR(CLEAN(HLOOKUP(BA$1,'1.源数据-产品报告-消费降序'!BA:BA,ROW(),0)),"")</f>
        <v/>
      </c>
      <c r="BD147" s="69" t="str">
        <f>IFERROR(CLEAN(HLOOKUP(BD$1,'1.源数据-产品报告-消费降序'!BD:BD,ROW(),0)),"")</f>
        <v/>
      </c>
      <c r="BE147" s="69" t="str">
        <f>IFERROR(CLEAN(HLOOKUP(BE$1,'1.源数据-产品报告-消费降序'!BE:BE,ROW(),0)),"")</f>
        <v/>
      </c>
      <c r="BF147" s="69" t="str">
        <f>IFERROR(CLEAN(HLOOKUP(BF$1,'1.源数据-产品报告-消费降序'!BF:BF,ROW(),0)),"")</f>
        <v/>
      </c>
      <c r="BG147" s="69" t="str">
        <f>IFERROR(CLEAN(HLOOKUP(BG$1,'1.源数据-产品报告-消费降序'!BG:BG,ROW(),0)),"")</f>
        <v/>
      </c>
      <c r="BH147" s="69" t="str">
        <f>IFERROR(CLEAN(HLOOKUP(BH$1,'1.源数据-产品报告-消费降序'!BH:BH,ROW(),0)),"")</f>
        <v/>
      </c>
      <c r="BI147" s="69" t="str">
        <f>IFERROR(CLEAN(HLOOKUP(BI$1,'1.源数据-产品报告-消费降序'!BI:BI,ROW(),0)),"")</f>
        <v/>
      </c>
      <c r="BJ147" s="69" t="str">
        <f>IFERROR(CLEAN(HLOOKUP(BJ$1,'1.源数据-产品报告-消费降序'!BJ:BJ,ROW(),0)),"")</f>
        <v/>
      </c>
      <c r="BK1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7" s="69" t="str">
        <f>IFERROR(CLEAN(HLOOKUP(BL$1,'1.源数据-产品报告-消费降序'!BL:BL,ROW(),0)),"")</f>
        <v/>
      </c>
      <c r="BO147" s="69" t="str">
        <f>IFERROR(CLEAN(HLOOKUP(BO$1,'1.源数据-产品报告-消费降序'!BO:BO,ROW(),0)),"")</f>
        <v/>
      </c>
      <c r="BP147" s="69" t="str">
        <f>IFERROR(CLEAN(HLOOKUP(BP$1,'1.源数据-产品报告-消费降序'!BP:BP,ROW(),0)),"")</f>
        <v/>
      </c>
      <c r="BQ147" s="69" t="str">
        <f>IFERROR(CLEAN(HLOOKUP(BQ$1,'1.源数据-产品报告-消费降序'!BQ:BQ,ROW(),0)),"")</f>
        <v/>
      </c>
      <c r="BR147" s="69" t="str">
        <f>IFERROR(CLEAN(HLOOKUP(BR$1,'1.源数据-产品报告-消费降序'!BR:BR,ROW(),0)),"")</f>
        <v/>
      </c>
      <c r="BS147" s="69" t="str">
        <f>IFERROR(CLEAN(HLOOKUP(BS$1,'1.源数据-产品报告-消费降序'!BS:BS,ROW(),0)),"")</f>
        <v/>
      </c>
      <c r="BT147" s="69" t="str">
        <f>IFERROR(CLEAN(HLOOKUP(BT$1,'1.源数据-产品报告-消费降序'!BT:BT,ROW(),0)),"")</f>
        <v/>
      </c>
      <c r="BU147" s="69" t="str">
        <f>IFERROR(CLEAN(HLOOKUP(BU$1,'1.源数据-产品报告-消费降序'!BU:BU,ROW(),0)),"")</f>
        <v/>
      </c>
      <c r="BV1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7" s="69" t="str">
        <f>IFERROR(CLEAN(HLOOKUP(BW$1,'1.源数据-产品报告-消费降序'!BW:BW,ROW(),0)),"")</f>
        <v/>
      </c>
    </row>
    <row r="148" spans="1:75">
      <c r="A148" s="69" t="str">
        <f>IFERROR(CLEAN(HLOOKUP(A$1,'1.源数据-产品报告-消费降序'!A:A,ROW(),0)),"")</f>
        <v/>
      </c>
      <c r="B148" s="69" t="str">
        <f>IFERROR(CLEAN(HLOOKUP(B$1,'1.源数据-产品报告-消费降序'!B:B,ROW(),0)),"")</f>
        <v/>
      </c>
      <c r="C148" s="69" t="str">
        <f>IFERROR(CLEAN(HLOOKUP(C$1,'1.源数据-产品报告-消费降序'!C:C,ROW(),0)),"")</f>
        <v/>
      </c>
      <c r="D148" s="69" t="str">
        <f>IFERROR(CLEAN(HLOOKUP(D$1,'1.源数据-产品报告-消费降序'!D:D,ROW(),0)),"")</f>
        <v/>
      </c>
      <c r="E148" s="69" t="str">
        <f>IFERROR(CLEAN(HLOOKUP(E$1,'1.源数据-产品报告-消费降序'!E:E,ROW(),0)),"")</f>
        <v/>
      </c>
      <c r="F148" s="69" t="str">
        <f>IFERROR(CLEAN(HLOOKUP(F$1,'1.源数据-产品报告-消费降序'!F:F,ROW(),0)),"")</f>
        <v/>
      </c>
      <c r="G148" s="70">
        <f>IFERROR((HLOOKUP(G$1,'1.源数据-产品报告-消费降序'!G:G,ROW(),0)),"")</f>
        <v>0</v>
      </c>
      <c r="H1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8" s="69" t="str">
        <f>IFERROR(CLEAN(HLOOKUP(I$1,'1.源数据-产品报告-消费降序'!I:I,ROW(),0)),"")</f>
        <v/>
      </c>
      <c r="L148" s="69" t="str">
        <f>IFERROR(CLEAN(HLOOKUP(L$1,'1.源数据-产品报告-消费降序'!L:L,ROW(),0)),"")</f>
        <v/>
      </c>
      <c r="M148" s="69" t="str">
        <f>IFERROR(CLEAN(HLOOKUP(M$1,'1.源数据-产品报告-消费降序'!M:M,ROW(),0)),"")</f>
        <v/>
      </c>
      <c r="N148" s="69" t="str">
        <f>IFERROR(CLEAN(HLOOKUP(N$1,'1.源数据-产品报告-消费降序'!N:N,ROW(),0)),"")</f>
        <v/>
      </c>
      <c r="O148" s="69" t="str">
        <f>IFERROR(CLEAN(HLOOKUP(O$1,'1.源数据-产品报告-消费降序'!O:O,ROW(),0)),"")</f>
        <v/>
      </c>
      <c r="P148" s="69" t="str">
        <f>IFERROR(CLEAN(HLOOKUP(P$1,'1.源数据-产品报告-消费降序'!P:P,ROW(),0)),"")</f>
        <v/>
      </c>
      <c r="Q148" s="69" t="str">
        <f>IFERROR(CLEAN(HLOOKUP(Q$1,'1.源数据-产品报告-消费降序'!Q:Q,ROW(),0)),"")</f>
        <v/>
      </c>
      <c r="R148" s="69" t="str">
        <f>IFERROR(CLEAN(HLOOKUP(R$1,'1.源数据-产品报告-消费降序'!R:R,ROW(),0)),"")</f>
        <v/>
      </c>
      <c r="S1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8" s="69" t="str">
        <f>IFERROR(CLEAN(HLOOKUP(T$1,'1.源数据-产品报告-消费降序'!T:T,ROW(),0)),"")</f>
        <v/>
      </c>
      <c r="W148" s="69" t="str">
        <f>IFERROR(CLEAN(HLOOKUP(W$1,'1.源数据-产品报告-消费降序'!W:W,ROW(),0)),"")</f>
        <v/>
      </c>
      <c r="X148" s="69" t="str">
        <f>IFERROR(CLEAN(HLOOKUP(X$1,'1.源数据-产品报告-消费降序'!X:X,ROW(),0)),"")</f>
        <v/>
      </c>
      <c r="Y148" s="69" t="str">
        <f>IFERROR(CLEAN(HLOOKUP(Y$1,'1.源数据-产品报告-消费降序'!Y:Y,ROW(),0)),"")</f>
        <v/>
      </c>
      <c r="Z148" s="69" t="str">
        <f>IFERROR(CLEAN(HLOOKUP(Z$1,'1.源数据-产品报告-消费降序'!Z:Z,ROW(),0)),"")</f>
        <v/>
      </c>
      <c r="AA148" s="69" t="str">
        <f>IFERROR(CLEAN(HLOOKUP(AA$1,'1.源数据-产品报告-消费降序'!AA:AA,ROW(),0)),"")</f>
        <v/>
      </c>
      <c r="AB148" s="69" t="str">
        <f>IFERROR(CLEAN(HLOOKUP(AB$1,'1.源数据-产品报告-消费降序'!AB:AB,ROW(),0)),"")</f>
        <v/>
      </c>
      <c r="AC148" s="69" t="str">
        <f>IFERROR(CLEAN(HLOOKUP(AC$1,'1.源数据-产品报告-消费降序'!AC:AC,ROW(),0)),"")</f>
        <v/>
      </c>
      <c r="AD1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8" s="69" t="str">
        <f>IFERROR(CLEAN(HLOOKUP(AE$1,'1.源数据-产品报告-消费降序'!AE:AE,ROW(),0)),"")</f>
        <v/>
      </c>
      <c r="AH148" s="69" t="str">
        <f>IFERROR(CLEAN(HLOOKUP(AH$1,'1.源数据-产品报告-消费降序'!AH:AH,ROW(),0)),"")</f>
        <v/>
      </c>
      <c r="AI148" s="69" t="str">
        <f>IFERROR(CLEAN(HLOOKUP(AI$1,'1.源数据-产品报告-消费降序'!AI:AI,ROW(),0)),"")</f>
        <v/>
      </c>
      <c r="AJ148" s="69" t="str">
        <f>IFERROR(CLEAN(HLOOKUP(AJ$1,'1.源数据-产品报告-消费降序'!AJ:AJ,ROW(),0)),"")</f>
        <v/>
      </c>
      <c r="AK148" s="69" t="str">
        <f>IFERROR(CLEAN(HLOOKUP(AK$1,'1.源数据-产品报告-消费降序'!AK:AK,ROW(),0)),"")</f>
        <v/>
      </c>
      <c r="AL148" s="69" t="str">
        <f>IFERROR(CLEAN(HLOOKUP(AL$1,'1.源数据-产品报告-消费降序'!AL:AL,ROW(),0)),"")</f>
        <v/>
      </c>
      <c r="AM148" s="69" t="str">
        <f>IFERROR(CLEAN(HLOOKUP(AM$1,'1.源数据-产品报告-消费降序'!AM:AM,ROW(),0)),"")</f>
        <v/>
      </c>
      <c r="AN148" s="69" t="str">
        <f>IFERROR(CLEAN(HLOOKUP(AN$1,'1.源数据-产品报告-消费降序'!AN:AN,ROW(),0)),"")</f>
        <v/>
      </c>
      <c r="AO1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8" s="69" t="str">
        <f>IFERROR(CLEAN(HLOOKUP(AP$1,'1.源数据-产品报告-消费降序'!AP:AP,ROW(),0)),"")</f>
        <v/>
      </c>
      <c r="AS148" s="69" t="str">
        <f>IFERROR(CLEAN(HLOOKUP(AS$1,'1.源数据-产品报告-消费降序'!AS:AS,ROW(),0)),"")</f>
        <v/>
      </c>
      <c r="AT148" s="69" t="str">
        <f>IFERROR(CLEAN(HLOOKUP(AT$1,'1.源数据-产品报告-消费降序'!AT:AT,ROW(),0)),"")</f>
        <v/>
      </c>
      <c r="AU148" s="69" t="str">
        <f>IFERROR(CLEAN(HLOOKUP(AU$1,'1.源数据-产品报告-消费降序'!AU:AU,ROW(),0)),"")</f>
        <v/>
      </c>
      <c r="AV148" s="69" t="str">
        <f>IFERROR(CLEAN(HLOOKUP(AV$1,'1.源数据-产品报告-消费降序'!AV:AV,ROW(),0)),"")</f>
        <v/>
      </c>
      <c r="AW148" s="69" t="str">
        <f>IFERROR(CLEAN(HLOOKUP(AW$1,'1.源数据-产品报告-消费降序'!AW:AW,ROW(),0)),"")</f>
        <v/>
      </c>
      <c r="AX148" s="69" t="str">
        <f>IFERROR(CLEAN(HLOOKUP(AX$1,'1.源数据-产品报告-消费降序'!AX:AX,ROW(),0)),"")</f>
        <v/>
      </c>
      <c r="AY148" s="69" t="str">
        <f>IFERROR(CLEAN(HLOOKUP(AY$1,'1.源数据-产品报告-消费降序'!AY:AY,ROW(),0)),"")</f>
        <v/>
      </c>
      <c r="AZ1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8" s="69" t="str">
        <f>IFERROR(CLEAN(HLOOKUP(BA$1,'1.源数据-产品报告-消费降序'!BA:BA,ROW(),0)),"")</f>
        <v/>
      </c>
      <c r="BD148" s="69" t="str">
        <f>IFERROR(CLEAN(HLOOKUP(BD$1,'1.源数据-产品报告-消费降序'!BD:BD,ROW(),0)),"")</f>
        <v/>
      </c>
      <c r="BE148" s="69" t="str">
        <f>IFERROR(CLEAN(HLOOKUP(BE$1,'1.源数据-产品报告-消费降序'!BE:BE,ROW(),0)),"")</f>
        <v/>
      </c>
      <c r="BF148" s="69" t="str">
        <f>IFERROR(CLEAN(HLOOKUP(BF$1,'1.源数据-产品报告-消费降序'!BF:BF,ROW(),0)),"")</f>
        <v/>
      </c>
      <c r="BG148" s="69" t="str">
        <f>IFERROR(CLEAN(HLOOKUP(BG$1,'1.源数据-产品报告-消费降序'!BG:BG,ROW(),0)),"")</f>
        <v/>
      </c>
      <c r="BH148" s="69" t="str">
        <f>IFERROR(CLEAN(HLOOKUP(BH$1,'1.源数据-产品报告-消费降序'!BH:BH,ROW(),0)),"")</f>
        <v/>
      </c>
      <c r="BI148" s="69" t="str">
        <f>IFERROR(CLEAN(HLOOKUP(BI$1,'1.源数据-产品报告-消费降序'!BI:BI,ROW(),0)),"")</f>
        <v/>
      </c>
      <c r="BJ148" s="69" t="str">
        <f>IFERROR(CLEAN(HLOOKUP(BJ$1,'1.源数据-产品报告-消费降序'!BJ:BJ,ROW(),0)),"")</f>
        <v/>
      </c>
      <c r="BK1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8" s="69" t="str">
        <f>IFERROR(CLEAN(HLOOKUP(BL$1,'1.源数据-产品报告-消费降序'!BL:BL,ROW(),0)),"")</f>
        <v/>
      </c>
      <c r="BO148" s="69" t="str">
        <f>IFERROR(CLEAN(HLOOKUP(BO$1,'1.源数据-产品报告-消费降序'!BO:BO,ROW(),0)),"")</f>
        <v/>
      </c>
      <c r="BP148" s="69" t="str">
        <f>IFERROR(CLEAN(HLOOKUP(BP$1,'1.源数据-产品报告-消费降序'!BP:BP,ROW(),0)),"")</f>
        <v/>
      </c>
      <c r="BQ148" s="69" t="str">
        <f>IFERROR(CLEAN(HLOOKUP(BQ$1,'1.源数据-产品报告-消费降序'!BQ:BQ,ROW(),0)),"")</f>
        <v/>
      </c>
      <c r="BR148" s="69" t="str">
        <f>IFERROR(CLEAN(HLOOKUP(BR$1,'1.源数据-产品报告-消费降序'!BR:BR,ROW(),0)),"")</f>
        <v/>
      </c>
      <c r="BS148" s="69" t="str">
        <f>IFERROR(CLEAN(HLOOKUP(BS$1,'1.源数据-产品报告-消费降序'!BS:BS,ROW(),0)),"")</f>
        <v/>
      </c>
      <c r="BT148" s="69" t="str">
        <f>IFERROR(CLEAN(HLOOKUP(BT$1,'1.源数据-产品报告-消费降序'!BT:BT,ROW(),0)),"")</f>
        <v/>
      </c>
      <c r="BU148" s="69" t="str">
        <f>IFERROR(CLEAN(HLOOKUP(BU$1,'1.源数据-产品报告-消费降序'!BU:BU,ROW(),0)),"")</f>
        <v/>
      </c>
      <c r="BV1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8" s="69" t="str">
        <f>IFERROR(CLEAN(HLOOKUP(BW$1,'1.源数据-产品报告-消费降序'!BW:BW,ROW(),0)),"")</f>
        <v/>
      </c>
    </row>
    <row r="149" spans="1:75">
      <c r="A149" s="69" t="str">
        <f>IFERROR(CLEAN(HLOOKUP(A$1,'1.源数据-产品报告-消费降序'!A:A,ROW(),0)),"")</f>
        <v/>
      </c>
      <c r="B149" s="69" t="str">
        <f>IFERROR(CLEAN(HLOOKUP(B$1,'1.源数据-产品报告-消费降序'!B:B,ROW(),0)),"")</f>
        <v/>
      </c>
      <c r="C149" s="69" t="str">
        <f>IFERROR(CLEAN(HLOOKUP(C$1,'1.源数据-产品报告-消费降序'!C:C,ROW(),0)),"")</f>
        <v/>
      </c>
      <c r="D149" s="69" t="str">
        <f>IFERROR(CLEAN(HLOOKUP(D$1,'1.源数据-产品报告-消费降序'!D:D,ROW(),0)),"")</f>
        <v/>
      </c>
      <c r="E149" s="69" t="str">
        <f>IFERROR(CLEAN(HLOOKUP(E$1,'1.源数据-产品报告-消费降序'!E:E,ROW(),0)),"")</f>
        <v/>
      </c>
      <c r="F149" s="69" t="str">
        <f>IFERROR(CLEAN(HLOOKUP(F$1,'1.源数据-产品报告-消费降序'!F:F,ROW(),0)),"")</f>
        <v/>
      </c>
      <c r="G149" s="70">
        <f>IFERROR((HLOOKUP(G$1,'1.源数据-产品报告-消费降序'!G:G,ROW(),0)),"")</f>
        <v>0</v>
      </c>
      <c r="H1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49" s="69" t="str">
        <f>IFERROR(CLEAN(HLOOKUP(I$1,'1.源数据-产品报告-消费降序'!I:I,ROW(),0)),"")</f>
        <v/>
      </c>
      <c r="L149" s="69" t="str">
        <f>IFERROR(CLEAN(HLOOKUP(L$1,'1.源数据-产品报告-消费降序'!L:L,ROW(),0)),"")</f>
        <v/>
      </c>
      <c r="M149" s="69" t="str">
        <f>IFERROR(CLEAN(HLOOKUP(M$1,'1.源数据-产品报告-消费降序'!M:M,ROW(),0)),"")</f>
        <v/>
      </c>
      <c r="N149" s="69" t="str">
        <f>IFERROR(CLEAN(HLOOKUP(N$1,'1.源数据-产品报告-消费降序'!N:N,ROW(),0)),"")</f>
        <v/>
      </c>
      <c r="O149" s="69" t="str">
        <f>IFERROR(CLEAN(HLOOKUP(O$1,'1.源数据-产品报告-消费降序'!O:O,ROW(),0)),"")</f>
        <v/>
      </c>
      <c r="P149" s="69" t="str">
        <f>IFERROR(CLEAN(HLOOKUP(P$1,'1.源数据-产品报告-消费降序'!P:P,ROW(),0)),"")</f>
        <v/>
      </c>
      <c r="Q149" s="69" t="str">
        <f>IFERROR(CLEAN(HLOOKUP(Q$1,'1.源数据-产品报告-消费降序'!Q:Q,ROW(),0)),"")</f>
        <v/>
      </c>
      <c r="R149" s="69" t="str">
        <f>IFERROR(CLEAN(HLOOKUP(R$1,'1.源数据-产品报告-消费降序'!R:R,ROW(),0)),"")</f>
        <v/>
      </c>
      <c r="S1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49" s="69" t="str">
        <f>IFERROR(CLEAN(HLOOKUP(T$1,'1.源数据-产品报告-消费降序'!T:T,ROW(),0)),"")</f>
        <v/>
      </c>
      <c r="W149" s="69" t="str">
        <f>IFERROR(CLEAN(HLOOKUP(W$1,'1.源数据-产品报告-消费降序'!W:W,ROW(),0)),"")</f>
        <v/>
      </c>
      <c r="X149" s="69" t="str">
        <f>IFERROR(CLEAN(HLOOKUP(X$1,'1.源数据-产品报告-消费降序'!X:X,ROW(),0)),"")</f>
        <v/>
      </c>
      <c r="Y149" s="69" t="str">
        <f>IFERROR(CLEAN(HLOOKUP(Y$1,'1.源数据-产品报告-消费降序'!Y:Y,ROW(),0)),"")</f>
        <v/>
      </c>
      <c r="Z149" s="69" t="str">
        <f>IFERROR(CLEAN(HLOOKUP(Z$1,'1.源数据-产品报告-消费降序'!Z:Z,ROW(),0)),"")</f>
        <v/>
      </c>
      <c r="AA149" s="69" t="str">
        <f>IFERROR(CLEAN(HLOOKUP(AA$1,'1.源数据-产品报告-消费降序'!AA:AA,ROW(),0)),"")</f>
        <v/>
      </c>
      <c r="AB149" s="69" t="str">
        <f>IFERROR(CLEAN(HLOOKUP(AB$1,'1.源数据-产品报告-消费降序'!AB:AB,ROW(),0)),"")</f>
        <v/>
      </c>
      <c r="AC149" s="69" t="str">
        <f>IFERROR(CLEAN(HLOOKUP(AC$1,'1.源数据-产品报告-消费降序'!AC:AC,ROW(),0)),"")</f>
        <v/>
      </c>
      <c r="AD1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49" s="69" t="str">
        <f>IFERROR(CLEAN(HLOOKUP(AE$1,'1.源数据-产品报告-消费降序'!AE:AE,ROW(),0)),"")</f>
        <v/>
      </c>
      <c r="AH149" s="69" t="str">
        <f>IFERROR(CLEAN(HLOOKUP(AH$1,'1.源数据-产品报告-消费降序'!AH:AH,ROW(),0)),"")</f>
        <v/>
      </c>
      <c r="AI149" s="69" t="str">
        <f>IFERROR(CLEAN(HLOOKUP(AI$1,'1.源数据-产品报告-消费降序'!AI:AI,ROW(),0)),"")</f>
        <v/>
      </c>
      <c r="AJ149" s="69" t="str">
        <f>IFERROR(CLEAN(HLOOKUP(AJ$1,'1.源数据-产品报告-消费降序'!AJ:AJ,ROW(),0)),"")</f>
        <v/>
      </c>
      <c r="AK149" s="69" t="str">
        <f>IFERROR(CLEAN(HLOOKUP(AK$1,'1.源数据-产品报告-消费降序'!AK:AK,ROW(),0)),"")</f>
        <v/>
      </c>
      <c r="AL149" s="69" t="str">
        <f>IFERROR(CLEAN(HLOOKUP(AL$1,'1.源数据-产品报告-消费降序'!AL:AL,ROW(),0)),"")</f>
        <v/>
      </c>
      <c r="AM149" s="69" t="str">
        <f>IFERROR(CLEAN(HLOOKUP(AM$1,'1.源数据-产品报告-消费降序'!AM:AM,ROW(),0)),"")</f>
        <v/>
      </c>
      <c r="AN149" s="69" t="str">
        <f>IFERROR(CLEAN(HLOOKUP(AN$1,'1.源数据-产品报告-消费降序'!AN:AN,ROW(),0)),"")</f>
        <v/>
      </c>
      <c r="AO1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49" s="69" t="str">
        <f>IFERROR(CLEAN(HLOOKUP(AP$1,'1.源数据-产品报告-消费降序'!AP:AP,ROW(),0)),"")</f>
        <v/>
      </c>
      <c r="AS149" s="69" t="str">
        <f>IFERROR(CLEAN(HLOOKUP(AS$1,'1.源数据-产品报告-消费降序'!AS:AS,ROW(),0)),"")</f>
        <v/>
      </c>
      <c r="AT149" s="69" t="str">
        <f>IFERROR(CLEAN(HLOOKUP(AT$1,'1.源数据-产品报告-消费降序'!AT:AT,ROW(),0)),"")</f>
        <v/>
      </c>
      <c r="AU149" s="69" t="str">
        <f>IFERROR(CLEAN(HLOOKUP(AU$1,'1.源数据-产品报告-消费降序'!AU:AU,ROW(),0)),"")</f>
        <v/>
      </c>
      <c r="AV149" s="69" t="str">
        <f>IFERROR(CLEAN(HLOOKUP(AV$1,'1.源数据-产品报告-消费降序'!AV:AV,ROW(),0)),"")</f>
        <v/>
      </c>
      <c r="AW149" s="69" t="str">
        <f>IFERROR(CLEAN(HLOOKUP(AW$1,'1.源数据-产品报告-消费降序'!AW:AW,ROW(),0)),"")</f>
        <v/>
      </c>
      <c r="AX149" s="69" t="str">
        <f>IFERROR(CLEAN(HLOOKUP(AX$1,'1.源数据-产品报告-消费降序'!AX:AX,ROW(),0)),"")</f>
        <v/>
      </c>
      <c r="AY149" s="69" t="str">
        <f>IFERROR(CLEAN(HLOOKUP(AY$1,'1.源数据-产品报告-消费降序'!AY:AY,ROW(),0)),"")</f>
        <v/>
      </c>
      <c r="AZ1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49" s="69" t="str">
        <f>IFERROR(CLEAN(HLOOKUP(BA$1,'1.源数据-产品报告-消费降序'!BA:BA,ROW(),0)),"")</f>
        <v/>
      </c>
      <c r="BD149" s="69" t="str">
        <f>IFERROR(CLEAN(HLOOKUP(BD$1,'1.源数据-产品报告-消费降序'!BD:BD,ROW(),0)),"")</f>
        <v/>
      </c>
      <c r="BE149" s="69" t="str">
        <f>IFERROR(CLEAN(HLOOKUP(BE$1,'1.源数据-产品报告-消费降序'!BE:BE,ROW(),0)),"")</f>
        <v/>
      </c>
      <c r="BF149" s="69" t="str">
        <f>IFERROR(CLEAN(HLOOKUP(BF$1,'1.源数据-产品报告-消费降序'!BF:BF,ROW(),0)),"")</f>
        <v/>
      </c>
      <c r="BG149" s="69" t="str">
        <f>IFERROR(CLEAN(HLOOKUP(BG$1,'1.源数据-产品报告-消费降序'!BG:BG,ROW(),0)),"")</f>
        <v/>
      </c>
      <c r="BH149" s="69" t="str">
        <f>IFERROR(CLEAN(HLOOKUP(BH$1,'1.源数据-产品报告-消费降序'!BH:BH,ROW(),0)),"")</f>
        <v/>
      </c>
      <c r="BI149" s="69" t="str">
        <f>IFERROR(CLEAN(HLOOKUP(BI$1,'1.源数据-产品报告-消费降序'!BI:BI,ROW(),0)),"")</f>
        <v/>
      </c>
      <c r="BJ149" s="69" t="str">
        <f>IFERROR(CLEAN(HLOOKUP(BJ$1,'1.源数据-产品报告-消费降序'!BJ:BJ,ROW(),0)),"")</f>
        <v/>
      </c>
      <c r="BK1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49" s="69" t="str">
        <f>IFERROR(CLEAN(HLOOKUP(BL$1,'1.源数据-产品报告-消费降序'!BL:BL,ROW(),0)),"")</f>
        <v/>
      </c>
      <c r="BO149" s="69" t="str">
        <f>IFERROR(CLEAN(HLOOKUP(BO$1,'1.源数据-产品报告-消费降序'!BO:BO,ROW(),0)),"")</f>
        <v/>
      </c>
      <c r="BP149" s="69" t="str">
        <f>IFERROR(CLEAN(HLOOKUP(BP$1,'1.源数据-产品报告-消费降序'!BP:BP,ROW(),0)),"")</f>
        <v/>
      </c>
      <c r="BQ149" s="69" t="str">
        <f>IFERROR(CLEAN(HLOOKUP(BQ$1,'1.源数据-产品报告-消费降序'!BQ:BQ,ROW(),0)),"")</f>
        <v/>
      </c>
      <c r="BR149" s="69" t="str">
        <f>IFERROR(CLEAN(HLOOKUP(BR$1,'1.源数据-产品报告-消费降序'!BR:BR,ROW(),0)),"")</f>
        <v/>
      </c>
      <c r="BS149" s="69" t="str">
        <f>IFERROR(CLEAN(HLOOKUP(BS$1,'1.源数据-产品报告-消费降序'!BS:BS,ROW(),0)),"")</f>
        <v/>
      </c>
      <c r="BT149" s="69" t="str">
        <f>IFERROR(CLEAN(HLOOKUP(BT$1,'1.源数据-产品报告-消费降序'!BT:BT,ROW(),0)),"")</f>
        <v/>
      </c>
      <c r="BU149" s="69" t="str">
        <f>IFERROR(CLEAN(HLOOKUP(BU$1,'1.源数据-产品报告-消费降序'!BU:BU,ROW(),0)),"")</f>
        <v/>
      </c>
      <c r="BV1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49" s="69" t="str">
        <f>IFERROR(CLEAN(HLOOKUP(BW$1,'1.源数据-产品报告-消费降序'!BW:BW,ROW(),0)),"")</f>
        <v/>
      </c>
    </row>
    <row r="150" spans="1:75">
      <c r="A150" s="69" t="str">
        <f>IFERROR(CLEAN(HLOOKUP(A$1,'1.源数据-产品报告-消费降序'!A:A,ROW(),0)),"")</f>
        <v/>
      </c>
      <c r="B150" s="69" t="str">
        <f>IFERROR(CLEAN(HLOOKUP(B$1,'1.源数据-产品报告-消费降序'!B:B,ROW(),0)),"")</f>
        <v/>
      </c>
      <c r="C150" s="69" t="str">
        <f>IFERROR(CLEAN(HLOOKUP(C$1,'1.源数据-产品报告-消费降序'!C:C,ROW(),0)),"")</f>
        <v/>
      </c>
      <c r="D150" s="69" t="str">
        <f>IFERROR(CLEAN(HLOOKUP(D$1,'1.源数据-产品报告-消费降序'!D:D,ROW(),0)),"")</f>
        <v/>
      </c>
      <c r="E150" s="69" t="str">
        <f>IFERROR(CLEAN(HLOOKUP(E$1,'1.源数据-产品报告-消费降序'!E:E,ROW(),0)),"")</f>
        <v/>
      </c>
      <c r="F150" s="69" t="str">
        <f>IFERROR(CLEAN(HLOOKUP(F$1,'1.源数据-产品报告-消费降序'!F:F,ROW(),0)),"")</f>
        <v/>
      </c>
      <c r="G150" s="70">
        <f>IFERROR((HLOOKUP(G$1,'1.源数据-产品报告-消费降序'!G:G,ROW(),0)),"")</f>
        <v>0</v>
      </c>
      <c r="H1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0" s="69" t="str">
        <f>IFERROR(CLEAN(HLOOKUP(I$1,'1.源数据-产品报告-消费降序'!I:I,ROW(),0)),"")</f>
        <v/>
      </c>
      <c r="L150" s="69" t="str">
        <f>IFERROR(CLEAN(HLOOKUP(L$1,'1.源数据-产品报告-消费降序'!L:L,ROW(),0)),"")</f>
        <v/>
      </c>
      <c r="M150" s="69" t="str">
        <f>IFERROR(CLEAN(HLOOKUP(M$1,'1.源数据-产品报告-消费降序'!M:M,ROW(),0)),"")</f>
        <v/>
      </c>
      <c r="N150" s="69" t="str">
        <f>IFERROR(CLEAN(HLOOKUP(N$1,'1.源数据-产品报告-消费降序'!N:N,ROW(),0)),"")</f>
        <v/>
      </c>
      <c r="O150" s="69" t="str">
        <f>IFERROR(CLEAN(HLOOKUP(O$1,'1.源数据-产品报告-消费降序'!O:O,ROW(),0)),"")</f>
        <v/>
      </c>
      <c r="P150" s="69" t="str">
        <f>IFERROR(CLEAN(HLOOKUP(P$1,'1.源数据-产品报告-消费降序'!P:P,ROW(),0)),"")</f>
        <v/>
      </c>
      <c r="Q150" s="69" t="str">
        <f>IFERROR(CLEAN(HLOOKUP(Q$1,'1.源数据-产品报告-消费降序'!Q:Q,ROW(),0)),"")</f>
        <v/>
      </c>
      <c r="R150" s="69" t="str">
        <f>IFERROR(CLEAN(HLOOKUP(R$1,'1.源数据-产品报告-消费降序'!R:R,ROW(),0)),"")</f>
        <v/>
      </c>
      <c r="S1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0" s="69" t="str">
        <f>IFERROR(CLEAN(HLOOKUP(T$1,'1.源数据-产品报告-消费降序'!T:T,ROW(),0)),"")</f>
        <v/>
      </c>
      <c r="W150" s="69" t="str">
        <f>IFERROR(CLEAN(HLOOKUP(W$1,'1.源数据-产品报告-消费降序'!W:W,ROW(),0)),"")</f>
        <v/>
      </c>
      <c r="X150" s="69" t="str">
        <f>IFERROR(CLEAN(HLOOKUP(X$1,'1.源数据-产品报告-消费降序'!X:X,ROW(),0)),"")</f>
        <v/>
      </c>
      <c r="Y150" s="69" t="str">
        <f>IFERROR(CLEAN(HLOOKUP(Y$1,'1.源数据-产品报告-消费降序'!Y:Y,ROW(),0)),"")</f>
        <v/>
      </c>
      <c r="Z150" s="69" t="str">
        <f>IFERROR(CLEAN(HLOOKUP(Z$1,'1.源数据-产品报告-消费降序'!Z:Z,ROW(),0)),"")</f>
        <v/>
      </c>
      <c r="AA150" s="69" t="str">
        <f>IFERROR(CLEAN(HLOOKUP(AA$1,'1.源数据-产品报告-消费降序'!AA:AA,ROW(),0)),"")</f>
        <v/>
      </c>
      <c r="AB150" s="69" t="str">
        <f>IFERROR(CLEAN(HLOOKUP(AB$1,'1.源数据-产品报告-消费降序'!AB:AB,ROW(),0)),"")</f>
        <v/>
      </c>
      <c r="AC150" s="69" t="str">
        <f>IFERROR(CLEAN(HLOOKUP(AC$1,'1.源数据-产品报告-消费降序'!AC:AC,ROW(),0)),"")</f>
        <v/>
      </c>
      <c r="AD1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0" s="69" t="str">
        <f>IFERROR(CLEAN(HLOOKUP(AE$1,'1.源数据-产品报告-消费降序'!AE:AE,ROW(),0)),"")</f>
        <v/>
      </c>
      <c r="AH150" s="69" t="str">
        <f>IFERROR(CLEAN(HLOOKUP(AH$1,'1.源数据-产品报告-消费降序'!AH:AH,ROW(),0)),"")</f>
        <v/>
      </c>
      <c r="AI150" s="69" t="str">
        <f>IFERROR(CLEAN(HLOOKUP(AI$1,'1.源数据-产品报告-消费降序'!AI:AI,ROW(),0)),"")</f>
        <v/>
      </c>
      <c r="AJ150" s="69" t="str">
        <f>IFERROR(CLEAN(HLOOKUP(AJ$1,'1.源数据-产品报告-消费降序'!AJ:AJ,ROW(),0)),"")</f>
        <v/>
      </c>
      <c r="AK150" s="69" t="str">
        <f>IFERROR(CLEAN(HLOOKUP(AK$1,'1.源数据-产品报告-消费降序'!AK:AK,ROW(),0)),"")</f>
        <v/>
      </c>
      <c r="AL150" s="69" t="str">
        <f>IFERROR(CLEAN(HLOOKUP(AL$1,'1.源数据-产品报告-消费降序'!AL:AL,ROW(),0)),"")</f>
        <v/>
      </c>
      <c r="AM150" s="69" t="str">
        <f>IFERROR(CLEAN(HLOOKUP(AM$1,'1.源数据-产品报告-消费降序'!AM:AM,ROW(),0)),"")</f>
        <v/>
      </c>
      <c r="AN150" s="69" t="str">
        <f>IFERROR(CLEAN(HLOOKUP(AN$1,'1.源数据-产品报告-消费降序'!AN:AN,ROW(),0)),"")</f>
        <v/>
      </c>
      <c r="AO1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0" s="69" t="str">
        <f>IFERROR(CLEAN(HLOOKUP(AP$1,'1.源数据-产品报告-消费降序'!AP:AP,ROW(),0)),"")</f>
        <v/>
      </c>
      <c r="AS150" s="69" t="str">
        <f>IFERROR(CLEAN(HLOOKUP(AS$1,'1.源数据-产品报告-消费降序'!AS:AS,ROW(),0)),"")</f>
        <v/>
      </c>
      <c r="AT150" s="69" t="str">
        <f>IFERROR(CLEAN(HLOOKUP(AT$1,'1.源数据-产品报告-消费降序'!AT:AT,ROW(),0)),"")</f>
        <v/>
      </c>
      <c r="AU150" s="69" t="str">
        <f>IFERROR(CLEAN(HLOOKUP(AU$1,'1.源数据-产品报告-消费降序'!AU:AU,ROW(),0)),"")</f>
        <v/>
      </c>
      <c r="AV150" s="69" t="str">
        <f>IFERROR(CLEAN(HLOOKUP(AV$1,'1.源数据-产品报告-消费降序'!AV:AV,ROW(),0)),"")</f>
        <v/>
      </c>
      <c r="AW150" s="69" t="str">
        <f>IFERROR(CLEAN(HLOOKUP(AW$1,'1.源数据-产品报告-消费降序'!AW:AW,ROW(),0)),"")</f>
        <v/>
      </c>
      <c r="AX150" s="69" t="str">
        <f>IFERROR(CLEAN(HLOOKUP(AX$1,'1.源数据-产品报告-消费降序'!AX:AX,ROW(),0)),"")</f>
        <v/>
      </c>
      <c r="AY150" s="69" t="str">
        <f>IFERROR(CLEAN(HLOOKUP(AY$1,'1.源数据-产品报告-消费降序'!AY:AY,ROW(),0)),"")</f>
        <v/>
      </c>
      <c r="AZ1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0" s="69" t="str">
        <f>IFERROR(CLEAN(HLOOKUP(BA$1,'1.源数据-产品报告-消费降序'!BA:BA,ROW(),0)),"")</f>
        <v/>
      </c>
      <c r="BD150" s="69" t="str">
        <f>IFERROR(CLEAN(HLOOKUP(BD$1,'1.源数据-产品报告-消费降序'!BD:BD,ROW(),0)),"")</f>
        <v/>
      </c>
      <c r="BE150" s="69" t="str">
        <f>IFERROR(CLEAN(HLOOKUP(BE$1,'1.源数据-产品报告-消费降序'!BE:BE,ROW(),0)),"")</f>
        <v/>
      </c>
      <c r="BF150" s="69" t="str">
        <f>IFERROR(CLEAN(HLOOKUP(BF$1,'1.源数据-产品报告-消费降序'!BF:BF,ROW(),0)),"")</f>
        <v/>
      </c>
      <c r="BG150" s="69" t="str">
        <f>IFERROR(CLEAN(HLOOKUP(BG$1,'1.源数据-产品报告-消费降序'!BG:BG,ROW(),0)),"")</f>
        <v/>
      </c>
      <c r="BH150" s="69" t="str">
        <f>IFERROR(CLEAN(HLOOKUP(BH$1,'1.源数据-产品报告-消费降序'!BH:BH,ROW(),0)),"")</f>
        <v/>
      </c>
      <c r="BI150" s="69" t="str">
        <f>IFERROR(CLEAN(HLOOKUP(BI$1,'1.源数据-产品报告-消费降序'!BI:BI,ROW(),0)),"")</f>
        <v/>
      </c>
      <c r="BJ150" s="69" t="str">
        <f>IFERROR(CLEAN(HLOOKUP(BJ$1,'1.源数据-产品报告-消费降序'!BJ:BJ,ROW(),0)),"")</f>
        <v/>
      </c>
      <c r="BK1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0" s="69" t="str">
        <f>IFERROR(CLEAN(HLOOKUP(BL$1,'1.源数据-产品报告-消费降序'!BL:BL,ROW(),0)),"")</f>
        <v/>
      </c>
      <c r="BO150" s="69" t="str">
        <f>IFERROR(CLEAN(HLOOKUP(BO$1,'1.源数据-产品报告-消费降序'!BO:BO,ROW(),0)),"")</f>
        <v/>
      </c>
      <c r="BP150" s="69" t="str">
        <f>IFERROR(CLEAN(HLOOKUP(BP$1,'1.源数据-产品报告-消费降序'!BP:BP,ROW(),0)),"")</f>
        <v/>
      </c>
      <c r="BQ150" s="69" t="str">
        <f>IFERROR(CLEAN(HLOOKUP(BQ$1,'1.源数据-产品报告-消费降序'!BQ:BQ,ROW(),0)),"")</f>
        <v/>
      </c>
      <c r="BR150" s="69" t="str">
        <f>IFERROR(CLEAN(HLOOKUP(BR$1,'1.源数据-产品报告-消费降序'!BR:BR,ROW(),0)),"")</f>
        <v/>
      </c>
      <c r="BS150" s="69" t="str">
        <f>IFERROR(CLEAN(HLOOKUP(BS$1,'1.源数据-产品报告-消费降序'!BS:BS,ROW(),0)),"")</f>
        <v/>
      </c>
      <c r="BT150" s="69" t="str">
        <f>IFERROR(CLEAN(HLOOKUP(BT$1,'1.源数据-产品报告-消费降序'!BT:BT,ROW(),0)),"")</f>
        <v/>
      </c>
      <c r="BU150" s="69" t="str">
        <f>IFERROR(CLEAN(HLOOKUP(BU$1,'1.源数据-产品报告-消费降序'!BU:BU,ROW(),0)),"")</f>
        <v/>
      </c>
      <c r="BV1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0" s="69" t="str">
        <f>IFERROR(CLEAN(HLOOKUP(BW$1,'1.源数据-产品报告-消费降序'!BW:BW,ROW(),0)),"")</f>
        <v/>
      </c>
    </row>
    <row r="151" spans="1:75">
      <c r="A151" s="69" t="str">
        <f>IFERROR(CLEAN(HLOOKUP(A$1,'1.源数据-产品报告-消费降序'!A:A,ROW(),0)),"")</f>
        <v/>
      </c>
      <c r="B151" s="69" t="str">
        <f>IFERROR(CLEAN(HLOOKUP(B$1,'1.源数据-产品报告-消费降序'!B:B,ROW(),0)),"")</f>
        <v/>
      </c>
      <c r="C151" s="69" t="str">
        <f>IFERROR(CLEAN(HLOOKUP(C$1,'1.源数据-产品报告-消费降序'!C:C,ROW(),0)),"")</f>
        <v/>
      </c>
      <c r="D151" s="69" t="str">
        <f>IFERROR(CLEAN(HLOOKUP(D$1,'1.源数据-产品报告-消费降序'!D:D,ROW(),0)),"")</f>
        <v/>
      </c>
      <c r="E151" s="69" t="str">
        <f>IFERROR(CLEAN(HLOOKUP(E$1,'1.源数据-产品报告-消费降序'!E:E,ROW(),0)),"")</f>
        <v/>
      </c>
      <c r="F151" s="69" t="str">
        <f>IFERROR(CLEAN(HLOOKUP(F$1,'1.源数据-产品报告-消费降序'!F:F,ROW(),0)),"")</f>
        <v/>
      </c>
      <c r="G151" s="70">
        <f>IFERROR((HLOOKUP(G$1,'1.源数据-产品报告-消费降序'!G:G,ROW(),0)),"")</f>
        <v>0</v>
      </c>
      <c r="H1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1" s="69" t="str">
        <f>IFERROR(CLEAN(HLOOKUP(I$1,'1.源数据-产品报告-消费降序'!I:I,ROW(),0)),"")</f>
        <v/>
      </c>
      <c r="L151" s="69" t="str">
        <f>IFERROR(CLEAN(HLOOKUP(L$1,'1.源数据-产品报告-消费降序'!L:L,ROW(),0)),"")</f>
        <v/>
      </c>
      <c r="M151" s="69" t="str">
        <f>IFERROR(CLEAN(HLOOKUP(M$1,'1.源数据-产品报告-消费降序'!M:M,ROW(),0)),"")</f>
        <v/>
      </c>
      <c r="N151" s="69" t="str">
        <f>IFERROR(CLEAN(HLOOKUP(N$1,'1.源数据-产品报告-消费降序'!N:N,ROW(),0)),"")</f>
        <v/>
      </c>
      <c r="O151" s="69" t="str">
        <f>IFERROR(CLEAN(HLOOKUP(O$1,'1.源数据-产品报告-消费降序'!O:O,ROW(),0)),"")</f>
        <v/>
      </c>
      <c r="P151" s="69" t="str">
        <f>IFERROR(CLEAN(HLOOKUP(P$1,'1.源数据-产品报告-消费降序'!P:P,ROW(),0)),"")</f>
        <v/>
      </c>
      <c r="Q151" s="69" t="str">
        <f>IFERROR(CLEAN(HLOOKUP(Q$1,'1.源数据-产品报告-消费降序'!Q:Q,ROW(),0)),"")</f>
        <v/>
      </c>
      <c r="R151" s="69" t="str">
        <f>IFERROR(CLEAN(HLOOKUP(R$1,'1.源数据-产品报告-消费降序'!R:R,ROW(),0)),"")</f>
        <v/>
      </c>
      <c r="S1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1" s="69" t="str">
        <f>IFERROR(CLEAN(HLOOKUP(T$1,'1.源数据-产品报告-消费降序'!T:T,ROW(),0)),"")</f>
        <v/>
      </c>
      <c r="W151" s="69" t="str">
        <f>IFERROR(CLEAN(HLOOKUP(W$1,'1.源数据-产品报告-消费降序'!W:W,ROW(),0)),"")</f>
        <v/>
      </c>
      <c r="X151" s="69" t="str">
        <f>IFERROR(CLEAN(HLOOKUP(X$1,'1.源数据-产品报告-消费降序'!X:X,ROW(),0)),"")</f>
        <v/>
      </c>
      <c r="Y151" s="69" t="str">
        <f>IFERROR(CLEAN(HLOOKUP(Y$1,'1.源数据-产品报告-消费降序'!Y:Y,ROW(),0)),"")</f>
        <v/>
      </c>
      <c r="Z151" s="69" t="str">
        <f>IFERROR(CLEAN(HLOOKUP(Z$1,'1.源数据-产品报告-消费降序'!Z:Z,ROW(),0)),"")</f>
        <v/>
      </c>
      <c r="AA151" s="69" t="str">
        <f>IFERROR(CLEAN(HLOOKUP(AA$1,'1.源数据-产品报告-消费降序'!AA:AA,ROW(),0)),"")</f>
        <v/>
      </c>
      <c r="AB151" s="69" t="str">
        <f>IFERROR(CLEAN(HLOOKUP(AB$1,'1.源数据-产品报告-消费降序'!AB:AB,ROW(),0)),"")</f>
        <v/>
      </c>
      <c r="AC151" s="69" t="str">
        <f>IFERROR(CLEAN(HLOOKUP(AC$1,'1.源数据-产品报告-消费降序'!AC:AC,ROW(),0)),"")</f>
        <v/>
      </c>
      <c r="AD1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1" s="69" t="str">
        <f>IFERROR(CLEAN(HLOOKUP(AE$1,'1.源数据-产品报告-消费降序'!AE:AE,ROW(),0)),"")</f>
        <v/>
      </c>
      <c r="AH151" s="69" t="str">
        <f>IFERROR(CLEAN(HLOOKUP(AH$1,'1.源数据-产品报告-消费降序'!AH:AH,ROW(),0)),"")</f>
        <v/>
      </c>
      <c r="AI151" s="69" t="str">
        <f>IFERROR(CLEAN(HLOOKUP(AI$1,'1.源数据-产品报告-消费降序'!AI:AI,ROW(),0)),"")</f>
        <v/>
      </c>
      <c r="AJ151" s="69" t="str">
        <f>IFERROR(CLEAN(HLOOKUP(AJ$1,'1.源数据-产品报告-消费降序'!AJ:AJ,ROW(),0)),"")</f>
        <v/>
      </c>
      <c r="AK151" s="69" t="str">
        <f>IFERROR(CLEAN(HLOOKUP(AK$1,'1.源数据-产品报告-消费降序'!AK:AK,ROW(),0)),"")</f>
        <v/>
      </c>
      <c r="AL151" s="69" t="str">
        <f>IFERROR(CLEAN(HLOOKUP(AL$1,'1.源数据-产品报告-消费降序'!AL:AL,ROW(),0)),"")</f>
        <v/>
      </c>
      <c r="AM151" s="69" t="str">
        <f>IFERROR(CLEAN(HLOOKUP(AM$1,'1.源数据-产品报告-消费降序'!AM:AM,ROW(),0)),"")</f>
        <v/>
      </c>
      <c r="AN151" s="69" t="str">
        <f>IFERROR(CLEAN(HLOOKUP(AN$1,'1.源数据-产品报告-消费降序'!AN:AN,ROW(),0)),"")</f>
        <v/>
      </c>
      <c r="AO1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1" s="69" t="str">
        <f>IFERROR(CLEAN(HLOOKUP(AP$1,'1.源数据-产品报告-消费降序'!AP:AP,ROW(),0)),"")</f>
        <v/>
      </c>
      <c r="AS151" s="69" t="str">
        <f>IFERROR(CLEAN(HLOOKUP(AS$1,'1.源数据-产品报告-消费降序'!AS:AS,ROW(),0)),"")</f>
        <v/>
      </c>
      <c r="AT151" s="69" t="str">
        <f>IFERROR(CLEAN(HLOOKUP(AT$1,'1.源数据-产品报告-消费降序'!AT:AT,ROW(),0)),"")</f>
        <v/>
      </c>
      <c r="AU151" s="69" t="str">
        <f>IFERROR(CLEAN(HLOOKUP(AU$1,'1.源数据-产品报告-消费降序'!AU:AU,ROW(),0)),"")</f>
        <v/>
      </c>
      <c r="AV151" s="69" t="str">
        <f>IFERROR(CLEAN(HLOOKUP(AV$1,'1.源数据-产品报告-消费降序'!AV:AV,ROW(),0)),"")</f>
        <v/>
      </c>
      <c r="AW151" s="69" t="str">
        <f>IFERROR(CLEAN(HLOOKUP(AW$1,'1.源数据-产品报告-消费降序'!AW:AW,ROW(),0)),"")</f>
        <v/>
      </c>
      <c r="AX151" s="69" t="str">
        <f>IFERROR(CLEAN(HLOOKUP(AX$1,'1.源数据-产品报告-消费降序'!AX:AX,ROW(),0)),"")</f>
        <v/>
      </c>
      <c r="AY151" s="69" t="str">
        <f>IFERROR(CLEAN(HLOOKUP(AY$1,'1.源数据-产品报告-消费降序'!AY:AY,ROW(),0)),"")</f>
        <v/>
      </c>
      <c r="AZ1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1" s="69" t="str">
        <f>IFERROR(CLEAN(HLOOKUP(BA$1,'1.源数据-产品报告-消费降序'!BA:BA,ROW(),0)),"")</f>
        <v/>
      </c>
      <c r="BD151" s="69" t="str">
        <f>IFERROR(CLEAN(HLOOKUP(BD$1,'1.源数据-产品报告-消费降序'!BD:BD,ROW(),0)),"")</f>
        <v/>
      </c>
      <c r="BE151" s="69" t="str">
        <f>IFERROR(CLEAN(HLOOKUP(BE$1,'1.源数据-产品报告-消费降序'!BE:BE,ROW(),0)),"")</f>
        <v/>
      </c>
      <c r="BF151" s="69" t="str">
        <f>IFERROR(CLEAN(HLOOKUP(BF$1,'1.源数据-产品报告-消费降序'!BF:BF,ROW(),0)),"")</f>
        <v/>
      </c>
      <c r="BG151" s="69" t="str">
        <f>IFERROR(CLEAN(HLOOKUP(BG$1,'1.源数据-产品报告-消费降序'!BG:BG,ROW(),0)),"")</f>
        <v/>
      </c>
      <c r="BH151" s="69" t="str">
        <f>IFERROR(CLEAN(HLOOKUP(BH$1,'1.源数据-产品报告-消费降序'!BH:BH,ROW(),0)),"")</f>
        <v/>
      </c>
      <c r="BI151" s="69" t="str">
        <f>IFERROR(CLEAN(HLOOKUP(BI$1,'1.源数据-产品报告-消费降序'!BI:BI,ROW(),0)),"")</f>
        <v/>
      </c>
      <c r="BJ151" s="69" t="str">
        <f>IFERROR(CLEAN(HLOOKUP(BJ$1,'1.源数据-产品报告-消费降序'!BJ:BJ,ROW(),0)),"")</f>
        <v/>
      </c>
      <c r="BK1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1" s="69" t="str">
        <f>IFERROR(CLEAN(HLOOKUP(BL$1,'1.源数据-产品报告-消费降序'!BL:BL,ROW(),0)),"")</f>
        <v/>
      </c>
      <c r="BO151" s="69" t="str">
        <f>IFERROR(CLEAN(HLOOKUP(BO$1,'1.源数据-产品报告-消费降序'!BO:BO,ROW(),0)),"")</f>
        <v/>
      </c>
      <c r="BP151" s="69" t="str">
        <f>IFERROR(CLEAN(HLOOKUP(BP$1,'1.源数据-产品报告-消费降序'!BP:BP,ROW(),0)),"")</f>
        <v/>
      </c>
      <c r="BQ151" s="69" t="str">
        <f>IFERROR(CLEAN(HLOOKUP(BQ$1,'1.源数据-产品报告-消费降序'!BQ:BQ,ROW(),0)),"")</f>
        <v/>
      </c>
      <c r="BR151" s="69" t="str">
        <f>IFERROR(CLEAN(HLOOKUP(BR$1,'1.源数据-产品报告-消费降序'!BR:BR,ROW(),0)),"")</f>
        <v/>
      </c>
      <c r="BS151" s="69" t="str">
        <f>IFERROR(CLEAN(HLOOKUP(BS$1,'1.源数据-产品报告-消费降序'!BS:BS,ROW(),0)),"")</f>
        <v/>
      </c>
      <c r="BT151" s="69" t="str">
        <f>IFERROR(CLEAN(HLOOKUP(BT$1,'1.源数据-产品报告-消费降序'!BT:BT,ROW(),0)),"")</f>
        <v/>
      </c>
      <c r="BU151" s="69" t="str">
        <f>IFERROR(CLEAN(HLOOKUP(BU$1,'1.源数据-产品报告-消费降序'!BU:BU,ROW(),0)),"")</f>
        <v/>
      </c>
      <c r="BV1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1" s="69" t="str">
        <f>IFERROR(CLEAN(HLOOKUP(BW$1,'1.源数据-产品报告-消费降序'!BW:BW,ROW(),0)),"")</f>
        <v/>
      </c>
    </row>
    <row r="152" spans="1:75">
      <c r="A152" s="69" t="str">
        <f>IFERROR(CLEAN(HLOOKUP(A$1,'1.源数据-产品报告-消费降序'!A:A,ROW(),0)),"")</f>
        <v/>
      </c>
      <c r="B152" s="69" t="str">
        <f>IFERROR(CLEAN(HLOOKUP(B$1,'1.源数据-产品报告-消费降序'!B:B,ROW(),0)),"")</f>
        <v/>
      </c>
      <c r="C152" s="69" t="str">
        <f>IFERROR(CLEAN(HLOOKUP(C$1,'1.源数据-产品报告-消费降序'!C:C,ROW(),0)),"")</f>
        <v/>
      </c>
      <c r="D152" s="69" t="str">
        <f>IFERROR(CLEAN(HLOOKUP(D$1,'1.源数据-产品报告-消费降序'!D:D,ROW(),0)),"")</f>
        <v/>
      </c>
      <c r="E152" s="69" t="str">
        <f>IFERROR(CLEAN(HLOOKUP(E$1,'1.源数据-产品报告-消费降序'!E:E,ROW(),0)),"")</f>
        <v/>
      </c>
      <c r="F152" s="69" t="str">
        <f>IFERROR(CLEAN(HLOOKUP(F$1,'1.源数据-产品报告-消费降序'!F:F,ROW(),0)),"")</f>
        <v/>
      </c>
      <c r="G152" s="70">
        <f>IFERROR((HLOOKUP(G$1,'1.源数据-产品报告-消费降序'!G:G,ROW(),0)),"")</f>
        <v>0</v>
      </c>
      <c r="H1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2" s="69" t="str">
        <f>IFERROR(CLEAN(HLOOKUP(I$1,'1.源数据-产品报告-消费降序'!I:I,ROW(),0)),"")</f>
        <v/>
      </c>
      <c r="L152" s="69" t="str">
        <f>IFERROR(CLEAN(HLOOKUP(L$1,'1.源数据-产品报告-消费降序'!L:L,ROW(),0)),"")</f>
        <v/>
      </c>
      <c r="M152" s="69" t="str">
        <f>IFERROR(CLEAN(HLOOKUP(M$1,'1.源数据-产品报告-消费降序'!M:M,ROW(),0)),"")</f>
        <v/>
      </c>
      <c r="N152" s="69" t="str">
        <f>IFERROR(CLEAN(HLOOKUP(N$1,'1.源数据-产品报告-消费降序'!N:N,ROW(),0)),"")</f>
        <v/>
      </c>
      <c r="O152" s="69" t="str">
        <f>IFERROR(CLEAN(HLOOKUP(O$1,'1.源数据-产品报告-消费降序'!O:O,ROW(),0)),"")</f>
        <v/>
      </c>
      <c r="P152" s="69" t="str">
        <f>IFERROR(CLEAN(HLOOKUP(P$1,'1.源数据-产品报告-消费降序'!P:P,ROW(),0)),"")</f>
        <v/>
      </c>
      <c r="Q152" s="69" t="str">
        <f>IFERROR(CLEAN(HLOOKUP(Q$1,'1.源数据-产品报告-消费降序'!Q:Q,ROW(),0)),"")</f>
        <v/>
      </c>
      <c r="R152" s="69" t="str">
        <f>IFERROR(CLEAN(HLOOKUP(R$1,'1.源数据-产品报告-消费降序'!R:R,ROW(),0)),"")</f>
        <v/>
      </c>
      <c r="S1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2" s="69" t="str">
        <f>IFERROR(CLEAN(HLOOKUP(T$1,'1.源数据-产品报告-消费降序'!T:T,ROW(),0)),"")</f>
        <v/>
      </c>
      <c r="W152" s="69" t="str">
        <f>IFERROR(CLEAN(HLOOKUP(W$1,'1.源数据-产品报告-消费降序'!W:W,ROW(),0)),"")</f>
        <v/>
      </c>
      <c r="X152" s="69" t="str">
        <f>IFERROR(CLEAN(HLOOKUP(X$1,'1.源数据-产品报告-消费降序'!X:X,ROW(),0)),"")</f>
        <v/>
      </c>
      <c r="Y152" s="69" t="str">
        <f>IFERROR(CLEAN(HLOOKUP(Y$1,'1.源数据-产品报告-消费降序'!Y:Y,ROW(),0)),"")</f>
        <v/>
      </c>
      <c r="Z152" s="69" t="str">
        <f>IFERROR(CLEAN(HLOOKUP(Z$1,'1.源数据-产品报告-消费降序'!Z:Z,ROW(),0)),"")</f>
        <v/>
      </c>
      <c r="AA152" s="69" t="str">
        <f>IFERROR(CLEAN(HLOOKUP(AA$1,'1.源数据-产品报告-消费降序'!AA:AA,ROW(),0)),"")</f>
        <v/>
      </c>
      <c r="AB152" s="69" t="str">
        <f>IFERROR(CLEAN(HLOOKUP(AB$1,'1.源数据-产品报告-消费降序'!AB:AB,ROW(),0)),"")</f>
        <v/>
      </c>
      <c r="AC152" s="69" t="str">
        <f>IFERROR(CLEAN(HLOOKUP(AC$1,'1.源数据-产品报告-消费降序'!AC:AC,ROW(),0)),"")</f>
        <v/>
      </c>
      <c r="AD1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2" s="69" t="str">
        <f>IFERROR(CLEAN(HLOOKUP(AE$1,'1.源数据-产品报告-消费降序'!AE:AE,ROW(),0)),"")</f>
        <v/>
      </c>
      <c r="AH152" s="69" t="str">
        <f>IFERROR(CLEAN(HLOOKUP(AH$1,'1.源数据-产品报告-消费降序'!AH:AH,ROW(),0)),"")</f>
        <v/>
      </c>
      <c r="AI152" s="69" t="str">
        <f>IFERROR(CLEAN(HLOOKUP(AI$1,'1.源数据-产品报告-消费降序'!AI:AI,ROW(),0)),"")</f>
        <v/>
      </c>
      <c r="AJ152" s="69" t="str">
        <f>IFERROR(CLEAN(HLOOKUP(AJ$1,'1.源数据-产品报告-消费降序'!AJ:AJ,ROW(),0)),"")</f>
        <v/>
      </c>
      <c r="AK152" s="69" t="str">
        <f>IFERROR(CLEAN(HLOOKUP(AK$1,'1.源数据-产品报告-消费降序'!AK:AK,ROW(),0)),"")</f>
        <v/>
      </c>
      <c r="AL152" s="69" t="str">
        <f>IFERROR(CLEAN(HLOOKUP(AL$1,'1.源数据-产品报告-消费降序'!AL:AL,ROW(),0)),"")</f>
        <v/>
      </c>
      <c r="AM152" s="69" t="str">
        <f>IFERROR(CLEAN(HLOOKUP(AM$1,'1.源数据-产品报告-消费降序'!AM:AM,ROW(),0)),"")</f>
        <v/>
      </c>
      <c r="AN152" s="69" t="str">
        <f>IFERROR(CLEAN(HLOOKUP(AN$1,'1.源数据-产品报告-消费降序'!AN:AN,ROW(),0)),"")</f>
        <v/>
      </c>
      <c r="AO1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2" s="69" t="str">
        <f>IFERROR(CLEAN(HLOOKUP(AP$1,'1.源数据-产品报告-消费降序'!AP:AP,ROW(),0)),"")</f>
        <v/>
      </c>
      <c r="AS152" s="69" t="str">
        <f>IFERROR(CLEAN(HLOOKUP(AS$1,'1.源数据-产品报告-消费降序'!AS:AS,ROW(),0)),"")</f>
        <v/>
      </c>
      <c r="AT152" s="69" t="str">
        <f>IFERROR(CLEAN(HLOOKUP(AT$1,'1.源数据-产品报告-消费降序'!AT:AT,ROW(),0)),"")</f>
        <v/>
      </c>
      <c r="AU152" s="69" t="str">
        <f>IFERROR(CLEAN(HLOOKUP(AU$1,'1.源数据-产品报告-消费降序'!AU:AU,ROW(),0)),"")</f>
        <v/>
      </c>
      <c r="AV152" s="69" t="str">
        <f>IFERROR(CLEAN(HLOOKUP(AV$1,'1.源数据-产品报告-消费降序'!AV:AV,ROW(),0)),"")</f>
        <v/>
      </c>
      <c r="AW152" s="69" t="str">
        <f>IFERROR(CLEAN(HLOOKUP(AW$1,'1.源数据-产品报告-消费降序'!AW:AW,ROW(),0)),"")</f>
        <v/>
      </c>
      <c r="AX152" s="69" t="str">
        <f>IFERROR(CLEAN(HLOOKUP(AX$1,'1.源数据-产品报告-消费降序'!AX:AX,ROW(),0)),"")</f>
        <v/>
      </c>
      <c r="AY152" s="69" t="str">
        <f>IFERROR(CLEAN(HLOOKUP(AY$1,'1.源数据-产品报告-消费降序'!AY:AY,ROW(),0)),"")</f>
        <v/>
      </c>
      <c r="AZ1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2" s="69" t="str">
        <f>IFERROR(CLEAN(HLOOKUP(BA$1,'1.源数据-产品报告-消费降序'!BA:BA,ROW(),0)),"")</f>
        <v/>
      </c>
      <c r="BD152" s="69" t="str">
        <f>IFERROR(CLEAN(HLOOKUP(BD$1,'1.源数据-产品报告-消费降序'!BD:BD,ROW(),0)),"")</f>
        <v/>
      </c>
      <c r="BE152" s="69" t="str">
        <f>IFERROR(CLEAN(HLOOKUP(BE$1,'1.源数据-产品报告-消费降序'!BE:BE,ROW(),0)),"")</f>
        <v/>
      </c>
      <c r="BF152" s="69" t="str">
        <f>IFERROR(CLEAN(HLOOKUP(BF$1,'1.源数据-产品报告-消费降序'!BF:BF,ROW(),0)),"")</f>
        <v/>
      </c>
      <c r="BG152" s="69" t="str">
        <f>IFERROR(CLEAN(HLOOKUP(BG$1,'1.源数据-产品报告-消费降序'!BG:BG,ROW(),0)),"")</f>
        <v/>
      </c>
      <c r="BH152" s="69" t="str">
        <f>IFERROR(CLEAN(HLOOKUP(BH$1,'1.源数据-产品报告-消费降序'!BH:BH,ROW(),0)),"")</f>
        <v/>
      </c>
      <c r="BI152" s="69" t="str">
        <f>IFERROR(CLEAN(HLOOKUP(BI$1,'1.源数据-产品报告-消费降序'!BI:BI,ROW(),0)),"")</f>
        <v/>
      </c>
      <c r="BJ152" s="69" t="str">
        <f>IFERROR(CLEAN(HLOOKUP(BJ$1,'1.源数据-产品报告-消费降序'!BJ:BJ,ROW(),0)),"")</f>
        <v/>
      </c>
      <c r="BK1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2" s="69" t="str">
        <f>IFERROR(CLEAN(HLOOKUP(BL$1,'1.源数据-产品报告-消费降序'!BL:BL,ROW(),0)),"")</f>
        <v/>
      </c>
      <c r="BO152" s="69" t="str">
        <f>IFERROR(CLEAN(HLOOKUP(BO$1,'1.源数据-产品报告-消费降序'!BO:BO,ROW(),0)),"")</f>
        <v/>
      </c>
      <c r="BP152" s="69" t="str">
        <f>IFERROR(CLEAN(HLOOKUP(BP$1,'1.源数据-产品报告-消费降序'!BP:BP,ROW(),0)),"")</f>
        <v/>
      </c>
      <c r="BQ152" s="69" t="str">
        <f>IFERROR(CLEAN(HLOOKUP(BQ$1,'1.源数据-产品报告-消费降序'!BQ:BQ,ROW(),0)),"")</f>
        <v/>
      </c>
      <c r="BR152" s="69" t="str">
        <f>IFERROR(CLEAN(HLOOKUP(BR$1,'1.源数据-产品报告-消费降序'!BR:BR,ROW(),0)),"")</f>
        <v/>
      </c>
      <c r="BS152" s="69" t="str">
        <f>IFERROR(CLEAN(HLOOKUP(BS$1,'1.源数据-产品报告-消费降序'!BS:BS,ROW(),0)),"")</f>
        <v/>
      </c>
      <c r="BT152" s="69" t="str">
        <f>IFERROR(CLEAN(HLOOKUP(BT$1,'1.源数据-产品报告-消费降序'!BT:BT,ROW(),0)),"")</f>
        <v/>
      </c>
      <c r="BU152" s="69" t="str">
        <f>IFERROR(CLEAN(HLOOKUP(BU$1,'1.源数据-产品报告-消费降序'!BU:BU,ROW(),0)),"")</f>
        <v/>
      </c>
      <c r="BV1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2" s="69" t="str">
        <f>IFERROR(CLEAN(HLOOKUP(BW$1,'1.源数据-产品报告-消费降序'!BW:BW,ROW(),0)),"")</f>
        <v/>
      </c>
    </row>
    <row r="153" spans="1:75">
      <c r="A153" s="69" t="str">
        <f>IFERROR(CLEAN(HLOOKUP(A$1,'1.源数据-产品报告-消费降序'!A:A,ROW(),0)),"")</f>
        <v/>
      </c>
      <c r="B153" s="69" t="str">
        <f>IFERROR(CLEAN(HLOOKUP(B$1,'1.源数据-产品报告-消费降序'!B:B,ROW(),0)),"")</f>
        <v/>
      </c>
      <c r="C153" s="69" t="str">
        <f>IFERROR(CLEAN(HLOOKUP(C$1,'1.源数据-产品报告-消费降序'!C:C,ROW(),0)),"")</f>
        <v/>
      </c>
      <c r="D153" s="69" t="str">
        <f>IFERROR(CLEAN(HLOOKUP(D$1,'1.源数据-产品报告-消费降序'!D:D,ROW(),0)),"")</f>
        <v/>
      </c>
      <c r="E153" s="69" t="str">
        <f>IFERROR(CLEAN(HLOOKUP(E$1,'1.源数据-产品报告-消费降序'!E:E,ROW(),0)),"")</f>
        <v/>
      </c>
      <c r="F153" s="69" t="str">
        <f>IFERROR(CLEAN(HLOOKUP(F$1,'1.源数据-产品报告-消费降序'!F:F,ROW(),0)),"")</f>
        <v/>
      </c>
      <c r="G153" s="70">
        <f>IFERROR((HLOOKUP(G$1,'1.源数据-产品报告-消费降序'!G:G,ROW(),0)),"")</f>
        <v>0</v>
      </c>
      <c r="H1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3" s="69" t="str">
        <f>IFERROR(CLEAN(HLOOKUP(I$1,'1.源数据-产品报告-消费降序'!I:I,ROW(),0)),"")</f>
        <v/>
      </c>
      <c r="L153" s="69" t="str">
        <f>IFERROR(CLEAN(HLOOKUP(L$1,'1.源数据-产品报告-消费降序'!L:L,ROW(),0)),"")</f>
        <v/>
      </c>
      <c r="M153" s="69" t="str">
        <f>IFERROR(CLEAN(HLOOKUP(M$1,'1.源数据-产品报告-消费降序'!M:M,ROW(),0)),"")</f>
        <v/>
      </c>
      <c r="N153" s="69" t="str">
        <f>IFERROR(CLEAN(HLOOKUP(N$1,'1.源数据-产品报告-消费降序'!N:N,ROW(),0)),"")</f>
        <v/>
      </c>
      <c r="O153" s="69" t="str">
        <f>IFERROR(CLEAN(HLOOKUP(O$1,'1.源数据-产品报告-消费降序'!O:O,ROW(),0)),"")</f>
        <v/>
      </c>
      <c r="P153" s="69" t="str">
        <f>IFERROR(CLEAN(HLOOKUP(P$1,'1.源数据-产品报告-消费降序'!P:P,ROW(),0)),"")</f>
        <v/>
      </c>
      <c r="Q153" s="69" t="str">
        <f>IFERROR(CLEAN(HLOOKUP(Q$1,'1.源数据-产品报告-消费降序'!Q:Q,ROW(),0)),"")</f>
        <v/>
      </c>
      <c r="R153" s="69" t="str">
        <f>IFERROR(CLEAN(HLOOKUP(R$1,'1.源数据-产品报告-消费降序'!R:R,ROW(),0)),"")</f>
        <v/>
      </c>
      <c r="S1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3" s="69" t="str">
        <f>IFERROR(CLEAN(HLOOKUP(T$1,'1.源数据-产品报告-消费降序'!T:T,ROW(),0)),"")</f>
        <v/>
      </c>
      <c r="W153" s="69" t="str">
        <f>IFERROR(CLEAN(HLOOKUP(W$1,'1.源数据-产品报告-消费降序'!W:W,ROW(),0)),"")</f>
        <v/>
      </c>
      <c r="X153" s="69" t="str">
        <f>IFERROR(CLEAN(HLOOKUP(X$1,'1.源数据-产品报告-消费降序'!X:X,ROW(),0)),"")</f>
        <v/>
      </c>
      <c r="Y153" s="69" t="str">
        <f>IFERROR(CLEAN(HLOOKUP(Y$1,'1.源数据-产品报告-消费降序'!Y:Y,ROW(),0)),"")</f>
        <v/>
      </c>
      <c r="Z153" s="69" t="str">
        <f>IFERROR(CLEAN(HLOOKUP(Z$1,'1.源数据-产品报告-消费降序'!Z:Z,ROW(),0)),"")</f>
        <v/>
      </c>
      <c r="AA153" s="69" t="str">
        <f>IFERROR(CLEAN(HLOOKUP(AA$1,'1.源数据-产品报告-消费降序'!AA:AA,ROW(),0)),"")</f>
        <v/>
      </c>
      <c r="AB153" s="69" t="str">
        <f>IFERROR(CLEAN(HLOOKUP(AB$1,'1.源数据-产品报告-消费降序'!AB:AB,ROW(),0)),"")</f>
        <v/>
      </c>
      <c r="AC153" s="69" t="str">
        <f>IFERROR(CLEAN(HLOOKUP(AC$1,'1.源数据-产品报告-消费降序'!AC:AC,ROW(),0)),"")</f>
        <v/>
      </c>
      <c r="AD1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3" s="69" t="str">
        <f>IFERROR(CLEAN(HLOOKUP(AE$1,'1.源数据-产品报告-消费降序'!AE:AE,ROW(),0)),"")</f>
        <v/>
      </c>
      <c r="AH153" s="69" t="str">
        <f>IFERROR(CLEAN(HLOOKUP(AH$1,'1.源数据-产品报告-消费降序'!AH:AH,ROW(),0)),"")</f>
        <v/>
      </c>
      <c r="AI153" s="69" t="str">
        <f>IFERROR(CLEAN(HLOOKUP(AI$1,'1.源数据-产品报告-消费降序'!AI:AI,ROW(),0)),"")</f>
        <v/>
      </c>
      <c r="AJ153" s="69" t="str">
        <f>IFERROR(CLEAN(HLOOKUP(AJ$1,'1.源数据-产品报告-消费降序'!AJ:AJ,ROW(),0)),"")</f>
        <v/>
      </c>
      <c r="AK153" s="69" t="str">
        <f>IFERROR(CLEAN(HLOOKUP(AK$1,'1.源数据-产品报告-消费降序'!AK:AK,ROW(),0)),"")</f>
        <v/>
      </c>
      <c r="AL153" s="69" t="str">
        <f>IFERROR(CLEAN(HLOOKUP(AL$1,'1.源数据-产品报告-消费降序'!AL:AL,ROW(),0)),"")</f>
        <v/>
      </c>
      <c r="AM153" s="69" t="str">
        <f>IFERROR(CLEAN(HLOOKUP(AM$1,'1.源数据-产品报告-消费降序'!AM:AM,ROW(),0)),"")</f>
        <v/>
      </c>
      <c r="AN153" s="69" t="str">
        <f>IFERROR(CLEAN(HLOOKUP(AN$1,'1.源数据-产品报告-消费降序'!AN:AN,ROW(),0)),"")</f>
        <v/>
      </c>
      <c r="AO1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3" s="69" t="str">
        <f>IFERROR(CLEAN(HLOOKUP(AP$1,'1.源数据-产品报告-消费降序'!AP:AP,ROW(),0)),"")</f>
        <v/>
      </c>
      <c r="AS153" s="69" t="str">
        <f>IFERROR(CLEAN(HLOOKUP(AS$1,'1.源数据-产品报告-消费降序'!AS:AS,ROW(),0)),"")</f>
        <v/>
      </c>
      <c r="AT153" s="69" t="str">
        <f>IFERROR(CLEAN(HLOOKUP(AT$1,'1.源数据-产品报告-消费降序'!AT:AT,ROW(),0)),"")</f>
        <v/>
      </c>
      <c r="AU153" s="69" t="str">
        <f>IFERROR(CLEAN(HLOOKUP(AU$1,'1.源数据-产品报告-消费降序'!AU:AU,ROW(),0)),"")</f>
        <v/>
      </c>
      <c r="AV153" s="69" t="str">
        <f>IFERROR(CLEAN(HLOOKUP(AV$1,'1.源数据-产品报告-消费降序'!AV:AV,ROW(),0)),"")</f>
        <v/>
      </c>
      <c r="AW153" s="69" t="str">
        <f>IFERROR(CLEAN(HLOOKUP(AW$1,'1.源数据-产品报告-消费降序'!AW:AW,ROW(),0)),"")</f>
        <v/>
      </c>
      <c r="AX153" s="69" t="str">
        <f>IFERROR(CLEAN(HLOOKUP(AX$1,'1.源数据-产品报告-消费降序'!AX:AX,ROW(),0)),"")</f>
        <v/>
      </c>
      <c r="AY153" s="69" t="str">
        <f>IFERROR(CLEAN(HLOOKUP(AY$1,'1.源数据-产品报告-消费降序'!AY:AY,ROW(),0)),"")</f>
        <v/>
      </c>
      <c r="AZ1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3" s="69" t="str">
        <f>IFERROR(CLEAN(HLOOKUP(BA$1,'1.源数据-产品报告-消费降序'!BA:BA,ROW(),0)),"")</f>
        <v/>
      </c>
      <c r="BD153" s="69" t="str">
        <f>IFERROR(CLEAN(HLOOKUP(BD$1,'1.源数据-产品报告-消费降序'!BD:BD,ROW(),0)),"")</f>
        <v/>
      </c>
      <c r="BE153" s="69" t="str">
        <f>IFERROR(CLEAN(HLOOKUP(BE$1,'1.源数据-产品报告-消费降序'!BE:BE,ROW(),0)),"")</f>
        <v/>
      </c>
      <c r="BF153" s="69" t="str">
        <f>IFERROR(CLEAN(HLOOKUP(BF$1,'1.源数据-产品报告-消费降序'!BF:BF,ROW(),0)),"")</f>
        <v/>
      </c>
      <c r="BG153" s="69" t="str">
        <f>IFERROR(CLEAN(HLOOKUP(BG$1,'1.源数据-产品报告-消费降序'!BG:BG,ROW(),0)),"")</f>
        <v/>
      </c>
      <c r="BH153" s="69" t="str">
        <f>IFERROR(CLEAN(HLOOKUP(BH$1,'1.源数据-产品报告-消费降序'!BH:BH,ROW(),0)),"")</f>
        <v/>
      </c>
      <c r="BI153" s="69" t="str">
        <f>IFERROR(CLEAN(HLOOKUP(BI$1,'1.源数据-产品报告-消费降序'!BI:BI,ROW(),0)),"")</f>
        <v/>
      </c>
      <c r="BJ153" s="69" t="str">
        <f>IFERROR(CLEAN(HLOOKUP(BJ$1,'1.源数据-产品报告-消费降序'!BJ:BJ,ROW(),0)),"")</f>
        <v/>
      </c>
      <c r="BK1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3" s="69" t="str">
        <f>IFERROR(CLEAN(HLOOKUP(BL$1,'1.源数据-产品报告-消费降序'!BL:BL,ROW(),0)),"")</f>
        <v/>
      </c>
      <c r="BO153" s="69" t="str">
        <f>IFERROR(CLEAN(HLOOKUP(BO$1,'1.源数据-产品报告-消费降序'!BO:BO,ROW(),0)),"")</f>
        <v/>
      </c>
      <c r="BP153" s="69" t="str">
        <f>IFERROR(CLEAN(HLOOKUP(BP$1,'1.源数据-产品报告-消费降序'!BP:BP,ROW(),0)),"")</f>
        <v/>
      </c>
      <c r="BQ153" s="69" t="str">
        <f>IFERROR(CLEAN(HLOOKUP(BQ$1,'1.源数据-产品报告-消费降序'!BQ:BQ,ROW(),0)),"")</f>
        <v/>
      </c>
      <c r="BR153" s="69" t="str">
        <f>IFERROR(CLEAN(HLOOKUP(BR$1,'1.源数据-产品报告-消费降序'!BR:BR,ROW(),0)),"")</f>
        <v/>
      </c>
      <c r="BS153" s="69" t="str">
        <f>IFERROR(CLEAN(HLOOKUP(BS$1,'1.源数据-产品报告-消费降序'!BS:BS,ROW(),0)),"")</f>
        <v/>
      </c>
      <c r="BT153" s="69" t="str">
        <f>IFERROR(CLEAN(HLOOKUP(BT$1,'1.源数据-产品报告-消费降序'!BT:BT,ROW(),0)),"")</f>
        <v/>
      </c>
      <c r="BU153" s="69" t="str">
        <f>IFERROR(CLEAN(HLOOKUP(BU$1,'1.源数据-产品报告-消费降序'!BU:BU,ROW(),0)),"")</f>
        <v/>
      </c>
      <c r="BV1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3" s="69" t="str">
        <f>IFERROR(CLEAN(HLOOKUP(BW$1,'1.源数据-产品报告-消费降序'!BW:BW,ROW(),0)),"")</f>
        <v/>
      </c>
    </row>
    <row r="154" spans="1:75">
      <c r="A154" s="69" t="str">
        <f>IFERROR(CLEAN(HLOOKUP(A$1,'1.源数据-产品报告-消费降序'!A:A,ROW(),0)),"")</f>
        <v/>
      </c>
      <c r="B154" s="69" t="str">
        <f>IFERROR(CLEAN(HLOOKUP(B$1,'1.源数据-产品报告-消费降序'!B:B,ROW(),0)),"")</f>
        <v/>
      </c>
      <c r="C154" s="69" t="str">
        <f>IFERROR(CLEAN(HLOOKUP(C$1,'1.源数据-产品报告-消费降序'!C:C,ROW(),0)),"")</f>
        <v/>
      </c>
      <c r="D154" s="69" t="str">
        <f>IFERROR(CLEAN(HLOOKUP(D$1,'1.源数据-产品报告-消费降序'!D:D,ROW(),0)),"")</f>
        <v/>
      </c>
      <c r="E154" s="69" t="str">
        <f>IFERROR(CLEAN(HLOOKUP(E$1,'1.源数据-产品报告-消费降序'!E:E,ROW(),0)),"")</f>
        <v/>
      </c>
      <c r="F154" s="69" t="str">
        <f>IFERROR(CLEAN(HLOOKUP(F$1,'1.源数据-产品报告-消费降序'!F:F,ROW(),0)),"")</f>
        <v/>
      </c>
      <c r="G154" s="70">
        <f>IFERROR((HLOOKUP(G$1,'1.源数据-产品报告-消费降序'!G:G,ROW(),0)),"")</f>
        <v>0</v>
      </c>
      <c r="H1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4" s="69" t="str">
        <f>IFERROR(CLEAN(HLOOKUP(I$1,'1.源数据-产品报告-消费降序'!I:I,ROW(),0)),"")</f>
        <v/>
      </c>
      <c r="L154" s="69" t="str">
        <f>IFERROR(CLEAN(HLOOKUP(L$1,'1.源数据-产品报告-消费降序'!L:L,ROW(),0)),"")</f>
        <v/>
      </c>
      <c r="M154" s="69" t="str">
        <f>IFERROR(CLEAN(HLOOKUP(M$1,'1.源数据-产品报告-消费降序'!M:M,ROW(),0)),"")</f>
        <v/>
      </c>
      <c r="N154" s="69" t="str">
        <f>IFERROR(CLEAN(HLOOKUP(N$1,'1.源数据-产品报告-消费降序'!N:N,ROW(),0)),"")</f>
        <v/>
      </c>
      <c r="O154" s="69" t="str">
        <f>IFERROR(CLEAN(HLOOKUP(O$1,'1.源数据-产品报告-消费降序'!O:O,ROW(),0)),"")</f>
        <v/>
      </c>
      <c r="P154" s="69" t="str">
        <f>IFERROR(CLEAN(HLOOKUP(P$1,'1.源数据-产品报告-消费降序'!P:P,ROW(),0)),"")</f>
        <v/>
      </c>
      <c r="Q154" s="69" t="str">
        <f>IFERROR(CLEAN(HLOOKUP(Q$1,'1.源数据-产品报告-消费降序'!Q:Q,ROW(),0)),"")</f>
        <v/>
      </c>
      <c r="R154" s="69" t="str">
        <f>IFERROR(CLEAN(HLOOKUP(R$1,'1.源数据-产品报告-消费降序'!R:R,ROW(),0)),"")</f>
        <v/>
      </c>
      <c r="S1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4" s="69" t="str">
        <f>IFERROR(CLEAN(HLOOKUP(T$1,'1.源数据-产品报告-消费降序'!T:T,ROW(),0)),"")</f>
        <v/>
      </c>
      <c r="W154" s="69" t="str">
        <f>IFERROR(CLEAN(HLOOKUP(W$1,'1.源数据-产品报告-消费降序'!W:W,ROW(),0)),"")</f>
        <v/>
      </c>
      <c r="X154" s="69" t="str">
        <f>IFERROR(CLEAN(HLOOKUP(X$1,'1.源数据-产品报告-消费降序'!X:X,ROW(),0)),"")</f>
        <v/>
      </c>
      <c r="Y154" s="69" t="str">
        <f>IFERROR(CLEAN(HLOOKUP(Y$1,'1.源数据-产品报告-消费降序'!Y:Y,ROW(),0)),"")</f>
        <v/>
      </c>
      <c r="Z154" s="69" t="str">
        <f>IFERROR(CLEAN(HLOOKUP(Z$1,'1.源数据-产品报告-消费降序'!Z:Z,ROW(),0)),"")</f>
        <v/>
      </c>
      <c r="AA154" s="69" t="str">
        <f>IFERROR(CLEAN(HLOOKUP(AA$1,'1.源数据-产品报告-消费降序'!AA:AA,ROW(),0)),"")</f>
        <v/>
      </c>
      <c r="AB154" s="69" t="str">
        <f>IFERROR(CLEAN(HLOOKUP(AB$1,'1.源数据-产品报告-消费降序'!AB:AB,ROW(),0)),"")</f>
        <v/>
      </c>
      <c r="AC154" s="69" t="str">
        <f>IFERROR(CLEAN(HLOOKUP(AC$1,'1.源数据-产品报告-消费降序'!AC:AC,ROW(),0)),"")</f>
        <v/>
      </c>
      <c r="AD1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4" s="69" t="str">
        <f>IFERROR(CLEAN(HLOOKUP(AE$1,'1.源数据-产品报告-消费降序'!AE:AE,ROW(),0)),"")</f>
        <v/>
      </c>
      <c r="AH154" s="69" t="str">
        <f>IFERROR(CLEAN(HLOOKUP(AH$1,'1.源数据-产品报告-消费降序'!AH:AH,ROW(),0)),"")</f>
        <v/>
      </c>
      <c r="AI154" s="69" t="str">
        <f>IFERROR(CLEAN(HLOOKUP(AI$1,'1.源数据-产品报告-消费降序'!AI:AI,ROW(),0)),"")</f>
        <v/>
      </c>
      <c r="AJ154" s="69" t="str">
        <f>IFERROR(CLEAN(HLOOKUP(AJ$1,'1.源数据-产品报告-消费降序'!AJ:AJ,ROW(),0)),"")</f>
        <v/>
      </c>
      <c r="AK154" s="69" t="str">
        <f>IFERROR(CLEAN(HLOOKUP(AK$1,'1.源数据-产品报告-消费降序'!AK:AK,ROW(),0)),"")</f>
        <v/>
      </c>
      <c r="AL154" s="69" t="str">
        <f>IFERROR(CLEAN(HLOOKUP(AL$1,'1.源数据-产品报告-消费降序'!AL:AL,ROW(),0)),"")</f>
        <v/>
      </c>
      <c r="AM154" s="69" t="str">
        <f>IFERROR(CLEAN(HLOOKUP(AM$1,'1.源数据-产品报告-消费降序'!AM:AM,ROW(),0)),"")</f>
        <v/>
      </c>
      <c r="AN154" s="69" t="str">
        <f>IFERROR(CLEAN(HLOOKUP(AN$1,'1.源数据-产品报告-消费降序'!AN:AN,ROW(),0)),"")</f>
        <v/>
      </c>
      <c r="AO1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4" s="69" t="str">
        <f>IFERROR(CLEAN(HLOOKUP(AP$1,'1.源数据-产品报告-消费降序'!AP:AP,ROW(),0)),"")</f>
        <v/>
      </c>
      <c r="AS154" s="69" t="str">
        <f>IFERROR(CLEAN(HLOOKUP(AS$1,'1.源数据-产品报告-消费降序'!AS:AS,ROW(),0)),"")</f>
        <v/>
      </c>
      <c r="AT154" s="69" t="str">
        <f>IFERROR(CLEAN(HLOOKUP(AT$1,'1.源数据-产品报告-消费降序'!AT:AT,ROW(),0)),"")</f>
        <v/>
      </c>
      <c r="AU154" s="69" t="str">
        <f>IFERROR(CLEAN(HLOOKUP(AU$1,'1.源数据-产品报告-消费降序'!AU:AU,ROW(),0)),"")</f>
        <v/>
      </c>
      <c r="AV154" s="69" t="str">
        <f>IFERROR(CLEAN(HLOOKUP(AV$1,'1.源数据-产品报告-消费降序'!AV:AV,ROW(),0)),"")</f>
        <v/>
      </c>
      <c r="AW154" s="69" t="str">
        <f>IFERROR(CLEAN(HLOOKUP(AW$1,'1.源数据-产品报告-消费降序'!AW:AW,ROW(),0)),"")</f>
        <v/>
      </c>
      <c r="AX154" s="69" t="str">
        <f>IFERROR(CLEAN(HLOOKUP(AX$1,'1.源数据-产品报告-消费降序'!AX:AX,ROW(),0)),"")</f>
        <v/>
      </c>
      <c r="AY154" s="69" t="str">
        <f>IFERROR(CLEAN(HLOOKUP(AY$1,'1.源数据-产品报告-消费降序'!AY:AY,ROW(),0)),"")</f>
        <v/>
      </c>
      <c r="AZ1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4" s="69" t="str">
        <f>IFERROR(CLEAN(HLOOKUP(BA$1,'1.源数据-产品报告-消费降序'!BA:BA,ROW(),0)),"")</f>
        <v/>
      </c>
      <c r="BD154" s="69" t="str">
        <f>IFERROR(CLEAN(HLOOKUP(BD$1,'1.源数据-产品报告-消费降序'!BD:BD,ROW(),0)),"")</f>
        <v/>
      </c>
      <c r="BE154" s="69" t="str">
        <f>IFERROR(CLEAN(HLOOKUP(BE$1,'1.源数据-产品报告-消费降序'!BE:BE,ROW(),0)),"")</f>
        <v/>
      </c>
      <c r="BF154" s="69" t="str">
        <f>IFERROR(CLEAN(HLOOKUP(BF$1,'1.源数据-产品报告-消费降序'!BF:BF,ROW(),0)),"")</f>
        <v/>
      </c>
      <c r="BG154" s="69" t="str">
        <f>IFERROR(CLEAN(HLOOKUP(BG$1,'1.源数据-产品报告-消费降序'!BG:BG,ROW(),0)),"")</f>
        <v/>
      </c>
      <c r="BH154" s="69" t="str">
        <f>IFERROR(CLEAN(HLOOKUP(BH$1,'1.源数据-产品报告-消费降序'!BH:BH,ROW(),0)),"")</f>
        <v/>
      </c>
      <c r="BI154" s="69" t="str">
        <f>IFERROR(CLEAN(HLOOKUP(BI$1,'1.源数据-产品报告-消费降序'!BI:BI,ROW(),0)),"")</f>
        <v/>
      </c>
      <c r="BJ154" s="69" t="str">
        <f>IFERROR(CLEAN(HLOOKUP(BJ$1,'1.源数据-产品报告-消费降序'!BJ:BJ,ROW(),0)),"")</f>
        <v/>
      </c>
      <c r="BK1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4" s="69" t="str">
        <f>IFERROR(CLEAN(HLOOKUP(BL$1,'1.源数据-产品报告-消费降序'!BL:BL,ROW(),0)),"")</f>
        <v/>
      </c>
      <c r="BO154" s="69" t="str">
        <f>IFERROR(CLEAN(HLOOKUP(BO$1,'1.源数据-产品报告-消费降序'!BO:BO,ROW(),0)),"")</f>
        <v/>
      </c>
      <c r="BP154" s="69" t="str">
        <f>IFERROR(CLEAN(HLOOKUP(BP$1,'1.源数据-产品报告-消费降序'!BP:BP,ROW(),0)),"")</f>
        <v/>
      </c>
      <c r="BQ154" s="69" t="str">
        <f>IFERROR(CLEAN(HLOOKUP(BQ$1,'1.源数据-产品报告-消费降序'!BQ:BQ,ROW(),0)),"")</f>
        <v/>
      </c>
      <c r="BR154" s="69" t="str">
        <f>IFERROR(CLEAN(HLOOKUP(BR$1,'1.源数据-产品报告-消费降序'!BR:BR,ROW(),0)),"")</f>
        <v/>
      </c>
      <c r="BS154" s="69" t="str">
        <f>IFERROR(CLEAN(HLOOKUP(BS$1,'1.源数据-产品报告-消费降序'!BS:BS,ROW(),0)),"")</f>
        <v/>
      </c>
      <c r="BT154" s="69" t="str">
        <f>IFERROR(CLEAN(HLOOKUP(BT$1,'1.源数据-产品报告-消费降序'!BT:BT,ROW(),0)),"")</f>
        <v/>
      </c>
      <c r="BU154" s="69" t="str">
        <f>IFERROR(CLEAN(HLOOKUP(BU$1,'1.源数据-产品报告-消费降序'!BU:BU,ROW(),0)),"")</f>
        <v/>
      </c>
      <c r="BV1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4" s="69" t="str">
        <f>IFERROR(CLEAN(HLOOKUP(BW$1,'1.源数据-产品报告-消费降序'!BW:BW,ROW(),0)),"")</f>
        <v/>
      </c>
    </row>
    <row r="155" spans="1:75">
      <c r="A155" s="69" t="str">
        <f>IFERROR(CLEAN(HLOOKUP(A$1,'1.源数据-产品报告-消费降序'!A:A,ROW(),0)),"")</f>
        <v/>
      </c>
      <c r="B155" s="69" t="str">
        <f>IFERROR(CLEAN(HLOOKUP(B$1,'1.源数据-产品报告-消费降序'!B:B,ROW(),0)),"")</f>
        <v/>
      </c>
      <c r="C155" s="69" t="str">
        <f>IFERROR(CLEAN(HLOOKUP(C$1,'1.源数据-产品报告-消费降序'!C:C,ROW(),0)),"")</f>
        <v/>
      </c>
      <c r="D155" s="69" t="str">
        <f>IFERROR(CLEAN(HLOOKUP(D$1,'1.源数据-产品报告-消费降序'!D:D,ROW(),0)),"")</f>
        <v/>
      </c>
      <c r="E155" s="69" t="str">
        <f>IFERROR(CLEAN(HLOOKUP(E$1,'1.源数据-产品报告-消费降序'!E:E,ROW(),0)),"")</f>
        <v/>
      </c>
      <c r="F155" s="69" t="str">
        <f>IFERROR(CLEAN(HLOOKUP(F$1,'1.源数据-产品报告-消费降序'!F:F,ROW(),0)),"")</f>
        <v/>
      </c>
      <c r="G155" s="70">
        <f>IFERROR((HLOOKUP(G$1,'1.源数据-产品报告-消费降序'!G:G,ROW(),0)),"")</f>
        <v>0</v>
      </c>
      <c r="H1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5" s="69" t="str">
        <f>IFERROR(CLEAN(HLOOKUP(I$1,'1.源数据-产品报告-消费降序'!I:I,ROW(),0)),"")</f>
        <v/>
      </c>
      <c r="L155" s="69" t="str">
        <f>IFERROR(CLEAN(HLOOKUP(L$1,'1.源数据-产品报告-消费降序'!L:L,ROW(),0)),"")</f>
        <v/>
      </c>
      <c r="M155" s="69" t="str">
        <f>IFERROR(CLEAN(HLOOKUP(M$1,'1.源数据-产品报告-消费降序'!M:M,ROW(),0)),"")</f>
        <v/>
      </c>
      <c r="N155" s="69" t="str">
        <f>IFERROR(CLEAN(HLOOKUP(N$1,'1.源数据-产品报告-消费降序'!N:N,ROW(),0)),"")</f>
        <v/>
      </c>
      <c r="O155" s="69" t="str">
        <f>IFERROR(CLEAN(HLOOKUP(O$1,'1.源数据-产品报告-消费降序'!O:O,ROW(),0)),"")</f>
        <v/>
      </c>
      <c r="P155" s="69" t="str">
        <f>IFERROR(CLEAN(HLOOKUP(P$1,'1.源数据-产品报告-消费降序'!P:P,ROW(),0)),"")</f>
        <v/>
      </c>
      <c r="Q155" s="69" t="str">
        <f>IFERROR(CLEAN(HLOOKUP(Q$1,'1.源数据-产品报告-消费降序'!Q:Q,ROW(),0)),"")</f>
        <v/>
      </c>
      <c r="R155" s="69" t="str">
        <f>IFERROR(CLEAN(HLOOKUP(R$1,'1.源数据-产品报告-消费降序'!R:R,ROW(),0)),"")</f>
        <v/>
      </c>
      <c r="S1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5" s="69" t="str">
        <f>IFERROR(CLEAN(HLOOKUP(T$1,'1.源数据-产品报告-消费降序'!T:T,ROW(),0)),"")</f>
        <v/>
      </c>
      <c r="W155" s="69" t="str">
        <f>IFERROR(CLEAN(HLOOKUP(W$1,'1.源数据-产品报告-消费降序'!W:W,ROW(),0)),"")</f>
        <v/>
      </c>
      <c r="X155" s="69" t="str">
        <f>IFERROR(CLEAN(HLOOKUP(X$1,'1.源数据-产品报告-消费降序'!X:X,ROW(),0)),"")</f>
        <v/>
      </c>
      <c r="Y155" s="69" t="str">
        <f>IFERROR(CLEAN(HLOOKUP(Y$1,'1.源数据-产品报告-消费降序'!Y:Y,ROW(),0)),"")</f>
        <v/>
      </c>
      <c r="Z155" s="69" t="str">
        <f>IFERROR(CLEAN(HLOOKUP(Z$1,'1.源数据-产品报告-消费降序'!Z:Z,ROW(),0)),"")</f>
        <v/>
      </c>
      <c r="AA155" s="69" t="str">
        <f>IFERROR(CLEAN(HLOOKUP(AA$1,'1.源数据-产品报告-消费降序'!AA:AA,ROW(),0)),"")</f>
        <v/>
      </c>
      <c r="AB155" s="69" t="str">
        <f>IFERROR(CLEAN(HLOOKUP(AB$1,'1.源数据-产品报告-消费降序'!AB:AB,ROW(),0)),"")</f>
        <v/>
      </c>
      <c r="AC155" s="69" t="str">
        <f>IFERROR(CLEAN(HLOOKUP(AC$1,'1.源数据-产品报告-消费降序'!AC:AC,ROW(),0)),"")</f>
        <v/>
      </c>
      <c r="AD1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5" s="69" t="str">
        <f>IFERROR(CLEAN(HLOOKUP(AE$1,'1.源数据-产品报告-消费降序'!AE:AE,ROW(),0)),"")</f>
        <v/>
      </c>
      <c r="AH155" s="69" t="str">
        <f>IFERROR(CLEAN(HLOOKUP(AH$1,'1.源数据-产品报告-消费降序'!AH:AH,ROW(),0)),"")</f>
        <v/>
      </c>
      <c r="AI155" s="69" t="str">
        <f>IFERROR(CLEAN(HLOOKUP(AI$1,'1.源数据-产品报告-消费降序'!AI:AI,ROW(),0)),"")</f>
        <v/>
      </c>
      <c r="AJ155" s="69" t="str">
        <f>IFERROR(CLEAN(HLOOKUP(AJ$1,'1.源数据-产品报告-消费降序'!AJ:AJ,ROW(),0)),"")</f>
        <v/>
      </c>
      <c r="AK155" s="69" t="str">
        <f>IFERROR(CLEAN(HLOOKUP(AK$1,'1.源数据-产品报告-消费降序'!AK:AK,ROW(),0)),"")</f>
        <v/>
      </c>
      <c r="AL155" s="69" t="str">
        <f>IFERROR(CLEAN(HLOOKUP(AL$1,'1.源数据-产品报告-消费降序'!AL:AL,ROW(),0)),"")</f>
        <v/>
      </c>
      <c r="AM155" s="69" t="str">
        <f>IFERROR(CLEAN(HLOOKUP(AM$1,'1.源数据-产品报告-消费降序'!AM:AM,ROW(),0)),"")</f>
        <v/>
      </c>
      <c r="AN155" s="69" t="str">
        <f>IFERROR(CLEAN(HLOOKUP(AN$1,'1.源数据-产品报告-消费降序'!AN:AN,ROW(),0)),"")</f>
        <v/>
      </c>
      <c r="AO1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5" s="69" t="str">
        <f>IFERROR(CLEAN(HLOOKUP(AP$1,'1.源数据-产品报告-消费降序'!AP:AP,ROW(),0)),"")</f>
        <v/>
      </c>
      <c r="AS155" s="69" t="str">
        <f>IFERROR(CLEAN(HLOOKUP(AS$1,'1.源数据-产品报告-消费降序'!AS:AS,ROW(),0)),"")</f>
        <v/>
      </c>
      <c r="AT155" s="69" t="str">
        <f>IFERROR(CLEAN(HLOOKUP(AT$1,'1.源数据-产品报告-消费降序'!AT:AT,ROW(),0)),"")</f>
        <v/>
      </c>
      <c r="AU155" s="69" t="str">
        <f>IFERROR(CLEAN(HLOOKUP(AU$1,'1.源数据-产品报告-消费降序'!AU:AU,ROW(),0)),"")</f>
        <v/>
      </c>
      <c r="AV155" s="69" t="str">
        <f>IFERROR(CLEAN(HLOOKUP(AV$1,'1.源数据-产品报告-消费降序'!AV:AV,ROW(),0)),"")</f>
        <v/>
      </c>
      <c r="AW155" s="69" t="str">
        <f>IFERROR(CLEAN(HLOOKUP(AW$1,'1.源数据-产品报告-消费降序'!AW:AW,ROW(),0)),"")</f>
        <v/>
      </c>
      <c r="AX155" s="69" t="str">
        <f>IFERROR(CLEAN(HLOOKUP(AX$1,'1.源数据-产品报告-消费降序'!AX:AX,ROW(),0)),"")</f>
        <v/>
      </c>
      <c r="AY155" s="69" t="str">
        <f>IFERROR(CLEAN(HLOOKUP(AY$1,'1.源数据-产品报告-消费降序'!AY:AY,ROW(),0)),"")</f>
        <v/>
      </c>
      <c r="AZ1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5" s="69" t="str">
        <f>IFERROR(CLEAN(HLOOKUP(BA$1,'1.源数据-产品报告-消费降序'!BA:BA,ROW(),0)),"")</f>
        <v/>
      </c>
      <c r="BD155" s="69" t="str">
        <f>IFERROR(CLEAN(HLOOKUP(BD$1,'1.源数据-产品报告-消费降序'!BD:BD,ROW(),0)),"")</f>
        <v/>
      </c>
      <c r="BE155" s="69" t="str">
        <f>IFERROR(CLEAN(HLOOKUP(BE$1,'1.源数据-产品报告-消费降序'!BE:BE,ROW(),0)),"")</f>
        <v/>
      </c>
      <c r="BF155" s="69" t="str">
        <f>IFERROR(CLEAN(HLOOKUP(BF$1,'1.源数据-产品报告-消费降序'!BF:BF,ROW(),0)),"")</f>
        <v/>
      </c>
      <c r="BG155" s="69" t="str">
        <f>IFERROR(CLEAN(HLOOKUP(BG$1,'1.源数据-产品报告-消费降序'!BG:BG,ROW(),0)),"")</f>
        <v/>
      </c>
      <c r="BH155" s="69" t="str">
        <f>IFERROR(CLEAN(HLOOKUP(BH$1,'1.源数据-产品报告-消费降序'!BH:BH,ROW(),0)),"")</f>
        <v/>
      </c>
      <c r="BI155" s="69" t="str">
        <f>IFERROR(CLEAN(HLOOKUP(BI$1,'1.源数据-产品报告-消费降序'!BI:BI,ROW(),0)),"")</f>
        <v/>
      </c>
      <c r="BJ155" s="69" t="str">
        <f>IFERROR(CLEAN(HLOOKUP(BJ$1,'1.源数据-产品报告-消费降序'!BJ:BJ,ROW(),0)),"")</f>
        <v/>
      </c>
      <c r="BK1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5" s="69" t="str">
        <f>IFERROR(CLEAN(HLOOKUP(BL$1,'1.源数据-产品报告-消费降序'!BL:BL,ROW(),0)),"")</f>
        <v/>
      </c>
      <c r="BO155" s="69" t="str">
        <f>IFERROR(CLEAN(HLOOKUP(BO$1,'1.源数据-产品报告-消费降序'!BO:BO,ROW(),0)),"")</f>
        <v/>
      </c>
      <c r="BP155" s="69" t="str">
        <f>IFERROR(CLEAN(HLOOKUP(BP$1,'1.源数据-产品报告-消费降序'!BP:BP,ROW(),0)),"")</f>
        <v/>
      </c>
      <c r="BQ155" s="69" t="str">
        <f>IFERROR(CLEAN(HLOOKUP(BQ$1,'1.源数据-产品报告-消费降序'!BQ:BQ,ROW(),0)),"")</f>
        <v/>
      </c>
      <c r="BR155" s="69" t="str">
        <f>IFERROR(CLEAN(HLOOKUP(BR$1,'1.源数据-产品报告-消费降序'!BR:BR,ROW(),0)),"")</f>
        <v/>
      </c>
      <c r="BS155" s="69" t="str">
        <f>IFERROR(CLEAN(HLOOKUP(BS$1,'1.源数据-产品报告-消费降序'!BS:BS,ROW(),0)),"")</f>
        <v/>
      </c>
      <c r="BT155" s="69" t="str">
        <f>IFERROR(CLEAN(HLOOKUP(BT$1,'1.源数据-产品报告-消费降序'!BT:BT,ROW(),0)),"")</f>
        <v/>
      </c>
      <c r="BU155" s="69" t="str">
        <f>IFERROR(CLEAN(HLOOKUP(BU$1,'1.源数据-产品报告-消费降序'!BU:BU,ROW(),0)),"")</f>
        <v/>
      </c>
      <c r="BV1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5" s="69" t="str">
        <f>IFERROR(CLEAN(HLOOKUP(BW$1,'1.源数据-产品报告-消费降序'!BW:BW,ROW(),0)),"")</f>
        <v/>
      </c>
    </row>
    <row r="156" spans="1:75">
      <c r="A156" s="69" t="str">
        <f>IFERROR(CLEAN(HLOOKUP(A$1,'1.源数据-产品报告-消费降序'!A:A,ROW(),0)),"")</f>
        <v/>
      </c>
      <c r="B156" s="69" t="str">
        <f>IFERROR(CLEAN(HLOOKUP(B$1,'1.源数据-产品报告-消费降序'!B:B,ROW(),0)),"")</f>
        <v/>
      </c>
      <c r="C156" s="69" t="str">
        <f>IFERROR(CLEAN(HLOOKUP(C$1,'1.源数据-产品报告-消费降序'!C:C,ROW(),0)),"")</f>
        <v/>
      </c>
      <c r="D156" s="69" t="str">
        <f>IFERROR(CLEAN(HLOOKUP(D$1,'1.源数据-产品报告-消费降序'!D:D,ROW(),0)),"")</f>
        <v/>
      </c>
      <c r="E156" s="69" t="str">
        <f>IFERROR(CLEAN(HLOOKUP(E$1,'1.源数据-产品报告-消费降序'!E:E,ROW(),0)),"")</f>
        <v/>
      </c>
      <c r="F156" s="69" t="str">
        <f>IFERROR(CLEAN(HLOOKUP(F$1,'1.源数据-产品报告-消费降序'!F:F,ROW(),0)),"")</f>
        <v/>
      </c>
      <c r="G156" s="70">
        <f>IFERROR((HLOOKUP(G$1,'1.源数据-产品报告-消费降序'!G:G,ROW(),0)),"")</f>
        <v>0</v>
      </c>
      <c r="H1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6" s="69" t="str">
        <f>IFERROR(CLEAN(HLOOKUP(I$1,'1.源数据-产品报告-消费降序'!I:I,ROW(),0)),"")</f>
        <v/>
      </c>
      <c r="L156" s="69" t="str">
        <f>IFERROR(CLEAN(HLOOKUP(L$1,'1.源数据-产品报告-消费降序'!L:L,ROW(),0)),"")</f>
        <v/>
      </c>
      <c r="M156" s="69" t="str">
        <f>IFERROR(CLEAN(HLOOKUP(M$1,'1.源数据-产品报告-消费降序'!M:M,ROW(),0)),"")</f>
        <v/>
      </c>
      <c r="N156" s="69" t="str">
        <f>IFERROR(CLEAN(HLOOKUP(N$1,'1.源数据-产品报告-消费降序'!N:N,ROW(),0)),"")</f>
        <v/>
      </c>
      <c r="O156" s="69" t="str">
        <f>IFERROR(CLEAN(HLOOKUP(O$1,'1.源数据-产品报告-消费降序'!O:O,ROW(),0)),"")</f>
        <v/>
      </c>
      <c r="P156" s="69" t="str">
        <f>IFERROR(CLEAN(HLOOKUP(P$1,'1.源数据-产品报告-消费降序'!P:P,ROW(),0)),"")</f>
        <v/>
      </c>
      <c r="Q156" s="69" t="str">
        <f>IFERROR(CLEAN(HLOOKUP(Q$1,'1.源数据-产品报告-消费降序'!Q:Q,ROW(),0)),"")</f>
        <v/>
      </c>
      <c r="R156" s="69" t="str">
        <f>IFERROR(CLEAN(HLOOKUP(R$1,'1.源数据-产品报告-消费降序'!R:R,ROW(),0)),"")</f>
        <v/>
      </c>
      <c r="S1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6" s="69" t="str">
        <f>IFERROR(CLEAN(HLOOKUP(T$1,'1.源数据-产品报告-消费降序'!T:T,ROW(),0)),"")</f>
        <v/>
      </c>
      <c r="W156" s="69" t="str">
        <f>IFERROR(CLEAN(HLOOKUP(W$1,'1.源数据-产品报告-消费降序'!W:W,ROW(),0)),"")</f>
        <v/>
      </c>
      <c r="X156" s="69" t="str">
        <f>IFERROR(CLEAN(HLOOKUP(X$1,'1.源数据-产品报告-消费降序'!X:X,ROW(),0)),"")</f>
        <v/>
      </c>
      <c r="Y156" s="69" t="str">
        <f>IFERROR(CLEAN(HLOOKUP(Y$1,'1.源数据-产品报告-消费降序'!Y:Y,ROW(),0)),"")</f>
        <v/>
      </c>
      <c r="Z156" s="69" t="str">
        <f>IFERROR(CLEAN(HLOOKUP(Z$1,'1.源数据-产品报告-消费降序'!Z:Z,ROW(),0)),"")</f>
        <v/>
      </c>
      <c r="AA156" s="69" t="str">
        <f>IFERROR(CLEAN(HLOOKUP(AA$1,'1.源数据-产品报告-消费降序'!AA:AA,ROW(),0)),"")</f>
        <v/>
      </c>
      <c r="AB156" s="69" t="str">
        <f>IFERROR(CLEAN(HLOOKUP(AB$1,'1.源数据-产品报告-消费降序'!AB:AB,ROW(),0)),"")</f>
        <v/>
      </c>
      <c r="AC156" s="69" t="str">
        <f>IFERROR(CLEAN(HLOOKUP(AC$1,'1.源数据-产品报告-消费降序'!AC:AC,ROW(),0)),"")</f>
        <v/>
      </c>
      <c r="AD1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6" s="69" t="str">
        <f>IFERROR(CLEAN(HLOOKUP(AE$1,'1.源数据-产品报告-消费降序'!AE:AE,ROW(),0)),"")</f>
        <v/>
      </c>
      <c r="AH156" s="69" t="str">
        <f>IFERROR(CLEAN(HLOOKUP(AH$1,'1.源数据-产品报告-消费降序'!AH:AH,ROW(),0)),"")</f>
        <v/>
      </c>
      <c r="AI156" s="69" t="str">
        <f>IFERROR(CLEAN(HLOOKUP(AI$1,'1.源数据-产品报告-消费降序'!AI:AI,ROW(),0)),"")</f>
        <v/>
      </c>
      <c r="AJ156" s="69" t="str">
        <f>IFERROR(CLEAN(HLOOKUP(AJ$1,'1.源数据-产品报告-消费降序'!AJ:AJ,ROW(),0)),"")</f>
        <v/>
      </c>
      <c r="AK156" s="69" t="str">
        <f>IFERROR(CLEAN(HLOOKUP(AK$1,'1.源数据-产品报告-消费降序'!AK:AK,ROW(),0)),"")</f>
        <v/>
      </c>
      <c r="AL156" s="69" t="str">
        <f>IFERROR(CLEAN(HLOOKUP(AL$1,'1.源数据-产品报告-消费降序'!AL:AL,ROW(),0)),"")</f>
        <v/>
      </c>
      <c r="AM156" s="69" t="str">
        <f>IFERROR(CLEAN(HLOOKUP(AM$1,'1.源数据-产品报告-消费降序'!AM:AM,ROW(),0)),"")</f>
        <v/>
      </c>
      <c r="AN156" s="69" t="str">
        <f>IFERROR(CLEAN(HLOOKUP(AN$1,'1.源数据-产品报告-消费降序'!AN:AN,ROW(),0)),"")</f>
        <v/>
      </c>
      <c r="AO1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6" s="69" t="str">
        <f>IFERROR(CLEAN(HLOOKUP(AP$1,'1.源数据-产品报告-消费降序'!AP:AP,ROW(),0)),"")</f>
        <v/>
      </c>
      <c r="AS156" s="69" t="str">
        <f>IFERROR(CLEAN(HLOOKUP(AS$1,'1.源数据-产品报告-消费降序'!AS:AS,ROW(),0)),"")</f>
        <v/>
      </c>
      <c r="AT156" s="69" t="str">
        <f>IFERROR(CLEAN(HLOOKUP(AT$1,'1.源数据-产品报告-消费降序'!AT:AT,ROW(),0)),"")</f>
        <v/>
      </c>
      <c r="AU156" s="69" t="str">
        <f>IFERROR(CLEAN(HLOOKUP(AU$1,'1.源数据-产品报告-消费降序'!AU:AU,ROW(),0)),"")</f>
        <v/>
      </c>
      <c r="AV156" s="69" t="str">
        <f>IFERROR(CLEAN(HLOOKUP(AV$1,'1.源数据-产品报告-消费降序'!AV:AV,ROW(),0)),"")</f>
        <v/>
      </c>
      <c r="AW156" s="69" t="str">
        <f>IFERROR(CLEAN(HLOOKUP(AW$1,'1.源数据-产品报告-消费降序'!AW:AW,ROW(),0)),"")</f>
        <v/>
      </c>
      <c r="AX156" s="69" t="str">
        <f>IFERROR(CLEAN(HLOOKUP(AX$1,'1.源数据-产品报告-消费降序'!AX:AX,ROW(),0)),"")</f>
        <v/>
      </c>
      <c r="AY156" s="69" t="str">
        <f>IFERROR(CLEAN(HLOOKUP(AY$1,'1.源数据-产品报告-消费降序'!AY:AY,ROW(),0)),"")</f>
        <v/>
      </c>
      <c r="AZ1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6" s="69" t="str">
        <f>IFERROR(CLEAN(HLOOKUP(BA$1,'1.源数据-产品报告-消费降序'!BA:BA,ROW(),0)),"")</f>
        <v/>
      </c>
      <c r="BD156" s="69" t="str">
        <f>IFERROR(CLEAN(HLOOKUP(BD$1,'1.源数据-产品报告-消费降序'!BD:BD,ROW(),0)),"")</f>
        <v/>
      </c>
      <c r="BE156" s="69" t="str">
        <f>IFERROR(CLEAN(HLOOKUP(BE$1,'1.源数据-产品报告-消费降序'!BE:BE,ROW(),0)),"")</f>
        <v/>
      </c>
      <c r="BF156" s="69" t="str">
        <f>IFERROR(CLEAN(HLOOKUP(BF$1,'1.源数据-产品报告-消费降序'!BF:BF,ROW(),0)),"")</f>
        <v/>
      </c>
      <c r="BG156" s="69" t="str">
        <f>IFERROR(CLEAN(HLOOKUP(BG$1,'1.源数据-产品报告-消费降序'!BG:BG,ROW(),0)),"")</f>
        <v/>
      </c>
      <c r="BH156" s="69" t="str">
        <f>IFERROR(CLEAN(HLOOKUP(BH$1,'1.源数据-产品报告-消费降序'!BH:BH,ROW(),0)),"")</f>
        <v/>
      </c>
      <c r="BI156" s="69" t="str">
        <f>IFERROR(CLEAN(HLOOKUP(BI$1,'1.源数据-产品报告-消费降序'!BI:BI,ROW(),0)),"")</f>
        <v/>
      </c>
      <c r="BJ156" s="69" t="str">
        <f>IFERROR(CLEAN(HLOOKUP(BJ$1,'1.源数据-产品报告-消费降序'!BJ:BJ,ROW(),0)),"")</f>
        <v/>
      </c>
      <c r="BK1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6" s="69" t="str">
        <f>IFERROR(CLEAN(HLOOKUP(BL$1,'1.源数据-产品报告-消费降序'!BL:BL,ROW(),0)),"")</f>
        <v/>
      </c>
      <c r="BO156" s="69" t="str">
        <f>IFERROR(CLEAN(HLOOKUP(BO$1,'1.源数据-产品报告-消费降序'!BO:BO,ROW(),0)),"")</f>
        <v/>
      </c>
      <c r="BP156" s="69" t="str">
        <f>IFERROR(CLEAN(HLOOKUP(BP$1,'1.源数据-产品报告-消费降序'!BP:BP,ROW(),0)),"")</f>
        <v/>
      </c>
      <c r="BQ156" s="69" t="str">
        <f>IFERROR(CLEAN(HLOOKUP(BQ$1,'1.源数据-产品报告-消费降序'!BQ:BQ,ROW(),0)),"")</f>
        <v/>
      </c>
      <c r="BR156" s="69" t="str">
        <f>IFERROR(CLEAN(HLOOKUP(BR$1,'1.源数据-产品报告-消费降序'!BR:BR,ROW(),0)),"")</f>
        <v/>
      </c>
      <c r="BS156" s="69" t="str">
        <f>IFERROR(CLEAN(HLOOKUP(BS$1,'1.源数据-产品报告-消费降序'!BS:BS,ROW(),0)),"")</f>
        <v/>
      </c>
      <c r="BT156" s="69" t="str">
        <f>IFERROR(CLEAN(HLOOKUP(BT$1,'1.源数据-产品报告-消费降序'!BT:BT,ROW(),0)),"")</f>
        <v/>
      </c>
      <c r="BU156" s="69" t="str">
        <f>IFERROR(CLEAN(HLOOKUP(BU$1,'1.源数据-产品报告-消费降序'!BU:BU,ROW(),0)),"")</f>
        <v/>
      </c>
      <c r="BV1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6" s="69" t="str">
        <f>IFERROR(CLEAN(HLOOKUP(BW$1,'1.源数据-产品报告-消费降序'!BW:BW,ROW(),0)),"")</f>
        <v/>
      </c>
    </row>
    <row r="157" spans="1:75">
      <c r="A157" s="69" t="str">
        <f>IFERROR(CLEAN(HLOOKUP(A$1,'1.源数据-产品报告-消费降序'!A:A,ROW(),0)),"")</f>
        <v/>
      </c>
      <c r="B157" s="69" t="str">
        <f>IFERROR(CLEAN(HLOOKUP(B$1,'1.源数据-产品报告-消费降序'!B:B,ROW(),0)),"")</f>
        <v/>
      </c>
      <c r="C157" s="69" t="str">
        <f>IFERROR(CLEAN(HLOOKUP(C$1,'1.源数据-产品报告-消费降序'!C:C,ROW(),0)),"")</f>
        <v/>
      </c>
      <c r="D157" s="69" t="str">
        <f>IFERROR(CLEAN(HLOOKUP(D$1,'1.源数据-产品报告-消费降序'!D:D,ROW(),0)),"")</f>
        <v/>
      </c>
      <c r="E157" s="69" t="str">
        <f>IFERROR(CLEAN(HLOOKUP(E$1,'1.源数据-产品报告-消费降序'!E:E,ROW(),0)),"")</f>
        <v/>
      </c>
      <c r="F157" s="69" t="str">
        <f>IFERROR(CLEAN(HLOOKUP(F$1,'1.源数据-产品报告-消费降序'!F:F,ROW(),0)),"")</f>
        <v/>
      </c>
      <c r="G157" s="70">
        <f>IFERROR((HLOOKUP(G$1,'1.源数据-产品报告-消费降序'!G:G,ROW(),0)),"")</f>
        <v>0</v>
      </c>
      <c r="H1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7" s="69" t="str">
        <f>IFERROR(CLEAN(HLOOKUP(I$1,'1.源数据-产品报告-消费降序'!I:I,ROW(),0)),"")</f>
        <v/>
      </c>
      <c r="L157" s="69" t="str">
        <f>IFERROR(CLEAN(HLOOKUP(L$1,'1.源数据-产品报告-消费降序'!L:L,ROW(),0)),"")</f>
        <v/>
      </c>
      <c r="M157" s="69" t="str">
        <f>IFERROR(CLEAN(HLOOKUP(M$1,'1.源数据-产品报告-消费降序'!M:M,ROW(),0)),"")</f>
        <v/>
      </c>
      <c r="N157" s="69" t="str">
        <f>IFERROR(CLEAN(HLOOKUP(N$1,'1.源数据-产品报告-消费降序'!N:N,ROW(),0)),"")</f>
        <v/>
      </c>
      <c r="O157" s="69" t="str">
        <f>IFERROR(CLEAN(HLOOKUP(O$1,'1.源数据-产品报告-消费降序'!O:O,ROW(),0)),"")</f>
        <v/>
      </c>
      <c r="P157" s="69" t="str">
        <f>IFERROR(CLEAN(HLOOKUP(P$1,'1.源数据-产品报告-消费降序'!P:P,ROW(),0)),"")</f>
        <v/>
      </c>
      <c r="Q157" s="69" t="str">
        <f>IFERROR(CLEAN(HLOOKUP(Q$1,'1.源数据-产品报告-消费降序'!Q:Q,ROW(),0)),"")</f>
        <v/>
      </c>
      <c r="R157" s="69" t="str">
        <f>IFERROR(CLEAN(HLOOKUP(R$1,'1.源数据-产品报告-消费降序'!R:R,ROW(),0)),"")</f>
        <v/>
      </c>
      <c r="S1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7" s="69" t="str">
        <f>IFERROR(CLEAN(HLOOKUP(T$1,'1.源数据-产品报告-消费降序'!T:T,ROW(),0)),"")</f>
        <v/>
      </c>
      <c r="W157" s="69" t="str">
        <f>IFERROR(CLEAN(HLOOKUP(W$1,'1.源数据-产品报告-消费降序'!W:W,ROW(),0)),"")</f>
        <v/>
      </c>
      <c r="X157" s="69" t="str">
        <f>IFERROR(CLEAN(HLOOKUP(X$1,'1.源数据-产品报告-消费降序'!X:X,ROW(),0)),"")</f>
        <v/>
      </c>
      <c r="Y157" s="69" t="str">
        <f>IFERROR(CLEAN(HLOOKUP(Y$1,'1.源数据-产品报告-消费降序'!Y:Y,ROW(),0)),"")</f>
        <v/>
      </c>
      <c r="Z157" s="69" t="str">
        <f>IFERROR(CLEAN(HLOOKUP(Z$1,'1.源数据-产品报告-消费降序'!Z:Z,ROW(),0)),"")</f>
        <v/>
      </c>
      <c r="AA157" s="69" t="str">
        <f>IFERROR(CLEAN(HLOOKUP(AA$1,'1.源数据-产品报告-消费降序'!AA:AA,ROW(),0)),"")</f>
        <v/>
      </c>
      <c r="AB157" s="69" t="str">
        <f>IFERROR(CLEAN(HLOOKUP(AB$1,'1.源数据-产品报告-消费降序'!AB:AB,ROW(),0)),"")</f>
        <v/>
      </c>
      <c r="AC157" s="69" t="str">
        <f>IFERROR(CLEAN(HLOOKUP(AC$1,'1.源数据-产品报告-消费降序'!AC:AC,ROW(),0)),"")</f>
        <v/>
      </c>
      <c r="AD1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7" s="69" t="str">
        <f>IFERROR(CLEAN(HLOOKUP(AE$1,'1.源数据-产品报告-消费降序'!AE:AE,ROW(),0)),"")</f>
        <v/>
      </c>
      <c r="AH157" s="69" t="str">
        <f>IFERROR(CLEAN(HLOOKUP(AH$1,'1.源数据-产品报告-消费降序'!AH:AH,ROW(),0)),"")</f>
        <v/>
      </c>
      <c r="AI157" s="69" t="str">
        <f>IFERROR(CLEAN(HLOOKUP(AI$1,'1.源数据-产品报告-消费降序'!AI:AI,ROW(),0)),"")</f>
        <v/>
      </c>
      <c r="AJ157" s="69" t="str">
        <f>IFERROR(CLEAN(HLOOKUP(AJ$1,'1.源数据-产品报告-消费降序'!AJ:AJ,ROW(),0)),"")</f>
        <v/>
      </c>
      <c r="AK157" s="69" t="str">
        <f>IFERROR(CLEAN(HLOOKUP(AK$1,'1.源数据-产品报告-消费降序'!AK:AK,ROW(),0)),"")</f>
        <v/>
      </c>
      <c r="AL157" s="69" t="str">
        <f>IFERROR(CLEAN(HLOOKUP(AL$1,'1.源数据-产品报告-消费降序'!AL:AL,ROW(),0)),"")</f>
        <v/>
      </c>
      <c r="AM157" s="69" t="str">
        <f>IFERROR(CLEAN(HLOOKUP(AM$1,'1.源数据-产品报告-消费降序'!AM:AM,ROW(),0)),"")</f>
        <v/>
      </c>
      <c r="AN157" s="69" t="str">
        <f>IFERROR(CLEAN(HLOOKUP(AN$1,'1.源数据-产品报告-消费降序'!AN:AN,ROW(),0)),"")</f>
        <v/>
      </c>
      <c r="AO1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7" s="69" t="str">
        <f>IFERROR(CLEAN(HLOOKUP(AP$1,'1.源数据-产品报告-消费降序'!AP:AP,ROW(),0)),"")</f>
        <v/>
      </c>
      <c r="AS157" s="69" t="str">
        <f>IFERROR(CLEAN(HLOOKUP(AS$1,'1.源数据-产品报告-消费降序'!AS:AS,ROW(),0)),"")</f>
        <v/>
      </c>
      <c r="AT157" s="69" t="str">
        <f>IFERROR(CLEAN(HLOOKUP(AT$1,'1.源数据-产品报告-消费降序'!AT:AT,ROW(),0)),"")</f>
        <v/>
      </c>
      <c r="AU157" s="69" t="str">
        <f>IFERROR(CLEAN(HLOOKUP(AU$1,'1.源数据-产品报告-消费降序'!AU:AU,ROW(),0)),"")</f>
        <v/>
      </c>
      <c r="AV157" s="69" t="str">
        <f>IFERROR(CLEAN(HLOOKUP(AV$1,'1.源数据-产品报告-消费降序'!AV:AV,ROW(),0)),"")</f>
        <v/>
      </c>
      <c r="AW157" s="69" t="str">
        <f>IFERROR(CLEAN(HLOOKUP(AW$1,'1.源数据-产品报告-消费降序'!AW:AW,ROW(),0)),"")</f>
        <v/>
      </c>
      <c r="AX157" s="69" t="str">
        <f>IFERROR(CLEAN(HLOOKUP(AX$1,'1.源数据-产品报告-消费降序'!AX:AX,ROW(),0)),"")</f>
        <v/>
      </c>
      <c r="AY157" s="69" t="str">
        <f>IFERROR(CLEAN(HLOOKUP(AY$1,'1.源数据-产品报告-消费降序'!AY:AY,ROW(),0)),"")</f>
        <v/>
      </c>
      <c r="AZ1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7" s="69" t="str">
        <f>IFERROR(CLEAN(HLOOKUP(BA$1,'1.源数据-产品报告-消费降序'!BA:BA,ROW(),0)),"")</f>
        <v/>
      </c>
      <c r="BD157" s="69" t="str">
        <f>IFERROR(CLEAN(HLOOKUP(BD$1,'1.源数据-产品报告-消费降序'!BD:BD,ROW(),0)),"")</f>
        <v/>
      </c>
      <c r="BE157" s="69" t="str">
        <f>IFERROR(CLEAN(HLOOKUP(BE$1,'1.源数据-产品报告-消费降序'!BE:BE,ROW(),0)),"")</f>
        <v/>
      </c>
      <c r="BF157" s="69" t="str">
        <f>IFERROR(CLEAN(HLOOKUP(BF$1,'1.源数据-产品报告-消费降序'!BF:BF,ROW(),0)),"")</f>
        <v/>
      </c>
      <c r="BG157" s="69" t="str">
        <f>IFERROR(CLEAN(HLOOKUP(BG$1,'1.源数据-产品报告-消费降序'!BG:BG,ROW(),0)),"")</f>
        <v/>
      </c>
      <c r="BH157" s="69" t="str">
        <f>IFERROR(CLEAN(HLOOKUP(BH$1,'1.源数据-产品报告-消费降序'!BH:BH,ROW(),0)),"")</f>
        <v/>
      </c>
      <c r="BI157" s="69" t="str">
        <f>IFERROR(CLEAN(HLOOKUP(BI$1,'1.源数据-产品报告-消费降序'!BI:BI,ROW(),0)),"")</f>
        <v/>
      </c>
      <c r="BJ157" s="69" t="str">
        <f>IFERROR(CLEAN(HLOOKUP(BJ$1,'1.源数据-产品报告-消费降序'!BJ:BJ,ROW(),0)),"")</f>
        <v/>
      </c>
      <c r="BK1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7" s="69" t="str">
        <f>IFERROR(CLEAN(HLOOKUP(BL$1,'1.源数据-产品报告-消费降序'!BL:BL,ROW(),0)),"")</f>
        <v/>
      </c>
      <c r="BO157" s="69" t="str">
        <f>IFERROR(CLEAN(HLOOKUP(BO$1,'1.源数据-产品报告-消费降序'!BO:BO,ROW(),0)),"")</f>
        <v/>
      </c>
      <c r="BP157" s="69" t="str">
        <f>IFERROR(CLEAN(HLOOKUP(BP$1,'1.源数据-产品报告-消费降序'!BP:BP,ROW(),0)),"")</f>
        <v/>
      </c>
      <c r="BQ157" s="69" t="str">
        <f>IFERROR(CLEAN(HLOOKUP(BQ$1,'1.源数据-产品报告-消费降序'!BQ:BQ,ROW(),0)),"")</f>
        <v/>
      </c>
      <c r="BR157" s="69" t="str">
        <f>IFERROR(CLEAN(HLOOKUP(BR$1,'1.源数据-产品报告-消费降序'!BR:BR,ROW(),0)),"")</f>
        <v/>
      </c>
      <c r="BS157" s="69" t="str">
        <f>IFERROR(CLEAN(HLOOKUP(BS$1,'1.源数据-产品报告-消费降序'!BS:BS,ROW(),0)),"")</f>
        <v/>
      </c>
      <c r="BT157" s="69" t="str">
        <f>IFERROR(CLEAN(HLOOKUP(BT$1,'1.源数据-产品报告-消费降序'!BT:BT,ROW(),0)),"")</f>
        <v/>
      </c>
      <c r="BU157" s="69" t="str">
        <f>IFERROR(CLEAN(HLOOKUP(BU$1,'1.源数据-产品报告-消费降序'!BU:BU,ROW(),0)),"")</f>
        <v/>
      </c>
      <c r="BV1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7" s="69" t="str">
        <f>IFERROR(CLEAN(HLOOKUP(BW$1,'1.源数据-产品报告-消费降序'!BW:BW,ROW(),0)),"")</f>
        <v/>
      </c>
    </row>
    <row r="158" spans="1:75">
      <c r="A158" s="69" t="str">
        <f>IFERROR(CLEAN(HLOOKUP(A$1,'1.源数据-产品报告-消费降序'!A:A,ROW(),0)),"")</f>
        <v/>
      </c>
      <c r="B158" s="69" t="str">
        <f>IFERROR(CLEAN(HLOOKUP(B$1,'1.源数据-产品报告-消费降序'!B:B,ROW(),0)),"")</f>
        <v/>
      </c>
      <c r="C158" s="69" t="str">
        <f>IFERROR(CLEAN(HLOOKUP(C$1,'1.源数据-产品报告-消费降序'!C:C,ROW(),0)),"")</f>
        <v/>
      </c>
      <c r="D158" s="69" t="str">
        <f>IFERROR(CLEAN(HLOOKUP(D$1,'1.源数据-产品报告-消费降序'!D:D,ROW(),0)),"")</f>
        <v/>
      </c>
      <c r="E158" s="69" t="str">
        <f>IFERROR(CLEAN(HLOOKUP(E$1,'1.源数据-产品报告-消费降序'!E:E,ROW(),0)),"")</f>
        <v/>
      </c>
      <c r="F158" s="69" t="str">
        <f>IFERROR(CLEAN(HLOOKUP(F$1,'1.源数据-产品报告-消费降序'!F:F,ROW(),0)),"")</f>
        <v/>
      </c>
      <c r="G158" s="70">
        <f>IFERROR((HLOOKUP(G$1,'1.源数据-产品报告-消费降序'!G:G,ROW(),0)),"")</f>
        <v>0</v>
      </c>
      <c r="H1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8" s="69" t="str">
        <f>IFERROR(CLEAN(HLOOKUP(I$1,'1.源数据-产品报告-消费降序'!I:I,ROW(),0)),"")</f>
        <v/>
      </c>
      <c r="L158" s="69" t="str">
        <f>IFERROR(CLEAN(HLOOKUP(L$1,'1.源数据-产品报告-消费降序'!L:L,ROW(),0)),"")</f>
        <v/>
      </c>
      <c r="M158" s="69" t="str">
        <f>IFERROR(CLEAN(HLOOKUP(M$1,'1.源数据-产品报告-消费降序'!M:M,ROW(),0)),"")</f>
        <v/>
      </c>
      <c r="N158" s="69" t="str">
        <f>IFERROR(CLEAN(HLOOKUP(N$1,'1.源数据-产品报告-消费降序'!N:N,ROW(),0)),"")</f>
        <v/>
      </c>
      <c r="O158" s="69" t="str">
        <f>IFERROR(CLEAN(HLOOKUP(O$1,'1.源数据-产品报告-消费降序'!O:O,ROW(),0)),"")</f>
        <v/>
      </c>
      <c r="P158" s="69" t="str">
        <f>IFERROR(CLEAN(HLOOKUP(P$1,'1.源数据-产品报告-消费降序'!P:P,ROW(),0)),"")</f>
        <v/>
      </c>
      <c r="Q158" s="69" t="str">
        <f>IFERROR(CLEAN(HLOOKUP(Q$1,'1.源数据-产品报告-消费降序'!Q:Q,ROW(),0)),"")</f>
        <v/>
      </c>
      <c r="R158" s="69" t="str">
        <f>IFERROR(CLEAN(HLOOKUP(R$1,'1.源数据-产品报告-消费降序'!R:R,ROW(),0)),"")</f>
        <v/>
      </c>
      <c r="S1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8" s="69" t="str">
        <f>IFERROR(CLEAN(HLOOKUP(T$1,'1.源数据-产品报告-消费降序'!T:T,ROW(),0)),"")</f>
        <v/>
      </c>
      <c r="W158" s="69" t="str">
        <f>IFERROR(CLEAN(HLOOKUP(W$1,'1.源数据-产品报告-消费降序'!W:W,ROW(),0)),"")</f>
        <v/>
      </c>
      <c r="X158" s="69" t="str">
        <f>IFERROR(CLEAN(HLOOKUP(X$1,'1.源数据-产品报告-消费降序'!X:X,ROW(),0)),"")</f>
        <v/>
      </c>
      <c r="Y158" s="69" t="str">
        <f>IFERROR(CLEAN(HLOOKUP(Y$1,'1.源数据-产品报告-消费降序'!Y:Y,ROW(),0)),"")</f>
        <v/>
      </c>
      <c r="Z158" s="69" t="str">
        <f>IFERROR(CLEAN(HLOOKUP(Z$1,'1.源数据-产品报告-消费降序'!Z:Z,ROW(),0)),"")</f>
        <v/>
      </c>
      <c r="AA158" s="69" t="str">
        <f>IFERROR(CLEAN(HLOOKUP(AA$1,'1.源数据-产品报告-消费降序'!AA:AA,ROW(),0)),"")</f>
        <v/>
      </c>
      <c r="AB158" s="69" t="str">
        <f>IFERROR(CLEAN(HLOOKUP(AB$1,'1.源数据-产品报告-消费降序'!AB:AB,ROW(),0)),"")</f>
        <v/>
      </c>
      <c r="AC158" s="69" t="str">
        <f>IFERROR(CLEAN(HLOOKUP(AC$1,'1.源数据-产品报告-消费降序'!AC:AC,ROW(),0)),"")</f>
        <v/>
      </c>
      <c r="AD1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8" s="69" t="str">
        <f>IFERROR(CLEAN(HLOOKUP(AE$1,'1.源数据-产品报告-消费降序'!AE:AE,ROW(),0)),"")</f>
        <v/>
      </c>
      <c r="AH158" s="69" t="str">
        <f>IFERROR(CLEAN(HLOOKUP(AH$1,'1.源数据-产品报告-消费降序'!AH:AH,ROW(),0)),"")</f>
        <v/>
      </c>
      <c r="AI158" s="69" t="str">
        <f>IFERROR(CLEAN(HLOOKUP(AI$1,'1.源数据-产品报告-消费降序'!AI:AI,ROW(),0)),"")</f>
        <v/>
      </c>
      <c r="AJ158" s="69" t="str">
        <f>IFERROR(CLEAN(HLOOKUP(AJ$1,'1.源数据-产品报告-消费降序'!AJ:AJ,ROW(),0)),"")</f>
        <v/>
      </c>
      <c r="AK158" s="69" t="str">
        <f>IFERROR(CLEAN(HLOOKUP(AK$1,'1.源数据-产品报告-消费降序'!AK:AK,ROW(),0)),"")</f>
        <v/>
      </c>
      <c r="AL158" s="69" t="str">
        <f>IFERROR(CLEAN(HLOOKUP(AL$1,'1.源数据-产品报告-消费降序'!AL:AL,ROW(),0)),"")</f>
        <v/>
      </c>
      <c r="AM158" s="69" t="str">
        <f>IFERROR(CLEAN(HLOOKUP(AM$1,'1.源数据-产品报告-消费降序'!AM:AM,ROW(),0)),"")</f>
        <v/>
      </c>
      <c r="AN158" s="69" t="str">
        <f>IFERROR(CLEAN(HLOOKUP(AN$1,'1.源数据-产品报告-消费降序'!AN:AN,ROW(),0)),"")</f>
        <v/>
      </c>
      <c r="AO1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8" s="69" t="str">
        <f>IFERROR(CLEAN(HLOOKUP(AP$1,'1.源数据-产品报告-消费降序'!AP:AP,ROW(),0)),"")</f>
        <v/>
      </c>
      <c r="AS158" s="69" t="str">
        <f>IFERROR(CLEAN(HLOOKUP(AS$1,'1.源数据-产品报告-消费降序'!AS:AS,ROW(),0)),"")</f>
        <v/>
      </c>
      <c r="AT158" s="69" t="str">
        <f>IFERROR(CLEAN(HLOOKUP(AT$1,'1.源数据-产品报告-消费降序'!AT:AT,ROW(),0)),"")</f>
        <v/>
      </c>
      <c r="AU158" s="69" t="str">
        <f>IFERROR(CLEAN(HLOOKUP(AU$1,'1.源数据-产品报告-消费降序'!AU:AU,ROW(),0)),"")</f>
        <v/>
      </c>
      <c r="AV158" s="69" t="str">
        <f>IFERROR(CLEAN(HLOOKUP(AV$1,'1.源数据-产品报告-消费降序'!AV:AV,ROW(),0)),"")</f>
        <v/>
      </c>
      <c r="AW158" s="69" t="str">
        <f>IFERROR(CLEAN(HLOOKUP(AW$1,'1.源数据-产品报告-消费降序'!AW:AW,ROW(),0)),"")</f>
        <v/>
      </c>
      <c r="AX158" s="69" t="str">
        <f>IFERROR(CLEAN(HLOOKUP(AX$1,'1.源数据-产品报告-消费降序'!AX:AX,ROW(),0)),"")</f>
        <v/>
      </c>
      <c r="AY158" s="69" t="str">
        <f>IFERROR(CLEAN(HLOOKUP(AY$1,'1.源数据-产品报告-消费降序'!AY:AY,ROW(),0)),"")</f>
        <v/>
      </c>
      <c r="AZ1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8" s="69" t="str">
        <f>IFERROR(CLEAN(HLOOKUP(BA$1,'1.源数据-产品报告-消费降序'!BA:BA,ROW(),0)),"")</f>
        <v/>
      </c>
      <c r="BD158" s="69" t="str">
        <f>IFERROR(CLEAN(HLOOKUP(BD$1,'1.源数据-产品报告-消费降序'!BD:BD,ROW(),0)),"")</f>
        <v/>
      </c>
      <c r="BE158" s="69" t="str">
        <f>IFERROR(CLEAN(HLOOKUP(BE$1,'1.源数据-产品报告-消费降序'!BE:BE,ROW(),0)),"")</f>
        <v/>
      </c>
      <c r="BF158" s="69" t="str">
        <f>IFERROR(CLEAN(HLOOKUP(BF$1,'1.源数据-产品报告-消费降序'!BF:BF,ROW(),0)),"")</f>
        <v/>
      </c>
      <c r="BG158" s="69" t="str">
        <f>IFERROR(CLEAN(HLOOKUP(BG$1,'1.源数据-产品报告-消费降序'!BG:BG,ROW(),0)),"")</f>
        <v/>
      </c>
      <c r="BH158" s="69" t="str">
        <f>IFERROR(CLEAN(HLOOKUP(BH$1,'1.源数据-产品报告-消费降序'!BH:BH,ROW(),0)),"")</f>
        <v/>
      </c>
      <c r="BI158" s="69" t="str">
        <f>IFERROR(CLEAN(HLOOKUP(BI$1,'1.源数据-产品报告-消费降序'!BI:BI,ROW(),0)),"")</f>
        <v/>
      </c>
      <c r="BJ158" s="69" t="str">
        <f>IFERROR(CLEAN(HLOOKUP(BJ$1,'1.源数据-产品报告-消费降序'!BJ:BJ,ROW(),0)),"")</f>
        <v/>
      </c>
      <c r="BK1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8" s="69" t="str">
        <f>IFERROR(CLEAN(HLOOKUP(BL$1,'1.源数据-产品报告-消费降序'!BL:BL,ROW(),0)),"")</f>
        <v/>
      </c>
      <c r="BO158" s="69" t="str">
        <f>IFERROR(CLEAN(HLOOKUP(BO$1,'1.源数据-产品报告-消费降序'!BO:BO,ROW(),0)),"")</f>
        <v/>
      </c>
      <c r="BP158" s="69" t="str">
        <f>IFERROR(CLEAN(HLOOKUP(BP$1,'1.源数据-产品报告-消费降序'!BP:BP,ROW(),0)),"")</f>
        <v/>
      </c>
      <c r="BQ158" s="69" t="str">
        <f>IFERROR(CLEAN(HLOOKUP(BQ$1,'1.源数据-产品报告-消费降序'!BQ:BQ,ROW(),0)),"")</f>
        <v/>
      </c>
      <c r="BR158" s="69" t="str">
        <f>IFERROR(CLEAN(HLOOKUP(BR$1,'1.源数据-产品报告-消费降序'!BR:BR,ROW(),0)),"")</f>
        <v/>
      </c>
      <c r="BS158" s="69" t="str">
        <f>IFERROR(CLEAN(HLOOKUP(BS$1,'1.源数据-产品报告-消费降序'!BS:BS,ROW(),0)),"")</f>
        <v/>
      </c>
      <c r="BT158" s="69" t="str">
        <f>IFERROR(CLEAN(HLOOKUP(BT$1,'1.源数据-产品报告-消费降序'!BT:BT,ROW(),0)),"")</f>
        <v/>
      </c>
      <c r="BU158" s="69" t="str">
        <f>IFERROR(CLEAN(HLOOKUP(BU$1,'1.源数据-产品报告-消费降序'!BU:BU,ROW(),0)),"")</f>
        <v/>
      </c>
      <c r="BV1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8" s="69" t="str">
        <f>IFERROR(CLEAN(HLOOKUP(BW$1,'1.源数据-产品报告-消费降序'!BW:BW,ROW(),0)),"")</f>
        <v/>
      </c>
    </row>
    <row r="159" spans="1:75">
      <c r="A159" s="69" t="str">
        <f>IFERROR(CLEAN(HLOOKUP(A$1,'1.源数据-产品报告-消费降序'!A:A,ROW(),0)),"")</f>
        <v/>
      </c>
      <c r="B159" s="69" t="str">
        <f>IFERROR(CLEAN(HLOOKUP(B$1,'1.源数据-产品报告-消费降序'!B:B,ROW(),0)),"")</f>
        <v/>
      </c>
      <c r="C159" s="69" t="str">
        <f>IFERROR(CLEAN(HLOOKUP(C$1,'1.源数据-产品报告-消费降序'!C:C,ROW(),0)),"")</f>
        <v/>
      </c>
      <c r="D159" s="69" t="str">
        <f>IFERROR(CLEAN(HLOOKUP(D$1,'1.源数据-产品报告-消费降序'!D:D,ROW(),0)),"")</f>
        <v/>
      </c>
      <c r="E159" s="69" t="str">
        <f>IFERROR(CLEAN(HLOOKUP(E$1,'1.源数据-产品报告-消费降序'!E:E,ROW(),0)),"")</f>
        <v/>
      </c>
      <c r="F159" s="69" t="str">
        <f>IFERROR(CLEAN(HLOOKUP(F$1,'1.源数据-产品报告-消费降序'!F:F,ROW(),0)),"")</f>
        <v/>
      </c>
      <c r="G159" s="70">
        <f>IFERROR((HLOOKUP(G$1,'1.源数据-产品报告-消费降序'!G:G,ROW(),0)),"")</f>
        <v>0</v>
      </c>
      <c r="H1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59" s="69" t="str">
        <f>IFERROR(CLEAN(HLOOKUP(I$1,'1.源数据-产品报告-消费降序'!I:I,ROW(),0)),"")</f>
        <v/>
      </c>
      <c r="L159" s="69" t="str">
        <f>IFERROR(CLEAN(HLOOKUP(L$1,'1.源数据-产品报告-消费降序'!L:L,ROW(),0)),"")</f>
        <v/>
      </c>
      <c r="M159" s="69" t="str">
        <f>IFERROR(CLEAN(HLOOKUP(M$1,'1.源数据-产品报告-消费降序'!M:M,ROW(),0)),"")</f>
        <v/>
      </c>
      <c r="N159" s="69" t="str">
        <f>IFERROR(CLEAN(HLOOKUP(N$1,'1.源数据-产品报告-消费降序'!N:N,ROW(),0)),"")</f>
        <v/>
      </c>
      <c r="O159" s="69" t="str">
        <f>IFERROR(CLEAN(HLOOKUP(O$1,'1.源数据-产品报告-消费降序'!O:O,ROW(),0)),"")</f>
        <v/>
      </c>
      <c r="P159" s="69" t="str">
        <f>IFERROR(CLEAN(HLOOKUP(P$1,'1.源数据-产品报告-消费降序'!P:P,ROW(),0)),"")</f>
        <v/>
      </c>
      <c r="Q159" s="69" t="str">
        <f>IFERROR(CLEAN(HLOOKUP(Q$1,'1.源数据-产品报告-消费降序'!Q:Q,ROW(),0)),"")</f>
        <v/>
      </c>
      <c r="R159" s="69" t="str">
        <f>IFERROR(CLEAN(HLOOKUP(R$1,'1.源数据-产品报告-消费降序'!R:R,ROW(),0)),"")</f>
        <v/>
      </c>
      <c r="S1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59" s="69" t="str">
        <f>IFERROR(CLEAN(HLOOKUP(T$1,'1.源数据-产品报告-消费降序'!T:T,ROW(),0)),"")</f>
        <v/>
      </c>
      <c r="W159" s="69" t="str">
        <f>IFERROR(CLEAN(HLOOKUP(W$1,'1.源数据-产品报告-消费降序'!W:W,ROW(),0)),"")</f>
        <v/>
      </c>
      <c r="X159" s="69" t="str">
        <f>IFERROR(CLEAN(HLOOKUP(X$1,'1.源数据-产品报告-消费降序'!X:X,ROW(),0)),"")</f>
        <v/>
      </c>
      <c r="Y159" s="69" t="str">
        <f>IFERROR(CLEAN(HLOOKUP(Y$1,'1.源数据-产品报告-消费降序'!Y:Y,ROW(),0)),"")</f>
        <v/>
      </c>
      <c r="Z159" s="69" t="str">
        <f>IFERROR(CLEAN(HLOOKUP(Z$1,'1.源数据-产品报告-消费降序'!Z:Z,ROW(),0)),"")</f>
        <v/>
      </c>
      <c r="AA159" s="69" t="str">
        <f>IFERROR(CLEAN(HLOOKUP(AA$1,'1.源数据-产品报告-消费降序'!AA:AA,ROW(),0)),"")</f>
        <v/>
      </c>
      <c r="AB159" s="69" t="str">
        <f>IFERROR(CLEAN(HLOOKUP(AB$1,'1.源数据-产品报告-消费降序'!AB:AB,ROW(),0)),"")</f>
        <v/>
      </c>
      <c r="AC159" s="69" t="str">
        <f>IFERROR(CLEAN(HLOOKUP(AC$1,'1.源数据-产品报告-消费降序'!AC:AC,ROW(),0)),"")</f>
        <v/>
      </c>
      <c r="AD1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59" s="69" t="str">
        <f>IFERROR(CLEAN(HLOOKUP(AE$1,'1.源数据-产品报告-消费降序'!AE:AE,ROW(),0)),"")</f>
        <v/>
      </c>
      <c r="AH159" s="69" t="str">
        <f>IFERROR(CLEAN(HLOOKUP(AH$1,'1.源数据-产品报告-消费降序'!AH:AH,ROW(),0)),"")</f>
        <v/>
      </c>
      <c r="AI159" s="69" t="str">
        <f>IFERROR(CLEAN(HLOOKUP(AI$1,'1.源数据-产品报告-消费降序'!AI:AI,ROW(),0)),"")</f>
        <v/>
      </c>
      <c r="AJ159" s="69" t="str">
        <f>IFERROR(CLEAN(HLOOKUP(AJ$1,'1.源数据-产品报告-消费降序'!AJ:AJ,ROW(),0)),"")</f>
        <v/>
      </c>
      <c r="AK159" s="69" t="str">
        <f>IFERROR(CLEAN(HLOOKUP(AK$1,'1.源数据-产品报告-消费降序'!AK:AK,ROW(),0)),"")</f>
        <v/>
      </c>
      <c r="AL159" s="69" t="str">
        <f>IFERROR(CLEAN(HLOOKUP(AL$1,'1.源数据-产品报告-消费降序'!AL:AL,ROW(),0)),"")</f>
        <v/>
      </c>
      <c r="AM159" s="69" t="str">
        <f>IFERROR(CLEAN(HLOOKUP(AM$1,'1.源数据-产品报告-消费降序'!AM:AM,ROW(),0)),"")</f>
        <v/>
      </c>
      <c r="AN159" s="69" t="str">
        <f>IFERROR(CLEAN(HLOOKUP(AN$1,'1.源数据-产品报告-消费降序'!AN:AN,ROW(),0)),"")</f>
        <v/>
      </c>
      <c r="AO1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59" s="69" t="str">
        <f>IFERROR(CLEAN(HLOOKUP(AP$1,'1.源数据-产品报告-消费降序'!AP:AP,ROW(),0)),"")</f>
        <v/>
      </c>
      <c r="AS159" s="69" t="str">
        <f>IFERROR(CLEAN(HLOOKUP(AS$1,'1.源数据-产品报告-消费降序'!AS:AS,ROW(),0)),"")</f>
        <v/>
      </c>
      <c r="AT159" s="69" t="str">
        <f>IFERROR(CLEAN(HLOOKUP(AT$1,'1.源数据-产品报告-消费降序'!AT:AT,ROW(),0)),"")</f>
        <v/>
      </c>
      <c r="AU159" s="69" t="str">
        <f>IFERROR(CLEAN(HLOOKUP(AU$1,'1.源数据-产品报告-消费降序'!AU:AU,ROW(),0)),"")</f>
        <v/>
      </c>
      <c r="AV159" s="69" t="str">
        <f>IFERROR(CLEAN(HLOOKUP(AV$1,'1.源数据-产品报告-消费降序'!AV:AV,ROW(),0)),"")</f>
        <v/>
      </c>
      <c r="AW159" s="69" t="str">
        <f>IFERROR(CLEAN(HLOOKUP(AW$1,'1.源数据-产品报告-消费降序'!AW:AW,ROW(),0)),"")</f>
        <v/>
      </c>
      <c r="AX159" s="69" t="str">
        <f>IFERROR(CLEAN(HLOOKUP(AX$1,'1.源数据-产品报告-消费降序'!AX:AX,ROW(),0)),"")</f>
        <v/>
      </c>
      <c r="AY159" s="69" t="str">
        <f>IFERROR(CLEAN(HLOOKUP(AY$1,'1.源数据-产品报告-消费降序'!AY:AY,ROW(),0)),"")</f>
        <v/>
      </c>
      <c r="AZ1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59" s="69" t="str">
        <f>IFERROR(CLEAN(HLOOKUP(BA$1,'1.源数据-产品报告-消费降序'!BA:BA,ROW(),0)),"")</f>
        <v/>
      </c>
      <c r="BD159" s="69" t="str">
        <f>IFERROR(CLEAN(HLOOKUP(BD$1,'1.源数据-产品报告-消费降序'!BD:BD,ROW(),0)),"")</f>
        <v/>
      </c>
      <c r="BE159" s="69" t="str">
        <f>IFERROR(CLEAN(HLOOKUP(BE$1,'1.源数据-产品报告-消费降序'!BE:BE,ROW(),0)),"")</f>
        <v/>
      </c>
      <c r="BF159" s="69" t="str">
        <f>IFERROR(CLEAN(HLOOKUP(BF$1,'1.源数据-产品报告-消费降序'!BF:BF,ROW(),0)),"")</f>
        <v/>
      </c>
      <c r="BG159" s="69" t="str">
        <f>IFERROR(CLEAN(HLOOKUP(BG$1,'1.源数据-产品报告-消费降序'!BG:BG,ROW(),0)),"")</f>
        <v/>
      </c>
      <c r="BH159" s="69" t="str">
        <f>IFERROR(CLEAN(HLOOKUP(BH$1,'1.源数据-产品报告-消费降序'!BH:BH,ROW(),0)),"")</f>
        <v/>
      </c>
      <c r="BI159" s="69" t="str">
        <f>IFERROR(CLEAN(HLOOKUP(BI$1,'1.源数据-产品报告-消费降序'!BI:BI,ROW(),0)),"")</f>
        <v/>
      </c>
      <c r="BJ159" s="69" t="str">
        <f>IFERROR(CLEAN(HLOOKUP(BJ$1,'1.源数据-产品报告-消费降序'!BJ:BJ,ROW(),0)),"")</f>
        <v/>
      </c>
      <c r="BK1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59" s="69" t="str">
        <f>IFERROR(CLEAN(HLOOKUP(BL$1,'1.源数据-产品报告-消费降序'!BL:BL,ROW(),0)),"")</f>
        <v/>
      </c>
      <c r="BO159" s="69" t="str">
        <f>IFERROR(CLEAN(HLOOKUP(BO$1,'1.源数据-产品报告-消费降序'!BO:BO,ROW(),0)),"")</f>
        <v/>
      </c>
      <c r="BP159" s="69" t="str">
        <f>IFERROR(CLEAN(HLOOKUP(BP$1,'1.源数据-产品报告-消费降序'!BP:BP,ROW(),0)),"")</f>
        <v/>
      </c>
      <c r="BQ159" s="69" t="str">
        <f>IFERROR(CLEAN(HLOOKUP(BQ$1,'1.源数据-产品报告-消费降序'!BQ:BQ,ROW(),0)),"")</f>
        <v/>
      </c>
      <c r="BR159" s="69" t="str">
        <f>IFERROR(CLEAN(HLOOKUP(BR$1,'1.源数据-产品报告-消费降序'!BR:BR,ROW(),0)),"")</f>
        <v/>
      </c>
      <c r="BS159" s="69" t="str">
        <f>IFERROR(CLEAN(HLOOKUP(BS$1,'1.源数据-产品报告-消费降序'!BS:BS,ROW(),0)),"")</f>
        <v/>
      </c>
      <c r="BT159" s="69" t="str">
        <f>IFERROR(CLEAN(HLOOKUP(BT$1,'1.源数据-产品报告-消费降序'!BT:BT,ROW(),0)),"")</f>
        <v/>
      </c>
      <c r="BU159" s="69" t="str">
        <f>IFERROR(CLEAN(HLOOKUP(BU$1,'1.源数据-产品报告-消费降序'!BU:BU,ROW(),0)),"")</f>
        <v/>
      </c>
      <c r="BV1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59" s="69" t="str">
        <f>IFERROR(CLEAN(HLOOKUP(BW$1,'1.源数据-产品报告-消费降序'!BW:BW,ROW(),0)),"")</f>
        <v/>
      </c>
    </row>
    <row r="160" spans="1:75">
      <c r="A160" s="69" t="str">
        <f>IFERROR(CLEAN(HLOOKUP(A$1,'1.源数据-产品报告-消费降序'!A:A,ROW(),0)),"")</f>
        <v/>
      </c>
      <c r="B160" s="69" t="str">
        <f>IFERROR(CLEAN(HLOOKUP(B$1,'1.源数据-产品报告-消费降序'!B:B,ROW(),0)),"")</f>
        <v/>
      </c>
      <c r="C160" s="69" t="str">
        <f>IFERROR(CLEAN(HLOOKUP(C$1,'1.源数据-产品报告-消费降序'!C:C,ROW(),0)),"")</f>
        <v/>
      </c>
      <c r="D160" s="69" t="str">
        <f>IFERROR(CLEAN(HLOOKUP(D$1,'1.源数据-产品报告-消费降序'!D:D,ROW(),0)),"")</f>
        <v/>
      </c>
      <c r="E160" s="69" t="str">
        <f>IFERROR(CLEAN(HLOOKUP(E$1,'1.源数据-产品报告-消费降序'!E:E,ROW(),0)),"")</f>
        <v/>
      </c>
      <c r="F160" s="69" t="str">
        <f>IFERROR(CLEAN(HLOOKUP(F$1,'1.源数据-产品报告-消费降序'!F:F,ROW(),0)),"")</f>
        <v/>
      </c>
      <c r="G160" s="70">
        <f>IFERROR((HLOOKUP(G$1,'1.源数据-产品报告-消费降序'!G:G,ROW(),0)),"")</f>
        <v>0</v>
      </c>
      <c r="H1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0" s="69" t="str">
        <f>IFERROR(CLEAN(HLOOKUP(I$1,'1.源数据-产品报告-消费降序'!I:I,ROW(),0)),"")</f>
        <v/>
      </c>
      <c r="L160" s="69" t="str">
        <f>IFERROR(CLEAN(HLOOKUP(L$1,'1.源数据-产品报告-消费降序'!L:L,ROW(),0)),"")</f>
        <v/>
      </c>
      <c r="M160" s="69" t="str">
        <f>IFERROR(CLEAN(HLOOKUP(M$1,'1.源数据-产品报告-消费降序'!M:M,ROW(),0)),"")</f>
        <v/>
      </c>
      <c r="N160" s="69" t="str">
        <f>IFERROR(CLEAN(HLOOKUP(N$1,'1.源数据-产品报告-消费降序'!N:N,ROW(),0)),"")</f>
        <v/>
      </c>
      <c r="O160" s="69" t="str">
        <f>IFERROR(CLEAN(HLOOKUP(O$1,'1.源数据-产品报告-消费降序'!O:O,ROW(),0)),"")</f>
        <v/>
      </c>
      <c r="P160" s="69" t="str">
        <f>IFERROR(CLEAN(HLOOKUP(P$1,'1.源数据-产品报告-消费降序'!P:P,ROW(),0)),"")</f>
        <v/>
      </c>
      <c r="Q160" s="69" t="str">
        <f>IFERROR(CLEAN(HLOOKUP(Q$1,'1.源数据-产品报告-消费降序'!Q:Q,ROW(),0)),"")</f>
        <v/>
      </c>
      <c r="R160" s="69" t="str">
        <f>IFERROR(CLEAN(HLOOKUP(R$1,'1.源数据-产品报告-消费降序'!R:R,ROW(),0)),"")</f>
        <v/>
      </c>
      <c r="S1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0" s="69" t="str">
        <f>IFERROR(CLEAN(HLOOKUP(T$1,'1.源数据-产品报告-消费降序'!T:T,ROW(),0)),"")</f>
        <v/>
      </c>
      <c r="W160" s="69" t="str">
        <f>IFERROR(CLEAN(HLOOKUP(W$1,'1.源数据-产品报告-消费降序'!W:W,ROW(),0)),"")</f>
        <v/>
      </c>
      <c r="X160" s="69" t="str">
        <f>IFERROR(CLEAN(HLOOKUP(X$1,'1.源数据-产品报告-消费降序'!X:X,ROW(),0)),"")</f>
        <v/>
      </c>
      <c r="Y160" s="69" t="str">
        <f>IFERROR(CLEAN(HLOOKUP(Y$1,'1.源数据-产品报告-消费降序'!Y:Y,ROW(),0)),"")</f>
        <v/>
      </c>
      <c r="Z160" s="69" t="str">
        <f>IFERROR(CLEAN(HLOOKUP(Z$1,'1.源数据-产品报告-消费降序'!Z:Z,ROW(),0)),"")</f>
        <v/>
      </c>
      <c r="AA160" s="69" t="str">
        <f>IFERROR(CLEAN(HLOOKUP(AA$1,'1.源数据-产品报告-消费降序'!AA:AA,ROW(),0)),"")</f>
        <v/>
      </c>
      <c r="AB160" s="69" t="str">
        <f>IFERROR(CLEAN(HLOOKUP(AB$1,'1.源数据-产品报告-消费降序'!AB:AB,ROW(),0)),"")</f>
        <v/>
      </c>
      <c r="AC160" s="69" t="str">
        <f>IFERROR(CLEAN(HLOOKUP(AC$1,'1.源数据-产品报告-消费降序'!AC:AC,ROW(),0)),"")</f>
        <v/>
      </c>
      <c r="AD1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0" s="69" t="str">
        <f>IFERROR(CLEAN(HLOOKUP(AE$1,'1.源数据-产品报告-消费降序'!AE:AE,ROW(),0)),"")</f>
        <v/>
      </c>
      <c r="AH160" s="69" t="str">
        <f>IFERROR(CLEAN(HLOOKUP(AH$1,'1.源数据-产品报告-消费降序'!AH:AH,ROW(),0)),"")</f>
        <v/>
      </c>
      <c r="AI160" s="69" t="str">
        <f>IFERROR(CLEAN(HLOOKUP(AI$1,'1.源数据-产品报告-消费降序'!AI:AI,ROW(),0)),"")</f>
        <v/>
      </c>
      <c r="AJ160" s="69" t="str">
        <f>IFERROR(CLEAN(HLOOKUP(AJ$1,'1.源数据-产品报告-消费降序'!AJ:AJ,ROW(),0)),"")</f>
        <v/>
      </c>
      <c r="AK160" s="69" t="str">
        <f>IFERROR(CLEAN(HLOOKUP(AK$1,'1.源数据-产品报告-消费降序'!AK:AK,ROW(),0)),"")</f>
        <v/>
      </c>
      <c r="AL160" s="69" t="str">
        <f>IFERROR(CLEAN(HLOOKUP(AL$1,'1.源数据-产品报告-消费降序'!AL:AL,ROW(),0)),"")</f>
        <v/>
      </c>
      <c r="AM160" s="69" t="str">
        <f>IFERROR(CLEAN(HLOOKUP(AM$1,'1.源数据-产品报告-消费降序'!AM:AM,ROW(),0)),"")</f>
        <v/>
      </c>
      <c r="AN160" s="69" t="str">
        <f>IFERROR(CLEAN(HLOOKUP(AN$1,'1.源数据-产品报告-消费降序'!AN:AN,ROW(),0)),"")</f>
        <v/>
      </c>
      <c r="AO1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0" s="69" t="str">
        <f>IFERROR(CLEAN(HLOOKUP(AP$1,'1.源数据-产品报告-消费降序'!AP:AP,ROW(),0)),"")</f>
        <v/>
      </c>
      <c r="AS160" s="69" t="str">
        <f>IFERROR(CLEAN(HLOOKUP(AS$1,'1.源数据-产品报告-消费降序'!AS:AS,ROW(),0)),"")</f>
        <v/>
      </c>
      <c r="AT160" s="69" t="str">
        <f>IFERROR(CLEAN(HLOOKUP(AT$1,'1.源数据-产品报告-消费降序'!AT:AT,ROW(),0)),"")</f>
        <v/>
      </c>
      <c r="AU160" s="69" t="str">
        <f>IFERROR(CLEAN(HLOOKUP(AU$1,'1.源数据-产品报告-消费降序'!AU:AU,ROW(),0)),"")</f>
        <v/>
      </c>
      <c r="AV160" s="69" t="str">
        <f>IFERROR(CLEAN(HLOOKUP(AV$1,'1.源数据-产品报告-消费降序'!AV:AV,ROW(),0)),"")</f>
        <v/>
      </c>
      <c r="AW160" s="69" t="str">
        <f>IFERROR(CLEAN(HLOOKUP(AW$1,'1.源数据-产品报告-消费降序'!AW:AW,ROW(),0)),"")</f>
        <v/>
      </c>
      <c r="AX160" s="69" t="str">
        <f>IFERROR(CLEAN(HLOOKUP(AX$1,'1.源数据-产品报告-消费降序'!AX:AX,ROW(),0)),"")</f>
        <v/>
      </c>
      <c r="AY160" s="69" t="str">
        <f>IFERROR(CLEAN(HLOOKUP(AY$1,'1.源数据-产品报告-消费降序'!AY:AY,ROW(),0)),"")</f>
        <v/>
      </c>
      <c r="AZ1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0" s="69" t="str">
        <f>IFERROR(CLEAN(HLOOKUP(BA$1,'1.源数据-产品报告-消费降序'!BA:BA,ROW(),0)),"")</f>
        <v/>
      </c>
      <c r="BD160" s="69" t="str">
        <f>IFERROR(CLEAN(HLOOKUP(BD$1,'1.源数据-产品报告-消费降序'!BD:BD,ROW(),0)),"")</f>
        <v/>
      </c>
      <c r="BE160" s="69" t="str">
        <f>IFERROR(CLEAN(HLOOKUP(BE$1,'1.源数据-产品报告-消费降序'!BE:BE,ROW(),0)),"")</f>
        <v/>
      </c>
      <c r="BF160" s="69" t="str">
        <f>IFERROR(CLEAN(HLOOKUP(BF$1,'1.源数据-产品报告-消费降序'!BF:BF,ROW(),0)),"")</f>
        <v/>
      </c>
      <c r="BG160" s="69" t="str">
        <f>IFERROR(CLEAN(HLOOKUP(BG$1,'1.源数据-产品报告-消费降序'!BG:BG,ROW(),0)),"")</f>
        <v/>
      </c>
      <c r="BH160" s="69" t="str">
        <f>IFERROR(CLEAN(HLOOKUP(BH$1,'1.源数据-产品报告-消费降序'!BH:BH,ROW(),0)),"")</f>
        <v/>
      </c>
      <c r="BI160" s="69" t="str">
        <f>IFERROR(CLEAN(HLOOKUP(BI$1,'1.源数据-产品报告-消费降序'!BI:BI,ROW(),0)),"")</f>
        <v/>
      </c>
      <c r="BJ160" s="69" t="str">
        <f>IFERROR(CLEAN(HLOOKUP(BJ$1,'1.源数据-产品报告-消费降序'!BJ:BJ,ROW(),0)),"")</f>
        <v/>
      </c>
      <c r="BK1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0" s="69" t="str">
        <f>IFERROR(CLEAN(HLOOKUP(BL$1,'1.源数据-产品报告-消费降序'!BL:BL,ROW(),0)),"")</f>
        <v/>
      </c>
      <c r="BO160" s="69" t="str">
        <f>IFERROR(CLEAN(HLOOKUP(BO$1,'1.源数据-产品报告-消费降序'!BO:BO,ROW(),0)),"")</f>
        <v/>
      </c>
      <c r="BP160" s="69" t="str">
        <f>IFERROR(CLEAN(HLOOKUP(BP$1,'1.源数据-产品报告-消费降序'!BP:BP,ROW(),0)),"")</f>
        <v/>
      </c>
      <c r="BQ160" s="69" t="str">
        <f>IFERROR(CLEAN(HLOOKUP(BQ$1,'1.源数据-产品报告-消费降序'!BQ:BQ,ROW(),0)),"")</f>
        <v/>
      </c>
      <c r="BR160" s="69" t="str">
        <f>IFERROR(CLEAN(HLOOKUP(BR$1,'1.源数据-产品报告-消费降序'!BR:BR,ROW(),0)),"")</f>
        <v/>
      </c>
      <c r="BS160" s="69" t="str">
        <f>IFERROR(CLEAN(HLOOKUP(BS$1,'1.源数据-产品报告-消费降序'!BS:BS,ROW(),0)),"")</f>
        <v/>
      </c>
      <c r="BT160" s="69" t="str">
        <f>IFERROR(CLEAN(HLOOKUP(BT$1,'1.源数据-产品报告-消费降序'!BT:BT,ROW(),0)),"")</f>
        <v/>
      </c>
      <c r="BU160" s="69" t="str">
        <f>IFERROR(CLEAN(HLOOKUP(BU$1,'1.源数据-产品报告-消费降序'!BU:BU,ROW(),0)),"")</f>
        <v/>
      </c>
      <c r="BV1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0" s="69" t="str">
        <f>IFERROR(CLEAN(HLOOKUP(BW$1,'1.源数据-产品报告-消费降序'!BW:BW,ROW(),0)),"")</f>
        <v/>
      </c>
    </row>
    <row r="161" spans="1:75">
      <c r="A161" s="69" t="str">
        <f>IFERROR(CLEAN(HLOOKUP(A$1,'1.源数据-产品报告-消费降序'!A:A,ROW(),0)),"")</f>
        <v/>
      </c>
      <c r="B161" s="69" t="str">
        <f>IFERROR(CLEAN(HLOOKUP(B$1,'1.源数据-产品报告-消费降序'!B:B,ROW(),0)),"")</f>
        <v/>
      </c>
      <c r="C161" s="69" t="str">
        <f>IFERROR(CLEAN(HLOOKUP(C$1,'1.源数据-产品报告-消费降序'!C:C,ROW(),0)),"")</f>
        <v/>
      </c>
      <c r="D161" s="69" t="str">
        <f>IFERROR(CLEAN(HLOOKUP(D$1,'1.源数据-产品报告-消费降序'!D:D,ROW(),0)),"")</f>
        <v/>
      </c>
      <c r="E161" s="69" t="str">
        <f>IFERROR(CLEAN(HLOOKUP(E$1,'1.源数据-产品报告-消费降序'!E:E,ROW(),0)),"")</f>
        <v/>
      </c>
      <c r="F161" s="69" t="str">
        <f>IFERROR(CLEAN(HLOOKUP(F$1,'1.源数据-产品报告-消费降序'!F:F,ROW(),0)),"")</f>
        <v/>
      </c>
      <c r="G161" s="70">
        <f>IFERROR((HLOOKUP(G$1,'1.源数据-产品报告-消费降序'!G:G,ROW(),0)),"")</f>
        <v>0</v>
      </c>
      <c r="H1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1" s="69" t="str">
        <f>IFERROR(CLEAN(HLOOKUP(I$1,'1.源数据-产品报告-消费降序'!I:I,ROW(),0)),"")</f>
        <v/>
      </c>
      <c r="L161" s="69" t="str">
        <f>IFERROR(CLEAN(HLOOKUP(L$1,'1.源数据-产品报告-消费降序'!L:L,ROW(),0)),"")</f>
        <v/>
      </c>
      <c r="M161" s="69" t="str">
        <f>IFERROR(CLEAN(HLOOKUP(M$1,'1.源数据-产品报告-消费降序'!M:M,ROW(),0)),"")</f>
        <v/>
      </c>
      <c r="N161" s="69" t="str">
        <f>IFERROR(CLEAN(HLOOKUP(N$1,'1.源数据-产品报告-消费降序'!N:N,ROW(),0)),"")</f>
        <v/>
      </c>
      <c r="O161" s="69" t="str">
        <f>IFERROR(CLEAN(HLOOKUP(O$1,'1.源数据-产品报告-消费降序'!O:O,ROW(),0)),"")</f>
        <v/>
      </c>
      <c r="P161" s="69" t="str">
        <f>IFERROR(CLEAN(HLOOKUP(P$1,'1.源数据-产品报告-消费降序'!P:P,ROW(),0)),"")</f>
        <v/>
      </c>
      <c r="Q161" s="69" t="str">
        <f>IFERROR(CLEAN(HLOOKUP(Q$1,'1.源数据-产品报告-消费降序'!Q:Q,ROW(),0)),"")</f>
        <v/>
      </c>
      <c r="R161" s="69" t="str">
        <f>IFERROR(CLEAN(HLOOKUP(R$1,'1.源数据-产品报告-消费降序'!R:R,ROW(),0)),"")</f>
        <v/>
      </c>
      <c r="S1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1" s="69" t="str">
        <f>IFERROR(CLEAN(HLOOKUP(T$1,'1.源数据-产品报告-消费降序'!T:T,ROW(),0)),"")</f>
        <v/>
      </c>
      <c r="W161" s="69" t="str">
        <f>IFERROR(CLEAN(HLOOKUP(W$1,'1.源数据-产品报告-消费降序'!W:W,ROW(),0)),"")</f>
        <v/>
      </c>
      <c r="X161" s="69" t="str">
        <f>IFERROR(CLEAN(HLOOKUP(X$1,'1.源数据-产品报告-消费降序'!X:X,ROW(),0)),"")</f>
        <v/>
      </c>
      <c r="Y161" s="69" t="str">
        <f>IFERROR(CLEAN(HLOOKUP(Y$1,'1.源数据-产品报告-消费降序'!Y:Y,ROW(),0)),"")</f>
        <v/>
      </c>
      <c r="Z161" s="69" t="str">
        <f>IFERROR(CLEAN(HLOOKUP(Z$1,'1.源数据-产品报告-消费降序'!Z:Z,ROW(),0)),"")</f>
        <v/>
      </c>
      <c r="AA161" s="69" t="str">
        <f>IFERROR(CLEAN(HLOOKUP(AA$1,'1.源数据-产品报告-消费降序'!AA:AA,ROW(),0)),"")</f>
        <v/>
      </c>
      <c r="AB161" s="69" t="str">
        <f>IFERROR(CLEAN(HLOOKUP(AB$1,'1.源数据-产品报告-消费降序'!AB:AB,ROW(),0)),"")</f>
        <v/>
      </c>
      <c r="AC161" s="69" t="str">
        <f>IFERROR(CLEAN(HLOOKUP(AC$1,'1.源数据-产品报告-消费降序'!AC:AC,ROW(),0)),"")</f>
        <v/>
      </c>
      <c r="AD1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1" s="69" t="str">
        <f>IFERROR(CLEAN(HLOOKUP(AE$1,'1.源数据-产品报告-消费降序'!AE:AE,ROW(),0)),"")</f>
        <v/>
      </c>
      <c r="AH161" s="69" t="str">
        <f>IFERROR(CLEAN(HLOOKUP(AH$1,'1.源数据-产品报告-消费降序'!AH:AH,ROW(),0)),"")</f>
        <v/>
      </c>
      <c r="AI161" s="69" t="str">
        <f>IFERROR(CLEAN(HLOOKUP(AI$1,'1.源数据-产品报告-消费降序'!AI:AI,ROW(),0)),"")</f>
        <v/>
      </c>
      <c r="AJ161" s="69" t="str">
        <f>IFERROR(CLEAN(HLOOKUP(AJ$1,'1.源数据-产品报告-消费降序'!AJ:AJ,ROW(),0)),"")</f>
        <v/>
      </c>
      <c r="AK161" s="69" t="str">
        <f>IFERROR(CLEAN(HLOOKUP(AK$1,'1.源数据-产品报告-消费降序'!AK:AK,ROW(),0)),"")</f>
        <v/>
      </c>
      <c r="AL161" s="69" t="str">
        <f>IFERROR(CLEAN(HLOOKUP(AL$1,'1.源数据-产品报告-消费降序'!AL:AL,ROW(),0)),"")</f>
        <v/>
      </c>
      <c r="AM161" s="69" t="str">
        <f>IFERROR(CLEAN(HLOOKUP(AM$1,'1.源数据-产品报告-消费降序'!AM:AM,ROW(),0)),"")</f>
        <v/>
      </c>
      <c r="AN161" s="69" t="str">
        <f>IFERROR(CLEAN(HLOOKUP(AN$1,'1.源数据-产品报告-消费降序'!AN:AN,ROW(),0)),"")</f>
        <v/>
      </c>
      <c r="AO1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1" s="69" t="str">
        <f>IFERROR(CLEAN(HLOOKUP(AP$1,'1.源数据-产品报告-消费降序'!AP:AP,ROW(),0)),"")</f>
        <v/>
      </c>
      <c r="AS161" s="69" t="str">
        <f>IFERROR(CLEAN(HLOOKUP(AS$1,'1.源数据-产品报告-消费降序'!AS:AS,ROW(),0)),"")</f>
        <v/>
      </c>
      <c r="AT161" s="69" t="str">
        <f>IFERROR(CLEAN(HLOOKUP(AT$1,'1.源数据-产品报告-消费降序'!AT:AT,ROW(),0)),"")</f>
        <v/>
      </c>
      <c r="AU161" s="69" t="str">
        <f>IFERROR(CLEAN(HLOOKUP(AU$1,'1.源数据-产品报告-消费降序'!AU:AU,ROW(),0)),"")</f>
        <v/>
      </c>
      <c r="AV161" s="69" t="str">
        <f>IFERROR(CLEAN(HLOOKUP(AV$1,'1.源数据-产品报告-消费降序'!AV:AV,ROW(),0)),"")</f>
        <v/>
      </c>
      <c r="AW161" s="69" t="str">
        <f>IFERROR(CLEAN(HLOOKUP(AW$1,'1.源数据-产品报告-消费降序'!AW:AW,ROW(),0)),"")</f>
        <v/>
      </c>
      <c r="AX161" s="69" t="str">
        <f>IFERROR(CLEAN(HLOOKUP(AX$1,'1.源数据-产品报告-消费降序'!AX:AX,ROW(),0)),"")</f>
        <v/>
      </c>
      <c r="AY161" s="69" t="str">
        <f>IFERROR(CLEAN(HLOOKUP(AY$1,'1.源数据-产品报告-消费降序'!AY:AY,ROW(),0)),"")</f>
        <v/>
      </c>
      <c r="AZ1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1" s="69" t="str">
        <f>IFERROR(CLEAN(HLOOKUP(BA$1,'1.源数据-产品报告-消费降序'!BA:BA,ROW(),0)),"")</f>
        <v/>
      </c>
      <c r="BD161" s="69" t="str">
        <f>IFERROR(CLEAN(HLOOKUP(BD$1,'1.源数据-产品报告-消费降序'!BD:BD,ROW(),0)),"")</f>
        <v/>
      </c>
      <c r="BE161" s="69" t="str">
        <f>IFERROR(CLEAN(HLOOKUP(BE$1,'1.源数据-产品报告-消费降序'!BE:BE,ROW(),0)),"")</f>
        <v/>
      </c>
      <c r="BF161" s="69" t="str">
        <f>IFERROR(CLEAN(HLOOKUP(BF$1,'1.源数据-产品报告-消费降序'!BF:BF,ROW(),0)),"")</f>
        <v/>
      </c>
      <c r="BG161" s="69" t="str">
        <f>IFERROR(CLEAN(HLOOKUP(BG$1,'1.源数据-产品报告-消费降序'!BG:BG,ROW(),0)),"")</f>
        <v/>
      </c>
      <c r="BH161" s="69" t="str">
        <f>IFERROR(CLEAN(HLOOKUP(BH$1,'1.源数据-产品报告-消费降序'!BH:BH,ROW(),0)),"")</f>
        <v/>
      </c>
      <c r="BI161" s="69" t="str">
        <f>IFERROR(CLEAN(HLOOKUP(BI$1,'1.源数据-产品报告-消费降序'!BI:BI,ROW(),0)),"")</f>
        <v/>
      </c>
      <c r="BJ161" s="69" t="str">
        <f>IFERROR(CLEAN(HLOOKUP(BJ$1,'1.源数据-产品报告-消费降序'!BJ:BJ,ROW(),0)),"")</f>
        <v/>
      </c>
      <c r="BK1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1" s="69" t="str">
        <f>IFERROR(CLEAN(HLOOKUP(BL$1,'1.源数据-产品报告-消费降序'!BL:BL,ROW(),0)),"")</f>
        <v/>
      </c>
      <c r="BO161" s="69" t="str">
        <f>IFERROR(CLEAN(HLOOKUP(BO$1,'1.源数据-产品报告-消费降序'!BO:BO,ROW(),0)),"")</f>
        <v/>
      </c>
      <c r="BP161" s="69" t="str">
        <f>IFERROR(CLEAN(HLOOKUP(BP$1,'1.源数据-产品报告-消费降序'!BP:BP,ROW(),0)),"")</f>
        <v/>
      </c>
      <c r="BQ161" s="69" t="str">
        <f>IFERROR(CLEAN(HLOOKUP(BQ$1,'1.源数据-产品报告-消费降序'!BQ:BQ,ROW(),0)),"")</f>
        <v/>
      </c>
      <c r="BR161" s="69" t="str">
        <f>IFERROR(CLEAN(HLOOKUP(BR$1,'1.源数据-产品报告-消费降序'!BR:BR,ROW(),0)),"")</f>
        <v/>
      </c>
      <c r="BS161" s="69" t="str">
        <f>IFERROR(CLEAN(HLOOKUP(BS$1,'1.源数据-产品报告-消费降序'!BS:BS,ROW(),0)),"")</f>
        <v/>
      </c>
      <c r="BT161" s="69" t="str">
        <f>IFERROR(CLEAN(HLOOKUP(BT$1,'1.源数据-产品报告-消费降序'!BT:BT,ROW(),0)),"")</f>
        <v/>
      </c>
      <c r="BU161" s="69" t="str">
        <f>IFERROR(CLEAN(HLOOKUP(BU$1,'1.源数据-产品报告-消费降序'!BU:BU,ROW(),0)),"")</f>
        <v/>
      </c>
      <c r="BV1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1" s="69" t="str">
        <f>IFERROR(CLEAN(HLOOKUP(BW$1,'1.源数据-产品报告-消费降序'!BW:BW,ROW(),0)),"")</f>
        <v/>
      </c>
    </row>
    <row r="162" spans="1:75">
      <c r="A162" s="69" t="str">
        <f>IFERROR(CLEAN(HLOOKUP(A$1,'1.源数据-产品报告-消费降序'!A:A,ROW(),0)),"")</f>
        <v/>
      </c>
      <c r="B162" s="69" t="str">
        <f>IFERROR(CLEAN(HLOOKUP(B$1,'1.源数据-产品报告-消费降序'!B:B,ROW(),0)),"")</f>
        <v/>
      </c>
      <c r="C162" s="69" t="str">
        <f>IFERROR(CLEAN(HLOOKUP(C$1,'1.源数据-产品报告-消费降序'!C:C,ROW(),0)),"")</f>
        <v/>
      </c>
      <c r="D162" s="69" t="str">
        <f>IFERROR(CLEAN(HLOOKUP(D$1,'1.源数据-产品报告-消费降序'!D:D,ROW(),0)),"")</f>
        <v/>
      </c>
      <c r="E162" s="69" t="str">
        <f>IFERROR(CLEAN(HLOOKUP(E$1,'1.源数据-产品报告-消费降序'!E:E,ROW(),0)),"")</f>
        <v/>
      </c>
      <c r="F162" s="69" t="str">
        <f>IFERROR(CLEAN(HLOOKUP(F$1,'1.源数据-产品报告-消费降序'!F:F,ROW(),0)),"")</f>
        <v/>
      </c>
      <c r="G162" s="70">
        <f>IFERROR((HLOOKUP(G$1,'1.源数据-产品报告-消费降序'!G:G,ROW(),0)),"")</f>
        <v>0</v>
      </c>
      <c r="H1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2" s="69" t="str">
        <f>IFERROR(CLEAN(HLOOKUP(I$1,'1.源数据-产品报告-消费降序'!I:I,ROW(),0)),"")</f>
        <v/>
      </c>
      <c r="L162" s="69" t="str">
        <f>IFERROR(CLEAN(HLOOKUP(L$1,'1.源数据-产品报告-消费降序'!L:L,ROW(),0)),"")</f>
        <v/>
      </c>
      <c r="M162" s="69" t="str">
        <f>IFERROR(CLEAN(HLOOKUP(M$1,'1.源数据-产品报告-消费降序'!M:M,ROW(),0)),"")</f>
        <v/>
      </c>
      <c r="N162" s="69" t="str">
        <f>IFERROR(CLEAN(HLOOKUP(N$1,'1.源数据-产品报告-消费降序'!N:N,ROW(),0)),"")</f>
        <v/>
      </c>
      <c r="O162" s="69" t="str">
        <f>IFERROR(CLEAN(HLOOKUP(O$1,'1.源数据-产品报告-消费降序'!O:O,ROW(),0)),"")</f>
        <v/>
      </c>
      <c r="P162" s="69" t="str">
        <f>IFERROR(CLEAN(HLOOKUP(P$1,'1.源数据-产品报告-消费降序'!P:P,ROW(),0)),"")</f>
        <v/>
      </c>
      <c r="Q162" s="69" t="str">
        <f>IFERROR(CLEAN(HLOOKUP(Q$1,'1.源数据-产品报告-消费降序'!Q:Q,ROW(),0)),"")</f>
        <v/>
      </c>
      <c r="R162" s="69" t="str">
        <f>IFERROR(CLEAN(HLOOKUP(R$1,'1.源数据-产品报告-消费降序'!R:R,ROW(),0)),"")</f>
        <v/>
      </c>
      <c r="S1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2" s="69" t="str">
        <f>IFERROR(CLEAN(HLOOKUP(T$1,'1.源数据-产品报告-消费降序'!T:T,ROW(),0)),"")</f>
        <v/>
      </c>
      <c r="W162" s="69" t="str">
        <f>IFERROR(CLEAN(HLOOKUP(W$1,'1.源数据-产品报告-消费降序'!W:W,ROW(),0)),"")</f>
        <v/>
      </c>
      <c r="X162" s="69" t="str">
        <f>IFERROR(CLEAN(HLOOKUP(X$1,'1.源数据-产品报告-消费降序'!X:X,ROW(),0)),"")</f>
        <v/>
      </c>
      <c r="Y162" s="69" t="str">
        <f>IFERROR(CLEAN(HLOOKUP(Y$1,'1.源数据-产品报告-消费降序'!Y:Y,ROW(),0)),"")</f>
        <v/>
      </c>
      <c r="Z162" s="69" t="str">
        <f>IFERROR(CLEAN(HLOOKUP(Z$1,'1.源数据-产品报告-消费降序'!Z:Z,ROW(),0)),"")</f>
        <v/>
      </c>
      <c r="AA162" s="69" t="str">
        <f>IFERROR(CLEAN(HLOOKUP(AA$1,'1.源数据-产品报告-消费降序'!AA:AA,ROW(),0)),"")</f>
        <v/>
      </c>
      <c r="AB162" s="69" t="str">
        <f>IFERROR(CLEAN(HLOOKUP(AB$1,'1.源数据-产品报告-消费降序'!AB:AB,ROW(),0)),"")</f>
        <v/>
      </c>
      <c r="AC162" s="69" t="str">
        <f>IFERROR(CLEAN(HLOOKUP(AC$1,'1.源数据-产品报告-消费降序'!AC:AC,ROW(),0)),"")</f>
        <v/>
      </c>
      <c r="AD1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2" s="69" t="str">
        <f>IFERROR(CLEAN(HLOOKUP(AE$1,'1.源数据-产品报告-消费降序'!AE:AE,ROW(),0)),"")</f>
        <v/>
      </c>
      <c r="AH162" s="69" t="str">
        <f>IFERROR(CLEAN(HLOOKUP(AH$1,'1.源数据-产品报告-消费降序'!AH:AH,ROW(),0)),"")</f>
        <v/>
      </c>
      <c r="AI162" s="69" t="str">
        <f>IFERROR(CLEAN(HLOOKUP(AI$1,'1.源数据-产品报告-消费降序'!AI:AI,ROW(),0)),"")</f>
        <v/>
      </c>
      <c r="AJ162" s="69" t="str">
        <f>IFERROR(CLEAN(HLOOKUP(AJ$1,'1.源数据-产品报告-消费降序'!AJ:AJ,ROW(),0)),"")</f>
        <v/>
      </c>
      <c r="AK162" s="69" t="str">
        <f>IFERROR(CLEAN(HLOOKUP(AK$1,'1.源数据-产品报告-消费降序'!AK:AK,ROW(),0)),"")</f>
        <v/>
      </c>
      <c r="AL162" s="69" t="str">
        <f>IFERROR(CLEAN(HLOOKUP(AL$1,'1.源数据-产品报告-消费降序'!AL:AL,ROW(),0)),"")</f>
        <v/>
      </c>
      <c r="AM162" s="69" t="str">
        <f>IFERROR(CLEAN(HLOOKUP(AM$1,'1.源数据-产品报告-消费降序'!AM:AM,ROW(),0)),"")</f>
        <v/>
      </c>
      <c r="AN162" s="69" t="str">
        <f>IFERROR(CLEAN(HLOOKUP(AN$1,'1.源数据-产品报告-消费降序'!AN:AN,ROW(),0)),"")</f>
        <v/>
      </c>
      <c r="AO1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2" s="69" t="str">
        <f>IFERROR(CLEAN(HLOOKUP(AP$1,'1.源数据-产品报告-消费降序'!AP:AP,ROW(),0)),"")</f>
        <v/>
      </c>
      <c r="AS162" s="69" t="str">
        <f>IFERROR(CLEAN(HLOOKUP(AS$1,'1.源数据-产品报告-消费降序'!AS:AS,ROW(),0)),"")</f>
        <v/>
      </c>
      <c r="AT162" s="69" t="str">
        <f>IFERROR(CLEAN(HLOOKUP(AT$1,'1.源数据-产品报告-消费降序'!AT:AT,ROW(),0)),"")</f>
        <v/>
      </c>
      <c r="AU162" s="69" t="str">
        <f>IFERROR(CLEAN(HLOOKUP(AU$1,'1.源数据-产品报告-消费降序'!AU:AU,ROW(),0)),"")</f>
        <v/>
      </c>
      <c r="AV162" s="69" t="str">
        <f>IFERROR(CLEAN(HLOOKUP(AV$1,'1.源数据-产品报告-消费降序'!AV:AV,ROW(),0)),"")</f>
        <v/>
      </c>
      <c r="AW162" s="69" t="str">
        <f>IFERROR(CLEAN(HLOOKUP(AW$1,'1.源数据-产品报告-消费降序'!AW:AW,ROW(),0)),"")</f>
        <v/>
      </c>
      <c r="AX162" s="69" t="str">
        <f>IFERROR(CLEAN(HLOOKUP(AX$1,'1.源数据-产品报告-消费降序'!AX:AX,ROW(),0)),"")</f>
        <v/>
      </c>
      <c r="AY162" s="69" t="str">
        <f>IFERROR(CLEAN(HLOOKUP(AY$1,'1.源数据-产品报告-消费降序'!AY:AY,ROW(),0)),"")</f>
        <v/>
      </c>
      <c r="AZ1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2" s="69" t="str">
        <f>IFERROR(CLEAN(HLOOKUP(BA$1,'1.源数据-产品报告-消费降序'!BA:BA,ROW(),0)),"")</f>
        <v/>
      </c>
      <c r="BD162" s="69" t="str">
        <f>IFERROR(CLEAN(HLOOKUP(BD$1,'1.源数据-产品报告-消费降序'!BD:BD,ROW(),0)),"")</f>
        <v/>
      </c>
      <c r="BE162" s="69" t="str">
        <f>IFERROR(CLEAN(HLOOKUP(BE$1,'1.源数据-产品报告-消费降序'!BE:BE,ROW(),0)),"")</f>
        <v/>
      </c>
      <c r="BF162" s="69" t="str">
        <f>IFERROR(CLEAN(HLOOKUP(BF$1,'1.源数据-产品报告-消费降序'!BF:BF,ROW(),0)),"")</f>
        <v/>
      </c>
      <c r="BG162" s="69" t="str">
        <f>IFERROR(CLEAN(HLOOKUP(BG$1,'1.源数据-产品报告-消费降序'!BG:BG,ROW(),0)),"")</f>
        <v/>
      </c>
      <c r="BH162" s="69" t="str">
        <f>IFERROR(CLEAN(HLOOKUP(BH$1,'1.源数据-产品报告-消费降序'!BH:BH,ROW(),0)),"")</f>
        <v/>
      </c>
      <c r="BI162" s="69" t="str">
        <f>IFERROR(CLEAN(HLOOKUP(BI$1,'1.源数据-产品报告-消费降序'!BI:BI,ROW(),0)),"")</f>
        <v/>
      </c>
      <c r="BJ162" s="69" t="str">
        <f>IFERROR(CLEAN(HLOOKUP(BJ$1,'1.源数据-产品报告-消费降序'!BJ:BJ,ROW(),0)),"")</f>
        <v/>
      </c>
      <c r="BK1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2" s="69" t="str">
        <f>IFERROR(CLEAN(HLOOKUP(BL$1,'1.源数据-产品报告-消费降序'!BL:BL,ROW(),0)),"")</f>
        <v/>
      </c>
      <c r="BO162" s="69" t="str">
        <f>IFERROR(CLEAN(HLOOKUP(BO$1,'1.源数据-产品报告-消费降序'!BO:BO,ROW(),0)),"")</f>
        <v/>
      </c>
      <c r="BP162" s="69" t="str">
        <f>IFERROR(CLEAN(HLOOKUP(BP$1,'1.源数据-产品报告-消费降序'!BP:BP,ROW(),0)),"")</f>
        <v/>
      </c>
      <c r="BQ162" s="69" t="str">
        <f>IFERROR(CLEAN(HLOOKUP(BQ$1,'1.源数据-产品报告-消费降序'!BQ:BQ,ROW(),0)),"")</f>
        <v/>
      </c>
      <c r="BR162" s="69" t="str">
        <f>IFERROR(CLEAN(HLOOKUP(BR$1,'1.源数据-产品报告-消费降序'!BR:BR,ROW(),0)),"")</f>
        <v/>
      </c>
      <c r="BS162" s="69" t="str">
        <f>IFERROR(CLEAN(HLOOKUP(BS$1,'1.源数据-产品报告-消费降序'!BS:BS,ROW(),0)),"")</f>
        <v/>
      </c>
      <c r="BT162" s="69" t="str">
        <f>IFERROR(CLEAN(HLOOKUP(BT$1,'1.源数据-产品报告-消费降序'!BT:BT,ROW(),0)),"")</f>
        <v/>
      </c>
      <c r="BU162" s="69" t="str">
        <f>IFERROR(CLEAN(HLOOKUP(BU$1,'1.源数据-产品报告-消费降序'!BU:BU,ROW(),0)),"")</f>
        <v/>
      </c>
      <c r="BV1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2" s="69" t="str">
        <f>IFERROR(CLEAN(HLOOKUP(BW$1,'1.源数据-产品报告-消费降序'!BW:BW,ROW(),0)),"")</f>
        <v/>
      </c>
    </row>
    <row r="163" spans="1:75">
      <c r="A163" s="69" t="str">
        <f>IFERROR(CLEAN(HLOOKUP(A$1,'1.源数据-产品报告-消费降序'!A:A,ROW(),0)),"")</f>
        <v/>
      </c>
      <c r="B163" s="69" t="str">
        <f>IFERROR(CLEAN(HLOOKUP(B$1,'1.源数据-产品报告-消费降序'!B:B,ROW(),0)),"")</f>
        <v/>
      </c>
      <c r="C163" s="69" t="str">
        <f>IFERROR(CLEAN(HLOOKUP(C$1,'1.源数据-产品报告-消费降序'!C:C,ROW(),0)),"")</f>
        <v/>
      </c>
      <c r="D163" s="69" t="str">
        <f>IFERROR(CLEAN(HLOOKUP(D$1,'1.源数据-产品报告-消费降序'!D:D,ROW(),0)),"")</f>
        <v/>
      </c>
      <c r="E163" s="69" t="str">
        <f>IFERROR(CLEAN(HLOOKUP(E$1,'1.源数据-产品报告-消费降序'!E:E,ROW(),0)),"")</f>
        <v/>
      </c>
      <c r="F163" s="69" t="str">
        <f>IFERROR(CLEAN(HLOOKUP(F$1,'1.源数据-产品报告-消费降序'!F:F,ROW(),0)),"")</f>
        <v/>
      </c>
      <c r="G163" s="70">
        <f>IFERROR((HLOOKUP(G$1,'1.源数据-产品报告-消费降序'!G:G,ROW(),0)),"")</f>
        <v>0</v>
      </c>
      <c r="H1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3" s="69" t="str">
        <f>IFERROR(CLEAN(HLOOKUP(I$1,'1.源数据-产品报告-消费降序'!I:I,ROW(),0)),"")</f>
        <v/>
      </c>
      <c r="L163" s="69" t="str">
        <f>IFERROR(CLEAN(HLOOKUP(L$1,'1.源数据-产品报告-消费降序'!L:L,ROW(),0)),"")</f>
        <v/>
      </c>
      <c r="M163" s="69" t="str">
        <f>IFERROR(CLEAN(HLOOKUP(M$1,'1.源数据-产品报告-消费降序'!M:M,ROW(),0)),"")</f>
        <v/>
      </c>
      <c r="N163" s="69" t="str">
        <f>IFERROR(CLEAN(HLOOKUP(N$1,'1.源数据-产品报告-消费降序'!N:N,ROW(),0)),"")</f>
        <v/>
      </c>
      <c r="O163" s="69" t="str">
        <f>IFERROR(CLEAN(HLOOKUP(O$1,'1.源数据-产品报告-消费降序'!O:O,ROW(),0)),"")</f>
        <v/>
      </c>
      <c r="P163" s="69" t="str">
        <f>IFERROR(CLEAN(HLOOKUP(P$1,'1.源数据-产品报告-消费降序'!P:P,ROW(),0)),"")</f>
        <v/>
      </c>
      <c r="Q163" s="69" t="str">
        <f>IFERROR(CLEAN(HLOOKUP(Q$1,'1.源数据-产品报告-消费降序'!Q:Q,ROW(),0)),"")</f>
        <v/>
      </c>
      <c r="R163" s="69" t="str">
        <f>IFERROR(CLEAN(HLOOKUP(R$1,'1.源数据-产品报告-消费降序'!R:R,ROW(),0)),"")</f>
        <v/>
      </c>
      <c r="S1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3" s="69" t="str">
        <f>IFERROR(CLEAN(HLOOKUP(T$1,'1.源数据-产品报告-消费降序'!T:T,ROW(),0)),"")</f>
        <v/>
      </c>
      <c r="W163" s="69" t="str">
        <f>IFERROR(CLEAN(HLOOKUP(W$1,'1.源数据-产品报告-消费降序'!W:W,ROW(),0)),"")</f>
        <v/>
      </c>
      <c r="X163" s="69" t="str">
        <f>IFERROR(CLEAN(HLOOKUP(X$1,'1.源数据-产品报告-消费降序'!X:X,ROW(),0)),"")</f>
        <v/>
      </c>
      <c r="Y163" s="69" t="str">
        <f>IFERROR(CLEAN(HLOOKUP(Y$1,'1.源数据-产品报告-消费降序'!Y:Y,ROW(),0)),"")</f>
        <v/>
      </c>
      <c r="Z163" s="69" t="str">
        <f>IFERROR(CLEAN(HLOOKUP(Z$1,'1.源数据-产品报告-消费降序'!Z:Z,ROW(),0)),"")</f>
        <v/>
      </c>
      <c r="AA163" s="69" t="str">
        <f>IFERROR(CLEAN(HLOOKUP(AA$1,'1.源数据-产品报告-消费降序'!AA:AA,ROW(),0)),"")</f>
        <v/>
      </c>
      <c r="AB163" s="69" t="str">
        <f>IFERROR(CLEAN(HLOOKUP(AB$1,'1.源数据-产品报告-消费降序'!AB:AB,ROW(),0)),"")</f>
        <v/>
      </c>
      <c r="AC163" s="69" t="str">
        <f>IFERROR(CLEAN(HLOOKUP(AC$1,'1.源数据-产品报告-消费降序'!AC:AC,ROW(),0)),"")</f>
        <v/>
      </c>
      <c r="AD1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3" s="69" t="str">
        <f>IFERROR(CLEAN(HLOOKUP(AE$1,'1.源数据-产品报告-消费降序'!AE:AE,ROW(),0)),"")</f>
        <v/>
      </c>
      <c r="AH163" s="69" t="str">
        <f>IFERROR(CLEAN(HLOOKUP(AH$1,'1.源数据-产品报告-消费降序'!AH:AH,ROW(),0)),"")</f>
        <v/>
      </c>
      <c r="AI163" s="69" t="str">
        <f>IFERROR(CLEAN(HLOOKUP(AI$1,'1.源数据-产品报告-消费降序'!AI:AI,ROW(),0)),"")</f>
        <v/>
      </c>
      <c r="AJ163" s="69" t="str">
        <f>IFERROR(CLEAN(HLOOKUP(AJ$1,'1.源数据-产品报告-消费降序'!AJ:AJ,ROW(),0)),"")</f>
        <v/>
      </c>
      <c r="AK163" s="69" t="str">
        <f>IFERROR(CLEAN(HLOOKUP(AK$1,'1.源数据-产品报告-消费降序'!AK:AK,ROW(),0)),"")</f>
        <v/>
      </c>
      <c r="AL163" s="69" t="str">
        <f>IFERROR(CLEAN(HLOOKUP(AL$1,'1.源数据-产品报告-消费降序'!AL:AL,ROW(),0)),"")</f>
        <v/>
      </c>
      <c r="AM163" s="69" t="str">
        <f>IFERROR(CLEAN(HLOOKUP(AM$1,'1.源数据-产品报告-消费降序'!AM:AM,ROW(),0)),"")</f>
        <v/>
      </c>
      <c r="AN163" s="69" t="str">
        <f>IFERROR(CLEAN(HLOOKUP(AN$1,'1.源数据-产品报告-消费降序'!AN:AN,ROW(),0)),"")</f>
        <v/>
      </c>
      <c r="AO1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3" s="69" t="str">
        <f>IFERROR(CLEAN(HLOOKUP(AP$1,'1.源数据-产品报告-消费降序'!AP:AP,ROW(),0)),"")</f>
        <v/>
      </c>
      <c r="AS163" s="69" t="str">
        <f>IFERROR(CLEAN(HLOOKUP(AS$1,'1.源数据-产品报告-消费降序'!AS:AS,ROW(),0)),"")</f>
        <v/>
      </c>
      <c r="AT163" s="69" t="str">
        <f>IFERROR(CLEAN(HLOOKUP(AT$1,'1.源数据-产品报告-消费降序'!AT:AT,ROW(),0)),"")</f>
        <v/>
      </c>
      <c r="AU163" s="69" t="str">
        <f>IFERROR(CLEAN(HLOOKUP(AU$1,'1.源数据-产品报告-消费降序'!AU:AU,ROW(),0)),"")</f>
        <v/>
      </c>
      <c r="AV163" s="69" t="str">
        <f>IFERROR(CLEAN(HLOOKUP(AV$1,'1.源数据-产品报告-消费降序'!AV:AV,ROW(),0)),"")</f>
        <v/>
      </c>
      <c r="AW163" s="69" t="str">
        <f>IFERROR(CLEAN(HLOOKUP(AW$1,'1.源数据-产品报告-消费降序'!AW:AW,ROW(),0)),"")</f>
        <v/>
      </c>
      <c r="AX163" s="69" t="str">
        <f>IFERROR(CLEAN(HLOOKUP(AX$1,'1.源数据-产品报告-消费降序'!AX:AX,ROW(),0)),"")</f>
        <v/>
      </c>
      <c r="AY163" s="69" t="str">
        <f>IFERROR(CLEAN(HLOOKUP(AY$1,'1.源数据-产品报告-消费降序'!AY:AY,ROW(),0)),"")</f>
        <v/>
      </c>
      <c r="AZ1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3" s="69" t="str">
        <f>IFERROR(CLEAN(HLOOKUP(BA$1,'1.源数据-产品报告-消费降序'!BA:BA,ROW(),0)),"")</f>
        <v/>
      </c>
      <c r="BD163" s="69" t="str">
        <f>IFERROR(CLEAN(HLOOKUP(BD$1,'1.源数据-产品报告-消费降序'!BD:BD,ROW(),0)),"")</f>
        <v/>
      </c>
      <c r="BE163" s="69" t="str">
        <f>IFERROR(CLEAN(HLOOKUP(BE$1,'1.源数据-产品报告-消费降序'!BE:BE,ROW(),0)),"")</f>
        <v/>
      </c>
      <c r="BF163" s="69" t="str">
        <f>IFERROR(CLEAN(HLOOKUP(BF$1,'1.源数据-产品报告-消费降序'!BF:BF,ROW(),0)),"")</f>
        <v/>
      </c>
      <c r="BG163" s="69" t="str">
        <f>IFERROR(CLEAN(HLOOKUP(BG$1,'1.源数据-产品报告-消费降序'!BG:BG,ROW(),0)),"")</f>
        <v/>
      </c>
      <c r="BH163" s="69" t="str">
        <f>IFERROR(CLEAN(HLOOKUP(BH$1,'1.源数据-产品报告-消费降序'!BH:BH,ROW(),0)),"")</f>
        <v/>
      </c>
      <c r="BI163" s="69" t="str">
        <f>IFERROR(CLEAN(HLOOKUP(BI$1,'1.源数据-产品报告-消费降序'!BI:BI,ROW(),0)),"")</f>
        <v/>
      </c>
      <c r="BJ163" s="69" t="str">
        <f>IFERROR(CLEAN(HLOOKUP(BJ$1,'1.源数据-产品报告-消费降序'!BJ:BJ,ROW(),0)),"")</f>
        <v/>
      </c>
      <c r="BK1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3" s="69" t="str">
        <f>IFERROR(CLEAN(HLOOKUP(BL$1,'1.源数据-产品报告-消费降序'!BL:BL,ROW(),0)),"")</f>
        <v/>
      </c>
      <c r="BO163" s="69" t="str">
        <f>IFERROR(CLEAN(HLOOKUP(BO$1,'1.源数据-产品报告-消费降序'!BO:BO,ROW(),0)),"")</f>
        <v/>
      </c>
      <c r="BP163" s="69" t="str">
        <f>IFERROR(CLEAN(HLOOKUP(BP$1,'1.源数据-产品报告-消费降序'!BP:BP,ROW(),0)),"")</f>
        <v/>
      </c>
      <c r="BQ163" s="69" t="str">
        <f>IFERROR(CLEAN(HLOOKUP(BQ$1,'1.源数据-产品报告-消费降序'!BQ:BQ,ROW(),0)),"")</f>
        <v/>
      </c>
      <c r="BR163" s="69" t="str">
        <f>IFERROR(CLEAN(HLOOKUP(BR$1,'1.源数据-产品报告-消费降序'!BR:BR,ROW(),0)),"")</f>
        <v/>
      </c>
      <c r="BS163" s="69" t="str">
        <f>IFERROR(CLEAN(HLOOKUP(BS$1,'1.源数据-产品报告-消费降序'!BS:BS,ROW(),0)),"")</f>
        <v/>
      </c>
      <c r="BT163" s="69" t="str">
        <f>IFERROR(CLEAN(HLOOKUP(BT$1,'1.源数据-产品报告-消费降序'!BT:BT,ROW(),0)),"")</f>
        <v/>
      </c>
      <c r="BU163" s="69" t="str">
        <f>IFERROR(CLEAN(HLOOKUP(BU$1,'1.源数据-产品报告-消费降序'!BU:BU,ROW(),0)),"")</f>
        <v/>
      </c>
      <c r="BV1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3" s="69" t="str">
        <f>IFERROR(CLEAN(HLOOKUP(BW$1,'1.源数据-产品报告-消费降序'!BW:BW,ROW(),0)),"")</f>
        <v/>
      </c>
    </row>
    <row r="164" spans="1:75">
      <c r="A164" s="69" t="str">
        <f>IFERROR(CLEAN(HLOOKUP(A$1,'1.源数据-产品报告-消费降序'!A:A,ROW(),0)),"")</f>
        <v/>
      </c>
      <c r="B164" s="69" t="str">
        <f>IFERROR(CLEAN(HLOOKUP(B$1,'1.源数据-产品报告-消费降序'!B:B,ROW(),0)),"")</f>
        <v/>
      </c>
      <c r="C164" s="69" t="str">
        <f>IFERROR(CLEAN(HLOOKUP(C$1,'1.源数据-产品报告-消费降序'!C:C,ROW(),0)),"")</f>
        <v/>
      </c>
      <c r="D164" s="69" t="str">
        <f>IFERROR(CLEAN(HLOOKUP(D$1,'1.源数据-产品报告-消费降序'!D:D,ROW(),0)),"")</f>
        <v/>
      </c>
      <c r="E164" s="69" t="str">
        <f>IFERROR(CLEAN(HLOOKUP(E$1,'1.源数据-产品报告-消费降序'!E:E,ROW(),0)),"")</f>
        <v/>
      </c>
      <c r="F164" s="69" t="str">
        <f>IFERROR(CLEAN(HLOOKUP(F$1,'1.源数据-产品报告-消费降序'!F:F,ROW(),0)),"")</f>
        <v/>
      </c>
      <c r="G164" s="70">
        <f>IFERROR((HLOOKUP(G$1,'1.源数据-产品报告-消费降序'!G:G,ROW(),0)),"")</f>
        <v>0</v>
      </c>
      <c r="H1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4" s="69" t="str">
        <f>IFERROR(CLEAN(HLOOKUP(I$1,'1.源数据-产品报告-消费降序'!I:I,ROW(),0)),"")</f>
        <v/>
      </c>
      <c r="L164" s="69" t="str">
        <f>IFERROR(CLEAN(HLOOKUP(L$1,'1.源数据-产品报告-消费降序'!L:L,ROW(),0)),"")</f>
        <v/>
      </c>
      <c r="M164" s="69" t="str">
        <f>IFERROR(CLEAN(HLOOKUP(M$1,'1.源数据-产品报告-消费降序'!M:M,ROW(),0)),"")</f>
        <v/>
      </c>
      <c r="N164" s="69" t="str">
        <f>IFERROR(CLEAN(HLOOKUP(N$1,'1.源数据-产品报告-消费降序'!N:N,ROW(),0)),"")</f>
        <v/>
      </c>
      <c r="O164" s="69" t="str">
        <f>IFERROR(CLEAN(HLOOKUP(O$1,'1.源数据-产品报告-消费降序'!O:O,ROW(),0)),"")</f>
        <v/>
      </c>
      <c r="P164" s="69" t="str">
        <f>IFERROR(CLEAN(HLOOKUP(P$1,'1.源数据-产品报告-消费降序'!P:P,ROW(),0)),"")</f>
        <v/>
      </c>
      <c r="Q164" s="69" t="str">
        <f>IFERROR(CLEAN(HLOOKUP(Q$1,'1.源数据-产品报告-消费降序'!Q:Q,ROW(),0)),"")</f>
        <v/>
      </c>
      <c r="R164" s="69" t="str">
        <f>IFERROR(CLEAN(HLOOKUP(R$1,'1.源数据-产品报告-消费降序'!R:R,ROW(),0)),"")</f>
        <v/>
      </c>
      <c r="S1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4" s="69" t="str">
        <f>IFERROR(CLEAN(HLOOKUP(T$1,'1.源数据-产品报告-消费降序'!T:T,ROW(),0)),"")</f>
        <v/>
      </c>
      <c r="W164" s="69" t="str">
        <f>IFERROR(CLEAN(HLOOKUP(W$1,'1.源数据-产品报告-消费降序'!W:W,ROW(),0)),"")</f>
        <v/>
      </c>
      <c r="X164" s="69" t="str">
        <f>IFERROR(CLEAN(HLOOKUP(X$1,'1.源数据-产品报告-消费降序'!X:X,ROW(),0)),"")</f>
        <v/>
      </c>
      <c r="Y164" s="69" t="str">
        <f>IFERROR(CLEAN(HLOOKUP(Y$1,'1.源数据-产品报告-消费降序'!Y:Y,ROW(),0)),"")</f>
        <v/>
      </c>
      <c r="Z164" s="69" t="str">
        <f>IFERROR(CLEAN(HLOOKUP(Z$1,'1.源数据-产品报告-消费降序'!Z:Z,ROW(),0)),"")</f>
        <v/>
      </c>
      <c r="AA164" s="69" t="str">
        <f>IFERROR(CLEAN(HLOOKUP(AA$1,'1.源数据-产品报告-消费降序'!AA:AA,ROW(),0)),"")</f>
        <v/>
      </c>
      <c r="AB164" s="69" t="str">
        <f>IFERROR(CLEAN(HLOOKUP(AB$1,'1.源数据-产品报告-消费降序'!AB:AB,ROW(),0)),"")</f>
        <v/>
      </c>
      <c r="AC164" s="69" t="str">
        <f>IFERROR(CLEAN(HLOOKUP(AC$1,'1.源数据-产品报告-消费降序'!AC:AC,ROW(),0)),"")</f>
        <v/>
      </c>
      <c r="AD1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4" s="69" t="str">
        <f>IFERROR(CLEAN(HLOOKUP(AE$1,'1.源数据-产品报告-消费降序'!AE:AE,ROW(),0)),"")</f>
        <v/>
      </c>
      <c r="AH164" s="69" t="str">
        <f>IFERROR(CLEAN(HLOOKUP(AH$1,'1.源数据-产品报告-消费降序'!AH:AH,ROW(),0)),"")</f>
        <v/>
      </c>
      <c r="AI164" s="69" t="str">
        <f>IFERROR(CLEAN(HLOOKUP(AI$1,'1.源数据-产品报告-消费降序'!AI:AI,ROW(),0)),"")</f>
        <v/>
      </c>
      <c r="AJ164" s="69" t="str">
        <f>IFERROR(CLEAN(HLOOKUP(AJ$1,'1.源数据-产品报告-消费降序'!AJ:AJ,ROW(),0)),"")</f>
        <v/>
      </c>
      <c r="AK164" s="69" t="str">
        <f>IFERROR(CLEAN(HLOOKUP(AK$1,'1.源数据-产品报告-消费降序'!AK:AK,ROW(),0)),"")</f>
        <v/>
      </c>
      <c r="AL164" s="69" t="str">
        <f>IFERROR(CLEAN(HLOOKUP(AL$1,'1.源数据-产品报告-消费降序'!AL:AL,ROW(),0)),"")</f>
        <v/>
      </c>
      <c r="AM164" s="69" t="str">
        <f>IFERROR(CLEAN(HLOOKUP(AM$1,'1.源数据-产品报告-消费降序'!AM:AM,ROW(),0)),"")</f>
        <v/>
      </c>
      <c r="AN164" s="69" t="str">
        <f>IFERROR(CLEAN(HLOOKUP(AN$1,'1.源数据-产品报告-消费降序'!AN:AN,ROW(),0)),"")</f>
        <v/>
      </c>
      <c r="AO1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4" s="69" t="str">
        <f>IFERROR(CLEAN(HLOOKUP(AP$1,'1.源数据-产品报告-消费降序'!AP:AP,ROW(),0)),"")</f>
        <v/>
      </c>
      <c r="AS164" s="69" t="str">
        <f>IFERROR(CLEAN(HLOOKUP(AS$1,'1.源数据-产品报告-消费降序'!AS:AS,ROW(),0)),"")</f>
        <v/>
      </c>
      <c r="AT164" s="69" t="str">
        <f>IFERROR(CLEAN(HLOOKUP(AT$1,'1.源数据-产品报告-消费降序'!AT:AT,ROW(),0)),"")</f>
        <v/>
      </c>
      <c r="AU164" s="69" t="str">
        <f>IFERROR(CLEAN(HLOOKUP(AU$1,'1.源数据-产品报告-消费降序'!AU:AU,ROW(),0)),"")</f>
        <v/>
      </c>
      <c r="AV164" s="69" t="str">
        <f>IFERROR(CLEAN(HLOOKUP(AV$1,'1.源数据-产品报告-消费降序'!AV:AV,ROW(),0)),"")</f>
        <v/>
      </c>
      <c r="AW164" s="69" t="str">
        <f>IFERROR(CLEAN(HLOOKUP(AW$1,'1.源数据-产品报告-消费降序'!AW:AW,ROW(),0)),"")</f>
        <v/>
      </c>
      <c r="AX164" s="69" t="str">
        <f>IFERROR(CLEAN(HLOOKUP(AX$1,'1.源数据-产品报告-消费降序'!AX:AX,ROW(),0)),"")</f>
        <v/>
      </c>
      <c r="AY164" s="69" t="str">
        <f>IFERROR(CLEAN(HLOOKUP(AY$1,'1.源数据-产品报告-消费降序'!AY:AY,ROW(),0)),"")</f>
        <v/>
      </c>
      <c r="AZ1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4" s="69" t="str">
        <f>IFERROR(CLEAN(HLOOKUP(BA$1,'1.源数据-产品报告-消费降序'!BA:BA,ROW(),0)),"")</f>
        <v/>
      </c>
      <c r="BD164" s="69" t="str">
        <f>IFERROR(CLEAN(HLOOKUP(BD$1,'1.源数据-产品报告-消费降序'!BD:BD,ROW(),0)),"")</f>
        <v/>
      </c>
      <c r="BE164" s="69" t="str">
        <f>IFERROR(CLEAN(HLOOKUP(BE$1,'1.源数据-产品报告-消费降序'!BE:BE,ROW(),0)),"")</f>
        <v/>
      </c>
      <c r="BF164" s="69" t="str">
        <f>IFERROR(CLEAN(HLOOKUP(BF$1,'1.源数据-产品报告-消费降序'!BF:BF,ROW(),0)),"")</f>
        <v/>
      </c>
      <c r="BG164" s="69" t="str">
        <f>IFERROR(CLEAN(HLOOKUP(BG$1,'1.源数据-产品报告-消费降序'!BG:BG,ROW(),0)),"")</f>
        <v/>
      </c>
      <c r="BH164" s="69" t="str">
        <f>IFERROR(CLEAN(HLOOKUP(BH$1,'1.源数据-产品报告-消费降序'!BH:BH,ROW(),0)),"")</f>
        <v/>
      </c>
      <c r="BI164" s="69" t="str">
        <f>IFERROR(CLEAN(HLOOKUP(BI$1,'1.源数据-产品报告-消费降序'!BI:BI,ROW(),0)),"")</f>
        <v/>
      </c>
      <c r="BJ164" s="69" t="str">
        <f>IFERROR(CLEAN(HLOOKUP(BJ$1,'1.源数据-产品报告-消费降序'!BJ:BJ,ROW(),0)),"")</f>
        <v/>
      </c>
      <c r="BK1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4" s="69" t="str">
        <f>IFERROR(CLEAN(HLOOKUP(BL$1,'1.源数据-产品报告-消费降序'!BL:BL,ROW(),0)),"")</f>
        <v/>
      </c>
      <c r="BO164" s="69" t="str">
        <f>IFERROR(CLEAN(HLOOKUP(BO$1,'1.源数据-产品报告-消费降序'!BO:BO,ROW(),0)),"")</f>
        <v/>
      </c>
      <c r="BP164" s="69" t="str">
        <f>IFERROR(CLEAN(HLOOKUP(BP$1,'1.源数据-产品报告-消费降序'!BP:BP,ROW(),0)),"")</f>
        <v/>
      </c>
      <c r="BQ164" s="69" t="str">
        <f>IFERROR(CLEAN(HLOOKUP(BQ$1,'1.源数据-产品报告-消费降序'!BQ:BQ,ROW(),0)),"")</f>
        <v/>
      </c>
      <c r="BR164" s="69" t="str">
        <f>IFERROR(CLEAN(HLOOKUP(BR$1,'1.源数据-产品报告-消费降序'!BR:BR,ROW(),0)),"")</f>
        <v/>
      </c>
      <c r="BS164" s="69" t="str">
        <f>IFERROR(CLEAN(HLOOKUP(BS$1,'1.源数据-产品报告-消费降序'!BS:BS,ROW(),0)),"")</f>
        <v/>
      </c>
      <c r="BT164" s="69" t="str">
        <f>IFERROR(CLEAN(HLOOKUP(BT$1,'1.源数据-产品报告-消费降序'!BT:BT,ROW(),0)),"")</f>
        <v/>
      </c>
      <c r="BU164" s="69" t="str">
        <f>IFERROR(CLEAN(HLOOKUP(BU$1,'1.源数据-产品报告-消费降序'!BU:BU,ROW(),0)),"")</f>
        <v/>
      </c>
      <c r="BV1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4" s="69" t="str">
        <f>IFERROR(CLEAN(HLOOKUP(BW$1,'1.源数据-产品报告-消费降序'!BW:BW,ROW(),0)),"")</f>
        <v/>
      </c>
    </row>
    <row r="165" spans="1:75">
      <c r="A165" s="69" t="str">
        <f>IFERROR(CLEAN(HLOOKUP(A$1,'1.源数据-产品报告-消费降序'!A:A,ROW(),0)),"")</f>
        <v/>
      </c>
      <c r="B165" s="69" t="str">
        <f>IFERROR(CLEAN(HLOOKUP(B$1,'1.源数据-产品报告-消费降序'!B:B,ROW(),0)),"")</f>
        <v/>
      </c>
      <c r="C165" s="69" t="str">
        <f>IFERROR(CLEAN(HLOOKUP(C$1,'1.源数据-产品报告-消费降序'!C:C,ROW(),0)),"")</f>
        <v/>
      </c>
      <c r="D165" s="69" t="str">
        <f>IFERROR(CLEAN(HLOOKUP(D$1,'1.源数据-产品报告-消费降序'!D:D,ROW(),0)),"")</f>
        <v/>
      </c>
      <c r="E165" s="69" t="str">
        <f>IFERROR(CLEAN(HLOOKUP(E$1,'1.源数据-产品报告-消费降序'!E:E,ROW(),0)),"")</f>
        <v/>
      </c>
      <c r="F165" s="69" t="str">
        <f>IFERROR(CLEAN(HLOOKUP(F$1,'1.源数据-产品报告-消费降序'!F:F,ROW(),0)),"")</f>
        <v/>
      </c>
      <c r="G165" s="70">
        <f>IFERROR((HLOOKUP(G$1,'1.源数据-产品报告-消费降序'!G:G,ROW(),0)),"")</f>
        <v>0</v>
      </c>
      <c r="H1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5" s="69" t="str">
        <f>IFERROR(CLEAN(HLOOKUP(I$1,'1.源数据-产品报告-消费降序'!I:I,ROW(),0)),"")</f>
        <v/>
      </c>
      <c r="L165" s="69" t="str">
        <f>IFERROR(CLEAN(HLOOKUP(L$1,'1.源数据-产品报告-消费降序'!L:L,ROW(),0)),"")</f>
        <v/>
      </c>
      <c r="M165" s="69" t="str">
        <f>IFERROR(CLEAN(HLOOKUP(M$1,'1.源数据-产品报告-消费降序'!M:M,ROW(),0)),"")</f>
        <v/>
      </c>
      <c r="N165" s="69" t="str">
        <f>IFERROR(CLEAN(HLOOKUP(N$1,'1.源数据-产品报告-消费降序'!N:N,ROW(),0)),"")</f>
        <v/>
      </c>
      <c r="O165" s="69" t="str">
        <f>IFERROR(CLEAN(HLOOKUP(O$1,'1.源数据-产品报告-消费降序'!O:O,ROW(),0)),"")</f>
        <v/>
      </c>
      <c r="P165" s="69" t="str">
        <f>IFERROR(CLEAN(HLOOKUP(P$1,'1.源数据-产品报告-消费降序'!P:P,ROW(),0)),"")</f>
        <v/>
      </c>
      <c r="Q165" s="69" t="str">
        <f>IFERROR(CLEAN(HLOOKUP(Q$1,'1.源数据-产品报告-消费降序'!Q:Q,ROW(),0)),"")</f>
        <v/>
      </c>
      <c r="R165" s="69" t="str">
        <f>IFERROR(CLEAN(HLOOKUP(R$1,'1.源数据-产品报告-消费降序'!R:R,ROW(),0)),"")</f>
        <v/>
      </c>
      <c r="S1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5" s="69" t="str">
        <f>IFERROR(CLEAN(HLOOKUP(T$1,'1.源数据-产品报告-消费降序'!T:T,ROW(),0)),"")</f>
        <v/>
      </c>
      <c r="W165" s="69" t="str">
        <f>IFERROR(CLEAN(HLOOKUP(W$1,'1.源数据-产品报告-消费降序'!W:W,ROW(),0)),"")</f>
        <v/>
      </c>
      <c r="X165" s="69" t="str">
        <f>IFERROR(CLEAN(HLOOKUP(X$1,'1.源数据-产品报告-消费降序'!X:X,ROW(),0)),"")</f>
        <v/>
      </c>
      <c r="Y165" s="69" t="str">
        <f>IFERROR(CLEAN(HLOOKUP(Y$1,'1.源数据-产品报告-消费降序'!Y:Y,ROW(),0)),"")</f>
        <v/>
      </c>
      <c r="Z165" s="69" t="str">
        <f>IFERROR(CLEAN(HLOOKUP(Z$1,'1.源数据-产品报告-消费降序'!Z:Z,ROW(),0)),"")</f>
        <v/>
      </c>
      <c r="AA165" s="69" t="str">
        <f>IFERROR(CLEAN(HLOOKUP(AA$1,'1.源数据-产品报告-消费降序'!AA:AA,ROW(),0)),"")</f>
        <v/>
      </c>
      <c r="AB165" s="69" t="str">
        <f>IFERROR(CLEAN(HLOOKUP(AB$1,'1.源数据-产品报告-消费降序'!AB:AB,ROW(),0)),"")</f>
        <v/>
      </c>
      <c r="AC165" s="69" t="str">
        <f>IFERROR(CLEAN(HLOOKUP(AC$1,'1.源数据-产品报告-消费降序'!AC:AC,ROW(),0)),"")</f>
        <v/>
      </c>
      <c r="AD1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5" s="69" t="str">
        <f>IFERROR(CLEAN(HLOOKUP(AE$1,'1.源数据-产品报告-消费降序'!AE:AE,ROW(),0)),"")</f>
        <v/>
      </c>
      <c r="AH165" s="69" t="str">
        <f>IFERROR(CLEAN(HLOOKUP(AH$1,'1.源数据-产品报告-消费降序'!AH:AH,ROW(),0)),"")</f>
        <v/>
      </c>
      <c r="AI165" s="69" t="str">
        <f>IFERROR(CLEAN(HLOOKUP(AI$1,'1.源数据-产品报告-消费降序'!AI:AI,ROW(),0)),"")</f>
        <v/>
      </c>
      <c r="AJ165" s="69" t="str">
        <f>IFERROR(CLEAN(HLOOKUP(AJ$1,'1.源数据-产品报告-消费降序'!AJ:AJ,ROW(),0)),"")</f>
        <v/>
      </c>
      <c r="AK165" s="69" t="str">
        <f>IFERROR(CLEAN(HLOOKUP(AK$1,'1.源数据-产品报告-消费降序'!AK:AK,ROW(),0)),"")</f>
        <v/>
      </c>
      <c r="AL165" s="69" t="str">
        <f>IFERROR(CLEAN(HLOOKUP(AL$1,'1.源数据-产品报告-消费降序'!AL:AL,ROW(),0)),"")</f>
        <v/>
      </c>
      <c r="AM165" s="69" t="str">
        <f>IFERROR(CLEAN(HLOOKUP(AM$1,'1.源数据-产品报告-消费降序'!AM:AM,ROW(),0)),"")</f>
        <v/>
      </c>
      <c r="AN165" s="69" t="str">
        <f>IFERROR(CLEAN(HLOOKUP(AN$1,'1.源数据-产品报告-消费降序'!AN:AN,ROW(),0)),"")</f>
        <v/>
      </c>
      <c r="AO1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5" s="69" t="str">
        <f>IFERROR(CLEAN(HLOOKUP(AP$1,'1.源数据-产品报告-消费降序'!AP:AP,ROW(),0)),"")</f>
        <v/>
      </c>
      <c r="AS165" s="69" t="str">
        <f>IFERROR(CLEAN(HLOOKUP(AS$1,'1.源数据-产品报告-消费降序'!AS:AS,ROW(),0)),"")</f>
        <v/>
      </c>
      <c r="AT165" s="69" t="str">
        <f>IFERROR(CLEAN(HLOOKUP(AT$1,'1.源数据-产品报告-消费降序'!AT:AT,ROW(),0)),"")</f>
        <v/>
      </c>
      <c r="AU165" s="69" t="str">
        <f>IFERROR(CLEAN(HLOOKUP(AU$1,'1.源数据-产品报告-消费降序'!AU:AU,ROW(),0)),"")</f>
        <v/>
      </c>
      <c r="AV165" s="69" t="str">
        <f>IFERROR(CLEAN(HLOOKUP(AV$1,'1.源数据-产品报告-消费降序'!AV:AV,ROW(),0)),"")</f>
        <v/>
      </c>
      <c r="AW165" s="69" t="str">
        <f>IFERROR(CLEAN(HLOOKUP(AW$1,'1.源数据-产品报告-消费降序'!AW:AW,ROW(),0)),"")</f>
        <v/>
      </c>
      <c r="AX165" s="69" t="str">
        <f>IFERROR(CLEAN(HLOOKUP(AX$1,'1.源数据-产品报告-消费降序'!AX:AX,ROW(),0)),"")</f>
        <v/>
      </c>
      <c r="AY165" s="69" t="str">
        <f>IFERROR(CLEAN(HLOOKUP(AY$1,'1.源数据-产品报告-消费降序'!AY:AY,ROW(),0)),"")</f>
        <v/>
      </c>
      <c r="AZ1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5" s="69" t="str">
        <f>IFERROR(CLEAN(HLOOKUP(BA$1,'1.源数据-产品报告-消费降序'!BA:BA,ROW(),0)),"")</f>
        <v/>
      </c>
      <c r="BD165" s="69" t="str">
        <f>IFERROR(CLEAN(HLOOKUP(BD$1,'1.源数据-产品报告-消费降序'!BD:BD,ROW(),0)),"")</f>
        <v/>
      </c>
      <c r="BE165" s="69" t="str">
        <f>IFERROR(CLEAN(HLOOKUP(BE$1,'1.源数据-产品报告-消费降序'!BE:BE,ROW(),0)),"")</f>
        <v/>
      </c>
      <c r="BF165" s="69" t="str">
        <f>IFERROR(CLEAN(HLOOKUP(BF$1,'1.源数据-产品报告-消费降序'!BF:BF,ROW(),0)),"")</f>
        <v/>
      </c>
      <c r="BG165" s="69" t="str">
        <f>IFERROR(CLEAN(HLOOKUP(BG$1,'1.源数据-产品报告-消费降序'!BG:BG,ROW(),0)),"")</f>
        <v/>
      </c>
      <c r="BH165" s="69" t="str">
        <f>IFERROR(CLEAN(HLOOKUP(BH$1,'1.源数据-产品报告-消费降序'!BH:BH,ROW(),0)),"")</f>
        <v/>
      </c>
      <c r="BI165" s="69" t="str">
        <f>IFERROR(CLEAN(HLOOKUP(BI$1,'1.源数据-产品报告-消费降序'!BI:BI,ROW(),0)),"")</f>
        <v/>
      </c>
      <c r="BJ165" s="69" t="str">
        <f>IFERROR(CLEAN(HLOOKUP(BJ$1,'1.源数据-产品报告-消费降序'!BJ:BJ,ROW(),0)),"")</f>
        <v/>
      </c>
      <c r="BK1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5" s="69" t="str">
        <f>IFERROR(CLEAN(HLOOKUP(BL$1,'1.源数据-产品报告-消费降序'!BL:BL,ROW(),0)),"")</f>
        <v/>
      </c>
      <c r="BO165" s="69" t="str">
        <f>IFERROR(CLEAN(HLOOKUP(BO$1,'1.源数据-产品报告-消费降序'!BO:BO,ROW(),0)),"")</f>
        <v/>
      </c>
      <c r="BP165" s="69" t="str">
        <f>IFERROR(CLEAN(HLOOKUP(BP$1,'1.源数据-产品报告-消费降序'!BP:BP,ROW(),0)),"")</f>
        <v/>
      </c>
      <c r="BQ165" s="69" t="str">
        <f>IFERROR(CLEAN(HLOOKUP(BQ$1,'1.源数据-产品报告-消费降序'!BQ:BQ,ROW(),0)),"")</f>
        <v/>
      </c>
      <c r="BR165" s="69" t="str">
        <f>IFERROR(CLEAN(HLOOKUP(BR$1,'1.源数据-产品报告-消费降序'!BR:BR,ROW(),0)),"")</f>
        <v/>
      </c>
      <c r="BS165" s="69" t="str">
        <f>IFERROR(CLEAN(HLOOKUP(BS$1,'1.源数据-产品报告-消费降序'!BS:BS,ROW(),0)),"")</f>
        <v/>
      </c>
      <c r="BT165" s="69" t="str">
        <f>IFERROR(CLEAN(HLOOKUP(BT$1,'1.源数据-产品报告-消费降序'!BT:BT,ROW(),0)),"")</f>
        <v/>
      </c>
      <c r="BU165" s="69" t="str">
        <f>IFERROR(CLEAN(HLOOKUP(BU$1,'1.源数据-产品报告-消费降序'!BU:BU,ROW(),0)),"")</f>
        <v/>
      </c>
      <c r="BV1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5" s="69" t="str">
        <f>IFERROR(CLEAN(HLOOKUP(BW$1,'1.源数据-产品报告-消费降序'!BW:BW,ROW(),0)),"")</f>
        <v/>
      </c>
    </row>
    <row r="166" spans="1:75">
      <c r="A166" s="69" t="str">
        <f>IFERROR(CLEAN(HLOOKUP(A$1,'1.源数据-产品报告-消费降序'!A:A,ROW(),0)),"")</f>
        <v/>
      </c>
      <c r="B166" s="69" t="str">
        <f>IFERROR(CLEAN(HLOOKUP(B$1,'1.源数据-产品报告-消费降序'!B:B,ROW(),0)),"")</f>
        <v/>
      </c>
      <c r="C166" s="69" t="str">
        <f>IFERROR(CLEAN(HLOOKUP(C$1,'1.源数据-产品报告-消费降序'!C:C,ROW(),0)),"")</f>
        <v/>
      </c>
      <c r="D166" s="69" t="str">
        <f>IFERROR(CLEAN(HLOOKUP(D$1,'1.源数据-产品报告-消费降序'!D:D,ROW(),0)),"")</f>
        <v/>
      </c>
      <c r="E166" s="69" t="str">
        <f>IFERROR(CLEAN(HLOOKUP(E$1,'1.源数据-产品报告-消费降序'!E:E,ROW(),0)),"")</f>
        <v/>
      </c>
      <c r="F166" s="69" t="str">
        <f>IFERROR(CLEAN(HLOOKUP(F$1,'1.源数据-产品报告-消费降序'!F:F,ROW(),0)),"")</f>
        <v/>
      </c>
      <c r="G166" s="70">
        <f>IFERROR((HLOOKUP(G$1,'1.源数据-产品报告-消费降序'!G:G,ROW(),0)),"")</f>
        <v>0</v>
      </c>
      <c r="H1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6" s="69" t="str">
        <f>IFERROR(CLEAN(HLOOKUP(I$1,'1.源数据-产品报告-消费降序'!I:I,ROW(),0)),"")</f>
        <v/>
      </c>
      <c r="L166" s="69" t="str">
        <f>IFERROR(CLEAN(HLOOKUP(L$1,'1.源数据-产品报告-消费降序'!L:L,ROW(),0)),"")</f>
        <v/>
      </c>
      <c r="M166" s="69" t="str">
        <f>IFERROR(CLEAN(HLOOKUP(M$1,'1.源数据-产品报告-消费降序'!M:M,ROW(),0)),"")</f>
        <v/>
      </c>
      <c r="N166" s="69" t="str">
        <f>IFERROR(CLEAN(HLOOKUP(N$1,'1.源数据-产品报告-消费降序'!N:N,ROW(),0)),"")</f>
        <v/>
      </c>
      <c r="O166" s="69" t="str">
        <f>IFERROR(CLEAN(HLOOKUP(O$1,'1.源数据-产品报告-消费降序'!O:O,ROW(),0)),"")</f>
        <v/>
      </c>
      <c r="P166" s="69" t="str">
        <f>IFERROR(CLEAN(HLOOKUP(P$1,'1.源数据-产品报告-消费降序'!P:P,ROW(),0)),"")</f>
        <v/>
      </c>
      <c r="Q166" s="69" t="str">
        <f>IFERROR(CLEAN(HLOOKUP(Q$1,'1.源数据-产品报告-消费降序'!Q:Q,ROW(),0)),"")</f>
        <v/>
      </c>
      <c r="R166" s="69" t="str">
        <f>IFERROR(CLEAN(HLOOKUP(R$1,'1.源数据-产品报告-消费降序'!R:R,ROW(),0)),"")</f>
        <v/>
      </c>
      <c r="S1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6" s="69" t="str">
        <f>IFERROR(CLEAN(HLOOKUP(T$1,'1.源数据-产品报告-消费降序'!T:T,ROW(),0)),"")</f>
        <v/>
      </c>
      <c r="W166" s="69" t="str">
        <f>IFERROR(CLEAN(HLOOKUP(W$1,'1.源数据-产品报告-消费降序'!W:W,ROW(),0)),"")</f>
        <v/>
      </c>
      <c r="X166" s="69" t="str">
        <f>IFERROR(CLEAN(HLOOKUP(X$1,'1.源数据-产品报告-消费降序'!X:X,ROW(),0)),"")</f>
        <v/>
      </c>
      <c r="Y166" s="69" t="str">
        <f>IFERROR(CLEAN(HLOOKUP(Y$1,'1.源数据-产品报告-消费降序'!Y:Y,ROW(),0)),"")</f>
        <v/>
      </c>
      <c r="Z166" s="69" t="str">
        <f>IFERROR(CLEAN(HLOOKUP(Z$1,'1.源数据-产品报告-消费降序'!Z:Z,ROW(),0)),"")</f>
        <v/>
      </c>
      <c r="AA166" s="69" t="str">
        <f>IFERROR(CLEAN(HLOOKUP(AA$1,'1.源数据-产品报告-消费降序'!AA:AA,ROW(),0)),"")</f>
        <v/>
      </c>
      <c r="AB166" s="69" t="str">
        <f>IFERROR(CLEAN(HLOOKUP(AB$1,'1.源数据-产品报告-消费降序'!AB:AB,ROW(),0)),"")</f>
        <v/>
      </c>
      <c r="AC166" s="69" t="str">
        <f>IFERROR(CLEAN(HLOOKUP(AC$1,'1.源数据-产品报告-消费降序'!AC:AC,ROW(),0)),"")</f>
        <v/>
      </c>
      <c r="AD1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6" s="69" t="str">
        <f>IFERROR(CLEAN(HLOOKUP(AE$1,'1.源数据-产品报告-消费降序'!AE:AE,ROW(),0)),"")</f>
        <v/>
      </c>
      <c r="AH166" s="69" t="str">
        <f>IFERROR(CLEAN(HLOOKUP(AH$1,'1.源数据-产品报告-消费降序'!AH:AH,ROW(),0)),"")</f>
        <v/>
      </c>
      <c r="AI166" s="69" t="str">
        <f>IFERROR(CLEAN(HLOOKUP(AI$1,'1.源数据-产品报告-消费降序'!AI:AI,ROW(),0)),"")</f>
        <v/>
      </c>
      <c r="AJ166" s="69" t="str">
        <f>IFERROR(CLEAN(HLOOKUP(AJ$1,'1.源数据-产品报告-消费降序'!AJ:AJ,ROW(),0)),"")</f>
        <v/>
      </c>
      <c r="AK166" s="69" t="str">
        <f>IFERROR(CLEAN(HLOOKUP(AK$1,'1.源数据-产品报告-消费降序'!AK:AK,ROW(),0)),"")</f>
        <v/>
      </c>
      <c r="AL166" s="69" t="str">
        <f>IFERROR(CLEAN(HLOOKUP(AL$1,'1.源数据-产品报告-消费降序'!AL:AL,ROW(),0)),"")</f>
        <v/>
      </c>
      <c r="AM166" s="69" t="str">
        <f>IFERROR(CLEAN(HLOOKUP(AM$1,'1.源数据-产品报告-消费降序'!AM:AM,ROW(),0)),"")</f>
        <v/>
      </c>
      <c r="AN166" s="69" t="str">
        <f>IFERROR(CLEAN(HLOOKUP(AN$1,'1.源数据-产品报告-消费降序'!AN:AN,ROW(),0)),"")</f>
        <v/>
      </c>
      <c r="AO1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6" s="69" t="str">
        <f>IFERROR(CLEAN(HLOOKUP(AP$1,'1.源数据-产品报告-消费降序'!AP:AP,ROW(),0)),"")</f>
        <v/>
      </c>
      <c r="AS166" s="69" t="str">
        <f>IFERROR(CLEAN(HLOOKUP(AS$1,'1.源数据-产品报告-消费降序'!AS:AS,ROW(),0)),"")</f>
        <v/>
      </c>
      <c r="AT166" s="69" t="str">
        <f>IFERROR(CLEAN(HLOOKUP(AT$1,'1.源数据-产品报告-消费降序'!AT:AT,ROW(),0)),"")</f>
        <v/>
      </c>
      <c r="AU166" s="69" t="str">
        <f>IFERROR(CLEAN(HLOOKUP(AU$1,'1.源数据-产品报告-消费降序'!AU:AU,ROW(),0)),"")</f>
        <v/>
      </c>
      <c r="AV166" s="69" t="str">
        <f>IFERROR(CLEAN(HLOOKUP(AV$1,'1.源数据-产品报告-消费降序'!AV:AV,ROW(),0)),"")</f>
        <v/>
      </c>
      <c r="AW166" s="69" t="str">
        <f>IFERROR(CLEAN(HLOOKUP(AW$1,'1.源数据-产品报告-消费降序'!AW:AW,ROW(),0)),"")</f>
        <v/>
      </c>
      <c r="AX166" s="69" t="str">
        <f>IFERROR(CLEAN(HLOOKUP(AX$1,'1.源数据-产品报告-消费降序'!AX:AX,ROW(),0)),"")</f>
        <v/>
      </c>
      <c r="AY166" s="69" t="str">
        <f>IFERROR(CLEAN(HLOOKUP(AY$1,'1.源数据-产品报告-消费降序'!AY:AY,ROW(),0)),"")</f>
        <v/>
      </c>
      <c r="AZ1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6" s="69" t="str">
        <f>IFERROR(CLEAN(HLOOKUP(BA$1,'1.源数据-产品报告-消费降序'!BA:BA,ROW(),0)),"")</f>
        <v/>
      </c>
      <c r="BD166" s="69" t="str">
        <f>IFERROR(CLEAN(HLOOKUP(BD$1,'1.源数据-产品报告-消费降序'!BD:BD,ROW(),0)),"")</f>
        <v/>
      </c>
      <c r="BE166" s="69" t="str">
        <f>IFERROR(CLEAN(HLOOKUP(BE$1,'1.源数据-产品报告-消费降序'!BE:BE,ROW(),0)),"")</f>
        <v/>
      </c>
      <c r="BF166" s="69" t="str">
        <f>IFERROR(CLEAN(HLOOKUP(BF$1,'1.源数据-产品报告-消费降序'!BF:BF,ROW(),0)),"")</f>
        <v/>
      </c>
      <c r="BG166" s="69" t="str">
        <f>IFERROR(CLEAN(HLOOKUP(BG$1,'1.源数据-产品报告-消费降序'!BG:BG,ROW(),0)),"")</f>
        <v/>
      </c>
      <c r="BH166" s="69" t="str">
        <f>IFERROR(CLEAN(HLOOKUP(BH$1,'1.源数据-产品报告-消费降序'!BH:BH,ROW(),0)),"")</f>
        <v/>
      </c>
      <c r="BI166" s="69" t="str">
        <f>IFERROR(CLEAN(HLOOKUP(BI$1,'1.源数据-产品报告-消费降序'!BI:BI,ROW(),0)),"")</f>
        <v/>
      </c>
      <c r="BJ166" s="69" t="str">
        <f>IFERROR(CLEAN(HLOOKUP(BJ$1,'1.源数据-产品报告-消费降序'!BJ:BJ,ROW(),0)),"")</f>
        <v/>
      </c>
      <c r="BK1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6" s="69" t="str">
        <f>IFERROR(CLEAN(HLOOKUP(BL$1,'1.源数据-产品报告-消费降序'!BL:BL,ROW(),0)),"")</f>
        <v/>
      </c>
      <c r="BO166" s="69" t="str">
        <f>IFERROR(CLEAN(HLOOKUP(BO$1,'1.源数据-产品报告-消费降序'!BO:BO,ROW(),0)),"")</f>
        <v/>
      </c>
      <c r="BP166" s="69" t="str">
        <f>IFERROR(CLEAN(HLOOKUP(BP$1,'1.源数据-产品报告-消费降序'!BP:BP,ROW(),0)),"")</f>
        <v/>
      </c>
      <c r="BQ166" s="69" t="str">
        <f>IFERROR(CLEAN(HLOOKUP(BQ$1,'1.源数据-产品报告-消费降序'!BQ:BQ,ROW(),0)),"")</f>
        <v/>
      </c>
      <c r="BR166" s="69" t="str">
        <f>IFERROR(CLEAN(HLOOKUP(BR$1,'1.源数据-产品报告-消费降序'!BR:BR,ROW(),0)),"")</f>
        <v/>
      </c>
      <c r="BS166" s="69" t="str">
        <f>IFERROR(CLEAN(HLOOKUP(BS$1,'1.源数据-产品报告-消费降序'!BS:BS,ROW(),0)),"")</f>
        <v/>
      </c>
      <c r="BT166" s="69" t="str">
        <f>IFERROR(CLEAN(HLOOKUP(BT$1,'1.源数据-产品报告-消费降序'!BT:BT,ROW(),0)),"")</f>
        <v/>
      </c>
      <c r="BU166" s="69" t="str">
        <f>IFERROR(CLEAN(HLOOKUP(BU$1,'1.源数据-产品报告-消费降序'!BU:BU,ROW(),0)),"")</f>
        <v/>
      </c>
      <c r="BV1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6" s="69" t="str">
        <f>IFERROR(CLEAN(HLOOKUP(BW$1,'1.源数据-产品报告-消费降序'!BW:BW,ROW(),0)),"")</f>
        <v/>
      </c>
    </row>
    <row r="167" spans="1:75">
      <c r="A167" s="69" t="str">
        <f>IFERROR(CLEAN(HLOOKUP(A$1,'1.源数据-产品报告-消费降序'!A:A,ROW(),0)),"")</f>
        <v/>
      </c>
      <c r="B167" s="69" t="str">
        <f>IFERROR(CLEAN(HLOOKUP(B$1,'1.源数据-产品报告-消费降序'!B:B,ROW(),0)),"")</f>
        <v/>
      </c>
      <c r="C167" s="69" t="str">
        <f>IFERROR(CLEAN(HLOOKUP(C$1,'1.源数据-产品报告-消费降序'!C:C,ROW(),0)),"")</f>
        <v/>
      </c>
      <c r="D167" s="69" t="str">
        <f>IFERROR(CLEAN(HLOOKUP(D$1,'1.源数据-产品报告-消费降序'!D:D,ROW(),0)),"")</f>
        <v/>
      </c>
      <c r="E167" s="69" t="str">
        <f>IFERROR(CLEAN(HLOOKUP(E$1,'1.源数据-产品报告-消费降序'!E:E,ROW(),0)),"")</f>
        <v/>
      </c>
      <c r="F167" s="69" t="str">
        <f>IFERROR(CLEAN(HLOOKUP(F$1,'1.源数据-产品报告-消费降序'!F:F,ROW(),0)),"")</f>
        <v/>
      </c>
      <c r="G167" s="70">
        <f>IFERROR((HLOOKUP(G$1,'1.源数据-产品报告-消费降序'!G:G,ROW(),0)),"")</f>
        <v>0</v>
      </c>
      <c r="H1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7" s="69" t="str">
        <f>IFERROR(CLEAN(HLOOKUP(I$1,'1.源数据-产品报告-消费降序'!I:I,ROW(),0)),"")</f>
        <v/>
      </c>
      <c r="L167" s="69" t="str">
        <f>IFERROR(CLEAN(HLOOKUP(L$1,'1.源数据-产品报告-消费降序'!L:L,ROW(),0)),"")</f>
        <v/>
      </c>
      <c r="M167" s="69" t="str">
        <f>IFERROR(CLEAN(HLOOKUP(M$1,'1.源数据-产品报告-消费降序'!M:M,ROW(),0)),"")</f>
        <v/>
      </c>
      <c r="N167" s="69" t="str">
        <f>IFERROR(CLEAN(HLOOKUP(N$1,'1.源数据-产品报告-消费降序'!N:N,ROW(),0)),"")</f>
        <v/>
      </c>
      <c r="O167" s="69" t="str">
        <f>IFERROR(CLEAN(HLOOKUP(O$1,'1.源数据-产品报告-消费降序'!O:O,ROW(),0)),"")</f>
        <v/>
      </c>
      <c r="P167" s="69" t="str">
        <f>IFERROR(CLEAN(HLOOKUP(P$1,'1.源数据-产品报告-消费降序'!P:P,ROW(),0)),"")</f>
        <v/>
      </c>
      <c r="Q167" s="69" t="str">
        <f>IFERROR(CLEAN(HLOOKUP(Q$1,'1.源数据-产品报告-消费降序'!Q:Q,ROW(),0)),"")</f>
        <v/>
      </c>
      <c r="R167" s="69" t="str">
        <f>IFERROR(CLEAN(HLOOKUP(R$1,'1.源数据-产品报告-消费降序'!R:R,ROW(),0)),"")</f>
        <v/>
      </c>
      <c r="S1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7" s="69" t="str">
        <f>IFERROR(CLEAN(HLOOKUP(T$1,'1.源数据-产品报告-消费降序'!T:T,ROW(),0)),"")</f>
        <v/>
      </c>
      <c r="W167" s="69" t="str">
        <f>IFERROR(CLEAN(HLOOKUP(W$1,'1.源数据-产品报告-消费降序'!W:W,ROW(),0)),"")</f>
        <v/>
      </c>
      <c r="X167" s="69" t="str">
        <f>IFERROR(CLEAN(HLOOKUP(X$1,'1.源数据-产品报告-消费降序'!X:X,ROW(),0)),"")</f>
        <v/>
      </c>
      <c r="Y167" s="69" t="str">
        <f>IFERROR(CLEAN(HLOOKUP(Y$1,'1.源数据-产品报告-消费降序'!Y:Y,ROW(),0)),"")</f>
        <v/>
      </c>
      <c r="Z167" s="69" t="str">
        <f>IFERROR(CLEAN(HLOOKUP(Z$1,'1.源数据-产品报告-消费降序'!Z:Z,ROW(),0)),"")</f>
        <v/>
      </c>
      <c r="AA167" s="69" t="str">
        <f>IFERROR(CLEAN(HLOOKUP(AA$1,'1.源数据-产品报告-消费降序'!AA:AA,ROW(),0)),"")</f>
        <v/>
      </c>
      <c r="AB167" s="69" t="str">
        <f>IFERROR(CLEAN(HLOOKUP(AB$1,'1.源数据-产品报告-消费降序'!AB:AB,ROW(),0)),"")</f>
        <v/>
      </c>
      <c r="AC167" s="69" t="str">
        <f>IFERROR(CLEAN(HLOOKUP(AC$1,'1.源数据-产品报告-消费降序'!AC:AC,ROW(),0)),"")</f>
        <v/>
      </c>
      <c r="AD1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7" s="69" t="str">
        <f>IFERROR(CLEAN(HLOOKUP(AE$1,'1.源数据-产品报告-消费降序'!AE:AE,ROW(),0)),"")</f>
        <v/>
      </c>
      <c r="AH167" s="69" t="str">
        <f>IFERROR(CLEAN(HLOOKUP(AH$1,'1.源数据-产品报告-消费降序'!AH:AH,ROW(),0)),"")</f>
        <v/>
      </c>
      <c r="AI167" s="69" t="str">
        <f>IFERROR(CLEAN(HLOOKUP(AI$1,'1.源数据-产品报告-消费降序'!AI:AI,ROW(),0)),"")</f>
        <v/>
      </c>
      <c r="AJ167" s="69" t="str">
        <f>IFERROR(CLEAN(HLOOKUP(AJ$1,'1.源数据-产品报告-消费降序'!AJ:AJ,ROW(),0)),"")</f>
        <v/>
      </c>
      <c r="AK167" s="69" t="str">
        <f>IFERROR(CLEAN(HLOOKUP(AK$1,'1.源数据-产品报告-消费降序'!AK:AK,ROW(),0)),"")</f>
        <v/>
      </c>
      <c r="AL167" s="69" t="str">
        <f>IFERROR(CLEAN(HLOOKUP(AL$1,'1.源数据-产品报告-消费降序'!AL:AL,ROW(),0)),"")</f>
        <v/>
      </c>
      <c r="AM167" s="69" t="str">
        <f>IFERROR(CLEAN(HLOOKUP(AM$1,'1.源数据-产品报告-消费降序'!AM:AM,ROW(),0)),"")</f>
        <v/>
      </c>
      <c r="AN167" s="69" t="str">
        <f>IFERROR(CLEAN(HLOOKUP(AN$1,'1.源数据-产品报告-消费降序'!AN:AN,ROW(),0)),"")</f>
        <v/>
      </c>
      <c r="AO1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7" s="69" t="str">
        <f>IFERROR(CLEAN(HLOOKUP(AP$1,'1.源数据-产品报告-消费降序'!AP:AP,ROW(),0)),"")</f>
        <v/>
      </c>
      <c r="AS167" s="69" t="str">
        <f>IFERROR(CLEAN(HLOOKUP(AS$1,'1.源数据-产品报告-消费降序'!AS:AS,ROW(),0)),"")</f>
        <v/>
      </c>
      <c r="AT167" s="69" t="str">
        <f>IFERROR(CLEAN(HLOOKUP(AT$1,'1.源数据-产品报告-消费降序'!AT:AT,ROW(),0)),"")</f>
        <v/>
      </c>
      <c r="AU167" s="69" t="str">
        <f>IFERROR(CLEAN(HLOOKUP(AU$1,'1.源数据-产品报告-消费降序'!AU:AU,ROW(),0)),"")</f>
        <v/>
      </c>
      <c r="AV167" s="69" t="str">
        <f>IFERROR(CLEAN(HLOOKUP(AV$1,'1.源数据-产品报告-消费降序'!AV:AV,ROW(),0)),"")</f>
        <v/>
      </c>
      <c r="AW167" s="69" t="str">
        <f>IFERROR(CLEAN(HLOOKUP(AW$1,'1.源数据-产品报告-消费降序'!AW:AW,ROW(),0)),"")</f>
        <v/>
      </c>
      <c r="AX167" s="69" t="str">
        <f>IFERROR(CLEAN(HLOOKUP(AX$1,'1.源数据-产品报告-消费降序'!AX:AX,ROW(),0)),"")</f>
        <v/>
      </c>
      <c r="AY167" s="69" t="str">
        <f>IFERROR(CLEAN(HLOOKUP(AY$1,'1.源数据-产品报告-消费降序'!AY:AY,ROW(),0)),"")</f>
        <v/>
      </c>
      <c r="AZ1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7" s="69" t="str">
        <f>IFERROR(CLEAN(HLOOKUP(BA$1,'1.源数据-产品报告-消费降序'!BA:BA,ROW(),0)),"")</f>
        <v/>
      </c>
      <c r="BD167" s="69" t="str">
        <f>IFERROR(CLEAN(HLOOKUP(BD$1,'1.源数据-产品报告-消费降序'!BD:BD,ROW(),0)),"")</f>
        <v/>
      </c>
      <c r="BE167" s="69" t="str">
        <f>IFERROR(CLEAN(HLOOKUP(BE$1,'1.源数据-产品报告-消费降序'!BE:BE,ROW(),0)),"")</f>
        <v/>
      </c>
      <c r="BF167" s="69" t="str">
        <f>IFERROR(CLEAN(HLOOKUP(BF$1,'1.源数据-产品报告-消费降序'!BF:BF,ROW(),0)),"")</f>
        <v/>
      </c>
      <c r="BG167" s="69" t="str">
        <f>IFERROR(CLEAN(HLOOKUP(BG$1,'1.源数据-产品报告-消费降序'!BG:BG,ROW(),0)),"")</f>
        <v/>
      </c>
      <c r="BH167" s="69" t="str">
        <f>IFERROR(CLEAN(HLOOKUP(BH$1,'1.源数据-产品报告-消费降序'!BH:BH,ROW(),0)),"")</f>
        <v/>
      </c>
      <c r="BI167" s="69" t="str">
        <f>IFERROR(CLEAN(HLOOKUP(BI$1,'1.源数据-产品报告-消费降序'!BI:BI,ROW(),0)),"")</f>
        <v/>
      </c>
      <c r="BJ167" s="69" t="str">
        <f>IFERROR(CLEAN(HLOOKUP(BJ$1,'1.源数据-产品报告-消费降序'!BJ:BJ,ROW(),0)),"")</f>
        <v/>
      </c>
      <c r="BK1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7" s="69" t="str">
        <f>IFERROR(CLEAN(HLOOKUP(BL$1,'1.源数据-产品报告-消费降序'!BL:BL,ROW(),0)),"")</f>
        <v/>
      </c>
      <c r="BO167" s="69" t="str">
        <f>IFERROR(CLEAN(HLOOKUP(BO$1,'1.源数据-产品报告-消费降序'!BO:BO,ROW(),0)),"")</f>
        <v/>
      </c>
      <c r="BP167" s="69" t="str">
        <f>IFERROR(CLEAN(HLOOKUP(BP$1,'1.源数据-产品报告-消费降序'!BP:BP,ROW(),0)),"")</f>
        <v/>
      </c>
      <c r="BQ167" s="69" t="str">
        <f>IFERROR(CLEAN(HLOOKUP(BQ$1,'1.源数据-产品报告-消费降序'!BQ:BQ,ROW(),0)),"")</f>
        <v/>
      </c>
      <c r="BR167" s="69" t="str">
        <f>IFERROR(CLEAN(HLOOKUP(BR$1,'1.源数据-产品报告-消费降序'!BR:BR,ROW(),0)),"")</f>
        <v/>
      </c>
      <c r="BS167" s="69" t="str">
        <f>IFERROR(CLEAN(HLOOKUP(BS$1,'1.源数据-产品报告-消费降序'!BS:BS,ROW(),0)),"")</f>
        <v/>
      </c>
      <c r="BT167" s="69" t="str">
        <f>IFERROR(CLEAN(HLOOKUP(BT$1,'1.源数据-产品报告-消费降序'!BT:BT,ROW(),0)),"")</f>
        <v/>
      </c>
      <c r="BU167" s="69" t="str">
        <f>IFERROR(CLEAN(HLOOKUP(BU$1,'1.源数据-产品报告-消费降序'!BU:BU,ROW(),0)),"")</f>
        <v/>
      </c>
      <c r="BV1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7" s="69" t="str">
        <f>IFERROR(CLEAN(HLOOKUP(BW$1,'1.源数据-产品报告-消费降序'!BW:BW,ROW(),0)),"")</f>
        <v/>
      </c>
    </row>
    <row r="168" spans="1:75">
      <c r="A168" s="69" t="str">
        <f>IFERROR(CLEAN(HLOOKUP(A$1,'1.源数据-产品报告-消费降序'!A:A,ROW(),0)),"")</f>
        <v/>
      </c>
      <c r="B168" s="69" t="str">
        <f>IFERROR(CLEAN(HLOOKUP(B$1,'1.源数据-产品报告-消费降序'!B:B,ROW(),0)),"")</f>
        <v/>
      </c>
      <c r="C168" s="69" t="str">
        <f>IFERROR(CLEAN(HLOOKUP(C$1,'1.源数据-产品报告-消费降序'!C:C,ROW(),0)),"")</f>
        <v/>
      </c>
      <c r="D168" s="69" t="str">
        <f>IFERROR(CLEAN(HLOOKUP(D$1,'1.源数据-产品报告-消费降序'!D:D,ROW(),0)),"")</f>
        <v/>
      </c>
      <c r="E168" s="69" t="str">
        <f>IFERROR(CLEAN(HLOOKUP(E$1,'1.源数据-产品报告-消费降序'!E:E,ROW(),0)),"")</f>
        <v/>
      </c>
      <c r="F168" s="69" t="str">
        <f>IFERROR(CLEAN(HLOOKUP(F$1,'1.源数据-产品报告-消费降序'!F:F,ROW(),0)),"")</f>
        <v/>
      </c>
      <c r="G168" s="70">
        <f>IFERROR((HLOOKUP(G$1,'1.源数据-产品报告-消费降序'!G:G,ROW(),0)),"")</f>
        <v>0</v>
      </c>
      <c r="H1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8" s="69" t="str">
        <f>IFERROR(CLEAN(HLOOKUP(I$1,'1.源数据-产品报告-消费降序'!I:I,ROW(),0)),"")</f>
        <v/>
      </c>
      <c r="L168" s="69" t="str">
        <f>IFERROR(CLEAN(HLOOKUP(L$1,'1.源数据-产品报告-消费降序'!L:L,ROW(),0)),"")</f>
        <v/>
      </c>
      <c r="M168" s="69" t="str">
        <f>IFERROR(CLEAN(HLOOKUP(M$1,'1.源数据-产品报告-消费降序'!M:M,ROW(),0)),"")</f>
        <v/>
      </c>
      <c r="N168" s="69" t="str">
        <f>IFERROR(CLEAN(HLOOKUP(N$1,'1.源数据-产品报告-消费降序'!N:N,ROW(),0)),"")</f>
        <v/>
      </c>
      <c r="O168" s="69" t="str">
        <f>IFERROR(CLEAN(HLOOKUP(O$1,'1.源数据-产品报告-消费降序'!O:O,ROW(),0)),"")</f>
        <v/>
      </c>
      <c r="P168" s="69" t="str">
        <f>IFERROR(CLEAN(HLOOKUP(P$1,'1.源数据-产品报告-消费降序'!P:P,ROW(),0)),"")</f>
        <v/>
      </c>
      <c r="Q168" s="69" t="str">
        <f>IFERROR(CLEAN(HLOOKUP(Q$1,'1.源数据-产品报告-消费降序'!Q:Q,ROW(),0)),"")</f>
        <v/>
      </c>
      <c r="R168" s="69" t="str">
        <f>IFERROR(CLEAN(HLOOKUP(R$1,'1.源数据-产品报告-消费降序'!R:R,ROW(),0)),"")</f>
        <v/>
      </c>
      <c r="S1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8" s="69" t="str">
        <f>IFERROR(CLEAN(HLOOKUP(T$1,'1.源数据-产品报告-消费降序'!T:T,ROW(),0)),"")</f>
        <v/>
      </c>
      <c r="W168" s="69" t="str">
        <f>IFERROR(CLEAN(HLOOKUP(W$1,'1.源数据-产品报告-消费降序'!W:W,ROW(),0)),"")</f>
        <v/>
      </c>
      <c r="X168" s="69" t="str">
        <f>IFERROR(CLEAN(HLOOKUP(X$1,'1.源数据-产品报告-消费降序'!X:X,ROW(),0)),"")</f>
        <v/>
      </c>
      <c r="Y168" s="69" t="str">
        <f>IFERROR(CLEAN(HLOOKUP(Y$1,'1.源数据-产品报告-消费降序'!Y:Y,ROW(),0)),"")</f>
        <v/>
      </c>
      <c r="Z168" s="69" t="str">
        <f>IFERROR(CLEAN(HLOOKUP(Z$1,'1.源数据-产品报告-消费降序'!Z:Z,ROW(),0)),"")</f>
        <v/>
      </c>
      <c r="AA168" s="69" t="str">
        <f>IFERROR(CLEAN(HLOOKUP(AA$1,'1.源数据-产品报告-消费降序'!AA:AA,ROW(),0)),"")</f>
        <v/>
      </c>
      <c r="AB168" s="69" t="str">
        <f>IFERROR(CLEAN(HLOOKUP(AB$1,'1.源数据-产品报告-消费降序'!AB:AB,ROW(),0)),"")</f>
        <v/>
      </c>
      <c r="AC168" s="69" t="str">
        <f>IFERROR(CLEAN(HLOOKUP(AC$1,'1.源数据-产品报告-消费降序'!AC:AC,ROW(),0)),"")</f>
        <v/>
      </c>
      <c r="AD1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8" s="69" t="str">
        <f>IFERROR(CLEAN(HLOOKUP(AE$1,'1.源数据-产品报告-消费降序'!AE:AE,ROW(),0)),"")</f>
        <v/>
      </c>
      <c r="AH168" s="69" t="str">
        <f>IFERROR(CLEAN(HLOOKUP(AH$1,'1.源数据-产品报告-消费降序'!AH:AH,ROW(),0)),"")</f>
        <v/>
      </c>
      <c r="AI168" s="69" t="str">
        <f>IFERROR(CLEAN(HLOOKUP(AI$1,'1.源数据-产品报告-消费降序'!AI:AI,ROW(),0)),"")</f>
        <v/>
      </c>
      <c r="AJ168" s="69" t="str">
        <f>IFERROR(CLEAN(HLOOKUP(AJ$1,'1.源数据-产品报告-消费降序'!AJ:AJ,ROW(),0)),"")</f>
        <v/>
      </c>
      <c r="AK168" s="69" t="str">
        <f>IFERROR(CLEAN(HLOOKUP(AK$1,'1.源数据-产品报告-消费降序'!AK:AK,ROW(),0)),"")</f>
        <v/>
      </c>
      <c r="AL168" s="69" t="str">
        <f>IFERROR(CLEAN(HLOOKUP(AL$1,'1.源数据-产品报告-消费降序'!AL:AL,ROW(),0)),"")</f>
        <v/>
      </c>
      <c r="AM168" s="69" t="str">
        <f>IFERROR(CLEAN(HLOOKUP(AM$1,'1.源数据-产品报告-消费降序'!AM:AM,ROW(),0)),"")</f>
        <v/>
      </c>
      <c r="AN168" s="69" t="str">
        <f>IFERROR(CLEAN(HLOOKUP(AN$1,'1.源数据-产品报告-消费降序'!AN:AN,ROW(),0)),"")</f>
        <v/>
      </c>
      <c r="AO1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8" s="69" t="str">
        <f>IFERROR(CLEAN(HLOOKUP(AP$1,'1.源数据-产品报告-消费降序'!AP:AP,ROW(),0)),"")</f>
        <v/>
      </c>
      <c r="AS168" s="69" t="str">
        <f>IFERROR(CLEAN(HLOOKUP(AS$1,'1.源数据-产品报告-消费降序'!AS:AS,ROW(),0)),"")</f>
        <v/>
      </c>
      <c r="AT168" s="69" t="str">
        <f>IFERROR(CLEAN(HLOOKUP(AT$1,'1.源数据-产品报告-消费降序'!AT:AT,ROW(),0)),"")</f>
        <v/>
      </c>
      <c r="AU168" s="69" t="str">
        <f>IFERROR(CLEAN(HLOOKUP(AU$1,'1.源数据-产品报告-消费降序'!AU:AU,ROW(),0)),"")</f>
        <v/>
      </c>
      <c r="AV168" s="69" t="str">
        <f>IFERROR(CLEAN(HLOOKUP(AV$1,'1.源数据-产品报告-消费降序'!AV:AV,ROW(),0)),"")</f>
        <v/>
      </c>
      <c r="AW168" s="69" t="str">
        <f>IFERROR(CLEAN(HLOOKUP(AW$1,'1.源数据-产品报告-消费降序'!AW:AW,ROW(),0)),"")</f>
        <v/>
      </c>
      <c r="AX168" s="69" t="str">
        <f>IFERROR(CLEAN(HLOOKUP(AX$1,'1.源数据-产品报告-消费降序'!AX:AX,ROW(),0)),"")</f>
        <v/>
      </c>
      <c r="AY168" s="69" t="str">
        <f>IFERROR(CLEAN(HLOOKUP(AY$1,'1.源数据-产品报告-消费降序'!AY:AY,ROW(),0)),"")</f>
        <v/>
      </c>
      <c r="AZ1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8" s="69" t="str">
        <f>IFERROR(CLEAN(HLOOKUP(BA$1,'1.源数据-产品报告-消费降序'!BA:BA,ROW(),0)),"")</f>
        <v/>
      </c>
      <c r="BD168" s="69" t="str">
        <f>IFERROR(CLEAN(HLOOKUP(BD$1,'1.源数据-产品报告-消费降序'!BD:BD,ROW(),0)),"")</f>
        <v/>
      </c>
      <c r="BE168" s="69" t="str">
        <f>IFERROR(CLEAN(HLOOKUP(BE$1,'1.源数据-产品报告-消费降序'!BE:BE,ROW(),0)),"")</f>
        <v/>
      </c>
      <c r="BF168" s="69" t="str">
        <f>IFERROR(CLEAN(HLOOKUP(BF$1,'1.源数据-产品报告-消费降序'!BF:BF,ROW(),0)),"")</f>
        <v/>
      </c>
      <c r="BG168" s="69" t="str">
        <f>IFERROR(CLEAN(HLOOKUP(BG$1,'1.源数据-产品报告-消费降序'!BG:BG,ROW(),0)),"")</f>
        <v/>
      </c>
      <c r="BH168" s="69" t="str">
        <f>IFERROR(CLEAN(HLOOKUP(BH$1,'1.源数据-产品报告-消费降序'!BH:BH,ROW(),0)),"")</f>
        <v/>
      </c>
      <c r="BI168" s="69" t="str">
        <f>IFERROR(CLEAN(HLOOKUP(BI$1,'1.源数据-产品报告-消费降序'!BI:BI,ROW(),0)),"")</f>
        <v/>
      </c>
      <c r="BJ168" s="69" t="str">
        <f>IFERROR(CLEAN(HLOOKUP(BJ$1,'1.源数据-产品报告-消费降序'!BJ:BJ,ROW(),0)),"")</f>
        <v/>
      </c>
      <c r="BK1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8" s="69" t="str">
        <f>IFERROR(CLEAN(HLOOKUP(BL$1,'1.源数据-产品报告-消费降序'!BL:BL,ROW(),0)),"")</f>
        <v/>
      </c>
      <c r="BO168" s="69" t="str">
        <f>IFERROR(CLEAN(HLOOKUP(BO$1,'1.源数据-产品报告-消费降序'!BO:BO,ROW(),0)),"")</f>
        <v/>
      </c>
      <c r="BP168" s="69" t="str">
        <f>IFERROR(CLEAN(HLOOKUP(BP$1,'1.源数据-产品报告-消费降序'!BP:BP,ROW(),0)),"")</f>
        <v/>
      </c>
      <c r="BQ168" s="69" t="str">
        <f>IFERROR(CLEAN(HLOOKUP(BQ$1,'1.源数据-产品报告-消费降序'!BQ:BQ,ROW(),0)),"")</f>
        <v/>
      </c>
      <c r="BR168" s="69" t="str">
        <f>IFERROR(CLEAN(HLOOKUP(BR$1,'1.源数据-产品报告-消费降序'!BR:BR,ROW(),0)),"")</f>
        <v/>
      </c>
      <c r="BS168" s="69" t="str">
        <f>IFERROR(CLEAN(HLOOKUP(BS$1,'1.源数据-产品报告-消费降序'!BS:BS,ROW(),0)),"")</f>
        <v/>
      </c>
      <c r="BT168" s="69" t="str">
        <f>IFERROR(CLEAN(HLOOKUP(BT$1,'1.源数据-产品报告-消费降序'!BT:BT,ROW(),0)),"")</f>
        <v/>
      </c>
      <c r="BU168" s="69" t="str">
        <f>IFERROR(CLEAN(HLOOKUP(BU$1,'1.源数据-产品报告-消费降序'!BU:BU,ROW(),0)),"")</f>
        <v/>
      </c>
      <c r="BV1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8" s="69" t="str">
        <f>IFERROR(CLEAN(HLOOKUP(BW$1,'1.源数据-产品报告-消费降序'!BW:BW,ROW(),0)),"")</f>
        <v/>
      </c>
    </row>
    <row r="169" spans="1:75">
      <c r="A169" s="69" t="str">
        <f>IFERROR(CLEAN(HLOOKUP(A$1,'1.源数据-产品报告-消费降序'!A:A,ROW(),0)),"")</f>
        <v/>
      </c>
      <c r="B169" s="69" t="str">
        <f>IFERROR(CLEAN(HLOOKUP(B$1,'1.源数据-产品报告-消费降序'!B:B,ROW(),0)),"")</f>
        <v/>
      </c>
      <c r="C169" s="69" t="str">
        <f>IFERROR(CLEAN(HLOOKUP(C$1,'1.源数据-产品报告-消费降序'!C:C,ROW(),0)),"")</f>
        <v/>
      </c>
      <c r="D169" s="69" t="str">
        <f>IFERROR(CLEAN(HLOOKUP(D$1,'1.源数据-产品报告-消费降序'!D:D,ROW(),0)),"")</f>
        <v/>
      </c>
      <c r="E169" s="69" t="str">
        <f>IFERROR(CLEAN(HLOOKUP(E$1,'1.源数据-产品报告-消费降序'!E:E,ROW(),0)),"")</f>
        <v/>
      </c>
      <c r="F169" s="69" t="str">
        <f>IFERROR(CLEAN(HLOOKUP(F$1,'1.源数据-产品报告-消费降序'!F:F,ROW(),0)),"")</f>
        <v/>
      </c>
      <c r="G169" s="70">
        <f>IFERROR((HLOOKUP(G$1,'1.源数据-产品报告-消费降序'!G:G,ROW(),0)),"")</f>
        <v>0</v>
      </c>
      <c r="H1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69" s="69" t="str">
        <f>IFERROR(CLEAN(HLOOKUP(I$1,'1.源数据-产品报告-消费降序'!I:I,ROW(),0)),"")</f>
        <v/>
      </c>
      <c r="L169" s="69" t="str">
        <f>IFERROR(CLEAN(HLOOKUP(L$1,'1.源数据-产品报告-消费降序'!L:L,ROW(),0)),"")</f>
        <v/>
      </c>
      <c r="M169" s="69" t="str">
        <f>IFERROR(CLEAN(HLOOKUP(M$1,'1.源数据-产品报告-消费降序'!M:M,ROW(),0)),"")</f>
        <v/>
      </c>
      <c r="N169" s="69" t="str">
        <f>IFERROR(CLEAN(HLOOKUP(N$1,'1.源数据-产品报告-消费降序'!N:N,ROW(),0)),"")</f>
        <v/>
      </c>
      <c r="O169" s="69" t="str">
        <f>IFERROR(CLEAN(HLOOKUP(O$1,'1.源数据-产品报告-消费降序'!O:O,ROW(),0)),"")</f>
        <v/>
      </c>
      <c r="P169" s="69" t="str">
        <f>IFERROR(CLEAN(HLOOKUP(P$1,'1.源数据-产品报告-消费降序'!P:P,ROW(),0)),"")</f>
        <v/>
      </c>
      <c r="Q169" s="69" t="str">
        <f>IFERROR(CLEAN(HLOOKUP(Q$1,'1.源数据-产品报告-消费降序'!Q:Q,ROW(),0)),"")</f>
        <v/>
      </c>
      <c r="R169" s="69" t="str">
        <f>IFERROR(CLEAN(HLOOKUP(R$1,'1.源数据-产品报告-消费降序'!R:R,ROW(),0)),"")</f>
        <v/>
      </c>
      <c r="S1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69" s="69" t="str">
        <f>IFERROR(CLEAN(HLOOKUP(T$1,'1.源数据-产品报告-消费降序'!T:T,ROW(),0)),"")</f>
        <v/>
      </c>
      <c r="W169" s="69" t="str">
        <f>IFERROR(CLEAN(HLOOKUP(W$1,'1.源数据-产品报告-消费降序'!W:W,ROW(),0)),"")</f>
        <v/>
      </c>
      <c r="X169" s="69" t="str">
        <f>IFERROR(CLEAN(HLOOKUP(X$1,'1.源数据-产品报告-消费降序'!X:X,ROW(),0)),"")</f>
        <v/>
      </c>
      <c r="Y169" s="69" t="str">
        <f>IFERROR(CLEAN(HLOOKUP(Y$1,'1.源数据-产品报告-消费降序'!Y:Y,ROW(),0)),"")</f>
        <v/>
      </c>
      <c r="Z169" s="69" t="str">
        <f>IFERROR(CLEAN(HLOOKUP(Z$1,'1.源数据-产品报告-消费降序'!Z:Z,ROW(),0)),"")</f>
        <v/>
      </c>
      <c r="AA169" s="69" t="str">
        <f>IFERROR(CLEAN(HLOOKUP(AA$1,'1.源数据-产品报告-消费降序'!AA:AA,ROW(),0)),"")</f>
        <v/>
      </c>
      <c r="AB169" s="69" t="str">
        <f>IFERROR(CLEAN(HLOOKUP(AB$1,'1.源数据-产品报告-消费降序'!AB:AB,ROW(),0)),"")</f>
        <v/>
      </c>
      <c r="AC169" s="69" t="str">
        <f>IFERROR(CLEAN(HLOOKUP(AC$1,'1.源数据-产品报告-消费降序'!AC:AC,ROW(),0)),"")</f>
        <v/>
      </c>
      <c r="AD1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69" s="69" t="str">
        <f>IFERROR(CLEAN(HLOOKUP(AE$1,'1.源数据-产品报告-消费降序'!AE:AE,ROW(),0)),"")</f>
        <v/>
      </c>
      <c r="AH169" s="69" t="str">
        <f>IFERROR(CLEAN(HLOOKUP(AH$1,'1.源数据-产品报告-消费降序'!AH:AH,ROW(),0)),"")</f>
        <v/>
      </c>
      <c r="AI169" s="69" t="str">
        <f>IFERROR(CLEAN(HLOOKUP(AI$1,'1.源数据-产品报告-消费降序'!AI:AI,ROW(),0)),"")</f>
        <v/>
      </c>
      <c r="AJ169" s="69" t="str">
        <f>IFERROR(CLEAN(HLOOKUP(AJ$1,'1.源数据-产品报告-消费降序'!AJ:AJ,ROW(),0)),"")</f>
        <v/>
      </c>
      <c r="AK169" s="69" t="str">
        <f>IFERROR(CLEAN(HLOOKUP(AK$1,'1.源数据-产品报告-消费降序'!AK:AK,ROW(),0)),"")</f>
        <v/>
      </c>
      <c r="AL169" s="69" t="str">
        <f>IFERROR(CLEAN(HLOOKUP(AL$1,'1.源数据-产品报告-消费降序'!AL:AL,ROW(),0)),"")</f>
        <v/>
      </c>
      <c r="AM169" s="69" t="str">
        <f>IFERROR(CLEAN(HLOOKUP(AM$1,'1.源数据-产品报告-消费降序'!AM:AM,ROW(),0)),"")</f>
        <v/>
      </c>
      <c r="AN169" s="69" t="str">
        <f>IFERROR(CLEAN(HLOOKUP(AN$1,'1.源数据-产品报告-消费降序'!AN:AN,ROW(),0)),"")</f>
        <v/>
      </c>
      <c r="AO1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69" s="69" t="str">
        <f>IFERROR(CLEAN(HLOOKUP(AP$1,'1.源数据-产品报告-消费降序'!AP:AP,ROW(),0)),"")</f>
        <v/>
      </c>
      <c r="AS169" s="69" t="str">
        <f>IFERROR(CLEAN(HLOOKUP(AS$1,'1.源数据-产品报告-消费降序'!AS:AS,ROW(),0)),"")</f>
        <v/>
      </c>
      <c r="AT169" s="69" t="str">
        <f>IFERROR(CLEAN(HLOOKUP(AT$1,'1.源数据-产品报告-消费降序'!AT:AT,ROW(),0)),"")</f>
        <v/>
      </c>
      <c r="AU169" s="69" t="str">
        <f>IFERROR(CLEAN(HLOOKUP(AU$1,'1.源数据-产品报告-消费降序'!AU:AU,ROW(),0)),"")</f>
        <v/>
      </c>
      <c r="AV169" s="69" t="str">
        <f>IFERROR(CLEAN(HLOOKUP(AV$1,'1.源数据-产品报告-消费降序'!AV:AV,ROW(),0)),"")</f>
        <v/>
      </c>
      <c r="AW169" s="69" t="str">
        <f>IFERROR(CLEAN(HLOOKUP(AW$1,'1.源数据-产品报告-消费降序'!AW:AW,ROW(),0)),"")</f>
        <v/>
      </c>
      <c r="AX169" s="69" t="str">
        <f>IFERROR(CLEAN(HLOOKUP(AX$1,'1.源数据-产品报告-消费降序'!AX:AX,ROW(),0)),"")</f>
        <v/>
      </c>
      <c r="AY169" s="69" t="str">
        <f>IFERROR(CLEAN(HLOOKUP(AY$1,'1.源数据-产品报告-消费降序'!AY:AY,ROW(),0)),"")</f>
        <v/>
      </c>
      <c r="AZ1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69" s="69" t="str">
        <f>IFERROR(CLEAN(HLOOKUP(BA$1,'1.源数据-产品报告-消费降序'!BA:BA,ROW(),0)),"")</f>
        <v/>
      </c>
      <c r="BD169" s="69" t="str">
        <f>IFERROR(CLEAN(HLOOKUP(BD$1,'1.源数据-产品报告-消费降序'!BD:BD,ROW(),0)),"")</f>
        <v/>
      </c>
      <c r="BE169" s="69" t="str">
        <f>IFERROR(CLEAN(HLOOKUP(BE$1,'1.源数据-产品报告-消费降序'!BE:BE,ROW(),0)),"")</f>
        <v/>
      </c>
      <c r="BF169" s="69" t="str">
        <f>IFERROR(CLEAN(HLOOKUP(BF$1,'1.源数据-产品报告-消费降序'!BF:BF,ROW(),0)),"")</f>
        <v/>
      </c>
      <c r="BG169" s="69" t="str">
        <f>IFERROR(CLEAN(HLOOKUP(BG$1,'1.源数据-产品报告-消费降序'!BG:BG,ROW(),0)),"")</f>
        <v/>
      </c>
      <c r="BH169" s="69" t="str">
        <f>IFERROR(CLEAN(HLOOKUP(BH$1,'1.源数据-产品报告-消费降序'!BH:BH,ROW(),0)),"")</f>
        <v/>
      </c>
      <c r="BI169" s="69" t="str">
        <f>IFERROR(CLEAN(HLOOKUP(BI$1,'1.源数据-产品报告-消费降序'!BI:BI,ROW(),0)),"")</f>
        <v/>
      </c>
      <c r="BJ169" s="69" t="str">
        <f>IFERROR(CLEAN(HLOOKUP(BJ$1,'1.源数据-产品报告-消费降序'!BJ:BJ,ROW(),0)),"")</f>
        <v/>
      </c>
      <c r="BK1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69" s="69" t="str">
        <f>IFERROR(CLEAN(HLOOKUP(BL$1,'1.源数据-产品报告-消费降序'!BL:BL,ROW(),0)),"")</f>
        <v/>
      </c>
      <c r="BO169" s="69" t="str">
        <f>IFERROR(CLEAN(HLOOKUP(BO$1,'1.源数据-产品报告-消费降序'!BO:BO,ROW(),0)),"")</f>
        <v/>
      </c>
      <c r="BP169" s="69" t="str">
        <f>IFERROR(CLEAN(HLOOKUP(BP$1,'1.源数据-产品报告-消费降序'!BP:BP,ROW(),0)),"")</f>
        <v/>
      </c>
      <c r="BQ169" s="69" t="str">
        <f>IFERROR(CLEAN(HLOOKUP(BQ$1,'1.源数据-产品报告-消费降序'!BQ:BQ,ROW(),0)),"")</f>
        <v/>
      </c>
      <c r="BR169" s="69" t="str">
        <f>IFERROR(CLEAN(HLOOKUP(BR$1,'1.源数据-产品报告-消费降序'!BR:BR,ROW(),0)),"")</f>
        <v/>
      </c>
      <c r="BS169" s="69" t="str">
        <f>IFERROR(CLEAN(HLOOKUP(BS$1,'1.源数据-产品报告-消费降序'!BS:BS,ROW(),0)),"")</f>
        <v/>
      </c>
      <c r="BT169" s="69" t="str">
        <f>IFERROR(CLEAN(HLOOKUP(BT$1,'1.源数据-产品报告-消费降序'!BT:BT,ROW(),0)),"")</f>
        <v/>
      </c>
      <c r="BU169" s="69" t="str">
        <f>IFERROR(CLEAN(HLOOKUP(BU$1,'1.源数据-产品报告-消费降序'!BU:BU,ROW(),0)),"")</f>
        <v/>
      </c>
      <c r="BV1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69" s="69" t="str">
        <f>IFERROR(CLEAN(HLOOKUP(BW$1,'1.源数据-产品报告-消费降序'!BW:BW,ROW(),0)),"")</f>
        <v/>
      </c>
    </row>
    <row r="170" spans="1:75">
      <c r="A170" s="69" t="str">
        <f>IFERROR(CLEAN(HLOOKUP(A$1,'1.源数据-产品报告-消费降序'!A:A,ROW(),0)),"")</f>
        <v/>
      </c>
      <c r="B170" s="69" t="str">
        <f>IFERROR(CLEAN(HLOOKUP(B$1,'1.源数据-产品报告-消费降序'!B:B,ROW(),0)),"")</f>
        <v/>
      </c>
      <c r="C170" s="69" t="str">
        <f>IFERROR(CLEAN(HLOOKUP(C$1,'1.源数据-产品报告-消费降序'!C:C,ROW(),0)),"")</f>
        <v/>
      </c>
      <c r="D170" s="69" t="str">
        <f>IFERROR(CLEAN(HLOOKUP(D$1,'1.源数据-产品报告-消费降序'!D:D,ROW(),0)),"")</f>
        <v/>
      </c>
      <c r="E170" s="69" t="str">
        <f>IFERROR(CLEAN(HLOOKUP(E$1,'1.源数据-产品报告-消费降序'!E:E,ROW(),0)),"")</f>
        <v/>
      </c>
      <c r="F170" s="69" t="str">
        <f>IFERROR(CLEAN(HLOOKUP(F$1,'1.源数据-产品报告-消费降序'!F:F,ROW(),0)),"")</f>
        <v/>
      </c>
      <c r="G170" s="70">
        <f>IFERROR((HLOOKUP(G$1,'1.源数据-产品报告-消费降序'!G:G,ROW(),0)),"")</f>
        <v>0</v>
      </c>
      <c r="H1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0" s="69" t="str">
        <f>IFERROR(CLEAN(HLOOKUP(I$1,'1.源数据-产品报告-消费降序'!I:I,ROW(),0)),"")</f>
        <v/>
      </c>
      <c r="L170" s="69" t="str">
        <f>IFERROR(CLEAN(HLOOKUP(L$1,'1.源数据-产品报告-消费降序'!L:L,ROW(),0)),"")</f>
        <v/>
      </c>
      <c r="M170" s="69" t="str">
        <f>IFERROR(CLEAN(HLOOKUP(M$1,'1.源数据-产品报告-消费降序'!M:M,ROW(),0)),"")</f>
        <v/>
      </c>
      <c r="N170" s="69" t="str">
        <f>IFERROR(CLEAN(HLOOKUP(N$1,'1.源数据-产品报告-消费降序'!N:N,ROW(),0)),"")</f>
        <v/>
      </c>
      <c r="O170" s="69" t="str">
        <f>IFERROR(CLEAN(HLOOKUP(O$1,'1.源数据-产品报告-消费降序'!O:O,ROW(),0)),"")</f>
        <v/>
      </c>
      <c r="P170" s="69" t="str">
        <f>IFERROR(CLEAN(HLOOKUP(P$1,'1.源数据-产品报告-消费降序'!P:P,ROW(),0)),"")</f>
        <v/>
      </c>
      <c r="Q170" s="69" t="str">
        <f>IFERROR(CLEAN(HLOOKUP(Q$1,'1.源数据-产品报告-消费降序'!Q:Q,ROW(),0)),"")</f>
        <v/>
      </c>
      <c r="R170" s="69" t="str">
        <f>IFERROR(CLEAN(HLOOKUP(R$1,'1.源数据-产品报告-消费降序'!R:R,ROW(),0)),"")</f>
        <v/>
      </c>
      <c r="S1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0" s="69" t="str">
        <f>IFERROR(CLEAN(HLOOKUP(T$1,'1.源数据-产品报告-消费降序'!T:T,ROW(),0)),"")</f>
        <v/>
      </c>
      <c r="W170" s="69" t="str">
        <f>IFERROR(CLEAN(HLOOKUP(W$1,'1.源数据-产品报告-消费降序'!W:W,ROW(),0)),"")</f>
        <v/>
      </c>
      <c r="X170" s="69" t="str">
        <f>IFERROR(CLEAN(HLOOKUP(X$1,'1.源数据-产品报告-消费降序'!X:X,ROW(),0)),"")</f>
        <v/>
      </c>
      <c r="Y170" s="69" t="str">
        <f>IFERROR(CLEAN(HLOOKUP(Y$1,'1.源数据-产品报告-消费降序'!Y:Y,ROW(),0)),"")</f>
        <v/>
      </c>
      <c r="Z170" s="69" t="str">
        <f>IFERROR(CLEAN(HLOOKUP(Z$1,'1.源数据-产品报告-消费降序'!Z:Z,ROW(),0)),"")</f>
        <v/>
      </c>
      <c r="AA170" s="69" t="str">
        <f>IFERROR(CLEAN(HLOOKUP(AA$1,'1.源数据-产品报告-消费降序'!AA:AA,ROW(),0)),"")</f>
        <v/>
      </c>
      <c r="AB170" s="69" t="str">
        <f>IFERROR(CLEAN(HLOOKUP(AB$1,'1.源数据-产品报告-消费降序'!AB:AB,ROW(),0)),"")</f>
        <v/>
      </c>
      <c r="AC170" s="69" t="str">
        <f>IFERROR(CLEAN(HLOOKUP(AC$1,'1.源数据-产品报告-消费降序'!AC:AC,ROW(),0)),"")</f>
        <v/>
      </c>
      <c r="AD1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0" s="69" t="str">
        <f>IFERROR(CLEAN(HLOOKUP(AE$1,'1.源数据-产品报告-消费降序'!AE:AE,ROW(),0)),"")</f>
        <v/>
      </c>
      <c r="AH170" s="69" t="str">
        <f>IFERROR(CLEAN(HLOOKUP(AH$1,'1.源数据-产品报告-消费降序'!AH:AH,ROW(),0)),"")</f>
        <v/>
      </c>
      <c r="AI170" s="69" t="str">
        <f>IFERROR(CLEAN(HLOOKUP(AI$1,'1.源数据-产品报告-消费降序'!AI:AI,ROW(),0)),"")</f>
        <v/>
      </c>
      <c r="AJ170" s="69" t="str">
        <f>IFERROR(CLEAN(HLOOKUP(AJ$1,'1.源数据-产品报告-消费降序'!AJ:AJ,ROW(),0)),"")</f>
        <v/>
      </c>
      <c r="AK170" s="69" t="str">
        <f>IFERROR(CLEAN(HLOOKUP(AK$1,'1.源数据-产品报告-消费降序'!AK:AK,ROW(),0)),"")</f>
        <v/>
      </c>
      <c r="AL170" s="69" t="str">
        <f>IFERROR(CLEAN(HLOOKUP(AL$1,'1.源数据-产品报告-消费降序'!AL:AL,ROW(),0)),"")</f>
        <v/>
      </c>
      <c r="AM170" s="69" t="str">
        <f>IFERROR(CLEAN(HLOOKUP(AM$1,'1.源数据-产品报告-消费降序'!AM:AM,ROW(),0)),"")</f>
        <v/>
      </c>
      <c r="AN170" s="69" t="str">
        <f>IFERROR(CLEAN(HLOOKUP(AN$1,'1.源数据-产品报告-消费降序'!AN:AN,ROW(),0)),"")</f>
        <v/>
      </c>
      <c r="AO1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0" s="69" t="str">
        <f>IFERROR(CLEAN(HLOOKUP(AP$1,'1.源数据-产品报告-消费降序'!AP:AP,ROW(),0)),"")</f>
        <v/>
      </c>
      <c r="AS170" s="69" t="str">
        <f>IFERROR(CLEAN(HLOOKUP(AS$1,'1.源数据-产品报告-消费降序'!AS:AS,ROW(),0)),"")</f>
        <v/>
      </c>
      <c r="AT170" s="69" t="str">
        <f>IFERROR(CLEAN(HLOOKUP(AT$1,'1.源数据-产品报告-消费降序'!AT:AT,ROW(),0)),"")</f>
        <v/>
      </c>
      <c r="AU170" s="69" t="str">
        <f>IFERROR(CLEAN(HLOOKUP(AU$1,'1.源数据-产品报告-消费降序'!AU:AU,ROW(),0)),"")</f>
        <v/>
      </c>
      <c r="AV170" s="69" t="str">
        <f>IFERROR(CLEAN(HLOOKUP(AV$1,'1.源数据-产品报告-消费降序'!AV:AV,ROW(),0)),"")</f>
        <v/>
      </c>
      <c r="AW170" s="69" t="str">
        <f>IFERROR(CLEAN(HLOOKUP(AW$1,'1.源数据-产品报告-消费降序'!AW:AW,ROW(),0)),"")</f>
        <v/>
      </c>
      <c r="AX170" s="69" t="str">
        <f>IFERROR(CLEAN(HLOOKUP(AX$1,'1.源数据-产品报告-消费降序'!AX:AX,ROW(),0)),"")</f>
        <v/>
      </c>
      <c r="AY170" s="69" t="str">
        <f>IFERROR(CLEAN(HLOOKUP(AY$1,'1.源数据-产品报告-消费降序'!AY:AY,ROW(),0)),"")</f>
        <v/>
      </c>
      <c r="AZ1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0" s="69" t="str">
        <f>IFERROR(CLEAN(HLOOKUP(BA$1,'1.源数据-产品报告-消费降序'!BA:BA,ROW(),0)),"")</f>
        <v/>
      </c>
      <c r="BD170" s="69" t="str">
        <f>IFERROR(CLEAN(HLOOKUP(BD$1,'1.源数据-产品报告-消费降序'!BD:BD,ROW(),0)),"")</f>
        <v/>
      </c>
      <c r="BE170" s="69" t="str">
        <f>IFERROR(CLEAN(HLOOKUP(BE$1,'1.源数据-产品报告-消费降序'!BE:BE,ROW(),0)),"")</f>
        <v/>
      </c>
      <c r="BF170" s="69" t="str">
        <f>IFERROR(CLEAN(HLOOKUP(BF$1,'1.源数据-产品报告-消费降序'!BF:BF,ROW(),0)),"")</f>
        <v/>
      </c>
      <c r="BG170" s="69" t="str">
        <f>IFERROR(CLEAN(HLOOKUP(BG$1,'1.源数据-产品报告-消费降序'!BG:BG,ROW(),0)),"")</f>
        <v/>
      </c>
      <c r="BH170" s="69" t="str">
        <f>IFERROR(CLEAN(HLOOKUP(BH$1,'1.源数据-产品报告-消费降序'!BH:BH,ROW(),0)),"")</f>
        <v/>
      </c>
      <c r="BI170" s="69" t="str">
        <f>IFERROR(CLEAN(HLOOKUP(BI$1,'1.源数据-产品报告-消费降序'!BI:BI,ROW(),0)),"")</f>
        <v/>
      </c>
      <c r="BJ170" s="69" t="str">
        <f>IFERROR(CLEAN(HLOOKUP(BJ$1,'1.源数据-产品报告-消费降序'!BJ:BJ,ROW(),0)),"")</f>
        <v/>
      </c>
      <c r="BK1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0" s="69" t="str">
        <f>IFERROR(CLEAN(HLOOKUP(BL$1,'1.源数据-产品报告-消费降序'!BL:BL,ROW(),0)),"")</f>
        <v/>
      </c>
      <c r="BO170" s="69" t="str">
        <f>IFERROR(CLEAN(HLOOKUP(BO$1,'1.源数据-产品报告-消费降序'!BO:BO,ROW(),0)),"")</f>
        <v/>
      </c>
      <c r="BP170" s="69" t="str">
        <f>IFERROR(CLEAN(HLOOKUP(BP$1,'1.源数据-产品报告-消费降序'!BP:BP,ROW(),0)),"")</f>
        <v/>
      </c>
      <c r="BQ170" s="69" t="str">
        <f>IFERROR(CLEAN(HLOOKUP(BQ$1,'1.源数据-产品报告-消费降序'!BQ:BQ,ROW(),0)),"")</f>
        <v/>
      </c>
      <c r="BR170" s="69" t="str">
        <f>IFERROR(CLEAN(HLOOKUP(BR$1,'1.源数据-产品报告-消费降序'!BR:BR,ROW(),0)),"")</f>
        <v/>
      </c>
      <c r="BS170" s="69" t="str">
        <f>IFERROR(CLEAN(HLOOKUP(BS$1,'1.源数据-产品报告-消费降序'!BS:BS,ROW(),0)),"")</f>
        <v/>
      </c>
      <c r="BT170" s="69" t="str">
        <f>IFERROR(CLEAN(HLOOKUP(BT$1,'1.源数据-产品报告-消费降序'!BT:BT,ROW(),0)),"")</f>
        <v/>
      </c>
      <c r="BU170" s="69" t="str">
        <f>IFERROR(CLEAN(HLOOKUP(BU$1,'1.源数据-产品报告-消费降序'!BU:BU,ROW(),0)),"")</f>
        <v/>
      </c>
      <c r="BV1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0" s="69" t="str">
        <f>IFERROR(CLEAN(HLOOKUP(BW$1,'1.源数据-产品报告-消费降序'!BW:BW,ROW(),0)),"")</f>
        <v/>
      </c>
    </row>
    <row r="171" spans="1:75">
      <c r="A171" s="69" t="str">
        <f>IFERROR(CLEAN(HLOOKUP(A$1,'1.源数据-产品报告-消费降序'!A:A,ROW(),0)),"")</f>
        <v/>
      </c>
      <c r="B171" s="69" t="str">
        <f>IFERROR(CLEAN(HLOOKUP(B$1,'1.源数据-产品报告-消费降序'!B:B,ROW(),0)),"")</f>
        <v/>
      </c>
      <c r="C171" s="69" t="str">
        <f>IFERROR(CLEAN(HLOOKUP(C$1,'1.源数据-产品报告-消费降序'!C:C,ROW(),0)),"")</f>
        <v/>
      </c>
      <c r="D171" s="69" t="str">
        <f>IFERROR(CLEAN(HLOOKUP(D$1,'1.源数据-产品报告-消费降序'!D:D,ROW(),0)),"")</f>
        <v/>
      </c>
      <c r="E171" s="69" t="str">
        <f>IFERROR(CLEAN(HLOOKUP(E$1,'1.源数据-产品报告-消费降序'!E:E,ROW(),0)),"")</f>
        <v/>
      </c>
      <c r="F171" s="69" t="str">
        <f>IFERROR(CLEAN(HLOOKUP(F$1,'1.源数据-产品报告-消费降序'!F:F,ROW(),0)),"")</f>
        <v/>
      </c>
      <c r="G171" s="70">
        <f>IFERROR((HLOOKUP(G$1,'1.源数据-产品报告-消费降序'!G:G,ROW(),0)),"")</f>
        <v>0</v>
      </c>
      <c r="H1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1" s="69" t="str">
        <f>IFERROR(CLEAN(HLOOKUP(I$1,'1.源数据-产品报告-消费降序'!I:I,ROW(),0)),"")</f>
        <v/>
      </c>
      <c r="L171" s="69" t="str">
        <f>IFERROR(CLEAN(HLOOKUP(L$1,'1.源数据-产品报告-消费降序'!L:L,ROW(),0)),"")</f>
        <v/>
      </c>
      <c r="M171" s="69" t="str">
        <f>IFERROR(CLEAN(HLOOKUP(M$1,'1.源数据-产品报告-消费降序'!M:M,ROW(),0)),"")</f>
        <v/>
      </c>
      <c r="N171" s="69" t="str">
        <f>IFERROR(CLEAN(HLOOKUP(N$1,'1.源数据-产品报告-消费降序'!N:N,ROW(),0)),"")</f>
        <v/>
      </c>
      <c r="O171" s="69" t="str">
        <f>IFERROR(CLEAN(HLOOKUP(O$1,'1.源数据-产品报告-消费降序'!O:O,ROW(),0)),"")</f>
        <v/>
      </c>
      <c r="P171" s="69" t="str">
        <f>IFERROR(CLEAN(HLOOKUP(P$1,'1.源数据-产品报告-消费降序'!P:P,ROW(),0)),"")</f>
        <v/>
      </c>
      <c r="Q171" s="69" t="str">
        <f>IFERROR(CLEAN(HLOOKUP(Q$1,'1.源数据-产品报告-消费降序'!Q:Q,ROW(),0)),"")</f>
        <v/>
      </c>
      <c r="R171" s="69" t="str">
        <f>IFERROR(CLEAN(HLOOKUP(R$1,'1.源数据-产品报告-消费降序'!R:R,ROW(),0)),"")</f>
        <v/>
      </c>
      <c r="S1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1" s="69" t="str">
        <f>IFERROR(CLEAN(HLOOKUP(T$1,'1.源数据-产品报告-消费降序'!T:T,ROW(),0)),"")</f>
        <v/>
      </c>
      <c r="W171" s="69" t="str">
        <f>IFERROR(CLEAN(HLOOKUP(W$1,'1.源数据-产品报告-消费降序'!W:W,ROW(),0)),"")</f>
        <v/>
      </c>
      <c r="X171" s="69" t="str">
        <f>IFERROR(CLEAN(HLOOKUP(X$1,'1.源数据-产品报告-消费降序'!X:X,ROW(),0)),"")</f>
        <v/>
      </c>
      <c r="Y171" s="69" t="str">
        <f>IFERROR(CLEAN(HLOOKUP(Y$1,'1.源数据-产品报告-消费降序'!Y:Y,ROW(),0)),"")</f>
        <v/>
      </c>
      <c r="Z171" s="69" t="str">
        <f>IFERROR(CLEAN(HLOOKUP(Z$1,'1.源数据-产品报告-消费降序'!Z:Z,ROW(),0)),"")</f>
        <v/>
      </c>
      <c r="AA171" s="69" t="str">
        <f>IFERROR(CLEAN(HLOOKUP(AA$1,'1.源数据-产品报告-消费降序'!AA:AA,ROW(),0)),"")</f>
        <v/>
      </c>
      <c r="AB171" s="69" t="str">
        <f>IFERROR(CLEAN(HLOOKUP(AB$1,'1.源数据-产品报告-消费降序'!AB:AB,ROW(),0)),"")</f>
        <v/>
      </c>
      <c r="AC171" s="69" t="str">
        <f>IFERROR(CLEAN(HLOOKUP(AC$1,'1.源数据-产品报告-消费降序'!AC:AC,ROW(),0)),"")</f>
        <v/>
      </c>
      <c r="AD1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1" s="69" t="str">
        <f>IFERROR(CLEAN(HLOOKUP(AE$1,'1.源数据-产品报告-消费降序'!AE:AE,ROW(),0)),"")</f>
        <v/>
      </c>
      <c r="AH171" s="69" t="str">
        <f>IFERROR(CLEAN(HLOOKUP(AH$1,'1.源数据-产品报告-消费降序'!AH:AH,ROW(),0)),"")</f>
        <v/>
      </c>
      <c r="AI171" s="69" t="str">
        <f>IFERROR(CLEAN(HLOOKUP(AI$1,'1.源数据-产品报告-消费降序'!AI:AI,ROW(),0)),"")</f>
        <v/>
      </c>
      <c r="AJ171" s="69" t="str">
        <f>IFERROR(CLEAN(HLOOKUP(AJ$1,'1.源数据-产品报告-消费降序'!AJ:AJ,ROW(),0)),"")</f>
        <v/>
      </c>
      <c r="AK171" s="69" t="str">
        <f>IFERROR(CLEAN(HLOOKUP(AK$1,'1.源数据-产品报告-消费降序'!AK:AK,ROW(),0)),"")</f>
        <v/>
      </c>
      <c r="AL171" s="69" t="str">
        <f>IFERROR(CLEAN(HLOOKUP(AL$1,'1.源数据-产品报告-消费降序'!AL:AL,ROW(),0)),"")</f>
        <v/>
      </c>
      <c r="AM171" s="69" t="str">
        <f>IFERROR(CLEAN(HLOOKUP(AM$1,'1.源数据-产品报告-消费降序'!AM:AM,ROW(),0)),"")</f>
        <v/>
      </c>
      <c r="AN171" s="69" t="str">
        <f>IFERROR(CLEAN(HLOOKUP(AN$1,'1.源数据-产品报告-消费降序'!AN:AN,ROW(),0)),"")</f>
        <v/>
      </c>
      <c r="AO1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1" s="69" t="str">
        <f>IFERROR(CLEAN(HLOOKUP(AP$1,'1.源数据-产品报告-消费降序'!AP:AP,ROW(),0)),"")</f>
        <v/>
      </c>
      <c r="AS171" s="69" t="str">
        <f>IFERROR(CLEAN(HLOOKUP(AS$1,'1.源数据-产品报告-消费降序'!AS:AS,ROW(),0)),"")</f>
        <v/>
      </c>
      <c r="AT171" s="69" t="str">
        <f>IFERROR(CLEAN(HLOOKUP(AT$1,'1.源数据-产品报告-消费降序'!AT:AT,ROW(),0)),"")</f>
        <v/>
      </c>
      <c r="AU171" s="69" t="str">
        <f>IFERROR(CLEAN(HLOOKUP(AU$1,'1.源数据-产品报告-消费降序'!AU:AU,ROW(),0)),"")</f>
        <v/>
      </c>
      <c r="AV171" s="69" t="str">
        <f>IFERROR(CLEAN(HLOOKUP(AV$1,'1.源数据-产品报告-消费降序'!AV:AV,ROW(),0)),"")</f>
        <v/>
      </c>
      <c r="AW171" s="69" t="str">
        <f>IFERROR(CLEAN(HLOOKUP(AW$1,'1.源数据-产品报告-消费降序'!AW:AW,ROW(),0)),"")</f>
        <v/>
      </c>
      <c r="AX171" s="69" t="str">
        <f>IFERROR(CLEAN(HLOOKUP(AX$1,'1.源数据-产品报告-消费降序'!AX:AX,ROW(),0)),"")</f>
        <v/>
      </c>
      <c r="AY171" s="69" t="str">
        <f>IFERROR(CLEAN(HLOOKUP(AY$1,'1.源数据-产品报告-消费降序'!AY:AY,ROW(),0)),"")</f>
        <v/>
      </c>
      <c r="AZ1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1" s="69" t="str">
        <f>IFERROR(CLEAN(HLOOKUP(BA$1,'1.源数据-产品报告-消费降序'!BA:BA,ROW(),0)),"")</f>
        <v/>
      </c>
      <c r="BD171" s="69" t="str">
        <f>IFERROR(CLEAN(HLOOKUP(BD$1,'1.源数据-产品报告-消费降序'!BD:BD,ROW(),0)),"")</f>
        <v/>
      </c>
      <c r="BE171" s="69" t="str">
        <f>IFERROR(CLEAN(HLOOKUP(BE$1,'1.源数据-产品报告-消费降序'!BE:BE,ROW(),0)),"")</f>
        <v/>
      </c>
      <c r="BF171" s="69" t="str">
        <f>IFERROR(CLEAN(HLOOKUP(BF$1,'1.源数据-产品报告-消费降序'!BF:BF,ROW(),0)),"")</f>
        <v/>
      </c>
      <c r="BG171" s="69" t="str">
        <f>IFERROR(CLEAN(HLOOKUP(BG$1,'1.源数据-产品报告-消费降序'!BG:BG,ROW(),0)),"")</f>
        <v/>
      </c>
      <c r="BH171" s="69" t="str">
        <f>IFERROR(CLEAN(HLOOKUP(BH$1,'1.源数据-产品报告-消费降序'!BH:BH,ROW(),0)),"")</f>
        <v/>
      </c>
      <c r="BI171" s="69" t="str">
        <f>IFERROR(CLEAN(HLOOKUP(BI$1,'1.源数据-产品报告-消费降序'!BI:BI,ROW(),0)),"")</f>
        <v/>
      </c>
      <c r="BJ171" s="69" t="str">
        <f>IFERROR(CLEAN(HLOOKUP(BJ$1,'1.源数据-产品报告-消费降序'!BJ:BJ,ROW(),0)),"")</f>
        <v/>
      </c>
      <c r="BK1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1" s="69" t="str">
        <f>IFERROR(CLEAN(HLOOKUP(BL$1,'1.源数据-产品报告-消费降序'!BL:BL,ROW(),0)),"")</f>
        <v/>
      </c>
      <c r="BO171" s="69" t="str">
        <f>IFERROR(CLEAN(HLOOKUP(BO$1,'1.源数据-产品报告-消费降序'!BO:BO,ROW(),0)),"")</f>
        <v/>
      </c>
      <c r="BP171" s="69" t="str">
        <f>IFERROR(CLEAN(HLOOKUP(BP$1,'1.源数据-产品报告-消费降序'!BP:BP,ROW(),0)),"")</f>
        <v/>
      </c>
      <c r="BQ171" s="69" t="str">
        <f>IFERROR(CLEAN(HLOOKUP(BQ$1,'1.源数据-产品报告-消费降序'!BQ:BQ,ROW(),0)),"")</f>
        <v/>
      </c>
      <c r="BR171" s="69" t="str">
        <f>IFERROR(CLEAN(HLOOKUP(BR$1,'1.源数据-产品报告-消费降序'!BR:BR,ROW(),0)),"")</f>
        <v/>
      </c>
      <c r="BS171" s="69" t="str">
        <f>IFERROR(CLEAN(HLOOKUP(BS$1,'1.源数据-产品报告-消费降序'!BS:BS,ROW(),0)),"")</f>
        <v/>
      </c>
      <c r="BT171" s="69" t="str">
        <f>IFERROR(CLEAN(HLOOKUP(BT$1,'1.源数据-产品报告-消费降序'!BT:BT,ROW(),0)),"")</f>
        <v/>
      </c>
      <c r="BU171" s="69" t="str">
        <f>IFERROR(CLEAN(HLOOKUP(BU$1,'1.源数据-产品报告-消费降序'!BU:BU,ROW(),0)),"")</f>
        <v/>
      </c>
      <c r="BV1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1" s="69" t="str">
        <f>IFERROR(CLEAN(HLOOKUP(BW$1,'1.源数据-产品报告-消费降序'!BW:BW,ROW(),0)),"")</f>
        <v/>
      </c>
    </row>
    <row r="172" spans="1:75">
      <c r="A172" s="69" t="str">
        <f>IFERROR(CLEAN(HLOOKUP(A$1,'1.源数据-产品报告-消费降序'!A:A,ROW(),0)),"")</f>
        <v/>
      </c>
      <c r="B172" s="69" t="str">
        <f>IFERROR(CLEAN(HLOOKUP(B$1,'1.源数据-产品报告-消费降序'!B:B,ROW(),0)),"")</f>
        <v/>
      </c>
      <c r="C172" s="69" t="str">
        <f>IFERROR(CLEAN(HLOOKUP(C$1,'1.源数据-产品报告-消费降序'!C:C,ROW(),0)),"")</f>
        <v/>
      </c>
      <c r="D172" s="69" t="str">
        <f>IFERROR(CLEAN(HLOOKUP(D$1,'1.源数据-产品报告-消费降序'!D:D,ROW(),0)),"")</f>
        <v/>
      </c>
      <c r="E172" s="69" t="str">
        <f>IFERROR(CLEAN(HLOOKUP(E$1,'1.源数据-产品报告-消费降序'!E:E,ROW(),0)),"")</f>
        <v/>
      </c>
      <c r="F172" s="69" t="str">
        <f>IFERROR(CLEAN(HLOOKUP(F$1,'1.源数据-产品报告-消费降序'!F:F,ROW(),0)),"")</f>
        <v/>
      </c>
      <c r="G172" s="70">
        <f>IFERROR((HLOOKUP(G$1,'1.源数据-产品报告-消费降序'!G:G,ROW(),0)),"")</f>
        <v>0</v>
      </c>
      <c r="H1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2" s="69" t="str">
        <f>IFERROR(CLEAN(HLOOKUP(I$1,'1.源数据-产品报告-消费降序'!I:I,ROW(),0)),"")</f>
        <v/>
      </c>
      <c r="L172" s="69" t="str">
        <f>IFERROR(CLEAN(HLOOKUP(L$1,'1.源数据-产品报告-消费降序'!L:L,ROW(),0)),"")</f>
        <v/>
      </c>
      <c r="M172" s="69" t="str">
        <f>IFERROR(CLEAN(HLOOKUP(M$1,'1.源数据-产品报告-消费降序'!M:M,ROW(),0)),"")</f>
        <v/>
      </c>
      <c r="N172" s="69" t="str">
        <f>IFERROR(CLEAN(HLOOKUP(N$1,'1.源数据-产品报告-消费降序'!N:N,ROW(),0)),"")</f>
        <v/>
      </c>
      <c r="O172" s="69" t="str">
        <f>IFERROR(CLEAN(HLOOKUP(O$1,'1.源数据-产品报告-消费降序'!O:O,ROW(),0)),"")</f>
        <v/>
      </c>
      <c r="P172" s="69" t="str">
        <f>IFERROR(CLEAN(HLOOKUP(P$1,'1.源数据-产品报告-消费降序'!P:P,ROW(),0)),"")</f>
        <v/>
      </c>
      <c r="Q172" s="69" t="str">
        <f>IFERROR(CLEAN(HLOOKUP(Q$1,'1.源数据-产品报告-消费降序'!Q:Q,ROW(),0)),"")</f>
        <v/>
      </c>
      <c r="R172" s="69" t="str">
        <f>IFERROR(CLEAN(HLOOKUP(R$1,'1.源数据-产品报告-消费降序'!R:R,ROW(),0)),"")</f>
        <v/>
      </c>
      <c r="S1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2" s="69" t="str">
        <f>IFERROR(CLEAN(HLOOKUP(T$1,'1.源数据-产品报告-消费降序'!T:T,ROW(),0)),"")</f>
        <v/>
      </c>
      <c r="W172" s="69" t="str">
        <f>IFERROR(CLEAN(HLOOKUP(W$1,'1.源数据-产品报告-消费降序'!W:W,ROW(),0)),"")</f>
        <v/>
      </c>
      <c r="X172" s="69" t="str">
        <f>IFERROR(CLEAN(HLOOKUP(X$1,'1.源数据-产品报告-消费降序'!X:X,ROW(),0)),"")</f>
        <v/>
      </c>
      <c r="Y172" s="69" t="str">
        <f>IFERROR(CLEAN(HLOOKUP(Y$1,'1.源数据-产品报告-消费降序'!Y:Y,ROW(),0)),"")</f>
        <v/>
      </c>
      <c r="Z172" s="69" t="str">
        <f>IFERROR(CLEAN(HLOOKUP(Z$1,'1.源数据-产品报告-消费降序'!Z:Z,ROW(),0)),"")</f>
        <v/>
      </c>
      <c r="AA172" s="69" t="str">
        <f>IFERROR(CLEAN(HLOOKUP(AA$1,'1.源数据-产品报告-消费降序'!AA:AA,ROW(),0)),"")</f>
        <v/>
      </c>
      <c r="AB172" s="69" t="str">
        <f>IFERROR(CLEAN(HLOOKUP(AB$1,'1.源数据-产品报告-消费降序'!AB:AB,ROW(),0)),"")</f>
        <v/>
      </c>
      <c r="AC172" s="69" t="str">
        <f>IFERROR(CLEAN(HLOOKUP(AC$1,'1.源数据-产品报告-消费降序'!AC:AC,ROW(),0)),"")</f>
        <v/>
      </c>
      <c r="AD1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2" s="69" t="str">
        <f>IFERROR(CLEAN(HLOOKUP(AE$1,'1.源数据-产品报告-消费降序'!AE:AE,ROW(),0)),"")</f>
        <v/>
      </c>
      <c r="AH172" s="69" t="str">
        <f>IFERROR(CLEAN(HLOOKUP(AH$1,'1.源数据-产品报告-消费降序'!AH:AH,ROW(),0)),"")</f>
        <v/>
      </c>
      <c r="AI172" s="69" t="str">
        <f>IFERROR(CLEAN(HLOOKUP(AI$1,'1.源数据-产品报告-消费降序'!AI:AI,ROW(),0)),"")</f>
        <v/>
      </c>
      <c r="AJ172" s="69" t="str">
        <f>IFERROR(CLEAN(HLOOKUP(AJ$1,'1.源数据-产品报告-消费降序'!AJ:AJ,ROW(),0)),"")</f>
        <v/>
      </c>
      <c r="AK172" s="69" t="str">
        <f>IFERROR(CLEAN(HLOOKUP(AK$1,'1.源数据-产品报告-消费降序'!AK:AK,ROW(),0)),"")</f>
        <v/>
      </c>
      <c r="AL172" s="69" t="str">
        <f>IFERROR(CLEAN(HLOOKUP(AL$1,'1.源数据-产品报告-消费降序'!AL:AL,ROW(),0)),"")</f>
        <v/>
      </c>
      <c r="AM172" s="69" t="str">
        <f>IFERROR(CLEAN(HLOOKUP(AM$1,'1.源数据-产品报告-消费降序'!AM:AM,ROW(),0)),"")</f>
        <v/>
      </c>
      <c r="AN172" s="69" t="str">
        <f>IFERROR(CLEAN(HLOOKUP(AN$1,'1.源数据-产品报告-消费降序'!AN:AN,ROW(),0)),"")</f>
        <v/>
      </c>
      <c r="AO1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2" s="69" t="str">
        <f>IFERROR(CLEAN(HLOOKUP(AP$1,'1.源数据-产品报告-消费降序'!AP:AP,ROW(),0)),"")</f>
        <v/>
      </c>
      <c r="AS172" s="69" t="str">
        <f>IFERROR(CLEAN(HLOOKUP(AS$1,'1.源数据-产品报告-消费降序'!AS:AS,ROW(),0)),"")</f>
        <v/>
      </c>
      <c r="AT172" s="69" t="str">
        <f>IFERROR(CLEAN(HLOOKUP(AT$1,'1.源数据-产品报告-消费降序'!AT:AT,ROW(),0)),"")</f>
        <v/>
      </c>
      <c r="AU172" s="69" t="str">
        <f>IFERROR(CLEAN(HLOOKUP(AU$1,'1.源数据-产品报告-消费降序'!AU:AU,ROW(),0)),"")</f>
        <v/>
      </c>
      <c r="AV172" s="69" t="str">
        <f>IFERROR(CLEAN(HLOOKUP(AV$1,'1.源数据-产品报告-消费降序'!AV:AV,ROW(),0)),"")</f>
        <v/>
      </c>
      <c r="AW172" s="69" t="str">
        <f>IFERROR(CLEAN(HLOOKUP(AW$1,'1.源数据-产品报告-消费降序'!AW:AW,ROW(),0)),"")</f>
        <v/>
      </c>
      <c r="AX172" s="69" t="str">
        <f>IFERROR(CLEAN(HLOOKUP(AX$1,'1.源数据-产品报告-消费降序'!AX:AX,ROW(),0)),"")</f>
        <v/>
      </c>
      <c r="AY172" s="69" t="str">
        <f>IFERROR(CLEAN(HLOOKUP(AY$1,'1.源数据-产品报告-消费降序'!AY:AY,ROW(),0)),"")</f>
        <v/>
      </c>
      <c r="AZ1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2" s="69" t="str">
        <f>IFERROR(CLEAN(HLOOKUP(BA$1,'1.源数据-产品报告-消费降序'!BA:BA,ROW(),0)),"")</f>
        <v/>
      </c>
      <c r="BD172" s="69" t="str">
        <f>IFERROR(CLEAN(HLOOKUP(BD$1,'1.源数据-产品报告-消费降序'!BD:BD,ROW(),0)),"")</f>
        <v/>
      </c>
      <c r="BE172" s="69" t="str">
        <f>IFERROR(CLEAN(HLOOKUP(BE$1,'1.源数据-产品报告-消费降序'!BE:BE,ROW(),0)),"")</f>
        <v/>
      </c>
      <c r="BF172" s="69" t="str">
        <f>IFERROR(CLEAN(HLOOKUP(BF$1,'1.源数据-产品报告-消费降序'!BF:BF,ROW(),0)),"")</f>
        <v/>
      </c>
      <c r="BG172" s="69" t="str">
        <f>IFERROR(CLEAN(HLOOKUP(BG$1,'1.源数据-产品报告-消费降序'!BG:BG,ROW(),0)),"")</f>
        <v/>
      </c>
      <c r="BH172" s="69" t="str">
        <f>IFERROR(CLEAN(HLOOKUP(BH$1,'1.源数据-产品报告-消费降序'!BH:BH,ROW(),0)),"")</f>
        <v/>
      </c>
      <c r="BI172" s="69" t="str">
        <f>IFERROR(CLEAN(HLOOKUP(BI$1,'1.源数据-产品报告-消费降序'!BI:BI,ROW(),0)),"")</f>
        <v/>
      </c>
      <c r="BJ172" s="69" t="str">
        <f>IFERROR(CLEAN(HLOOKUP(BJ$1,'1.源数据-产品报告-消费降序'!BJ:BJ,ROW(),0)),"")</f>
        <v/>
      </c>
      <c r="BK1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2" s="69" t="str">
        <f>IFERROR(CLEAN(HLOOKUP(BL$1,'1.源数据-产品报告-消费降序'!BL:BL,ROW(),0)),"")</f>
        <v/>
      </c>
      <c r="BO172" s="69" t="str">
        <f>IFERROR(CLEAN(HLOOKUP(BO$1,'1.源数据-产品报告-消费降序'!BO:BO,ROW(),0)),"")</f>
        <v/>
      </c>
      <c r="BP172" s="69" t="str">
        <f>IFERROR(CLEAN(HLOOKUP(BP$1,'1.源数据-产品报告-消费降序'!BP:BP,ROW(),0)),"")</f>
        <v/>
      </c>
      <c r="BQ172" s="69" t="str">
        <f>IFERROR(CLEAN(HLOOKUP(BQ$1,'1.源数据-产品报告-消费降序'!BQ:BQ,ROW(),0)),"")</f>
        <v/>
      </c>
      <c r="BR172" s="69" t="str">
        <f>IFERROR(CLEAN(HLOOKUP(BR$1,'1.源数据-产品报告-消费降序'!BR:BR,ROW(),0)),"")</f>
        <v/>
      </c>
      <c r="BS172" s="69" t="str">
        <f>IFERROR(CLEAN(HLOOKUP(BS$1,'1.源数据-产品报告-消费降序'!BS:BS,ROW(),0)),"")</f>
        <v/>
      </c>
      <c r="BT172" s="69" t="str">
        <f>IFERROR(CLEAN(HLOOKUP(BT$1,'1.源数据-产品报告-消费降序'!BT:BT,ROW(),0)),"")</f>
        <v/>
      </c>
      <c r="BU172" s="69" t="str">
        <f>IFERROR(CLEAN(HLOOKUP(BU$1,'1.源数据-产品报告-消费降序'!BU:BU,ROW(),0)),"")</f>
        <v/>
      </c>
      <c r="BV1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2" s="69" t="str">
        <f>IFERROR(CLEAN(HLOOKUP(BW$1,'1.源数据-产品报告-消费降序'!BW:BW,ROW(),0)),"")</f>
        <v/>
      </c>
    </row>
    <row r="173" spans="1:75">
      <c r="A173" s="69" t="str">
        <f>IFERROR(CLEAN(HLOOKUP(A$1,'1.源数据-产品报告-消费降序'!A:A,ROW(),0)),"")</f>
        <v/>
      </c>
      <c r="B173" s="69" t="str">
        <f>IFERROR(CLEAN(HLOOKUP(B$1,'1.源数据-产品报告-消费降序'!B:B,ROW(),0)),"")</f>
        <v/>
      </c>
      <c r="C173" s="69" t="str">
        <f>IFERROR(CLEAN(HLOOKUP(C$1,'1.源数据-产品报告-消费降序'!C:C,ROW(),0)),"")</f>
        <v/>
      </c>
      <c r="D173" s="69" t="str">
        <f>IFERROR(CLEAN(HLOOKUP(D$1,'1.源数据-产品报告-消费降序'!D:D,ROW(),0)),"")</f>
        <v/>
      </c>
      <c r="E173" s="69" t="str">
        <f>IFERROR(CLEAN(HLOOKUP(E$1,'1.源数据-产品报告-消费降序'!E:E,ROW(),0)),"")</f>
        <v/>
      </c>
      <c r="F173" s="69" t="str">
        <f>IFERROR(CLEAN(HLOOKUP(F$1,'1.源数据-产品报告-消费降序'!F:F,ROW(),0)),"")</f>
        <v/>
      </c>
      <c r="G173" s="70">
        <f>IFERROR((HLOOKUP(G$1,'1.源数据-产品报告-消费降序'!G:G,ROW(),0)),"")</f>
        <v>0</v>
      </c>
      <c r="H1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3" s="69" t="str">
        <f>IFERROR(CLEAN(HLOOKUP(I$1,'1.源数据-产品报告-消费降序'!I:I,ROW(),0)),"")</f>
        <v/>
      </c>
      <c r="L173" s="69" t="str">
        <f>IFERROR(CLEAN(HLOOKUP(L$1,'1.源数据-产品报告-消费降序'!L:L,ROW(),0)),"")</f>
        <v/>
      </c>
      <c r="M173" s="69" t="str">
        <f>IFERROR(CLEAN(HLOOKUP(M$1,'1.源数据-产品报告-消费降序'!M:M,ROW(),0)),"")</f>
        <v/>
      </c>
      <c r="N173" s="69" t="str">
        <f>IFERROR(CLEAN(HLOOKUP(N$1,'1.源数据-产品报告-消费降序'!N:N,ROW(),0)),"")</f>
        <v/>
      </c>
      <c r="O173" s="69" t="str">
        <f>IFERROR(CLEAN(HLOOKUP(O$1,'1.源数据-产品报告-消费降序'!O:O,ROW(),0)),"")</f>
        <v/>
      </c>
      <c r="P173" s="69" t="str">
        <f>IFERROR(CLEAN(HLOOKUP(P$1,'1.源数据-产品报告-消费降序'!P:P,ROW(),0)),"")</f>
        <v/>
      </c>
      <c r="Q173" s="69" t="str">
        <f>IFERROR(CLEAN(HLOOKUP(Q$1,'1.源数据-产品报告-消费降序'!Q:Q,ROW(),0)),"")</f>
        <v/>
      </c>
      <c r="R173" s="69" t="str">
        <f>IFERROR(CLEAN(HLOOKUP(R$1,'1.源数据-产品报告-消费降序'!R:R,ROW(),0)),"")</f>
        <v/>
      </c>
      <c r="S1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3" s="69" t="str">
        <f>IFERROR(CLEAN(HLOOKUP(T$1,'1.源数据-产品报告-消费降序'!T:T,ROW(),0)),"")</f>
        <v/>
      </c>
      <c r="W173" s="69" t="str">
        <f>IFERROR(CLEAN(HLOOKUP(W$1,'1.源数据-产品报告-消费降序'!W:W,ROW(),0)),"")</f>
        <v/>
      </c>
      <c r="X173" s="69" t="str">
        <f>IFERROR(CLEAN(HLOOKUP(X$1,'1.源数据-产品报告-消费降序'!X:X,ROW(),0)),"")</f>
        <v/>
      </c>
      <c r="Y173" s="69" t="str">
        <f>IFERROR(CLEAN(HLOOKUP(Y$1,'1.源数据-产品报告-消费降序'!Y:Y,ROW(),0)),"")</f>
        <v/>
      </c>
      <c r="Z173" s="69" t="str">
        <f>IFERROR(CLEAN(HLOOKUP(Z$1,'1.源数据-产品报告-消费降序'!Z:Z,ROW(),0)),"")</f>
        <v/>
      </c>
      <c r="AA173" s="69" t="str">
        <f>IFERROR(CLEAN(HLOOKUP(AA$1,'1.源数据-产品报告-消费降序'!AA:AA,ROW(),0)),"")</f>
        <v/>
      </c>
      <c r="AB173" s="69" t="str">
        <f>IFERROR(CLEAN(HLOOKUP(AB$1,'1.源数据-产品报告-消费降序'!AB:AB,ROW(),0)),"")</f>
        <v/>
      </c>
      <c r="AC173" s="69" t="str">
        <f>IFERROR(CLEAN(HLOOKUP(AC$1,'1.源数据-产品报告-消费降序'!AC:AC,ROW(),0)),"")</f>
        <v/>
      </c>
      <c r="AD1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3" s="69" t="str">
        <f>IFERROR(CLEAN(HLOOKUP(AE$1,'1.源数据-产品报告-消费降序'!AE:AE,ROW(),0)),"")</f>
        <v/>
      </c>
      <c r="AH173" s="69" t="str">
        <f>IFERROR(CLEAN(HLOOKUP(AH$1,'1.源数据-产品报告-消费降序'!AH:AH,ROW(),0)),"")</f>
        <v/>
      </c>
      <c r="AI173" s="69" t="str">
        <f>IFERROR(CLEAN(HLOOKUP(AI$1,'1.源数据-产品报告-消费降序'!AI:AI,ROW(),0)),"")</f>
        <v/>
      </c>
      <c r="AJ173" s="69" t="str">
        <f>IFERROR(CLEAN(HLOOKUP(AJ$1,'1.源数据-产品报告-消费降序'!AJ:AJ,ROW(),0)),"")</f>
        <v/>
      </c>
      <c r="AK173" s="69" t="str">
        <f>IFERROR(CLEAN(HLOOKUP(AK$1,'1.源数据-产品报告-消费降序'!AK:AK,ROW(),0)),"")</f>
        <v/>
      </c>
      <c r="AL173" s="69" t="str">
        <f>IFERROR(CLEAN(HLOOKUP(AL$1,'1.源数据-产品报告-消费降序'!AL:AL,ROW(),0)),"")</f>
        <v/>
      </c>
      <c r="AM173" s="69" t="str">
        <f>IFERROR(CLEAN(HLOOKUP(AM$1,'1.源数据-产品报告-消费降序'!AM:AM,ROW(),0)),"")</f>
        <v/>
      </c>
      <c r="AN173" s="69" t="str">
        <f>IFERROR(CLEAN(HLOOKUP(AN$1,'1.源数据-产品报告-消费降序'!AN:AN,ROW(),0)),"")</f>
        <v/>
      </c>
      <c r="AO1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3" s="69" t="str">
        <f>IFERROR(CLEAN(HLOOKUP(AP$1,'1.源数据-产品报告-消费降序'!AP:AP,ROW(),0)),"")</f>
        <v/>
      </c>
      <c r="AS173" s="69" t="str">
        <f>IFERROR(CLEAN(HLOOKUP(AS$1,'1.源数据-产品报告-消费降序'!AS:AS,ROW(),0)),"")</f>
        <v/>
      </c>
      <c r="AT173" s="69" t="str">
        <f>IFERROR(CLEAN(HLOOKUP(AT$1,'1.源数据-产品报告-消费降序'!AT:AT,ROW(),0)),"")</f>
        <v/>
      </c>
      <c r="AU173" s="69" t="str">
        <f>IFERROR(CLEAN(HLOOKUP(AU$1,'1.源数据-产品报告-消费降序'!AU:AU,ROW(),0)),"")</f>
        <v/>
      </c>
      <c r="AV173" s="69" t="str">
        <f>IFERROR(CLEAN(HLOOKUP(AV$1,'1.源数据-产品报告-消费降序'!AV:AV,ROW(),0)),"")</f>
        <v/>
      </c>
      <c r="AW173" s="69" t="str">
        <f>IFERROR(CLEAN(HLOOKUP(AW$1,'1.源数据-产品报告-消费降序'!AW:AW,ROW(),0)),"")</f>
        <v/>
      </c>
      <c r="AX173" s="69" t="str">
        <f>IFERROR(CLEAN(HLOOKUP(AX$1,'1.源数据-产品报告-消费降序'!AX:AX,ROW(),0)),"")</f>
        <v/>
      </c>
      <c r="AY173" s="69" t="str">
        <f>IFERROR(CLEAN(HLOOKUP(AY$1,'1.源数据-产品报告-消费降序'!AY:AY,ROW(),0)),"")</f>
        <v/>
      </c>
      <c r="AZ1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3" s="69" t="str">
        <f>IFERROR(CLEAN(HLOOKUP(BA$1,'1.源数据-产品报告-消费降序'!BA:BA,ROW(),0)),"")</f>
        <v/>
      </c>
      <c r="BD173" s="69" t="str">
        <f>IFERROR(CLEAN(HLOOKUP(BD$1,'1.源数据-产品报告-消费降序'!BD:BD,ROW(),0)),"")</f>
        <v/>
      </c>
      <c r="BE173" s="69" t="str">
        <f>IFERROR(CLEAN(HLOOKUP(BE$1,'1.源数据-产品报告-消费降序'!BE:BE,ROW(),0)),"")</f>
        <v/>
      </c>
      <c r="BF173" s="69" t="str">
        <f>IFERROR(CLEAN(HLOOKUP(BF$1,'1.源数据-产品报告-消费降序'!BF:BF,ROW(),0)),"")</f>
        <v/>
      </c>
      <c r="BG173" s="69" t="str">
        <f>IFERROR(CLEAN(HLOOKUP(BG$1,'1.源数据-产品报告-消费降序'!BG:BG,ROW(),0)),"")</f>
        <v/>
      </c>
      <c r="BH173" s="69" t="str">
        <f>IFERROR(CLEAN(HLOOKUP(BH$1,'1.源数据-产品报告-消费降序'!BH:BH,ROW(),0)),"")</f>
        <v/>
      </c>
      <c r="BI173" s="69" t="str">
        <f>IFERROR(CLEAN(HLOOKUP(BI$1,'1.源数据-产品报告-消费降序'!BI:BI,ROW(),0)),"")</f>
        <v/>
      </c>
      <c r="BJ173" s="69" t="str">
        <f>IFERROR(CLEAN(HLOOKUP(BJ$1,'1.源数据-产品报告-消费降序'!BJ:BJ,ROW(),0)),"")</f>
        <v/>
      </c>
      <c r="BK1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3" s="69" t="str">
        <f>IFERROR(CLEAN(HLOOKUP(BL$1,'1.源数据-产品报告-消费降序'!BL:BL,ROW(),0)),"")</f>
        <v/>
      </c>
      <c r="BO173" s="69" t="str">
        <f>IFERROR(CLEAN(HLOOKUP(BO$1,'1.源数据-产品报告-消费降序'!BO:BO,ROW(),0)),"")</f>
        <v/>
      </c>
      <c r="BP173" s="69" t="str">
        <f>IFERROR(CLEAN(HLOOKUP(BP$1,'1.源数据-产品报告-消费降序'!BP:BP,ROW(),0)),"")</f>
        <v/>
      </c>
      <c r="BQ173" s="69" t="str">
        <f>IFERROR(CLEAN(HLOOKUP(BQ$1,'1.源数据-产品报告-消费降序'!BQ:BQ,ROW(),0)),"")</f>
        <v/>
      </c>
      <c r="BR173" s="69" t="str">
        <f>IFERROR(CLEAN(HLOOKUP(BR$1,'1.源数据-产品报告-消费降序'!BR:BR,ROW(),0)),"")</f>
        <v/>
      </c>
      <c r="BS173" s="69" t="str">
        <f>IFERROR(CLEAN(HLOOKUP(BS$1,'1.源数据-产品报告-消费降序'!BS:BS,ROW(),0)),"")</f>
        <v/>
      </c>
      <c r="BT173" s="69" t="str">
        <f>IFERROR(CLEAN(HLOOKUP(BT$1,'1.源数据-产品报告-消费降序'!BT:BT,ROW(),0)),"")</f>
        <v/>
      </c>
      <c r="BU173" s="69" t="str">
        <f>IFERROR(CLEAN(HLOOKUP(BU$1,'1.源数据-产品报告-消费降序'!BU:BU,ROW(),0)),"")</f>
        <v/>
      </c>
      <c r="BV1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3" s="69" t="str">
        <f>IFERROR(CLEAN(HLOOKUP(BW$1,'1.源数据-产品报告-消费降序'!BW:BW,ROW(),0)),"")</f>
        <v/>
      </c>
    </row>
    <row r="174" spans="1:75">
      <c r="A174" s="69" t="str">
        <f>IFERROR(CLEAN(HLOOKUP(A$1,'1.源数据-产品报告-消费降序'!A:A,ROW(),0)),"")</f>
        <v/>
      </c>
      <c r="B174" s="69" t="str">
        <f>IFERROR(CLEAN(HLOOKUP(B$1,'1.源数据-产品报告-消费降序'!B:B,ROW(),0)),"")</f>
        <v/>
      </c>
      <c r="C174" s="69" t="str">
        <f>IFERROR(CLEAN(HLOOKUP(C$1,'1.源数据-产品报告-消费降序'!C:C,ROW(),0)),"")</f>
        <v/>
      </c>
      <c r="D174" s="69" t="str">
        <f>IFERROR(CLEAN(HLOOKUP(D$1,'1.源数据-产品报告-消费降序'!D:D,ROW(),0)),"")</f>
        <v/>
      </c>
      <c r="E174" s="69" t="str">
        <f>IFERROR(CLEAN(HLOOKUP(E$1,'1.源数据-产品报告-消费降序'!E:E,ROW(),0)),"")</f>
        <v/>
      </c>
      <c r="F174" s="69" t="str">
        <f>IFERROR(CLEAN(HLOOKUP(F$1,'1.源数据-产品报告-消费降序'!F:F,ROW(),0)),"")</f>
        <v/>
      </c>
      <c r="G174" s="70">
        <f>IFERROR((HLOOKUP(G$1,'1.源数据-产品报告-消费降序'!G:G,ROW(),0)),"")</f>
        <v>0</v>
      </c>
      <c r="H1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4" s="69" t="str">
        <f>IFERROR(CLEAN(HLOOKUP(I$1,'1.源数据-产品报告-消费降序'!I:I,ROW(),0)),"")</f>
        <v/>
      </c>
      <c r="L174" s="69" t="str">
        <f>IFERROR(CLEAN(HLOOKUP(L$1,'1.源数据-产品报告-消费降序'!L:L,ROW(),0)),"")</f>
        <v/>
      </c>
      <c r="M174" s="69" t="str">
        <f>IFERROR(CLEAN(HLOOKUP(M$1,'1.源数据-产品报告-消费降序'!M:M,ROW(),0)),"")</f>
        <v/>
      </c>
      <c r="N174" s="69" t="str">
        <f>IFERROR(CLEAN(HLOOKUP(N$1,'1.源数据-产品报告-消费降序'!N:N,ROW(),0)),"")</f>
        <v/>
      </c>
      <c r="O174" s="69" t="str">
        <f>IFERROR(CLEAN(HLOOKUP(O$1,'1.源数据-产品报告-消费降序'!O:O,ROW(),0)),"")</f>
        <v/>
      </c>
      <c r="P174" s="69" t="str">
        <f>IFERROR(CLEAN(HLOOKUP(P$1,'1.源数据-产品报告-消费降序'!P:P,ROW(),0)),"")</f>
        <v/>
      </c>
      <c r="Q174" s="69" t="str">
        <f>IFERROR(CLEAN(HLOOKUP(Q$1,'1.源数据-产品报告-消费降序'!Q:Q,ROW(),0)),"")</f>
        <v/>
      </c>
      <c r="R174" s="69" t="str">
        <f>IFERROR(CLEAN(HLOOKUP(R$1,'1.源数据-产品报告-消费降序'!R:R,ROW(),0)),"")</f>
        <v/>
      </c>
      <c r="S1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4" s="69" t="str">
        <f>IFERROR(CLEAN(HLOOKUP(T$1,'1.源数据-产品报告-消费降序'!T:T,ROW(),0)),"")</f>
        <v/>
      </c>
      <c r="W174" s="69" t="str">
        <f>IFERROR(CLEAN(HLOOKUP(W$1,'1.源数据-产品报告-消费降序'!W:W,ROW(),0)),"")</f>
        <v/>
      </c>
      <c r="X174" s="69" t="str">
        <f>IFERROR(CLEAN(HLOOKUP(X$1,'1.源数据-产品报告-消费降序'!X:X,ROW(),0)),"")</f>
        <v/>
      </c>
      <c r="Y174" s="69" t="str">
        <f>IFERROR(CLEAN(HLOOKUP(Y$1,'1.源数据-产品报告-消费降序'!Y:Y,ROW(),0)),"")</f>
        <v/>
      </c>
      <c r="Z174" s="69" t="str">
        <f>IFERROR(CLEAN(HLOOKUP(Z$1,'1.源数据-产品报告-消费降序'!Z:Z,ROW(),0)),"")</f>
        <v/>
      </c>
      <c r="AA174" s="69" t="str">
        <f>IFERROR(CLEAN(HLOOKUP(AA$1,'1.源数据-产品报告-消费降序'!AA:AA,ROW(),0)),"")</f>
        <v/>
      </c>
      <c r="AB174" s="69" t="str">
        <f>IFERROR(CLEAN(HLOOKUP(AB$1,'1.源数据-产品报告-消费降序'!AB:AB,ROW(),0)),"")</f>
        <v/>
      </c>
      <c r="AC174" s="69" t="str">
        <f>IFERROR(CLEAN(HLOOKUP(AC$1,'1.源数据-产品报告-消费降序'!AC:AC,ROW(),0)),"")</f>
        <v/>
      </c>
      <c r="AD1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4" s="69" t="str">
        <f>IFERROR(CLEAN(HLOOKUP(AE$1,'1.源数据-产品报告-消费降序'!AE:AE,ROW(),0)),"")</f>
        <v/>
      </c>
      <c r="AH174" s="69" t="str">
        <f>IFERROR(CLEAN(HLOOKUP(AH$1,'1.源数据-产品报告-消费降序'!AH:AH,ROW(),0)),"")</f>
        <v/>
      </c>
      <c r="AI174" s="69" t="str">
        <f>IFERROR(CLEAN(HLOOKUP(AI$1,'1.源数据-产品报告-消费降序'!AI:AI,ROW(),0)),"")</f>
        <v/>
      </c>
      <c r="AJ174" s="69" t="str">
        <f>IFERROR(CLEAN(HLOOKUP(AJ$1,'1.源数据-产品报告-消费降序'!AJ:AJ,ROW(),0)),"")</f>
        <v/>
      </c>
      <c r="AK174" s="69" t="str">
        <f>IFERROR(CLEAN(HLOOKUP(AK$1,'1.源数据-产品报告-消费降序'!AK:AK,ROW(),0)),"")</f>
        <v/>
      </c>
      <c r="AL174" s="69" t="str">
        <f>IFERROR(CLEAN(HLOOKUP(AL$1,'1.源数据-产品报告-消费降序'!AL:AL,ROW(),0)),"")</f>
        <v/>
      </c>
      <c r="AM174" s="69" t="str">
        <f>IFERROR(CLEAN(HLOOKUP(AM$1,'1.源数据-产品报告-消费降序'!AM:AM,ROW(),0)),"")</f>
        <v/>
      </c>
      <c r="AN174" s="69" t="str">
        <f>IFERROR(CLEAN(HLOOKUP(AN$1,'1.源数据-产品报告-消费降序'!AN:AN,ROW(),0)),"")</f>
        <v/>
      </c>
      <c r="AO1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4" s="69" t="str">
        <f>IFERROR(CLEAN(HLOOKUP(AP$1,'1.源数据-产品报告-消费降序'!AP:AP,ROW(),0)),"")</f>
        <v/>
      </c>
      <c r="AS174" s="69" t="str">
        <f>IFERROR(CLEAN(HLOOKUP(AS$1,'1.源数据-产品报告-消费降序'!AS:AS,ROW(),0)),"")</f>
        <v/>
      </c>
      <c r="AT174" s="69" t="str">
        <f>IFERROR(CLEAN(HLOOKUP(AT$1,'1.源数据-产品报告-消费降序'!AT:AT,ROW(),0)),"")</f>
        <v/>
      </c>
      <c r="AU174" s="69" t="str">
        <f>IFERROR(CLEAN(HLOOKUP(AU$1,'1.源数据-产品报告-消费降序'!AU:AU,ROW(),0)),"")</f>
        <v/>
      </c>
      <c r="AV174" s="69" t="str">
        <f>IFERROR(CLEAN(HLOOKUP(AV$1,'1.源数据-产品报告-消费降序'!AV:AV,ROW(),0)),"")</f>
        <v/>
      </c>
      <c r="AW174" s="69" t="str">
        <f>IFERROR(CLEAN(HLOOKUP(AW$1,'1.源数据-产品报告-消费降序'!AW:AW,ROW(),0)),"")</f>
        <v/>
      </c>
      <c r="AX174" s="69" t="str">
        <f>IFERROR(CLEAN(HLOOKUP(AX$1,'1.源数据-产品报告-消费降序'!AX:AX,ROW(),0)),"")</f>
        <v/>
      </c>
      <c r="AY174" s="69" t="str">
        <f>IFERROR(CLEAN(HLOOKUP(AY$1,'1.源数据-产品报告-消费降序'!AY:AY,ROW(),0)),"")</f>
        <v/>
      </c>
      <c r="AZ1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4" s="69" t="str">
        <f>IFERROR(CLEAN(HLOOKUP(BA$1,'1.源数据-产品报告-消费降序'!BA:BA,ROW(),0)),"")</f>
        <v/>
      </c>
      <c r="BD174" s="69" t="str">
        <f>IFERROR(CLEAN(HLOOKUP(BD$1,'1.源数据-产品报告-消费降序'!BD:BD,ROW(),0)),"")</f>
        <v/>
      </c>
      <c r="BE174" s="69" t="str">
        <f>IFERROR(CLEAN(HLOOKUP(BE$1,'1.源数据-产品报告-消费降序'!BE:BE,ROW(),0)),"")</f>
        <v/>
      </c>
      <c r="BF174" s="69" t="str">
        <f>IFERROR(CLEAN(HLOOKUP(BF$1,'1.源数据-产品报告-消费降序'!BF:BF,ROW(),0)),"")</f>
        <v/>
      </c>
      <c r="BG174" s="69" t="str">
        <f>IFERROR(CLEAN(HLOOKUP(BG$1,'1.源数据-产品报告-消费降序'!BG:BG,ROW(),0)),"")</f>
        <v/>
      </c>
      <c r="BH174" s="69" t="str">
        <f>IFERROR(CLEAN(HLOOKUP(BH$1,'1.源数据-产品报告-消费降序'!BH:BH,ROW(),0)),"")</f>
        <v/>
      </c>
      <c r="BI174" s="69" t="str">
        <f>IFERROR(CLEAN(HLOOKUP(BI$1,'1.源数据-产品报告-消费降序'!BI:BI,ROW(),0)),"")</f>
        <v/>
      </c>
      <c r="BJ174" s="69" t="str">
        <f>IFERROR(CLEAN(HLOOKUP(BJ$1,'1.源数据-产品报告-消费降序'!BJ:BJ,ROW(),0)),"")</f>
        <v/>
      </c>
      <c r="BK1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4" s="69" t="str">
        <f>IFERROR(CLEAN(HLOOKUP(BL$1,'1.源数据-产品报告-消费降序'!BL:BL,ROW(),0)),"")</f>
        <v/>
      </c>
      <c r="BO174" s="69" t="str">
        <f>IFERROR(CLEAN(HLOOKUP(BO$1,'1.源数据-产品报告-消费降序'!BO:BO,ROW(),0)),"")</f>
        <v/>
      </c>
      <c r="BP174" s="69" t="str">
        <f>IFERROR(CLEAN(HLOOKUP(BP$1,'1.源数据-产品报告-消费降序'!BP:BP,ROW(),0)),"")</f>
        <v/>
      </c>
      <c r="BQ174" s="69" t="str">
        <f>IFERROR(CLEAN(HLOOKUP(BQ$1,'1.源数据-产品报告-消费降序'!BQ:BQ,ROW(),0)),"")</f>
        <v/>
      </c>
      <c r="BR174" s="69" t="str">
        <f>IFERROR(CLEAN(HLOOKUP(BR$1,'1.源数据-产品报告-消费降序'!BR:BR,ROW(),0)),"")</f>
        <v/>
      </c>
      <c r="BS174" s="69" t="str">
        <f>IFERROR(CLEAN(HLOOKUP(BS$1,'1.源数据-产品报告-消费降序'!BS:BS,ROW(),0)),"")</f>
        <v/>
      </c>
      <c r="BT174" s="69" t="str">
        <f>IFERROR(CLEAN(HLOOKUP(BT$1,'1.源数据-产品报告-消费降序'!BT:BT,ROW(),0)),"")</f>
        <v/>
      </c>
      <c r="BU174" s="69" t="str">
        <f>IFERROR(CLEAN(HLOOKUP(BU$1,'1.源数据-产品报告-消费降序'!BU:BU,ROW(),0)),"")</f>
        <v/>
      </c>
      <c r="BV1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4" s="69" t="str">
        <f>IFERROR(CLEAN(HLOOKUP(BW$1,'1.源数据-产品报告-消费降序'!BW:BW,ROW(),0)),"")</f>
        <v/>
      </c>
    </row>
    <row r="175" spans="1:75">
      <c r="A175" s="69" t="str">
        <f>IFERROR(CLEAN(HLOOKUP(A$1,'1.源数据-产品报告-消费降序'!A:A,ROW(),0)),"")</f>
        <v/>
      </c>
      <c r="B175" s="69" t="str">
        <f>IFERROR(CLEAN(HLOOKUP(B$1,'1.源数据-产品报告-消费降序'!B:B,ROW(),0)),"")</f>
        <v/>
      </c>
      <c r="C175" s="69" t="str">
        <f>IFERROR(CLEAN(HLOOKUP(C$1,'1.源数据-产品报告-消费降序'!C:C,ROW(),0)),"")</f>
        <v/>
      </c>
      <c r="D175" s="69" t="str">
        <f>IFERROR(CLEAN(HLOOKUP(D$1,'1.源数据-产品报告-消费降序'!D:D,ROW(),0)),"")</f>
        <v/>
      </c>
      <c r="E175" s="69" t="str">
        <f>IFERROR(CLEAN(HLOOKUP(E$1,'1.源数据-产品报告-消费降序'!E:E,ROW(),0)),"")</f>
        <v/>
      </c>
      <c r="F175" s="69" t="str">
        <f>IFERROR(CLEAN(HLOOKUP(F$1,'1.源数据-产品报告-消费降序'!F:F,ROW(),0)),"")</f>
        <v/>
      </c>
      <c r="G175" s="70">
        <f>IFERROR((HLOOKUP(G$1,'1.源数据-产品报告-消费降序'!G:G,ROW(),0)),"")</f>
        <v>0</v>
      </c>
      <c r="H1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5" s="69" t="str">
        <f>IFERROR(CLEAN(HLOOKUP(I$1,'1.源数据-产品报告-消费降序'!I:I,ROW(),0)),"")</f>
        <v/>
      </c>
      <c r="L175" s="69" t="str">
        <f>IFERROR(CLEAN(HLOOKUP(L$1,'1.源数据-产品报告-消费降序'!L:L,ROW(),0)),"")</f>
        <v/>
      </c>
      <c r="M175" s="69" t="str">
        <f>IFERROR(CLEAN(HLOOKUP(M$1,'1.源数据-产品报告-消费降序'!M:M,ROW(),0)),"")</f>
        <v/>
      </c>
      <c r="N175" s="69" t="str">
        <f>IFERROR(CLEAN(HLOOKUP(N$1,'1.源数据-产品报告-消费降序'!N:N,ROW(),0)),"")</f>
        <v/>
      </c>
      <c r="O175" s="69" t="str">
        <f>IFERROR(CLEAN(HLOOKUP(O$1,'1.源数据-产品报告-消费降序'!O:O,ROW(),0)),"")</f>
        <v/>
      </c>
      <c r="P175" s="69" t="str">
        <f>IFERROR(CLEAN(HLOOKUP(P$1,'1.源数据-产品报告-消费降序'!P:P,ROW(),0)),"")</f>
        <v/>
      </c>
      <c r="Q175" s="69" t="str">
        <f>IFERROR(CLEAN(HLOOKUP(Q$1,'1.源数据-产品报告-消费降序'!Q:Q,ROW(),0)),"")</f>
        <v/>
      </c>
      <c r="R175" s="69" t="str">
        <f>IFERROR(CLEAN(HLOOKUP(R$1,'1.源数据-产品报告-消费降序'!R:R,ROW(),0)),"")</f>
        <v/>
      </c>
      <c r="S1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5" s="69" t="str">
        <f>IFERROR(CLEAN(HLOOKUP(T$1,'1.源数据-产品报告-消费降序'!T:T,ROW(),0)),"")</f>
        <v/>
      </c>
      <c r="W175" s="69" t="str">
        <f>IFERROR(CLEAN(HLOOKUP(W$1,'1.源数据-产品报告-消费降序'!W:W,ROW(),0)),"")</f>
        <v/>
      </c>
      <c r="X175" s="69" t="str">
        <f>IFERROR(CLEAN(HLOOKUP(X$1,'1.源数据-产品报告-消费降序'!X:X,ROW(),0)),"")</f>
        <v/>
      </c>
      <c r="Y175" s="69" t="str">
        <f>IFERROR(CLEAN(HLOOKUP(Y$1,'1.源数据-产品报告-消费降序'!Y:Y,ROW(),0)),"")</f>
        <v/>
      </c>
      <c r="Z175" s="69" t="str">
        <f>IFERROR(CLEAN(HLOOKUP(Z$1,'1.源数据-产品报告-消费降序'!Z:Z,ROW(),0)),"")</f>
        <v/>
      </c>
      <c r="AA175" s="69" t="str">
        <f>IFERROR(CLEAN(HLOOKUP(AA$1,'1.源数据-产品报告-消费降序'!AA:AA,ROW(),0)),"")</f>
        <v/>
      </c>
      <c r="AB175" s="69" t="str">
        <f>IFERROR(CLEAN(HLOOKUP(AB$1,'1.源数据-产品报告-消费降序'!AB:AB,ROW(),0)),"")</f>
        <v/>
      </c>
      <c r="AC175" s="69" t="str">
        <f>IFERROR(CLEAN(HLOOKUP(AC$1,'1.源数据-产品报告-消费降序'!AC:AC,ROW(),0)),"")</f>
        <v/>
      </c>
      <c r="AD1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5" s="69" t="str">
        <f>IFERROR(CLEAN(HLOOKUP(AE$1,'1.源数据-产品报告-消费降序'!AE:AE,ROW(),0)),"")</f>
        <v/>
      </c>
      <c r="AH175" s="69" t="str">
        <f>IFERROR(CLEAN(HLOOKUP(AH$1,'1.源数据-产品报告-消费降序'!AH:AH,ROW(),0)),"")</f>
        <v/>
      </c>
      <c r="AI175" s="69" t="str">
        <f>IFERROR(CLEAN(HLOOKUP(AI$1,'1.源数据-产品报告-消费降序'!AI:AI,ROW(),0)),"")</f>
        <v/>
      </c>
      <c r="AJ175" s="69" t="str">
        <f>IFERROR(CLEAN(HLOOKUP(AJ$1,'1.源数据-产品报告-消费降序'!AJ:AJ,ROW(),0)),"")</f>
        <v/>
      </c>
      <c r="AK175" s="69" t="str">
        <f>IFERROR(CLEAN(HLOOKUP(AK$1,'1.源数据-产品报告-消费降序'!AK:AK,ROW(),0)),"")</f>
        <v/>
      </c>
      <c r="AL175" s="69" t="str">
        <f>IFERROR(CLEAN(HLOOKUP(AL$1,'1.源数据-产品报告-消费降序'!AL:AL,ROW(),0)),"")</f>
        <v/>
      </c>
      <c r="AM175" s="69" t="str">
        <f>IFERROR(CLEAN(HLOOKUP(AM$1,'1.源数据-产品报告-消费降序'!AM:AM,ROW(),0)),"")</f>
        <v/>
      </c>
      <c r="AN175" s="69" t="str">
        <f>IFERROR(CLEAN(HLOOKUP(AN$1,'1.源数据-产品报告-消费降序'!AN:AN,ROW(),0)),"")</f>
        <v/>
      </c>
      <c r="AO1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5" s="69" t="str">
        <f>IFERROR(CLEAN(HLOOKUP(AP$1,'1.源数据-产品报告-消费降序'!AP:AP,ROW(),0)),"")</f>
        <v/>
      </c>
      <c r="AS175" s="69" t="str">
        <f>IFERROR(CLEAN(HLOOKUP(AS$1,'1.源数据-产品报告-消费降序'!AS:AS,ROW(),0)),"")</f>
        <v/>
      </c>
      <c r="AT175" s="69" t="str">
        <f>IFERROR(CLEAN(HLOOKUP(AT$1,'1.源数据-产品报告-消费降序'!AT:AT,ROW(),0)),"")</f>
        <v/>
      </c>
      <c r="AU175" s="69" t="str">
        <f>IFERROR(CLEAN(HLOOKUP(AU$1,'1.源数据-产品报告-消费降序'!AU:AU,ROW(),0)),"")</f>
        <v/>
      </c>
      <c r="AV175" s="69" t="str">
        <f>IFERROR(CLEAN(HLOOKUP(AV$1,'1.源数据-产品报告-消费降序'!AV:AV,ROW(),0)),"")</f>
        <v/>
      </c>
      <c r="AW175" s="69" t="str">
        <f>IFERROR(CLEAN(HLOOKUP(AW$1,'1.源数据-产品报告-消费降序'!AW:AW,ROW(),0)),"")</f>
        <v/>
      </c>
      <c r="AX175" s="69" t="str">
        <f>IFERROR(CLEAN(HLOOKUP(AX$1,'1.源数据-产品报告-消费降序'!AX:AX,ROW(),0)),"")</f>
        <v/>
      </c>
      <c r="AY175" s="69" t="str">
        <f>IFERROR(CLEAN(HLOOKUP(AY$1,'1.源数据-产品报告-消费降序'!AY:AY,ROW(),0)),"")</f>
        <v/>
      </c>
      <c r="AZ1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5" s="69" t="str">
        <f>IFERROR(CLEAN(HLOOKUP(BA$1,'1.源数据-产品报告-消费降序'!BA:BA,ROW(),0)),"")</f>
        <v/>
      </c>
      <c r="BD175" s="69" t="str">
        <f>IFERROR(CLEAN(HLOOKUP(BD$1,'1.源数据-产品报告-消费降序'!BD:BD,ROW(),0)),"")</f>
        <v/>
      </c>
      <c r="BE175" s="69" t="str">
        <f>IFERROR(CLEAN(HLOOKUP(BE$1,'1.源数据-产品报告-消费降序'!BE:BE,ROW(),0)),"")</f>
        <v/>
      </c>
      <c r="BF175" s="69" t="str">
        <f>IFERROR(CLEAN(HLOOKUP(BF$1,'1.源数据-产品报告-消费降序'!BF:BF,ROW(),0)),"")</f>
        <v/>
      </c>
      <c r="BG175" s="69" t="str">
        <f>IFERROR(CLEAN(HLOOKUP(BG$1,'1.源数据-产品报告-消费降序'!BG:BG,ROW(),0)),"")</f>
        <v/>
      </c>
      <c r="BH175" s="69" t="str">
        <f>IFERROR(CLEAN(HLOOKUP(BH$1,'1.源数据-产品报告-消费降序'!BH:BH,ROW(),0)),"")</f>
        <v/>
      </c>
      <c r="BI175" s="69" t="str">
        <f>IFERROR(CLEAN(HLOOKUP(BI$1,'1.源数据-产品报告-消费降序'!BI:BI,ROW(),0)),"")</f>
        <v/>
      </c>
      <c r="BJ175" s="69" t="str">
        <f>IFERROR(CLEAN(HLOOKUP(BJ$1,'1.源数据-产品报告-消费降序'!BJ:BJ,ROW(),0)),"")</f>
        <v/>
      </c>
      <c r="BK1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5" s="69" t="str">
        <f>IFERROR(CLEAN(HLOOKUP(BL$1,'1.源数据-产品报告-消费降序'!BL:BL,ROW(),0)),"")</f>
        <v/>
      </c>
      <c r="BO175" s="69" t="str">
        <f>IFERROR(CLEAN(HLOOKUP(BO$1,'1.源数据-产品报告-消费降序'!BO:BO,ROW(),0)),"")</f>
        <v/>
      </c>
      <c r="BP175" s="69" t="str">
        <f>IFERROR(CLEAN(HLOOKUP(BP$1,'1.源数据-产品报告-消费降序'!BP:BP,ROW(),0)),"")</f>
        <v/>
      </c>
      <c r="BQ175" s="69" t="str">
        <f>IFERROR(CLEAN(HLOOKUP(BQ$1,'1.源数据-产品报告-消费降序'!BQ:BQ,ROW(),0)),"")</f>
        <v/>
      </c>
      <c r="BR175" s="69" t="str">
        <f>IFERROR(CLEAN(HLOOKUP(BR$1,'1.源数据-产品报告-消费降序'!BR:BR,ROW(),0)),"")</f>
        <v/>
      </c>
      <c r="BS175" s="69" t="str">
        <f>IFERROR(CLEAN(HLOOKUP(BS$1,'1.源数据-产品报告-消费降序'!BS:BS,ROW(),0)),"")</f>
        <v/>
      </c>
      <c r="BT175" s="69" t="str">
        <f>IFERROR(CLEAN(HLOOKUP(BT$1,'1.源数据-产品报告-消费降序'!BT:BT,ROW(),0)),"")</f>
        <v/>
      </c>
      <c r="BU175" s="69" t="str">
        <f>IFERROR(CLEAN(HLOOKUP(BU$1,'1.源数据-产品报告-消费降序'!BU:BU,ROW(),0)),"")</f>
        <v/>
      </c>
      <c r="BV1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5" s="69" t="str">
        <f>IFERROR(CLEAN(HLOOKUP(BW$1,'1.源数据-产品报告-消费降序'!BW:BW,ROW(),0)),"")</f>
        <v/>
      </c>
    </row>
    <row r="176" spans="1:75">
      <c r="A176" s="69" t="str">
        <f>IFERROR(CLEAN(HLOOKUP(A$1,'1.源数据-产品报告-消费降序'!A:A,ROW(),0)),"")</f>
        <v/>
      </c>
      <c r="B176" s="69" t="str">
        <f>IFERROR(CLEAN(HLOOKUP(B$1,'1.源数据-产品报告-消费降序'!B:B,ROW(),0)),"")</f>
        <v/>
      </c>
      <c r="C176" s="69" t="str">
        <f>IFERROR(CLEAN(HLOOKUP(C$1,'1.源数据-产品报告-消费降序'!C:C,ROW(),0)),"")</f>
        <v/>
      </c>
      <c r="D176" s="69" t="str">
        <f>IFERROR(CLEAN(HLOOKUP(D$1,'1.源数据-产品报告-消费降序'!D:D,ROW(),0)),"")</f>
        <v/>
      </c>
      <c r="E176" s="69" t="str">
        <f>IFERROR(CLEAN(HLOOKUP(E$1,'1.源数据-产品报告-消费降序'!E:E,ROW(),0)),"")</f>
        <v/>
      </c>
      <c r="F176" s="69" t="str">
        <f>IFERROR(CLEAN(HLOOKUP(F$1,'1.源数据-产品报告-消费降序'!F:F,ROW(),0)),"")</f>
        <v/>
      </c>
      <c r="G176" s="70">
        <f>IFERROR((HLOOKUP(G$1,'1.源数据-产品报告-消费降序'!G:G,ROW(),0)),"")</f>
        <v>0</v>
      </c>
      <c r="H1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6" s="69" t="str">
        <f>IFERROR(CLEAN(HLOOKUP(I$1,'1.源数据-产品报告-消费降序'!I:I,ROW(),0)),"")</f>
        <v/>
      </c>
      <c r="L176" s="69" t="str">
        <f>IFERROR(CLEAN(HLOOKUP(L$1,'1.源数据-产品报告-消费降序'!L:L,ROW(),0)),"")</f>
        <v/>
      </c>
      <c r="M176" s="69" t="str">
        <f>IFERROR(CLEAN(HLOOKUP(M$1,'1.源数据-产品报告-消费降序'!M:M,ROW(),0)),"")</f>
        <v/>
      </c>
      <c r="N176" s="69" t="str">
        <f>IFERROR(CLEAN(HLOOKUP(N$1,'1.源数据-产品报告-消费降序'!N:N,ROW(),0)),"")</f>
        <v/>
      </c>
      <c r="O176" s="69" t="str">
        <f>IFERROR(CLEAN(HLOOKUP(O$1,'1.源数据-产品报告-消费降序'!O:O,ROW(),0)),"")</f>
        <v/>
      </c>
      <c r="P176" s="69" t="str">
        <f>IFERROR(CLEAN(HLOOKUP(P$1,'1.源数据-产品报告-消费降序'!P:P,ROW(),0)),"")</f>
        <v/>
      </c>
      <c r="Q176" s="69" t="str">
        <f>IFERROR(CLEAN(HLOOKUP(Q$1,'1.源数据-产品报告-消费降序'!Q:Q,ROW(),0)),"")</f>
        <v/>
      </c>
      <c r="R176" s="69" t="str">
        <f>IFERROR(CLEAN(HLOOKUP(R$1,'1.源数据-产品报告-消费降序'!R:R,ROW(),0)),"")</f>
        <v/>
      </c>
      <c r="S1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6" s="69" t="str">
        <f>IFERROR(CLEAN(HLOOKUP(T$1,'1.源数据-产品报告-消费降序'!T:T,ROW(),0)),"")</f>
        <v/>
      </c>
      <c r="W176" s="69" t="str">
        <f>IFERROR(CLEAN(HLOOKUP(W$1,'1.源数据-产品报告-消费降序'!W:W,ROW(),0)),"")</f>
        <v/>
      </c>
      <c r="X176" s="69" t="str">
        <f>IFERROR(CLEAN(HLOOKUP(X$1,'1.源数据-产品报告-消费降序'!X:X,ROW(),0)),"")</f>
        <v/>
      </c>
      <c r="Y176" s="69" t="str">
        <f>IFERROR(CLEAN(HLOOKUP(Y$1,'1.源数据-产品报告-消费降序'!Y:Y,ROW(),0)),"")</f>
        <v/>
      </c>
      <c r="Z176" s="69" t="str">
        <f>IFERROR(CLEAN(HLOOKUP(Z$1,'1.源数据-产品报告-消费降序'!Z:Z,ROW(),0)),"")</f>
        <v/>
      </c>
      <c r="AA176" s="69" t="str">
        <f>IFERROR(CLEAN(HLOOKUP(AA$1,'1.源数据-产品报告-消费降序'!AA:AA,ROW(),0)),"")</f>
        <v/>
      </c>
      <c r="AB176" s="69" t="str">
        <f>IFERROR(CLEAN(HLOOKUP(AB$1,'1.源数据-产品报告-消费降序'!AB:AB,ROW(),0)),"")</f>
        <v/>
      </c>
      <c r="AC176" s="69" t="str">
        <f>IFERROR(CLEAN(HLOOKUP(AC$1,'1.源数据-产品报告-消费降序'!AC:AC,ROW(),0)),"")</f>
        <v/>
      </c>
      <c r="AD1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6" s="69" t="str">
        <f>IFERROR(CLEAN(HLOOKUP(AE$1,'1.源数据-产品报告-消费降序'!AE:AE,ROW(),0)),"")</f>
        <v/>
      </c>
      <c r="AH176" s="69" t="str">
        <f>IFERROR(CLEAN(HLOOKUP(AH$1,'1.源数据-产品报告-消费降序'!AH:AH,ROW(),0)),"")</f>
        <v/>
      </c>
      <c r="AI176" s="69" t="str">
        <f>IFERROR(CLEAN(HLOOKUP(AI$1,'1.源数据-产品报告-消费降序'!AI:AI,ROW(),0)),"")</f>
        <v/>
      </c>
      <c r="AJ176" s="69" t="str">
        <f>IFERROR(CLEAN(HLOOKUP(AJ$1,'1.源数据-产品报告-消费降序'!AJ:AJ,ROW(),0)),"")</f>
        <v/>
      </c>
      <c r="AK176" s="69" t="str">
        <f>IFERROR(CLEAN(HLOOKUP(AK$1,'1.源数据-产品报告-消费降序'!AK:AK,ROW(),0)),"")</f>
        <v/>
      </c>
      <c r="AL176" s="69" t="str">
        <f>IFERROR(CLEAN(HLOOKUP(AL$1,'1.源数据-产品报告-消费降序'!AL:AL,ROW(),0)),"")</f>
        <v/>
      </c>
      <c r="AM176" s="69" t="str">
        <f>IFERROR(CLEAN(HLOOKUP(AM$1,'1.源数据-产品报告-消费降序'!AM:AM,ROW(),0)),"")</f>
        <v/>
      </c>
      <c r="AN176" s="69" t="str">
        <f>IFERROR(CLEAN(HLOOKUP(AN$1,'1.源数据-产品报告-消费降序'!AN:AN,ROW(),0)),"")</f>
        <v/>
      </c>
      <c r="AO1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6" s="69" t="str">
        <f>IFERROR(CLEAN(HLOOKUP(AP$1,'1.源数据-产品报告-消费降序'!AP:AP,ROW(),0)),"")</f>
        <v/>
      </c>
      <c r="AS176" s="69" t="str">
        <f>IFERROR(CLEAN(HLOOKUP(AS$1,'1.源数据-产品报告-消费降序'!AS:AS,ROW(),0)),"")</f>
        <v/>
      </c>
      <c r="AT176" s="69" t="str">
        <f>IFERROR(CLEAN(HLOOKUP(AT$1,'1.源数据-产品报告-消费降序'!AT:AT,ROW(),0)),"")</f>
        <v/>
      </c>
      <c r="AU176" s="69" t="str">
        <f>IFERROR(CLEAN(HLOOKUP(AU$1,'1.源数据-产品报告-消费降序'!AU:AU,ROW(),0)),"")</f>
        <v/>
      </c>
      <c r="AV176" s="69" t="str">
        <f>IFERROR(CLEAN(HLOOKUP(AV$1,'1.源数据-产品报告-消费降序'!AV:AV,ROW(),0)),"")</f>
        <v/>
      </c>
      <c r="AW176" s="69" t="str">
        <f>IFERROR(CLEAN(HLOOKUP(AW$1,'1.源数据-产品报告-消费降序'!AW:AW,ROW(),0)),"")</f>
        <v/>
      </c>
      <c r="AX176" s="69" t="str">
        <f>IFERROR(CLEAN(HLOOKUP(AX$1,'1.源数据-产品报告-消费降序'!AX:AX,ROW(),0)),"")</f>
        <v/>
      </c>
      <c r="AY176" s="69" t="str">
        <f>IFERROR(CLEAN(HLOOKUP(AY$1,'1.源数据-产品报告-消费降序'!AY:AY,ROW(),0)),"")</f>
        <v/>
      </c>
      <c r="AZ1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6" s="69" t="str">
        <f>IFERROR(CLEAN(HLOOKUP(BA$1,'1.源数据-产品报告-消费降序'!BA:BA,ROW(),0)),"")</f>
        <v/>
      </c>
      <c r="BD176" s="69" t="str">
        <f>IFERROR(CLEAN(HLOOKUP(BD$1,'1.源数据-产品报告-消费降序'!BD:BD,ROW(),0)),"")</f>
        <v/>
      </c>
      <c r="BE176" s="69" t="str">
        <f>IFERROR(CLEAN(HLOOKUP(BE$1,'1.源数据-产品报告-消费降序'!BE:BE,ROW(),0)),"")</f>
        <v/>
      </c>
      <c r="BF176" s="69" t="str">
        <f>IFERROR(CLEAN(HLOOKUP(BF$1,'1.源数据-产品报告-消费降序'!BF:BF,ROW(),0)),"")</f>
        <v/>
      </c>
      <c r="BG176" s="69" t="str">
        <f>IFERROR(CLEAN(HLOOKUP(BG$1,'1.源数据-产品报告-消费降序'!BG:BG,ROW(),0)),"")</f>
        <v/>
      </c>
      <c r="BH176" s="69" t="str">
        <f>IFERROR(CLEAN(HLOOKUP(BH$1,'1.源数据-产品报告-消费降序'!BH:BH,ROW(),0)),"")</f>
        <v/>
      </c>
      <c r="BI176" s="69" t="str">
        <f>IFERROR(CLEAN(HLOOKUP(BI$1,'1.源数据-产品报告-消费降序'!BI:BI,ROW(),0)),"")</f>
        <v/>
      </c>
      <c r="BJ176" s="69" t="str">
        <f>IFERROR(CLEAN(HLOOKUP(BJ$1,'1.源数据-产品报告-消费降序'!BJ:BJ,ROW(),0)),"")</f>
        <v/>
      </c>
      <c r="BK1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6" s="69" t="str">
        <f>IFERROR(CLEAN(HLOOKUP(BL$1,'1.源数据-产品报告-消费降序'!BL:BL,ROW(),0)),"")</f>
        <v/>
      </c>
      <c r="BO176" s="69" t="str">
        <f>IFERROR(CLEAN(HLOOKUP(BO$1,'1.源数据-产品报告-消费降序'!BO:BO,ROW(),0)),"")</f>
        <v/>
      </c>
      <c r="BP176" s="69" t="str">
        <f>IFERROR(CLEAN(HLOOKUP(BP$1,'1.源数据-产品报告-消费降序'!BP:BP,ROW(),0)),"")</f>
        <v/>
      </c>
      <c r="BQ176" s="69" t="str">
        <f>IFERROR(CLEAN(HLOOKUP(BQ$1,'1.源数据-产品报告-消费降序'!BQ:BQ,ROW(),0)),"")</f>
        <v/>
      </c>
      <c r="BR176" s="69" t="str">
        <f>IFERROR(CLEAN(HLOOKUP(BR$1,'1.源数据-产品报告-消费降序'!BR:BR,ROW(),0)),"")</f>
        <v/>
      </c>
      <c r="BS176" s="69" t="str">
        <f>IFERROR(CLEAN(HLOOKUP(BS$1,'1.源数据-产品报告-消费降序'!BS:BS,ROW(),0)),"")</f>
        <v/>
      </c>
      <c r="BT176" s="69" t="str">
        <f>IFERROR(CLEAN(HLOOKUP(BT$1,'1.源数据-产品报告-消费降序'!BT:BT,ROW(),0)),"")</f>
        <v/>
      </c>
      <c r="BU176" s="69" t="str">
        <f>IFERROR(CLEAN(HLOOKUP(BU$1,'1.源数据-产品报告-消费降序'!BU:BU,ROW(),0)),"")</f>
        <v/>
      </c>
      <c r="BV1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6" s="69" t="str">
        <f>IFERROR(CLEAN(HLOOKUP(BW$1,'1.源数据-产品报告-消费降序'!BW:BW,ROW(),0)),"")</f>
        <v/>
      </c>
    </row>
    <row r="177" spans="1:75">
      <c r="A177" s="69" t="str">
        <f>IFERROR(CLEAN(HLOOKUP(A$1,'1.源数据-产品报告-消费降序'!A:A,ROW(),0)),"")</f>
        <v/>
      </c>
      <c r="B177" s="69" t="str">
        <f>IFERROR(CLEAN(HLOOKUP(B$1,'1.源数据-产品报告-消费降序'!B:B,ROW(),0)),"")</f>
        <v/>
      </c>
      <c r="C177" s="69" t="str">
        <f>IFERROR(CLEAN(HLOOKUP(C$1,'1.源数据-产品报告-消费降序'!C:C,ROW(),0)),"")</f>
        <v/>
      </c>
      <c r="D177" s="69" t="str">
        <f>IFERROR(CLEAN(HLOOKUP(D$1,'1.源数据-产品报告-消费降序'!D:D,ROW(),0)),"")</f>
        <v/>
      </c>
      <c r="E177" s="69" t="str">
        <f>IFERROR(CLEAN(HLOOKUP(E$1,'1.源数据-产品报告-消费降序'!E:E,ROW(),0)),"")</f>
        <v/>
      </c>
      <c r="F177" s="69" t="str">
        <f>IFERROR(CLEAN(HLOOKUP(F$1,'1.源数据-产品报告-消费降序'!F:F,ROW(),0)),"")</f>
        <v/>
      </c>
      <c r="G177" s="70">
        <f>IFERROR((HLOOKUP(G$1,'1.源数据-产品报告-消费降序'!G:G,ROW(),0)),"")</f>
        <v>0</v>
      </c>
      <c r="H1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7" s="69" t="str">
        <f>IFERROR(CLEAN(HLOOKUP(I$1,'1.源数据-产品报告-消费降序'!I:I,ROW(),0)),"")</f>
        <v/>
      </c>
      <c r="L177" s="69" t="str">
        <f>IFERROR(CLEAN(HLOOKUP(L$1,'1.源数据-产品报告-消费降序'!L:L,ROW(),0)),"")</f>
        <v/>
      </c>
      <c r="M177" s="69" t="str">
        <f>IFERROR(CLEAN(HLOOKUP(M$1,'1.源数据-产品报告-消费降序'!M:M,ROW(),0)),"")</f>
        <v/>
      </c>
      <c r="N177" s="69" t="str">
        <f>IFERROR(CLEAN(HLOOKUP(N$1,'1.源数据-产品报告-消费降序'!N:N,ROW(),0)),"")</f>
        <v/>
      </c>
      <c r="O177" s="69" t="str">
        <f>IFERROR(CLEAN(HLOOKUP(O$1,'1.源数据-产品报告-消费降序'!O:O,ROW(),0)),"")</f>
        <v/>
      </c>
      <c r="P177" s="69" t="str">
        <f>IFERROR(CLEAN(HLOOKUP(P$1,'1.源数据-产品报告-消费降序'!P:P,ROW(),0)),"")</f>
        <v/>
      </c>
      <c r="Q177" s="69" t="str">
        <f>IFERROR(CLEAN(HLOOKUP(Q$1,'1.源数据-产品报告-消费降序'!Q:Q,ROW(),0)),"")</f>
        <v/>
      </c>
      <c r="R177" s="69" t="str">
        <f>IFERROR(CLEAN(HLOOKUP(R$1,'1.源数据-产品报告-消费降序'!R:R,ROW(),0)),"")</f>
        <v/>
      </c>
      <c r="S1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7" s="69" t="str">
        <f>IFERROR(CLEAN(HLOOKUP(T$1,'1.源数据-产品报告-消费降序'!T:T,ROW(),0)),"")</f>
        <v/>
      </c>
      <c r="W177" s="69" t="str">
        <f>IFERROR(CLEAN(HLOOKUP(W$1,'1.源数据-产品报告-消费降序'!W:W,ROW(),0)),"")</f>
        <v/>
      </c>
      <c r="X177" s="69" t="str">
        <f>IFERROR(CLEAN(HLOOKUP(X$1,'1.源数据-产品报告-消费降序'!X:X,ROW(),0)),"")</f>
        <v/>
      </c>
      <c r="Y177" s="69" t="str">
        <f>IFERROR(CLEAN(HLOOKUP(Y$1,'1.源数据-产品报告-消费降序'!Y:Y,ROW(),0)),"")</f>
        <v/>
      </c>
      <c r="Z177" s="69" t="str">
        <f>IFERROR(CLEAN(HLOOKUP(Z$1,'1.源数据-产品报告-消费降序'!Z:Z,ROW(),0)),"")</f>
        <v/>
      </c>
      <c r="AA177" s="69" t="str">
        <f>IFERROR(CLEAN(HLOOKUP(AA$1,'1.源数据-产品报告-消费降序'!AA:AA,ROW(),0)),"")</f>
        <v/>
      </c>
      <c r="AB177" s="69" t="str">
        <f>IFERROR(CLEAN(HLOOKUP(AB$1,'1.源数据-产品报告-消费降序'!AB:AB,ROW(),0)),"")</f>
        <v/>
      </c>
      <c r="AC177" s="69" t="str">
        <f>IFERROR(CLEAN(HLOOKUP(AC$1,'1.源数据-产品报告-消费降序'!AC:AC,ROW(),0)),"")</f>
        <v/>
      </c>
      <c r="AD1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7" s="69" t="str">
        <f>IFERROR(CLEAN(HLOOKUP(AE$1,'1.源数据-产品报告-消费降序'!AE:AE,ROW(),0)),"")</f>
        <v/>
      </c>
      <c r="AH177" s="69" t="str">
        <f>IFERROR(CLEAN(HLOOKUP(AH$1,'1.源数据-产品报告-消费降序'!AH:AH,ROW(),0)),"")</f>
        <v/>
      </c>
      <c r="AI177" s="69" t="str">
        <f>IFERROR(CLEAN(HLOOKUP(AI$1,'1.源数据-产品报告-消费降序'!AI:AI,ROW(),0)),"")</f>
        <v/>
      </c>
      <c r="AJ177" s="69" t="str">
        <f>IFERROR(CLEAN(HLOOKUP(AJ$1,'1.源数据-产品报告-消费降序'!AJ:AJ,ROW(),0)),"")</f>
        <v/>
      </c>
      <c r="AK177" s="69" t="str">
        <f>IFERROR(CLEAN(HLOOKUP(AK$1,'1.源数据-产品报告-消费降序'!AK:AK,ROW(),0)),"")</f>
        <v/>
      </c>
      <c r="AL177" s="69" t="str">
        <f>IFERROR(CLEAN(HLOOKUP(AL$1,'1.源数据-产品报告-消费降序'!AL:AL,ROW(),0)),"")</f>
        <v/>
      </c>
      <c r="AM177" s="69" t="str">
        <f>IFERROR(CLEAN(HLOOKUP(AM$1,'1.源数据-产品报告-消费降序'!AM:AM,ROW(),0)),"")</f>
        <v/>
      </c>
      <c r="AN177" s="69" t="str">
        <f>IFERROR(CLEAN(HLOOKUP(AN$1,'1.源数据-产品报告-消费降序'!AN:AN,ROW(),0)),"")</f>
        <v/>
      </c>
      <c r="AO1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7" s="69" t="str">
        <f>IFERROR(CLEAN(HLOOKUP(AP$1,'1.源数据-产品报告-消费降序'!AP:AP,ROW(),0)),"")</f>
        <v/>
      </c>
      <c r="AS177" s="69" t="str">
        <f>IFERROR(CLEAN(HLOOKUP(AS$1,'1.源数据-产品报告-消费降序'!AS:AS,ROW(),0)),"")</f>
        <v/>
      </c>
      <c r="AT177" s="69" t="str">
        <f>IFERROR(CLEAN(HLOOKUP(AT$1,'1.源数据-产品报告-消费降序'!AT:AT,ROW(),0)),"")</f>
        <v/>
      </c>
      <c r="AU177" s="69" t="str">
        <f>IFERROR(CLEAN(HLOOKUP(AU$1,'1.源数据-产品报告-消费降序'!AU:AU,ROW(),0)),"")</f>
        <v/>
      </c>
      <c r="AV177" s="69" t="str">
        <f>IFERROR(CLEAN(HLOOKUP(AV$1,'1.源数据-产品报告-消费降序'!AV:AV,ROW(),0)),"")</f>
        <v/>
      </c>
      <c r="AW177" s="69" t="str">
        <f>IFERROR(CLEAN(HLOOKUP(AW$1,'1.源数据-产品报告-消费降序'!AW:AW,ROW(),0)),"")</f>
        <v/>
      </c>
      <c r="AX177" s="69" t="str">
        <f>IFERROR(CLEAN(HLOOKUP(AX$1,'1.源数据-产品报告-消费降序'!AX:AX,ROW(),0)),"")</f>
        <v/>
      </c>
      <c r="AY177" s="69" t="str">
        <f>IFERROR(CLEAN(HLOOKUP(AY$1,'1.源数据-产品报告-消费降序'!AY:AY,ROW(),0)),"")</f>
        <v/>
      </c>
      <c r="AZ1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7" s="69" t="str">
        <f>IFERROR(CLEAN(HLOOKUP(BA$1,'1.源数据-产品报告-消费降序'!BA:BA,ROW(),0)),"")</f>
        <v/>
      </c>
      <c r="BD177" s="69" t="str">
        <f>IFERROR(CLEAN(HLOOKUP(BD$1,'1.源数据-产品报告-消费降序'!BD:BD,ROW(),0)),"")</f>
        <v/>
      </c>
      <c r="BE177" s="69" t="str">
        <f>IFERROR(CLEAN(HLOOKUP(BE$1,'1.源数据-产品报告-消费降序'!BE:BE,ROW(),0)),"")</f>
        <v/>
      </c>
      <c r="BF177" s="69" t="str">
        <f>IFERROR(CLEAN(HLOOKUP(BF$1,'1.源数据-产品报告-消费降序'!BF:BF,ROW(),0)),"")</f>
        <v/>
      </c>
      <c r="BG177" s="69" t="str">
        <f>IFERROR(CLEAN(HLOOKUP(BG$1,'1.源数据-产品报告-消费降序'!BG:BG,ROW(),0)),"")</f>
        <v/>
      </c>
      <c r="BH177" s="69" t="str">
        <f>IFERROR(CLEAN(HLOOKUP(BH$1,'1.源数据-产品报告-消费降序'!BH:BH,ROW(),0)),"")</f>
        <v/>
      </c>
      <c r="BI177" s="69" t="str">
        <f>IFERROR(CLEAN(HLOOKUP(BI$1,'1.源数据-产品报告-消费降序'!BI:BI,ROW(),0)),"")</f>
        <v/>
      </c>
      <c r="BJ177" s="69" t="str">
        <f>IFERROR(CLEAN(HLOOKUP(BJ$1,'1.源数据-产品报告-消费降序'!BJ:BJ,ROW(),0)),"")</f>
        <v/>
      </c>
      <c r="BK1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7" s="69" t="str">
        <f>IFERROR(CLEAN(HLOOKUP(BL$1,'1.源数据-产品报告-消费降序'!BL:BL,ROW(),0)),"")</f>
        <v/>
      </c>
      <c r="BO177" s="69" t="str">
        <f>IFERROR(CLEAN(HLOOKUP(BO$1,'1.源数据-产品报告-消费降序'!BO:BO,ROW(),0)),"")</f>
        <v/>
      </c>
      <c r="BP177" s="69" t="str">
        <f>IFERROR(CLEAN(HLOOKUP(BP$1,'1.源数据-产品报告-消费降序'!BP:BP,ROW(),0)),"")</f>
        <v/>
      </c>
      <c r="BQ177" s="69" t="str">
        <f>IFERROR(CLEAN(HLOOKUP(BQ$1,'1.源数据-产品报告-消费降序'!BQ:BQ,ROW(),0)),"")</f>
        <v/>
      </c>
      <c r="BR177" s="69" t="str">
        <f>IFERROR(CLEAN(HLOOKUP(BR$1,'1.源数据-产品报告-消费降序'!BR:BR,ROW(),0)),"")</f>
        <v/>
      </c>
      <c r="BS177" s="69" t="str">
        <f>IFERROR(CLEAN(HLOOKUP(BS$1,'1.源数据-产品报告-消费降序'!BS:BS,ROW(),0)),"")</f>
        <v/>
      </c>
      <c r="BT177" s="69" t="str">
        <f>IFERROR(CLEAN(HLOOKUP(BT$1,'1.源数据-产品报告-消费降序'!BT:BT,ROW(),0)),"")</f>
        <v/>
      </c>
      <c r="BU177" s="69" t="str">
        <f>IFERROR(CLEAN(HLOOKUP(BU$1,'1.源数据-产品报告-消费降序'!BU:BU,ROW(),0)),"")</f>
        <v/>
      </c>
      <c r="BV1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7" s="69" t="str">
        <f>IFERROR(CLEAN(HLOOKUP(BW$1,'1.源数据-产品报告-消费降序'!BW:BW,ROW(),0)),"")</f>
        <v/>
      </c>
    </row>
    <row r="178" spans="1:75">
      <c r="A178" s="69" t="str">
        <f>IFERROR(CLEAN(HLOOKUP(A$1,'1.源数据-产品报告-消费降序'!A:A,ROW(),0)),"")</f>
        <v/>
      </c>
      <c r="B178" s="69" t="str">
        <f>IFERROR(CLEAN(HLOOKUP(B$1,'1.源数据-产品报告-消费降序'!B:B,ROW(),0)),"")</f>
        <v/>
      </c>
      <c r="C178" s="69" t="str">
        <f>IFERROR(CLEAN(HLOOKUP(C$1,'1.源数据-产品报告-消费降序'!C:C,ROW(),0)),"")</f>
        <v/>
      </c>
      <c r="D178" s="69" t="str">
        <f>IFERROR(CLEAN(HLOOKUP(D$1,'1.源数据-产品报告-消费降序'!D:D,ROW(),0)),"")</f>
        <v/>
      </c>
      <c r="E178" s="69" t="str">
        <f>IFERROR(CLEAN(HLOOKUP(E$1,'1.源数据-产品报告-消费降序'!E:E,ROW(),0)),"")</f>
        <v/>
      </c>
      <c r="F178" s="69" t="str">
        <f>IFERROR(CLEAN(HLOOKUP(F$1,'1.源数据-产品报告-消费降序'!F:F,ROW(),0)),"")</f>
        <v/>
      </c>
      <c r="G178" s="70">
        <f>IFERROR((HLOOKUP(G$1,'1.源数据-产品报告-消费降序'!G:G,ROW(),0)),"")</f>
        <v>0</v>
      </c>
      <c r="H1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8" s="69" t="str">
        <f>IFERROR(CLEAN(HLOOKUP(I$1,'1.源数据-产品报告-消费降序'!I:I,ROW(),0)),"")</f>
        <v/>
      </c>
      <c r="L178" s="69" t="str">
        <f>IFERROR(CLEAN(HLOOKUP(L$1,'1.源数据-产品报告-消费降序'!L:L,ROW(),0)),"")</f>
        <v/>
      </c>
      <c r="M178" s="69" t="str">
        <f>IFERROR(CLEAN(HLOOKUP(M$1,'1.源数据-产品报告-消费降序'!M:M,ROW(),0)),"")</f>
        <v/>
      </c>
      <c r="N178" s="69" t="str">
        <f>IFERROR(CLEAN(HLOOKUP(N$1,'1.源数据-产品报告-消费降序'!N:N,ROW(),0)),"")</f>
        <v/>
      </c>
      <c r="O178" s="69" t="str">
        <f>IFERROR(CLEAN(HLOOKUP(O$1,'1.源数据-产品报告-消费降序'!O:O,ROW(),0)),"")</f>
        <v/>
      </c>
      <c r="P178" s="69" t="str">
        <f>IFERROR(CLEAN(HLOOKUP(P$1,'1.源数据-产品报告-消费降序'!P:P,ROW(),0)),"")</f>
        <v/>
      </c>
      <c r="Q178" s="69" t="str">
        <f>IFERROR(CLEAN(HLOOKUP(Q$1,'1.源数据-产品报告-消费降序'!Q:Q,ROW(),0)),"")</f>
        <v/>
      </c>
      <c r="R178" s="69" t="str">
        <f>IFERROR(CLEAN(HLOOKUP(R$1,'1.源数据-产品报告-消费降序'!R:R,ROW(),0)),"")</f>
        <v/>
      </c>
      <c r="S1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8" s="69" t="str">
        <f>IFERROR(CLEAN(HLOOKUP(T$1,'1.源数据-产品报告-消费降序'!T:T,ROW(),0)),"")</f>
        <v/>
      </c>
      <c r="W178" s="69" t="str">
        <f>IFERROR(CLEAN(HLOOKUP(W$1,'1.源数据-产品报告-消费降序'!W:W,ROW(),0)),"")</f>
        <v/>
      </c>
      <c r="X178" s="69" t="str">
        <f>IFERROR(CLEAN(HLOOKUP(X$1,'1.源数据-产品报告-消费降序'!X:X,ROW(),0)),"")</f>
        <v/>
      </c>
      <c r="Y178" s="69" t="str">
        <f>IFERROR(CLEAN(HLOOKUP(Y$1,'1.源数据-产品报告-消费降序'!Y:Y,ROW(),0)),"")</f>
        <v/>
      </c>
      <c r="Z178" s="69" t="str">
        <f>IFERROR(CLEAN(HLOOKUP(Z$1,'1.源数据-产品报告-消费降序'!Z:Z,ROW(),0)),"")</f>
        <v/>
      </c>
      <c r="AA178" s="69" t="str">
        <f>IFERROR(CLEAN(HLOOKUP(AA$1,'1.源数据-产品报告-消费降序'!AA:AA,ROW(),0)),"")</f>
        <v/>
      </c>
      <c r="AB178" s="69" t="str">
        <f>IFERROR(CLEAN(HLOOKUP(AB$1,'1.源数据-产品报告-消费降序'!AB:AB,ROW(),0)),"")</f>
        <v/>
      </c>
      <c r="AC178" s="69" t="str">
        <f>IFERROR(CLEAN(HLOOKUP(AC$1,'1.源数据-产品报告-消费降序'!AC:AC,ROW(),0)),"")</f>
        <v/>
      </c>
      <c r="AD1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8" s="69" t="str">
        <f>IFERROR(CLEAN(HLOOKUP(AE$1,'1.源数据-产品报告-消费降序'!AE:AE,ROW(),0)),"")</f>
        <v/>
      </c>
      <c r="AH178" s="69" t="str">
        <f>IFERROR(CLEAN(HLOOKUP(AH$1,'1.源数据-产品报告-消费降序'!AH:AH,ROW(),0)),"")</f>
        <v/>
      </c>
      <c r="AI178" s="69" t="str">
        <f>IFERROR(CLEAN(HLOOKUP(AI$1,'1.源数据-产品报告-消费降序'!AI:AI,ROW(),0)),"")</f>
        <v/>
      </c>
      <c r="AJ178" s="69" t="str">
        <f>IFERROR(CLEAN(HLOOKUP(AJ$1,'1.源数据-产品报告-消费降序'!AJ:AJ,ROW(),0)),"")</f>
        <v/>
      </c>
      <c r="AK178" s="69" t="str">
        <f>IFERROR(CLEAN(HLOOKUP(AK$1,'1.源数据-产品报告-消费降序'!AK:AK,ROW(),0)),"")</f>
        <v/>
      </c>
      <c r="AL178" s="69" t="str">
        <f>IFERROR(CLEAN(HLOOKUP(AL$1,'1.源数据-产品报告-消费降序'!AL:AL,ROW(),0)),"")</f>
        <v/>
      </c>
      <c r="AM178" s="69" t="str">
        <f>IFERROR(CLEAN(HLOOKUP(AM$1,'1.源数据-产品报告-消费降序'!AM:AM,ROW(),0)),"")</f>
        <v/>
      </c>
      <c r="AN178" s="69" t="str">
        <f>IFERROR(CLEAN(HLOOKUP(AN$1,'1.源数据-产品报告-消费降序'!AN:AN,ROW(),0)),"")</f>
        <v/>
      </c>
      <c r="AO1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8" s="69" t="str">
        <f>IFERROR(CLEAN(HLOOKUP(AP$1,'1.源数据-产品报告-消费降序'!AP:AP,ROW(),0)),"")</f>
        <v/>
      </c>
      <c r="AS178" s="69" t="str">
        <f>IFERROR(CLEAN(HLOOKUP(AS$1,'1.源数据-产品报告-消费降序'!AS:AS,ROW(),0)),"")</f>
        <v/>
      </c>
      <c r="AT178" s="69" t="str">
        <f>IFERROR(CLEAN(HLOOKUP(AT$1,'1.源数据-产品报告-消费降序'!AT:AT,ROW(),0)),"")</f>
        <v/>
      </c>
      <c r="AU178" s="69" t="str">
        <f>IFERROR(CLEAN(HLOOKUP(AU$1,'1.源数据-产品报告-消费降序'!AU:AU,ROW(),0)),"")</f>
        <v/>
      </c>
      <c r="AV178" s="69" t="str">
        <f>IFERROR(CLEAN(HLOOKUP(AV$1,'1.源数据-产品报告-消费降序'!AV:AV,ROW(),0)),"")</f>
        <v/>
      </c>
      <c r="AW178" s="69" t="str">
        <f>IFERROR(CLEAN(HLOOKUP(AW$1,'1.源数据-产品报告-消费降序'!AW:AW,ROW(),0)),"")</f>
        <v/>
      </c>
      <c r="AX178" s="69" t="str">
        <f>IFERROR(CLEAN(HLOOKUP(AX$1,'1.源数据-产品报告-消费降序'!AX:AX,ROW(),0)),"")</f>
        <v/>
      </c>
      <c r="AY178" s="69" t="str">
        <f>IFERROR(CLEAN(HLOOKUP(AY$1,'1.源数据-产品报告-消费降序'!AY:AY,ROW(),0)),"")</f>
        <v/>
      </c>
      <c r="AZ1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8" s="69" t="str">
        <f>IFERROR(CLEAN(HLOOKUP(BA$1,'1.源数据-产品报告-消费降序'!BA:BA,ROW(),0)),"")</f>
        <v/>
      </c>
      <c r="BD178" s="69" t="str">
        <f>IFERROR(CLEAN(HLOOKUP(BD$1,'1.源数据-产品报告-消费降序'!BD:BD,ROW(),0)),"")</f>
        <v/>
      </c>
      <c r="BE178" s="69" t="str">
        <f>IFERROR(CLEAN(HLOOKUP(BE$1,'1.源数据-产品报告-消费降序'!BE:BE,ROW(),0)),"")</f>
        <v/>
      </c>
      <c r="BF178" s="69" t="str">
        <f>IFERROR(CLEAN(HLOOKUP(BF$1,'1.源数据-产品报告-消费降序'!BF:BF,ROW(),0)),"")</f>
        <v/>
      </c>
      <c r="BG178" s="69" t="str">
        <f>IFERROR(CLEAN(HLOOKUP(BG$1,'1.源数据-产品报告-消费降序'!BG:BG,ROW(),0)),"")</f>
        <v/>
      </c>
      <c r="BH178" s="69" t="str">
        <f>IFERROR(CLEAN(HLOOKUP(BH$1,'1.源数据-产品报告-消费降序'!BH:BH,ROW(),0)),"")</f>
        <v/>
      </c>
      <c r="BI178" s="69" t="str">
        <f>IFERROR(CLEAN(HLOOKUP(BI$1,'1.源数据-产品报告-消费降序'!BI:BI,ROW(),0)),"")</f>
        <v/>
      </c>
      <c r="BJ178" s="69" t="str">
        <f>IFERROR(CLEAN(HLOOKUP(BJ$1,'1.源数据-产品报告-消费降序'!BJ:BJ,ROW(),0)),"")</f>
        <v/>
      </c>
      <c r="BK1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8" s="69" t="str">
        <f>IFERROR(CLEAN(HLOOKUP(BL$1,'1.源数据-产品报告-消费降序'!BL:BL,ROW(),0)),"")</f>
        <v/>
      </c>
      <c r="BO178" s="69" t="str">
        <f>IFERROR(CLEAN(HLOOKUP(BO$1,'1.源数据-产品报告-消费降序'!BO:BO,ROW(),0)),"")</f>
        <v/>
      </c>
      <c r="BP178" s="69" t="str">
        <f>IFERROR(CLEAN(HLOOKUP(BP$1,'1.源数据-产品报告-消费降序'!BP:BP,ROW(),0)),"")</f>
        <v/>
      </c>
      <c r="BQ178" s="69" t="str">
        <f>IFERROR(CLEAN(HLOOKUP(BQ$1,'1.源数据-产品报告-消费降序'!BQ:BQ,ROW(),0)),"")</f>
        <v/>
      </c>
      <c r="BR178" s="69" t="str">
        <f>IFERROR(CLEAN(HLOOKUP(BR$1,'1.源数据-产品报告-消费降序'!BR:BR,ROW(),0)),"")</f>
        <v/>
      </c>
      <c r="BS178" s="69" t="str">
        <f>IFERROR(CLEAN(HLOOKUP(BS$1,'1.源数据-产品报告-消费降序'!BS:BS,ROW(),0)),"")</f>
        <v/>
      </c>
      <c r="BT178" s="69" t="str">
        <f>IFERROR(CLEAN(HLOOKUP(BT$1,'1.源数据-产品报告-消费降序'!BT:BT,ROW(),0)),"")</f>
        <v/>
      </c>
      <c r="BU178" s="69" t="str">
        <f>IFERROR(CLEAN(HLOOKUP(BU$1,'1.源数据-产品报告-消费降序'!BU:BU,ROW(),0)),"")</f>
        <v/>
      </c>
      <c r="BV1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8" s="69" t="str">
        <f>IFERROR(CLEAN(HLOOKUP(BW$1,'1.源数据-产品报告-消费降序'!BW:BW,ROW(),0)),"")</f>
        <v/>
      </c>
    </row>
    <row r="179" spans="1:75">
      <c r="A179" s="69" t="str">
        <f>IFERROR(CLEAN(HLOOKUP(A$1,'1.源数据-产品报告-消费降序'!A:A,ROW(),0)),"")</f>
        <v/>
      </c>
      <c r="B179" s="69" t="str">
        <f>IFERROR(CLEAN(HLOOKUP(B$1,'1.源数据-产品报告-消费降序'!B:B,ROW(),0)),"")</f>
        <v/>
      </c>
      <c r="C179" s="69" t="str">
        <f>IFERROR(CLEAN(HLOOKUP(C$1,'1.源数据-产品报告-消费降序'!C:C,ROW(),0)),"")</f>
        <v/>
      </c>
      <c r="D179" s="69" t="str">
        <f>IFERROR(CLEAN(HLOOKUP(D$1,'1.源数据-产品报告-消费降序'!D:D,ROW(),0)),"")</f>
        <v/>
      </c>
      <c r="E179" s="69" t="str">
        <f>IFERROR(CLEAN(HLOOKUP(E$1,'1.源数据-产品报告-消费降序'!E:E,ROW(),0)),"")</f>
        <v/>
      </c>
      <c r="F179" s="69" t="str">
        <f>IFERROR(CLEAN(HLOOKUP(F$1,'1.源数据-产品报告-消费降序'!F:F,ROW(),0)),"")</f>
        <v/>
      </c>
      <c r="G179" s="70">
        <f>IFERROR((HLOOKUP(G$1,'1.源数据-产品报告-消费降序'!G:G,ROW(),0)),"")</f>
        <v>0</v>
      </c>
      <c r="H1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79" s="69" t="str">
        <f>IFERROR(CLEAN(HLOOKUP(I$1,'1.源数据-产品报告-消费降序'!I:I,ROW(),0)),"")</f>
        <v/>
      </c>
      <c r="L179" s="69" t="str">
        <f>IFERROR(CLEAN(HLOOKUP(L$1,'1.源数据-产品报告-消费降序'!L:L,ROW(),0)),"")</f>
        <v/>
      </c>
      <c r="M179" s="69" t="str">
        <f>IFERROR(CLEAN(HLOOKUP(M$1,'1.源数据-产品报告-消费降序'!M:M,ROW(),0)),"")</f>
        <v/>
      </c>
      <c r="N179" s="69" t="str">
        <f>IFERROR(CLEAN(HLOOKUP(N$1,'1.源数据-产品报告-消费降序'!N:N,ROW(),0)),"")</f>
        <v/>
      </c>
      <c r="O179" s="69" t="str">
        <f>IFERROR(CLEAN(HLOOKUP(O$1,'1.源数据-产品报告-消费降序'!O:O,ROW(),0)),"")</f>
        <v/>
      </c>
      <c r="P179" s="69" t="str">
        <f>IFERROR(CLEAN(HLOOKUP(P$1,'1.源数据-产品报告-消费降序'!P:P,ROW(),0)),"")</f>
        <v/>
      </c>
      <c r="Q179" s="69" t="str">
        <f>IFERROR(CLEAN(HLOOKUP(Q$1,'1.源数据-产品报告-消费降序'!Q:Q,ROW(),0)),"")</f>
        <v/>
      </c>
      <c r="R179" s="69" t="str">
        <f>IFERROR(CLEAN(HLOOKUP(R$1,'1.源数据-产品报告-消费降序'!R:R,ROW(),0)),"")</f>
        <v/>
      </c>
      <c r="S1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79" s="69" t="str">
        <f>IFERROR(CLEAN(HLOOKUP(T$1,'1.源数据-产品报告-消费降序'!T:T,ROW(),0)),"")</f>
        <v/>
      </c>
      <c r="W179" s="69" t="str">
        <f>IFERROR(CLEAN(HLOOKUP(W$1,'1.源数据-产品报告-消费降序'!W:W,ROW(),0)),"")</f>
        <v/>
      </c>
      <c r="X179" s="69" t="str">
        <f>IFERROR(CLEAN(HLOOKUP(X$1,'1.源数据-产品报告-消费降序'!X:X,ROW(),0)),"")</f>
        <v/>
      </c>
      <c r="Y179" s="69" t="str">
        <f>IFERROR(CLEAN(HLOOKUP(Y$1,'1.源数据-产品报告-消费降序'!Y:Y,ROW(),0)),"")</f>
        <v/>
      </c>
      <c r="Z179" s="69" t="str">
        <f>IFERROR(CLEAN(HLOOKUP(Z$1,'1.源数据-产品报告-消费降序'!Z:Z,ROW(),0)),"")</f>
        <v/>
      </c>
      <c r="AA179" s="69" t="str">
        <f>IFERROR(CLEAN(HLOOKUP(AA$1,'1.源数据-产品报告-消费降序'!AA:AA,ROW(),0)),"")</f>
        <v/>
      </c>
      <c r="AB179" s="69" t="str">
        <f>IFERROR(CLEAN(HLOOKUP(AB$1,'1.源数据-产品报告-消费降序'!AB:AB,ROW(),0)),"")</f>
        <v/>
      </c>
      <c r="AC179" s="69" t="str">
        <f>IFERROR(CLEAN(HLOOKUP(AC$1,'1.源数据-产品报告-消费降序'!AC:AC,ROW(),0)),"")</f>
        <v/>
      </c>
      <c r="AD1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79" s="69" t="str">
        <f>IFERROR(CLEAN(HLOOKUP(AE$1,'1.源数据-产品报告-消费降序'!AE:AE,ROW(),0)),"")</f>
        <v/>
      </c>
      <c r="AH179" s="69" t="str">
        <f>IFERROR(CLEAN(HLOOKUP(AH$1,'1.源数据-产品报告-消费降序'!AH:AH,ROW(),0)),"")</f>
        <v/>
      </c>
      <c r="AI179" s="69" t="str">
        <f>IFERROR(CLEAN(HLOOKUP(AI$1,'1.源数据-产品报告-消费降序'!AI:AI,ROW(),0)),"")</f>
        <v/>
      </c>
      <c r="AJ179" s="69" t="str">
        <f>IFERROR(CLEAN(HLOOKUP(AJ$1,'1.源数据-产品报告-消费降序'!AJ:AJ,ROW(),0)),"")</f>
        <v/>
      </c>
      <c r="AK179" s="69" t="str">
        <f>IFERROR(CLEAN(HLOOKUP(AK$1,'1.源数据-产品报告-消费降序'!AK:AK,ROW(),0)),"")</f>
        <v/>
      </c>
      <c r="AL179" s="69" t="str">
        <f>IFERROR(CLEAN(HLOOKUP(AL$1,'1.源数据-产品报告-消费降序'!AL:AL,ROW(),0)),"")</f>
        <v/>
      </c>
      <c r="AM179" s="69" t="str">
        <f>IFERROR(CLEAN(HLOOKUP(AM$1,'1.源数据-产品报告-消费降序'!AM:AM,ROW(),0)),"")</f>
        <v/>
      </c>
      <c r="AN179" s="69" t="str">
        <f>IFERROR(CLEAN(HLOOKUP(AN$1,'1.源数据-产品报告-消费降序'!AN:AN,ROW(),0)),"")</f>
        <v/>
      </c>
      <c r="AO1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79" s="69" t="str">
        <f>IFERROR(CLEAN(HLOOKUP(AP$1,'1.源数据-产品报告-消费降序'!AP:AP,ROW(),0)),"")</f>
        <v/>
      </c>
      <c r="AS179" s="69" t="str">
        <f>IFERROR(CLEAN(HLOOKUP(AS$1,'1.源数据-产品报告-消费降序'!AS:AS,ROW(),0)),"")</f>
        <v/>
      </c>
      <c r="AT179" s="69" t="str">
        <f>IFERROR(CLEAN(HLOOKUP(AT$1,'1.源数据-产品报告-消费降序'!AT:AT,ROW(),0)),"")</f>
        <v/>
      </c>
      <c r="AU179" s="69" t="str">
        <f>IFERROR(CLEAN(HLOOKUP(AU$1,'1.源数据-产品报告-消费降序'!AU:AU,ROW(),0)),"")</f>
        <v/>
      </c>
      <c r="AV179" s="69" t="str">
        <f>IFERROR(CLEAN(HLOOKUP(AV$1,'1.源数据-产品报告-消费降序'!AV:AV,ROW(),0)),"")</f>
        <v/>
      </c>
      <c r="AW179" s="69" t="str">
        <f>IFERROR(CLEAN(HLOOKUP(AW$1,'1.源数据-产品报告-消费降序'!AW:AW,ROW(),0)),"")</f>
        <v/>
      </c>
      <c r="AX179" s="69" t="str">
        <f>IFERROR(CLEAN(HLOOKUP(AX$1,'1.源数据-产品报告-消费降序'!AX:AX,ROW(),0)),"")</f>
        <v/>
      </c>
      <c r="AY179" s="69" t="str">
        <f>IFERROR(CLEAN(HLOOKUP(AY$1,'1.源数据-产品报告-消费降序'!AY:AY,ROW(),0)),"")</f>
        <v/>
      </c>
      <c r="AZ1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79" s="69" t="str">
        <f>IFERROR(CLEAN(HLOOKUP(BA$1,'1.源数据-产品报告-消费降序'!BA:BA,ROW(),0)),"")</f>
        <v/>
      </c>
      <c r="BD179" s="69" t="str">
        <f>IFERROR(CLEAN(HLOOKUP(BD$1,'1.源数据-产品报告-消费降序'!BD:BD,ROW(),0)),"")</f>
        <v/>
      </c>
      <c r="BE179" s="69" t="str">
        <f>IFERROR(CLEAN(HLOOKUP(BE$1,'1.源数据-产品报告-消费降序'!BE:BE,ROW(),0)),"")</f>
        <v/>
      </c>
      <c r="BF179" s="69" t="str">
        <f>IFERROR(CLEAN(HLOOKUP(BF$1,'1.源数据-产品报告-消费降序'!BF:BF,ROW(),0)),"")</f>
        <v/>
      </c>
      <c r="BG179" s="69" t="str">
        <f>IFERROR(CLEAN(HLOOKUP(BG$1,'1.源数据-产品报告-消费降序'!BG:BG,ROW(),0)),"")</f>
        <v/>
      </c>
      <c r="BH179" s="69" t="str">
        <f>IFERROR(CLEAN(HLOOKUP(BH$1,'1.源数据-产品报告-消费降序'!BH:BH,ROW(),0)),"")</f>
        <v/>
      </c>
      <c r="BI179" s="69" t="str">
        <f>IFERROR(CLEAN(HLOOKUP(BI$1,'1.源数据-产品报告-消费降序'!BI:BI,ROW(),0)),"")</f>
        <v/>
      </c>
      <c r="BJ179" s="69" t="str">
        <f>IFERROR(CLEAN(HLOOKUP(BJ$1,'1.源数据-产品报告-消费降序'!BJ:BJ,ROW(),0)),"")</f>
        <v/>
      </c>
      <c r="BK1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79" s="69" t="str">
        <f>IFERROR(CLEAN(HLOOKUP(BL$1,'1.源数据-产品报告-消费降序'!BL:BL,ROW(),0)),"")</f>
        <v/>
      </c>
      <c r="BO179" s="69" t="str">
        <f>IFERROR(CLEAN(HLOOKUP(BO$1,'1.源数据-产品报告-消费降序'!BO:BO,ROW(),0)),"")</f>
        <v/>
      </c>
      <c r="BP179" s="69" t="str">
        <f>IFERROR(CLEAN(HLOOKUP(BP$1,'1.源数据-产品报告-消费降序'!BP:BP,ROW(),0)),"")</f>
        <v/>
      </c>
      <c r="BQ179" s="69" t="str">
        <f>IFERROR(CLEAN(HLOOKUP(BQ$1,'1.源数据-产品报告-消费降序'!BQ:BQ,ROW(),0)),"")</f>
        <v/>
      </c>
      <c r="BR179" s="69" t="str">
        <f>IFERROR(CLEAN(HLOOKUP(BR$1,'1.源数据-产品报告-消费降序'!BR:BR,ROW(),0)),"")</f>
        <v/>
      </c>
      <c r="BS179" s="69" t="str">
        <f>IFERROR(CLEAN(HLOOKUP(BS$1,'1.源数据-产品报告-消费降序'!BS:BS,ROW(),0)),"")</f>
        <v/>
      </c>
      <c r="BT179" s="69" t="str">
        <f>IFERROR(CLEAN(HLOOKUP(BT$1,'1.源数据-产品报告-消费降序'!BT:BT,ROW(),0)),"")</f>
        <v/>
      </c>
      <c r="BU179" s="69" t="str">
        <f>IFERROR(CLEAN(HLOOKUP(BU$1,'1.源数据-产品报告-消费降序'!BU:BU,ROW(),0)),"")</f>
        <v/>
      </c>
      <c r="BV1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79" s="69" t="str">
        <f>IFERROR(CLEAN(HLOOKUP(BW$1,'1.源数据-产品报告-消费降序'!BW:BW,ROW(),0)),"")</f>
        <v/>
      </c>
    </row>
    <row r="180" spans="1:75">
      <c r="A180" s="69" t="str">
        <f>IFERROR(CLEAN(HLOOKUP(A$1,'1.源数据-产品报告-消费降序'!A:A,ROW(),0)),"")</f>
        <v/>
      </c>
      <c r="B180" s="69" t="str">
        <f>IFERROR(CLEAN(HLOOKUP(B$1,'1.源数据-产品报告-消费降序'!B:B,ROW(),0)),"")</f>
        <v/>
      </c>
      <c r="C180" s="69" t="str">
        <f>IFERROR(CLEAN(HLOOKUP(C$1,'1.源数据-产品报告-消费降序'!C:C,ROW(),0)),"")</f>
        <v/>
      </c>
      <c r="D180" s="69" t="str">
        <f>IFERROR(CLEAN(HLOOKUP(D$1,'1.源数据-产品报告-消费降序'!D:D,ROW(),0)),"")</f>
        <v/>
      </c>
      <c r="E180" s="69" t="str">
        <f>IFERROR(CLEAN(HLOOKUP(E$1,'1.源数据-产品报告-消费降序'!E:E,ROW(),0)),"")</f>
        <v/>
      </c>
      <c r="F180" s="69" t="str">
        <f>IFERROR(CLEAN(HLOOKUP(F$1,'1.源数据-产品报告-消费降序'!F:F,ROW(),0)),"")</f>
        <v/>
      </c>
      <c r="G180" s="70">
        <f>IFERROR((HLOOKUP(G$1,'1.源数据-产品报告-消费降序'!G:G,ROW(),0)),"")</f>
        <v>0</v>
      </c>
      <c r="H1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0" s="69" t="str">
        <f>IFERROR(CLEAN(HLOOKUP(I$1,'1.源数据-产品报告-消费降序'!I:I,ROW(),0)),"")</f>
        <v/>
      </c>
      <c r="L180" s="69" t="str">
        <f>IFERROR(CLEAN(HLOOKUP(L$1,'1.源数据-产品报告-消费降序'!L:L,ROW(),0)),"")</f>
        <v/>
      </c>
      <c r="M180" s="69" t="str">
        <f>IFERROR(CLEAN(HLOOKUP(M$1,'1.源数据-产品报告-消费降序'!M:M,ROW(),0)),"")</f>
        <v/>
      </c>
      <c r="N180" s="69" t="str">
        <f>IFERROR(CLEAN(HLOOKUP(N$1,'1.源数据-产品报告-消费降序'!N:N,ROW(),0)),"")</f>
        <v/>
      </c>
      <c r="O180" s="69" t="str">
        <f>IFERROR(CLEAN(HLOOKUP(O$1,'1.源数据-产品报告-消费降序'!O:O,ROW(),0)),"")</f>
        <v/>
      </c>
      <c r="P180" s="69" t="str">
        <f>IFERROR(CLEAN(HLOOKUP(P$1,'1.源数据-产品报告-消费降序'!P:P,ROW(),0)),"")</f>
        <v/>
      </c>
      <c r="Q180" s="69" t="str">
        <f>IFERROR(CLEAN(HLOOKUP(Q$1,'1.源数据-产品报告-消费降序'!Q:Q,ROW(),0)),"")</f>
        <v/>
      </c>
      <c r="R180" s="69" t="str">
        <f>IFERROR(CLEAN(HLOOKUP(R$1,'1.源数据-产品报告-消费降序'!R:R,ROW(),0)),"")</f>
        <v/>
      </c>
      <c r="S1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0" s="69" t="str">
        <f>IFERROR(CLEAN(HLOOKUP(T$1,'1.源数据-产品报告-消费降序'!T:T,ROW(),0)),"")</f>
        <v/>
      </c>
      <c r="W180" s="69" t="str">
        <f>IFERROR(CLEAN(HLOOKUP(W$1,'1.源数据-产品报告-消费降序'!W:W,ROW(),0)),"")</f>
        <v/>
      </c>
      <c r="X180" s="69" t="str">
        <f>IFERROR(CLEAN(HLOOKUP(X$1,'1.源数据-产品报告-消费降序'!X:X,ROW(),0)),"")</f>
        <v/>
      </c>
      <c r="Y180" s="69" t="str">
        <f>IFERROR(CLEAN(HLOOKUP(Y$1,'1.源数据-产品报告-消费降序'!Y:Y,ROW(),0)),"")</f>
        <v/>
      </c>
      <c r="Z180" s="69" t="str">
        <f>IFERROR(CLEAN(HLOOKUP(Z$1,'1.源数据-产品报告-消费降序'!Z:Z,ROW(),0)),"")</f>
        <v/>
      </c>
      <c r="AA180" s="69" t="str">
        <f>IFERROR(CLEAN(HLOOKUP(AA$1,'1.源数据-产品报告-消费降序'!AA:AA,ROW(),0)),"")</f>
        <v/>
      </c>
      <c r="AB180" s="69" t="str">
        <f>IFERROR(CLEAN(HLOOKUP(AB$1,'1.源数据-产品报告-消费降序'!AB:AB,ROW(),0)),"")</f>
        <v/>
      </c>
      <c r="AC180" s="69" t="str">
        <f>IFERROR(CLEAN(HLOOKUP(AC$1,'1.源数据-产品报告-消费降序'!AC:AC,ROW(),0)),"")</f>
        <v/>
      </c>
      <c r="AD1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0" s="69" t="str">
        <f>IFERROR(CLEAN(HLOOKUP(AE$1,'1.源数据-产品报告-消费降序'!AE:AE,ROW(),0)),"")</f>
        <v/>
      </c>
      <c r="AH180" s="69" t="str">
        <f>IFERROR(CLEAN(HLOOKUP(AH$1,'1.源数据-产品报告-消费降序'!AH:AH,ROW(),0)),"")</f>
        <v/>
      </c>
      <c r="AI180" s="69" t="str">
        <f>IFERROR(CLEAN(HLOOKUP(AI$1,'1.源数据-产品报告-消费降序'!AI:AI,ROW(),0)),"")</f>
        <v/>
      </c>
      <c r="AJ180" s="69" t="str">
        <f>IFERROR(CLEAN(HLOOKUP(AJ$1,'1.源数据-产品报告-消费降序'!AJ:AJ,ROW(),0)),"")</f>
        <v/>
      </c>
      <c r="AK180" s="69" t="str">
        <f>IFERROR(CLEAN(HLOOKUP(AK$1,'1.源数据-产品报告-消费降序'!AK:AK,ROW(),0)),"")</f>
        <v/>
      </c>
      <c r="AL180" s="69" t="str">
        <f>IFERROR(CLEAN(HLOOKUP(AL$1,'1.源数据-产品报告-消费降序'!AL:AL,ROW(),0)),"")</f>
        <v/>
      </c>
      <c r="AM180" s="69" t="str">
        <f>IFERROR(CLEAN(HLOOKUP(AM$1,'1.源数据-产品报告-消费降序'!AM:AM,ROW(),0)),"")</f>
        <v/>
      </c>
      <c r="AN180" s="69" t="str">
        <f>IFERROR(CLEAN(HLOOKUP(AN$1,'1.源数据-产品报告-消费降序'!AN:AN,ROW(),0)),"")</f>
        <v/>
      </c>
      <c r="AO1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0" s="69" t="str">
        <f>IFERROR(CLEAN(HLOOKUP(AP$1,'1.源数据-产品报告-消费降序'!AP:AP,ROW(),0)),"")</f>
        <v/>
      </c>
      <c r="AS180" s="69" t="str">
        <f>IFERROR(CLEAN(HLOOKUP(AS$1,'1.源数据-产品报告-消费降序'!AS:AS,ROW(),0)),"")</f>
        <v/>
      </c>
      <c r="AT180" s="69" t="str">
        <f>IFERROR(CLEAN(HLOOKUP(AT$1,'1.源数据-产品报告-消费降序'!AT:AT,ROW(),0)),"")</f>
        <v/>
      </c>
      <c r="AU180" s="69" t="str">
        <f>IFERROR(CLEAN(HLOOKUP(AU$1,'1.源数据-产品报告-消费降序'!AU:AU,ROW(),0)),"")</f>
        <v/>
      </c>
      <c r="AV180" s="69" t="str">
        <f>IFERROR(CLEAN(HLOOKUP(AV$1,'1.源数据-产品报告-消费降序'!AV:AV,ROW(),0)),"")</f>
        <v/>
      </c>
      <c r="AW180" s="69" t="str">
        <f>IFERROR(CLEAN(HLOOKUP(AW$1,'1.源数据-产品报告-消费降序'!AW:AW,ROW(),0)),"")</f>
        <v/>
      </c>
      <c r="AX180" s="69" t="str">
        <f>IFERROR(CLEAN(HLOOKUP(AX$1,'1.源数据-产品报告-消费降序'!AX:AX,ROW(),0)),"")</f>
        <v/>
      </c>
      <c r="AY180" s="69" t="str">
        <f>IFERROR(CLEAN(HLOOKUP(AY$1,'1.源数据-产品报告-消费降序'!AY:AY,ROW(),0)),"")</f>
        <v/>
      </c>
      <c r="AZ1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0" s="69" t="str">
        <f>IFERROR(CLEAN(HLOOKUP(BA$1,'1.源数据-产品报告-消费降序'!BA:BA,ROW(),0)),"")</f>
        <v/>
      </c>
      <c r="BD180" s="69" t="str">
        <f>IFERROR(CLEAN(HLOOKUP(BD$1,'1.源数据-产品报告-消费降序'!BD:BD,ROW(),0)),"")</f>
        <v/>
      </c>
      <c r="BE180" s="69" t="str">
        <f>IFERROR(CLEAN(HLOOKUP(BE$1,'1.源数据-产品报告-消费降序'!BE:BE,ROW(),0)),"")</f>
        <v/>
      </c>
      <c r="BF180" s="69" t="str">
        <f>IFERROR(CLEAN(HLOOKUP(BF$1,'1.源数据-产品报告-消费降序'!BF:BF,ROW(),0)),"")</f>
        <v/>
      </c>
      <c r="BG180" s="69" t="str">
        <f>IFERROR(CLEAN(HLOOKUP(BG$1,'1.源数据-产品报告-消费降序'!BG:BG,ROW(),0)),"")</f>
        <v/>
      </c>
      <c r="BH180" s="69" t="str">
        <f>IFERROR(CLEAN(HLOOKUP(BH$1,'1.源数据-产品报告-消费降序'!BH:BH,ROW(),0)),"")</f>
        <v/>
      </c>
      <c r="BI180" s="69" t="str">
        <f>IFERROR(CLEAN(HLOOKUP(BI$1,'1.源数据-产品报告-消费降序'!BI:BI,ROW(),0)),"")</f>
        <v/>
      </c>
      <c r="BJ180" s="69" t="str">
        <f>IFERROR(CLEAN(HLOOKUP(BJ$1,'1.源数据-产品报告-消费降序'!BJ:BJ,ROW(),0)),"")</f>
        <v/>
      </c>
      <c r="BK1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0" s="69" t="str">
        <f>IFERROR(CLEAN(HLOOKUP(BL$1,'1.源数据-产品报告-消费降序'!BL:BL,ROW(),0)),"")</f>
        <v/>
      </c>
      <c r="BO180" s="69" t="str">
        <f>IFERROR(CLEAN(HLOOKUP(BO$1,'1.源数据-产品报告-消费降序'!BO:BO,ROW(),0)),"")</f>
        <v/>
      </c>
      <c r="BP180" s="69" t="str">
        <f>IFERROR(CLEAN(HLOOKUP(BP$1,'1.源数据-产品报告-消费降序'!BP:BP,ROW(),0)),"")</f>
        <v/>
      </c>
      <c r="BQ180" s="69" t="str">
        <f>IFERROR(CLEAN(HLOOKUP(BQ$1,'1.源数据-产品报告-消费降序'!BQ:BQ,ROW(),0)),"")</f>
        <v/>
      </c>
      <c r="BR180" s="69" t="str">
        <f>IFERROR(CLEAN(HLOOKUP(BR$1,'1.源数据-产品报告-消费降序'!BR:BR,ROW(),0)),"")</f>
        <v/>
      </c>
      <c r="BS180" s="69" t="str">
        <f>IFERROR(CLEAN(HLOOKUP(BS$1,'1.源数据-产品报告-消费降序'!BS:BS,ROW(),0)),"")</f>
        <v/>
      </c>
      <c r="BT180" s="69" t="str">
        <f>IFERROR(CLEAN(HLOOKUP(BT$1,'1.源数据-产品报告-消费降序'!BT:BT,ROW(),0)),"")</f>
        <v/>
      </c>
      <c r="BU180" s="69" t="str">
        <f>IFERROR(CLEAN(HLOOKUP(BU$1,'1.源数据-产品报告-消费降序'!BU:BU,ROW(),0)),"")</f>
        <v/>
      </c>
      <c r="BV1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0" s="69" t="str">
        <f>IFERROR(CLEAN(HLOOKUP(BW$1,'1.源数据-产品报告-消费降序'!BW:BW,ROW(),0)),"")</f>
        <v/>
      </c>
    </row>
    <row r="181" spans="1:75">
      <c r="A181" s="69" t="str">
        <f>IFERROR(CLEAN(HLOOKUP(A$1,'1.源数据-产品报告-消费降序'!A:A,ROW(),0)),"")</f>
        <v/>
      </c>
      <c r="B181" s="69" t="str">
        <f>IFERROR(CLEAN(HLOOKUP(B$1,'1.源数据-产品报告-消费降序'!B:B,ROW(),0)),"")</f>
        <v/>
      </c>
      <c r="C181" s="69" t="str">
        <f>IFERROR(CLEAN(HLOOKUP(C$1,'1.源数据-产品报告-消费降序'!C:C,ROW(),0)),"")</f>
        <v/>
      </c>
      <c r="D181" s="69" t="str">
        <f>IFERROR(CLEAN(HLOOKUP(D$1,'1.源数据-产品报告-消费降序'!D:D,ROW(),0)),"")</f>
        <v/>
      </c>
      <c r="E181" s="69" t="str">
        <f>IFERROR(CLEAN(HLOOKUP(E$1,'1.源数据-产品报告-消费降序'!E:E,ROW(),0)),"")</f>
        <v/>
      </c>
      <c r="F181" s="69" t="str">
        <f>IFERROR(CLEAN(HLOOKUP(F$1,'1.源数据-产品报告-消费降序'!F:F,ROW(),0)),"")</f>
        <v/>
      </c>
      <c r="G181" s="70">
        <f>IFERROR((HLOOKUP(G$1,'1.源数据-产品报告-消费降序'!G:G,ROW(),0)),"")</f>
        <v>0</v>
      </c>
      <c r="H1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1" s="69" t="str">
        <f>IFERROR(CLEAN(HLOOKUP(I$1,'1.源数据-产品报告-消费降序'!I:I,ROW(),0)),"")</f>
        <v/>
      </c>
      <c r="L181" s="69" t="str">
        <f>IFERROR(CLEAN(HLOOKUP(L$1,'1.源数据-产品报告-消费降序'!L:L,ROW(),0)),"")</f>
        <v/>
      </c>
      <c r="M181" s="69" t="str">
        <f>IFERROR(CLEAN(HLOOKUP(M$1,'1.源数据-产品报告-消费降序'!M:M,ROW(),0)),"")</f>
        <v/>
      </c>
      <c r="N181" s="69" t="str">
        <f>IFERROR(CLEAN(HLOOKUP(N$1,'1.源数据-产品报告-消费降序'!N:N,ROW(),0)),"")</f>
        <v/>
      </c>
      <c r="O181" s="69" t="str">
        <f>IFERROR(CLEAN(HLOOKUP(O$1,'1.源数据-产品报告-消费降序'!O:O,ROW(),0)),"")</f>
        <v/>
      </c>
      <c r="P181" s="69" t="str">
        <f>IFERROR(CLEAN(HLOOKUP(P$1,'1.源数据-产品报告-消费降序'!P:P,ROW(),0)),"")</f>
        <v/>
      </c>
      <c r="Q181" s="69" t="str">
        <f>IFERROR(CLEAN(HLOOKUP(Q$1,'1.源数据-产品报告-消费降序'!Q:Q,ROW(),0)),"")</f>
        <v/>
      </c>
      <c r="R181" s="69" t="str">
        <f>IFERROR(CLEAN(HLOOKUP(R$1,'1.源数据-产品报告-消费降序'!R:R,ROW(),0)),"")</f>
        <v/>
      </c>
      <c r="S1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1" s="69" t="str">
        <f>IFERROR(CLEAN(HLOOKUP(T$1,'1.源数据-产品报告-消费降序'!T:T,ROW(),0)),"")</f>
        <v/>
      </c>
      <c r="W181" s="69" t="str">
        <f>IFERROR(CLEAN(HLOOKUP(W$1,'1.源数据-产品报告-消费降序'!W:W,ROW(),0)),"")</f>
        <v/>
      </c>
      <c r="X181" s="69" t="str">
        <f>IFERROR(CLEAN(HLOOKUP(X$1,'1.源数据-产品报告-消费降序'!X:X,ROW(),0)),"")</f>
        <v/>
      </c>
      <c r="Y181" s="69" t="str">
        <f>IFERROR(CLEAN(HLOOKUP(Y$1,'1.源数据-产品报告-消费降序'!Y:Y,ROW(),0)),"")</f>
        <v/>
      </c>
      <c r="Z181" s="69" t="str">
        <f>IFERROR(CLEAN(HLOOKUP(Z$1,'1.源数据-产品报告-消费降序'!Z:Z,ROW(),0)),"")</f>
        <v/>
      </c>
      <c r="AA181" s="69" t="str">
        <f>IFERROR(CLEAN(HLOOKUP(AA$1,'1.源数据-产品报告-消费降序'!AA:AA,ROW(),0)),"")</f>
        <v/>
      </c>
      <c r="AB181" s="69" t="str">
        <f>IFERROR(CLEAN(HLOOKUP(AB$1,'1.源数据-产品报告-消费降序'!AB:AB,ROW(),0)),"")</f>
        <v/>
      </c>
      <c r="AC181" s="69" t="str">
        <f>IFERROR(CLEAN(HLOOKUP(AC$1,'1.源数据-产品报告-消费降序'!AC:AC,ROW(),0)),"")</f>
        <v/>
      </c>
      <c r="AD1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1" s="69" t="str">
        <f>IFERROR(CLEAN(HLOOKUP(AE$1,'1.源数据-产品报告-消费降序'!AE:AE,ROW(),0)),"")</f>
        <v/>
      </c>
      <c r="AH181" s="69" t="str">
        <f>IFERROR(CLEAN(HLOOKUP(AH$1,'1.源数据-产品报告-消费降序'!AH:AH,ROW(),0)),"")</f>
        <v/>
      </c>
      <c r="AI181" s="69" t="str">
        <f>IFERROR(CLEAN(HLOOKUP(AI$1,'1.源数据-产品报告-消费降序'!AI:AI,ROW(),0)),"")</f>
        <v/>
      </c>
      <c r="AJ181" s="69" t="str">
        <f>IFERROR(CLEAN(HLOOKUP(AJ$1,'1.源数据-产品报告-消费降序'!AJ:AJ,ROW(),0)),"")</f>
        <v/>
      </c>
      <c r="AK181" s="69" t="str">
        <f>IFERROR(CLEAN(HLOOKUP(AK$1,'1.源数据-产品报告-消费降序'!AK:AK,ROW(),0)),"")</f>
        <v/>
      </c>
      <c r="AL181" s="69" t="str">
        <f>IFERROR(CLEAN(HLOOKUP(AL$1,'1.源数据-产品报告-消费降序'!AL:AL,ROW(),0)),"")</f>
        <v/>
      </c>
      <c r="AM181" s="69" t="str">
        <f>IFERROR(CLEAN(HLOOKUP(AM$1,'1.源数据-产品报告-消费降序'!AM:AM,ROW(),0)),"")</f>
        <v/>
      </c>
      <c r="AN181" s="69" t="str">
        <f>IFERROR(CLEAN(HLOOKUP(AN$1,'1.源数据-产品报告-消费降序'!AN:AN,ROW(),0)),"")</f>
        <v/>
      </c>
      <c r="AO1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1" s="69" t="str">
        <f>IFERROR(CLEAN(HLOOKUP(AP$1,'1.源数据-产品报告-消费降序'!AP:AP,ROW(),0)),"")</f>
        <v/>
      </c>
      <c r="AS181" s="69" t="str">
        <f>IFERROR(CLEAN(HLOOKUP(AS$1,'1.源数据-产品报告-消费降序'!AS:AS,ROW(),0)),"")</f>
        <v/>
      </c>
      <c r="AT181" s="69" t="str">
        <f>IFERROR(CLEAN(HLOOKUP(AT$1,'1.源数据-产品报告-消费降序'!AT:AT,ROW(),0)),"")</f>
        <v/>
      </c>
      <c r="AU181" s="69" t="str">
        <f>IFERROR(CLEAN(HLOOKUP(AU$1,'1.源数据-产品报告-消费降序'!AU:AU,ROW(),0)),"")</f>
        <v/>
      </c>
      <c r="AV181" s="69" t="str">
        <f>IFERROR(CLEAN(HLOOKUP(AV$1,'1.源数据-产品报告-消费降序'!AV:AV,ROW(),0)),"")</f>
        <v/>
      </c>
      <c r="AW181" s="69" t="str">
        <f>IFERROR(CLEAN(HLOOKUP(AW$1,'1.源数据-产品报告-消费降序'!AW:AW,ROW(),0)),"")</f>
        <v/>
      </c>
      <c r="AX181" s="69" t="str">
        <f>IFERROR(CLEAN(HLOOKUP(AX$1,'1.源数据-产品报告-消费降序'!AX:AX,ROW(),0)),"")</f>
        <v/>
      </c>
      <c r="AY181" s="69" t="str">
        <f>IFERROR(CLEAN(HLOOKUP(AY$1,'1.源数据-产品报告-消费降序'!AY:AY,ROW(),0)),"")</f>
        <v/>
      </c>
      <c r="AZ1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1" s="69" t="str">
        <f>IFERROR(CLEAN(HLOOKUP(BA$1,'1.源数据-产品报告-消费降序'!BA:BA,ROW(),0)),"")</f>
        <v/>
      </c>
      <c r="BD181" s="69" t="str">
        <f>IFERROR(CLEAN(HLOOKUP(BD$1,'1.源数据-产品报告-消费降序'!BD:BD,ROW(),0)),"")</f>
        <v/>
      </c>
      <c r="BE181" s="69" t="str">
        <f>IFERROR(CLEAN(HLOOKUP(BE$1,'1.源数据-产品报告-消费降序'!BE:BE,ROW(),0)),"")</f>
        <v/>
      </c>
      <c r="BF181" s="69" t="str">
        <f>IFERROR(CLEAN(HLOOKUP(BF$1,'1.源数据-产品报告-消费降序'!BF:BF,ROW(),0)),"")</f>
        <v/>
      </c>
      <c r="BG181" s="69" t="str">
        <f>IFERROR(CLEAN(HLOOKUP(BG$1,'1.源数据-产品报告-消费降序'!BG:BG,ROW(),0)),"")</f>
        <v/>
      </c>
      <c r="BH181" s="69" t="str">
        <f>IFERROR(CLEAN(HLOOKUP(BH$1,'1.源数据-产品报告-消费降序'!BH:BH,ROW(),0)),"")</f>
        <v/>
      </c>
      <c r="BI181" s="69" t="str">
        <f>IFERROR(CLEAN(HLOOKUP(BI$1,'1.源数据-产品报告-消费降序'!BI:BI,ROW(),0)),"")</f>
        <v/>
      </c>
      <c r="BJ181" s="69" t="str">
        <f>IFERROR(CLEAN(HLOOKUP(BJ$1,'1.源数据-产品报告-消费降序'!BJ:BJ,ROW(),0)),"")</f>
        <v/>
      </c>
      <c r="BK1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1" s="69" t="str">
        <f>IFERROR(CLEAN(HLOOKUP(BL$1,'1.源数据-产品报告-消费降序'!BL:BL,ROW(),0)),"")</f>
        <v/>
      </c>
      <c r="BO181" s="69" t="str">
        <f>IFERROR(CLEAN(HLOOKUP(BO$1,'1.源数据-产品报告-消费降序'!BO:BO,ROW(),0)),"")</f>
        <v/>
      </c>
      <c r="BP181" s="69" t="str">
        <f>IFERROR(CLEAN(HLOOKUP(BP$1,'1.源数据-产品报告-消费降序'!BP:BP,ROW(),0)),"")</f>
        <v/>
      </c>
      <c r="BQ181" s="69" t="str">
        <f>IFERROR(CLEAN(HLOOKUP(BQ$1,'1.源数据-产品报告-消费降序'!BQ:BQ,ROW(),0)),"")</f>
        <v/>
      </c>
      <c r="BR181" s="69" t="str">
        <f>IFERROR(CLEAN(HLOOKUP(BR$1,'1.源数据-产品报告-消费降序'!BR:BR,ROW(),0)),"")</f>
        <v/>
      </c>
      <c r="BS181" s="69" t="str">
        <f>IFERROR(CLEAN(HLOOKUP(BS$1,'1.源数据-产品报告-消费降序'!BS:BS,ROW(),0)),"")</f>
        <v/>
      </c>
      <c r="BT181" s="69" t="str">
        <f>IFERROR(CLEAN(HLOOKUP(BT$1,'1.源数据-产品报告-消费降序'!BT:BT,ROW(),0)),"")</f>
        <v/>
      </c>
      <c r="BU181" s="69" t="str">
        <f>IFERROR(CLEAN(HLOOKUP(BU$1,'1.源数据-产品报告-消费降序'!BU:BU,ROW(),0)),"")</f>
        <v/>
      </c>
      <c r="BV1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1" s="69" t="str">
        <f>IFERROR(CLEAN(HLOOKUP(BW$1,'1.源数据-产品报告-消费降序'!BW:BW,ROW(),0)),"")</f>
        <v/>
      </c>
    </row>
    <row r="182" spans="1:75">
      <c r="A182" s="69" t="str">
        <f>IFERROR(CLEAN(HLOOKUP(A$1,'1.源数据-产品报告-消费降序'!A:A,ROW(),0)),"")</f>
        <v/>
      </c>
      <c r="B182" s="69" t="str">
        <f>IFERROR(CLEAN(HLOOKUP(B$1,'1.源数据-产品报告-消费降序'!B:B,ROW(),0)),"")</f>
        <v/>
      </c>
      <c r="C182" s="69" t="str">
        <f>IFERROR(CLEAN(HLOOKUP(C$1,'1.源数据-产品报告-消费降序'!C:C,ROW(),0)),"")</f>
        <v/>
      </c>
      <c r="D182" s="69" t="str">
        <f>IFERROR(CLEAN(HLOOKUP(D$1,'1.源数据-产品报告-消费降序'!D:D,ROW(),0)),"")</f>
        <v/>
      </c>
      <c r="E182" s="69" t="str">
        <f>IFERROR(CLEAN(HLOOKUP(E$1,'1.源数据-产品报告-消费降序'!E:E,ROW(),0)),"")</f>
        <v/>
      </c>
      <c r="F182" s="69" t="str">
        <f>IFERROR(CLEAN(HLOOKUP(F$1,'1.源数据-产品报告-消费降序'!F:F,ROW(),0)),"")</f>
        <v/>
      </c>
      <c r="G182" s="70">
        <f>IFERROR((HLOOKUP(G$1,'1.源数据-产品报告-消费降序'!G:G,ROW(),0)),"")</f>
        <v>0</v>
      </c>
      <c r="H1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2" s="69" t="str">
        <f>IFERROR(CLEAN(HLOOKUP(I$1,'1.源数据-产品报告-消费降序'!I:I,ROW(),0)),"")</f>
        <v/>
      </c>
      <c r="L182" s="69" t="str">
        <f>IFERROR(CLEAN(HLOOKUP(L$1,'1.源数据-产品报告-消费降序'!L:L,ROW(),0)),"")</f>
        <v/>
      </c>
      <c r="M182" s="69" t="str">
        <f>IFERROR(CLEAN(HLOOKUP(M$1,'1.源数据-产品报告-消费降序'!M:M,ROW(),0)),"")</f>
        <v/>
      </c>
      <c r="N182" s="69" t="str">
        <f>IFERROR(CLEAN(HLOOKUP(N$1,'1.源数据-产品报告-消费降序'!N:N,ROW(),0)),"")</f>
        <v/>
      </c>
      <c r="O182" s="69" t="str">
        <f>IFERROR(CLEAN(HLOOKUP(O$1,'1.源数据-产品报告-消费降序'!O:O,ROW(),0)),"")</f>
        <v/>
      </c>
      <c r="P182" s="69" t="str">
        <f>IFERROR(CLEAN(HLOOKUP(P$1,'1.源数据-产品报告-消费降序'!P:P,ROW(),0)),"")</f>
        <v/>
      </c>
      <c r="Q182" s="69" t="str">
        <f>IFERROR(CLEAN(HLOOKUP(Q$1,'1.源数据-产品报告-消费降序'!Q:Q,ROW(),0)),"")</f>
        <v/>
      </c>
      <c r="R182" s="69" t="str">
        <f>IFERROR(CLEAN(HLOOKUP(R$1,'1.源数据-产品报告-消费降序'!R:R,ROW(),0)),"")</f>
        <v/>
      </c>
      <c r="S1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2" s="69" t="str">
        <f>IFERROR(CLEAN(HLOOKUP(T$1,'1.源数据-产品报告-消费降序'!T:T,ROW(),0)),"")</f>
        <v/>
      </c>
      <c r="W182" s="69" t="str">
        <f>IFERROR(CLEAN(HLOOKUP(W$1,'1.源数据-产品报告-消费降序'!W:W,ROW(),0)),"")</f>
        <v/>
      </c>
      <c r="X182" s="69" t="str">
        <f>IFERROR(CLEAN(HLOOKUP(X$1,'1.源数据-产品报告-消费降序'!X:X,ROW(),0)),"")</f>
        <v/>
      </c>
      <c r="Y182" s="69" t="str">
        <f>IFERROR(CLEAN(HLOOKUP(Y$1,'1.源数据-产品报告-消费降序'!Y:Y,ROW(),0)),"")</f>
        <v/>
      </c>
      <c r="Z182" s="69" t="str">
        <f>IFERROR(CLEAN(HLOOKUP(Z$1,'1.源数据-产品报告-消费降序'!Z:Z,ROW(),0)),"")</f>
        <v/>
      </c>
      <c r="AA182" s="69" t="str">
        <f>IFERROR(CLEAN(HLOOKUP(AA$1,'1.源数据-产品报告-消费降序'!AA:AA,ROW(),0)),"")</f>
        <v/>
      </c>
      <c r="AB182" s="69" t="str">
        <f>IFERROR(CLEAN(HLOOKUP(AB$1,'1.源数据-产品报告-消费降序'!AB:AB,ROW(),0)),"")</f>
        <v/>
      </c>
      <c r="AC182" s="69" t="str">
        <f>IFERROR(CLEAN(HLOOKUP(AC$1,'1.源数据-产品报告-消费降序'!AC:AC,ROW(),0)),"")</f>
        <v/>
      </c>
      <c r="AD1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2" s="69" t="str">
        <f>IFERROR(CLEAN(HLOOKUP(AE$1,'1.源数据-产品报告-消费降序'!AE:AE,ROW(),0)),"")</f>
        <v/>
      </c>
      <c r="AH182" s="69" t="str">
        <f>IFERROR(CLEAN(HLOOKUP(AH$1,'1.源数据-产品报告-消费降序'!AH:AH,ROW(),0)),"")</f>
        <v/>
      </c>
      <c r="AI182" s="69" t="str">
        <f>IFERROR(CLEAN(HLOOKUP(AI$1,'1.源数据-产品报告-消费降序'!AI:AI,ROW(),0)),"")</f>
        <v/>
      </c>
      <c r="AJ182" s="69" t="str">
        <f>IFERROR(CLEAN(HLOOKUP(AJ$1,'1.源数据-产品报告-消费降序'!AJ:AJ,ROW(),0)),"")</f>
        <v/>
      </c>
      <c r="AK182" s="69" t="str">
        <f>IFERROR(CLEAN(HLOOKUP(AK$1,'1.源数据-产品报告-消费降序'!AK:AK,ROW(),0)),"")</f>
        <v/>
      </c>
      <c r="AL182" s="69" t="str">
        <f>IFERROR(CLEAN(HLOOKUP(AL$1,'1.源数据-产品报告-消费降序'!AL:AL,ROW(),0)),"")</f>
        <v/>
      </c>
      <c r="AM182" s="69" t="str">
        <f>IFERROR(CLEAN(HLOOKUP(AM$1,'1.源数据-产品报告-消费降序'!AM:AM,ROW(),0)),"")</f>
        <v/>
      </c>
      <c r="AN182" s="69" t="str">
        <f>IFERROR(CLEAN(HLOOKUP(AN$1,'1.源数据-产品报告-消费降序'!AN:AN,ROW(),0)),"")</f>
        <v/>
      </c>
      <c r="AO1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2" s="69" t="str">
        <f>IFERROR(CLEAN(HLOOKUP(AP$1,'1.源数据-产品报告-消费降序'!AP:AP,ROW(),0)),"")</f>
        <v/>
      </c>
      <c r="AS182" s="69" t="str">
        <f>IFERROR(CLEAN(HLOOKUP(AS$1,'1.源数据-产品报告-消费降序'!AS:AS,ROW(),0)),"")</f>
        <v/>
      </c>
      <c r="AT182" s="69" t="str">
        <f>IFERROR(CLEAN(HLOOKUP(AT$1,'1.源数据-产品报告-消费降序'!AT:AT,ROW(),0)),"")</f>
        <v/>
      </c>
      <c r="AU182" s="69" t="str">
        <f>IFERROR(CLEAN(HLOOKUP(AU$1,'1.源数据-产品报告-消费降序'!AU:AU,ROW(),0)),"")</f>
        <v/>
      </c>
      <c r="AV182" s="69" t="str">
        <f>IFERROR(CLEAN(HLOOKUP(AV$1,'1.源数据-产品报告-消费降序'!AV:AV,ROW(),0)),"")</f>
        <v/>
      </c>
      <c r="AW182" s="69" t="str">
        <f>IFERROR(CLEAN(HLOOKUP(AW$1,'1.源数据-产品报告-消费降序'!AW:AW,ROW(),0)),"")</f>
        <v/>
      </c>
      <c r="AX182" s="69" t="str">
        <f>IFERROR(CLEAN(HLOOKUP(AX$1,'1.源数据-产品报告-消费降序'!AX:AX,ROW(),0)),"")</f>
        <v/>
      </c>
      <c r="AY182" s="69" t="str">
        <f>IFERROR(CLEAN(HLOOKUP(AY$1,'1.源数据-产品报告-消费降序'!AY:AY,ROW(),0)),"")</f>
        <v/>
      </c>
      <c r="AZ1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2" s="69" t="str">
        <f>IFERROR(CLEAN(HLOOKUP(BA$1,'1.源数据-产品报告-消费降序'!BA:BA,ROW(),0)),"")</f>
        <v/>
      </c>
      <c r="BD182" s="69" t="str">
        <f>IFERROR(CLEAN(HLOOKUP(BD$1,'1.源数据-产品报告-消费降序'!BD:BD,ROW(),0)),"")</f>
        <v/>
      </c>
      <c r="BE182" s="69" t="str">
        <f>IFERROR(CLEAN(HLOOKUP(BE$1,'1.源数据-产品报告-消费降序'!BE:BE,ROW(),0)),"")</f>
        <v/>
      </c>
      <c r="BF182" s="69" t="str">
        <f>IFERROR(CLEAN(HLOOKUP(BF$1,'1.源数据-产品报告-消费降序'!BF:BF,ROW(),0)),"")</f>
        <v/>
      </c>
      <c r="BG182" s="69" t="str">
        <f>IFERROR(CLEAN(HLOOKUP(BG$1,'1.源数据-产品报告-消费降序'!BG:BG,ROW(),0)),"")</f>
        <v/>
      </c>
      <c r="BH182" s="69" t="str">
        <f>IFERROR(CLEAN(HLOOKUP(BH$1,'1.源数据-产品报告-消费降序'!BH:BH,ROW(),0)),"")</f>
        <v/>
      </c>
      <c r="BI182" s="69" t="str">
        <f>IFERROR(CLEAN(HLOOKUP(BI$1,'1.源数据-产品报告-消费降序'!BI:BI,ROW(),0)),"")</f>
        <v/>
      </c>
      <c r="BJ182" s="69" t="str">
        <f>IFERROR(CLEAN(HLOOKUP(BJ$1,'1.源数据-产品报告-消费降序'!BJ:BJ,ROW(),0)),"")</f>
        <v/>
      </c>
      <c r="BK1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2" s="69" t="str">
        <f>IFERROR(CLEAN(HLOOKUP(BL$1,'1.源数据-产品报告-消费降序'!BL:BL,ROW(),0)),"")</f>
        <v/>
      </c>
      <c r="BO182" s="69" t="str">
        <f>IFERROR(CLEAN(HLOOKUP(BO$1,'1.源数据-产品报告-消费降序'!BO:BO,ROW(),0)),"")</f>
        <v/>
      </c>
      <c r="BP182" s="69" t="str">
        <f>IFERROR(CLEAN(HLOOKUP(BP$1,'1.源数据-产品报告-消费降序'!BP:BP,ROW(),0)),"")</f>
        <v/>
      </c>
      <c r="BQ182" s="69" t="str">
        <f>IFERROR(CLEAN(HLOOKUP(BQ$1,'1.源数据-产品报告-消费降序'!BQ:BQ,ROW(),0)),"")</f>
        <v/>
      </c>
      <c r="BR182" s="69" t="str">
        <f>IFERROR(CLEAN(HLOOKUP(BR$1,'1.源数据-产品报告-消费降序'!BR:BR,ROW(),0)),"")</f>
        <v/>
      </c>
      <c r="BS182" s="69" t="str">
        <f>IFERROR(CLEAN(HLOOKUP(BS$1,'1.源数据-产品报告-消费降序'!BS:BS,ROW(),0)),"")</f>
        <v/>
      </c>
      <c r="BT182" s="69" t="str">
        <f>IFERROR(CLEAN(HLOOKUP(BT$1,'1.源数据-产品报告-消费降序'!BT:BT,ROW(),0)),"")</f>
        <v/>
      </c>
      <c r="BU182" s="69" t="str">
        <f>IFERROR(CLEAN(HLOOKUP(BU$1,'1.源数据-产品报告-消费降序'!BU:BU,ROW(),0)),"")</f>
        <v/>
      </c>
      <c r="BV1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2" s="69" t="str">
        <f>IFERROR(CLEAN(HLOOKUP(BW$1,'1.源数据-产品报告-消费降序'!BW:BW,ROW(),0)),"")</f>
        <v/>
      </c>
    </row>
    <row r="183" spans="1:75">
      <c r="A183" s="69" t="str">
        <f>IFERROR(CLEAN(HLOOKUP(A$1,'1.源数据-产品报告-消费降序'!A:A,ROW(),0)),"")</f>
        <v/>
      </c>
      <c r="B183" s="69" t="str">
        <f>IFERROR(CLEAN(HLOOKUP(B$1,'1.源数据-产品报告-消费降序'!B:B,ROW(),0)),"")</f>
        <v/>
      </c>
      <c r="C183" s="69" t="str">
        <f>IFERROR(CLEAN(HLOOKUP(C$1,'1.源数据-产品报告-消费降序'!C:C,ROW(),0)),"")</f>
        <v/>
      </c>
      <c r="D183" s="69" t="str">
        <f>IFERROR(CLEAN(HLOOKUP(D$1,'1.源数据-产品报告-消费降序'!D:D,ROW(),0)),"")</f>
        <v/>
      </c>
      <c r="E183" s="69" t="str">
        <f>IFERROR(CLEAN(HLOOKUP(E$1,'1.源数据-产品报告-消费降序'!E:E,ROW(),0)),"")</f>
        <v/>
      </c>
      <c r="F183" s="69" t="str">
        <f>IFERROR(CLEAN(HLOOKUP(F$1,'1.源数据-产品报告-消费降序'!F:F,ROW(),0)),"")</f>
        <v/>
      </c>
      <c r="G183" s="70">
        <f>IFERROR((HLOOKUP(G$1,'1.源数据-产品报告-消费降序'!G:G,ROW(),0)),"")</f>
        <v>0</v>
      </c>
      <c r="H1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3" s="69" t="str">
        <f>IFERROR(CLEAN(HLOOKUP(I$1,'1.源数据-产品报告-消费降序'!I:I,ROW(),0)),"")</f>
        <v/>
      </c>
      <c r="L183" s="69" t="str">
        <f>IFERROR(CLEAN(HLOOKUP(L$1,'1.源数据-产品报告-消费降序'!L:L,ROW(),0)),"")</f>
        <v/>
      </c>
      <c r="M183" s="69" t="str">
        <f>IFERROR(CLEAN(HLOOKUP(M$1,'1.源数据-产品报告-消费降序'!M:M,ROW(),0)),"")</f>
        <v/>
      </c>
      <c r="N183" s="69" t="str">
        <f>IFERROR(CLEAN(HLOOKUP(N$1,'1.源数据-产品报告-消费降序'!N:N,ROW(),0)),"")</f>
        <v/>
      </c>
      <c r="O183" s="69" t="str">
        <f>IFERROR(CLEAN(HLOOKUP(O$1,'1.源数据-产品报告-消费降序'!O:O,ROW(),0)),"")</f>
        <v/>
      </c>
      <c r="P183" s="69" t="str">
        <f>IFERROR(CLEAN(HLOOKUP(P$1,'1.源数据-产品报告-消费降序'!P:P,ROW(),0)),"")</f>
        <v/>
      </c>
      <c r="Q183" s="69" t="str">
        <f>IFERROR(CLEAN(HLOOKUP(Q$1,'1.源数据-产品报告-消费降序'!Q:Q,ROW(),0)),"")</f>
        <v/>
      </c>
      <c r="R183" s="69" t="str">
        <f>IFERROR(CLEAN(HLOOKUP(R$1,'1.源数据-产品报告-消费降序'!R:R,ROW(),0)),"")</f>
        <v/>
      </c>
      <c r="S1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3" s="69" t="str">
        <f>IFERROR(CLEAN(HLOOKUP(T$1,'1.源数据-产品报告-消费降序'!T:T,ROW(),0)),"")</f>
        <v/>
      </c>
      <c r="W183" s="69" t="str">
        <f>IFERROR(CLEAN(HLOOKUP(W$1,'1.源数据-产品报告-消费降序'!W:W,ROW(),0)),"")</f>
        <v/>
      </c>
      <c r="X183" s="69" t="str">
        <f>IFERROR(CLEAN(HLOOKUP(X$1,'1.源数据-产品报告-消费降序'!X:X,ROW(),0)),"")</f>
        <v/>
      </c>
      <c r="Y183" s="69" t="str">
        <f>IFERROR(CLEAN(HLOOKUP(Y$1,'1.源数据-产品报告-消费降序'!Y:Y,ROW(),0)),"")</f>
        <v/>
      </c>
      <c r="Z183" s="69" t="str">
        <f>IFERROR(CLEAN(HLOOKUP(Z$1,'1.源数据-产品报告-消费降序'!Z:Z,ROW(),0)),"")</f>
        <v/>
      </c>
      <c r="AA183" s="69" t="str">
        <f>IFERROR(CLEAN(HLOOKUP(AA$1,'1.源数据-产品报告-消费降序'!AA:AA,ROW(),0)),"")</f>
        <v/>
      </c>
      <c r="AB183" s="69" t="str">
        <f>IFERROR(CLEAN(HLOOKUP(AB$1,'1.源数据-产品报告-消费降序'!AB:AB,ROW(),0)),"")</f>
        <v/>
      </c>
      <c r="AC183" s="69" t="str">
        <f>IFERROR(CLEAN(HLOOKUP(AC$1,'1.源数据-产品报告-消费降序'!AC:AC,ROW(),0)),"")</f>
        <v/>
      </c>
      <c r="AD1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3" s="69" t="str">
        <f>IFERROR(CLEAN(HLOOKUP(AE$1,'1.源数据-产品报告-消费降序'!AE:AE,ROW(),0)),"")</f>
        <v/>
      </c>
      <c r="AH183" s="69" t="str">
        <f>IFERROR(CLEAN(HLOOKUP(AH$1,'1.源数据-产品报告-消费降序'!AH:AH,ROW(),0)),"")</f>
        <v/>
      </c>
      <c r="AI183" s="69" t="str">
        <f>IFERROR(CLEAN(HLOOKUP(AI$1,'1.源数据-产品报告-消费降序'!AI:AI,ROW(),0)),"")</f>
        <v/>
      </c>
      <c r="AJ183" s="69" t="str">
        <f>IFERROR(CLEAN(HLOOKUP(AJ$1,'1.源数据-产品报告-消费降序'!AJ:AJ,ROW(),0)),"")</f>
        <v/>
      </c>
      <c r="AK183" s="69" t="str">
        <f>IFERROR(CLEAN(HLOOKUP(AK$1,'1.源数据-产品报告-消费降序'!AK:AK,ROW(),0)),"")</f>
        <v/>
      </c>
      <c r="AL183" s="69" t="str">
        <f>IFERROR(CLEAN(HLOOKUP(AL$1,'1.源数据-产品报告-消费降序'!AL:AL,ROW(),0)),"")</f>
        <v/>
      </c>
      <c r="AM183" s="69" t="str">
        <f>IFERROR(CLEAN(HLOOKUP(AM$1,'1.源数据-产品报告-消费降序'!AM:AM,ROW(),0)),"")</f>
        <v/>
      </c>
      <c r="AN183" s="69" t="str">
        <f>IFERROR(CLEAN(HLOOKUP(AN$1,'1.源数据-产品报告-消费降序'!AN:AN,ROW(),0)),"")</f>
        <v/>
      </c>
      <c r="AO1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3" s="69" t="str">
        <f>IFERROR(CLEAN(HLOOKUP(AP$1,'1.源数据-产品报告-消费降序'!AP:AP,ROW(),0)),"")</f>
        <v/>
      </c>
      <c r="AS183" s="69" t="str">
        <f>IFERROR(CLEAN(HLOOKUP(AS$1,'1.源数据-产品报告-消费降序'!AS:AS,ROW(),0)),"")</f>
        <v/>
      </c>
      <c r="AT183" s="69" t="str">
        <f>IFERROR(CLEAN(HLOOKUP(AT$1,'1.源数据-产品报告-消费降序'!AT:AT,ROW(),0)),"")</f>
        <v/>
      </c>
      <c r="AU183" s="69" t="str">
        <f>IFERROR(CLEAN(HLOOKUP(AU$1,'1.源数据-产品报告-消费降序'!AU:AU,ROW(),0)),"")</f>
        <v/>
      </c>
      <c r="AV183" s="69" t="str">
        <f>IFERROR(CLEAN(HLOOKUP(AV$1,'1.源数据-产品报告-消费降序'!AV:AV,ROW(),0)),"")</f>
        <v/>
      </c>
      <c r="AW183" s="69" t="str">
        <f>IFERROR(CLEAN(HLOOKUP(AW$1,'1.源数据-产品报告-消费降序'!AW:AW,ROW(),0)),"")</f>
        <v/>
      </c>
      <c r="AX183" s="69" t="str">
        <f>IFERROR(CLEAN(HLOOKUP(AX$1,'1.源数据-产品报告-消费降序'!AX:AX,ROW(),0)),"")</f>
        <v/>
      </c>
      <c r="AY183" s="69" t="str">
        <f>IFERROR(CLEAN(HLOOKUP(AY$1,'1.源数据-产品报告-消费降序'!AY:AY,ROW(),0)),"")</f>
        <v/>
      </c>
      <c r="AZ1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3" s="69" t="str">
        <f>IFERROR(CLEAN(HLOOKUP(BA$1,'1.源数据-产品报告-消费降序'!BA:BA,ROW(),0)),"")</f>
        <v/>
      </c>
      <c r="BD183" s="69" t="str">
        <f>IFERROR(CLEAN(HLOOKUP(BD$1,'1.源数据-产品报告-消费降序'!BD:BD,ROW(),0)),"")</f>
        <v/>
      </c>
      <c r="BE183" s="69" t="str">
        <f>IFERROR(CLEAN(HLOOKUP(BE$1,'1.源数据-产品报告-消费降序'!BE:BE,ROW(),0)),"")</f>
        <v/>
      </c>
      <c r="BF183" s="69" t="str">
        <f>IFERROR(CLEAN(HLOOKUP(BF$1,'1.源数据-产品报告-消费降序'!BF:BF,ROW(),0)),"")</f>
        <v/>
      </c>
      <c r="BG183" s="69" t="str">
        <f>IFERROR(CLEAN(HLOOKUP(BG$1,'1.源数据-产品报告-消费降序'!BG:BG,ROW(),0)),"")</f>
        <v/>
      </c>
      <c r="BH183" s="69" t="str">
        <f>IFERROR(CLEAN(HLOOKUP(BH$1,'1.源数据-产品报告-消费降序'!BH:BH,ROW(),0)),"")</f>
        <v/>
      </c>
      <c r="BI183" s="69" t="str">
        <f>IFERROR(CLEAN(HLOOKUP(BI$1,'1.源数据-产品报告-消费降序'!BI:BI,ROW(),0)),"")</f>
        <v/>
      </c>
      <c r="BJ183" s="69" t="str">
        <f>IFERROR(CLEAN(HLOOKUP(BJ$1,'1.源数据-产品报告-消费降序'!BJ:BJ,ROW(),0)),"")</f>
        <v/>
      </c>
      <c r="BK1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3" s="69" t="str">
        <f>IFERROR(CLEAN(HLOOKUP(BL$1,'1.源数据-产品报告-消费降序'!BL:BL,ROW(),0)),"")</f>
        <v/>
      </c>
      <c r="BO183" s="69" t="str">
        <f>IFERROR(CLEAN(HLOOKUP(BO$1,'1.源数据-产品报告-消费降序'!BO:BO,ROW(),0)),"")</f>
        <v/>
      </c>
      <c r="BP183" s="69" t="str">
        <f>IFERROR(CLEAN(HLOOKUP(BP$1,'1.源数据-产品报告-消费降序'!BP:BP,ROW(),0)),"")</f>
        <v/>
      </c>
      <c r="BQ183" s="69" t="str">
        <f>IFERROR(CLEAN(HLOOKUP(BQ$1,'1.源数据-产品报告-消费降序'!BQ:BQ,ROW(),0)),"")</f>
        <v/>
      </c>
      <c r="BR183" s="69" t="str">
        <f>IFERROR(CLEAN(HLOOKUP(BR$1,'1.源数据-产品报告-消费降序'!BR:BR,ROW(),0)),"")</f>
        <v/>
      </c>
      <c r="BS183" s="69" t="str">
        <f>IFERROR(CLEAN(HLOOKUP(BS$1,'1.源数据-产品报告-消费降序'!BS:BS,ROW(),0)),"")</f>
        <v/>
      </c>
      <c r="BT183" s="69" t="str">
        <f>IFERROR(CLEAN(HLOOKUP(BT$1,'1.源数据-产品报告-消费降序'!BT:BT,ROW(),0)),"")</f>
        <v/>
      </c>
      <c r="BU183" s="69" t="str">
        <f>IFERROR(CLEAN(HLOOKUP(BU$1,'1.源数据-产品报告-消费降序'!BU:BU,ROW(),0)),"")</f>
        <v/>
      </c>
      <c r="BV1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3" s="69" t="str">
        <f>IFERROR(CLEAN(HLOOKUP(BW$1,'1.源数据-产品报告-消费降序'!BW:BW,ROW(),0)),"")</f>
        <v/>
      </c>
    </row>
    <row r="184" spans="1:75">
      <c r="A184" s="69" t="str">
        <f>IFERROR(CLEAN(HLOOKUP(A$1,'1.源数据-产品报告-消费降序'!A:A,ROW(),0)),"")</f>
        <v/>
      </c>
      <c r="B184" s="69" t="str">
        <f>IFERROR(CLEAN(HLOOKUP(B$1,'1.源数据-产品报告-消费降序'!B:B,ROW(),0)),"")</f>
        <v/>
      </c>
      <c r="C184" s="69" t="str">
        <f>IFERROR(CLEAN(HLOOKUP(C$1,'1.源数据-产品报告-消费降序'!C:C,ROW(),0)),"")</f>
        <v/>
      </c>
      <c r="D184" s="69" t="str">
        <f>IFERROR(CLEAN(HLOOKUP(D$1,'1.源数据-产品报告-消费降序'!D:D,ROW(),0)),"")</f>
        <v/>
      </c>
      <c r="E184" s="69" t="str">
        <f>IFERROR(CLEAN(HLOOKUP(E$1,'1.源数据-产品报告-消费降序'!E:E,ROW(),0)),"")</f>
        <v/>
      </c>
      <c r="F184" s="69" t="str">
        <f>IFERROR(CLEAN(HLOOKUP(F$1,'1.源数据-产品报告-消费降序'!F:F,ROW(),0)),"")</f>
        <v/>
      </c>
      <c r="G184" s="70">
        <f>IFERROR((HLOOKUP(G$1,'1.源数据-产品报告-消费降序'!G:G,ROW(),0)),"")</f>
        <v>0</v>
      </c>
      <c r="H1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4" s="69" t="str">
        <f>IFERROR(CLEAN(HLOOKUP(I$1,'1.源数据-产品报告-消费降序'!I:I,ROW(),0)),"")</f>
        <v/>
      </c>
      <c r="L184" s="69" t="str">
        <f>IFERROR(CLEAN(HLOOKUP(L$1,'1.源数据-产品报告-消费降序'!L:L,ROW(),0)),"")</f>
        <v/>
      </c>
      <c r="M184" s="69" t="str">
        <f>IFERROR(CLEAN(HLOOKUP(M$1,'1.源数据-产品报告-消费降序'!M:M,ROW(),0)),"")</f>
        <v/>
      </c>
      <c r="N184" s="69" t="str">
        <f>IFERROR(CLEAN(HLOOKUP(N$1,'1.源数据-产品报告-消费降序'!N:N,ROW(),0)),"")</f>
        <v/>
      </c>
      <c r="O184" s="69" t="str">
        <f>IFERROR(CLEAN(HLOOKUP(O$1,'1.源数据-产品报告-消费降序'!O:O,ROW(),0)),"")</f>
        <v/>
      </c>
      <c r="P184" s="69" t="str">
        <f>IFERROR(CLEAN(HLOOKUP(P$1,'1.源数据-产品报告-消费降序'!P:P,ROW(),0)),"")</f>
        <v/>
      </c>
      <c r="Q184" s="69" t="str">
        <f>IFERROR(CLEAN(HLOOKUP(Q$1,'1.源数据-产品报告-消费降序'!Q:Q,ROW(),0)),"")</f>
        <v/>
      </c>
      <c r="R184" s="69" t="str">
        <f>IFERROR(CLEAN(HLOOKUP(R$1,'1.源数据-产品报告-消费降序'!R:R,ROW(),0)),"")</f>
        <v/>
      </c>
      <c r="S1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4" s="69" t="str">
        <f>IFERROR(CLEAN(HLOOKUP(T$1,'1.源数据-产品报告-消费降序'!T:T,ROW(),0)),"")</f>
        <v/>
      </c>
      <c r="W184" s="69" t="str">
        <f>IFERROR(CLEAN(HLOOKUP(W$1,'1.源数据-产品报告-消费降序'!W:W,ROW(),0)),"")</f>
        <v/>
      </c>
      <c r="X184" s="69" t="str">
        <f>IFERROR(CLEAN(HLOOKUP(X$1,'1.源数据-产品报告-消费降序'!X:X,ROW(),0)),"")</f>
        <v/>
      </c>
      <c r="Y184" s="69" t="str">
        <f>IFERROR(CLEAN(HLOOKUP(Y$1,'1.源数据-产品报告-消费降序'!Y:Y,ROW(),0)),"")</f>
        <v/>
      </c>
      <c r="Z184" s="69" t="str">
        <f>IFERROR(CLEAN(HLOOKUP(Z$1,'1.源数据-产品报告-消费降序'!Z:Z,ROW(),0)),"")</f>
        <v/>
      </c>
      <c r="AA184" s="69" t="str">
        <f>IFERROR(CLEAN(HLOOKUP(AA$1,'1.源数据-产品报告-消费降序'!AA:AA,ROW(),0)),"")</f>
        <v/>
      </c>
      <c r="AB184" s="69" t="str">
        <f>IFERROR(CLEAN(HLOOKUP(AB$1,'1.源数据-产品报告-消费降序'!AB:AB,ROW(),0)),"")</f>
        <v/>
      </c>
      <c r="AC184" s="69" t="str">
        <f>IFERROR(CLEAN(HLOOKUP(AC$1,'1.源数据-产品报告-消费降序'!AC:AC,ROW(),0)),"")</f>
        <v/>
      </c>
      <c r="AD1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4" s="69" t="str">
        <f>IFERROR(CLEAN(HLOOKUP(AE$1,'1.源数据-产品报告-消费降序'!AE:AE,ROW(),0)),"")</f>
        <v/>
      </c>
      <c r="AH184" s="69" t="str">
        <f>IFERROR(CLEAN(HLOOKUP(AH$1,'1.源数据-产品报告-消费降序'!AH:AH,ROW(),0)),"")</f>
        <v/>
      </c>
      <c r="AI184" s="69" t="str">
        <f>IFERROR(CLEAN(HLOOKUP(AI$1,'1.源数据-产品报告-消费降序'!AI:AI,ROW(),0)),"")</f>
        <v/>
      </c>
      <c r="AJ184" s="69" t="str">
        <f>IFERROR(CLEAN(HLOOKUP(AJ$1,'1.源数据-产品报告-消费降序'!AJ:AJ,ROW(),0)),"")</f>
        <v/>
      </c>
      <c r="AK184" s="69" t="str">
        <f>IFERROR(CLEAN(HLOOKUP(AK$1,'1.源数据-产品报告-消费降序'!AK:AK,ROW(),0)),"")</f>
        <v/>
      </c>
      <c r="AL184" s="69" t="str">
        <f>IFERROR(CLEAN(HLOOKUP(AL$1,'1.源数据-产品报告-消费降序'!AL:AL,ROW(),0)),"")</f>
        <v/>
      </c>
      <c r="AM184" s="69" t="str">
        <f>IFERROR(CLEAN(HLOOKUP(AM$1,'1.源数据-产品报告-消费降序'!AM:AM,ROW(),0)),"")</f>
        <v/>
      </c>
      <c r="AN184" s="69" t="str">
        <f>IFERROR(CLEAN(HLOOKUP(AN$1,'1.源数据-产品报告-消费降序'!AN:AN,ROW(),0)),"")</f>
        <v/>
      </c>
      <c r="AO1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4" s="69" t="str">
        <f>IFERROR(CLEAN(HLOOKUP(AP$1,'1.源数据-产品报告-消费降序'!AP:AP,ROW(),0)),"")</f>
        <v/>
      </c>
      <c r="AS184" s="69" t="str">
        <f>IFERROR(CLEAN(HLOOKUP(AS$1,'1.源数据-产品报告-消费降序'!AS:AS,ROW(),0)),"")</f>
        <v/>
      </c>
      <c r="AT184" s="69" t="str">
        <f>IFERROR(CLEAN(HLOOKUP(AT$1,'1.源数据-产品报告-消费降序'!AT:AT,ROW(),0)),"")</f>
        <v/>
      </c>
      <c r="AU184" s="69" t="str">
        <f>IFERROR(CLEAN(HLOOKUP(AU$1,'1.源数据-产品报告-消费降序'!AU:AU,ROW(),0)),"")</f>
        <v/>
      </c>
      <c r="AV184" s="69" t="str">
        <f>IFERROR(CLEAN(HLOOKUP(AV$1,'1.源数据-产品报告-消费降序'!AV:AV,ROW(),0)),"")</f>
        <v/>
      </c>
      <c r="AW184" s="69" t="str">
        <f>IFERROR(CLEAN(HLOOKUP(AW$1,'1.源数据-产品报告-消费降序'!AW:AW,ROW(),0)),"")</f>
        <v/>
      </c>
      <c r="AX184" s="69" t="str">
        <f>IFERROR(CLEAN(HLOOKUP(AX$1,'1.源数据-产品报告-消费降序'!AX:AX,ROW(),0)),"")</f>
        <v/>
      </c>
      <c r="AY184" s="69" t="str">
        <f>IFERROR(CLEAN(HLOOKUP(AY$1,'1.源数据-产品报告-消费降序'!AY:AY,ROW(),0)),"")</f>
        <v/>
      </c>
      <c r="AZ1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4" s="69" t="str">
        <f>IFERROR(CLEAN(HLOOKUP(BA$1,'1.源数据-产品报告-消费降序'!BA:BA,ROW(),0)),"")</f>
        <v/>
      </c>
      <c r="BD184" s="69" t="str">
        <f>IFERROR(CLEAN(HLOOKUP(BD$1,'1.源数据-产品报告-消费降序'!BD:BD,ROW(),0)),"")</f>
        <v/>
      </c>
      <c r="BE184" s="69" t="str">
        <f>IFERROR(CLEAN(HLOOKUP(BE$1,'1.源数据-产品报告-消费降序'!BE:BE,ROW(),0)),"")</f>
        <v/>
      </c>
      <c r="BF184" s="69" t="str">
        <f>IFERROR(CLEAN(HLOOKUP(BF$1,'1.源数据-产品报告-消费降序'!BF:BF,ROW(),0)),"")</f>
        <v/>
      </c>
      <c r="BG184" s="69" t="str">
        <f>IFERROR(CLEAN(HLOOKUP(BG$1,'1.源数据-产品报告-消费降序'!BG:BG,ROW(),0)),"")</f>
        <v/>
      </c>
      <c r="BH184" s="69" t="str">
        <f>IFERROR(CLEAN(HLOOKUP(BH$1,'1.源数据-产品报告-消费降序'!BH:BH,ROW(),0)),"")</f>
        <v/>
      </c>
      <c r="BI184" s="69" t="str">
        <f>IFERROR(CLEAN(HLOOKUP(BI$1,'1.源数据-产品报告-消费降序'!BI:BI,ROW(),0)),"")</f>
        <v/>
      </c>
      <c r="BJ184" s="69" t="str">
        <f>IFERROR(CLEAN(HLOOKUP(BJ$1,'1.源数据-产品报告-消费降序'!BJ:BJ,ROW(),0)),"")</f>
        <v/>
      </c>
      <c r="BK1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4" s="69" t="str">
        <f>IFERROR(CLEAN(HLOOKUP(BL$1,'1.源数据-产品报告-消费降序'!BL:BL,ROW(),0)),"")</f>
        <v/>
      </c>
      <c r="BO184" s="69" t="str">
        <f>IFERROR(CLEAN(HLOOKUP(BO$1,'1.源数据-产品报告-消费降序'!BO:BO,ROW(),0)),"")</f>
        <v/>
      </c>
      <c r="BP184" s="69" t="str">
        <f>IFERROR(CLEAN(HLOOKUP(BP$1,'1.源数据-产品报告-消费降序'!BP:BP,ROW(),0)),"")</f>
        <v/>
      </c>
      <c r="BQ184" s="69" t="str">
        <f>IFERROR(CLEAN(HLOOKUP(BQ$1,'1.源数据-产品报告-消费降序'!BQ:BQ,ROW(),0)),"")</f>
        <v/>
      </c>
      <c r="BR184" s="69" t="str">
        <f>IFERROR(CLEAN(HLOOKUP(BR$1,'1.源数据-产品报告-消费降序'!BR:BR,ROW(),0)),"")</f>
        <v/>
      </c>
      <c r="BS184" s="69" t="str">
        <f>IFERROR(CLEAN(HLOOKUP(BS$1,'1.源数据-产品报告-消费降序'!BS:BS,ROW(),0)),"")</f>
        <v/>
      </c>
      <c r="BT184" s="69" t="str">
        <f>IFERROR(CLEAN(HLOOKUP(BT$1,'1.源数据-产品报告-消费降序'!BT:BT,ROW(),0)),"")</f>
        <v/>
      </c>
      <c r="BU184" s="69" t="str">
        <f>IFERROR(CLEAN(HLOOKUP(BU$1,'1.源数据-产品报告-消费降序'!BU:BU,ROW(),0)),"")</f>
        <v/>
      </c>
      <c r="BV1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4" s="69" t="str">
        <f>IFERROR(CLEAN(HLOOKUP(BW$1,'1.源数据-产品报告-消费降序'!BW:BW,ROW(),0)),"")</f>
        <v/>
      </c>
    </row>
    <row r="185" spans="1:75">
      <c r="A185" s="69" t="str">
        <f>IFERROR(CLEAN(HLOOKUP(A$1,'1.源数据-产品报告-消费降序'!A:A,ROW(),0)),"")</f>
        <v/>
      </c>
      <c r="B185" s="69" t="str">
        <f>IFERROR(CLEAN(HLOOKUP(B$1,'1.源数据-产品报告-消费降序'!B:B,ROW(),0)),"")</f>
        <v/>
      </c>
      <c r="C185" s="69" t="str">
        <f>IFERROR(CLEAN(HLOOKUP(C$1,'1.源数据-产品报告-消费降序'!C:C,ROW(),0)),"")</f>
        <v/>
      </c>
      <c r="D185" s="69" t="str">
        <f>IFERROR(CLEAN(HLOOKUP(D$1,'1.源数据-产品报告-消费降序'!D:D,ROW(),0)),"")</f>
        <v/>
      </c>
      <c r="E185" s="69" t="str">
        <f>IFERROR(CLEAN(HLOOKUP(E$1,'1.源数据-产品报告-消费降序'!E:E,ROW(),0)),"")</f>
        <v/>
      </c>
      <c r="F185" s="69" t="str">
        <f>IFERROR(CLEAN(HLOOKUP(F$1,'1.源数据-产品报告-消费降序'!F:F,ROW(),0)),"")</f>
        <v/>
      </c>
      <c r="G185" s="70">
        <f>IFERROR((HLOOKUP(G$1,'1.源数据-产品报告-消费降序'!G:G,ROW(),0)),"")</f>
        <v>0</v>
      </c>
      <c r="H1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5" s="69" t="str">
        <f>IFERROR(CLEAN(HLOOKUP(I$1,'1.源数据-产品报告-消费降序'!I:I,ROW(),0)),"")</f>
        <v/>
      </c>
      <c r="L185" s="69" t="str">
        <f>IFERROR(CLEAN(HLOOKUP(L$1,'1.源数据-产品报告-消费降序'!L:L,ROW(),0)),"")</f>
        <v/>
      </c>
      <c r="M185" s="69" t="str">
        <f>IFERROR(CLEAN(HLOOKUP(M$1,'1.源数据-产品报告-消费降序'!M:M,ROW(),0)),"")</f>
        <v/>
      </c>
      <c r="N185" s="69" t="str">
        <f>IFERROR(CLEAN(HLOOKUP(N$1,'1.源数据-产品报告-消费降序'!N:N,ROW(),0)),"")</f>
        <v/>
      </c>
      <c r="O185" s="69" t="str">
        <f>IFERROR(CLEAN(HLOOKUP(O$1,'1.源数据-产品报告-消费降序'!O:O,ROW(),0)),"")</f>
        <v/>
      </c>
      <c r="P185" s="69" t="str">
        <f>IFERROR(CLEAN(HLOOKUP(P$1,'1.源数据-产品报告-消费降序'!P:P,ROW(),0)),"")</f>
        <v/>
      </c>
      <c r="Q185" s="69" t="str">
        <f>IFERROR(CLEAN(HLOOKUP(Q$1,'1.源数据-产品报告-消费降序'!Q:Q,ROW(),0)),"")</f>
        <v/>
      </c>
      <c r="R185" s="69" t="str">
        <f>IFERROR(CLEAN(HLOOKUP(R$1,'1.源数据-产品报告-消费降序'!R:R,ROW(),0)),"")</f>
        <v/>
      </c>
      <c r="S1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5" s="69" t="str">
        <f>IFERROR(CLEAN(HLOOKUP(T$1,'1.源数据-产品报告-消费降序'!T:T,ROW(),0)),"")</f>
        <v/>
      </c>
      <c r="W185" s="69" t="str">
        <f>IFERROR(CLEAN(HLOOKUP(W$1,'1.源数据-产品报告-消费降序'!W:W,ROW(),0)),"")</f>
        <v/>
      </c>
      <c r="X185" s="69" t="str">
        <f>IFERROR(CLEAN(HLOOKUP(X$1,'1.源数据-产品报告-消费降序'!X:X,ROW(),0)),"")</f>
        <v/>
      </c>
      <c r="Y185" s="69" t="str">
        <f>IFERROR(CLEAN(HLOOKUP(Y$1,'1.源数据-产品报告-消费降序'!Y:Y,ROW(),0)),"")</f>
        <v/>
      </c>
      <c r="Z185" s="69" t="str">
        <f>IFERROR(CLEAN(HLOOKUP(Z$1,'1.源数据-产品报告-消费降序'!Z:Z,ROW(),0)),"")</f>
        <v/>
      </c>
      <c r="AA185" s="69" t="str">
        <f>IFERROR(CLEAN(HLOOKUP(AA$1,'1.源数据-产品报告-消费降序'!AA:AA,ROW(),0)),"")</f>
        <v/>
      </c>
      <c r="AB185" s="69" t="str">
        <f>IFERROR(CLEAN(HLOOKUP(AB$1,'1.源数据-产品报告-消费降序'!AB:AB,ROW(),0)),"")</f>
        <v/>
      </c>
      <c r="AC185" s="69" t="str">
        <f>IFERROR(CLEAN(HLOOKUP(AC$1,'1.源数据-产品报告-消费降序'!AC:AC,ROW(),0)),"")</f>
        <v/>
      </c>
      <c r="AD1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5" s="69" t="str">
        <f>IFERROR(CLEAN(HLOOKUP(AE$1,'1.源数据-产品报告-消费降序'!AE:AE,ROW(),0)),"")</f>
        <v/>
      </c>
      <c r="AH185" s="69" t="str">
        <f>IFERROR(CLEAN(HLOOKUP(AH$1,'1.源数据-产品报告-消费降序'!AH:AH,ROW(),0)),"")</f>
        <v/>
      </c>
      <c r="AI185" s="69" t="str">
        <f>IFERROR(CLEAN(HLOOKUP(AI$1,'1.源数据-产品报告-消费降序'!AI:AI,ROW(),0)),"")</f>
        <v/>
      </c>
      <c r="AJ185" s="69" t="str">
        <f>IFERROR(CLEAN(HLOOKUP(AJ$1,'1.源数据-产品报告-消费降序'!AJ:AJ,ROW(),0)),"")</f>
        <v/>
      </c>
      <c r="AK185" s="69" t="str">
        <f>IFERROR(CLEAN(HLOOKUP(AK$1,'1.源数据-产品报告-消费降序'!AK:AK,ROW(),0)),"")</f>
        <v/>
      </c>
      <c r="AL185" s="69" t="str">
        <f>IFERROR(CLEAN(HLOOKUP(AL$1,'1.源数据-产品报告-消费降序'!AL:AL,ROW(),0)),"")</f>
        <v/>
      </c>
      <c r="AM185" s="69" t="str">
        <f>IFERROR(CLEAN(HLOOKUP(AM$1,'1.源数据-产品报告-消费降序'!AM:AM,ROW(),0)),"")</f>
        <v/>
      </c>
      <c r="AN185" s="69" t="str">
        <f>IFERROR(CLEAN(HLOOKUP(AN$1,'1.源数据-产品报告-消费降序'!AN:AN,ROW(),0)),"")</f>
        <v/>
      </c>
      <c r="AO1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5" s="69" t="str">
        <f>IFERROR(CLEAN(HLOOKUP(AP$1,'1.源数据-产品报告-消费降序'!AP:AP,ROW(),0)),"")</f>
        <v/>
      </c>
      <c r="AS185" s="69" t="str">
        <f>IFERROR(CLEAN(HLOOKUP(AS$1,'1.源数据-产品报告-消费降序'!AS:AS,ROW(),0)),"")</f>
        <v/>
      </c>
      <c r="AT185" s="69" t="str">
        <f>IFERROR(CLEAN(HLOOKUP(AT$1,'1.源数据-产品报告-消费降序'!AT:AT,ROW(),0)),"")</f>
        <v/>
      </c>
      <c r="AU185" s="69" t="str">
        <f>IFERROR(CLEAN(HLOOKUP(AU$1,'1.源数据-产品报告-消费降序'!AU:AU,ROW(),0)),"")</f>
        <v/>
      </c>
      <c r="AV185" s="69" t="str">
        <f>IFERROR(CLEAN(HLOOKUP(AV$1,'1.源数据-产品报告-消费降序'!AV:AV,ROW(),0)),"")</f>
        <v/>
      </c>
      <c r="AW185" s="69" t="str">
        <f>IFERROR(CLEAN(HLOOKUP(AW$1,'1.源数据-产品报告-消费降序'!AW:AW,ROW(),0)),"")</f>
        <v/>
      </c>
      <c r="AX185" s="69" t="str">
        <f>IFERROR(CLEAN(HLOOKUP(AX$1,'1.源数据-产品报告-消费降序'!AX:AX,ROW(),0)),"")</f>
        <v/>
      </c>
      <c r="AY185" s="69" t="str">
        <f>IFERROR(CLEAN(HLOOKUP(AY$1,'1.源数据-产品报告-消费降序'!AY:AY,ROW(),0)),"")</f>
        <v/>
      </c>
      <c r="AZ1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5" s="69" t="str">
        <f>IFERROR(CLEAN(HLOOKUP(BA$1,'1.源数据-产品报告-消费降序'!BA:BA,ROW(),0)),"")</f>
        <v/>
      </c>
      <c r="BD185" s="69" t="str">
        <f>IFERROR(CLEAN(HLOOKUP(BD$1,'1.源数据-产品报告-消费降序'!BD:BD,ROW(),0)),"")</f>
        <v/>
      </c>
      <c r="BE185" s="69" t="str">
        <f>IFERROR(CLEAN(HLOOKUP(BE$1,'1.源数据-产品报告-消费降序'!BE:BE,ROW(),0)),"")</f>
        <v/>
      </c>
      <c r="BF185" s="69" t="str">
        <f>IFERROR(CLEAN(HLOOKUP(BF$1,'1.源数据-产品报告-消费降序'!BF:BF,ROW(),0)),"")</f>
        <v/>
      </c>
      <c r="BG185" s="69" t="str">
        <f>IFERROR(CLEAN(HLOOKUP(BG$1,'1.源数据-产品报告-消费降序'!BG:BG,ROW(),0)),"")</f>
        <v/>
      </c>
      <c r="BH185" s="69" t="str">
        <f>IFERROR(CLEAN(HLOOKUP(BH$1,'1.源数据-产品报告-消费降序'!BH:BH,ROW(),0)),"")</f>
        <v/>
      </c>
      <c r="BI185" s="69" t="str">
        <f>IFERROR(CLEAN(HLOOKUP(BI$1,'1.源数据-产品报告-消费降序'!BI:BI,ROW(),0)),"")</f>
        <v/>
      </c>
      <c r="BJ185" s="69" t="str">
        <f>IFERROR(CLEAN(HLOOKUP(BJ$1,'1.源数据-产品报告-消费降序'!BJ:BJ,ROW(),0)),"")</f>
        <v/>
      </c>
      <c r="BK1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5" s="69" t="str">
        <f>IFERROR(CLEAN(HLOOKUP(BL$1,'1.源数据-产品报告-消费降序'!BL:BL,ROW(),0)),"")</f>
        <v/>
      </c>
      <c r="BO185" s="69" t="str">
        <f>IFERROR(CLEAN(HLOOKUP(BO$1,'1.源数据-产品报告-消费降序'!BO:BO,ROW(),0)),"")</f>
        <v/>
      </c>
      <c r="BP185" s="69" t="str">
        <f>IFERROR(CLEAN(HLOOKUP(BP$1,'1.源数据-产品报告-消费降序'!BP:BP,ROW(),0)),"")</f>
        <v/>
      </c>
      <c r="BQ185" s="69" t="str">
        <f>IFERROR(CLEAN(HLOOKUP(BQ$1,'1.源数据-产品报告-消费降序'!BQ:BQ,ROW(),0)),"")</f>
        <v/>
      </c>
      <c r="BR185" s="69" t="str">
        <f>IFERROR(CLEAN(HLOOKUP(BR$1,'1.源数据-产品报告-消费降序'!BR:BR,ROW(),0)),"")</f>
        <v/>
      </c>
      <c r="BS185" s="69" t="str">
        <f>IFERROR(CLEAN(HLOOKUP(BS$1,'1.源数据-产品报告-消费降序'!BS:BS,ROW(),0)),"")</f>
        <v/>
      </c>
      <c r="BT185" s="69" t="str">
        <f>IFERROR(CLEAN(HLOOKUP(BT$1,'1.源数据-产品报告-消费降序'!BT:BT,ROW(),0)),"")</f>
        <v/>
      </c>
      <c r="BU185" s="69" t="str">
        <f>IFERROR(CLEAN(HLOOKUP(BU$1,'1.源数据-产品报告-消费降序'!BU:BU,ROW(),0)),"")</f>
        <v/>
      </c>
      <c r="BV1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5" s="69" t="str">
        <f>IFERROR(CLEAN(HLOOKUP(BW$1,'1.源数据-产品报告-消费降序'!BW:BW,ROW(),0)),"")</f>
        <v/>
      </c>
    </row>
    <row r="186" spans="1:75">
      <c r="A186" s="69" t="str">
        <f>IFERROR(CLEAN(HLOOKUP(A$1,'1.源数据-产品报告-消费降序'!A:A,ROW(),0)),"")</f>
        <v/>
      </c>
      <c r="B186" s="69" t="str">
        <f>IFERROR(CLEAN(HLOOKUP(B$1,'1.源数据-产品报告-消费降序'!B:B,ROW(),0)),"")</f>
        <v/>
      </c>
      <c r="C186" s="69" t="str">
        <f>IFERROR(CLEAN(HLOOKUP(C$1,'1.源数据-产品报告-消费降序'!C:C,ROW(),0)),"")</f>
        <v/>
      </c>
      <c r="D186" s="69" t="str">
        <f>IFERROR(CLEAN(HLOOKUP(D$1,'1.源数据-产品报告-消费降序'!D:D,ROW(),0)),"")</f>
        <v/>
      </c>
      <c r="E186" s="69" t="str">
        <f>IFERROR(CLEAN(HLOOKUP(E$1,'1.源数据-产品报告-消费降序'!E:E,ROW(),0)),"")</f>
        <v/>
      </c>
      <c r="F186" s="69" t="str">
        <f>IFERROR(CLEAN(HLOOKUP(F$1,'1.源数据-产品报告-消费降序'!F:F,ROW(),0)),"")</f>
        <v/>
      </c>
      <c r="G186" s="70">
        <f>IFERROR((HLOOKUP(G$1,'1.源数据-产品报告-消费降序'!G:G,ROW(),0)),"")</f>
        <v>0</v>
      </c>
      <c r="H1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6" s="69" t="str">
        <f>IFERROR(CLEAN(HLOOKUP(I$1,'1.源数据-产品报告-消费降序'!I:I,ROW(),0)),"")</f>
        <v/>
      </c>
      <c r="L186" s="69" t="str">
        <f>IFERROR(CLEAN(HLOOKUP(L$1,'1.源数据-产品报告-消费降序'!L:L,ROW(),0)),"")</f>
        <v/>
      </c>
      <c r="M186" s="69" t="str">
        <f>IFERROR(CLEAN(HLOOKUP(M$1,'1.源数据-产品报告-消费降序'!M:M,ROW(),0)),"")</f>
        <v/>
      </c>
      <c r="N186" s="69" t="str">
        <f>IFERROR(CLEAN(HLOOKUP(N$1,'1.源数据-产品报告-消费降序'!N:N,ROW(),0)),"")</f>
        <v/>
      </c>
      <c r="O186" s="69" t="str">
        <f>IFERROR(CLEAN(HLOOKUP(O$1,'1.源数据-产品报告-消费降序'!O:O,ROW(),0)),"")</f>
        <v/>
      </c>
      <c r="P186" s="69" t="str">
        <f>IFERROR(CLEAN(HLOOKUP(P$1,'1.源数据-产品报告-消费降序'!P:P,ROW(),0)),"")</f>
        <v/>
      </c>
      <c r="Q186" s="69" t="str">
        <f>IFERROR(CLEAN(HLOOKUP(Q$1,'1.源数据-产品报告-消费降序'!Q:Q,ROW(),0)),"")</f>
        <v/>
      </c>
      <c r="R186" s="69" t="str">
        <f>IFERROR(CLEAN(HLOOKUP(R$1,'1.源数据-产品报告-消费降序'!R:R,ROW(),0)),"")</f>
        <v/>
      </c>
      <c r="S1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6" s="69" t="str">
        <f>IFERROR(CLEAN(HLOOKUP(T$1,'1.源数据-产品报告-消费降序'!T:T,ROW(),0)),"")</f>
        <v/>
      </c>
      <c r="W186" s="69" t="str">
        <f>IFERROR(CLEAN(HLOOKUP(W$1,'1.源数据-产品报告-消费降序'!W:W,ROW(),0)),"")</f>
        <v/>
      </c>
      <c r="X186" s="69" t="str">
        <f>IFERROR(CLEAN(HLOOKUP(X$1,'1.源数据-产品报告-消费降序'!X:X,ROW(),0)),"")</f>
        <v/>
      </c>
      <c r="Y186" s="69" t="str">
        <f>IFERROR(CLEAN(HLOOKUP(Y$1,'1.源数据-产品报告-消费降序'!Y:Y,ROW(),0)),"")</f>
        <v/>
      </c>
      <c r="Z186" s="69" t="str">
        <f>IFERROR(CLEAN(HLOOKUP(Z$1,'1.源数据-产品报告-消费降序'!Z:Z,ROW(),0)),"")</f>
        <v/>
      </c>
      <c r="AA186" s="69" t="str">
        <f>IFERROR(CLEAN(HLOOKUP(AA$1,'1.源数据-产品报告-消费降序'!AA:AA,ROW(),0)),"")</f>
        <v/>
      </c>
      <c r="AB186" s="69" t="str">
        <f>IFERROR(CLEAN(HLOOKUP(AB$1,'1.源数据-产品报告-消费降序'!AB:AB,ROW(),0)),"")</f>
        <v/>
      </c>
      <c r="AC186" s="69" t="str">
        <f>IFERROR(CLEAN(HLOOKUP(AC$1,'1.源数据-产品报告-消费降序'!AC:AC,ROW(),0)),"")</f>
        <v/>
      </c>
      <c r="AD1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6" s="69" t="str">
        <f>IFERROR(CLEAN(HLOOKUP(AE$1,'1.源数据-产品报告-消费降序'!AE:AE,ROW(),0)),"")</f>
        <v/>
      </c>
      <c r="AH186" s="69" t="str">
        <f>IFERROR(CLEAN(HLOOKUP(AH$1,'1.源数据-产品报告-消费降序'!AH:AH,ROW(),0)),"")</f>
        <v/>
      </c>
      <c r="AI186" s="69" t="str">
        <f>IFERROR(CLEAN(HLOOKUP(AI$1,'1.源数据-产品报告-消费降序'!AI:AI,ROW(),0)),"")</f>
        <v/>
      </c>
      <c r="AJ186" s="69" t="str">
        <f>IFERROR(CLEAN(HLOOKUP(AJ$1,'1.源数据-产品报告-消费降序'!AJ:AJ,ROW(),0)),"")</f>
        <v/>
      </c>
      <c r="AK186" s="69" t="str">
        <f>IFERROR(CLEAN(HLOOKUP(AK$1,'1.源数据-产品报告-消费降序'!AK:AK,ROW(),0)),"")</f>
        <v/>
      </c>
      <c r="AL186" s="69" t="str">
        <f>IFERROR(CLEAN(HLOOKUP(AL$1,'1.源数据-产品报告-消费降序'!AL:AL,ROW(),0)),"")</f>
        <v/>
      </c>
      <c r="AM186" s="69" t="str">
        <f>IFERROR(CLEAN(HLOOKUP(AM$1,'1.源数据-产品报告-消费降序'!AM:AM,ROW(),0)),"")</f>
        <v/>
      </c>
      <c r="AN186" s="69" t="str">
        <f>IFERROR(CLEAN(HLOOKUP(AN$1,'1.源数据-产品报告-消费降序'!AN:AN,ROW(),0)),"")</f>
        <v/>
      </c>
      <c r="AO1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6" s="69" t="str">
        <f>IFERROR(CLEAN(HLOOKUP(AP$1,'1.源数据-产品报告-消费降序'!AP:AP,ROW(),0)),"")</f>
        <v/>
      </c>
      <c r="AS186" s="69" t="str">
        <f>IFERROR(CLEAN(HLOOKUP(AS$1,'1.源数据-产品报告-消费降序'!AS:AS,ROW(),0)),"")</f>
        <v/>
      </c>
      <c r="AT186" s="69" t="str">
        <f>IFERROR(CLEAN(HLOOKUP(AT$1,'1.源数据-产品报告-消费降序'!AT:AT,ROW(),0)),"")</f>
        <v/>
      </c>
      <c r="AU186" s="69" t="str">
        <f>IFERROR(CLEAN(HLOOKUP(AU$1,'1.源数据-产品报告-消费降序'!AU:AU,ROW(),0)),"")</f>
        <v/>
      </c>
      <c r="AV186" s="69" t="str">
        <f>IFERROR(CLEAN(HLOOKUP(AV$1,'1.源数据-产品报告-消费降序'!AV:AV,ROW(),0)),"")</f>
        <v/>
      </c>
      <c r="AW186" s="69" t="str">
        <f>IFERROR(CLEAN(HLOOKUP(AW$1,'1.源数据-产品报告-消费降序'!AW:AW,ROW(),0)),"")</f>
        <v/>
      </c>
      <c r="AX186" s="69" t="str">
        <f>IFERROR(CLEAN(HLOOKUP(AX$1,'1.源数据-产品报告-消费降序'!AX:AX,ROW(),0)),"")</f>
        <v/>
      </c>
      <c r="AY186" s="69" t="str">
        <f>IFERROR(CLEAN(HLOOKUP(AY$1,'1.源数据-产品报告-消费降序'!AY:AY,ROW(),0)),"")</f>
        <v/>
      </c>
      <c r="AZ1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6" s="69" t="str">
        <f>IFERROR(CLEAN(HLOOKUP(BA$1,'1.源数据-产品报告-消费降序'!BA:BA,ROW(),0)),"")</f>
        <v/>
      </c>
      <c r="BD186" s="69" t="str">
        <f>IFERROR(CLEAN(HLOOKUP(BD$1,'1.源数据-产品报告-消费降序'!BD:BD,ROW(),0)),"")</f>
        <v/>
      </c>
      <c r="BE186" s="69" t="str">
        <f>IFERROR(CLEAN(HLOOKUP(BE$1,'1.源数据-产品报告-消费降序'!BE:BE,ROW(),0)),"")</f>
        <v/>
      </c>
      <c r="BF186" s="69" t="str">
        <f>IFERROR(CLEAN(HLOOKUP(BF$1,'1.源数据-产品报告-消费降序'!BF:BF,ROW(),0)),"")</f>
        <v/>
      </c>
      <c r="BG186" s="69" t="str">
        <f>IFERROR(CLEAN(HLOOKUP(BG$1,'1.源数据-产品报告-消费降序'!BG:BG,ROW(),0)),"")</f>
        <v/>
      </c>
      <c r="BH186" s="69" t="str">
        <f>IFERROR(CLEAN(HLOOKUP(BH$1,'1.源数据-产品报告-消费降序'!BH:BH,ROW(),0)),"")</f>
        <v/>
      </c>
      <c r="BI186" s="69" t="str">
        <f>IFERROR(CLEAN(HLOOKUP(BI$1,'1.源数据-产品报告-消费降序'!BI:BI,ROW(),0)),"")</f>
        <v/>
      </c>
      <c r="BJ186" s="69" t="str">
        <f>IFERROR(CLEAN(HLOOKUP(BJ$1,'1.源数据-产品报告-消费降序'!BJ:BJ,ROW(),0)),"")</f>
        <v/>
      </c>
      <c r="BK1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6" s="69" t="str">
        <f>IFERROR(CLEAN(HLOOKUP(BL$1,'1.源数据-产品报告-消费降序'!BL:BL,ROW(),0)),"")</f>
        <v/>
      </c>
      <c r="BO186" s="69" t="str">
        <f>IFERROR(CLEAN(HLOOKUP(BO$1,'1.源数据-产品报告-消费降序'!BO:BO,ROW(),0)),"")</f>
        <v/>
      </c>
      <c r="BP186" s="69" t="str">
        <f>IFERROR(CLEAN(HLOOKUP(BP$1,'1.源数据-产品报告-消费降序'!BP:BP,ROW(),0)),"")</f>
        <v/>
      </c>
      <c r="BQ186" s="69" t="str">
        <f>IFERROR(CLEAN(HLOOKUP(BQ$1,'1.源数据-产品报告-消费降序'!BQ:BQ,ROW(),0)),"")</f>
        <v/>
      </c>
      <c r="BR186" s="69" t="str">
        <f>IFERROR(CLEAN(HLOOKUP(BR$1,'1.源数据-产品报告-消费降序'!BR:BR,ROW(),0)),"")</f>
        <v/>
      </c>
      <c r="BS186" s="69" t="str">
        <f>IFERROR(CLEAN(HLOOKUP(BS$1,'1.源数据-产品报告-消费降序'!BS:BS,ROW(),0)),"")</f>
        <v/>
      </c>
      <c r="BT186" s="69" t="str">
        <f>IFERROR(CLEAN(HLOOKUP(BT$1,'1.源数据-产品报告-消费降序'!BT:BT,ROW(),0)),"")</f>
        <v/>
      </c>
      <c r="BU186" s="69" t="str">
        <f>IFERROR(CLEAN(HLOOKUP(BU$1,'1.源数据-产品报告-消费降序'!BU:BU,ROW(),0)),"")</f>
        <v/>
      </c>
      <c r="BV1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6" s="69" t="str">
        <f>IFERROR(CLEAN(HLOOKUP(BW$1,'1.源数据-产品报告-消费降序'!BW:BW,ROW(),0)),"")</f>
        <v/>
      </c>
    </row>
    <row r="187" spans="1:75">
      <c r="A187" s="69" t="str">
        <f>IFERROR(CLEAN(HLOOKUP(A$1,'1.源数据-产品报告-消费降序'!A:A,ROW(),0)),"")</f>
        <v/>
      </c>
      <c r="B187" s="69" t="str">
        <f>IFERROR(CLEAN(HLOOKUP(B$1,'1.源数据-产品报告-消费降序'!B:B,ROW(),0)),"")</f>
        <v/>
      </c>
      <c r="C187" s="69" t="str">
        <f>IFERROR(CLEAN(HLOOKUP(C$1,'1.源数据-产品报告-消费降序'!C:C,ROW(),0)),"")</f>
        <v/>
      </c>
      <c r="D187" s="69" t="str">
        <f>IFERROR(CLEAN(HLOOKUP(D$1,'1.源数据-产品报告-消费降序'!D:D,ROW(),0)),"")</f>
        <v/>
      </c>
      <c r="E187" s="69" t="str">
        <f>IFERROR(CLEAN(HLOOKUP(E$1,'1.源数据-产品报告-消费降序'!E:E,ROW(),0)),"")</f>
        <v/>
      </c>
      <c r="F187" s="69" t="str">
        <f>IFERROR(CLEAN(HLOOKUP(F$1,'1.源数据-产品报告-消费降序'!F:F,ROW(),0)),"")</f>
        <v/>
      </c>
      <c r="G187" s="70">
        <f>IFERROR((HLOOKUP(G$1,'1.源数据-产品报告-消费降序'!G:G,ROW(),0)),"")</f>
        <v>0</v>
      </c>
      <c r="H1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7" s="69" t="str">
        <f>IFERROR(CLEAN(HLOOKUP(I$1,'1.源数据-产品报告-消费降序'!I:I,ROW(),0)),"")</f>
        <v/>
      </c>
      <c r="L187" s="69" t="str">
        <f>IFERROR(CLEAN(HLOOKUP(L$1,'1.源数据-产品报告-消费降序'!L:L,ROW(),0)),"")</f>
        <v/>
      </c>
      <c r="M187" s="69" t="str">
        <f>IFERROR(CLEAN(HLOOKUP(M$1,'1.源数据-产品报告-消费降序'!M:M,ROW(),0)),"")</f>
        <v/>
      </c>
      <c r="N187" s="69" t="str">
        <f>IFERROR(CLEAN(HLOOKUP(N$1,'1.源数据-产品报告-消费降序'!N:N,ROW(),0)),"")</f>
        <v/>
      </c>
      <c r="O187" s="69" t="str">
        <f>IFERROR(CLEAN(HLOOKUP(O$1,'1.源数据-产品报告-消费降序'!O:O,ROW(),0)),"")</f>
        <v/>
      </c>
      <c r="P187" s="69" t="str">
        <f>IFERROR(CLEAN(HLOOKUP(P$1,'1.源数据-产品报告-消费降序'!P:P,ROW(),0)),"")</f>
        <v/>
      </c>
      <c r="Q187" s="69" t="str">
        <f>IFERROR(CLEAN(HLOOKUP(Q$1,'1.源数据-产品报告-消费降序'!Q:Q,ROW(),0)),"")</f>
        <v/>
      </c>
      <c r="R187" s="69" t="str">
        <f>IFERROR(CLEAN(HLOOKUP(R$1,'1.源数据-产品报告-消费降序'!R:R,ROW(),0)),"")</f>
        <v/>
      </c>
      <c r="S1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7" s="69" t="str">
        <f>IFERROR(CLEAN(HLOOKUP(T$1,'1.源数据-产品报告-消费降序'!T:T,ROW(),0)),"")</f>
        <v/>
      </c>
      <c r="W187" s="69" t="str">
        <f>IFERROR(CLEAN(HLOOKUP(W$1,'1.源数据-产品报告-消费降序'!W:W,ROW(),0)),"")</f>
        <v/>
      </c>
      <c r="X187" s="69" t="str">
        <f>IFERROR(CLEAN(HLOOKUP(X$1,'1.源数据-产品报告-消费降序'!X:X,ROW(),0)),"")</f>
        <v/>
      </c>
      <c r="Y187" s="69" t="str">
        <f>IFERROR(CLEAN(HLOOKUP(Y$1,'1.源数据-产品报告-消费降序'!Y:Y,ROW(),0)),"")</f>
        <v/>
      </c>
      <c r="Z187" s="69" t="str">
        <f>IFERROR(CLEAN(HLOOKUP(Z$1,'1.源数据-产品报告-消费降序'!Z:Z,ROW(),0)),"")</f>
        <v/>
      </c>
      <c r="AA187" s="69" t="str">
        <f>IFERROR(CLEAN(HLOOKUP(AA$1,'1.源数据-产品报告-消费降序'!AA:AA,ROW(),0)),"")</f>
        <v/>
      </c>
      <c r="AB187" s="69" t="str">
        <f>IFERROR(CLEAN(HLOOKUP(AB$1,'1.源数据-产品报告-消费降序'!AB:AB,ROW(),0)),"")</f>
        <v/>
      </c>
      <c r="AC187" s="69" t="str">
        <f>IFERROR(CLEAN(HLOOKUP(AC$1,'1.源数据-产品报告-消费降序'!AC:AC,ROW(),0)),"")</f>
        <v/>
      </c>
      <c r="AD1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7" s="69" t="str">
        <f>IFERROR(CLEAN(HLOOKUP(AE$1,'1.源数据-产品报告-消费降序'!AE:AE,ROW(),0)),"")</f>
        <v/>
      </c>
      <c r="AH187" s="69" t="str">
        <f>IFERROR(CLEAN(HLOOKUP(AH$1,'1.源数据-产品报告-消费降序'!AH:AH,ROW(),0)),"")</f>
        <v/>
      </c>
      <c r="AI187" s="69" t="str">
        <f>IFERROR(CLEAN(HLOOKUP(AI$1,'1.源数据-产品报告-消费降序'!AI:AI,ROW(),0)),"")</f>
        <v/>
      </c>
      <c r="AJ187" s="69" t="str">
        <f>IFERROR(CLEAN(HLOOKUP(AJ$1,'1.源数据-产品报告-消费降序'!AJ:AJ,ROW(),0)),"")</f>
        <v/>
      </c>
      <c r="AK187" s="69" t="str">
        <f>IFERROR(CLEAN(HLOOKUP(AK$1,'1.源数据-产品报告-消费降序'!AK:AK,ROW(),0)),"")</f>
        <v/>
      </c>
      <c r="AL187" s="69" t="str">
        <f>IFERROR(CLEAN(HLOOKUP(AL$1,'1.源数据-产品报告-消费降序'!AL:AL,ROW(),0)),"")</f>
        <v/>
      </c>
      <c r="AM187" s="69" t="str">
        <f>IFERROR(CLEAN(HLOOKUP(AM$1,'1.源数据-产品报告-消费降序'!AM:AM,ROW(),0)),"")</f>
        <v/>
      </c>
      <c r="AN187" s="69" t="str">
        <f>IFERROR(CLEAN(HLOOKUP(AN$1,'1.源数据-产品报告-消费降序'!AN:AN,ROW(),0)),"")</f>
        <v/>
      </c>
      <c r="AO1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7" s="69" t="str">
        <f>IFERROR(CLEAN(HLOOKUP(AP$1,'1.源数据-产品报告-消费降序'!AP:AP,ROW(),0)),"")</f>
        <v/>
      </c>
      <c r="AS187" s="69" t="str">
        <f>IFERROR(CLEAN(HLOOKUP(AS$1,'1.源数据-产品报告-消费降序'!AS:AS,ROW(),0)),"")</f>
        <v/>
      </c>
      <c r="AT187" s="69" t="str">
        <f>IFERROR(CLEAN(HLOOKUP(AT$1,'1.源数据-产品报告-消费降序'!AT:AT,ROW(),0)),"")</f>
        <v/>
      </c>
      <c r="AU187" s="69" t="str">
        <f>IFERROR(CLEAN(HLOOKUP(AU$1,'1.源数据-产品报告-消费降序'!AU:AU,ROW(),0)),"")</f>
        <v/>
      </c>
      <c r="AV187" s="69" t="str">
        <f>IFERROR(CLEAN(HLOOKUP(AV$1,'1.源数据-产品报告-消费降序'!AV:AV,ROW(),0)),"")</f>
        <v/>
      </c>
      <c r="AW187" s="69" t="str">
        <f>IFERROR(CLEAN(HLOOKUP(AW$1,'1.源数据-产品报告-消费降序'!AW:AW,ROW(),0)),"")</f>
        <v/>
      </c>
      <c r="AX187" s="69" t="str">
        <f>IFERROR(CLEAN(HLOOKUP(AX$1,'1.源数据-产品报告-消费降序'!AX:AX,ROW(),0)),"")</f>
        <v/>
      </c>
      <c r="AY187" s="69" t="str">
        <f>IFERROR(CLEAN(HLOOKUP(AY$1,'1.源数据-产品报告-消费降序'!AY:AY,ROW(),0)),"")</f>
        <v/>
      </c>
      <c r="AZ1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7" s="69" t="str">
        <f>IFERROR(CLEAN(HLOOKUP(BA$1,'1.源数据-产品报告-消费降序'!BA:BA,ROW(),0)),"")</f>
        <v/>
      </c>
      <c r="BD187" s="69" t="str">
        <f>IFERROR(CLEAN(HLOOKUP(BD$1,'1.源数据-产品报告-消费降序'!BD:BD,ROW(),0)),"")</f>
        <v/>
      </c>
      <c r="BE187" s="69" t="str">
        <f>IFERROR(CLEAN(HLOOKUP(BE$1,'1.源数据-产品报告-消费降序'!BE:BE,ROW(),0)),"")</f>
        <v/>
      </c>
      <c r="BF187" s="69" t="str">
        <f>IFERROR(CLEAN(HLOOKUP(BF$1,'1.源数据-产品报告-消费降序'!BF:BF,ROW(),0)),"")</f>
        <v/>
      </c>
      <c r="BG187" s="69" t="str">
        <f>IFERROR(CLEAN(HLOOKUP(BG$1,'1.源数据-产品报告-消费降序'!BG:BG,ROW(),0)),"")</f>
        <v/>
      </c>
      <c r="BH187" s="69" t="str">
        <f>IFERROR(CLEAN(HLOOKUP(BH$1,'1.源数据-产品报告-消费降序'!BH:BH,ROW(),0)),"")</f>
        <v/>
      </c>
      <c r="BI187" s="69" t="str">
        <f>IFERROR(CLEAN(HLOOKUP(BI$1,'1.源数据-产品报告-消费降序'!BI:BI,ROW(),0)),"")</f>
        <v/>
      </c>
      <c r="BJ187" s="69" t="str">
        <f>IFERROR(CLEAN(HLOOKUP(BJ$1,'1.源数据-产品报告-消费降序'!BJ:BJ,ROW(),0)),"")</f>
        <v/>
      </c>
      <c r="BK1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7" s="69" t="str">
        <f>IFERROR(CLEAN(HLOOKUP(BL$1,'1.源数据-产品报告-消费降序'!BL:BL,ROW(),0)),"")</f>
        <v/>
      </c>
      <c r="BO187" s="69" t="str">
        <f>IFERROR(CLEAN(HLOOKUP(BO$1,'1.源数据-产品报告-消费降序'!BO:BO,ROW(),0)),"")</f>
        <v/>
      </c>
      <c r="BP187" s="69" t="str">
        <f>IFERROR(CLEAN(HLOOKUP(BP$1,'1.源数据-产品报告-消费降序'!BP:BP,ROW(),0)),"")</f>
        <v/>
      </c>
      <c r="BQ187" s="69" t="str">
        <f>IFERROR(CLEAN(HLOOKUP(BQ$1,'1.源数据-产品报告-消费降序'!BQ:BQ,ROW(),0)),"")</f>
        <v/>
      </c>
      <c r="BR187" s="69" t="str">
        <f>IFERROR(CLEAN(HLOOKUP(BR$1,'1.源数据-产品报告-消费降序'!BR:BR,ROW(),0)),"")</f>
        <v/>
      </c>
      <c r="BS187" s="69" t="str">
        <f>IFERROR(CLEAN(HLOOKUP(BS$1,'1.源数据-产品报告-消费降序'!BS:BS,ROW(),0)),"")</f>
        <v/>
      </c>
      <c r="BT187" s="69" t="str">
        <f>IFERROR(CLEAN(HLOOKUP(BT$1,'1.源数据-产品报告-消费降序'!BT:BT,ROW(),0)),"")</f>
        <v/>
      </c>
      <c r="BU187" s="69" t="str">
        <f>IFERROR(CLEAN(HLOOKUP(BU$1,'1.源数据-产品报告-消费降序'!BU:BU,ROW(),0)),"")</f>
        <v/>
      </c>
      <c r="BV1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7" s="69" t="str">
        <f>IFERROR(CLEAN(HLOOKUP(BW$1,'1.源数据-产品报告-消费降序'!BW:BW,ROW(),0)),"")</f>
        <v/>
      </c>
    </row>
    <row r="188" spans="1:75">
      <c r="A188" s="69" t="str">
        <f>IFERROR(CLEAN(HLOOKUP(A$1,'1.源数据-产品报告-消费降序'!A:A,ROW(),0)),"")</f>
        <v/>
      </c>
      <c r="B188" s="69" t="str">
        <f>IFERROR(CLEAN(HLOOKUP(B$1,'1.源数据-产品报告-消费降序'!B:B,ROW(),0)),"")</f>
        <v/>
      </c>
      <c r="C188" s="69" t="str">
        <f>IFERROR(CLEAN(HLOOKUP(C$1,'1.源数据-产品报告-消费降序'!C:C,ROW(),0)),"")</f>
        <v/>
      </c>
      <c r="D188" s="69" t="str">
        <f>IFERROR(CLEAN(HLOOKUP(D$1,'1.源数据-产品报告-消费降序'!D:D,ROW(),0)),"")</f>
        <v/>
      </c>
      <c r="E188" s="69" t="str">
        <f>IFERROR(CLEAN(HLOOKUP(E$1,'1.源数据-产品报告-消费降序'!E:E,ROW(),0)),"")</f>
        <v/>
      </c>
      <c r="F188" s="69" t="str">
        <f>IFERROR(CLEAN(HLOOKUP(F$1,'1.源数据-产品报告-消费降序'!F:F,ROW(),0)),"")</f>
        <v/>
      </c>
      <c r="G188" s="70">
        <f>IFERROR((HLOOKUP(G$1,'1.源数据-产品报告-消费降序'!G:G,ROW(),0)),"")</f>
        <v>0</v>
      </c>
      <c r="H1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8" s="69" t="str">
        <f>IFERROR(CLEAN(HLOOKUP(I$1,'1.源数据-产品报告-消费降序'!I:I,ROW(),0)),"")</f>
        <v/>
      </c>
      <c r="L188" s="69" t="str">
        <f>IFERROR(CLEAN(HLOOKUP(L$1,'1.源数据-产品报告-消费降序'!L:L,ROW(),0)),"")</f>
        <v/>
      </c>
      <c r="M188" s="69" t="str">
        <f>IFERROR(CLEAN(HLOOKUP(M$1,'1.源数据-产品报告-消费降序'!M:M,ROW(),0)),"")</f>
        <v/>
      </c>
      <c r="N188" s="69" t="str">
        <f>IFERROR(CLEAN(HLOOKUP(N$1,'1.源数据-产品报告-消费降序'!N:N,ROW(),0)),"")</f>
        <v/>
      </c>
      <c r="O188" s="69" t="str">
        <f>IFERROR(CLEAN(HLOOKUP(O$1,'1.源数据-产品报告-消费降序'!O:O,ROW(),0)),"")</f>
        <v/>
      </c>
      <c r="P188" s="69" t="str">
        <f>IFERROR(CLEAN(HLOOKUP(P$1,'1.源数据-产品报告-消费降序'!P:P,ROW(),0)),"")</f>
        <v/>
      </c>
      <c r="Q188" s="69" t="str">
        <f>IFERROR(CLEAN(HLOOKUP(Q$1,'1.源数据-产品报告-消费降序'!Q:Q,ROW(),0)),"")</f>
        <v/>
      </c>
      <c r="R188" s="69" t="str">
        <f>IFERROR(CLEAN(HLOOKUP(R$1,'1.源数据-产品报告-消费降序'!R:R,ROW(),0)),"")</f>
        <v/>
      </c>
      <c r="S1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8" s="69" t="str">
        <f>IFERROR(CLEAN(HLOOKUP(T$1,'1.源数据-产品报告-消费降序'!T:T,ROW(),0)),"")</f>
        <v/>
      </c>
      <c r="W188" s="69" t="str">
        <f>IFERROR(CLEAN(HLOOKUP(W$1,'1.源数据-产品报告-消费降序'!W:W,ROW(),0)),"")</f>
        <v/>
      </c>
      <c r="X188" s="69" t="str">
        <f>IFERROR(CLEAN(HLOOKUP(X$1,'1.源数据-产品报告-消费降序'!X:X,ROW(),0)),"")</f>
        <v/>
      </c>
      <c r="Y188" s="69" t="str">
        <f>IFERROR(CLEAN(HLOOKUP(Y$1,'1.源数据-产品报告-消费降序'!Y:Y,ROW(),0)),"")</f>
        <v/>
      </c>
      <c r="Z188" s="69" t="str">
        <f>IFERROR(CLEAN(HLOOKUP(Z$1,'1.源数据-产品报告-消费降序'!Z:Z,ROW(),0)),"")</f>
        <v/>
      </c>
      <c r="AA188" s="69" t="str">
        <f>IFERROR(CLEAN(HLOOKUP(AA$1,'1.源数据-产品报告-消费降序'!AA:AA,ROW(),0)),"")</f>
        <v/>
      </c>
      <c r="AB188" s="69" t="str">
        <f>IFERROR(CLEAN(HLOOKUP(AB$1,'1.源数据-产品报告-消费降序'!AB:AB,ROW(),0)),"")</f>
        <v/>
      </c>
      <c r="AC188" s="69" t="str">
        <f>IFERROR(CLEAN(HLOOKUP(AC$1,'1.源数据-产品报告-消费降序'!AC:AC,ROW(),0)),"")</f>
        <v/>
      </c>
      <c r="AD1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8" s="69" t="str">
        <f>IFERROR(CLEAN(HLOOKUP(AE$1,'1.源数据-产品报告-消费降序'!AE:AE,ROW(),0)),"")</f>
        <v/>
      </c>
      <c r="AH188" s="69" t="str">
        <f>IFERROR(CLEAN(HLOOKUP(AH$1,'1.源数据-产品报告-消费降序'!AH:AH,ROW(),0)),"")</f>
        <v/>
      </c>
      <c r="AI188" s="69" t="str">
        <f>IFERROR(CLEAN(HLOOKUP(AI$1,'1.源数据-产品报告-消费降序'!AI:AI,ROW(),0)),"")</f>
        <v/>
      </c>
      <c r="AJ188" s="69" t="str">
        <f>IFERROR(CLEAN(HLOOKUP(AJ$1,'1.源数据-产品报告-消费降序'!AJ:AJ,ROW(),0)),"")</f>
        <v/>
      </c>
      <c r="AK188" s="69" t="str">
        <f>IFERROR(CLEAN(HLOOKUP(AK$1,'1.源数据-产品报告-消费降序'!AK:AK,ROW(),0)),"")</f>
        <v/>
      </c>
      <c r="AL188" s="69" t="str">
        <f>IFERROR(CLEAN(HLOOKUP(AL$1,'1.源数据-产品报告-消费降序'!AL:AL,ROW(),0)),"")</f>
        <v/>
      </c>
      <c r="AM188" s="69" t="str">
        <f>IFERROR(CLEAN(HLOOKUP(AM$1,'1.源数据-产品报告-消费降序'!AM:AM,ROW(),0)),"")</f>
        <v/>
      </c>
      <c r="AN188" s="69" t="str">
        <f>IFERROR(CLEAN(HLOOKUP(AN$1,'1.源数据-产品报告-消费降序'!AN:AN,ROW(),0)),"")</f>
        <v/>
      </c>
      <c r="AO1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8" s="69" t="str">
        <f>IFERROR(CLEAN(HLOOKUP(AP$1,'1.源数据-产品报告-消费降序'!AP:AP,ROW(),0)),"")</f>
        <v/>
      </c>
      <c r="AS188" s="69" t="str">
        <f>IFERROR(CLEAN(HLOOKUP(AS$1,'1.源数据-产品报告-消费降序'!AS:AS,ROW(),0)),"")</f>
        <v/>
      </c>
      <c r="AT188" s="69" t="str">
        <f>IFERROR(CLEAN(HLOOKUP(AT$1,'1.源数据-产品报告-消费降序'!AT:AT,ROW(),0)),"")</f>
        <v/>
      </c>
      <c r="AU188" s="69" t="str">
        <f>IFERROR(CLEAN(HLOOKUP(AU$1,'1.源数据-产品报告-消费降序'!AU:AU,ROW(),0)),"")</f>
        <v/>
      </c>
      <c r="AV188" s="69" t="str">
        <f>IFERROR(CLEAN(HLOOKUP(AV$1,'1.源数据-产品报告-消费降序'!AV:AV,ROW(),0)),"")</f>
        <v/>
      </c>
      <c r="AW188" s="69" t="str">
        <f>IFERROR(CLEAN(HLOOKUP(AW$1,'1.源数据-产品报告-消费降序'!AW:AW,ROW(),0)),"")</f>
        <v/>
      </c>
      <c r="AX188" s="69" t="str">
        <f>IFERROR(CLEAN(HLOOKUP(AX$1,'1.源数据-产品报告-消费降序'!AX:AX,ROW(),0)),"")</f>
        <v/>
      </c>
      <c r="AY188" s="69" t="str">
        <f>IFERROR(CLEAN(HLOOKUP(AY$1,'1.源数据-产品报告-消费降序'!AY:AY,ROW(),0)),"")</f>
        <v/>
      </c>
      <c r="AZ1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8" s="69" t="str">
        <f>IFERROR(CLEAN(HLOOKUP(BA$1,'1.源数据-产品报告-消费降序'!BA:BA,ROW(),0)),"")</f>
        <v/>
      </c>
      <c r="BD188" s="69" t="str">
        <f>IFERROR(CLEAN(HLOOKUP(BD$1,'1.源数据-产品报告-消费降序'!BD:BD,ROW(),0)),"")</f>
        <v/>
      </c>
      <c r="BE188" s="69" t="str">
        <f>IFERROR(CLEAN(HLOOKUP(BE$1,'1.源数据-产品报告-消费降序'!BE:BE,ROW(),0)),"")</f>
        <v/>
      </c>
      <c r="BF188" s="69" t="str">
        <f>IFERROR(CLEAN(HLOOKUP(BF$1,'1.源数据-产品报告-消费降序'!BF:BF,ROW(),0)),"")</f>
        <v/>
      </c>
      <c r="BG188" s="69" t="str">
        <f>IFERROR(CLEAN(HLOOKUP(BG$1,'1.源数据-产品报告-消费降序'!BG:BG,ROW(),0)),"")</f>
        <v/>
      </c>
      <c r="BH188" s="69" t="str">
        <f>IFERROR(CLEAN(HLOOKUP(BH$1,'1.源数据-产品报告-消费降序'!BH:BH,ROW(),0)),"")</f>
        <v/>
      </c>
      <c r="BI188" s="69" t="str">
        <f>IFERROR(CLEAN(HLOOKUP(BI$1,'1.源数据-产品报告-消费降序'!BI:BI,ROW(),0)),"")</f>
        <v/>
      </c>
      <c r="BJ188" s="69" t="str">
        <f>IFERROR(CLEAN(HLOOKUP(BJ$1,'1.源数据-产品报告-消费降序'!BJ:BJ,ROW(),0)),"")</f>
        <v/>
      </c>
      <c r="BK1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8" s="69" t="str">
        <f>IFERROR(CLEAN(HLOOKUP(BL$1,'1.源数据-产品报告-消费降序'!BL:BL,ROW(),0)),"")</f>
        <v/>
      </c>
      <c r="BO188" s="69" t="str">
        <f>IFERROR(CLEAN(HLOOKUP(BO$1,'1.源数据-产品报告-消费降序'!BO:BO,ROW(),0)),"")</f>
        <v/>
      </c>
      <c r="BP188" s="69" t="str">
        <f>IFERROR(CLEAN(HLOOKUP(BP$1,'1.源数据-产品报告-消费降序'!BP:BP,ROW(),0)),"")</f>
        <v/>
      </c>
      <c r="BQ188" s="69" t="str">
        <f>IFERROR(CLEAN(HLOOKUP(BQ$1,'1.源数据-产品报告-消费降序'!BQ:BQ,ROW(),0)),"")</f>
        <v/>
      </c>
      <c r="BR188" s="69" t="str">
        <f>IFERROR(CLEAN(HLOOKUP(BR$1,'1.源数据-产品报告-消费降序'!BR:BR,ROW(),0)),"")</f>
        <v/>
      </c>
      <c r="BS188" s="69" t="str">
        <f>IFERROR(CLEAN(HLOOKUP(BS$1,'1.源数据-产品报告-消费降序'!BS:BS,ROW(),0)),"")</f>
        <v/>
      </c>
      <c r="BT188" s="69" t="str">
        <f>IFERROR(CLEAN(HLOOKUP(BT$1,'1.源数据-产品报告-消费降序'!BT:BT,ROW(),0)),"")</f>
        <v/>
      </c>
      <c r="BU188" s="69" t="str">
        <f>IFERROR(CLEAN(HLOOKUP(BU$1,'1.源数据-产品报告-消费降序'!BU:BU,ROW(),0)),"")</f>
        <v/>
      </c>
      <c r="BV1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8" s="69" t="str">
        <f>IFERROR(CLEAN(HLOOKUP(BW$1,'1.源数据-产品报告-消费降序'!BW:BW,ROW(),0)),"")</f>
        <v/>
      </c>
    </row>
    <row r="189" spans="1:75">
      <c r="A189" s="69" t="str">
        <f>IFERROR(CLEAN(HLOOKUP(A$1,'1.源数据-产品报告-消费降序'!A:A,ROW(),0)),"")</f>
        <v/>
      </c>
      <c r="B189" s="69" t="str">
        <f>IFERROR(CLEAN(HLOOKUP(B$1,'1.源数据-产品报告-消费降序'!B:B,ROW(),0)),"")</f>
        <v/>
      </c>
      <c r="C189" s="69" t="str">
        <f>IFERROR(CLEAN(HLOOKUP(C$1,'1.源数据-产品报告-消费降序'!C:C,ROW(),0)),"")</f>
        <v/>
      </c>
      <c r="D189" s="69" t="str">
        <f>IFERROR(CLEAN(HLOOKUP(D$1,'1.源数据-产品报告-消费降序'!D:D,ROW(),0)),"")</f>
        <v/>
      </c>
      <c r="E189" s="69" t="str">
        <f>IFERROR(CLEAN(HLOOKUP(E$1,'1.源数据-产品报告-消费降序'!E:E,ROW(),0)),"")</f>
        <v/>
      </c>
      <c r="F189" s="69" t="str">
        <f>IFERROR(CLEAN(HLOOKUP(F$1,'1.源数据-产品报告-消费降序'!F:F,ROW(),0)),"")</f>
        <v/>
      </c>
      <c r="G189" s="70">
        <f>IFERROR((HLOOKUP(G$1,'1.源数据-产品报告-消费降序'!G:G,ROW(),0)),"")</f>
        <v>0</v>
      </c>
      <c r="H1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89" s="69" t="str">
        <f>IFERROR(CLEAN(HLOOKUP(I$1,'1.源数据-产品报告-消费降序'!I:I,ROW(),0)),"")</f>
        <v/>
      </c>
      <c r="L189" s="69" t="str">
        <f>IFERROR(CLEAN(HLOOKUP(L$1,'1.源数据-产品报告-消费降序'!L:L,ROW(),0)),"")</f>
        <v/>
      </c>
      <c r="M189" s="69" t="str">
        <f>IFERROR(CLEAN(HLOOKUP(M$1,'1.源数据-产品报告-消费降序'!M:M,ROW(),0)),"")</f>
        <v/>
      </c>
      <c r="N189" s="69" t="str">
        <f>IFERROR(CLEAN(HLOOKUP(N$1,'1.源数据-产品报告-消费降序'!N:N,ROW(),0)),"")</f>
        <v/>
      </c>
      <c r="O189" s="69" t="str">
        <f>IFERROR(CLEAN(HLOOKUP(O$1,'1.源数据-产品报告-消费降序'!O:O,ROW(),0)),"")</f>
        <v/>
      </c>
      <c r="P189" s="69" t="str">
        <f>IFERROR(CLEAN(HLOOKUP(P$1,'1.源数据-产品报告-消费降序'!P:P,ROW(),0)),"")</f>
        <v/>
      </c>
      <c r="Q189" s="69" t="str">
        <f>IFERROR(CLEAN(HLOOKUP(Q$1,'1.源数据-产品报告-消费降序'!Q:Q,ROW(),0)),"")</f>
        <v/>
      </c>
      <c r="R189" s="69" t="str">
        <f>IFERROR(CLEAN(HLOOKUP(R$1,'1.源数据-产品报告-消费降序'!R:R,ROW(),0)),"")</f>
        <v/>
      </c>
      <c r="S1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89" s="69" t="str">
        <f>IFERROR(CLEAN(HLOOKUP(T$1,'1.源数据-产品报告-消费降序'!T:T,ROW(),0)),"")</f>
        <v/>
      </c>
      <c r="W189" s="69" t="str">
        <f>IFERROR(CLEAN(HLOOKUP(W$1,'1.源数据-产品报告-消费降序'!W:W,ROW(),0)),"")</f>
        <v/>
      </c>
      <c r="X189" s="69" t="str">
        <f>IFERROR(CLEAN(HLOOKUP(X$1,'1.源数据-产品报告-消费降序'!X:X,ROW(),0)),"")</f>
        <v/>
      </c>
      <c r="Y189" s="69" t="str">
        <f>IFERROR(CLEAN(HLOOKUP(Y$1,'1.源数据-产品报告-消费降序'!Y:Y,ROW(),0)),"")</f>
        <v/>
      </c>
      <c r="Z189" s="69" t="str">
        <f>IFERROR(CLEAN(HLOOKUP(Z$1,'1.源数据-产品报告-消费降序'!Z:Z,ROW(),0)),"")</f>
        <v/>
      </c>
      <c r="AA189" s="69" t="str">
        <f>IFERROR(CLEAN(HLOOKUP(AA$1,'1.源数据-产品报告-消费降序'!AA:AA,ROW(),0)),"")</f>
        <v/>
      </c>
      <c r="AB189" s="69" t="str">
        <f>IFERROR(CLEAN(HLOOKUP(AB$1,'1.源数据-产品报告-消费降序'!AB:AB,ROW(),0)),"")</f>
        <v/>
      </c>
      <c r="AC189" s="69" t="str">
        <f>IFERROR(CLEAN(HLOOKUP(AC$1,'1.源数据-产品报告-消费降序'!AC:AC,ROW(),0)),"")</f>
        <v/>
      </c>
      <c r="AD1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89" s="69" t="str">
        <f>IFERROR(CLEAN(HLOOKUP(AE$1,'1.源数据-产品报告-消费降序'!AE:AE,ROW(),0)),"")</f>
        <v/>
      </c>
      <c r="AH189" s="69" t="str">
        <f>IFERROR(CLEAN(HLOOKUP(AH$1,'1.源数据-产品报告-消费降序'!AH:AH,ROW(),0)),"")</f>
        <v/>
      </c>
      <c r="AI189" s="69" t="str">
        <f>IFERROR(CLEAN(HLOOKUP(AI$1,'1.源数据-产品报告-消费降序'!AI:AI,ROW(),0)),"")</f>
        <v/>
      </c>
      <c r="AJ189" s="69" t="str">
        <f>IFERROR(CLEAN(HLOOKUP(AJ$1,'1.源数据-产品报告-消费降序'!AJ:AJ,ROW(),0)),"")</f>
        <v/>
      </c>
      <c r="AK189" s="69" t="str">
        <f>IFERROR(CLEAN(HLOOKUP(AK$1,'1.源数据-产品报告-消费降序'!AK:AK,ROW(),0)),"")</f>
        <v/>
      </c>
      <c r="AL189" s="69" t="str">
        <f>IFERROR(CLEAN(HLOOKUP(AL$1,'1.源数据-产品报告-消费降序'!AL:AL,ROW(),0)),"")</f>
        <v/>
      </c>
      <c r="AM189" s="69" t="str">
        <f>IFERROR(CLEAN(HLOOKUP(AM$1,'1.源数据-产品报告-消费降序'!AM:AM,ROW(),0)),"")</f>
        <v/>
      </c>
      <c r="AN189" s="69" t="str">
        <f>IFERROR(CLEAN(HLOOKUP(AN$1,'1.源数据-产品报告-消费降序'!AN:AN,ROW(),0)),"")</f>
        <v/>
      </c>
      <c r="AO1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89" s="69" t="str">
        <f>IFERROR(CLEAN(HLOOKUP(AP$1,'1.源数据-产品报告-消费降序'!AP:AP,ROW(),0)),"")</f>
        <v/>
      </c>
      <c r="AS189" s="69" t="str">
        <f>IFERROR(CLEAN(HLOOKUP(AS$1,'1.源数据-产品报告-消费降序'!AS:AS,ROW(),0)),"")</f>
        <v/>
      </c>
      <c r="AT189" s="69" t="str">
        <f>IFERROR(CLEAN(HLOOKUP(AT$1,'1.源数据-产品报告-消费降序'!AT:AT,ROW(),0)),"")</f>
        <v/>
      </c>
      <c r="AU189" s="69" t="str">
        <f>IFERROR(CLEAN(HLOOKUP(AU$1,'1.源数据-产品报告-消费降序'!AU:AU,ROW(),0)),"")</f>
        <v/>
      </c>
      <c r="AV189" s="69" t="str">
        <f>IFERROR(CLEAN(HLOOKUP(AV$1,'1.源数据-产品报告-消费降序'!AV:AV,ROW(),0)),"")</f>
        <v/>
      </c>
      <c r="AW189" s="69" t="str">
        <f>IFERROR(CLEAN(HLOOKUP(AW$1,'1.源数据-产品报告-消费降序'!AW:AW,ROW(),0)),"")</f>
        <v/>
      </c>
      <c r="AX189" s="69" t="str">
        <f>IFERROR(CLEAN(HLOOKUP(AX$1,'1.源数据-产品报告-消费降序'!AX:AX,ROW(),0)),"")</f>
        <v/>
      </c>
      <c r="AY189" s="69" t="str">
        <f>IFERROR(CLEAN(HLOOKUP(AY$1,'1.源数据-产品报告-消费降序'!AY:AY,ROW(),0)),"")</f>
        <v/>
      </c>
      <c r="AZ1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89" s="69" t="str">
        <f>IFERROR(CLEAN(HLOOKUP(BA$1,'1.源数据-产品报告-消费降序'!BA:BA,ROW(),0)),"")</f>
        <v/>
      </c>
      <c r="BD189" s="69" t="str">
        <f>IFERROR(CLEAN(HLOOKUP(BD$1,'1.源数据-产品报告-消费降序'!BD:BD,ROW(),0)),"")</f>
        <v/>
      </c>
      <c r="BE189" s="69" t="str">
        <f>IFERROR(CLEAN(HLOOKUP(BE$1,'1.源数据-产品报告-消费降序'!BE:BE,ROW(),0)),"")</f>
        <v/>
      </c>
      <c r="BF189" s="69" t="str">
        <f>IFERROR(CLEAN(HLOOKUP(BF$1,'1.源数据-产品报告-消费降序'!BF:BF,ROW(),0)),"")</f>
        <v/>
      </c>
      <c r="BG189" s="69" t="str">
        <f>IFERROR(CLEAN(HLOOKUP(BG$1,'1.源数据-产品报告-消费降序'!BG:BG,ROW(),0)),"")</f>
        <v/>
      </c>
      <c r="BH189" s="69" t="str">
        <f>IFERROR(CLEAN(HLOOKUP(BH$1,'1.源数据-产品报告-消费降序'!BH:BH,ROW(),0)),"")</f>
        <v/>
      </c>
      <c r="BI189" s="69" t="str">
        <f>IFERROR(CLEAN(HLOOKUP(BI$1,'1.源数据-产品报告-消费降序'!BI:BI,ROW(),0)),"")</f>
        <v/>
      </c>
      <c r="BJ189" s="69" t="str">
        <f>IFERROR(CLEAN(HLOOKUP(BJ$1,'1.源数据-产品报告-消费降序'!BJ:BJ,ROW(),0)),"")</f>
        <v/>
      </c>
      <c r="BK1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89" s="69" t="str">
        <f>IFERROR(CLEAN(HLOOKUP(BL$1,'1.源数据-产品报告-消费降序'!BL:BL,ROW(),0)),"")</f>
        <v/>
      </c>
      <c r="BO189" s="69" t="str">
        <f>IFERROR(CLEAN(HLOOKUP(BO$1,'1.源数据-产品报告-消费降序'!BO:BO,ROW(),0)),"")</f>
        <v/>
      </c>
      <c r="BP189" s="69" t="str">
        <f>IFERROR(CLEAN(HLOOKUP(BP$1,'1.源数据-产品报告-消费降序'!BP:BP,ROW(),0)),"")</f>
        <v/>
      </c>
      <c r="BQ189" s="69" t="str">
        <f>IFERROR(CLEAN(HLOOKUP(BQ$1,'1.源数据-产品报告-消费降序'!BQ:BQ,ROW(),0)),"")</f>
        <v/>
      </c>
      <c r="BR189" s="69" t="str">
        <f>IFERROR(CLEAN(HLOOKUP(BR$1,'1.源数据-产品报告-消费降序'!BR:BR,ROW(),0)),"")</f>
        <v/>
      </c>
      <c r="BS189" s="69" t="str">
        <f>IFERROR(CLEAN(HLOOKUP(BS$1,'1.源数据-产品报告-消费降序'!BS:BS,ROW(),0)),"")</f>
        <v/>
      </c>
      <c r="BT189" s="69" t="str">
        <f>IFERROR(CLEAN(HLOOKUP(BT$1,'1.源数据-产品报告-消费降序'!BT:BT,ROW(),0)),"")</f>
        <v/>
      </c>
      <c r="BU189" s="69" t="str">
        <f>IFERROR(CLEAN(HLOOKUP(BU$1,'1.源数据-产品报告-消费降序'!BU:BU,ROW(),0)),"")</f>
        <v/>
      </c>
      <c r="BV1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89" s="69" t="str">
        <f>IFERROR(CLEAN(HLOOKUP(BW$1,'1.源数据-产品报告-消费降序'!BW:BW,ROW(),0)),"")</f>
        <v/>
      </c>
    </row>
    <row r="190" spans="1:75">
      <c r="A190" s="69" t="str">
        <f>IFERROR(CLEAN(HLOOKUP(A$1,'1.源数据-产品报告-消费降序'!A:A,ROW(),0)),"")</f>
        <v/>
      </c>
      <c r="B190" s="69" t="str">
        <f>IFERROR(CLEAN(HLOOKUP(B$1,'1.源数据-产品报告-消费降序'!B:B,ROW(),0)),"")</f>
        <v/>
      </c>
      <c r="C190" s="69" t="str">
        <f>IFERROR(CLEAN(HLOOKUP(C$1,'1.源数据-产品报告-消费降序'!C:C,ROW(),0)),"")</f>
        <v/>
      </c>
      <c r="D190" s="69" t="str">
        <f>IFERROR(CLEAN(HLOOKUP(D$1,'1.源数据-产品报告-消费降序'!D:D,ROW(),0)),"")</f>
        <v/>
      </c>
      <c r="E190" s="69" t="str">
        <f>IFERROR(CLEAN(HLOOKUP(E$1,'1.源数据-产品报告-消费降序'!E:E,ROW(),0)),"")</f>
        <v/>
      </c>
      <c r="F190" s="69" t="str">
        <f>IFERROR(CLEAN(HLOOKUP(F$1,'1.源数据-产品报告-消费降序'!F:F,ROW(),0)),"")</f>
        <v/>
      </c>
      <c r="G190" s="70">
        <f>IFERROR((HLOOKUP(G$1,'1.源数据-产品报告-消费降序'!G:G,ROW(),0)),"")</f>
        <v>0</v>
      </c>
      <c r="H1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0" s="69" t="str">
        <f>IFERROR(CLEAN(HLOOKUP(I$1,'1.源数据-产品报告-消费降序'!I:I,ROW(),0)),"")</f>
        <v/>
      </c>
      <c r="L190" s="69" t="str">
        <f>IFERROR(CLEAN(HLOOKUP(L$1,'1.源数据-产品报告-消费降序'!L:L,ROW(),0)),"")</f>
        <v/>
      </c>
      <c r="M190" s="69" t="str">
        <f>IFERROR(CLEAN(HLOOKUP(M$1,'1.源数据-产品报告-消费降序'!M:M,ROW(),0)),"")</f>
        <v/>
      </c>
      <c r="N190" s="69" t="str">
        <f>IFERROR(CLEAN(HLOOKUP(N$1,'1.源数据-产品报告-消费降序'!N:N,ROW(),0)),"")</f>
        <v/>
      </c>
      <c r="O190" s="69" t="str">
        <f>IFERROR(CLEAN(HLOOKUP(O$1,'1.源数据-产品报告-消费降序'!O:O,ROW(),0)),"")</f>
        <v/>
      </c>
      <c r="P190" s="69" t="str">
        <f>IFERROR(CLEAN(HLOOKUP(P$1,'1.源数据-产品报告-消费降序'!P:P,ROW(),0)),"")</f>
        <v/>
      </c>
      <c r="Q190" s="69" t="str">
        <f>IFERROR(CLEAN(HLOOKUP(Q$1,'1.源数据-产品报告-消费降序'!Q:Q,ROW(),0)),"")</f>
        <v/>
      </c>
      <c r="R190" s="69" t="str">
        <f>IFERROR(CLEAN(HLOOKUP(R$1,'1.源数据-产品报告-消费降序'!R:R,ROW(),0)),"")</f>
        <v/>
      </c>
      <c r="S1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0" s="69" t="str">
        <f>IFERROR(CLEAN(HLOOKUP(T$1,'1.源数据-产品报告-消费降序'!T:T,ROW(),0)),"")</f>
        <v/>
      </c>
      <c r="W190" s="69" t="str">
        <f>IFERROR(CLEAN(HLOOKUP(W$1,'1.源数据-产品报告-消费降序'!W:W,ROW(),0)),"")</f>
        <v/>
      </c>
      <c r="X190" s="69" t="str">
        <f>IFERROR(CLEAN(HLOOKUP(X$1,'1.源数据-产品报告-消费降序'!X:X,ROW(),0)),"")</f>
        <v/>
      </c>
      <c r="Y190" s="69" t="str">
        <f>IFERROR(CLEAN(HLOOKUP(Y$1,'1.源数据-产品报告-消费降序'!Y:Y,ROW(),0)),"")</f>
        <v/>
      </c>
      <c r="Z190" s="69" t="str">
        <f>IFERROR(CLEAN(HLOOKUP(Z$1,'1.源数据-产品报告-消费降序'!Z:Z,ROW(),0)),"")</f>
        <v/>
      </c>
      <c r="AA190" s="69" t="str">
        <f>IFERROR(CLEAN(HLOOKUP(AA$1,'1.源数据-产品报告-消费降序'!AA:AA,ROW(),0)),"")</f>
        <v/>
      </c>
      <c r="AB190" s="69" t="str">
        <f>IFERROR(CLEAN(HLOOKUP(AB$1,'1.源数据-产品报告-消费降序'!AB:AB,ROW(),0)),"")</f>
        <v/>
      </c>
      <c r="AC190" s="69" t="str">
        <f>IFERROR(CLEAN(HLOOKUP(AC$1,'1.源数据-产品报告-消费降序'!AC:AC,ROW(),0)),"")</f>
        <v/>
      </c>
      <c r="AD1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0" s="69" t="str">
        <f>IFERROR(CLEAN(HLOOKUP(AE$1,'1.源数据-产品报告-消费降序'!AE:AE,ROW(),0)),"")</f>
        <v/>
      </c>
      <c r="AH190" s="69" t="str">
        <f>IFERROR(CLEAN(HLOOKUP(AH$1,'1.源数据-产品报告-消费降序'!AH:AH,ROW(),0)),"")</f>
        <v/>
      </c>
      <c r="AI190" s="69" t="str">
        <f>IFERROR(CLEAN(HLOOKUP(AI$1,'1.源数据-产品报告-消费降序'!AI:AI,ROW(),0)),"")</f>
        <v/>
      </c>
      <c r="AJ190" s="69" t="str">
        <f>IFERROR(CLEAN(HLOOKUP(AJ$1,'1.源数据-产品报告-消费降序'!AJ:AJ,ROW(),0)),"")</f>
        <v/>
      </c>
      <c r="AK190" s="69" t="str">
        <f>IFERROR(CLEAN(HLOOKUP(AK$1,'1.源数据-产品报告-消费降序'!AK:AK,ROW(),0)),"")</f>
        <v/>
      </c>
      <c r="AL190" s="69" t="str">
        <f>IFERROR(CLEAN(HLOOKUP(AL$1,'1.源数据-产品报告-消费降序'!AL:AL,ROW(),0)),"")</f>
        <v/>
      </c>
      <c r="AM190" s="69" t="str">
        <f>IFERROR(CLEAN(HLOOKUP(AM$1,'1.源数据-产品报告-消费降序'!AM:AM,ROW(),0)),"")</f>
        <v/>
      </c>
      <c r="AN190" s="69" t="str">
        <f>IFERROR(CLEAN(HLOOKUP(AN$1,'1.源数据-产品报告-消费降序'!AN:AN,ROW(),0)),"")</f>
        <v/>
      </c>
      <c r="AO1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0" s="69" t="str">
        <f>IFERROR(CLEAN(HLOOKUP(AP$1,'1.源数据-产品报告-消费降序'!AP:AP,ROW(),0)),"")</f>
        <v/>
      </c>
      <c r="AS190" s="69" t="str">
        <f>IFERROR(CLEAN(HLOOKUP(AS$1,'1.源数据-产品报告-消费降序'!AS:AS,ROW(),0)),"")</f>
        <v/>
      </c>
      <c r="AT190" s="69" t="str">
        <f>IFERROR(CLEAN(HLOOKUP(AT$1,'1.源数据-产品报告-消费降序'!AT:AT,ROW(),0)),"")</f>
        <v/>
      </c>
      <c r="AU190" s="69" t="str">
        <f>IFERROR(CLEAN(HLOOKUP(AU$1,'1.源数据-产品报告-消费降序'!AU:AU,ROW(),0)),"")</f>
        <v/>
      </c>
      <c r="AV190" s="69" t="str">
        <f>IFERROR(CLEAN(HLOOKUP(AV$1,'1.源数据-产品报告-消费降序'!AV:AV,ROW(),0)),"")</f>
        <v/>
      </c>
      <c r="AW190" s="69" t="str">
        <f>IFERROR(CLEAN(HLOOKUP(AW$1,'1.源数据-产品报告-消费降序'!AW:AW,ROW(),0)),"")</f>
        <v/>
      </c>
      <c r="AX190" s="69" t="str">
        <f>IFERROR(CLEAN(HLOOKUP(AX$1,'1.源数据-产品报告-消费降序'!AX:AX,ROW(),0)),"")</f>
        <v/>
      </c>
      <c r="AY190" s="69" t="str">
        <f>IFERROR(CLEAN(HLOOKUP(AY$1,'1.源数据-产品报告-消费降序'!AY:AY,ROW(),0)),"")</f>
        <v/>
      </c>
      <c r="AZ1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0" s="69" t="str">
        <f>IFERROR(CLEAN(HLOOKUP(BA$1,'1.源数据-产品报告-消费降序'!BA:BA,ROW(),0)),"")</f>
        <v/>
      </c>
      <c r="BD190" s="69" t="str">
        <f>IFERROR(CLEAN(HLOOKUP(BD$1,'1.源数据-产品报告-消费降序'!BD:BD,ROW(),0)),"")</f>
        <v/>
      </c>
      <c r="BE190" s="69" t="str">
        <f>IFERROR(CLEAN(HLOOKUP(BE$1,'1.源数据-产品报告-消费降序'!BE:BE,ROW(),0)),"")</f>
        <v/>
      </c>
      <c r="BF190" s="69" t="str">
        <f>IFERROR(CLEAN(HLOOKUP(BF$1,'1.源数据-产品报告-消费降序'!BF:BF,ROW(),0)),"")</f>
        <v/>
      </c>
      <c r="BG190" s="69" t="str">
        <f>IFERROR(CLEAN(HLOOKUP(BG$1,'1.源数据-产品报告-消费降序'!BG:BG,ROW(),0)),"")</f>
        <v/>
      </c>
      <c r="BH190" s="69" t="str">
        <f>IFERROR(CLEAN(HLOOKUP(BH$1,'1.源数据-产品报告-消费降序'!BH:BH,ROW(),0)),"")</f>
        <v/>
      </c>
      <c r="BI190" s="69" t="str">
        <f>IFERROR(CLEAN(HLOOKUP(BI$1,'1.源数据-产品报告-消费降序'!BI:BI,ROW(),0)),"")</f>
        <v/>
      </c>
      <c r="BJ190" s="69" t="str">
        <f>IFERROR(CLEAN(HLOOKUP(BJ$1,'1.源数据-产品报告-消费降序'!BJ:BJ,ROW(),0)),"")</f>
        <v/>
      </c>
      <c r="BK1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0" s="69" t="str">
        <f>IFERROR(CLEAN(HLOOKUP(BL$1,'1.源数据-产品报告-消费降序'!BL:BL,ROW(),0)),"")</f>
        <v/>
      </c>
      <c r="BO190" s="69" t="str">
        <f>IFERROR(CLEAN(HLOOKUP(BO$1,'1.源数据-产品报告-消费降序'!BO:BO,ROW(),0)),"")</f>
        <v/>
      </c>
      <c r="BP190" s="69" t="str">
        <f>IFERROR(CLEAN(HLOOKUP(BP$1,'1.源数据-产品报告-消费降序'!BP:BP,ROW(),0)),"")</f>
        <v/>
      </c>
      <c r="BQ190" s="69" t="str">
        <f>IFERROR(CLEAN(HLOOKUP(BQ$1,'1.源数据-产品报告-消费降序'!BQ:BQ,ROW(),0)),"")</f>
        <v/>
      </c>
      <c r="BR190" s="69" t="str">
        <f>IFERROR(CLEAN(HLOOKUP(BR$1,'1.源数据-产品报告-消费降序'!BR:BR,ROW(),0)),"")</f>
        <v/>
      </c>
      <c r="BS190" s="69" t="str">
        <f>IFERROR(CLEAN(HLOOKUP(BS$1,'1.源数据-产品报告-消费降序'!BS:BS,ROW(),0)),"")</f>
        <v/>
      </c>
      <c r="BT190" s="69" t="str">
        <f>IFERROR(CLEAN(HLOOKUP(BT$1,'1.源数据-产品报告-消费降序'!BT:BT,ROW(),0)),"")</f>
        <v/>
      </c>
      <c r="BU190" s="69" t="str">
        <f>IFERROR(CLEAN(HLOOKUP(BU$1,'1.源数据-产品报告-消费降序'!BU:BU,ROW(),0)),"")</f>
        <v/>
      </c>
      <c r="BV1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0" s="69" t="str">
        <f>IFERROR(CLEAN(HLOOKUP(BW$1,'1.源数据-产品报告-消费降序'!BW:BW,ROW(),0)),"")</f>
        <v/>
      </c>
    </row>
    <row r="191" spans="1:75">
      <c r="A191" s="69" t="str">
        <f>IFERROR(CLEAN(HLOOKUP(A$1,'1.源数据-产品报告-消费降序'!A:A,ROW(),0)),"")</f>
        <v/>
      </c>
      <c r="B191" s="69" t="str">
        <f>IFERROR(CLEAN(HLOOKUP(B$1,'1.源数据-产品报告-消费降序'!B:B,ROW(),0)),"")</f>
        <v/>
      </c>
      <c r="C191" s="69" t="str">
        <f>IFERROR(CLEAN(HLOOKUP(C$1,'1.源数据-产品报告-消费降序'!C:C,ROW(),0)),"")</f>
        <v/>
      </c>
      <c r="D191" s="69" t="str">
        <f>IFERROR(CLEAN(HLOOKUP(D$1,'1.源数据-产品报告-消费降序'!D:D,ROW(),0)),"")</f>
        <v/>
      </c>
      <c r="E191" s="69" t="str">
        <f>IFERROR(CLEAN(HLOOKUP(E$1,'1.源数据-产品报告-消费降序'!E:E,ROW(),0)),"")</f>
        <v/>
      </c>
      <c r="F191" s="69" t="str">
        <f>IFERROR(CLEAN(HLOOKUP(F$1,'1.源数据-产品报告-消费降序'!F:F,ROW(),0)),"")</f>
        <v/>
      </c>
      <c r="G191" s="70">
        <f>IFERROR((HLOOKUP(G$1,'1.源数据-产品报告-消费降序'!G:G,ROW(),0)),"")</f>
        <v>0</v>
      </c>
      <c r="H1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1" s="69" t="str">
        <f>IFERROR(CLEAN(HLOOKUP(I$1,'1.源数据-产品报告-消费降序'!I:I,ROW(),0)),"")</f>
        <v/>
      </c>
      <c r="L191" s="69" t="str">
        <f>IFERROR(CLEAN(HLOOKUP(L$1,'1.源数据-产品报告-消费降序'!L:L,ROW(),0)),"")</f>
        <v/>
      </c>
      <c r="M191" s="69" t="str">
        <f>IFERROR(CLEAN(HLOOKUP(M$1,'1.源数据-产品报告-消费降序'!M:M,ROW(),0)),"")</f>
        <v/>
      </c>
      <c r="N191" s="69" t="str">
        <f>IFERROR(CLEAN(HLOOKUP(N$1,'1.源数据-产品报告-消费降序'!N:N,ROW(),0)),"")</f>
        <v/>
      </c>
      <c r="O191" s="69" t="str">
        <f>IFERROR(CLEAN(HLOOKUP(O$1,'1.源数据-产品报告-消费降序'!O:O,ROW(),0)),"")</f>
        <v/>
      </c>
      <c r="P191" s="69" t="str">
        <f>IFERROR(CLEAN(HLOOKUP(P$1,'1.源数据-产品报告-消费降序'!P:P,ROW(),0)),"")</f>
        <v/>
      </c>
      <c r="Q191" s="69" t="str">
        <f>IFERROR(CLEAN(HLOOKUP(Q$1,'1.源数据-产品报告-消费降序'!Q:Q,ROW(),0)),"")</f>
        <v/>
      </c>
      <c r="R191" s="69" t="str">
        <f>IFERROR(CLEAN(HLOOKUP(R$1,'1.源数据-产品报告-消费降序'!R:R,ROW(),0)),"")</f>
        <v/>
      </c>
      <c r="S1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1" s="69" t="str">
        <f>IFERROR(CLEAN(HLOOKUP(T$1,'1.源数据-产品报告-消费降序'!T:T,ROW(),0)),"")</f>
        <v/>
      </c>
      <c r="W191" s="69" t="str">
        <f>IFERROR(CLEAN(HLOOKUP(W$1,'1.源数据-产品报告-消费降序'!W:W,ROW(),0)),"")</f>
        <v/>
      </c>
      <c r="X191" s="69" t="str">
        <f>IFERROR(CLEAN(HLOOKUP(X$1,'1.源数据-产品报告-消费降序'!X:X,ROW(),0)),"")</f>
        <v/>
      </c>
      <c r="Y191" s="69" t="str">
        <f>IFERROR(CLEAN(HLOOKUP(Y$1,'1.源数据-产品报告-消费降序'!Y:Y,ROW(),0)),"")</f>
        <v/>
      </c>
      <c r="Z191" s="69" t="str">
        <f>IFERROR(CLEAN(HLOOKUP(Z$1,'1.源数据-产品报告-消费降序'!Z:Z,ROW(),0)),"")</f>
        <v/>
      </c>
      <c r="AA191" s="69" t="str">
        <f>IFERROR(CLEAN(HLOOKUP(AA$1,'1.源数据-产品报告-消费降序'!AA:AA,ROW(),0)),"")</f>
        <v/>
      </c>
      <c r="AB191" s="69" t="str">
        <f>IFERROR(CLEAN(HLOOKUP(AB$1,'1.源数据-产品报告-消费降序'!AB:AB,ROW(),0)),"")</f>
        <v/>
      </c>
      <c r="AC191" s="69" t="str">
        <f>IFERROR(CLEAN(HLOOKUP(AC$1,'1.源数据-产品报告-消费降序'!AC:AC,ROW(),0)),"")</f>
        <v/>
      </c>
      <c r="AD1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1" s="69" t="str">
        <f>IFERROR(CLEAN(HLOOKUP(AE$1,'1.源数据-产品报告-消费降序'!AE:AE,ROW(),0)),"")</f>
        <v/>
      </c>
      <c r="AH191" s="69" t="str">
        <f>IFERROR(CLEAN(HLOOKUP(AH$1,'1.源数据-产品报告-消费降序'!AH:AH,ROW(),0)),"")</f>
        <v/>
      </c>
      <c r="AI191" s="69" t="str">
        <f>IFERROR(CLEAN(HLOOKUP(AI$1,'1.源数据-产品报告-消费降序'!AI:AI,ROW(),0)),"")</f>
        <v/>
      </c>
      <c r="AJ191" s="69" t="str">
        <f>IFERROR(CLEAN(HLOOKUP(AJ$1,'1.源数据-产品报告-消费降序'!AJ:AJ,ROW(),0)),"")</f>
        <v/>
      </c>
      <c r="AK191" s="69" t="str">
        <f>IFERROR(CLEAN(HLOOKUP(AK$1,'1.源数据-产品报告-消费降序'!AK:AK,ROW(),0)),"")</f>
        <v/>
      </c>
      <c r="AL191" s="69" t="str">
        <f>IFERROR(CLEAN(HLOOKUP(AL$1,'1.源数据-产品报告-消费降序'!AL:AL,ROW(),0)),"")</f>
        <v/>
      </c>
      <c r="AM191" s="69" t="str">
        <f>IFERROR(CLEAN(HLOOKUP(AM$1,'1.源数据-产品报告-消费降序'!AM:AM,ROW(),0)),"")</f>
        <v/>
      </c>
      <c r="AN191" s="69" t="str">
        <f>IFERROR(CLEAN(HLOOKUP(AN$1,'1.源数据-产品报告-消费降序'!AN:AN,ROW(),0)),"")</f>
        <v/>
      </c>
      <c r="AO1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1" s="69" t="str">
        <f>IFERROR(CLEAN(HLOOKUP(AP$1,'1.源数据-产品报告-消费降序'!AP:AP,ROW(),0)),"")</f>
        <v/>
      </c>
      <c r="AS191" s="69" t="str">
        <f>IFERROR(CLEAN(HLOOKUP(AS$1,'1.源数据-产品报告-消费降序'!AS:AS,ROW(),0)),"")</f>
        <v/>
      </c>
      <c r="AT191" s="69" t="str">
        <f>IFERROR(CLEAN(HLOOKUP(AT$1,'1.源数据-产品报告-消费降序'!AT:AT,ROW(),0)),"")</f>
        <v/>
      </c>
      <c r="AU191" s="69" t="str">
        <f>IFERROR(CLEAN(HLOOKUP(AU$1,'1.源数据-产品报告-消费降序'!AU:AU,ROW(),0)),"")</f>
        <v/>
      </c>
      <c r="AV191" s="69" t="str">
        <f>IFERROR(CLEAN(HLOOKUP(AV$1,'1.源数据-产品报告-消费降序'!AV:AV,ROW(),0)),"")</f>
        <v/>
      </c>
      <c r="AW191" s="69" t="str">
        <f>IFERROR(CLEAN(HLOOKUP(AW$1,'1.源数据-产品报告-消费降序'!AW:AW,ROW(),0)),"")</f>
        <v/>
      </c>
      <c r="AX191" s="69" t="str">
        <f>IFERROR(CLEAN(HLOOKUP(AX$1,'1.源数据-产品报告-消费降序'!AX:AX,ROW(),0)),"")</f>
        <v/>
      </c>
      <c r="AY191" s="69" t="str">
        <f>IFERROR(CLEAN(HLOOKUP(AY$1,'1.源数据-产品报告-消费降序'!AY:AY,ROW(),0)),"")</f>
        <v/>
      </c>
      <c r="AZ1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1" s="69" t="str">
        <f>IFERROR(CLEAN(HLOOKUP(BA$1,'1.源数据-产品报告-消费降序'!BA:BA,ROW(),0)),"")</f>
        <v/>
      </c>
      <c r="BD191" s="69" t="str">
        <f>IFERROR(CLEAN(HLOOKUP(BD$1,'1.源数据-产品报告-消费降序'!BD:BD,ROW(),0)),"")</f>
        <v/>
      </c>
      <c r="BE191" s="69" t="str">
        <f>IFERROR(CLEAN(HLOOKUP(BE$1,'1.源数据-产品报告-消费降序'!BE:BE,ROW(),0)),"")</f>
        <v/>
      </c>
      <c r="BF191" s="69" t="str">
        <f>IFERROR(CLEAN(HLOOKUP(BF$1,'1.源数据-产品报告-消费降序'!BF:BF,ROW(),0)),"")</f>
        <v/>
      </c>
      <c r="BG191" s="69" t="str">
        <f>IFERROR(CLEAN(HLOOKUP(BG$1,'1.源数据-产品报告-消费降序'!BG:BG,ROW(),0)),"")</f>
        <v/>
      </c>
      <c r="BH191" s="69" t="str">
        <f>IFERROR(CLEAN(HLOOKUP(BH$1,'1.源数据-产品报告-消费降序'!BH:BH,ROW(),0)),"")</f>
        <v/>
      </c>
      <c r="BI191" s="69" t="str">
        <f>IFERROR(CLEAN(HLOOKUP(BI$1,'1.源数据-产品报告-消费降序'!BI:BI,ROW(),0)),"")</f>
        <v/>
      </c>
      <c r="BJ191" s="69" t="str">
        <f>IFERROR(CLEAN(HLOOKUP(BJ$1,'1.源数据-产品报告-消费降序'!BJ:BJ,ROW(),0)),"")</f>
        <v/>
      </c>
      <c r="BK1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1" s="69" t="str">
        <f>IFERROR(CLEAN(HLOOKUP(BL$1,'1.源数据-产品报告-消费降序'!BL:BL,ROW(),0)),"")</f>
        <v/>
      </c>
      <c r="BO191" s="69" t="str">
        <f>IFERROR(CLEAN(HLOOKUP(BO$1,'1.源数据-产品报告-消费降序'!BO:BO,ROW(),0)),"")</f>
        <v/>
      </c>
      <c r="BP191" s="69" t="str">
        <f>IFERROR(CLEAN(HLOOKUP(BP$1,'1.源数据-产品报告-消费降序'!BP:BP,ROW(),0)),"")</f>
        <v/>
      </c>
      <c r="BQ191" s="69" t="str">
        <f>IFERROR(CLEAN(HLOOKUP(BQ$1,'1.源数据-产品报告-消费降序'!BQ:BQ,ROW(),0)),"")</f>
        <v/>
      </c>
      <c r="BR191" s="69" t="str">
        <f>IFERROR(CLEAN(HLOOKUP(BR$1,'1.源数据-产品报告-消费降序'!BR:BR,ROW(),0)),"")</f>
        <v/>
      </c>
      <c r="BS191" s="69" t="str">
        <f>IFERROR(CLEAN(HLOOKUP(BS$1,'1.源数据-产品报告-消费降序'!BS:BS,ROW(),0)),"")</f>
        <v/>
      </c>
      <c r="BT191" s="69" t="str">
        <f>IFERROR(CLEAN(HLOOKUP(BT$1,'1.源数据-产品报告-消费降序'!BT:BT,ROW(),0)),"")</f>
        <v/>
      </c>
      <c r="BU191" s="69" t="str">
        <f>IFERROR(CLEAN(HLOOKUP(BU$1,'1.源数据-产品报告-消费降序'!BU:BU,ROW(),0)),"")</f>
        <v/>
      </c>
      <c r="BV1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1" s="69" t="str">
        <f>IFERROR(CLEAN(HLOOKUP(BW$1,'1.源数据-产品报告-消费降序'!BW:BW,ROW(),0)),"")</f>
        <v/>
      </c>
    </row>
    <row r="192" spans="1:75">
      <c r="A192" s="69" t="str">
        <f>IFERROR(CLEAN(HLOOKUP(A$1,'1.源数据-产品报告-消费降序'!A:A,ROW(),0)),"")</f>
        <v/>
      </c>
      <c r="B192" s="69" t="str">
        <f>IFERROR(CLEAN(HLOOKUP(B$1,'1.源数据-产品报告-消费降序'!B:B,ROW(),0)),"")</f>
        <v/>
      </c>
      <c r="C192" s="69" t="str">
        <f>IFERROR(CLEAN(HLOOKUP(C$1,'1.源数据-产品报告-消费降序'!C:C,ROW(),0)),"")</f>
        <v/>
      </c>
      <c r="D192" s="69" t="str">
        <f>IFERROR(CLEAN(HLOOKUP(D$1,'1.源数据-产品报告-消费降序'!D:D,ROW(),0)),"")</f>
        <v/>
      </c>
      <c r="E192" s="69" t="str">
        <f>IFERROR(CLEAN(HLOOKUP(E$1,'1.源数据-产品报告-消费降序'!E:E,ROW(),0)),"")</f>
        <v/>
      </c>
      <c r="F192" s="69" t="str">
        <f>IFERROR(CLEAN(HLOOKUP(F$1,'1.源数据-产品报告-消费降序'!F:F,ROW(),0)),"")</f>
        <v/>
      </c>
      <c r="G192" s="70">
        <f>IFERROR((HLOOKUP(G$1,'1.源数据-产品报告-消费降序'!G:G,ROW(),0)),"")</f>
        <v>0</v>
      </c>
      <c r="H1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2" s="69" t="str">
        <f>IFERROR(CLEAN(HLOOKUP(I$1,'1.源数据-产品报告-消费降序'!I:I,ROW(),0)),"")</f>
        <v/>
      </c>
      <c r="L192" s="69" t="str">
        <f>IFERROR(CLEAN(HLOOKUP(L$1,'1.源数据-产品报告-消费降序'!L:L,ROW(),0)),"")</f>
        <v/>
      </c>
      <c r="M192" s="69" t="str">
        <f>IFERROR(CLEAN(HLOOKUP(M$1,'1.源数据-产品报告-消费降序'!M:M,ROW(),0)),"")</f>
        <v/>
      </c>
      <c r="N192" s="69" t="str">
        <f>IFERROR(CLEAN(HLOOKUP(N$1,'1.源数据-产品报告-消费降序'!N:N,ROW(),0)),"")</f>
        <v/>
      </c>
      <c r="O192" s="69" t="str">
        <f>IFERROR(CLEAN(HLOOKUP(O$1,'1.源数据-产品报告-消费降序'!O:O,ROW(),0)),"")</f>
        <v/>
      </c>
      <c r="P192" s="69" t="str">
        <f>IFERROR(CLEAN(HLOOKUP(P$1,'1.源数据-产品报告-消费降序'!P:P,ROW(),0)),"")</f>
        <v/>
      </c>
      <c r="Q192" s="69" t="str">
        <f>IFERROR(CLEAN(HLOOKUP(Q$1,'1.源数据-产品报告-消费降序'!Q:Q,ROW(),0)),"")</f>
        <v/>
      </c>
      <c r="R192" s="69" t="str">
        <f>IFERROR(CLEAN(HLOOKUP(R$1,'1.源数据-产品报告-消费降序'!R:R,ROW(),0)),"")</f>
        <v/>
      </c>
      <c r="S1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2" s="69" t="str">
        <f>IFERROR(CLEAN(HLOOKUP(T$1,'1.源数据-产品报告-消费降序'!T:T,ROW(),0)),"")</f>
        <v/>
      </c>
      <c r="W192" s="69" t="str">
        <f>IFERROR(CLEAN(HLOOKUP(W$1,'1.源数据-产品报告-消费降序'!W:W,ROW(),0)),"")</f>
        <v/>
      </c>
      <c r="X192" s="69" t="str">
        <f>IFERROR(CLEAN(HLOOKUP(X$1,'1.源数据-产品报告-消费降序'!X:X,ROW(),0)),"")</f>
        <v/>
      </c>
      <c r="Y192" s="69" t="str">
        <f>IFERROR(CLEAN(HLOOKUP(Y$1,'1.源数据-产品报告-消费降序'!Y:Y,ROW(),0)),"")</f>
        <v/>
      </c>
      <c r="Z192" s="69" t="str">
        <f>IFERROR(CLEAN(HLOOKUP(Z$1,'1.源数据-产品报告-消费降序'!Z:Z,ROW(),0)),"")</f>
        <v/>
      </c>
      <c r="AA192" s="69" t="str">
        <f>IFERROR(CLEAN(HLOOKUP(AA$1,'1.源数据-产品报告-消费降序'!AA:AA,ROW(),0)),"")</f>
        <v/>
      </c>
      <c r="AB192" s="69" t="str">
        <f>IFERROR(CLEAN(HLOOKUP(AB$1,'1.源数据-产品报告-消费降序'!AB:AB,ROW(),0)),"")</f>
        <v/>
      </c>
      <c r="AC192" s="69" t="str">
        <f>IFERROR(CLEAN(HLOOKUP(AC$1,'1.源数据-产品报告-消费降序'!AC:AC,ROW(),0)),"")</f>
        <v/>
      </c>
      <c r="AD1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2" s="69" t="str">
        <f>IFERROR(CLEAN(HLOOKUP(AE$1,'1.源数据-产品报告-消费降序'!AE:AE,ROW(),0)),"")</f>
        <v/>
      </c>
      <c r="AH192" s="69" t="str">
        <f>IFERROR(CLEAN(HLOOKUP(AH$1,'1.源数据-产品报告-消费降序'!AH:AH,ROW(),0)),"")</f>
        <v/>
      </c>
      <c r="AI192" s="69" t="str">
        <f>IFERROR(CLEAN(HLOOKUP(AI$1,'1.源数据-产品报告-消费降序'!AI:AI,ROW(),0)),"")</f>
        <v/>
      </c>
      <c r="AJ192" s="69" t="str">
        <f>IFERROR(CLEAN(HLOOKUP(AJ$1,'1.源数据-产品报告-消费降序'!AJ:AJ,ROW(),0)),"")</f>
        <v/>
      </c>
      <c r="AK192" s="69" t="str">
        <f>IFERROR(CLEAN(HLOOKUP(AK$1,'1.源数据-产品报告-消费降序'!AK:AK,ROW(),0)),"")</f>
        <v/>
      </c>
      <c r="AL192" s="69" t="str">
        <f>IFERROR(CLEAN(HLOOKUP(AL$1,'1.源数据-产品报告-消费降序'!AL:AL,ROW(),0)),"")</f>
        <v/>
      </c>
      <c r="AM192" s="69" t="str">
        <f>IFERROR(CLEAN(HLOOKUP(AM$1,'1.源数据-产品报告-消费降序'!AM:AM,ROW(),0)),"")</f>
        <v/>
      </c>
      <c r="AN192" s="69" t="str">
        <f>IFERROR(CLEAN(HLOOKUP(AN$1,'1.源数据-产品报告-消费降序'!AN:AN,ROW(),0)),"")</f>
        <v/>
      </c>
      <c r="AO1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2" s="69" t="str">
        <f>IFERROR(CLEAN(HLOOKUP(AP$1,'1.源数据-产品报告-消费降序'!AP:AP,ROW(),0)),"")</f>
        <v/>
      </c>
      <c r="AS192" s="69" t="str">
        <f>IFERROR(CLEAN(HLOOKUP(AS$1,'1.源数据-产品报告-消费降序'!AS:AS,ROW(),0)),"")</f>
        <v/>
      </c>
      <c r="AT192" s="69" t="str">
        <f>IFERROR(CLEAN(HLOOKUP(AT$1,'1.源数据-产品报告-消费降序'!AT:AT,ROW(),0)),"")</f>
        <v/>
      </c>
      <c r="AU192" s="69" t="str">
        <f>IFERROR(CLEAN(HLOOKUP(AU$1,'1.源数据-产品报告-消费降序'!AU:AU,ROW(),0)),"")</f>
        <v/>
      </c>
      <c r="AV192" s="69" t="str">
        <f>IFERROR(CLEAN(HLOOKUP(AV$1,'1.源数据-产品报告-消费降序'!AV:AV,ROW(),0)),"")</f>
        <v/>
      </c>
      <c r="AW192" s="69" t="str">
        <f>IFERROR(CLEAN(HLOOKUP(AW$1,'1.源数据-产品报告-消费降序'!AW:AW,ROW(),0)),"")</f>
        <v/>
      </c>
      <c r="AX192" s="69" t="str">
        <f>IFERROR(CLEAN(HLOOKUP(AX$1,'1.源数据-产品报告-消费降序'!AX:AX,ROW(),0)),"")</f>
        <v/>
      </c>
      <c r="AY192" s="69" t="str">
        <f>IFERROR(CLEAN(HLOOKUP(AY$1,'1.源数据-产品报告-消费降序'!AY:AY,ROW(),0)),"")</f>
        <v/>
      </c>
      <c r="AZ1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2" s="69" t="str">
        <f>IFERROR(CLEAN(HLOOKUP(BA$1,'1.源数据-产品报告-消费降序'!BA:BA,ROW(),0)),"")</f>
        <v/>
      </c>
      <c r="BD192" s="69" t="str">
        <f>IFERROR(CLEAN(HLOOKUP(BD$1,'1.源数据-产品报告-消费降序'!BD:BD,ROW(),0)),"")</f>
        <v/>
      </c>
      <c r="BE192" s="69" t="str">
        <f>IFERROR(CLEAN(HLOOKUP(BE$1,'1.源数据-产品报告-消费降序'!BE:BE,ROW(),0)),"")</f>
        <v/>
      </c>
      <c r="BF192" s="69" t="str">
        <f>IFERROR(CLEAN(HLOOKUP(BF$1,'1.源数据-产品报告-消费降序'!BF:BF,ROW(),0)),"")</f>
        <v/>
      </c>
      <c r="BG192" s="69" t="str">
        <f>IFERROR(CLEAN(HLOOKUP(BG$1,'1.源数据-产品报告-消费降序'!BG:BG,ROW(),0)),"")</f>
        <v/>
      </c>
      <c r="BH192" s="69" t="str">
        <f>IFERROR(CLEAN(HLOOKUP(BH$1,'1.源数据-产品报告-消费降序'!BH:BH,ROW(),0)),"")</f>
        <v/>
      </c>
      <c r="BI192" s="69" t="str">
        <f>IFERROR(CLEAN(HLOOKUP(BI$1,'1.源数据-产品报告-消费降序'!BI:BI,ROW(),0)),"")</f>
        <v/>
      </c>
      <c r="BJ192" s="69" t="str">
        <f>IFERROR(CLEAN(HLOOKUP(BJ$1,'1.源数据-产品报告-消费降序'!BJ:BJ,ROW(),0)),"")</f>
        <v/>
      </c>
      <c r="BK1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2" s="69" t="str">
        <f>IFERROR(CLEAN(HLOOKUP(BL$1,'1.源数据-产品报告-消费降序'!BL:BL,ROW(),0)),"")</f>
        <v/>
      </c>
      <c r="BO192" s="69" t="str">
        <f>IFERROR(CLEAN(HLOOKUP(BO$1,'1.源数据-产品报告-消费降序'!BO:BO,ROW(),0)),"")</f>
        <v/>
      </c>
      <c r="BP192" s="69" t="str">
        <f>IFERROR(CLEAN(HLOOKUP(BP$1,'1.源数据-产品报告-消费降序'!BP:BP,ROW(),0)),"")</f>
        <v/>
      </c>
      <c r="BQ192" s="69" t="str">
        <f>IFERROR(CLEAN(HLOOKUP(BQ$1,'1.源数据-产品报告-消费降序'!BQ:BQ,ROW(),0)),"")</f>
        <v/>
      </c>
      <c r="BR192" s="69" t="str">
        <f>IFERROR(CLEAN(HLOOKUP(BR$1,'1.源数据-产品报告-消费降序'!BR:BR,ROW(),0)),"")</f>
        <v/>
      </c>
      <c r="BS192" s="69" t="str">
        <f>IFERROR(CLEAN(HLOOKUP(BS$1,'1.源数据-产品报告-消费降序'!BS:BS,ROW(),0)),"")</f>
        <v/>
      </c>
      <c r="BT192" s="69" t="str">
        <f>IFERROR(CLEAN(HLOOKUP(BT$1,'1.源数据-产品报告-消费降序'!BT:BT,ROW(),0)),"")</f>
        <v/>
      </c>
      <c r="BU192" s="69" t="str">
        <f>IFERROR(CLEAN(HLOOKUP(BU$1,'1.源数据-产品报告-消费降序'!BU:BU,ROW(),0)),"")</f>
        <v/>
      </c>
      <c r="BV1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2" s="69" t="str">
        <f>IFERROR(CLEAN(HLOOKUP(BW$1,'1.源数据-产品报告-消费降序'!BW:BW,ROW(),0)),"")</f>
        <v/>
      </c>
    </row>
    <row r="193" spans="1:75">
      <c r="A193" s="69" t="str">
        <f>IFERROR(CLEAN(HLOOKUP(A$1,'1.源数据-产品报告-消费降序'!A:A,ROW(),0)),"")</f>
        <v/>
      </c>
      <c r="B193" s="69" t="str">
        <f>IFERROR(CLEAN(HLOOKUP(B$1,'1.源数据-产品报告-消费降序'!B:B,ROW(),0)),"")</f>
        <v/>
      </c>
      <c r="C193" s="69" t="str">
        <f>IFERROR(CLEAN(HLOOKUP(C$1,'1.源数据-产品报告-消费降序'!C:C,ROW(),0)),"")</f>
        <v/>
      </c>
      <c r="D193" s="69" t="str">
        <f>IFERROR(CLEAN(HLOOKUP(D$1,'1.源数据-产品报告-消费降序'!D:D,ROW(),0)),"")</f>
        <v/>
      </c>
      <c r="E193" s="69" t="str">
        <f>IFERROR(CLEAN(HLOOKUP(E$1,'1.源数据-产品报告-消费降序'!E:E,ROW(),0)),"")</f>
        <v/>
      </c>
      <c r="F193" s="69" t="str">
        <f>IFERROR(CLEAN(HLOOKUP(F$1,'1.源数据-产品报告-消费降序'!F:F,ROW(),0)),"")</f>
        <v/>
      </c>
      <c r="G193" s="70">
        <f>IFERROR((HLOOKUP(G$1,'1.源数据-产品报告-消费降序'!G:G,ROW(),0)),"")</f>
        <v>0</v>
      </c>
      <c r="H1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3" s="69" t="str">
        <f>IFERROR(CLEAN(HLOOKUP(I$1,'1.源数据-产品报告-消费降序'!I:I,ROW(),0)),"")</f>
        <v/>
      </c>
      <c r="L193" s="69" t="str">
        <f>IFERROR(CLEAN(HLOOKUP(L$1,'1.源数据-产品报告-消费降序'!L:L,ROW(),0)),"")</f>
        <v/>
      </c>
      <c r="M193" s="69" t="str">
        <f>IFERROR(CLEAN(HLOOKUP(M$1,'1.源数据-产品报告-消费降序'!M:M,ROW(),0)),"")</f>
        <v/>
      </c>
      <c r="N193" s="69" t="str">
        <f>IFERROR(CLEAN(HLOOKUP(N$1,'1.源数据-产品报告-消费降序'!N:N,ROW(),0)),"")</f>
        <v/>
      </c>
      <c r="O193" s="69" t="str">
        <f>IFERROR(CLEAN(HLOOKUP(O$1,'1.源数据-产品报告-消费降序'!O:O,ROW(),0)),"")</f>
        <v/>
      </c>
      <c r="P193" s="69" t="str">
        <f>IFERROR(CLEAN(HLOOKUP(P$1,'1.源数据-产品报告-消费降序'!P:P,ROW(),0)),"")</f>
        <v/>
      </c>
      <c r="Q193" s="69" t="str">
        <f>IFERROR(CLEAN(HLOOKUP(Q$1,'1.源数据-产品报告-消费降序'!Q:Q,ROW(),0)),"")</f>
        <v/>
      </c>
      <c r="R193" s="69" t="str">
        <f>IFERROR(CLEAN(HLOOKUP(R$1,'1.源数据-产品报告-消费降序'!R:R,ROW(),0)),"")</f>
        <v/>
      </c>
      <c r="S1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3" s="69" t="str">
        <f>IFERROR(CLEAN(HLOOKUP(T$1,'1.源数据-产品报告-消费降序'!T:T,ROW(),0)),"")</f>
        <v/>
      </c>
      <c r="W193" s="69" t="str">
        <f>IFERROR(CLEAN(HLOOKUP(W$1,'1.源数据-产品报告-消费降序'!W:W,ROW(),0)),"")</f>
        <v/>
      </c>
      <c r="X193" s="69" t="str">
        <f>IFERROR(CLEAN(HLOOKUP(X$1,'1.源数据-产品报告-消费降序'!X:X,ROW(),0)),"")</f>
        <v/>
      </c>
      <c r="Y193" s="69" t="str">
        <f>IFERROR(CLEAN(HLOOKUP(Y$1,'1.源数据-产品报告-消费降序'!Y:Y,ROW(),0)),"")</f>
        <v/>
      </c>
      <c r="Z193" s="69" t="str">
        <f>IFERROR(CLEAN(HLOOKUP(Z$1,'1.源数据-产品报告-消费降序'!Z:Z,ROW(),0)),"")</f>
        <v/>
      </c>
      <c r="AA193" s="69" t="str">
        <f>IFERROR(CLEAN(HLOOKUP(AA$1,'1.源数据-产品报告-消费降序'!AA:AA,ROW(),0)),"")</f>
        <v/>
      </c>
      <c r="AB193" s="69" t="str">
        <f>IFERROR(CLEAN(HLOOKUP(AB$1,'1.源数据-产品报告-消费降序'!AB:AB,ROW(),0)),"")</f>
        <v/>
      </c>
      <c r="AC193" s="69" t="str">
        <f>IFERROR(CLEAN(HLOOKUP(AC$1,'1.源数据-产品报告-消费降序'!AC:AC,ROW(),0)),"")</f>
        <v/>
      </c>
      <c r="AD1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3" s="69" t="str">
        <f>IFERROR(CLEAN(HLOOKUP(AE$1,'1.源数据-产品报告-消费降序'!AE:AE,ROW(),0)),"")</f>
        <v/>
      </c>
      <c r="AH193" s="69" t="str">
        <f>IFERROR(CLEAN(HLOOKUP(AH$1,'1.源数据-产品报告-消费降序'!AH:AH,ROW(),0)),"")</f>
        <v/>
      </c>
      <c r="AI193" s="69" t="str">
        <f>IFERROR(CLEAN(HLOOKUP(AI$1,'1.源数据-产品报告-消费降序'!AI:AI,ROW(),0)),"")</f>
        <v/>
      </c>
      <c r="AJ193" s="69" t="str">
        <f>IFERROR(CLEAN(HLOOKUP(AJ$1,'1.源数据-产品报告-消费降序'!AJ:AJ,ROW(),0)),"")</f>
        <v/>
      </c>
      <c r="AK193" s="69" t="str">
        <f>IFERROR(CLEAN(HLOOKUP(AK$1,'1.源数据-产品报告-消费降序'!AK:AK,ROW(),0)),"")</f>
        <v/>
      </c>
      <c r="AL193" s="69" t="str">
        <f>IFERROR(CLEAN(HLOOKUP(AL$1,'1.源数据-产品报告-消费降序'!AL:AL,ROW(),0)),"")</f>
        <v/>
      </c>
      <c r="AM193" s="69" t="str">
        <f>IFERROR(CLEAN(HLOOKUP(AM$1,'1.源数据-产品报告-消费降序'!AM:AM,ROW(),0)),"")</f>
        <v/>
      </c>
      <c r="AN193" s="69" t="str">
        <f>IFERROR(CLEAN(HLOOKUP(AN$1,'1.源数据-产品报告-消费降序'!AN:AN,ROW(),0)),"")</f>
        <v/>
      </c>
      <c r="AO1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3" s="69" t="str">
        <f>IFERROR(CLEAN(HLOOKUP(AP$1,'1.源数据-产品报告-消费降序'!AP:AP,ROW(),0)),"")</f>
        <v/>
      </c>
      <c r="AS193" s="69" t="str">
        <f>IFERROR(CLEAN(HLOOKUP(AS$1,'1.源数据-产品报告-消费降序'!AS:AS,ROW(),0)),"")</f>
        <v/>
      </c>
      <c r="AT193" s="69" t="str">
        <f>IFERROR(CLEAN(HLOOKUP(AT$1,'1.源数据-产品报告-消费降序'!AT:AT,ROW(),0)),"")</f>
        <v/>
      </c>
      <c r="AU193" s="69" t="str">
        <f>IFERROR(CLEAN(HLOOKUP(AU$1,'1.源数据-产品报告-消费降序'!AU:AU,ROW(),0)),"")</f>
        <v/>
      </c>
      <c r="AV193" s="69" t="str">
        <f>IFERROR(CLEAN(HLOOKUP(AV$1,'1.源数据-产品报告-消费降序'!AV:AV,ROW(),0)),"")</f>
        <v/>
      </c>
      <c r="AW193" s="69" t="str">
        <f>IFERROR(CLEAN(HLOOKUP(AW$1,'1.源数据-产品报告-消费降序'!AW:AW,ROW(),0)),"")</f>
        <v/>
      </c>
      <c r="AX193" s="69" t="str">
        <f>IFERROR(CLEAN(HLOOKUP(AX$1,'1.源数据-产品报告-消费降序'!AX:AX,ROW(),0)),"")</f>
        <v/>
      </c>
      <c r="AY193" s="69" t="str">
        <f>IFERROR(CLEAN(HLOOKUP(AY$1,'1.源数据-产品报告-消费降序'!AY:AY,ROW(),0)),"")</f>
        <v/>
      </c>
      <c r="AZ1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3" s="69" t="str">
        <f>IFERROR(CLEAN(HLOOKUP(BA$1,'1.源数据-产品报告-消费降序'!BA:BA,ROW(),0)),"")</f>
        <v/>
      </c>
      <c r="BD193" s="69" t="str">
        <f>IFERROR(CLEAN(HLOOKUP(BD$1,'1.源数据-产品报告-消费降序'!BD:BD,ROW(),0)),"")</f>
        <v/>
      </c>
      <c r="BE193" s="69" t="str">
        <f>IFERROR(CLEAN(HLOOKUP(BE$1,'1.源数据-产品报告-消费降序'!BE:BE,ROW(),0)),"")</f>
        <v/>
      </c>
      <c r="BF193" s="69" t="str">
        <f>IFERROR(CLEAN(HLOOKUP(BF$1,'1.源数据-产品报告-消费降序'!BF:BF,ROW(),0)),"")</f>
        <v/>
      </c>
      <c r="BG193" s="69" t="str">
        <f>IFERROR(CLEAN(HLOOKUP(BG$1,'1.源数据-产品报告-消费降序'!BG:BG,ROW(),0)),"")</f>
        <v/>
      </c>
      <c r="BH193" s="69" t="str">
        <f>IFERROR(CLEAN(HLOOKUP(BH$1,'1.源数据-产品报告-消费降序'!BH:BH,ROW(),0)),"")</f>
        <v/>
      </c>
      <c r="BI193" s="69" t="str">
        <f>IFERROR(CLEAN(HLOOKUP(BI$1,'1.源数据-产品报告-消费降序'!BI:BI,ROW(),0)),"")</f>
        <v/>
      </c>
      <c r="BJ193" s="69" t="str">
        <f>IFERROR(CLEAN(HLOOKUP(BJ$1,'1.源数据-产品报告-消费降序'!BJ:BJ,ROW(),0)),"")</f>
        <v/>
      </c>
      <c r="BK1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3" s="69" t="str">
        <f>IFERROR(CLEAN(HLOOKUP(BL$1,'1.源数据-产品报告-消费降序'!BL:BL,ROW(),0)),"")</f>
        <v/>
      </c>
      <c r="BO193" s="69" t="str">
        <f>IFERROR(CLEAN(HLOOKUP(BO$1,'1.源数据-产品报告-消费降序'!BO:BO,ROW(),0)),"")</f>
        <v/>
      </c>
      <c r="BP193" s="69" t="str">
        <f>IFERROR(CLEAN(HLOOKUP(BP$1,'1.源数据-产品报告-消费降序'!BP:BP,ROW(),0)),"")</f>
        <v/>
      </c>
      <c r="BQ193" s="69" t="str">
        <f>IFERROR(CLEAN(HLOOKUP(BQ$1,'1.源数据-产品报告-消费降序'!BQ:BQ,ROW(),0)),"")</f>
        <v/>
      </c>
      <c r="BR193" s="69" t="str">
        <f>IFERROR(CLEAN(HLOOKUP(BR$1,'1.源数据-产品报告-消费降序'!BR:BR,ROW(),0)),"")</f>
        <v/>
      </c>
      <c r="BS193" s="69" t="str">
        <f>IFERROR(CLEAN(HLOOKUP(BS$1,'1.源数据-产品报告-消费降序'!BS:BS,ROW(),0)),"")</f>
        <v/>
      </c>
      <c r="BT193" s="69" t="str">
        <f>IFERROR(CLEAN(HLOOKUP(BT$1,'1.源数据-产品报告-消费降序'!BT:BT,ROW(),0)),"")</f>
        <v/>
      </c>
      <c r="BU193" s="69" t="str">
        <f>IFERROR(CLEAN(HLOOKUP(BU$1,'1.源数据-产品报告-消费降序'!BU:BU,ROW(),0)),"")</f>
        <v/>
      </c>
      <c r="BV1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3" s="69" t="str">
        <f>IFERROR(CLEAN(HLOOKUP(BW$1,'1.源数据-产品报告-消费降序'!BW:BW,ROW(),0)),"")</f>
        <v/>
      </c>
    </row>
    <row r="194" spans="1:75">
      <c r="A194" s="69" t="str">
        <f>IFERROR(CLEAN(HLOOKUP(A$1,'1.源数据-产品报告-消费降序'!A:A,ROW(),0)),"")</f>
        <v/>
      </c>
      <c r="B194" s="69" t="str">
        <f>IFERROR(CLEAN(HLOOKUP(B$1,'1.源数据-产品报告-消费降序'!B:B,ROW(),0)),"")</f>
        <v/>
      </c>
      <c r="C194" s="69" t="str">
        <f>IFERROR(CLEAN(HLOOKUP(C$1,'1.源数据-产品报告-消费降序'!C:C,ROW(),0)),"")</f>
        <v/>
      </c>
      <c r="D194" s="69" t="str">
        <f>IFERROR(CLEAN(HLOOKUP(D$1,'1.源数据-产品报告-消费降序'!D:D,ROW(),0)),"")</f>
        <v/>
      </c>
      <c r="E194" s="69" t="str">
        <f>IFERROR(CLEAN(HLOOKUP(E$1,'1.源数据-产品报告-消费降序'!E:E,ROW(),0)),"")</f>
        <v/>
      </c>
      <c r="F194" s="69" t="str">
        <f>IFERROR(CLEAN(HLOOKUP(F$1,'1.源数据-产品报告-消费降序'!F:F,ROW(),0)),"")</f>
        <v/>
      </c>
      <c r="G194" s="70">
        <f>IFERROR((HLOOKUP(G$1,'1.源数据-产品报告-消费降序'!G:G,ROW(),0)),"")</f>
        <v>0</v>
      </c>
      <c r="H1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4" s="69" t="str">
        <f>IFERROR(CLEAN(HLOOKUP(I$1,'1.源数据-产品报告-消费降序'!I:I,ROW(),0)),"")</f>
        <v/>
      </c>
      <c r="L194" s="69" t="str">
        <f>IFERROR(CLEAN(HLOOKUP(L$1,'1.源数据-产品报告-消费降序'!L:L,ROW(),0)),"")</f>
        <v/>
      </c>
      <c r="M194" s="69" t="str">
        <f>IFERROR(CLEAN(HLOOKUP(M$1,'1.源数据-产品报告-消费降序'!M:M,ROW(),0)),"")</f>
        <v/>
      </c>
      <c r="N194" s="69" t="str">
        <f>IFERROR(CLEAN(HLOOKUP(N$1,'1.源数据-产品报告-消费降序'!N:N,ROW(),0)),"")</f>
        <v/>
      </c>
      <c r="O194" s="69" t="str">
        <f>IFERROR(CLEAN(HLOOKUP(O$1,'1.源数据-产品报告-消费降序'!O:O,ROW(),0)),"")</f>
        <v/>
      </c>
      <c r="P194" s="69" t="str">
        <f>IFERROR(CLEAN(HLOOKUP(P$1,'1.源数据-产品报告-消费降序'!P:P,ROW(),0)),"")</f>
        <v/>
      </c>
      <c r="Q194" s="69" t="str">
        <f>IFERROR(CLEAN(HLOOKUP(Q$1,'1.源数据-产品报告-消费降序'!Q:Q,ROW(),0)),"")</f>
        <v/>
      </c>
      <c r="R194" s="69" t="str">
        <f>IFERROR(CLEAN(HLOOKUP(R$1,'1.源数据-产品报告-消费降序'!R:R,ROW(),0)),"")</f>
        <v/>
      </c>
      <c r="S1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4" s="69" t="str">
        <f>IFERROR(CLEAN(HLOOKUP(T$1,'1.源数据-产品报告-消费降序'!T:T,ROW(),0)),"")</f>
        <v/>
      </c>
      <c r="W194" s="69" t="str">
        <f>IFERROR(CLEAN(HLOOKUP(W$1,'1.源数据-产品报告-消费降序'!W:W,ROW(),0)),"")</f>
        <v/>
      </c>
      <c r="X194" s="69" t="str">
        <f>IFERROR(CLEAN(HLOOKUP(X$1,'1.源数据-产品报告-消费降序'!X:X,ROW(),0)),"")</f>
        <v/>
      </c>
      <c r="Y194" s="69" t="str">
        <f>IFERROR(CLEAN(HLOOKUP(Y$1,'1.源数据-产品报告-消费降序'!Y:Y,ROW(),0)),"")</f>
        <v/>
      </c>
      <c r="Z194" s="69" t="str">
        <f>IFERROR(CLEAN(HLOOKUP(Z$1,'1.源数据-产品报告-消费降序'!Z:Z,ROW(),0)),"")</f>
        <v/>
      </c>
      <c r="AA194" s="69" t="str">
        <f>IFERROR(CLEAN(HLOOKUP(AA$1,'1.源数据-产品报告-消费降序'!AA:AA,ROW(),0)),"")</f>
        <v/>
      </c>
      <c r="AB194" s="69" t="str">
        <f>IFERROR(CLEAN(HLOOKUP(AB$1,'1.源数据-产品报告-消费降序'!AB:AB,ROW(),0)),"")</f>
        <v/>
      </c>
      <c r="AC194" s="69" t="str">
        <f>IFERROR(CLEAN(HLOOKUP(AC$1,'1.源数据-产品报告-消费降序'!AC:AC,ROW(),0)),"")</f>
        <v/>
      </c>
      <c r="AD1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4" s="69" t="str">
        <f>IFERROR(CLEAN(HLOOKUP(AE$1,'1.源数据-产品报告-消费降序'!AE:AE,ROW(),0)),"")</f>
        <v/>
      </c>
      <c r="AH194" s="69" t="str">
        <f>IFERROR(CLEAN(HLOOKUP(AH$1,'1.源数据-产品报告-消费降序'!AH:AH,ROW(),0)),"")</f>
        <v/>
      </c>
      <c r="AI194" s="69" t="str">
        <f>IFERROR(CLEAN(HLOOKUP(AI$1,'1.源数据-产品报告-消费降序'!AI:AI,ROW(),0)),"")</f>
        <v/>
      </c>
      <c r="AJ194" s="69" t="str">
        <f>IFERROR(CLEAN(HLOOKUP(AJ$1,'1.源数据-产品报告-消费降序'!AJ:AJ,ROW(),0)),"")</f>
        <v/>
      </c>
      <c r="AK194" s="69" t="str">
        <f>IFERROR(CLEAN(HLOOKUP(AK$1,'1.源数据-产品报告-消费降序'!AK:AK,ROW(),0)),"")</f>
        <v/>
      </c>
      <c r="AL194" s="69" t="str">
        <f>IFERROR(CLEAN(HLOOKUP(AL$1,'1.源数据-产品报告-消费降序'!AL:AL,ROW(),0)),"")</f>
        <v/>
      </c>
      <c r="AM194" s="69" t="str">
        <f>IFERROR(CLEAN(HLOOKUP(AM$1,'1.源数据-产品报告-消费降序'!AM:AM,ROW(),0)),"")</f>
        <v/>
      </c>
      <c r="AN194" s="69" t="str">
        <f>IFERROR(CLEAN(HLOOKUP(AN$1,'1.源数据-产品报告-消费降序'!AN:AN,ROW(),0)),"")</f>
        <v/>
      </c>
      <c r="AO1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4" s="69" t="str">
        <f>IFERROR(CLEAN(HLOOKUP(AP$1,'1.源数据-产品报告-消费降序'!AP:AP,ROW(),0)),"")</f>
        <v/>
      </c>
      <c r="AS194" s="69" t="str">
        <f>IFERROR(CLEAN(HLOOKUP(AS$1,'1.源数据-产品报告-消费降序'!AS:AS,ROW(),0)),"")</f>
        <v/>
      </c>
      <c r="AT194" s="69" t="str">
        <f>IFERROR(CLEAN(HLOOKUP(AT$1,'1.源数据-产品报告-消费降序'!AT:AT,ROW(),0)),"")</f>
        <v/>
      </c>
      <c r="AU194" s="69" t="str">
        <f>IFERROR(CLEAN(HLOOKUP(AU$1,'1.源数据-产品报告-消费降序'!AU:AU,ROW(),0)),"")</f>
        <v/>
      </c>
      <c r="AV194" s="69" t="str">
        <f>IFERROR(CLEAN(HLOOKUP(AV$1,'1.源数据-产品报告-消费降序'!AV:AV,ROW(),0)),"")</f>
        <v/>
      </c>
      <c r="AW194" s="69" t="str">
        <f>IFERROR(CLEAN(HLOOKUP(AW$1,'1.源数据-产品报告-消费降序'!AW:AW,ROW(),0)),"")</f>
        <v/>
      </c>
      <c r="AX194" s="69" t="str">
        <f>IFERROR(CLEAN(HLOOKUP(AX$1,'1.源数据-产品报告-消费降序'!AX:AX,ROW(),0)),"")</f>
        <v/>
      </c>
      <c r="AY194" s="69" t="str">
        <f>IFERROR(CLEAN(HLOOKUP(AY$1,'1.源数据-产品报告-消费降序'!AY:AY,ROW(),0)),"")</f>
        <v/>
      </c>
      <c r="AZ1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4" s="69" t="str">
        <f>IFERROR(CLEAN(HLOOKUP(BA$1,'1.源数据-产品报告-消费降序'!BA:BA,ROW(),0)),"")</f>
        <v/>
      </c>
      <c r="BD194" s="69" t="str">
        <f>IFERROR(CLEAN(HLOOKUP(BD$1,'1.源数据-产品报告-消费降序'!BD:BD,ROW(),0)),"")</f>
        <v/>
      </c>
      <c r="BE194" s="69" t="str">
        <f>IFERROR(CLEAN(HLOOKUP(BE$1,'1.源数据-产品报告-消费降序'!BE:BE,ROW(),0)),"")</f>
        <v/>
      </c>
      <c r="BF194" s="69" t="str">
        <f>IFERROR(CLEAN(HLOOKUP(BF$1,'1.源数据-产品报告-消费降序'!BF:BF,ROW(),0)),"")</f>
        <v/>
      </c>
      <c r="BG194" s="69" t="str">
        <f>IFERROR(CLEAN(HLOOKUP(BG$1,'1.源数据-产品报告-消费降序'!BG:BG,ROW(),0)),"")</f>
        <v/>
      </c>
      <c r="BH194" s="69" t="str">
        <f>IFERROR(CLEAN(HLOOKUP(BH$1,'1.源数据-产品报告-消费降序'!BH:BH,ROW(),0)),"")</f>
        <v/>
      </c>
      <c r="BI194" s="69" t="str">
        <f>IFERROR(CLEAN(HLOOKUP(BI$1,'1.源数据-产品报告-消费降序'!BI:BI,ROW(),0)),"")</f>
        <v/>
      </c>
      <c r="BJ194" s="69" t="str">
        <f>IFERROR(CLEAN(HLOOKUP(BJ$1,'1.源数据-产品报告-消费降序'!BJ:BJ,ROW(),0)),"")</f>
        <v/>
      </c>
      <c r="BK1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4" s="69" t="str">
        <f>IFERROR(CLEAN(HLOOKUP(BL$1,'1.源数据-产品报告-消费降序'!BL:BL,ROW(),0)),"")</f>
        <v/>
      </c>
      <c r="BO194" s="69" t="str">
        <f>IFERROR(CLEAN(HLOOKUP(BO$1,'1.源数据-产品报告-消费降序'!BO:BO,ROW(),0)),"")</f>
        <v/>
      </c>
      <c r="BP194" s="69" t="str">
        <f>IFERROR(CLEAN(HLOOKUP(BP$1,'1.源数据-产品报告-消费降序'!BP:BP,ROW(),0)),"")</f>
        <v/>
      </c>
      <c r="BQ194" s="69" t="str">
        <f>IFERROR(CLEAN(HLOOKUP(BQ$1,'1.源数据-产品报告-消费降序'!BQ:BQ,ROW(),0)),"")</f>
        <v/>
      </c>
      <c r="BR194" s="69" t="str">
        <f>IFERROR(CLEAN(HLOOKUP(BR$1,'1.源数据-产品报告-消费降序'!BR:BR,ROW(),0)),"")</f>
        <v/>
      </c>
      <c r="BS194" s="69" t="str">
        <f>IFERROR(CLEAN(HLOOKUP(BS$1,'1.源数据-产品报告-消费降序'!BS:BS,ROW(),0)),"")</f>
        <v/>
      </c>
      <c r="BT194" s="69" t="str">
        <f>IFERROR(CLEAN(HLOOKUP(BT$1,'1.源数据-产品报告-消费降序'!BT:BT,ROW(),0)),"")</f>
        <v/>
      </c>
      <c r="BU194" s="69" t="str">
        <f>IFERROR(CLEAN(HLOOKUP(BU$1,'1.源数据-产品报告-消费降序'!BU:BU,ROW(),0)),"")</f>
        <v/>
      </c>
      <c r="BV1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4" s="69" t="str">
        <f>IFERROR(CLEAN(HLOOKUP(BW$1,'1.源数据-产品报告-消费降序'!BW:BW,ROW(),0)),"")</f>
        <v/>
      </c>
    </row>
    <row r="195" spans="1:75">
      <c r="A195" s="69" t="str">
        <f>IFERROR(CLEAN(HLOOKUP(A$1,'1.源数据-产品报告-消费降序'!A:A,ROW(),0)),"")</f>
        <v/>
      </c>
      <c r="B195" s="69" t="str">
        <f>IFERROR(CLEAN(HLOOKUP(B$1,'1.源数据-产品报告-消费降序'!B:B,ROW(),0)),"")</f>
        <v/>
      </c>
      <c r="C195" s="69" t="str">
        <f>IFERROR(CLEAN(HLOOKUP(C$1,'1.源数据-产品报告-消费降序'!C:C,ROW(),0)),"")</f>
        <v/>
      </c>
      <c r="D195" s="69" t="str">
        <f>IFERROR(CLEAN(HLOOKUP(D$1,'1.源数据-产品报告-消费降序'!D:D,ROW(),0)),"")</f>
        <v/>
      </c>
      <c r="E195" s="69" t="str">
        <f>IFERROR(CLEAN(HLOOKUP(E$1,'1.源数据-产品报告-消费降序'!E:E,ROW(),0)),"")</f>
        <v/>
      </c>
      <c r="F195" s="69" t="str">
        <f>IFERROR(CLEAN(HLOOKUP(F$1,'1.源数据-产品报告-消费降序'!F:F,ROW(),0)),"")</f>
        <v/>
      </c>
      <c r="G195" s="70">
        <f>IFERROR((HLOOKUP(G$1,'1.源数据-产品报告-消费降序'!G:G,ROW(),0)),"")</f>
        <v>0</v>
      </c>
      <c r="H1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5" s="69" t="str">
        <f>IFERROR(CLEAN(HLOOKUP(I$1,'1.源数据-产品报告-消费降序'!I:I,ROW(),0)),"")</f>
        <v/>
      </c>
      <c r="L195" s="69" t="str">
        <f>IFERROR(CLEAN(HLOOKUP(L$1,'1.源数据-产品报告-消费降序'!L:L,ROW(),0)),"")</f>
        <v/>
      </c>
      <c r="M195" s="69" t="str">
        <f>IFERROR(CLEAN(HLOOKUP(M$1,'1.源数据-产品报告-消费降序'!M:M,ROW(),0)),"")</f>
        <v/>
      </c>
      <c r="N195" s="69" t="str">
        <f>IFERROR(CLEAN(HLOOKUP(N$1,'1.源数据-产品报告-消费降序'!N:N,ROW(),0)),"")</f>
        <v/>
      </c>
      <c r="O195" s="69" t="str">
        <f>IFERROR(CLEAN(HLOOKUP(O$1,'1.源数据-产品报告-消费降序'!O:O,ROW(),0)),"")</f>
        <v/>
      </c>
      <c r="P195" s="69" t="str">
        <f>IFERROR(CLEAN(HLOOKUP(P$1,'1.源数据-产品报告-消费降序'!P:P,ROW(),0)),"")</f>
        <v/>
      </c>
      <c r="Q195" s="69" t="str">
        <f>IFERROR(CLEAN(HLOOKUP(Q$1,'1.源数据-产品报告-消费降序'!Q:Q,ROW(),0)),"")</f>
        <v/>
      </c>
      <c r="R195" s="69" t="str">
        <f>IFERROR(CLEAN(HLOOKUP(R$1,'1.源数据-产品报告-消费降序'!R:R,ROW(),0)),"")</f>
        <v/>
      </c>
      <c r="S1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5" s="69" t="str">
        <f>IFERROR(CLEAN(HLOOKUP(T$1,'1.源数据-产品报告-消费降序'!T:T,ROW(),0)),"")</f>
        <v/>
      </c>
      <c r="W195" s="69" t="str">
        <f>IFERROR(CLEAN(HLOOKUP(W$1,'1.源数据-产品报告-消费降序'!W:W,ROW(),0)),"")</f>
        <v/>
      </c>
      <c r="X195" s="69" t="str">
        <f>IFERROR(CLEAN(HLOOKUP(X$1,'1.源数据-产品报告-消费降序'!X:X,ROW(),0)),"")</f>
        <v/>
      </c>
      <c r="Y195" s="69" t="str">
        <f>IFERROR(CLEAN(HLOOKUP(Y$1,'1.源数据-产品报告-消费降序'!Y:Y,ROW(),0)),"")</f>
        <v/>
      </c>
      <c r="Z195" s="69" t="str">
        <f>IFERROR(CLEAN(HLOOKUP(Z$1,'1.源数据-产品报告-消费降序'!Z:Z,ROW(),0)),"")</f>
        <v/>
      </c>
      <c r="AA195" s="69" t="str">
        <f>IFERROR(CLEAN(HLOOKUP(AA$1,'1.源数据-产品报告-消费降序'!AA:AA,ROW(),0)),"")</f>
        <v/>
      </c>
      <c r="AB195" s="69" t="str">
        <f>IFERROR(CLEAN(HLOOKUP(AB$1,'1.源数据-产品报告-消费降序'!AB:AB,ROW(),0)),"")</f>
        <v/>
      </c>
      <c r="AC195" s="69" t="str">
        <f>IFERROR(CLEAN(HLOOKUP(AC$1,'1.源数据-产品报告-消费降序'!AC:AC,ROW(),0)),"")</f>
        <v/>
      </c>
      <c r="AD1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5" s="69" t="str">
        <f>IFERROR(CLEAN(HLOOKUP(AE$1,'1.源数据-产品报告-消费降序'!AE:AE,ROW(),0)),"")</f>
        <v/>
      </c>
      <c r="AH195" s="69" t="str">
        <f>IFERROR(CLEAN(HLOOKUP(AH$1,'1.源数据-产品报告-消费降序'!AH:AH,ROW(),0)),"")</f>
        <v/>
      </c>
      <c r="AI195" s="69" t="str">
        <f>IFERROR(CLEAN(HLOOKUP(AI$1,'1.源数据-产品报告-消费降序'!AI:AI,ROW(),0)),"")</f>
        <v/>
      </c>
      <c r="AJ195" s="69" t="str">
        <f>IFERROR(CLEAN(HLOOKUP(AJ$1,'1.源数据-产品报告-消费降序'!AJ:AJ,ROW(),0)),"")</f>
        <v/>
      </c>
      <c r="AK195" s="69" t="str">
        <f>IFERROR(CLEAN(HLOOKUP(AK$1,'1.源数据-产品报告-消费降序'!AK:AK,ROW(),0)),"")</f>
        <v/>
      </c>
      <c r="AL195" s="69" t="str">
        <f>IFERROR(CLEAN(HLOOKUP(AL$1,'1.源数据-产品报告-消费降序'!AL:AL,ROW(),0)),"")</f>
        <v/>
      </c>
      <c r="AM195" s="69" t="str">
        <f>IFERROR(CLEAN(HLOOKUP(AM$1,'1.源数据-产品报告-消费降序'!AM:AM,ROW(),0)),"")</f>
        <v/>
      </c>
      <c r="AN195" s="69" t="str">
        <f>IFERROR(CLEAN(HLOOKUP(AN$1,'1.源数据-产品报告-消费降序'!AN:AN,ROW(),0)),"")</f>
        <v/>
      </c>
      <c r="AO1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5" s="69" t="str">
        <f>IFERROR(CLEAN(HLOOKUP(AP$1,'1.源数据-产品报告-消费降序'!AP:AP,ROW(),0)),"")</f>
        <v/>
      </c>
      <c r="AS195" s="69" t="str">
        <f>IFERROR(CLEAN(HLOOKUP(AS$1,'1.源数据-产品报告-消费降序'!AS:AS,ROW(),0)),"")</f>
        <v/>
      </c>
      <c r="AT195" s="69" t="str">
        <f>IFERROR(CLEAN(HLOOKUP(AT$1,'1.源数据-产品报告-消费降序'!AT:AT,ROW(),0)),"")</f>
        <v/>
      </c>
      <c r="AU195" s="69" t="str">
        <f>IFERROR(CLEAN(HLOOKUP(AU$1,'1.源数据-产品报告-消费降序'!AU:AU,ROW(),0)),"")</f>
        <v/>
      </c>
      <c r="AV195" s="69" t="str">
        <f>IFERROR(CLEAN(HLOOKUP(AV$1,'1.源数据-产品报告-消费降序'!AV:AV,ROW(),0)),"")</f>
        <v/>
      </c>
      <c r="AW195" s="69" t="str">
        <f>IFERROR(CLEAN(HLOOKUP(AW$1,'1.源数据-产品报告-消费降序'!AW:AW,ROW(),0)),"")</f>
        <v/>
      </c>
      <c r="AX195" s="69" t="str">
        <f>IFERROR(CLEAN(HLOOKUP(AX$1,'1.源数据-产品报告-消费降序'!AX:AX,ROW(),0)),"")</f>
        <v/>
      </c>
      <c r="AY195" s="69" t="str">
        <f>IFERROR(CLEAN(HLOOKUP(AY$1,'1.源数据-产品报告-消费降序'!AY:AY,ROW(),0)),"")</f>
        <v/>
      </c>
      <c r="AZ1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5" s="69" t="str">
        <f>IFERROR(CLEAN(HLOOKUP(BA$1,'1.源数据-产品报告-消费降序'!BA:BA,ROW(),0)),"")</f>
        <v/>
      </c>
      <c r="BD195" s="69" t="str">
        <f>IFERROR(CLEAN(HLOOKUP(BD$1,'1.源数据-产品报告-消费降序'!BD:BD,ROW(),0)),"")</f>
        <v/>
      </c>
      <c r="BE195" s="69" t="str">
        <f>IFERROR(CLEAN(HLOOKUP(BE$1,'1.源数据-产品报告-消费降序'!BE:BE,ROW(),0)),"")</f>
        <v/>
      </c>
      <c r="BF195" s="69" t="str">
        <f>IFERROR(CLEAN(HLOOKUP(BF$1,'1.源数据-产品报告-消费降序'!BF:BF,ROW(),0)),"")</f>
        <v/>
      </c>
      <c r="BG195" s="69" t="str">
        <f>IFERROR(CLEAN(HLOOKUP(BG$1,'1.源数据-产品报告-消费降序'!BG:BG,ROW(),0)),"")</f>
        <v/>
      </c>
      <c r="BH195" s="69" t="str">
        <f>IFERROR(CLEAN(HLOOKUP(BH$1,'1.源数据-产品报告-消费降序'!BH:BH,ROW(),0)),"")</f>
        <v/>
      </c>
      <c r="BI195" s="69" t="str">
        <f>IFERROR(CLEAN(HLOOKUP(BI$1,'1.源数据-产品报告-消费降序'!BI:BI,ROW(),0)),"")</f>
        <v/>
      </c>
      <c r="BJ195" s="69" t="str">
        <f>IFERROR(CLEAN(HLOOKUP(BJ$1,'1.源数据-产品报告-消费降序'!BJ:BJ,ROW(),0)),"")</f>
        <v/>
      </c>
      <c r="BK1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5" s="69" t="str">
        <f>IFERROR(CLEAN(HLOOKUP(BL$1,'1.源数据-产品报告-消费降序'!BL:BL,ROW(),0)),"")</f>
        <v/>
      </c>
      <c r="BO195" s="69" t="str">
        <f>IFERROR(CLEAN(HLOOKUP(BO$1,'1.源数据-产品报告-消费降序'!BO:BO,ROW(),0)),"")</f>
        <v/>
      </c>
      <c r="BP195" s="69" t="str">
        <f>IFERROR(CLEAN(HLOOKUP(BP$1,'1.源数据-产品报告-消费降序'!BP:BP,ROW(),0)),"")</f>
        <v/>
      </c>
      <c r="BQ195" s="69" t="str">
        <f>IFERROR(CLEAN(HLOOKUP(BQ$1,'1.源数据-产品报告-消费降序'!BQ:BQ,ROW(),0)),"")</f>
        <v/>
      </c>
      <c r="BR195" s="69" t="str">
        <f>IFERROR(CLEAN(HLOOKUP(BR$1,'1.源数据-产品报告-消费降序'!BR:BR,ROW(),0)),"")</f>
        <v/>
      </c>
      <c r="BS195" s="69" t="str">
        <f>IFERROR(CLEAN(HLOOKUP(BS$1,'1.源数据-产品报告-消费降序'!BS:BS,ROW(),0)),"")</f>
        <v/>
      </c>
      <c r="BT195" s="69" t="str">
        <f>IFERROR(CLEAN(HLOOKUP(BT$1,'1.源数据-产品报告-消费降序'!BT:BT,ROW(),0)),"")</f>
        <v/>
      </c>
      <c r="BU195" s="69" t="str">
        <f>IFERROR(CLEAN(HLOOKUP(BU$1,'1.源数据-产品报告-消费降序'!BU:BU,ROW(),0)),"")</f>
        <v/>
      </c>
      <c r="BV1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5" s="69" t="str">
        <f>IFERROR(CLEAN(HLOOKUP(BW$1,'1.源数据-产品报告-消费降序'!BW:BW,ROW(),0)),"")</f>
        <v/>
      </c>
    </row>
    <row r="196" spans="1:75">
      <c r="A196" s="69" t="str">
        <f>IFERROR(CLEAN(HLOOKUP(A$1,'1.源数据-产品报告-消费降序'!A:A,ROW(),0)),"")</f>
        <v/>
      </c>
      <c r="B196" s="69" t="str">
        <f>IFERROR(CLEAN(HLOOKUP(B$1,'1.源数据-产品报告-消费降序'!B:B,ROW(),0)),"")</f>
        <v/>
      </c>
      <c r="C196" s="69" t="str">
        <f>IFERROR(CLEAN(HLOOKUP(C$1,'1.源数据-产品报告-消费降序'!C:C,ROW(),0)),"")</f>
        <v/>
      </c>
      <c r="D196" s="69" t="str">
        <f>IFERROR(CLEAN(HLOOKUP(D$1,'1.源数据-产品报告-消费降序'!D:D,ROW(),0)),"")</f>
        <v/>
      </c>
      <c r="E196" s="69" t="str">
        <f>IFERROR(CLEAN(HLOOKUP(E$1,'1.源数据-产品报告-消费降序'!E:E,ROW(),0)),"")</f>
        <v/>
      </c>
      <c r="F196" s="69" t="str">
        <f>IFERROR(CLEAN(HLOOKUP(F$1,'1.源数据-产品报告-消费降序'!F:F,ROW(),0)),"")</f>
        <v/>
      </c>
      <c r="G196" s="70">
        <f>IFERROR((HLOOKUP(G$1,'1.源数据-产品报告-消费降序'!G:G,ROW(),0)),"")</f>
        <v>0</v>
      </c>
      <c r="H1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6" s="69" t="str">
        <f>IFERROR(CLEAN(HLOOKUP(I$1,'1.源数据-产品报告-消费降序'!I:I,ROW(),0)),"")</f>
        <v/>
      </c>
      <c r="L196" s="69" t="str">
        <f>IFERROR(CLEAN(HLOOKUP(L$1,'1.源数据-产品报告-消费降序'!L:L,ROW(),0)),"")</f>
        <v/>
      </c>
      <c r="M196" s="69" t="str">
        <f>IFERROR(CLEAN(HLOOKUP(M$1,'1.源数据-产品报告-消费降序'!M:M,ROW(),0)),"")</f>
        <v/>
      </c>
      <c r="N196" s="69" t="str">
        <f>IFERROR(CLEAN(HLOOKUP(N$1,'1.源数据-产品报告-消费降序'!N:N,ROW(),0)),"")</f>
        <v/>
      </c>
      <c r="O196" s="69" t="str">
        <f>IFERROR(CLEAN(HLOOKUP(O$1,'1.源数据-产品报告-消费降序'!O:O,ROW(),0)),"")</f>
        <v/>
      </c>
      <c r="P196" s="69" t="str">
        <f>IFERROR(CLEAN(HLOOKUP(P$1,'1.源数据-产品报告-消费降序'!P:P,ROW(),0)),"")</f>
        <v/>
      </c>
      <c r="Q196" s="69" t="str">
        <f>IFERROR(CLEAN(HLOOKUP(Q$1,'1.源数据-产品报告-消费降序'!Q:Q,ROW(),0)),"")</f>
        <v/>
      </c>
      <c r="R196" s="69" t="str">
        <f>IFERROR(CLEAN(HLOOKUP(R$1,'1.源数据-产品报告-消费降序'!R:R,ROW(),0)),"")</f>
        <v/>
      </c>
      <c r="S1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6" s="69" t="str">
        <f>IFERROR(CLEAN(HLOOKUP(T$1,'1.源数据-产品报告-消费降序'!T:T,ROW(),0)),"")</f>
        <v/>
      </c>
      <c r="W196" s="69" t="str">
        <f>IFERROR(CLEAN(HLOOKUP(W$1,'1.源数据-产品报告-消费降序'!W:W,ROW(),0)),"")</f>
        <v/>
      </c>
      <c r="X196" s="69" t="str">
        <f>IFERROR(CLEAN(HLOOKUP(X$1,'1.源数据-产品报告-消费降序'!X:X,ROW(),0)),"")</f>
        <v/>
      </c>
      <c r="Y196" s="69" t="str">
        <f>IFERROR(CLEAN(HLOOKUP(Y$1,'1.源数据-产品报告-消费降序'!Y:Y,ROW(),0)),"")</f>
        <v/>
      </c>
      <c r="Z196" s="69" t="str">
        <f>IFERROR(CLEAN(HLOOKUP(Z$1,'1.源数据-产品报告-消费降序'!Z:Z,ROW(),0)),"")</f>
        <v/>
      </c>
      <c r="AA196" s="69" t="str">
        <f>IFERROR(CLEAN(HLOOKUP(AA$1,'1.源数据-产品报告-消费降序'!AA:AA,ROW(),0)),"")</f>
        <v/>
      </c>
      <c r="AB196" s="69" t="str">
        <f>IFERROR(CLEAN(HLOOKUP(AB$1,'1.源数据-产品报告-消费降序'!AB:AB,ROW(),0)),"")</f>
        <v/>
      </c>
      <c r="AC196" s="69" t="str">
        <f>IFERROR(CLEAN(HLOOKUP(AC$1,'1.源数据-产品报告-消费降序'!AC:AC,ROW(),0)),"")</f>
        <v/>
      </c>
      <c r="AD1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6" s="69" t="str">
        <f>IFERROR(CLEAN(HLOOKUP(AE$1,'1.源数据-产品报告-消费降序'!AE:AE,ROW(),0)),"")</f>
        <v/>
      </c>
      <c r="AH196" s="69" t="str">
        <f>IFERROR(CLEAN(HLOOKUP(AH$1,'1.源数据-产品报告-消费降序'!AH:AH,ROW(),0)),"")</f>
        <v/>
      </c>
      <c r="AI196" s="69" t="str">
        <f>IFERROR(CLEAN(HLOOKUP(AI$1,'1.源数据-产品报告-消费降序'!AI:AI,ROW(),0)),"")</f>
        <v/>
      </c>
      <c r="AJ196" s="69" t="str">
        <f>IFERROR(CLEAN(HLOOKUP(AJ$1,'1.源数据-产品报告-消费降序'!AJ:AJ,ROW(),0)),"")</f>
        <v/>
      </c>
      <c r="AK196" s="69" t="str">
        <f>IFERROR(CLEAN(HLOOKUP(AK$1,'1.源数据-产品报告-消费降序'!AK:AK,ROW(),0)),"")</f>
        <v/>
      </c>
      <c r="AL196" s="69" t="str">
        <f>IFERROR(CLEAN(HLOOKUP(AL$1,'1.源数据-产品报告-消费降序'!AL:AL,ROW(),0)),"")</f>
        <v/>
      </c>
      <c r="AM196" s="69" t="str">
        <f>IFERROR(CLEAN(HLOOKUP(AM$1,'1.源数据-产品报告-消费降序'!AM:AM,ROW(),0)),"")</f>
        <v/>
      </c>
      <c r="AN196" s="69" t="str">
        <f>IFERROR(CLEAN(HLOOKUP(AN$1,'1.源数据-产品报告-消费降序'!AN:AN,ROW(),0)),"")</f>
        <v/>
      </c>
      <c r="AO1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6" s="69" t="str">
        <f>IFERROR(CLEAN(HLOOKUP(AP$1,'1.源数据-产品报告-消费降序'!AP:AP,ROW(),0)),"")</f>
        <v/>
      </c>
      <c r="AS196" s="69" t="str">
        <f>IFERROR(CLEAN(HLOOKUP(AS$1,'1.源数据-产品报告-消费降序'!AS:AS,ROW(),0)),"")</f>
        <v/>
      </c>
      <c r="AT196" s="69" t="str">
        <f>IFERROR(CLEAN(HLOOKUP(AT$1,'1.源数据-产品报告-消费降序'!AT:AT,ROW(),0)),"")</f>
        <v/>
      </c>
      <c r="AU196" s="69" t="str">
        <f>IFERROR(CLEAN(HLOOKUP(AU$1,'1.源数据-产品报告-消费降序'!AU:AU,ROW(),0)),"")</f>
        <v/>
      </c>
      <c r="AV196" s="69" t="str">
        <f>IFERROR(CLEAN(HLOOKUP(AV$1,'1.源数据-产品报告-消费降序'!AV:AV,ROW(),0)),"")</f>
        <v/>
      </c>
      <c r="AW196" s="69" t="str">
        <f>IFERROR(CLEAN(HLOOKUP(AW$1,'1.源数据-产品报告-消费降序'!AW:AW,ROW(),0)),"")</f>
        <v/>
      </c>
      <c r="AX196" s="69" t="str">
        <f>IFERROR(CLEAN(HLOOKUP(AX$1,'1.源数据-产品报告-消费降序'!AX:AX,ROW(),0)),"")</f>
        <v/>
      </c>
      <c r="AY196" s="69" t="str">
        <f>IFERROR(CLEAN(HLOOKUP(AY$1,'1.源数据-产品报告-消费降序'!AY:AY,ROW(),0)),"")</f>
        <v/>
      </c>
      <c r="AZ1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6" s="69" t="str">
        <f>IFERROR(CLEAN(HLOOKUP(BA$1,'1.源数据-产品报告-消费降序'!BA:BA,ROW(),0)),"")</f>
        <v/>
      </c>
      <c r="BD196" s="69" t="str">
        <f>IFERROR(CLEAN(HLOOKUP(BD$1,'1.源数据-产品报告-消费降序'!BD:BD,ROW(),0)),"")</f>
        <v/>
      </c>
      <c r="BE196" s="69" t="str">
        <f>IFERROR(CLEAN(HLOOKUP(BE$1,'1.源数据-产品报告-消费降序'!BE:BE,ROW(),0)),"")</f>
        <v/>
      </c>
      <c r="BF196" s="69" t="str">
        <f>IFERROR(CLEAN(HLOOKUP(BF$1,'1.源数据-产品报告-消费降序'!BF:BF,ROW(),0)),"")</f>
        <v/>
      </c>
      <c r="BG196" s="69" t="str">
        <f>IFERROR(CLEAN(HLOOKUP(BG$1,'1.源数据-产品报告-消费降序'!BG:BG,ROW(),0)),"")</f>
        <v/>
      </c>
      <c r="BH196" s="69" t="str">
        <f>IFERROR(CLEAN(HLOOKUP(BH$1,'1.源数据-产品报告-消费降序'!BH:BH,ROW(),0)),"")</f>
        <v/>
      </c>
      <c r="BI196" s="69" t="str">
        <f>IFERROR(CLEAN(HLOOKUP(BI$1,'1.源数据-产品报告-消费降序'!BI:BI,ROW(),0)),"")</f>
        <v/>
      </c>
      <c r="BJ196" s="69" t="str">
        <f>IFERROR(CLEAN(HLOOKUP(BJ$1,'1.源数据-产品报告-消费降序'!BJ:BJ,ROW(),0)),"")</f>
        <v/>
      </c>
      <c r="BK1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6" s="69" t="str">
        <f>IFERROR(CLEAN(HLOOKUP(BL$1,'1.源数据-产品报告-消费降序'!BL:BL,ROW(),0)),"")</f>
        <v/>
      </c>
      <c r="BO196" s="69" t="str">
        <f>IFERROR(CLEAN(HLOOKUP(BO$1,'1.源数据-产品报告-消费降序'!BO:BO,ROW(),0)),"")</f>
        <v/>
      </c>
      <c r="BP196" s="69" t="str">
        <f>IFERROR(CLEAN(HLOOKUP(BP$1,'1.源数据-产品报告-消费降序'!BP:BP,ROW(),0)),"")</f>
        <v/>
      </c>
      <c r="BQ196" s="69" t="str">
        <f>IFERROR(CLEAN(HLOOKUP(BQ$1,'1.源数据-产品报告-消费降序'!BQ:BQ,ROW(),0)),"")</f>
        <v/>
      </c>
      <c r="BR196" s="69" t="str">
        <f>IFERROR(CLEAN(HLOOKUP(BR$1,'1.源数据-产品报告-消费降序'!BR:BR,ROW(),0)),"")</f>
        <v/>
      </c>
      <c r="BS196" s="69" t="str">
        <f>IFERROR(CLEAN(HLOOKUP(BS$1,'1.源数据-产品报告-消费降序'!BS:BS,ROW(),0)),"")</f>
        <v/>
      </c>
      <c r="BT196" s="69" t="str">
        <f>IFERROR(CLEAN(HLOOKUP(BT$1,'1.源数据-产品报告-消费降序'!BT:BT,ROW(),0)),"")</f>
        <v/>
      </c>
      <c r="BU196" s="69" t="str">
        <f>IFERROR(CLEAN(HLOOKUP(BU$1,'1.源数据-产品报告-消费降序'!BU:BU,ROW(),0)),"")</f>
        <v/>
      </c>
      <c r="BV1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6" s="69" t="str">
        <f>IFERROR(CLEAN(HLOOKUP(BW$1,'1.源数据-产品报告-消费降序'!BW:BW,ROW(),0)),"")</f>
        <v/>
      </c>
    </row>
    <row r="197" spans="1:75">
      <c r="A197" s="69" t="str">
        <f>IFERROR(CLEAN(HLOOKUP(A$1,'1.源数据-产品报告-消费降序'!A:A,ROW(),0)),"")</f>
        <v/>
      </c>
      <c r="B197" s="69" t="str">
        <f>IFERROR(CLEAN(HLOOKUP(B$1,'1.源数据-产品报告-消费降序'!B:B,ROW(),0)),"")</f>
        <v/>
      </c>
      <c r="C197" s="69" t="str">
        <f>IFERROR(CLEAN(HLOOKUP(C$1,'1.源数据-产品报告-消费降序'!C:C,ROW(),0)),"")</f>
        <v/>
      </c>
      <c r="D197" s="69" t="str">
        <f>IFERROR(CLEAN(HLOOKUP(D$1,'1.源数据-产品报告-消费降序'!D:D,ROW(),0)),"")</f>
        <v/>
      </c>
      <c r="E197" s="69" t="str">
        <f>IFERROR(CLEAN(HLOOKUP(E$1,'1.源数据-产品报告-消费降序'!E:E,ROW(),0)),"")</f>
        <v/>
      </c>
      <c r="F197" s="69" t="str">
        <f>IFERROR(CLEAN(HLOOKUP(F$1,'1.源数据-产品报告-消费降序'!F:F,ROW(),0)),"")</f>
        <v/>
      </c>
      <c r="G197" s="70">
        <f>IFERROR((HLOOKUP(G$1,'1.源数据-产品报告-消费降序'!G:G,ROW(),0)),"")</f>
        <v>0</v>
      </c>
      <c r="H1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7" s="69" t="str">
        <f>IFERROR(CLEAN(HLOOKUP(I$1,'1.源数据-产品报告-消费降序'!I:I,ROW(),0)),"")</f>
        <v/>
      </c>
      <c r="L197" s="69" t="str">
        <f>IFERROR(CLEAN(HLOOKUP(L$1,'1.源数据-产品报告-消费降序'!L:L,ROW(),0)),"")</f>
        <v/>
      </c>
      <c r="M197" s="69" t="str">
        <f>IFERROR(CLEAN(HLOOKUP(M$1,'1.源数据-产品报告-消费降序'!M:M,ROW(),0)),"")</f>
        <v/>
      </c>
      <c r="N197" s="69" t="str">
        <f>IFERROR(CLEAN(HLOOKUP(N$1,'1.源数据-产品报告-消费降序'!N:N,ROW(),0)),"")</f>
        <v/>
      </c>
      <c r="O197" s="69" t="str">
        <f>IFERROR(CLEAN(HLOOKUP(O$1,'1.源数据-产品报告-消费降序'!O:O,ROW(),0)),"")</f>
        <v/>
      </c>
      <c r="P197" s="69" t="str">
        <f>IFERROR(CLEAN(HLOOKUP(P$1,'1.源数据-产品报告-消费降序'!P:P,ROW(),0)),"")</f>
        <v/>
      </c>
      <c r="Q197" s="69" t="str">
        <f>IFERROR(CLEAN(HLOOKUP(Q$1,'1.源数据-产品报告-消费降序'!Q:Q,ROW(),0)),"")</f>
        <v/>
      </c>
      <c r="R197" s="69" t="str">
        <f>IFERROR(CLEAN(HLOOKUP(R$1,'1.源数据-产品报告-消费降序'!R:R,ROW(),0)),"")</f>
        <v/>
      </c>
      <c r="S1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7" s="69" t="str">
        <f>IFERROR(CLEAN(HLOOKUP(T$1,'1.源数据-产品报告-消费降序'!T:T,ROW(),0)),"")</f>
        <v/>
      </c>
      <c r="W197" s="69" t="str">
        <f>IFERROR(CLEAN(HLOOKUP(W$1,'1.源数据-产品报告-消费降序'!W:W,ROW(),0)),"")</f>
        <v/>
      </c>
      <c r="X197" s="69" t="str">
        <f>IFERROR(CLEAN(HLOOKUP(X$1,'1.源数据-产品报告-消费降序'!X:X,ROW(),0)),"")</f>
        <v/>
      </c>
      <c r="Y197" s="69" t="str">
        <f>IFERROR(CLEAN(HLOOKUP(Y$1,'1.源数据-产品报告-消费降序'!Y:Y,ROW(),0)),"")</f>
        <v/>
      </c>
      <c r="Z197" s="69" t="str">
        <f>IFERROR(CLEAN(HLOOKUP(Z$1,'1.源数据-产品报告-消费降序'!Z:Z,ROW(),0)),"")</f>
        <v/>
      </c>
      <c r="AA197" s="69" t="str">
        <f>IFERROR(CLEAN(HLOOKUP(AA$1,'1.源数据-产品报告-消费降序'!AA:AA,ROW(),0)),"")</f>
        <v/>
      </c>
      <c r="AB197" s="69" t="str">
        <f>IFERROR(CLEAN(HLOOKUP(AB$1,'1.源数据-产品报告-消费降序'!AB:AB,ROW(),0)),"")</f>
        <v/>
      </c>
      <c r="AC197" s="69" t="str">
        <f>IFERROR(CLEAN(HLOOKUP(AC$1,'1.源数据-产品报告-消费降序'!AC:AC,ROW(),0)),"")</f>
        <v/>
      </c>
      <c r="AD1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7" s="69" t="str">
        <f>IFERROR(CLEAN(HLOOKUP(AE$1,'1.源数据-产品报告-消费降序'!AE:AE,ROW(),0)),"")</f>
        <v/>
      </c>
      <c r="AH197" s="69" t="str">
        <f>IFERROR(CLEAN(HLOOKUP(AH$1,'1.源数据-产品报告-消费降序'!AH:AH,ROW(),0)),"")</f>
        <v/>
      </c>
      <c r="AI197" s="69" t="str">
        <f>IFERROR(CLEAN(HLOOKUP(AI$1,'1.源数据-产品报告-消费降序'!AI:AI,ROW(),0)),"")</f>
        <v/>
      </c>
      <c r="AJ197" s="69" t="str">
        <f>IFERROR(CLEAN(HLOOKUP(AJ$1,'1.源数据-产品报告-消费降序'!AJ:AJ,ROW(),0)),"")</f>
        <v/>
      </c>
      <c r="AK197" s="69" t="str">
        <f>IFERROR(CLEAN(HLOOKUP(AK$1,'1.源数据-产品报告-消费降序'!AK:AK,ROW(),0)),"")</f>
        <v/>
      </c>
      <c r="AL197" s="69" t="str">
        <f>IFERROR(CLEAN(HLOOKUP(AL$1,'1.源数据-产品报告-消费降序'!AL:AL,ROW(),0)),"")</f>
        <v/>
      </c>
      <c r="AM197" s="69" t="str">
        <f>IFERROR(CLEAN(HLOOKUP(AM$1,'1.源数据-产品报告-消费降序'!AM:AM,ROW(),0)),"")</f>
        <v/>
      </c>
      <c r="AN197" s="69" t="str">
        <f>IFERROR(CLEAN(HLOOKUP(AN$1,'1.源数据-产品报告-消费降序'!AN:AN,ROW(),0)),"")</f>
        <v/>
      </c>
      <c r="AO1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7" s="69" t="str">
        <f>IFERROR(CLEAN(HLOOKUP(AP$1,'1.源数据-产品报告-消费降序'!AP:AP,ROW(),0)),"")</f>
        <v/>
      </c>
      <c r="AS197" s="69" t="str">
        <f>IFERROR(CLEAN(HLOOKUP(AS$1,'1.源数据-产品报告-消费降序'!AS:AS,ROW(),0)),"")</f>
        <v/>
      </c>
      <c r="AT197" s="69" t="str">
        <f>IFERROR(CLEAN(HLOOKUP(AT$1,'1.源数据-产品报告-消费降序'!AT:AT,ROW(),0)),"")</f>
        <v/>
      </c>
      <c r="AU197" s="69" t="str">
        <f>IFERROR(CLEAN(HLOOKUP(AU$1,'1.源数据-产品报告-消费降序'!AU:AU,ROW(),0)),"")</f>
        <v/>
      </c>
      <c r="AV197" s="69" t="str">
        <f>IFERROR(CLEAN(HLOOKUP(AV$1,'1.源数据-产品报告-消费降序'!AV:AV,ROW(),0)),"")</f>
        <v/>
      </c>
      <c r="AW197" s="69" t="str">
        <f>IFERROR(CLEAN(HLOOKUP(AW$1,'1.源数据-产品报告-消费降序'!AW:AW,ROW(),0)),"")</f>
        <v/>
      </c>
      <c r="AX197" s="69" t="str">
        <f>IFERROR(CLEAN(HLOOKUP(AX$1,'1.源数据-产品报告-消费降序'!AX:AX,ROW(),0)),"")</f>
        <v/>
      </c>
      <c r="AY197" s="69" t="str">
        <f>IFERROR(CLEAN(HLOOKUP(AY$1,'1.源数据-产品报告-消费降序'!AY:AY,ROW(),0)),"")</f>
        <v/>
      </c>
      <c r="AZ1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7" s="69" t="str">
        <f>IFERROR(CLEAN(HLOOKUP(BA$1,'1.源数据-产品报告-消费降序'!BA:BA,ROW(),0)),"")</f>
        <v/>
      </c>
      <c r="BD197" s="69" t="str">
        <f>IFERROR(CLEAN(HLOOKUP(BD$1,'1.源数据-产品报告-消费降序'!BD:BD,ROW(),0)),"")</f>
        <v/>
      </c>
      <c r="BE197" s="69" t="str">
        <f>IFERROR(CLEAN(HLOOKUP(BE$1,'1.源数据-产品报告-消费降序'!BE:BE,ROW(),0)),"")</f>
        <v/>
      </c>
      <c r="BF197" s="69" t="str">
        <f>IFERROR(CLEAN(HLOOKUP(BF$1,'1.源数据-产品报告-消费降序'!BF:BF,ROW(),0)),"")</f>
        <v/>
      </c>
      <c r="BG197" s="69" t="str">
        <f>IFERROR(CLEAN(HLOOKUP(BG$1,'1.源数据-产品报告-消费降序'!BG:BG,ROW(),0)),"")</f>
        <v/>
      </c>
      <c r="BH197" s="69" t="str">
        <f>IFERROR(CLEAN(HLOOKUP(BH$1,'1.源数据-产品报告-消费降序'!BH:BH,ROW(),0)),"")</f>
        <v/>
      </c>
      <c r="BI197" s="69" t="str">
        <f>IFERROR(CLEAN(HLOOKUP(BI$1,'1.源数据-产品报告-消费降序'!BI:BI,ROW(),0)),"")</f>
        <v/>
      </c>
      <c r="BJ197" s="69" t="str">
        <f>IFERROR(CLEAN(HLOOKUP(BJ$1,'1.源数据-产品报告-消费降序'!BJ:BJ,ROW(),0)),"")</f>
        <v/>
      </c>
      <c r="BK1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7" s="69" t="str">
        <f>IFERROR(CLEAN(HLOOKUP(BL$1,'1.源数据-产品报告-消费降序'!BL:BL,ROW(),0)),"")</f>
        <v/>
      </c>
      <c r="BO197" s="69" t="str">
        <f>IFERROR(CLEAN(HLOOKUP(BO$1,'1.源数据-产品报告-消费降序'!BO:BO,ROW(),0)),"")</f>
        <v/>
      </c>
      <c r="BP197" s="69" t="str">
        <f>IFERROR(CLEAN(HLOOKUP(BP$1,'1.源数据-产品报告-消费降序'!BP:BP,ROW(),0)),"")</f>
        <v/>
      </c>
      <c r="BQ197" s="69" t="str">
        <f>IFERROR(CLEAN(HLOOKUP(BQ$1,'1.源数据-产品报告-消费降序'!BQ:BQ,ROW(),0)),"")</f>
        <v/>
      </c>
      <c r="BR197" s="69" t="str">
        <f>IFERROR(CLEAN(HLOOKUP(BR$1,'1.源数据-产品报告-消费降序'!BR:BR,ROW(),0)),"")</f>
        <v/>
      </c>
      <c r="BS197" s="69" t="str">
        <f>IFERROR(CLEAN(HLOOKUP(BS$1,'1.源数据-产品报告-消费降序'!BS:BS,ROW(),0)),"")</f>
        <v/>
      </c>
      <c r="BT197" s="69" t="str">
        <f>IFERROR(CLEAN(HLOOKUP(BT$1,'1.源数据-产品报告-消费降序'!BT:BT,ROW(),0)),"")</f>
        <v/>
      </c>
      <c r="BU197" s="69" t="str">
        <f>IFERROR(CLEAN(HLOOKUP(BU$1,'1.源数据-产品报告-消费降序'!BU:BU,ROW(),0)),"")</f>
        <v/>
      </c>
      <c r="BV1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7" s="69" t="str">
        <f>IFERROR(CLEAN(HLOOKUP(BW$1,'1.源数据-产品报告-消费降序'!BW:BW,ROW(),0)),"")</f>
        <v/>
      </c>
    </row>
    <row r="198" spans="1:75">
      <c r="A198" s="69" t="str">
        <f>IFERROR(CLEAN(HLOOKUP(A$1,'1.源数据-产品报告-消费降序'!A:A,ROW(),0)),"")</f>
        <v/>
      </c>
      <c r="B198" s="69" t="str">
        <f>IFERROR(CLEAN(HLOOKUP(B$1,'1.源数据-产品报告-消费降序'!B:B,ROW(),0)),"")</f>
        <v/>
      </c>
      <c r="C198" s="69" t="str">
        <f>IFERROR(CLEAN(HLOOKUP(C$1,'1.源数据-产品报告-消费降序'!C:C,ROW(),0)),"")</f>
        <v/>
      </c>
      <c r="D198" s="69" t="str">
        <f>IFERROR(CLEAN(HLOOKUP(D$1,'1.源数据-产品报告-消费降序'!D:D,ROW(),0)),"")</f>
        <v/>
      </c>
      <c r="E198" s="69" t="str">
        <f>IFERROR(CLEAN(HLOOKUP(E$1,'1.源数据-产品报告-消费降序'!E:E,ROW(),0)),"")</f>
        <v/>
      </c>
      <c r="F198" s="69" t="str">
        <f>IFERROR(CLEAN(HLOOKUP(F$1,'1.源数据-产品报告-消费降序'!F:F,ROW(),0)),"")</f>
        <v/>
      </c>
      <c r="G198" s="70">
        <f>IFERROR((HLOOKUP(G$1,'1.源数据-产品报告-消费降序'!G:G,ROW(),0)),"")</f>
        <v>0</v>
      </c>
      <c r="H1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8" s="69" t="str">
        <f>IFERROR(CLEAN(HLOOKUP(I$1,'1.源数据-产品报告-消费降序'!I:I,ROW(),0)),"")</f>
        <v/>
      </c>
      <c r="L198" s="69" t="str">
        <f>IFERROR(CLEAN(HLOOKUP(L$1,'1.源数据-产品报告-消费降序'!L:L,ROW(),0)),"")</f>
        <v/>
      </c>
      <c r="M198" s="69" t="str">
        <f>IFERROR(CLEAN(HLOOKUP(M$1,'1.源数据-产品报告-消费降序'!M:M,ROW(),0)),"")</f>
        <v/>
      </c>
      <c r="N198" s="69" t="str">
        <f>IFERROR(CLEAN(HLOOKUP(N$1,'1.源数据-产品报告-消费降序'!N:N,ROW(),0)),"")</f>
        <v/>
      </c>
      <c r="O198" s="69" t="str">
        <f>IFERROR(CLEAN(HLOOKUP(O$1,'1.源数据-产品报告-消费降序'!O:O,ROW(),0)),"")</f>
        <v/>
      </c>
      <c r="P198" s="69" t="str">
        <f>IFERROR(CLEAN(HLOOKUP(P$1,'1.源数据-产品报告-消费降序'!P:P,ROW(),0)),"")</f>
        <v/>
      </c>
      <c r="Q198" s="69" t="str">
        <f>IFERROR(CLEAN(HLOOKUP(Q$1,'1.源数据-产品报告-消费降序'!Q:Q,ROW(),0)),"")</f>
        <v/>
      </c>
      <c r="R198" s="69" t="str">
        <f>IFERROR(CLEAN(HLOOKUP(R$1,'1.源数据-产品报告-消费降序'!R:R,ROW(),0)),"")</f>
        <v/>
      </c>
      <c r="S1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8" s="69" t="str">
        <f>IFERROR(CLEAN(HLOOKUP(T$1,'1.源数据-产品报告-消费降序'!T:T,ROW(),0)),"")</f>
        <v/>
      </c>
      <c r="W198" s="69" t="str">
        <f>IFERROR(CLEAN(HLOOKUP(W$1,'1.源数据-产品报告-消费降序'!W:W,ROW(),0)),"")</f>
        <v/>
      </c>
      <c r="X198" s="69" t="str">
        <f>IFERROR(CLEAN(HLOOKUP(X$1,'1.源数据-产品报告-消费降序'!X:X,ROW(),0)),"")</f>
        <v/>
      </c>
      <c r="Y198" s="69" t="str">
        <f>IFERROR(CLEAN(HLOOKUP(Y$1,'1.源数据-产品报告-消费降序'!Y:Y,ROW(),0)),"")</f>
        <v/>
      </c>
      <c r="Z198" s="69" t="str">
        <f>IFERROR(CLEAN(HLOOKUP(Z$1,'1.源数据-产品报告-消费降序'!Z:Z,ROW(),0)),"")</f>
        <v/>
      </c>
      <c r="AA198" s="69" t="str">
        <f>IFERROR(CLEAN(HLOOKUP(AA$1,'1.源数据-产品报告-消费降序'!AA:AA,ROW(),0)),"")</f>
        <v/>
      </c>
      <c r="AB198" s="69" t="str">
        <f>IFERROR(CLEAN(HLOOKUP(AB$1,'1.源数据-产品报告-消费降序'!AB:AB,ROW(),0)),"")</f>
        <v/>
      </c>
      <c r="AC198" s="69" t="str">
        <f>IFERROR(CLEAN(HLOOKUP(AC$1,'1.源数据-产品报告-消费降序'!AC:AC,ROW(),0)),"")</f>
        <v/>
      </c>
      <c r="AD1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8" s="69" t="str">
        <f>IFERROR(CLEAN(HLOOKUP(AE$1,'1.源数据-产品报告-消费降序'!AE:AE,ROW(),0)),"")</f>
        <v/>
      </c>
      <c r="AH198" s="69" t="str">
        <f>IFERROR(CLEAN(HLOOKUP(AH$1,'1.源数据-产品报告-消费降序'!AH:AH,ROW(),0)),"")</f>
        <v/>
      </c>
      <c r="AI198" s="69" t="str">
        <f>IFERROR(CLEAN(HLOOKUP(AI$1,'1.源数据-产品报告-消费降序'!AI:AI,ROW(),0)),"")</f>
        <v/>
      </c>
      <c r="AJ198" s="69" t="str">
        <f>IFERROR(CLEAN(HLOOKUP(AJ$1,'1.源数据-产品报告-消费降序'!AJ:AJ,ROW(),0)),"")</f>
        <v/>
      </c>
      <c r="AK198" s="69" t="str">
        <f>IFERROR(CLEAN(HLOOKUP(AK$1,'1.源数据-产品报告-消费降序'!AK:AK,ROW(),0)),"")</f>
        <v/>
      </c>
      <c r="AL198" s="69" t="str">
        <f>IFERROR(CLEAN(HLOOKUP(AL$1,'1.源数据-产品报告-消费降序'!AL:AL,ROW(),0)),"")</f>
        <v/>
      </c>
      <c r="AM198" s="69" t="str">
        <f>IFERROR(CLEAN(HLOOKUP(AM$1,'1.源数据-产品报告-消费降序'!AM:AM,ROW(),0)),"")</f>
        <v/>
      </c>
      <c r="AN198" s="69" t="str">
        <f>IFERROR(CLEAN(HLOOKUP(AN$1,'1.源数据-产品报告-消费降序'!AN:AN,ROW(),0)),"")</f>
        <v/>
      </c>
      <c r="AO1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8" s="69" t="str">
        <f>IFERROR(CLEAN(HLOOKUP(AP$1,'1.源数据-产品报告-消费降序'!AP:AP,ROW(),0)),"")</f>
        <v/>
      </c>
      <c r="AS198" s="69" t="str">
        <f>IFERROR(CLEAN(HLOOKUP(AS$1,'1.源数据-产品报告-消费降序'!AS:AS,ROW(),0)),"")</f>
        <v/>
      </c>
      <c r="AT198" s="69" t="str">
        <f>IFERROR(CLEAN(HLOOKUP(AT$1,'1.源数据-产品报告-消费降序'!AT:AT,ROW(),0)),"")</f>
        <v/>
      </c>
      <c r="AU198" s="69" t="str">
        <f>IFERROR(CLEAN(HLOOKUP(AU$1,'1.源数据-产品报告-消费降序'!AU:AU,ROW(),0)),"")</f>
        <v/>
      </c>
      <c r="AV198" s="69" t="str">
        <f>IFERROR(CLEAN(HLOOKUP(AV$1,'1.源数据-产品报告-消费降序'!AV:AV,ROW(),0)),"")</f>
        <v/>
      </c>
      <c r="AW198" s="69" t="str">
        <f>IFERROR(CLEAN(HLOOKUP(AW$1,'1.源数据-产品报告-消费降序'!AW:AW,ROW(),0)),"")</f>
        <v/>
      </c>
      <c r="AX198" s="69" t="str">
        <f>IFERROR(CLEAN(HLOOKUP(AX$1,'1.源数据-产品报告-消费降序'!AX:AX,ROW(),0)),"")</f>
        <v/>
      </c>
      <c r="AY198" s="69" t="str">
        <f>IFERROR(CLEAN(HLOOKUP(AY$1,'1.源数据-产品报告-消费降序'!AY:AY,ROW(),0)),"")</f>
        <v/>
      </c>
      <c r="AZ1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8" s="69" t="str">
        <f>IFERROR(CLEAN(HLOOKUP(BA$1,'1.源数据-产品报告-消费降序'!BA:BA,ROW(),0)),"")</f>
        <v/>
      </c>
      <c r="BD198" s="69" t="str">
        <f>IFERROR(CLEAN(HLOOKUP(BD$1,'1.源数据-产品报告-消费降序'!BD:BD,ROW(),0)),"")</f>
        <v/>
      </c>
      <c r="BE198" s="69" t="str">
        <f>IFERROR(CLEAN(HLOOKUP(BE$1,'1.源数据-产品报告-消费降序'!BE:BE,ROW(),0)),"")</f>
        <v/>
      </c>
      <c r="BF198" s="69" t="str">
        <f>IFERROR(CLEAN(HLOOKUP(BF$1,'1.源数据-产品报告-消费降序'!BF:BF,ROW(),0)),"")</f>
        <v/>
      </c>
      <c r="BG198" s="69" t="str">
        <f>IFERROR(CLEAN(HLOOKUP(BG$1,'1.源数据-产品报告-消费降序'!BG:BG,ROW(),0)),"")</f>
        <v/>
      </c>
      <c r="BH198" s="69" t="str">
        <f>IFERROR(CLEAN(HLOOKUP(BH$1,'1.源数据-产品报告-消费降序'!BH:BH,ROW(),0)),"")</f>
        <v/>
      </c>
      <c r="BI198" s="69" t="str">
        <f>IFERROR(CLEAN(HLOOKUP(BI$1,'1.源数据-产品报告-消费降序'!BI:BI,ROW(),0)),"")</f>
        <v/>
      </c>
      <c r="BJ198" s="69" t="str">
        <f>IFERROR(CLEAN(HLOOKUP(BJ$1,'1.源数据-产品报告-消费降序'!BJ:BJ,ROW(),0)),"")</f>
        <v/>
      </c>
      <c r="BK1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8" s="69" t="str">
        <f>IFERROR(CLEAN(HLOOKUP(BL$1,'1.源数据-产品报告-消费降序'!BL:BL,ROW(),0)),"")</f>
        <v/>
      </c>
      <c r="BO198" s="69" t="str">
        <f>IFERROR(CLEAN(HLOOKUP(BO$1,'1.源数据-产品报告-消费降序'!BO:BO,ROW(),0)),"")</f>
        <v/>
      </c>
      <c r="BP198" s="69" t="str">
        <f>IFERROR(CLEAN(HLOOKUP(BP$1,'1.源数据-产品报告-消费降序'!BP:BP,ROW(),0)),"")</f>
        <v/>
      </c>
      <c r="BQ198" s="69" t="str">
        <f>IFERROR(CLEAN(HLOOKUP(BQ$1,'1.源数据-产品报告-消费降序'!BQ:BQ,ROW(),0)),"")</f>
        <v/>
      </c>
      <c r="BR198" s="69" t="str">
        <f>IFERROR(CLEAN(HLOOKUP(BR$1,'1.源数据-产品报告-消费降序'!BR:BR,ROW(),0)),"")</f>
        <v/>
      </c>
      <c r="BS198" s="69" t="str">
        <f>IFERROR(CLEAN(HLOOKUP(BS$1,'1.源数据-产品报告-消费降序'!BS:BS,ROW(),0)),"")</f>
        <v/>
      </c>
      <c r="BT198" s="69" t="str">
        <f>IFERROR(CLEAN(HLOOKUP(BT$1,'1.源数据-产品报告-消费降序'!BT:BT,ROW(),0)),"")</f>
        <v/>
      </c>
      <c r="BU198" s="69" t="str">
        <f>IFERROR(CLEAN(HLOOKUP(BU$1,'1.源数据-产品报告-消费降序'!BU:BU,ROW(),0)),"")</f>
        <v/>
      </c>
      <c r="BV1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8" s="69" t="str">
        <f>IFERROR(CLEAN(HLOOKUP(BW$1,'1.源数据-产品报告-消费降序'!BW:BW,ROW(),0)),"")</f>
        <v/>
      </c>
    </row>
    <row r="199" spans="1:75">
      <c r="A199" s="69" t="str">
        <f>IFERROR(CLEAN(HLOOKUP(A$1,'1.源数据-产品报告-消费降序'!A:A,ROW(),0)),"")</f>
        <v/>
      </c>
      <c r="B199" s="69" t="str">
        <f>IFERROR(CLEAN(HLOOKUP(B$1,'1.源数据-产品报告-消费降序'!B:B,ROW(),0)),"")</f>
        <v/>
      </c>
      <c r="C199" s="69" t="str">
        <f>IFERROR(CLEAN(HLOOKUP(C$1,'1.源数据-产品报告-消费降序'!C:C,ROW(),0)),"")</f>
        <v/>
      </c>
      <c r="D199" s="69" t="str">
        <f>IFERROR(CLEAN(HLOOKUP(D$1,'1.源数据-产品报告-消费降序'!D:D,ROW(),0)),"")</f>
        <v/>
      </c>
      <c r="E199" s="69" t="str">
        <f>IFERROR(CLEAN(HLOOKUP(E$1,'1.源数据-产品报告-消费降序'!E:E,ROW(),0)),"")</f>
        <v/>
      </c>
      <c r="F199" s="69" t="str">
        <f>IFERROR(CLEAN(HLOOKUP(F$1,'1.源数据-产品报告-消费降序'!F:F,ROW(),0)),"")</f>
        <v/>
      </c>
      <c r="G199" s="70">
        <f>IFERROR((HLOOKUP(G$1,'1.源数据-产品报告-消费降序'!G:G,ROW(),0)),"")</f>
        <v>0</v>
      </c>
      <c r="H1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99" s="69" t="str">
        <f>IFERROR(CLEAN(HLOOKUP(I$1,'1.源数据-产品报告-消费降序'!I:I,ROW(),0)),"")</f>
        <v/>
      </c>
      <c r="L199" s="69" t="str">
        <f>IFERROR(CLEAN(HLOOKUP(L$1,'1.源数据-产品报告-消费降序'!L:L,ROW(),0)),"")</f>
        <v/>
      </c>
      <c r="M199" s="69" t="str">
        <f>IFERROR(CLEAN(HLOOKUP(M$1,'1.源数据-产品报告-消费降序'!M:M,ROW(),0)),"")</f>
        <v/>
      </c>
      <c r="N199" s="69" t="str">
        <f>IFERROR(CLEAN(HLOOKUP(N$1,'1.源数据-产品报告-消费降序'!N:N,ROW(),0)),"")</f>
        <v/>
      </c>
      <c r="O199" s="69" t="str">
        <f>IFERROR(CLEAN(HLOOKUP(O$1,'1.源数据-产品报告-消费降序'!O:O,ROW(),0)),"")</f>
        <v/>
      </c>
      <c r="P199" s="69" t="str">
        <f>IFERROR(CLEAN(HLOOKUP(P$1,'1.源数据-产品报告-消费降序'!P:P,ROW(),0)),"")</f>
        <v/>
      </c>
      <c r="Q199" s="69" t="str">
        <f>IFERROR(CLEAN(HLOOKUP(Q$1,'1.源数据-产品报告-消费降序'!Q:Q,ROW(),0)),"")</f>
        <v/>
      </c>
      <c r="R199" s="69" t="str">
        <f>IFERROR(CLEAN(HLOOKUP(R$1,'1.源数据-产品报告-消费降序'!R:R,ROW(),0)),"")</f>
        <v/>
      </c>
      <c r="S1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99" s="69" t="str">
        <f>IFERROR(CLEAN(HLOOKUP(T$1,'1.源数据-产品报告-消费降序'!T:T,ROW(),0)),"")</f>
        <v/>
      </c>
      <c r="W199" s="69" t="str">
        <f>IFERROR(CLEAN(HLOOKUP(W$1,'1.源数据-产品报告-消费降序'!W:W,ROW(),0)),"")</f>
        <v/>
      </c>
      <c r="X199" s="69" t="str">
        <f>IFERROR(CLEAN(HLOOKUP(X$1,'1.源数据-产品报告-消费降序'!X:X,ROW(),0)),"")</f>
        <v/>
      </c>
      <c r="Y199" s="69" t="str">
        <f>IFERROR(CLEAN(HLOOKUP(Y$1,'1.源数据-产品报告-消费降序'!Y:Y,ROW(),0)),"")</f>
        <v/>
      </c>
      <c r="Z199" s="69" t="str">
        <f>IFERROR(CLEAN(HLOOKUP(Z$1,'1.源数据-产品报告-消费降序'!Z:Z,ROW(),0)),"")</f>
        <v/>
      </c>
      <c r="AA199" s="69" t="str">
        <f>IFERROR(CLEAN(HLOOKUP(AA$1,'1.源数据-产品报告-消费降序'!AA:AA,ROW(),0)),"")</f>
        <v/>
      </c>
      <c r="AB199" s="69" t="str">
        <f>IFERROR(CLEAN(HLOOKUP(AB$1,'1.源数据-产品报告-消费降序'!AB:AB,ROW(),0)),"")</f>
        <v/>
      </c>
      <c r="AC199" s="69" t="str">
        <f>IFERROR(CLEAN(HLOOKUP(AC$1,'1.源数据-产品报告-消费降序'!AC:AC,ROW(),0)),"")</f>
        <v/>
      </c>
      <c r="AD1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99" s="69" t="str">
        <f>IFERROR(CLEAN(HLOOKUP(AE$1,'1.源数据-产品报告-消费降序'!AE:AE,ROW(),0)),"")</f>
        <v/>
      </c>
      <c r="AH199" s="69" t="str">
        <f>IFERROR(CLEAN(HLOOKUP(AH$1,'1.源数据-产品报告-消费降序'!AH:AH,ROW(),0)),"")</f>
        <v/>
      </c>
      <c r="AI199" s="69" t="str">
        <f>IFERROR(CLEAN(HLOOKUP(AI$1,'1.源数据-产品报告-消费降序'!AI:AI,ROW(),0)),"")</f>
        <v/>
      </c>
      <c r="AJ199" s="69" t="str">
        <f>IFERROR(CLEAN(HLOOKUP(AJ$1,'1.源数据-产品报告-消费降序'!AJ:AJ,ROW(),0)),"")</f>
        <v/>
      </c>
      <c r="AK199" s="69" t="str">
        <f>IFERROR(CLEAN(HLOOKUP(AK$1,'1.源数据-产品报告-消费降序'!AK:AK,ROW(),0)),"")</f>
        <v/>
      </c>
      <c r="AL199" s="69" t="str">
        <f>IFERROR(CLEAN(HLOOKUP(AL$1,'1.源数据-产品报告-消费降序'!AL:AL,ROW(),0)),"")</f>
        <v/>
      </c>
      <c r="AM199" s="69" t="str">
        <f>IFERROR(CLEAN(HLOOKUP(AM$1,'1.源数据-产品报告-消费降序'!AM:AM,ROW(),0)),"")</f>
        <v/>
      </c>
      <c r="AN199" s="69" t="str">
        <f>IFERROR(CLEAN(HLOOKUP(AN$1,'1.源数据-产品报告-消费降序'!AN:AN,ROW(),0)),"")</f>
        <v/>
      </c>
      <c r="AO1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99" s="69" t="str">
        <f>IFERROR(CLEAN(HLOOKUP(AP$1,'1.源数据-产品报告-消费降序'!AP:AP,ROW(),0)),"")</f>
        <v/>
      </c>
      <c r="AS199" s="69" t="str">
        <f>IFERROR(CLEAN(HLOOKUP(AS$1,'1.源数据-产品报告-消费降序'!AS:AS,ROW(),0)),"")</f>
        <v/>
      </c>
      <c r="AT199" s="69" t="str">
        <f>IFERROR(CLEAN(HLOOKUP(AT$1,'1.源数据-产品报告-消费降序'!AT:AT,ROW(),0)),"")</f>
        <v/>
      </c>
      <c r="AU199" s="69" t="str">
        <f>IFERROR(CLEAN(HLOOKUP(AU$1,'1.源数据-产品报告-消费降序'!AU:AU,ROW(),0)),"")</f>
        <v/>
      </c>
      <c r="AV199" s="69" t="str">
        <f>IFERROR(CLEAN(HLOOKUP(AV$1,'1.源数据-产品报告-消费降序'!AV:AV,ROW(),0)),"")</f>
        <v/>
      </c>
      <c r="AW199" s="69" t="str">
        <f>IFERROR(CLEAN(HLOOKUP(AW$1,'1.源数据-产品报告-消费降序'!AW:AW,ROW(),0)),"")</f>
        <v/>
      </c>
      <c r="AX199" s="69" t="str">
        <f>IFERROR(CLEAN(HLOOKUP(AX$1,'1.源数据-产品报告-消费降序'!AX:AX,ROW(),0)),"")</f>
        <v/>
      </c>
      <c r="AY199" s="69" t="str">
        <f>IFERROR(CLEAN(HLOOKUP(AY$1,'1.源数据-产品报告-消费降序'!AY:AY,ROW(),0)),"")</f>
        <v/>
      </c>
      <c r="AZ1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99" s="69" t="str">
        <f>IFERROR(CLEAN(HLOOKUP(BA$1,'1.源数据-产品报告-消费降序'!BA:BA,ROW(),0)),"")</f>
        <v/>
      </c>
      <c r="BD199" s="69" t="str">
        <f>IFERROR(CLEAN(HLOOKUP(BD$1,'1.源数据-产品报告-消费降序'!BD:BD,ROW(),0)),"")</f>
        <v/>
      </c>
      <c r="BE199" s="69" t="str">
        <f>IFERROR(CLEAN(HLOOKUP(BE$1,'1.源数据-产品报告-消费降序'!BE:BE,ROW(),0)),"")</f>
        <v/>
      </c>
      <c r="BF199" s="69" t="str">
        <f>IFERROR(CLEAN(HLOOKUP(BF$1,'1.源数据-产品报告-消费降序'!BF:BF,ROW(),0)),"")</f>
        <v/>
      </c>
      <c r="BG199" s="69" t="str">
        <f>IFERROR(CLEAN(HLOOKUP(BG$1,'1.源数据-产品报告-消费降序'!BG:BG,ROW(),0)),"")</f>
        <v/>
      </c>
      <c r="BH199" s="69" t="str">
        <f>IFERROR(CLEAN(HLOOKUP(BH$1,'1.源数据-产品报告-消费降序'!BH:BH,ROW(),0)),"")</f>
        <v/>
      </c>
      <c r="BI199" s="69" t="str">
        <f>IFERROR(CLEAN(HLOOKUP(BI$1,'1.源数据-产品报告-消费降序'!BI:BI,ROW(),0)),"")</f>
        <v/>
      </c>
      <c r="BJ199" s="69" t="str">
        <f>IFERROR(CLEAN(HLOOKUP(BJ$1,'1.源数据-产品报告-消费降序'!BJ:BJ,ROW(),0)),"")</f>
        <v/>
      </c>
      <c r="BK1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99" s="69" t="str">
        <f>IFERROR(CLEAN(HLOOKUP(BL$1,'1.源数据-产品报告-消费降序'!BL:BL,ROW(),0)),"")</f>
        <v/>
      </c>
      <c r="BO199" s="69" t="str">
        <f>IFERROR(CLEAN(HLOOKUP(BO$1,'1.源数据-产品报告-消费降序'!BO:BO,ROW(),0)),"")</f>
        <v/>
      </c>
      <c r="BP199" s="69" t="str">
        <f>IFERROR(CLEAN(HLOOKUP(BP$1,'1.源数据-产品报告-消费降序'!BP:BP,ROW(),0)),"")</f>
        <v/>
      </c>
      <c r="BQ199" s="69" t="str">
        <f>IFERROR(CLEAN(HLOOKUP(BQ$1,'1.源数据-产品报告-消费降序'!BQ:BQ,ROW(),0)),"")</f>
        <v/>
      </c>
      <c r="BR199" s="69" t="str">
        <f>IFERROR(CLEAN(HLOOKUP(BR$1,'1.源数据-产品报告-消费降序'!BR:BR,ROW(),0)),"")</f>
        <v/>
      </c>
      <c r="BS199" s="69" t="str">
        <f>IFERROR(CLEAN(HLOOKUP(BS$1,'1.源数据-产品报告-消费降序'!BS:BS,ROW(),0)),"")</f>
        <v/>
      </c>
      <c r="BT199" s="69" t="str">
        <f>IFERROR(CLEAN(HLOOKUP(BT$1,'1.源数据-产品报告-消费降序'!BT:BT,ROW(),0)),"")</f>
        <v/>
      </c>
      <c r="BU199" s="69" t="str">
        <f>IFERROR(CLEAN(HLOOKUP(BU$1,'1.源数据-产品报告-消费降序'!BU:BU,ROW(),0)),"")</f>
        <v/>
      </c>
      <c r="BV1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99" s="69" t="str">
        <f>IFERROR(CLEAN(HLOOKUP(BW$1,'1.源数据-产品报告-消费降序'!BW:BW,ROW(),0)),"")</f>
        <v/>
      </c>
    </row>
    <row r="200" spans="1:75">
      <c r="A200" s="69" t="str">
        <f>IFERROR(CLEAN(HLOOKUP(A$1,'1.源数据-产品报告-消费降序'!A:A,ROW(),0)),"")</f>
        <v/>
      </c>
      <c r="B200" s="69" t="str">
        <f>IFERROR(CLEAN(HLOOKUP(B$1,'1.源数据-产品报告-消费降序'!B:B,ROW(),0)),"")</f>
        <v/>
      </c>
      <c r="C200" s="69" t="str">
        <f>IFERROR(CLEAN(HLOOKUP(C$1,'1.源数据-产品报告-消费降序'!C:C,ROW(),0)),"")</f>
        <v/>
      </c>
      <c r="D200" s="69" t="str">
        <f>IFERROR(CLEAN(HLOOKUP(D$1,'1.源数据-产品报告-消费降序'!D:D,ROW(),0)),"")</f>
        <v/>
      </c>
      <c r="E200" s="69" t="str">
        <f>IFERROR(CLEAN(HLOOKUP(E$1,'1.源数据-产品报告-消费降序'!E:E,ROW(),0)),"")</f>
        <v/>
      </c>
      <c r="F200" s="69" t="str">
        <f>IFERROR(CLEAN(HLOOKUP(F$1,'1.源数据-产品报告-消费降序'!F:F,ROW(),0)),"")</f>
        <v/>
      </c>
      <c r="G200" s="70">
        <f>IFERROR((HLOOKUP(G$1,'1.源数据-产品报告-消费降序'!G:G,ROW(),0)),"")</f>
        <v>0</v>
      </c>
      <c r="H2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0" s="69" t="str">
        <f>IFERROR(CLEAN(HLOOKUP(I$1,'1.源数据-产品报告-消费降序'!I:I,ROW(),0)),"")</f>
        <v/>
      </c>
      <c r="L200" s="69" t="str">
        <f>IFERROR(CLEAN(HLOOKUP(L$1,'1.源数据-产品报告-消费降序'!L:L,ROW(),0)),"")</f>
        <v/>
      </c>
      <c r="M200" s="69" t="str">
        <f>IFERROR(CLEAN(HLOOKUP(M$1,'1.源数据-产品报告-消费降序'!M:M,ROW(),0)),"")</f>
        <v/>
      </c>
      <c r="N200" s="69" t="str">
        <f>IFERROR(CLEAN(HLOOKUP(N$1,'1.源数据-产品报告-消费降序'!N:N,ROW(),0)),"")</f>
        <v/>
      </c>
      <c r="O200" s="69" t="str">
        <f>IFERROR(CLEAN(HLOOKUP(O$1,'1.源数据-产品报告-消费降序'!O:O,ROW(),0)),"")</f>
        <v/>
      </c>
      <c r="P200" s="69" t="str">
        <f>IFERROR(CLEAN(HLOOKUP(P$1,'1.源数据-产品报告-消费降序'!P:P,ROW(),0)),"")</f>
        <v/>
      </c>
      <c r="Q200" s="69" t="str">
        <f>IFERROR(CLEAN(HLOOKUP(Q$1,'1.源数据-产品报告-消费降序'!Q:Q,ROW(),0)),"")</f>
        <v/>
      </c>
      <c r="R200" s="69" t="str">
        <f>IFERROR(CLEAN(HLOOKUP(R$1,'1.源数据-产品报告-消费降序'!R:R,ROW(),0)),"")</f>
        <v/>
      </c>
      <c r="S2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0" s="69" t="str">
        <f>IFERROR(CLEAN(HLOOKUP(T$1,'1.源数据-产品报告-消费降序'!T:T,ROW(),0)),"")</f>
        <v/>
      </c>
      <c r="W200" s="69" t="str">
        <f>IFERROR(CLEAN(HLOOKUP(W$1,'1.源数据-产品报告-消费降序'!W:W,ROW(),0)),"")</f>
        <v/>
      </c>
      <c r="X200" s="69" t="str">
        <f>IFERROR(CLEAN(HLOOKUP(X$1,'1.源数据-产品报告-消费降序'!X:X,ROW(),0)),"")</f>
        <v/>
      </c>
      <c r="Y200" s="69" t="str">
        <f>IFERROR(CLEAN(HLOOKUP(Y$1,'1.源数据-产品报告-消费降序'!Y:Y,ROW(),0)),"")</f>
        <v/>
      </c>
      <c r="Z200" s="69" t="str">
        <f>IFERROR(CLEAN(HLOOKUP(Z$1,'1.源数据-产品报告-消费降序'!Z:Z,ROW(),0)),"")</f>
        <v/>
      </c>
      <c r="AA200" s="69" t="str">
        <f>IFERROR(CLEAN(HLOOKUP(AA$1,'1.源数据-产品报告-消费降序'!AA:AA,ROW(),0)),"")</f>
        <v/>
      </c>
      <c r="AB200" s="69" t="str">
        <f>IFERROR(CLEAN(HLOOKUP(AB$1,'1.源数据-产品报告-消费降序'!AB:AB,ROW(),0)),"")</f>
        <v/>
      </c>
      <c r="AC200" s="69" t="str">
        <f>IFERROR(CLEAN(HLOOKUP(AC$1,'1.源数据-产品报告-消费降序'!AC:AC,ROW(),0)),"")</f>
        <v/>
      </c>
      <c r="AD2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0" s="69" t="str">
        <f>IFERROR(CLEAN(HLOOKUP(AE$1,'1.源数据-产品报告-消费降序'!AE:AE,ROW(),0)),"")</f>
        <v/>
      </c>
      <c r="AH200" s="69" t="str">
        <f>IFERROR(CLEAN(HLOOKUP(AH$1,'1.源数据-产品报告-消费降序'!AH:AH,ROW(),0)),"")</f>
        <v/>
      </c>
      <c r="AI200" s="69" t="str">
        <f>IFERROR(CLEAN(HLOOKUP(AI$1,'1.源数据-产品报告-消费降序'!AI:AI,ROW(),0)),"")</f>
        <v/>
      </c>
      <c r="AJ200" s="69" t="str">
        <f>IFERROR(CLEAN(HLOOKUP(AJ$1,'1.源数据-产品报告-消费降序'!AJ:AJ,ROW(),0)),"")</f>
        <v/>
      </c>
      <c r="AK200" s="69" t="str">
        <f>IFERROR(CLEAN(HLOOKUP(AK$1,'1.源数据-产品报告-消费降序'!AK:AK,ROW(),0)),"")</f>
        <v/>
      </c>
      <c r="AL200" s="69" t="str">
        <f>IFERROR(CLEAN(HLOOKUP(AL$1,'1.源数据-产品报告-消费降序'!AL:AL,ROW(),0)),"")</f>
        <v/>
      </c>
      <c r="AM200" s="69" t="str">
        <f>IFERROR(CLEAN(HLOOKUP(AM$1,'1.源数据-产品报告-消费降序'!AM:AM,ROW(),0)),"")</f>
        <v/>
      </c>
      <c r="AN200" s="69" t="str">
        <f>IFERROR(CLEAN(HLOOKUP(AN$1,'1.源数据-产品报告-消费降序'!AN:AN,ROW(),0)),"")</f>
        <v/>
      </c>
      <c r="AO2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0" s="69" t="str">
        <f>IFERROR(CLEAN(HLOOKUP(AP$1,'1.源数据-产品报告-消费降序'!AP:AP,ROW(),0)),"")</f>
        <v/>
      </c>
      <c r="AS200" s="69" t="str">
        <f>IFERROR(CLEAN(HLOOKUP(AS$1,'1.源数据-产品报告-消费降序'!AS:AS,ROW(),0)),"")</f>
        <v/>
      </c>
      <c r="AT200" s="69" t="str">
        <f>IFERROR(CLEAN(HLOOKUP(AT$1,'1.源数据-产品报告-消费降序'!AT:AT,ROW(),0)),"")</f>
        <v/>
      </c>
      <c r="AU200" s="69" t="str">
        <f>IFERROR(CLEAN(HLOOKUP(AU$1,'1.源数据-产品报告-消费降序'!AU:AU,ROW(),0)),"")</f>
        <v/>
      </c>
      <c r="AV200" s="69" t="str">
        <f>IFERROR(CLEAN(HLOOKUP(AV$1,'1.源数据-产品报告-消费降序'!AV:AV,ROW(),0)),"")</f>
        <v/>
      </c>
      <c r="AW200" s="69" t="str">
        <f>IFERROR(CLEAN(HLOOKUP(AW$1,'1.源数据-产品报告-消费降序'!AW:AW,ROW(),0)),"")</f>
        <v/>
      </c>
      <c r="AX200" s="69" t="str">
        <f>IFERROR(CLEAN(HLOOKUP(AX$1,'1.源数据-产品报告-消费降序'!AX:AX,ROW(),0)),"")</f>
        <v/>
      </c>
      <c r="AY200" s="69" t="str">
        <f>IFERROR(CLEAN(HLOOKUP(AY$1,'1.源数据-产品报告-消费降序'!AY:AY,ROW(),0)),"")</f>
        <v/>
      </c>
      <c r="AZ2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0" s="69" t="str">
        <f>IFERROR(CLEAN(HLOOKUP(BA$1,'1.源数据-产品报告-消费降序'!BA:BA,ROW(),0)),"")</f>
        <v/>
      </c>
      <c r="BD200" s="69" t="str">
        <f>IFERROR(CLEAN(HLOOKUP(BD$1,'1.源数据-产品报告-消费降序'!BD:BD,ROW(),0)),"")</f>
        <v/>
      </c>
      <c r="BE200" s="69" t="str">
        <f>IFERROR(CLEAN(HLOOKUP(BE$1,'1.源数据-产品报告-消费降序'!BE:BE,ROW(),0)),"")</f>
        <v/>
      </c>
      <c r="BF200" s="69" t="str">
        <f>IFERROR(CLEAN(HLOOKUP(BF$1,'1.源数据-产品报告-消费降序'!BF:BF,ROW(),0)),"")</f>
        <v/>
      </c>
      <c r="BG200" s="69" t="str">
        <f>IFERROR(CLEAN(HLOOKUP(BG$1,'1.源数据-产品报告-消费降序'!BG:BG,ROW(),0)),"")</f>
        <v/>
      </c>
      <c r="BH200" s="69" t="str">
        <f>IFERROR(CLEAN(HLOOKUP(BH$1,'1.源数据-产品报告-消费降序'!BH:BH,ROW(),0)),"")</f>
        <v/>
      </c>
      <c r="BI200" s="69" t="str">
        <f>IFERROR(CLEAN(HLOOKUP(BI$1,'1.源数据-产品报告-消费降序'!BI:BI,ROW(),0)),"")</f>
        <v/>
      </c>
      <c r="BJ200" s="69" t="str">
        <f>IFERROR(CLEAN(HLOOKUP(BJ$1,'1.源数据-产品报告-消费降序'!BJ:BJ,ROW(),0)),"")</f>
        <v/>
      </c>
      <c r="BK2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0" s="69" t="str">
        <f>IFERROR(CLEAN(HLOOKUP(BL$1,'1.源数据-产品报告-消费降序'!BL:BL,ROW(),0)),"")</f>
        <v/>
      </c>
      <c r="BO200" s="69" t="str">
        <f>IFERROR(CLEAN(HLOOKUP(BO$1,'1.源数据-产品报告-消费降序'!BO:BO,ROW(),0)),"")</f>
        <v/>
      </c>
      <c r="BP200" s="69" t="str">
        <f>IFERROR(CLEAN(HLOOKUP(BP$1,'1.源数据-产品报告-消费降序'!BP:BP,ROW(),0)),"")</f>
        <v/>
      </c>
      <c r="BQ200" s="69" t="str">
        <f>IFERROR(CLEAN(HLOOKUP(BQ$1,'1.源数据-产品报告-消费降序'!BQ:BQ,ROW(),0)),"")</f>
        <v/>
      </c>
      <c r="BR200" s="69" t="str">
        <f>IFERROR(CLEAN(HLOOKUP(BR$1,'1.源数据-产品报告-消费降序'!BR:BR,ROW(),0)),"")</f>
        <v/>
      </c>
      <c r="BS200" s="69" t="str">
        <f>IFERROR(CLEAN(HLOOKUP(BS$1,'1.源数据-产品报告-消费降序'!BS:BS,ROW(),0)),"")</f>
        <v/>
      </c>
      <c r="BT200" s="69" t="str">
        <f>IFERROR(CLEAN(HLOOKUP(BT$1,'1.源数据-产品报告-消费降序'!BT:BT,ROW(),0)),"")</f>
        <v/>
      </c>
      <c r="BU200" s="69" t="str">
        <f>IFERROR(CLEAN(HLOOKUP(BU$1,'1.源数据-产品报告-消费降序'!BU:BU,ROW(),0)),"")</f>
        <v/>
      </c>
      <c r="BV2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0" s="69" t="str">
        <f>IFERROR(CLEAN(HLOOKUP(BW$1,'1.源数据-产品报告-消费降序'!BW:BW,ROW(),0)),"")</f>
        <v/>
      </c>
    </row>
    <row r="201" spans="1:75">
      <c r="A201" s="69" t="str">
        <f>IFERROR(CLEAN(HLOOKUP(A$1,'1.源数据-产品报告-消费降序'!A:A,ROW(),0)),"")</f>
        <v/>
      </c>
      <c r="B201" s="69" t="str">
        <f>IFERROR(CLEAN(HLOOKUP(B$1,'1.源数据-产品报告-消费降序'!B:B,ROW(),0)),"")</f>
        <v/>
      </c>
      <c r="C201" s="69" t="str">
        <f>IFERROR(CLEAN(HLOOKUP(C$1,'1.源数据-产品报告-消费降序'!C:C,ROW(),0)),"")</f>
        <v/>
      </c>
      <c r="D201" s="69" t="str">
        <f>IFERROR(CLEAN(HLOOKUP(D$1,'1.源数据-产品报告-消费降序'!D:D,ROW(),0)),"")</f>
        <v/>
      </c>
      <c r="E201" s="69" t="str">
        <f>IFERROR(CLEAN(HLOOKUP(E$1,'1.源数据-产品报告-消费降序'!E:E,ROW(),0)),"")</f>
        <v/>
      </c>
      <c r="F201" s="69" t="str">
        <f>IFERROR(CLEAN(HLOOKUP(F$1,'1.源数据-产品报告-消费降序'!F:F,ROW(),0)),"")</f>
        <v/>
      </c>
      <c r="G201" s="70">
        <f>IFERROR((HLOOKUP(G$1,'1.源数据-产品报告-消费降序'!G:G,ROW(),0)),"")</f>
        <v>0</v>
      </c>
      <c r="H2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1" s="69" t="str">
        <f>IFERROR(CLEAN(HLOOKUP(I$1,'1.源数据-产品报告-消费降序'!I:I,ROW(),0)),"")</f>
        <v/>
      </c>
      <c r="L201" s="69" t="str">
        <f>IFERROR(CLEAN(HLOOKUP(L$1,'1.源数据-产品报告-消费降序'!L:L,ROW(),0)),"")</f>
        <v/>
      </c>
      <c r="M201" s="69" t="str">
        <f>IFERROR(CLEAN(HLOOKUP(M$1,'1.源数据-产品报告-消费降序'!M:M,ROW(),0)),"")</f>
        <v/>
      </c>
      <c r="N201" s="69" t="str">
        <f>IFERROR(CLEAN(HLOOKUP(N$1,'1.源数据-产品报告-消费降序'!N:N,ROW(),0)),"")</f>
        <v/>
      </c>
      <c r="O201" s="69" t="str">
        <f>IFERROR(CLEAN(HLOOKUP(O$1,'1.源数据-产品报告-消费降序'!O:O,ROW(),0)),"")</f>
        <v/>
      </c>
      <c r="P201" s="69" t="str">
        <f>IFERROR(CLEAN(HLOOKUP(P$1,'1.源数据-产品报告-消费降序'!P:P,ROW(),0)),"")</f>
        <v/>
      </c>
      <c r="Q201" s="69" t="str">
        <f>IFERROR(CLEAN(HLOOKUP(Q$1,'1.源数据-产品报告-消费降序'!Q:Q,ROW(),0)),"")</f>
        <v/>
      </c>
      <c r="R201" s="69" t="str">
        <f>IFERROR(CLEAN(HLOOKUP(R$1,'1.源数据-产品报告-消费降序'!R:R,ROW(),0)),"")</f>
        <v/>
      </c>
      <c r="S2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1" s="69" t="str">
        <f>IFERROR(CLEAN(HLOOKUP(T$1,'1.源数据-产品报告-消费降序'!T:T,ROW(),0)),"")</f>
        <v/>
      </c>
      <c r="W201" s="69" t="str">
        <f>IFERROR(CLEAN(HLOOKUP(W$1,'1.源数据-产品报告-消费降序'!W:W,ROW(),0)),"")</f>
        <v/>
      </c>
      <c r="X201" s="69" t="str">
        <f>IFERROR(CLEAN(HLOOKUP(X$1,'1.源数据-产品报告-消费降序'!X:X,ROW(),0)),"")</f>
        <v/>
      </c>
      <c r="Y201" s="69" t="str">
        <f>IFERROR(CLEAN(HLOOKUP(Y$1,'1.源数据-产品报告-消费降序'!Y:Y,ROW(),0)),"")</f>
        <v/>
      </c>
      <c r="Z201" s="69" t="str">
        <f>IFERROR(CLEAN(HLOOKUP(Z$1,'1.源数据-产品报告-消费降序'!Z:Z,ROW(),0)),"")</f>
        <v/>
      </c>
      <c r="AA201" s="69" t="str">
        <f>IFERROR(CLEAN(HLOOKUP(AA$1,'1.源数据-产品报告-消费降序'!AA:AA,ROW(),0)),"")</f>
        <v/>
      </c>
      <c r="AB201" s="69" t="str">
        <f>IFERROR(CLEAN(HLOOKUP(AB$1,'1.源数据-产品报告-消费降序'!AB:AB,ROW(),0)),"")</f>
        <v/>
      </c>
      <c r="AC201" s="69" t="str">
        <f>IFERROR(CLEAN(HLOOKUP(AC$1,'1.源数据-产品报告-消费降序'!AC:AC,ROW(),0)),"")</f>
        <v/>
      </c>
      <c r="AD2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1" s="69" t="str">
        <f>IFERROR(CLEAN(HLOOKUP(AE$1,'1.源数据-产品报告-消费降序'!AE:AE,ROW(),0)),"")</f>
        <v/>
      </c>
      <c r="AH201" s="69" t="str">
        <f>IFERROR(CLEAN(HLOOKUP(AH$1,'1.源数据-产品报告-消费降序'!AH:AH,ROW(),0)),"")</f>
        <v/>
      </c>
      <c r="AI201" s="69" t="str">
        <f>IFERROR(CLEAN(HLOOKUP(AI$1,'1.源数据-产品报告-消费降序'!AI:AI,ROW(),0)),"")</f>
        <v/>
      </c>
      <c r="AJ201" s="69" t="str">
        <f>IFERROR(CLEAN(HLOOKUP(AJ$1,'1.源数据-产品报告-消费降序'!AJ:AJ,ROW(),0)),"")</f>
        <v/>
      </c>
      <c r="AK201" s="69" t="str">
        <f>IFERROR(CLEAN(HLOOKUP(AK$1,'1.源数据-产品报告-消费降序'!AK:AK,ROW(),0)),"")</f>
        <v/>
      </c>
      <c r="AL201" s="69" t="str">
        <f>IFERROR(CLEAN(HLOOKUP(AL$1,'1.源数据-产品报告-消费降序'!AL:AL,ROW(),0)),"")</f>
        <v/>
      </c>
      <c r="AM201" s="69" t="str">
        <f>IFERROR(CLEAN(HLOOKUP(AM$1,'1.源数据-产品报告-消费降序'!AM:AM,ROW(),0)),"")</f>
        <v/>
      </c>
      <c r="AN201" s="69" t="str">
        <f>IFERROR(CLEAN(HLOOKUP(AN$1,'1.源数据-产品报告-消费降序'!AN:AN,ROW(),0)),"")</f>
        <v/>
      </c>
      <c r="AO2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1" s="69" t="str">
        <f>IFERROR(CLEAN(HLOOKUP(AP$1,'1.源数据-产品报告-消费降序'!AP:AP,ROW(),0)),"")</f>
        <v/>
      </c>
      <c r="AS201" s="69" t="str">
        <f>IFERROR(CLEAN(HLOOKUP(AS$1,'1.源数据-产品报告-消费降序'!AS:AS,ROW(),0)),"")</f>
        <v/>
      </c>
      <c r="AT201" s="69" t="str">
        <f>IFERROR(CLEAN(HLOOKUP(AT$1,'1.源数据-产品报告-消费降序'!AT:AT,ROW(),0)),"")</f>
        <v/>
      </c>
      <c r="AU201" s="69" t="str">
        <f>IFERROR(CLEAN(HLOOKUP(AU$1,'1.源数据-产品报告-消费降序'!AU:AU,ROW(),0)),"")</f>
        <v/>
      </c>
      <c r="AV201" s="69" t="str">
        <f>IFERROR(CLEAN(HLOOKUP(AV$1,'1.源数据-产品报告-消费降序'!AV:AV,ROW(),0)),"")</f>
        <v/>
      </c>
      <c r="AW201" s="69" t="str">
        <f>IFERROR(CLEAN(HLOOKUP(AW$1,'1.源数据-产品报告-消费降序'!AW:AW,ROW(),0)),"")</f>
        <v/>
      </c>
      <c r="AX201" s="69" t="str">
        <f>IFERROR(CLEAN(HLOOKUP(AX$1,'1.源数据-产品报告-消费降序'!AX:AX,ROW(),0)),"")</f>
        <v/>
      </c>
      <c r="AY201" s="69" t="str">
        <f>IFERROR(CLEAN(HLOOKUP(AY$1,'1.源数据-产品报告-消费降序'!AY:AY,ROW(),0)),"")</f>
        <v/>
      </c>
      <c r="AZ2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1" s="69" t="str">
        <f>IFERROR(CLEAN(HLOOKUP(BA$1,'1.源数据-产品报告-消费降序'!BA:BA,ROW(),0)),"")</f>
        <v/>
      </c>
      <c r="BD201" s="69" t="str">
        <f>IFERROR(CLEAN(HLOOKUP(BD$1,'1.源数据-产品报告-消费降序'!BD:BD,ROW(),0)),"")</f>
        <v/>
      </c>
      <c r="BE201" s="69" t="str">
        <f>IFERROR(CLEAN(HLOOKUP(BE$1,'1.源数据-产品报告-消费降序'!BE:BE,ROW(),0)),"")</f>
        <v/>
      </c>
      <c r="BF201" s="69" t="str">
        <f>IFERROR(CLEAN(HLOOKUP(BF$1,'1.源数据-产品报告-消费降序'!BF:BF,ROW(),0)),"")</f>
        <v/>
      </c>
      <c r="BG201" s="69" t="str">
        <f>IFERROR(CLEAN(HLOOKUP(BG$1,'1.源数据-产品报告-消费降序'!BG:BG,ROW(),0)),"")</f>
        <v/>
      </c>
      <c r="BH201" s="69" t="str">
        <f>IFERROR(CLEAN(HLOOKUP(BH$1,'1.源数据-产品报告-消费降序'!BH:BH,ROW(),0)),"")</f>
        <v/>
      </c>
      <c r="BI201" s="69" t="str">
        <f>IFERROR(CLEAN(HLOOKUP(BI$1,'1.源数据-产品报告-消费降序'!BI:BI,ROW(),0)),"")</f>
        <v/>
      </c>
      <c r="BJ201" s="69" t="str">
        <f>IFERROR(CLEAN(HLOOKUP(BJ$1,'1.源数据-产品报告-消费降序'!BJ:BJ,ROW(),0)),"")</f>
        <v/>
      </c>
      <c r="BK2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1" s="69" t="str">
        <f>IFERROR(CLEAN(HLOOKUP(BL$1,'1.源数据-产品报告-消费降序'!BL:BL,ROW(),0)),"")</f>
        <v/>
      </c>
      <c r="BO201" s="69" t="str">
        <f>IFERROR(CLEAN(HLOOKUP(BO$1,'1.源数据-产品报告-消费降序'!BO:BO,ROW(),0)),"")</f>
        <v/>
      </c>
      <c r="BP201" s="69" t="str">
        <f>IFERROR(CLEAN(HLOOKUP(BP$1,'1.源数据-产品报告-消费降序'!BP:BP,ROW(),0)),"")</f>
        <v/>
      </c>
      <c r="BQ201" s="69" t="str">
        <f>IFERROR(CLEAN(HLOOKUP(BQ$1,'1.源数据-产品报告-消费降序'!BQ:BQ,ROW(),0)),"")</f>
        <v/>
      </c>
      <c r="BR201" s="69" t="str">
        <f>IFERROR(CLEAN(HLOOKUP(BR$1,'1.源数据-产品报告-消费降序'!BR:BR,ROW(),0)),"")</f>
        <v/>
      </c>
      <c r="BS201" s="69" t="str">
        <f>IFERROR(CLEAN(HLOOKUP(BS$1,'1.源数据-产品报告-消费降序'!BS:BS,ROW(),0)),"")</f>
        <v/>
      </c>
      <c r="BT201" s="69" t="str">
        <f>IFERROR(CLEAN(HLOOKUP(BT$1,'1.源数据-产品报告-消费降序'!BT:BT,ROW(),0)),"")</f>
        <v/>
      </c>
      <c r="BU201" s="69" t="str">
        <f>IFERROR(CLEAN(HLOOKUP(BU$1,'1.源数据-产品报告-消费降序'!BU:BU,ROW(),0)),"")</f>
        <v/>
      </c>
      <c r="BV2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1" s="69" t="str">
        <f>IFERROR(CLEAN(HLOOKUP(BW$1,'1.源数据-产品报告-消费降序'!BW:BW,ROW(),0)),"")</f>
        <v/>
      </c>
    </row>
    <row r="202" spans="1:75">
      <c r="A202" s="69" t="str">
        <f>IFERROR(CLEAN(HLOOKUP(A$1,'1.源数据-产品报告-消费降序'!A:A,ROW(),0)),"")</f>
        <v/>
      </c>
      <c r="B202" s="69" t="str">
        <f>IFERROR(CLEAN(HLOOKUP(B$1,'1.源数据-产品报告-消费降序'!B:B,ROW(),0)),"")</f>
        <v/>
      </c>
      <c r="C202" s="69" t="str">
        <f>IFERROR(CLEAN(HLOOKUP(C$1,'1.源数据-产品报告-消费降序'!C:C,ROW(),0)),"")</f>
        <v/>
      </c>
      <c r="D202" s="69" t="str">
        <f>IFERROR(CLEAN(HLOOKUP(D$1,'1.源数据-产品报告-消费降序'!D:D,ROW(),0)),"")</f>
        <v/>
      </c>
      <c r="E202" s="69" t="str">
        <f>IFERROR(CLEAN(HLOOKUP(E$1,'1.源数据-产品报告-消费降序'!E:E,ROW(),0)),"")</f>
        <v/>
      </c>
      <c r="F202" s="69" t="str">
        <f>IFERROR(CLEAN(HLOOKUP(F$1,'1.源数据-产品报告-消费降序'!F:F,ROW(),0)),"")</f>
        <v/>
      </c>
      <c r="G202" s="70">
        <f>IFERROR((HLOOKUP(G$1,'1.源数据-产品报告-消费降序'!G:G,ROW(),0)),"")</f>
        <v>0</v>
      </c>
      <c r="H2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2" s="69" t="str">
        <f>IFERROR(CLEAN(HLOOKUP(I$1,'1.源数据-产品报告-消费降序'!I:I,ROW(),0)),"")</f>
        <v/>
      </c>
      <c r="L202" s="69" t="str">
        <f>IFERROR(CLEAN(HLOOKUP(L$1,'1.源数据-产品报告-消费降序'!L:L,ROW(),0)),"")</f>
        <v/>
      </c>
      <c r="M202" s="69" t="str">
        <f>IFERROR(CLEAN(HLOOKUP(M$1,'1.源数据-产品报告-消费降序'!M:M,ROW(),0)),"")</f>
        <v/>
      </c>
      <c r="N202" s="69" t="str">
        <f>IFERROR(CLEAN(HLOOKUP(N$1,'1.源数据-产品报告-消费降序'!N:N,ROW(),0)),"")</f>
        <v/>
      </c>
      <c r="O202" s="69" t="str">
        <f>IFERROR(CLEAN(HLOOKUP(O$1,'1.源数据-产品报告-消费降序'!O:O,ROW(),0)),"")</f>
        <v/>
      </c>
      <c r="P202" s="69" t="str">
        <f>IFERROR(CLEAN(HLOOKUP(P$1,'1.源数据-产品报告-消费降序'!P:P,ROW(),0)),"")</f>
        <v/>
      </c>
      <c r="Q202" s="69" t="str">
        <f>IFERROR(CLEAN(HLOOKUP(Q$1,'1.源数据-产品报告-消费降序'!Q:Q,ROW(),0)),"")</f>
        <v/>
      </c>
      <c r="R202" s="69" t="str">
        <f>IFERROR(CLEAN(HLOOKUP(R$1,'1.源数据-产品报告-消费降序'!R:R,ROW(),0)),"")</f>
        <v/>
      </c>
      <c r="S2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2" s="69" t="str">
        <f>IFERROR(CLEAN(HLOOKUP(T$1,'1.源数据-产品报告-消费降序'!T:T,ROW(),0)),"")</f>
        <v/>
      </c>
      <c r="W202" s="69" t="str">
        <f>IFERROR(CLEAN(HLOOKUP(W$1,'1.源数据-产品报告-消费降序'!W:W,ROW(),0)),"")</f>
        <v/>
      </c>
      <c r="X202" s="69" t="str">
        <f>IFERROR(CLEAN(HLOOKUP(X$1,'1.源数据-产品报告-消费降序'!X:X,ROW(),0)),"")</f>
        <v/>
      </c>
      <c r="Y202" s="69" t="str">
        <f>IFERROR(CLEAN(HLOOKUP(Y$1,'1.源数据-产品报告-消费降序'!Y:Y,ROW(),0)),"")</f>
        <v/>
      </c>
      <c r="Z202" s="69" t="str">
        <f>IFERROR(CLEAN(HLOOKUP(Z$1,'1.源数据-产品报告-消费降序'!Z:Z,ROW(),0)),"")</f>
        <v/>
      </c>
      <c r="AA202" s="69" t="str">
        <f>IFERROR(CLEAN(HLOOKUP(AA$1,'1.源数据-产品报告-消费降序'!AA:AA,ROW(),0)),"")</f>
        <v/>
      </c>
      <c r="AB202" s="69" t="str">
        <f>IFERROR(CLEAN(HLOOKUP(AB$1,'1.源数据-产品报告-消费降序'!AB:AB,ROW(),0)),"")</f>
        <v/>
      </c>
      <c r="AC202" s="69" t="str">
        <f>IFERROR(CLEAN(HLOOKUP(AC$1,'1.源数据-产品报告-消费降序'!AC:AC,ROW(),0)),"")</f>
        <v/>
      </c>
      <c r="AD2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2" s="69" t="str">
        <f>IFERROR(CLEAN(HLOOKUP(AE$1,'1.源数据-产品报告-消费降序'!AE:AE,ROW(),0)),"")</f>
        <v/>
      </c>
      <c r="AH202" s="69" t="str">
        <f>IFERROR(CLEAN(HLOOKUP(AH$1,'1.源数据-产品报告-消费降序'!AH:AH,ROW(),0)),"")</f>
        <v/>
      </c>
      <c r="AI202" s="69" t="str">
        <f>IFERROR(CLEAN(HLOOKUP(AI$1,'1.源数据-产品报告-消费降序'!AI:AI,ROW(),0)),"")</f>
        <v/>
      </c>
      <c r="AJ202" s="69" t="str">
        <f>IFERROR(CLEAN(HLOOKUP(AJ$1,'1.源数据-产品报告-消费降序'!AJ:AJ,ROW(),0)),"")</f>
        <v/>
      </c>
      <c r="AK202" s="69" t="str">
        <f>IFERROR(CLEAN(HLOOKUP(AK$1,'1.源数据-产品报告-消费降序'!AK:AK,ROW(),0)),"")</f>
        <v/>
      </c>
      <c r="AL202" s="69" t="str">
        <f>IFERROR(CLEAN(HLOOKUP(AL$1,'1.源数据-产品报告-消费降序'!AL:AL,ROW(),0)),"")</f>
        <v/>
      </c>
      <c r="AM202" s="69" t="str">
        <f>IFERROR(CLEAN(HLOOKUP(AM$1,'1.源数据-产品报告-消费降序'!AM:AM,ROW(),0)),"")</f>
        <v/>
      </c>
      <c r="AN202" s="69" t="str">
        <f>IFERROR(CLEAN(HLOOKUP(AN$1,'1.源数据-产品报告-消费降序'!AN:AN,ROW(),0)),"")</f>
        <v/>
      </c>
      <c r="AO2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2" s="69" t="str">
        <f>IFERROR(CLEAN(HLOOKUP(AP$1,'1.源数据-产品报告-消费降序'!AP:AP,ROW(),0)),"")</f>
        <v/>
      </c>
      <c r="AS202" s="69" t="str">
        <f>IFERROR(CLEAN(HLOOKUP(AS$1,'1.源数据-产品报告-消费降序'!AS:AS,ROW(),0)),"")</f>
        <v/>
      </c>
      <c r="AT202" s="69" t="str">
        <f>IFERROR(CLEAN(HLOOKUP(AT$1,'1.源数据-产品报告-消费降序'!AT:AT,ROW(),0)),"")</f>
        <v/>
      </c>
      <c r="AU202" s="69" t="str">
        <f>IFERROR(CLEAN(HLOOKUP(AU$1,'1.源数据-产品报告-消费降序'!AU:AU,ROW(),0)),"")</f>
        <v/>
      </c>
      <c r="AV202" s="69" t="str">
        <f>IFERROR(CLEAN(HLOOKUP(AV$1,'1.源数据-产品报告-消费降序'!AV:AV,ROW(),0)),"")</f>
        <v/>
      </c>
      <c r="AW202" s="69" t="str">
        <f>IFERROR(CLEAN(HLOOKUP(AW$1,'1.源数据-产品报告-消费降序'!AW:AW,ROW(),0)),"")</f>
        <v/>
      </c>
      <c r="AX202" s="69" t="str">
        <f>IFERROR(CLEAN(HLOOKUP(AX$1,'1.源数据-产品报告-消费降序'!AX:AX,ROW(),0)),"")</f>
        <v/>
      </c>
      <c r="AY202" s="69" t="str">
        <f>IFERROR(CLEAN(HLOOKUP(AY$1,'1.源数据-产品报告-消费降序'!AY:AY,ROW(),0)),"")</f>
        <v/>
      </c>
      <c r="AZ2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2" s="69" t="str">
        <f>IFERROR(CLEAN(HLOOKUP(BA$1,'1.源数据-产品报告-消费降序'!BA:BA,ROW(),0)),"")</f>
        <v/>
      </c>
      <c r="BD202" s="69" t="str">
        <f>IFERROR(CLEAN(HLOOKUP(BD$1,'1.源数据-产品报告-消费降序'!BD:BD,ROW(),0)),"")</f>
        <v/>
      </c>
      <c r="BE202" s="69" t="str">
        <f>IFERROR(CLEAN(HLOOKUP(BE$1,'1.源数据-产品报告-消费降序'!BE:BE,ROW(),0)),"")</f>
        <v/>
      </c>
      <c r="BF202" s="69" t="str">
        <f>IFERROR(CLEAN(HLOOKUP(BF$1,'1.源数据-产品报告-消费降序'!BF:BF,ROW(),0)),"")</f>
        <v/>
      </c>
      <c r="BG202" s="69" t="str">
        <f>IFERROR(CLEAN(HLOOKUP(BG$1,'1.源数据-产品报告-消费降序'!BG:BG,ROW(),0)),"")</f>
        <v/>
      </c>
      <c r="BH202" s="69" t="str">
        <f>IFERROR(CLEAN(HLOOKUP(BH$1,'1.源数据-产品报告-消费降序'!BH:BH,ROW(),0)),"")</f>
        <v/>
      </c>
      <c r="BI202" s="69" t="str">
        <f>IFERROR(CLEAN(HLOOKUP(BI$1,'1.源数据-产品报告-消费降序'!BI:BI,ROW(),0)),"")</f>
        <v/>
      </c>
      <c r="BJ202" s="69" t="str">
        <f>IFERROR(CLEAN(HLOOKUP(BJ$1,'1.源数据-产品报告-消费降序'!BJ:BJ,ROW(),0)),"")</f>
        <v/>
      </c>
      <c r="BK2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2" s="69" t="str">
        <f>IFERROR(CLEAN(HLOOKUP(BL$1,'1.源数据-产品报告-消费降序'!BL:BL,ROW(),0)),"")</f>
        <v/>
      </c>
      <c r="BO202" s="69" t="str">
        <f>IFERROR(CLEAN(HLOOKUP(BO$1,'1.源数据-产品报告-消费降序'!BO:BO,ROW(),0)),"")</f>
        <v/>
      </c>
      <c r="BP202" s="69" t="str">
        <f>IFERROR(CLEAN(HLOOKUP(BP$1,'1.源数据-产品报告-消费降序'!BP:BP,ROW(),0)),"")</f>
        <v/>
      </c>
      <c r="BQ202" s="69" t="str">
        <f>IFERROR(CLEAN(HLOOKUP(BQ$1,'1.源数据-产品报告-消费降序'!BQ:BQ,ROW(),0)),"")</f>
        <v/>
      </c>
      <c r="BR202" s="69" t="str">
        <f>IFERROR(CLEAN(HLOOKUP(BR$1,'1.源数据-产品报告-消费降序'!BR:BR,ROW(),0)),"")</f>
        <v/>
      </c>
      <c r="BS202" s="69" t="str">
        <f>IFERROR(CLEAN(HLOOKUP(BS$1,'1.源数据-产品报告-消费降序'!BS:BS,ROW(),0)),"")</f>
        <v/>
      </c>
      <c r="BT202" s="69" t="str">
        <f>IFERROR(CLEAN(HLOOKUP(BT$1,'1.源数据-产品报告-消费降序'!BT:BT,ROW(),0)),"")</f>
        <v/>
      </c>
      <c r="BU202" s="69" t="str">
        <f>IFERROR(CLEAN(HLOOKUP(BU$1,'1.源数据-产品报告-消费降序'!BU:BU,ROW(),0)),"")</f>
        <v/>
      </c>
      <c r="BV2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2" s="69" t="str">
        <f>IFERROR(CLEAN(HLOOKUP(BW$1,'1.源数据-产品报告-消费降序'!BW:BW,ROW(),0)),"")</f>
        <v/>
      </c>
    </row>
    <row r="203" spans="1:75">
      <c r="A203" s="69" t="str">
        <f>IFERROR(CLEAN(HLOOKUP(A$1,'1.源数据-产品报告-消费降序'!A:A,ROW(),0)),"")</f>
        <v/>
      </c>
      <c r="B203" s="69" t="str">
        <f>IFERROR(CLEAN(HLOOKUP(B$1,'1.源数据-产品报告-消费降序'!B:B,ROW(),0)),"")</f>
        <v/>
      </c>
      <c r="C203" s="69" t="str">
        <f>IFERROR(CLEAN(HLOOKUP(C$1,'1.源数据-产品报告-消费降序'!C:C,ROW(),0)),"")</f>
        <v/>
      </c>
      <c r="D203" s="69" t="str">
        <f>IFERROR(CLEAN(HLOOKUP(D$1,'1.源数据-产品报告-消费降序'!D:D,ROW(),0)),"")</f>
        <v/>
      </c>
      <c r="E203" s="69" t="str">
        <f>IFERROR(CLEAN(HLOOKUP(E$1,'1.源数据-产品报告-消费降序'!E:E,ROW(),0)),"")</f>
        <v/>
      </c>
      <c r="F203" s="69" t="str">
        <f>IFERROR(CLEAN(HLOOKUP(F$1,'1.源数据-产品报告-消费降序'!F:F,ROW(),0)),"")</f>
        <v/>
      </c>
      <c r="G203" s="70">
        <f>IFERROR((HLOOKUP(G$1,'1.源数据-产品报告-消费降序'!G:G,ROW(),0)),"")</f>
        <v>0</v>
      </c>
      <c r="H2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3" s="69" t="str">
        <f>IFERROR(CLEAN(HLOOKUP(I$1,'1.源数据-产品报告-消费降序'!I:I,ROW(),0)),"")</f>
        <v/>
      </c>
      <c r="L203" s="69" t="str">
        <f>IFERROR(CLEAN(HLOOKUP(L$1,'1.源数据-产品报告-消费降序'!L:L,ROW(),0)),"")</f>
        <v/>
      </c>
      <c r="M203" s="69" t="str">
        <f>IFERROR(CLEAN(HLOOKUP(M$1,'1.源数据-产品报告-消费降序'!M:M,ROW(),0)),"")</f>
        <v/>
      </c>
      <c r="N203" s="69" t="str">
        <f>IFERROR(CLEAN(HLOOKUP(N$1,'1.源数据-产品报告-消费降序'!N:N,ROW(),0)),"")</f>
        <v/>
      </c>
      <c r="O203" s="69" t="str">
        <f>IFERROR(CLEAN(HLOOKUP(O$1,'1.源数据-产品报告-消费降序'!O:O,ROW(),0)),"")</f>
        <v/>
      </c>
      <c r="P203" s="69" t="str">
        <f>IFERROR(CLEAN(HLOOKUP(P$1,'1.源数据-产品报告-消费降序'!P:P,ROW(),0)),"")</f>
        <v/>
      </c>
      <c r="Q203" s="69" t="str">
        <f>IFERROR(CLEAN(HLOOKUP(Q$1,'1.源数据-产品报告-消费降序'!Q:Q,ROW(),0)),"")</f>
        <v/>
      </c>
      <c r="R203" s="69" t="str">
        <f>IFERROR(CLEAN(HLOOKUP(R$1,'1.源数据-产品报告-消费降序'!R:R,ROW(),0)),"")</f>
        <v/>
      </c>
      <c r="S2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3" s="69" t="str">
        <f>IFERROR(CLEAN(HLOOKUP(T$1,'1.源数据-产品报告-消费降序'!T:T,ROW(),0)),"")</f>
        <v/>
      </c>
      <c r="W203" s="69" t="str">
        <f>IFERROR(CLEAN(HLOOKUP(W$1,'1.源数据-产品报告-消费降序'!W:W,ROW(),0)),"")</f>
        <v/>
      </c>
      <c r="X203" s="69" t="str">
        <f>IFERROR(CLEAN(HLOOKUP(X$1,'1.源数据-产品报告-消费降序'!X:X,ROW(),0)),"")</f>
        <v/>
      </c>
      <c r="Y203" s="69" t="str">
        <f>IFERROR(CLEAN(HLOOKUP(Y$1,'1.源数据-产品报告-消费降序'!Y:Y,ROW(),0)),"")</f>
        <v/>
      </c>
      <c r="Z203" s="69" t="str">
        <f>IFERROR(CLEAN(HLOOKUP(Z$1,'1.源数据-产品报告-消费降序'!Z:Z,ROW(),0)),"")</f>
        <v/>
      </c>
      <c r="AA203" s="69" t="str">
        <f>IFERROR(CLEAN(HLOOKUP(AA$1,'1.源数据-产品报告-消费降序'!AA:AA,ROW(),0)),"")</f>
        <v/>
      </c>
      <c r="AB203" s="69" t="str">
        <f>IFERROR(CLEAN(HLOOKUP(AB$1,'1.源数据-产品报告-消费降序'!AB:AB,ROW(),0)),"")</f>
        <v/>
      </c>
      <c r="AC203" s="69" t="str">
        <f>IFERROR(CLEAN(HLOOKUP(AC$1,'1.源数据-产品报告-消费降序'!AC:AC,ROW(),0)),"")</f>
        <v/>
      </c>
      <c r="AD2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3" s="69" t="str">
        <f>IFERROR(CLEAN(HLOOKUP(AE$1,'1.源数据-产品报告-消费降序'!AE:AE,ROW(),0)),"")</f>
        <v/>
      </c>
      <c r="AH203" s="69" t="str">
        <f>IFERROR(CLEAN(HLOOKUP(AH$1,'1.源数据-产品报告-消费降序'!AH:AH,ROW(),0)),"")</f>
        <v/>
      </c>
      <c r="AI203" s="69" t="str">
        <f>IFERROR(CLEAN(HLOOKUP(AI$1,'1.源数据-产品报告-消费降序'!AI:AI,ROW(),0)),"")</f>
        <v/>
      </c>
      <c r="AJ203" s="69" t="str">
        <f>IFERROR(CLEAN(HLOOKUP(AJ$1,'1.源数据-产品报告-消费降序'!AJ:AJ,ROW(),0)),"")</f>
        <v/>
      </c>
      <c r="AK203" s="69" t="str">
        <f>IFERROR(CLEAN(HLOOKUP(AK$1,'1.源数据-产品报告-消费降序'!AK:AK,ROW(),0)),"")</f>
        <v/>
      </c>
      <c r="AL203" s="69" t="str">
        <f>IFERROR(CLEAN(HLOOKUP(AL$1,'1.源数据-产品报告-消费降序'!AL:AL,ROW(),0)),"")</f>
        <v/>
      </c>
      <c r="AM203" s="69" t="str">
        <f>IFERROR(CLEAN(HLOOKUP(AM$1,'1.源数据-产品报告-消费降序'!AM:AM,ROW(),0)),"")</f>
        <v/>
      </c>
      <c r="AN203" s="69" t="str">
        <f>IFERROR(CLEAN(HLOOKUP(AN$1,'1.源数据-产品报告-消费降序'!AN:AN,ROW(),0)),"")</f>
        <v/>
      </c>
      <c r="AO2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3" s="69" t="str">
        <f>IFERROR(CLEAN(HLOOKUP(AP$1,'1.源数据-产品报告-消费降序'!AP:AP,ROW(),0)),"")</f>
        <v/>
      </c>
      <c r="AS203" s="69" t="str">
        <f>IFERROR(CLEAN(HLOOKUP(AS$1,'1.源数据-产品报告-消费降序'!AS:AS,ROW(),0)),"")</f>
        <v/>
      </c>
      <c r="AT203" s="69" t="str">
        <f>IFERROR(CLEAN(HLOOKUP(AT$1,'1.源数据-产品报告-消费降序'!AT:AT,ROW(),0)),"")</f>
        <v/>
      </c>
      <c r="AU203" s="69" t="str">
        <f>IFERROR(CLEAN(HLOOKUP(AU$1,'1.源数据-产品报告-消费降序'!AU:AU,ROW(),0)),"")</f>
        <v/>
      </c>
      <c r="AV203" s="69" t="str">
        <f>IFERROR(CLEAN(HLOOKUP(AV$1,'1.源数据-产品报告-消费降序'!AV:AV,ROW(),0)),"")</f>
        <v/>
      </c>
      <c r="AW203" s="69" t="str">
        <f>IFERROR(CLEAN(HLOOKUP(AW$1,'1.源数据-产品报告-消费降序'!AW:AW,ROW(),0)),"")</f>
        <v/>
      </c>
      <c r="AX203" s="69" t="str">
        <f>IFERROR(CLEAN(HLOOKUP(AX$1,'1.源数据-产品报告-消费降序'!AX:AX,ROW(),0)),"")</f>
        <v/>
      </c>
      <c r="AY203" s="69" t="str">
        <f>IFERROR(CLEAN(HLOOKUP(AY$1,'1.源数据-产品报告-消费降序'!AY:AY,ROW(),0)),"")</f>
        <v/>
      </c>
      <c r="AZ2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3" s="69" t="str">
        <f>IFERROR(CLEAN(HLOOKUP(BA$1,'1.源数据-产品报告-消费降序'!BA:BA,ROW(),0)),"")</f>
        <v/>
      </c>
      <c r="BD203" s="69" t="str">
        <f>IFERROR(CLEAN(HLOOKUP(BD$1,'1.源数据-产品报告-消费降序'!BD:BD,ROW(),0)),"")</f>
        <v/>
      </c>
      <c r="BE203" s="69" t="str">
        <f>IFERROR(CLEAN(HLOOKUP(BE$1,'1.源数据-产品报告-消费降序'!BE:BE,ROW(),0)),"")</f>
        <v/>
      </c>
      <c r="BF203" s="69" t="str">
        <f>IFERROR(CLEAN(HLOOKUP(BF$1,'1.源数据-产品报告-消费降序'!BF:BF,ROW(),0)),"")</f>
        <v/>
      </c>
      <c r="BG203" s="69" t="str">
        <f>IFERROR(CLEAN(HLOOKUP(BG$1,'1.源数据-产品报告-消费降序'!BG:BG,ROW(),0)),"")</f>
        <v/>
      </c>
      <c r="BH203" s="69" t="str">
        <f>IFERROR(CLEAN(HLOOKUP(BH$1,'1.源数据-产品报告-消费降序'!BH:BH,ROW(),0)),"")</f>
        <v/>
      </c>
      <c r="BI203" s="69" t="str">
        <f>IFERROR(CLEAN(HLOOKUP(BI$1,'1.源数据-产品报告-消费降序'!BI:BI,ROW(),0)),"")</f>
        <v/>
      </c>
      <c r="BJ203" s="69" t="str">
        <f>IFERROR(CLEAN(HLOOKUP(BJ$1,'1.源数据-产品报告-消费降序'!BJ:BJ,ROW(),0)),"")</f>
        <v/>
      </c>
      <c r="BK2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3" s="69" t="str">
        <f>IFERROR(CLEAN(HLOOKUP(BL$1,'1.源数据-产品报告-消费降序'!BL:BL,ROW(),0)),"")</f>
        <v/>
      </c>
      <c r="BO203" s="69" t="str">
        <f>IFERROR(CLEAN(HLOOKUP(BO$1,'1.源数据-产品报告-消费降序'!BO:BO,ROW(),0)),"")</f>
        <v/>
      </c>
      <c r="BP203" s="69" t="str">
        <f>IFERROR(CLEAN(HLOOKUP(BP$1,'1.源数据-产品报告-消费降序'!BP:BP,ROW(),0)),"")</f>
        <v/>
      </c>
      <c r="BQ203" s="69" t="str">
        <f>IFERROR(CLEAN(HLOOKUP(BQ$1,'1.源数据-产品报告-消费降序'!BQ:BQ,ROW(),0)),"")</f>
        <v/>
      </c>
      <c r="BR203" s="69" t="str">
        <f>IFERROR(CLEAN(HLOOKUP(BR$1,'1.源数据-产品报告-消费降序'!BR:BR,ROW(),0)),"")</f>
        <v/>
      </c>
      <c r="BS203" s="69" t="str">
        <f>IFERROR(CLEAN(HLOOKUP(BS$1,'1.源数据-产品报告-消费降序'!BS:BS,ROW(),0)),"")</f>
        <v/>
      </c>
      <c r="BT203" s="69" t="str">
        <f>IFERROR(CLEAN(HLOOKUP(BT$1,'1.源数据-产品报告-消费降序'!BT:BT,ROW(),0)),"")</f>
        <v/>
      </c>
      <c r="BU203" s="69" t="str">
        <f>IFERROR(CLEAN(HLOOKUP(BU$1,'1.源数据-产品报告-消费降序'!BU:BU,ROW(),0)),"")</f>
        <v/>
      </c>
      <c r="BV2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3" s="69" t="str">
        <f>IFERROR(CLEAN(HLOOKUP(BW$1,'1.源数据-产品报告-消费降序'!BW:BW,ROW(),0)),"")</f>
        <v/>
      </c>
    </row>
    <row r="204" spans="1:75">
      <c r="A204" s="69" t="str">
        <f>IFERROR(CLEAN(HLOOKUP(A$1,'1.源数据-产品报告-消费降序'!A:A,ROW(),0)),"")</f>
        <v/>
      </c>
      <c r="B204" s="69" t="str">
        <f>IFERROR(CLEAN(HLOOKUP(B$1,'1.源数据-产品报告-消费降序'!B:B,ROW(),0)),"")</f>
        <v/>
      </c>
      <c r="C204" s="69" t="str">
        <f>IFERROR(CLEAN(HLOOKUP(C$1,'1.源数据-产品报告-消费降序'!C:C,ROW(),0)),"")</f>
        <v/>
      </c>
      <c r="D204" s="69" t="str">
        <f>IFERROR(CLEAN(HLOOKUP(D$1,'1.源数据-产品报告-消费降序'!D:D,ROW(),0)),"")</f>
        <v/>
      </c>
      <c r="E204" s="69" t="str">
        <f>IFERROR(CLEAN(HLOOKUP(E$1,'1.源数据-产品报告-消费降序'!E:E,ROW(),0)),"")</f>
        <v/>
      </c>
      <c r="F204" s="69" t="str">
        <f>IFERROR(CLEAN(HLOOKUP(F$1,'1.源数据-产品报告-消费降序'!F:F,ROW(),0)),"")</f>
        <v/>
      </c>
      <c r="G204" s="70">
        <f>IFERROR((HLOOKUP(G$1,'1.源数据-产品报告-消费降序'!G:G,ROW(),0)),"")</f>
        <v>0</v>
      </c>
      <c r="H2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4" s="69" t="str">
        <f>IFERROR(CLEAN(HLOOKUP(I$1,'1.源数据-产品报告-消费降序'!I:I,ROW(),0)),"")</f>
        <v/>
      </c>
      <c r="L204" s="69" t="str">
        <f>IFERROR(CLEAN(HLOOKUP(L$1,'1.源数据-产品报告-消费降序'!L:L,ROW(),0)),"")</f>
        <v/>
      </c>
      <c r="M204" s="69" t="str">
        <f>IFERROR(CLEAN(HLOOKUP(M$1,'1.源数据-产品报告-消费降序'!M:M,ROW(),0)),"")</f>
        <v/>
      </c>
      <c r="N204" s="69" t="str">
        <f>IFERROR(CLEAN(HLOOKUP(N$1,'1.源数据-产品报告-消费降序'!N:N,ROW(),0)),"")</f>
        <v/>
      </c>
      <c r="O204" s="69" t="str">
        <f>IFERROR(CLEAN(HLOOKUP(O$1,'1.源数据-产品报告-消费降序'!O:O,ROW(),0)),"")</f>
        <v/>
      </c>
      <c r="P204" s="69" t="str">
        <f>IFERROR(CLEAN(HLOOKUP(P$1,'1.源数据-产品报告-消费降序'!P:P,ROW(),0)),"")</f>
        <v/>
      </c>
      <c r="Q204" s="69" t="str">
        <f>IFERROR(CLEAN(HLOOKUP(Q$1,'1.源数据-产品报告-消费降序'!Q:Q,ROW(),0)),"")</f>
        <v/>
      </c>
      <c r="R204" s="69" t="str">
        <f>IFERROR(CLEAN(HLOOKUP(R$1,'1.源数据-产品报告-消费降序'!R:R,ROW(),0)),"")</f>
        <v/>
      </c>
      <c r="S2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4" s="69" t="str">
        <f>IFERROR(CLEAN(HLOOKUP(T$1,'1.源数据-产品报告-消费降序'!T:T,ROW(),0)),"")</f>
        <v/>
      </c>
      <c r="W204" s="69" t="str">
        <f>IFERROR(CLEAN(HLOOKUP(W$1,'1.源数据-产品报告-消费降序'!W:W,ROW(),0)),"")</f>
        <v/>
      </c>
      <c r="X204" s="69" t="str">
        <f>IFERROR(CLEAN(HLOOKUP(X$1,'1.源数据-产品报告-消费降序'!X:X,ROW(),0)),"")</f>
        <v/>
      </c>
      <c r="Y204" s="69" t="str">
        <f>IFERROR(CLEAN(HLOOKUP(Y$1,'1.源数据-产品报告-消费降序'!Y:Y,ROW(),0)),"")</f>
        <v/>
      </c>
      <c r="Z204" s="69" t="str">
        <f>IFERROR(CLEAN(HLOOKUP(Z$1,'1.源数据-产品报告-消费降序'!Z:Z,ROW(),0)),"")</f>
        <v/>
      </c>
      <c r="AA204" s="69" t="str">
        <f>IFERROR(CLEAN(HLOOKUP(AA$1,'1.源数据-产品报告-消费降序'!AA:AA,ROW(),0)),"")</f>
        <v/>
      </c>
      <c r="AB204" s="69" t="str">
        <f>IFERROR(CLEAN(HLOOKUP(AB$1,'1.源数据-产品报告-消费降序'!AB:AB,ROW(),0)),"")</f>
        <v/>
      </c>
      <c r="AC204" s="69" t="str">
        <f>IFERROR(CLEAN(HLOOKUP(AC$1,'1.源数据-产品报告-消费降序'!AC:AC,ROW(),0)),"")</f>
        <v/>
      </c>
      <c r="AD2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4" s="69" t="str">
        <f>IFERROR(CLEAN(HLOOKUP(AE$1,'1.源数据-产品报告-消费降序'!AE:AE,ROW(),0)),"")</f>
        <v/>
      </c>
      <c r="AH204" s="69" t="str">
        <f>IFERROR(CLEAN(HLOOKUP(AH$1,'1.源数据-产品报告-消费降序'!AH:AH,ROW(),0)),"")</f>
        <v/>
      </c>
      <c r="AI204" s="69" t="str">
        <f>IFERROR(CLEAN(HLOOKUP(AI$1,'1.源数据-产品报告-消费降序'!AI:AI,ROW(),0)),"")</f>
        <v/>
      </c>
      <c r="AJ204" s="69" t="str">
        <f>IFERROR(CLEAN(HLOOKUP(AJ$1,'1.源数据-产品报告-消费降序'!AJ:AJ,ROW(),0)),"")</f>
        <v/>
      </c>
      <c r="AK204" s="69" t="str">
        <f>IFERROR(CLEAN(HLOOKUP(AK$1,'1.源数据-产品报告-消费降序'!AK:AK,ROW(),0)),"")</f>
        <v/>
      </c>
      <c r="AL204" s="69" t="str">
        <f>IFERROR(CLEAN(HLOOKUP(AL$1,'1.源数据-产品报告-消费降序'!AL:AL,ROW(),0)),"")</f>
        <v/>
      </c>
      <c r="AM204" s="69" t="str">
        <f>IFERROR(CLEAN(HLOOKUP(AM$1,'1.源数据-产品报告-消费降序'!AM:AM,ROW(),0)),"")</f>
        <v/>
      </c>
      <c r="AN204" s="69" t="str">
        <f>IFERROR(CLEAN(HLOOKUP(AN$1,'1.源数据-产品报告-消费降序'!AN:AN,ROW(),0)),"")</f>
        <v/>
      </c>
      <c r="AO2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4" s="69" t="str">
        <f>IFERROR(CLEAN(HLOOKUP(AP$1,'1.源数据-产品报告-消费降序'!AP:AP,ROW(),0)),"")</f>
        <v/>
      </c>
      <c r="AS204" s="69" t="str">
        <f>IFERROR(CLEAN(HLOOKUP(AS$1,'1.源数据-产品报告-消费降序'!AS:AS,ROW(),0)),"")</f>
        <v/>
      </c>
      <c r="AT204" s="69" t="str">
        <f>IFERROR(CLEAN(HLOOKUP(AT$1,'1.源数据-产品报告-消费降序'!AT:AT,ROW(),0)),"")</f>
        <v/>
      </c>
      <c r="AU204" s="69" t="str">
        <f>IFERROR(CLEAN(HLOOKUP(AU$1,'1.源数据-产品报告-消费降序'!AU:AU,ROW(),0)),"")</f>
        <v/>
      </c>
      <c r="AV204" s="69" t="str">
        <f>IFERROR(CLEAN(HLOOKUP(AV$1,'1.源数据-产品报告-消费降序'!AV:AV,ROW(),0)),"")</f>
        <v/>
      </c>
      <c r="AW204" s="69" t="str">
        <f>IFERROR(CLEAN(HLOOKUP(AW$1,'1.源数据-产品报告-消费降序'!AW:AW,ROW(),0)),"")</f>
        <v/>
      </c>
      <c r="AX204" s="69" t="str">
        <f>IFERROR(CLEAN(HLOOKUP(AX$1,'1.源数据-产品报告-消费降序'!AX:AX,ROW(),0)),"")</f>
        <v/>
      </c>
      <c r="AY204" s="69" t="str">
        <f>IFERROR(CLEAN(HLOOKUP(AY$1,'1.源数据-产品报告-消费降序'!AY:AY,ROW(),0)),"")</f>
        <v/>
      </c>
      <c r="AZ2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4" s="69" t="str">
        <f>IFERROR(CLEAN(HLOOKUP(BA$1,'1.源数据-产品报告-消费降序'!BA:BA,ROW(),0)),"")</f>
        <v/>
      </c>
      <c r="BD204" s="69" t="str">
        <f>IFERROR(CLEAN(HLOOKUP(BD$1,'1.源数据-产品报告-消费降序'!BD:BD,ROW(),0)),"")</f>
        <v/>
      </c>
      <c r="BE204" s="69" t="str">
        <f>IFERROR(CLEAN(HLOOKUP(BE$1,'1.源数据-产品报告-消费降序'!BE:BE,ROW(),0)),"")</f>
        <v/>
      </c>
      <c r="BF204" s="69" t="str">
        <f>IFERROR(CLEAN(HLOOKUP(BF$1,'1.源数据-产品报告-消费降序'!BF:BF,ROW(),0)),"")</f>
        <v/>
      </c>
      <c r="BG204" s="69" t="str">
        <f>IFERROR(CLEAN(HLOOKUP(BG$1,'1.源数据-产品报告-消费降序'!BG:BG,ROW(),0)),"")</f>
        <v/>
      </c>
      <c r="BH204" s="69" t="str">
        <f>IFERROR(CLEAN(HLOOKUP(BH$1,'1.源数据-产品报告-消费降序'!BH:BH,ROW(),0)),"")</f>
        <v/>
      </c>
      <c r="BI204" s="69" t="str">
        <f>IFERROR(CLEAN(HLOOKUP(BI$1,'1.源数据-产品报告-消费降序'!BI:BI,ROW(),0)),"")</f>
        <v/>
      </c>
      <c r="BJ204" s="69" t="str">
        <f>IFERROR(CLEAN(HLOOKUP(BJ$1,'1.源数据-产品报告-消费降序'!BJ:BJ,ROW(),0)),"")</f>
        <v/>
      </c>
      <c r="BK2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4" s="69" t="str">
        <f>IFERROR(CLEAN(HLOOKUP(BL$1,'1.源数据-产品报告-消费降序'!BL:BL,ROW(),0)),"")</f>
        <v/>
      </c>
      <c r="BO204" s="69" t="str">
        <f>IFERROR(CLEAN(HLOOKUP(BO$1,'1.源数据-产品报告-消费降序'!BO:BO,ROW(),0)),"")</f>
        <v/>
      </c>
      <c r="BP204" s="69" t="str">
        <f>IFERROR(CLEAN(HLOOKUP(BP$1,'1.源数据-产品报告-消费降序'!BP:BP,ROW(),0)),"")</f>
        <v/>
      </c>
      <c r="BQ204" s="69" t="str">
        <f>IFERROR(CLEAN(HLOOKUP(BQ$1,'1.源数据-产品报告-消费降序'!BQ:BQ,ROW(),0)),"")</f>
        <v/>
      </c>
      <c r="BR204" s="69" t="str">
        <f>IFERROR(CLEAN(HLOOKUP(BR$1,'1.源数据-产品报告-消费降序'!BR:BR,ROW(),0)),"")</f>
        <v/>
      </c>
      <c r="BS204" s="69" t="str">
        <f>IFERROR(CLEAN(HLOOKUP(BS$1,'1.源数据-产品报告-消费降序'!BS:BS,ROW(),0)),"")</f>
        <v/>
      </c>
      <c r="BT204" s="69" t="str">
        <f>IFERROR(CLEAN(HLOOKUP(BT$1,'1.源数据-产品报告-消费降序'!BT:BT,ROW(),0)),"")</f>
        <v/>
      </c>
      <c r="BU204" s="69" t="str">
        <f>IFERROR(CLEAN(HLOOKUP(BU$1,'1.源数据-产品报告-消费降序'!BU:BU,ROW(),0)),"")</f>
        <v/>
      </c>
      <c r="BV2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4" s="69" t="str">
        <f>IFERROR(CLEAN(HLOOKUP(BW$1,'1.源数据-产品报告-消费降序'!BW:BW,ROW(),0)),"")</f>
        <v/>
      </c>
    </row>
    <row r="205" spans="1:75">
      <c r="A205" s="69" t="str">
        <f>IFERROR(CLEAN(HLOOKUP(A$1,'1.源数据-产品报告-消费降序'!A:A,ROW(),0)),"")</f>
        <v/>
      </c>
      <c r="B205" s="69" t="str">
        <f>IFERROR(CLEAN(HLOOKUP(B$1,'1.源数据-产品报告-消费降序'!B:B,ROW(),0)),"")</f>
        <v/>
      </c>
      <c r="C205" s="69" t="str">
        <f>IFERROR(CLEAN(HLOOKUP(C$1,'1.源数据-产品报告-消费降序'!C:C,ROW(),0)),"")</f>
        <v/>
      </c>
      <c r="D205" s="69" t="str">
        <f>IFERROR(CLEAN(HLOOKUP(D$1,'1.源数据-产品报告-消费降序'!D:D,ROW(),0)),"")</f>
        <v/>
      </c>
      <c r="E205" s="69" t="str">
        <f>IFERROR(CLEAN(HLOOKUP(E$1,'1.源数据-产品报告-消费降序'!E:E,ROW(),0)),"")</f>
        <v/>
      </c>
      <c r="F205" s="69" t="str">
        <f>IFERROR(CLEAN(HLOOKUP(F$1,'1.源数据-产品报告-消费降序'!F:F,ROW(),0)),"")</f>
        <v/>
      </c>
      <c r="G205" s="70">
        <f>IFERROR((HLOOKUP(G$1,'1.源数据-产品报告-消费降序'!G:G,ROW(),0)),"")</f>
        <v>0</v>
      </c>
      <c r="H2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5" s="69" t="str">
        <f>IFERROR(CLEAN(HLOOKUP(I$1,'1.源数据-产品报告-消费降序'!I:I,ROW(),0)),"")</f>
        <v/>
      </c>
      <c r="L205" s="69" t="str">
        <f>IFERROR(CLEAN(HLOOKUP(L$1,'1.源数据-产品报告-消费降序'!L:L,ROW(),0)),"")</f>
        <v/>
      </c>
      <c r="M205" s="69" t="str">
        <f>IFERROR(CLEAN(HLOOKUP(M$1,'1.源数据-产品报告-消费降序'!M:M,ROW(),0)),"")</f>
        <v/>
      </c>
      <c r="N205" s="69" t="str">
        <f>IFERROR(CLEAN(HLOOKUP(N$1,'1.源数据-产品报告-消费降序'!N:N,ROW(),0)),"")</f>
        <v/>
      </c>
      <c r="O205" s="69" t="str">
        <f>IFERROR(CLEAN(HLOOKUP(O$1,'1.源数据-产品报告-消费降序'!O:O,ROW(),0)),"")</f>
        <v/>
      </c>
      <c r="P205" s="69" t="str">
        <f>IFERROR(CLEAN(HLOOKUP(P$1,'1.源数据-产品报告-消费降序'!P:P,ROW(),0)),"")</f>
        <v/>
      </c>
      <c r="Q205" s="69" t="str">
        <f>IFERROR(CLEAN(HLOOKUP(Q$1,'1.源数据-产品报告-消费降序'!Q:Q,ROW(),0)),"")</f>
        <v/>
      </c>
      <c r="R205" s="69" t="str">
        <f>IFERROR(CLEAN(HLOOKUP(R$1,'1.源数据-产品报告-消费降序'!R:R,ROW(),0)),"")</f>
        <v/>
      </c>
      <c r="S2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5" s="69" t="str">
        <f>IFERROR(CLEAN(HLOOKUP(T$1,'1.源数据-产品报告-消费降序'!T:T,ROW(),0)),"")</f>
        <v/>
      </c>
      <c r="W205" s="69" t="str">
        <f>IFERROR(CLEAN(HLOOKUP(W$1,'1.源数据-产品报告-消费降序'!W:W,ROW(),0)),"")</f>
        <v/>
      </c>
      <c r="X205" s="69" t="str">
        <f>IFERROR(CLEAN(HLOOKUP(X$1,'1.源数据-产品报告-消费降序'!X:X,ROW(),0)),"")</f>
        <v/>
      </c>
      <c r="Y205" s="69" t="str">
        <f>IFERROR(CLEAN(HLOOKUP(Y$1,'1.源数据-产品报告-消费降序'!Y:Y,ROW(),0)),"")</f>
        <v/>
      </c>
      <c r="Z205" s="69" t="str">
        <f>IFERROR(CLEAN(HLOOKUP(Z$1,'1.源数据-产品报告-消费降序'!Z:Z,ROW(),0)),"")</f>
        <v/>
      </c>
      <c r="AA205" s="69" t="str">
        <f>IFERROR(CLEAN(HLOOKUP(AA$1,'1.源数据-产品报告-消费降序'!AA:AA,ROW(),0)),"")</f>
        <v/>
      </c>
      <c r="AB205" s="69" t="str">
        <f>IFERROR(CLEAN(HLOOKUP(AB$1,'1.源数据-产品报告-消费降序'!AB:AB,ROW(),0)),"")</f>
        <v/>
      </c>
      <c r="AC205" s="69" t="str">
        <f>IFERROR(CLEAN(HLOOKUP(AC$1,'1.源数据-产品报告-消费降序'!AC:AC,ROW(),0)),"")</f>
        <v/>
      </c>
      <c r="AD2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5" s="69" t="str">
        <f>IFERROR(CLEAN(HLOOKUP(AE$1,'1.源数据-产品报告-消费降序'!AE:AE,ROW(),0)),"")</f>
        <v/>
      </c>
      <c r="AH205" s="69" t="str">
        <f>IFERROR(CLEAN(HLOOKUP(AH$1,'1.源数据-产品报告-消费降序'!AH:AH,ROW(),0)),"")</f>
        <v/>
      </c>
      <c r="AI205" s="69" t="str">
        <f>IFERROR(CLEAN(HLOOKUP(AI$1,'1.源数据-产品报告-消费降序'!AI:AI,ROW(),0)),"")</f>
        <v/>
      </c>
      <c r="AJ205" s="69" t="str">
        <f>IFERROR(CLEAN(HLOOKUP(AJ$1,'1.源数据-产品报告-消费降序'!AJ:AJ,ROW(),0)),"")</f>
        <v/>
      </c>
      <c r="AK205" s="69" t="str">
        <f>IFERROR(CLEAN(HLOOKUP(AK$1,'1.源数据-产品报告-消费降序'!AK:AK,ROW(),0)),"")</f>
        <v/>
      </c>
      <c r="AL205" s="69" t="str">
        <f>IFERROR(CLEAN(HLOOKUP(AL$1,'1.源数据-产品报告-消费降序'!AL:AL,ROW(),0)),"")</f>
        <v/>
      </c>
      <c r="AM205" s="69" t="str">
        <f>IFERROR(CLEAN(HLOOKUP(AM$1,'1.源数据-产品报告-消费降序'!AM:AM,ROW(),0)),"")</f>
        <v/>
      </c>
      <c r="AN205" s="69" t="str">
        <f>IFERROR(CLEAN(HLOOKUP(AN$1,'1.源数据-产品报告-消费降序'!AN:AN,ROW(),0)),"")</f>
        <v/>
      </c>
      <c r="AO2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5" s="69" t="str">
        <f>IFERROR(CLEAN(HLOOKUP(AP$1,'1.源数据-产品报告-消费降序'!AP:AP,ROW(),0)),"")</f>
        <v/>
      </c>
      <c r="AS205" s="69" t="str">
        <f>IFERROR(CLEAN(HLOOKUP(AS$1,'1.源数据-产品报告-消费降序'!AS:AS,ROW(),0)),"")</f>
        <v/>
      </c>
      <c r="AT205" s="69" t="str">
        <f>IFERROR(CLEAN(HLOOKUP(AT$1,'1.源数据-产品报告-消费降序'!AT:AT,ROW(),0)),"")</f>
        <v/>
      </c>
      <c r="AU205" s="69" t="str">
        <f>IFERROR(CLEAN(HLOOKUP(AU$1,'1.源数据-产品报告-消费降序'!AU:AU,ROW(),0)),"")</f>
        <v/>
      </c>
      <c r="AV205" s="69" t="str">
        <f>IFERROR(CLEAN(HLOOKUP(AV$1,'1.源数据-产品报告-消费降序'!AV:AV,ROW(),0)),"")</f>
        <v/>
      </c>
      <c r="AW205" s="69" t="str">
        <f>IFERROR(CLEAN(HLOOKUP(AW$1,'1.源数据-产品报告-消费降序'!AW:AW,ROW(),0)),"")</f>
        <v/>
      </c>
      <c r="AX205" s="69" t="str">
        <f>IFERROR(CLEAN(HLOOKUP(AX$1,'1.源数据-产品报告-消费降序'!AX:AX,ROW(),0)),"")</f>
        <v/>
      </c>
      <c r="AY205" s="69" t="str">
        <f>IFERROR(CLEAN(HLOOKUP(AY$1,'1.源数据-产品报告-消费降序'!AY:AY,ROW(),0)),"")</f>
        <v/>
      </c>
      <c r="AZ2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5" s="69" t="str">
        <f>IFERROR(CLEAN(HLOOKUP(BA$1,'1.源数据-产品报告-消费降序'!BA:BA,ROW(),0)),"")</f>
        <v/>
      </c>
      <c r="BD205" s="69" t="str">
        <f>IFERROR(CLEAN(HLOOKUP(BD$1,'1.源数据-产品报告-消费降序'!BD:BD,ROW(),0)),"")</f>
        <v/>
      </c>
      <c r="BE205" s="69" t="str">
        <f>IFERROR(CLEAN(HLOOKUP(BE$1,'1.源数据-产品报告-消费降序'!BE:BE,ROW(),0)),"")</f>
        <v/>
      </c>
      <c r="BF205" s="69" t="str">
        <f>IFERROR(CLEAN(HLOOKUP(BF$1,'1.源数据-产品报告-消费降序'!BF:BF,ROW(),0)),"")</f>
        <v/>
      </c>
      <c r="BG205" s="69" t="str">
        <f>IFERROR(CLEAN(HLOOKUP(BG$1,'1.源数据-产品报告-消费降序'!BG:BG,ROW(),0)),"")</f>
        <v/>
      </c>
      <c r="BH205" s="69" t="str">
        <f>IFERROR(CLEAN(HLOOKUP(BH$1,'1.源数据-产品报告-消费降序'!BH:BH,ROW(),0)),"")</f>
        <v/>
      </c>
      <c r="BI205" s="69" t="str">
        <f>IFERROR(CLEAN(HLOOKUP(BI$1,'1.源数据-产品报告-消费降序'!BI:BI,ROW(),0)),"")</f>
        <v/>
      </c>
      <c r="BJ205" s="69" t="str">
        <f>IFERROR(CLEAN(HLOOKUP(BJ$1,'1.源数据-产品报告-消费降序'!BJ:BJ,ROW(),0)),"")</f>
        <v/>
      </c>
      <c r="BK2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5" s="69" t="str">
        <f>IFERROR(CLEAN(HLOOKUP(BL$1,'1.源数据-产品报告-消费降序'!BL:BL,ROW(),0)),"")</f>
        <v/>
      </c>
      <c r="BO205" s="69" t="str">
        <f>IFERROR(CLEAN(HLOOKUP(BO$1,'1.源数据-产品报告-消费降序'!BO:BO,ROW(),0)),"")</f>
        <v/>
      </c>
      <c r="BP205" s="69" t="str">
        <f>IFERROR(CLEAN(HLOOKUP(BP$1,'1.源数据-产品报告-消费降序'!BP:BP,ROW(),0)),"")</f>
        <v/>
      </c>
      <c r="BQ205" s="69" t="str">
        <f>IFERROR(CLEAN(HLOOKUP(BQ$1,'1.源数据-产品报告-消费降序'!BQ:BQ,ROW(),0)),"")</f>
        <v/>
      </c>
      <c r="BR205" s="69" t="str">
        <f>IFERROR(CLEAN(HLOOKUP(BR$1,'1.源数据-产品报告-消费降序'!BR:BR,ROW(),0)),"")</f>
        <v/>
      </c>
      <c r="BS205" s="69" t="str">
        <f>IFERROR(CLEAN(HLOOKUP(BS$1,'1.源数据-产品报告-消费降序'!BS:BS,ROW(),0)),"")</f>
        <v/>
      </c>
      <c r="BT205" s="69" t="str">
        <f>IFERROR(CLEAN(HLOOKUP(BT$1,'1.源数据-产品报告-消费降序'!BT:BT,ROW(),0)),"")</f>
        <v/>
      </c>
      <c r="BU205" s="69" t="str">
        <f>IFERROR(CLEAN(HLOOKUP(BU$1,'1.源数据-产品报告-消费降序'!BU:BU,ROW(),0)),"")</f>
        <v/>
      </c>
      <c r="BV2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5" s="69" t="str">
        <f>IFERROR(CLEAN(HLOOKUP(BW$1,'1.源数据-产品报告-消费降序'!BW:BW,ROW(),0)),"")</f>
        <v/>
      </c>
    </row>
    <row r="206" spans="1:75">
      <c r="A206" s="69" t="str">
        <f>IFERROR(CLEAN(HLOOKUP(A$1,'1.源数据-产品报告-消费降序'!A:A,ROW(),0)),"")</f>
        <v/>
      </c>
      <c r="B206" s="69" t="str">
        <f>IFERROR(CLEAN(HLOOKUP(B$1,'1.源数据-产品报告-消费降序'!B:B,ROW(),0)),"")</f>
        <v/>
      </c>
      <c r="C206" s="69" t="str">
        <f>IFERROR(CLEAN(HLOOKUP(C$1,'1.源数据-产品报告-消费降序'!C:C,ROW(),0)),"")</f>
        <v/>
      </c>
      <c r="D206" s="69" t="str">
        <f>IFERROR(CLEAN(HLOOKUP(D$1,'1.源数据-产品报告-消费降序'!D:D,ROW(),0)),"")</f>
        <v/>
      </c>
      <c r="E206" s="69" t="str">
        <f>IFERROR(CLEAN(HLOOKUP(E$1,'1.源数据-产品报告-消费降序'!E:E,ROW(),0)),"")</f>
        <v/>
      </c>
      <c r="F206" s="69" t="str">
        <f>IFERROR(CLEAN(HLOOKUP(F$1,'1.源数据-产品报告-消费降序'!F:F,ROW(),0)),"")</f>
        <v/>
      </c>
      <c r="G206" s="70">
        <f>IFERROR((HLOOKUP(G$1,'1.源数据-产品报告-消费降序'!G:G,ROW(),0)),"")</f>
        <v>0</v>
      </c>
      <c r="H2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6" s="69" t="str">
        <f>IFERROR(CLEAN(HLOOKUP(I$1,'1.源数据-产品报告-消费降序'!I:I,ROW(),0)),"")</f>
        <v/>
      </c>
      <c r="L206" s="69" t="str">
        <f>IFERROR(CLEAN(HLOOKUP(L$1,'1.源数据-产品报告-消费降序'!L:L,ROW(),0)),"")</f>
        <v/>
      </c>
      <c r="M206" s="69" t="str">
        <f>IFERROR(CLEAN(HLOOKUP(M$1,'1.源数据-产品报告-消费降序'!M:M,ROW(),0)),"")</f>
        <v/>
      </c>
      <c r="N206" s="69" t="str">
        <f>IFERROR(CLEAN(HLOOKUP(N$1,'1.源数据-产品报告-消费降序'!N:N,ROW(),0)),"")</f>
        <v/>
      </c>
      <c r="O206" s="69" t="str">
        <f>IFERROR(CLEAN(HLOOKUP(O$1,'1.源数据-产品报告-消费降序'!O:O,ROW(),0)),"")</f>
        <v/>
      </c>
      <c r="P206" s="69" t="str">
        <f>IFERROR(CLEAN(HLOOKUP(P$1,'1.源数据-产品报告-消费降序'!P:P,ROW(),0)),"")</f>
        <v/>
      </c>
      <c r="Q206" s="69" t="str">
        <f>IFERROR(CLEAN(HLOOKUP(Q$1,'1.源数据-产品报告-消费降序'!Q:Q,ROW(),0)),"")</f>
        <v/>
      </c>
      <c r="R206" s="69" t="str">
        <f>IFERROR(CLEAN(HLOOKUP(R$1,'1.源数据-产品报告-消费降序'!R:R,ROW(),0)),"")</f>
        <v/>
      </c>
      <c r="S2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6" s="69" t="str">
        <f>IFERROR(CLEAN(HLOOKUP(T$1,'1.源数据-产品报告-消费降序'!T:T,ROW(),0)),"")</f>
        <v/>
      </c>
      <c r="W206" s="69" t="str">
        <f>IFERROR(CLEAN(HLOOKUP(W$1,'1.源数据-产品报告-消费降序'!W:W,ROW(),0)),"")</f>
        <v/>
      </c>
      <c r="X206" s="69" t="str">
        <f>IFERROR(CLEAN(HLOOKUP(X$1,'1.源数据-产品报告-消费降序'!X:X,ROW(),0)),"")</f>
        <v/>
      </c>
      <c r="Y206" s="69" t="str">
        <f>IFERROR(CLEAN(HLOOKUP(Y$1,'1.源数据-产品报告-消费降序'!Y:Y,ROW(),0)),"")</f>
        <v/>
      </c>
      <c r="Z206" s="69" t="str">
        <f>IFERROR(CLEAN(HLOOKUP(Z$1,'1.源数据-产品报告-消费降序'!Z:Z,ROW(),0)),"")</f>
        <v/>
      </c>
      <c r="AA206" s="69" t="str">
        <f>IFERROR(CLEAN(HLOOKUP(AA$1,'1.源数据-产品报告-消费降序'!AA:AA,ROW(),0)),"")</f>
        <v/>
      </c>
      <c r="AB206" s="69" t="str">
        <f>IFERROR(CLEAN(HLOOKUP(AB$1,'1.源数据-产品报告-消费降序'!AB:AB,ROW(),0)),"")</f>
        <v/>
      </c>
      <c r="AC206" s="69" t="str">
        <f>IFERROR(CLEAN(HLOOKUP(AC$1,'1.源数据-产品报告-消费降序'!AC:AC,ROW(),0)),"")</f>
        <v/>
      </c>
      <c r="AD2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6" s="69" t="str">
        <f>IFERROR(CLEAN(HLOOKUP(AE$1,'1.源数据-产品报告-消费降序'!AE:AE,ROW(),0)),"")</f>
        <v/>
      </c>
      <c r="AH206" s="69" t="str">
        <f>IFERROR(CLEAN(HLOOKUP(AH$1,'1.源数据-产品报告-消费降序'!AH:AH,ROW(),0)),"")</f>
        <v/>
      </c>
      <c r="AI206" s="69" t="str">
        <f>IFERROR(CLEAN(HLOOKUP(AI$1,'1.源数据-产品报告-消费降序'!AI:AI,ROW(),0)),"")</f>
        <v/>
      </c>
      <c r="AJ206" s="69" t="str">
        <f>IFERROR(CLEAN(HLOOKUP(AJ$1,'1.源数据-产品报告-消费降序'!AJ:AJ,ROW(),0)),"")</f>
        <v/>
      </c>
      <c r="AK206" s="69" t="str">
        <f>IFERROR(CLEAN(HLOOKUP(AK$1,'1.源数据-产品报告-消费降序'!AK:AK,ROW(),0)),"")</f>
        <v/>
      </c>
      <c r="AL206" s="69" t="str">
        <f>IFERROR(CLEAN(HLOOKUP(AL$1,'1.源数据-产品报告-消费降序'!AL:AL,ROW(),0)),"")</f>
        <v/>
      </c>
      <c r="AM206" s="69" t="str">
        <f>IFERROR(CLEAN(HLOOKUP(AM$1,'1.源数据-产品报告-消费降序'!AM:AM,ROW(),0)),"")</f>
        <v/>
      </c>
      <c r="AN206" s="69" t="str">
        <f>IFERROR(CLEAN(HLOOKUP(AN$1,'1.源数据-产品报告-消费降序'!AN:AN,ROW(),0)),"")</f>
        <v/>
      </c>
      <c r="AO2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6" s="69" t="str">
        <f>IFERROR(CLEAN(HLOOKUP(AP$1,'1.源数据-产品报告-消费降序'!AP:AP,ROW(),0)),"")</f>
        <v/>
      </c>
      <c r="AS206" s="69" t="str">
        <f>IFERROR(CLEAN(HLOOKUP(AS$1,'1.源数据-产品报告-消费降序'!AS:AS,ROW(),0)),"")</f>
        <v/>
      </c>
      <c r="AT206" s="69" t="str">
        <f>IFERROR(CLEAN(HLOOKUP(AT$1,'1.源数据-产品报告-消费降序'!AT:AT,ROW(),0)),"")</f>
        <v/>
      </c>
      <c r="AU206" s="69" t="str">
        <f>IFERROR(CLEAN(HLOOKUP(AU$1,'1.源数据-产品报告-消费降序'!AU:AU,ROW(),0)),"")</f>
        <v/>
      </c>
      <c r="AV206" s="69" t="str">
        <f>IFERROR(CLEAN(HLOOKUP(AV$1,'1.源数据-产品报告-消费降序'!AV:AV,ROW(),0)),"")</f>
        <v/>
      </c>
      <c r="AW206" s="69" t="str">
        <f>IFERROR(CLEAN(HLOOKUP(AW$1,'1.源数据-产品报告-消费降序'!AW:AW,ROW(),0)),"")</f>
        <v/>
      </c>
      <c r="AX206" s="69" t="str">
        <f>IFERROR(CLEAN(HLOOKUP(AX$1,'1.源数据-产品报告-消费降序'!AX:AX,ROW(),0)),"")</f>
        <v/>
      </c>
      <c r="AY206" s="69" t="str">
        <f>IFERROR(CLEAN(HLOOKUP(AY$1,'1.源数据-产品报告-消费降序'!AY:AY,ROW(),0)),"")</f>
        <v/>
      </c>
      <c r="AZ2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6" s="69" t="str">
        <f>IFERROR(CLEAN(HLOOKUP(BA$1,'1.源数据-产品报告-消费降序'!BA:BA,ROW(),0)),"")</f>
        <v/>
      </c>
      <c r="BD206" s="69" t="str">
        <f>IFERROR(CLEAN(HLOOKUP(BD$1,'1.源数据-产品报告-消费降序'!BD:BD,ROW(),0)),"")</f>
        <v/>
      </c>
      <c r="BE206" s="69" t="str">
        <f>IFERROR(CLEAN(HLOOKUP(BE$1,'1.源数据-产品报告-消费降序'!BE:BE,ROW(),0)),"")</f>
        <v/>
      </c>
      <c r="BF206" s="69" t="str">
        <f>IFERROR(CLEAN(HLOOKUP(BF$1,'1.源数据-产品报告-消费降序'!BF:BF,ROW(),0)),"")</f>
        <v/>
      </c>
      <c r="BG206" s="69" t="str">
        <f>IFERROR(CLEAN(HLOOKUP(BG$1,'1.源数据-产品报告-消费降序'!BG:BG,ROW(),0)),"")</f>
        <v/>
      </c>
      <c r="BH206" s="69" t="str">
        <f>IFERROR(CLEAN(HLOOKUP(BH$1,'1.源数据-产品报告-消费降序'!BH:BH,ROW(),0)),"")</f>
        <v/>
      </c>
      <c r="BI206" s="69" t="str">
        <f>IFERROR(CLEAN(HLOOKUP(BI$1,'1.源数据-产品报告-消费降序'!BI:BI,ROW(),0)),"")</f>
        <v/>
      </c>
      <c r="BJ206" s="69" t="str">
        <f>IFERROR(CLEAN(HLOOKUP(BJ$1,'1.源数据-产品报告-消费降序'!BJ:BJ,ROW(),0)),"")</f>
        <v/>
      </c>
      <c r="BK2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6" s="69" t="str">
        <f>IFERROR(CLEAN(HLOOKUP(BL$1,'1.源数据-产品报告-消费降序'!BL:BL,ROW(),0)),"")</f>
        <v/>
      </c>
      <c r="BO206" s="69" t="str">
        <f>IFERROR(CLEAN(HLOOKUP(BO$1,'1.源数据-产品报告-消费降序'!BO:BO,ROW(),0)),"")</f>
        <v/>
      </c>
      <c r="BP206" s="69" t="str">
        <f>IFERROR(CLEAN(HLOOKUP(BP$1,'1.源数据-产品报告-消费降序'!BP:BP,ROW(),0)),"")</f>
        <v/>
      </c>
      <c r="BQ206" s="69" t="str">
        <f>IFERROR(CLEAN(HLOOKUP(BQ$1,'1.源数据-产品报告-消费降序'!BQ:BQ,ROW(),0)),"")</f>
        <v/>
      </c>
      <c r="BR206" s="69" t="str">
        <f>IFERROR(CLEAN(HLOOKUP(BR$1,'1.源数据-产品报告-消费降序'!BR:BR,ROW(),0)),"")</f>
        <v/>
      </c>
      <c r="BS206" s="69" t="str">
        <f>IFERROR(CLEAN(HLOOKUP(BS$1,'1.源数据-产品报告-消费降序'!BS:BS,ROW(),0)),"")</f>
        <v/>
      </c>
      <c r="BT206" s="69" t="str">
        <f>IFERROR(CLEAN(HLOOKUP(BT$1,'1.源数据-产品报告-消费降序'!BT:BT,ROW(),0)),"")</f>
        <v/>
      </c>
      <c r="BU206" s="69" t="str">
        <f>IFERROR(CLEAN(HLOOKUP(BU$1,'1.源数据-产品报告-消费降序'!BU:BU,ROW(),0)),"")</f>
        <v/>
      </c>
      <c r="BV2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6" s="69" t="str">
        <f>IFERROR(CLEAN(HLOOKUP(BW$1,'1.源数据-产品报告-消费降序'!BW:BW,ROW(),0)),"")</f>
        <v/>
      </c>
    </row>
    <row r="207" spans="1:75">
      <c r="A207" s="69" t="str">
        <f>IFERROR(CLEAN(HLOOKUP(A$1,'1.源数据-产品报告-消费降序'!A:A,ROW(),0)),"")</f>
        <v/>
      </c>
      <c r="B207" s="69" t="str">
        <f>IFERROR(CLEAN(HLOOKUP(B$1,'1.源数据-产品报告-消费降序'!B:B,ROW(),0)),"")</f>
        <v/>
      </c>
      <c r="C207" s="69" t="str">
        <f>IFERROR(CLEAN(HLOOKUP(C$1,'1.源数据-产品报告-消费降序'!C:C,ROW(),0)),"")</f>
        <v/>
      </c>
      <c r="D207" s="69" t="str">
        <f>IFERROR(CLEAN(HLOOKUP(D$1,'1.源数据-产品报告-消费降序'!D:D,ROW(),0)),"")</f>
        <v/>
      </c>
      <c r="E207" s="69" t="str">
        <f>IFERROR(CLEAN(HLOOKUP(E$1,'1.源数据-产品报告-消费降序'!E:E,ROW(),0)),"")</f>
        <v/>
      </c>
      <c r="F207" s="69" t="str">
        <f>IFERROR(CLEAN(HLOOKUP(F$1,'1.源数据-产品报告-消费降序'!F:F,ROW(),0)),"")</f>
        <v/>
      </c>
      <c r="G207" s="70">
        <f>IFERROR((HLOOKUP(G$1,'1.源数据-产品报告-消费降序'!G:G,ROW(),0)),"")</f>
        <v>0</v>
      </c>
      <c r="H2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7" s="69" t="str">
        <f>IFERROR(CLEAN(HLOOKUP(I$1,'1.源数据-产品报告-消费降序'!I:I,ROW(),0)),"")</f>
        <v/>
      </c>
      <c r="L207" s="69" t="str">
        <f>IFERROR(CLEAN(HLOOKUP(L$1,'1.源数据-产品报告-消费降序'!L:L,ROW(),0)),"")</f>
        <v/>
      </c>
      <c r="M207" s="69" t="str">
        <f>IFERROR(CLEAN(HLOOKUP(M$1,'1.源数据-产品报告-消费降序'!M:M,ROW(),0)),"")</f>
        <v/>
      </c>
      <c r="N207" s="69" t="str">
        <f>IFERROR(CLEAN(HLOOKUP(N$1,'1.源数据-产品报告-消费降序'!N:N,ROW(),0)),"")</f>
        <v/>
      </c>
      <c r="O207" s="69" t="str">
        <f>IFERROR(CLEAN(HLOOKUP(O$1,'1.源数据-产品报告-消费降序'!O:O,ROW(),0)),"")</f>
        <v/>
      </c>
      <c r="P207" s="69" t="str">
        <f>IFERROR(CLEAN(HLOOKUP(P$1,'1.源数据-产品报告-消费降序'!P:P,ROW(),0)),"")</f>
        <v/>
      </c>
      <c r="Q207" s="69" t="str">
        <f>IFERROR(CLEAN(HLOOKUP(Q$1,'1.源数据-产品报告-消费降序'!Q:Q,ROW(),0)),"")</f>
        <v/>
      </c>
      <c r="R207" s="69" t="str">
        <f>IFERROR(CLEAN(HLOOKUP(R$1,'1.源数据-产品报告-消费降序'!R:R,ROW(),0)),"")</f>
        <v/>
      </c>
      <c r="S2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7" s="69" t="str">
        <f>IFERROR(CLEAN(HLOOKUP(T$1,'1.源数据-产品报告-消费降序'!T:T,ROW(),0)),"")</f>
        <v/>
      </c>
      <c r="W207" s="69" t="str">
        <f>IFERROR(CLEAN(HLOOKUP(W$1,'1.源数据-产品报告-消费降序'!W:W,ROW(),0)),"")</f>
        <v/>
      </c>
      <c r="X207" s="69" t="str">
        <f>IFERROR(CLEAN(HLOOKUP(X$1,'1.源数据-产品报告-消费降序'!X:X,ROW(),0)),"")</f>
        <v/>
      </c>
      <c r="Y207" s="69" t="str">
        <f>IFERROR(CLEAN(HLOOKUP(Y$1,'1.源数据-产品报告-消费降序'!Y:Y,ROW(),0)),"")</f>
        <v/>
      </c>
      <c r="Z207" s="69" t="str">
        <f>IFERROR(CLEAN(HLOOKUP(Z$1,'1.源数据-产品报告-消费降序'!Z:Z,ROW(),0)),"")</f>
        <v/>
      </c>
      <c r="AA207" s="69" t="str">
        <f>IFERROR(CLEAN(HLOOKUP(AA$1,'1.源数据-产品报告-消费降序'!AA:AA,ROW(),0)),"")</f>
        <v/>
      </c>
      <c r="AB207" s="69" t="str">
        <f>IFERROR(CLEAN(HLOOKUP(AB$1,'1.源数据-产品报告-消费降序'!AB:AB,ROW(),0)),"")</f>
        <v/>
      </c>
      <c r="AC207" s="69" t="str">
        <f>IFERROR(CLEAN(HLOOKUP(AC$1,'1.源数据-产品报告-消费降序'!AC:AC,ROW(),0)),"")</f>
        <v/>
      </c>
      <c r="AD2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7" s="69" t="str">
        <f>IFERROR(CLEAN(HLOOKUP(AE$1,'1.源数据-产品报告-消费降序'!AE:AE,ROW(),0)),"")</f>
        <v/>
      </c>
      <c r="AH207" s="69" t="str">
        <f>IFERROR(CLEAN(HLOOKUP(AH$1,'1.源数据-产品报告-消费降序'!AH:AH,ROW(),0)),"")</f>
        <v/>
      </c>
      <c r="AI207" s="69" t="str">
        <f>IFERROR(CLEAN(HLOOKUP(AI$1,'1.源数据-产品报告-消费降序'!AI:AI,ROW(),0)),"")</f>
        <v/>
      </c>
      <c r="AJ207" s="69" t="str">
        <f>IFERROR(CLEAN(HLOOKUP(AJ$1,'1.源数据-产品报告-消费降序'!AJ:AJ,ROW(),0)),"")</f>
        <v/>
      </c>
      <c r="AK207" s="69" t="str">
        <f>IFERROR(CLEAN(HLOOKUP(AK$1,'1.源数据-产品报告-消费降序'!AK:AK,ROW(),0)),"")</f>
        <v/>
      </c>
      <c r="AL207" s="69" t="str">
        <f>IFERROR(CLEAN(HLOOKUP(AL$1,'1.源数据-产品报告-消费降序'!AL:AL,ROW(),0)),"")</f>
        <v/>
      </c>
      <c r="AM207" s="69" t="str">
        <f>IFERROR(CLEAN(HLOOKUP(AM$1,'1.源数据-产品报告-消费降序'!AM:AM,ROW(),0)),"")</f>
        <v/>
      </c>
      <c r="AN207" s="69" t="str">
        <f>IFERROR(CLEAN(HLOOKUP(AN$1,'1.源数据-产品报告-消费降序'!AN:AN,ROW(),0)),"")</f>
        <v/>
      </c>
      <c r="AO2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7" s="69" t="str">
        <f>IFERROR(CLEAN(HLOOKUP(AP$1,'1.源数据-产品报告-消费降序'!AP:AP,ROW(),0)),"")</f>
        <v/>
      </c>
      <c r="AS207" s="69" t="str">
        <f>IFERROR(CLEAN(HLOOKUP(AS$1,'1.源数据-产品报告-消费降序'!AS:AS,ROW(),0)),"")</f>
        <v/>
      </c>
      <c r="AT207" s="69" t="str">
        <f>IFERROR(CLEAN(HLOOKUP(AT$1,'1.源数据-产品报告-消费降序'!AT:AT,ROW(),0)),"")</f>
        <v/>
      </c>
      <c r="AU207" s="69" t="str">
        <f>IFERROR(CLEAN(HLOOKUP(AU$1,'1.源数据-产品报告-消费降序'!AU:AU,ROW(),0)),"")</f>
        <v/>
      </c>
      <c r="AV207" s="69" t="str">
        <f>IFERROR(CLEAN(HLOOKUP(AV$1,'1.源数据-产品报告-消费降序'!AV:AV,ROW(),0)),"")</f>
        <v/>
      </c>
      <c r="AW207" s="69" t="str">
        <f>IFERROR(CLEAN(HLOOKUP(AW$1,'1.源数据-产品报告-消费降序'!AW:AW,ROW(),0)),"")</f>
        <v/>
      </c>
      <c r="AX207" s="69" t="str">
        <f>IFERROR(CLEAN(HLOOKUP(AX$1,'1.源数据-产品报告-消费降序'!AX:AX,ROW(),0)),"")</f>
        <v/>
      </c>
      <c r="AY207" s="69" t="str">
        <f>IFERROR(CLEAN(HLOOKUP(AY$1,'1.源数据-产品报告-消费降序'!AY:AY,ROW(),0)),"")</f>
        <v/>
      </c>
      <c r="AZ2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7" s="69" t="str">
        <f>IFERROR(CLEAN(HLOOKUP(BA$1,'1.源数据-产品报告-消费降序'!BA:BA,ROW(),0)),"")</f>
        <v/>
      </c>
      <c r="BD207" s="69" t="str">
        <f>IFERROR(CLEAN(HLOOKUP(BD$1,'1.源数据-产品报告-消费降序'!BD:BD,ROW(),0)),"")</f>
        <v/>
      </c>
      <c r="BE207" s="69" t="str">
        <f>IFERROR(CLEAN(HLOOKUP(BE$1,'1.源数据-产品报告-消费降序'!BE:BE,ROW(),0)),"")</f>
        <v/>
      </c>
      <c r="BF207" s="69" t="str">
        <f>IFERROR(CLEAN(HLOOKUP(BF$1,'1.源数据-产品报告-消费降序'!BF:BF,ROW(),0)),"")</f>
        <v/>
      </c>
      <c r="BG207" s="69" t="str">
        <f>IFERROR(CLEAN(HLOOKUP(BG$1,'1.源数据-产品报告-消费降序'!BG:BG,ROW(),0)),"")</f>
        <v/>
      </c>
      <c r="BH207" s="69" t="str">
        <f>IFERROR(CLEAN(HLOOKUP(BH$1,'1.源数据-产品报告-消费降序'!BH:BH,ROW(),0)),"")</f>
        <v/>
      </c>
      <c r="BI207" s="69" t="str">
        <f>IFERROR(CLEAN(HLOOKUP(BI$1,'1.源数据-产品报告-消费降序'!BI:BI,ROW(),0)),"")</f>
        <v/>
      </c>
      <c r="BJ207" s="69" t="str">
        <f>IFERROR(CLEAN(HLOOKUP(BJ$1,'1.源数据-产品报告-消费降序'!BJ:BJ,ROW(),0)),"")</f>
        <v/>
      </c>
      <c r="BK2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7" s="69" t="str">
        <f>IFERROR(CLEAN(HLOOKUP(BL$1,'1.源数据-产品报告-消费降序'!BL:BL,ROW(),0)),"")</f>
        <v/>
      </c>
      <c r="BO207" s="69" t="str">
        <f>IFERROR(CLEAN(HLOOKUP(BO$1,'1.源数据-产品报告-消费降序'!BO:BO,ROW(),0)),"")</f>
        <v/>
      </c>
      <c r="BP207" s="69" t="str">
        <f>IFERROR(CLEAN(HLOOKUP(BP$1,'1.源数据-产品报告-消费降序'!BP:BP,ROW(),0)),"")</f>
        <v/>
      </c>
      <c r="BQ207" s="69" t="str">
        <f>IFERROR(CLEAN(HLOOKUP(BQ$1,'1.源数据-产品报告-消费降序'!BQ:BQ,ROW(),0)),"")</f>
        <v/>
      </c>
      <c r="BR207" s="69" t="str">
        <f>IFERROR(CLEAN(HLOOKUP(BR$1,'1.源数据-产品报告-消费降序'!BR:BR,ROW(),0)),"")</f>
        <v/>
      </c>
      <c r="BS207" s="69" t="str">
        <f>IFERROR(CLEAN(HLOOKUP(BS$1,'1.源数据-产品报告-消费降序'!BS:BS,ROW(),0)),"")</f>
        <v/>
      </c>
      <c r="BT207" s="69" t="str">
        <f>IFERROR(CLEAN(HLOOKUP(BT$1,'1.源数据-产品报告-消费降序'!BT:BT,ROW(),0)),"")</f>
        <v/>
      </c>
      <c r="BU207" s="69" t="str">
        <f>IFERROR(CLEAN(HLOOKUP(BU$1,'1.源数据-产品报告-消费降序'!BU:BU,ROW(),0)),"")</f>
        <v/>
      </c>
      <c r="BV2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7" s="69" t="str">
        <f>IFERROR(CLEAN(HLOOKUP(BW$1,'1.源数据-产品报告-消费降序'!BW:BW,ROW(),0)),"")</f>
        <v/>
      </c>
    </row>
    <row r="208" spans="1:75">
      <c r="A208" s="69" t="str">
        <f>IFERROR(CLEAN(HLOOKUP(A$1,'1.源数据-产品报告-消费降序'!A:A,ROW(),0)),"")</f>
        <v/>
      </c>
      <c r="B208" s="69" t="str">
        <f>IFERROR(CLEAN(HLOOKUP(B$1,'1.源数据-产品报告-消费降序'!B:B,ROW(),0)),"")</f>
        <v/>
      </c>
      <c r="C208" s="69" t="str">
        <f>IFERROR(CLEAN(HLOOKUP(C$1,'1.源数据-产品报告-消费降序'!C:C,ROW(),0)),"")</f>
        <v/>
      </c>
      <c r="D208" s="69" t="str">
        <f>IFERROR(CLEAN(HLOOKUP(D$1,'1.源数据-产品报告-消费降序'!D:D,ROW(),0)),"")</f>
        <v/>
      </c>
      <c r="E208" s="69" t="str">
        <f>IFERROR(CLEAN(HLOOKUP(E$1,'1.源数据-产品报告-消费降序'!E:E,ROW(),0)),"")</f>
        <v/>
      </c>
      <c r="F208" s="69" t="str">
        <f>IFERROR(CLEAN(HLOOKUP(F$1,'1.源数据-产品报告-消费降序'!F:F,ROW(),0)),"")</f>
        <v/>
      </c>
      <c r="G208" s="70">
        <f>IFERROR((HLOOKUP(G$1,'1.源数据-产品报告-消费降序'!G:G,ROW(),0)),"")</f>
        <v>0</v>
      </c>
      <c r="H2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8" s="69" t="str">
        <f>IFERROR(CLEAN(HLOOKUP(I$1,'1.源数据-产品报告-消费降序'!I:I,ROW(),0)),"")</f>
        <v/>
      </c>
      <c r="L208" s="69" t="str">
        <f>IFERROR(CLEAN(HLOOKUP(L$1,'1.源数据-产品报告-消费降序'!L:L,ROW(),0)),"")</f>
        <v/>
      </c>
      <c r="M208" s="69" t="str">
        <f>IFERROR(CLEAN(HLOOKUP(M$1,'1.源数据-产品报告-消费降序'!M:M,ROW(),0)),"")</f>
        <v/>
      </c>
      <c r="N208" s="69" t="str">
        <f>IFERROR(CLEAN(HLOOKUP(N$1,'1.源数据-产品报告-消费降序'!N:N,ROW(),0)),"")</f>
        <v/>
      </c>
      <c r="O208" s="69" t="str">
        <f>IFERROR(CLEAN(HLOOKUP(O$1,'1.源数据-产品报告-消费降序'!O:O,ROW(),0)),"")</f>
        <v/>
      </c>
      <c r="P208" s="69" t="str">
        <f>IFERROR(CLEAN(HLOOKUP(P$1,'1.源数据-产品报告-消费降序'!P:P,ROW(),0)),"")</f>
        <v/>
      </c>
      <c r="Q208" s="69" t="str">
        <f>IFERROR(CLEAN(HLOOKUP(Q$1,'1.源数据-产品报告-消费降序'!Q:Q,ROW(),0)),"")</f>
        <v/>
      </c>
      <c r="R208" s="69" t="str">
        <f>IFERROR(CLEAN(HLOOKUP(R$1,'1.源数据-产品报告-消费降序'!R:R,ROW(),0)),"")</f>
        <v/>
      </c>
      <c r="S2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8" s="69" t="str">
        <f>IFERROR(CLEAN(HLOOKUP(T$1,'1.源数据-产品报告-消费降序'!T:T,ROW(),0)),"")</f>
        <v/>
      </c>
      <c r="W208" s="69" t="str">
        <f>IFERROR(CLEAN(HLOOKUP(W$1,'1.源数据-产品报告-消费降序'!W:W,ROW(),0)),"")</f>
        <v/>
      </c>
      <c r="X208" s="69" t="str">
        <f>IFERROR(CLEAN(HLOOKUP(X$1,'1.源数据-产品报告-消费降序'!X:X,ROW(),0)),"")</f>
        <v/>
      </c>
      <c r="Y208" s="69" t="str">
        <f>IFERROR(CLEAN(HLOOKUP(Y$1,'1.源数据-产品报告-消费降序'!Y:Y,ROW(),0)),"")</f>
        <v/>
      </c>
      <c r="Z208" s="69" t="str">
        <f>IFERROR(CLEAN(HLOOKUP(Z$1,'1.源数据-产品报告-消费降序'!Z:Z,ROW(),0)),"")</f>
        <v/>
      </c>
      <c r="AA208" s="69" t="str">
        <f>IFERROR(CLEAN(HLOOKUP(AA$1,'1.源数据-产品报告-消费降序'!AA:AA,ROW(),0)),"")</f>
        <v/>
      </c>
      <c r="AB208" s="69" t="str">
        <f>IFERROR(CLEAN(HLOOKUP(AB$1,'1.源数据-产品报告-消费降序'!AB:AB,ROW(),0)),"")</f>
        <v/>
      </c>
      <c r="AC208" s="69" t="str">
        <f>IFERROR(CLEAN(HLOOKUP(AC$1,'1.源数据-产品报告-消费降序'!AC:AC,ROW(),0)),"")</f>
        <v/>
      </c>
      <c r="AD2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8" s="69" t="str">
        <f>IFERROR(CLEAN(HLOOKUP(AE$1,'1.源数据-产品报告-消费降序'!AE:AE,ROW(),0)),"")</f>
        <v/>
      </c>
      <c r="AH208" s="69" t="str">
        <f>IFERROR(CLEAN(HLOOKUP(AH$1,'1.源数据-产品报告-消费降序'!AH:AH,ROW(),0)),"")</f>
        <v/>
      </c>
      <c r="AI208" s="69" t="str">
        <f>IFERROR(CLEAN(HLOOKUP(AI$1,'1.源数据-产品报告-消费降序'!AI:AI,ROW(),0)),"")</f>
        <v/>
      </c>
      <c r="AJ208" s="69" t="str">
        <f>IFERROR(CLEAN(HLOOKUP(AJ$1,'1.源数据-产品报告-消费降序'!AJ:AJ,ROW(),0)),"")</f>
        <v/>
      </c>
      <c r="AK208" s="69" t="str">
        <f>IFERROR(CLEAN(HLOOKUP(AK$1,'1.源数据-产品报告-消费降序'!AK:AK,ROW(),0)),"")</f>
        <v/>
      </c>
      <c r="AL208" s="69" t="str">
        <f>IFERROR(CLEAN(HLOOKUP(AL$1,'1.源数据-产品报告-消费降序'!AL:AL,ROW(),0)),"")</f>
        <v/>
      </c>
      <c r="AM208" s="69" t="str">
        <f>IFERROR(CLEAN(HLOOKUP(AM$1,'1.源数据-产品报告-消费降序'!AM:AM,ROW(),0)),"")</f>
        <v/>
      </c>
      <c r="AN208" s="69" t="str">
        <f>IFERROR(CLEAN(HLOOKUP(AN$1,'1.源数据-产品报告-消费降序'!AN:AN,ROW(),0)),"")</f>
        <v/>
      </c>
      <c r="AO2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8" s="69" t="str">
        <f>IFERROR(CLEAN(HLOOKUP(AP$1,'1.源数据-产品报告-消费降序'!AP:AP,ROW(),0)),"")</f>
        <v/>
      </c>
      <c r="AS208" s="69" t="str">
        <f>IFERROR(CLEAN(HLOOKUP(AS$1,'1.源数据-产品报告-消费降序'!AS:AS,ROW(),0)),"")</f>
        <v/>
      </c>
      <c r="AT208" s="69" t="str">
        <f>IFERROR(CLEAN(HLOOKUP(AT$1,'1.源数据-产品报告-消费降序'!AT:AT,ROW(),0)),"")</f>
        <v/>
      </c>
      <c r="AU208" s="69" t="str">
        <f>IFERROR(CLEAN(HLOOKUP(AU$1,'1.源数据-产品报告-消费降序'!AU:AU,ROW(),0)),"")</f>
        <v/>
      </c>
      <c r="AV208" s="69" t="str">
        <f>IFERROR(CLEAN(HLOOKUP(AV$1,'1.源数据-产品报告-消费降序'!AV:AV,ROW(),0)),"")</f>
        <v/>
      </c>
      <c r="AW208" s="69" t="str">
        <f>IFERROR(CLEAN(HLOOKUP(AW$1,'1.源数据-产品报告-消费降序'!AW:AW,ROW(),0)),"")</f>
        <v/>
      </c>
      <c r="AX208" s="69" t="str">
        <f>IFERROR(CLEAN(HLOOKUP(AX$1,'1.源数据-产品报告-消费降序'!AX:AX,ROW(),0)),"")</f>
        <v/>
      </c>
      <c r="AY208" s="69" t="str">
        <f>IFERROR(CLEAN(HLOOKUP(AY$1,'1.源数据-产品报告-消费降序'!AY:AY,ROW(),0)),"")</f>
        <v/>
      </c>
      <c r="AZ2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8" s="69" t="str">
        <f>IFERROR(CLEAN(HLOOKUP(BA$1,'1.源数据-产品报告-消费降序'!BA:BA,ROW(),0)),"")</f>
        <v/>
      </c>
      <c r="BD208" s="69" t="str">
        <f>IFERROR(CLEAN(HLOOKUP(BD$1,'1.源数据-产品报告-消费降序'!BD:BD,ROW(),0)),"")</f>
        <v/>
      </c>
      <c r="BE208" s="69" t="str">
        <f>IFERROR(CLEAN(HLOOKUP(BE$1,'1.源数据-产品报告-消费降序'!BE:BE,ROW(),0)),"")</f>
        <v/>
      </c>
      <c r="BF208" s="69" t="str">
        <f>IFERROR(CLEAN(HLOOKUP(BF$1,'1.源数据-产品报告-消费降序'!BF:BF,ROW(),0)),"")</f>
        <v/>
      </c>
      <c r="BG208" s="69" t="str">
        <f>IFERROR(CLEAN(HLOOKUP(BG$1,'1.源数据-产品报告-消费降序'!BG:BG,ROW(),0)),"")</f>
        <v/>
      </c>
      <c r="BH208" s="69" t="str">
        <f>IFERROR(CLEAN(HLOOKUP(BH$1,'1.源数据-产品报告-消费降序'!BH:BH,ROW(),0)),"")</f>
        <v/>
      </c>
      <c r="BI208" s="69" t="str">
        <f>IFERROR(CLEAN(HLOOKUP(BI$1,'1.源数据-产品报告-消费降序'!BI:BI,ROW(),0)),"")</f>
        <v/>
      </c>
      <c r="BJ208" s="69" t="str">
        <f>IFERROR(CLEAN(HLOOKUP(BJ$1,'1.源数据-产品报告-消费降序'!BJ:BJ,ROW(),0)),"")</f>
        <v/>
      </c>
      <c r="BK2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8" s="69" t="str">
        <f>IFERROR(CLEAN(HLOOKUP(BL$1,'1.源数据-产品报告-消费降序'!BL:BL,ROW(),0)),"")</f>
        <v/>
      </c>
      <c r="BO208" s="69" t="str">
        <f>IFERROR(CLEAN(HLOOKUP(BO$1,'1.源数据-产品报告-消费降序'!BO:BO,ROW(),0)),"")</f>
        <v/>
      </c>
      <c r="BP208" s="69" t="str">
        <f>IFERROR(CLEAN(HLOOKUP(BP$1,'1.源数据-产品报告-消费降序'!BP:BP,ROW(),0)),"")</f>
        <v/>
      </c>
      <c r="BQ208" s="69" t="str">
        <f>IFERROR(CLEAN(HLOOKUP(BQ$1,'1.源数据-产品报告-消费降序'!BQ:BQ,ROW(),0)),"")</f>
        <v/>
      </c>
      <c r="BR208" s="69" t="str">
        <f>IFERROR(CLEAN(HLOOKUP(BR$1,'1.源数据-产品报告-消费降序'!BR:BR,ROW(),0)),"")</f>
        <v/>
      </c>
      <c r="BS208" s="69" t="str">
        <f>IFERROR(CLEAN(HLOOKUP(BS$1,'1.源数据-产品报告-消费降序'!BS:BS,ROW(),0)),"")</f>
        <v/>
      </c>
      <c r="BT208" s="69" t="str">
        <f>IFERROR(CLEAN(HLOOKUP(BT$1,'1.源数据-产品报告-消费降序'!BT:BT,ROW(),0)),"")</f>
        <v/>
      </c>
      <c r="BU208" s="69" t="str">
        <f>IFERROR(CLEAN(HLOOKUP(BU$1,'1.源数据-产品报告-消费降序'!BU:BU,ROW(),0)),"")</f>
        <v/>
      </c>
      <c r="BV2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8" s="69" t="str">
        <f>IFERROR(CLEAN(HLOOKUP(BW$1,'1.源数据-产品报告-消费降序'!BW:BW,ROW(),0)),"")</f>
        <v/>
      </c>
    </row>
    <row r="209" spans="1:75">
      <c r="A209" s="69" t="str">
        <f>IFERROR(CLEAN(HLOOKUP(A$1,'1.源数据-产品报告-消费降序'!A:A,ROW(),0)),"")</f>
        <v/>
      </c>
      <c r="B209" s="69" t="str">
        <f>IFERROR(CLEAN(HLOOKUP(B$1,'1.源数据-产品报告-消费降序'!B:B,ROW(),0)),"")</f>
        <v/>
      </c>
      <c r="C209" s="69" t="str">
        <f>IFERROR(CLEAN(HLOOKUP(C$1,'1.源数据-产品报告-消费降序'!C:C,ROW(),0)),"")</f>
        <v/>
      </c>
      <c r="D209" s="69" t="str">
        <f>IFERROR(CLEAN(HLOOKUP(D$1,'1.源数据-产品报告-消费降序'!D:D,ROW(),0)),"")</f>
        <v/>
      </c>
      <c r="E209" s="69" t="str">
        <f>IFERROR(CLEAN(HLOOKUP(E$1,'1.源数据-产品报告-消费降序'!E:E,ROW(),0)),"")</f>
        <v/>
      </c>
      <c r="F209" s="69" t="str">
        <f>IFERROR(CLEAN(HLOOKUP(F$1,'1.源数据-产品报告-消费降序'!F:F,ROW(),0)),"")</f>
        <v/>
      </c>
      <c r="G209" s="70">
        <f>IFERROR((HLOOKUP(G$1,'1.源数据-产品报告-消费降序'!G:G,ROW(),0)),"")</f>
        <v>0</v>
      </c>
      <c r="H2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09" s="69" t="str">
        <f>IFERROR(CLEAN(HLOOKUP(I$1,'1.源数据-产品报告-消费降序'!I:I,ROW(),0)),"")</f>
        <v/>
      </c>
      <c r="L209" s="69" t="str">
        <f>IFERROR(CLEAN(HLOOKUP(L$1,'1.源数据-产品报告-消费降序'!L:L,ROW(),0)),"")</f>
        <v/>
      </c>
      <c r="M209" s="69" t="str">
        <f>IFERROR(CLEAN(HLOOKUP(M$1,'1.源数据-产品报告-消费降序'!M:M,ROW(),0)),"")</f>
        <v/>
      </c>
      <c r="N209" s="69" t="str">
        <f>IFERROR(CLEAN(HLOOKUP(N$1,'1.源数据-产品报告-消费降序'!N:N,ROW(),0)),"")</f>
        <v/>
      </c>
      <c r="O209" s="69" t="str">
        <f>IFERROR(CLEAN(HLOOKUP(O$1,'1.源数据-产品报告-消费降序'!O:O,ROW(),0)),"")</f>
        <v/>
      </c>
      <c r="P209" s="69" t="str">
        <f>IFERROR(CLEAN(HLOOKUP(P$1,'1.源数据-产品报告-消费降序'!P:P,ROW(),0)),"")</f>
        <v/>
      </c>
      <c r="Q209" s="69" t="str">
        <f>IFERROR(CLEAN(HLOOKUP(Q$1,'1.源数据-产品报告-消费降序'!Q:Q,ROW(),0)),"")</f>
        <v/>
      </c>
      <c r="R209" s="69" t="str">
        <f>IFERROR(CLEAN(HLOOKUP(R$1,'1.源数据-产品报告-消费降序'!R:R,ROW(),0)),"")</f>
        <v/>
      </c>
      <c r="S2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09" s="69" t="str">
        <f>IFERROR(CLEAN(HLOOKUP(T$1,'1.源数据-产品报告-消费降序'!T:T,ROW(),0)),"")</f>
        <v/>
      </c>
      <c r="W209" s="69" t="str">
        <f>IFERROR(CLEAN(HLOOKUP(W$1,'1.源数据-产品报告-消费降序'!W:W,ROW(),0)),"")</f>
        <v/>
      </c>
      <c r="X209" s="69" t="str">
        <f>IFERROR(CLEAN(HLOOKUP(X$1,'1.源数据-产品报告-消费降序'!X:X,ROW(),0)),"")</f>
        <v/>
      </c>
      <c r="Y209" s="69" t="str">
        <f>IFERROR(CLEAN(HLOOKUP(Y$1,'1.源数据-产品报告-消费降序'!Y:Y,ROW(),0)),"")</f>
        <v/>
      </c>
      <c r="Z209" s="69" t="str">
        <f>IFERROR(CLEAN(HLOOKUP(Z$1,'1.源数据-产品报告-消费降序'!Z:Z,ROW(),0)),"")</f>
        <v/>
      </c>
      <c r="AA209" s="69" t="str">
        <f>IFERROR(CLEAN(HLOOKUP(AA$1,'1.源数据-产品报告-消费降序'!AA:AA,ROW(),0)),"")</f>
        <v/>
      </c>
      <c r="AB209" s="69" t="str">
        <f>IFERROR(CLEAN(HLOOKUP(AB$1,'1.源数据-产品报告-消费降序'!AB:AB,ROW(),0)),"")</f>
        <v/>
      </c>
      <c r="AC209" s="69" t="str">
        <f>IFERROR(CLEAN(HLOOKUP(AC$1,'1.源数据-产品报告-消费降序'!AC:AC,ROW(),0)),"")</f>
        <v/>
      </c>
      <c r="AD2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09" s="69" t="str">
        <f>IFERROR(CLEAN(HLOOKUP(AE$1,'1.源数据-产品报告-消费降序'!AE:AE,ROW(),0)),"")</f>
        <v/>
      </c>
      <c r="AH209" s="69" t="str">
        <f>IFERROR(CLEAN(HLOOKUP(AH$1,'1.源数据-产品报告-消费降序'!AH:AH,ROW(),0)),"")</f>
        <v/>
      </c>
      <c r="AI209" s="69" t="str">
        <f>IFERROR(CLEAN(HLOOKUP(AI$1,'1.源数据-产品报告-消费降序'!AI:AI,ROW(),0)),"")</f>
        <v/>
      </c>
      <c r="AJ209" s="69" t="str">
        <f>IFERROR(CLEAN(HLOOKUP(AJ$1,'1.源数据-产品报告-消费降序'!AJ:AJ,ROW(),0)),"")</f>
        <v/>
      </c>
      <c r="AK209" s="69" t="str">
        <f>IFERROR(CLEAN(HLOOKUP(AK$1,'1.源数据-产品报告-消费降序'!AK:AK,ROW(),0)),"")</f>
        <v/>
      </c>
      <c r="AL209" s="69" t="str">
        <f>IFERROR(CLEAN(HLOOKUP(AL$1,'1.源数据-产品报告-消费降序'!AL:AL,ROW(),0)),"")</f>
        <v/>
      </c>
      <c r="AM209" s="69" t="str">
        <f>IFERROR(CLEAN(HLOOKUP(AM$1,'1.源数据-产品报告-消费降序'!AM:AM,ROW(),0)),"")</f>
        <v/>
      </c>
      <c r="AN209" s="69" t="str">
        <f>IFERROR(CLEAN(HLOOKUP(AN$1,'1.源数据-产品报告-消费降序'!AN:AN,ROW(),0)),"")</f>
        <v/>
      </c>
      <c r="AO2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09" s="69" t="str">
        <f>IFERROR(CLEAN(HLOOKUP(AP$1,'1.源数据-产品报告-消费降序'!AP:AP,ROW(),0)),"")</f>
        <v/>
      </c>
      <c r="AS209" s="69" t="str">
        <f>IFERROR(CLEAN(HLOOKUP(AS$1,'1.源数据-产品报告-消费降序'!AS:AS,ROW(),0)),"")</f>
        <v/>
      </c>
      <c r="AT209" s="69" t="str">
        <f>IFERROR(CLEAN(HLOOKUP(AT$1,'1.源数据-产品报告-消费降序'!AT:AT,ROW(),0)),"")</f>
        <v/>
      </c>
      <c r="AU209" s="69" t="str">
        <f>IFERROR(CLEAN(HLOOKUP(AU$1,'1.源数据-产品报告-消费降序'!AU:AU,ROW(),0)),"")</f>
        <v/>
      </c>
      <c r="AV209" s="69" t="str">
        <f>IFERROR(CLEAN(HLOOKUP(AV$1,'1.源数据-产品报告-消费降序'!AV:AV,ROW(),0)),"")</f>
        <v/>
      </c>
      <c r="AW209" s="69" t="str">
        <f>IFERROR(CLEAN(HLOOKUP(AW$1,'1.源数据-产品报告-消费降序'!AW:AW,ROW(),0)),"")</f>
        <v/>
      </c>
      <c r="AX209" s="69" t="str">
        <f>IFERROR(CLEAN(HLOOKUP(AX$1,'1.源数据-产品报告-消费降序'!AX:AX,ROW(),0)),"")</f>
        <v/>
      </c>
      <c r="AY209" s="69" t="str">
        <f>IFERROR(CLEAN(HLOOKUP(AY$1,'1.源数据-产品报告-消费降序'!AY:AY,ROW(),0)),"")</f>
        <v/>
      </c>
      <c r="AZ2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09" s="69" t="str">
        <f>IFERROR(CLEAN(HLOOKUP(BA$1,'1.源数据-产品报告-消费降序'!BA:BA,ROW(),0)),"")</f>
        <v/>
      </c>
      <c r="BD209" s="69" t="str">
        <f>IFERROR(CLEAN(HLOOKUP(BD$1,'1.源数据-产品报告-消费降序'!BD:BD,ROW(),0)),"")</f>
        <v/>
      </c>
      <c r="BE209" s="69" t="str">
        <f>IFERROR(CLEAN(HLOOKUP(BE$1,'1.源数据-产品报告-消费降序'!BE:BE,ROW(),0)),"")</f>
        <v/>
      </c>
      <c r="BF209" s="69" t="str">
        <f>IFERROR(CLEAN(HLOOKUP(BF$1,'1.源数据-产品报告-消费降序'!BF:BF,ROW(),0)),"")</f>
        <v/>
      </c>
      <c r="BG209" s="69" t="str">
        <f>IFERROR(CLEAN(HLOOKUP(BG$1,'1.源数据-产品报告-消费降序'!BG:BG,ROW(),0)),"")</f>
        <v/>
      </c>
      <c r="BH209" s="69" t="str">
        <f>IFERROR(CLEAN(HLOOKUP(BH$1,'1.源数据-产品报告-消费降序'!BH:BH,ROW(),0)),"")</f>
        <v/>
      </c>
      <c r="BI209" s="69" t="str">
        <f>IFERROR(CLEAN(HLOOKUP(BI$1,'1.源数据-产品报告-消费降序'!BI:BI,ROW(),0)),"")</f>
        <v/>
      </c>
      <c r="BJ209" s="69" t="str">
        <f>IFERROR(CLEAN(HLOOKUP(BJ$1,'1.源数据-产品报告-消费降序'!BJ:BJ,ROW(),0)),"")</f>
        <v/>
      </c>
      <c r="BK2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09" s="69" t="str">
        <f>IFERROR(CLEAN(HLOOKUP(BL$1,'1.源数据-产品报告-消费降序'!BL:BL,ROW(),0)),"")</f>
        <v/>
      </c>
      <c r="BO209" s="69" t="str">
        <f>IFERROR(CLEAN(HLOOKUP(BO$1,'1.源数据-产品报告-消费降序'!BO:BO,ROW(),0)),"")</f>
        <v/>
      </c>
      <c r="BP209" s="69" t="str">
        <f>IFERROR(CLEAN(HLOOKUP(BP$1,'1.源数据-产品报告-消费降序'!BP:BP,ROW(),0)),"")</f>
        <v/>
      </c>
      <c r="BQ209" s="69" t="str">
        <f>IFERROR(CLEAN(HLOOKUP(BQ$1,'1.源数据-产品报告-消费降序'!BQ:BQ,ROW(),0)),"")</f>
        <v/>
      </c>
      <c r="BR209" s="69" t="str">
        <f>IFERROR(CLEAN(HLOOKUP(BR$1,'1.源数据-产品报告-消费降序'!BR:BR,ROW(),0)),"")</f>
        <v/>
      </c>
      <c r="BS209" s="69" t="str">
        <f>IFERROR(CLEAN(HLOOKUP(BS$1,'1.源数据-产品报告-消费降序'!BS:BS,ROW(),0)),"")</f>
        <v/>
      </c>
      <c r="BT209" s="69" t="str">
        <f>IFERROR(CLEAN(HLOOKUP(BT$1,'1.源数据-产品报告-消费降序'!BT:BT,ROW(),0)),"")</f>
        <v/>
      </c>
      <c r="BU209" s="69" t="str">
        <f>IFERROR(CLEAN(HLOOKUP(BU$1,'1.源数据-产品报告-消费降序'!BU:BU,ROW(),0)),"")</f>
        <v/>
      </c>
      <c r="BV2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09" s="69" t="str">
        <f>IFERROR(CLEAN(HLOOKUP(BW$1,'1.源数据-产品报告-消费降序'!BW:BW,ROW(),0)),"")</f>
        <v/>
      </c>
    </row>
    <row r="210" spans="1:75">
      <c r="A210" s="69" t="str">
        <f>IFERROR(CLEAN(HLOOKUP(A$1,'1.源数据-产品报告-消费降序'!A:A,ROW(),0)),"")</f>
        <v/>
      </c>
      <c r="B210" s="69" t="str">
        <f>IFERROR(CLEAN(HLOOKUP(B$1,'1.源数据-产品报告-消费降序'!B:B,ROW(),0)),"")</f>
        <v/>
      </c>
      <c r="C210" s="69" t="str">
        <f>IFERROR(CLEAN(HLOOKUP(C$1,'1.源数据-产品报告-消费降序'!C:C,ROW(),0)),"")</f>
        <v/>
      </c>
      <c r="D210" s="69" t="str">
        <f>IFERROR(CLEAN(HLOOKUP(D$1,'1.源数据-产品报告-消费降序'!D:D,ROW(),0)),"")</f>
        <v/>
      </c>
      <c r="E210" s="69" t="str">
        <f>IFERROR(CLEAN(HLOOKUP(E$1,'1.源数据-产品报告-消费降序'!E:E,ROW(),0)),"")</f>
        <v/>
      </c>
      <c r="F210" s="69" t="str">
        <f>IFERROR(CLEAN(HLOOKUP(F$1,'1.源数据-产品报告-消费降序'!F:F,ROW(),0)),"")</f>
        <v/>
      </c>
      <c r="G210" s="70">
        <f>IFERROR((HLOOKUP(G$1,'1.源数据-产品报告-消费降序'!G:G,ROW(),0)),"")</f>
        <v>0</v>
      </c>
      <c r="H2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0" s="69" t="str">
        <f>IFERROR(CLEAN(HLOOKUP(I$1,'1.源数据-产品报告-消费降序'!I:I,ROW(),0)),"")</f>
        <v/>
      </c>
      <c r="L210" s="69" t="str">
        <f>IFERROR(CLEAN(HLOOKUP(L$1,'1.源数据-产品报告-消费降序'!L:L,ROW(),0)),"")</f>
        <v/>
      </c>
      <c r="M210" s="69" t="str">
        <f>IFERROR(CLEAN(HLOOKUP(M$1,'1.源数据-产品报告-消费降序'!M:M,ROW(),0)),"")</f>
        <v/>
      </c>
      <c r="N210" s="69" t="str">
        <f>IFERROR(CLEAN(HLOOKUP(N$1,'1.源数据-产品报告-消费降序'!N:N,ROW(),0)),"")</f>
        <v/>
      </c>
      <c r="O210" s="69" t="str">
        <f>IFERROR(CLEAN(HLOOKUP(O$1,'1.源数据-产品报告-消费降序'!O:O,ROW(),0)),"")</f>
        <v/>
      </c>
      <c r="P210" s="69" t="str">
        <f>IFERROR(CLEAN(HLOOKUP(P$1,'1.源数据-产品报告-消费降序'!P:P,ROW(),0)),"")</f>
        <v/>
      </c>
      <c r="Q210" s="69" t="str">
        <f>IFERROR(CLEAN(HLOOKUP(Q$1,'1.源数据-产品报告-消费降序'!Q:Q,ROW(),0)),"")</f>
        <v/>
      </c>
      <c r="R210" s="69" t="str">
        <f>IFERROR(CLEAN(HLOOKUP(R$1,'1.源数据-产品报告-消费降序'!R:R,ROW(),0)),"")</f>
        <v/>
      </c>
      <c r="S2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0" s="69" t="str">
        <f>IFERROR(CLEAN(HLOOKUP(T$1,'1.源数据-产品报告-消费降序'!T:T,ROW(),0)),"")</f>
        <v/>
      </c>
      <c r="W210" s="69" t="str">
        <f>IFERROR(CLEAN(HLOOKUP(W$1,'1.源数据-产品报告-消费降序'!W:W,ROW(),0)),"")</f>
        <v/>
      </c>
      <c r="X210" s="69" t="str">
        <f>IFERROR(CLEAN(HLOOKUP(X$1,'1.源数据-产品报告-消费降序'!X:X,ROW(),0)),"")</f>
        <v/>
      </c>
      <c r="Y210" s="69" t="str">
        <f>IFERROR(CLEAN(HLOOKUP(Y$1,'1.源数据-产品报告-消费降序'!Y:Y,ROW(),0)),"")</f>
        <v/>
      </c>
      <c r="Z210" s="69" t="str">
        <f>IFERROR(CLEAN(HLOOKUP(Z$1,'1.源数据-产品报告-消费降序'!Z:Z,ROW(),0)),"")</f>
        <v/>
      </c>
      <c r="AA210" s="69" t="str">
        <f>IFERROR(CLEAN(HLOOKUP(AA$1,'1.源数据-产品报告-消费降序'!AA:AA,ROW(),0)),"")</f>
        <v/>
      </c>
      <c r="AB210" s="69" t="str">
        <f>IFERROR(CLEAN(HLOOKUP(AB$1,'1.源数据-产品报告-消费降序'!AB:AB,ROW(),0)),"")</f>
        <v/>
      </c>
      <c r="AC210" s="69" t="str">
        <f>IFERROR(CLEAN(HLOOKUP(AC$1,'1.源数据-产品报告-消费降序'!AC:AC,ROW(),0)),"")</f>
        <v/>
      </c>
      <c r="AD2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0" s="69" t="str">
        <f>IFERROR(CLEAN(HLOOKUP(AE$1,'1.源数据-产品报告-消费降序'!AE:AE,ROW(),0)),"")</f>
        <v/>
      </c>
      <c r="AH210" s="69" t="str">
        <f>IFERROR(CLEAN(HLOOKUP(AH$1,'1.源数据-产品报告-消费降序'!AH:AH,ROW(),0)),"")</f>
        <v/>
      </c>
      <c r="AI210" s="69" t="str">
        <f>IFERROR(CLEAN(HLOOKUP(AI$1,'1.源数据-产品报告-消费降序'!AI:AI,ROW(),0)),"")</f>
        <v/>
      </c>
      <c r="AJ210" s="69" t="str">
        <f>IFERROR(CLEAN(HLOOKUP(AJ$1,'1.源数据-产品报告-消费降序'!AJ:AJ,ROW(),0)),"")</f>
        <v/>
      </c>
      <c r="AK210" s="69" t="str">
        <f>IFERROR(CLEAN(HLOOKUP(AK$1,'1.源数据-产品报告-消费降序'!AK:AK,ROW(),0)),"")</f>
        <v/>
      </c>
      <c r="AL210" s="69" t="str">
        <f>IFERROR(CLEAN(HLOOKUP(AL$1,'1.源数据-产品报告-消费降序'!AL:AL,ROW(),0)),"")</f>
        <v/>
      </c>
      <c r="AM210" s="69" t="str">
        <f>IFERROR(CLEAN(HLOOKUP(AM$1,'1.源数据-产品报告-消费降序'!AM:AM,ROW(),0)),"")</f>
        <v/>
      </c>
      <c r="AN210" s="69" t="str">
        <f>IFERROR(CLEAN(HLOOKUP(AN$1,'1.源数据-产品报告-消费降序'!AN:AN,ROW(),0)),"")</f>
        <v/>
      </c>
      <c r="AO2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0" s="69" t="str">
        <f>IFERROR(CLEAN(HLOOKUP(AP$1,'1.源数据-产品报告-消费降序'!AP:AP,ROW(),0)),"")</f>
        <v/>
      </c>
      <c r="AS210" s="69" t="str">
        <f>IFERROR(CLEAN(HLOOKUP(AS$1,'1.源数据-产品报告-消费降序'!AS:AS,ROW(),0)),"")</f>
        <v/>
      </c>
      <c r="AT210" s="69" t="str">
        <f>IFERROR(CLEAN(HLOOKUP(AT$1,'1.源数据-产品报告-消费降序'!AT:AT,ROW(),0)),"")</f>
        <v/>
      </c>
      <c r="AU210" s="69" t="str">
        <f>IFERROR(CLEAN(HLOOKUP(AU$1,'1.源数据-产品报告-消费降序'!AU:AU,ROW(),0)),"")</f>
        <v/>
      </c>
      <c r="AV210" s="69" t="str">
        <f>IFERROR(CLEAN(HLOOKUP(AV$1,'1.源数据-产品报告-消费降序'!AV:AV,ROW(),0)),"")</f>
        <v/>
      </c>
      <c r="AW210" s="69" t="str">
        <f>IFERROR(CLEAN(HLOOKUP(AW$1,'1.源数据-产品报告-消费降序'!AW:AW,ROW(),0)),"")</f>
        <v/>
      </c>
      <c r="AX210" s="69" t="str">
        <f>IFERROR(CLEAN(HLOOKUP(AX$1,'1.源数据-产品报告-消费降序'!AX:AX,ROW(),0)),"")</f>
        <v/>
      </c>
      <c r="AY210" s="69" t="str">
        <f>IFERROR(CLEAN(HLOOKUP(AY$1,'1.源数据-产品报告-消费降序'!AY:AY,ROW(),0)),"")</f>
        <v/>
      </c>
      <c r="AZ2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0" s="69" t="str">
        <f>IFERROR(CLEAN(HLOOKUP(BA$1,'1.源数据-产品报告-消费降序'!BA:BA,ROW(),0)),"")</f>
        <v/>
      </c>
      <c r="BD210" s="69" t="str">
        <f>IFERROR(CLEAN(HLOOKUP(BD$1,'1.源数据-产品报告-消费降序'!BD:BD,ROW(),0)),"")</f>
        <v/>
      </c>
      <c r="BE210" s="69" t="str">
        <f>IFERROR(CLEAN(HLOOKUP(BE$1,'1.源数据-产品报告-消费降序'!BE:BE,ROW(),0)),"")</f>
        <v/>
      </c>
      <c r="BF210" s="69" t="str">
        <f>IFERROR(CLEAN(HLOOKUP(BF$1,'1.源数据-产品报告-消费降序'!BF:BF,ROW(),0)),"")</f>
        <v/>
      </c>
      <c r="BG210" s="69" t="str">
        <f>IFERROR(CLEAN(HLOOKUP(BG$1,'1.源数据-产品报告-消费降序'!BG:BG,ROW(),0)),"")</f>
        <v/>
      </c>
      <c r="BH210" s="69" t="str">
        <f>IFERROR(CLEAN(HLOOKUP(BH$1,'1.源数据-产品报告-消费降序'!BH:BH,ROW(),0)),"")</f>
        <v/>
      </c>
      <c r="BI210" s="69" t="str">
        <f>IFERROR(CLEAN(HLOOKUP(BI$1,'1.源数据-产品报告-消费降序'!BI:BI,ROW(),0)),"")</f>
        <v/>
      </c>
      <c r="BJ210" s="69" t="str">
        <f>IFERROR(CLEAN(HLOOKUP(BJ$1,'1.源数据-产品报告-消费降序'!BJ:BJ,ROW(),0)),"")</f>
        <v/>
      </c>
      <c r="BK2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0" s="69" t="str">
        <f>IFERROR(CLEAN(HLOOKUP(BL$1,'1.源数据-产品报告-消费降序'!BL:BL,ROW(),0)),"")</f>
        <v/>
      </c>
      <c r="BO210" s="69" t="str">
        <f>IFERROR(CLEAN(HLOOKUP(BO$1,'1.源数据-产品报告-消费降序'!BO:BO,ROW(),0)),"")</f>
        <v/>
      </c>
      <c r="BP210" s="69" t="str">
        <f>IFERROR(CLEAN(HLOOKUP(BP$1,'1.源数据-产品报告-消费降序'!BP:BP,ROW(),0)),"")</f>
        <v/>
      </c>
      <c r="BQ210" s="69" t="str">
        <f>IFERROR(CLEAN(HLOOKUP(BQ$1,'1.源数据-产品报告-消费降序'!BQ:BQ,ROW(),0)),"")</f>
        <v/>
      </c>
      <c r="BR210" s="69" t="str">
        <f>IFERROR(CLEAN(HLOOKUP(BR$1,'1.源数据-产品报告-消费降序'!BR:BR,ROW(),0)),"")</f>
        <v/>
      </c>
      <c r="BS210" s="69" t="str">
        <f>IFERROR(CLEAN(HLOOKUP(BS$1,'1.源数据-产品报告-消费降序'!BS:BS,ROW(),0)),"")</f>
        <v/>
      </c>
      <c r="BT210" s="69" t="str">
        <f>IFERROR(CLEAN(HLOOKUP(BT$1,'1.源数据-产品报告-消费降序'!BT:BT,ROW(),0)),"")</f>
        <v/>
      </c>
      <c r="BU210" s="69" t="str">
        <f>IFERROR(CLEAN(HLOOKUP(BU$1,'1.源数据-产品报告-消费降序'!BU:BU,ROW(),0)),"")</f>
        <v/>
      </c>
      <c r="BV2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0" s="69" t="str">
        <f>IFERROR(CLEAN(HLOOKUP(BW$1,'1.源数据-产品报告-消费降序'!BW:BW,ROW(),0)),"")</f>
        <v/>
      </c>
    </row>
    <row r="211" spans="1:75">
      <c r="A211" s="69" t="str">
        <f>IFERROR(CLEAN(HLOOKUP(A$1,'1.源数据-产品报告-消费降序'!A:A,ROW(),0)),"")</f>
        <v/>
      </c>
      <c r="B211" s="69" t="str">
        <f>IFERROR(CLEAN(HLOOKUP(B$1,'1.源数据-产品报告-消费降序'!B:B,ROW(),0)),"")</f>
        <v/>
      </c>
      <c r="C211" s="69" t="str">
        <f>IFERROR(CLEAN(HLOOKUP(C$1,'1.源数据-产品报告-消费降序'!C:C,ROW(),0)),"")</f>
        <v/>
      </c>
      <c r="D211" s="69" t="str">
        <f>IFERROR(CLEAN(HLOOKUP(D$1,'1.源数据-产品报告-消费降序'!D:D,ROW(),0)),"")</f>
        <v/>
      </c>
      <c r="E211" s="69" t="str">
        <f>IFERROR(CLEAN(HLOOKUP(E$1,'1.源数据-产品报告-消费降序'!E:E,ROW(),0)),"")</f>
        <v/>
      </c>
      <c r="F211" s="69" t="str">
        <f>IFERROR(CLEAN(HLOOKUP(F$1,'1.源数据-产品报告-消费降序'!F:F,ROW(),0)),"")</f>
        <v/>
      </c>
      <c r="G211" s="70">
        <f>IFERROR((HLOOKUP(G$1,'1.源数据-产品报告-消费降序'!G:G,ROW(),0)),"")</f>
        <v>0</v>
      </c>
      <c r="H2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1" s="69" t="str">
        <f>IFERROR(CLEAN(HLOOKUP(I$1,'1.源数据-产品报告-消费降序'!I:I,ROW(),0)),"")</f>
        <v/>
      </c>
      <c r="L211" s="69" t="str">
        <f>IFERROR(CLEAN(HLOOKUP(L$1,'1.源数据-产品报告-消费降序'!L:L,ROW(),0)),"")</f>
        <v/>
      </c>
      <c r="M211" s="69" t="str">
        <f>IFERROR(CLEAN(HLOOKUP(M$1,'1.源数据-产品报告-消费降序'!M:M,ROW(),0)),"")</f>
        <v/>
      </c>
      <c r="N211" s="69" t="str">
        <f>IFERROR(CLEAN(HLOOKUP(N$1,'1.源数据-产品报告-消费降序'!N:N,ROW(),0)),"")</f>
        <v/>
      </c>
      <c r="O211" s="69" t="str">
        <f>IFERROR(CLEAN(HLOOKUP(O$1,'1.源数据-产品报告-消费降序'!O:O,ROW(),0)),"")</f>
        <v/>
      </c>
      <c r="P211" s="69" t="str">
        <f>IFERROR(CLEAN(HLOOKUP(P$1,'1.源数据-产品报告-消费降序'!P:P,ROW(),0)),"")</f>
        <v/>
      </c>
      <c r="Q211" s="69" t="str">
        <f>IFERROR(CLEAN(HLOOKUP(Q$1,'1.源数据-产品报告-消费降序'!Q:Q,ROW(),0)),"")</f>
        <v/>
      </c>
      <c r="R211" s="69" t="str">
        <f>IFERROR(CLEAN(HLOOKUP(R$1,'1.源数据-产品报告-消费降序'!R:R,ROW(),0)),"")</f>
        <v/>
      </c>
      <c r="S2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1" s="69" t="str">
        <f>IFERROR(CLEAN(HLOOKUP(T$1,'1.源数据-产品报告-消费降序'!T:T,ROW(),0)),"")</f>
        <v/>
      </c>
      <c r="W211" s="69" t="str">
        <f>IFERROR(CLEAN(HLOOKUP(W$1,'1.源数据-产品报告-消费降序'!W:W,ROW(),0)),"")</f>
        <v/>
      </c>
      <c r="X211" s="69" t="str">
        <f>IFERROR(CLEAN(HLOOKUP(X$1,'1.源数据-产品报告-消费降序'!X:X,ROW(),0)),"")</f>
        <v/>
      </c>
      <c r="Y211" s="69" t="str">
        <f>IFERROR(CLEAN(HLOOKUP(Y$1,'1.源数据-产品报告-消费降序'!Y:Y,ROW(),0)),"")</f>
        <v/>
      </c>
      <c r="Z211" s="69" t="str">
        <f>IFERROR(CLEAN(HLOOKUP(Z$1,'1.源数据-产品报告-消费降序'!Z:Z,ROW(),0)),"")</f>
        <v/>
      </c>
      <c r="AA211" s="69" t="str">
        <f>IFERROR(CLEAN(HLOOKUP(AA$1,'1.源数据-产品报告-消费降序'!AA:AA,ROW(),0)),"")</f>
        <v/>
      </c>
      <c r="AB211" s="69" t="str">
        <f>IFERROR(CLEAN(HLOOKUP(AB$1,'1.源数据-产品报告-消费降序'!AB:AB,ROW(),0)),"")</f>
        <v/>
      </c>
      <c r="AC211" s="69" t="str">
        <f>IFERROR(CLEAN(HLOOKUP(AC$1,'1.源数据-产品报告-消费降序'!AC:AC,ROW(),0)),"")</f>
        <v/>
      </c>
      <c r="AD2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1" s="69" t="str">
        <f>IFERROR(CLEAN(HLOOKUP(AE$1,'1.源数据-产品报告-消费降序'!AE:AE,ROW(),0)),"")</f>
        <v/>
      </c>
      <c r="AH211" s="69" t="str">
        <f>IFERROR(CLEAN(HLOOKUP(AH$1,'1.源数据-产品报告-消费降序'!AH:AH,ROW(),0)),"")</f>
        <v/>
      </c>
      <c r="AI211" s="69" t="str">
        <f>IFERROR(CLEAN(HLOOKUP(AI$1,'1.源数据-产品报告-消费降序'!AI:AI,ROW(),0)),"")</f>
        <v/>
      </c>
      <c r="AJ211" s="69" t="str">
        <f>IFERROR(CLEAN(HLOOKUP(AJ$1,'1.源数据-产品报告-消费降序'!AJ:AJ,ROW(),0)),"")</f>
        <v/>
      </c>
      <c r="AK211" s="69" t="str">
        <f>IFERROR(CLEAN(HLOOKUP(AK$1,'1.源数据-产品报告-消费降序'!AK:AK,ROW(),0)),"")</f>
        <v/>
      </c>
      <c r="AL211" s="69" t="str">
        <f>IFERROR(CLEAN(HLOOKUP(AL$1,'1.源数据-产品报告-消费降序'!AL:AL,ROW(),0)),"")</f>
        <v/>
      </c>
      <c r="AM211" s="69" t="str">
        <f>IFERROR(CLEAN(HLOOKUP(AM$1,'1.源数据-产品报告-消费降序'!AM:AM,ROW(),0)),"")</f>
        <v/>
      </c>
      <c r="AN211" s="69" t="str">
        <f>IFERROR(CLEAN(HLOOKUP(AN$1,'1.源数据-产品报告-消费降序'!AN:AN,ROW(),0)),"")</f>
        <v/>
      </c>
      <c r="AO2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1" s="69" t="str">
        <f>IFERROR(CLEAN(HLOOKUP(AP$1,'1.源数据-产品报告-消费降序'!AP:AP,ROW(),0)),"")</f>
        <v/>
      </c>
      <c r="AS211" s="69" t="str">
        <f>IFERROR(CLEAN(HLOOKUP(AS$1,'1.源数据-产品报告-消费降序'!AS:AS,ROW(),0)),"")</f>
        <v/>
      </c>
      <c r="AT211" s="69" t="str">
        <f>IFERROR(CLEAN(HLOOKUP(AT$1,'1.源数据-产品报告-消费降序'!AT:AT,ROW(),0)),"")</f>
        <v/>
      </c>
      <c r="AU211" s="69" t="str">
        <f>IFERROR(CLEAN(HLOOKUP(AU$1,'1.源数据-产品报告-消费降序'!AU:AU,ROW(),0)),"")</f>
        <v/>
      </c>
      <c r="AV211" s="69" t="str">
        <f>IFERROR(CLEAN(HLOOKUP(AV$1,'1.源数据-产品报告-消费降序'!AV:AV,ROW(),0)),"")</f>
        <v/>
      </c>
      <c r="AW211" s="69" t="str">
        <f>IFERROR(CLEAN(HLOOKUP(AW$1,'1.源数据-产品报告-消费降序'!AW:AW,ROW(),0)),"")</f>
        <v/>
      </c>
      <c r="AX211" s="69" t="str">
        <f>IFERROR(CLEAN(HLOOKUP(AX$1,'1.源数据-产品报告-消费降序'!AX:AX,ROW(),0)),"")</f>
        <v/>
      </c>
      <c r="AY211" s="69" t="str">
        <f>IFERROR(CLEAN(HLOOKUP(AY$1,'1.源数据-产品报告-消费降序'!AY:AY,ROW(),0)),"")</f>
        <v/>
      </c>
      <c r="AZ2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1" s="69" t="str">
        <f>IFERROR(CLEAN(HLOOKUP(BA$1,'1.源数据-产品报告-消费降序'!BA:BA,ROW(),0)),"")</f>
        <v/>
      </c>
      <c r="BD211" s="69" t="str">
        <f>IFERROR(CLEAN(HLOOKUP(BD$1,'1.源数据-产品报告-消费降序'!BD:BD,ROW(),0)),"")</f>
        <v/>
      </c>
      <c r="BE211" s="69" t="str">
        <f>IFERROR(CLEAN(HLOOKUP(BE$1,'1.源数据-产品报告-消费降序'!BE:BE,ROW(),0)),"")</f>
        <v/>
      </c>
      <c r="BF211" s="69" t="str">
        <f>IFERROR(CLEAN(HLOOKUP(BF$1,'1.源数据-产品报告-消费降序'!BF:BF,ROW(),0)),"")</f>
        <v/>
      </c>
      <c r="BG211" s="69" t="str">
        <f>IFERROR(CLEAN(HLOOKUP(BG$1,'1.源数据-产品报告-消费降序'!BG:BG,ROW(),0)),"")</f>
        <v/>
      </c>
      <c r="BH211" s="69" t="str">
        <f>IFERROR(CLEAN(HLOOKUP(BH$1,'1.源数据-产品报告-消费降序'!BH:BH,ROW(),0)),"")</f>
        <v/>
      </c>
      <c r="BI211" s="69" t="str">
        <f>IFERROR(CLEAN(HLOOKUP(BI$1,'1.源数据-产品报告-消费降序'!BI:BI,ROW(),0)),"")</f>
        <v/>
      </c>
      <c r="BJ211" s="69" t="str">
        <f>IFERROR(CLEAN(HLOOKUP(BJ$1,'1.源数据-产品报告-消费降序'!BJ:BJ,ROW(),0)),"")</f>
        <v/>
      </c>
      <c r="BK2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1" s="69" t="str">
        <f>IFERROR(CLEAN(HLOOKUP(BL$1,'1.源数据-产品报告-消费降序'!BL:BL,ROW(),0)),"")</f>
        <v/>
      </c>
      <c r="BO211" s="69" t="str">
        <f>IFERROR(CLEAN(HLOOKUP(BO$1,'1.源数据-产品报告-消费降序'!BO:BO,ROW(),0)),"")</f>
        <v/>
      </c>
      <c r="BP211" s="69" t="str">
        <f>IFERROR(CLEAN(HLOOKUP(BP$1,'1.源数据-产品报告-消费降序'!BP:BP,ROW(),0)),"")</f>
        <v/>
      </c>
      <c r="BQ211" s="69" t="str">
        <f>IFERROR(CLEAN(HLOOKUP(BQ$1,'1.源数据-产品报告-消费降序'!BQ:BQ,ROW(),0)),"")</f>
        <v/>
      </c>
      <c r="BR211" s="69" t="str">
        <f>IFERROR(CLEAN(HLOOKUP(BR$1,'1.源数据-产品报告-消费降序'!BR:BR,ROW(),0)),"")</f>
        <v/>
      </c>
      <c r="BS211" s="69" t="str">
        <f>IFERROR(CLEAN(HLOOKUP(BS$1,'1.源数据-产品报告-消费降序'!BS:BS,ROW(),0)),"")</f>
        <v/>
      </c>
      <c r="BT211" s="69" t="str">
        <f>IFERROR(CLEAN(HLOOKUP(BT$1,'1.源数据-产品报告-消费降序'!BT:BT,ROW(),0)),"")</f>
        <v/>
      </c>
      <c r="BU211" s="69" t="str">
        <f>IFERROR(CLEAN(HLOOKUP(BU$1,'1.源数据-产品报告-消费降序'!BU:BU,ROW(),0)),"")</f>
        <v/>
      </c>
      <c r="BV2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1" s="69" t="str">
        <f>IFERROR(CLEAN(HLOOKUP(BW$1,'1.源数据-产品报告-消费降序'!BW:BW,ROW(),0)),"")</f>
        <v/>
      </c>
    </row>
    <row r="212" spans="1:75">
      <c r="A212" s="69" t="str">
        <f>IFERROR(CLEAN(HLOOKUP(A$1,'1.源数据-产品报告-消费降序'!A:A,ROW(),0)),"")</f>
        <v/>
      </c>
      <c r="B212" s="69" t="str">
        <f>IFERROR(CLEAN(HLOOKUP(B$1,'1.源数据-产品报告-消费降序'!B:B,ROW(),0)),"")</f>
        <v/>
      </c>
      <c r="C212" s="69" t="str">
        <f>IFERROR(CLEAN(HLOOKUP(C$1,'1.源数据-产品报告-消费降序'!C:C,ROW(),0)),"")</f>
        <v/>
      </c>
      <c r="D212" s="69" t="str">
        <f>IFERROR(CLEAN(HLOOKUP(D$1,'1.源数据-产品报告-消费降序'!D:D,ROW(),0)),"")</f>
        <v/>
      </c>
      <c r="E212" s="69" t="str">
        <f>IFERROR(CLEAN(HLOOKUP(E$1,'1.源数据-产品报告-消费降序'!E:E,ROW(),0)),"")</f>
        <v/>
      </c>
      <c r="F212" s="69" t="str">
        <f>IFERROR(CLEAN(HLOOKUP(F$1,'1.源数据-产品报告-消费降序'!F:F,ROW(),0)),"")</f>
        <v/>
      </c>
      <c r="G212" s="70">
        <f>IFERROR((HLOOKUP(G$1,'1.源数据-产品报告-消费降序'!G:G,ROW(),0)),"")</f>
        <v>0</v>
      </c>
      <c r="H2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2" s="69" t="str">
        <f>IFERROR(CLEAN(HLOOKUP(I$1,'1.源数据-产品报告-消费降序'!I:I,ROW(),0)),"")</f>
        <v/>
      </c>
      <c r="L212" s="69" t="str">
        <f>IFERROR(CLEAN(HLOOKUP(L$1,'1.源数据-产品报告-消费降序'!L:L,ROW(),0)),"")</f>
        <v/>
      </c>
      <c r="M212" s="69" t="str">
        <f>IFERROR(CLEAN(HLOOKUP(M$1,'1.源数据-产品报告-消费降序'!M:M,ROW(),0)),"")</f>
        <v/>
      </c>
      <c r="N212" s="69" t="str">
        <f>IFERROR(CLEAN(HLOOKUP(N$1,'1.源数据-产品报告-消费降序'!N:N,ROW(),0)),"")</f>
        <v/>
      </c>
      <c r="O212" s="69" t="str">
        <f>IFERROR(CLEAN(HLOOKUP(O$1,'1.源数据-产品报告-消费降序'!O:O,ROW(),0)),"")</f>
        <v/>
      </c>
      <c r="P212" s="69" t="str">
        <f>IFERROR(CLEAN(HLOOKUP(P$1,'1.源数据-产品报告-消费降序'!P:P,ROW(),0)),"")</f>
        <v/>
      </c>
      <c r="Q212" s="69" t="str">
        <f>IFERROR(CLEAN(HLOOKUP(Q$1,'1.源数据-产品报告-消费降序'!Q:Q,ROW(),0)),"")</f>
        <v/>
      </c>
      <c r="R212" s="69" t="str">
        <f>IFERROR(CLEAN(HLOOKUP(R$1,'1.源数据-产品报告-消费降序'!R:R,ROW(),0)),"")</f>
        <v/>
      </c>
      <c r="S2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2" s="69" t="str">
        <f>IFERROR(CLEAN(HLOOKUP(T$1,'1.源数据-产品报告-消费降序'!T:T,ROW(),0)),"")</f>
        <v/>
      </c>
      <c r="W212" s="69" t="str">
        <f>IFERROR(CLEAN(HLOOKUP(W$1,'1.源数据-产品报告-消费降序'!W:W,ROW(),0)),"")</f>
        <v/>
      </c>
      <c r="X212" s="69" t="str">
        <f>IFERROR(CLEAN(HLOOKUP(X$1,'1.源数据-产品报告-消费降序'!X:X,ROW(),0)),"")</f>
        <v/>
      </c>
      <c r="Y212" s="69" t="str">
        <f>IFERROR(CLEAN(HLOOKUP(Y$1,'1.源数据-产品报告-消费降序'!Y:Y,ROW(),0)),"")</f>
        <v/>
      </c>
      <c r="Z212" s="69" t="str">
        <f>IFERROR(CLEAN(HLOOKUP(Z$1,'1.源数据-产品报告-消费降序'!Z:Z,ROW(),0)),"")</f>
        <v/>
      </c>
      <c r="AA212" s="69" t="str">
        <f>IFERROR(CLEAN(HLOOKUP(AA$1,'1.源数据-产品报告-消费降序'!AA:AA,ROW(),0)),"")</f>
        <v/>
      </c>
      <c r="AB212" s="69" t="str">
        <f>IFERROR(CLEAN(HLOOKUP(AB$1,'1.源数据-产品报告-消费降序'!AB:AB,ROW(),0)),"")</f>
        <v/>
      </c>
      <c r="AC212" s="69" t="str">
        <f>IFERROR(CLEAN(HLOOKUP(AC$1,'1.源数据-产品报告-消费降序'!AC:AC,ROW(),0)),"")</f>
        <v/>
      </c>
      <c r="AD2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2" s="69" t="str">
        <f>IFERROR(CLEAN(HLOOKUP(AE$1,'1.源数据-产品报告-消费降序'!AE:AE,ROW(),0)),"")</f>
        <v/>
      </c>
      <c r="AH212" s="69" t="str">
        <f>IFERROR(CLEAN(HLOOKUP(AH$1,'1.源数据-产品报告-消费降序'!AH:AH,ROW(),0)),"")</f>
        <v/>
      </c>
      <c r="AI212" s="69" t="str">
        <f>IFERROR(CLEAN(HLOOKUP(AI$1,'1.源数据-产品报告-消费降序'!AI:AI,ROW(),0)),"")</f>
        <v/>
      </c>
      <c r="AJ212" s="69" t="str">
        <f>IFERROR(CLEAN(HLOOKUP(AJ$1,'1.源数据-产品报告-消费降序'!AJ:AJ,ROW(),0)),"")</f>
        <v/>
      </c>
      <c r="AK212" s="69" t="str">
        <f>IFERROR(CLEAN(HLOOKUP(AK$1,'1.源数据-产品报告-消费降序'!AK:AK,ROW(),0)),"")</f>
        <v/>
      </c>
      <c r="AL212" s="69" t="str">
        <f>IFERROR(CLEAN(HLOOKUP(AL$1,'1.源数据-产品报告-消费降序'!AL:AL,ROW(),0)),"")</f>
        <v/>
      </c>
      <c r="AM212" s="69" t="str">
        <f>IFERROR(CLEAN(HLOOKUP(AM$1,'1.源数据-产品报告-消费降序'!AM:AM,ROW(),0)),"")</f>
        <v/>
      </c>
      <c r="AN212" s="69" t="str">
        <f>IFERROR(CLEAN(HLOOKUP(AN$1,'1.源数据-产品报告-消费降序'!AN:AN,ROW(),0)),"")</f>
        <v/>
      </c>
      <c r="AO2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2" s="69" t="str">
        <f>IFERROR(CLEAN(HLOOKUP(AP$1,'1.源数据-产品报告-消费降序'!AP:AP,ROW(),0)),"")</f>
        <v/>
      </c>
      <c r="AS212" s="69" t="str">
        <f>IFERROR(CLEAN(HLOOKUP(AS$1,'1.源数据-产品报告-消费降序'!AS:AS,ROW(),0)),"")</f>
        <v/>
      </c>
      <c r="AT212" s="69" t="str">
        <f>IFERROR(CLEAN(HLOOKUP(AT$1,'1.源数据-产品报告-消费降序'!AT:AT,ROW(),0)),"")</f>
        <v/>
      </c>
      <c r="AU212" s="69" t="str">
        <f>IFERROR(CLEAN(HLOOKUP(AU$1,'1.源数据-产品报告-消费降序'!AU:AU,ROW(),0)),"")</f>
        <v/>
      </c>
      <c r="AV212" s="69" t="str">
        <f>IFERROR(CLEAN(HLOOKUP(AV$1,'1.源数据-产品报告-消费降序'!AV:AV,ROW(),0)),"")</f>
        <v/>
      </c>
      <c r="AW212" s="69" t="str">
        <f>IFERROR(CLEAN(HLOOKUP(AW$1,'1.源数据-产品报告-消费降序'!AW:AW,ROW(),0)),"")</f>
        <v/>
      </c>
      <c r="AX212" s="69" t="str">
        <f>IFERROR(CLEAN(HLOOKUP(AX$1,'1.源数据-产品报告-消费降序'!AX:AX,ROW(),0)),"")</f>
        <v/>
      </c>
      <c r="AY212" s="69" t="str">
        <f>IFERROR(CLEAN(HLOOKUP(AY$1,'1.源数据-产品报告-消费降序'!AY:AY,ROW(),0)),"")</f>
        <v/>
      </c>
      <c r="AZ2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2" s="69" t="str">
        <f>IFERROR(CLEAN(HLOOKUP(BA$1,'1.源数据-产品报告-消费降序'!BA:BA,ROW(),0)),"")</f>
        <v/>
      </c>
      <c r="BD212" s="69" t="str">
        <f>IFERROR(CLEAN(HLOOKUP(BD$1,'1.源数据-产品报告-消费降序'!BD:BD,ROW(),0)),"")</f>
        <v/>
      </c>
      <c r="BE212" s="69" t="str">
        <f>IFERROR(CLEAN(HLOOKUP(BE$1,'1.源数据-产品报告-消费降序'!BE:BE,ROW(),0)),"")</f>
        <v/>
      </c>
      <c r="BF212" s="69" t="str">
        <f>IFERROR(CLEAN(HLOOKUP(BF$1,'1.源数据-产品报告-消费降序'!BF:BF,ROW(),0)),"")</f>
        <v/>
      </c>
      <c r="BG212" s="69" t="str">
        <f>IFERROR(CLEAN(HLOOKUP(BG$1,'1.源数据-产品报告-消费降序'!BG:BG,ROW(),0)),"")</f>
        <v/>
      </c>
      <c r="BH212" s="69" t="str">
        <f>IFERROR(CLEAN(HLOOKUP(BH$1,'1.源数据-产品报告-消费降序'!BH:BH,ROW(),0)),"")</f>
        <v/>
      </c>
      <c r="BI212" s="69" t="str">
        <f>IFERROR(CLEAN(HLOOKUP(BI$1,'1.源数据-产品报告-消费降序'!BI:BI,ROW(),0)),"")</f>
        <v/>
      </c>
      <c r="BJ212" s="69" t="str">
        <f>IFERROR(CLEAN(HLOOKUP(BJ$1,'1.源数据-产品报告-消费降序'!BJ:BJ,ROW(),0)),"")</f>
        <v/>
      </c>
      <c r="BK2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2" s="69" t="str">
        <f>IFERROR(CLEAN(HLOOKUP(BL$1,'1.源数据-产品报告-消费降序'!BL:BL,ROW(),0)),"")</f>
        <v/>
      </c>
      <c r="BO212" s="69" t="str">
        <f>IFERROR(CLEAN(HLOOKUP(BO$1,'1.源数据-产品报告-消费降序'!BO:BO,ROW(),0)),"")</f>
        <v/>
      </c>
      <c r="BP212" s="69" t="str">
        <f>IFERROR(CLEAN(HLOOKUP(BP$1,'1.源数据-产品报告-消费降序'!BP:BP,ROW(),0)),"")</f>
        <v/>
      </c>
      <c r="BQ212" s="69" t="str">
        <f>IFERROR(CLEAN(HLOOKUP(BQ$1,'1.源数据-产品报告-消费降序'!BQ:BQ,ROW(),0)),"")</f>
        <v/>
      </c>
      <c r="BR212" s="69" t="str">
        <f>IFERROR(CLEAN(HLOOKUP(BR$1,'1.源数据-产品报告-消费降序'!BR:BR,ROW(),0)),"")</f>
        <v/>
      </c>
      <c r="BS212" s="69" t="str">
        <f>IFERROR(CLEAN(HLOOKUP(BS$1,'1.源数据-产品报告-消费降序'!BS:BS,ROW(),0)),"")</f>
        <v/>
      </c>
      <c r="BT212" s="69" t="str">
        <f>IFERROR(CLEAN(HLOOKUP(BT$1,'1.源数据-产品报告-消费降序'!BT:BT,ROW(),0)),"")</f>
        <v/>
      </c>
      <c r="BU212" s="69" t="str">
        <f>IFERROR(CLEAN(HLOOKUP(BU$1,'1.源数据-产品报告-消费降序'!BU:BU,ROW(),0)),"")</f>
        <v/>
      </c>
      <c r="BV2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2" s="69" t="str">
        <f>IFERROR(CLEAN(HLOOKUP(BW$1,'1.源数据-产品报告-消费降序'!BW:BW,ROW(),0)),"")</f>
        <v/>
      </c>
    </row>
    <row r="213" spans="1:75">
      <c r="A213" s="69" t="str">
        <f>IFERROR(CLEAN(HLOOKUP(A$1,'1.源数据-产品报告-消费降序'!A:A,ROW(),0)),"")</f>
        <v/>
      </c>
      <c r="B213" s="69" t="str">
        <f>IFERROR(CLEAN(HLOOKUP(B$1,'1.源数据-产品报告-消费降序'!B:B,ROW(),0)),"")</f>
        <v/>
      </c>
      <c r="C213" s="69" t="str">
        <f>IFERROR(CLEAN(HLOOKUP(C$1,'1.源数据-产品报告-消费降序'!C:C,ROW(),0)),"")</f>
        <v/>
      </c>
      <c r="D213" s="69" t="str">
        <f>IFERROR(CLEAN(HLOOKUP(D$1,'1.源数据-产品报告-消费降序'!D:D,ROW(),0)),"")</f>
        <v/>
      </c>
      <c r="E213" s="69" t="str">
        <f>IFERROR(CLEAN(HLOOKUP(E$1,'1.源数据-产品报告-消费降序'!E:E,ROW(),0)),"")</f>
        <v/>
      </c>
      <c r="F213" s="69" t="str">
        <f>IFERROR(CLEAN(HLOOKUP(F$1,'1.源数据-产品报告-消费降序'!F:F,ROW(),0)),"")</f>
        <v/>
      </c>
      <c r="G213" s="70">
        <f>IFERROR((HLOOKUP(G$1,'1.源数据-产品报告-消费降序'!G:G,ROW(),0)),"")</f>
        <v>0</v>
      </c>
      <c r="H2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3" s="69" t="str">
        <f>IFERROR(CLEAN(HLOOKUP(I$1,'1.源数据-产品报告-消费降序'!I:I,ROW(),0)),"")</f>
        <v/>
      </c>
      <c r="L213" s="69" t="str">
        <f>IFERROR(CLEAN(HLOOKUP(L$1,'1.源数据-产品报告-消费降序'!L:L,ROW(),0)),"")</f>
        <v/>
      </c>
      <c r="M213" s="69" t="str">
        <f>IFERROR(CLEAN(HLOOKUP(M$1,'1.源数据-产品报告-消费降序'!M:M,ROW(),0)),"")</f>
        <v/>
      </c>
      <c r="N213" s="69" t="str">
        <f>IFERROR(CLEAN(HLOOKUP(N$1,'1.源数据-产品报告-消费降序'!N:N,ROW(),0)),"")</f>
        <v/>
      </c>
      <c r="O213" s="69" t="str">
        <f>IFERROR(CLEAN(HLOOKUP(O$1,'1.源数据-产品报告-消费降序'!O:O,ROW(),0)),"")</f>
        <v/>
      </c>
      <c r="P213" s="69" t="str">
        <f>IFERROR(CLEAN(HLOOKUP(P$1,'1.源数据-产品报告-消费降序'!P:P,ROW(),0)),"")</f>
        <v/>
      </c>
      <c r="Q213" s="69" t="str">
        <f>IFERROR(CLEAN(HLOOKUP(Q$1,'1.源数据-产品报告-消费降序'!Q:Q,ROW(),0)),"")</f>
        <v/>
      </c>
      <c r="R213" s="69" t="str">
        <f>IFERROR(CLEAN(HLOOKUP(R$1,'1.源数据-产品报告-消费降序'!R:R,ROW(),0)),"")</f>
        <v/>
      </c>
      <c r="S2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3" s="69" t="str">
        <f>IFERROR(CLEAN(HLOOKUP(T$1,'1.源数据-产品报告-消费降序'!T:T,ROW(),0)),"")</f>
        <v/>
      </c>
      <c r="W213" s="69" t="str">
        <f>IFERROR(CLEAN(HLOOKUP(W$1,'1.源数据-产品报告-消费降序'!W:W,ROW(),0)),"")</f>
        <v/>
      </c>
      <c r="X213" s="69" t="str">
        <f>IFERROR(CLEAN(HLOOKUP(X$1,'1.源数据-产品报告-消费降序'!X:X,ROW(),0)),"")</f>
        <v/>
      </c>
      <c r="Y213" s="69" t="str">
        <f>IFERROR(CLEAN(HLOOKUP(Y$1,'1.源数据-产品报告-消费降序'!Y:Y,ROW(),0)),"")</f>
        <v/>
      </c>
      <c r="Z213" s="69" t="str">
        <f>IFERROR(CLEAN(HLOOKUP(Z$1,'1.源数据-产品报告-消费降序'!Z:Z,ROW(),0)),"")</f>
        <v/>
      </c>
      <c r="AA213" s="69" t="str">
        <f>IFERROR(CLEAN(HLOOKUP(AA$1,'1.源数据-产品报告-消费降序'!AA:AA,ROW(),0)),"")</f>
        <v/>
      </c>
      <c r="AB213" s="69" t="str">
        <f>IFERROR(CLEAN(HLOOKUP(AB$1,'1.源数据-产品报告-消费降序'!AB:AB,ROW(),0)),"")</f>
        <v/>
      </c>
      <c r="AC213" s="69" t="str">
        <f>IFERROR(CLEAN(HLOOKUP(AC$1,'1.源数据-产品报告-消费降序'!AC:AC,ROW(),0)),"")</f>
        <v/>
      </c>
      <c r="AD2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3" s="69" t="str">
        <f>IFERROR(CLEAN(HLOOKUP(AE$1,'1.源数据-产品报告-消费降序'!AE:AE,ROW(),0)),"")</f>
        <v/>
      </c>
      <c r="AH213" s="69" t="str">
        <f>IFERROR(CLEAN(HLOOKUP(AH$1,'1.源数据-产品报告-消费降序'!AH:AH,ROW(),0)),"")</f>
        <v/>
      </c>
      <c r="AI213" s="69" t="str">
        <f>IFERROR(CLEAN(HLOOKUP(AI$1,'1.源数据-产品报告-消费降序'!AI:AI,ROW(),0)),"")</f>
        <v/>
      </c>
      <c r="AJ213" s="69" t="str">
        <f>IFERROR(CLEAN(HLOOKUP(AJ$1,'1.源数据-产品报告-消费降序'!AJ:AJ,ROW(),0)),"")</f>
        <v/>
      </c>
      <c r="AK213" s="69" t="str">
        <f>IFERROR(CLEAN(HLOOKUP(AK$1,'1.源数据-产品报告-消费降序'!AK:AK,ROW(),0)),"")</f>
        <v/>
      </c>
      <c r="AL213" s="69" t="str">
        <f>IFERROR(CLEAN(HLOOKUP(AL$1,'1.源数据-产品报告-消费降序'!AL:AL,ROW(),0)),"")</f>
        <v/>
      </c>
      <c r="AM213" s="69" t="str">
        <f>IFERROR(CLEAN(HLOOKUP(AM$1,'1.源数据-产品报告-消费降序'!AM:AM,ROW(),0)),"")</f>
        <v/>
      </c>
      <c r="AN213" s="69" t="str">
        <f>IFERROR(CLEAN(HLOOKUP(AN$1,'1.源数据-产品报告-消费降序'!AN:AN,ROW(),0)),"")</f>
        <v/>
      </c>
      <c r="AO2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3" s="69" t="str">
        <f>IFERROR(CLEAN(HLOOKUP(AP$1,'1.源数据-产品报告-消费降序'!AP:AP,ROW(),0)),"")</f>
        <v/>
      </c>
      <c r="AS213" s="69" t="str">
        <f>IFERROR(CLEAN(HLOOKUP(AS$1,'1.源数据-产品报告-消费降序'!AS:AS,ROW(),0)),"")</f>
        <v/>
      </c>
      <c r="AT213" s="69" t="str">
        <f>IFERROR(CLEAN(HLOOKUP(AT$1,'1.源数据-产品报告-消费降序'!AT:AT,ROW(),0)),"")</f>
        <v/>
      </c>
      <c r="AU213" s="69" t="str">
        <f>IFERROR(CLEAN(HLOOKUP(AU$1,'1.源数据-产品报告-消费降序'!AU:AU,ROW(),0)),"")</f>
        <v/>
      </c>
      <c r="AV213" s="69" t="str">
        <f>IFERROR(CLEAN(HLOOKUP(AV$1,'1.源数据-产品报告-消费降序'!AV:AV,ROW(),0)),"")</f>
        <v/>
      </c>
      <c r="AW213" s="69" t="str">
        <f>IFERROR(CLEAN(HLOOKUP(AW$1,'1.源数据-产品报告-消费降序'!AW:AW,ROW(),0)),"")</f>
        <v/>
      </c>
      <c r="AX213" s="69" t="str">
        <f>IFERROR(CLEAN(HLOOKUP(AX$1,'1.源数据-产品报告-消费降序'!AX:AX,ROW(),0)),"")</f>
        <v/>
      </c>
      <c r="AY213" s="69" t="str">
        <f>IFERROR(CLEAN(HLOOKUP(AY$1,'1.源数据-产品报告-消费降序'!AY:AY,ROW(),0)),"")</f>
        <v/>
      </c>
      <c r="AZ2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3" s="69" t="str">
        <f>IFERROR(CLEAN(HLOOKUP(BA$1,'1.源数据-产品报告-消费降序'!BA:BA,ROW(),0)),"")</f>
        <v/>
      </c>
      <c r="BD213" s="69" t="str">
        <f>IFERROR(CLEAN(HLOOKUP(BD$1,'1.源数据-产品报告-消费降序'!BD:BD,ROW(),0)),"")</f>
        <v/>
      </c>
      <c r="BE213" s="69" t="str">
        <f>IFERROR(CLEAN(HLOOKUP(BE$1,'1.源数据-产品报告-消费降序'!BE:BE,ROW(),0)),"")</f>
        <v/>
      </c>
      <c r="BF213" s="69" t="str">
        <f>IFERROR(CLEAN(HLOOKUP(BF$1,'1.源数据-产品报告-消费降序'!BF:BF,ROW(),0)),"")</f>
        <v/>
      </c>
      <c r="BG213" s="69" t="str">
        <f>IFERROR(CLEAN(HLOOKUP(BG$1,'1.源数据-产品报告-消费降序'!BG:BG,ROW(),0)),"")</f>
        <v/>
      </c>
      <c r="BH213" s="69" t="str">
        <f>IFERROR(CLEAN(HLOOKUP(BH$1,'1.源数据-产品报告-消费降序'!BH:BH,ROW(),0)),"")</f>
        <v/>
      </c>
      <c r="BI213" s="69" t="str">
        <f>IFERROR(CLEAN(HLOOKUP(BI$1,'1.源数据-产品报告-消费降序'!BI:BI,ROW(),0)),"")</f>
        <v/>
      </c>
      <c r="BJ213" s="69" t="str">
        <f>IFERROR(CLEAN(HLOOKUP(BJ$1,'1.源数据-产品报告-消费降序'!BJ:BJ,ROW(),0)),"")</f>
        <v/>
      </c>
      <c r="BK2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3" s="69" t="str">
        <f>IFERROR(CLEAN(HLOOKUP(BL$1,'1.源数据-产品报告-消费降序'!BL:BL,ROW(),0)),"")</f>
        <v/>
      </c>
      <c r="BO213" s="69" t="str">
        <f>IFERROR(CLEAN(HLOOKUP(BO$1,'1.源数据-产品报告-消费降序'!BO:BO,ROW(),0)),"")</f>
        <v/>
      </c>
      <c r="BP213" s="69" t="str">
        <f>IFERROR(CLEAN(HLOOKUP(BP$1,'1.源数据-产品报告-消费降序'!BP:BP,ROW(),0)),"")</f>
        <v/>
      </c>
      <c r="BQ213" s="69" t="str">
        <f>IFERROR(CLEAN(HLOOKUP(BQ$1,'1.源数据-产品报告-消费降序'!BQ:BQ,ROW(),0)),"")</f>
        <v/>
      </c>
      <c r="BR213" s="69" t="str">
        <f>IFERROR(CLEAN(HLOOKUP(BR$1,'1.源数据-产品报告-消费降序'!BR:BR,ROW(),0)),"")</f>
        <v/>
      </c>
      <c r="BS213" s="69" t="str">
        <f>IFERROR(CLEAN(HLOOKUP(BS$1,'1.源数据-产品报告-消费降序'!BS:BS,ROW(),0)),"")</f>
        <v/>
      </c>
      <c r="BT213" s="69" t="str">
        <f>IFERROR(CLEAN(HLOOKUP(BT$1,'1.源数据-产品报告-消费降序'!BT:BT,ROW(),0)),"")</f>
        <v/>
      </c>
      <c r="BU213" s="69" t="str">
        <f>IFERROR(CLEAN(HLOOKUP(BU$1,'1.源数据-产品报告-消费降序'!BU:BU,ROW(),0)),"")</f>
        <v/>
      </c>
      <c r="BV2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3" s="69" t="str">
        <f>IFERROR(CLEAN(HLOOKUP(BW$1,'1.源数据-产品报告-消费降序'!BW:BW,ROW(),0)),"")</f>
        <v/>
      </c>
    </row>
    <row r="214" spans="1:75">
      <c r="A214" s="69" t="str">
        <f>IFERROR(CLEAN(HLOOKUP(A$1,'1.源数据-产品报告-消费降序'!A:A,ROW(),0)),"")</f>
        <v/>
      </c>
      <c r="B214" s="69" t="str">
        <f>IFERROR(CLEAN(HLOOKUP(B$1,'1.源数据-产品报告-消费降序'!B:B,ROW(),0)),"")</f>
        <v/>
      </c>
      <c r="C214" s="69" t="str">
        <f>IFERROR(CLEAN(HLOOKUP(C$1,'1.源数据-产品报告-消费降序'!C:C,ROW(),0)),"")</f>
        <v/>
      </c>
      <c r="D214" s="69" t="str">
        <f>IFERROR(CLEAN(HLOOKUP(D$1,'1.源数据-产品报告-消费降序'!D:D,ROW(),0)),"")</f>
        <v/>
      </c>
      <c r="E214" s="69" t="str">
        <f>IFERROR(CLEAN(HLOOKUP(E$1,'1.源数据-产品报告-消费降序'!E:E,ROW(),0)),"")</f>
        <v/>
      </c>
      <c r="F214" s="69" t="str">
        <f>IFERROR(CLEAN(HLOOKUP(F$1,'1.源数据-产品报告-消费降序'!F:F,ROW(),0)),"")</f>
        <v/>
      </c>
      <c r="G214" s="70">
        <f>IFERROR((HLOOKUP(G$1,'1.源数据-产品报告-消费降序'!G:G,ROW(),0)),"")</f>
        <v>0</v>
      </c>
      <c r="H2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4" s="69" t="str">
        <f>IFERROR(CLEAN(HLOOKUP(I$1,'1.源数据-产品报告-消费降序'!I:I,ROW(),0)),"")</f>
        <v/>
      </c>
      <c r="L214" s="69" t="str">
        <f>IFERROR(CLEAN(HLOOKUP(L$1,'1.源数据-产品报告-消费降序'!L:L,ROW(),0)),"")</f>
        <v/>
      </c>
      <c r="M214" s="69" t="str">
        <f>IFERROR(CLEAN(HLOOKUP(M$1,'1.源数据-产品报告-消费降序'!M:M,ROW(),0)),"")</f>
        <v/>
      </c>
      <c r="N214" s="69" t="str">
        <f>IFERROR(CLEAN(HLOOKUP(N$1,'1.源数据-产品报告-消费降序'!N:N,ROW(),0)),"")</f>
        <v/>
      </c>
      <c r="O214" s="69" t="str">
        <f>IFERROR(CLEAN(HLOOKUP(O$1,'1.源数据-产品报告-消费降序'!O:O,ROW(),0)),"")</f>
        <v/>
      </c>
      <c r="P214" s="69" t="str">
        <f>IFERROR(CLEAN(HLOOKUP(P$1,'1.源数据-产品报告-消费降序'!P:P,ROW(),0)),"")</f>
        <v/>
      </c>
      <c r="Q214" s="69" t="str">
        <f>IFERROR(CLEAN(HLOOKUP(Q$1,'1.源数据-产品报告-消费降序'!Q:Q,ROW(),0)),"")</f>
        <v/>
      </c>
      <c r="R214" s="69" t="str">
        <f>IFERROR(CLEAN(HLOOKUP(R$1,'1.源数据-产品报告-消费降序'!R:R,ROW(),0)),"")</f>
        <v/>
      </c>
      <c r="S2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4" s="69" t="str">
        <f>IFERROR(CLEAN(HLOOKUP(T$1,'1.源数据-产品报告-消费降序'!T:T,ROW(),0)),"")</f>
        <v/>
      </c>
      <c r="W214" s="69" t="str">
        <f>IFERROR(CLEAN(HLOOKUP(W$1,'1.源数据-产品报告-消费降序'!W:W,ROW(),0)),"")</f>
        <v/>
      </c>
      <c r="X214" s="69" t="str">
        <f>IFERROR(CLEAN(HLOOKUP(X$1,'1.源数据-产品报告-消费降序'!X:X,ROW(),0)),"")</f>
        <v/>
      </c>
      <c r="Y214" s="69" t="str">
        <f>IFERROR(CLEAN(HLOOKUP(Y$1,'1.源数据-产品报告-消费降序'!Y:Y,ROW(),0)),"")</f>
        <v/>
      </c>
      <c r="Z214" s="69" t="str">
        <f>IFERROR(CLEAN(HLOOKUP(Z$1,'1.源数据-产品报告-消费降序'!Z:Z,ROW(),0)),"")</f>
        <v/>
      </c>
      <c r="AA214" s="69" t="str">
        <f>IFERROR(CLEAN(HLOOKUP(AA$1,'1.源数据-产品报告-消费降序'!AA:AA,ROW(),0)),"")</f>
        <v/>
      </c>
      <c r="AB214" s="69" t="str">
        <f>IFERROR(CLEAN(HLOOKUP(AB$1,'1.源数据-产品报告-消费降序'!AB:AB,ROW(),0)),"")</f>
        <v/>
      </c>
      <c r="AC214" s="69" t="str">
        <f>IFERROR(CLEAN(HLOOKUP(AC$1,'1.源数据-产品报告-消费降序'!AC:AC,ROW(),0)),"")</f>
        <v/>
      </c>
      <c r="AD2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4" s="69" t="str">
        <f>IFERROR(CLEAN(HLOOKUP(AE$1,'1.源数据-产品报告-消费降序'!AE:AE,ROW(),0)),"")</f>
        <v/>
      </c>
      <c r="AH214" s="69" t="str">
        <f>IFERROR(CLEAN(HLOOKUP(AH$1,'1.源数据-产品报告-消费降序'!AH:AH,ROW(),0)),"")</f>
        <v/>
      </c>
      <c r="AI214" s="69" t="str">
        <f>IFERROR(CLEAN(HLOOKUP(AI$1,'1.源数据-产品报告-消费降序'!AI:AI,ROW(),0)),"")</f>
        <v/>
      </c>
      <c r="AJ214" s="69" t="str">
        <f>IFERROR(CLEAN(HLOOKUP(AJ$1,'1.源数据-产品报告-消费降序'!AJ:AJ,ROW(),0)),"")</f>
        <v/>
      </c>
      <c r="AK214" s="69" t="str">
        <f>IFERROR(CLEAN(HLOOKUP(AK$1,'1.源数据-产品报告-消费降序'!AK:AK,ROW(),0)),"")</f>
        <v/>
      </c>
      <c r="AL214" s="69" t="str">
        <f>IFERROR(CLEAN(HLOOKUP(AL$1,'1.源数据-产品报告-消费降序'!AL:AL,ROW(),0)),"")</f>
        <v/>
      </c>
      <c r="AM214" s="69" t="str">
        <f>IFERROR(CLEAN(HLOOKUP(AM$1,'1.源数据-产品报告-消费降序'!AM:AM,ROW(),0)),"")</f>
        <v/>
      </c>
      <c r="AN214" s="69" t="str">
        <f>IFERROR(CLEAN(HLOOKUP(AN$1,'1.源数据-产品报告-消费降序'!AN:AN,ROW(),0)),"")</f>
        <v/>
      </c>
      <c r="AO2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4" s="69" t="str">
        <f>IFERROR(CLEAN(HLOOKUP(AP$1,'1.源数据-产品报告-消费降序'!AP:AP,ROW(),0)),"")</f>
        <v/>
      </c>
      <c r="AS214" s="69" t="str">
        <f>IFERROR(CLEAN(HLOOKUP(AS$1,'1.源数据-产品报告-消费降序'!AS:AS,ROW(),0)),"")</f>
        <v/>
      </c>
      <c r="AT214" s="69" t="str">
        <f>IFERROR(CLEAN(HLOOKUP(AT$1,'1.源数据-产品报告-消费降序'!AT:AT,ROW(),0)),"")</f>
        <v/>
      </c>
      <c r="AU214" s="69" t="str">
        <f>IFERROR(CLEAN(HLOOKUP(AU$1,'1.源数据-产品报告-消费降序'!AU:AU,ROW(),0)),"")</f>
        <v/>
      </c>
      <c r="AV214" s="69" t="str">
        <f>IFERROR(CLEAN(HLOOKUP(AV$1,'1.源数据-产品报告-消费降序'!AV:AV,ROW(),0)),"")</f>
        <v/>
      </c>
      <c r="AW214" s="69" t="str">
        <f>IFERROR(CLEAN(HLOOKUP(AW$1,'1.源数据-产品报告-消费降序'!AW:AW,ROW(),0)),"")</f>
        <v/>
      </c>
      <c r="AX214" s="69" t="str">
        <f>IFERROR(CLEAN(HLOOKUP(AX$1,'1.源数据-产品报告-消费降序'!AX:AX,ROW(),0)),"")</f>
        <v/>
      </c>
      <c r="AY214" s="69" t="str">
        <f>IFERROR(CLEAN(HLOOKUP(AY$1,'1.源数据-产品报告-消费降序'!AY:AY,ROW(),0)),"")</f>
        <v/>
      </c>
      <c r="AZ2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4" s="69" t="str">
        <f>IFERROR(CLEAN(HLOOKUP(BA$1,'1.源数据-产品报告-消费降序'!BA:BA,ROW(),0)),"")</f>
        <v/>
      </c>
      <c r="BD214" s="69" t="str">
        <f>IFERROR(CLEAN(HLOOKUP(BD$1,'1.源数据-产品报告-消费降序'!BD:BD,ROW(),0)),"")</f>
        <v/>
      </c>
      <c r="BE214" s="69" t="str">
        <f>IFERROR(CLEAN(HLOOKUP(BE$1,'1.源数据-产品报告-消费降序'!BE:BE,ROW(),0)),"")</f>
        <v/>
      </c>
      <c r="BF214" s="69" t="str">
        <f>IFERROR(CLEAN(HLOOKUP(BF$1,'1.源数据-产品报告-消费降序'!BF:BF,ROW(),0)),"")</f>
        <v/>
      </c>
      <c r="BG214" s="69" t="str">
        <f>IFERROR(CLEAN(HLOOKUP(BG$1,'1.源数据-产品报告-消费降序'!BG:BG,ROW(),0)),"")</f>
        <v/>
      </c>
      <c r="BH214" s="69" t="str">
        <f>IFERROR(CLEAN(HLOOKUP(BH$1,'1.源数据-产品报告-消费降序'!BH:BH,ROW(),0)),"")</f>
        <v/>
      </c>
      <c r="BI214" s="69" t="str">
        <f>IFERROR(CLEAN(HLOOKUP(BI$1,'1.源数据-产品报告-消费降序'!BI:BI,ROW(),0)),"")</f>
        <v/>
      </c>
      <c r="BJ214" s="69" t="str">
        <f>IFERROR(CLEAN(HLOOKUP(BJ$1,'1.源数据-产品报告-消费降序'!BJ:BJ,ROW(),0)),"")</f>
        <v/>
      </c>
      <c r="BK2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4" s="69" t="str">
        <f>IFERROR(CLEAN(HLOOKUP(BL$1,'1.源数据-产品报告-消费降序'!BL:BL,ROW(),0)),"")</f>
        <v/>
      </c>
      <c r="BO214" s="69" t="str">
        <f>IFERROR(CLEAN(HLOOKUP(BO$1,'1.源数据-产品报告-消费降序'!BO:BO,ROW(),0)),"")</f>
        <v/>
      </c>
      <c r="BP214" s="69" t="str">
        <f>IFERROR(CLEAN(HLOOKUP(BP$1,'1.源数据-产品报告-消费降序'!BP:BP,ROW(),0)),"")</f>
        <v/>
      </c>
      <c r="BQ214" s="69" t="str">
        <f>IFERROR(CLEAN(HLOOKUP(BQ$1,'1.源数据-产品报告-消费降序'!BQ:BQ,ROW(),0)),"")</f>
        <v/>
      </c>
      <c r="BR214" s="69" t="str">
        <f>IFERROR(CLEAN(HLOOKUP(BR$1,'1.源数据-产品报告-消费降序'!BR:BR,ROW(),0)),"")</f>
        <v/>
      </c>
      <c r="BS214" s="69" t="str">
        <f>IFERROR(CLEAN(HLOOKUP(BS$1,'1.源数据-产品报告-消费降序'!BS:BS,ROW(),0)),"")</f>
        <v/>
      </c>
      <c r="BT214" s="69" t="str">
        <f>IFERROR(CLEAN(HLOOKUP(BT$1,'1.源数据-产品报告-消费降序'!BT:BT,ROW(),0)),"")</f>
        <v/>
      </c>
      <c r="BU214" s="69" t="str">
        <f>IFERROR(CLEAN(HLOOKUP(BU$1,'1.源数据-产品报告-消费降序'!BU:BU,ROW(),0)),"")</f>
        <v/>
      </c>
      <c r="BV2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4" s="69" t="str">
        <f>IFERROR(CLEAN(HLOOKUP(BW$1,'1.源数据-产品报告-消费降序'!BW:BW,ROW(),0)),"")</f>
        <v/>
      </c>
    </row>
    <row r="215" spans="1:75">
      <c r="A215" s="69" t="str">
        <f>IFERROR(CLEAN(HLOOKUP(A$1,'1.源数据-产品报告-消费降序'!A:A,ROW(),0)),"")</f>
        <v/>
      </c>
      <c r="B215" s="69" t="str">
        <f>IFERROR(CLEAN(HLOOKUP(B$1,'1.源数据-产品报告-消费降序'!B:B,ROW(),0)),"")</f>
        <v/>
      </c>
      <c r="C215" s="69" t="str">
        <f>IFERROR(CLEAN(HLOOKUP(C$1,'1.源数据-产品报告-消费降序'!C:C,ROW(),0)),"")</f>
        <v/>
      </c>
      <c r="D215" s="69" t="str">
        <f>IFERROR(CLEAN(HLOOKUP(D$1,'1.源数据-产品报告-消费降序'!D:D,ROW(),0)),"")</f>
        <v/>
      </c>
      <c r="E215" s="69" t="str">
        <f>IFERROR(CLEAN(HLOOKUP(E$1,'1.源数据-产品报告-消费降序'!E:E,ROW(),0)),"")</f>
        <v/>
      </c>
      <c r="F215" s="69" t="str">
        <f>IFERROR(CLEAN(HLOOKUP(F$1,'1.源数据-产品报告-消费降序'!F:F,ROW(),0)),"")</f>
        <v/>
      </c>
      <c r="G215" s="70">
        <f>IFERROR((HLOOKUP(G$1,'1.源数据-产品报告-消费降序'!G:G,ROW(),0)),"")</f>
        <v>0</v>
      </c>
      <c r="H2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5" s="69" t="str">
        <f>IFERROR(CLEAN(HLOOKUP(I$1,'1.源数据-产品报告-消费降序'!I:I,ROW(),0)),"")</f>
        <v/>
      </c>
      <c r="L215" s="69" t="str">
        <f>IFERROR(CLEAN(HLOOKUP(L$1,'1.源数据-产品报告-消费降序'!L:L,ROW(),0)),"")</f>
        <v/>
      </c>
      <c r="M215" s="69" t="str">
        <f>IFERROR(CLEAN(HLOOKUP(M$1,'1.源数据-产品报告-消费降序'!M:M,ROW(),0)),"")</f>
        <v/>
      </c>
      <c r="N215" s="69" t="str">
        <f>IFERROR(CLEAN(HLOOKUP(N$1,'1.源数据-产品报告-消费降序'!N:N,ROW(),0)),"")</f>
        <v/>
      </c>
      <c r="O215" s="69" t="str">
        <f>IFERROR(CLEAN(HLOOKUP(O$1,'1.源数据-产品报告-消费降序'!O:O,ROW(),0)),"")</f>
        <v/>
      </c>
      <c r="P215" s="69" t="str">
        <f>IFERROR(CLEAN(HLOOKUP(P$1,'1.源数据-产品报告-消费降序'!P:P,ROW(),0)),"")</f>
        <v/>
      </c>
      <c r="Q215" s="69" t="str">
        <f>IFERROR(CLEAN(HLOOKUP(Q$1,'1.源数据-产品报告-消费降序'!Q:Q,ROW(),0)),"")</f>
        <v/>
      </c>
      <c r="R215" s="69" t="str">
        <f>IFERROR(CLEAN(HLOOKUP(R$1,'1.源数据-产品报告-消费降序'!R:R,ROW(),0)),"")</f>
        <v/>
      </c>
      <c r="S2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5" s="69" t="str">
        <f>IFERROR(CLEAN(HLOOKUP(T$1,'1.源数据-产品报告-消费降序'!T:T,ROW(),0)),"")</f>
        <v/>
      </c>
      <c r="W215" s="69" t="str">
        <f>IFERROR(CLEAN(HLOOKUP(W$1,'1.源数据-产品报告-消费降序'!W:W,ROW(),0)),"")</f>
        <v/>
      </c>
      <c r="X215" s="69" t="str">
        <f>IFERROR(CLEAN(HLOOKUP(X$1,'1.源数据-产品报告-消费降序'!X:X,ROW(),0)),"")</f>
        <v/>
      </c>
      <c r="Y215" s="69" t="str">
        <f>IFERROR(CLEAN(HLOOKUP(Y$1,'1.源数据-产品报告-消费降序'!Y:Y,ROW(),0)),"")</f>
        <v/>
      </c>
      <c r="Z215" s="69" t="str">
        <f>IFERROR(CLEAN(HLOOKUP(Z$1,'1.源数据-产品报告-消费降序'!Z:Z,ROW(),0)),"")</f>
        <v/>
      </c>
      <c r="AA215" s="69" t="str">
        <f>IFERROR(CLEAN(HLOOKUP(AA$1,'1.源数据-产品报告-消费降序'!AA:AA,ROW(),0)),"")</f>
        <v/>
      </c>
      <c r="AB215" s="69" t="str">
        <f>IFERROR(CLEAN(HLOOKUP(AB$1,'1.源数据-产品报告-消费降序'!AB:AB,ROW(),0)),"")</f>
        <v/>
      </c>
      <c r="AC215" s="69" t="str">
        <f>IFERROR(CLEAN(HLOOKUP(AC$1,'1.源数据-产品报告-消费降序'!AC:AC,ROW(),0)),"")</f>
        <v/>
      </c>
      <c r="AD2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5" s="69" t="str">
        <f>IFERROR(CLEAN(HLOOKUP(AE$1,'1.源数据-产品报告-消费降序'!AE:AE,ROW(),0)),"")</f>
        <v/>
      </c>
      <c r="AH215" s="69" t="str">
        <f>IFERROR(CLEAN(HLOOKUP(AH$1,'1.源数据-产品报告-消费降序'!AH:AH,ROW(),0)),"")</f>
        <v/>
      </c>
      <c r="AI215" s="69" t="str">
        <f>IFERROR(CLEAN(HLOOKUP(AI$1,'1.源数据-产品报告-消费降序'!AI:AI,ROW(),0)),"")</f>
        <v/>
      </c>
      <c r="AJ215" s="69" t="str">
        <f>IFERROR(CLEAN(HLOOKUP(AJ$1,'1.源数据-产品报告-消费降序'!AJ:AJ,ROW(),0)),"")</f>
        <v/>
      </c>
      <c r="AK215" s="69" t="str">
        <f>IFERROR(CLEAN(HLOOKUP(AK$1,'1.源数据-产品报告-消费降序'!AK:AK,ROW(),0)),"")</f>
        <v/>
      </c>
      <c r="AL215" s="69" t="str">
        <f>IFERROR(CLEAN(HLOOKUP(AL$1,'1.源数据-产品报告-消费降序'!AL:AL,ROW(),0)),"")</f>
        <v/>
      </c>
      <c r="AM215" s="69" t="str">
        <f>IFERROR(CLEAN(HLOOKUP(AM$1,'1.源数据-产品报告-消费降序'!AM:AM,ROW(),0)),"")</f>
        <v/>
      </c>
      <c r="AN215" s="69" t="str">
        <f>IFERROR(CLEAN(HLOOKUP(AN$1,'1.源数据-产品报告-消费降序'!AN:AN,ROW(),0)),"")</f>
        <v/>
      </c>
      <c r="AO2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5" s="69" t="str">
        <f>IFERROR(CLEAN(HLOOKUP(AP$1,'1.源数据-产品报告-消费降序'!AP:AP,ROW(),0)),"")</f>
        <v/>
      </c>
      <c r="AS215" s="69" t="str">
        <f>IFERROR(CLEAN(HLOOKUP(AS$1,'1.源数据-产品报告-消费降序'!AS:AS,ROW(),0)),"")</f>
        <v/>
      </c>
      <c r="AT215" s="69" t="str">
        <f>IFERROR(CLEAN(HLOOKUP(AT$1,'1.源数据-产品报告-消费降序'!AT:AT,ROW(),0)),"")</f>
        <v/>
      </c>
      <c r="AU215" s="69" t="str">
        <f>IFERROR(CLEAN(HLOOKUP(AU$1,'1.源数据-产品报告-消费降序'!AU:AU,ROW(),0)),"")</f>
        <v/>
      </c>
      <c r="AV215" s="69" t="str">
        <f>IFERROR(CLEAN(HLOOKUP(AV$1,'1.源数据-产品报告-消费降序'!AV:AV,ROW(),0)),"")</f>
        <v/>
      </c>
      <c r="AW215" s="69" t="str">
        <f>IFERROR(CLEAN(HLOOKUP(AW$1,'1.源数据-产品报告-消费降序'!AW:AW,ROW(),0)),"")</f>
        <v/>
      </c>
      <c r="AX215" s="69" t="str">
        <f>IFERROR(CLEAN(HLOOKUP(AX$1,'1.源数据-产品报告-消费降序'!AX:AX,ROW(),0)),"")</f>
        <v/>
      </c>
      <c r="AY215" s="69" t="str">
        <f>IFERROR(CLEAN(HLOOKUP(AY$1,'1.源数据-产品报告-消费降序'!AY:AY,ROW(),0)),"")</f>
        <v/>
      </c>
      <c r="AZ2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5" s="69" t="str">
        <f>IFERROR(CLEAN(HLOOKUP(BA$1,'1.源数据-产品报告-消费降序'!BA:BA,ROW(),0)),"")</f>
        <v/>
      </c>
      <c r="BD215" s="69" t="str">
        <f>IFERROR(CLEAN(HLOOKUP(BD$1,'1.源数据-产品报告-消费降序'!BD:BD,ROW(),0)),"")</f>
        <v/>
      </c>
      <c r="BE215" s="69" t="str">
        <f>IFERROR(CLEAN(HLOOKUP(BE$1,'1.源数据-产品报告-消费降序'!BE:BE,ROW(),0)),"")</f>
        <v/>
      </c>
      <c r="BF215" s="69" t="str">
        <f>IFERROR(CLEAN(HLOOKUP(BF$1,'1.源数据-产品报告-消费降序'!BF:BF,ROW(),0)),"")</f>
        <v/>
      </c>
      <c r="BG215" s="69" t="str">
        <f>IFERROR(CLEAN(HLOOKUP(BG$1,'1.源数据-产品报告-消费降序'!BG:BG,ROW(),0)),"")</f>
        <v/>
      </c>
      <c r="BH215" s="69" t="str">
        <f>IFERROR(CLEAN(HLOOKUP(BH$1,'1.源数据-产品报告-消费降序'!BH:BH,ROW(),0)),"")</f>
        <v/>
      </c>
      <c r="BI215" s="69" t="str">
        <f>IFERROR(CLEAN(HLOOKUP(BI$1,'1.源数据-产品报告-消费降序'!BI:BI,ROW(),0)),"")</f>
        <v/>
      </c>
      <c r="BJ215" s="69" t="str">
        <f>IFERROR(CLEAN(HLOOKUP(BJ$1,'1.源数据-产品报告-消费降序'!BJ:BJ,ROW(),0)),"")</f>
        <v/>
      </c>
      <c r="BK2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5" s="69" t="str">
        <f>IFERROR(CLEAN(HLOOKUP(BL$1,'1.源数据-产品报告-消费降序'!BL:BL,ROW(),0)),"")</f>
        <v/>
      </c>
      <c r="BO215" s="69" t="str">
        <f>IFERROR(CLEAN(HLOOKUP(BO$1,'1.源数据-产品报告-消费降序'!BO:BO,ROW(),0)),"")</f>
        <v/>
      </c>
      <c r="BP215" s="69" t="str">
        <f>IFERROR(CLEAN(HLOOKUP(BP$1,'1.源数据-产品报告-消费降序'!BP:BP,ROW(),0)),"")</f>
        <v/>
      </c>
      <c r="BQ215" s="69" t="str">
        <f>IFERROR(CLEAN(HLOOKUP(BQ$1,'1.源数据-产品报告-消费降序'!BQ:BQ,ROW(),0)),"")</f>
        <v/>
      </c>
      <c r="BR215" s="69" t="str">
        <f>IFERROR(CLEAN(HLOOKUP(BR$1,'1.源数据-产品报告-消费降序'!BR:BR,ROW(),0)),"")</f>
        <v/>
      </c>
      <c r="BS215" s="69" t="str">
        <f>IFERROR(CLEAN(HLOOKUP(BS$1,'1.源数据-产品报告-消费降序'!BS:BS,ROW(),0)),"")</f>
        <v/>
      </c>
      <c r="BT215" s="69" t="str">
        <f>IFERROR(CLEAN(HLOOKUP(BT$1,'1.源数据-产品报告-消费降序'!BT:BT,ROW(),0)),"")</f>
        <v/>
      </c>
      <c r="BU215" s="69" t="str">
        <f>IFERROR(CLEAN(HLOOKUP(BU$1,'1.源数据-产品报告-消费降序'!BU:BU,ROW(),0)),"")</f>
        <v/>
      </c>
      <c r="BV2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5" s="69" t="str">
        <f>IFERROR(CLEAN(HLOOKUP(BW$1,'1.源数据-产品报告-消费降序'!BW:BW,ROW(),0)),"")</f>
        <v/>
      </c>
    </row>
    <row r="216" spans="1:75">
      <c r="A216" s="69" t="str">
        <f>IFERROR(CLEAN(HLOOKUP(A$1,'1.源数据-产品报告-消费降序'!A:A,ROW(),0)),"")</f>
        <v/>
      </c>
      <c r="B216" s="69" t="str">
        <f>IFERROR(CLEAN(HLOOKUP(B$1,'1.源数据-产品报告-消费降序'!B:B,ROW(),0)),"")</f>
        <v/>
      </c>
      <c r="C216" s="69" t="str">
        <f>IFERROR(CLEAN(HLOOKUP(C$1,'1.源数据-产品报告-消费降序'!C:C,ROW(),0)),"")</f>
        <v/>
      </c>
      <c r="D216" s="69" t="str">
        <f>IFERROR(CLEAN(HLOOKUP(D$1,'1.源数据-产品报告-消费降序'!D:D,ROW(),0)),"")</f>
        <v/>
      </c>
      <c r="E216" s="69" t="str">
        <f>IFERROR(CLEAN(HLOOKUP(E$1,'1.源数据-产品报告-消费降序'!E:E,ROW(),0)),"")</f>
        <v/>
      </c>
      <c r="F216" s="69" t="str">
        <f>IFERROR(CLEAN(HLOOKUP(F$1,'1.源数据-产品报告-消费降序'!F:F,ROW(),0)),"")</f>
        <v/>
      </c>
      <c r="G216" s="70">
        <f>IFERROR((HLOOKUP(G$1,'1.源数据-产品报告-消费降序'!G:G,ROW(),0)),"")</f>
        <v>0</v>
      </c>
      <c r="H2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6" s="69" t="str">
        <f>IFERROR(CLEAN(HLOOKUP(I$1,'1.源数据-产品报告-消费降序'!I:I,ROW(),0)),"")</f>
        <v/>
      </c>
      <c r="L216" s="69" t="str">
        <f>IFERROR(CLEAN(HLOOKUP(L$1,'1.源数据-产品报告-消费降序'!L:L,ROW(),0)),"")</f>
        <v/>
      </c>
      <c r="M216" s="69" t="str">
        <f>IFERROR(CLEAN(HLOOKUP(M$1,'1.源数据-产品报告-消费降序'!M:M,ROW(),0)),"")</f>
        <v/>
      </c>
      <c r="N216" s="69" t="str">
        <f>IFERROR(CLEAN(HLOOKUP(N$1,'1.源数据-产品报告-消费降序'!N:N,ROW(),0)),"")</f>
        <v/>
      </c>
      <c r="O216" s="69" t="str">
        <f>IFERROR(CLEAN(HLOOKUP(O$1,'1.源数据-产品报告-消费降序'!O:O,ROW(),0)),"")</f>
        <v/>
      </c>
      <c r="P216" s="69" t="str">
        <f>IFERROR(CLEAN(HLOOKUP(P$1,'1.源数据-产品报告-消费降序'!P:P,ROW(),0)),"")</f>
        <v/>
      </c>
      <c r="Q216" s="69" t="str">
        <f>IFERROR(CLEAN(HLOOKUP(Q$1,'1.源数据-产品报告-消费降序'!Q:Q,ROW(),0)),"")</f>
        <v/>
      </c>
      <c r="R216" s="69" t="str">
        <f>IFERROR(CLEAN(HLOOKUP(R$1,'1.源数据-产品报告-消费降序'!R:R,ROW(),0)),"")</f>
        <v/>
      </c>
      <c r="S2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6" s="69" t="str">
        <f>IFERROR(CLEAN(HLOOKUP(T$1,'1.源数据-产品报告-消费降序'!T:T,ROW(),0)),"")</f>
        <v/>
      </c>
      <c r="W216" s="69" t="str">
        <f>IFERROR(CLEAN(HLOOKUP(W$1,'1.源数据-产品报告-消费降序'!W:W,ROW(),0)),"")</f>
        <v/>
      </c>
      <c r="X216" s="69" t="str">
        <f>IFERROR(CLEAN(HLOOKUP(X$1,'1.源数据-产品报告-消费降序'!X:X,ROW(),0)),"")</f>
        <v/>
      </c>
      <c r="Y216" s="69" t="str">
        <f>IFERROR(CLEAN(HLOOKUP(Y$1,'1.源数据-产品报告-消费降序'!Y:Y,ROW(),0)),"")</f>
        <v/>
      </c>
      <c r="Z216" s="69" t="str">
        <f>IFERROR(CLEAN(HLOOKUP(Z$1,'1.源数据-产品报告-消费降序'!Z:Z,ROW(),0)),"")</f>
        <v/>
      </c>
      <c r="AA216" s="69" t="str">
        <f>IFERROR(CLEAN(HLOOKUP(AA$1,'1.源数据-产品报告-消费降序'!AA:AA,ROW(),0)),"")</f>
        <v/>
      </c>
      <c r="AB216" s="69" t="str">
        <f>IFERROR(CLEAN(HLOOKUP(AB$1,'1.源数据-产品报告-消费降序'!AB:AB,ROW(),0)),"")</f>
        <v/>
      </c>
      <c r="AC216" s="69" t="str">
        <f>IFERROR(CLEAN(HLOOKUP(AC$1,'1.源数据-产品报告-消费降序'!AC:AC,ROW(),0)),"")</f>
        <v/>
      </c>
      <c r="AD2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6" s="69" t="str">
        <f>IFERROR(CLEAN(HLOOKUP(AE$1,'1.源数据-产品报告-消费降序'!AE:AE,ROW(),0)),"")</f>
        <v/>
      </c>
      <c r="AH216" s="69" t="str">
        <f>IFERROR(CLEAN(HLOOKUP(AH$1,'1.源数据-产品报告-消费降序'!AH:AH,ROW(),0)),"")</f>
        <v/>
      </c>
      <c r="AI216" s="69" t="str">
        <f>IFERROR(CLEAN(HLOOKUP(AI$1,'1.源数据-产品报告-消费降序'!AI:AI,ROW(),0)),"")</f>
        <v/>
      </c>
      <c r="AJ216" s="69" t="str">
        <f>IFERROR(CLEAN(HLOOKUP(AJ$1,'1.源数据-产品报告-消费降序'!AJ:AJ,ROW(),0)),"")</f>
        <v/>
      </c>
      <c r="AK216" s="69" t="str">
        <f>IFERROR(CLEAN(HLOOKUP(AK$1,'1.源数据-产品报告-消费降序'!AK:AK,ROW(),0)),"")</f>
        <v/>
      </c>
      <c r="AL216" s="69" t="str">
        <f>IFERROR(CLEAN(HLOOKUP(AL$1,'1.源数据-产品报告-消费降序'!AL:AL,ROW(),0)),"")</f>
        <v/>
      </c>
      <c r="AM216" s="69" t="str">
        <f>IFERROR(CLEAN(HLOOKUP(AM$1,'1.源数据-产品报告-消费降序'!AM:AM,ROW(),0)),"")</f>
        <v/>
      </c>
      <c r="AN216" s="69" t="str">
        <f>IFERROR(CLEAN(HLOOKUP(AN$1,'1.源数据-产品报告-消费降序'!AN:AN,ROW(),0)),"")</f>
        <v/>
      </c>
      <c r="AO2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6" s="69" t="str">
        <f>IFERROR(CLEAN(HLOOKUP(AP$1,'1.源数据-产品报告-消费降序'!AP:AP,ROW(),0)),"")</f>
        <v/>
      </c>
      <c r="AS216" s="69" t="str">
        <f>IFERROR(CLEAN(HLOOKUP(AS$1,'1.源数据-产品报告-消费降序'!AS:AS,ROW(),0)),"")</f>
        <v/>
      </c>
      <c r="AT216" s="69" t="str">
        <f>IFERROR(CLEAN(HLOOKUP(AT$1,'1.源数据-产品报告-消费降序'!AT:AT,ROW(),0)),"")</f>
        <v/>
      </c>
      <c r="AU216" s="69" t="str">
        <f>IFERROR(CLEAN(HLOOKUP(AU$1,'1.源数据-产品报告-消费降序'!AU:AU,ROW(),0)),"")</f>
        <v/>
      </c>
      <c r="AV216" s="69" t="str">
        <f>IFERROR(CLEAN(HLOOKUP(AV$1,'1.源数据-产品报告-消费降序'!AV:AV,ROW(),0)),"")</f>
        <v/>
      </c>
      <c r="AW216" s="69" t="str">
        <f>IFERROR(CLEAN(HLOOKUP(AW$1,'1.源数据-产品报告-消费降序'!AW:AW,ROW(),0)),"")</f>
        <v/>
      </c>
      <c r="AX216" s="69" t="str">
        <f>IFERROR(CLEAN(HLOOKUP(AX$1,'1.源数据-产品报告-消费降序'!AX:AX,ROW(),0)),"")</f>
        <v/>
      </c>
      <c r="AY216" s="69" t="str">
        <f>IFERROR(CLEAN(HLOOKUP(AY$1,'1.源数据-产品报告-消费降序'!AY:AY,ROW(),0)),"")</f>
        <v/>
      </c>
      <c r="AZ2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6" s="69" t="str">
        <f>IFERROR(CLEAN(HLOOKUP(BA$1,'1.源数据-产品报告-消费降序'!BA:BA,ROW(),0)),"")</f>
        <v/>
      </c>
      <c r="BD216" s="69" t="str">
        <f>IFERROR(CLEAN(HLOOKUP(BD$1,'1.源数据-产品报告-消费降序'!BD:BD,ROW(),0)),"")</f>
        <v/>
      </c>
      <c r="BE216" s="69" t="str">
        <f>IFERROR(CLEAN(HLOOKUP(BE$1,'1.源数据-产品报告-消费降序'!BE:BE,ROW(),0)),"")</f>
        <v/>
      </c>
      <c r="BF216" s="69" t="str">
        <f>IFERROR(CLEAN(HLOOKUP(BF$1,'1.源数据-产品报告-消费降序'!BF:BF,ROW(),0)),"")</f>
        <v/>
      </c>
      <c r="BG216" s="69" t="str">
        <f>IFERROR(CLEAN(HLOOKUP(BG$1,'1.源数据-产品报告-消费降序'!BG:BG,ROW(),0)),"")</f>
        <v/>
      </c>
      <c r="BH216" s="69" t="str">
        <f>IFERROR(CLEAN(HLOOKUP(BH$1,'1.源数据-产品报告-消费降序'!BH:BH,ROW(),0)),"")</f>
        <v/>
      </c>
      <c r="BI216" s="69" t="str">
        <f>IFERROR(CLEAN(HLOOKUP(BI$1,'1.源数据-产品报告-消费降序'!BI:BI,ROW(),0)),"")</f>
        <v/>
      </c>
      <c r="BJ216" s="69" t="str">
        <f>IFERROR(CLEAN(HLOOKUP(BJ$1,'1.源数据-产品报告-消费降序'!BJ:BJ,ROW(),0)),"")</f>
        <v/>
      </c>
      <c r="BK2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6" s="69" t="str">
        <f>IFERROR(CLEAN(HLOOKUP(BL$1,'1.源数据-产品报告-消费降序'!BL:BL,ROW(),0)),"")</f>
        <v/>
      </c>
      <c r="BO216" s="69" t="str">
        <f>IFERROR(CLEAN(HLOOKUP(BO$1,'1.源数据-产品报告-消费降序'!BO:BO,ROW(),0)),"")</f>
        <v/>
      </c>
      <c r="BP216" s="69" t="str">
        <f>IFERROR(CLEAN(HLOOKUP(BP$1,'1.源数据-产品报告-消费降序'!BP:BP,ROW(),0)),"")</f>
        <v/>
      </c>
      <c r="BQ216" s="69" t="str">
        <f>IFERROR(CLEAN(HLOOKUP(BQ$1,'1.源数据-产品报告-消费降序'!BQ:BQ,ROW(),0)),"")</f>
        <v/>
      </c>
      <c r="BR216" s="69" t="str">
        <f>IFERROR(CLEAN(HLOOKUP(BR$1,'1.源数据-产品报告-消费降序'!BR:BR,ROW(),0)),"")</f>
        <v/>
      </c>
      <c r="BS216" s="69" t="str">
        <f>IFERROR(CLEAN(HLOOKUP(BS$1,'1.源数据-产品报告-消费降序'!BS:BS,ROW(),0)),"")</f>
        <v/>
      </c>
      <c r="BT216" s="69" t="str">
        <f>IFERROR(CLEAN(HLOOKUP(BT$1,'1.源数据-产品报告-消费降序'!BT:BT,ROW(),0)),"")</f>
        <v/>
      </c>
      <c r="BU216" s="69" t="str">
        <f>IFERROR(CLEAN(HLOOKUP(BU$1,'1.源数据-产品报告-消费降序'!BU:BU,ROW(),0)),"")</f>
        <v/>
      </c>
      <c r="BV2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6" s="69" t="str">
        <f>IFERROR(CLEAN(HLOOKUP(BW$1,'1.源数据-产品报告-消费降序'!BW:BW,ROW(),0)),"")</f>
        <v/>
      </c>
    </row>
    <row r="217" spans="1:75">
      <c r="A217" s="69" t="str">
        <f>IFERROR(CLEAN(HLOOKUP(A$1,'1.源数据-产品报告-消费降序'!A:A,ROW(),0)),"")</f>
        <v/>
      </c>
      <c r="B217" s="69" t="str">
        <f>IFERROR(CLEAN(HLOOKUP(B$1,'1.源数据-产品报告-消费降序'!B:B,ROW(),0)),"")</f>
        <v/>
      </c>
      <c r="C217" s="69" t="str">
        <f>IFERROR(CLEAN(HLOOKUP(C$1,'1.源数据-产品报告-消费降序'!C:C,ROW(),0)),"")</f>
        <v/>
      </c>
      <c r="D217" s="69" t="str">
        <f>IFERROR(CLEAN(HLOOKUP(D$1,'1.源数据-产品报告-消费降序'!D:D,ROW(),0)),"")</f>
        <v/>
      </c>
      <c r="E217" s="69" t="str">
        <f>IFERROR(CLEAN(HLOOKUP(E$1,'1.源数据-产品报告-消费降序'!E:E,ROW(),0)),"")</f>
        <v/>
      </c>
      <c r="F217" s="69" t="str">
        <f>IFERROR(CLEAN(HLOOKUP(F$1,'1.源数据-产品报告-消费降序'!F:F,ROW(),0)),"")</f>
        <v/>
      </c>
      <c r="G217" s="70">
        <f>IFERROR((HLOOKUP(G$1,'1.源数据-产品报告-消费降序'!G:G,ROW(),0)),"")</f>
        <v>0</v>
      </c>
      <c r="H2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7" s="69" t="str">
        <f>IFERROR(CLEAN(HLOOKUP(I$1,'1.源数据-产品报告-消费降序'!I:I,ROW(),0)),"")</f>
        <v/>
      </c>
      <c r="L217" s="69" t="str">
        <f>IFERROR(CLEAN(HLOOKUP(L$1,'1.源数据-产品报告-消费降序'!L:L,ROW(),0)),"")</f>
        <v/>
      </c>
      <c r="M217" s="69" t="str">
        <f>IFERROR(CLEAN(HLOOKUP(M$1,'1.源数据-产品报告-消费降序'!M:M,ROW(),0)),"")</f>
        <v/>
      </c>
      <c r="N217" s="69" t="str">
        <f>IFERROR(CLEAN(HLOOKUP(N$1,'1.源数据-产品报告-消费降序'!N:N,ROW(),0)),"")</f>
        <v/>
      </c>
      <c r="O217" s="69" t="str">
        <f>IFERROR(CLEAN(HLOOKUP(O$1,'1.源数据-产品报告-消费降序'!O:O,ROW(),0)),"")</f>
        <v/>
      </c>
      <c r="P217" s="69" t="str">
        <f>IFERROR(CLEAN(HLOOKUP(P$1,'1.源数据-产品报告-消费降序'!P:P,ROW(),0)),"")</f>
        <v/>
      </c>
      <c r="Q217" s="69" t="str">
        <f>IFERROR(CLEAN(HLOOKUP(Q$1,'1.源数据-产品报告-消费降序'!Q:Q,ROW(),0)),"")</f>
        <v/>
      </c>
      <c r="R217" s="69" t="str">
        <f>IFERROR(CLEAN(HLOOKUP(R$1,'1.源数据-产品报告-消费降序'!R:R,ROW(),0)),"")</f>
        <v/>
      </c>
      <c r="S2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7" s="69" t="str">
        <f>IFERROR(CLEAN(HLOOKUP(T$1,'1.源数据-产品报告-消费降序'!T:T,ROW(),0)),"")</f>
        <v/>
      </c>
      <c r="W217" s="69" t="str">
        <f>IFERROR(CLEAN(HLOOKUP(W$1,'1.源数据-产品报告-消费降序'!W:W,ROW(),0)),"")</f>
        <v/>
      </c>
      <c r="X217" s="69" t="str">
        <f>IFERROR(CLEAN(HLOOKUP(X$1,'1.源数据-产品报告-消费降序'!X:X,ROW(),0)),"")</f>
        <v/>
      </c>
      <c r="Y217" s="69" t="str">
        <f>IFERROR(CLEAN(HLOOKUP(Y$1,'1.源数据-产品报告-消费降序'!Y:Y,ROW(),0)),"")</f>
        <v/>
      </c>
      <c r="Z217" s="69" t="str">
        <f>IFERROR(CLEAN(HLOOKUP(Z$1,'1.源数据-产品报告-消费降序'!Z:Z,ROW(),0)),"")</f>
        <v/>
      </c>
      <c r="AA217" s="69" t="str">
        <f>IFERROR(CLEAN(HLOOKUP(AA$1,'1.源数据-产品报告-消费降序'!AA:AA,ROW(),0)),"")</f>
        <v/>
      </c>
      <c r="AB217" s="69" t="str">
        <f>IFERROR(CLEAN(HLOOKUP(AB$1,'1.源数据-产品报告-消费降序'!AB:AB,ROW(),0)),"")</f>
        <v/>
      </c>
      <c r="AC217" s="69" t="str">
        <f>IFERROR(CLEAN(HLOOKUP(AC$1,'1.源数据-产品报告-消费降序'!AC:AC,ROW(),0)),"")</f>
        <v/>
      </c>
      <c r="AD2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7" s="69" t="str">
        <f>IFERROR(CLEAN(HLOOKUP(AE$1,'1.源数据-产品报告-消费降序'!AE:AE,ROW(),0)),"")</f>
        <v/>
      </c>
      <c r="AH217" s="69" t="str">
        <f>IFERROR(CLEAN(HLOOKUP(AH$1,'1.源数据-产品报告-消费降序'!AH:AH,ROW(),0)),"")</f>
        <v/>
      </c>
      <c r="AI217" s="69" t="str">
        <f>IFERROR(CLEAN(HLOOKUP(AI$1,'1.源数据-产品报告-消费降序'!AI:AI,ROW(),0)),"")</f>
        <v/>
      </c>
      <c r="AJ217" s="69" t="str">
        <f>IFERROR(CLEAN(HLOOKUP(AJ$1,'1.源数据-产品报告-消费降序'!AJ:AJ,ROW(),0)),"")</f>
        <v/>
      </c>
      <c r="AK217" s="69" t="str">
        <f>IFERROR(CLEAN(HLOOKUP(AK$1,'1.源数据-产品报告-消费降序'!AK:AK,ROW(),0)),"")</f>
        <v/>
      </c>
      <c r="AL217" s="69" t="str">
        <f>IFERROR(CLEAN(HLOOKUP(AL$1,'1.源数据-产品报告-消费降序'!AL:AL,ROW(),0)),"")</f>
        <v/>
      </c>
      <c r="AM217" s="69" t="str">
        <f>IFERROR(CLEAN(HLOOKUP(AM$1,'1.源数据-产品报告-消费降序'!AM:AM,ROW(),0)),"")</f>
        <v/>
      </c>
      <c r="AN217" s="69" t="str">
        <f>IFERROR(CLEAN(HLOOKUP(AN$1,'1.源数据-产品报告-消费降序'!AN:AN,ROW(),0)),"")</f>
        <v/>
      </c>
      <c r="AO2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7" s="69" t="str">
        <f>IFERROR(CLEAN(HLOOKUP(AP$1,'1.源数据-产品报告-消费降序'!AP:AP,ROW(),0)),"")</f>
        <v/>
      </c>
      <c r="AS217" s="69" t="str">
        <f>IFERROR(CLEAN(HLOOKUP(AS$1,'1.源数据-产品报告-消费降序'!AS:AS,ROW(),0)),"")</f>
        <v/>
      </c>
      <c r="AT217" s="69" t="str">
        <f>IFERROR(CLEAN(HLOOKUP(AT$1,'1.源数据-产品报告-消费降序'!AT:AT,ROW(),0)),"")</f>
        <v/>
      </c>
      <c r="AU217" s="69" t="str">
        <f>IFERROR(CLEAN(HLOOKUP(AU$1,'1.源数据-产品报告-消费降序'!AU:AU,ROW(),0)),"")</f>
        <v/>
      </c>
      <c r="AV217" s="69" t="str">
        <f>IFERROR(CLEAN(HLOOKUP(AV$1,'1.源数据-产品报告-消费降序'!AV:AV,ROW(),0)),"")</f>
        <v/>
      </c>
      <c r="AW217" s="69" t="str">
        <f>IFERROR(CLEAN(HLOOKUP(AW$1,'1.源数据-产品报告-消费降序'!AW:AW,ROW(),0)),"")</f>
        <v/>
      </c>
      <c r="AX217" s="69" t="str">
        <f>IFERROR(CLEAN(HLOOKUP(AX$1,'1.源数据-产品报告-消费降序'!AX:AX,ROW(),0)),"")</f>
        <v/>
      </c>
      <c r="AY217" s="69" t="str">
        <f>IFERROR(CLEAN(HLOOKUP(AY$1,'1.源数据-产品报告-消费降序'!AY:AY,ROW(),0)),"")</f>
        <v/>
      </c>
      <c r="AZ2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7" s="69" t="str">
        <f>IFERROR(CLEAN(HLOOKUP(BA$1,'1.源数据-产品报告-消费降序'!BA:BA,ROW(),0)),"")</f>
        <v/>
      </c>
      <c r="BD217" s="69" t="str">
        <f>IFERROR(CLEAN(HLOOKUP(BD$1,'1.源数据-产品报告-消费降序'!BD:BD,ROW(),0)),"")</f>
        <v/>
      </c>
      <c r="BE217" s="69" t="str">
        <f>IFERROR(CLEAN(HLOOKUP(BE$1,'1.源数据-产品报告-消费降序'!BE:BE,ROW(),0)),"")</f>
        <v/>
      </c>
      <c r="BF217" s="69" t="str">
        <f>IFERROR(CLEAN(HLOOKUP(BF$1,'1.源数据-产品报告-消费降序'!BF:BF,ROW(),0)),"")</f>
        <v/>
      </c>
      <c r="BG217" s="69" t="str">
        <f>IFERROR(CLEAN(HLOOKUP(BG$1,'1.源数据-产品报告-消费降序'!BG:BG,ROW(),0)),"")</f>
        <v/>
      </c>
      <c r="BH217" s="69" t="str">
        <f>IFERROR(CLEAN(HLOOKUP(BH$1,'1.源数据-产品报告-消费降序'!BH:BH,ROW(),0)),"")</f>
        <v/>
      </c>
      <c r="BI217" s="69" t="str">
        <f>IFERROR(CLEAN(HLOOKUP(BI$1,'1.源数据-产品报告-消费降序'!BI:BI,ROW(),0)),"")</f>
        <v/>
      </c>
      <c r="BJ217" s="69" t="str">
        <f>IFERROR(CLEAN(HLOOKUP(BJ$1,'1.源数据-产品报告-消费降序'!BJ:BJ,ROW(),0)),"")</f>
        <v/>
      </c>
      <c r="BK2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7" s="69" t="str">
        <f>IFERROR(CLEAN(HLOOKUP(BL$1,'1.源数据-产品报告-消费降序'!BL:BL,ROW(),0)),"")</f>
        <v/>
      </c>
      <c r="BO217" s="69" t="str">
        <f>IFERROR(CLEAN(HLOOKUP(BO$1,'1.源数据-产品报告-消费降序'!BO:BO,ROW(),0)),"")</f>
        <v/>
      </c>
      <c r="BP217" s="69" t="str">
        <f>IFERROR(CLEAN(HLOOKUP(BP$1,'1.源数据-产品报告-消费降序'!BP:BP,ROW(),0)),"")</f>
        <v/>
      </c>
      <c r="BQ217" s="69" t="str">
        <f>IFERROR(CLEAN(HLOOKUP(BQ$1,'1.源数据-产品报告-消费降序'!BQ:BQ,ROW(),0)),"")</f>
        <v/>
      </c>
      <c r="BR217" s="69" t="str">
        <f>IFERROR(CLEAN(HLOOKUP(BR$1,'1.源数据-产品报告-消费降序'!BR:BR,ROW(),0)),"")</f>
        <v/>
      </c>
      <c r="BS217" s="69" t="str">
        <f>IFERROR(CLEAN(HLOOKUP(BS$1,'1.源数据-产品报告-消费降序'!BS:BS,ROW(),0)),"")</f>
        <v/>
      </c>
      <c r="BT217" s="69" t="str">
        <f>IFERROR(CLEAN(HLOOKUP(BT$1,'1.源数据-产品报告-消费降序'!BT:BT,ROW(),0)),"")</f>
        <v/>
      </c>
      <c r="BU217" s="69" t="str">
        <f>IFERROR(CLEAN(HLOOKUP(BU$1,'1.源数据-产品报告-消费降序'!BU:BU,ROW(),0)),"")</f>
        <v/>
      </c>
      <c r="BV2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7" s="69" t="str">
        <f>IFERROR(CLEAN(HLOOKUP(BW$1,'1.源数据-产品报告-消费降序'!BW:BW,ROW(),0)),"")</f>
        <v/>
      </c>
    </row>
    <row r="218" spans="1:75">
      <c r="A218" s="69" t="str">
        <f>IFERROR(CLEAN(HLOOKUP(A$1,'1.源数据-产品报告-消费降序'!A:A,ROW(),0)),"")</f>
        <v/>
      </c>
      <c r="B218" s="69" t="str">
        <f>IFERROR(CLEAN(HLOOKUP(B$1,'1.源数据-产品报告-消费降序'!B:B,ROW(),0)),"")</f>
        <v/>
      </c>
      <c r="C218" s="69" t="str">
        <f>IFERROR(CLEAN(HLOOKUP(C$1,'1.源数据-产品报告-消费降序'!C:C,ROW(),0)),"")</f>
        <v/>
      </c>
      <c r="D218" s="69" t="str">
        <f>IFERROR(CLEAN(HLOOKUP(D$1,'1.源数据-产品报告-消费降序'!D:D,ROW(),0)),"")</f>
        <v/>
      </c>
      <c r="E218" s="69" t="str">
        <f>IFERROR(CLEAN(HLOOKUP(E$1,'1.源数据-产品报告-消费降序'!E:E,ROW(),0)),"")</f>
        <v/>
      </c>
      <c r="F218" s="69" t="str">
        <f>IFERROR(CLEAN(HLOOKUP(F$1,'1.源数据-产品报告-消费降序'!F:F,ROW(),0)),"")</f>
        <v/>
      </c>
      <c r="G218" s="70">
        <f>IFERROR((HLOOKUP(G$1,'1.源数据-产品报告-消费降序'!G:G,ROW(),0)),"")</f>
        <v>0</v>
      </c>
      <c r="H2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8" s="69" t="str">
        <f>IFERROR(CLEAN(HLOOKUP(I$1,'1.源数据-产品报告-消费降序'!I:I,ROW(),0)),"")</f>
        <v/>
      </c>
      <c r="L218" s="69" t="str">
        <f>IFERROR(CLEAN(HLOOKUP(L$1,'1.源数据-产品报告-消费降序'!L:L,ROW(),0)),"")</f>
        <v/>
      </c>
      <c r="M218" s="69" t="str">
        <f>IFERROR(CLEAN(HLOOKUP(M$1,'1.源数据-产品报告-消费降序'!M:M,ROW(),0)),"")</f>
        <v/>
      </c>
      <c r="N218" s="69" t="str">
        <f>IFERROR(CLEAN(HLOOKUP(N$1,'1.源数据-产品报告-消费降序'!N:N,ROW(),0)),"")</f>
        <v/>
      </c>
      <c r="O218" s="69" t="str">
        <f>IFERROR(CLEAN(HLOOKUP(O$1,'1.源数据-产品报告-消费降序'!O:O,ROW(),0)),"")</f>
        <v/>
      </c>
      <c r="P218" s="69" t="str">
        <f>IFERROR(CLEAN(HLOOKUP(P$1,'1.源数据-产品报告-消费降序'!P:P,ROW(),0)),"")</f>
        <v/>
      </c>
      <c r="Q218" s="69" t="str">
        <f>IFERROR(CLEAN(HLOOKUP(Q$1,'1.源数据-产品报告-消费降序'!Q:Q,ROW(),0)),"")</f>
        <v/>
      </c>
      <c r="R218" s="69" t="str">
        <f>IFERROR(CLEAN(HLOOKUP(R$1,'1.源数据-产品报告-消费降序'!R:R,ROW(),0)),"")</f>
        <v/>
      </c>
      <c r="S2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8" s="69" t="str">
        <f>IFERROR(CLEAN(HLOOKUP(T$1,'1.源数据-产品报告-消费降序'!T:T,ROW(),0)),"")</f>
        <v/>
      </c>
      <c r="W218" s="69" t="str">
        <f>IFERROR(CLEAN(HLOOKUP(W$1,'1.源数据-产品报告-消费降序'!W:W,ROW(),0)),"")</f>
        <v/>
      </c>
      <c r="X218" s="69" t="str">
        <f>IFERROR(CLEAN(HLOOKUP(X$1,'1.源数据-产品报告-消费降序'!X:X,ROW(),0)),"")</f>
        <v/>
      </c>
      <c r="Y218" s="69" t="str">
        <f>IFERROR(CLEAN(HLOOKUP(Y$1,'1.源数据-产品报告-消费降序'!Y:Y,ROW(),0)),"")</f>
        <v/>
      </c>
      <c r="Z218" s="69" t="str">
        <f>IFERROR(CLEAN(HLOOKUP(Z$1,'1.源数据-产品报告-消费降序'!Z:Z,ROW(),0)),"")</f>
        <v/>
      </c>
      <c r="AA218" s="69" t="str">
        <f>IFERROR(CLEAN(HLOOKUP(AA$1,'1.源数据-产品报告-消费降序'!AA:AA,ROW(),0)),"")</f>
        <v/>
      </c>
      <c r="AB218" s="69" t="str">
        <f>IFERROR(CLEAN(HLOOKUP(AB$1,'1.源数据-产品报告-消费降序'!AB:AB,ROW(),0)),"")</f>
        <v/>
      </c>
      <c r="AC218" s="69" t="str">
        <f>IFERROR(CLEAN(HLOOKUP(AC$1,'1.源数据-产品报告-消费降序'!AC:AC,ROW(),0)),"")</f>
        <v/>
      </c>
      <c r="AD2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8" s="69" t="str">
        <f>IFERROR(CLEAN(HLOOKUP(AE$1,'1.源数据-产品报告-消费降序'!AE:AE,ROW(),0)),"")</f>
        <v/>
      </c>
      <c r="AH218" s="69" t="str">
        <f>IFERROR(CLEAN(HLOOKUP(AH$1,'1.源数据-产品报告-消费降序'!AH:AH,ROW(),0)),"")</f>
        <v/>
      </c>
      <c r="AI218" s="69" t="str">
        <f>IFERROR(CLEAN(HLOOKUP(AI$1,'1.源数据-产品报告-消费降序'!AI:AI,ROW(),0)),"")</f>
        <v/>
      </c>
      <c r="AJ218" s="69" t="str">
        <f>IFERROR(CLEAN(HLOOKUP(AJ$1,'1.源数据-产品报告-消费降序'!AJ:AJ,ROW(),0)),"")</f>
        <v/>
      </c>
      <c r="AK218" s="69" t="str">
        <f>IFERROR(CLEAN(HLOOKUP(AK$1,'1.源数据-产品报告-消费降序'!AK:AK,ROW(),0)),"")</f>
        <v/>
      </c>
      <c r="AL218" s="69" t="str">
        <f>IFERROR(CLEAN(HLOOKUP(AL$1,'1.源数据-产品报告-消费降序'!AL:AL,ROW(),0)),"")</f>
        <v/>
      </c>
      <c r="AM218" s="69" t="str">
        <f>IFERROR(CLEAN(HLOOKUP(AM$1,'1.源数据-产品报告-消费降序'!AM:AM,ROW(),0)),"")</f>
        <v/>
      </c>
      <c r="AN218" s="69" t="str">
        <f>IFERROR(CLEAN(HLOOKUP(AN$1,'1.源数据-产品报告-消费降序'!AN:AN,ROW(),0)),"")</f>
        <v/>
      </c>
      <c r="AO2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8" s="69" t="str">
        <f>IFERROR(CLEAN(HLOOKUP(AP$1,'1.源数据-产品报告-消费降序'!AP:AP,ROW(),0)),"")</f>
        <v/>
      </c>
      <c r="AS218" s="69" t="str">
        <f>IFERROR(CLEAN(HLOOKUP(AS$1,'1.源数据-产品报告-消费降序'!AS:AS,ROW(),0)),"")</f>
        <v/>
      </c>
      <c r="AT218" s="69" t="str">
        <f>IFERROR(CLEAN(HLOOKUP(AT$1,'1.源数据-产品报告-消费降序'!AT:AT,ROW(),0)),"")</f>
        <v/>
      </c>
      <c r="AU218" s="69" t="str">
        <f>IFERROR(CLEAN(HLOOKUP(AU$1,'1.源数据-产品报告-消费降序'!AU:AU,ROW(),0)),"")</f>
        <v/>
      </c>
      <c r="AV218" s="69" t="str">
        <f>IFERROR(CLEAN(HLOOKUP(AV$1,'1.源数据-产品报告-消费降序'!AV:AV,ROW(),0)),"")</f>
        <v/>
      </c>
      <c r="AW218" s="69" t="str">
        <f>IFERROR(CLEAN(HLOOKUP(AW$1,'1.源数据-产品报告-消费降序'!AW:AW,ROW(),0)),"")</f>
        <v/>
      </c>
      <c r="AX218" s="69" t="str">
        <f>IFERROR(CLEAN(HLOOKUP(AX$1,'1.源数据-产品报告-消费降序'!AX:AX,ROW(),0)),"")</f>
        <v/>
      </c>
      <c r="AY218" s="69" t="str">
        <f>IFERROR(CLEAN(HLOOKUP(AY$1,'1.源数据-产品报告-消费降序'!AY:AY,ROW(),0)),"")</f>
        <v/>
      </c>
      <c r="AZ2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8" s="69" t="str">
        <f>IFERROR(CLEAN(HLOOKUP(BA$1,'1.源数据-产品报告-消费降序'!BA:BA,ROW(),0)),"")</f>
        <v/>
      </c>
      <c r="BD218" s="69" t="str">
        <f>IFERROR(CLEAN(HLOOKUP(BD$1,'1.源数据-产品报告-消费降序'!BD:BD,ROW(),0)),"")</f>
        <v/>
      </c>
      <c r="BE218" s="69" t="str">
        <f>IFERROR(CLEAN(HLOOKUP(BE$1,'1.源数据-产品报告-消费降序'!BE:BE,ROW(),0)),"")</f>
        <v/>
      </c>
      <c r="BF218" s="69" t="str">
        <f>IFERROR(CLEAN(HLOOKUP(BF$1,'1.源数据-产品报告-消费降序'!BF:BF,ROW(),0)),"")</f>
        <v/>
      </c>
      <c r="BG218" s="69" t="str">
        <f>IFERROR(CLEAN(HLOOKUP(BG$1,'1.源数据-产品报告-消费降序'!BG:BG,ROW(),0)),"")</f>
        <v/>
      </c>
      <c r="BH218" s="69" t="str">
        <f>IFERROR(CLEAN(HLOOKUP(BH$1,'1.源数据-产品报告-消费降序'!BH:BH,ROW(),0)),"")</f>
        <v/>
      </c>
      <c r="BI218" s="69" t="str">
        <f>IFERROR(CLEAN(HLOOKUP(BI$1,'1.源数据-产品报告-消费降序'!BI:BI,ROW(),0)),"")</f>
        <v/>
      </c>
      <c r="BJ218" s="69" t="str">
        <f>IFERROR(CLEAN(HLOOKUP(BJ$1,'1.源数据-产品报告-消费降序'!BJ:BJ,ROW(),0)),"")</f>
        <v/>
      </c>
      <c r="BK2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8" s="69" t="str">
        <f>IFERROR(CLEAN(HLOOKUP(BL$1,'1.源数据-产品报告-消费降序'!BL:BL,ROW(),0)),"")</f>
        <v/>
      </c>
      <c r="BO218" s="69" t="str">
        <f>IFERROR(CLEAN(HLOOKUP(BO$1,'1.源数据-产品报告-消费降序'!BO:BO,ROW(),0)),"")</f>
        <v/>
      </c>
      <c r="BP218" s="69" t="str">
        <f>IFERROR(CLEAN(HLOOKUP(BP$1,'1.源数据-产品报告-消费降序'!BP:BP,ROW(),0)),"")</f>
        <v/>
      </c>
      <c r="BQ218" s="69" t="str">
        <f>IFERROR(CLEAN(HLOOKUP(BQ$1,'1.源数据-产品报告-消费降序'!BQ:BQ,ROW(),0)),"")</f>
        <v/>
      </c>
      <c r="BR218" s="69" t="str">
        <f>IFERROR(CLEAN(HLOOKUP(BR$1,'1.源数据-产品报告-消费降序'!BR:BR,ROW(),0)),"")</f>
        <v/>
      </c>
      <c r="BS218" s="69" t="str">
        <f>IFERROR(CLEAN(HLOOKUP(BS$1,'1.源数据-产品报告-消费降序'!BS:BS,ROW(),0)),"")</f>
        <v/>
      </c>
      <c r="BT218" s="69" t="str">
        <f>IFERROR(CLEAN(HLOOKUP(BT$1,'1.源数据-产品报告-消费降序'!BT:BT,ROW(),0)),"")</f>
        <v/>
      </c>
      <c r="BU218" s="69" t="str">
        <f>IFERROR(CLEAN(HLOOKUP(BU$1,'1.源数据-产品报告-消费降序'!BU:BU,ROW(),0)),"")</f>
        <v/>
      </c>
      <c r="BV2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8" s="69" t="str">
        <f>IFERROR(CLEAN(HLOOKUP(BW$1,'1.源数据-产品报告-消费降序'!BW:BW,ROW(),0)),"")</f>
        <v/>
      </c>
    </row>
    <row r="219" spans="1:75">
      <c r="A219" s="69" t="str">
        <f>IFERROR(CLEAN(HLOOKUP(A$1,'1.源数据-产品报告-消费降序'!A:A,ROW(),0)),"")</f>
        <v/>
      </c>
      <c r="B219" s="69" t="str">
        <f>IFERROR(CLEAN(HLOOKUP(B$1,'1.源数据-产品报告-消费降序'!B:B,ROW(),0)),"")</f>
        <v/>
      </c>
      <c r="C219" s="69" t="str">
        <f>IFERROR(CLEAN(HLOOKUP(C$1,'1.源数据-产品报告-消费降序'!C:C,ROW(),0)),"")</f>
        <v/>
      </c>
      <c r="D219" s="69" t="str">
        <f>IFERROR(CLEAN(HLOOKUP(D$1,'1.源数据-产品报告-消费降序'!D:D,ROW(),0)),"")</f>
        <v/>
      </c>
      <c r="E219" s="69" t="str">
        <f>IFERROR(CLEAN(HLOOKUP(E$1,'1.源数据-产品报告-消费降序'!E:E,ROW(),0)),"")</f>
        <v/>
      </c>
      <c r="F219" s="69" t="str">
        <f>IFERROR(CLEAN(HLOOKUP(F$1,'1.源数据-产品报告-消费降序'!F:F,ROW(),0)),"")</f>
        <v/>
      </c>
      <c r="G219" s="70">
        <f>IFERROR((HLOOKUP(G$1,'1.源数据-产品报告-消费降序'!G:G,ROW(),0)),"")</f>
        <v>0</v>
      </c>
      <c r="H2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19" s="69" t="str">
        <f>IFERROR(CLEAN(HLOOKUP(I$1,'1.源数据-产品报告-消费降序'!I:I,ROW(),0)),"")</f>
        <v/>
      </c>
      <c r="L219" s="69" t="str">
        <f>IFERROR(CLEAN(HLOOKUP(L$1,'1.源数据-产品报告-消费降序'!L:L,ROW(),0)),"")</f>
        <v/>
      </c>
      <c r="M219" s="69" t="str">
        <f>IFERROR(CLEAN(HLOOKUP(M$1,'1.源数据-产品报告-消费降序'!M:M,ROW(),0)),"")</f>
        <v/>
      </c>
      <c r="N219" s="69" t="str">
        <f>IFERROR(CLEAN(HLOOKUP(N$1,'1.源数据-产品报告-消费降序'!N:N,ROW(),0)),"")</f>
        <v/>
      </c>
      <c r="O219" s="69" t="str">
        <f>IFERROR(CLEAN(HLOOKUP(O$1,'1.源数据-产品报告-消费降序'!O:O,ROW(),0)),"")</f>
        <v/>
      </c>
      <c r="P219" s="69" t="str">
        <f>IFERROR(CLEAN(HLOOKUP(P$1,'1.源数据-产品报告-消费降序'!P:P,ROW(),0)),"")</f>
        <v/>
      </c>
      <c r="Q219" s="69" t="str">
        <f>IFERROR(CLEAN(HLOOKUP(Q$1,'1.源数据-产品报告-消费降序'!Q:Q,ROW(),0)),"")</f>
        <v/>
      </c>
      <c r="R219" s="69" t="str">
        <f>IFERROR(CLEAN(HLOOKUP(R$1,'1.源数据-产品报告-消费降序'!R:R,ROW(),0)),"")</f>
        <v/>
      </c>
      <c r="S2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19" s="69" t="str">
        <f>IFERROR(CLEAN(HLOOKUP(T$1,'1.源数据-产品报告-消费降序'!T:T,ROW(),0)),"")</f>
        <v/>
      </c>
      <c r="W219" s="69" t="str">
        <f>IFERROR(CLEAN(HLOOKUP(W$1,'1.源数据-产品报告-消费降序'!W:W,ROW(),0)),"")</f>
        <v/>
      </c>
      <c r="X219" s="69" t="str">
        <f>IFERROR(CLEAN(HLOOKUP(X$1,'1.源数据-产品报告-消费降序'!X:X,ROW(),0)),"")</f>
        <v/>
      </c>
      <c r="Y219" s="69" t="str">
        <f>IFERROR(CLEAN(HLOOKUP(Y$1,'1.源数据-产品报告-消费降序'!Y:Y,ROW(),0)),"")</f>
        <v/>
      </c>
      <c r="Z219" s="69" t="str">
        <f>IFERROR(CLEAN(HLOOKUP(Z$1,'1.源数据-产品报告-消费降序'!Z:Z,ROW(),0)),"")</f>
        <v/>
      </c>
      <c r="AA219" s="69" t="str">
        <f>IFERROR(CLEAN(HLOOKUP(AA$1,'1.源数据-产品报告-消费降序'!AA:AA,ROW(),0)),"")</f>
        <v/>
      </c>
      <c r="AB219" s="69" t="str">
        <f>IFERROR(CLEAN(HLOOKUP(AB$1,'1.源数据-产品报告-消费降序'!AB:AB,ROW(),0)),"")</f>
        <v/>
      </c>
      <c r="AC219" s="69" t="str">
        <f>IFERROR(CLEAN(HLOOKUP(AC$1,'1.源数据-产品报告-消费降序'!AC:AC,ROW(),0)),"")</f>
        <v/>
      </c>
      <c r="AD2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19" s="69" t="str">
        <f>IFERROR(CLEAN(HLOOKUP(AE$1,'1.源数据-产品报告-消费降序'!AE:AE,ROW(),0)),"")</f>
        <v/>
      </c>
      <c r="AH219" s="69" t="str">
        <f>IFERROR(CLEAN(HLOOKUP(AH$1,'1.源数据-产品报告-消费降序'!AH:AH,ROW(),0)),"")</f>
        <v/>
      </c>
      <c r="AI219" s="69" t="str">
        <f>IFERROR(CLEAN(HLOOKUP(AI$1,'1.源数据-产品报告-消费降序'!AI:AI,ROW(),0)),"")</f>
        <v/>
      </c>
      <c r="AJ219" s="69" t="str">
        <f>IFERROR(CLEAN(HLOOKUP(AJ$1,'1.源数据-产品报告-消费降序'!AJ:AJ,ROW(),0)),"")</f>
        <v/>
      </c>
      <c r="AK219" s="69" t="str">
        <f>IFERROR(CLEAN(HLOOKUP(AK$1,'1.源数据-产品报告-消费降序'!AK:AK,ROW(),0)),"")</f>
        <v/>
      </c>
      <c r="AL219" s="69" t="str">
        <f>IFERROR(CLEAN(HLOOKUP(AL$1,'1.源数据-产品报告-消费降序'!AL:AL,ROW(),0)),"")</f>
        <v/>
      </c>
      <c r="AM219" s="69" t="str">
        <f>IFERROR(CLEAN(HLOOKUP(AM$1,'1.源数据-产品报告-消费降序'!AM:AM,ROW(),0)),"")</f>
        <v/>
      </c>
      <c r="AN219" s="69" t="str">
        <f>IFERROR(CLEAN(HLOOKUP(AN$1,'1.源数据-产品报告-消费降序'!AN:AN,ROW(),0)),"")</f>
        <v/>
      </c>
      <c r="AO2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19" s="69" t="str">
        <f>IFERROR(CLEAN(HLOOKUP(AP$1,'1.源数据-产品报告-消费降序'!AP:AP,ROW(),0)),"")</f>
        <v/>
      </c>
      <c r="AS219" s="69" t="str">
        <f>IFERROR(CLEAN(HLOOKUP(AS$1,'1.源数据-产品报告-消费降序'!AS:AS,ROW(),0)),"")</f>
        <v/>
      </c>
      <c r="AT219" s="69" t="str">
        <f>IFERROR(CLEAN(HLOOKUP(AT$1,'1.源数据-产品报告-消费降序'!AT:AT,ROW(),0)),"")</f>
        <v/>
      </c>
      <c r="AU219" s="69" t="str">
        <f>IFERROR(CLEAN(HLOOKUP(AU$1,'1.源数据-产品报告-消费降序'!AU:AU,ROW(),0)),"")</f>
        <v/>
      </c>
      <c r="AV219" s="69" t="str">
        <f>IFERROR(CLEAN(HLOOKUP(AV$1,'1.源数据-产品报告-消费降序'!AV:AV,ROW(),0)),"")</f>
        <v/>
      </c>
      <c r="AW219" s="69" t="str">
        <f>IFERROR(CLEAN(HLOOKUP(AW$1,'1.源数据-产品报告-消费降序'!AW:AW,ROW(),0)),"")</f>
        <v/>
      </c>
      <c r="AX219" s="69" t="str">
        <f>IFERROR(CLEAN(HLOOKUP(AX$1,'1.源数据-产品报告-消费降序'!AX:AX,ROW(),0)),"")</f>
        <v/>
      </c>
      <c r="AY219" s="69" t="str">
        <f>IFERROR(CLEAN(HLOOKUP(AY$1,'1.源数据-产品报告-消费降序'!AY:AY,ROW(),0)),"")</f>
        <v/>
      </c>
      <c r="AZ2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19" s="69" t="str">
        <f>IFERROR(CLEAN(HLOOKUP(BA$1,'1.源数据-产品报告-消费降序'!BA:BA,ROW(),0)),"")</f>
        <v/>
      </c>
      <c r="BD219" s="69" t="str">
        <f>IFERROR(CLEAN(HLOOKUP(BD$1,'1.源数据-产品报告-消费降序'!BD:BD,ROW(),0)),"")</f>
        <v/>
      </c>
      <c r="BE219" s="69" t="str">
        <f>IFERROR(CLEAN(HLOOKUP(BE$1,'1.源数据-产品报告-消费降序'!BE:BE,ROW(),0)),"")</f>
        <v/>
      </c>
      <c r="BF219" s="69" t="str">
        <f>IFERROR(CLEAN(HLOOKUP(BF$1,'1.源数据-产品报告-消费降序'!BF:BF,ROW(),0)),"")</f>
        <v/>
      </c>
      <c r="BG219" s="69" t="str">
        <f>IFERROR(CLEAN(HLOOKUP(BG$1,'1.源数据-产品报告-消费降序'!BG:BG,ROW(),0)),"")</f>
        <v/>
      </c>
      <c r="BH219" s="69" t="str">
        <f>IFERROR(CLEAN(HLOOKUP(BH$1,'1.源数据-产品报告-消费降序'!BH:BH,ROW(),0)),"")</f>
        <v/>
      </c>
      <c r="BI219" s="69" t="str">
        <f>IFERROR(CLEAN(HLOOKUP(BI$1,'1.源数据-产品报告-消费降序'!BI:BI,ROW(),0)),"")</f>
        <v/>
      </c>
      <c r="BJ219" s="69" t="str">
        <f>IFERROR(CLEAN(HLOOKUP(BJ$1,'1.源数据-产品报告-消费降序'!BJ:BJ,ROW(),0)),"")</f>
        <v/>
      </c>
      <c r="BK2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19" s="69" t="str">
        <f>IFERROR(CLEAN(HLOOKUP(BL$1,'1.源数据-产品报告-消费降序'!BL:BL,ROW(),0)),"")</f>
        <v/>
      </c>
      <c r="BO219" s="69" t="str">
        <f>IFERROR(CLEAN(HLOOKUP(BO$1,'1.源数据-产品报告-消费降序'!BO:BO,ROW(),0)),"")</f>
        <v/>
      </c>
      <c r="BP219" s="69" t="str">
        <f>IFERROR(CLEAN(HLOOKUP(BP$1,'1.源数据-产品报告-消费降序'!BP:BP,ROW(),0)),"")</f>
        <v/>
      </c>
      <c r="BQ219" s="69" t="str">
        <f>IFERROR(CLEAN(HLOOKUP(BQ$1,'1.源数据-产品报告-消费降序'!BQ:BQ,ROW(),0)),"")</f>
        <v/>
      </c>
      <c r="BR219" s="69" t="str">
        <f>IFERROR(CLEAN(HLOOKUP(BR$1,'1.源数据-产品报告-消费降序'!BR:BR,ROW(),0)),"")</f>
        <v/>
      </c>
      <c r="BS219" s="69" t="str">
        <f>IFERROR(CLEAN(HLOOKUP(BS$1,'1.源数据-产品报告-消费降序'!BS:BS,ROW(),0)),"")</f>
        <v/>
      </c>
      <c r="BT219" s="69" t="str">
        <f>IFERROR(CLEAN(HLOOKUP(BT$1,'1.源数据-产品报告-消费降序'!BT:BT,ROW(),0)),"")</f>
        <v/>
      </c>
      <c r="BU219" s="69" t="str">
        <f>IFERROR(CLEAN(HLOOKUP(BU$1,'1.源数据-产品报告-消费降序'!BU:BU,ROW(),0)),"")</f>
        <v/>
      </c>
      <c r="BV2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19" s="69" t="str">
        <f>IFERROR(CLEAN(HLOOKUP(BW$1,'1.源数据-产品报告-消费降序'!BW:BW,ROW(),0)),"")</f>
        <v/>
      </c>
    </row>
    <row r="220" spans="1:75">
      <c r="A220" s="69" t="str">
        <f>IFERROR(CLEAN(HLOOKUP(A$1,'1.源数据-产品报告-消费降序'!A:A,ROW(),0)),"")</f>
        <v/>
      </c>
      <c r="B220" s="69" t="str">
        <f>IFERROR(CLEAN(HLOOKUP(B$1,'1.源数据-产品报告-消费降序'!B:B,ROW(),0)),"")</f>
        <v/>
      </c>
      <c r="C220" s="69" t="str">
        <f>IFERROR(CLEAN(HLOOKUP(C$1,'1.源数据-产品报告-消费降序'!C:C,ROW(),0)),"")</f>
        <v/>
      </c>
      <c r="D220" s="69" t="str">
        <f>IFERROR(CLEAN(HLOOKUP(D$1,'1.源数据-产品报告-消费降序'!D:D,ROW(),0)),"")</f>
        <v/>
      </c>
      <c r="E220" s="69" t="str">
        <f>IFERROR(CLEAN(HLOOKUP(E$1,'1.源数据-产品报告-消费降序'!E:E,ROW(),0)),"")</f>
        <v/>
      </c>
      <c r="F220" s="69" t="str">
        <f>IFERROR(CLEAN(HLOOKUP(F$1,'1.源数据-产品报告-消费降序'!F:F,ROW(),0)),"")</f>
        <v/>
      </c>
      <c r="G220" s="70">
        <f>IFERROR((HLOOKUP(G$1,'1.源数据-产品报告-消费降序'!G:G,ROW(),0)),"")</f>
        <v>0</v>
      </c>
      <c r="H2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0" s="69" t="str">
        <f>IFERROR(CLEAN(HLOOKUP(I$1,'1.源数据-产品报告-消费降序'!I:I,ROW(),0)),"")</f>
        <v/>
      </c>
      <c r="L220" s="69" t="str">
        <f>IFERROR(CLEAN(HLOOKUP(L$1,'1.源数据-产品报告-消费降序'!L:L,ROW(),0)),"")</f>
        <v/>
      </c>
      <c r="M220" s="69" t="str">
        <f>IFERROR(CLEAN(HLOOKUP(M$1,'1.源数据-产品报告-消费降序'!M:M,ROW(),0)),"")</f>
        <v/>
      </c>
      <c r="N220" s="69" t="str">
        <f>IFERROR(CLEAN(HLOOKUP(N$1,'1.源数据-产品报告-消费降序'!N:N,ROW(),0)),"")</f>
        <v/>
      </c>
      <c r="O220" s="69" t="str">
        <f>IFERROR(CLEAN(HLOOKUP(O$1,'1.源数据-产品报告-消费降序'!O:O,ROW(),0)),"")</f>
        <v/>
      </c>
      <c r="P220" s="69" t="str">
        <f>IFERROR(CLEAN(HLOOKUP(P$1,'1.源数据-产品报告-消费降序'!P:P,ROW(),0)),"")</f>
        <v/>
      </c>
      <c r="Q220" s="69" t="str">
        <f>IFERROR(CLEAN(HLOOKUP(Q$1,'1.源数据-产品报告-消费降序'!Q:Q,ROW(),0)),"")</f>
        <v/>
      </c>
      <c r="R220" s="69" t="str">
        <f>IFERROR(CLEAN(HLOOKUP(R$1,'1.源数据-产品报告-消费降序'!R:R,ROW(),0)),"")</f>
        <v/>
      </c>
      <c r="S2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0" s="69" t="str">
        <f>IFERROR(CLEAN(HLOOKUP(T$1,'1.源数据-产品报告-消费降序'!T:T,ROW(),0)),"")</f>
        <v/>
      </c>
      <c r="W220" s="69" t="str">
        <f>IFERROR(CLEAN(HLOOKUP(W$1,'1.源数据-产品报告-消费降序'!W:W,ROW(),0)),"")</f>
        <v/>
      </c>
      <c r="X220" s="69" t="str">
        <f>IFERROR(CLEAN(HLOOKUP(X$1,'1.源数据-产品报告-消费降序'!X:X,ROW(),0)),"")</f>
        <v/>
      </c>
      <c r="Y220" s="69" t="str">
        <f>IFERROR(CLEAN(HLOOKUP(Y$1,'1.源数据-产品报告-消费降序'!Y:Y,ROW(),0)),"")</f>
        <v/>
      </c>
      <c r="Z220" s="69" t="str">
        <f>IFERROR(CLEAN(HLOOKUP(Z$1,'1.源数据-产品报告-消费降序'!Z:Z,ROW(),0)),"")</f>
        <v/>
      </c>
      <c r="AA220" s="69" t="str">
        <f>IFERROR(CLEAN(HLOOKUP(AA$1,'1.源数据-产品报告-消费降序'!AA:AA,ROW(),0)),"")</f>
        <v/>
      </c>
      <c r="AB220" s="69" t="str">
        <f>IFERROR(CLEAN(HLOOKUP(AB$1,'1.源数据-产品报告-消费降序'!AB:AB,ROW(),0)),"")</f>
        <v/>
      </c>
      <c r="AC220" s="69" t="str">
        <f>IFERROR(CLEAN(HLOOKUP(AC$1,'1.源数据-产品报告-消费降序'!AC:AC,ROW(),0)),"")</f>
        <v/>
      </c>
      <c r="AD2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0" s="69" t="str">
        <f>IFERROR(CLEAN(HLOOKUP(AE$1,'1.源数据-产品报告-消费降序'!AE:AE,ROW(),0)),"")</f>
        <v/>
      </c>
      <c r="AH220" s="69" t="str">
        <f>IFERROR(CLEAN(HLOOKUP(AH$1,'1.源数据-产品报告-消费降序'!AH:AH,ROW(),0)),"")</f>
        <v/>
      </c>
      <c r="AI220" s="69" t="str">
        <f>IFERROR(CLEAN(HLOOKUP(AI$1,'1.源数据-产品报告-消费降序'!AI:AI,ROW(),0)),"")</f>
        <v/>
      </c>
      <c r="AJ220" s="69" t="str">
        <f>IFERROR(CLEAN(HLOOKUP(AJ$1,'1.源数据-产品报告-消费降序'!AJ:AJ,ROW(),0)),"")</f>
        <v/>
      </c>
      <c r="AK220" s="69" t="str">
        <f>IFERROR(CLEAN(HLOOKUP(AK$1,'1.源数据-产品报告-消费降序'!AK:AK,ROW(),0)),"")</f>
        <v/>
      </c>
      <c r="AL220" s="69" t="str">
        <f>IFERROR(CLEAN(HLOOKUP(AL$1,'1.源数据-产品报告-消费降序'!AL:AL,ROW(),0)),"")</f>
        <v/>
      </c>
      <c r="AM220" s="69" t="str">
        <f>IFERROR(CLEAN(HLOOKUP(AM$1,'1.源数据-产品报告-消费降序'!AM:AM,ROW(),0)),"")</f>
        <v/>
      </c>
      <c r="AN220" s="69" t="str">
        <f>IFERROR(CLEAN(HLOOKUP(AN$1,'1.源数据-产品报告-消费降序'!AN:AN,ROW(),0)),"")</f>
        <v/>
      </c>
      <c r="AO2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0" s="69" t="str">
        <f>IFERROR(CLEAN(HLOOKUP(AP$1,'1.源数据-产品报告-消费降序'!AP:AP,ROW(),0)),"")</f>
        <v/>
      </c>
      <c r="AS220" s="69" t="str">
        <f>IFERROR(CLEAN(HLOOKUP(AS$1,'1.源数据-产品报告-消费降序'!AS:AS,ROW(),0)),"")</f>
        <v/>
      </c>
      <c r="AT220" s="69" t="str">
        <f>IFERROR(CLEAN(HLOOKUP(AT$1,'1.源数据-产品报告-消费降序'!AT:AT,ROW(),0)),"")</f>
        <v/>
      </c>
      <c r="AU220" s="69" t="str">
        <f>IFERROR(CLEAN(HLOOKUP(AU$1,'1.源数据-产品报告-消费降序'!AU:AU,ROW(),0)),"")</f>
        <v/>
      </c>
      <c r="AV220" s="69" t="str">
        <f>IFERROR(CLEAN(HLOOKUP(AV$1,'1.源数据-产品报告-消费降序'!AV:AV,ROW(),0)),"")</f>
        <v/>
      </c>
      <c r="AW220" s="69" t="str">
        <f>IFERROR(CLEAN(HLOOKUP(AW$1,'1.源数据-产品报告-消费降序'!AW:AW,ROW(),0)),"")</f>
        <v/>
      </c>
      <c r="AX220" s="69" t="str">
        <f>IFERROR(CLEAN(HLOOKUP(AX$1,'1.源数据-产品报告-消费降序'!AX:AX,ROW(),0)),"")</f>
        <v/>
      </c>
      <c r="AY220" s="69" t="str">
        <f>IFERROR(CLEAN(HLOOKUP(AY$1,'1.源数据-产品报告-消费降序'!AY:AY,ROW(),0)),"")</f>
        <v/>
      </c>
      <c r="AZ2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0" s="69" t="str">
        <f>IFERROR(CLEAN(HLOOKUP(BA$1,'1.源数据-产品报告-消费降序'!BA:BA,ROW(),0)),"")</f>
        <v/>
      </c>
      <c r="BD220" s="69" t="str">
        <f>IFERROR(CLEAN(HLOOKUP(BD$1,'1.源数据-产品报告-消费降序'!BD:BD,ROW(),0)),"")</f>
        <v/>
      </c>
      <c r="BE220" s="69" t="str">
        <f>IFERROR(CLEAN(HLOOKUP(BE$1,'1.源数据-产品报告-消费降序'!BE:BE,ROW(),0)),"")</f>
        <v/>
      </c>
      <c r="BF220" s="69" t="str">
        <f>IFERROR(CLEAN(HLOOKUP(BF$1,'1.源数据-产品报告-消费降序'!BF:BF,ROW(),0)),"")</f>
        <v/>
      </c>
      <c r="BG220" s="69" t="str">
        <f>IFERROR(CLEAN(HLOOKUP(BG$1,'1.源数据-产品报告-消费降序'!BG:BG,ROW(),0)),"")</f>
        <v/>
      </c>
      <c r="BH220" s="69" t="str">
        <f>IFERROR(CLEAN(HLOOKUP(BH$1,'1.源数据-产品报告-消费降序'!BH:BH,ROW(),0)),"")</f>
        <v/>
      </c>
      <c r="BI220" s="69" t="str">
        <f>IFERROR(CLEAN(HLOOKUP(BI$1,'1.源数据-产品报告-消费降序'!BI:BI,ROW(),0)),"")</f>
        <v/>
      </c>
      <c r="BJ220" s="69" t="str">
        <f>IFERROR(CLEAN(HLOOKUP(BJ$1,'1.源数据-产品报告-消费降序'!BJ:BJ,ROW(),0)),"")</f>
        <v/>
      </c>
      <c r="BK2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0" s="69" t="str">
        <f>IFERROR(CLEAN(HLOOKUP(BL$1,'1.源数据-产品报告-消费降序'!BL:BL,ROW(),0)),"")</f>
        <v/>
      </c>
      <c r="BO220" s="69" t="str">
        <f>IFERROR(CLEAN(HLOOKUP(BO$1,'1.源数据-产品报告-消费降序'!BO:BO,ROW(),0)),"")</f>
        <v/>
      </c>
      <c r="BP220" s="69" t="str">
        <f>IFERROR(CLEAN(HLOOKUP(BP$1,'1.源数据-产品报告-消费降序'!BP:BP,ROW(),0)),"")</f>
        <v/>
      </c>
      <c r="BQ220" s="69" t="str">
        <f>IFERROR(CLEAN(HLOOKUP(BQ$1,'1.源数据-产品报告-消费降序'!BQ:BQ,ROW(),0)),"")</f>
        <v/>
      </c>
      <c r="BR220" s="69" t="str">
        <f>IFERROR(CLEAN(HLOOKUP(BR$1,'1.源数据-产品报告-消费降序'!BR:BR,ROW(),0)),"")</f>
        <v/>
      </c>
      <c r="BS220" s="69" t="str">
        <f>IFERROR(CLEAN(HLOOKUP(BS$1,'1.源数据-产品报告-消费降序'!BS:BS,ROW(),0)),"")</f>
        <v/>
      </c>
      <c r="BT220" s="69" t="str">
        <f>IFERROR(CLEAN(HLOOKUP(BT$1,'1.源数据-产品报告-消费降序'!BT:BT,ROW(),0)),"")</f>
        <v/>
      </c>
      <c r="BU220" s="69" t="str">
        <f>IFERROR(CLEAN(HLOOKUP(BU$1,'1.源数据-产品报告-消费降序'!BU:BU,ROW(),0)),"")</f>
        <v/>
      </c>
      <c r="BV2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0" s="69" t="str">
        <f>IFERROR(CLEAN(HLOOKUP(BW$1,'1.源数据-产品报告-消费降序'!BW:BW,ROW(),0)),"")</f>
        <v/>
      </c>
    </row>
    <row r="221" spans="1:75">
      <c r="A221" s="69" t="str">
        <f>IFERROR(CLEAN(HLOOKUP(A$1,'1.源数据-产品报告-消费降序'!A:A,ROW(),0)),"")</f>
        <v/>
      </c>
      <c r="B221" s="69" t="str">
        <f>IFERROR(CLEAN(HLOOKUP(B$1,'1.源数据-产品报告-消费降序'!B:B,ROW(),0)),"")</f>
        <v/>
      </c>
      <c r="C221" s="69" t="str">
        <f>IFERROR(CLEAN(HLOOKUP(C$1,'1.源数据-产品报告-消费降序'!C:C,ROW(),0)),"")</f>
        <v/>
      </c>
      <c r="D221" s="69" t="str">
        <f>IFERROR(CLEAN(HLOOKUP(D$1,'1.源数据-产品报告-消费降序'!D:D,ROW(),0)),"")</f>
        <v/>
      </c>
      <c r="E221" s="69" t="str">
        <f>IFERROR(CLEAN(HLOOKUP(E$1,'1.源数据-产品报告-消费降序'!E:E,ROW(),0)),"")</f>
        <v/>
      </c>
      <c r="F221" s="69" t="str">
        <f>IFERROR(CLEAN(HLOOKUP(F$1,'1.源数据-产品报告-消费降序'!F:F,ROW(),0)),"")</f>
        <v/>
      </c>
      <c r="G221" s="70">
        <f>IFERROR((HLOOKUP(G$1,'1.源数据-产品报告-消费降序'!G:G,ROW(),0)),"")</f>
        <v>0</v>
      </c>
      <c r="H2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1" s="69" t="str">
        <f>IFERROR(CLEAN(HLOOKUP(I$1,'1.源数据-产品报告-消费降序'!I:I,ROW(),0)),"")</f>
        <v/>
      </c>
      <c r="L221" s="69" t="str">
        <f>IFERROR(CLEAN(HLOOKUP(L$1,'1.源数据-产品报告-消费降序'!L:L,ROW(),0)),"")</f>
        <v/>
      </c>
      <c r="M221" s="69" t="str">
        <f>IFERROR(CLEAN(HLOOKUP(M$1,'1.源数据-产品报告-消费降序'!M:M,ROW(),0)),"")</f>
        <v/>
      </c>
      <c r="N221" s="69" t="str">
        <f>IFERROR(CLEAN(HLOOKUP(N$1,'1.源数据-产品报告-消费降序'!N:N,ROW(),0)),"")</f>
        <v/>
      </c>
      <c r="O221" s="69" t="str">
        <f>IFERROR(CLEAN(HLOOKUP(O$1,'1.源数据-产品报告-消费降序'!O:O,ROW(),0)),"")</f>
        <v/>
      </c>
      <c r="P221" s="69" t="str">
        <f>IFERROR(CLEAN(HLOOKUP(P$1,'1.源数据-产品报告-消费降序'!P:P,ROW(),0)),"")</f>
        <v/>
      </c>
      <c r="Q221" s="69" t="str">
        <f>IFERROR(CLEAN(HLOOKUP(Q$1,'1.源数据-产品报告-消费降序'!Q:Q,ROW(),0)),"")</f>
        <v/>
      </c>
      <c r="R221" s="69" t="str">
        <f>IFERROR(CLEAN(HLOOKUP(R$1,'1.源数据-产品报告-消费降序'!R:R,ROW(),0)),"")</f>
        <v/>
      </c>
      <c r="S2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1" s="69" t="str">
        <f>IFERROR(CLEAN(HLOOKUP(T$1,'1.源数据-产品报告-消费降序'!T:T,ROW(),0)),"")</f>
        <v/>
      </c>
      <c r="W221" s="69" t="str">
        <f>IFERROR(CLEAN(HLOOKUP(W$1,'1.源数据-产品报告-消费降序'!W:W,ROW(),0)),"")</f>
        <v/>
      </c>
      <c r="X221" s="69" t="str">
        <f>IFERROR(CLEAN(HLOOKUP(X$1,'1.源数据-产品报告-消费降序'!X:X,ROW(),0)),"")</f>
        <v/>
      </c>
      <c r="Y221" s="69" t="str">
        <f>IFERROR(CLEAN(HLOOKUP(Y$1,'1.源数据-产品报告-消费降序'!Y:Y,ROW(),0)),"")</f>
        <v/>
      </c>
      <c r="Z221" s="69" t="str">
        <f>IFERROR(CLEAN(HLOOKUP(Z$1,'1.源数据-产品报告-消费降序'!Z:Z,ROW(),0)),"")</f>
        <v/>
      </c>
      <c r="AA221" s="69" t="str">
        <f>IFERROR(CLEAN(HLOOKUP(AA$1,'1.源数据-产品报告-消费降序'!AA:AA,ROW(),0)),"")</f>
        <v/>
      </c>
      <c r="AB221" s="69" t="str">
        <f>IFERROR(CLEAN(HLOOKUP(AB$1,'1.源数据-产品报告-消费降序'!AB:AB,ROW(),0)),"")</f>
        <v/>
      </c>
      <c r="AC221" s="69" t="str">
        <f>IFERROR(CLEAN(HLOOKUP(AC$1,'1.源数据-产品报告-消费降序'!AC:AC,ROW(),0)),"")</f>
        <v/>
      </c>
      <c r="AD2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1" s="69" t="str">
        <f>IFERROR(CLEAN(HLOOKUP(AE$1,'1.源数据-产品报告-消费降序'!AE:AE,ROW(),0)),"")</f>
        <v/>
      </c>
      <c r="AH221" s="69" t="str">
        <f>IFERROR(CLEAN(HLOOKUP(AH$1,'1.源数据-产品报告-消费降序'!AH:AH,ROW(),0)),"")</f>
        <v/>
      </c>
      <c r="AI221" s="69" t="str">
        <f>IFERROR(CLEAN(HLOOKUP(AI$1,'1.源数据-产品报告-消费降序'!AI:AI,ROW(),0)),"")</f>
        <v/>
      </c>
      <c r="AJ221" s="69" t="str">
        <f>IFERROR(CLEAN(HLOOKUP(AJ$1,'1.源数据-产品报告-消费降序'!AJ:AJ,ROW(),0)),"")</f>
        <v/>
      </c>
      <c r="AK221" s="69" t="str">
        <f>IFERROR(CLEAN(HLOOKUP(AK$1,'1.源数据-产品报告-消费降序'!AK:AK,ROW(),0)),"")</f>
        <v/>
      </c>
      <c r="AL221" s="69" t="str">
        <f>IFERROR(CLEAN(HLOOKUP(AL$1,'1.源数据-产品报告-消费降序'!AL:AL,ROW(),0)),"")</f>
        <v/>
      </c>
      <c r="AM221" s="69" t="str">
        <f>IFERROR(CLEAN(HLOOKUP(AM$1,'1.源数据-产品报告-消费降序'!AM:AM,ROW(),0)),"")</f>
        <v/>
      </c>
      <c r="AN221" s="69" t="str">
        <f>IFERROR(CLEAN(HLOOKUP(AN$1,'1.源数据-产品报告-消费降序'!AN:AN,ROW(),0)),"")</f>
        <v/>
      </c>
      <c r="AO2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1" s="69" t="str">
        <f>IFERROR(CLEAN(HLOOKUP(AP$1,'1.源数据-产品报告-消费降序'!AP:AP,ROW(),0)),"")</f>
        <v/>
      </c>
      <c r="AS221" s="69" t="str">
        <f>IFERROR(CLEAN(HLOOKUP(AS$1,'1.源数据-产品报告-消费降序'!AS:AS,ROW(),0)),"")</f>
        <v/>
      </c>
      <c r="AT221" s="69" t="str">
        <f>IFERROR(CLEAN(HLOOKUP(AT$1,'1.源数据-产品报告-消费降序'!AT:AT,ROW(),0)),"")</f>
        <v/>
      </c>
      <c r="AU221" s="69" t="str">
        <f>IFERROR(CLEAN(HLOOKUP(AU$1,'1.源数据-产品报告-消费降序'!AU:AU,ROW(),0)),"")</f>
        <v/>
      </c>
      <c r="AV221" s="69" t="str">
        <f>IFERROR(CLEAN(HLOOKUP(AV$1,'1.源数据-产品报告-消费降序'!AV:AV,ROW(),0)),"")</f>
        <v/>
      </c>
      <c r="AW221" s="69" t="str">
        <f>IFERROR(CLEAN(HLOOKUP(AW$1,'1.源数据-产品报告-消费降序'!AW:AW,ROW(),0)),"")</f>
        <v/>
      </c>
      <c r="AX221" s="69" t="str">
        <f>IFERROR(CLEAN(HLOOKUP(AX$1,'1.源数据-产品报告-消费降序'!AX:AX,ROW(),0)),"")</f>
        <v/>
      </c>
      <c r="AY221" s="69" t="str">
        <f>IFERROR(CLEAN(HLOOKUP(AY$1,'1.源数据-产品报告-消费降序'!AY:AY,ROW(),0)),"")</f>
        <v/>
      </c>
      <c r="AZ2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1" s="69" t="str">
        <f>IFERROR(CLEAN(HLOOKUP(BA$1,'1.源数据-产品报告-消费降序'!BA:BA,ROW(),0)),"")</f>
        <v/>
      </c>
      <c r="BD221" s="69" t="str">
        <f>IFERROR(CLEAN(HLOOKUP(BD$1,'1.源数据-产品报告-消费降序'!BD:BD,ROW(),0)),"")</f>
        <v/>
      </c>
      <c r="BE221" s="69" t="str">
        <f>IFERROR(CLEAN(HLOOKUP(BE$1,'1.源数据-产品报告-消费降序'!BE:BE,ROW(),0)),"")</f>
        <v/>
      </c>
      <c r="BF221" s="69" t="str">
        <f>IFERROR(CLEAN(HLOOKUP(BF$1,'1.源数据-产品报告-消费降序'!BF:BF,ROW(),0)),"")</f>
        <v/>
      </c>
      <c r="BG221" s="69" t="str">
        <f>IFERROR(CLEAN(HLOOKUP(BG$1,'1.源数据-产品报告-消费降序'!BG:BG,ROW(),0)),"")</f>
        <v/>
      </c>
      <c r="BH221" s="69" t="str">
        <f>IFERROR(CLEAN(HLOOKUP(BH$1,'1.源数据-产品报告-消费降序'!BH:BH,ROW(),0)),"")</f>
        <v/>
      </c>
      <c r="BI221" s="69" t="str">
        <f>IFERROR(CLEAN(HLOOKUP(BI$1,'1.源数据-产品报告-消费降序'!BI:BI,ROW(),0)),"")</f>
        <v/>
      </c>
      <c r="BJ221" s="69" t="str">
        <f>IFERROR(CLEAN(HLOOKUP(BJ$1,'1.源数据-产品报告-消费降序'!BJ:BJ,ROW(),0)),"")</f>
        <v/>
      </c>
      <c r="BK2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1" s="69" t="str">
        <f>IFERROR(CLEAN(HLOOKUP(BL$1,'1.源数据-产品报告-消费降序'!BL:BL,ROW(),0)),"")</f>
        <v/>
      </c>
      <c r="BO221" s="69" t="str">
        <f>IFERROR(CLEAN(HLOOKUP(BO$1,'1.源数据-产品报告-消费降序'!BO:BO,ROW(),0)),"")</f>
        <v/>
      </c>
      <c r="BP221" s="69" t="str">
        <f>IFERROR(CLEAN(HLOOKUP(BP$1,'1.源数据-产品报告-消费降序'!BP:BP,ROW(),0)),"")</f>
        <v/>
      </c>
      <c r="BQ221" s="69" t="str">
        <f>IFERROR(CLEAN(HLOOKUP(BQ$1,'1.源数据-产品报告-消费降序'!BQ:BQ,ROW(),0)),"")</f>
        <v/>
      </c>
      <c r="BR221" s="69" t="str">
        <f>IFERROR(CLEAN(HLOOKUP(BR$1,'1.源数据-产品报告-消费降序'!BR:BR,ROW(),0)),"")</f>
        <v/>
      </c>
      <c r="BS221" s="69" t="str">
        <f>IFERROR(CLEAN(HLOOKUP(BS$1,'1.源数据-产品报告-消费降序'!BS:BS,ROW(),0)),"")</f>
        <v/>
      </c>
      <c r="BT221" s="69" t="str">
        <f>IFERROR(CLEAN(HLOOKUP(BT$1,'1.源数据-产品报告-消费降序'!BT:BT,ROW(),0)),"")</f>
        <v/>
      </c>
      <c r="BU221" s="69" t="str">
        <f>IFERROR(CLEAN(HLOOKUP(BU$1,'1.源数据-产品报告-消费降序'!BU:BU,ROW(),0)),"")</f>
        <v/>
      </c>
      <c r="BV2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1" s="69" t="str">
        <f>IFERROR(CLEAN(HLOOKUP(BW$1,'1.源数据-产品报告-消费降序'!BW:BW,ROW(),0)),"")</f>
        <v/>
      </c>
    </row>
    <row r="222" spans="1:75">
      <c r="A222" s="69" t="str">
        <f>IFERROR(CLEAN(HLOOKUP(A$1,'1.源数据-产品报告-消费降序'!A:A,ROW(),0)),"")</f>
        <v/>
      </c>
      <c r="B222" s="69" t="str">
        <f>IFERROR(CLEAN(HLOOKUP(B$1,'1.源数据-产品报告-消费降序'!B:B,ROW(),0)),"")</f>
        <v/>
      </c>
      <c r="C222" s="69" t="str">
        <f>IFERROR(CLEAN(HLOOKUP(C$1,'1.源数据-产品报告-消费降序'!C:C,ROW(),0)),"")</f>
        <v/>
      </c>
      <c r="D222" s="69" t="str">
        <f>IFERROR(CLEAN(HLOOKUP(D$1,'1.源数据-产品报告-消费降序'!D:D,ROW(),0)),"")</f>
        <v/>
      </c>
      <c r="E222" s="69" t="str">
        <f>IFERROR(CLEAN(HLOOKUP(E$1,'1.源数据-产品报告-消费降序'!E:E,ROW(),0)),"")</f>
        <v/>
      </c>
      <c r="F222" s="69" t="str">
        <f>IFERROR(CLEAN(HLOOKUP(F$1,'1.源数据-产品报告-消费降序'!F:F,ROW(),0)),"")</f>
        <v/>
      </c>
      <c r="G222" s="70">
        <f>IFERROR((HLOOKUP(G$1,'1.源数据-产品报告-消费降序'!G:G,ROW(),0)),"")</f>
        <v>0</v>
      </c>
      <c r="H2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2" s="69" t="str">
        <f>IFERROR(CLEAN(HLOOKUP(I$1,'1.源数据-产品报告-消费降序'!I:I,ROW(),0)),"")</f>
        <v/>
      </c>
      <c r="L222" s="69" t="str">
        <f>IFERROR(CLEAN(HLOOKUP(L$1,'1.源数据-产品报告-消费降序'!L:L,ROW(),0)),"")</f>
        <v/>
      </c>
      <c r="M222" s="69" t="str">
        <f>IFERROR(CLEAN(HLOOKUP(M$1,'1.源数据-产品报告-消费降序'!M:M,ROW(),0)),"")</f>
        <v/>
      </c>
      <c r="N222" s="69" t="str">
        <f>IFERROR(CLEAN(HLOOKUP(N$1,'1.源数据-产品报告-消费降序'!N:N,ROW(),0)),"")</f>
        <v/>
      </c>
      <c r="O222" s="69" t="str">
        <f>IFERROR(CLEAN(HLOOKUP(O$1,'1.源数据-产品报告-消费降序'!O:O,ROW(),0)),"")</f>
        <v/>
      </c>
      <c r="P222" s="69" t="str">
        <f>IFERROR(CLEAN(HLOOKUP(P$1,'1.源数据-产品报告-消费降序'!P:P,ROW(),0)),"")</f>
        <v/>
      </c>
      <c r="Q222" s="69" t="str">
        <f>IFERROR(CLEAN(HLOOKUP(Q$1,'1.源数据-产品报告-消费降序'!Q:Q,ROW(),0)),"")</f>
        <v/>
      </c>
      <c r="R222" s="69" t="str">
        <f>IFERROR(CLEAN(HLOOKUP(R$1,'1.源数据-产品报告-消费降序'!R:R,ROW(),0)),"")</f>
        <v/>
      </c>
      <c r="S2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2" s="69" t="str">
        <f>IFERROR(CLEAN(HLOOKUP(T$1,'1.源数据-产品报告-消费降序'!T:T,ROW(),0)),"")</f>
        <v/>
      </c>
      <c r="W222" s="69" t="str">
        <f>IFERROR(CLEAN(HLOOKUP(W$1,'1.源数据-产品报告-消费降序'!W:W,ROW(),0)),"")</f>
        <v/>
      </c>
      <c r="X222" s="69" t="str">
        <f>IFERROR(CLEAN(HLOOKUP(X$1,'1.源数据-产品报告-消费降序'!X:X,ROW(),0)),"")</f>
        <v/>
      </c>
      <c r="Y222" s="69" t="str">
        <f>IFERROR(CLEAN(HLOOKUP(Y$1,'1.源数据-产品报告-消费降序'!Y:Y,ROW(),0)),"")</f>
        <v/>
      </c>
      <c r="Z222" s="69" t="str">
        <f>IFERROR(CLEAN(HLOOKUP(Z$1,'1.源数据-产品报告-消费降序'!Z:Z,ROW(),0)),"")</f>
        <v/>
      </c>
      <c r="AA222" s="69" t="str">
        <f>IFERROR(CLEAN(HLOOKUP(AA$1,'1.源数据-产品报告-消费降序'!AA:AA,ROW(),0)),"")</f>
        <v/>
      </c>
      <c r="AB222" s="69" t="str">
        <f>IFERROR(CLEAN(HLOOKUP(AB$1,'1.源数据-产品报告-消费降序'!AB:AB,ROW(),0)),"")</f>
        <v/>
      </c>
      <c r="AC222" s="69" t="str">
        <f>IFERROR(CLEAN(HLOOKUP(AC$1,'1.源数据-产品报告-消费降序'!AC:AC,ROW(),0)),"")</f>
        <v/>
      </c>
      <c r="AD2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2" s="69" t="str">
        <f>IFERROR(CLEAN(HLOOKUP(AE$1,'1.源数据-产品报告-消费降序'!AE:AE,ROW(),0)),"")</f>
        <v/>
      </c>
      <c r="AH222" s="69" t="str">
        <f>IFERROR(CLEAN(HLOOKUP(AH$1,'1.源数据-产品报告-消费降序'!AH:AH,ROW(),0)),"")</f>
        <v/>
      </c>
      <c r="AI222" s="69" t="str">
        <f>IFERROR(CLEAN(HLOOKUP(AI$1,'1.源数据-产品报告-消费降序'!AI:AI,ROW(),0)),"")</f>
        <v/>
      </c>
      <c r="AJ222" s="69" t="str">
        <f>IFERROR(CLEAN(HLOOKUP(AJ$1,'1.源数据-产品报告-消费降序'!AJ:AJ,ROW(),0)),"")</f>
        <v/>
      </c>
      <c r="AK222" s="69" t="str">
        <f>IFERROR(CLEAN(HLOOKUP(AK$1,'1.源数据-产品报告-消费降序'!AK:AK,ROW(),0)),"")</f>
        <v/>
      </c>
      <c r="AL222" s="69" t="str">
        <f>IFERROR(CLEAN(HLOOKUP(AL$1,'1.源数据-产品报告-消费降序'!AL:AL,ROW(),0)),"")</f>
        <v/>
      </c>
      <c r="AM222" s="69" t="str">
        <f>IFERROR(CLEAN(HLOOKUP(AM$1,'1.源数据-产品报告-消费降序'!AM:AM,ROW(),0)),"")</f>
        <v/>
      </c>
      <c r="AN222" s="69" t="str">
        <f>IFERROR(CLEAN(HLOOKUP(AN$1,'1.源数据-产品报告-消费降序'!AN:AN,ROW(),0)),"")</f>
        <v/>
      </c>
      <c r="AO2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2" s="69" t="str">
        <f>IFERROR(CLEAN(HLOOKUP(AP$1,'1.源数据-产品报告-消费降序'!AP:AP,ROW(),0)),"")</f>
        <v/>
      </c>
      <c r="AS222" s="69" t="str">
        <f>IFERROR(CLEAN(HLOOKUP(AS$1,'1.源数据-产品报告-消费降序'!AS:AS,ROW(),0)),"")</f>
        <v/>
      </c>
      <c r="AT222" s="69" t="str">
        <f>IFERROR(CLEAN(HLOOKUP(AT$1,'1.源数据-产品报告-消费降序'!AT:AT,ROW(),0)),"")</f>
        <v/>
      </c>
      <c r="AU222" s="69" t="str">
        <f>IFERROR(CLEAN(HLOOKUP(AU$1,'1.源数据-产品报告-消费降序'!AU:AU,ROW(),0)),"")</f>
        <v/>
      </c>
      <c r="AV222" s="69" t="str">
        <f>IFERROR(CLEAN(HLOOKUP(AV$1,'1.源数据-产品报告-消费降序'!AV:AV,ROW(),0)),"")</f>
        <v/>
      </c>
      <c r="AW222" s="69" t="str">
        <f>IFERROR(CLEAN(HLOOKUP(AW$1,'1.源数据-产品报告-消费降序'!AW:AW,ROW(),0)),"")</f>
        <v/>
      </c>
      <c r="AX222" s="69" t="str">
        <f>IFERROR(CLEAN(HLOOKUP(AX$1,'1.源数据-产品报告-消费降序'!AX:AX,ROW(),0)),"")</f>
        <v/>
      </c>
      <c r="AY222" s="69" t="str">
        <f>IFERROR(CLEAN(HLOOKUP(AY$1,'1.源数据-产品报告-消费降序'!AY:AY,ROW(),0)),"")</f>
        <v/>
      </c>
      <c r="AZ2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2" s="69" t="str">
        <f>IFERROR(CLEAN(HLOOKUP(BA$1,'1.源数据-产品报告-消费降序'!BA:BA,ROW(),0)),"")</f>
        <v/>
      </c>
      <c r="BD222" s="69" t="str">
        <f>IFERROR(CLEAN(HLOOKUP(BD$1,'1.源数据-产品报告-消费降序'!BD:BD,ROW(),0)),"")</f>
        <v/>
      </c>
      <c r="BE222" s="69" t="str">
        <f>IFERROR(CLEAN(HLOOKUP(BE$1,'1.源数据-产品报告-消费降序'!BE:BE,ROW(),0)),"")</f>
        <v/>
      </c>
      <c r="BF222" s="69" t="str">
        <f>IFERROR(CLEAN(HLOOKUP(BF$1,'1.源数据-产品报告-消费降序'!BF:BF,ROW(),0)),"")</f>
        <v/>
      </c>
      <c r="BG222" s="69" t="str">
        <f>IFERROR(CLEAN(HLOOKUP(BG$1,'1.源数据-产品报告-消费降序'!BG:BG,ROW(),0)),"")</f>
        <v/>
      </c>
      <c r="BH222" s="69" t="str">
        <f>IFERROR(CLEAN(HLOOKUP(BH$1,'1.源数据-产品报告-消费降序'!BH:BH,ROW(),0)),"")</f>
        <v/>
      </c>
      <c r="BI222" s="69" t="str">
        <f>IFERROR(CLEAN(HLOOKUP(BI$1,'1.源数据-产品报告-消费降序'!BI:BI,ROW(),0)),"")</f>
        <v/>
      </c>
      <c r="BJ222" s="69" t="str">
        <f>IFERROR(CLEAN(HLOOKUP(BJ$1,'1.源数据-产品报告-消费降序'!BJ:BJ,ROW(),0)),"")</f>
        <v/>
      </c>
      <c r="BK2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2" s="69" t="str">
        <f>IFERROR(CLEAN(HLOOKUP(BL$1,'1.源数据-产品报告-消费降序'!BL:BL,ROW(),0)),"")</f>
        <v/>
      </c>
      <c r="BO222" s="69" t="str">
        <f>IFERROR(CLEAN(HLOOKUP(BO$1,'1.源数据-产品报告-消费降序'!BO:BO,ROW(),0)),"")</f>
        <v/>
      </c>
      <c r="BP222" s="69" t="str">
        <f>IFERROR(CLEAN(HLOOKUP(BP$1,'1.源数据-产品报告-消费降序'!BP:BP,ROW(),0)),"")</f>
        <v/>
      </c>
      <c r="BQ222" s="69" t="str">
        <f>IFERROR(CLEAN(HLOOKUP(BQ$1,'1.源数据-产品报告-消费降序'!BQ:BQ,ROW(),0)),"")</f>
        <v/>
      </c>
      <c r="BR222" s="69" t="str">
        <f>IFERROR(CLEAN(HLOOKUP(BR$1,'1.源数据-产品报告-消费降序'!BR:BR,ROW(),0)),"")</f>
        <v/>
      </c>
      <c r="BS222" s="69" t="str">
        <f>IFERROR(CLEAN(HLOOKUP(BS$1,'1.源数据-产品报告-消费降序'!BS:BS,ROW(),0)),"")</f>
        <v/>
      </c>
      <c r="BT222" s="69" t="str">
        <f>IFERROR(CLEAN(HLOOKUP(BT$1,'1.源数据-产品报告-消费降序'!BT:BT,ROW(),0)),"")</f>
        <v/>
      </c>
      <c r="BU222" s="69" t="str">
        <f>IFERROR(CLEAN(HLOOKUP(BU$1,'1.源数据-产品报告-消费降序'!BU:BU,ROW(),0)),"")</f>
        <v/>
      </c>
      <c r="BV2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2" s="69" t="str">
        <f>IFERROR(CLEAN(HLOOKUP(BW$1,'1.源数据-产品报告-消费降序'!BW:BW,ROW(),0)),"")</f>
        <v/>
      </c>
    </row>
    <row r="223" spans="1:75">
      <c r="A223" s="69" t="str">
        <f>IFERROR(CLEAN(HLOOKUP(A$1,'1.源数据-产品报告-消费降序'!A:A,ROW(),0)),"")</f>
        <v/>
      </c>
      <c r="B223" s="69" t="str">
        <f>IFERROR(CLEAN(HLOOKUP(B$1,'1.源数据-产品报告-消费降序'!B:B,ROW(),0)),"")</f>
        <v/>
      </c>
      <c r="C223" s="69" t="str">
        <f>IFERROR(CLEAN(HLOOKUP(C$1,'1.源数据-产品报告-消费降序'!C:C,ROW(),0)),"")</f>
        <v/>
      </c>
      <c r="D223" s="69" t="str">
        <f>IFERROR(CLEAN(HLOOKUP(D$1,'1.源数据-产品报告-消费降序'!D:D,ROW(),0)),"")</f>
        <v/>
      </c>
      <c r="E223" s="69" t="str">
        <f>IFERROR(CLEAN(HLOOKUP(E$1,'1.源数据-产品报告-消费降序'!E:E,ROW(),0)),"")</f>
        <v/>
      </c>
      <c r="F223" s="69" t="str">
        <f>IFERROR(CLEAN(HLOOKUP(F$1,'1.源数据-产品报告-消费降序'!F:F,ROW(),0)),"")</f>
        <v/>
      </c>
      <c r="G223" s="70">
        <f>IFERROR((HLOOKUP(G$1,'1.源数据-产品报告-消费降序'!G:G,ROW(),0)),"")</f>
        <v>0</v>
      </c>
      <c r="H2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3" s="69" t="str">
        <f>IFERROR(CLEAN(HLOOKUP(I$1,'1.源数据-产品报告-消费降序'!I:I,ROW(),0)),"")</f>
        <v/>
      </c>
      <c r="L223" s="69" t="str">
        <f>IFERROR(CLEAN(HLOOKUP(L$1,'1.源数据-产品报告-消费降序'!L:L,ROW(),0)),"")</f>
        <v/>
      </c>
      <c r="M223" s="69" t="str">
        <f>IFERROR(CLEAN(HLOOKUP(M$1,'1.源数据-产品报告-消费降序'!M:M,ROW(),0)),"")</f>
        <v/>
      </c>
      <c r="N223" s="69" t="str">
        <f>IFERROR(CLEAN(HLOOKUP(N$1,'1.源数据-产品报告-消费降序'!N:N,ROW(),0)),"")</f>
        <v/>
      </c>
      <c r="O223" s="69" t="str">
        <f>IFERROR(CLEAN(HLOOKUP(O$1,'1.源数据-产品报告-消费降序'!O:O,ROW(),0)),"")</f>
        <v/>
      </c>
      <c r="P223" s="69" t="str">
        <f>IFERROR(CLEAN(HLOOKUP(P$1,'1.源数据-产品报告-消费降序'!P:P,ROW(),0)),"")</f>
        <v/>
      </c>
      <c r="Q223" s="69" t="str">
        <f>IFERROR(CLEAN(HLOOKUP(Q$1,'1.源数据-产品报告-消费降序'!Q:Q,ROW(),0)),"")</f>
        <v/>
      </c>
      <c r="R223" s="69" t="str">
        <f>IFERROR(CLEAN(HLOOKUP(R$1,'1.源数据-产品报告-消费降序'!R:R,ROW(),0)),"")</f>
        <v/>
      </c>
      <c r="S2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3" s="69" t="str">
        <f>IFERROR(CLEAN(HLOOKUP(T$1,'1.源数据-产品报告-消费降序'!T:T,ROW(),0)),"")</f>
        <v/>
      </c>
      <c r="W223" s="69" t="str">
        <f>IFERROR(CLEAN(HLOOKUP(W$1,'1.源数据-产品报告-消费降序'!W:W,ROW(),0)),"")</f>
        <v/>
      </c>
      <c r="X223" s="69" t="str">
        <f>IFERROR(CLEAN(HLOOKUP(X$1,'1.源数据-产品报告-消费降序'!X:X,ROW(),0)),"")</f>
        <v/>
      </c>
      <c r="Y223" s="69" t="str">
        <f>IFERROR(CLEAN(HLOOKUP(Y$1,'1.源数据-产品报告-消费降序'!Y:Y,ROW(),0)),"")</f>
        <v/>
      </c>
      <c r="Z223" s="69" t="str">
        <f>IFERROR(CLEAN(HLOOKUP(Z$1,'1.源数据-产品报告-消费降序'!Z:Z,ROW(),0)),"")</f>
        <v/>
      </c>
      <c r="AA223" s="69" t="str">
        <f>IFERROR(CLEAN(HLOOKUP(AA$1,'1.源数据-产品报告-消费降序'!AA:AA,ROW(),0)),"")</f>
        <v/>
      </c>
      <c r="AB223" s="69" t="str">
        <f>IFERROR(CLEAN(HLOOKUP(AB$1,'1.源数据-产品报告-消费降序'!AB:AB,ROW(),0)),"")</f>
        <v/>
      </c>
      <c r="AC223" s="69" t="str">
        <f>IFERROR(CLEAN(HLOOKUP(AC$1,'1.源数据-产品报告-消费降序'!AC:AC,ROW(),0)),"")</f>
        <v/>
      </c>
      <c r="AD2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3" s="69" t="str">
        <f>IFERROR(CLEAN(HLOOKUP(AE$1,'1.源数据-产品报告-消费降序'!AE:AE,ROW(),0)),"")</f>
        <v/>
      </c>
      <c r="AH223" s="69" t="str">
        <f>IFERROR(CLEAN(HLOOKUP(AH$1,'1.源数据-产品报告-消费降序'!AH:AH,ROW(),0)),"")</f>
        <v/>
      </c>
      <c r="AI223" s="69" t="str">
        <f>IFERROR(CLEAN(HLOOKUP(AI$1,'1.源数据-产品报告-消费降序'!AI:AI,ROW(),0)),"")</f>
        <v/>
      </c>
      <c r="AJ223" s="69" t="str">
        <f>IFERROR(CLEAN(HLOOKUP(AJ$1,'1.源数据-产品报告-消费降序'!AJ:AJ,ROW(),0)),"")</f>
        <v/>
      </c>
      <c r="AK223" s="69" t="str">
        <f>IFERROR(CLEAN(HLOOKUP(AK$1,'1.源数据-产品报告-消费降序'!AK:AK,ROW(),0)),"")</f>
        <v/>
      </c>
      <c r="AL223" s="69" t="str">
        <f>IFERROR(CLEAN(HLOOKUP(AL$1,'1.源数据-产品报告-消费降序'!AL:AL,ROW(),0)),"")</f>
        <v/>
      </c>
      <c r="AM223" s="69" t="str">
        <f>IFERROR(CLEAN(HLOOKUP(AM$1,'1.源数据-产品报告-消费降序'!AM:AM,ROW(),0)),"")</f>
        <v/>
      </c>
      <c r="AN223" s="69" t="str">
        <f>IFERROR(CLEAN(HLOOKUP(AN$1,'1.源数据-产品报告-消费降序'!AN:AN,ROW(),0)),"")</f>
        <v/>
      </c>
      <c r="AO2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3" s="69" t="str">
        <f>IFERROR(CLEAN(HLOOKUP(AP$1,'1.源数据-产品报告-消费降序'!AP:AP,ROW(),0)),"")</f>
        <v/>
      </c>
      <c r="AS223" s="69" t="str">
        <f>IFERROR(CLEAN(HLOOKUP(AS$1,'1.源数据-产品报告-消费降序'!AS:AS,ROW(),0)),"")</f>
        <v/>
      </c>
      <c r="AT223" s="69" t="str">
        <f>IFERROR(CLEAN(HLOOKUP(AT$1,'1.源数据-产品报告-消费降序'!AT:AT,ROW(),0)),"")</f>
        <v/>
      </c>
      <c r="AU223" s="69" t="str">
        <f>IFERROR(CLEAN(HLOOKUP(AU$1,'1.源数据-产品报告-消费降序'!AU:AU,ROW(),0)),"")</f>
        <v/>
      </c>
      <c r="AV223" s="69" t="str">
        <f>IFERROR(CLEAN(HLOOKUP(AV$1,'1.源数据-产品报告-消费降序'!AV:AV,ROW(),0)),"")</f>
        <v/>
      </c>
      <c r="AW223" s="69" t="str">
        <f>IFERROR(CLEAN(HLOOKUP(AW$1,'1.源数据-产品报告-消费降序'!AW:AW,ROW(),0)),"")</f>
        <v/>
      </c>
      <c r="AX223" s="69" t="str">
        <f>IFERROR(CLEAN(HLOOKUP(AX$1,'1.源数据-产品报告-消费降序'!AX:AX,ROW(),0)),"")</f>
        <v/>
      </c>
      <c r="AY223" s="69" t="str">
        <f>IFERROR(CLEAN(HLOOKUP(AY$1,'1.源数据-产品报告-消费降序'!AY:AY,ROW(),0)),"")</f>
        <v/>
      </c>
      <c r="AZ2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3" s="69" t="str">
        <f>IFERROR(CLEAN(HLOOKUP(BA$1,'1.源数据-产品报告-消费降序'!BA:BA,ROW(),0)),"")</f>
        <v/>
      </c>
      <c r="BD223" s="69" t="str">
        <f>IFERROR(CLEAN(HLOOKUP(BD$1,'1.源数据-产品报告-消费降序'!BD:BD,ROW(),0)),"")</f>
        <v/>
      </c>
      <c r="BE223" s="69" t="str">
        <f>IFERROR(CLEAN(HLOOKUP(BE$1,'1.源数据-产品报告-消费降序'!BE:BE,ROW(),0)),"")</f>
        <v/>
      </c>
      <c r="BF223" s="69" t="str">
        <f>IFERROR(CLEAN(HLOOKUP(BF$1,'1.源数据-产品报告-消费降序'!BF:BF,ROW(),0)),"")</f>
        <v/>
      </c>
      <c r="BG223" s="69" t="str">
        <f>IFERROR(CLEAN(HLOOKUP(BG$1,'1.源数据-产品报告-消费降序'!BG:BG,ROW(),0)),"")</f>
        <v/>
      </c>
      <c r="BH223" s="69" t="str">
        <f>IFERROR(CLEAN(HLOOKUP(BH$1,'1.源数据-产品报告-消费降序'!BH:BH,ROW(),0)),"")</f>
        <v/>
      </c>
      <c r="BI223" s="69" t="str">
        <f>IFERROR(CLEAN(HLOOKUP(BI$1,'1.源数据-产品报告-消费降序'!BI:BI,ROW(),0)),"")</f>
        <v/>
      </c>
      <c r="BJ223" s="69" t="str">
        <f>IFERROR(CLEAN(HLOOKUP(BJ$1,'1.源数据-产品报告-消费降序'!BJ:BJ,ROW(),0)),"")</f>
        <v/>
      </c>
      <c r="BK2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3" s="69" t="str">
        <f>IFERROR(CLEAN(HLOOKUP(BL$1,'1.源数据-产品报告-消费降序'!BL:BL,ROW(),0)),"")</f>
        <v/>
      </c>
      <c r="BO223" s="69" t="str">
        <f>IFERROR(CLEAN(HLOOKUP(BO$1,'1.源数据-产品报告-消费降序'!BO:BO,ROW(),0)),"")</f>
        <v/>
      </c>
      <c r="BP223" s="69" t="str">
        <f>IFERROR(CLEAN(HLOOKUP(BP$1,'1.源数据-产品报告-消费降序'!BP:BP,ROW(),0)),"")</f>
        <v/>
      </c>
      <c r="BQ223" s="69" t="str">
        <f>IFERROR(CLEAN(HLOOKUP(BQ$1,'1.源数据-产品报告-消费降序'!BQ:BQ,ROW(),0)),"")</f>
        <v/>
      </c>
      <c r="BR223" s="69" t="str">
        <f>IFERROR(CLEAN(HLOOKUP(BR$1,'1.源数据-产品报告-消费降序'!BR:BR,ROW(),0)),"")</f>
        <v/>
      </c>
      <c r="BS223" s="69" t="str">
        <f>IFERROR(CLEAN(HLOOKUP(BS$1,'1.源数据-产品报告-消费降序'!BS:BS,ROW(),0)),"")</f>
        <v/>
      </c>
      <c r="BT223" s="69" t="str">
        <f>IFERROR(CLEAN(HLOOKUP(BT$1,'1.源数据-产品报告-消费降序'!BT:BT,ROW(),0)),"")</f>
        <v/>
      </c>
      <c r="BU223" s="69" t="str">
        <f>IFERROR(CLEAN(HLOOKUP(BU$1,'1.源数据-产品报告-消费降序'!BU:BU,ROW(),0)),"")</f>
        <v/>
      </c>
      <c r="BV2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3" s="69" t="str">
        <f>IFERROR(CLEAN(HLOOKUP(BW$1,'1.源数据-产品报告-消费降序'!BW:BW,ROW(),0)),"")</f>
        <v/>
      </c>
    </row>
    <row r="224" spans="1:75">
      <c r="A224" s="69" t="str">
        <f>IFERROR(CLEAN(HLOOKUP(A$1,'1.源数据-产品报告-消费降序'!A:A,ROW(),0)),"")</f>
        <v/>
      </c>
      <c r="B224" s="69" t="str">
        <f>IFERROR(CLEAN(HLOOKUP(B$1,'1.源数据-产品报告-消费降序'!B:B,ROW(),0)),"")</f>
        <v/>
      </c>
      <c r="C224" s="69" t="str">
        <f>IFERROR(CLEAN(HLOOKUP(C$1,'1.源数据-产品报告-消费降序'!C:C,ROW(),0)),"")</f>
        <v/>
      </c>
      <c r="D224" s="69" t="str">
        <f>IFERROR(CLEAN(HLOOKUP(D$1,'1.源数据-产品报告-消费降序'!D:D,ROW(),0)),"")</f>
        <v/>
      </c>
      <c r="E224" s="69" t="str">
        <f>IFERROR(CLEAN(HLOOKUP(E$1,'1.源数据-产品报告-消费降序'!E:E,ROW(),0)),"")</f>
        <v/>
      </c>
      <c r="F224" s="69" t="str">
        <f>IFERROR(CLEAN(HLOOKUP(F$1,'1.源数据-产品报告-消费降序'!F:F,ROW(),0)),"")</f>
        <v/>
      </c>
      <c r="G224" s="70">
        <f>IFERROR((HLOOKUP(G$1,'1.源数据-产品报告-消费降序'!G:G,ROW(),0)),"")</f>
        <v>0</v>
      </c>
      <c r="H2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4" s="69" t="str">
        <f>IFERROR(CLEAN(HLOOKUP(I$1,'1.源数据-产品报告-消费降序'!I:I,ROW(),0)),"")</f>
        <v/>
      </c>
      <c r="L224" s="69" t="str">
        <f>IFERROR(CLEAN(HLOOKUP(L$1,'1.源数据-产品报告-消费降序'!L:L,ROW(),0)),"")</f>
        <v/>
      </c>
      <c r="M224" s="69" t="str">
        <f>IFERROR(CLEAN(HLOOKUP(M$1,'1.源数据-产品报告-消费降序'!M:M,ROW(),0)),"")</f>
        <v/>
      </c>
      <c r="N224" s="69" t="str">
        <f>IFERROR(CLEAN(HLOOKUP(N$1,'1.源数据-产品报告-消费降序'!N:N,ROW(),0)),"")</f>
        <v/>
      </c>
      <c r="O224" s="69" t="str">
        <f>IFERROR(CLEAN(HLOOKUP(O$1,'1.源数据-产品报告-消费降序'!O:O,ROW(),0)),"")</f>
        <v/>
      </c>
      <c r="P224" s="69" t="str">
        <f>IFERROR(CLEAN(HLOOKUP(P$1,'1.源数据-产品报告-消费降序'!P:P,ROW(),0)),"")</f>
        <v/>
      </c>
      <c r="Q224" s="69" t="str">
        <f>IFERROR(CLEAN(HLOOKUP(Q$1,'1.源数据-产品报告-消费降序'!Q:Q,ROW(),0)),"")</f>
        <v/>
      </c>
      <c r="R224" s="69" t="str">
        <f>IFERROR(CLEAN(HLOOKUP(R$1,'1.源数据-产品报告-消费降序'!R:R,ROW(),0)),"")</f>
        <v/>
      </c>
      <c r="S2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4" s="69" t="str">
        <f>IFERROR(CLEAN(HLOOKUP(T$1,'1.源数据-产品报告-消费降序'!T:T,ROW(),0)),"")</f>
        <v/>
      </c>
      <c r="W224" s="69" t="str">
        <f>IFERROR(CLEAN(HLOOKUP(W$1,'1.源数据-产品报告-消费降序'!W:W,ROW(),0)),"")</f>
        <v/>
      </c>
      <c r="X224" s="69" t="str">
        <f>IFERROR(CLEAN(HLOOKUP(X$1,'1.源数据-产品报告-消费降序'!X:X,ROW(),0)),"")</f>
        <v/>
      </c>
      <c r="Y224" s="69" t="str">
        <f>IFERROR(CLEAN(HLOOKUP(Y$1,'1.源数据-产品报告-消费降序'!Y:Y,ROW(),0)),"")</f>
        <v/>
      </c>
      <c r="Z224" s="69" t="str">
        <f>IFERROR(CLEAN(HLOOKUP(Z$1,'1.源数据-产品报告-消费降序'!Z:Z,ROW(),0)),"")</f>
        <v/>
      </c>
      <c r="AA224" s="69" t="str">
        <f>IFERROR(CLEAN(HLOOKUP(AA$1,'1.源数据-产品报告-消费降序'!AA:AA,ROW(),0)),"")</f>
        <v/>
      </c>
      <c r="AB224" s="69" t="str">
        <f>IFERROR(CLEAN(HLOOKUP(AB$1,'1.源数据-产品报告-消费降序'!AB:AB,ROW(),0)),"")</f>
        <v/>
      </c>
      <c r="AC224" s="69" t="str">
        <f>IFERROR(CLEAN(HLOOKUP(AC$1,'1.源数据-产品报告-消费降序'!AC:AC,ROW(),0)),"")</f>
        <v/>
      </c>
      <c r="AD2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4" s="69" t="str">
        <f>IFERROR(CLEAN(HLOOKUP(AE$1,'1.源数据-产品报告-消费降序'!AE:AE,ROW(),0)),"")</f>
        <v/>
      </c>
      <c r="AH224" s="69" t="str">
        <f>IFERROR(CLEAN(HLOOKUP(AH$1,'1.源数据-产品报告-消费降序'!AH:AH,ROW(),0)),"")</f>
        <v/>
      </c>
      <c r="AI224" s="69" t="str">
        <f>IFERROR(CLEAN(HLOOKUP(AI$1,'1.源数据-产品报告-消费降序'!AI:AI,ROW(),0)),"")</f>
        <v/>
      </c>
      <c r="AJ224" s="69" t="str">
        <f>IFERROR(CLEAN(HLOOKUP(AJ$1,'1.源数据-产品报告-消费降序'!AJ:AJ,ROW(),0)),"")</f>
        <v/>
      </c>
      <c r="AK224" s="69" t="str">
        <f>IFERROR(CLEAN(HLOOKUP(AK$1,'1.源数据-产品报告-消费降序'!AK:AK,ROW(),0)),"")</f>
        <v/>
      </c>
      <c r="AL224" s="69" t="str">
        <f>IFERROR(CLEAN(HLOOKUP(AL$1,'1.源数据-产品报告-消费降序'!AL:AL,ROW(),0)),"")</f>
        <v/>
      </c>
      <c r="AM224" s="69" t="str">
        <f>IFERROR(CLEAN(HLOOKUP(AM$1,'1.源数据-产品报告-消费降序'!AM:AM,ROW(),0)),"")</f>
        <v/>
      </c>
      <c r="AN224" s="69" t="str">
        <f>IFERROR(CLEAN(HLOOKUP(AN$1,'1.源数据-产品报告-消费降序'!AN:AN,ROW(),0)),"")</f>
        <v/>
      </c>
      <c r="AO2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4" s="69" t="str">
        <f>IFERROR(CLEAN(HLOOKUP(AP$1,'1.源数据-产品报告-消费降序'!AP:AP,ROW(),0)),"")</f>
        <v/>
      </c>
      <c r="AS224" s="69" t="str">
        <f>IFERROR(CLEAN(HLOOKUP(AS$1,'1.源数据-产品报告-消费降序'!AS:AS,ROW(),0)),"")</f>
        <v/>
      </c>
      <c r="AT224" s="69" t="str">
        <f>IFERROR(CLEAN(HLOOKUP(AT$1,'1.源数据-产品报告-消费降序'!AT:AT,ROW(),0)),"")</f>
        <v/>
      </c>
      <c r="AU224" s="69" t="str">
        <f>IFERROR(CLEAN(HLOOKUP(AU$1,'1.源数据-产品报告-消费降序'!AU:AU,ROW(),0)),"")</f>
        <v/>
      </c>
      <c r="AV224" s="69" t="str">
        <f>IFERROR(CLEAN(HLOOKUP(AV$1,'1.源数据-产品报告-消费降序'!AV:AV,ROW(),0)),"")</f>
        <v/>
      </c>
      <c r="AW224" s="69" t="str">
        <f>IFERROR(CLEAN(HLOOKUP(AW$1,'1.源数据-产品报告-消费降序'!AW:AW,ROW(),0)),"")</f>
        <v/>
      </c>
      <c r="AX224" s="69" t="str">
        <f>IFERROR(CLEAN(HLOOKUP(AX$1,'1.源数据-产品报告-消费降序'!AX:AX,ROW(),0)),"")</f>
        <v/>
      </c>
      <c r="AY224" s="69" t="str">
        <f>IFERROR(CLEAN(HLOOKUP(AY$1,'1.源数据-产品报告-消费降序'!AY:AY,ROW(),0)),"")</f>
        <v/>
      </c>
      <c r="AZ2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4" s="69" t="str">
        <f>IFERROR(CLEAN(HLOOKUP(BA$1,'1.源数据-产品报告-消费降序'!BA:BA,ROW(),0)),"")</f>
        <v/>
      </c>
      <c r="BD224" s="69" t="str">
        <f>IFERROR(CLEAN(HLOOKUP(BD$1,'1.源数据-产品报告-消费降序'!BD:BD,ROW(),0)),"")</f>
        <v/>
      </c>
      <c r="BE224" s="69" t="str">
        <f>IFERROR(CLEAN(HLOOKUP(BE$1,'1.源数据-产品报告-消费降序'!BE:BE,ROW(),0)),"")</f>
        <v/>
      </c>
      <c r="BF224" s="69" t="str">
        <f>IFERROR(CLEAN(HLOOKUP(BF$1,'1.源数据-产品报告-消费降序'!BF:BF,ROW(),0)),"")</f>
        <v/>
      </c>
      <c r="BG224" s="69" t="str">
        <f>IFERROR(CLEAN(HLOOKUP(BG$1,'1.源数据-产品报告-消费降序'!BG:BG,ROW(),0)),"")</f>
        <v/>
      </c>
      <c r="BH224" s="69" t="str">
        <f>IFERROR(CLEAN(HLOOKUP(BH$1,'1.源数据-产品报告-消费降序'!BH:BH,ROW(),0)),"")</f>
        <v/>
      </c>
      <c r="BI224" s="69" t="str">
        <f>IFERROR(CLEAN(HLOOKUP(BI$1,'1.源数据-产品报告-消费降序'!BI:BI,ROW(),0)),"")</f>
        <v/>
      </c>
      <c r="BJ224" s="69" t="str">
        <f>IFERROR(CLEAN(HLOOKUP(BJ$1,'1.源数据-产品报告-消费降序'!BJ:BJ,ROW(),0)),"")</f>
        <v/>
      </c>
      <c r="BK2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4" s="69" t="str">
        <f>IFERROR(CLEAN(HLOOKUP(BL$1,'1.源数据-产品报告-消费降序'!BL:BL,ROW(),0)),"")</f>
        <v/>
      </c>
      <c r="BO224" s="69" t="str">
        <f>IFERROR(CLEAN(HLOOKUP(BO$1,'1.源数据-产品报告-消费降序'!BO:BO,ROW(),0)),"")</f>
        <v/>
      </c>
      <c r="BP224" s="69" t="str">
        <f>IFERROR(CLEAN(HLOOKUP(BP$1,'1.源数据-产品报告-消费降序'!BP:BP,ROW(),0)),"")</f>
        <v/>
      </c>
      <c r="BQ224" s="69" t="str">
        <f>IFERROR(CLEAN(HLOOKUP(BQ$1,'1.源数据-产品报告-消费降序'!BQ:BQ,ROW(),0)),"")</f>
        <v/>
      </c>
      <c r="BR224" s="69" t="str">
        <f>IFERROR(CLEAN(HLOOKUP(BR$1,'1.源数据-产品报告-消费降序'!BR:BR,ROW(),0)),"")</f>
        <v/>
      </c>
      <c r="BS224" s="69" t="str">
        <f>IFERROR(CLEAN(HLOOKUP(BS$1,'1.源数据-产品报告-消费降序'!BS:BS,ROW(),0)),"")</f>
        <v/>
      </c>
      <c r="BT224" s="69" t="str">
        <f>IFERROR(CLEAN(HLOOKUP(BT$1,'1.源数据-产品报告-消费降序'!BT:BT,ROW(),0)),"")</f>
        <v/>
      </c>
      <c r="BU224" s="69" t="str">
        <f>IFERROR(CLEAN(HLOOKUP(BU$1,'1.源数据-产品报告-消费降序'!BU:BU,ROW(),0)),"")</f>
        <v/>
      </c>
      <c r="BV2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4" s="69" t="str">
        <f>IFERROR(CLEAN(HLOOKUP(BW$1,'1.源数据-产品报告-消费降序'!BW:BW,ROW(),0)),"")</f>
        <v/>
      </c>
    </row>
    <row r="225" spans="1:75">
      <c r="A225" s="69" t="str">
        <f>IFERROR(CLEAN(HLOOKUP(A$1,'1.源数据-产品报告-消费降序'!A:A,ROW(),0)),"")</f>
        <v/>
      </c>
      <c r="B225" s="69" t="str">
        <f>IFERROR(CLEAN(HLOOKUP(B$1,'1.源数据-产品报告-消费降序'!B:B,ROW(),0)),"")</f>
        <v/>
      </c>
      <c r="C225" s="69" t="str">
        <f>IFERROR(CLEAN(HLOOKUP(C$1,'1.源数据-产品报告-消费降序'!C:C,ROW(),0)),"")</f>
        <v/>
      </c>
      <c r="D225" s="69" t="str">
        <f>IFERROR(CLEAN(HLOOKUP(D$1,'1.源数据-产品报告-消费降序'!D:D,ROW(),0)),"")</f>
        <v/>
      </c>
      <c r="E225" s="69" t="str">
        <f>IFERROR(CLEAN(HLOOKUP(E$1,'1.源数据-产品报告-消费降序'!E:E,ROW(),0)),"")</f>
        <v/>
      </c>
      <c r="F225" s="69" t="str">
        <f>IFERROR(CLEAN(HLOOKUP(F$1,'1.源数据-产品报告-消费降序'!F:F,ROW(),0)),"")</f>
        <v/>
      </c>
      <c r="G225" s="70">
        <f>IFERROR((HLOOKUP(G$1,'1.源数据-产品报告-消费降序'!G:G,ROW(),0)),"")</f>
        <v>0</v>
      </c>
      <c r="H2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5" s="69" t="str">
        <f>IFERROR(CLEAN(HLOOKUP(I$1,'1.源数据-产品报告-消费降序'!I:I,ROW(),0)),"")</f>
        <v/>
      </c>
      <c r="L225" s="69" t="str">
        <f>IFERROR(CLEAN(HLOOKUP(L$1,'1.源数据-产品报告-消费降序'!L:L,ROW(),0)),"")</f>
        <v/>
      </c>
      <c r="M225" s="69" t="str">
        <f>IFERROR(CLEAN(HLOOKUP(M$1,'1.源数据-产品报告-消费降序'!M:M,ROW(),0)),"")</f>
        <v/>
      </c>
      <c r="N225" s="69" t="str">
        <f>IFERROR(CLEAN(HLOOKUP(N$1,'1.源数据-产品报告-消费降序'!N:N,ROW(),0)),"")</f>
        <v/>
      </c>
      <c r="O225" s="69" t="str">
        <f>IFERROR(CLEAN(HLOOKUP(O$1,'1.源数据-产品报告-消费降序'!O:O,ROW(),0)),"")</f>
        <v/>
      </c>
      <c r="P225" s="69" t="str">
        <f>IFERROR(CLEAN(HLOOKUP(P$1,'1.源数据-产品报告-消费降序'!P:P,ROW(),0)),"")</f>
        <v/>
      </c>
      <c r="Q225" s="69" t="str">
        <f>IFERROR(CLEAN(HLOOKUP(Q$1,'1.源数据-产品报告-消费降序'!Q:Q,ROW(),0)),"")</f>
        <v/>
      </c>
      <c r="R225" s="69" t="str">
        <f>IFERROR(CLEAN(HLOOKUP(R$1,'1.源数据-产品报告-消费降序'!R:R,ROW(),0)),"")</f>
        <v/>
      </c>
      <c r="S2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5" s="69" t="str">
        <f>IFERROR(CLEAN(HLOOKUP(T$1,'1.源数据-产品报告-消费降序'!T:T,ROW(),0)),"")</f>
        <v/>
      </c>
      <c r="W225" s="69" t="str">
        <f>IFERROR(CLEAN(HLOOKUP(W$1,'1.源数据-产品报告-消费降序'!W:W,ROW(),0)),"")</f>
        <v/>
      </c>
      <c r="X225" s="69" t="str">
        <f>IFERROR(CLEAN(HLOOKUP(X$1,'1.源数据-产品报告-消费降序'!X:X,ROW(),0)),"")</f>
        <v/>
      </c>
      <c r="Y225" s="69" t="str">
        <f>IFERROR(CLEAN(HLOOKUP(Y$1,'1.源数据-产品报告-消费降序'!Y:Y,ROW(),0)),"")</f>
        <v/>
      </c>
      <c r="Z225" s="69" t="str">
        <f>IFERROR(CLEAN(HLOOKUP(Z$1,'1.源数据-产品报告-消费降序'!Z:Z,ROW(),0)),"")</f>
        <v/>
      </c>
      <c r="AA225" s="69" t="str">
        <f>IFERROR(CLEAN(HLOOKUP(AA$1,'1.源数据-产品报告-消费降序'!AA:AA,ROW(),0)),"")</f>
        <v/>
      </c>
      <c r="AB225" s="69" t="str">
        <f>IFERROR(CLEAN(HLOOKUP(AB$1,'1.源数据-产品报告-消费降序'!AB:AB,ROW(),0)),"")</f>
        <v/>
      </c>
      <c r="AC225" s="69" t="str">
        <f>IFERROR(CLEAN(HLOOKUP(AC$1,'1.源数据-产品报告-消费降序'!AC:AC,ROW(),0)),"")</f>
        <v/>
      </c>
      <c r="AD2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5" s="69" t="str">
        <f>IFERROR(CLEAN(HLOOKUP(AE$1,'1.源数据-产品报告-消费降序'!AE:AE,ROW(),0)),"")</f>
        <v/>
      </c>
      <c r="AH225" s="69" t="str">
        <f>IFERROR(CLEAN(HLOOKUP(AH$1,'1.源数据-产品报告-消费降序'!AH:AH,ROW(),0)),"")</f>
        <v/>
      </c>
      <c r="AI225" s="69" t="str">
        <f>IFERROR(CLEAN(HLOOKUP(AI$1,'1.源数据-产品报告-消费降序'!AI:AI,ROW(),0)),"")</f>
        <v/>
      </c>
      <c r="AJ225" s="69" t="str">
        <f>IFERROR(CLEAN(HLOOKUP(AJ$1,'1.源数据-产品报告-消费降序'!AJ:AJ,ROW(),0)),"")</f>
        <v/>
      </c>
      <c r="AK225" s="69" t="str">
        <f>IFERROR(CLEAN(HLOOKUP(AK$1,'1.源数据-产品报告-消费降序'!AK:AK,ROW(),0)),"")</f>
        <v/>
      </c>
      <c r="AL225" s="69" t="str">
        <f>IFERROR(CLEAN(HLOOKUP(AL$1,'1.源数据-产品报告-消费降序'!AL:AL,ROW(),0)),"")</f>
        <v/>
      </c>
      <c r="AM225" s="69" t="str">
        <f>IFERROR(CLEAN(HLOOKUP(AM$1,'1.源数据-产品报告-消费降序'!AM:AM,ROW(),0)),"")</f>
        <v/>
      </c>
      <c r="AN225" s="69" t="str">
        <f>IFERROR(CLEAN(HLOOKUP(AN$1,'1.源数据-产品报告-消费降序'!AN:AN,ROW(),0)),"")</f>
        <v/>
      </c>
      <c r="AO2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5" s="69" t="str">
        <f>IFERROR(CLEAN(HLOOKUP(AP$1,'1.源数据-产品报告-消费降序'!AP:AP,ROW(),0)),"")</f>
        <v/>
      </c>
      <c r="AS225" s="69" t="str">
        <f>IFERROR(CLEAN(HLOOKUP(AS$1,'1.源数据-产品报告-消费降序'!AS:AS,ROW(),0)),"")</f>
        <v/>
      </c>
      <c r="AT225" s="69" t="str">
        <f>IFERROR(CLEAN(HLOOKUP(AT$1,'1.源数据-产品报告-消费降序'!AT:AT,ROW(),0)),"")</f>
        <v/>
      </c>
      <c r="AU225" s="69" t="str">
        <f>IFERROR(CLEAN(HLOOKUP(AU$1,'1.源数据-产品报告-消费降序'!AU:AU,ROW(),0)),"")</f>
        <v/>
      </c>
      <c r="AV225" s="69" t="str">
        <f>IFERROR(CLEAN(HLOOKUP(AV$1,'1.源数据-产品报告-消费降序'!AV:AV,ROW(),0)),"")</f>
        <v/>
      </c>
      <c r="AW225" s="69" t="str">
        <f>IFERROR(CLEAN(HLOOKUP(AW$1,'1.源数据-产品报告-消费降序'!AW:AW,ROW(),0)),"")</f>
        <v/>
      </c>
      <c r="AX225" s="69" t="str">
        <f>IFERROR(CLEAN(HLOOKUP(AX$1,'1.源数据-产品报告-消费降序'!AX:AX,ROW(),0)),"")</f>
        <v/>
      </c>
      <c r="AY225" s="69" t="str">
        <f>IFERROR(CLEAN(HLOOKUP(AY$1,'1.源数据-产品报告-消费降序'!AY:AY,ROW(),0)),"")</f>
        <v/>
      </c>
      <c r="AZ2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5" s="69" t="str">
        <f>IFERROR(CLEAN(HLOOKUP(BA$1,'1.源数据-产品报告-消费降序'!BA:BA,ROW(),0)),"")</f>
        <v/>
      </c>
      <c r="BD225" s="69" t="str">
        <f>IFERROR(CLEAN(HLOOKUP(BD$1,'1.源数据-产品报告-消费降序'!BD:BD,ROW(),0)),"")</f>
        <v/>
      </c>
      <c r="BE225" s="69" t="str">
        <f>IFERROR(CLEAN(HLOOKUP(BE$1,'1.源数据-产品报告-消费降序'!BE:BE,ROW(),0)),"")</f>
        <v/>
      </c>
      <c r="BF225" s="69" t="str">
        <f>IFERROR(CLEAN(HLOOKUP(BF$1,'1.源数据-产品报告-消费降序'!BF:BF,ROW(),0)),"")</f>
        <v/>
      </c>
      <c r="BG225" s="69" t="str">
        <f>IFERROR(CLEAN(HLOOKUP(BG$1,'1.源数据-产品报告-消费降序'!BG:BG,ROW(),0)),"")</f>
        <v/>
      </c>
      <c r="BH225" s="69" t="str">
        <f>IFERROR(CLEAN(HLOOKUP(BH$1,'1.源数据-产品报告-消费降序'!BH:BH,ROW(),0)),"")</f>
        <v/>
      </c>
      <c r="BI225" s="69" t="str">
        <f>IFERROR(CLEAN(HLOOKUP(BI$1,'1.源数据-产品报告-消费降序'!BI:BI,ROW(),0)),"")</f>
        <v/>
      </c>
      <c r="BJ225" s="69" t="str">
        <f>IFERROR(CLEAN(HLOOKUP(BJ$1,'1.源数据-产品报告-消费降序'!BJ:BJ,ROW(),0)),"")</f>
        <v/>
      </c>
      <c r="BK2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5" s="69" t="str">
        <f>IFERROR(CLEAN(HLOOKUP(BL$1,'1.源数据-产品报告-消费降序'!BL:BL,ROW(),0)),"")</f>
        <v/>
      </c>
      <c r="BO225" s="69" t="str">
        <f>IFERROR(CLEAN(HLOOKUP(BO$1,'1.源数据-产品报告-消费降序'!BO:BO,ROW(),0)),"")</f>
        <v/>
      </c>
      <c r="BP225" s="69" t="str">
        <f>IFERROR(CLEAN(HLOOKUP(BP$1,'1.源数据-产品报告-消费降序'!BP:BP,ROW(),0)),"")</f>
        <v/>
      </c>
      <c r="BQ225" s="69" t="str">
        <f>IFERROR(CLEAN(HLOOKUP(BQ$1,'1.源数据-产品报告-消费降序'!BQ:BQ,ROW(),0)),"")</f>
        <v/>
      </c>
      <c r="BR225" s="69" t="str">
        <f>IFERROR(CLEAN(HLOOKUP(BR$1,'1.源数据-产品报告-消费降序'!BR:BR,ROW(),0)),"")</f>
        <v/>
      </c>
      <c r="BS225" s="69" t="str">
        <f>IFERROR(CLEAN(HLOOKUP(BS$1,'1.源数据-产品报告-消费降序'!BS:BS,ROW(),0)),"")</f>
        <v/>
      </c>
      <c r="BT225" s="69" t="str">
        <f>IFERROR(CLEAN(HLOOKUP(BT$1,'1.源数据-产品报告-消费降序'!BT:BT,ROW(),0)),"")</f>
        <v/>
      </c>
      <c r="BU225" s="69" t="str">
        <f>IFERROR(CLEAN(HLOOKUP(BU$1,'1.源数据-产品报告-消费降序'!BU:BU,ROW(),0)),"")</f>
        <v/>
      </c>
      <c r="BV2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5" s="69" t="str">
        <f>IFERROR(CLEAN(HLOOKUP(BW$1,'1.源数据-产品报告-消费降序'!BW:BW,ROW(),0)),"")</f>
        <v/>
      </c>
    </row>
    <row r="226" spans="1:75">
      <c r="A226" s="69" t="str">
        <f>IFERROR(CLEAN(HLOOKUP(A$1,'1.源数据-产品报告-消费降序'!A:A,ROW(),0)),"")</f>
        <v/>
      </c>
      <c r="B226" s="69" t="str">
        <f>IFERROR(CLEAN(HLOOKUP(B$1,'1.源数据-产品报告-消费降序'!B:B,ROW(),0)),"")</f>
        <v/>
      </c>
      <c r="C226" s="69" t="str">
        <f>IFERROR(CLEAN(HLOOKUP(C$1,'1.源数据-产品报告-消费降序'!C:C,ROW(),0)),"")</f>
        <v/>
      </c>
      <c r="D226" s="69" t="str">
        <f>IFERROR(CLEAN(HLOOKUP(D$1,'1.源数据-产品报告-消费降序'!D:D,ROW(),0)),"")</f>
        <v/>
      </c>
      <c r="E226" s="69" t="str">
        <f>IFERROR(CLEAN(HLOOKUP(E$1,'1.源数据-产品报告-消费降序'!E:E,ROW(),0)),"")</f>
        <v/>
      </c>
      <c r="F226" s="69" t="str">
        <f>IFERROR(CLEAN(HLOOKUP(F$1,'1.源数据-产品报告-消费降序'!F:F,ROW(),0)),"")</f>
        <v/>
      </c>
      <c r="G226" s="70">
        <f>IFERROR((HLOOKUP(G$1,'1.源数据-产品报告-消费降序'!G:G,ROW(),0)),"")</f>
        <v>0</v>
      </c>
      <c r="H2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6" s="69" t="str">
        <f>IFERROR(CLEAN(HLOOKUP(I$1,'1.源数据-产品报告-消费降序'!I:I,ROW(),0)),"")</f>
        <v/>
      </c>
      <c r="L226" s="69" t="str">
        <f>IFERROR(CLEAN(HLOOKUP(L$1,'1.源数据-产品报告-消费降序'!L:L,ROW(),0)),"")</f>
        <v/>
      </c>
      <c r="M226" s="69" t="str">
        <f>IFERROR(CLEAN(HLOOKUP(M$1,'1.源数据-产品报告-消费降序'!M:M,ROW(),0)),"")</f>
        <v/>
      </c>
      <c r="N226" s="69" t="str">
        <f>IFERROR(CLEAN(HLOOKUP(N$1,'1.源数据-产品报告-消费降序'!N:N,ROW(),0)),"")</f>
        <v/>
      </c>
      <c r="O226" s="69" t="str">
        <f>IFERROR(CLEAN(HLOOKUP(O$1,'1.源数据-产品报告-消费降序'!O:O,ROW(),0)),"")</f>
        <v/>
      </c>
      <c r="P226" s="69" t="str">
        <f>IFERROR(CLEAN(HLOOKUP(P$1,'1.源数据-产品报告-消费降序'!P:P,ROW(),0)),"")</f>
        <v/>
      </c>
      <c r="Q226" s="69" t="str">
        <f>IFERROR(CLEAN(HLOOKUP(Q$1,'1.源数据-产品报告-消费降序'!Q:Q,ROW(),0)),"")</f>
        <v/>
      </c>
      <c r="R226" s="69" t="str">
        <f>IFERROR(CLEAN(HLOOKUP(R$1,'1.源数据-产品报告-消费降序'!R:R,ROW(),0)),"")</f>
        <v/>
      </c>
      <c r="S2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6" s="69" t="str">
        <f>IFERROR(CLEAN(HLOOKUP(T$1,'1.源数据-产品报告-消费降序'!T:T,ROW(),0)),"")</f>
        <v/>
      </c>
      <c r="W226" s="69" t="str">
        <f>IFERROR(CLEAN(HLOOKUP(W$1,'1.源数据-产品报告-消费降序'!W:W,ROW(),0)),"")</f>
        <v/>
      </c>
      <c r="X226" s="69" t="str">
        <f>IFERROR(CLEAN(HLOOKUP(X$1,'1.源数据-产品报告-消费降序'!X:X,ROW(),0)),"")</f>
        <v/>
      </c>
      <c r="Y226" s="69" t="str">
        <f>IFERROR(CLEAN(HLOOKUP(Y$1,'1.源数据-产品报告-消费降序'!Y:Y,ROW(),0)),"")</f>
        <v/>
      </c>
      <c r="Z226" s="69" t="str">
        <f>IFERROR(CLEAN(HLOOKUP(Z$1,'1.源数据-产品报告-消费降序'!Z:Z,ROW(),0)),"")</f>
        <v/>
      </c>
      <c r="AA226" s="69" t="str">
        <f>IFERROR(CLEAN(HLOOKUP(AA$1,'1.源数据-产品报告-消费降序'!AA:AA,ROW(),0)),"")</f>
        <v/>
      </c>
      <c r="AB226" s="69" t="str">
        <f>IFERROR(CLEAN(HLOOKUP(AB$1,'1.源数据-产品报告-消费降序'!AB:AB,ROW(),0)),"")</f>
        <v/>
      </c>
      <c r="AC226" s="69" t="str">
        <f>IFERROR(CLEAN(HLOOKUP(AC$1,'1.源数据-产品报告-消费降序'!AC:AC,ROW(),0)),"")</f>
        <v/>
      </c>
      <c r="AD2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6" s="69" t="str">
        <f>IFERROR(CLEAN(HLOOKUP(AE$1,'1.源数据-产品报告-消费降序'!AE:AE,ROW(),0)),"")</f>
        <v/>
      </c>
      <c r="AH226" s="69" t="str">
        <f>IFERROR(CLEAN(HLOOKUP(AH$1,'1.源数据-产品报告-消费降序'!AH:AH,ROW(),0)),"")</f>
        <v/>
      </c>
      <c r="AI226" s="69" t="str">
        <f>IFERROR(CLEAN(HLOOKUP(AI$1,'1.源数据-产品报告-消费降序'!AI:AI,ROW(),0)),"")</f>
        <v/>
      </c>
      <c r="AJ226" s="69" t="str">
        <f>IFERROR(CLEAN(HLOOKUP(AJ$1,'1.源数据-产品报告-消费降序'!AJ:AJ,ROW(),0)),"")</f>
        <v/>
      </c>
      <c r="AK226" s="69" t="str">
        <f>IFERROR(CLEAN(HLOOKUP(AK$1,'1.源数据-产品报告-消费降序'!AK:AK,ROW(),0)),"")</f>
        <v/>
      </c>
      <c r="AL226" s="69" t="str">
        <f>IFERROR(CLEAN(HLOOKUP(AL$1,'1.源数据-产品报告-消费降序'!AL:AL,ROW(),0)),"")</f>
        <v/>
      </c>
      <c r="AM226" s="69" t="str">
        <f>IFERROR(CLEAN(HLOOKUP(AM$1,'1.源数据-产品报告-消费降序'!AM:AM,ROW(),0)),"")</f>
        <v/>
      </c>
      <c r="AN226" s="69" t="str">
        <f>IFERROR(CLEAN(HLOOKUP(AN$1,'1.源数据-产品报告-消费降序'!AN:AN,ROW(),0)),"")</f>
        <v/>
      </c>
      <c r="AO2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6" s="69" t="str">
        <f>IFERROR(CLEAN(HLOOKUP(AP$1,'1.源数据-产品报告-消费降序'!AP:AP,ROW(),0)),"")</f>
        <v/>
      </c>
      <c r="AS226" s="69" t="str">
        <f>IFERROR(CLEAN(HLOOKUP(AS$1,'1.源数据-产品报告-消费降序'!AS:AS,ROW(),0)),"")</f>
        <v/>
      </c>
      <c r="AT226" s="69" t="str">
        <f>IFERROR(CLEAN(HLOOKUP(AT$1,'1.源数据-产品报告-消费降序'!AT:AT,ROW(),0)),"")</f>
        <v/>
      </c>
      <c r="AU226" s="69" t="str">
        <f>IFERROR(CLEAN(HLOOKUP(AU$1,'1.源数据-产品报告-消费降序'!AU:AU,ROW(),0)),"")</f>
        <v/>
      </c>
      <c r="AV226" s="69" t="str">
        <f>IFERROR(CLEAN(HLOOKUP(AV$1,'1.源数据-产品报告-消费降序'!AV:AV,ROW(),0)),"")</f>
        <v/>
      </c>
      <c r="AW226" s="69" t="str">
        <f>IFERROR(CLEAN(HLOOKUP(AW$1,'1.源数据-产品报告-消费降序'!AW:AW,ROW(),0)),"")</f>
        <v/>
      </c>
      <c r="AX226" s="69" t="str">
        <f>IFERROR(CLEAN(HLOOKUP(AX$1,'1.源数据-产品报告-消费降序'!AX:AX,ROW(),0)),"")</f>
        <v/>
      </c>
      <c r="AY226" s="69" t="str">
        <f>IFERROR(CLEAN(HLOOKUP(AY$1,'1.源数据-产品报告-消费降序'!AY:AY,ROW(),0)),"")</f>
        <v/>
      </c>
      <c r="AZ2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6" s="69" t="str">
        <f>IFERROR(CLEAN(HLOOKUP(BA$1,'1.源数据-产品报告-消费降序'!BA:BA,ROW(),0)),"")</f>
        <v/>
      </c>
      <c r="BD226" s="69" t="str">
        <f>IFERROR(CLEAN(HLOOKUP(BD$1,'1.源数据-产品报告-消费降序'!BD:BD,ROW(),0)),"")</f>
        <v/>
      </c>
      <c r="BE226" s="69" t="str">
        <f>IFERROR(CLEAN(HLOOKUP(BE$1,'1.源数据-产品报告-消费降序'!BE:BE,ROW(),0)),"")</f>
        <v/>
      </c>
      <c r="BF226" s="69" t="str">
        <f>IFERROR(CLEAN(HLOOKUP(BF$1,'1.源数据-产品报告-消费降序'!BF:BF,ROW(),0)),"")</f>
        <v/>
      </c>
      <c r="BG226" s="69" t="str">
        <f>IFERROR(CLEAN(HLOOKUP(BG$1,'1.源数据-产品报告-消费降序'!BG:BG,ROW(),0)),"")</f>
        <v/>
      </c>
      <c r="BH226" s="69" t="str">
        <f>IFERROR(CLEAN(HLOOKUP(BH$1,'1.源数据-产品报告-消费降序'!BH:BH,ROW(),0)),"")</f>
        <v/>
      </c>
      <c r="BI226" s="69" t="str">
        <f>IFERROR(CLEAN(HLOOKUP(BI$1,'1.源数据-产品报告-消费降序'!BI:BI,ROW(),0)),"")</f>
        <v/>
      </c>
      <c r="BJ226" s="69" t="str">
        <f>IFERROR(CLEAN(HLOOKUP(BJ$1,'1.源数据-产品报告-消费降序'!BJ:BJ,ROW(),0)),"")</f>
        <v/>
      </c>
      <c r="BK2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6" s="69" t="str">
        <f>IFERROR(CLEAN(HLOOKUP(BL$1,'1.源数据-产品报告-消费降序'!BL:BL,ROW(),0)),"")</f>
        <v/>
      </c>
      <c r="BO226" s="69" t="str">
        <f>IFERROR(CLEAN(HLOOKUP(BO$1,'1.源数据-产品报告-消费降序'!BO:BO,ROW(),0)),"")</f>
        <v/>
      </c>
      <c r="BP226" s="69" t="str">
        <f>IFERROR(CLEAN(HLOOKUP(BP$1,'1.源数据-产品报告-消费降序'!BP:BP,ROW(),0)),"")</f>
        <v/>
      </c>
      <c r="BQ226" s="69" t="str">
        <f>IFERROR(CLEAN(HLOOKUP(BQ$1,'1.源数据-产品报告-消费降序'!BQ:BQ,ROW(),0)),"")</f>
        <v/>
      </c>
      <c r="BR226" s="69" t="str">
        <f>IFERROR(CLEAN(HLOOKUP(BR$1,'1.源数据-产品报告-消费降序'!BR:BR,ROW(),0)),"")</f>
        <v/>
      </c>
      <c r="BS226" s="69" t="str">
        <f>IFERROR(CLEAN(HLOOKUP(BS$1,'1.源数据-产品报告-消费降序'!BS:BS,ROW(),0)),"")</f>
        <v/>
      </c>
      <c r="BT226" s="69" t="str">
        <f>IFERROR(CLEAN(HLOOKUP(BT$1,'1.源数据-产品报告-消费降序'!BT:BT,ROW(),0)),"")</f>
        <v/>
      </c>
      <c r="BU226" s="69" t="str">
        <f>IFERROR(CLEAN(HLOOKUP(BU$1,'1.源数据-产品报告-消费降序'!BU:BU,ROW(),0)),"")</f>
        <v/>
      </c>
      <c r="BV2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6" s="69" t="str">
        <f>IFERROR(CLEAN(HLOOKUP(BW$1,'1.源数据-产品报告-消费降序'!BW:BW,ROW(),0)),"")</f>
        <v/>
      </c>
    </row>
    <row r="227" spans="1:75">
      <c r="A227" s="69" t="str">
        <f>IFERROR(CLEAN(HLOOKUP(A$1,'1.源数据-产品报告-消费降序'!A:A,ROW(),0)),"")</f>
        <v/>
      </c>
      <c r="B227" s="69" t="str">
        <f>IFERROR(CLEAN(HLOOKUP(B$1,'1.源数据-产品报告-消费降序'!B:B,ROW(),0)),"")</f>
        <v/>
      </c>
      <c r="C227" s="69" t="str">
        <f>IFERROR(CLEAN(HLOOKUP(C$1,'1.源数据-产品报告-消费降序'!C:C,ROW(),0)),"")</f>
        <v/>
      </c>
      <c r="D227" s="69" t="str">
        <f>IFERROR(CLEAN(HLOOKUP(D$1,'1.源数据-产品报告-消费降序'!D:D,ROW(),0)),"")</f>
        <v/>
      </c>
      <c r="E227" s="69" t="str">
        <f>IFERROR(CLEAN(HLOOKUP(E$1,'1.源数据-产品报告-消费降序'!E:E,ROW(),0)),"")</f>
        <v/>
      </c>
      <c r="F227" s="69" t="str">
        <f>IFERROR(CLEAN(HLOOKUP(F$1,'1.源数据-产品报告-消费降序'!F:F,ROW(),0)),"")</f>
        <v/>
      </c>
      <c r="G227" s="70">
        <f>IFERROR((HLOOKUP(G$1,'1.源数据-产品报告-消费降序'!G:G,ROW(),0)),"")</f>
        <v>0</v>
      </c>
      <c r="H2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7" s="69" t="str">
        <f>IFERROR(CLEAN(HLOOKUP(I$1,'1.源数据-产品报告-消费降序'!I:I,ROW(),0)),"")</f>
        <v/>
      </c>
      <c r="L227" s="69" t="str">
        <f>IFERROR(CLEAN(HLOOKUP(L$1,'1.源数据-产品报告-消费降序'!L:L,ROW(),0)),"")</f>
        <v/>
      </c>
      <c r="M227" s="69" t="str">
        <f>IFERROR(CLEAN(HLOOKUP(M$1,'1.源数据-产品报告-消费降序'!M:M,ROW(),0)),"")</f>
        <v/>
      </c>
      <c r="N227" s="69" t="str">
        <f>IFERROR(CLEAN(HLOOKUP(N$1,'1.源数据-产品报告-消费降序'!N:N,ROW(),0)),"")</f>
        <v/>
      </c>
      <c r="O227" s="69" t="str">
        <f>IFERROR(CLEAN(HLOOKUP(O$1,'1.源数据-产品报告-消费降序'!O:O,ROW(),0)),"")</f>
        <v/>
      </c>
      <c r="P227" s="69" t="str">
        <f>IFERROR(CLEAN(HLOOKUP(P$1,'1.源数据-产品报告-消费降序'!P:P,ROW(),0)),"")</f>
        <v/>
      </c>
      <c r="Q227" s="69" t="str">
        <f>IFERROR(CLEAN(HLOOKUP(Q$1,'1.源数据-产品报告-消费降序'!Q:Q,ROW(),0)),"")</f>
        <v/>
      </c>
      <c r="R227" s="69" t="str">
        <f>IFERROR(CLEAN(HLOOKUP(R$1,'1.源数据-产品报告-消费降序'!R:R,ROW(),0)),"")</f>
        <v/>
      </c>
      <c r="S2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7" s="69" t="str">
        <f>IFERROR(CLEAN(HLOOKUP(T$1,'1.源数据-产品报告-消费降序'!T:T,ROW(),0)),"")</f>
        <v/>
      </c>
      <c r="W227" s="69" t="str">
        <f>IFERROR(CLEAN(HLOOKUP(W$1,'1.源数据-产品报告-消费降序'!W:W,ROW(),0)),"")</f>
        <v/>
      </c>
      <c r="X227" s="69" t="str">
        <f>IFERROR(CLEAN(HLOOKUP(X$1,'1.源数据-产品报告-消费降序'!X:X,ROW(),0)),"")</f>
        <v/>
      </c>
      <c r="Y227" s="69" t="str">
        <f>IFERROR(CLEAN(HLOOKUP(Y$1,'1.源数据-产品报告-消费降序'!Y:Y,ROW(),0)),"")</f>
        <v/>
      </c>
      <c r="Z227" s="69" t="str">
        <f>IFERROR(CLEAN(HLOOKUP(Z$1,'1.源数据-产品报告-消费降序'!Z:Z,ROW(),0)),"")</f>
        <v/>
      </c>
      <c r="AA227" s="69" t="str">
        <f>IFERROR(CLEAN(HLOOKUP(AA$1,'1.源数据-产品报告-消费降序'!AA:AA,ROW(),0)),"")</f>
        <v/>
      </c>
      <c r="AB227" s="69" t="str">
        <f>IFERROR(CLEAN(HLOOKUP(AB$1,'1.源数据-产品报告-消费降序'!AB:AB,ROW(),0)),"")</f>
        <v/>
      </c>
      <c r="AC227" s="69" t="str">
        <f>IFERROR(CLEAN(HLOOKUP(AC$1,'1.源数据-产品报告-消费降序'!AC:AC,ROW(),0)),"")</f>
        <v/>
      </c>
      <c r="AD2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7" s="69" t="str">
        <f>IFERROR(CLEAN(HLOOKUP(AE$1,'1.源数据-产品报告-消费降序'!AE:AE,ROW(),0)),"")</f>
        <v/>
      </c>
      <c r="AH227" s="69" t="str">
        <f>IFERROR(CLEAN(HLOOKUP(AH$1,'1.源数据-产品报告-消费降序'!AH:AH,ROW(),0)),"")</f>
        <v/>
      </c>
      <c r="AI227" s="69" t="str">
        <f>IFERROR(CLEAN(HLOOKUP(AI$1,'1.源数据-产品报告-消费降序'!AI:AI,ROW(),0)),"")</f>
        <v/>
      </c>
      <c r="AJ227" s="69" t="str">
        <f>IFERROR(CLEAN(HLOOKUP(AJ$1,'1.源数据-产品报告-消费降序'!AJ:AJ,ROW(),0)),"")</f>
        <v/>
      </c>
      <c r="AK227" s="69" t="str">
        <f>IFERROR(CLEAN(HLOOKUP(AK$1,'1.源数据-产品报告-消费降序'!AK:AK,ROW(),0)),"")</f>
        <v/>
      </c>
      <c r="AL227" s="69" t="str">
        <f>IFERROR(CLEAN(HLOOKUP(AL$1,'1.源数据-产品报告-消费降序'!AL:AL,ROW(),0)),"")</f>
        <v/>
      </c>
      <c r="AM227" s="69" t="str">
        <f>IFERROR(CLEAN(HLOOKUP(AM$1,'1.源数据-产品报告-消费降序'!AM:AM,ROW(),0)),"")</f>
        <v/>
      </c>
      <c r="AN227" s="69" t="str">
        <f>IFERROR(CLEAN(HLOOKUP(AN$1,'1.源数据-产品报告-消费降序'!AN:AN,ROW(),0)),"")</f>
        <v/>
      </c>
      <c r="AO2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7" s="69" t="str">
        <f>IFERROR(CLEAN(HLOOKUP(AP$1,'1.源数据-产品报告-消费降序'!AP:AP,ROW(),0)),"")</f>
        <v/>
      </c>
      <c r="AS227" s="69" t="str">
        <f>IFERROR(CLEAN(HLOOKUP(AS$1,'1.源数据-产品报告-消费降序'!AS:AS,ROW(),0)),"")</f>
        <v/>
      </c>
      <c r="AT227" s="69" t="str">
        <f>IFERROR(CLEAN(HLOOKUP(AT$1,'1.源数据-产品报告-消费降序'!AT:AT,ROW(),0)),"")</f>
        <v/>
      </c>
      <c r="AU227" s="69" t="str">
        <f>IFERROR(CLEAN(HLOOKUP(AU$1,'1.源数据-产品报告-消费降序'!AU:AU,ROW(),0)),"")</f>
        <v/>
      </c>
      <c r="AV227" s="69" t="str">
        <f>IFERROR(CLEAN(HLOOKUP(AV$1,'1.源数据-产品报告-消费降序'!AV:AV,ROW(),0)),"")</f>
        <v/>
      </c>
      <c r="AW227" s="69" t="str">
        <f>IFERROR(CLEAN(HLOOKUP(AW$1,'1.源数据-产品报告-消费降序'!AW:AW,ROW(),0)),"")</f>
        <v/>
      </c>
      <c r="AX227" s="69" t="str">
        <f>IFERROR(CLEAN(HLOOKUP(AX$1,'1.源数据-产品报告-消费降序'!AX:AX,ROW(),0)),"")</f>
        <v/>
      </c>
      <c r="AY227" s="69" t="str">
        <f>IFERROR(CLEAN(HLOOKUP(AY$1,'1.源数据-产品报告-消费降序'!AY:AY,ROW(),0)),"")</f>
        <v/>
      </c>
      <c r="AZ2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7" s="69" t="str">
        <f>IFERROR(CLEAN(HLOOKUP(BA$1,'1.源数据-产品报告-消费降序'!BA:BA,ROW(),0)),"")</f>
        <v/>
      </c>
      <c r="BD227" s="69" t="str">
        <f>IFERROR(CLEAN(HLOOKUP(BD$1,'1.源数据-产品报告-消费降序'!BD:BD,ROW(),0)),"")</f>
        <v/>
      </c>
      <c r="BE227" s="69" t="str">
        <f>IFERROR(CLEAN(HLOOKUP(BE$1,'1.源数据-产品报告-消费降序'!BE:BE,ROW(),0)),"")</f>
        <v/>
      </c>
      <c r="BF227" s="69" t="str">
        <f>IFERROR(CLEAN(HLOOKUP(BF$1,'1.源数据-产品报告-消费降序'!BF:BF,ROW(),0)),"")</f>
        <v/>
      </c>
      <c r="BG227" s="69" t="str">
        <f>IFERROR(CLEAN(HLOOKUP(BG$1,'1.源数据-产品报告-消费降序'!BG:BG,ROW(),0)),"")</f>
        <v/>
      </c>
      <c r="BH227" s="69" t="str">
        <f>IFERROR(CLEAN(HLOOKUP(BH$1,'1.源数据-产品报告-消费降序'!BH:BH,ROW(),0)),"")</f>
        <v/>
      </c>
      <c r="BI227" s="69" t="str">
        <f>IFERROR(CLEAN(HLOOKUP(BI$1,'1.源数据-产品报告-消费降序'!BI:BI,ROW(),0)),"")</f>
        <v/>
      </c>
      <c r="BJ227" s="69" t="str">
        <f>IFERROR(CLEAN(HLOOKUP(BJ$1,'1.源数据-产品报告-消费降序'!BJ:BJ,ROW(),0)),"")</f>
        <v/>
      </c>
      <c r="BK2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7" s="69" t="str">
        <f>IFERROR(CLEAN(HLOOKUP(BL$1,'1.源数据-产品报告-消费降序'!BL:BL,ROW(),0)),"")</f>
        <v/>
      </c>
      <c r="BO227" s="69" t="str">
        <f>IFERROR(CLEAN(HLOOKUP(BO$1,'1.源数据-产品报告-消费降序'!BO:BO,ROW(),0)),"")</f>
        <v/>
      </c>
      <c r="BP227" s="69" t="str">
        <f>IFERROR(CLEAN(HLOOKUP(BP$1,'1.源数据-产品报告-消费降序'!BP:BP,ROW(),0)),"")</f>
        <v/>
      </c>
      <c r="BQ227" s="69" t="str">
        <f>IFERROR(CLEAN(HLOOKUP(BQ$1,'1.源数据-产品报告-消费降序'!BQ:BQ,ROW(),0)),"")</f>
        <v/>
      </c>
      <c r="BR227" s="69" t="str">
        <f>IFERROR(CLEAN(HLOOKUP(BR$1,'1.源数据-产品报告-消费降序'!BR:BR,ROW(),0)),"")</f>
        <v/>
      </c>
      <c r="BS227" s="69" t="str">
        <f>IFERROR(CLEAN(HLOOKUP(BS$1,'1.源数据-产品报告-消费降序'!BS:BS,ROW(),0)),"")</f>
        <v/>
      </c>
      <c r="BT227" s="69" t="str">
        <f>IFERROR(CLEAN(HLOOKUP(BT$1,'1.源数据-产品报告-消费降序'!BT:BT,ROW(),0)),"")</f>
        <v/>
      </c>
      <c r="BU227" s="69" t="str">
        <f>IFERROR(CLEAN(HLOOKUP(BU$1,'1.源数据-产品报告-消费降序'!BU:BU,ROW(),0)),"")</f>
        <v/>
      </c>
      <c r="BV2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7" s="69" t="str">
        <f>IFERROR(CLEAN(HLOOKUP(BW$1,'1.源数据-产品报告-消费降序'!BW:BW,ROW(),0)),"")</f>
        <v/>
      </c>
    </row>
    <row r="228" spans="1:75">
      <c r="A228" s="69" t="str">
        <f>IFERROR(CLEAN(HLOOKUP(A$1,'1.源数据-产品报告-消费降序'!A:A,ROW(),0)),"")</f>
        <v/>
      </c>
      <c r="B228" s="69" t="str">
        <f>IFERROR(CLEAN(HLOOKUP(B$1,'1.源数据-产品报告-消费降序'!B:B,ROW(),0)),"")</f>
        <v/>
      </c>
      <c r="C228" s="69" t="str">
        <f>IFERROR(CLEAN(HLOOKUP(C$1,'1.源数据-产品报告-消费降序'!C:C,ROW(),0)),"")</f>
        <v/>
      </c>
      <c r="D228" s="69" t="str">
        <f>IFERROR(CLEAN(HLOOKUP(D$1,'1.源数据-产品报告-消费降序'!D:D,ROW(),0)),"")</f>
        <v/>
      </c>
      <c r="E228" s="69" t="str">
        <f>IFERROR(CLEAN(HLOOKUP(E$1,'1.源数据-产品报告-消费降序'!E:E,ROW(),0)),"")</f>
        <v/>
      </c>
      <c r="F228" s="69" t="str">
        <f>IFERROR(CLEAN(HLOOKUP(F$1,'1.源数据-产品报告-消费降序'!F:F,ROW(),0)),"")</f>
        <v/>
      </c>
      <c r="G228" s="70">
        <f>IFERROR((HLOOKUP(G$1,'1.源数据-产品报告-消费降序'!G:G,ROW(),0)),"")</f>
        <v>0</v>
      </c>
      <c r="H2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8" s="69" t="str">
        <f>IFERROR(CLEAN(HLOOKUP(I$1,'1.源数据-产品报告-消费降序'!I:I,ROW(),0)),"")</f>
        <v/>
      </c>
      <c r="L228" s="69" t="str">
        <f>IFERROR(CLEAN(HLOOKUP(L$1,'1.源数据-产品报告-消费降序'!L:L,ROW(),0)),"")</f>
        <v/>
      </c>
      <c r="M228" s="69" t="str">
        <f>IFERROR(CLEAN(HLOOKUP(M$1,'1.源数据-产品报告-消费降序'!M:M,ROW(),0)),"")</f>
        <v/>
      </c>
      <c r="N228" s="69" t="str">
        <f>IFERROR(CLEAN(HLOOKUP(N$1,'1.源数据-产品报告-消费降序'!N:N,ROW(),0)),"")</f>
        <v/>
      </c>
      <c r="O228" s="69" t="str">
        <f>IFERROR(CLEAN(HLOOKUP(O$1,'1.源数据-产品报告-消费降序'!O:O,ROW(),0)),"")</f>
        <v/>
      </c>
      <c r="P228" s="69" t="str">
        <f>IFERROR(CLEAN(HLOOKUP(P$1,'1.源数据-产品报告-消费降序'!P:P,ROW(),0)),"")</f>
        <v/>
      </c>
      <c r="Q228" s="69" t="str">
        <f>IFERROR(CLEAN(HLOOKUP(Q$1,'1.源数据-产品报告-消费降序'!Q:Q,ROW(),0)),"")</f>
        <v/>
      </c>
      <c r="R228" s="69" t="str">
        <f>IFERROR(CLEAN(HLOOKUP(R$1,'1.源数据-产品报告-消费降序'!R:R,ROW(),0)),"")</f>
        <v/>
      </c>
      <c r="S2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8" s="69" t="str">
        <f>IFERROR(CLEAN(HLOOKUP(T$1,'1.源数据-产品报告-消费降序'!T:T,ROW(),0)),"")</f>
        <v/>
      </c>
      <c r="W228" s="69" t="str">
        <f>IFERROR(CLEAN(HLOOKUP(W$1,'1.源数据-产品报告-消费降序'!W:W,ROW(),0)),"")</f>
        <v/>
      </c>
      <c r="X228" s="69" t="str">
        <f>IFERROR(CLEAN(HLOOKUP(X$1,'1.源数据-产品报告-消费降序'!X:X,ROW(),0)),"")</f>
        <v/>
      </c>
      <c r="Y228" s="69" t="str">
        <f>IFERROR(CLEAN(HLOOKUP(Y$1,'1.源数据-产品报告-消费降序'!Y:Y,ROW(),0)),"")</f>
        <v/>
      </c>
      <c r="Z228" s="69" t="str">
        <f>IFERROR(CLEAN(HLOOKUP(Z$1,'1.源数据-产品报告-消费降序'!Z:Z,ROW(),0)),"")</f>
        <v/>
      </c>
      <c r="AA228" s="69" t="str">
        <f>IFERROR(CLEAN(HLOOKUP(AA$1,'1.源数据-产品报告-消费降序'!AA:AA,ROW(),0)),"")</f>
        <v/>
      </c>
      <c r="AB228" s="69" t="str">
        <f>IFERROR(CLEAN(HLOOKUP(AB$1,'1.源数据-产品报告-消费降序'!AB:AB,ROW(),0)),"")</f>
        <v/>
      </c>
      <c r="AC228" s="69" t="str">
        <f>IFERROR(CLEAN(HLOOKUP(AC$1,'1.源数据-产品报告-消费降序'!AC:AC,ROW(),0)),"")</f>
        <v/>
      </c>
      <c r="AD2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8" s="69" t="str">
        <f>IFERROR(CLEAN(HLOOKUP(AE$1,'1.源数据-产品报告-消费降序'!AE:AE,ROW(),0)),"")</f>
        <v/>
      </c>
      <c r="AH228" s="69" t="str">
        <f>IFERROR(CLEAN(HLOOKUP(AH$1,'1.源数据-产品报告-消费降序'!AH:AH,ROW(),0)),"")</f>
        <v/>
      </c>
      <c r="AI228" s="69" t="str">
        <f>IFERROR(CLEAN(HLOOKUP(AI$1,'1.源数据-产品报告-消费降序'!AI:AI,ROW(),0)),"")</f>
        <v/>
      </c>
      <c r="AJ228" s="69" t="str">
        <f>IFERROR(CLEAN(HLOOKUP(AJ$1,'1.源数据-产品报告-消费降序'!AJ:AJ,ROW(),0)),"")</f>
        <v/>
      </c>
      <c r="AK228" s="69" t="str">
        <f>IFERROR(CLEAN(HLOOKUP(AK$1,'1.源数据-产品报告-消费降序'!AK:AK,ROW(),0)),"")</f>
        <v/>
      </c>
      <c r="AL228" s="69" t="str">
        <f>IFERROR(CLEAN(HLOOKUP(AL$1,'1.源数据-产品报告-消费降序'!AL:AL,ROW(),0)),"")</f>
        <v/>
      </c>
      <c r="AM228" s="69" t="str">
        <f>IFERROR(CLEAN(HLOOKUP(AM$1,'1.源数据-产品报告-消费降序'!AM:AM,ROW(),0)),"")</f>
        <v/>
      </c>
      <c r="AN228" s="69" t="str">
        <f>IFERROR(CLEAN(HLOOKUP(AN$1,'1.源数据-产品报告-消费降序'!AN:AN,ROW(),0)),"")</f>
        <v/>
      </c>
      <c r="AO2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8" s="69" t="str">
        <f>IFERROR(CLEAN(HLOOKUP(AP$1,'1.源数据-产品报告-消费降序'!AP:AP,ROW(),0)),"")</f>
        <v/>
      </c>
      <c r="AS228" s="69" t="str">
        <f>IFERROR(CLEAN(HLOOKUP(AS$1,'1.源数据-产品报告-消费降序'!AS:AS,ROW(),0)),"")</f>
        <v/>
      </c>
      <c r="AT228" s="69" t="str">
        <f>IFERROR(CLEAN(HLOOKUP(AT$1,'1.源数据-产品报告-消费降序'!AT:AT,ROW(),0)),"")</f>
        <v/>
      </c>
      <c r="AU228" s="69" t="str">
        <f>IFERROR(CLEAN(HLOOKUP(AU$1,'1.源数据-产品报告-消费降序'!AU:AU,ROW(),0)),"")</f>
        <v/>
      </c>
      <c r="AV228" s="69" t="str">
        <f>IFERROR(CLEAN(HLOOKUP(AV$1,'1.源数据-产品报告-消费降序'!AV:AV,ROW(),0)),"")</f>
        <v/>
      </c>
      <c r="AW228" s="69" t="str">
        <f>IFERROR(CLEAN(HLOOKUP(AW$1,'1.源数据-产品报告-消费降序'!AW:AW,ROW(),0)),"")</f>
        <v/>
      </c>
      <c r="AX228" s="69" t="str">
        <f>IFERROR(CLEAN(HLOOKUP(AX$1,'1.源数据-产品报告-消费降序'!AX:AX,ROW(),0)),"")</f>
        <v/>
      </c>
      <c r="AY228" s="69" t="str">
        <f>IFERROR(CLEAN(HLOOKUP(AY$1,'1.源数据-产品报告-消费降序'!AY:AY,ROW(),0)),"")</f>
        <v/>
      </c>
      <c r="AZ2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8" s="69" t="str">
        <f>IFERROR(CLEAN(HLOOKUP(BA$1,'1.源数据-产品报告-消费降序'!BA:BA,ROW(),0)),"")</f>
        <v/>
      </c>
      <c r="BD228" s="69" t="str">
        <f>IFERROR(CLEAN(HLOOKUP(BD$1,'1.源数据-产品报告-消费降序'!BD:BD,ROW(),0)),"")</f>
        <v/>
      </c>
      <c r="BE228" s="69" t="str">
        <f>IFERROR(CLEAN(HLOOKUP(BE$1,'1.源数据-产品报告-消费降序'!BE:BE,ROW(),0)),"")</f>
        <v/>
      </c>
      <c r="BF228" s="69" t="str">
        <f>IFERROR(CLEAN(HLOOKUP(BF$1,'1.源数据-产品报告-消费降序'!BF:BF,ROW(),0)),"")</f>
        <v/>
      </c>
      <c r="BG228" s="69" t="str">
        <f>IFERROR(CLEAN(HLOOKUP(BG$1,'1.源数据-产品报告-消费降序'!BG:BG,ROW(),0)),"")</f>
        <v/>
      </c>
      <c r="BH228" s="69" t="str">
        <f>IFERROR(CLEAN(HLOOKUP(BH$1,'1.源数据-产品报告-消费降序'!BH:BH,ROW(),0)),"")</f>
        <v/>
      </c>
      <c r="BI228" s="69" t="str">
        <f>IFERROR(CLEAN(HLOOKUP(BI$1,'1.源数据-产品报告-消费降序'!BI:BI,ROW(),0)),"")</f>
        <v/>
      </c>
      <c r="BJ228" s="69" t="str">
        <f>IFERROR(CLEAN(HLOOKUP(BJ$1,'1.源数据-产品报告-消费降序'!BJ:BJ,ROW(),0)),"")</f>
        <v/>
      </c>
      <c r="BK2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8" s="69" t="str">
        <f>IFERROR(CLEAN(HLOOKUP(BL$1,'1.源数据-产品报告-消费降序'!BL:BL,ROW(),0)),"")</f>
        <v/>
      </c>
      <c r="BO228" s="69" t="str">
        <f>IFERROR(CLEAN(HLOOKUP(BO$1,'1.源数据-产品报告-消费降序'!BO:BO,ROW(),0)),"")</f>
        <v/>
      </c>
      <c r="BP228" s="69" t="str">
        <f>IFERROR(CLEAN(HLOOKUP(BP$1,'1.源数据-产品报告-消费降序'!BP:BP,ROW(),0)),"")</f>
        <v/>
      </c>
      <c r="BQ228" s="69" t="str">
        <f>IFERROR(CLEAN(HLOOKUP(BQ$1,'1.源数据-产品报告-消费降序'!BQ:BQ,ROW(),0)),"")</f>
        <v/>
      </c>
      <c r="BR228" s="69" t="str">
        <f>IFERROR(CLEAN(HLOOKUP(BR$1,'1.源数据-产品报告-消费降序'!BR:BR,ROW(),0)),"")</f>
        <v/>
      </c>
      <c r="BS228" s="69" t="str">
        <f>IFERROR(CLEAN(HLOOKUP(BS$1,'1.源数据-产品报告-消费降序'!BS:BS,ROW(),0)),"")</f>
        <v/>
      </c>
      <c r="BT228" s="69" t="str">
        <f>IFERROR(CLEAN(HLOOKUP(BT$1,'1.源数据-产品报告-消费降序'!BT:BT,ROW(),0)),"")</f>
        <v/>
      </c>
      <c r="BU228" s="69" t="str">
        <f>IFERROR(CLEAN(HLOOKUP(BU$1,'1.源数据-产品报告-消费降序'!BU:BU,ROW(),0)),"")</f>
        <v/>
      </c>
      <c r="BV2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8" s="69" t="str">
        <f>IFERROR(CLEAN(HLOOKUP(BW$1,'1.源数据-产品报告-消费降序'!BW:BW,ROW(),0)),"")</f>
        <v/>
      </c>
    </row>
    <row r="229" spans="1:75">
      <c r="A229" s="69" t="str">
        <f>IFERROR(CLEAN(HLOOKUP(A$1,'1.源数据-产品报告-消费降序'!A:A,ROW(),0)),"")</f>
        <v/>
      </c>
      <c r="B229" s="69" t="str">
        <f>IFERROR(CLEAN(HLOOKUP(B$1,'1.源数据-产品报告-消费降序'!B:B,ROW(),0)),"")</f>
        <v/>
      </c>
      <c r="C229" s="69" t="str">
        <f>IFERROR(CLEAN(HLOOKUP(C$1,'1.源数据-产品报告-消费降序'!C:C,ROW(),0)),"")</f>
        <v/>
      </c>
      <c r="D229" s="69" t="str">
        <f>IFERROR(CLEAN(HLOOKUP(D$1,'1.源数据-产品报告-消费降序'!D:D,ROW(),0)),"")</f>
        <v/>
      </c>
      <c r="E229" s="69" t="str">
        <f>IFERROR(CLEAN(HLOOKUP(E$1,'1.源数据-产品报告-消费降序'!E:E,ROW(),0)),"")</f>
        <v/>
      </c>
      <c r="F229" s="69" t="str">
        <f>IFERROR(CLEAN(HLOOKUP(F$1,'1.源数据-产品报告-消费降序'!F:F,ROW(),0)),"")</f>
        <v/>
      </c>
      <c r="G229" s="70">
        <f>IFERROR((HLOOKUP(G$1,'1.源数据-产品报告-消费降序'!G:G,ROW(),0)),"")</f>
        <v>0</v>
      </c>
      <c r="H2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29" s="69" t="str">
        <f>IFERROR(CLEAN(HLOOKUP(I$1,'1.源数据-产品报告-消费降序'!I:I,ROW(),0)),"")</f>
        <v/>
      </c>
      <c r="L229" s="69" t="str">
        <f>IFERROR(CLEAN(HLOOKUP(L$1,'1.源数据-产品报告-消费降序'!L:L,ROW(),0)),"")</f>
        <v/>
      </c>
      <c r="M229" s="69" t="str">
        <f>IFERROR(CLEAN(HLOOKUP(M$1,'1.源数据-产品报告-消费降序'!M:M,ROW(),0)),"")</f>
        <v/>
      </c>
      <c r="N229" s="69" t="str">
        <f>IFERROR(CLEAN(HLOOKUP(N$1,'1.源数据-产品报告-消费降序'!N:N,ROW(),0)),"")</f>
        <v/>
      </c>
      <c r="O229" s="69" t="str">
        <f>IFERROR(CLEAN(HLOOKUP(O$1,'1.源数据-产品报告-消费降序'!O:O,ROW(),0)),"")</f>
        <v/>
      </c>
      <c r="P229" s="69" t="str">
        <f>IFERROR(CLEAN(HLOOKUP(P$1,'1.源数据-产品报告-消费降序'!P:P,ROW(),0)),"")</f>
        <v/>
      </c>
      <c r="Q229" s="69" t="str">
        <f>IFERROR(CLEAN(HLOOKUP(Q$1,'1.源数据-产品报告-消费降序'!Q:Q,ROW(),0)),"")</f>
        <v/>
      </c>
      <c r="R229" s="69" t="str">
        <f>IFERROR(CLEAN(HLOOKUP(R$1,'1.源数据-产品报告-消费降序'!R:R,ROW(),0)),"")</f>
        <v/>
      </c>
      <c r="S2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29" s="69" t="str">
        <f>IFERROR(CLEAN(HLOOKUP(T$1,'1.源数据-产品报告-消费降序'!T:T,ROW(),0)),"")</f>
        <v/>
      </c>
      <c r="W229" s="69" t="str">
        <f>IFERROR(CLEAN(HLOOKUP(W$1,'1.源数据-产品报告-消费降序'!W:W,ROW(),0)),"")</f>
        <v/>
      </c>
      <c r="X229" s="69" t="str">
        <f>IFERROR(CLEAN(HLOOKUP(X$1,'1.源数据-产品报告-消费降序'!X:X,ROW(),0)),"")</f>
        <v/>
      </c>
      <c r="Y229" s="69" t="str">
        <f>IFERROR(CLEAN(HLOOKUP(Y$1,'1.源数据-产品报告-消费降序'!Y:Y,ROW(),0)),"")</f>
        <v/>
      </c>
      <c r="Z229" s="69" t="str">
        <f>IFERROR(CLEAN(HLOOKUP(Z$1,'1.源数据-产品报告-消费降序'!Z:Z,ROW(),0)),"")</f>
        <v/>
      </c>
      <c r="AA229" s="69" t="str">
        <f>IFERROR(CLEAN(HLOOKUP(AA$1,'1.源数据-产品报告-消费降序'!AA:AA,ROW(),0)),"")</f>
        <v/>
      </c>
      <c r="AB229" s="69" t="str">
        <f>IFERROR(CLEAN(HLOOKUP(AB$1,'1.源数据-产品报告-消费降序'!AB:AB,ROW(),0)),"")</f>
        <v/>
      </c>
      <c r="AC229" s="69" t="str">
        <f>IFERROR(CLEAN(HLOOKUP(AC$1,'1.源数据-产品报告-消费降序'!AC:AC,ROW(),0)),"")</f>
        <v/>
      </c>
      <c r="AD2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29" s="69" t="str">
        <f>IFERROR(CLEAN(HLOOKUP(AE$1,'1.源数据-产品报告-消费降序'!AE:AE,ROW(),0)),"")</f>
        <v/>
      </c>
      <c r="AH229" s="69" t="str">
        <f>IFERROR(CLEAN(HLOOKUP(AH$1,'1.源数据-产品报告-消费降序'!AH:AH,ROW(),0)),"")</f>
        <v/>
      </c>
      <c r="AI229" s="69" t="str">
        <f>IFERROR(CLEAN(HLOOKUP(AI$1,'1.源数据-产品报告-消费降序'!AI:AI,ROW(),0)),"")</f>
        <v/>
      </c>
      <c r="AJ229" s="69" t="str">
        <f>IFERROR(CLEAN(HLOOKUP(AJ$1,'1.源数据-产品报告-消费降序'!AJ:AJ,ROW(),0)),"")</f>
        <v/>
      </c>
      <c r="AK229" s="69" t="str">
        <f>IFERROR(CLEAN(HLOOKUP(AK$1,'1.源数据-产品报告-消费降序'!AK:AK,ROW(),0)),"")</f>
        <v/>
      </c>
      <c r="AL229" s="69" t="str">
        <f>IFERROR(CLEAN(HLOOKUP(AL$1,'1.源数据-产品报告-消费降序'!AL:AL,ROW(),0)),"")</f>
        <v/>
      </c>
      <c r="AM229" s="69" t="str">
        <f>IFERROR(CLEAN(HLOOKUP(AM$1,'1.源数据-产品报告-消费降序'!AM:AM,ROW(),0)),"")</f>
        <v/>
      </c>
      <c r="AN229" s="69" t="str">
        <f>IFERROR(CLEAN(HLOOKUP(AN$1,'1.源数据-产品报告-消费降序'!AN:AN,ROW(),0)),"")</f>
        <v/>
      </c>
      <c r="AO2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29" s="69" t="str">
        <f>IFERROR(CLEAN(HLOOKUP(AP$1,'1.源数据-产品报告-消费降序'!AP:AP,ROW(),0)),"")</f>
        <v/>
      </c>
      <c r="AS229" s="69" t="str">
        <f>IFERROR(CLEAN(HLOOKUP(AS$1,'1.源数据-产品报告-消费降序'!AS:AS,ROW(),0)),"")</f>
        <v/>
      </c>
      <c r="AT229" s="69" t="str">
        <f>IFERROR(CLEAN(HLOOKUP(AT$1,'1.源数据-产品报告-消费降序'!AT:AT,ROW(),0)),"")</f>
        <v/>
      </c>
      <c r="AU229" s="69" t="str">
        <f>IFERROR(CLEAN(HLOOKUP(AU$1,'1.源数据-产品报告-消费降序'!AU:AU,ROW(),0)),"")</f>
        <v/>
      </c>
      <c r="AV229" s="69" t="str">
        <f>IFERROR(CLEAN(HLOOKUP(AV$1,'1.源数据-产品报告-消费降序'!AV:AV,ROW(),0)),"")</f>
        <v/>
      </c>
      <c r="AW229" s="69" t="str">
        <f>IFERROR(CLEAN(HLOOKUP(AW$1,'1.源数据-产品报告-消费降序'!AW:AW,ROW(),0)),"")</f>
        <v/>
      </c>
      <c r="AX229" s="69" t="str">
        <f>IFERROR(CLEAN(HLOOKUP(AX$1,'1.源数据-产品报告-消费降序'!AX:AX,ROW(),0)),"")</f>
        <v/>
      </c>
      <c r="AY229" s="69" t="str">
        <f>IFERROR(CLEAN(HLOOKUP(AY$1,'1.源数据-产品报告-消费降序'!AY:AY,ROW(),0)),"")</f>
        <v/>
      </c>
      <c r="AZ2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29" s="69" t="str">
        <f>IFERROR(CLEAN(HLOOKUP(BA$1,'1.源数据-产品报告-消费降序'!BA:BA,ROW(),0)),"")</f>
        <v/>
      </c>
      <c r="BD229" s="69" t="str">
        <f>IFERROR(CLEAN(HLOOKUP(BD$1,'1.源数据-产品报告-消费降序'!BD:BD,ROW(),0)),"")</f>
        <v/>
      </c>
      <c r="BE229" s="69" t="str">
        <f>IFERROR(CLEAN(HLOOKUP(BE$1,'1.源数据-产品报告-消费降序'!BE:BE,ROW(),0)),"")</f>
        <v/>
      </c>
      <c r="BF229" s="69" t="str">
        <f>IFERROR(CLEAN(HLOOKUP(BF$1,'1.源数据-产品报告-消费降序'!BF:BF,ROW(),0)),"")</f>
        <v/>
      </c>
      <c r="BG229" s="69" t="str">
        <f>IFERROR(CLEAN(HLOOKUP(BG$1,'1.源数据-产品报告-消费降序'!BG:BG,ROW(),0)),"")</f>
        <v/>
      </c>
      <c r="BH229" s="69" t="str">
        <f>IFERROR(CLEAN(HLOOKUP(BH$1,'1.源数据-产品报告-消费降序'!BH:BH,ROW(),0)),"")</f>
        <v/>
      </c>
      <c r="BI229" s="69" t="str">
        <f>IFERROR(CLEAN(HLOOKUP(BI$1,'1.源数据-产品报告-消费降序'!BI:BI,ROW(),0)),"")</f>
        <v/>
      </c>
      <c r="BJ229" s="69" t="str">
        <f>IFERROR(CLEAN(HLOOKUP(BJ$1,'1.源数据-产品报告-消费降序'!BJ:BJ,ROW(),0)),"")</f>
        <v/>
      </c>
      <c r="BK2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29" s="69" t="str">
        <f>IFERROR(CLEAN(HLOOKUP(BL$1,'1.源数据-产品报告-消费降序'!BL:BL,ROW(),0)),"")</f>
        <v/>
      </c>
      <c r="BO229" s="69" t="str">
        <f>IFERROR(CLEAN(HLOOKUP(BO$1,'1.源数据-产品报告-消费降序'!BO:BO,ROW(),0)),"")</f>
        <v/>
      </c>
      <c r="BP229" s="69" t="str">
        <f>IFERROR(CLEAN(HLOOKUP(BP$1,'1.源数据-产品报告-消费降序'!BP:BP,ROW(),0)),"")</f>
        <v/>
      </c>
      <c r="BQ229" s="69" t="str">
        <f>IFERROR(CLEAN(HLOOKUP(BQ$1,'1.源数据-产品报告-消费降序'!BQ:BQ,ROW(),0)),"")</f>
        <v/>
      </c>
      <c r="BR229" s="69" t="str">
        <f>IFERROR(CLEAN(HLOOKUP(BR$1,'1.源数据-产品报告-消费降序'!BR:BR,ROW(),0)),"")</f>
        <v/>
      </c>
      <c r="BS229" s="69" t="str">
        <f>IFERROR(CLEAN(HLOOKUP(BS$1,'1.源数据-产品报告-消费降序'!BS:BS,ROW(),0)),"")</f>
        <v/>
      </c>
      <c r="BT229" s="69" t="str">
        <f>IFERROR(CLEAN(HLOOKUP(BT$1,'1.源数据-产品报告-消费降序'!BT:BT,ROW(),0)),"")</f>
        <v/>
      </c>
      <c r="BU229" s="69" t="str">
        <f>IFERROR(CLEAN(HLOOKUP(BU$1,'1.源数据-产品报告-消费降序'!BU:BU,ROW(),0)),"")</f>
        <v/>
      </c>
      <c r="BV2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29" s="69" t="str">
        <f>IFERROR(CLEAN(HLOOKUP(BW$1,'1.源数据-产品报告-消费降序'!BW:BW,ROW(),0)),"")</f>
        <v/>
      </c>
    </row>
    <row r="230" spans="1:75">
      <c r="A230" s="69" t="str">
        <f>IFERROR(CLEAN(HLOOKUP(A$1,'1.源数据-产品报告-消费降序'!A:A,ROW(),0)),"")</f>
        <v/>
      </c>
      <c r="B230" s="69" t="str">
        <f>IFERROR(CLEAN(HLOOKUP(B$1,'1.源数据-产品报告-消费降序'!B:B,ROW(),0)),"")</f>
        <v/>
      </c>
      <c r="C230" s="69" t="str">
        <f>IFERROR(CLEAN(HLOOKUP(C$1,'1.源数据-产品报告-消费降序'!C:C,ROW(),0)),"")</f>
        <v/>
      </c>
      <c r="D230" s="69" t="str">
        <f>IFERROR(CLEAN(HLOOKUP(D$1,'1.源数据-产品报告-消费降序'!D:D,ROW(),0)),"")</f>
        <v/>
      </c>
      <c r="E230" s="69" t="str">
        <f>IFERROR(CLEAN(HLOOKUP(E$1,'1.源数据-产品报告-消费降序'!E:E,ROW(),0)),"")</f>
        <v/>
      </c>
      <c r="F230" s="69" t="str">
        <f>IFERROR(CLEAN(HLOOKUP(F$1,'1.源数据-产品报告-消费降序'!F:F,ROW(),0)),"")</f>
        <v/>
      </c>
      <c r="G230" s="70">
        <f>IFERROR((HLOOKUP(G$1,'1.源数据-产品报告-消费降序'!G:G,ROW(),0)),"")</f>
        <v>0</v>
      </c>
      <c r="H2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0" s="69" t="str">
        <f>IFERROR(CLEAN(HLOOKUP(I$1,'1.源数据-产品报告-消费降序'!I:I,ROW(),0)),"")</f>
        <v/>
      </c>
      <c r="L230" s="69" t="str">
        <f>IFERROR(CLEAN(HLOOKUP(L$1,'1.源数据-产品报告-消费降序'!L:L,ROW(),0)),"")</f>
        <v/>
      </c>
      <c r="M230" s="69" t="str">
        <f>IFERROR(CLEAN(HLOOKUP(M$1,'1.源数据-产品报告-消费降序'!M:M,ROW(),0)),"")</f>
        <v/>
      </c>
      <c r="N230" s="69" t="str">
        <f>IFERROR(CLEAN(HLOOKUP(N$1,'1.源数据-产品报告-消费降序'!N:N,ROW(),0)),"")</f>
        <v/>
      </c>
      <c r="O230" s="69" t="str">
        <f>IFERROR(CLEAN(HLOOKUP(O$1,'1.源数据-产品报告-消费降序'!O:O,ROW(),0)),"")</f>
        <v/>
      </c>
      <c r="P230" s="69" t="str">
        <f>IFERROR(CLEAN(HLOOKUP(P$1,'1.源数据-产品报告-消费降序'!P:P,ROW(),0)),"")</f>
        <v/>
      </c>
      <c r="Q230" s="69" t="str">
        <f>IFERROR(CLEAN(HLOOKUP(Q$1,'1.源数据-产品报告-消费降序'!Q:Q,ROW(),0)),"")</f>
        <v/>
      </c>
      <c r="R230" s="69" t="str">
        <f>IFERROR(CLEAN(HLOOKUP(R$1,'1.源数据-产品报告-消费降序'!R:R,ROW(),0)),"")</f>
        <v/>
      </c>
      <c r="S2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0" s="69" t="str">
        <f>IFERROR(CLEAN(HLOOKUP(T$1,'1.源数据-产品报告-消费降序'!T:T,ROW(),0)),"")</f>
        <v/>
      </c>
      <c r="W230" s="69" t="str">
        <f>IFERROR(CLEAN(HLOOKUP(W$1,'1.源数据-产品报告-消费降序'!W:W,ROW(),0)),"")</f>
        <v/>
      </c>
      <c r="X230" s="69" t="str">
        <f>IFERROR(CLEAN(HLOOKUP(X$1,'1.源数据-产品报告-消费降序'!X:X,ROW(),0)),"")</f>
        <v/>
      </c>
      <c r="Y230" s="69" t="str">
        <f>IFERROR(CLEAN(HLOOKUP(Y$1,'1.源数据-产品报告-消费降序'!Y:Y,ROW(),0)),"")</f>
        <v/>
      </c>
      <c r="Z230" s="69" t="str">
        <f>IFERROR(CLEAN(HLOOKUP(Z$1,'1.源数据-产品报告-消费降序'!Z:Z,ROW(),0)),"")</f>
        <v/>
      </c>
      <c r="AA230" s="69" t="str">
        <f>IFERROR(CLEAN(HLOOKUP(AA$1,'1.源数据-产品报告-消费降序'!AA:AA,ROW(),0)),"")</f>
        <v/>
      </c>
      <c r="AB230" s="69" t="str">
        <f>IFERROR(CLEAN(HLOOKUP(AB$1,'1.源数据-产品报告-消费降序'!AB:AB,ROW(),0)),"")</f>
        <v/>
      </c>
      <c r="AC230" s="69" t="str">
        <f>IFERROR(CLEAN(HLOOKUP(AC$1,'1.源数据-产品报告-消费降序'!AC:AC,ROW(),0)),"")</f>
        <v/>
      </c>
      <c r="AD2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0" s="69" t="str">
        <f>IFERROR(CLEAN(HLOOKUP(AE$1,'1.源数据-产品报告-消费降序'!AE:AE,ROW(),0)),"")</f>
        <v/>
      </c>
      <c r="AH230" s="69" t="str">
        <f>IFERROR(CLEAN(HLOOKUP(AH$1,'1.源数据-产品报告-消费降序'!AH:AH,ROW(),0)),"")</f>
        <v/>
      </c>
      <c r="AI230" s="69" t="str">
        <f>IFERROR(CLEAN(HLOOKUP(AI$1,'1.源数据-产品报告-消费降序'!AI:AI,ROW(),0)),"")</f>
        <v/>
      </c>
      <c r="AJ230" s="69" t="str">
        <f>IFERROR(CLEAN(HLOOKUP(AJ$1,'1.源数据-产品报告-消费降序'!AJ:AJ,ROW(),0)),"")</f>
        <v/>
      </c>
      <c r="AK230" s="69" t="str">
        <f>IFERROR(CLEAN(HLOOKUP(AK$1,'1.源数据-产品报告-消费降序'!AK:AK,ROW(),0)),"")</f>
        <v/>
      </c>
      <c r="AL230" s="69" t="str">
        <f>IFERROR(CLEAN(HLOOKUP(AL$1,'1.源数据-产品报告-消费降序'!AL:AL,ROW(),0)),"")</f>
        <v/>
      </c>
      <c r="AM230" s="69" t="str">
        <f>IFERROR(CLEAN(HLOOKUP(AM$1,'1.源数据-产品报告-消费降序'!AM:AM,ROW(),0)),"")</f>
        <v/>
      </c>
      <c r="AN230" s="69" t="str">
        <f>IFERROR(CLEAN(HLOOKUP(AN$1,'1.源数据-产品报告-消费降序'!AN:AN,ROW(),0)),"")</f>
        <v/>
      </c>
      <c r="AO2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0" s="69" t="str">
        <f>IFERROR(CLEAN(HLOOKUP(AP$1,'1.源数据-产品报告-消费降序'!AP:AP,ROW(),0)),"")</f>
        <v/>
      </c>
      <c r="AS230" s="69" t="str">
        <f>IFERROR(CLEAN(HLOOKUP(AS$1,'1.源数据-产品报告-消费降序'!AS:AS,ROW(),0)),"")</f>
        <v/>
      </c>
      <c r="AT230" s="69" t="str">
        <f>IFERROR(CLEAN(HLOOKUP(AT$1,'1.源数据-产品报告-消费降序'!AT:AT,ROW(),0)),"")</f>
        <v/>
      </c>
      <c r="AU230" s="69" t="str">
        <f>IFERROR(CLEAN(HLOOKUP(AU$1,'1.源数据-产品报告-消费降序'!AU:AU,ROW(),0)),"")</f>
        <v/>
      </c>
      <c r="AV230" s="69" t="str">
        <f>IFERROR(CLEAN(HLOOKUP(AV$1,'1.源数据-产品报告-消费降序'!AV:AV,ROW(),0)),"")</f>
        <v/>
      </c>
      <c r="AW230" s="69" t="str">
        <f>IFERROR(CLEAN(HLOOKUP(AW$1,'1.源数据-产品报告-消费降序'!AW:AW,ROW(),0)),"")</f>
        <v/>
      </c>
      <c r="AX230" s="69" t="str">
        <f>IFERROR(CLEAN(HLOOKUP(AX$1,'1.源数据-产品报告-消费降序'!AX:AX,ROW(),0)),"")</f>
        <v/>
      </c>
      <c r="AY230" s="69" t="str">
        <f>IFERROR(CLEAN(HLOOKUP(AY$1,'1.源数据-产品报告-消费降序'!AY:AY,ROW(),0)),"")</f>
        <v/>
      </c>
      <c r="AZ2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0" s="69" t="str">
        <f>IFERROR(CLEAN(HLOOKUP(BA$1,'1.源数据-产品报告-消费降序'!BA:BA,ROW(),0)),"")</f>
        <v/>
      </c>
      <c r="BD230" s="69" t="str">
        <f>IFERROR(CLEAN(HLOOKUP(BD$1,'1.源数据-产品报告-消费降序'!BD:BD,ROW(),0)),"")</f>
        <v/>
      </c>
      <c r="BE230" s="69" t="str">
        <f>IFERROR(CLEAN(HLOOKUP(BE$1,'1.源数据-产品报告-消费降序'!BE:BE,ROW(),0)),"")</f>
        <v/>
      </c>
      <c r="BF230" s="69" t="str">
        <f>IFERROR(CLEAN(HLOOKUP(BF$1,'1.源数据-产品报告-消费降序'!BF:BF,ROW(),0)),"")</f>
        <v/>
      </c>
      <c r="BG230" s="69" t="str">
        <f>IFERROR(CLEAN(HLOOKUP(BG$1,'1.源数据-产品报告-消费降序'!BG:BG,ROW(),0)),"")</f>
        <v/>
      </c>
      <c r="BH230" s="69" t="str">
        <f>IFERROR(CLEAN(HLOOKUP(BH$1,'1.源数据-产品报告-消费降序'!BH:BH,ROW(),0)),"")</f>
        <v/>
      </c>
      <c r="BI230" s="69" t="str">
        <f>IFERROR(CLEAN(HLOOKUP(BI$1,'1.源数据-产品报告-消费降序'!BI:BI,ROW(),0)),"")</f>
        <v/>
      </c>
      <c r="BJ230" s="69" t="str">
        <f>IFERROR(CLEAN(HLOOKUP(BJ$1,'1.源数据-产品报告-消费降序'!BJ:BJ,ROW(),0)),"")</f>
        <v/>
      </c>
      <c r="BK2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0" s="69" t="str">
        <f>IFERROR(CLEAN(HLOOKUP(BL$1,'1.源数据-产品报告-消费降序'!BL:BL,ROW(),0)),"")</f>
        <v/>
      </c>
      <c r="BO230" s="69" t="str">
        <f>IFERROR(CLEAN(HLOOKUP(BO$1,'1.源数据-产品报告-消费降序'!BO:BO,ROW(),0)),"")</f>
        <v/>
      </c>
      <c r="BP230" s="69" t="str">
        <f>IFERROR(CLEAN(HLOOKUP(BP$1,'1.源数据-产品报告-消费降序'!BP:BP,ROW(),0)),"")</f>
        <v/>
      </c>
      <c r="BQ230" s="69" t="str">
        <f>IFERROR(CLEAN(HLOOKUP(BQ$1,'1.源数据-产品报告-消费降序'!BQ:BQ,ROW(),0)),"")</f>
        <v/>
      </c>
      <c r="BR230" s="69" t="str">
        <f>IFERROR(CLEAN(HLOOKUP(BR$1,'1.源数据-产品报告-消费降序'!BR:BR,ROW(),0)),"")</f>
        <v/>
      </c>
      <c r="BS230" s="69" t="str">
        <f>IFERROR(CLEAN(HLOOKUP(BS$1,'1.源数据-产品报告-消费降序'!BS:BS,ROW(),0)),"")</f>
        <v/>
      </c>
      <c r="BT230" s="69" t="str">
        <f>IFERROR(CLEAN(HLOOKUP(BT$1,'1.源数据-产品报告-消费降序'!BT:BT,ROW(),0)),"")</f>
        <v/>
      </c>
      <c r="BU230" s="69" t="str">
        <f>IFERROR(CLEAN(HLOOKUP(BU$1,'1.源数据-产品报告-消费降序'!BU:BU,ROW(),0)),"")</f>
        <v/>
      </c>
      <c r="BV2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0" s="69" t="str">
        <f>IFERROR(CLEAN(HLOOKUP(BW$1,'1.源数据-产品报告-消费降序'!BW:BW,ROW(),0)),"")</f>
        <v/>
      </c>
    </row>
    <row r="231" spans="1:75">
      <c r="A231" s="69" t="str">
        <f>IFERROR(CLEAN(HLOOKUP(A$1,'1.源数据-产品报告-消费降序'!A:A,ROW(),0)),"")</f>
        <v/>
      </c>
      <c r="B231" s="69" t="str">
        <f>IFERROR(CLEAN(HLOOKUP(B$1,'1.源数据-产品报告-消费降序'!B:B,ROW(),0)),"")</f>
        <v/>
      </c>
      <c r="C231" s="69" t="str">
        <f>IFERROR(CLEAN(HLOOKUP(C$1,'1.源数据-产品报告-消费降序'!C:C,ROW(),0)),"")</f>
        <v/>
      </c>
      <c r="D231" s="69" t="str">
        <f>IFERROR(CLEAN(HLOOKUP(D$1,'1.源数据-产品报告-消费降序'!D:D,ROW(),0)),"")</f>
        <v/>
      </c>
      <c r="E231" s="69" t="str">
        <f>IFERROR(CLEAN(HLOOKUP(E$1,'1.源数据-产品报告-消费降序'!E:E,ROW(),0)),"")</f>
        <v/>
      </c>
      <c r="F231" s="69" t="str">
        <f>IFERROR(CLEAN(HLOOKUP(F$1,'1.源数据-产品报告-消费降序'!F:F,ROW(),0)),"")</f>
        <v/>
      </c>
      <c r="G231" s="70">
        <f>IFERROR((HLOOKUP(G$1,'1.源数据-产品报告-消费降序'!G:G,ROW(),0)),"")</f>
        <v>0</v>
      </c>
      <c r="H2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1" s="69" t="str">
        <f>IFERROR(CLEAN(HLOOKUP(I$1,'1.源数据-产品报告-消费降序'!I:I,ROW(),0)),"")</f>
        <v/>
      </c>
      <c r="L231" s="69" t="str">
        <f>IFERROR(CLEAN(HLOOKUP(L$1,'1.源数据-产品报告-消费降序'!L:L,ROW(),0)),"")</f>
        <v/>
      </c>
      <c r="M231" s="69" t="str">
        <f>IFERROR(CLEAN(HLOOKUP(M$1,'1.源数据-产品报告-消费降序'!M:M,ROW(),0)),"")</f>
        <v/>
      </c>
      <c r="N231" s="69" t="str">
        <f>IFERROR(CLEAN(HLOOKUP(N$1,'1.源数据-产品报告-消费降序'!N:N,ROW(),0)),"")</f>
        <v/>
      </c>
      <c r="O231" s="69" t="str">
        <f>IFERROR(CLEAN(HLOOKUP(O$1,'1.源数据-产品报告-消费降序'!O:O,ROW(),0)),"")</f>
        <v/>
      </c>
      <c r="P231" s="69" t="str">
        <f>IFERROR(CLEAN(HLOOKUP(P$1,'1.源数据-产品报告-消费降序'!P:P,ROW(),0)),"")</f>
        <v/>
      </c>
      <c r="Q231" s="69" t="str">
        <f>IFERROR(CLEAN(HLOOKUP(Q$1,'1.源数据-产品报告-消费降序'!Q:Q,ROW(),0)),"")</f>
        <v/>
      </c>
      <c r="R231" s="69" t="str">
        <f>IFERROR(CLEAN(HLOOKUP(R$1,'1.源数据-产品报告-消费降序'!R:R,ROW(),0)),"")</f>
        <v/>
      </c>
      <c r="S2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1" s="69" t="str">
        <f>IFERROR(CLEAN(HLOOKUP(T$1,'1.源数据-产品报告-消费降序'!T:T,ROW(),0)),"")</f>
        <v/>
      </c>
      <c r="W231" s="69" t="str">
        <f>IFERROR(CLEAN(HLOOKUP(W$1,'1.源数据-产品报告-消费降序'!W:W,ROW(),0)),"")</f>
        <v/>
      </c>
      <c r="X231" s="69" t="str">
        <f>IFERROR(CLEAN(HLOOKUP(X$1,'1.源数据-产品报告-消费降序'!X:X,ROW(),0)),"")</f>
        <v/>
      </c>
      <c r="Y231" s="69" t="str">
        <f>IFERROR(CLEAN(HLOOKUP(Y$1,'1.源数据-产品报告-消费降序'!Y:Y,ROW(),0)),"")</f>
        <v/>
      </c>
      <c r="Z231" s="69" t="str">
        <f>IFERROR(CLEAN(HLOOKUP(Z$1,'1.源数据-产品报告-消费降序'!Z:Z,ROW(),0)),"")</f>
        <v/>
      </c>
      <c r="AA231" s="69" t="str">
        <f>IFERROR(CLEAN(HLOOKUP(AA$1,'1.源数据-产品报告-消费降序'!AA:AA,ROW(),0)),"")</f>
        <v/>
      </c>
      <c r="AB231" s="69" t="str">
        <f>IFERROR(CLEAN(HLOOKUP(AB$1,'1.源数据-产品报告-消费降序'!AB:AB,ROW(),0)),"")</f>
        <v/>
      </c>
      <c r="AC231" s="69" t="str">
        <f>IFERROR(CLEAN(HLOOKUP(AC$1,'1.源数据-产品报告-消费降序'!AC:AC,ROW(),0)),"")</f>
        <v/>
      </c>
      <c r="AD2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1" s="69" t="str">
        <f>IFERROR(CLEAN(HLOOKUP(AE$1,'1.源数据-产品报告-消费降序'!AE:AE,ROW(),0)),"")</f>
        <v/>
      </c>
      <c r="AH231" s="69" t="str">
        <f>IFERROR(CLEAN(HLOOKUP(AH$1,'1.源数据-产品报告-消费降序'!AH:AH,ROW(),0)),"")</f>
        <v/>
      </c>
      <c r="AI231" s="69" t="str">
        <f>IFERROR(CLEAN(HLOOKUP(AI$1,'1.源数据-产品报告-消费降序'!AI:AI,ROW(),0)),"")</f>
        <v/>
      </c>
      <c r="AJ231" s="69" t="str">
        <f>IFERROR(CLEAN(HLOOKUP(AJ$1,'1.源数据-产品报告-消费降序'!AJ:AJ,ROW(),0)),"")</f>
        <v/>
      </c>
      <c r="AK231" s="69" t="str">
        <f>IFERROR(CLEAN(HLOOKUP(AK$1,'1.源数据-产品报告-消费降序'!AK:AK,ROW(),0)),"")</f>
        <v/>
      </c>
      <c r="AL231" s="69" t="str">
        <f>IFERROR(CLEAN(HLOOKUP(AL$1,'1.源数据-产品报告-消费降序'!AL:AL,ROW(),0)),"")</f>
        <v/>
      </c>
      <c r="AM231" s="69" t="str">
        <f>IFERROR(CLEAN(HLOOKUP(AM$1,'1.源数据-产品报告-消费降序'!AM:AM,ROW(),0)),"")</f>
        <v/>
      </c>
      <c r="AN231" s="69" t="str">
        <f>IFERROR(CLEAN(HLOOKUP(AN$1,'1.源数据-产品报告-消费降序'!AN:AN,ROW(),0)),"")</f>
        <v/>
      </c>
      <c r="AO2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1" s="69" t="str">
        <f>IFERROR(CLEAN(HLOOKUP(AP$1,'1.源数据-产品报告-消费降序'!AP:AP,ROW(),0)),"")</f>
        <v/>
      </c>
      <c r="AS231" s="69" t="str">
        <f>IFERROR(CLEAN(HLOOKUP(AS$1,'1.源数据-产品报告-消费降序'!AS:AS,ROW(),0)),"")</f>
        <v/>
      </c>
      <c r="AT231" s="69" t="str">
        <f>IFERROR(CLEAN(HLOOKUP(AT$1,'1.源数据-产品报告-消费降序'!AT:AT,ROW(),0)),"")</f>
        <v/>
      </c>
      <c r="AU231" s="69" t="str">
        <f>IFERROR(CLEAN(HLOOKUP(AU$1,'1.源数据-产品报告-消费降序'!AU:AU,ROW(),0)),"")</f>
        <v/>
      </c>
      <c r="AV231" s="69" t="str">
        <f>IFERROR(CLEAN(HLOOKUP(AV$1,'1.源数据-产品报告-消费降序'!AV:AV,ROW(),0)),"")</f>
        <v/>
      </c>
      <c r="AW231" s="69" t="str">
        <f>IFERROR(CLEAN(HLOOKUP(AW$1,'1.源数据-产品报告-消费降序'!AW:AW,ROW(),0)),"")</f>
        <v/>
      </c>
      <c r="AX231" s="69" t="str">
        <f>IFERROR(CLEAN(HLOOKUP(AX$1,'1.源数据-产品报告-消费降序'!AX:AX,ROW(),0)),"")</f>
        <v/>
      </c>
      <c r="AY231" s="69" t="str">
        <f>IFERROR(CLEAN(HLOOKUP(AY$1,'1.源数据-产品报告-消费降序'!AY:AY,ROW(),0)),"")</f>
        <v/>
      </c>
      <c r="AZ2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1" s="69" t="str">
        <f>IFERROR(CLEAN(HLOOKUP(BA$1,'1.源数据-产品报告-消费降序'!BA:BA,ROW(),0)),"")</f>
        <v/>
      </c>
      <c r="BD231" s="69" t="str">
        <f>IFERROR(CLEAN(HLOOKUP(BD$1,'1.源数据-产品报告-消费降序'!BD:BD,ROW(),0)),"")</f>
        <v/>
      </c>
      <c r="BE231" s="69" t="str">
        <f>IFERROR(CLEAN(HLOOKUP(BE$1,'1.源数据-产品报告-消费降序'!BE:BE,ROW(),0)),"")</f>
        <v/>
      </c>
      <c r="BF231" s="69" t="str">
        <f>IFERROR(CLEAN(HLOOKUP(BF$1,'1.源数据-产品报告-消费降序'!BF:BF,ROW(),0)),"")</f>
        <v/>
      </c>
      <c r="BG231" s="69" t="str">
        <f>IFERROR(CLEAN(HLOOKUP(BG$1,'1.源数据-产品报告-消费降序'!BG:BG,ROW(),0)),"")</f>
        <v/>
      </c>
      <c r="BH231" s="69" t="str">
        <f>IFERROR(CLEAN(HLOOKUP(BH$1,'1.源数据-产品报告-消费降序'!BH:BH,ROW(),0)),"")</f>
        <v/>
      </c>
      <c r="BI231" s="69" t="str">
        <f>IFERROR(CLEAN(HLOOKUP(BI$1,'1.源数据-产品报告-消费降序'!BI:BI,ROW(),0)),"")</f>
        <v/>
      </c>
      <c r="BJ231" s="69" t="str">
        <f>IFERROR(CLEAN(HLOOKUP(BJ$1,'1.源数据-产品报告-消费降序'!BJ:BJ,ROW(),0)),"")</f>
        <v/>
      </c>
      <c r="BK2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1" s="69" t="str">
        <f>IFERROR(CLEAN(HLOOKUP(BL$1,'1.源数据-产品报告-消费降序'!BL:BL,ROW(),0)),"")</f>
        <v/>
      </c>
      <c r="BO231" s="69" t="str">
        <f>IFERROR(CLEAN(HLOOKUP(BO$1,'1.源数据-产品报告-消费降序'!BO:BO,ROW(),0)),"")</f>
        <v/>
      </c>
      <c r="BP231" s="69" t="str">
        <f>IFERROR(CLEAN(HLOOKUP(BP$1,'1.源数据-产品报告-消费降序'!BP:BP,ROW(),0)),"")</f>
        <v/>
      </c>
      <c r="BQ231" s="69" t="str">
        <f>IFERROR(CLEAN(HLOOKUP(BQ$1,'1.源数据-产品报告-消费降序'!BQ:BQ,ROW(),0)),"")</f>
        <v/>
      </c>
      <c r="BR231" s="69" t="str">
        <f>IFERROR(CLEAN(HLOOKUP(BR$1,'1.源数据-产品报告-消费降序'!BR:BR,ROW(),0)),"")</f>
        <v/>
      </c>
      <c r="BS231" s="69" t="str">
        <f>IFERROR(CLEAN(HLOOKUP(BS$1,'1.源数据-产品报告-消费降序'!BS:BS,ROW(),0)),"")</f>
        <v/>
      </c>
      <c r="BT231" s="69" t="str">
        <f>IFERROR(CLEAN(HLOOKUP(BT$1,'1.源数据-产品报告-消费降序'!BT:BT,ROW(),0)),"")</f>
        <v/>
      </c>
      <c r="BU231" s="69" t="str">
        <f>IFERROR(CLEAN(HLOOKUP(BU$1,'1.源数据-产品报告-消费降序'!BU:BU,ROW(),0)),"")</f>
        <v/>
      </c>
      <c r="BV2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1" s="69" t="str">
        <f>IFERROR(CLEAN(HLOOKUP(BW$1,'1.源数据-产品报告-消费降序'!BW:BW,ROW(),0)),"")</f>
        <v/>
      </c>
    </row>
    <row r="232" spans="1:75">
      <c r="A232" s="69" t="str">
        <f>IFERROR(CLEAN(HLOOKUP(A$1,'1.源数据-产品报告-消费降序'!A:A,ROW(),0)),"")</f>
        <v/>
      </c>
      <c r="B232" s="69" t="str">
        <f>IFERROR(CLEAN(HLOOKUP(B$1,'1.源数据-产品报告-消费降序'!B:B,ROW(),0)),"")</f>
        <v/>
      </c>
      <c r="C232" s="69" t="str">
        <f>IFERROR(CLEAN(HLOOKUP(C$1,'1.源数据-产品报告-消费降序'!C:C,ROW(),0)),"")</f>
        <v/>
      </c>
      <c r="D232" s="69" t="str">
        <f>IFERROR(CLEAN(HLOOKUP(D$1,'1.源数据-产品报告-消费降序'!D:D,ROW(),0)),"")</f>
        <v/>
      </c>
      <c r="E232" s="69" t="str">
        <f>IFERROR(CLEAN(HLOOKUP(E$1,'1.源数据-产品报告-消费降序'!E:E,ROW(),0)),"")</f>
        <v/>
      </c>
      <c r="F232" s="69" t="str">
        <f>IFERROR(CLEAN(HLOOKUP(F$1,'1.源数据-产品报告-消费降序'!F:F,ROW(),0)),"")</f>
        <v/>
      </c>
      <c r="G232" s="70">
        <f>IFERROR((HLOOKUP(G$1,'1.源数据-产品报告-消费降序'!G:G,ROW(),0)),"")</f>
        <v>0</v>
      </c>
      <c r="H2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2" s="69" t="str">
        <f>IFERROR(CLEAN(HLOOKUP(I$1,'1.源数据-产品报告-消费降序'!I:I,ROW(),0)),"")</f>
        <v/>
      </c>
      <c r="L232" s="69" t="str">
        <f>IFERROR(CLEAN(HLOOKUP(L$1,'1.源数据-产品报告-消费降序'!L:L,ROW(),0)),"")</f>
        <v/>
      </c>
      <c r="M232" s="69" t="str">
        <f>IFERROR(CLEAN(HLOOKUP(M$1,'1.源数据-产品报告-消费降序'!M:M,ROW(),0)),"")</f>
        <v/>
      </c>
      <c r="N232" s="69" t="str">
        <f>IFERROR(CLEAN(HLOOKUP(N$1,'1.源数据-产品报告-消费降序'!N:N,ROW(),0)),"")</f>
        <v/>
      </c>
      <c r="O232" s="69" t="str">
        <f>IFERROR(CLEAN(HLOOKUP(O$1,'1.源数据-产品报告-消费降序'!O:O,ROW(),0)),"")</f>
        <v/>
      </c>
      <c r="P232" s="69" t="str">
        <f>IFERROR(CLEAN(HLOOKUP(P$1,'1.源数据-产品报告-消费降序'!P:P,ROW(),0)),"")</f>
        <v/>
      </c>
      <c r="Q232" s="69" t="str">
        <f>IFERROR(CLEAN(HLOOKUP(Q$1,'1.源数据-产品报告-消费降序'!Q:Q,ROW(),0)),"")</f>
        <v/>
      </c>
      <c r="R232" s="69" t="str">
        <f>IFERROR(CLEAN(HLOOKUP(R$1,'1.源数据-产品报告-消费降序'!R:R,ROW(),0)),"")</f>
        <v/>
      </c>
      <c r="S2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2" s="69" t="str">
        <f>IFERROR(CLEAN(HLOOKUP(T$1,'1.源数据-产品报告-消费降序'!T:T,ROW(),0)),"")</f>
        <v/>
      </c>
      <c r="W232" s="69" t="str">
        <f>IFERROR(CLEAN(HLOOKUP(W$1,'1.源数据-产品报告-消费降序'!W:W,ROW(),0)),"")</f>
        <v/>
      </c>
      <c r="X232" s="69" t="str">
        <f>IFERROR(CLEAN(HLOOKUP(X$1,'1.源数据-产品报告-消费降序'!X:X,ROW(),0)),"")</f>
        <v/>
      </c>
      <c r="Y232" s="69" t="str">
        <f>IFERROR(CLEAN(HLOOKUP(Y$1,'1.源数据-产品报告-消费降序'!Y:Y,ROW(),0)),"")</f>
        <v/>
      </c>
      <c r="Z232" s="69" t="str">
        <f>IFERROR(CLEAN(HLOOKUP(Z$1,'1.源数据-产品报告-消费降序'!Z:Z,ROW(),0)),"")</f>
        <v/>
      </c>
      <c r="AA232" s="69" t="str">
        <f>IFERROR(CLEAN(HLOOKUP(AA$1,'1.源数据-产品报告-消费降序'!AA:AA,ROW(),0)),"")</f>
        <v/>
      </c>
      <c r="AB232" s="69" t="str">
        <f>IFERROR(CLEAN(HLOOKUP(AB$1,'1.源数据-产品报告-消费降序'!AB:AB,ROW(),0)),"")</f>
        <v/>
      </c>
      <c r="AC232" s="69" t="str">
        <f>IFERROR(CLEAN(HLOOKUP(AC$1,'1.源数据-产品报告-消费降序'!AC:AC,ROW(),0)),"")</f>
        <v/>
      </c>
      <c r="AD2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2" s="69" t="str">
        <f>IFERROR(CLEAN(HLOOKUP(AE$1,'1.源数据-产品报告-消费降序'!AE:AE,ROW(),0)),"")</f>
        <v/>
      </c>
      <c r="AH232" s="69" t="str">
        <f>IFERROR(CLEAN(HLOOKUP(AH$1,'1.源数据-产品报告-消费降序'!AH:AH,ROW(),0)),"")</f>
        <v/>
      </c>
      <c r="AI232" s="69" t="str">
        <f>IFERROR(CLEAN(HLOOKUP(AI$1,'1.源数据-产品报告-消费降序'!AI:AI,ROW(),0)),"")</f>
        <v/>
      </c>
      <c r="AJ232" s="69" t="str">
        <f>IFERROR(CLEAN(HLOOKUP(AJ$1,'1.源数据-产品报告-消费降序'!AJ:AJ,ROW(),0)),"")</f>
        <v/>
      </c>
      <c r="AK232" s="69" t="str">
        <f>IFERROR(CLEAN(HLOOKUP(AK$1,'1.源数据-产品报告-消费降序'!AK:AK,ROW(),0)),"")</f>
        <v/>
      </c>
      <c r="AL232" s="69" t="str">
        <f>IFERROR(CLEAN(HLOOKUP(AL$1,'1.源数据-产品报告-消费降序'!AL:AL,ROW(),0)),"")</f>
        <v/>
      </c>
      <c r="AM232" s="69" t="str">
        <f>IFERROR(CLEAN(HLOOKUP(AM$1,'1.源数据-产品报告-消费降序'!AM:AM,ROW(),0)),"")</f>
        <v/>
      </c>
      <c r="AN232" s="69" t="str">
        <f>IFERROR(CLEAN(HLOOKUP(AN$1,'1.源数据-产品报告-消费降序'!AN:AN,ROW(),0)),"")</f>
        <v/>
      </c>
      <c r="AO2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2" s="69" t="str">
        <f>IFERROR(CLEAN(HLOOKUP(AP$1,'1.源数据-产品报告-消费降序'!AP:AP,ROW(),0)),"")</f>
        <v/>
      </c>
      <c r="AS232" s="69" t="str">
        <f>IFERROR(CLEAN(HLOOKUP(AS$1,'1.源数据-产品报告-消费降序'!AS:AS,ROW(),0)),"")</f>
        <v/>
      </c>
      <c r="AT232" s="69" t="str">
        <f>IFERROR(CLEAN(HLOOKUP(AT$1,'1.源数据-产品报告-消费降序'!AT:AT,ROW(),0)),"")</f>
        <v/>
      </c>
      <c r="AU232" s="69" t="str">
        <f>IFERROR(CLEAN(HLOOKUP(AU$1,'1.源数据-产品报告-消费降序'!AU:AU,ROW(),0)),"")</f>
        <v/>
      </c>
      <c r="AV232" s="69" t="str">
        <f>IFERROR(CLEAN(HLOOKUP(AV$1,'1.源数据-产品报告-消费降序'!AV:AV,ROW(),0)),"")</f>
        <v/>
      </c>
      <c r="AW232" s="69" t="str">
        <f>IFERROR(CLEAN(HLOOKUP(AW$1,'1.源数据-产品报告-消费降序'!AW:AW,ROW(),0)),"")</f>
        <v/>
      </c>
      <c r="AX232" s="69" t="str">
        <f>IFERROR(CLEAN(HLOOKUP(AX$1,'1.源数据-产品报告-消费降序'!AX:AX,ROW(),0)),"")</f>
        <v/>
      </c>
      <c r="AY232" s="69" t="str">
        <f>IFERROR(CLEAN(HLOOKUP(AY$1,'1.源数据-产品报告-消费降序'!AY:AY,ROW(),0)),"")</f>
        <v/>
      </c>
      <c r="AZ2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2" s="69" t="str">
        <f>IFERROR(CLEAN(HLOOKUP(BA$1,'1.源数据-产品报告-消费降序'!BA:BA,ROW(),0)),"")</f>
        <v/>
      </c>
      <c r="BD232" s="69" t="str">
        <f>IFERROR(CLEAN(HLOOKUP(BD$1,'1.源数据-产品报告-消费降序'!BD:BD,ROW(),0)),"")</f>
        <v/>
      </c>
      <c r="BE232" s="69" t="str">
        <f>IFERROR(CLEAN(HLOOKUP(BE$1,'1.源数据-产品报告-消费降序'!BE:BE,ROW(),0)),"")</f>
        <v/>
      </c>
      <c r="BF232" s="69" t="str">
        <f>IFERROR(CLEAN(HLOOKUP(BF$1,'1.源数据-产品报告-消费降序'!BF:BF,ROW(),0)),"")</f>
        <v/>
      </c>
      <c r="BG232" s="69" t="str">
        <f>IFERROR(CLEAN(HLOOKUP(BG$1,'1.源数据-产品报告-消费降序'!BG:BG,ROW(),0)),"")</f>
        <v/>
      </c>
      <c r="BH232" s="69" t="str">
        <f>IFERROR(CLEAN(HLOOKUP(BH$1,'1.源数据-产品报告-消费降序'!BH:BH,ROW(),0)),"")</f>
        <v/>
      </c>
      <c r="BI232" s="69" t="str">
        <f>IFERROR(CLEAN(HLOOKUP(BI$1,'1.源数据-产品报告-消费降序'!BI:BI,ROW(),0)),"")</f>
        <v/>
      </c>
      <c r="BJ232" s="69" t="str">
        <f>IFERROR(CLEAN(HLOOKUP(BJ$1,'1.源数据-产品报告-消费降序'!BJ:BJ,ROW(),0)),"")</f>
        <v/>
      </c>
      <c r="BK2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2" s="69" t="str">
        <f>IFERROR(CLEAN(HLOOKUP(BL$1,'1.源数据-产品报告-消费降序'!BL:BL,ROW(),0)),"")</f>
        <v/>
      </c>
      <c r="BO232" s="69" t="str">
        <f>IFERROR(CLEAN(HLOOKUP(BO$1,'1.源数据-产品报告-消费降序'!BO:BO,ROW(),0)),"")</f>
        <v/>
      </c>
      <c r="BP232" s="69" t="str">
        <f>IFERROR(CLEAN(HLOOKUP(BP$1,'1.源数据-产品报告-消费降序'!BP:BP,ROW(),0)),"")</f>
        <v/>
      </c>
      <c r="BQ232" s="69" t="str">
        <f>IFERROR(CLEAN(HLOOKUP(BQ$1,'1.源数据-产品报告-消费降序'!BQ:BQ,ROW(),0)),"")</f>
        <v/>
      </c>
      <c r="BR232" s="69" t="str">
        <f>IFERROR(CLEAN(HLOOKUP(BR$1,'1.源数据-产品报告-消费降序'!BR:BR,ROW(),0)),"")</f>
        <v/>
      </c>
      <c r="BS232" s="69" t="str">
        <f>IFERROR(CLEAN(HLOOKUP(BS$1,'1.源数据-产品报告-消费降序'!BS:BS,ROW(),0)),"")</f>
        <v/>
      </c>
      <c r="BT232" s="69" t="str">
        <f>IFERROR(CLEAN(HLOOKUP(BT$1,'1.源数据-产品报告-消费降序'!BT:BT,ROW(),0)),"")</f>
        <v/>
      </c>
      <c r="BU232" s="69" t="str">
        <f>IFERROR(CLEAN(HLOOKUP(BU$1,'1.源数据-产品报告-消费降序'!BU:BU,ROW(),0)),"")</f>
        <v/>
      </c>
      <c r="BV2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2" s="69" t="str">
        <f>IFERROR(CLEAN(HLOOKUP(BW$1,'1.源数据-产品报告-消费降序'!BW:BW,ROW(),0)),"")</f>
        <v/>
      </c>
    </row>
    <row r="233" spans="1:75">
      <c r="A233" s="69" t="str">
        <f>IFERROR(CLEAN(HLOOKUP(A$1,'1.源数据-产品报告-消费降序'!A:A,ROW(),0)),"")</f>
        <v/>
      </c>
      <c r="B233" s="69" t="str">
        <f>IFERROR(CLEAN(HLOOKUP(B$1,'1.源数据-产品报告-消费降序'!B:B,ROW(),0)),"")</f>
        <v/>
      </c>
      <c r="C233" s="69" t="str">
        <f>IFERROR(CLEAN(HLOOKUP(C$1,'1.源数据-产品报告-消费降序'!C:C,ROW(),0)),"")</f>
        <v/>
      </c>
      <c r="D233" s="69" t="str">
        <f>IFERROR(CLEAN(HLOOKUP(D$1,'1.源数据-产品报告-消费降序'!D:D,ROW(),0)),"")</f>
        <v/>
      </c>
      <c r="E233" s="69" t="str">
        <f>IFERROR(CLEAN(HLOOKUP(E$1,'1.源数据-产品报告-消费降序'!E:E,ROW(),0)),"")</f>
        <v/>
      </c>
      <c r="F233" s="69" t="str">
        <f>IFERROR(CLEAN(HLOOKUP(F$1,'1.源数据-产品报告-消费降序'!F:F,ROW(),0)),"")</f>
        <v/>
      </c>
      <c r="G233" s="70">
        <f>IFERROR((HLOOKUP(G$1,'1.源数据-产品报告-消费降序'!G:G,ROW(),0)),"")</f>
        <v>0</v>
      </c>
      <c r="H2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3" s="69" t="str">
        <f>IFERROR(CLEAN(HLOOKUP(I$1,'1.源数据-产品报告-消费降序'!I:I,ROW(),0)),"")</f>
        <v/>
      </c>
      <c r="L233" s="69" t="str">
        <f>IFERROR(CLEAN(HLOOKUP(L$1,'1.源数据-产品报告-消费降序'!L:L,ROW(),0)),"")</f>
        <v/>
      </c>
      <c r="M233" s="69" t="str">
        <f>IFERROR(CLEAN(HLOOKUP(M$1,'1.源数据-产品报告-消费降序'!M:M,ROW(),0)),"")</f>
        <v/>
      </c>
      <c r="N233" s="69" t="str">
        <f>IFERROR(CLEAN(HLOOKUP(N$1,'1.源数据-产品报告-消费降序'!N:N,ROW(),0)),"")</f>
        <v/>
      </c>
      <c r="O233" s="69" t="str">
        <f>IFERROR(CLEAN(HLOOKUP(O$1,'1.源数据-产品报告-消费降序'!O:O,ROW(),0)),"")</f>
        <v/>
      </c>
      <c r="P233" s="69" t="str">
        <f>IFERROR(CLEAN(HLOOKUP(P$1,'1.源数据-产品报告-消费降序'!P:P,ROW(),0)),"")</f>
        <v/>
      </c>
      <c r="Q233" s="69" t="str">
        <f>IFERROR(CLEAN(HLOOKUP(Q$1,'1.源数据-产品报告-消费降序'!Q:Q,ROW(),0)),"")</f>
        <v/>
      </c>
      <c r="R233" s="69" t="str">
        <f>IFERROR(CLEAN(HLOOKUP(R$1,'1.源数据-产品报告-消费降序'!R:R,ROW(),0)),"")</f>
        <v/>
      </c>
      <c r="S2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3" s="69" t="str">
        <f>IFERROR(CLEAN(HLOOKUP(T$1,'1.源数据-产品报告-消费降序'!T:T,ROW(),0)),"")</f>
        <v/>
      </c>
      <c r="W233" s="69" t="str">
        <f>IFERROR(CLEAN(HLOOKUP(W$1,'1.源数据-产品报告-消费降序'!W:W,ROW(),0)),"")</f>
        <v/>
      </c>
      <c r="X233" s="69" t="str">
        <f>IFERROR(CLEAN(HLOOKUP(X$1,'1.源数据-产品报告-消费降序'!X:X,ROW(),0)),"")</f>
        <v/>
      </c>
      <c r="Y233" s="69" t="str">
        <f>IFERROR(CLEAN(HLOOKUP(Y$1,'1.源数据-产品报告-消费降序'!Y:Y,ROW(),0)),"")</f>
        <v/>
      </c>
      <c r="Z233" s="69" t="str">
        <f>IFERROR(CLEAN(HLOOKUP(Z$1,'1.源数据-产品报告-消费降序'!Z:Z,ROW(),0)),"")</f>
        <v/>
      </c>
      <c r="AA233" s="69" t="str">
        <f>IFERROR(CLEAN(HLOOKUP(AA$1,'1.源数据-产品报告-消费降序'!AA:AA,ROW(),0)),"")</f>
        <v/>
      </c>
      <c r="AB233" s="69" t="str">
        <f>IFERROR(CLEAN(HLOOKUP(AB$1,'1.源数据-产品报告-消费降序'!AB:AB,ROW(),0)),"")</f>
        <v/>
      </c>
      <c r="AC233" s="69" t="str">
        <f>IFERROR(CLEAN(HLOOKUP(AC$1,'1.源数据-产品报告-消费降序'!AC:AC,ROW(),0)),"")</f>
        <v/>
      </c>
      <c r="AD2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3" s="69" t="str">
        <f>IFERROR(CLEAN(HLOOKUP(AE$1,'1.源数据-产品报告-消费降序'!AE:AE,ROW(),0)),"")</f>
        <v/>
      </c>
      <c r="AH233" s="69" t="str">
        <f>IFERROR(CLEAN(HLOOKUP(AH$1,'1.源数据-产品报告-消费降序'!AH:AH,ROW(),0)),"")</f>
        <v/>
      </c>
      <c r="AI233" s="69" t="str">
        <f>IFERROR(CLEAN(HLOOKUP(AI$1,'1.源数据-产品报告-消费降序'!AI:AI,ROW(),0)),"")</f>
        <v/>
      </c>
      <c r="AJ233" s="69" t="str">
        <f>IFERROR(CLEAN(HLOOKUP(AJ$1,'1.源数据-产品报告-消费降序'!AJ:AJ,ROW(),0)),"")</f>
        <v/>
      </c>
      <c r="AK233" s="69" t="str">
        <f>IFERROR(CLEAN(HLOOKUP(AK$1,'1.源数据-产品报告-消费降序'!AK:AK,ROW(),0)),"")</f>
        <v/>
      </c>
      <c r="AL233" s="69" t="str">
        <f>IFERROR(CLEAN(HLOOKUP(AL$1,'1.源数据-产品报告-消费降序'!AL:AL,ROW(),0)),"")</f>
        <v/>
      </c>
      <c r="AM233" s="69" t="str">
        <f>IFERROR(CLEAN(HLOOKUP(AM$1,'1.源数据-产品报告-消费降序'!AM:AM,ROW(),0)),"")</f>
        <v/>
      </c>
      <c r="AN233" s="69" t="str">
        <f>IFERROR(CLEAN(HLOOKUP(AN$1,'1.源数据-产品报告-消费降序'!AN:AN,ROW(),0)),"")</f>
        <v/>
      </c>
      <c r="AO2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3" s="69" t="str">
        <f>IFERROR(CLEAN(HLOOKUP(AP$1,'1.源数据-产品报告-消费降序'!AP:AP,ROW(),0)),"")</f>
        <v/>
      </c>
      <c r="AS233" s="69" t="str">
        <f>IFERROR(CLEAN(HLOOKUP(AS$1,'1.源数据-产品报告-消费降序'!AS:AS,ROW(),0)),"")</f>
        <v/>
      </c>
      <c r="AT233" s="69" t="str">
        <f>IFERROR(CLEAN(HLOOKUP(AT$1,'1.源数据-产品报告-消费降序'!AT:AT,ROW(),0)),"")</f>
        <v/>
      </c>
      <c r="AU233" s="69" t="str">
        <f>IFERROR(CLEAN(HLOOKUP(AU$1,'1.源数据-产品报告-消费降序'!AU:AU,ROW(),0)),"")</f>
        <v/>
      </c>
      <c r="AV233" s="69" t="str">
        <f>IFERROR(CLEAN(HLOOKUP(AV$1,'1.源数据-产品报告-消费降序'!AV:AV,ROW(),0)),"")</f>
        <v/>
      </c>
      <c r="AW233" s="69" t="str">
        <f>IFERROR(CLEAN(HLOOKUP(AW$1,'1.源数据-产品报告-消费降序'!AW:AW,ROW(),0)),"")</f>
        <v/>
      </c>
      <c r="AX233" s="69" t="str">
        <f>IFERROR(CLEAN(HLOOKUP(AX$1,'1.源数据-产品报告-消费降序'!AX:AX,ROW(),0)),"")</f>
        <v/>
      </c>
      <c r="AY233" s="69" t="str">
        <f>IFERROR(CLEAN(HLOOKUP(AY$1,'1.源数据-产品报告-消费降序'!AY:AY,ROW(),0)),"")</f>
        <v/>
      </c>
      <c r="AZ2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3" s="69" t="str">
        <f>IFERROR(CLEAN(HLOOKUP(BA$1,'1.源数据-产品报告-消费降序'!BA:BA,ROW(),0)),"")</f>
        <v/>
      </c>
      <c r="BD233" s="69" t="str">
        <f>IFERROR(CLEAN(HLOOKUP(BD$1,'1.源数据-产品报告-消费降序'!BD:BD,ROW(),0)),"")</f>
        <v/>
      </c>
      <c r="BE233" s="69" t="str">
        <f>IFERROR(CLEAN(HLOOKUP(BE$1,'1.源数据-产品报告-消费降序'!BE:BE,ROW(),0)),"")</f>
        <v/>
      </c>
      <c r="BF233" s="69" t="str">
        <f>IFERROR(CLEAN(HLOOKUP(BF$1,'1.源数据-产品报告-消费降序'!BF:BF,ROW(),0)),"")</f>
        <v/>
      </c>
      <c r="BG233" s="69" t="str">
        <f>IFERROR(CLEAN(HLOOKUP(BG$1,'1.源数据-产品报告-消费降序'!BG:BG,ROW(),0)),"")</f>
        <v/>
      </c>
      <c r="BH233" s="69" t="str">
        <f>IFERROR(CLEAN(HLOOKUP(BH$1,'1.源数据-产品报告-消费降序'!BH:BH,ROW(),0)),"")</f>
        <v/>
      </c>
      <c r="BI233" s="69" t="str">
        <f>IFERROR(CLEAN(HLOOKUP(BI$1,'1.源数据-产品报告-消费降序'!BI:BI,ROW(),0)),"")</f>
        <v/>
      </c>
      <c r="BJ233" s="69" t="str">
        <f>IFERROR(CLEAN(HLOOKUP(BJ$1,'1.源数据-产品报告-消费降序'!BJ:BJ,ROW(),0)),"")</f>
        <v/>
      </c>
      <c r="BK2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3" s="69" t="str">
        <f>IFERROR(CLEAN(HLOOKUP(BL$1,'1.源数据-产品报告-消费降序'!BL:BL,ROW(),0)),"")</f>
        <v/>
      </c>
      <c r="BO233" s="69" t="str">
        <f>IFERROR(CLEAN(HLOOKUP(BO$1,'1.源数据-产品报告-消费降序'!BO:BO,ROW(),0)),"")</f>
        <v/>
      </c>
      <c r="BP233" s="69" t="str">
        <f>IFERROR(CLEAN(HLOOKUP(BP$1,'1.源数据-产品报告-消费降序'!BP:BP,ROW(),0)),"")</f>
        <v/>
      </c>
      <c r="BQ233" s="69" t="str">
        <f>IFERROR(CLEAN(HLOOKUP(BQ$1,'1.源数据-产品报告-消费降序'!BQ:BQ,ROW(),0)),"")</f>
        <v/>
      </c>
      <c r="BR233" s="69" t="str">
        <f>IFERROR(CLEAN(HLOOKUP(BR$1,'1.源数据-产品报告-消费降序'!BR:BR,ROW(),0)),"")</f>
        <v/>
      </c>
      <c r="BS233" s="69" t="str">
        <f>IFERROR(CLEAN(HLOOKUP(BS$1,'1.源数据-产品报告-消费降序'!BS:BS,ROW(),0)),"")</f>
        <v/>
      </c>
      <c r="BT233" s="69" t="str">
        <f>IFERROR(CLEAN(HLOOKUP(BT$1,'1.源数据-产品报告-消费降序'!BT:BT,ROW(),0)),"")</f>
        <v/>
      </c>
      <c r="BU233" s="69" t="str">
        <f>IFERROR(CLEAN(HLOOKUP(BU$1,'1.源数据-产品报告-消费降序'!BU:BU,ROW(),0)),"")</f>
        <v/>
      </c>
      <c r="BV2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3" s="69" t="str">
        <f>IFERROR(CLEAN(HLOOKUP(BW$1,'1.源数据-产品报告-消费降序'!BW:BW,ROW(),0)),"")</f>
        <v/>
      </c>
    </row>
    <row r="234" spans="1:75">
      <c r="A234" s="69" t="str">
        <f>IFERROR(CLEAN(HLOOKUP(A$1,'1.源数据-产品报告-消费降序'!A:A,ROW(),0)),"")</f>
        <v/>
      </c>
      <c r="B234" s="69" t="str">
        <f>IFERROR(CLEAN(HLOOKUP(B$1,'1.源数据-产品报告-消费降序'!B:B,ROW(),0)),"")</f>
        <v/>
      </c>
      <c r="C234" s="69" t="str">
        <f>IFERROR(CLEAN(HLOOKUP(C$1,'1.源数据-产品报告-消费降序'!C:C,ROW(),0)),"")</f>
        <v/>
      </c>
      <c r="D234" s="69" t="str">
        <f>IFERROR(CLEAN(HLOOKUP(D$1,'1.源数据-产品报告-消费降序'!D:D,ROW(),0)),"")</f>
        <v/>
      </c>
      <c r="E234" s="69" t="str">
        <f>IFERROR(CLEAN(HLOOKUP(E$1,'1.源数据-产品报告-消费降序'!E:E,ROW(),0)),"")</f>
        <v/>
      </c>
      <c r="F234" s="69" t="str">
        <f>IFERROR(CLEAN(HLOOKUP(F$1,'1.源数据-产品报告-消费降序'!F:F,ROW(),0)),"")</f>
        <v/>
      </c>
      <c r="G234" s="70">
        <f>IFERROR((HLOOKUP(G$1,'1.源数据-产品报告-消费降序'!G:G,ROW(),0)),"")</f>
        <v>0</v>
      </c>
      <c r="H2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4" s="69" t="str">
        <f>IFERROR(CLEAN(HLOOKUP(I$1,'1.源数据-产品报告-消费降序'!I:I,ROW(),0)),"")</f>
        <v/>
      </c>
      <c r="L234" s="69" t="str">
        <f>IFERROR(CLEAN(HLOOKUP(L$1,'1.源数据-产品报告-消费降序'!L:L,ROW(),0)),"")</f>
        <v/>
      </c>
      <c r="M234" s="69" t="str">
        <f>IFERROR(CLEAN(HLOOKUP(M$1,'1.源数据-产品报告-消费降序'!M:M,ROW(),0)),"")</f>
        <v/>
      </c>
      <c r="N234" s="69" t="str">
        <f>IFERROR(CLEAN(HLOOKUP(N$1,'1.源数据-产品报告-消费降序'!N:N,ROW(),0)),"")</f>
        <v/>
      </c>
      <c r="O234" s="69" t="str">
        <f>IFERROR(CLEAN(HLOOKUP(O$1,'1.源数据-产品报告-消费降序'!O:O,ROW(),0)),"")</f>
        <v/>
      </c>
      <c r="P234" s="69" t="str">
        <f>IFERROR(CLEAN(HLOOKUP(P$1,'1.源数据-产品报告-消费降序'!P:P,ROW(),0)),"")</f>
        <v/>
      </c>
      <c r="Q234" s="69" t="str">
        <f>IFERROR(CLEAN(HLOOKUP(Q$1,'1.源数据-产品报告-消费降序'!Q:Q,ROW(),0)),"")</f>
        <v/>
      </c>
      <c r="R234" s="69" t="str">
        <f>IFERROR(CLEAN(HLOOKUP(R$1,'1.源数据-产品报告-消费降序'!R:R,ROW(),0)),"")</f>
        <v/>
      </c>
      <c r="S2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4" s="69" t="str">
        <f>IFERROR(CLEAN(HLOOKUP(T$1,'1.源数据-产品报告-消费降序'!T:T,ROW(),0)),"")</f>
        <v/>
      </c>
      <c r="W234" s="69" t="str">
        <f>IFERROR(CLEAN(HLOOKUP(W$1,'1.源数据-产品报告-消费降序'!W:W,ROW(),0)),"")</f>
        <v/>
      </c>
      <c r="X234" s="69" t="str">
        <f>IFERROR(CLEAN(HLOOKUP(X$1,'1.源数据-产品报告-消费降序'!X:X,ROW(),0)),"")</f>
        <v/>
      </c>
      <c r="Y234" s="69" t="str">
        <f>IFERROR(CLEAN(HLOOKUP(Y$1,'1.源数据-产品报告-消费降序'!Y:Y,ROW(),0)),"")</f>
        <v/>
      </c>
      <c r="Z234" s="69" t="str">
        <f>IFERROR(CLEAN(HLOOKUP(Z$1,'1.源数据-产品报告-消费降序'!Z:Z,ROW(),0)),"")</f>
        <v/>
      </c>
      <c r="AA234" s="69" t="str">
        <f>IFERROR(CLEAN(HLOOKUP(AA$1,'1.源数据-产品报告-消费降序'!AA:AA,ROW(),0)),"")</f>
        <v/>
      </c>
      <c r="AB234" s="69" t="str">
        <f>IFERROR(CLEAN(HLOOKUP(AB$1,'1.源数据-产品报告-消费降序'!AB:AB,ROW(),0)),"")</f>
        <v/>
      </c>
      <c r="AC234" s="69" t="str">
        <f>IFERROR(CLEAN(HLOOKUP(AC$1,'1.源数据-产品报告-消费降序'!AC:AC,ROW(),0)),"")</f>
        <v/>
      </c>
      <c r="AD2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4" s="69" t="str">
        <f>IFERROR(CLEAN(HLOOKUP(AE$1,'1.源数据-产品报告-消费降序'!AE:AE,ROW(),0)),"")</f>
        <v/>
      </c>
      <c r="AH234" s="69" t="str">
        <f>IFERROR(CLEAN(HLOOKUP(AH$1,'1.源数据-产品报告-消费降序'!AH:AH,ROW(),0)),"")</f>
        <v/>
      </c>
      <c r="AI234" s="69" t="str">
        <f>IFERROR(CLEAN(HLOOKUP(AI$1,'1.源数据-产品报告-消费降序'!AI:AI,ROW(),0)),"")</f>
        <v/>
      </c>
      <c r="AJ234" s="69" t="str">
        <f>IFERROR(CLEAN(HLOOKUP(AJ$1,'1.源数据-产品报告-消费降序'!AJ:AJ,ROW(),0)),"")</f>
        <v/>
      </c>
      <c r="AK234" s="69" t="str">
        <f>IFERROR(CLEAN(HLOOKUP(AK$1,'1.源数据-产品报告-消费降序'!AK:AK,ROW(),0)),"")</f>
        <v/>
      </c>
      <c r="AL234" s="69" t="str">
        <f>IFERROR(CLEAN(HLOOKUP(AL$1,'1.源数据-产品报告-消费降序'!AL:AL,ROW(),0)),"")</f>
        <v/>
      </c>
      <c r="AM234" s="69" t="str">
        <f>IFERROR(CLEAN(HLOOKUP(AM$1,'1.源数据-产品报告-消费降序'!AM:AM,ROW(),0)),"")</f>
        <v/>
      </c>
      <c r="AN234" s="69" t="str">
        <f>IFERROR(CLEAN(HLOOKUP(AN$1,'1.源数据-产品报告-消费降序'!AN:AN,ROW(),0)),"")</f>
        <v/>
      </c>
      <c r="AO2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4" s="69" t="str">
        <f>IFERROR(CLEAN(HLOOKUP(AP$1,'1.源数据-产品报告-消费降序'!AP:AP,ROW(),0)),"")</f>
        <v/>
      </c>
      <c r="AS234" s="69" t="str">
        <f>IFERROR(CLEAN(HLOOKUP(AS$1,'1.源数据-产品报告-消费降序'!AS:AS,ROW(),0)),"")</f>
        <v/>
      </c>
      <c r="AT234" s="69" t="str">
        <f>IFERROR(CLEAN(HLOOKUP(AT$1,'1.源数据-产品报告-消费降序'!AT:AT,ROW(),0)),"")</f>
        <v/>
      </c>
      <c r="AU234" s="69" t="str">
        <f>IFERROR(CLEAN(HLOOKUP(AU$1,'1.源数据-产品报告-消费降序'!AU:AU,ROW(),0)),"")</f>
        <v/>
      </c>
      <c r="AV234" s="69" t="str">
        <f>IFERROR(CLEAN(HLOOKUP(AV$1,'1.源数据-产品报告-消费降序'!AV:AV,ROW(),0)),"")</f>
        <v/>
      </c>
      <c r="AW234" s="69" t="str">
        <f>IFERROR(CLEAN(HLOOKUP(AW$1,'1.源数据-产品报告-消费降序'!AW:AW,ROW(),0)),"")</f>
        <v/>
      </c>
      <c r="AX234" s="69" t="str">
        <f>IFERROR(CLEAN(HLOOKUP(AX$1,'1.源数据-产品报告-消费降序'!AX:AX,ROW(),0)),"")</f>
        <v/>
      </c>
      <c r="AY234" s="69" t="str">
        <f>IFERROR(CLEAN(HLOOKUP(AY$1,'1.源数据-产品报告-消费降序'!AY:AY,ROW(),0)),"")</f>
        <v/>
      </c>
      <c r="AZ2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4" s="69" t="str">
        <f>IFERROR(CLEAN(HLOOKUP(BA$1,'1.源数据-产品报告-消费降序'!BA:BA,ROW(),0)),"")</f>
        <v/>
      </c>
      <c r="BD234" s="69" t="str">
        <f>IFERROR(CLEAN(HLOOKUP(BD$1,'1.源数据-产品报告-消费降序'!BD:BD,ROW(),0)),"")</f>
        <v/>
      </c>
      <c r="BE234" s="69" t="str">
        <f>IFERROR(CLEAN(HLOOKUP(BE$1,'1.源数据-产品报告-消费降序'!BE:BE,ROW(),0)),"")</f>
        <v/>
      </c>
      <c r="BF234" s="69" t="str">
        <f>IFERROR(CLEAN(HLOOKUP(BF$1,'1.源数据-产品报告-消费降序'!BF:BF,ROW(),0)),"")</f>
        <v/>
      </c>
      <c r="BG234" s="69" t="str">
        <f>IFERROR(CLEAN(HLOOKUP(BG$1,'1.源数据-产品报告-消费降序'!BG:BG,ROW(),0)),"")</f>
        <v/>
      </c>
      <c r="BH234" s="69" t="str">
        <f>IFERROR(CLEAN(HLOOKUP(BH$1,'1.源数据-产品报告-消费降序'!BH:BH,ROW(),0)),"")</f>
        <v/>
      </c>
      <c r="BI234" s="69" t="str">
        <f>IFERROR(CLEAN(HLOOKUP(BI$1,'1.源数据-产品报告-消费降序'!BI:BI,ROW(),0)),"")</f>
        <v/>
      </c>
      <c r="BJ234" s="69" t="str">
        <f>IFERROR(CLEAN(HLOOKUP(BJ$1,'1.源数据-产品报告-消费降序'!BJ:BJ,ROW(),0)),"")</f>
        <v/>
      </c>
      <c r="BK2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4" s="69" t="str">
        <f>IFERROR(CLEAN(HLOOKUP(BL$1,'1.源数据-产品报告-消费降序'!BL:BL,ROW(),0)),"")</f>
        <v/>
      </c>
      <c r="BO234" s="69" t="str">
        <f>IFERROR(CLEAN(HLOOKUP(BO$1,'1.源数据-产品报告-消费降序'!BO:BO,ROW(),0)),"")</f>
        <v/>
      </c>
      <c r="BP234" s="69" t="str">
        <f>IFERROR(CLEAN(HLOOKUP(BP$1,'1.源数据-产品报告-消费降序'!BP:BP,ROW(),0)),"")</f>
        <v/>
      </c>
      <c r="BQ234" s="69" t="str">
        <f>IFERROR(CLEAN(HLOOKUP(BQ$1,'1.源数据-产品报告-消费降序'!BQ:BQ,ROW(),0)),"")</f>
        <v/>
      </c>
      <c r="BR234" s="69" t="str">
        <f>IFERROR(CLEAN(HLOOKUP(BR$1,'1.源数据-产品报告-消费降序'!BR:BR,ROW(),0)),"")</f>
        <v/>
      </c>
      <c r="BS234" s="69" t="str">
        <f>IFERROR(CLEAN(HLOOKUP(BS$1,'1.源数据-产品报告-消费降序'!BS:BS,ROW(),0)),"")</f>
        <v/>
      </c>
      <c r="BT234" s="69" t="str">
        <f>IFERROR(CLEAN(HLOOKUP(BT$1,'1.源数据-产品报告-消费降序'!BT:BT,ROW(),0)),"")</f>
        <v/>
      </c>
      <c r="BU234" s="69" t="str">
        <f>IFERROR(CLEAN(HLOOKUP(BU$1,'1.源数据-产品报告-消费降序'!BU:BU,ROW(),0)),"")</f>
        <v/>
      </c>
      <c r="BV2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4" s="69" t="str">
        <f>IFERROR(CLEAN(HLOOKUP(BW$1,'1.源数据-产品报告-消费降序'!BW:BW,ROW(),0)),"")</f>
        <v/>
      </c>
    </row>
    <row r="235" spans="1:75">
      <c r="A235" s="69" t="str">
        <f>IFERROR(CLEAN(HLOOKUP(A$1,'1.源数据-产品报告-消费降序'!A:A,ROW(),0)),"")</f>
        <v/>
      </c>
      <c r="B235" s="69" t="str">
        <f>IFERROR(CLEAN(HLOOKUP(B$1,'1.源数据-产品报告-消费降序'!B:B,ROW(),0)),"")</f>
        <v/>
      </c>
      <c r="C235" s="69" t="str">
        <f>IFERROR(CLEAN(HLOOKUP(C$1,'1.源数据-产品报告-消费降序'!C:C,ROW(),0)),"")</f>
        <v/>
      </c>
      <c r="D235" s="69" t="str">
        <f>IFERROR(CLEAN(HLOOKUP(D$1,'1.源数据-产品报告-消费降序'!D:D,ROW(),0)),"")</f>
        <v/>
      </c>
      <c r="E235" s="69" t="str">
        <f>IFERROR(CLEAN(HLOOKUP(E$1,'1.源数据-产品报告-消费降序'!E:E,ROW(),0)),"")</f>
        <v/>
      </c>
      <c r="F235" s="69" t="str">
        <f>IFERROR(CLEAN(HLOOKUP(F$1,'1.源数据-产品报告-消费降序'!F:F,ROW(),0)),"")</f>
        <v/>
      </c>
      <c r="G235" s="70">
        <f>IFERROR((HLOOKUP(G$1,'1.源数据-产品报告-消费降序'!G:G,ROW(),0)),"")</f>
        <v>0</v>
      </c>
      <c r="H2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5" s="69" t="str">
        <f>IFERROR(CLEAN(HLOOKUP(I$1,'1.源数据-产品报告-消费降序'!I:I,ROW(),0)),"")</f>
        <v/>
      </c>
      <c r="L235" s="69" t="str">
        <f>IFERROR(CLEAN(HLOOKUP(L$1,'1.源数据-产品报告-消费降序'!L:L,ROW(),0)),"")</f>
        <v/>
      </c>
      <c r="M235" s="69" t="str">
        <f>IFERROR(CLEAN(HLOOKUP(M$1,'1.源数据-产品报告-消费降序'!M:M,ROW(),0)),"")</f>
        <v/>
      </c>
      <c r="N235" s="69" t="str">
        <f>IFERROR(CLEAN(HLOOKUP(N$1,'1.源数据-产品报告-消费降序'!N:N,ROW(),0)),"")</f>
        <v/>
      </c>
      <c r="O235" s="69" t="str">
        <f>IFERROR(CLEAN(HLOOKUP(O$1,'1.源数据-产品报告-消费降序'!O:O,ROW(),0)),"")</f>
        <v/>
      </c>
      <c r="P235" s="69" t="str">
        <f>IFERROR(CLEAN(HLOOKUP(P$1,'1.源数据-产品报告-消费降序'!P:P,ROW(),0)),"")</f>
        <v/>
      </c>
      <c r="Q235" s="69" t="str">
        <f>IFERROR(CLEAN(HLOOKUP(Q$1,'1.源数据-产品报告-消费降序'!Q:Q,ROW(),0)),"")</f>
        <v/>
      </c>
      <c r="R235" s="69" t="str">
        <f>IFERROR(CLEAN(HLOOKUP(R$1,'1.源数据-产品报告-消费降序'!R:R,ROW(),0)),"")</f>
        <v/>
      </c>
      <c r="S2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5" s="69" t="str">
        <f>IFERROR(CLEAN(HLOOKUP(T$1,'1.源数据-产品报告-消费降序'!T:T,ROW(),0)),"")</f>
        <v/>
      </c>
      <c r="W235" s="69" t="str">
        <f>IFERROR(CLEAN(HLOOKUP(W$1,'1.源数据-产品报告-消费降序'!W:W,ROW(),0)),"")</f>
        <v/>
      </c>
      <c r="X235" s="69" t="str">
        <f>IFERROR(CLEAN(HLOOKUP(X$1,'1.源数据-产品报告-消费降序'!X:X,ROW(),0)),"")</f>
        <v/>
      </c>
      <c r="Y235" s="69" t="str">
        <f>IFERROR(CLEAN(HLOOKUP(Y$1,'1.源数据-产品报告-消费降序'!Y:Y,ROW(),0)),"")</f>
        <v/>
      </c>
      <c r="Z235" s="69" t="str">
        <f>IFERROR(CLEAN(HLOOKUP(Z$1,'1.源数据-产品报告-消费降序'!Z:Z,ROW(),0)),"")</f>
        <v/>
      </c>
      <c r="AA235" s="69" t="str">
        <f>IFERROR(CLEAN(HLOOKUP(AA$1,'1.源数据-产品报告-消费降序'!AA:AA,ROW(),0)),"")</f>
        <v/>
      </c>
      <c r="AB235" s="69" t="str">
        <f>IFERROR(CLEAN(HLOOKUP(AB$1,'1.源数据-产品报告-消费降序'!AB:AB,ROW(),0)),"")</f>
        <v/>
      </c>
      <c r="AC235" s="69" t="str">
        <f>IFERROR(CLEAN(HLOOKUP(AC$1,'1.源数据-产品报告-消费降序'!AC:AC,ROW(),0)),"")</f>
        <v/>
      </c>
      <c r="AD2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5" s="69" t="str">
        <f>IFERROR(CLEAN(HLOOKUP(AE$1,'1.源数据-产品报告-消费降序'!AE:AE,ROW(),0)),"")</f>
        <v/>
      </c>
      <c r="AH235" s="69" t="str">
        <f>IFERROR(CLEAN(HLOOKUP(AH$1,'1.源数据-产品报告-消费降序'!AH:AH,ROW(),0)),"")</f>
        <v/>
      </c>
      <c r="AI235" s="69" t="str">
        <f>IFERROR(CLEAN(HLOOKUP(AI$1,'1.源数据-产品报告-消费降序'!AI:AI,ROW(),0)),"")</f>
        <v/>
      </c>
      <c r="AJ235" s="69" t="str">
        <f>IFERROR(CLEAN(HLOOKUP(AJ$1,'1.源数据-产品报告-消费降序'!AJ:AJ,ROW(),0)),"")</f>
        <v/>
      </c>
      <c r="AK235" s="69" t="str">
        <f>IFERROR(CLEAN(HLOOKUP(AK$1,'1.源数据-产品报告-消费降序'!AK:AK,ROW(),0)),"")</f>
        <v/>
      </c>
      <c r="AL235" s="69" t="str">
        <f>IFERROR(CLEAN(HLOOKUP(AL$1,'1.源数据-产品报告-消费降序'!AL:AL,ROW(),0)),"")</f>
        <v/>
      </c>
      <c r="AM235" s="69" t="str">
        <f>IFERROR(CLEAN(HLOOKUP(AM$1,'1.源数据-产品报告-消费降序'!AM:AM,ROW(),0)),"")</f>
        <v/>
      </c>
      <c r="AN235" s="69" t="str">
        <f>IFERROR(CLEAN(HLOOKUP(AN$1,'1.源数据-产品报告-消费降序'!AN:AN,ROW(),0)),"")</f>
        <v/>
      </c>
      <c r="AO2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5" s="69" t="str">
        <f>IFERROR(CLEAN(HLOOKUP(AP$1,'1.源数据-产品报告-消费降序'!AP:AP,ROW(),0)),"")</f>
        <v/>
      </c>
      <c r="AS235" s="69" t="str">
        <f>IFERROR(CLEAN(HLOOKUP(AS$1,'1.源数据-产品报告-消费降序'!AS:AS,ROW(),0)),"")</f>
        <v/>
      </c>
      <c r="AT235" s="69" t="str">
        <f>IFERROR(CLEAN(HLOOKUP(AT$1,'1.源数据-产品报告-消费降序'!AT:AT,ROW(),0)),"")</f>
        <v/>
      </c>
      <c r="AU235" s="69" t="str">
        <f>IFERROR(CLEAN(HLOOKUP(AU$1,'1.源数据-产品报告-消费降序'!AU:AU,ROW(),0)),"")</f>
        <v/>
      </c>
      <c r="AV235" s="69" t="str">
        <f>IFERROR(CLEAN(HLOOKUP(AV$1,'1.源数据-产品报告-消费降序'!AV:AV,ROW(),0)),"")</f>
        <v/>
      </c>
      <c r="AW235" s="69" t="str">
        <f>IFERROR(CLEAN(HLOOKUP(AW$1,'1.源数据-产品报告-消费降序'!AW:AW,ROW(),0)),"")</f>
        <v/>
      </c>
      <c r="AX235" s="69" t="str">
        <f>IFERROR(CLEAN(HLOOKUP(AX$1,'1.源数据-产品报告-消费降序'!AX:AX,ROW(),0)),"")</f>
        <v/>
      </c>
      <c r="AY235" s="69" t="str">
        <f>IFERROR(CLEAN(HLOOKUP(AY$1,'1.源数据-产品报告-消费降序'!AY:AY,ROW(),0)),"")</f>
        <v/>
      </c>
      <c r="AZ2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5" s="69" t="str">
        <f>IFERROR(CLEAN(HLOOKUP(BA$1,'1.源数据-产品报告-消费降序'!BA:BA,ROW(),0)),"")</f>
        <v/>
      </c>
      <c r="BD235" s="69" t="str">
        <f>IFERROR(CLEAN(HLOOKUP(BD$1,'1.源数据-产品报告-消费降序'!BD:BD,ROW(),0)),"")</f>
        <v/>
      </c>
      <c r="BE235" s="69" t="str">
        <f>IFERROR(CLEAN(HLOOKUP(BE$1,'1.源数据-产品报告-消费降序'!BE:BE,ROW(),0)),"")</f>
        <v/>
      </c>
      <c r="BF235" s="69" t="str">
        <f>IFERROR(CLEAN(HLOOKUP(BF$1,'1.源数据-产品报告-消费降序'!BF:BF,ROW(),0)),"")</f>
        <v/>
      </c>
      <c r="BG235" s="69" t="str">
        <f>IFERROR(CLEAN(HLOOKUP(BG$1,'1.源数据-产品报告-消费降序'!BG:BG,ROW(),0)),"")</f>
        <v/>
      </c>
      <c r="BH235" s="69" t="str">
        <f>IFERROR(CLEAN(HLOOKUP(BH$1,'1.源数据-产品报告-消费降序'!BH:BH,ROW(),0)),"")</f>
        <v/>
      </c>
      <c r="BI235" s="69" t="str">
        <f>IFERROR(CLEAN(HLOOKUP(BI$1,'1.源数据-产品报告-消费降序'!BI:BI,ROW(),0)),"")</f>
        <v/>
      </c>
      <c r="BJ235" s="69" t="str">
        <f>IFERROR(CLEAN(HLOOKUP(BJ$1,'1.源数据-产品报告-消费降序'!BJ:BJ,ROW(),0)),"")</f>
        <v/>
      </c>
      <c r="BK2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5" s="69" t="str">
        <f>IFERROR(CLEAN(HLOOKUP(BL$1,'1.源数据-产品报告-消费降序'!BL:BL,ROW(),0)),"")</f>
        <v/>
      </c>
      <c r="BO235" s="69" t="str">
        <f>IFERROR(CLEAN(HLOOKUP(BO$1,'1.源数据-产品报告-消费降序'!BO:BO,ROW(),0)),"")</f>
        <v/>
      </c>
      <c r="BP235" s="69" t="str">
        <f>IFERROR(CLEAN(HLOOKUP(BP$1,'1.源数据-产品报告-消费降序'!BP:BP,ROW(),0)),"")</f>
        <v/>
      </c>
      <c r="BQ235" s="69" t="str">
        <f>IFERROR(CLEAN(HLOOKUP(BQ$1,'1.源数据-产品报告-消费降序'!BQ:BQ,ROW(),0)),"")</f>
        <v/>
      </c>
      <c r="BR235" s="69" t="str">
        <f>IFERROR(CLEAN(HLOOKUP(BR$1,'1.源数据-产品报告-消费降序'!BR:BR,ROW(),0)),"")</f>
        <v/>
      </c>
      <c r="BS235" s="69" t="str">
        <f>IFERROR(CLEAN(HLOOKUP(BS$1,'1.源数据-产品报告-消费降序'!BS:BS,ROW(),0)),"")</f>
        <v/>
      </c>
      <c r="BT235" s="69" t="str">
        <f>IFERROR(CLEAN(HLOOKUP(BT$1,'1.源数据-产品报告-消费降序'!BT:BT,ROW(),0)),"")</f>
        <v/>
      </c>
      <c r="BU235" s="69" t="str">
        <f>IFERROR(CLEAN(HLOOKUP(BU$1,'1.源数据-产品报告-消费降序'!BU:BU,ROW(),0)),"")</f>
        <v/>
      </c>
      <c r="BV2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5" s="69" t="str">
        <f>IFERROR(CLEAN(HLOOKUP(BW$1,'1.源数据-产品报告-消费降序'!BW:BW,ROW(),0)),"")</f>
        <v/>
      </c>
    </row>
    <row r="236" spans="1:75">
      <c r="A236" s="69" t="str">
        <f>IFERROR(CLEAN(HLOOKUP(A$1,'1.源数据-产品报告-消费降序'!A:A,ROW(),0)),"")</f>
        <v/>
      </c>
      <c r="B236" s="69" t="str">
        <f>IFERROR(CLEAN(HLOOKUP(B$1,'1.源数据-产品报告-消费降序'!B:B,ROW(),0)),"")</f>
        <v/>
      </c>
      <c r="C236" s="69" t="str">
        <f>IFERROR(CLEAN(HLOOKUP(C$1,'1.源数据-产品报告-消费降序'!C:C,ROW(),0)),"")</f>
        <v/>
      </c>
      <c r="D236" s="69" t="str">
        <f>IFERROR(CLEAN(HLOOKUP(D$1,'1.源数据-产品报告-消费降序'!D:D,ROW(),0)),"")</f>
        <v/>
      </c>
      <c r="E236" s="69" t="str">
        <f>IFERROR(CLEAN(HLOOKUP(E$1,'1.源数据-产品报告-消费降序'!E:E,ROW(),0)),"")</f>
        <v/>
      </c>
      <c r="F236" s="69" t="str">
        <f>IFERROR(CLEAN(HLOOKUP(F$1,'1.源数据-产品报告-消费降序'!F:F,ROW(),0)),"")</f>
        <v/>
      </c>
      <c r="G236" s="70">
        <f>IFERROR((HLOOKUP(G$1,'1.源数据-产品报告-消费降序'!G:G,ROW(),0)),"")</f>
        <v>0</v>
      </c>
      <c r="H2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6" s="69" t="str">
        <f>IFERROR(CLEAN(HLOOKUP(I$1,'1.源数据-产品报告-消费降序'!I:I,ROW(),0)),"")</f>
        <v/>
      </c>
      <c r="L236" s="69" t="str">
        <f>IFERROR(CLEAN(HLOOKUP(L$1,'1.源数据-产品报告-消费降序'!L:L,ROW(),0)),"")</f>
        <v/>
      </c>
      <c r="M236" s="69" t="str">
        <f>IFERROR(CLEAN(HLOOKUP(M$1,'1.源数据-产品报告-消费降序'!M:M,ROW(),0)),"")</f>
        <v/>
      </c>
      <c r="N236" s="69" t="str">
        <f>IFERROR(CLEAN(HLOOKUP(N$1,'1.源数据-产品报告-消费降序'!N:N,ROW(),0)),"")</f>
        <v/>
      </c>
      <c r="O236" s="69" t="str">
        <f>IFERROR(CLEAN(HLOOKUP(O$1,'1.源数据-产品报告-消费降序'!O:O,ROW(),0)),"")</f>
        <v/>
      </c>
      <c r="P236" s="69" t="str">
        <f>IFERROR(CLEAN(HLOOKUP(P$1,'1.源数据-产品报告-消费降序'!P:P,ROW(),0)),"")</f>
        <v/>
      </c>
      <c r="Q236" s="69" t="str">
        <f>IFERROR(CLEAN(HLOOKUP(Q$1,'1.源数据-产品报告-消费降序'!Q:Q,ROW(),0)),"")</f>
        <v/>
      </c>
      <c r="R236" s="69" t="str">
        <f>IFERROR(CLEAN(HLOOKUP(R$1,'1.源数据-产品报告-消费降序'!R:R,ROW(),0)),"")</f>
        <v/>
      </c>
      <c r="S2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6" s="69" t="str">
        <f>IFERROR(CLEAN(HLOOKUP(T$1,'1.源数据-产品报告-消费降序'!T:T,ROW(),0)),"")</f>
        <v/>
      </c>
      <c r="W236" s="69" t="str">
        <f>IFERROR(CLEAN(HLOOKUP(W$1,'1.源数据-产品报告-消费降序'!W:W,ROW(),0)),"")</f>
        <v/>
      </c>
      <c r="X236" s="69" t="str">
        <f>IFERROR(CLEAN(HLOOKUP(X$1,'1.源数据-产品报告-消费降序'!X:X,ROW(),0)),"")</f>
        <v/>
      </c>
      <c r="Y236" s="69" t="str">
        <f>IFERROR(CLEAN(HLOOKUP(Y$1,'1.源数据-产品报告-消费降序'!Y:Y,ROW(),0)),"")</f>
        <v/>
      </c>
      <c r="Z236" s="69" t="str">
        <f>IFERROR(CLEAN(HLOOKUP(Z$1,'1.源数据-产品报告-消费降序'!Z:Z,ROW(),0)),"")</f>
        <v/>
      </c>
      <c r="AA236" s="69" t="str">
        <f>IFERROR(CLEAN(HLOOKUP(AA$1,'1.源数据-产品报告-消费降序'!AA:AA,ROW(),0)),"")</f>
        <v/>
      </c>
      <c r="AB236" s="69" t="str">
        <f>IFERROR(CLEAN(HLOOKUP(AB$1,'1.源数据-产品报告-消费降序'!AB:AB,ROW(),0)),"")</f>
        <v/>
      </c>
      <c r="AC236" s="69" t="str">
        <f>IFERROR(CLEAN(HLOOKUP(AC$1,'1.源数据-产品报告-消费降序'!AC:AC,ROW(),0)),"")</f>
        <v/>
      </c>
      <c r="AD2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6" s="69" t="str">
        <f>IFERROR(CLEAN(HLOOKUP(AE$1,'1.源数据-产品报告-消费降序'!AE:AE,ROW(),0)),"")</f>
        <v/>
      </c>
      <c r="AH236" s="69" t="str">
        <f>IFERROR(CLEAN(HLOOKUP(AH$1,'1.源数据-产品报告-消费降序'!AH:AH,ROW(),0)),"")</f>
        <v/>
      </c>
      <c r="AI236" s="69" t="str">
        <f>IFERROR(CLEAN(HLOOKUP(AI$1,'1.源数据-产品报告-消费降序'!AI:AI,ROW(),0)),"")</f>
        <v/>
      </c>
      <c r="AJ236" s="69" t="str">
        <f>IFERROR(CLEAN(HLOOKUP(AJ$1,'1.源数据-产品报告-消费降序'!AJ:AJ,ROW(),0)),"")</f>
        <v/>
      </c>
      <c r="AK236" s="69" t="str">
        <f>IFERROR(CLEAN(HLOOKUP(AK$1,'1.源数据-产品报告-消费降序'!AK:AK,ROW(),0)),"")</f>
        <v/>
      </c>
      <c r="AL236" s="69" t="str">
        <f>IFERROR(CLEAN(HLOOKUP(AL$1,'1.源数据-产品报告-消费降序'!AL:AL,ROW(),0)),"")</f>
        <v/>
      </c>
      <c r="AM236" s="69" t="str">
        <f>IFERROR(CLEAN(HLOOKUP(AM$1,'1.源数据-产品报告-消费降序'!AM:AM,ROW(),0)),"")</f>
        <v/>
      </c>
      <c r="AN236" s="69" t="str">
        <f>IFERROR(CLEAN(HLOOKUP(AN$1,'1.源数据-产品报告-消费降序'!AN:AN,ROW(),0)),"")</f>
        <v/>
      </c>
      <c r="AO2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6" s="69" t="str">
        <f>IFERROR(CLEAN(HLOOKUP(AP$1,'1.源数据-产品报告-消费降序'!AP:AP,ROW(),0)),"")</f>
        <v/>
      </c>
      <c r="AS236" s="69" t="str">
        <f>IFERROR(CLEAN(HLOOKUP(AS$1,'1.源数据-产品报告-消费降序'!AS:AS,ROW(),0)),"")</f>
        <v/>
      </c>
      <c r="AT236" s="69" t="str">
        <f>IFERROR(CLEAN(HLOOKUP(AT$1,'1.源数据-产品报告-消费降序'!AT:AT,ROW(),0)),"")</f>
        <v/>
      </c>
      <c r="AU236" s="69" t="str">
        <f>IFERROR(CLEAN(HLOOKUP(AU$1,'1.源数据-产品报告-消费降序'!AU:AU,ROW(),0)),"")</f>
        <v/>
      </c>
      <c r="AV236" s="69" t="str">
        <f>IFERROR(CLEAN(HLOOKUP(AV$1,'1.源数据-产品报告-消费降序'!AV:AV,ROW(),0)),"")</f>
        <v/>
      </c>
      <c r="AW236" s="69" t="str">
        <f>IFERROR(CLEAN(HLOOKUP(AW$1,'1.源数据-产品报告-消费降序'!AW:AW,ROW(),0)),"")</f>
        <v/>
      </c>
      <c r="AX236" s="69" t="str">
        <f>IFERROR(CLEAN(HLOOKUP(AX$1,'1.源数据-产品报告-消费降序'!AX:AX,ROW(),0)),"")</f>
        <v/>
      </c>
      <c r="AY236" s="69" t="str">
        <f>IFERROR(CLEAN(HLOOKUP(AY$1,'1.源数据-产品报告-消费降序'!AY:AY,ROW(),0)),"")</f>
        <v/>
      </c>
      <c r="AZ2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6" s="69" t="str">
        <f>IFERROR(CLEAN(HLOOKUP(BA$1,'1.源数据-产品报告-消费降序'!BA:BA,ROW(),0)),"")</f>
        <v/>
      </c>
      <c r="BD236" s="69" t="str">
        <f>IFERROR(CLEAN(HLOOKUP(BD$1,'1.源数据-产品报告-消费降序'!BD:BD,ROW(),0)),"")</f>
        <v/>
      </c>
      <c r="BE236" s="69" t="str">
        <f>IFERROR(CLEAN(HLOOKUP(BE$1,'1.源数据-产品报告-消费降序'!BE:BE,ROW(),0)),"")</f>
        <v/>
      </c>
      <c r="BF236" s="69" t="str">
        <f>IFERROR(CLEAN(HLOOKUP(BF$1,'1.源数据-产品报告-消费降序'!BF:BF,ROW(),0)),"")</f>
        <v/>
      </c>
      <c r="BG236" s="69" t="str">
        <f>IFERROR(CLEAN(HLOOKUP(BG$1,'1.源数据-产品报告-消费降序'!BG:BG,ROW(),0)),"")</f>
        <v/>
      </c>
      <c r="BH236" s="69" t="str">
        <f>IFERROR(CLEAN(HLOOKUP(BH$1,'1.源数据-产品报告-消费降序'!BH:BH,ROW(),0)),"")</f>
        <v/>
      </c>
      <c r="BI236" s="69" t="str">
        <f>IFERROR(CLEAN(HLOOKUP(BI$1,'1.源数据-产品报告-消费降序'!BI:BI,ROW(),0)),"")</f>
        <v/>
      </c>
      <c r="BJ236" s="69" t="str">
        <f>IFERROR(CLEAN(HLOOKUP(BJ$1,'1.源数据-产品报告-消费降序'!BJ:BJ,ROW(),0)),"")</f>
        <v/>
      </c>
      <c r="BK2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6" s="69" t="str">
        <f>IFERROR(CLEAN(HLOOKUP(BL$1,'1.源数据-产品报告-消费降序'!BL:BL,ROW(),0)),"")</f>
        <v/>
      </c>
      <c r="BO236" s="69" t="str">
        <f>IFERROR(CLEAN(HLOOKUP(BO$1,'1.源数据-产品报告-消费降序'!BO:BO,ROW(),0)),"")</f>
        <v/>
      </c>
      <c r="BP236" s="69" t="str">
        <f>IFERROR(CLEAN(HLOOKUP(BP$1,'1.源数据-产品报告-消费降序'!BP:BP,ROW(),0)),"")</f>
        <v/>
      </c>
      <c r="BQ236" s="69" t="str">
        <f>IFERROR(CLEAN(HLOOKUP(BQ$1,'1.源数据-产品报告-消费降序'!BQ:BQ,ROW(),0)),"")</f>
        <v/>
      </c>
      <c r="BR236" s="69" t="str">
        <f>IFERROR(CLEAN(HLOOKUP(BR$1,'1.源数据-产品报告-消费降序'!BR:BR,ROW(),0)),"")</f>
        <v/>
      </c>
      <c r="BS236" s="69" t="str">
        <f>IFERROR(CLEAN(HLOOKUP(BS$1,'1.源数据-产品报告-消费降序'!BS:BS,ROW(),0)),"")</f>
        <v/>
      </c>
      <c r="BT236" s="69" t="str">
        <f>IFERROR(CLEAN(HLOOKUP(BT$1,'1.源数据-产品报告-消费降序'!BT:BT,ROW(),0)),"")</f>
        <v/>
      </c>
      <c r="BU236" s="69" t="str">
        <f>IFERROR(CLEAN(HLOOKUP(BU$1,'1.源数据-产品报告-消费降序'!BU:BU,ROW(),0)),"")</f>
        <v/>
      </c>
      <c r="BV2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6" s="69" t="str">
        <f>IFERROR(CLEAN(HLOOKUP(BW$1,'1.源数据-产品报告-消费降序'!BW:BW,ROW(),0)),"")</f>
        <v/>
      </c>
    </row>
    <row r="237" spans="1:75">
      <c r="A237" s="69" t="str">
        <f>IFERROR(CLEAN(HLOOKUP(A$1,'1.源数据-产品报告-消费降序'!A:A,ROW(),0)),"")</f>
        <v/>
      </c>
      <c r="B237" s="69" t="str">
        <f>IFERROR(CLEAN(HLOOKUP(B$1,'1.源数据-产品报告-消费降序'!B:B,ROW(),0)),"")</f>
        <v/>
      </c>
      <c r="C237" s="69" t="str">
        <f>IFERROR(CLEAN(HLOOKUP(C$1,'1.源数据-产品报告-消费降序'!C:C,ROW(),0)),"")</f>
        <v/>
      </c>
      <c r="D237" s="69" t="str">
        <f>IFERROR(CLEAN(HLOOKUP(D$1,'1.源数据-产品报告-消费降序'!D:D,ROW(),0)),"")</f>
        <v/>
      </c>
      <c r="E237" s="69" t="str">
        <f>IFERROR(CLEAN(HLOOKUP(E$1,'1.源数据-产品报告-消费降序'!E:E,ROW(),0)),"")</f>
        <v/>
      </c>
      <c r="F237" s="69" t="str">
        <f>IFERROR(CLEAN(HLOOKUP(F$1,'1.源数据-产品报告-消费降序'!F:F,ROW(),0)),"")</f>
        <v/>
      </c>
      <c r="G237" s="70">
        <f>IFERROR((HLOOKUP(G$1,'1.源数据-产品报告-消费降序'!G:G,ROW(),0)),"")</f>
        <v>0</v>
      </c>
      <c r="H2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7" s="69" t="str">
        <f>IFERROR(CLEAN(HLOOKUP(I$1,'1.源数据-产品报告-消费降序'!I:I,ROW(),0)),"")</f>
        <v/>
      </c>
      <c r="L237" s="69" t="str">
        <f>IFERROR(CLEAN(HLOOKUP(L$1,'1.源数据-产品报告-消费降序'!L:L,ROW(),0)),"")</f>
        <v/>
      </c>
      <c r="M237" s="69" t="str">
        <f>IFERROR(CLEAN(HLOOKUP(M$1,'1.源数据-产品报告-消费降序'!M:M,ROW(),0)),"")</f>
        <v/>
      </c>
      <c r="N237" s="69" t="str">
        <f>IFERROR(CLEAN(HLOOKUP(N$1,'1.源数据-产品报告-消费降序'!N:N,ROW(),0)),"")</f>
        <v/>
      </c>
      <c r="O237" s="69" t="str">
        <f>IFERROR(CLEAN(HLOOKUP(O$1,'1.源数据-产品报告-消费降序'!O:O,ROW(),0)),"")</f>
        <v/>
      </c>
      <c r="P237" s="69" t="str">
        <f>IFERROR(CLEAN(HLOOKUP(P$1,'1.源数据-产品报告-消费降序'!P:P,ROW(),0)),"")</f>
        <v/>
      </c>
      <c r="Q237" s="69" t="str">
        <f>IFERROR(CLEAN(HLOOKUP(Q$1,'1.源数据-产品报告-消费降序'!Q:Q,ROW(),0)),"")</f>
        <v/>
      </c>
      <c r="R237" s="69" t="str">
        <f>IFERROR(CLEAN(HLOOKUP(R$1,'1.源数据-产品报告-消费降序'!R:R,ROW(),0)),"")</f>
        <v/>
      </c>
      <c r="S2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7" s="69" t="str">
        <f>IFERROR(CLEAN(HLOOKUP(T$1,'1.源数据-产品报告-消费降序'!T:T,ROW(),0)),"")</f>
        <v/>
      </c>
      <c r="W237" s="69" t="str">
        <f>IFERROR(CLEAN(HLOOKUP(W$1,'1.源数据-产品报告-消费降序'!W:W,ROW(),0)),"")</f>
        <v/>
      </c>
      <c r="X237" s="69" t="str">
        <f>IFERROR(CLEAN(HLOOKUP(X$1,'1.源数据-产品报告-消费降序'!X:X,ROW(),0)),"")</f>
        <v/>
      </c>
      <c r="Y237" s="69" t="str">
        <f>IFERROR(CLEAN(HLOOKUP(Y$1,'1.源数据-产品报告-消费降序'!Y:Y,ROW(),0)),"")</f>
        <v/>
      </c>
      <c r="Z237" s="69" t="str">
        <f>IFERROR(CLEAN(HLOOKUP(Z$1,'1.源数据-产品报告-消费降序'!Z:Z,ROW(),0)),"")</f>
        <v/>
      </c>
      <c r="AA237" s="69" t="str">
        <f>IFERROR(CLEAN(HLOOKUP(AA$1,'1.源数据-产品报告-消费降序'!AA:AA,ROW(),0)),"")</f>
        <v/>
      </c>
      <c r="AB237" s="69" t="str">
        <f>IFERROR(CLEAN(HLOOKUP(AB$1,'1.源数据-产品报告-消费降序'!AB:AB,ROW(),0)),"")</f>
        <v/>
      </c>
      <c r="AC237" s="69" t="str">
        <f>IFERROR(CLEAN(HLOOKUP(AC$1,'1.源数据-产品报告-消费降序'!AC:AC,ROW(),0)),"")</f>
        <v/>
      </c>
      <c r="AD2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7" s="69" t="str">
        <f>IFERROR(CLEAN(HLOOKUP(AE$1,'1.源数据-产品报告-消费降序'!AE:AE,ROW(),0)),"")</f>
        <v/>
      </c>
      <c r="AH237" s="69" t="str">
        <f>IFERROR(CLEAN(HLOOKUP(AH$1,'1.源数据-产品报告-消费降序'!AH:AH,ROW(),0)),"")</f>
        <v/>
      </c>
      <c r="AI237" s="69" t="str">
        <f>IFERROR(CLEAN(HLOOKUP(AI$1,'1.源数据-产品报告-消费降序'!AI:AI,ROW(),0)),"")</f>
        <v/>
      </c>
      <c r="AJ237" s="69" t="str">
        <f>IFERROR(CLEAN(HLOOKUP(AJ$1,'1.源数据-产品报告-消费降序'!AJ:AJ,ROW(),0)),"")</f>
        <v/>
      </c>
      <c r="AK237" s="69" t="str">
        <f>IFERROR(CLEAN(HLOOKUP(AK$1,'1.源数据-产品报告-消费降序'!AK:AK,ROW(),0)),"")</f>
        <v/>
      </c>
      <c r="AL237" s="69" t="str">
        <f>IFERROR(CLEAN(HLOOKUP(AL$1,'1.源数据-产品报告-消费降序'!AL:AL,ROW(),0)),"")</f>
        <v/>
      </c>
      <c r="AM237" s="69" t="str">
        <f>IFERROR(CLEAN(HLOOKUP(AM$1,'1.源数据-产品报告-消费降序'!AM:AM,ROW(),0)),"")</f>
        <v/>
      </c>
      <c r="AN237" s="69" t="str">
        <f>IFERROR(CLEAN(HLOOKUP(AN$1,'1.源数据-产品报告-消费降序'!AN:AN,ROW(),0)),"")</f>
        <v/>
      </c>
      <c r="AO2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7" s="69" t="str">
        <f>IFERROR(CLEAN(HLOOKUP(AP$1,'1.源数据-产品报告-消费降序'!AP:AP,ROW(),0)),"")</f>
        <v/>
      </c>
      <c r="AS237" s="69" t="str">
        <f>IFERROR(CLEAN(HLOOKUP(AS$1,'1.源数据-产品报告-消费降序'!AS:AS,ROW(),0)),"")</f>
        <v/>
      </c>
      <c r="AT237" s="69" t="str">
        <f>IFERROR(CLEAN(HLOOKUP(AT$1,'1.源数据-产品报告-消费降序'!AT:AT,ROW(),0)),"")</f>
        <v/>
      </c>
      <c r="AU237" s="69" t="str">
        <f>IFERROR(CLEAN(HLOOKUP(AU$1,'1.源数据-产品报告-消费降序'!AU:AU,ROW(),0)),"")</f>
        <v/>
      </c>
      <c r="AV237" s="69" t="str">
        <f>IFERROR(CLEAN(HLOOKUP(AV$1,'1.源数据-产品报告-消费降序'!AV:AV,ROW(),0)),"")</f>
        <v/>
      </c>
      <c r="AW237" s="69" t="str">
        <f>IFERROR(CLEAN(HLOOKUP(AW$1,'1.源数据-产品报告-消费降序'!AW:AW,ROW(),0)),"")</f>
        <v/>
      </c>
      <c r="AX237" s="69" t="str">
        <f>IFERROR(CLEAN(HLOOKUP(AX$1,'1.源数据-产品报告-消费降序'!AX:AX,ROW(),0)),"")</f>
        <v/>
      </c>
      <c r="AY237" s="69" t="str">
        <f>IFERROR(CLEAN(HLOOKUP(AY$1,'1.源数据-产品报告-消费降序'!AY:AY,ROW(),0)),"")</f>
        <v/>
      </c>
      <c r="AZ2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7" s="69" t="str">
        <f>IFERROR(CLEAN(HLOOKUP(BA$1,'1.源数据-产品报告-消费降序'!BA:BA,ROW(),0)),"")</f>
        <v/>
      </c>
      <c r="BD237" s="69" t="str">
        <f>IFERROR(CLEAN(HLOOKUP(BD$1,'1.源数据-产品报告-消费降序'!BD:BD,ROW(),0)),"")</f>
        <v/>
      </c>
      <c r="BE237" s="69" t="str">
        <f>IFERROR(CLEAN(HLOOKUP(BE$1,'1.源数据-产品报告-消费降序'!BE:BE,ROW(),0)),"")</f>
        <v/>
      </c>
      <c r="BF237" s="69" t="str">
        <f>IFERROR(CLEAN(HLOOKUP(BF$1,'1.源数据-产品报告-消费降序'!BF:BF,ROW(),0)),"")</f>
        <v/>
      </c>
      <c r="BG237" s="69" t="str">
        <f>IFERROR(CLEAN(HLOOKUP(BG$1,'1.源数据-产品报告-消费降序'!BG:BG,ROW(),0)),"")</f>
        <v/>
      </c>
      <c r="BH237" s="69" t="str">
        <f>IFERROR(CLEAN(HLOOKUP(BH$1,'1.源数据-产品报告-消费降序'!BH:BH,ROW(),0)),"")</f>
        <v/>
      </c>
      <c r="BI237" s="69" t="str">
        <f>IFERROR(CLEAN(HLOOKUP(BI$1,'1.源数据-产品报告-消费降序'!BI:BI,ROW(),0)),"")</f>
        <v/>
      </c>
      <c r="BJ237" s="69" t="str">
        <f>IFERROR(CLEAN(HLOOKUP(BJ$1,'1.源数据-产品报告-消费降序'!BJ:BJ,ROW(),0)),"")</f>
        <v/>
      </c>
      <c r="BK2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7" s="69" t="str">
        <f>IFERROR(CLEAN(HLOOKUP(BL$1,'1.源数据-产品报告-消费降序'!BL:BL,ROW(),0)),"")</f>
        <v/>
      </c>
      <c r="BO237" s="69" t="str">
        <f>IFERROR(CLEAN(HLOOKUP(BO$1,'1.源数据-产品报告-消费降序'!BO:BO,ROW(),0)),"")</f>
        <v/>
      </c>
      <c r="BP237" s="69" t="str">
        <f>IFERROR(CLEAN(HLOOKUP(BP$1,'1.源数据-产品报告-消费降序'!BP:BP,ROW(),0)),"")</f>
        <v/>
      </c>
      <c r="BQ237" s="69" t="str">
        <f>IFERROR(CLEAN(HLOOKUP(BQ$1,'1.源数据-产品报告-消费降序'!BQ:BQ,ROW(),0)),"")</f>
        <v/>
      </c>
      <c r="BR237" s="69" t="str">
        <f>IFERROR(CLEAN(HLOOKUP(BR$1,'1.源数据-产品报告-消费降序'!BR:BR,ROW(),0)),"")</f>
        <v/>
      </c>
      <c r="BS237" s="69" t="str">
        <f>IFERROR(CLEAN(HLOOKUP(BS$1,'1.源数据-产品报告-消费降序'!BS:BS,ROW(),0)),"")</f>
        <v/>
      </c>
      <c r="BT237" s="69" t="str">
        <f>IFERROR(CLEAN(HLOOKUP(BT$1,'1.源数据-产品报告-消费降序'!BT:BT,ROW(),0)),"")</f>
        <v/>
      </c>
      <c r="BU237" s="69" t="str">
        <f>IFERROR(CLEAN(HLOOKUP(BU$1,'1.源数据-产品报告-消费降序'!BU:BU,ROW(),0)),"")</f>
        <v/>
      </c>
      <c r="BV2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7" s="69" t="str">
        <f>IFERROR(CLEAN(HLOOKUP(BW$1,'1.源数据-产品报告-消费降序'!BW:BW,ROW(),0)),"")</f>
        <v/>
      </c>
    </row>
    <row r="238" spans="1:75">
      <c r="A238" s="69" t="str">
        <f>IFERROR(CLEAN(HLOOKUP(A$1,'1.源数据-产品报告-消费降序'!A:A,ROW(),0)),"")</f>
        <v/>
      </c>
      <c r="B238" s="69" t="str">
        <f>IFERROR(CLEAN(HLOOKUP(B$1,'1.源数据-产品报告-消费降序'!B:B,ROW(),0)),"")</f>
        <v/>
      </c>
      <c r="C238" s="69" t="str">
        <f>IFERROR(CLEAN(HLOOKUP(C$1,'1.源数据-产品报告-消费降序'!C:C,ROW(),0)),"")</f>
        <v/>
      </c>
      <c r="D238" s="69" t="str">
        <f>IFERROR(CLEAN(HLOOKUP(D$1,'1.源数据-产品报告-消费降序'!D:D,ROW(),0)),"")</f>
        <v/>
      </c>
      <c r="E238" s="69" t="str">
        <f>IFERROR(CLEAN(HLOOKUP(E$1,'1.源数据-产品报告-消费降序'!E:E,ROW(),0)),"")</f>
        <v/>
      </c>
      <c r="F238" s="69" t="str">
        <f>IFERROR(CLEAN(HLOOKUP(F$1,'1.源数据-产品报告-消费降序'!F:F,ROW(),0)),"")</f>
        <v/>
      </c>
      <c r="G238" s="70">
        <f>IFERROR((HLOOKUP(G$1,'1.源数据-产品报告-消费降序'!G:G,ROW(),0)),"")</f>
        <v>0</v>
      </c>
      <c r="H2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8" s="69" t="str">
        <f>IFERROR(CLEAN(HLOOKUP(I$1,'1.源数据-产品报告-消费降序'!I:I,ROW(),0)),"")</f>
        <v/>
      </c>
      <c r="L238" s="69" t="str">
        <f>IFERROR(CLEAN(HLOOKUP(L$1,'1.源数据-产品报告-消费降序'!L:L,ROW(),0)),"")</f>
        <v/>
      </c>
      <c r="M238" s="69" t="str">
        <f>IFERROR(CLEAN(HLOOKUP(M$1,'1.源数据-产品报告-消费降序'!M:M,ROW(),0)),"")</f>
        <v/>
      </c>
      <c r="N238" s="69" t="str">
        <f>IFERROR(CLEAN(HLOOKUP(N$1,'1.源数据-产品报告-消费降序'!N:N,ROW(),0)),"")</f>
        <v/>
      </c>
      <c r="O238" s="69" t="str">
        <f>IFERROR(CLEAN(HLOOKUP(O$1,'1.源数据-产品报告-消费降序'!O:O,ROW(),0)),"")</f>
        <v/>
      </c>
      <c r="P238" s="69" t="str">
        <f>IFERROR(CLEAN(HLOOKUP(P$1,'1.源数据-产品报告-消费降序'!P:P,ROW(),0)),"")</f>
        <v/>
      </c>
      <c r="Q238" s="69" t="str">
        <f>IFERROR(CLEAN(HLOOKUP(Q$1,'1.源数据-产品报告-消费降序'!Q:Q,ROW(),0)),"")</f>
        <v/>
      </c>
      <c r="R238" s="69" t="str">
        <f>IFERROR(CLEAN(HLOOKUP(R$1,'1.源数据-产品报告-消费降序'!R:R,ROW(),0)),"")</f>
        <v/>
      </c>
      <c r="S2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8" s="69" t="str">
        <f>IFERROR(CLEAN(HLOOKUP(T$1,'1.源数据-产品报告-消费降序'!T:T,ROW(),0)),"")</f>
        <v/>
      </c>
      <c r="W238" s="69" t="str">
        <f>IFERROR(CLEAN(HLOOKUP(W$1,'1.源数据-产品报告-消费降序'!W:W,ROW(),0)),"")</f>
        <v/>
      </c>
      <c r="X238" s="69" t="str">
        <f>IFERROR(CLEAN(HLOOKUP(X$1,'1.源数据-产品报告-消费降序'!X:X,ROW(),0)),"")</f>
        <v/>
      </c>
      <c r="Y238" s="69" t="str">
        <f>IFERROR(CLEAN(HLOOKUP(Y$1,'1.源数据-产品报告-消费降序'!Y:Y,ROW(),0)),"")</f>
        <v/>
      </c>
      <c r="Z238" s="69" t="str">
        <f>IFERROR(CLEAN(HLOOKUP(Z$1,'1.源数据-产品报告-消费降序'!Z:Z,ROW(),0)),"")</f>
        <v/>
      </c>
      <c r="AA238" s="69" t="str">
        <f>IFERROR(CLEAN(HLOOKUP(AA$1,'1.源数据-产品报告-消费降序'!AA:AA,ROW(),0)),"")</f>
        <v/>
      </c>
      <c r="AB238" s="69" t="str">
        <f>IFERROR(CLEAN(HLOOKUP(AB$1,'1.源数据-产品报告-消费降序'!AB:AB,ROW(),0)),"")</f>
        <v/>
      </c>
      <c r="AC238" s="69" t="str">
        <f>IFERROR(CLEAN(HLOOKUP(AC$1,'1.源数据-产品报告-消费降序'!AC:AC,ROW(),0)),"")</f>
        <v/>
      </c>
      <c r="AD2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8" s="69" t="str">
        <f>IFERROR(CLEAN(HLOOKUP(AE$1,'1.源数据-产品报告-消费降序'!AE:AE,ROW(),0)),"")</f>
        <v/>
      </c>
      <c r="AH238" s="69" t="str">
        <f>IFERROR(CLEAN(HLOOKUP(AH$1,'1.源数据-产品报告-消费降序'!AH:AH,ROW(),0)),"")</f>
        <v/>
      </c>
      <c r="AI238" s="69" t="str">
        <f>IFERROR(CLEAN(HLOOKUP(AI$1,'1.源数据-产品报告-消费降序'!AI:AI,ROW(),0)),"")</f>
        <v/>
      </c>
      <c r="AJ238" s="69" t="str">
        <f>IFERROR(CLEAN(HLOOKUP(AJ$1,'1.源数据-产品报告-消费降序'!AJ:AJ,ROW(),0)),"")</f>
        <v/>
      </c>
      <c r="AK238" s="69" t="str">
        <f>IFERROR(CLEAN(HLOOKUP(AK$1,'1.源数据-产品报告-消费降序'!AK:AK,ROW(),0)),"")</f>
        <v/>
      </c>
      <c r="AL238" s="69" t="str">
        <f>IFERROR(CLEAN(HLOOKUP(AL$1,'1.源数据-产品报告-消费降序'!AL:AL,ROW(),0)),"")</f>
        <v/>
      </c>
      <c r="AM238" s="69" t="str">
        <f>IFERROR(CLEAN(HLOOKUP(AM$1,'1.源数据-产品报告-消费降序'!AM:AM,ROW(),0)),"")</f>
        <v/>
      </c>
      <c r="AN238" s="69" t="str">
        <f>IFERROR(CLEAN(HLOOKUP(AN$1,'1.源数据-产品报告-消费降序'!AN:AN,ROW(),0)),"")</f>
        <v/>
      </c>
      <c r="AO2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8" s="69" t="str">
        <f>IFERROR(CLEAN(HLOOKUP(AP$1,'1.源数据-产品报告-消费降序'!AP:AP,ROW(),0)),"")</f>
        <v/>
      </c>
      <c r="AS238" s="69" t="str">
        <f>IFERROR(CLEAN(HLOOKUP(AS$1,'1.源数据-产品报告-消费降序'!AS:AS,ROW(),0)),"")</f>
        <v/>
      </c>
      <c r="AT238" s="69" t="str">
        <f>IFERROR(CLEAN(HLOOKUP(AT$1,'1.源数据-产品报告-消费降序'!AT:AT,ROW(),0)),"")</f>
        <v/>
      </c>
      <c r="AU238" s="69" t="str">
        <f>IFERROR(CLEAN(HLOOKUP(AU$1,'1.源数据-产品报告-消费降序'!AU:AU,ROW(),0)),"")</f>
        <v/>
      </c>
      <c r="AV238" s="69" t="str">
        <f>IFERROR(CLEAN(HLOOKUP(AV$1,'1.源数据-产品报告-消费降序'!AV:AV,ROW(),0)),"")</f>
        <v/>
      </c>
      <c r="AW238" s="69" t="str">
        <f>IFERROR(CLEAN(HLOOKUP(AW$1,'1.源数据-产品报告-消费降序'!AW:AW,ROW(),0)),"")</f>
        <v/>
      </c>
      <c r="AX238" s="69" t="str">
        <f>IFERROR(CLEAN(HLOOKUP(AX$1,'1.源数据-产品报告-消费降序'!AX:AX,ROW(),0)),"")</f>
        <v/>
      </c>
      <c r="AY238" s="69" t="str">
        <f>IFERROR(CLEAN(HLOOKUP(AY$1,'1.源数据-产品报告-消费降序'!AY:AY,ROW(),0)),"")</f>
        <v/>
      </c>
      <c r="AZ2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8" s="69" t="str">
        <f>IFERROR(CLEAN(HLOOKUP(BA$1,'1.源数据-产品报告-消费降序'!BA:BA,ROW(),0)),"")</f>
        <v/>
      </c>
      <c r="BD238" s="69" t="str">
        <f>IFERROR(CLEAN(HLOOKUP(BD$1,'1.源数据-产品报告-消费降序'!BD:BD,ROW(),0)),"")</f>
        <v/>
      </c>
      <c r="BE238" s="69" t="str">
        <f>IFERROR(CLEAN(HLOOKUP(BE$1,'1.源数据-产品报告-消费降序'!BE:BE,ROW(),0)),"")</f>
        <v/>
      </c>
      <c r="BF238" s="69" t="str">
        <f>IFERROR(CLEAN(HLOOKUP(BF$1,'1.源数据-产品报告-消费降序'!BF:BF,ROW(),0)),"")</f>
        <v/>
      </c>
      <c r="BG238" s="69" t="str">
        <f>IFERROR(CLEAN(HLOOKUP(BG$1,'1.源数据-产品报告-消费降序'!BG:BG,ROW(),0)),"")</f>
        <v/>
      </c>
      <c r="BH238" s="69" t="str">
        <f>IFERROR(CLEAN(HLOOKUP(BH$1,'1.源数据-产品报告-消费降序'!BH:BH,ROW(),0)),"")</f>
        <v/>
      </c>
      <c r="BI238" s="69" t="str">
        <f>IFERROR(CLEAN(HLOOKUP(BI$1,'1.源数据-产品报告-消费降序'!BI:BI,ROW(),0)),"")</f>
        <v/>
      </c>
      <c r="BJ238" s="69" t="str">
        <f>IFERROR(CLEAN(HLOOKUP(BJ$1,'1.源数据-产品报告-消费降序'!BJ:BJ,ROW(),0)),"")</f>
        <v/>
      </c>
      <c r="BK2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8" s="69" t="str">
        <f>IFERROR(CLEAN(HLOOKUP(BL$1,'1.源数据-产品报告-消费降序'!BL:BL,ROW(),0)),"")</f>
        <v/>
      </c>
      <c r="BO238" s="69" t="str">
        <f>IFERROR(CLEAN(HLOOKUP(BO$1,'1.源数据-产品报告-消费降序'!BO:BO,ROW(),0)),"")</f>
        <v/>
      </c>
      <c r="BP238" s="69" t="str">
        <f>IFERROR(CLEAN(HLOOKUP(BP$1,'1.源数据-产品报告-消费降序'!BP:BP,ROW(),0)),"")</f>
        <v/>
      </c>
      <c r="BQ238" s="69" t="str">
        <f>IFERROR(CLEAN(HLOOKUP(BQ$1,'1.源数据-产品报告-消费降序'!BQ:BQ,ROW(),0)),"")</f>
        <v/>
      </c>
      <c r="BR238" s="69" t="str">
        <f>IFERROR(CLEAN(HLOOKUP(BR$1,'1.源数据-产品报告-消费降序'!BR:BR,ROW(),0)),"")</f>
        <v/>
      </c>
      <c r="BS238" s="69" t="str">
        <f>IFERROR(CLEAN(HLOOKUP(BS$1,'1.源数据-产品报告-消费降序'!BS:BS,ROW(),0)),"")</f>
        <v/>
      </c>
      <c r="BT238" s="69" t="str">
        <f>IFERROR(CLEAN(HLOOKUP(BT$1,'1.源数据-产品报告-消费降序'!BT:BT,ROW(),0)),"")</f>
        <v/>
      </c>
      <c r="BU238" s="69" t="str">
        <f>IFERROR(CLEAN(HLOOKUP(BU$1,'1.源数据-产品报告-消费降序'!BU:BU,ROW(),0)),"")</f>
        <v/>
      </c>
      <c r="BV2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8" s="69" t="str">
        <f>IFERROR(CLEAN(HLOOKUP(BW$1,'1.源数据-产品报告-消费降序'!BW:BW,ROW(),0)),"")</f>
        <v/>
      </c>
    </row>
    <row r="239" spans="1:75">
      <c r="A239" s="69" t="str">
        <f>IFERROR(CLEAN(HLOOKUP(A$1,'1.源数据-产品报告-消费降序'!A:A,ROW(),0)),"")</f>
        <v/>
      </c>
      <c r="B239" s="69" t="str">
        <f>IFERROR(CLEAN(HLOOKUP(B$1,'1.源数据-产品报告-消费降序'!B:B,ROW(),0)),"")</f>
        <v/>
      </c>
      <c r="C239" s="69" t="str">
        <f>IFERROR(CLEAN(HLOOKUP(C$1,'1.源数据-产品报告-消费降序'!C:C,ROW(),0)),"")</f>
        <v/>
      </c>
      <c r="D239" s="69" t="str">
        <f>IFERROR(CLEAN(HLOOKUP(D$1,'1.源数据-产品报告-消费降序'!D:D,ROW(),0)),"")</f>
        <v/>
      </c>
      <c r="E239" s="69" t="str">
        <f>IFERROR(CLEAN(HLOOKUP(E$1,'1.源数据-产品报告-消费降序'!E:E,ROW(),0)),"")</f>
        <v/>
      </c>
      <c r="F239" s="69" t="str">
        <f>IFERROR(CLEAN(HLOOKUP(F$1,'1.源数据-产品报告-消费降序'!F:F,ROW(),0)),"")</f>
        <v/>
      </c>
      <c r="G239" s="70">
        <f>IFERROR((HLOOKUP(G$1,'1.源数据-产品报告-消费降序'!G:G,ROW(),0)),"")</f>
        <v>0</v>
      </c>
      <c r="H2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39" s="69" t="str">
        <f>IFERROR(CLEAN(HLOOKUP(I$1,'1.源数据-产品报告-消费降序'!I:I,ROW(),0)),"")</f>
        <v/>
      </c>
      <c r="L239" s="69" t="str">
        <f>IFERROR(CLEAN(HLOOKUP(L$1,'1.源数据-产品报告-消费降序'!L:L,ROW(),0)),"")</f>
        <v/>
      </c>
      <c r="M239" s="69" t="str">
        <f>IFERROR(CLEAN(HLOOKUP(M$1,'1.源数据-产品报告-消费降序'!M:M,ROW(),0)),"")</f>
        <v/>
      </c>
      <c r="N239" s="69" t="str">
        <f>IFERROR(CLEAN(HLOOKUP(N$1,'1.源数据-产品报告-消费降序'!N:N,ROW(),0)),"")</f>
        <v/>
      </c>
      <c r="O239" s="69" t="str">
        <f>IFERROR(CLEAN(HLOOKUP(O$1,'1.源数据-产品报告-消费降序'!O:O,ROW(),0)),"")</f>
        <v/>
      </c>
      <c r="P239" s="69" t="str">
        <f>IFERROR(CLEAN(HLOOKUP(P$1,'1.源数据-产品报告-消费降序'!P:P,ROW(),0)),"")</f>
        <v/>
      </c>
      <c r="Q239" s="69" t="str">
        <f>IFERROR(CLEAN(HLOOKUP(Q$1,'1.源数据-产品报告-消费降序'!Q:Q,ROW(),0)),"")</f>
        <v/>
      </c>
      <c r="R239" s="69" t="str">
        <f>IFERROR(CLEAN(HLOOKUP(R$1,'1.源数据-产品报告-消费降序'!R:R,ROW(),0)),"")</f>
        <v/>
      </c>
      <c r="S2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39" s="69" t="str">
        <f>IFERROR(CLEAN(HLOOKUP(T$1,'1.源数据-产品报告-消费降序'!T:T,ROW(),0)),"")</f>
        <v/>
      </c>
      <c r="W239" s="69" t="str">
        <f>IFERROR(CLEAN(HLOOKUP(W$1,'1.源数据-产品报告-消费降序'!W:W,ROW(),0)),"")</f>
        <v/>
      </c>
      <c r="X239" s="69" t="str">
        <f>IFERROR(CLEAN(HLOOKUP(X$1,'1.源数据-产品报告-消费降序'!X:X,ROW(),0)),"")</f>
        <v/>
      </c>
      <c r="Y239" s="69" t="str">
        <f>IFERROR(CLEAN(HLOOKUP(Y$1,'1.源数据-产品报告-消费降序'!Y:Y,ROW(),0)),"")</f>
        <v/>
      </c>
      <c r="Z239" s="69" t="str">
        <f>IFERROR(CLEAN(HLOOKUP(Z$1,'1.源数据-产品报告-消费降序'!Z:Z,ROW(),0)),"")</f>
        <v/>
      </c>
      <c r="AA239" s="69" t="str">
        <f>IFERROR(CLEAN(HLOOKUP(AA$1,'1.源数据-产品报告-消费降序'!AA:AA,ROW(),0)),"")</f>
        <v/>
      </c>
      <c r="AB239" s="69" t="str">
        <f>IFERROR(CLEAN(HLOOKUP(AB$1,'1.源数据-产品报告-消费降序'!AB:AB,ROW(),0)),"")</f>
        <v/>
      </c>
      <c r="AC239" s="69" t="str">
        <f>IFERROR(CLEAN(HLOOKUP(AC$1,'1.源数据-产品报告-消费降序'!AC:AC,ROW(),0)),"")</f>
        <v/>
      </c>
      <c r="AD2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39" s="69" t="str">
        <f>IFERROR(CLEAN(HLOOKUP(AE$1,'1.源数据-产品报告-消费降序'!AE:AE,ROW(),0)),"")</f>
        <v/>
      </c>
      <c r="AH239" s="69" t="str">
        <f>IFERROR(CLEAN(HLOOKUP(AH$1,'1.源数据-产品报告-消费降序'!AH:AH,ROW(),0)),"")</f>
        <v/>
      </c>
      <c r="AI239" s="69" t="str">
        <f>IFERROR(CLEAN(HLOOKUP(AI$1,'1.源数据-产品报告-消费降序'!AI:AI,ROW(),0)),"")</f>
        <v/>
      </c>
      <c r="AJ239" s="69" t="str">
        <f>IFERROR(CLEAN(HLOOKUP(AJ$1,'1.源数据-产品报告-消费降序'!AJ:AJ,ROW(),0)),"")</f>
        <v/>
      </c>
      <c r="AK239" s="69" t="str">
        <f>IFERROR(CLEAN(HLOOKUP(AK$1,'1.源数据-产品报告-消费降序'!AK:AK,ROW(),0)),"")</f>
        <v/>
      </c>
      <c r="AL239" s="69" t="str">
        <f>IFERROR(CLEAN(HLOOKUP(AL$1,'1.源数据-产品报告-消费降序'!AL:AL,ROW(),0)),"")</f>
        <v/>
      </c>
      <c r="AM239" s="69" t="str">
        <f>IFERROR(CLEAN(HLOOKUP(AM$1,'1.源数据-产品报告-消费降序'!AM:AM,ROW(),0)),"")</f>
        <v/>
      </c>
      <c r="AN239" s="69" t="str">
        <f>IFERROR(CLEAN(HLOOKUP(AN$1,'1.源数据-产品报告-消费降序'!AN:AN,ROW(),0)),"")</f>
        <v/>
      </c>
      <c r="AO2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39" s="69" t="str">
        <f>IFERROR(CLEAN(HLOOKUP(AP$1,'1.源数据-产品报告-消费降序'!AP:AP,ROW(),0)),"")</f>
        <v/>
      </c>
      <c r="AS239" s="69" t="str">
        <f>IFERROR(CLEAN(HLOOKUP(AS$1,'1.源数据-产品报告-消费降序'!AS:AS,ROW(),0)),"")</f>
        <v/>
      </c>
      <c r="AT239" s="69" t="str">
        <f>IFERROR(CLEAN(HLOOKUP(AT$1,'1.源数据-产品报告-消费降序'!AT:AT,ROW(),0)),"")</f>
        <v/>
      </c>
      <c r="AU239" s="69" t="str">
        <f>IFERROR(CLEAN(HLOOKUP(AU$1,'1.源数据-产品报告-消费降序'!AU:AU,ROW(),0)),"")</f>
        <v/>
      </c>
      <c r="AV239" s="69" t="str">
        <f>IFERROR(CLEAN(HLOOKUP(AV$1,'1.源数据-产品报告-消费降序'!AV:AV,ROW(),0)),"")</f>
        <v/>
      </c>
      <c r="AW239" s="69" t="str">
        <f>IFERROR(CLEAN(HLOOKUP(AW$1,'1.源数据-产品报告-消费降序'!AW:AW,ROW(),0)),"")</f>
        <v/>
      </c>
      <c r="AX239" s="69" t="str">
        <f>IFERROR(CLEAN(HLOOKUP(AX$1,'1.源数据-产品报告-消费降序'!AX:AX,ROW(),0)),"")</f>
        <v/>
      </c>
      <c r="AY239" s="69" t="str">
        <f>IFERROR(CLEAN(HLOOKUP(AY$1,'1.源数据-产品报告-消费降序'!AY:AY,ROW(),0)),"")</f>
        <v/>
      </c>
      <c r="AZ2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39" s="69" t="str">
        <f>IFERROR(CLEAN(HLOOKUP(BA$1,'1.源数据-产品报告-消费降序'!BA:BA,ROW(),0)),"")</f>
        <v/>
      </c>
      <c r="BD239" s="69" t="str">
        <f>IFERROR(CLEAN(HLOOKUP(BD$1,'1.源数据-产品报告-消费降序'!BD:BD,ROW(),0)),"")</f>
        <v/>
      </c>
      <c r="BE239" s="69" t="str">
        <f>IFERROR(CLEAN(HLOOKUP(BE$1,'1.源数据-产品报告-消费降序'!BE:BE,ROW(),0)),"")</f>
        <v/>
      </c>
      <c r="BF239" s="69" t="str">
        <f>IFERROR(CLEAN(HLOOKUP(BF$1,'1.源数据-产品报告-消费降序'!BF:BF,ROW(),0)),"")</f>
        <v/>
      </c>
      <c r="BG239" s="69" t="str">
        <f>IFERROR(CLEAN(HLOOKUP(BG$1,'1.源数据-产品报告-消费降序'!BG:BG,ROW(),0)),"")</f>
        <v/>
      </c>
      <c r="BH239" s="69" t="str">
        <f>IFERROR(CLEAN(HLOOKUP(BH$1,'1.源数据-产品报告-消费降序'!BH:BH,ROW(),0)),"")</f>
        <v/>
      </c>
      <c r="BI239" s="69" t="str">
        <f>IFERROR(CLEAN(HLOOKUP(BI$1,'1.源数据-产品报告-消费降序'!BI:BI,ROW(),0)),"")</f>
        <v/>
      </c>
      <c r="BJ239" s="69" t="str">
        <f>IFERROR(CLEAN(HLOOKUP(BJ$1,'1.源数据-产品报告-消费降序'!BJ:BJ,ROW(),0)),"")</f>
        <v/>
      </c>
      <c r="BK2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39" s="69" t="str">
        <f>IFERROR(CLEAN(HLOOKUP(BL$1,'1.源数据-产品报告-消费降序'!BL:BL,ROW(),0)),"")</f>
        <v/>
      </c>
      <c r="BO239" s="69" t="str">
        <f>IFERROR(CLEAN(HLOOKUP(BO$1,'1.源数据-产品报告-消费降序'!BO:BO,ROW(),0)),"")</f>
        <v/>
      </c>
      <c r="BP239" s="69" t="str">
        <f>IFERROR(CLEAN(HLOOKUP(BP$1,'1.源数据-产品报告-消费降序'!BP:BP,ROW(),0)),"")</f>
        <v/>
      </c>
      <c r="BQ239" s="69" t="str">
        <f>IFERROR(CLEAN(HLOOKUP(BQ$1,'1.源数据-产品报告-消费降序'!BQ:BQ,ROW(),0)),"")</f>
        <v/>
      </c>
      <c r="BR239" s="69" t="str">
        <f>IFERROR(CLEAN(HLOOKUP(BR$1,'1.源数据-产品报告-消费降序'!BR:BR,ROW(),0)),"")</f>
        <v/>
      </c>
      <c r="BS239" s="69" t="str">
        <f>IFERROR(CLEAN(HLOOKUP(BS$1,'1.源数据-产品报告-消费降序'!BS:BS,ROW(),0)),"")</f>
        <v/>
      </c>
      <c r="BT239" s="69" t="str">
        <f>IFERROR(CLEAN(HLOOKUP(BT$1,'1.源数据-产品报告-消费降序'!BT:BT,ROW(),0)),"")</f>
        <v/>
      </c>
      <c r="BU239" s="69" t="str">
        <f>IFERROR(CLEAN(HLOOKUP(BU$1,'1.源数据-产品报告-消费降序'!BU:BU,ROW(),0)),"")</f>
        <v/>
      </c>
      <c r="BV2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39" s="69" t="str">
        <f>IFERROR(CLEAN(HLOOKUP(BW$1,'1.源数据-产品报告-消费降序'!BW:BW,ROW(),0)),"")</f>
        <v/>
      </c>
    </row>
    <row r="240" spans="1:75">
      <c r="A240" s="69" t="str">
        <f>IFERROR(CLEAN(HLOOKUP(A$1,'1.源数据-产品报告-消费降序'!A:A,ROW(),0)),"")</f>
        <v/>
      </c>
      <c r="B240" s="69" t="str">
        <f>IFERROR(CLEAN(HLOOKUP(B$1,'1.源数据-产品报告-消费降序'!B:B,ROW(),0)),"")</f>
        <v/>
      </c>
      <c r="C240" s="69" t="str">
        <f>IFERROR(CLEAN(HLOOKUP(C$1,'1.源数据-产品报告-消费降序'!C:C,ROW(),0)),"")</f>
        <v/>
      </c>
      <c r="D240" s="69" t="str">
        <f>IFERROR(CLEAN(HLOOKUP(D$1,'1.源数据-产品报告-消费降序'!D:D,ROW(),0)),"")</f>
        <v/>
      </c>
      <c r="E240" s="69" t="str">
        <f>IFERROR(CLEAN(HLOOKUP(E$1,'1.源数据-产品报告-消费降序'!E:E,ROW(),0)),"")</f>
        <v/>
      </c>
      <c r="F240" s="69" t="str">
        <f>IFERROR(CLEAN(HLOOKUP(F$1,'1.源数据-产品报告-消费降序'!F:F,ROW(),0)),"")</f>
        <v/>
      </c>
      <c r="G240" s="70">
        <f>IFERROR((HLOOKUP(G$1,'1.源数据-产品报告-消费降序'!G:G,ROW(),0)),"")</f>
        <v>0</v>
      </c>
      <c r="H2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0" s="69" t="str">
        <f>IFERROR(CLEAN(HLOOKUP(I$1,'1.源数据-产品报告-消费降序'!I:I,ROW(),0)),"")</f>
        <v/>
      </c>
      <c r="L240" s="69" t="str">
        <f>IFERROR(CLEAN(HLOOKUP(L$1,'1.源数据-产品报告-消费降序'!L:L,ROW(),0)),"")</f>
        <v/>
      </c>
      <c r="M240" s="69" t="str">
        <f>IFERROR(CLEAN(HLOOKUP(M$1,'1.源数据-产品报告-消费降序'!M:M,ROW(),0)),"")</f>
        <v/>
      </c>
      <c r="N240" s="69" t="str">
        <f>IFERROR(CLEAN(HLOOKUP(N$1,'1.源数据-产品报告-消费降序'!N:N,ROW(),0)),"")</f>
        <v/>
      </c>
      <c r="O240" s="69" t="str">
        <f>IFERROR(CLEAN(HLOOKUP(O$1,'1.源数据-产品报告-消费降序'!O:O,ROW(),0)),"")</f>
        <v/>
      </c>
      <c r="P240" s="69" t="str">
        <f>IFERROR(CLEAN(HLOOKUP(P$1,'1.源数据-产品报告-消费降序'!P:P,ROW(),0)),"")</f>
        <v/>
      </c>
      <c r="Q240" s="69" t="str">
        <f>IFERROR(CLEAN(HLOOKUP(Q$1,'1.源数据-产品报告-消费降序'!Q:Q,ROW(),0)),"")</f>
        <v/>
      </c>
      <c r="R240" s="69" t="str">
        <f>IFERROR(CLEAN(HLOOKUP(R$1,'1.源数据-产品报告-消费降序'!R:R,ROW(),0)),"")</f>
        <v/>
      </c>
      <c r="S2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0" s="69" t="str">
        <f>IFERROR(CLEAN(HLOOKUP(T$1,'1.源数据-产品报告-消费降序'!T:T,ROW(),0)),"")</f>
        <v/>
      </c>
      <c r="W240" s="69" t="str">
        <f>IFERROR(CLEAN(HLOOKUP(W$1,'1.源数据-产品报告-消费降序'!W:W,ROW(),0)),"")</f>
        <v/>
      </c>
      <c r="X240" s="69" t="str">
        <f>IFERROR(CLEAN(HLOOKUP(X$1,'1.源数据-产品报告-消费降序'!X:X,ROW(),0)),"")</f>
        <v/>
      </c>
      <c r="Y240" s="69" t="str">
        <f>IFERROR(CLEAN(HLOOKUP(Y$1,'1.源数据-产品报告-消费降序'!Y:Y,ROW(),0)),"")</f>
        <v/>
      </c>
      <c r="Z240" s="69" t="str">
        <f>IFERROR(CLEAN(HLOOKUP(Z$1,'1.源数据-产品报告-消费降序'!Z:Z,ROW(),0)),"")</f>
        <v/>
      </c>
      <c r="AA240" s="69" t="str">
        <f>IFERROR(CLEAN(HLOOKUP(AA$1,'1.源数据-产品报告-消费降序'!AA:AA,ROW(),0)),"")</f>
        <v/>
      </c>
      <c r="AB240" s="69" t="str">
        <f>IFERROR(CLEAN(HLOOKUP(AB$1,'1.源数据-产品报告-消费降序'!AB:AB,ROW(),0)),"")</f>
        <v/>
      </c>
      <c r="AC240" s="69" t="str">
        <f>IFERROR(CLEAN(HLOOKUP(AC$1,'1.源数据-产品报告-消费降序'!AC:AC,ROW(),0)),"")</f>
        <v/>
      </c>
      <c r="AD2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0" s="69" t="str">
        <f>IFERROR(CLEAN(HLOOKUP(AE$1,'1.源数据-产品报告-消费降序'!AE:AE,ROW(),0)),"")</f>
        <v/>
      </c>
      <c r="AH240" s="69" t="str">
        <f>IFERROR(CLEAN(HLOOKUP(AH$1,'1.源数据-产品报告-消费降序'!AH:AH,ROW(),0)),"")</f>
        <v/>
      </c>
      <c r="AI240" s="69" t="str">
        <f>IFERROR(CLEAN(HLOOKUP(AI$1,'1.源数据-产品报告-消费降序'!AI:AI,ROW(),0)),"")</f>
        <v/>
      </c>
      <c r="AJ240" s="69" t="str">
        <f>IFERROR(CLEAN(HLOOKUP(AJ$1,'1.源数据-产品报告-消费降序'!AJ:AJ,ROW(),0)),"")</f>
        <v/>
      </c>
      <c r="AK240" s="69" t="str">
        <f>IFERROR(CLEAN(HLOOKUP(AK$1,'1.源数据-产品报告-消费降序'!AK:AK,ROW(),0)),"")</f>
        <v/>
      </c>
      <c r="AL240" s="69" t="str">
        <f>IFERROR(CLEAN(HLOOKUP(AL$1,'1.源数据-产品报告-消费降序'!AL:AL,ROW(),0)),"")</f>
        <v/>
      </c>
      <c r="AM240" s="69" t="str">
        <f>IFERROR(CLEAN(HLOOKUP(AM$1,'1.源数据-产品报告-消费降序'!AM:AM,ROW(),0)),"")</f>
        <v/>
      </c>
      <c r="AN240" s="69" t="str">
        <f>IFERROR(CLEAN(HLOOKUP(AN$1,'1.源数据-产品报告-消费降序'!AN:AN,ROW(),0)),"")</f>
        <v/>
      </c>
      <c r="AO2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0" s="69" t="str">
        <f>IFERROR(CLEAN(HLOOKUP(AP$1,'1.源数据-产品报告-消费降序'!AP:AP,ROW(),0)),"")</f>
        <v/>
      </c>
      <c r="AS240" s="69" t="str">
        <f>IFERROR(CLEAN(HLOOKUP(AS$1,'1.源数据-产品报告-消费降序'!AS:AS,ROW(),0)),"")</f>
        <v/>
      </c>
      <c r="AT240" s="69" t="str">
        <f>IFERROR(CLEAN(HLOOKUP(AT$1,'1.源数据-产品报告-消费降序'!AT:AT,ROW(),0)),"")</f>
        <v/>
      </c>
      <c r="AU240" s="69" t="str">
        <f>IFERROR(CLEAN(HLOOKUP(AU$1,'1.源数据-产品报告-消费降序'!AU:AU,ROW(),0)),"")</f>
        <v/>
      </c>
      <c r="AV240" s="69" t="str">
        <f>IFERROR(CLEAN(HLOOKUP(AV$1,'1.源数据-产品报告-消费降序'!AV:AV,ROW(),0)),"")</f>
        <v/>
      </c>
      <c r="AW240" s="69" t="str">
        <f>IFERROR(CLEAN(HLOOKUP(AW$1,'1.源数据-产品报告-消费降序'!AW:AW,ROW(),0)),"")</f>
        <v/>
      </c>
      <c r="AX240" s="69" t="str">
        <f>IFERROR(CLEAN(HLOOKUP(AX$1,'1.源数据-产品报告-消费降序'!AX:AX,ROW(),0)),"")</f>
        <v/>
      </c>
      <c r="AY240" s="69" t="str">
        <f>IFERROR(CLEAN(HLOOKUP(AY$1,'1.源数据-产品报告-消费降序'!AY:AY,ROW(),0)),"")</f>
        <v/>
      </c>
      <c r="AZ2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0" s="69" t="str">
        <f>IFERROR(CLEAN(HLOOKUP(BA$1,'1.源数据-产品报告-消费降序'!BA:BA,ROW(),0)),"")</f>
        <v/>
      </c>
      <c r="BD240" s="69" t="str">
        <f>IFERROR(CLEAN(HLOOKUP(BD$1,'1.源数据-产品报告-消费降序'!BD:BD,ROW(),0)),"")</f>
        <v/>
      </c>
      <c r="BE240" s="69" t="str">
        <f>IFERROR(CLEAN(HLOOKUP(BE$1,'1.源数据-产品报告-消费降序'!BE:BE,ROW(),0)),"")</f>
        <v/>
      </c>
      <c r="BF240" s="69" t="str">
        <f>IFERROR(CLEAN(HLOOKUP(BF$1,'1.源数据-产品报告-消费降序'!BF:BF,ROW(),0)),"")</f>
        <v/>
      </c>
      <c r="BG240" s="69" t="str">
        <f>IFERROR(CLEAN(HLOOKUP(BG$1,'1.源数据-产品报告-消费降序'!BG:BG,ROW(),0)),"")</f>
        <v/>
      </c>
      <c r="BH240" s="69" t="str">
        <f>IFERROR(CLEAN(HLOOKUP(BH$1,'1.源数据-产品报告-消费降序'!BH:BH,ROW(),0)),"")</f>
        <v/>
      </c>
      <c r="BI240" s="69" t="str">
        <f>IFERROR(CLEAN(HLOOKUP(BI$1,'1.源数据-产品报告-消费降序'!BI:BI,ROW(),0)),"")</f>
        <v/>
      </c>
      <c r="BJ240" s="69" t="str">
        <f>IFERROR(CLEAN(HLOOKUP(BJ$1,'1.源数据-产品报告-消费降序'!BJ:BJ,ROW(),0)),"")</f>
        <v/>
      </c>
      <c r="BK2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0" s="69" t="str">
        <f>IFERROR(CLEAN(HLOOKUP(BL$1,'1.源数据-产品报告-消费降序'!BL:BL,ROW(),0)),"")</f>
        <v/>
      </c>
      <c r="BO240" s="69" t="str">
        <f>IFERROR(CLEAN(HLOOKUP(BO$1,'1.源数据-产品报告-消费降序'!BO:BO,ROW(),0)),"")</f>
        <v/>
      </c>
      <c r="BP240" s="69" t="str">
        <f>IFERROR(CLEAN(HLOOKUP(BP$1,'1.源数据-产品报告-消费降序'!BP:BP,ROW(),0)),"")</f>
        <v/>
      </c>
      <c r="BQ240" s="69" t="str">
        <f>IFERROR(CLEAN(HLOOKUP(BQ$1,'1.源数据-产品报告-消费降序'!BQ:BQ,ROW(),0)),"")</f>
        <v/>
      </c>
      <c r="BR240" s="69" t="str">
        <f>IFERROR(CLEAN(HLOOKUP(BR$1,'1.源数据-产品报告-消费降序'!BR:BR,ROW(),0)),"")</f>
        <v/>
      </c>
      <c r="BS240" s="69" t="str">
        <f>IFERROR(CLEAN(HLOOKUP(BS$1,'1.源数据-产品报告-消费降序'!BS:BS,ROW(),0)),"")</f>
        <v/>
      </c>
      <c r="BT240" s="69" t="str">
        <f>IFERROR(CLEAN(HLOOKUP(BT$1,'1.源数据-产品报告-消费降序'!BT:BT,ROW(),0)),"")</f>
        <v/>
      </c>
      <c r="BU240" s="69" t="str">
        <f>IFERROR(CLEAN(HLOOKUP(BU$1,'1.源数据-产品报告-消费降序'!BU:BU,ROW(),0)),"")</f>
        <v/>
      </c>
      <c r="BV2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0" s="69" t="str">
        <f>IFERROR(CLEAN(HLOOKUP(BW$1,'1.源数据-产品报告-消费降序'!BW:BW,ROW(),0)),"")</f>
        <v/>
      </c>
    </row>
    <row r="241" spans="1:75">
      <c r="A241" s="69" t="str">
        <f>IFERROR(CLEAN(HLOOKUP(A$1,'1.源数据-产品报告-消费降序'!A:A,ROW(),0)),"")</f>
        <v/>
      </c>
      <c r="B241" s="69" t="str">
        <f>IFERROR(CLEAN(HLOOKUP(B$1,'1.源数据-产品报告-消费降序'!B:B,ROW(),0)),"")</f>
        <v/>
      </c>
      <c r="C241" s="69" t="str">
        <f>IFERROR(CLEAN(HLOOKUP(C$1,'1.源数据-产品报告-消费降序'!C:C,ROW(),0)),"")</f>
        <v/>
      </c>
      <c r="D241" s="69" t="str">
        <f>IFERROR(CLEAN(HLOOKUP(D$1,'1.源数据-产品报告-消费降序'!D:D,ROW(),0)),"")</f>
        <v/>
      </c>
      <c r="E241" s="69" t="str">
        <f>IFERROR(CLEAN(HLOOKUP(E$1,'1.源数据-产品报告-消费降序'!E:E,ROW(),0)),"")</f>
        <v/>
      </c>
      <c r="F241" s="69" t="str">
        <f>IFERROR(CLEAN(HLOOKUP(F$1,'1.源数据-产品报告-消费降序'!F:F,ROW(),0)),"")</f>
        <v/>
      </c>
      <c r="G241" s="70">
        <f>IFERROR((HLOOKUP(G$1,'1.源数据-产品报告-消费降序'!G:G,ROW(),0)),"")</f>
        <v>0</v>
      </c>
      <c r="H2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1" s="69" t="str">
        <f>IFERROR(CLEAN(HLOOKUP(I$1,'1.源数据-产品报告-消费降序'!I:I,ROW(),0)),"")</f>
        <v/>
      </c>
      <c r="L241" s="69" t="str">
        <f>IFERROR(CLEAN(HLOOKUP(L$1,'1.源数据-产品报告-消费降序'!L:L,ROW(),0)),"")</f>
        <v/>
      </c>
      <c r="M241" s="69" t="str">
        <f>IFERROR(CLEAN(HLOOKUP(M$1,'1.源数据-产品报告-消费降序'!M:M,ROW(),0)),"")</f>
        <v/>
      </c>
      <c r="N241" s="69" t="str">
        <f>IFERROR(CLEAN(HLOOKUP(N$1,'1.源数据-产品报告-消费降序'!N:N,ROW(),0)),"")</f>
        <v/>
      </c>
      <c r="O241" s="69" t="str">
        <f>IFERROR(CLEAN(HLOOKUP(O$1,'1.源数据-产品报告-消费降序'!O:O,ROW(),0)),"")</f>
        <v/>
      </c>
      <c r="P241" s="69" t="str">
        <f>IFERROR(CLEAN(HLOOKUP(P$1,'1.源数据-产品报告-消费降序'!P:P,ROW(),0)),"")</f>
        <v/>
      </c>
      <c r="Q241" s="69" t="str">
        <f>IFERROR(CLEAN(HLOOKUP(Q$1,'1.源数据-产品报告-消费降序'!Q:Q,ROW(),0)),"")</f>
        <v/>
      </c>
      <c r="R241" s="69" t="str">
        <f>IFERROR(CLEAN(HLOOKUP(R$1,'1.源数据-产品报告-消费降序'!R:R,ROW(),0)),"")</f>
        <v/>
      </c>
      <c r="S2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1" s="69" t="str">
        <f>IFERROR(CLEAN(HLOOKUP(T$1,'1.源数据-产品报告-消费降序'!T:T,ROW(),0)),"")</f>
        <v/>
      </c>
      <c r="W241" s="69" t="str">
        <f>IFERROR(CLEAN(HLOOKUP(W$1,'1.源数据-产品报告-消费降序'!W:W,ROW(),0)),"")</f>
        <v/>
      </c>
      <c r="X241" s="69" t="str">
        <f>IFERROR(CLEAN(HLOOKUP(X$1,'1.源数据-产品报告-消费降序'!X:X,ROW(),0)),"")</f>
        <v/>
      </c>
      <c r="Y241" s="69" t="str">
        <f>IFERROR(CLEAN(HLOOKUP(Y$1,'1.源数据-产品报告-消费降序'!Y:Y,ROW(),0)),"")</f>
        <v/>
      </c>
      <c r="Z241" s="69" t="str">
        <f>IFERROR(CLEAN(HLOOKUP(Z$1,'1.源数据-产品报告-消费降序'!Z:Z,ROW(),0)),"")</f>
        <v/>
      </c>
      <c r="AA241" s="69" t="str">
        <f>IFERROR(CLEAN(HLOOKUP(AA$1,'1.源数据-产品报告-消费降序'!AA:AA,ROW(),0)),"")</f>
        <v/>
      </c>
      <c r="AB241" s="69" t="str">
        <f>IFERROR(CLEAN(HLOOKUP(AB$1,'1.源数据-产品报告-消费降序'!AB:AB,ROW(),0)),"")</f>
        <v/>
      </c>
      <c r="AC241" s="69" t="str">
        <f>IFERROR(CLEAN(HLOOKUP(AC$1,'1.源数据-产品报告-消费降序'!AC:AC,ROW(),0)),"")</f>
        <v/>
      </c>
      <c r="AD2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1" s="69" t="str">
        <f>IFERROR(CLEAN(HLOOKUP(AE$1,'1.源数据-产品报告-消费降序'!AE:AE,ROW(),0)),"")</f>
        <v/>
      </c>
      <c r="AH241" s="69" t="str">
        <f>IFERROR(CLEAN(HLOOKUP(AH$1,'1.源数据-产品报告-消费降序'!AH:AH,ROW(),0)),"")</f>
        <v/>
      </c>
      <c r="AI241" s="69" t="str">
        <f>IFERROR(CLEAN(HLOOKUP(AI$1,'1.源数据-产品报告-消费降序'!AI:AI,ROW(),0)),"")</f>
        <v/>
      </c>
      <c r="AJ241" s="69" t="str">
        <f>IFERROR(CLEAN(HLOOKUP(AJ$1,'1.源数据-产品报告-消费降序'!AJ:AJ,ROW(),0)),"")</f>
        <v/>
      </c>
      <c r="AK241" s="69" t="str">
        <f>IFERROR(CLEAN(HLOOKUP(AK$1,'1.源数据-产品报告-消费降序'!AK:AK,ROW(),0)),"")</f>
        <v/>
      </c>
      <c r="AL241" s="69" t="str">
        <f>IFERROR(CLEAN(HLOOKUP(AL$1,'1.源数据-产品报告-消费降序'!AL:AL,ROW(),0)),"")</f>
        <v/>
      </c>
      <c r="AM241" s="69" t="str">
        <f>IFERROR(CLEAN(HLOOKUP(AM$1,'1.源数据-产品报告-消费降序'!AM:AM,ROW(),0)),"")</f>
        <v/>
      </c>
      <c r="AN241" s="69" t="str">
        <f>IFERROR(CLEAN(HLOOKUP(AN$1,'1.源数据-产品报告-消费降序'!AN:AN,ROW(),0)),"")</f>
        <v/>
      </c>
      <c r="AO2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1" s="69" t="str">
        <f>IFERROR(CLEAN(HLOOKUP(AP$1,'1.源数据-产品报告-消费降序'!AP:AP,ROW(),0)),"")</f>
        <v/>
      </c>
      <c r="AS241" s="69" t="str">
        <f>IFERROR(CLEAN(HLOOKUP(AS$1,'1.源数据-产品报告-消费降序'!AS:AS,ROW(),0)),"")</f>
        <v/>
      </c>
      <c r="AT241" s="69" t="str">
        <f>IFERROR(CLEAN(HLOOKUP(AT$1,'1.源数据-产品报告-消费降序'!AT:AT,ROW(),0)),"")</f>
        <v/>
      </c>
      <c r="AU241" s="69" t="str">
        <f>IFERROR(CLEAN(HLOOKUP(AU$1,'1.源数据-产品报告-消费降序'!AU:AU,ROW(),0)),"")</f>
        <v/>
      </c>
      <c r="AV241" s="69" t="str">
        <f>IFERROR(CLEAN(HLOOKUP(AV$1,'1.源数据-产品报告-消费降序'!AV:AV,ROW(),0)),"")</f>
        <v/>
      </c>
      <c r="AW241" s="69" t="str">
        <f>IFERROR(CLEAN(HLOOKUP(AW$1,'1.源数据-产品报告-消费降序'!AW:AW,ROW(),0)),"")</f>
        <v/>
      </c>
      <c r="AX241" s="69" t="str">
        <f>IFERROR(CLEAN(HLOOKUP(AX$1,'1.源数据-产品报告-消费降序'!AX:AX,ROW(),0)),"")</f>
        <v/>
      </c>
      <c r="AY241" s="69" t="str">
        <f>IFERROR(CLEAN(HLOOKUP(AY$1,'1.源数据-产品报告-消费降序'!AY:AY,ROW(),0)),"")</f>
        <v/>
      </c>
      <c r="AZ2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1" s="69" t="str">
        <f>IFERROR(CLEAN(HLOOKUP(BA$1,'1.源数据-产品报告-消费降序'!BA:BA,ROW(),0)),"")</f>
        <v/>
      </c>
      <c r="BD241" s="69" t="str">
        <f>IFERROR(CLEAN(HLOOKUP(BD$1,'1.源数据-产品报告-消费降序'!BD:BD,ROW(),0)),"")</f>
        <v/>
      </c>
      <c r="BE241" s="69" t="str">
        <f>IFERROR(CLEAN(HLOOKUP(BE$1,'1.源数据-产品报告-消费降序'!BE:BE,ROW(),0)),"")</f>
        <v/>
      </c>
      <c r="BF241" s="69" t="str">
        <f>IFERROR(CLEAN(HLOOKUP(BF$1,'1.源数据-产品报告-消费降序'!BF:BF,ROW(),0)),"")</f>
        <v/>
      </c>
      <c r="BG241" s="69" t="str">
        <f>IFERROR(CLEAN(HLOOKUP(BG$1,'1.源数据-产品报告-消费降序'!BG:BG,ROW(),0)),"")</f>
        <v/>
      </c>
      <c r="BH241" s="69" t="str">
        <f>IFERROR(CLEAN(HLOOKUP(BH$1,'1.源数据-产品报告-消费降序'!BH:BH,ROW(),0)),"")</f>
        <v/>
      </c>
      <c r="BI241" s="69" t="str">
        <f>IFERROR(CLEAN(HLOOKUP(BI$1,'1.源数据-产品报告-消费降序'!BI:BI,ROW(),0)),"")</f>
        <v/>
      </c>
      <c r="BJ241" s="69" t="str">
        <f>IFERROR(CLEAN(HLOOKUP(BJ$1,'1.源数据-产品报告-消费降序'!BJ:BJ,ROW(),0)),"")</f>
        <v/>
      </c>
      <c r="BK2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1" s="69" t="str">
        <f>IFERROR(CLEAN(HLOOKUP(BL$1,'1.源数据-产品报告-消费降序'!BL:BL,ROW(),0)),"")</f>
        <v/>
      </c>
      <c r="BO241" s="69" t="str">
        <f>IFERROR(CLEAN(HLOOKUP(BO$1,'1.源数据-产品报告-消费降序'!BO:BO,ROW(),0)),"")</f>
        <v/>
      </c>
      <c r="BP241" s="69" t="str">
        <f>IFERROR(CLEAN(HLOOKUP(BP$1,'1.源数据-产品报告-消费降序'!BP:BP,ROW(),0)),"")</f>
        <v/>
      </c>
      <c r="BQ241" s="69" t="str">
        <f>IFERROR(CLEAN(HLOOKUP(BQ$1,'1.源数据-产品报告-消费降序'!BQ:BQ,ROW(),0)),"")</f>
        <v/>
      </c>
      <c r="BR241" s="69" t="str">
        <f>IFERROR(CLEAN(HLOOKUP(BR$1,'1.源数据-产品报告-消费降序'!BR:BR,ROW(),0)),"")</f>
        <v/>
      </c>
      <c r="BS241" s="69" t="str">
        <f>IFERROR(CLEAN(HLOOKUP(BS$1,'1.源数据-产品报告-消费降序'!BS:BS,ROW(),0)),"")</f>
        <v/>
      </c>
      <c r="BT241" s="69" t="str">
        <f>IFERROR(CLEAN(HLOOKUP(BT$1,'1.源数据-产品报告-消费降序'!BT:BT,ROW(),0)),"")</f>
        <v/>
      </c>
      <c r="BU241" s="69" t="str">
        <f>IFERROR(CLEAN(HLOOKUP(BU$1,'1.源数据-产品报告-消费降序'!BU:BU,ROW(),0)),"")</f>
        <v/>
      </c>
      <c r="BV2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1" s="69" t="str">
        <f>IFERROR(CLEAN(HLOOKUP(BW$1,'1.源数据-产品报告-消费降序'!BW:BW,ROW(),0)),"")</f>
        <v/>
      </c>
    </row>
    <row r="242" spans="1:75">
      <c r="A242" s="69" t="str">
        <f>IFERROR(CLEAN(HLOOKUP(A$1,'1.源数据-产品报告-消费降序'!A:A,ROW(),0)),"")</f>
        <v/>
      </c>
      <c r="B242" s="69" t="str">
        <f>IFERROR(CLEAN(HLOOKUP(B$1,'1.源数据-产品报告-消费降序'!B:B,ROW(),0)),"")</f>
        <v/>
      </c>
      <c r="C242" s="69" t="str">
        <f>IFERROR(CLEAN(HLOOKUP(C$1,'1.源数据-产品报告-消费降序'!C:C,ROW(),0)),"")</f>
        <v/>
      </c>
      <c r="D242" s="69" t="str">
        <f>IFERROR(CLEAN(HLOOKUP(D$1,'1.源数据-产品报告-消费降序'!D:D,ROW(),0)),"")</f>
        <v/>
      </c>
      <c r="E242" s="69" t="str">
        <f>IFERROR(CLEAN(HLOOKUP(E$1,'1.源数据-产品报告-消费降序'!E:E,ROW(),0)),"")</f>
        <v/>
      </c>
      <c r="F242" s="69" t="str">
        <f>IFERROR(CLEAN(HLOOKUP(F$1,'1.源数据-产品报告-消费降序'!F:F,ROW(),0)),"")</f>
        <v/>
      </c>
      <c r="G242" s="70">
        <f>IFERROR((HLOOKUP(G$1,'1.源数据-产品报告-消费降序'!G:G,ROW(),0)),"")</f>
        <v>0</v>
      </c>
      <c r="H2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2" s="69" t="str">
        <f>IFERROR(CLEAN(HLOOKUP(I$1,'1.源数据-产品报告-消费降序'!I:I,ROW(),0)),"")</f>
        <v/>
      </c>
      <c r="L242" s="69" t="str">
        <f>IFERROR(CLEAN(HLOOKUP(L$1,'1.源数据-产品报告-消费降序'!L:L,ROW(),0)),"")</f>
        <v/>
      </c>
      <c r="M242" s="69" t="str">
        <f>IFERROR(CLEAN(HLOOKUP(M$1,'1.源数据-产品报告-消费降序'!M:M,ROW(),0)),"")</f>
        <v/>
      </c>
      <c r="N242" s="69" t="str">
        <f>IFERROR(CLEAN(HLOOKUP(N$1,'1.源数据-产品报告-消费降序'!N:N,ROW(),0)),"")</f>
        <v/>
      </c>
      <c r="O242" s="69" t="str">
        <f>IFERROR(CLEAN(HLOOKUP(O$1,'1.源数据-产品报告-消费降序'!O:O,ROW(),0)),"")</f>
        <v/>
      </c>
      <c r="P242" s="69" t="str">
        <f>IFERROR(CLEAN(HLOOKUP(P$1,'1.源数据-产品报告-消费降序'!P:P,ROW(),0)),"")</f>
        <v/>
      </c>
      <c r="Q242" s="69" t="str">
        <f>IFERROR(CLEAN(HLOOKUP(Q$1,'1.源数据-产品报告-消费降序'!Q:Q,ROW(),0)),"")</f>
        <v/>
      </c>
      <c r="R242" s="69" t="str">
        <f>IFERROR(CLEAN(HLOOKUP(R$1,'1.源数据-产品报告-消费降序'!R:R,ROW(),0)),"")</f>
        <v/>
      </c>
      <c r="S2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2" s="69" t="str">
        <f>IFERROR(CLEAN(HLOOKUP(T$1,'1.源数据-产品报告-消费降序'!T:T,ROW(),0)),"")</f>
        <v/>
      </c>
      <c r="W242" s="69" t="str">
        <f>IFERROR(CLEAN(HLOOKUP(W$1,'1.源数据-产品报告-消费降序'!W:W,ROW(),0)),"")</f>
        <v/>
      </c>
      <c r="X242" s="69" t="str">
        <f>IFERROR(CLEAN(HLOOKUP(X$1,'1.源数据-产品报告-消费降序'!X:X,ROW(),0)),"")</f>
        <v/>
      </c>
      <c r="Y242" s="69" t="str">
        <f>IFERROR(CLEAN(HLOOKUP(Y$1,'1.源数据-产品报告-消费降序'!Y:Y,ROW(),0)),"")</f>
        <v/>
      </c>
      <c r="Z242" s="69" t="str">
        <f>IFERROR(CLEAN(HLOOKUP(Z$1,'1.源数据-产品报告-消费降序'!Z:Z,ROW(),0)),"")</f>
        <v/>
      </c>
      <c r="AA242" s="69" t="str">
        <f>IFERROR(CLEAN(HLOOKUP(AA$1,'1.源数据-产品报告-消费降序'!AA:AA,ROW(),0)),"")</f>
        <v/>
      </c>
      <c r="AB242" s="69" t="str">
        <f>IFERROR(CLEAN(HLOOKUP(AB$1,'1.源数据-产品报告-消费降序'!AB:AB,ROW(),0)),"")</f>
        <v/>
      </c>
      <c r="AC242" s="69" t="str">
        <f>IFERROR(CLEAN(HLOOKUP(AC$1,'1.源数据-产品报告-消费降序'!AC:AC,ROW(),0)),"")</f>
        <v/>
      </c>
      <c r="AD2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2" s="69" t="str">
        <f>IFERROR(CLEAN(HLOOKUP(AE$1,'1.源数据-产品报告-消费降序'!AE:AE,ROW(),0)),"")</f>
        <v/>
      </c>
      <c r="AH242" s="69" t="str">
        <f>IFERROR(CLEAN(HLOOKUP(AH$1,'1.源数据-产品报告-消费降序'!AH:AH,ROW(),0)),"")</f>
        <v/>
      </c>
      <c r="AI242" s="69" t="str">
        <f>IFERROR(CLEAN(HLOOKUP(AI$1,'1.源数据-产品报告-消费降序'!AI:AI,ROW(),0)),"")</f>
        <v/>
      </c>
      <c r="AJ242" s="69" t="str">
        <f>IFERROR(CLEAN(HLOOKUP(AJ$1,'1.源数据-产品报告-消费降序'!AJ:AJ,ROW(),0)),"")</f>
        <v/>
      </c>
      <c r="AK242" s="69" t="str">
        <f>IFERROR(CLEAN(HLOOKUP(AK$1,'1.源数据-产品报告-消费降序'!AK:AK,ROW(),0)),"")</f>
        <v/>
      </c>
      <c r="AL242" s="69" t="str">
        <f>IFERROR(CLEAN(HLOOKUP(AL$1,'1.源数据-产品报告-消费降序'!AL:AL,ROW(),0)),"")</f>
        <v/>
      </c>
      <c r="AM242" s="69" t="str">
        <f>IFERROR(CLEAN(HLOOKUP(AM$1,'1.源数据-产品报告-消费降序'!AM:AM,ROW(),0)),"")</f>
        <v/>
      </c>
      <c r="AN242" s="69" t="str">
        <f>IFERROR(CLEAN(HLOOKUP(AN$1,'1.源数据-产品报告-消费降序'!AN:AN,ROW(),0)),"")</f>
        <v/>
      </c>
      <c r="AO2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2" s="69" t="str">
        <f>IFERROR(CLEAN(HLOOKUP(AP$1,'1.源数据-产品报告-消费降序'!AP:AP,ROW(),0)),"")</f>
        <v/>
      </c>
      <c r="AS242" s="69" t="str">
        <f>IFERROR(CLEAN(HLOOKUP(AS$1,'1.源数据-产品报告-消费降序'!AS:AS,ROW(),0)),"")</f>
        <v/>
      </c>
      <c r="AT242" s="69" t="str">
        <f>IFERROR(CLEAN(HLOOKUP(AT$1,'1.源数据-产品报告-消费降序'!AT:AT,ROW(),0)),"")</f>
        <v/>
      </c>
      <c r="AU242" s="69" t="str">
        <f>IFERROR(CLEAN(HLOOKUP(AU$1,'1.源数据-产品报告-消费降序'!AU:AU,ROW(),0)),"")</f>
        <v/>
      </c>
      <c r="AV242" s="69" t="str">
        <f>IFERROR(CLEAN(HLOOKUP(AV$1,'1.源数据-产品报告-消费降序'!AV:AV,ROW(),0)),"")</f>
        <v/>
      </c>
      <c r="AW242" s="69" t="str">
        <f>IFERROR(CLEAN(HLOOKUP(AW$1,'1.源数据-产品报告-消费降序'!AW:AW,ROW(),0)),"")</f>
        <v/>
      </c>
      <c r="AX242" s="69" t="str">
        <f>IFERROR(CLEAN(HLOOKUP(AX$1,'1.源数据-产品报告-消费降序'!AX:AX,ROW(),0)),"")</f>
        <v/>
      </c>
      <c r="AY242" s="69" t="str">
        <f>IFERROR(CLEAN(HLOOKUP(AY$1,'1.源数据-产品报告-消费降序'!AY:AY,ROW(),0)),"")</f>
        <v/>
      </c>
      <c r="AZ2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2" s="69" t="str">
        <f>IFERROR(CLEAN(HLOOKUP(BA$1,'1.源数据-产品报告-消费降序'!BA:BA,ROW(),0)),"")</f>
        <v/>
      </c>
      <c r="BD242" s="69" t="str">
        <f>IFERROR(CLEAN(HLOOKUP(BD$1,'1.源数据-产品报告-消费降序'!BD:BD,ROW(),0)),"")</f>
        <v/>
      </c>
      <c r="BE242" s="69" t="str">
        <f>IFERROR(CLEAN(HLOOKUP(BE$1,'1.源数据-产品报告-消费降序'!BE:BE,ROW(),0)),"")</f>
        <v/>
      </c>
      <c r="BF242" s="69" t="str">
        <f>IFERROR(CLEAN(HLOOKUP(BF$1,'1.源数据-产品报告-消费降序'!BF:BF,ROW(),0)),"")</f>
        <v/>
      </c>
      <c r="BG242" s="69" t="str">
        <f>IFERROR(CLEAN(HLOOKUP(BG$1,'1.源数据-产品报告-消费降序'!BG:BG,ROW(),0)),"")</f>
        <v/>
      </c>
      <c r="BH242" s="69" t="str">
        <f>IFERROR(CLEAN(HLOOKUP(BH$1,'1.源数据-产品报告-消费降序'!BH:BH,ROW(),0)),"")</f>
        <v/>
      </c>
      <c r="BI242" s="69" t="str">
        <f>IFERROR(CLEAN(HLOOKUP(BI$1,'1.源数据-产品报告-消费降序'!BI:BI,ROW(),0)),"")</f>
        <v/>
      </c>
      <c r="BJ242" s="69" t="str">
        <f>IFERROR(CLEAN(HLOOKUP(BJ$1,'1.源数据-产品报告-消费降序'!BJ:BJ,ROW(),0)),"")</f>
        <v/>
      </c>
      <c r="BK2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2" s="69" t="str">
        <f>IFERROR(CLEAN(HLOOKUP(BL$1,'1.源数据-产品报告-消费降序'!BL:BL,ROW(),0)),"")</f>
        <v/>
      </c>
      <c r="BO242" s="69" t="str">
        <f>IFERROR(CLEAN(HLOOKUP(BO$1,'1.源数据-产品报告-消费降序'!BO:BO,ROW(),0)),"")</f>
        <v/>
      </c>
      <c r="BP242" s="69" t="str">
        <f>IFERROR(CLEAN(HLOOKUP(BP$1,'1.源数据-产品报告-消费降序'!BP:BP,ROW(),0)),"")</f>
        <v/>
      </c>
      <c r="BQ242" s="69" t="str">
        <f>IFERROR(CLEAN(HLOOKUP(BQ$1,'1.源数据-产品报告-消费降序'!BQ:BQ,ROW(),0)),"")</f>
        <v/>
      </c>
      <c r="BR242" s="69" t="str">
        <f>IFERROR(CLEAN(HLOOKUP(BR$1,'1.源数据-产品报告-消费降序'!BR:BR,ROW(),0)),"")</f>
        <v/>
      </c>
      <c r="BS242" s="69" t="str">
        <f>IFERROR(CLEAN(HLOOKUP(BS$1,'1.源数据-产品报告-消费降序'!BS:BS,ROW(),0)),"")</f>
        <v/>
      </c>
      <c r="BT242" s="69" t="str">
        <f>IFERROR(CLEAN(HLOOKUP(BT$1,'1.源数据-产品报告-消费降序'!BT:BT,ROW(),0)),"")</f>
        <v/>
      </c>
      <c r="BU242" s="69" t="str">
        <f>IFERROR(CLEAN(HLOOKUP(BU$1,'1.源数据-产品报告-消费降序'!BU:BU,ROW(),0)),"")</f>
        <v/>
      </c>
      <c r="BV2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2" s="69" t="str">
        <f>IFERROR(CLEAN(HLOOKUP(BW$1,'1.源数据-产品报告-消费降序'!BW:BW,ROW(),0)),"")</f>
        <v/>
      </c>
    </row>
    <row r="243" spans="1:75">
      <c r="A243" s="69" t="str">
        <f>IFERROR(CLEAN(HLOOKUP(A$1,'1.源数据-产品报告-消费降序'!A:A,ROW(),0)),"")</f>
        <v/>
      </c>
      <c r="B243" s="69" t="str">
        <f>IFERROR(CLEAN(HLOOKUP(B$1,'1.源数据-产品报告-消费降序'!B:B,ROW(),0)),"")</f>
        <v/>
      </c>
      <c r="C243" s="69" t="str">
        <f>IFERROR(CLEAN(HLOOKUP(C$1,'1.源数据-产品报告-消费降序'!C:C,ROW(),0)),"")</f>
        <v/>
      </c>
      <c r="D243" s="69" t="str">
        <f>IFERROR(CLEAN(HLOOKUP(D$1,'1.源数据-产品报告-消费降序'!D:D,ROW(),0)),"")</f>
        <v/>
      </c>
      <c r="E243" s="69" t="str">
        <f>IFERROR(CLEAN(HLOOKUP(E$1,'1.源数据-产品报告-消费降序'!E:E,ROW(),0)),"")</f>
        <v/>
      </c>
      <c r="F243" s="69" t="str">
        <f>IFERROR(CLEAN(HLOOKUP(F$1,'1.源数据-产品报告-消费降序'!F:F,ROW(),0)),"")</f>
        <v/>
      </c>
      <c r="G243" s="70">
        <f>IFERROR((HLOOKUP(G$1,'1.源数据-产品报告-消费降序'!G:G,ROW(),0)),"")</f>
        <v>0</v>
      </c>
      <c r="H2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3" s="69" t="str">
        <f>IFERROR(CLEAN(HLOOKUP(I$1,'1.源数据-产品报告-消费降序'!I:I,ROW(),0)),"")</f>
        <v/>
      </c>
      <c r="L243" s="69" t="str">
        <f>IFERROR(CLEAN(HLOOKUP(L$1,'1.源数据-产品报告-消费降序'!L:L,ROW(),0)),"")</f>
        <v/>
      </c>
      <c r="M243" s="69" t="str">
        <f>IFERROR(CLEAN(HLOOKUP(M$1,'1.源数据-产品报告-消费降序'!M:M,ROW(),0)),"")</f>
        <v/>
      </c>
      <c r="N243" s="69" t="str">
        <f>IFERROR(CLEAN(HLOOKUP(N$1,'1.源数据-产品报告-消费降序'!N:N,ROW(),0)),"")</f>
        <v/>
      </c>
      <c r="O243" s="69" t="str">
        <f>IFERROR(CLEAN(HLOOKUP(O$1,'1.源数据-产品报告-消费降序'!O:O,ROW(),0)),"")</f>
        <v/>
      </c>
      <c r="P243" s="69" t="str">
        <f>IFERROR(CLEAN(HLOOKUP(P$1,'1.源数据-产品报告-消费降序'!P:P,ROW(),0)),"")</f>
        <v/>
      </c>
      <c r="Q243" s="69" t="str">
        <f>IFERROR(CLEAN(HLOOKUP(Q$1,'1.源数据-产品报告-消费降序'!Q:Q,ROW(),0)),"")</f>
        <v/>
      </c>
      <c r="R243" s="69" t="str">
        <f>IFERROR(CLEAN(HLOOKUP(R$1,'1.源数据-产品报告-消费降序'!R:R,ROW(),0)),"")</f>
        <v/>
      </c>
      <c r="S2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3" s="69" t="str">
        <f>IFERROR(CLEAN(HLOOKUP(T$1,'1.源数据-产品报告-消费降序'!T:T,ROW(),0)),"")</f>
        <v/>
      </c>
      <c r="W243" s="69" t="str">
        <f>IFERROR(CLEAN(HLOOKUP(W$1,'1.源数据-产品报告-消费降序'!W:W,ROW(),0)),"")</f>
        <v/>
      </c>
      <c r="X243" s="69" t="str">
        <f>IFERROR(CLEAN(HLOOKUP(X$1,'1.源数据-产品报告-消费降序'!X:X,ROW(),0)),"")</f>
        <v/>
      </c>
      <c r="Y243" s="69" t="str">
        <f>IFERROR(CLEAN(HLOOKUP(Y$1,'1.源数据-产品报告-消费降序'!Y:Y,ROW(),0)),"")</f>
        <v/>
      </c>
      <c r="Z243" s="69" t="str">
        <f>IFERROR(CLEAN(HLOOKUP(Z$1,'1.源数据-产品报告-消费降序'!Z:Z,ROW(),0)),"")</f>
        <v/>
      </c>
      <c r="AA243" s="69" t="str">
        <f>IFERROR(CLEAN(HLOOKUP(AA$1,'1.源数据-产品报告-消费降序'!AA:AA,ROW(),0)),"")</f>
        <v/>
      </c>
      <c r="AB243" s="69" t="str">
        <f>IFERROR(CLEAN(HLOOKUP(AB$1,'1.源数据-产品报告-消费降序'!AB:AB,ROW(),0)),"")</f>
        <v/>
      </c>
      <c r="AC243" s="69" t="str">
        <f>IFERROR(CLEAN(HLOOKUP(AC$1,'1.源数据-产品报告-消费降序'!AC:AC,ROW(),0)),"")</f>
        <v/>
      </c>
      <c r="AD2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3" s="69" t="str">
        <f>IFERROR(CLEAN(HLOOKUP(AE$1,'1.源数据-产品报告-消费降序'!AE:AE,ROW(),0)),"")</f>
        <v/>
      </c>
      <c r="AH243" s="69" t="str">
        <f>IFERROR(CLEAN(HLOOKUP(AH$1,'1.源数据-产品报告-消费降序'!AH:AH,ROW(),0)),"")</f>
        <v/>
      </c>
      <c r="AI243" s="69" t="str">
        <f>IFERROR(CLEAN(HLOOKUP(AI$1,'1.源数据-产品报告-消费降序'!AI:AI,ROW(),0)),"")</f>
        <v/>
      </c>
      <c r="AJ243" s="69" t="str">
        <f>IFERROR(CLEAN(HLOOKUP(AJ$1,'1.源数据-产品报告-消费降序'!AJ:AJ,ROW(),0)),"")</f>
        <v/>
      </c>
      <c r="AK243" s="69" t="str">
        <f>IFERROR(CLEAN(HLOOKUP(AK$1,'1.源数据-产品报告-消费降序'!AK:AK,ROW(),0)),"")</f>
        <v/>
      </c>
      <c r="AL243" s="69" t="str">
        <f>IFERROR(CLEAN(HLOOKUP(AL$1,'1.源数据-产品报告-消费降序'!AL:AL,ROW(),0)),"")</f>
        <v/>
      </c>
      <c r="AM243" s="69" t="str">
        <f>IFERROR(CLEAN(HLOOKUP(AM$1,'1.源数据-产品报告-消费降序'!AM:AM,ROW(),0)),"")</f>
        <v/>
      </c>
      <c r="AN243" s="69" t="str">
        <f>IFERROR(CLEAN(HLOOKUP(AN$1,'1.源数据-产品报告-消费降序'!AN:AN,ROW(),0)),"")</f>
        <v/>
      </c>
      <c r="AO2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3" s="69" t="str">
        <f>IFERROR(CLEAN(HLOOKUP(AP$1,'1.源数据-产品报告-消费降序'!AP:AP,ROW(),0)),"")</f>
        <v/>
      </c>
      <c r="AS243" s="69" t="str">
        <f>IFERROR(CLEAN(HLOOKUP(AS$1,'1.源数据-产品报告-消费降序'!AS:AS,ROW(),0)),"")</f>
        <v/>
      </c>
      <c r="AT243" s="69" t="str">
        <f>IFERROR(CLEAN(HLOOKUP(AT$1,'1.源数据-产品报告-消费降序'!AT:AT,ROW(),0)),"")</f>
        <v/>
      </c>
      <c r="AU243" s="69" t="str">
        <f>IFERROR(CLEAN(HLOOKUP(AU$1,'1.源数据-产品报告-消费降序'!AU:AU,ROW(),0)),"")</f>
        <v/>
      </c>
      <c r="AV243" s="69" t="str">
        <f>IFERROR(CLEAN(HLOOKUP(AV$1,'1.源数据-产品报告-消费降序'!AV:AV,ROW(),0)),"")</f>
        <v/>
      </c>
      <c r="AW243" s="69" t="str">
        <f>IFERROR(CLEAN(HLOOKUP(AW$1,'1.源数据-产品报告-消费降序'!AW:AW,ROW(),0)),"")</f>
        <v/>
      </c>
      <c r="AX243" s="69" t="str">
        <f>IFERROR(CLEAN(HLOOKUP(AX$1,'1.源数据-产品报告-消费降序'!AX:AX,ROW(),0)),"")</f>
        <v/>
      </c>
      <c r="AY243" s="69" t="str">
        <f>IFERROR(CLEAN(HLOOKUP(AY$1,'1.源数据-产品报告-消费降序'!AY:AY,ROW(),0)),"")</f>
        <v/>
      </c>
      <c r="AZ2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3" s="69" t="str">
        <f>IFERROR(CLEAN(HLOOKUP(BA$1,'1.源数据-产品报告-消费降序'!BA:BA,ROW(),0)),"")</f>
        <v/>
      </c>
      <c r="BD243" s="69" t="str">
        <f>IFERROR(CLEAN(HLOOKUP(BD$1,'1.源数据-产品报告-消费降序'!BD:BD,ROW(),0)),"")</f>
        <v/>
      </c>
      <c r="BE243" s="69" t="str">
        <f>IFERROR(CLEAN(HLOOKUP(BE$1,'1.源数据-产品报告-消费降序'!BE:BE,ROW(),0)),"")</f>
        <v/>
      </c>
      <c r="BF243" s="69" t="str">
        <f>IFERROR(CLEAN(HLOOKUP(BF$1,'1.源数据-产品报告-消费降序'!BF:BF,ROW(),0)),"")</f>
        <v/>
      </c>
      <c r="BG243" s="69" t="str">
        <f>IFERROR(CLEAN(HLOOKUP(BG$1,'1.源数据-产品报告-消费降序'!BG:BG,ROW(),0)),"")</f>
        <v/>
      </c>
      <c r="BH243" s="69" t="str">
        <f>IFERROR(CLEAN(HLOOKUP(BH$1,'1.源数据-产品报告-消费降序'!BH:BH,ROW(),0)),"")</f>
        <v/>
      </c>
      <c r="BI243" s="69" t="str">
        <f>IFERROR(CLEAN(HLOOKUP(BI$1,'1.源数据-产品报告-消费降序'!BI:BI,ROW(),0)),"")</f>
        <v/>
      </c>
      <c r="BJ243" s="69" t="str">
        <f>IFERROR(CLEAN(HLOOKUP(BJ$1,'1.源数据-产品报告-消费降序'!BJ:BJ,ROW(),0)),"")</f>
        <v/>
      </c>
      <c r="BK2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3" s="69" t="str">
        <f>IFERROR(CLEAN(HLOOKUP(BL$1,'1.源数据-产品报告-消费降序'!BL:BL,ROW(),0)),"")</f>
        <v/>
      </c>
      <c r="BO243" s="69" t="str">
        <f>IFERROR(CLEAN(HLOOKUP(BO$1,'1.源数据-产品报告-消费降序'!BO:BO,ROW(),0)),"")</f>
        <v/>
      </c>
      <c r="BP243" s="69" t="str">
        <f>IFERROR(CLEAN(HLOOKUP(BP$1,'1.源数据-产品报告-消费降序'!BP:BP,ROW(),0)),"")</f>
        <v/>
      </c>
      <c r="BQ243" s="69" t="str">
        <f>IFERROR(CLEAN(HLOOKUP(BQ$1,'1.源数据-产品报告-消费降序'!BQ:BQ,ROW(),0)),"")</f>
        <v/>
      </c>
      <c r="BR243" s="69" t="str">
        <f>IFERROR(CLEAN(HLOOKUP(BR$1,'1.源数据-产品报告-消费降序'!BR:BR,ROW(),0)),"")</f>
        <v/>
      </c>
      <c r="BS243" s="69" t="str">
        <f>IFERROR(CLEAN(HLOOKUP(BS$1,'1.源数据-产品报告-消费降序'!BS:BS,ROW(),0)),"")</f>
        <v/>
      </c>
      <c r="BT243" s="69" t="str">
        <f>IFERROR(CLEAN(HLOOKUP(BT$1,'1.源数据-产品报告-消费降序'!BT:BT,ROW(),0)),"")</f>
        <v/>
      </c>
      <c r="BU243" s="69" t="str">
        <f>IFERROR(CLEAN(HLOOKUP(BU$1,'1.源数据-产品报告-消费降序'!BU:BU,ROW(),0)),"")</f>
        <v/>
      </c>
      <c r="BV2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3" s="69" t="str">
        <f>IFERROR(CLEAN(HLOOKUP(BW$1,'1.源数据-产品报告-消费降序'!BW:BW,ROW(),0)),"")</f>
        <v/>
      </c>
    </row>
    <row r="244" spans="1:75">
      <c r="A244" s="69" t="str">
        <f>IFERROR(CLEAN(HLOOKUP(A$1,'1.源数据-产品报告-消费降序'!A:A,ROW(),0)),"")</f>
        <v/>
      </c>
      <c r="B244" s="69" t="str">
        <f>IFERROR(CLEAN(HLOOKUP(B$1,'1.源数据-产品报告-消费降序'!B:B,ROW(),0)),"")</f>
        <v/>
      </c>
      <c r="C244" s="69" t="str">
        <f>IFERROR(CLEAN(HLOOKUP(C$1,'1.源数据-产品报告-消费降序'!C:C,ROW(),0)),"")</f>
        <v/>
      </c>
      <c r="D244" s="69" t="str">
        <f>IFERROR(CLEAN(HLOOKUP(D$1,'1.源数据-产品报告-消费降序'!D:D,ROW(),0)),"")</f>
        <v/>
      </c>
      <c r="E244" s="69" t="str">
        <f>IFERROR(CLEAN(HLOOKUP(E$1,'1.源数据-产品报告-消费降序'!E:E,ROW(),0)),"")</f>
        <v/>
      </c>
      <c r="F244" s="69" t="str">
        <f>IFERROR(CLEAN(HLOOKUP(F$1,'1.源数据-产品报告-消费降序'!F:F,ROW(),0)),"")</f>
        <v/>
      </c>
      <c r="G244" s="70">
        <f>IFERROR((HLOOKUP(G$1,'1.源数据-产品报告-消费降序'!G:G,ROW(),0)),"")</f>
        <v>0</v>
      </c>
      <c r="H2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4" s="69" t="str">
        <f>IFERROR(CLEAN(HLOOKUP(I$1,'1.源数据-产品报告-消费降序'!I:I,ROW(),0)),"")</f>
        <v/>
      </c>
      <c r="L244" s="69" t="str">
        <f>IFERROR(CLEAN(HLOOKUP(L$1,'1.源数据-产品报告-消费降序'!L:L,ROW(),0)),"")</f>
        <v/>
      </c>
      <c r="M244" s="69" t="str">
        <f>IFERROR(CLEAN(HLOOKUP(M$1,'1.源数据-产品报告-消费降序'!M:M,ROW(),0)),"")</f>
        <v/>
      </c>
      <c r="N244" s="69" t="str">
        <f>IFERROR(CLEAN(HLOOKUP(N$1,'1.源数据-产品报告-消费降序'!N:N,ROW(),0)),"")</f>
        <v/>
      </c>
      <c r="O244" s="69" t="str">
        <f>IFERROR(CLEAN(HLOOKUP(O$1,'1.源数据-产品报告-消费降序'!O:O,ROW(),0)),"")</f>
        <v/>
      </c>
      <c r="P244" s="69" t="str">
        <f>IFERROR(CLEAN(HLOOKUP(P$1,'1.源数据-产品报告-消费降序'!P:P,ROW(),0)),"")</f>
        <v/>
      </c>
      <c r="Q244" s="69" t="str">
        <f>IFERROR(CLEAN(HLOOKUP(Q$1,'1.源数据-产品报告-消费降序'!Q:Q,ROW(),0)),"")</f>
        <v/>
      </c>
      <c r="R244" s="69" t="str">
        <f>IFERROR(CLEAN(HLOOKUP(R$1,'1.源数据-产品报告-消费降序'!R:R,ROW(),0)),"")</f>
        <v/>
      </c>
      <c r="S2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4" s="69" t="str">
        <f>IFERROR(CLEAN(HLOOKUP(T$1,'1.源数据-产品报告-消费降序'!T:T,ROW(),0)),"")</f>
        <v/>
      </c>
      <c r="W244" s="69" t="str">
        <f>IFERROR(CLEAN(HLOOKUP(W$1,'1.源数据-产品报告-消费降序'!W:W,ROW(),0)),"")</f>
        <v/>
      </c>
      <c r="X244" s="69" t="str">
        <f>IFERROR(CLEAN(HLOOKUP(X$1,'1.源数据-产品报告-消费降序'!X:X,ROW(),0)),"")</f>
        <v/>
      </c>
      <c r="Y244" s="69" t="str">
        <f>IFERROR(CLEAN(HLOOKUP(Y$1,'1.源数据-产品报告-消费降序'!Y:Y,ROW(),0)),"")</f>
        <v/>
      </c>
      <c r="Z244" s="69" t="str">
        <f>IFERROR(CLEAN(HLOOKUP(Z$1,'1.源数据-产品报告-消费降序'!Z:Z,ROW(),0)),"")</f>
        <v/>
      </c>
      <c r="AA244" s="69" t="str">
        <f>IFERROR(CLEAN(HLOOKUP(AA$1,'1.源数据-产品报告-消费降序'!AA:AA,ROW(),0)),"")</f>
        <v/>
      </c>
      <c r="AB244" s="69" t="str">
        <f>IFERROR(CLEAN(HLOOKUP(AB$1,'1.源数据-产品报告-消费降序'!AB:AB,ROW(),0)),"")</f>
        <v/>
      </c>
      <c r="AC244" s="69" t="str">
        <f>IFERROR(CLEAN(HLOOKUP(AC$1,'1.源数据-产品报告-消费降序'!AC:AC,ROW(),0)),"")</f>
        <v/>
      </c>
      <c r="AD2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4" s="69" t="str">
        <f>IFERROR(CLEAN(HLOOKUP(AE$1,'1.源数据-产品报告-消费降序'!AE:AE,ROW(),0)),"")</f>
        <v/>
      </c>
      <c r="AH244" s="69" t="str">
        <f>IFERROR(CLEAN(HLOOKUP(AH$1,'1.源数据-产品报告-消费降序'!AH:AH,ROW(),0)),"")</f>
        <v/>
      </c>
      <c r="AI244" s="69" t="str">
        <f>IFERROR(CLEAN(HLOOKUP(AI$1,'1.源数据-产品报告-消费降序'!AI:AI,ROW(),0)),"")</f>
        <v/>
      </c>
      <c r="AJ244" s="69" t="str">
        <f>IFERROR(CLEAN(HLOOKUP(AJ$1,'1.源数据-产品报告-消费降序'!AJ:AJ,ROW(),0)),"")</f>
        <v/>
      </c>
      <c r="AK244" s="69" t="str">
        <f>IFERROR(CLEAN(HLOOKUP(AK$1,'1.源数据-产品报告-消费降序'!AK:AK,ROW(),0)),"")</f>
        <v/>
      </c>
      <c r="AL244" s="69" t="str">
        <f>IFERROR(CLEAN(HLOOKUP(AL$1,'1.源数据-产品报告-消费降序'!AL:AL,ROW(),0)),"")</f>
        <v/>
      </c>
      <c r="AM244" s="69" t="str">
        <f>IFERROR(CLEAN(HLOOKUP(AM$1,'1.源数据-产品报告-消费降序'!AM:AM,ROW(),0)),"")</f>
        <v/>
      </c>
      <c r="AN244" s="69" t="str">
        <f>IFERROR(CLEAN(HLOOKUP(AN$1,'1.源数据-产品报告-消费降序'!AN:AN,ROW(),0)),"")</f>
        <v/>
      </c>
      <c r="AO2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4" s="69" t="str">
        <f>IFERROR(CLEAN(HLOOKUP(AP$1,'1.源数据-产品报告-消费降序'!AP:AP,ROW(),0)),"")</f>
        <v/>
      </c>
      <c r="AS244" s="69" t="str">
        <f>IFERROR(CLEAN(HLOOKUP(AS$1,'1.源数据-产品报告-消费降序'!AS:AS,ROW(),0)),"")</f>
        <v/>
      </c>
      <c r="AT244" s="69" t="str">
        <f>IFERROR(CLEAN(HLOOKUP(AT$1,'1.源数据-产品报告-消费降序'!AT:AT,ROW(),0)),"")</f>
        <v/>
      </c>
      <c r="AU244" s="69" t="str">
        <f>IFERROR(CLEAN(HLOOKUP(AU$1,'1.源数据-产品报告-消费降序'!AU:AU,ROW(),0)),"")</f>
        <v/>
      </c>
      <c r="AV244" s="69" t="str">
        <f>IFERROR(CLEAN(HLOOKUP(AV$1,'1.源数据-产品报告-消费降序'!AV:AV,ROW(),0)),"")</f>
        <v/>
      </c>
      <c r="AW244" s="69" t="str">
        <f>IFERROR(CLEAN(HLOOKUP(AW$1,'1.源数据-产品报告-消费降序'!AW:AW,ROW(),0)),"")</f>
        <v/>
      </c>
      <c r="AX244" s="69" t="str">
        <f>IFERROR(CLEAN(HLOOKUP(AX$1,'1.源数据-产品报告-消费降序'!AX:AX,ROW(),0)),"")</f>
        <v/>
      </c>
      <c r="AY244" s="69" t="str">
        <f>IFERROR(CLEAN(HLOOKUP(AY$1,'1.源数据-产品报告-消费降序'!AY:AY,ROW(),0)),"")</f>
        <v/>
      </c>
      <c r="AZ2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4" s="69" t="str">
        <f>IFERROR(CLEAN(HLOOKUP(BA$1,'1.源数据-产品报告-消费降序'!BA:BA,ROW(),0)),"")</f>
        <v/>
      </c>
      <c r="BD244" s="69" t="str">
        <f>IFERROR(CLEAN(HLOOKUP(BD$1,'1.源数据-产品报告-消费降序'!BD:BD,ROW(),0)),"")</f>
        <v/>
      </c>
      <c r="BE244" s="69" t="str">
        <f>IFERROR(CLEAN(HLOOKUP(BE$1,'1.源数据-产品报告-消费降序'!BE:BE,ROW(),0)),"")</f>
        <v/>
      </c>
      <c r="BF244" s="69" t="str">
        <f>IFERROR(CLEAN(HLOOKUP(BF$1,'1.源数据-产品报告-消费降序'!BF:BF,ROW(),0)),"")</f>
        <v/>
      </c>
      <c r="BG244" s="69" t="str">
        <f>IFERROR(CLEAN(HLOOKUP(BG$1,'1.源数据-产品报告-消费降序'!BG:BG,ROW(),0)),"")</f>
        <v/>
      </c>
      <c r="BH244" s="69" t="str">
        <f>IFERROR(CLEAN(HLOOKUP(BH$1,'1.源数据-产品报告-消费降序'!BH:BH,ROW(),0)),"")</f>
        <v/>
      </c>
      <c r="BI244" s="69" t="str">
        <f>IFERROR(CLEAN(HLOOKUP(BI$1,'1.源数据-产品报告-消费降序'!BI:BI,ROW(),0)),"")</f>
        <v/>
      </c>
      <c r="BJ244" s="69" t="str">
        <f>IFERROR(CLEAN(HLOOKUP(BJ$1,'1.源数据-产品报告-消费降序'!BJ:BJ,ROW(),0)),"")</f>
        <v/>
      </c>
      <c r="BK2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4" s="69" t="str">
        <f>IFERROR(CLEAN(HLOOKUP(BL$1,'1.源数据-产品报告-消费降序'!BL:BL,ROW(),0)),"")</f>
        <v/>
      </c>
      <c r="BO244" s="69" t="str">
        <f>IFERROR(CLEAN(HLOOKUP(BO$1,'1.源数据-产品报告-消费降序'!BO:BO,ROW(),0)),"")</f>
        <v/>
      </c>
      <c r="BP244" s="69" t="str">
        <f>IFERROR(CLEAN(HLOOKUP(BP$1,'1.源数据-产品报告-消费降序'!BP:BP,ROW(),0)),"")</f>
        <v/>
      </c>
      <c r="BQ244" s="69" t="str">
        <f>IFERROR(CLEAN(HLOOKUP(BQ$1,'1.源数据-产品报告-消费降序'!BQ:BQ,ROW(),0)),"")</f>
        <v/>
      </c>
      <c r="BR244" s="69" t="str">
        <f>IFERROR(CLEAN(HLOOKUP(BR$1,'1.源数据-产品报告-消费降序'!BR:BR,ROW(),0)),"")</f>
        <v/>
      </c>
      <c r="BS244" s="69" t="str">
        <f>IFERROR(CLEAN(HLOOKUP(BS$1,'1.源数据-产品报告-消费降序'!BS:BS,ROW(),0)),"")</f>
        <v/>
      </c>
      <c r="BT244" s="69" t="str">
        <f>IFERROR(CLEAN(HLOOKUP(BT$1,'1.源数据-产品报告-消费降序'!BT:BT,ROW(),0)),"")</f>
        <v/>
      </c>
      <c r="BU244" s="69" t="str">
        <f>IFERROR(CLEAN(HLOOKUP(BU$1,'1.源数据-产品报告-消费降序'!BU:BU,ROW(),0)),"")</f>
        <v/>
      </c>
      <c r="BV2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4" s="69" t="str">
        <f>IFERROR(CLEAN(HLOOKUP(BW$1,'1.源数据-产品报告-消费降序'!BW:BW,ROW(),0)),"")</f>
        <v/>
      </c>
    </row>
    <row r="245" spans="1:75">
      <c r="A245" s="69" t="str">
        <f>IFERROR(CLEAN(HLOOKUP(A$1,'1.源数据-产品报告-消费降序'!A:A,ROW(),0)),"")</f>
        <v/>
      </c>
      <c r="B245" s="69" t="str">
        <f>IFERROR(CLEAN(HLOOKUP(B$1,'1.源数据-产品报告-消费降序'!B:B,ROW(),0)),"")</f>
        <v/>
      </c>
      <c r="C245" s="69" t="str">
        <f>IFERROR(CLEAN(HLOOKUP(C$1,'1.源数据-产品报告-消费降序'!C:C,ROW(),0)),"")</f>
        <v/>
      </c>
      <c r="D245" s="69" t="str">
        <f>IFERROR(CLEAN(HLOOKUP(D$1,'1.源数据-产品报告-消费降序'!D:D,ROW(),0)),"")</f>
        <v/>
      </c>
      <c r="E245" s="69" t="str">
        <f>IFERROR(CLEAN(HLOOKUP(E$1,'1.源数据-产品报告-消费降序'!E:E,ROW(),0)),"")</f>
        <v/>
      </c>
      <c r="F245" s="69" t="str">
        <f>IFERROR(CLEAN(HLOOKUP(F$1,'1.源数据-产品报告-消费降序'!F:F,ROW(),0)),"")</f>
        <v/>
      </c>
      <c r="G245" s="70">
        <f>IFERROR((HLOOKUP(G$1,'1.源数据-产品报告-消费降序'!G:G,ROW(),0)),"")</f>
        <v>0</v>
      </c>
      <c r="H2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5" s="69" t="str">
        <f>IFERROR(CLEAN(HLOOKUP(I$1,'1.源数据-产品报告-消费降序'!I:I,ROW(),0)),"")</f>
        <v/>
      </c>
      <c r="L245" s="69" t="str">
        <f>IFERROR(CLEAN(HLOOKUP(L$1,'1.源数据-产品报告-消费降序'!L:L,ROW(),0)),"")</f>
        <v/>
      </c>
      <c r="M245" s="69" t="str">
        <f>IFERROR(CLEAN(HLOOKUP(M$1,'1.源数据-产品报告-消费降序'!M:M,ROW(),0)),"")</f>
        <v/>
      </c>
      <c r="N245" s="69" t="str">
        <f>IFERROR(CLEAN(HLOOKUP(N$1,'1.源数据-产品报告-消费降序'!N:N,ROW(),0)),"")</f>
        <v/>
      </c>
      <c r="O245" s="69" t="str">
        <f>IFERROR(CLEAN(HLOOKUP(O$1,'1.源数据-产品报告-消费降序'!O:O,ROW(),0)),"")</f>
        <v/>
      </c>
      <c r="P245" s="69" t="str">
        <f>IFERROR(CLEAN(HLOOKUP(P$1,'1.源数据-产品报告-消费降序'!P:P,ROW(),0)),"")</f>
        <v/>
      </c>
      <c r="Q245" s="69" t="str">
        <f>IFERROR(CLEAN(HLOOKUP(Q$1,'1.源数据-产品报告-消费降序'!Q:Q,ROW(),0)),"")</f>
        <v/>
      </c>
      <c r="R245" s="69" t="str">
        <f>IFERROR(CLEAN(HLOOKUP(R$1,'1.源数据-产品报告-消费降序'!R:R,ROW(),0)),"")</f>
        <v/>
      </c>
      <c r="S2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5" s="69" t="str">
        <f>IFERROR(CLEAN(HLOOKUP(T$1,'1.源数据-产品报告-消费降序'!T:T,ROW(),0)),"")</f>
        <v/>
      </c>
      <c r="W245" s="69" t="str">
        <f>IFERROR(CLEAN(HLOOKUP(W$1,'1.源数据-产品报告-消费降序'!W:W,ROW(),0)),"")</f>
        <v/>
      </c>
      <c r="X245" s="69" t="str">
        <f>IFERROR(CLEAN(HLOOKUP(X$1,'1.源数据-产品报告-消费降序'!X:X,ROW(),0)),"")</f>
        <v/>
      </c>
      <c r="Y245" s="69" t="str">
        <f>IFERROR(CLEAN(HLOOKUP(Y$1,'1.源数据-产品报告-消费降序'!Y:Y,ROW(),0)),"")</f>
        <v/>
      </c>
      <c r="Z245" s="69" t="str">
        <f>IFERROR(CLEAN(HLOOKUP(Z$1,'1.源数据-产品报告-消费降序'!Z:Z,ROW(),0)),"")</f>
        <v/>
      </c>
      <c r="AA245" s="69" t="str">
        <f>IFERROR(CLEAN(HLOOKUP(AA$1,'1.源数据-产品报告-消费降序'!AA:AA,ROW(),0)),"")</f>
        <v/>
      </c>
      <c r="AB245" s="69" t="str">
        <f>IFERROR(CLEAN(HLOOKUP(AB$1,'1.源数据-产品报告-消费降序'!AB:AB,ROW(),0)),"")</f>
        <v/>
      </c>
      <c r="AC245" s="69" t="str">
        <f>IFERROR(CLEAN(HLOOKUP(AC$1,'1.源数据-产品报告-消费降序'!AC:AC,ROW(),0)),"")</f>
        <v/>
      </c>
      <c r="AD2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5" s="69" t="str">
        <f>IFERROR(CLEAN(HLOOKUP(AE$1,'1.源数据-产品报告-消费降序'!AE:AE,ROW(),0)),"")</f>
        <v/>
      </c>
      <c r="AH245" s="69" t="str">
        <f>IFERROR(CLEAN(HLOOKUP(AH$1,'1.源数据-产品报告-消费降序'!AH:AH,ROW(),0)),"")</f>
        <v/>
      </c>
      <c r="AI245" s="69" t="str">
        <f>IFERROR(CLEAN(HLOOKUP(AI$1,'1.源数据-产品报告-消费降序'!AI:AI,ROW(),0)),"")</f>
        <v/>
      </c>
      <c r="AJ245" s="69" t="str">
        <f>IFERROR(CLEAN(HLOOKUP(AJ$1,'1.源数据-产品报告-消费降序'!AJ:AJ,ROW(),0)),"")</f>
        <v/>
      </c>
      <c r="AK245" s="69" t="str">
        <f>IFERROR(CLEAN(HLOOKUP(AK$1,'1.源数据-产品报告-消费降序'!AK:AK,ROW(),0)),"")</f>
        <v/>
      </c>
      <c r="AL245" s="69" t="str">
        <f>IFERROR(CLEAN(HLOOKUP(AL$1,'1.源数据-产品报告-消费降序'!AL:AL,ROW(),0)),"")</f>
        <v/>
      </c>
      <c r="AM245" s="69" t="str">
        <f>IFERROR(CLEAN(HLOOKUP(AM$1,'1.源数据-产品报告-消费降序'!AM:AM,ROW(),0)),"")</f>
        <v/>
      </c>
      <c r="AN245" s="69" t="str">
        <f>IFERROR(CLEAN(HLOOKUP(AN$1,'1.源数据-产品报告-消费降序'!AN:AN,ROW(),0)),"")</f>
        <v/>
      </c>
      <c r="AO2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5" s="69" t="str">
        <f>IFERROR(CLEAN(HLOOKUP(AP$1,'1.源数据-产品报告-消费降序'!AP:AP,ROW(),0)),"")</f>
        <v/>
      </c>
      <c r="AS245" s="69" t="str">
        <f>IFERROR(CLEAN(HLOOKUP(AS$1,'1.源数据-产品报告-消费降序'!AS:AS,ROW(),0)),"")</f>
        <v/>
      </c>
      <c r="AT245" s="69" t="str">
        <f>IFERROR(CLEAN(HLOOKUP(AT$1,'1.源数据-产品报告-消费降序'!AT:AT,ROW(),0)),"")</f>
        <v/>
      </c>
      <c r="AU245" s="69" t="str">
        <f>IFERROR(CLEAN(HLOOKUP(AU$1,'1.源数据-产品报告-消费降序'!AU:AU,ROW(),0)),"")</f>
        <v/>
      </c>
      <c r="AV245" s="69" t="str">
        <f>IFERROR(CLEAN(HLOOKUP(AV$1,'1.源数据-产品报告-消费降序'!AV:AV,ROW(),0)),"")</f>
        <v/>
      </c>
      <c r="AW245" s="69" t="str">
        <f>IFERROR(CLEAN(HLOOKUP(AW$1,'1.源数据-产品报告-消费降序'!AW:AW,ROW(),0)),"")</f>
        <v/>
      </c>
      <c r="AX245" s="69" t="str">
        <f>IFERROR(CLEAN(HLOOKUP(AX$1,'1.源数据-产品报告-消费降序'!AX:AX,ROW(),0)),"")</f>
        <v/>
      </c>
      <c r="AY245" s="69" t="str">
        <f>IFERROR(CLEAN(HLOOKUP(AY$1,'1.源数据-产品报告-消费降序'!AY:AY,ROW(),0)),"")</f>
        <v/>
      </c>
      <c r="AZ2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5" s="69" t="str">
        <f>IFERROR(CLEAN(HLOOKUP(BA$1,'1.源数据-产品报告-消费降序'!BA:BA,ROW(),0)),"")</f>
        <v/>
      </c>
      <c r="BD245" s="69" t="str">
        <f>IFERROR(CLEAN(HLOOKUP(BD$1,'1.源数据-产品报告-消费降序'!BD:BD,ROW(),0)),"")</f>
        <v/>
      </c>
      <c r="BE245" s="69" t="str">
        <f>IFERROR(CLEAN(HLOOKUP(BE$1,'1.源数据-产品报告-消费降序'!BE:BE,ROW(),0)),"")</f>
        <v/>
      </c>
      <c r="BF245" s="69" t="str">
        <f>IFERROR(CLEAN(HLOOKUP(BF$1,'1.源数据-产品报告-消费降序'!BF:BF,ROW(),0)),"")</f>
        <v/>
      </c>
      <c r="BG245" s="69" t="str">
        <f>IFERROR(CLEAN(HLOOKUP(BG$1,'1.源数据-产品报告-消费降序'!BG:BG,ROW(),0)),"")</f>
        <v/>
      </c>
      <c r="BH245" s="69" t="str">
        <f>IFERROR(CLEAN(HLOOKUP(BH$1,'1.源数据-产品报告-消费降序'!BH:BH,ROW(),0)),"")</f>
        <v/>
      </c>
      <c r="BI245" s="69" t="str">
        <f>IFERROR(CLEAN(HLOOKUP(BI$1,'1.源数据-产品报告-消费降序'!BI:BI,ROW(),0)),"")</f>
        <v/>
      </c>
      <c r="BJ245" s="69" t="str">
        <f>IFERROR(CLEAN(HLOOKUP(BJ$1,'1.源数据-产品报告-消费降序'!BJ:BJ,ROW(),0)),"")</f>
        <v/>
      </c>
      <c r="BK2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5" s="69" t="str">
        <f>IFERROR(CLEAN(HLOOKUP(BL$1,'1.源数据-产品报告-消费降序'!BL:BL,ROW(),0)),"")</f>
        <v/>
      </c>
      <c r="BO245" s="69" t="str">
        <f>IFERROR(CLEAN(HLOOKUP(BO$1,'1.源数据-产品报告-消费降序'!BO:BO,ROW(),0)),"")</f>
        <v/>
      </c>
      <c r="BP245" s="69" t="str">
        <f>IFERROR(CLEAN(HLOOKUP(BP$1,'1.源数据-产品报告-消费降序'!BP:BP,ROW(),0)),"")</f>
        <v/>
      </c>
      <c r="BQ245" s="69" t="str">
        <f>IFERROR(CLEAN(HLOOKUP(BQ$1,'1.源数据-产品报告-消费降序'!BQ:BQ,ROW(),0)),"")</f>
        <v/>
      </c>
      <c r="BR245" s="69" t="str">
        <f>IFERROR(CLEAN(HLOOKUP(BR$1,'1.源数据-产品报告-消费降序'!BR:BR,ROW(),0)),"")</f>
        <v/>
      </c>
      <c r="BS245" s="69" t="str">
        <f>IFERROR(CLEAN(HLOOKUP(BS$1,'1.源数据-产品报告-消费降序'!BS:BS,ROW(),0)),"")</f>
        <v/>
      </c>
      <c r="BT245" s="69" t="str">
        <f>IFERROR(CLEAN(HLOOKUP(BT$1,'1.源数据-产品报告-消费降序'!BT:BT,ROW(),0)),"")</f>
        <v/>
      </c>
      <c r="BU245" s="69" t="str">
        <f>IFERROR(CLEAN(HLOOKUP(BU$1,'1.源数据-产品报告-消费降序'!BU:BU,ROW(),0)),"")</f>
        <v/>
      </c>
      <c r="BV2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5" s="69" t="str">
        <f>IFERROR(CLEAN(HLOOKUP(BW$1,'1.源数据-产品报告-消费降序'!BW:BW,ROW(),0)),"")</f>
        <v/>
      </c>
    </row>
    <row r="246" spans="1:75">
      <c r="A246" s="69" t="str">
        <f>IFERROR(CLEAN(HLOOKUP(A$1,'1.源数据-产品报告-消费降序'!A:A,ROW(),0)),"")</f>
        <v/>
      </c>
      <c r="B246" s="69" t="str">
        <f>IFERROR(CLEAN(HLOOKUP(B$1,'1.源数据-产品报告-消费降序'!B:B,ROW(),0)),"")</f>
        <v/>
      </c>
      <c r="C246" s="69" t="str">
        <f>IFERROR(CLEAN(HLOOKUP(C$1,'1.源数据-产品报告-消费降序'!C:C,ROW(),0)),"")</f>
        <v/>
      </c>
      <c r="D246" s="69" t="str">
        <f>IFERROR(CLEAN(HLOOKUP(D$1,'1.源数据-产品报告-消费降序'!D:D,ROW(),0)),"")</f>
        <v/>
      </c>
      <c r="E246" s="69" t="str">
        <f>IFERROR(CLEAN(HLOOKUP(E$1,'1.源数据-产品报告-消费降序'!E:E,ROW(),0)),"")</f>
        <v/>
      </c>
      <c r="F246" s="69" t="str">
        <f>IFERROR(CLEAN(HLOOKUP(F$1,'1.源数据-产品报告-消费降序'!F:F,ROW(),0)),"")</f>
        <v/>
      </c>
      <c r="G246" s="70">
        <f>IFERROR((HLOOKUP(G$1,'1.源数据-产品报告-消费降序'!G:G,ROW(),0)),"")</f>
        <v>0</v>
      </c>
      <c r="H2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6" s="69" t="str">
        <f>IFERROR(CLEAN(HLOOKUP(I$1,'1.源数据-产品报告-消费降序'!I:I,ROW(),0)),"")</f>
        <v/>
      </c>
      <c r="L246" s="69" t="str">
        <f>IFERROR(CLEAN(HLOOKUP(L$1,'1.源数据-产品报告-消费降序'!L:L,ROW(),0)),"")</f>
        <v/>
      </c>
      <c r="M246" s="69" t="str">
        <f>IFERROR(CLEAN(HLOOKUP(M$1,'1.源数据-产品报告-消费降序'!M:M,ROW(),0)),"")</f>
        <v/>
      </c>
      <c r="N246" s="69" t="str">
        <f>IFERROR(CLEAN(HLOOKUP(N$1,'1.源数据-产品报告-消费降序'!N:N,ROW(),0)),"")</f>
        <v/>
      </c>
      <c r="O246" s="69" t="str">
        <f>IFERROR(CLEAN(HLOOKUP(O$1,'1.源数据-产品报告-消费降序'!O:O,ROW(),0)),"")</f>
        <v/>
      </c>
      <c r="P246" s="69" t="str">
        <f>IFERROR(CLEAN(HLOOKUP(P$1,'1.源数据-产品报告-消费降序'!P:P,ROW(),0)),"")</f>
        <v/>
      </c>
      <c r="Q246" s="69" t="str">
        <f>IFERROR(CLEAN(HLOOKUP(Q$1,'1.源数据-产品报告-消费降序'!Q:Q,ROW(),0)),"")</f>
        <v/>
      </c>
      <c r="R246" s="69" t="str">
        <f>IFERROR(CLEAN(HLOOKUP(R$1,'1.源数据-产品报告-消费降序'!R:R,ROW(),0)),"")</f>
        <v/>
      </c>
      <c r="S2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6" s="69" t="str">
        <f>IFERROR(CLEAN(HLOOKUP(T$1,'1.源数据-产品报告-消费降序'!T:T,ROW(),0)),"")</f>
        <v/>
      </c>
      <c r="W246" s="69" t="str">
        <f>IFERROR(CLEAN(HLOOKUP(W$1,'1.源数据-产品报告-消费降序'!W:W,ROW(),0)),"")</f>
        <v/>
      </c>
      <c r="X246" s="69" t="str">
        <f>IFERROR(CLEAN(HLOOKUP(X$1,'1.源数据-产品报告-消费降序'!X:X,ROW(),0)),"")</f>
        <v/>
      </c>
      <c r="Y246" s="69" t="str">
        <f>IFERROR(CLEAN(HLOOKUP(Y$1,'1.源数据-产品报告-消费降序'!Y:Y,ROW(),0)),"")</f>
        <v/>
      </c>
      <c r="Z246" s="69" t="str">
        <f>IFERROR(CLEAN(HLOOKUP(Z$1,'1.源数据-产品报告-消费降序'!Z:Z,ROW(),0)),"")</f>
        <v/>
      </c>
      <c r="AA246" s="69" t="str">
        <f>IFERROR(CLEAN(HLOOKUP(AA$1,'1.源数据-产品报告-消费降序'!AA:AA,ROW(),0)),"")</f>
        <v/>
      </c>
      <c r="AB246" s="69" t="str">
        <f>IFERROR(CLEAN(HLOOKUP(AB$1,'1.源数据-产品报告-消费降序'!AB:AB,ROW(),0)),"")</f>
        <v/>
      </c>
      <c r="AC246" s="69" t="str">
        <f>IFERROR(CLEAN(HLOOKUP(AC$1,'1.源数据-产品报告-消费降序'!AC:AC,ROW(),0)),"")</f>
        <v/>
      </c>
      <c r="AD2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6" s="69" t="str">
        <f>IFERROR(CLEAN(HLOOKUP(AE$1,'1.源数据-产品报告-消费降序'!AE:AE,ROW(),0)),"")</f>
        <v/>
      </c>
      <c r="AH246" s="69" t="str">
        <f>IFERROR(CLEAN(HLOOKUP(AH$1,'1.源数据-产品报告-消费降序'!AH:AH,ROW(),0)),"")</f>
        <v/>
      </c>
      <c r="AI246" s="69" t="str">
        <f>IFERROR(CLEAN(HLOOKUP(AI$1,'1.源数据-产品报告-消费降序'!AI:AI,ROW(),0)),"")</f>
        <v/>
      </c>
      <c r="AJ246" s="69" t="str">
        <f>IFERROR(CLEAN(HLOOKUP(AJ$1,'1.源数据-产品报告-消费降序'!AJ:AJ,ROW(),0)),"")</f>
        <v/>
      </c>
      <c r="AK246" s="69" t="str">
        <f>IFERROR(CLEAN(HLOOKUP(AK$1,'1.源数据-产品报告-消费降序'!AK:AK,ROW(),0)),"")</f>
        <v/>
      </c>
      <c r="AL246" s="69" t="str">
        <f>IFERROR(CLEAN(HLOOKUP(AL$1,'1.源数据-产品报告-消费降序'!AL:AL,ROW(),0)),"")</f>
        <v/>
      </c>
      <c r="AM246" s="69" t="str">
        <f>IFERROR(CLEAN(HLOOKUP(AM$1,'1.源数据-产品报告-消费降序'!AM:AM,ROW(),0)),"")</f>
        <v/>
      </c>
      <c r="AN246" s="69" t="str">
        <f>IFERROR(CLEAN(HLOOKUP(AN$1,'1.源数据-产品报告-消费降序'!AN:AN,ROW(),0)),"")</f>
        <v/>
      </c>
      <c r="AO2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6" s="69" t="str">
        <f>IFERROR(CLEAN(HLOOKUP(AP$1,'1.源数据-产品报告-消费降序'!AP:AP,ROW(),0)),"")</f>
        <v/>
      </c>
      <c r="AS246" s="69" t="str">
        <f>IFERROR(CLEAN(HLOOKUP(AS$1,'1.源数据-产品报告-消费降序'!AS:AS,ROW(),0)),"")</f>
        <v/>
      </c>
      <c r="AT246" s="69" t="str">
        <f>IFERROR(CLEAN(HLOOKUP(AT$1,'1.源数据-产品报告-消费降序'!AT:AT,ROW(),0)),"")</f>
        <v/>
      </c>
      <c r="AU246" s="69" t="str">
        <f>IFERROR(CLEAN(HLOOKUP(AU$1,'1.源数据-产品报告-消费降序'!AU:AU,ROW(),0)),"")</f>
        <v/>
      </c>
      <c r="AV246" s="69" t="str">
        <f>IFERROR(CLEAN(HLOOKUP(AV$1,'1.源数据-产品报告-消费降序'!AV:AV,ROW(),0)),"")</f>
        <v/>
      </c>
      <c r="AW246" s="69" t="str">
        <f>IFERROR(CLEAN(HLOOKUP(AW$1,'1.源数据-产品报告-消费降序'!AW:AW,ROW(),0)),"")</f>
        <v/>
      </c>
      <c r="AX246" s="69" t="str">
        <f>IFERROR(CLEAN(HLOOKUP(AX$1,'1.源数据-产品报告-消费降序'!AX:AX,ROW(),0)),"")</f>
        <v/>
      </c>
      <c r="AY246" s="69" t="str">
        <f>IFERROR(CLEAN(HLOOKUP(AY$1,'1.源数据-产品报告-消费降序'!AY:AY,ROW(),0)),"")</f>
        <v/>
      </c>
      <c r="AZ2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6" s="69" t="str">
        <f>IFERROR(CLEAN(HLOOKUP(BA$1,'1.源数据-产品报告-消费降序'!BA:BA,ROW(),0)),"")</f>
        <v/>
      </c>
      <c r="BD246" s="69" t="str">
        <f>IFERROR(CLEAN(HLOOKUP(BD$1,'1.源数据-产品报告-消费降序'!BD:BD,ROW(),0)),"")</f>
        <v/>
      </c>
      <c r="BE246" s="69" t="str">
        <f>IFERROR(CLEAN(HLOOKUP(BE$1,'1.源数据-产品报告-消费降序'!BE:BE,ROW(),0)),"")</f>
        <v/>
      </c>
      <c r="BF246" s="69" t="str">
        <f>IFERROR(CLEAN(HLOOKUP(BF$1,'1.源数据-产品报告-消费降序'!BF:BF,ROW(),0)),"")</f>
        <v/>
      </c>
      <c r="BG246" s="69" t="str">
        <f>IFERROR(CLEAN(HLOOKUP(BG$1,'1.源数据-产品报告-消费降序'!BG:BG,ROW(),0)),"")</f>
        <v/>
      </c>
      <c r="BH246" s="69" t="str">
        <f>IFERROR(CLEAN(HLOOKUP(BH$1,'1.源数据-产品报告-消费降序'!BH:BH,ROW(),0)),"")</f>
        <v/>
      </c>
      <c r="BI246" s="69" t="str">
        <f>IFERROR(CLEAN(HLOOKUP(BI$1,'1.源数据-产品报告-消费降序'!BI:BI,ROW(),0)),"")</f>
        <v/>
      </c>
      <c r="BJ246" s="69" t="str">
        <f>IFERROR(CLEAN(HLOOKUP(BJ$1,'1.源数据-产品报告-消费降序'!BJ:BJ,ROW(),0)),"")</f>
        <v/>
      </c>
      <c r="BK2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6" s="69" t="str">
        <f>IFERROR(CLEAN(HLOOKUP(BL$1,'1.源数据-产品报告-消费降序'!BL:BL,ROW(),0)),"")</f>
        <v/>
      </c>
      <c r="BO246" s="69" t="str">
        <f>IFERROR(CLEAN(HLOOKUP(BO$1,'1.源数据-产品报告-消费降序'!BO:BO,ROW(),0)),"")</f>
        <v/>
      </c>
      <c r="BP246" s="69" t="str">
        <f>IFERROR(CLEAN(HLOOKUP(BP$1,'1.源数据-产品报告-消费降序'!BP:BP,ROW(),0)),"")</f>
        <v/>
      </c>
      <c r="BQ246" s="69" t="str">
        <f>IFERROR(CLEAN(HLOOKUP(BQ$1,'1.源数据-产品报告-消费降序'!BQ:BQ,ROW(),0)),"")</f>
        <v/>
      </c>
      <c r="BR246" s="69" t="str">
        <f>IFERROR(CLEAN(HLOOKUP(BR$1,'1.源数据-产品报告-消费降序'!BR:BR,ROW(),0)),"")</f>
        <v/>
      </c>
      <c r="BS246" s="69" t="str">
        <f>IFERROR(CLEAN(HLOOKUP(BS$1,'1.源数据-产品报告-消费降序'!BS:BS,ROW(),0)),"")</f>
        <v/>
      </c>
      <c r="BT246" s="69" t="str">
        <f>IFERROR(CLEAN(HLOOKUP(BT$1,'1.源数据-产品报告-消费降序'!BT:BT,ROW(),0)),"")</f>
        <v/>
      </c>
      <c r="BU246" s="69" t="str">
        <f>IFERROR(CLEAN(HLOOKUP(BU$1,'1.源数据-产品报告-消费降序'!BU:BU,ROW(),0)),"")</f>
        <v/>
      </c>
      <c r="BV2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6" s="69" t="str">
        <f>IFERROR(CLEAN(HLOOKUP(BW$1,'1.源数据-产品报告-消费降序'!BW:BW,ROW(),0)),"")</f>
        <v/>
      </c>
    </row>
    <row r="247" spans="1:75">
      <c r="A247" s="69" t="str">
        <f>IFERROR(CLEAN(HLOOKUP(A$1,'1.源数据-产品报告-消费降序'!A:A,ROW(),0)),"")</f>
        <v/>
      </c>
      <c r="B247" s="69" t="str">
        <f>IFERROR(CLEAN(HLOOKUP(B$1,'1.源数据-产品报告-消费降序'!B:B,ROW(),0)),"")</f>
        <v/>
      </c>
      <c r="C247" s="69" t="str">
        <f>IFERROR(CLEAN(HLOOKUP(C$1,'1.源数据-产品报告-消费降序'!C:C,ROW(),0)),"")</f>
        <v/>
      </c>
      <c r="D247" s="69" t="str">
        <f>IFERROR(CLEAN(HLOOKUP(D$1,'1.源数据-产品报告-消费降序'!D:D,ROW(),0)),"")</f>
        <v/>
      </c>
      <c r="E247" s="69" t="str">
        <f>IFERROR(CLEAN(HLOOKUP(E$1,'1.源数据-产品报告-消费降序'!E:E,ROW(),0)),"")</f>
        <v/>
      </c>
      <c r="F247" s="69" t="str">
        <f>IFERROR(CLEAN(HLOOKUP(F$1,'1.源数据-产品报告-消费降序'!F:F,ROW(),0)),"")</f>
        <v/>
      </c>
      <c r="G247" s="70">
        <f>IFERROR((HLOOKUP(G$1,'1.源数据-产品报告-消费降序'!G:G,ROW(),0)),"")</f>
        <v>0</v>
      </c>
      <c r="H2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7" s="69" t="str">
        <f>IFERROR(CLEAN(HLOOKUP(I$1,'1.源数据-产品报告-消费降序'!I:I,ROW(),0)),"")</f>
        <v/>
      </c>
      <c r="L247" s="69" t="str">
        <f>IFERROR(CLEAN(HLOOKUP(L$1,'1.源数据-产品报告-消费降序'!L:L,ROW(),0)),"")</f>
        <v/>
      </c>
      <c r="M247" s="69" t="str">
        <f>IFERROR(CLEAN(HLOOKUP(M$1,'1.源数据-产品报告-消费降序'!M:M,ROW(),0)),"")</f>
        <v/>
      </c>
      <c r="N247" s="69" t="str">
        <f>IFERROR(CLEAN(HLOOKUP(N$1,'1.源数据-产品报告-消费降序'!N:N,ROW(),0)),"")</f>
        <v/>
      </c>
      <c r="O247" s="69" t="str">
        <f>IFERROR(CLEAN(HLOOKUP(O$1,'1.源数据-产品报告-消费降序'!O:O,ROW(),0)),"")</f>
        <v/>
      </c>
      <c r="P247" s="69" t="str">
        <f>IFERROR(CLEAN(HLOOKUP(P$1,'1.源数据-产品报告-消费降序'!P:P,ROW(),0)),"")</f>
        <v/>
      </c>
      <c r="Q247" s="69" t="str">
        <f>IFERROR(CLEAN(HLOOKUP(Q$1,'1.源数据-产品报告-消费降序'!Q:Q,ROW(),0)),"")</f>
        <v/>
      </c>
      <c r="R247" s="69" t="str">
        <f>IFERROR(CLEAN(HLOOKUP(R$1,'1.源数据-产品报告-消费降序'!R:R,ROW(),0)),"")</f>
        <v/>
      </c>
      <c r="S2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7" s="69" t="str">
        <f>IFERROR(CLEAN(HLOOKUP(T$1,'1.源数据-产品报告-消费降序'!T:T,ROW(),0)),"")</f>
        <v/>
      </c>
      <c r="W247" s="69" t="str">
        <f>IFERROR(CLEAN(HLOOKUP(W$1,'1.源数据-产品报告-消费降序'!W:W,ROW(),0)),"")</f>
        <v/>
      </c>
      <c r="X247" s="69" t="str">
        <f>IFERROR(CLEAN(HLOOKUP(X$1,'1.源数据-产品报告-消费降序'!X:X,ROW(),0)),"")</f>
        <v/>
      </c>
      <c r="Y247" s="69" t="str">
        <f>IFERROR(CLEAN(HLOOKUP(Y$1,'1.源数据-产品报告-消费降序'!Y:Y,ROW(),0)),"")</f>
        <v/>
      </c>
      <c r="Z247" s="69" t="str">
        <f>IFERROR(CLEAN(HLOOKUP(Z$1,'1.源数据-产品报告-消费降序'!Z:Z,ROW(),0)),"")</f>
        <v/>
      </c>
      <c r="AA247" s="69" t="str">
        <f>IFERROR(CLEAN(HLOOKUP(AA$1,'1.源数据-产品报告-消费降序'!AA:AA,ROW(),0)),"")</f>
        <v/>
      </c>
      <c r="AB247" s="69" t="str">
        <f>IFERROR(CLEAN(HLOOKUP(AB$1,'1.源数据-产品报告-消费降序'!AB:AB,ROW(),0)),"")</f>
        <v/>
      </c>
      <c r="AC247" s="69" t="str">
        <f>IFERROR(CLEAN(HLOOKUP(AC$1,'1.源数据-产品报告-消费降序'!AC:AC,ROW(),0)),"")</f>
        <v/>
      </c>
      <c r="AD2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7" s="69" t="str">
        <f>IFERROR(CLEAN(HLOOKUP(AE$1,'1.源数据-产品报告-消费降序'!AE:AE,ROW(),0)),"")</f>
        <v/>
      </c>
      <c r="AH247" s="69" t="str">
        <f>IFERROR(CLEAN(HLOOKUP(AH$1,'1.源数据-产品报告-消费降序'!AH:AH,ROW(),0)),"")</f>
        <v/>
      </c>
      <c r="AI247" s="69" t="str">
        <f>IFERROR(CLEAN(HLOOKUP(AI$1,'1.源数据-产品报告-消费降序'!AI:AI,ROW(),0)),"")</f>
        <v/>
      </c>
      <c r="AJ247" s="69" t="str">
        <f>IFERROR(CLEAN(HLOOKUP(AJ$1,'1.源数据-产品报告-消费降序'!AJ:AJ,ROW(),0)),"")</f>
        <v/>
      </c>
      <c r="AK247" s="69" t="str">
        <f>IFERROR(CLEAN(HLOOKUP(AK$1,'1.源数据-产品报告-消费降序'!AK:AK,ROW(),0)),"")</f>
        <v/>
      </c>
      <c r="AL247" s="69" t="str">
        <f>IFERROR(CLEAN(HLOOKUP(AL$1,'1.源数据-产品报告-消费降序'!AL:AL,ROW(),0)),"")</f>
        <v/>
      </c>
      <c r="AM247" s="69" t="str">
        <f>IFERROR(CLEAN(HLOOKUP(AM$1,'1.源数据-产品报告-消费降序'!AM:AM,ROW(),0)),"")</f>
        <v/>
      </c>
      <c r="AN247" s="69" t="str">
        <f>IFERROR(CLEAN(HLOOKUP(AN$1,'1.源数据-产品报告-消费降序'!AN:AN,ROW(),0)),"")</f>
        <v/>
      </c>
      <c r="AO2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7" s="69" t="str">
        <f>IFERROR(CLEAN(HLOOKUP(AP$1,'1.源数据-产品报告-消费降序'!AP:AP,ROW(),0)),"")</f>
        <v/>
      </c>
      <c r="AS247" s="69" t="str">
        <f>IFERROR(CLEAN(HLOOKUP(AS$1,'1.源数据-产品报告-消费降序'!AS:AS,ROW(),0)),"")</f>
        <v/>
      </c>
      <c r="AT247" s="69" t="str">
        <f>IFERROR(CLEAN(HLOOKUP(AT$1,'1.源数据-产品报告-消费降序'!AT:AT,ROW(),0)),"")</f>
        <v/>
      </c>
      <c r="AU247" s="69" t="str">
        <f>IFERROR(CLEAN(HLOOKUP(AU$1,'1.源数据-产品报告-消费降序'!AU:AU,ROW(),0)),"")</f>
        <v/>
      </c>
      <c r="AV247" s="69" t="str">
        <f>IFERROR(CLEAN(HLOOKUP(AV$1,'1.源数据-产品报告-消费降序'!AV:AV,ROW(),0)),"")</f>
        <v/>
      </c>
      <c r="AW247" s="69" t="str">
        <f>IFERROR(CLEAN(HLOOKUP(AW$1,'1.源数据-产品报告-消费降序'!AW:AW,ROW(),0)),"")</f>
        <v/>
      </c>
      <c r="AX247" s="69" t="str">
        <f>IFERROR(CLEAN(HLOOKUP(AX$1,'1.源数据-产品报告-消费降序'!AX:AX,ROW(),0)),"")</f>
        <v/>
      </c>
      <c r="AY247" s="69" t="str">
        <f>IFERROR(CLEAN(HLOOKUP(AY$1,'1.源数据-产品报告-消费降序'!AY:AY,ROW(),0)),"")</f>
        <v/>
      </c>
      <c r="AZ2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7" s="69" t="str">
        <f>IFERROR(CLEAN(HLOOKUP(BA$1,'1.源数据-产品报告-消费降序'!BA:BA,ROW(),0)),"")</f>
        <v/>
      </c>
      <c r="BD247" s="69" t="str">
        <f>IFERROR(CLEAN(HLOOKUP(BD$1,'1.源数据-产品报告-消费降序'!BD:BD,ROW(),0)),"")</f>
        <v/>
      </c>
      <c r="BE247" s="69" t="str">
        <f>IFERROR(CLEAN(HLOOKUP(BE$1,'1.源数据-产品报告-消费降序'!BE:BE,ROW(),0)),"")</f>
        <v/>
      </c>
      <c r="BF247" s="69" t="str">
        <f>IFERROR(CLEAN(HLOOKUP(BF$1,'1.源数据-产品报告-消费降序'!BF:BF,ROW(),0)),"")</f>
        <v/>
      </c>
      <c r="BG247" s="69" t="str">
        <f>IFERROR(CLEAN(HLOOKUP(BG$1,'1.源数据-产品报告-消费降序'!BG:BG,ROW(),0)),"")</f>
        <v/>
      </c>
      <c r="BH247" s="69" t="str">
        <f>IFERROR(CLEAN(HLOOKUP(BH$1,'1.源数据-产品报告-消费降序'!BH:BH,ROW(),0)),"")</f>
        <v/>
      </c>
      <c r="BI247" s="69" t="str">
        <f>IFERROR(CLEAN(HLOOKUP(BI$1,'1.源数据-产品报告-消费降序'!BI:BI,ROW(),0)),"")</f>
        <v/>
      </c>
      <c r="BJ247" s="69" t="str">
        <f>IFERROR(CLEAN(HLOOKUP(BJ$1,'1.源数据-产品报告-消费降序'!BJ:BJ,ROW(),0)),"")</f>
        <v/>
      </c>
      <c r="BK2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7" s="69" t="str">
        <f>IFERROR(CLEAN(HLOOKUP(BL$1,'1.源数据-产品报告-消费降序'!BL:BL,ROW(),0)),"")</f>
        <v/>
      </c>
      <c r="BO247" s="69" t="str">
        <f>IFERROR(CLEAN(HLOOKUP(BO$1,'1.源数据-产品报告-消费降序'!BO:BO,ROW(),0)),"")</f>
        <v/>
      </c>
      <c r="BP247" s="69" t="str">
        <f>IFERROR(CLEAN(HLOOKUP(BP$1,'1.源数据-产品报告-消费降序'!BP:BP,ROW(),0)),"")</f>
        <v/>
      </c>
      <c r="BQ247" s="69" t="str">
        <f>IFERROR(CLEAN(HLOOKUP(BQ$1,'1.源数据-产品报告-消费降序'!BQ:BQ,ROW(),0)),"")</f>
        <v/>
      </c>
      <c r="BR247" s="69" t="str">
        <f>IFERROR(CLEAN(HLOOKUP(BR$1,'1.源数据-产品报告-消费降序'!BR:BR,ROW(),0)),"")</f>
        <v/>
      </c>
      <c r="BS247" s="69" t="str">
        <f>IFERROR(CLEAN(HLOOKUP(BS$1,'1.源数据-产品报告-消费降序'!BS:BS,ROW(),0)),"")</f>
        <v/>
      </c>
      <c r="BT247" s="69" t="str">
        <f>IFERROR(CLEAN(HLOOKUP(BT$1,'1.源数据-产品报告-消费降序'!BT:BT,ROW(),0)),"")</f>
        <v/>
      </c>
      <c r="BU247" s="69" t="str">
        <f>IFERROR(CLEAN(HLOOKUP(BU$1,'1.源数据-产品报告-消费降序'!BU:BU,ROW(),0)),"")</f>
        <v/>
      </c>
      <c r="BV2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7" s="69" t="str">
        <f>IFERROR(CLEAN(HLOOKUP(BW$1,'1.源数据-产品报告-消费降序'!BW:BW,ROW(),0)),"")</f>
        <v/>
      </c>
    </row>
    <row r="248" spans="1:75">
      <c r="A248" s="69" t="str">
        <f>IFERROR(CLEAN(HLOOKUP(A$1,'1.源数据-产品报告-消费降序'!A:A,ROW(),0)),"")</f>
        <v/>
      </c>
      <c r="B248" s="69" t="str">
        <f>IFERROR(CLEAN(HLOOKUP(B$1,'1.源数据-产品报告-消费降序'!B:B,ROW(),0)),"")</f>
        <v/>
      </c>
      <c r="C248" s="69" t="str">
        <f>IFERROR(CLEAN(HLOOKUP(C$1,'1.源数据-产品报告-消费降序'!C:C,ROW(),0)),"")</f>
        <v/>
      </c>
      <c r="D248" s="69" t="str">
        <f>IFERROR(CLEAN(HLOOKUP(D$1,'1.源数据-产品报告-消费降序'!D:D,ROW(),0)),"")</f>
        <v/>
      </c>
      <c r="E248" s="69" t="str">
        <f>IFERROR(CLEAN(HLOOKUP(E$1,'1.源数据-产品报告-消费降序'!E:E,ROW(),0)),"")</f>
        <v/>
      </c>
      <c r="F248" s="69" t="str">
        <f>IFERROR(CLEAN(HLOOKUP(F$1,'1.源数据-产品报告-消费降序'!F:F,ROW(),0)),"")</f>
        <v/>
      </c>
      <c r="G248" s="70">
        <f>IFERROR((HLOOKUP(G$1,'1.源数据-产品报告-消费降序'!G:G,ROW(),0)),"")</f>
        <v>0</v>
      </c>
      <c r="H2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8" s="69" t="str">
        <f>IFERROR(CLEAN(HLOOKUP(I$1,'1.源数据-产品报告-消费降序'!I:I,ROW(),0)),"")</f>
        <v/>
      </c>
      <c r="L248" s="69" t="str">
        <f>IFERROR(CLEAN(HLOOKUP(L$1,'1.源数据-产品报告-消费降序'!L:L,ROW(),0)),"")</f>
        <v/>
      </c>
      <c r="M248" s="69" t="str">
        <f>IFERROR(CLEAN(HLOOKUP(M$1,'1.源数据-产品报告-消费降序'!M:M,ROW(),0)),"")</f>
        <v/>
      </c>
      <c r="N248" s="69" t="str">
        <f>IFERROR(CLEAN(HLOOKUP(N$1,'1.源数据-产品报告-消费降序'!N:N,ROW(),0)),"")</f>
        <v/>
      </c>
      <c r="O248" s="69" t="str">
        <f>IFERROR(CLEAN(HLOOKUP(O$1,'1.源数据-产品报告-消费降序'!O:O,ROW(),0)),"")</f>
        <v/>
      </c>
      <c r="P248" s="69" t="str">
        <f>IFERROR(CLEAN(HLOOKUP(P$1,'1.源数据-产品报告-消费降序'!P:P,ROW(),0)),"")</f>
        <v/>
      </c>
      <c r="Q248" s="69" t="str">
        <f>IFERROR(CLEAN(HLOOKUP(Q$1,'1.源数据-产品报告-消费降序'!Q:Q,ROW(),0)),"")</f>
        <v/>
      </c>
      <c r="R248" s="69" t="str">
        <f>IFERROR(CLEAN(HLOOKUP(R$1,'1.源数据-产品报告-消费降序'!R:R,ROW(),0)),"")</f>
        <v/>
      </c>
      <c r="S2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8" s="69" t="str">
        <f>IFERROR(CLEAN(HLOOKUP(T$1,'1.源数据-产品报告-消费降序'!T:T,ROW(),0)),"")</f>
        <v/>
      </c>
      <c r="W248" s="69" t="str">
        <f>IFERROR(CLEAN(HLOOKUP(W$1,'1.源数据-产品报告-消费降序'!W:W,ROW(),0)),"")</f>
        <v/>
      </c>
      <c r="X248" s="69" t="str">
        <f>IFERROR(CLEAN(HLOOKUP(X$1,'1.源数据-产品报告-消费降序'!X:X,ROW(),0)),"")</f>
        <v/>
      </c>
      <c r="Y248" s="69" t="str">
        <f>IFERROR(CLEAN(HLOOKUP(Y$1,'1.源数据-产品报告-消费降序'!Y:Y,ROW(),0)),"")</f>
        <v/>
      </c>
      <c r="Z248" s="69" t="str">
        <f>IFERROR(CLEAN(HLOOKUP(Z$1,'1.源数据-产品报告-消费降序'!Z:Z,ROW(),0)),"")</f>
        <v/>
      </c>
      <c r="AA248" s="69" t="str">
        <f>IFERROR(CLEAN(HLOOKUP(AA$1,'1.源数据-产品报告-消费降序'!AA:AA,ROW(),0)),"")</f>
        <v/>
      </c>
      <c r="AB248" s="69" t="str">
        <f>IFERROR(CLEAN(HLOOKUP(AB$1,'1.源数据-产品报告-消费降序'!AB:AB,ROW(),0)),"")</f>
        <v/>
      </c>
      <c r="AC248" s="69" t="str">
        <f>IFERROR(CLEAN(HLOOKUP(AC$1,'1.源数据-产品报告-消费降序'!AC:AC,ROW(),0)),"")</f>
        <v/>
      </c>
      <c r="AD2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8" s="69" t="str">
        <f>IFERROR(CLEAN(HLOOKUP(AE$1,'1.源数据-产品报告-消费降序'!AE:AE,ROW(),0)),"")</f>
        <v/>
      </c>
      <c r="AH248" s="69" t="str">
        <f>IFERROR(CLEAN(HLOOKUP(AH$1,'1.源数据-产品报告-消费降序'!AH:AH,ROW(),0)),"")</f>
        <v/>
      </c>
      <c r="AI248" s="69" t="str">
        <f>IFERROR(CLEAN(HLOOKUP(AI$1,'1.源数据-产品报告-消费降序'!AI:AI,ROW(),0)),"")</f>
        <v/>
      </c>
      <c r="AJ248" s="69" t="str">
        <f>IFERROR(CLEAN(HLOOKUP(AJ$1,'1.源数据-产品报告-消费降序'!AJ:AJ,ROW(),0)),"")</f>
        <v/>
      </c>
      <c r="AK248" s="69" t="str">
        <f>IFERROR(CLEAN(HLOOKUP(AK$1,'1.源数据-产品报告-消费降序'!AK:AK,ROW(),0)),"")</f>
        <v/>
      </c>
      <c r="AL248" s="69" t="str">
        <f>IFERROR(CLEAN(HLOOKUP(AL$1,'1.源数据-产品报告-消费降序'!AL:AL,ROW(),0)),"")</f>
        <v/>
      </c>
      <c r="AM248" s="69" t="str">
        <f>IFERROR(CLEAN(HLOOKUP(AM$1,'1.源数据-产品报告-消费降序'!AM:AM,ROW(),0)),"")</f>
        <v/>
      </c>
      <c r="AN248" s="69" t="str">
        <f>IFERROR(CLEAN(HLOOKUP(AN$1,'1.源数据-产品报告-消费降序'!AN:AN,ROW(),0)),"")</f>
        <v/>
      </c>
      <c r="AO2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8" s="69" t="str">
        <f>IFERROR(CLEAN(HLOOKUP(AP$1,'1.源数据-产品报告-消费降序'!AP:AP,ROW(),0)),"")</f>
        <v/>
      </c>
      <c r="AS248" s="69" t="str">
        <f>IFERROR(CLEAN(HLOOKUP(AS$1,'1.源数据-产品报告-消费降序'!AS:AS,ROW(),0)),"")</f>
        <v/>
      </c>
      <c r="AT248" s="69" t="str">
        <f>IFERROR(CLEAN(HLOOKUP(AT$1,'1.源数据-产品报告-消费降序'!AT:AT,ROW(),0)),"")</f>
        <v/>
      </c>
      <c r="AU248" s="69" t="str">
        <f>IFERROR(CLEAN(HLOOKUP(AU$1,'1.源数据-产品报告-消费降序'!AU:AU,ROW(),0)),"")</f>
        <v/>
      </c>
      <c r="AV248" s="69" t="str">
        <f>IFERROR(CLEAN(HLOOKUP(AV$1,'1.源数据-产品报告-消费降序'!AV:AV,ROW(),0)),"")</f>
        <v/>
      </c>
      <c r="AW248" s="69" t="str">
        <f>IFERROR(CLEAN(HLOOKUP(AW$1,'1.源数据-产品报告-消费降序'!AW:AW,ROW(),0)),"")</f>
        <v/>
      </c>
      <c r="AX248" s="69" t="str">
        <f>IFERROR(CLEAN(HLOOKUP(AX$1,'1.源数据-产品报告-消费降序'!AX:AX,ROW(),0)),"")</f>
        <v/>
      </c>
      <c r="AY248" s="69" t="str">
        <f>IFERROR(CLEAN(HLOOKUP(AY$1,'1.源数据-产品报告-消费降序'!AY:AY,ROW(),0)),"")</f>
        <v/>
      </c>
      <c r="AZ2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8" s="69" t="str">
        <f>IFERROR(CLEAN(HLOOKUP(BA$1,'1.源数据-产品报告-消费降序'!BA:BA,ROW(),0)),"")</f>
        <v/>
      </c>
      <c r="BD248" s="69" t="str">
        <f>IFERROR(CLEAN(HLOOKUP(BD$1,'1.源数据-产品报告-消费降序'!BD:BD,ROW(),0)),"")</f>
        <v/>
      </c>
      <c r="BE248" s="69" t="str">
        <f>IFERROR(CLEAN(HLOOKUP(BE$1,'1.源数据-产品报告-消费降序'!BE:BE,ROW(),0)),"")</f>
        <v/>
      </c>
      <c r="BF248" s="69" t="str">
        <f>IFERROR(CLEAN(HLOOKUP(BF$1,'1.源数据-产品报告-消费降序'!BF:BF,ROW(),0)),"")</f>
        <v/>
      </c>
      <c r="BG248" s="69" t="str">
        <f>IFERROR(CLEAN(HLOOKUP(BG$1,'1.源数据-产品报告-消费降序'!BG:BG,ROW(),0)),"")</f>
        <v/>
      </c>
      <c r="BH248" s="69" t="str">
        <f>IFERROR(CLEAN(HLOOKUP(BH$1,'1.源数据-产品报告-消费降序'!BH:BH,ROW(),0)),"")</f>
        <v/>
      </c>
      <c r="BI248" s="69" t="str">
        <f>IFERROR(CLEAN(HLOOKUP(BI$1,'1.源数据-产品报告-消费降序'!BI:BI,ROW(),0)),"")</f>
        <v/>
      </c>
      <c r="BJ248" s="69" t="str">
        <f>IFERROR(CLEAN(HLOOKUP(BJ$1,'1.源数据-产品报告-消费降序'!BJ:BJ,ROW(),0)),"")</f>
        <v/>
      </c>
      <c r="BK2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8" s="69" t="str">
        <f>IFERROR(CLEAN(HLOOKUP(BL$1,'1.源数据-产品报告-消费降序'!BL:BL,ROW(),0)),"")</f>
        <v/>
      </c>
      <c r="BO248" s="69" t="str">
        <f>IFERROR(CLEAN(HLOOKUP(BO$1,'1.源数据-产品报告-消费降序'!BO:BO,ROW(),0)),"")</f>
        <v/>
      </c>
      <c r="BP248" s="69" t="str">
        <f>IFERROR(CLEAN(HLOOKUP(BP$1,'1.源数据-产品报告-消费降序'!BP:BP,ROW(),0)),"")</f>
        <v/>
      </c>
      <c r="BQ248" s="69" t="str">
        <f>IFERROR(CLEAN(HLOOKUP(BQ$1,'1.源数据-产品报告-消费降序'!BQ:BQ,ROW(),0)),"")</f>
        <v/>
      </c>
      <c r="BR248" s="69" t="str">
        <f>IFERROR(CLEAN(HLOOKUP(BR$1,'1.源数据-产品报告-消费降序'!BR:BR,ROW(),0)),"")</f>
        <v/>
      </c>
      <c r="BS248" s="69" t="str">
        <f>IFERROR(CLEAN(HLOOKUP(BS$1,'1.源数据-产品报告-消费降序'!BS:BS,ROW(),0)),"")</f>
        <v/>
      </c>
      <c r="BT248" s="69" t="str">
        <f>IFERROR(CLEAN(HLOOKUP(BT$1,'1.源数据-产品报告-消费降序'!BT:BT,ROW(),0)),"")</f>
        <v/>
      </c>
      <c r="BU248" s="69" t="str">
        <f>IFERROR(CLEAN(HLOOKUP(BU$1,'1.源数据-产品报告-消费降序'!BU:BU,ROW(),0)),"")</f>
        <v/>
      </c>
      <c r="BV2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8" s="69" t="str">
        <f>IFERROR(CLEAN(HLOOKUP(BW$1,'1.源数据-产品报告-消费降序'!BW:BW,ROW(),0)),"")</f>
        <v/>
      </c>
    </row>
    <row r="249" spans="1:75">
      <c r="A249" s="69" t="str">
        <f>IFERROR(CLEAN(HLOOKUP(A$1,'1.源数据-产品报告-消费降序'!A:A,ROW(),0)),"")</f>
        <v/>
      </c>
      <c r="B249" s="69" t="str">
        <f>IFERROR(CLEAN(HLOOKUP(B$1,'1.源数据-产品报告-消费降序'!B:B,ROW(),0)),"")</f>
        <v/>
      </c>
      <c r="C249" s="69" t="str">
        <f>IFERROR(CLEAN(HLOOKUP(C$1,'1.源数据-产品报告-消费降序'!C:C,ROW(),0)),"")</f>
        <v/>
      </c>
      <c r="D249" s="69" t="str">
        <f>IFERROR(CLEAN(HLOOKUP(D$1,'1.源数据-产品报告-消费降序'!D:D,ROW(),0)),"")</f>
        <v/>
      </c>
      <c r="E249" s="69" t="str">
        <f>IFERROR(CLEAN(HLOOKUP(E$1,'1.源数据-产品报告-消费降序'!E:E,ROW(),0)),"")</f>
        <v/>
      </c>
      <c r="F249" s="69" t="str">
        <f>IFERROR(CLEAN(HLOOKUP(F$1,'1.源数据-产品报告-消费降序'!F:F,ROW(),0)),"")</f>
        <v/>
      </c>
      <c r="G249" s="70">
        <f>IFERROR((HLOOKUP(G$1,'1.源数据-产品报告-消费降序'!G:G,ROW(),0)),"")</f>
        <v>0</v>
      </c>
      <c r="H2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49" s="69" t="str">
        <f>IFERROR(CLEAN(HLOOKUP(I$1,'1.源数据-产品报告-消费降序'!I:I,ROW(),0)),"")</f>
        <v/>
      </c>
      <c r="L249" s="69" t="str">
        <f>IFERROR(CLEAN(HLOOKUP(L$1,'1.源数据-产品报告-消费降序'!L:L,ROW(),0)),"")</f>
        <v/>
      </c>
      <c r="M249" s="69" t="str">
        <f>IFERROR(CLEAN(HLOOKUP(M$1,'1.源数据-产品报告-消费降序'!M:M,ROW(),0)),"")</f>
        <v/>
      </c>
      <c r="N249" s="69" t="str">
        <f>IFERROR(CLEAN(HLOOKUP(N$1,'1.源数据-产品报告-消费降序'!N:N,ROW(),0)),"")</f>
        <v/>
      </c>
      <c r="O249" s="69" t="str">
        <f>IFERROR(CLEAN(HLOOKUP(O$1,'1.源数据-产品报告-消费降序'!O:O,ROW(),0)),"")</f>
        <v/>
      </c>
      <c r="P249" s="69" t="str">
        <f>IFERROR(CLEAN(HLOOKUP(P$1,'1.源数据-产品报告-消费降序'!P:P,ROW(),0)),"")</f>
        <v/>
      </c>
      <c r="Q249" s="69" t="str">
        <f>IFERROR(CLEAN(HLOOKUP(Q$1,'1.源数据-产品报告-消费降序'!Q:Q,ROW(),0)),"")</f>
        <v/>
      </c>
      <c r="R249" s="69" t="str">
        <f>IFERROR(CLEAN(HLOOKUP(R$1,'1.源数据-产品报告-消费降序'!R:R,ROW(),0)),"")</f>
        <v/>
      </c>
      <c r="S2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49" s="69" t="str">
        <f>IFERROR(CLEAN(HLOOKUP(T$1,'1.源数据-产品报告-消费降序'!T:T,ROW(),0)),"")</f>
        <v/>
      </c>
      <c r="W249" s="69" t="str">
        <f>IFERROR(CLEAN(HLOOKUP(W$1,'1.源数据-产品报告-消费降序'!W:W,ROW(),0)),"")</f>
        <v/>
      </c>
      <c r="X249" s="69" t="str">
        <f>IFERROR(CLEAN(HLOOKUP(X$1,'1.源数据-产品报告-消费降序'!X:X,ROW(),0)),"")</f>
        <v/>
      </c>
      <c r="Y249" s="69" t="str">
        <f>IFERROR(CLEAN(HLOOKUP(Y$1,'1.源数据-产品报告-消费降序'!Y:Y,ROW(),0)),"")</f>
        <v/>
      </c>
      <c r="Z249" s="69" t="str">
        <f>IFERROR(CLEAN(HLOOKUP(Z$1,'1.源数据-产品报告-消费降序'!Z:Z,ROW(),0)),"")</f>
        <v/>
      </c>
      <c r="AA249" s="69" t="str">
        <f>IFERROR(CLEAN(HLOOKUP(AA$1,'1.源数据-产品报告-消费降序'!AA:AA,ROW(),0)),"")</f>
        <v/>
      </c>
      <c r="AB249" s="69" t="str">
        <f>IFERROR(CLEAN(HLOOKUP(AB$1,'1.源数据-产品报告-消费降序'!AB:AB,ROW(),0)),"")</f>
        <v/>
      </c>
      <c r="AC249" s="69" t="str">
        <f>IFERROR(CLEAN(HLOOKUP(AC$1,'1.源数据-产品报告-消费降序'!AC:AC,ROW(),0)),"")</f>
        <v/>
      </c>
      <c r="AD2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49" s="69" t="str">
        <f>IFERROR(CLEAN(HLOOKUP(AE$1,'1.源数据-产品报告-消费降序'!AE:AE,ROW(),0)),"")</f>
        <v/>
      </c>
      <c r="AH249" s="69" t="str">
        <f>IFERROR(CLEAN(HLOOKUP(AH$1,'1.源数据-产品报告-消费降序'!AH:AH,ROW(),0)),"")</f>
        <v/>
      </c>
      <c r="AI249" s="69" t="str">
        <f>IFERROR(CLEAN(HLOOKUP(AI$1,'1.源数据-产品报告-消费降序'!AI:AI,ROW(),0)),"")</f>
        <v/>
      </c>
      <c r="AJ249" s="69" t="str">
        <f>IFERROR(CLEAN(HLOOKUP(AJ$1,'1.源数据-产品报告-消费降序'!AJ:AJ,ROW(),0)),"")</f>
        <v/>
      </c>
      <c r="AK249" s="69" t="str">
        <f>IFERROR(CLEAN(HLOOKUP(AK$1,'1.源数据-产品报告-消费降序'!AK:AK,ROW(),0)),"")</f>
        <v/>
      </c>
      <c r="AL249" s="69" t="str">
        <f>IFERROR(CLEAN(HLOOKUP(AL$1,'1.源数据-产品报告-消费降序'!AL:AL,ROW(),0)),"")</f>
        <v/>
      </c>
      <c r="AM249" s="69" t="str">
        <f>IFERROR(CLEAN(HLOOKUP(AM$1,'1.源数据-产品报告-消费降序'!AM:AM,ROW(),0)),"")</f>
        <v/>
      </c>
      <c r="AN249" s="69" t="str">
        <f>IFERROR(CLEAN(HLOOKUP(AN$1,'1.源数据-产品报告-消费降序'!AN:AN,ROW(),0)),"")</f>
        <v/>
      </c>
      <c r="AO2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49" s="69" t="str">
        <f>IFERROR(CLEAN(HLOOKUP(AP$1,'1.源数据-产品报告-消费降序'!AP:AP,ROW(),0)),"")</f>
        <v/>
      </c>
      <c r="AS249" s="69" t="str">
        <f>IFERROR(CLEAN(HLOOKUP(AS$1,'1.源数据-产品报告-消费降序'!AS:AS,ROW(),0)),"")</f>
        <v/>
      </c>
      <c r="AT249" s="69" t="str">
        <f>IFERROR(CLEAN(HLOOKUP(AT$1,'1.源数据-产品报告-消费降序'!AT:AT,ROW(),0)),"")</f>
        <v/>
      </c>
      <c r="AU249" s="69" t="str">
        <f>IFERROR(CLEAN(HLOOKUP(AU$1,'1.源数据-产品报告-消费降序'!AU:AU,ROW(),0)),"")</f>
        <v/>
      </c>
      <c r="AV249" s="69" t="str">
        <f>IFERROR(CLEAN(HLOOKUP(AV$1,'1.源数据-产品报告-消费降序'!AV:AV,ROW(),0)),"")</f>
        <v/>
      </c>
      <c r="AW249" s="69" t="str">
        <f>IFERROR(CLEAN(HLOOKUP(AW$1,'1.源数据-产品报告-消费降序'!AW:AW,ROW(),0)),"")</f>
        <v/>
      </c>
      <c r="AX249" s="69" t="str">
        <f>IFERROR(CLEAN(HLOOKUP(AX$1,'1.源数据-产品报告-消费降序'!AX:AX,ROW(),0)),"")</f>
        <v/>
      </c>
      <c r="AY249" s="69" t="str">
        <f>IFERROR(CLEAN(HLOOKUP(AY$1,'1.源数据-产品报告-消费降序'!AY:AY,ROW(),0)),"")</f>
        <v/>
      </c>
      <c r="AZ2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49" s="69" t="str">
        <f>IFERROR(CLEAN(HLOOKUP(BA$1,'1.源数据-产品报告-消费降序'!BA:BA,ROW(),0)),"")</f>
        <v/>
      </c>
      <c r="BD249" s="69" t="str">
        <f>IFERROR(CLEAN(HLOOKUP(BD$1,'1.源数据-产品报告-消费降序'!BD:BD,ROW(),0)),"")</f>
        <v/>
      </c>
      <c r="BE249" s="69" t="str">
        <f>IFERROR(CLEAN(HLOOKUP(BE$1,'1.源数据-产品报告-消费降序'!BE:BE,ROW(),0)),"")</f>
        <v/>
      </c>
      <c r="BF249" s="69" t="str">
        <f>IFERROR(CLEAN(HLOOKUP(BF$1,'1.源数据-产品报告-消费降序'!BF:BF,ROW(),0)),"")</f>
        <v/>
      </c>
      <c r="BG249" s="69" t="str">
        <f>IFERROR(CLEAN(HLOOKUP(BG$1,'1.源数据-产品报告-消费降序'!BG:BG,ROW(),0)),"")</f>
        <v/>
      </c>
      <c r="BH249" s="69" t="str">
        <f>IFERROR(CLEAN(HLOOKUP(BH$1,'1.源数据-产品报告-消费降序'!BH:BH,ROW(),0)),"")</f>
        <v/>
      </c>
      <c r="BI249" s="69" t="str">
        <f>IFERROR(CLEAN(HLOOKUP(BI$1,'1.源数据-产品报告-消费降序'!BI:BI,ROW(),0)),"")</f>
        <v/>
      </c>
      <c r="BJ249" s="69" t="str">
        <f>IFERROR(CLEAN(HLOOKUP(BJ$1,'1.源数据-产品报告-消费降序'!BJ:BJ,ROW(),0)),"")</f>
        <v/>
      </c>
      <c r="BK2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49" s="69" t="str">
        <f>IFERROR(CLEAN(HLOOKUP(BL$1,'1.源数据-产品报告-消费降序'!BL:BL,ROW(),0)),"")</f>
        <v/>
      </c>
      <c r="BO249" s="69" t="str">
        <f>IFERROR(CLEAN(HLOOKUP(BO$1,'1.源数据-产品报告-消费降序'!BO:BO,ROW(),0)),"")</f>
        <v/>
      </c>
      <c r="BP249" s="69" t="str">
        <f>IFERROR(CLEAN(HLOOKUP(BP$1,'1.源数据-产品报告-消费降序'!BP:BP,ROW(),0)),"")</f>
        <v/>
      </c>
      <c r="BQ249" s="69" t="str">
        <f>IFERROR(CLEAN(HLOOKUP(BQ$1,'1.源数据-产品报告-消费降序'!BQ:BQ,ROW(),0)),"")</f>
        <v/>
      </c>
      <c r="BR249" s="69" t="str">
        <f>IFERROR(CLEAN(HLOOKUP(BR$1,'1.源数据-产品报告-消费降序'!BR:BR,ROW(),0)),"")</f>
        <v/>
      </c>
      <c r="BS249" s="69" t="str">
        <f>IFERROR(CLEAN(HLOOKUP(BS$1,'1.源数据-产品报告-消费降序'!BS:BS,ROW(),0)),"")</f>
        <v/>
      </c>
      <c r="BT249" s="69" t="str">
        <f>IFERROR(CLEAN(HLOOKUP(BT$1,'1.源数据-产品报告-消费降序'!BT:BT,ROW(),0)),"")</f>
        <v/>
      </c>
      <c r="BU249" s="69" t="str">
        <f>IFERROR(CLEAN(HLOOKUP(BU$1,'1.源数据-产品报告-消费降序'!BU:BU,ROW(),0)),"")</f>
        <v/>
      </c>
      <c r="BV2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49" s="69" t="str">
        <f>IFERROR(CLEAN(HLOOKUP(BW$1,'1.源数据-产品报告-消费降序'!BW:BW,ROW(),0)),"")</f>
        <v/>
      </c>
    </row>
    <row r="250" spans="1:75">
      <c r="A250" s="69" t="str">
        <f>IFERROR(CLEAN(HLOOKUP(A$1,'1.源数据-产品报告-消费降序'!A:A,ROW(),0)),"")</f>
        <v/>
      </c>
      <c r="B250" s="69" t="str">
        <f>IFERROR(CLEAN(HLOOKUP(B$1,'1.源数据-产品报告-消费降序'!B:B,ROW(),0)),"")</f>
        <v/>
      </c>
      <c r="C250" s="69" t="str">
        <f>IFERROR(CLEAN(HLOOKUP(C$1,'1.源数据-产品报告-消费降序'!C:C,ROW(),0)),"")</f>
        <v/>
      </c>
      <c r="D250" s="69" t="str">
        <f>IFERROR(CLEAN(HLOOKUP(D$1,'1.源数据-产品报告-消费降序'!D:D,ROW(),0)),"")</f>
        <v/>
      </c>
      <c r="E250" s="69" t="str">
        <f>IFERROR(CLEAN(HLOOKUP(E$1,'1.源数据-产品报告-消费降序'!E:E,ROW(),0)),"")</f>
        <v/>
      </c>
      <c r="F250" s="69" t="str">
        <f>IFERROR(CLEAN(HLOOKUP(F$1,'1.源数据-产品报告-消费降序'!F:F,ROW(),0)),"")</f>
        <v/>
      </c>
      <c r="G250" s="70">
        <f>IFERROR((HLOOKUP(G$1,'1.源数据-产品报告-消费降序'!G:G,ROW(),0)),"")</f>
        <v>0</v>
      </c>
      <c r="H2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0" s="69" t="str">
        <f>IFERROR(CLEAN(HLOOKUP(I$1,'1.源数据-产品报告-消费降序'!I:I,ROW(),0)),"")</f>
        <v/>
      </c>
      <c r="L250" s="69" t="str">
        <f>IFERROR(CLEAN(HLOOKUP(L$1,'1.源数据-产品报告-消费降序'!L:L,ROW(),0)),"")</f>
        <v/>
      </c>
      <c r="M250" s="69" t="str">
        <f>IFERROR(CLEAN(HLOOKUP(M$1,'1.源数据-产品报告-消费降序'!M:M,ROW(),0)),"")</f>
        <v/>
      </c>
      <c r="N250" s="69" t="str">
        <f>IFERROR(CLEAN(HLOOKUP(N$1,'1.源数据-产品报告-消费降序'!N:N,ROW(),0)),"")</f>
        <v/>
      </c>
      <c r="O250" s="69" t="str">
        <f>IFERROR(CLEAN(HLOOKUP(O$1,'1.源数据-产品报告-消费降序'!O:O,ROW(),0)),"")</f>
        <v/>
      </c>
      <c r="P250" s="69" t="str">
        <f>IFERROR(CLEAN(HLOOKUP(P$1,'1.源数据-产品报告-消费降序'!P:P,ROW(),0)),"")</f>
        <v/>
      </c>
      <c r="Q250" s="69" t="str">
        <f>IFERROR(CLEAN(HLOOKUP(Q$1,'1.源数据-产品报告-消费降序'!Q:Q,ROW(),0)),"")</f>
        <v/>
      </c>
      <c r="R250" s="69" t="str">
        <f>IFERROR(CLEAN(HLOOKUP(R$1,'1.源数据-产品报告-消费降序'!R:R,ROW(),0)),"")</f>
        <v/>
      </c>
      <c r="S2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0" s="69" t="str">
        <f>IFERROR(CLEAN(HLOOKUP(T$1,'1.源数据-产品报告-消费降序'!T:T,ROW(),0)),"")</f>
        <v/>
      </c>
      <c r="W250" s="69" t="str">
        <f>IFERROR(CLEAN(HLOOKUP(W$1,'1.源数据-产品报告-消费降序'!W:W,ROW(),0)),"")</f>
        <v/>
      </c>
      <c r="X250" s="69" t="str">
        <f>IFERROR(CLEAN(HLOOKUP(X$1,'1.源数据-产品报告-消费降序'!X:X,ROW(),0)),"")</f>
        <v/>
      </c>
      <c r="Y250" s="69" t="str">
        <f>IFERROR(CLEAN(HLOOKUP(Y$1,'1.源数据-产品报告-消费降序'!Y:Y,ROW(),0)),"")</f>
        <v/>
      </c>
      <c r="Z250" s="69" t="str">
        <f>IFERROR(CLEAN(HLOOKUP(Z$1,'1.源数据-产品报告-消费降序'!Z:Z,ROW(),0)),"")</f>
        <v/>
      </c>
      <c r="AA250" s="69" t="str">
        <f>IFERROR(CLEAN(HLOOKUP(AA$1,'1.源数据-产品报告-消费降序'!AA:AA,ROW(),0)),"")</f>
        <v/>
      </c>
      <c r="AB250" s="69" t="str">
        <f>IFERROR(CLEAN(HLOOKUP(AB$1,'1.源数据-产品报告-消费降序'!AB:AB,ROW(),0)),"")</f>
        <v/>
      </c>
      <c r="AC250" s="69" t="str">
        <f>IFERROR(CLEAN(HLOOKUP(AC$1,'1.源数据-产品报告-消费降序'!AC:AC,ROW(),0)),"")</f>
        <v/>
      </c>
      <c r="AD2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0" s="69" t="str">
        <f>IFERROR(CLEAN(HLOOKUP(AE$1,'1.源数据-产品报告-消费降序'!AE:AE,ROW(),0)),"")</f>
        <v/>
      </c>
      <c r="AH250" s="69" t="str">
        <f>IFERROR(CLEAN(HLOOKUP(AH$1,'1.源数据-产品报告-消费降序'!AH:AH,ROW(),0)),"")</f>
        <v/>
      </c>
      <c r="AI250" s="69" t="str">
        <f>IFERROR(CLEAN(HLOOKUP(AI$1,'1.源数据-产品报告-消费降序'!AI:AI,ROW(),0)),"")</f>
        <v/>
      </c>
      <c r="AJ250" s="69" t="str">
        <f>IFERROR(CLEAN(HLOOKUP(AJ$1,'1.源数据-产品报告-消费降序'!AJ:AJ,ROW(),0)),"")</f>
        <v/>
      </c>
      <c r="AK250" s="69" t="str">
        <f>IFERROR(CLEAN(HLOOKUP(AK$1,'1.源数据-产品报告-消费降序'!AK:AK,ROW(),0)),"")</f>
        <v/>
      </c>
      <c r="AL250" s="69" t="str">
        <f>IFERROR(CLEAN(HLOOKUP(AL$1,'1.源数据-产品报告-消费降序'!AL:AL,ROW(),0)),"")</f>
        <v/>
      </c>
      <c r="AM250" s="69" t="str">
        <f>IFERROR(CLEAN(HLOOKUP(AM$1,'1.源数据-产品报告-消费降序'!AM:AM,ROW(),0)),"")</f>
        <v/>
      </c>
      <c r="AN250" s="69" t="str">
        <f>IFERROR(CLEAN(HLOOKUP(AN$1,'1.源数据-产品报告-消费降序'!AN:AN,ROW(),0)),"")</f>
        <v/>
      </c>
      <c r="AO2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0" s="69" t="str">
        <f>IFERROR(CLEAN(HLOOKUP(AP$1,'1.源数据-产品报告-消费降序'!AP:AP,ROW(),0)),"")</f>
        <v/>
      </c>
      <c r="AS250" s="69" t="str">
        <f>IFERROR(CLEAN(HLOOKUP(AS$1,'1.源数据-产品报告-消费降序'!AS:AS,ROW(),0)),"")</f>
        <v/>
      </c>
      <c r="AT250" s="69" t="str">
        <f>IFERROR(CLEAN(HLOOKUP(AT$1,'1.源数据-产品报告-消费降序'!AT:AT,ROW(),0)),"")</f>
        <v/>
      </c>
      <c r="AU250" s="69" t="str">
        <f>IFERROR(CLEAN(HLOOKUP(AU$1,'1.源数据-产品报告-消费降序'!AU:AU,ROW(),0)),"")</f>
        <v/>
      </c>
      <c r="AV250" s="69" t="str">
        <f>IFERROR(CLEAN(HLOOKUP(AV$1,'1.源数据-产品报告-消费降序'!AV:AV,ROW(),0)),"")</f>
        <v/>
      </c>
      <c r="AW250" s="69" t="str">
        <f>IFERROR(CLEAN(HLOOKUP(AW$1,'1.源数据-产品报告-消费降序'!AW:AW,ROW(),0)),"")</f>
        <v/>
      </c>
      <c r="AX250" s="69" t="str">
        <f>IFERROR(CLEAN(HLOOKUP(AX$1,'1.源数据-产品报告-消费降序'!AX:AX,ROW(),0)),"")</f>
        <v/>
      </c>
      <c r="AY250" s="69" t="str">
        <f>IFERROR(CLEAN(HLOOKUP(AY$1,'1.源数据-产品报告-消费降序'!AY:AY,ROW(),0)),"")</f>
        <v/>
      </c>
      <c r="AZ2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0" s="69" t="str">
        <f>IFERROR(CLEAN(HLOOKUP(BA$1,'1.源数据-产品报告-消费降序'!BA:BA,ROW(),0)),"")</f>
        <v/>
      </c>
      <c r="BD250" s="69" t="str">
        <f>IFERROR(CLEAN(HLOOKUP(BD$1,'1.源数据-产品报告-消费降序'!BD:BD,ROW(),0)),"")</f>
        <v/>
      </c>
      <c r="BE250" s="69" t="str">
        <f>IFERROR(CLEAN(HLOOKUP(BE$1,'1.源数据-产品报告-消费降序'!BE:BE,ROW(),0)),"")</f>
        <v/>
      </c>
      <c r="BF250" s="69" t="str">
        <f>IFERROR(CLEAN(HLOOKUP(BF$1,'1.源数据-产品报告-消费降序'!BF:BF,ROW(),0)),"")</f>
        <v/>
      </c>
      <c r="BG250" s="69" t="str">
        <f>IFERROR(CLEAN(HLOOKUP(BG$1,'1.源数据-产品报告-消费降序'!BG:BG,ROW(),0)),"")</f>
        <v/>
      </c>
      <c r="BH250" s="69" t="str">
        <f>IFERROR(CLEAN(HLOOKUP(BH$1,'1.源数据-产品报告-消费降序'!BH:BH,ROW(),0)),"")</f>
        <v/>
      </c>
      <c r="BI250" s="69" t="str">
        <f>IFERROR(CLEAN(HLOOKUP(BI$1,'1.源数据-产品报告-消费降序'!BI:BI,ROW(),0)),"")</f>
        <v/>
      </c>
      <c r="BJ250" s="69" t="str">
        <f>IFERROR(CLEAN(HLOOKUP(BJ$1,'1.源数据-产品报告-消费降序'!BJ:BJ,ROW(),0)),"")</f>
        <v/>
      </c>
      <c r="BK2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0" s="69" t="str">
        <f>IFERROR(CLEAN(HLOOKUP(BL$1,'1.源数据-产品报告-消费降序'!BL:BL,ROW(),0)),"")</f>
        <v/>
      </c>
      <c r="BO250" s="69" t="str">
        <f>IFERROR(CLEAN(HLOOKUP(BO$1,'1.源数据-产品报告-消费降序'!BO:BO,ROW(),0)),"")</f>
        <v/>
      </c>
      <c r="BP250" s="69" t="str">
        <f>IFERROR(CLEAN(HLOOKUP(BP$1,'1.源数据-产品报告-消费降序'!BP:BP,ROW(),0)),"")</f>
        <v/>
      </c>
      <c r="BQ250" s="69" t="str">
        <f>IFERROR(CLEAN(HLOOKUP(BQ$1,'1.源数据-产品报告-消费降序'!BQ:BQ,ROW(),0)),"")</f>
        <v/>
      </c>
      <c r="BR250" s="69" t="str">
        <f>IFERROR(CLEAN(HLOOKUP(BR$1,'1.源数据-产品报告-消费降序'!BR:BR,ROW(),0)),"")</f>
        <v/>
      </c>
      <c r="BS250" s="69" t="str">
        <f>IFERROR(CLEAN(HLOOKUP(BS$1,'1.源数据-产品报告-消费降序'!BS:BS,ROW(),0)),"")</f>
        <v/>
      </c>
      <c r="BT250" s="69" t="str">
        <f>IFERROR(CLEAN(HLOOKUP(BT$1,'1.源数据-产品报告-消费降序'!BT:BT,ROW(),0)),"")</f>
        <v/>
      </c>
      <c r="BU250" s="69" t="str">
        <f>IFERROR(CLEAN(HLOOKUP(BU$1,'1.源数据-产品报告-消费降序'!BU:BU,ROW(),0)),"")</f>
        <v/>
      </c>
      <c r="BV2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0" s="69" t="str">
        <f>IFERROR(CLEAN(HLOOKUP(BW$1,'1.源数据-产品报告-消费降序'!BW:BW,ROW(),0)),"")</f>
        <v/>
      </c>
    </row>
    <row r="251" spans="1:75">
      <c r="A251" s="69" t="str">
        <f>IFERROR(CLEAN(HLOOKUP(A$1,'1.源数据-产品报告-消费降序'!A:A,ROW(),0)),"")</f>
        <v/>
      </c>
      <c r="B251" s="69" t="str">
        <f>IFERROR(CLEAN(HLOOKUP(B$1,'1.源数据-产品报告-消费降序'!B:B,ROW(),0)),"")</f>
        <v/>
      </c>
      <c r="C251" s="69" t="str">
        <f>IFERROR(CLEAN(HLOOKUP(C$1,'1.源数据-产品报告-消费降序'!C:C,ROW(),0)),"")</f>
        <v/>
      </c>
      <c r="D251" s="69" t="str">
        <f>IFERROR(CLEAN(HLOOKUP(D$1,'1.源数据-产品报告-消费降序'!D:D,ROW(),0)),"")</f>
        <v/>
      </c>
      <c r="E251" s="69" t="str">
        <f>IFERROR(CLEAN(HLOOKUP(E$1,'1.源数据-产品报告-消费降序'!E:E,ROW(),0)),"")</f>
        <v/>
      </c>
      <c r="F251" s="69" t="str">
        <f>IFERROR(CLEAN(HLOOKUP(F$1,'1.源数据-产品报告-消费降序'!F:F,ROW(),0)),"")</f>
        <v/>
      </c>
      <c r="G251" s="70">
        <f>IFERROR((HLOOKUP(G$1,'1.源数据-产品报告-消费降序'!G:G,ROW(),0)),"")</f>
        <v>0</v>
      </c>
      <c r="H2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1" s="69" t="str">
        <f>IFERROR(CLEAN(HLOOKUP(I$1,'1.源数据-产品报告-消费降序'!I:I,ROW(),0)),"")</f>
        <v/>
      </c>
      <c r="L251" s="69" t="str">
        <f>IFERROR(CLEAN(HLOOKUP(L$1,'1.源数据-产品报告-消费降序'!L:L,ROW(),0)),"")</f>
        <v/>
      </c>
      <c r="M251" s="69" t="str">
        <f>IFERROR(CLEAN(HLOOKUP(M$1,'1.源数据-产品报告-消费降序'!M:M,ROW(),0)),"")</f>
        <v/>
      </c>
      <c r="N251" s="69" t="str">
        <f>IFERROR(CLEAN(HLOOKUP(N$1,'1.源数据-产品报告-消费降序'!N:N,ROW(),0)),"")</f>
        <v/>
      </c>
      <c r="O251" s="69" t="str">
        <f>IFERROR(CLEAN(HLOOKUP(O$1,'1.源数据-产品报告-消费降序'!O:O,ROW(),0)),"")</f>
        <v/>
      </c>
      <c r="P251" s="69" t="str">
        <f>IFERROR(CLEAN(HLOOKUP(P$1,'1.源数据-产品报告-消费降序'!P:P,ROW(),0)),"")</f>
        <v/>
      </c>
      <c r="Q251" s="69" t="str">
        <f>IFERROR(CLEAN(HLOOKUP(Q$1,'1.源数据-产品报告-消费降序'!Q:Q,ROW(),0)),"")</f>
        <v/>
      </c>
      <c r="R251" s="69" t="str">
        <f>IFERROR(CLEAN(HLOOKUP(R$1,'1.源数据-产品报告-消费降序'!R:R,ROW(),0)),"")</f>
        <v/>
      </c>
      <c r="S2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1" s="69" t="str">
        <f>IFERROR(CLEAN(HLOOKUP(T$1,'1.源数据-产品报告-消费降序'!T:T,ROW(),0)),"")</f>
        <v/>
      </c>
      <c r="W251" s="69" t="str">
        <f>IFERROR(CLEAN(HLOOKUP(W$1,'1.源数据-产品报告-消费降序'!W:W,ROW(),0)),"")</f>
        <v/>
      </c>
      <c r="X251" s="69" t="str">
        <f>IFERROR(CLEAN(HLOOKUP(X$1,'1.源数据-产品报告-消费降序'!X:X,ROW(),0)),"")</f>
        <v/>
      </c>
      <c r="Y251" s="69" t="str">
        <f>IFERROR(CLEAN(HLOOKUP(Y$1,'1.源数据-产品报告-消费降序'!Y:Y,ROW(),0)),"")</f>
        <v/>
      </c>
      <c r="Z251" s="69" t="str">
        <f>IFERROR(CLEAN(HLOOKUP(Z$1,'1.源数据-产品报告-消费降序'!Z:Z,ROW(),0)),"")</f>
        <v/>
      </c>
      <c r="AA251" s="69" t="str">
        <f>IFERROR(CLEAN(HLOOKUP(AA$1,'1.源数据-产品报告-消费降序'!AA:AA,ROW(),0)),"")</f>
        <v/>
      </c>
      <c r="AB251" s="69" t="str">
        <f>IFERROR(CLEAN(HLOOKUP(AB$1,'1.源数据-产品报告-消费降序'!AB:AB,ROW(),0)),"")</f>
        <v/>
      </c>
      <c r="AC251" s="69" t="str">
        <f>IFERROR(CLEAN(HLOOKUP(AC$1,'1.源数据-产品报告-消费降序'!AC:AC,ROW(),0)),"")</f>
        <v/>
      </c>
      <c r="AD2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1" s="69" t="str">
        <f>IFERROR(CLEAN(HLOOKUP(AE$1,'1.源数据-产品报告-消费降序'!AE:AE,ROW(),0)),"")</f>
        <v/>
      </c>
      <c r="AH251" s="69" t="str">
        <f>IFERROR(CLEAN(HLOOKUP(AH$1,'1.源数据-产品报告-消费降序'!AH:AH,ROW(),0)),"")</f>
        <v/>
      </c>
      <c r="AI251" s="69" t="str">
        <f>IFERROR(CLEAN(HLOOKUP(AI$1,'1.源数据-产品报告-消费降序'!AI:AI,ROW(),0)),"")</f>
        <v/>
      </c>
      <c r="AJ251" s="69" t="str">
        <f>IFERROR(CLEAN(HLOOKUP(AJ$1,'1.源数据-产品报告-消费降序'!AJ:AJ,ROW(),0)),"")</f>
        <v/>
      </c>
      <c r="AK251" s="69" t="str">
        <f>IFERROR(CLEAN(HLOOKUP(AK$1,'1.源数据-产品报告-消费降序'!AK:AK,ROW(),0)),"")</f>
        <v/>
      </c>
      <c r="AL251" s="69" t="str">
        <f>IFERROR(CLEAN(HLOOKUP(AL$1,'1.源数据-产品报告-消费降序'!AL:AL,ROW(),0)),"")</f>
        <v/>
      </c>
      <c r="AM251" s="69" t="str">
        <f>IFERROR(CLEAN(HLOOKUP(AM$1,'1.源数据-产品报告-消费降序'!AM:AM,ROW(),0)),"")</f>
        <v/>
      </c>
      <c r="AN251" s="69" t="str">
        <f>IFERROR(CLEAN(HLOOKUP(AN$1,'1.源数据-产品报告-消费降序'!AN:AN,ROW(),0)),"")</f>
        <v/>
      </c>
      <c r="AO2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1" s="69" t="str">
        <f>IFERROR(CLEAN(HLOOKUP(AP$1,'1.源数据-产品报告-消费降序'!AP:AP,ROW(),0)),"")</f>
        <v/>
      </c>
      <c r="AS251" s="69" t="str">
        <f>IFERROR(CLEAN(HLOOKUP(AS$1,'1.源数据-产品报告-消费降序'!AS:AS,ROW(),0)),"")</f>
        <v/>
      </c>
      <c r="AT251" s="69" t="str">
        <f>IFERROR(CLEAN(HLOOKUP(AT$1,'1.源数据-产品报告-消费降序'!AT:AT,ROW(),0)),"")</f>
        <v/>
      </c>
      <c r="AU251" s="69" t="str">
        <f>IFERROR(CLEAN(HLOOKUP(AU$1,'1.源数据-产品报告-消费降序'!AU:AU,ROW(),0)),"")</f>
        <v/>
      </c>
      <c r="AV251" s="69" t="str">
        <f>IFERROR(CLEAN(HLOOKUP(AV$1,'1.源数据-产品报告-消费降序'!AV:AV,ROW(),0)),"")</f>
        <v/>
      </c>
      <c r="AW251" s="69" t="str">
        <f>IFERROR(CLEAN(HLOOKUP(AW$1,'1.源数据-产品报告-消费降序'!AW:AW,ROW(),0)),"")</f>
        <v/>
      </c>
      <c r="AX251" s="69" t="str">
        <f>IFERROR(CLEAN(HLOOKUP(AX$1,'1.源数据-产品报告-消费降序'!AX:AX,ROW(),0)),"")</f>
        <v/>
      </c>
      <c r="AY251" s="69" t="str">
        <f>IFERROR(CLEAN(HLOOKUP(AY$1,'1.源数据-产品报告-消费降序'!AY:AY,ROW(),0)),"")</f>
        <v/>
      </c>
      <c r="AZ2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1" s="69" t="str">
        <f>IFERROR(CLEAN(HLOOKUP(BA$1,'1.源数据-产品报告-消费降序'!BA:BA,ROW(),0)),"")</f>
        <v/>
      </c>
      <c r="BD251" s="69" t="str">
        <f>IFERROR(CLEAN(HLOOKUP(BD$1,'1.源数据-产品报告-消费降序'!BD:BD,ROW(),0)),"")</f>
        <v/>
      </c>
      <c r="BE251" s="69" t="str">
        <f>IFERROR(CLEAN(HLOOKUP(BE$1,'1.源数据-产品报告-消费降序'!BE:BE,ROW(),0)),"")</f>
        <v/>
      </c>
      <c r="BF251" s="69" t="str">
        <f>IFERROR(CLEAN(HLOOKUP(BF$1,'1.源数据-产品报告-消费降序'!BF:BF,ROW(),0)),"")</f>
        <v/>
      </c>
      <c r="BG251" s="69" t="str">
        <f>IFERROR(CLEAN(HLOOKUP(BG$1,'1.源数据-产品报告-消费降序'!BG:BG,ROW(),0)),"")</f>
        <v/>
      </c>
      <c r="BH251" s="69" t="str">
        <f>IFERROR(CLEAN(HLOOKUP(BH$1,'1.源数据-产品报告-消费降序'!BH:BH,ROW(),0)),"")</f>
        <v/>
      </c>
      <c r="BI251" s="69" t="str">
        <f>IFERROR(CLEAN(HLOOKUP(BI$1,'1.源数据-产品报告-消费降序'!BI:BI,ROW(),0)),"")</f>
        <v/>
      </c>
      <c r="BJ251" s="69" t="str">
        <f>IFERROR(CLEAN(HLOOKUP(BJ$1,'1.源数据-产品报告-消费降序'!BJ:BJ,ROW(),0)),"")</f>
        <v/>
      </c>
      <c r="BK2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1" s="69" t="str">
        <f>IFERROR(CLEAN(HLOOKUP(BL$1,'1.源数据-产品报告-消费降序'!BL:BL,ROW(),0)),"")</f>
        <v/>
      </c>
      <c r="BO251" s="69" t="str">
        <f>IFERROR(CLEAN(HLOOKUP(BO$1,'1.源数据-产品报告-消费降序'!BO:BO,ROW(),0)),"")</f>
        <v/>
      </c>
      <c r="BP251" s="69" t="str">
        <f>IFERROR(CLEAN(HLOOKUP(BP$1,'1.源数据-产品报告-消费降序'!BP:BP,ROW(),0)),"")</f>
        <v/>
      </c>
      <c r="BQ251" s="69" t="str">
        <f>IFERROR(CLEAN(HLOOKUP(BQ$1,'1.源数据-产品报告-消费降序'!BQ:BQ,ROW(),0)),"")</f>
        <v/>
      </c>
      <c r="BR251" s="69" t="str">
        <f>IFERROR(CLEAN(HLOOKUP(BR$1,'1.源数据-产品报告-消费降序'!BR:BR,ROW(),0)),"")</f>
        <v/>
      </c>
      <c r="BS251" s="69" t="str">
        <f>IFERROR(CLEAN(HLOOKUP(BS$1,'1.源数据-产品报告-消费降序'!BS:BS,ROW(),0)),"")</f>
        <v/>
      </c>
      <c r="BT251" s="69" t="str">
        <f>IFERROR(CLEAN(HLOOKUP(BT$1,'1.源数据-产品报告-消费降序'!BT:BT,ROW(),0)),"")</f>
        <v/>
      </c>
      <c r="BU251" s="69" t="str">
        <f>IFERROR(CLEAN(HLOOKUP(BU$1,'1.源数据-产品报告-消费降序'!BU:BU,ROW(),0)),"")</f>
        <v/>
      </c>
      <c r="BV2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1" s="69" t="str">
        <f>IFERROR(CLEAN(HLOOKUP(BW$1,'1.源数据-产品报告-消费降序'!BW:BW,ROW(),0)),"")</f>
        <v/>
      </c>
    </row>
    <row r="252" spans="1:75">
      <c r="A252" s="69" t="str">
        <f>IFERROR(CLEAN(HLOOKUP(A$1,'1.源数据-产品报告-消费降序'!A:A,ROW(),0)),"")</f>
        <v/>
      </c>
      <c r="B252" s="69" t="str">
        <f>IFERROR(CLEAN(HLOOKUP(B$1,'1.源数据-产品报告-消费降序'!B:B,ROW(),0)),"")</f>
        <v/>
      </c>
      <c r="C252" s="69" t="str">
        <f>IFERROR(CLEAN(HLOOKUP(C$1,'1.源数据-产品报告-消费降序'!C:C,ROW(),0)),"")</f>
        <v/>
      </c>
      <c r="D252" s="69" t="str">
        <f>IFERROR(CLEAN(HLOOKUP(D$1,'1.源数据-产品报告-消费降序'!D:D,ROW(),0)),"")</f>
        <v/>
      </c>
      <c r="E252" s="69" t="str">
        <f>IFERROR(CLEAN(HLOOKUP(E$1,'1.源数据-产品报告-消费降序'!E:E,ROW(),0)),"")</f>
        <v/>
      </c>
      <c r="F252" s="69" t="str">
        <f>IFERROR(CLEAN(HLOOKUP(F$1,'1.源数据-产品报告-消费降序'!F:F,ROW(),0)),"")</f>
        <v/>
      </c>
      <c r="G252" s="70">
        <f>IFERROR((HLOOKUP(G$1,'1.源数据-产品报告-消费降序'!G:G,ROW(),0)),"")</f>
        <v>0</v>
      </c>
      <c r="H2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2" s="69" t="str">
        <f>IFERROR(CLEAN(HLOOKUP(I$1,'1.源数据-产品报告-消费降序'!I:I,ROW(),0)),"")</f>
        <v/>
      </c>
      <c r="L252" s="69" t="str">
        <f>IFERROR(CLEAN(HLOOKUP(L$1,'1.源数据-产品报告-消费降序'!L:L,ROW(),0)),"")</f>
        <v/>
      </c>
      <c r="M252" s="69" t="str">
        <f>IFERROR(CLEAN(HLOOKUP(M$1,'1.源数据-产品报告-消费降序'!M:M,ROW(),0)),"")</f>
        <v/>
      </c>
      <c r="N252" s="69" t="str">
        <f>IFERROR(CLEAN(HLOOKUP(N$1,'1.源数据-产品报告-消费降序'!N:N,ROW(),0)),"")</f>
        <v/>
      </c>
      <c r="O252" s="69" t="str">
        <f>IFERROR(CLEAN(HLOOKUP(O$1,'1.源数据-产品报告-消费降序'!O:O,ROW(),0)),"")</f>
        <v/>
      </c>
      <c r="P252" s="69" t="str">
        <f>IFERROR(CLEAN(HLOOKUP(P$1,'1.源数据-产品报告-消费降序'!P:P,ROW(),0)),"")</f>
        <v/>
      </c>
      <c r="Q252" s="69" t="str">
        <f>IFERROR(CLEAN(HLOOKUP(Q$1,'1.源数据-产品报告-消费降序'!Q:Q,ROW(),0)),"")</f>
        <v/>
      </c>
      <c r="R252" s="69" t="str">
        <f>IFERROR(CLEAN(HLOOKUP(R$1,'1.源数据-产品报告-消费降序'!R:R,ROW(),0)),"")</f>
        <v/>
      </c>
      <c r="S2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2" s="69" t="str">
        <f>IFERROR(CLEAN(HLOOKUP(T$1,'1.源数据-产品报告-消费降序'!T:T,ROW(),0)),"")</f>
        <v/>
      </c>
      <c r="W252" s="69" t="str">
        <f>IFERROR(CLEAN(HLOOKUP(W$1,'1.源数据-产品报告-消费降序'!W:W,ROW(),0)),"")</f>
        <v/>
      </c>
      <c r="X252" s="69" t="str">
        <f>IFERROR(CLEAN(HLOOKUP(X$1,'1.源数据-产品报告-消费降序'!X:X,ROW(),0)),"")</f>
        <v/>
      </c>
      <c r="Y252" s="69" t="str">
        <f>IFERROR(CLEAN(HLOOKUP(Y$1,'1.源数据-产品报告-消费降序'!Y:Y,ROW(),0)),"")</f>
        <v/>
      </c>
      <c r="Z252" s="69" t="str">
        <f>IFERROR(CLEAN(HLOOKUP(Z$1,'1.源数据-产品报告-消费降序'!Z:Z,ROW(),0)),"")</f>
        <v/>
      </c>
      <c r="AA252" s="69" t="str">
        <f>IFERROR(CLEAN(HLOOKUP(AA$1,'1.源数据-产品报告-消费降序'!AA:AA,ROW(),0)),"")</f>
        <v/>
      </c>
      <c r="AB252" s="69" t="str">
        <f>IFERROR(CLEAN(HLOOKUP(AB$1,'1.源数据-产品报告-消费降序'!AB:AB,ROW(),0)),"")</f>
        <v/>
      </c>
      <c r="AC252" s="69" t="str">
        <f>IFERROR(CLEAN(HLOOKUP(AC$1,'1.源数据-产品报告-消费降序'!AC:AC,ROW(),0)),"")</f>
        <v/>
      </c>
      <c r="AD2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2" s="69" t="str">
        <f>IFERROR(CLEAN(HLOOKUP(AE$1,'1.源数据-产品报告-消费降序'!AE:AE,ROW(),0)),"")</f>
        <v/>
      </c>
      <c r="AH252" s="69" t="str">
        <f>IFERROR(CLEAN(HLOOKUP(AH$1,'1.源数据-产品报告-消费降序'!AH:AH,ROW(),0)),"")</f>
        <v/>
      </c>
      <c r="AI252" s="69" t="str">
        <f>IFERROR(CLEAN(HLOOKUP(AI$1,'1.源数据-产品报告-消费降序'!AI:AI,ROW(),0)),"")</f>
        <v/>
      </c>
      <c r="AJ252" s="69" t="str">
        <f>IFERROR(CLEAN(HLOOKUP(AJ$1,'1.源数据-产品报告-消费降序'!AJ:AJ,ROW(),0)),"")</f>
        <v/>
      </c>
      <c r="AK252" s="69" t="str">
        <f>IFERROR(CLEAN(HLOOKUP(AK$1,'1.源数据-产品报告-消费降序'!AK:AK,ROW(),0)),"")</f>
        <v/>
      </c>
      <c r="AL252" s="69" t="str">
        <f>IFERROR(CLEAN(HLOOKUP(AL$1,'1.源数据-产品报告-消费降序'!AL:AL,ROW(),0)),"")</f>
        <v/>
      </c>
      <c r="AM252" s="69" t="str">
        <f>IFERROR(CLEAN(HLOOKUP(AM$1,'1.源数据-产品报告-消费降序'!AM:AM,ROW(),0)),"")</f>
        <v/>
      </c>
      <c r="AN252" s="69" t="str">
        <f>IFERROR(CLEAN(HLOOKUP(AN$1,'1.源数据-产品报告-消费降序'!AN:AN,ROW(),0)),"")</f>
        <v/>
      </c>
      <c r="AO2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2" s="69" t="str">
        <f>IFERROR(CLEAN(HLOOKUP(AP$1,'1.源数据-产品报告-消费降序'!AP:AP,ROW(),0)),"")</f>
        <v/>
      </c>
      <c r="AS252" s="69" t="str">
        <f>IFERROR(CLEAN(HLOOKUP(AS$1,'1.源数据-产品报告-消费降序'!AS:AS,ROW(),0)),"")</f>
        <v/>
      </c>
      <c r="AT252" s="69" t="str">
        <f>IFERROR(CLEAN(HLOOKUP(AT$1,'1.源数据-产品报告-消费降序'!AT:AT,ROW(),0)),"")</f>
        <v/>
      </c>
      <c r="AU252" s="69" t="str">
        <f>IFERROR(CLEAN(HLOOKUP(AU$1,'1.源数据-产品报告-消费降序'!AU:AU,ROW(),0)),"")</f>
        <v/>
      </c>
      <c r="AV252" s="69" t="str">
        <f>IFERROR(CLEAN(HLOOKUP(AV$1,'1.源数据-产品报告-消费降序'!AV:AV,ROW(),0)),"")</f>
        <v/>
      </c>
      <c r="AW252" s="69" t="str">
        <f>IFERROR(CLEAN(HLOOKUP(AW$1,'1.源数据-产品报告-消费降序'!AW:AW,ROW(),0)),"")</f>
        <v/>
      </c>
      <c r="AX252" s="69" t="str">
        <f>IFERROR(CLEAN(HLOOKUP(AX$1,'1.源数据-产品报告-消费降序'!AX:AX,ROW(),0)),"")</f>
        <v/>
      </c>
      <c r="AY252" s="69" t="str">
        <f>IFERROR(CLEAN(HLOOKUP(AY$1,'1.源数据-产品报告-消费降序'!AY:AY,ROW(),0)),"")</f>
        <v/>
      </c>
      <c r="AZ2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2" s="69" t="str">
        <f>IFERROR(CLEAN(HLOOKUP(BA$1,'1.源数据-产品报告-消费降序'!BA:BA,ROW(),0)),"")</f>
        <v/>
      </c>
      <c r="BD252" s="69" t="str">
        <f>IFERROR(CLEAN(HLOOKUP(BD$1,'1.源数据-产品报告-消费降序'!BD:BD,ROW(),0)),"")</f>
        <v/>
      </c>
      <c r="BE252" s="69" t="str">
        <f>IFERROR(CLEAN(HLOOKUP(BE$1,'1.源数据-产品报告-消费降序'!BE:BE,ROW(),0)),"")</f>
        <v/>
      </c>
      <c r="BF252" s="69" t="str">
        <f>IFERROR(CLEAN(HLOOKUP(BF$1,'1.源数据-产品报告-消费降序'!BF:BF,ROW(),0)),"")</f>
        <v/>
      </c>
      <c r="BG252" s="69" t="str">
        <f>IFERROR(CLEAN(HLOOKUP(BG$1,'1.源数据-产品报告-消费降序'!BG:BG,ROW(),0)),"")</f>
        <v/>
      </c>
      <c r="BH252" s="69" t="str">
        <f>IFERROR(CLEAN(HLOOKUP(BH$1,'1.源数据-产品报告-消费降序'!BH:BH,ROW(),0)),"")</f>
        <v/>
      </c>
      <c r="BI252" s="69" t="str">
        <f>IFERROR(CLEAN(HLOOKUP(BI$1,'1.源数据-产品报告-消费降序'!BI:BI,ROW(),0)),"")</f>
        <v/>
      </c>
      <c r="BJ252" s="69" t="str">
        <f>IFERROR(CLEAN(HLOOKUP(BJ$1,'1.源数据-产品报告-消费降序'!BJ:BJ,ROW(),0)),"")</f>
        <v/>
      </c>
      <c r="BK2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2" s="69" t="str">
        <f>IFERROR(CLEAN(HLOOKUP(BL$1,'1.源数据-产品报告-消费降序'!BL:BL,ROW(),0)),"")</f>
        <v/>
      </c>
      <c r="BO252" s="69" t="str">
        <f>IFERROR(CLEAN(HLOOKUP(BO$1,'1.源数据-产品报告-消费降序'!BO:BO,ROW(),0)),"")</f>
        <v/>
      </c>
      <c r="BP252" s="69" t="str">
        <f>IFERROR(CLEAN(HLOOKUP(BP$1,'1.源数据-产品报告-消费降序'!BP:BP,ROW(),0)),"")</f>
        <v/>
      </c>
      <c r="BQ252" s="69" t="str">
        <f>IFERROR(CLEAN(HLOOKUP(BQ$1,'1.源数据-产品报告-消费降序'!BQ:BQ,ROW(),0)),"")</f>
        <v/>
      </c>
      <c r="BR252" s="69" t="str">
        <f>IFERROR(CLEAN(HLOOKUP(BR$1,'1.源数据-产品报告-消费降序'!BR:BR,ROW(),0)),"")</f>
        <v/>
      </c>
      <c r="BS252" s="69" t="str">
        <f>IFERROR(CLEAN(HLOOKUP(BS$1,'1.源数据-产品报告-消费降序'!BS:BS,ROW(),0)),"")</f>
        <v/>
      </c>
      <c r="BT252" s="69" t="str">
        <f>IFERROR(CLEAN(HLOOKUP(BT$1,'1.源数据-产品报告-消费降序'!BT:BT,ROW(),0)),"")</f>
        <v/>
      </c>
      <c r="BU252" s="69" t="str">
        <f>IFERROR(CLEAN(HLOOKUP(BU$1,'1.源数据-产品报告-消费降序'!BU:BU,ROW(),0)),"")</f>
        <v/>
      </c>
      <c r="BV2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2" s="69" t="str">
        <f>IFERROR(CLEAN(HLOOKUP(BW$1,'1.源数据-产品报告-消费降序'!BW:BW,ROW(),0)),"")</f>
        <v/>
      </c>
    </row>
    <row r="253" spans="1:75">
      <c r="A253" s="69" t="str">
        <f>IFERROR(CLEAN(HLOOKUP(A$1,'1.源数据-产品报告-消费降序'!A:A,ROW(),0)),"")</f>
        <v/>
      </c>
      <c r="B253" s="69" t="str">
        <f>IFERROR(CLEAN(HLOOKUP(B$1,'1.源数据-产品报告-消费降序'!B:B,ROW(),0)),"")</f>
        <v/>
      </c>
      <c r="C253" s="69" t="str">
        <f>IFERROR(CLEAN(HLOOKUP(C$1,'1.源数据-产品报告-消费降序'!C:C,ROW(),0)),"")</f>
        <v/>
      </c>
      <c r="D253" s="69" t="str">
        <f>IFERROR(CLEAN(HLOOKUP(D$1,'1.源数据-产品报告-消费降序'!D:D,ROW(),0)),"")</f>
        <v/>
      </c>
      <c r="E253" s="69" t="str">
        <f>IFERROR(CLEAN(HLOOKUP(E$1,'1.源数据-产品报告-消费降序'!E:E,ROW(),0)),"")</f>
        <v/>
      </c>
      <c r="F253" s="69" t="str">
        <f>IFERROR(CLEAN(HLOOKUP(F$1,'1.源数据-产品报告-消费降序'!F:F,ROW(),0)),"")</f>
        <v/>
      </c>
      <c r="G253" s="70">
        <f>IFERROR((HLOOKUP(G$1,'1.源数据-产品报告-消费降序'!G:G,ROW(),0)),"")</f>
        <v>0</v>
      </c>
      <c r="H2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3" s="69" t="str">
        <f>IFERROR(CLEAN(HLOOKUP(I$1,'1.源数据-产品报告-消费降序'!I:I,ROW(),0)),"")</f>
        <v/>
      </c>
      <c r="L253" s="69" t="str">
        <f>IFERROR(CLEAN(HLOOKUP(L$1,'1.源数据-产品报告-消费降序'!L:L,ROW(),0)),"")</f>
        <v/>
      </c>
      <c r="M253" s="69" t="str">
        <f>IFERROR(CLEAN(HLOOKUP(M$1,'1.源数据-产品报告-消费降序'!M:M,ROW(),0)),"")</f>
        <v/>
      </c>
      <c r="N253" s="69" t="str">
        <f>IFERROR(CLEAN(HLOOKUP(N$1,'1.源数据-产品报告-消费降序'!N:N,ROW(),0)),"")</f>
        <v/>
      </c>
      <c r="O253" s="69" t="str">
        <f>IFERROR(CLEAN(HLOOKUP(O$1,'1.源数据-产品报告-消费降序'!O:O,ROW(),0)),"")</f>
        <v/>
      </c>
      <c r="P253" s="69" t="str">
        <f>IFERROR(CLEAN(HLOOKUP(P$1,'1.源数据-产品报告-消费降序'!P:P,ROW(),0)),"")</f>
        <v/>
      </c>
      <c r="Q253" s="69" t="str">
        <f>IFERROR(CLEAN(HLOOKUP(Q$1,'1.源数据-产品报告-消费降序'!Q:Q,ROW(),0)),"")</f>
        <v/>
      </c>
      <c r="R253" s="69" t="str">
        <f>IFERROR(CLEAN(HLOOKUP(R$1,'1.源数据-产品报告-消费降序'!R:R,ROW(),0)),"")</f>
        <v/>
      </c>
      <c r="S2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3" s="69" t="str">
        <f>IFERROR(CLEAN(HLOOKUP(T$1,'1.源数据-产品报告-消费降序'!T:T,ROW(),0)),"")</f>
        <v/>
      </c>
      <c r="W253" s="69" t="str">
        <f>IFERROR(CLEAN(HLOOKUP(W$1,'1.源数据-产品报告-消费降序'!W:W,ROW(),0)),"")</f>
        <v/>
      </c>
      <c r="X253" s="69" t="str">
        <f>IFERROR(CLEAN(HLOOKUP(X$1,'1.源数据-产品报告-消费降序'!X:X,ROW(),0)),"")</f>
        <v/>
      </c>
      <c r="Y253" s="69" t="str">
        <f>IFERROR(CLEAN(HLOOKUP(Y$1,'1.源数据-产品报告-消费降序'!Y:Y,ROW(),0)),"")</f>
        <v/>
      </c>
      <c r="Z253" s="69" t="str">
        <f>IFERROR(CLEAN(HLOOKUP(Z$1,'1.源数据-产品报告-消费降序'!Z:Z,ROW(),0)),"")</f>
        <v/>
      </c>
      <c r="AA253" s="69" t="str">
        <f>IFERROR(CLEAN(HLOOKUP(AA$1,'1.源数据-产品报告-消费降序'!AA:AA,ROW(),0)),"")</f>
        <v/>
      </c>
      <c r="AB253" s="69" t="str">
        <f>IFERROR(CLEAN(HLOOKUP(AB$1,'1.源数据-产品报告-消费降序'!AB:AB,ROW(),0)),"")</f>
        <v/>
      </c>
      <c r="AC253" s="69" t="str">
        <f>IFERROR(CLEAN(HLOOKUP(AC$1,'1.源数据-产品报告-消费降序'!AC:AC,ROW(),0)),"")</f>
        <v/>
      </c>
      <c r="AD2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3" s="69" t="str">
        <f>IFERROR(CLEAN(HLOOKUP(AE$1,'1.源数据-产品报告-消费降序'!AE:AE,ROW(),0)),"")</f>
        <v/>
      </c>
      <c r="AH253" s="69" t="str">
        <f>IFERROR(CLEAN(HLOOKUP(AH$1,'1.源数据-产品报告-消费降序'!AH:AH,ROW(),0)),"")</f>
        <v/>
      </c>
      <c r="AI253" s="69" t="str">
        <f>IFERROR(CLEAN(HLOOKUP(AI$1,'1.源数据-产品报告-消费降序'!AI:AI,ROW(),0)),"")</f>
        <v/>
      </c>
      <c r="AJ253" s="69" t="str">
        <f>IFERROR(CLEAN(HLOOKUP(AJ$1,'1.源数据-产品报告-消费降序'!AJ:AJ,ROW(),0)),"")</f>
        <v/>
      </c>
      <c r="AK253" s="69" t="str">
        <f>IFERROR(CLEAN(HLOOKUP(AK$1,'1.源数据-产品报告-消费降序'!AK:AK,ROW(),0)),"")</f>
        <v/>
      </c>
      <c r="AL253" s="69" t="str">
        <f>IFERROR(CLEAN(HLOOKUP(AL$1,'1.源数据-产品报告-消费降序'!AL:AL,ROW(),0)),"")</f>
        <v/>
      </c>
      <c r="AM253" s="69" t="str">
        <f>IFERROR(CLEAN(HLOOKUP(AM$1,'1.源数据-产品报告-消费降序'!AM:AM,ROW(),0)),"")</f>
        <v/>
      </c>
      <c r="AN253" s="69" t="str">
        <f>IFERROR(CLEAN(HLOOKUP(AN$1,'1.源数据-产品报告-消费降序'!AN:AN,ROW(),0)),"")</f>
        <v/>
      </c>
      <c r="AO2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3" s="69" t="str">
        <f>IFERROR(CLEAN(HLOOKUP(AP$1,'1.源数据-产品报告-消费降序'!AP:AP,ROW(),0)),"")</f>
        <v/>
      </c>
      <c r="AS253" s="69" t="str">
        <f>IFERROR(CLEAN(HLOOKUP(AS$1,'1.源数据-产品报告-消费降序'!AS:AS,ROW(),0)),"")</f>
        <v/>
      </c>
      <c r="AT253" s="69" t="str">
        <f>IFERROR(CLEAN(HLOOKUP(AT$1,'1.源数据-产品报告-消费降序'!AT:AT,ROW(),0)),"")</f>
        <v/>
      </c>
      <c r="AU253" s="69" t="str">
        <f>IFERROR(CLEAN(HLOOKUP(AU$1,'1.源数据-产品报告-消费降序'!AU:AU,ROW(),0)),"")</f>
        <v/>
      </c>
      <c r="AV253" s="69" t="str">
        <f>IFERROR(CLEAN(HLOOKUP(AV$1,'1.源数据-产品报告-消费降序'!AV:AV,ROW(),0)),"")</f>
        <v/>
      </c>
      <c r="AW253" s="69" t="str">
        <f>IFERROR(CLEAN(HLOOKUP(AW$1,'1.源数据-产品报告-消费降序'!AW:AW,ROW(),0)),"")</f>
        <v/>
      </c>
      <c r="AX253" s="69" t="str">
        <f>IFERROR(CLEAN(HLOOKUP(AX$1,'1.源数据-产品报告-消费降序'!AX:AX,ROW(),0)),"")</f>
        <v/>
      </c>
      <c r="AY253" s="69" t="str">
        <f>IFERROR(CLEAN(HLOOKUP(AY$1,'1.源数据-产品报告-消费降序'!AY:AY,ROW(),0)),"")</f>
        <v/>
      </c>
      <c r="AZ2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3" s="69" t="str">
        <f>IFERROR(CLEAN(HLOOKUP(BA$1,'1.源数据-产品报告-消费降序'!BA:BA,ROW(),0)),"")</f>
        <v/>
      </c>
      <c r="BD253" s="69" t="str">
        <f>IFERROR(CLEAN(HLOOKUP(BD$1,'1.源数据-产品报告-消费降序'!BD:BD,ROW(),0)),"")</f>
        <v/>
      </c>
      <c r="BE253" s="69" t="str">
        <f>IFERROR(CLEAN(HLOOKUP(BE$1,'1.源数据-产品报告-消费降序'!BE:BE,ROW(),0)),"")</f>
        <v/>
      </c>
      <c r="BF253" s="69" t="str">
        <f>IFERROR(CLEAN(HLOOKUP(BF$1,'1.源数据-产品报告-消费降序'!BF:BF,ROW(),0)),"")</f>
        <v/>
      </c>
      <c r="BG253" s="69" t="str">
        <f>IFERROR(CLEAN(HLOOKUP(BG$1,'1.源数据-产品报告-消费降序'!BG:BG,ROW(),0)),"")</f>
        <v/>
      </c>
      <c r="BH253" s="69" t="str">
        <f>IFERROR(CLEAN(HLOOKUP(BH$1,'1.源数据-产品报告-消费降序'!BH:BH,ROW(),0)),"")</f>
        <v/>
      </c>
      <c r="BI253" s="69" t="str">
        <f>IFERROR(CLEAN(HLOOKUP(BI$1,'1.源数据-产品报告-消费降序'!BI:BI,ROW(),0)),"")</f>
        <v/>
      </c>
      <c r="BJ253" s="69" t="str">
        <f>IFERROR(CLEAN(HLOOKUP(BJ$1,'1.源数据-产品报告-消费降序'!BJ:BJ,ROW(),0)),"")</f>
        <v/>
      </c>
      <c r="BK2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3" s="69" t="str">
        <f>IFERROR(CLEAN(HLOOKUP(BL$1,'1.源数据-产品报告-消费降序'!BL:BL,ROW(),0)),"")</f>
        <v/>
      </c>
      <c r="BO253" s="69" t="str">
        <f>IFERROR(CLEAN(HLOOKUP(BO$1,'1.源数据-产品报告-消费降序'!BO:BO,ROW(),0)),"")</f>
        <v/>
      </c>
      <c r="BP253" s="69" t="str">
        <f>IFERROR(CLEAN(HLOOKUP(BP$1,'1.源数据-产品报告-消费降序'!BP:BP,ROW(),0)),"")</f>
        <v/>
      </c>
      <c r="BQ253" s="69" t="str">
        <f>IFERROR(CLEAN(HLOOKUP(BQ$1,'1.源数据-产品报告-消费降序'!BQ:BQ,ROW(),0)),"")</f>
        <v/>
      </c>
      <c r="BR253" s="69" t="str">
        <f>IFERROR(CLEAN(HLOOKUP(BR$1,'1.源数据-产品报告-消费降序'!BR:BR,ROW(),0)),"")</f>
        <v/>
      </c>
      <c r="BS253" s="69" t="str">
        <f>IFERROR(CLEAN(HLOOKUP(BS$1,'1.源数据-产品报告-消费降序'!BS:BS,ROW(),0)),"")</f>
        <v/>
      </c>
      <c r="BT253" s="69" t="str">
        <f>IFERROR(CLEAN(HLOOKUP(BT$1,'1.源数据-产品报告-消费降序'!BT:BT,ROW(),0)),"")</f>
        <v/>
      </c>
      <c r="BU253" s="69" t="str">
        <f>IFERROR(CLEAN(HLOOKUP(BU$1,'1.源数据-产品报告-消费降序'!BU:BU,ROW(),0)),"")</f>
        <v/>
      </c>
      <c r="BV2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3" s="69" t="str">
        <f>IFERROR(CLEAN(HLOOKUP(BW$1,'1.源数据-产品报告-消费降序'!BW:BW,ROW(),0)),"")</f>
        <v/>
      </c>
    </row>
    <row r="254" spans="1:75">
      <c r="A254" s="69" t="str">
        <f>IFERROR(CLEAN(HLOOKUP(A$1,'1.源数据-产品报告-消费降序'!A:A,ROW(),0)),"")</f>
        <v/>
      </c>
      <c r="B254" s="69" t="str">
        <f>IFERROR(CLEAN(HLOOKUP(B$1,'1.源数据-产品报告-消费降序'!B:B,ROW(),0)),"")</f>
        <v/>
      </c>
      <c r="C254" s="69" t="str">
        <f>IFERROR(CLEAN(HLOOKUP(C$1,'1.源数据-产品报告-消费降序'!C:C,ROW(),0)),"")</f>
        <v/>
      </c>
      <c r="D254" s="69" t="str">
        <f>IFERROR(CLEAN(HLOOKUP(D$1,'1.源数据-产品报告-消费降序'!D:D,ROW(),0)),"")</f>
        <v/>
      </c>
      <c r="E254" s="69" t="str">
        <f>IFERROR(CLEAN(HLOOKUP(E$1,'1.源数据-产品报告-消费降序'!E:E,ROW(),0)),"")</f>
        <v/>
      </c>
      <c r="F254" s="69" t="str">
        <f>IFERROR(CLEAN(HLOOKUP(F$1,'1.源数据-产品报告-消费降序'!F:F,ROW(),0)),"")</f>
        <v/>
      </c>
      <c r="G254" s="70">
        <f>IFERROR((HLOOKUP(G$1,'1.源数据-产品报告-消费降序'!G:G,ROW(),0)),"")</f>
        <v>0</v>
      </c>
      <c r="H2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4" s="69" t="str">
        <f>IFERROR(CLEAN(HLOOKUP(I$1,'1.源数据-产品报告-消费降序'!I:I,ROW(),0)),"")</f>
        <v/>
      </c>
      <c r="L254" s="69" t="str">
        <f>IFERROR(CLEAN(HLOOKUP(L$1,'1.源数据-产品报告-消费降序'!L:L,ROW(),0)),"")</f>
        <v/>
      </c>
      <c r="M254" s="69" t="str">
        <f>IFERROR(CLEAN(HLOOKUP(M$1,'1.源数据-产品报告-消费降序'!M:M,ROW(),0)),"")</f>
        <v/>
      </c>
      <c r="N254" s="69" t="str">
        <f>IFERROR(CLEAN(HLOOKUP(N$1,'1.源数据-产品报告-消费降序'!N:N,ROW(),0)),"")</f>
        <v/>
      </c>
      <c r="O254" s="69" t="str">
        <f>IFERROR(CLEAN(HLOOKUP(O$1,'1.源数据-产品报告-消费降序'!O:O,ROW(),0)),"")</f>
        <v/>
      </c>
      <c r="P254" s="69" t="str">
        <f>IFERROR(CLEAN(HLOOKUP(P$1,'1.源数据-产品报告-消费降序'!P:P,ROW(),0)),"")</f>
        <v/>
      </c>
      <c r="Q254" s="69" t="str">
        <f>IFERROR(CLEAN(HLOOKUP(Q$1,'1.源数据-产品报告-消费降序'!Q:Q,ROW(),0)),"")</f>
        <v/>
      </c>
      <c r="R254" s="69" t="str">
        <f>IFERROR(CLEAN(HLOOKUP(R$1,'1.源数据-产品报告-消费降序'!R:R,ROW(),0)),"")</f>
        <v/>
      </c>
      <c r="S2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4" s="69" t="str">
        <f>IFERROR(CLEAN(HLOOKUP(T$1,'1.源数据-产品报告-消费降序'!T:T,ROW(),0)),"")</f>
        <v/>
      </c>
      <c r="W254" s="69" t="str">
        <f>IFERROR(CLEAN(HLOOKUP(W$1,'1.源数据-产品报告-消费降序'!W:W,ROW(),0)),"")</f>
        <v/>
      </c>
      <c r="X254" s="69" t="str">
        <f>IFERROR(CLEAN(HLOOKUP(X$1,'1.源数据-产品报告-消费降序'!X:X,ROW(),0)),"")</f>
        <v/>
      </c>
      <c r="Y254" s="69" t="str">
        <f>IFERROR(CLEAN(HLOOKUP(Y$1,'1.源数据-产品报告-消费降序'!Y:Y,ROW(),0)),"")</f>
        <v/>
      </c>
      <c r="Z254" s="69" t="str">
        <f>IFERROR(CLEAN(HLOOKUP(Z$1,'1.源数据-产品报告-消费降序'!Z:Z,ROW(),0)),"")</f>
        <v/>
      </c>
      <c r="AA254" s="69" t="str">
        <f>IFERROR(CLEAN(HLOOKUP(AA$1,'1.源数据-产品报告-消费降序'!AA:AA,ROW(),0)),"")</f>
        <v/>
      </c>
      <c r="AB254" s="69" t="str">
        <f>IFERROR(CLEAN(HLOOKUP(AB$1,'1.源数据-产品报告-消费降序'!AB:AB,ROW(),0)),"")</f>
        <v/>
      </c>
      <c r="AC254" s="69" t="str">
        <f>IFERROR(CLEAN(HLOOKUP(AC$1,'1.源数据-产品报告-消费降序'!AC:AC,ROW(),0)),"")</f>
        <v/>
      </c>
      <c r="AD2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4" s="69" t="str">
        <f>IFERROR(CLEAN(HLOOKUP(AE$1,'1.源数据-产品报告-消费降序'!AE:AE,ROW(),0)),"")</f>
        <v/>
      </c>
      <c r="AH254" s="69" t="str">
        <f>IFERROR(CLEAN(HLOOKUP(AH$1,'1.源数据-产品报告-消费降序'!AH:AH,ROW(),0)),"")</f>
        <v/>
      </c>
      <c r="AI254" s="69" t="str">
        <f>IFERROR(CLEAN(HLOOKUP(AI$1,'1.源数据-产品报告-消费降序'!AI:AI,ROW(),0)),"")</f>
        <v/>
      </c>
      <c r="AJ254" s="69" t="str">
        <f>IFERROR(CLEAN(HLOOKUP(AJ$1,'1.源数据-产品报告-消费降序'!AJ:AJ,ROW(),0)),"")</f>
        <v/>
      </c>
      <c r="AK254" s="69" t="str">
        <f>IFERROR(CLEAN(HLOOKUP(AK$1,'1.源数据-产品报告-消费降序'!AK:AK,ROW(),0)),"")</f>
        <v/>
      </c>
      <c r="AL254" s="69" t="str">
        <f>IFERROR(CLEAN(HLOOKUP(AL$1,'1.源数据-产品报告-消费降序'!AL:AL,ROW(),0)),"")</f>
        <v/>
      </c>
      <c r="AM254" s="69" t="str">
        <f>IFERROR(CLEAN(HLOOKUP(AM$1,'1.源数据-产品报告-消费降序'!AM:AM,ROW(),0)),"")</f>
        <v/>
      </c>
      <c r="AN254" s="69" t="str">
        <f>IFERROR(CLEAN(HLOOKUP(AN$1,'1.源数据-产品报告-消费降序'!AN:AN,ROW(),0)),"")</f>
        <v/>
      </c>
      <c r="AO2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4" s="69" t="str">
        <f>IFERROR(CLEAN(HLOOKUP(AP$1,'1.源数据-产品报告-消费降序'!AP:AP,ROW(),0)),"")</f>
        <v/>
      </c>
      <c r="AS254" s="69" t="str">
        <f>IFERROR(CLEAN(HLOOKUP(AS$1,'1.源数据-产品报告-消费降序'!AS:AS,ROW(),0)),"")</f>
        <v/>
      </c>
      <c r="AT254" s="69" t="str">
        <f>IFERROR(CLEAN(HLOOKUP(AT$1,'1.源数据-产品报告-消费降序'!AT:AT,ROW(),0)),"")</f>
        <v/>
      </c>
      <c r="AU254" s="69" t="str">
        <f>IFERROR(CLEAN(HLOOKUP(AU$1,'1.源数据-产品报告-消费降序'!AU:AU,ROW(),0)),"")</f>
        <v/>
      </c>
      <c r="AV254" s="69" t="str">
        <f>IFERROR(CLEAN(HLOOKUP(AV$1,'1.源数据-产品报告-消费降序'!AV:AV,ROW(),0)),"")</f>
        <v/>
      </c>
      <c r="AW254" s="69" t="str">
        <f>IFERROR(CLEAN(HLOOKUP(AW$1,'1.源数据-产品报告-消费降序'!AW:AW,ROW(),0)),"")</f>
        <v/>
      </c>
      <c r="AX254" s="69" t="str">
        <f>IFERROR(CLEAN(HLOOKUP(AX$1,'1.源数据-产品报告-消费降序'!AX:AX,ROW(),0)),"")</f>
        <v/>
      </c>
      <c r="AY254" s="69" t="str">
        <f>IFERROR(CLEAN(HLOOKUP(AY$1,'1.源数据-产品报告-消费降序'!AY:AY,ROW(),0)),"")</f>
        <v/>
      </c>
      <c r="AZ2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4" s="69" t="str">
        <f>IFERROR(CLEAN(HLOOKUP(BA$1,'1.源数据-产品报告-消费降序'!BA:BA,ROW(),0)),"")</f>
        <v/>
      </c>
      <c r="BD254" s="69" t="str">
        <f>IFERROR(CLEAN(HLOOKUP(BD$1,'1.源数据-产品报告-消费降序'!BD:BD,ROW(),0)),"")</f>
        <v/>
      </c>
      <c r="BE254" s="69" t="str">
        <f>IFERROR(CLEAN(HLOOKUP(BE$1,'1.源数据-产品报告-消费降序'!BE:BE,ROW(),0)),"")</f>
        <v/>
      </c>
      <c r="BF254" s="69" t="str">
        <f>IFERROR(CLEAN(HLOOKUP(BF$1,'1.源数据-产品报告-消费降序'!BF:BF,ROW(),0)),"")</f>
        <v/>
      </c>
      <c r="BG254" s="69" t="str">
        <f>IFERROR(CLEAN(HLOOKUP(BG$1,'1.源数据-产品报告-消费降序'!BG:BG,ROW(),0)),"")</f>
        <v/>
      </c>
      <c r="BH254" s="69" t="str">
        <f>IFERROR(CLEAN(HLOOKUP(BH$1,'1.源数据-产品报告-消费降序'!BH:BH,ROW(),0)),"")</f>
        <v/>
      </c>
      <c r="BI254" s="69" t="str">
        <f>IFERROR(CLEAN(HLOOKUP(BI$1,'1.源数据-产品报告-消费降序'!BI:BI,ROW(),0)),"")</f>
        <v/>
      </c>
      <c r="BJ254" s="69" t="str">
        <f>IFERROR(CLEAN(HLOOKUP(BJ$1,'1.源数据-产品报告-消费降序'!BJ:BJ,ROW(),0)),"")</f>
        <v/>
      </c>
      <c r="BK2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4" s="69" t="str">
        <f>IFERROR(CLEAN(HLOOKUP(BL$1,'1.源数据-产品报告-消费降序'!BL:BL,ROW(),0)),"")</f>
        <v/>
      </c>
      <c r="BO254" s="69" t="str">
        <f>IFERROR(CLEAN(HLOOKUP(BO$1,'1.源数据-产品报告-消费降序'!BO:BO,ROW(),0)),"")</f>
        <v/>
      </c>
      <c r="BP254" s="69" t="str">
        <f>IFERROR(CLEAN(HLOOKUP(BP$1,'1.源数据-产品报告-消费降序'!BP:BP,ROW(),0)),"")</f>
        <v/>
      </c>
      <c r="BQ254" s="69" t="str">
        <f>IFERROR(CLEAN(HLOOKUP(BQ$1,'1.源数据-产品报告-消费降序'!BQ:BQ,ROW(),0)),"")</f>
        <v/>
      </c>
      <c r="BR254" s="69" t="str">
        <f>IFERROR(CLEAN(HLOOKUP(BR$1,'1.源数据-产品报告-消费降序'!BR:BR,ROW(),0)),"")</f>
        <v/>
      </c>
      <c r="BS254" s="69" t="str">
        <f>IFERROR(CLEAN(HLOOKUP(BS$1,'1.源数据-产品报告-消费降序'!BS:BS,ROW(),0)),"")</f>
        <v/>
      </c>
      <c r="BT254" s="69" t="str">
        <f>IFERROR(CLEAN(HLOOKUP(BT$1,'1.源数据-产品报告-消费降序'!BT:BT,ROW(),0)),"")</f>
        <v/>
      </c>
      <c r="BU254" s="69" t="str">
        <f>IFERROR(CLEAN(HLOOKUP(BU$1,'1.源数据-产品报告-消费降序'!BU:BU,ROW(),0)),"")</f>
        <v/>
      </c>
      <c r="BV2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4" s="69" t="str">
        <f>IFERROR(CLEAN(HLOOKUP(BW$1,'1.源数据-产品报告-消费降序'!BW:BW,ROW(),0)),"")</f>
        <v/>
      </c>
    </row>
    <row r="255" spans="1:75">
      <c r="A255" s="69" t="str">
        <f>IFERROR(CLEAN(HLOOKUP(A$1,'1.源数据-产品报告-消费降序'!A:A,ROW(),0)),"")</f>
        <v/>
      </c>
      <c r="B255" s="69" t="str">
        <f>IFERROR(CLEAN(HLOOKUP(B$1,'1.源数据-产品报告-消费降序'!B:B,ROW(),0)),"")</f>
        <v/>
      </c>
      <c r="C255" s="69" t="str">
        <f>IFERROR(CLEAN(HLOOKUP(C$1,'1.源数据-产品报告-消费降序'!C:C,ROW(),0)),"")</f>
        <v/>
      </c>
      <c r="D255" s="69" t="str">
        <f>IFERROR(CLEAN(HLOOKUP(D$1,'1.源数据-产品报告-消费降序'!D:D,ROW(),0)),"")</f>
        <v/>
      </c>
      <c r="E255" s="69" t="str">
        <f>IFERROR(CLEAN(HLOOKUP(E$1,'1.源数据-产品报告-消费降序'!E:E,ROW(),0)),"")</f>
        <v/>
      </c>
      <c r="F255" s="69" t="str">
        <f>IFERROR(CLEAN(HLOOKUP(F$1,'1.源数据-产品报告-消费降序'!F:F,ROW(),0)),"")</f>
        <v/>
      </c>
      <c r="G255" s="70">
        <f>IFERROR((HLOOKUP(G$1,'1.源数据-产品报告-消费降序'!G:G,ROW(),0)),"")</f>
        <v>0</v>
      </c>
      <c r="H2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5" s="69" t="str">
        <f>IFERROR(CLEAN(HLOOKUP(I$1,'1.源数据-产品报告-消费降序'!I:I,ROW(),0)),"")</f>
        <v/>
      </c>
      <c r="L255" s="69" t="str">
        <f>IFERROR(CLEAN(HLOOKUP(L$1,'1.源数据-产品报告-消费降序'!L:L,ROW(),0)),"")</f>
        <v/>
      </c>
      <c r="M255" s="69" t="str">
        <f>IFERROR(CLEAN(HLOOKUP(M$1,'1.源数据-产品报告-消费降序'!M:M,ROW(),0)),"")</f>
        <v/>
      </c>
      <c r="N255" s="69" t="str">
        <f>IFERROR(CLEAN(HLOOKUP(N$1,'1.源数据-产品报告-消费降序'!N:N,ROW(),0)),"")</f>
        <v/>
      </c>
      <c r="O255" s="69" t="str">
        <f>IFERROR(CLEAN(HLOOKUP(O$1,'1.源数据-产品报告-消费降序'!O:O,ROW(),0)),"")</f>
        <v/>
      </c>
      <c r="P255" s="69" t="str">
        <f>IFERROR(CLEAN(HLOOKUP(P$1,'1.源数据-产品报告-消费降序'!P:P,ROW(),0)),"")</f>
        <v/>
      </c>
      <c r="Q255" s="69" t="str">
        <f>IFERROR(CLEAN(HLOOKUP(Q$1,'1.源数据-产品报告-消费降序'!Q:Q,ROW(),0)),"")</f>
        <v/>
      </c>
      <c r="R255" s="69" t="str">
        <f>IFERROR(CLEAN(HLOOKUP(R$1,'1.源数据-产品报告-消费降序'!R:R,ROW(),0)),"")</f>
        <v/>
      </c>
      <c r="S2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5" s="69" t="str">
        <f>IFERROR(CLEAN(HLOOKUP(T$1,'1.源数据-产品报告-消费降序'!T:T,ROW(),0)),"")</f>
        <v/>
      </c>
      <c r="W255" s="69" t="str">
        <f>IFERROR(CLEAN(HLOOKUP(W$1,'1.源数据-产品报告-消费降序'!W:W,ROW(),0)),"")</f>
        <v/>
      </c>
      <c r="X255" s="69" t="str">
        <f>IFERROR(CLEAN(HLOOKUP(X$1,'1.源数据-产品报告-消费降序'!X:X,ROW(),0)),"")</f>
        <v/>
      </c>
      <c r="Y255" s="69" t="str">
        <f>IFERROR(CLEAN(HLOOKUP(Y$1,'1.源数据-产品报告-消费降序'!Y:Y,ROW(),0)),"")</f>
        <v/>
      </c>
      <c r="Z255" s="69" t="str">
        <f>IFERROR(CLEAN(HLOOKUP(Z$1,'1.源数据-产品报告-消费降序'!Z:Z,ROW(),0)),"")</f>
        <v/>
      </c>
      <c r="AA255" s="69" t="str">
        <f>IFERROR(CLEAN(HLOOKUP(AA$1,'1.源数据-产品报告-消费降序'!AA:AA,ROW(),0)),"")</f>
        <v/>
      </c>
      <c r="AB255" s="69" t="str">
        <f>IFERROR(CLEAN(HLOOKUP(AB$1,'1.源数据-产品报告-消费降序'!AB:AB,ROW(),0)),"")</f>
        <v/>
      </c>
      <c r="AC255" s="69" t="str">
        <f>IFERROR(CLEAN(HLOOKUP(AC$1,'1.源数据-产品报告-消费降序'!AC:AC,ROW(),0)),"")</f>
        <v/>
      </c>
      <c r="AD2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5" s="69" t="str">
        <f>IFERROR(CLEAN(HLOOKUP(AE$1,'1.源数据-产品报告-消费降序'!AE:AE,ROW(),0)),"")</f>
        <v/>
      </c>
      <c r="AH255" s="69" t="str">
        <f>IFERROR(CLEAN(HLOOKUP(AH$1,'1.源数据-产品报告-消费降序'!AH:AH,ROW(),0)),"")</f>
        <v/>
      </c>
      <c r="AI255" s="69" t="str">
        <f>IFERROR(CLEAN(HLOOKUP(AI$1,'1.源数据-产品报告-消费降序'!AI:AI,ROW(),0)),"")</f>
        <v/>
      </c>
      <c r="AJ255" s="69" t="str">
        <f>IFERROR(CLEAN(HLOOKUP(AJ$1,'1.源数据-产品报告-消费降序'!AJ:AJ,ROW(),0)),"")</f>
        <v/>
      </c>
      <c r="AK255" s="69" t="str">
        <f>IFERROR(CLEAN(HLOOKUP(AK$1,'1.源数据-产品报告-消费降序'!AK:AK,ROW(),0)),"")</f>
        <v/>
      </c>
      <c r="AL255" s="69" t="str">
        <f>IFERROR(CLEAN(HLOOKUP(AL$1,'1.源数据-产品报告-消费降序'!AL:AL,ROW(),0)),"")</f>
        <v/>
      </c>
      <c r="AM255" s="69" t="str">
        <f>IFERROR(CLEAN(HLOOKUP(AM$1,'1.源数据-产品报告-消费降序'!AM:AM,ROW(),0)),"")</f>
        <v/>
      </c>
      <c r="AN255" s="69" t="str">
        <f>IFERROR(CLEAN(HLOOKUP(AN$1,'1.源数据-产品报告-消费降序'!AN:AN,ROW(),0)),"")</f>
        <v/>
      </c>
      <c r="AO2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5" s="69" t="str">
        <f>IFERROR(CLEAN(HLOOKUP(AP$1,'1.源数据-产品报告-消费降序'!AP:AP,ROW(),0)),"")</f>
        <v/>
      </c>
      <c r="AS255" s="69" t="str">
        <f>IFERROR(CLEAN(HLOOKUP(AS$1,'1.源数据-产品报告-消费降序'!AS:AS,ROW(),0)),"")</f>
        <v/>
      </c>
      <c r="AT255" s="69" t="str">
        <f>IFERROR(CLEAN(HLOOKUP(AT$1,'1.源数据-产品报告-消费降序'!AT:AT,ROW(),0)),"")</f>
        <v/>
      </c>
      <c r="AU255" s="69" t="str">
        <f>IFERROR(CLEAN(HLOOKUP(AU$1,'1.源数据-产品报告-消费降序'!AU:AU,ROW(),0)),"")</f>
        <v/>
      </c>
      <c r="AV255" s="69" t="str">
        <f>IFERROR(CLEAN(HLOOKUP(AV$1,'1.源数据-产品报告-消费降序'!AV:AV,ROW(),0)),"")</f>
        <v/>
      </c>
      <c r="AW255" s="69" t="str">
        <f>IFERROR(CLEAN(HLOOKUP(AW$1,'1.源数据-产品报告-消费降序'!AW:AW,ROW(),0)),"")</f>
        <v/>
      </c>
      <c r="AX255" s="69" t="str">
        <f>IFERROR(CLEAN(HLOOKUP(AX$1,'1.源数据-产品报告-消费降序'!AX:AX,ROW(),0)),"")</f>
        <v/>
      </c>
      <c r="AY255" s="69" t="str">
        <f>IFERROR(CLEAN(HLOOKUP(AY$1,'1.源数据-产品报告-消费降序'!AY:AY,ROW(),0)),"")</f>
        <v/>
      </c>
      <c r="AZ2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5" s="69" t="str">
        <f>IFERROR(CLEAN(HLOOKUP(BA$1,'1.源数据-产品报告-消费降序'!BA:BA,ROW(),0)),"")</f>
        <v/>
      </c>
      <c r="BD255" s="69" t="str">
        <f>IFERROR(CLEAN(HLOOKUP(BD$1,'1.源数据-产品报告-消费降序'!BD:BD,ROW(),0)),"")</f>
        <v/>
      </c>
      <c r="BE255" s="69" t="str">
        <f>IFERROR(CLEAN(HLOOKUP(BE$1,'1.源数据-产品报告-消费降序'!BE:BE,ROW(),0)),"")</f>
        <v/>
      </c>
      <c r="BF255" s="69" t="str">
        <f>IFERROR(CLEAN(HLOOKUP(BF$1,'1.源数据-产品报告-消费降序'!BF:BF,ROW(),0)),"")</f>
        <v/>
      </c>
      <c r="BG255" s="69" t="str">
        <f>IFERROR(CLEAN(HLOOKUP(BG$1,'1.源数据-产品报告-消费降序'!BG:BG,ROW(),0)),"")</f>
        <v/>
      </c>
      <c r="BH255" s="69" t="str">
        <f>IFERROR(CLEAN(HLOOKUP(BH$1,'1.源数据-产品报告-消费降序'!BH:BH,ROW(),0)),"")</f>
        <v/>
      </c>
      <c r="BI255" s="69" t="str">
        <f>IFERROR(CLEAN(HLOOKUP(BI$1,'1.源数据-产品报告-消费降序'!BI:BI,ROW(),0)),"")</f>
        <v/>
      </c>
      <c r="BJ255" s="69" t="str">
        <f>IFERROR(CLEAN(HLOOKUP(BJ$1,'1.源数据-产品报告-消费降序'!BJ:BJ,ROW(),0)),"")</f>
        <v/>
      </c>
      <c r="BK2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5" s="69" t="str">
        <f>IFERROR(CLEAN(HLOOKUP(BL$1,'1.源数据-产品报告-消费降序'!BL:BL,ROW(),0)),"")</f>
        <v/>
      </c>
      <c r="BO255" s="69" t="str">
        <f>IFERROR(CLEAN(HLOOKUP(BO$1,'1.源数据-产品报告-消费降序'!BO:BO,ROW(),0)),"")</f>
        <v/>
      </c>
      <c r="BP255" s="69" t="str">
        <f>IFERROR(CLEAN(HLOOKUP(BP$1,'1.源数据-产品报告-消费降序'!BP:BP,ROW(),0)),"")</f>
        <v/>
      </c>
      <c r="BQ255" s="69" t="str">
        <f>IFERROR(CLEAN(HLOOKUP(BQ$1,'1.源数据-产品报告-消费降序'!BQ:BQ,ROW(),0)),"")</f>
        <v/>
      </c>
      <c r="BR255" s="69" t="str">
        <f>IFERROR(CLEAN(HLOOKUP(BR$1,'1.源数据-产品报告-消费降序'!BR:BR,ROW(),0)),"")</f>
        <v/>
      </c>
      <c r="BS255" s="69" t="str">
        <f>IFERROR(CLEAN(HLOOKUP(BS$1,'1.源数据-产品报告-消费降序'!BS:BS,ROW(),0)),"")</f>
        <v/>
      </c>
      <c r="BT255" s="69" t="str">
        <f>IFERROR(CLEAN(HLOOKUP(BT$1,'1.源数据-产品报告-消费降序'!BT:BT,ROW(),0)),"")</f>
        <v/>
      </c>
      <c r="BU255" s="69" t="str">
        <f>IFERROR(CLEAN(HLOOKUP(BU$1,'1.源数据-产品报告-消费降序'!BU:BU,ROW(),0)),"")</f>
        <v/>
      </c>
      <c r="BV2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5" s="69" t="str">
        <f>IFERROR(CLEAN(HLOOKUP(BW$1,'1.源数据-产品报告-消费降序'!BW:BW,ROW(),0)),"")</f>
        <v/>
      </c>
    </row>
    <row r="256" spans="1:75">
      <c r="A256" s="69" t="str">
        <f>IFERROR(CLEAN(HLOOKUP(A$1,'1.源数据-产品报告-消费降序'!A:A,ROW(),0)),"")</f>
        <v/>
      </c>
      <c r="B256" s="69" t="str">
        <f>IFERROR(CLEAN(HLOOKUP(B$1,'1.源数据-产品报告-消费降序'!B:B,ROW(),0)),"")</f>
        <v/>
      </c>
      <c r="C256" s="69" t="str">
        <f>IFERROR(CLEAN(HLOOKUP(C$1,'1.源数据-产品报告-消费降序'!C:C,ROW(),0)),"")</f>
        <v/>
      </c>
      <c r="D256" s="69" t="str">
        <f>IFERROR(CLEAN(HLOOKUP(D$1,'1.源数据-产品报告-消费降序'!D:D,ROW(),0)),"")</f>
        <v/>
      </c>
      <c r="E256" s="69" t="str">
        <f>IFERROR(CLEAN(HLOOKUP(E$1,'1.源数据-产品报告-消费降序'!E:E,ROW(),0)),"")</f>
        <v/>
      </c>
      <c r="F256" s="69" t="str">
        <f>IFERROR(CLEAN(HLOOKUP(F$1,'1.源数据-产品报告-消费降序'!F:F,ROW(),0)),"")</f>
        <v/>
      </c>
      <c r="G256" s="70">
        <f>IFERROR((HLOOKUP(G$1,'1.源数据-产品报告-消费降序'!G:G,ROW(),0)),"")</f>
        <v>0</v>
      </c>
      <c r="H2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6" s="69" t="str">
        <f>IFERROR(CLEAN(HLOOKUP(I$1,'1.源数据-产品报告-消费降序'!I:I,ROW(),0)),"")</f>
        <v/>
      </c>
      <c r="L256" s="69" t="str">
        <f>IFERROR(CLEAN(HLOOKUP(L$1,'1.源数据-产品报告-消费降序'!L:L,ROW(),0)),"")</f>
        <v/>
      </c>
      <c r="M256" s="69" t="str">
        <f>IFERROR(CLEAN(HLOOKUP(M$1,'1.源数据-产品报告-消费降序'!M:M,ROW(),0)),"")</f>
        <v/>
      </c>
      <c r="N256" s="69" t="str">
        <f>IFERROR(CLEAN(HLOOKUP(N$1,'1.源数据-产品报告-消费降序'!N:N,ROW(),0)),"")</f>
        <v/>
      </c>
      <c r="O256" s="69" t="str">
        <f>IFERROR(CLEAN(HLOOKUP(O$1,'1.源数据-产品报告-消费降序'!O:O,ROW(),0)),"")</f>
        <v/>
      </c>
      <c r="P256" s="69" t="str">
        <f>IFERROR(CLEAN(HLOOKUP(P$1,'1.源数据-产品报告-消费降序'!P:P,ROW(),0)),"")</f>
        <v/>
      </c>
      <c r="Q256" s="69" t="str">
        <f>IFERROR(CLEAN(HLOOKUP(Q$1,'1.源数据-产品报告-消费降序'!Q:Q,ROW(),0)),"")</f>
        <v/>
      </c>
      <c r="R256" s="69" t="str">
        <f>IFERROR(CLEAN(HLOOKUP(R$1,'1.源数据-产品报告-消费降序'!R:R,ROW(),0)),"")</f>
        <v/>
      </c>
      <c r="S2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6" s="69" t="str">
        <f>IFERROR(CLEAN(HLOOKUP(T$1,'1.源数据-产品报告-消费降序'!T:T,ROW(),0)),"")</f>
        <v/>
      </c>
      <c r="W256" s="69" t="str">
        <f>IFERROR(CLEAN(HLOOKUP(W$1,'1.源数据-产品报告-消费降序'!W:W,ROW(),0)),"")</f>
        <v/>
      </c>
      <c r="X256" s="69" t="str">
        <f>IFERROR(CLEAN(HLOOKUP(X$1,'1.源数据-产品报告-消费降序'!X:X,ROW(),0)),"")</f>
        <v/>
      </c>
      <c r="Y256" s="69" t="str">
        <f>IFERROR(CLEAN(HLOOKUP(Y$1,'1.源数据-产品报告-消费降序'!Y:Y,ROW(),0)),"")</f>
        <v/>
      </c>
      <c r="Z256" s="69" t="str">
        <f>IFERROR(CLEAN(HLOOKUP(Z$1,'1.源数据-产品报告-消费降序'!Z:Z,ROW(),0)),"")</f>
        <v/>
      </c>
      <c r="AA256" s="69" t="str">
        <f>IFERROR(CLEAN(HLOOKUP(AA$1,'1.源数据-产品报告-消费降序'!AA:AA,ROW(),0)),"")</f>
        <v/>
      </c>
      <c r="AB256" s="69" t="str">
        <f>IFERROR(CLEAN(HLOOKUP(AB$1,'1.源数据-产品报告-消费降序'!AB:AB,ROW(),0)),"")</f>
        <v/>
      </c>
      <c r="AC256" s="69" t="str">
        <f>IFERROR(CLEAN(HLOOKUP(AC$1,'1.源数据-产品报告-消费降序'!AC:AC,ROW(),0)),"")</f>
        <v/>
      </c>
      <c r="AD2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6" s="69" t="str">
        <f>IFERROR(CLEAN(HLOOKUP(AE$1,'1.源数据-产品报告-消费降序'!AE:AE,ROW(),0)),"")</f>
        <v/>
      </c>
      <c r="AH256" s="69" t="str">
        <f>IFERROR(CLEAN(HLOOKUP(AH$1,'1.源数据-产品报告-消费降序'!AH:AH,ROW(),0)),"")</f>
        <v/>
      </c>
      <c r="AI256" s="69" t="str">
        <f>IFERROR(CLEAN(HLOOKUP(AI$1,'1.源数据-产品报告-消费降序'!AI:AI,ROW(),0)),"")</f>
        <v/>
      </c>
      <c r="AJ256" s="69" t="str">
        <f>IFERROR(CLEAN(HLOOKUP(AJ$1,'1.源数据-产品报告-消费降序'!AJ:AJ,ROW(),0)),"")</f>
        <v/>
      </c>
      <c r="AK256" s="69" t="str">
        <f>IFERROR(CLEAN(HLOOKUP(AK$1,'1.源数据-产品报告-消费降序'!AK:AK,ROW(),0)),"")</f>
        <v/>
      </c>
      <c r="AL256" s="69" t="str">
        <f>IFERROR(CLEAN(HLOOKUP(AL$1,'1.源数据-产品报告-消费降序'!AL:AL,ROW(),0)),"")</f>
        <v/>
      </c>
      <c r="AM256" s="69" t="str">
        <f>IFERROR(CLEAN(HLOOKUP(AM$1,'1.源数据-产品报告-消费降序'!AM:AM,ROW(),0)),"")</f>
        <v/>
      </c>
      <c r="AN256" s="69" t="str">
        <f>IFERROR(CLEAN(HLOOKUP(AN$1,'1.源数据-产品报告-消费降序'!AN:AN,ROW(),0)),"")</f>
        <v/>
      </c>
      <c r="AO2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6" s="69" t="str">
        <f>IFERROR(CLEAN(HLOOKUP(AP$1,'1.源数据-产品报告-消费降序'!AP:AP,ROW(),0)),"")</f>
        <v/>
      </c>
      <c r="AS256" s="69" t="str">
        <f>IFERROR(CLEAN(HLOOKUP(AS$1,'1.源数据-产品报告-消费降序'!AS:AS,ROW(),0)),"")</f>
        <v/>
      </c>
      <c r="AT256" s="69" t="str">
        <f>IFERROR(CLEAN(HLOOKUP(AT$1,'1.源数据-产品报告-消费降序'!AT:AT,ROW(),0)),"")</f>
        <v/>
      </c>
      <c r="AU256" s="69" t="str">
        <f>IFERROR(CLEAN(HLOOKUP(AU$1,'1.源数据-产品报告-消费降序'!AU:AU,ROW(),0)),"")</f>
        <v/>
      </c>
      <c r="AV256" s="69" t="str">
        <f>IFERROR(CLEAN(HLOOKUP(AV$1,'1.源数据-产品报告-消费降序'!AV:AV,ROW(),0)),"")</f>
        <v/>
      </c>
      <c r="AW256" s="69" t="str">
        <f>IFERROR(CLEAN(HLOOKUP(AW$1,'1.源数据-产品报告-消费降序'!AW:AW,ROW(),0)),"")</f>
        <v/>
      </c>
      <c r="AX256" s="69" t="str">
        <f>IFERROR(CLEAN(HLOOKUP(AX$1,'1.源数据-产品报告-消费降序'!AX:AX,ROW(),0)),"")</f>
        <v/>
      </c>
      <c r="AY256" s="69" t="str">
        <f>IFERROR(CLEAN(HLOOKUP(AY$1,'1.源数据-产品报告-消费降序'!AY:AY,ROW(),0)),"")</f>
        <v/>
      </c>
      <c r="AZ2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6" s="69" t="str">
        <f>IFERROR(CLEAN(HLOOKUP(BA$1,'1.源数据-产品报告-消费降序'!BA:BA,ROW(),0)),"")</f>
        <v/>
      </c>
      <c r="BD256" s="69" t="str">
        <f>IFERROR(CLEAN(HLOOKUP(BD$1,'1.源数据-产品报告-消费降序'!BD:BD,ROW(),0)),"")</f>
        <v/>
      </c>
      <c r="BE256" s="69" t="str">
        <f>IFERROR(CLEAN(HLOOKUP(BE$1,'1.源数据-产品报告-消费降序'!BE:BE,ROW(),0)),"")</f>
        <v/>
      </c>
      <c r="BF256" s="69" t="str">
        <f>IFERROR(CLEAN(HLOOKUP(BF$1,'1.源数据-产品报告-消费降序'!BF:BF,ROW(),0)),"")</f>
        <v/>
      </c>
      <c r="BG256" s="69" t="str">
        <f>IFERROR(CLEAN(HLOOKUP(BG$1,'1.源数据-产品报告-消费降序'!BG:BG,ROW(),0)),"")</f>
        <v/>
      </c>
      <c r="BH256" s="69" t="str">
        <f>IFERROR(CLEAN(HLOOKUP(BH$1,'1.源数据-产品报告-消费降序'!BH:BH,ROW(),0)),"")</f>
        <v/>
      </c>
      <c r="BI256" s="69" t="str">
        <f>IFERROR(CLEAN(HLOOKUP(BI$1,'1.源数据-产品报告-消费降序'!BI:BI,ROW(),0)),"")</f>
        <v/>
      </c>
      <c r="BJ256" s="69" t="str">
        <f>IFERROR(CLEAN(HLOOKUP(BJ$1,'1.源数据-产品报告-消费降序'!BJ:BJ,ROW(),0)),"")</f>
        <v/>
      </c>
      <c r="BK2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6" s="69" t="str">
        <f>IFERROR(CLEAN(HLOOKUP(BL$1,'1.源数据-产品报告-消费降序'!BL:BL,ROW(),0)),"")</f>
        <v/>
      </c>
      <c r="BO256" s="69" t="str">
        <f>IFERROR(CLEAN(HLOOKUP(BO$1,'1.源数据-产品报告-消费降序'!BO:BO,ROW(),0)),"")</f>
        <v/>
      </c>
      <c r="BP256" s="69" t="str">
        <f>IFERROR(CLEAN(HLOOKUP(BP$1,'1.源数据-产品报告-消费降序'!BP:BP,ROW(),0)),"")</f>
        <v/>
      </c>
      <c r="BQ256" s="69" t="str">
        <f>IFERROR(CLEAN(HLOOKUP(BQ$1,'1.源数据-产品报告-消费降序'!BQ:BQ,ROW(),0)),"")</f>
        <v/>
      </c>
      <c r="BR256" s="69" t="str">
        <f>IFERROR(CLEAN(HLOOKUP(BR$1,'1.源数据-产品报告-消费降序'!BR:BR,ROW(),0)),"")</f>
        <v/>
      </c>
      <c r="BS256" s="69" t="str">
        <f>IFERROR(CLEAN(HLOOKUP(BS$1,'1.源数据-产品报告-消费降序'!BS:BS,ROW(),0)),"")</f>
        <v/>
      </c>
      <c r="BT256" s="69" t="str">
        <f>IFERROR(CLEAN(HLOOKUP(BT$1,'1.源数据-产品报告-消费降序'!BT:BT,ROW(),0)),"")</f>
        <v/>
      </c>
      <c r="BU256" s="69" t="str">
        <f>IFERROR(CLEAN(HLOOKUP(BU$1,'1.源数据-产品报告-消费降序'!BU:BU,ROW(),0)),"")</f>
        <v/>
      </c>
      <c r="BV2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6" s="69" t="str">
        <f>IFERROR(CLEAN(HLOOKUP(BW$1,'1.源数据-产品报告-消费降序'!BW:BW,ROW(),0)),"")</f>
        <v/>
      </c>
    </row>
    <row r="257" spans="1:75">
      <c r="A257" s="69" t="str">
        <f>IFERROR(CLEAN(HLOOKUP(A$1,'1.源数据-产品报告-消费降序'!A:A,ROW(),0)),"")</f>
        <v/>
      </c>
      <c r="B257" s="69" t="str">
        <f>IFERROR(CLEAN(HLOOKUP(B$1,'1.源数据-产品报告-消费降序'!B:B,ROW(),0)),"")</f>
        <v/>
      </c>
      <c r="C257" s="69" t="str">
        <f>IFERROR(CLEAN(HLOOKUP(C$1,'1.源数据-产品报告-消费降序'!C:C,ROW(),0)),"")</f>
        <v/>
      </c>
      <c r="D257" s="69" t="str">
        <f>IFERROR(CLEAN(HLOOKUP(D$1,'1.源数据-产品报告-消费降序'!D:D,ROW(),0)),"")</f>
        <v/>
      </c>
      <c r="E257" s="69" t="str">
        <f>IFERROR(CLEAN(HLOOKUP(E$1,'1.源数据-产品报告-消费降序'!E:E,ROW(),0)),"")</f>
        <v/>
      </c>
      <c r="F257" s="69" t="str">
        <f>IFERROR(CLEAN(HLOOKUP(F$1,'1.源数据-产品报告-消费降序'!F:F,ROW(),0)),"")</f>
        <v/>
      </c>
      <c r="G257" s="70">
        <f>IFERROR((HLOOKUP(G$1,'1.源数据-产品报告-消费降序'!G:G,ROW(),0)),"")</f>
        <v>0</v>
      </c>
      <c r="H2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7" s="69" t="str">
        <f>IFERROR(CLEAN(HLOOKUP(I$1,'1.源数据-产品报告-消费降序'!I:I,ROW(),0)),"")</f>
        <v/>
      </c>
      <c r="L257" s="69" t="str">
        <f>IFERROR(CLEAN(HLOOKUP(L$1,'1.源数据-产品报告-消费降序'!L:L,ROW(),0)),"")</f>
        <v/>
      </c>
      <c r="M257" s="69" t="str">
        <f>IFERROR(CLEAN(HLOOKUP(M$1,'1.源数据-产品报告-消费降序'!M:M,ROW(),0)),"")</f>
        <v/>
      </c>
      <c r="N257" s="69" t="str">
        <f>IFERROR(CLEAN(HLOOKUP(N$1,'1.源数据-产品报告-消费降序'!N:N,ROW(),0)),"")</f>
        <v/>
      </c>
      <c r="O257" s="69" t="str">
        <f>IFERROR(CLEAN(HLOOKUP(O$1,'1.源数据-产品报告-消费降序'!O:O,ROW(),0)),"")</f>
        <v/>
      </c>
      <c r="P257" s="69" t="str">
        <f>IFERROR(CLEAN(HLOOKUP(P$1,'1.源数据-产品报告-消费降序'!P:P,ROW(),0)),"")</f>
        <v/>
      </c>
      <c r="Q257" s="69" t="str">
        <f>IFERROR(CLEAN(HLOOKUP(Q$1,'1.源数据-产品报告-消费降序'!Q:Q,ROW(),0)),"")</f>
        <v/>
      </c>
      <c r="R257" s="69" t="str">
        <f>IFERROR(CLEAN(HLOOKUP(R$1,'1.源数据-产品报告-消费降序'!R:R,ROW(),0)),"")</f>
        <v/>
      </c>
      <c r="S2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7" s="69" t="str">
        <f>IFERROR(CLEAN(HLOOKUP(T$1,'1.源数据-产品报告-消费降序'!T:T,ROW(),0)),"")</f>
        <v/>
      </c>
      <c r="W257" s="69" t="str">
        <f>IFERROR(CLEAN(HLOOKUP(W$1,'1.源数据-产品报告-消费降序'!W:W,ROW(),0)),"")</f>
        <v/>
      </c>
      <c r="X257" s="69" t="str">
        <f>IFERROR(CLEAN(HLOOKUP(X$1,'1.源数据-产品报告-消费降序'!X:X,ROW(),0)),"")</f>
        <v/>
      </c>
      <c r="Y257" s="69" t="str">
        <f>IFERROR(CLEAN(HLOOKUP(Y$1,'1.源数据-产品报告-消费降序'!Y:Y,ROW(),0)),"")</f>
        <v/>
      </c>
      <c r="Z257" s="69" t="str">
        <f>IFERROR(CLEAN(HLOOKUP(Z$1,'1.源数据-产品报告-消费降序'!Z:Z,ROW(),0)),"")</f>
        <v/>
      </c>
      <c r="AA257" s="69" t="str">
        <f>IFERROR(CLEAN(HLOOKUP(AA$1,'1.源数据-产品报告-消费降序'!AA:AA,ROW(),0)),"")</f>
        <v/>
      </c>
      <c r="AB257" s="69" t="str">
        <f>IFERROR(CLEAN(HLOOKUP(AB$1,'1.源数据-产品报告-消费降序'!AB:AB,ROW(),0)),"")</f>
        <v/>
      </c>
      <c r="AC257" s="69" t="str">
        <f>IFERROR(CLEAN(HLOOKUP(AC$1,'1.源数据-产品报告-消费降序'!AC:AC,ROW(),0)),"")</f>
        <v/>
      </c>
      <c r="AD2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7" s="69" t="str">
        <f>IFERROR(CLEAN(HLOOKUP(AE$1,'1.源数据-产品报告-消费降序'!AE:AE,ROW(),0)),"")</f>
        <v/>
      </c>
      <c r="AH257" s="69" t="str">
        <f>IFERROR(CLEAN(HLOOKUP(AH$1,'1.源数据-产品报告-消费降序'!AH:AH,ROW(),0)),"")</f>
        <v/>
      </c>
      <c r="AI257" s="69" t="str">
        <f>IFERROR(CLEAN(HLOOKUP(AI$1,'1.源数据-产品报告-消费降序'!AI:AI,ROW(),0)),"")</f>
        <v/>
      </c>
      <c r="AJ257" s="69" t="str">
        <f>IFERROR(CLEAN(HLOOKUP(AJ$1,'1.源数据-产品报告-消费降序'!AJ:AJ,ROW(),0)),"")</f>
        <v/>
      </c>
      <c r="AK257" s="69" t="str">
        <f>IFERROR(CLEAN(HLOOKUP(AK$1,'1.源数据-产品报告-消费降序'!AK:AK,ROW(),0)),"")</f>
        <v/>
      </c>
      <c r="AL257" s="69" t="str">
        <f>IFERROR(CLEAN(HLOOKUP(AL$1,'1.源数据-产品报告-消费降序'!AL:AL,ROW(),0)),"")</f>
        <v/>
      </c>
      <c r="AM257" s="69" t="str">
        <f>IFERROR(CLEAN(HLOOKUP(AM$1,'1.源数据-产品报告-消费降序'!AM:AM,ROW(),0)),"")</f>
        <v/>
      </c>
      <c r="AN257" s="69" t="str">
        <f>IFERROR(CLEAN(HLOOKUP(AN$1,'1.源数据-产品报告-消费降序'!AN:AN,ROW(),0)),"")</f>
        <v/>
      </c>
      <c r="AO2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7" s="69" t="str">
        <f>IFERROR(CLEAN(HLOOKUP(AP$1,'1.源数据-产品报告-消费降序'!AP:AP,ROW(),0)),"")</f>
        <v/>
      </c>
      <c r="AS257" s="69" t="str">
        <f>IFERROR(CLEAN(HLOOKUP(AS$1,'1.源数据-产品报告-消费降序'!AS:AS,ROW(),0)),"")</f>
        <v/>
      </c>
      <c r="AT257" s="69" t="str">
        <f>IFERROR(CLEAN(HLOOKUP(AT$1,'1.源数据-产品报告-消费降序'!AT:AT,ROW(),0)),"")</f>
        <v/>
      </c>
      <c r="AU257" s="69" t="str">
        <f>IFERROR(CLEAN(HLOOKUP(AU$1,'1.源数据-产品报告-消费降序'!AU:AU,ROW(),0)),"")</f>
        <v/>
      </c>
      <c r="AV257" s="69" t="str">
        <f>IFERROR(CLEAN(HLOOKUP(AV$1,'1.源数据-产品报告-消费降序'!AV:AV,ROW(),0)),"")</f>
        <v/>
      </c>
      <c r="AW257" s="69" t="str">
        <f>IFERROR(CLEAN(HLOOKUP(AW$1,'1.源数据-产品报告-消费降序'!AW:AW,ROW(),0)),"")</f>
        <v/>
      </c>
      <c r="AX257" s="69" t="str">
        <f>IFERROR(CLEAN(HLOOKUP(AX$1,'1.源数据-产品报告-消费降序'!AX:AX,ROW(),0)),"")</f>
        <v/>
      </c>
      <c r="AY257" s="69" t="str">
        <f>IFERROR(CLEAN(HLOOKUP(AY$1,'1.源数据-产品报告-消费降序'!AY:AY,ROW(),0)),"")</f>
        <v/>
      </c>
      <c r="AZ2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7" s="69" t="str">
        <f>IFERROR(CLEAN(HLOOKUP(BA$1,'1.源数据-产品报告-消费降序'!BA:BA,ROW(),0)),"")</f>
        <v/>
      </c>
      <c r="BD257" s="69" t="str">
        <f>IFERROR(CLEAN(HLOOKUP(BD$1,'1.源数据-产品报告-消费降序'!BD:BD,ROW(),0)),"")</f>
        <v/>
      </c>
      <c r="BE257" s="69" t="str">
        <f>IFERROR(CLEAN(HLOOKUP(BE$1,'1.源数据-产品报告-消费降序'!BE:BE,ROW(),0)),"")</f>
        <v/>
      </c>
      <c r="BF257" s="69" t="str">
        <f>IFERROR(CLEAN(HLOOKUP(BF$1,'1.源数据-产品报告-消费降序'!BF:BF,ROW(),0)),"")</f>
        <v/>
      </c>
      <c r="BG257" s="69" t="str">
        <f>IFERROR(CLEAN(HLOOKUP(BG$1,'1.源数据-产品报告-消费降序'!BG:BG,ROW(),0)),"")</f>
        <v/>
      </c>
      <c r="BH257" s="69" t="str">
        <f>IFERROR(CLEAN(HLOOKUP(BH$1,'1.源数据-产品报告-消费降序'!BH:BH,ROW(),0)),"")</f>
        <v/>
      </c>
      <c r="BI257" s="69" t="str">
        <f>IFERROR(CLEAN(HLOOKUP(BI$1,'1.源数据-产品报告-消费降序'!BI:BI,ROW(),0)),"")</f>
        <v/>
      </c>
      <c r="BJ257" s="69" t="str">
        <f>IFERROR(CLEAN(HLOOKUP(BJ$1,'1.源数据-产品报告-消费降序'!BJ:BJ,ROW(),0)),"")</f>
        <v/>
      </c>
      <c r="BK2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7" s="69" t="str">
        <f>IFERROR(CLEAN(HLOOKUP(BL$1,'1.源数据-产品报告-消费降序'!BL:BL,ROW(),0)),"")</f>
        <v/>
      </c>
      <c r="BO257" s="69" t="str">
        <f>IFERROR(CLEAN(HLOOKUP(BO$1,'1.源数据-产品报告-消费降序'!BO:BO,ROW(),0)),"")</f>
        <v/>
      </c>
      <c r="BP257" s="69" t="str">
        <f>IFERROR(CLEAN(HLOOKUP(BP$1,'1.源数据-产品报告-消费降序'!BP:BP,ROW(),0)),"")</f>
        <v/>
      </c>
      <c r="BQ257" s="69" t="str">
        <f>IFERROR(CLEAN(HLOOKUP(BQ$1,'1.源数据-产品报告-消费降序'!BQ:BQ,ROW(),0)),"")</f>
        <v/>
      </c>
      <c r="BR257" s="69" t="str">
        <f>IFERROR(CLEAN(HLOOKUP(BR$1,'1.源数据-产品报告-消费降序'!BR:BR,ROW(),0)),"")</f>
        <v/>
      </c>
      <c r="BS257" s="69" t="str">
        <f>IFERROR(CLEAN(HLOOKUP(BS$1,'1.源数据-产品报告-消费降序'!BS:BS,ROW(),0)),"")</f>
        <v/>
      </c>
      <c r="BT257" s="69" t="str">
        <f>IFERROR(CLEAN(HLOOKUP(BT$1,'1.源数据-产品报告-消费降序'!BT:BT,ROW(),0)),"")</f>
        <v/>
      </c>
      <c r="BU257" s="69" t="str">
        <f>IFERROR(CLEAN(HLOOKUP(BU$1,'1.源数据-产品报告-消费降序'!BU:BU,ROW(),0)),"")</f>
        <v/>
      </c>
      <c r="BV2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7" s="69" t="str">
        <f>IFERROR(CLEAN(HLOOKUP(BW$1,'1.源数据-产品报告-消费降序'!BW:BW,ROW(),0)),"")</f>
        <v/>
      </c>
    </row>
    <row r="258" spans="1:75">
      <c r="A258" s="69" t="str">
        <f>IFERROR(CLEAN(HLOOKUP(A$1,'1.源数据-产品报告-消费降序'!A:A,ROW(),0)),"")</f>
        <v/>
      </c>
      <c r="B258" s="69" t="str">
        <f>IFERROR(CLEAN(HLOOKUP(B$1,'1.源数据-产品报告-消费降序'!B:B,ROW(),0)),"")</f>
        <v/>
      </c>
      <c r="C258" s="69" t="str">
        <f>IFERROR(CLEAN(HLOOKUP(C$1,'1.源数据-产品报告-消费降序'!C:C,ROW(),0)),"")</f>
        <v/>
      </c>
      <c r="D258" s="69" t="str">
        <f>IFERROR(CLEAN(HLOOKUP(D$1,'1.源数据-产品报告-消费降序'!D:D,ROW(),0)),"")</f>
        <v/>
      </c>
      <c r="E258" s="69" t="str">
        <f>IFERROR(CLEAN(HLOOKUP(E$1,'1.源数据-产品报告-消费降序'!E:E,ROW(),0)),"")</f>
        <v/>
      </c>
      <c r="F258" s="69" t="str">
        <f>IFERROR(CLEAN(HLOOKUP(F$1,'1.源数据-产品报告-消费降序'!F:F,ROW(),0)),"")</f>
        <v/>
      </c>
      <c r="G258" s="70">
        <f>IFERROR((HLOOKUP(G$1,'1.源数据-产品报告-消费降序'!G:G,ROW(),0)),"")</f>
        <v>0</v>
      </c>
      <c r="H2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8" s="69" t="str">
        <f>IFERROR(CLEAN(HLOOKUP(I$1,'1.源数据-产品报告-消费降序'!I:I,ROW(),0)),"")</f>
        <v/>
      </c>
      <c r="L258" s="69" t="str">
        <f>IFERROR(CLEAN(HLOOKUP(L$1,'1.源数据-产品报告-消费降序'!L:L,ROW(),0)),"")</f>
        <v/>
      </c>
      <c r="M258" s="69" t="str">
        <f>IFERROR(CLEAN(HLOOKUP(M$1,'1.源数据-产品报告-消费降序'!M:M,ROW(),0)),"")</f>
        <v/>
      </c>
      <c r="N258" s="69" t="str">
        <f>IFERROR(CLEAN(HLOOKUP(N$1,'1.源数据-产品报告-消费降序'!N:N,ROW(),0)),"")</f>
        <v/>
      </c>
      <c r="O258" s="69" t="str">
        <f>IFERROR(CLEAN(HLOOKUP(O$1,'1.源数据-产品报告-消费降序'!O:O,ROW(),0)),"")</f>
        <v/>
      </c>
      <c r="P258" s="69" t="str">
        <f>IFERROR(CLEAN(HLOOKUP(P$1,'1.源数据-产品报告-消费降序'!P:P,ROW(),0)),"")</f>
        <v/>
      </c>
      <c r="Q258" s="69" t="str">
        <f>IFERROR(CLEAN(HLOOKUP(Q$1,'1.源数据-产品报告-消费降序'!Q:Q,ROW(),0)),"")</f>
        <v/>
      </c>
      <c r="R258" s="69" t="str">
        <f>IFERROR(CLEAN(HLOOKUP(R$1,'1.源数据-产品报告-消费降序'!R:R,ROW(),0)),"")</f>
        <v/>
      </c>
      <c r="S2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8" s="69" t="str">
        <f>IFERROR(CLEAN(HLOOKUP(T$1,'1.源数据-产品报告-消费降序'!T:T,ROW(),0)),"")</f>
        <v/>
      </c>
      <c r="W258" s="69" t="str">
        <f>IFERROR(CLEAN(HLOOKUP(W$1,'1.源数据-产品报告-消费降序'!W:W,ROW(),0)),"")</f>
        <v/>
      </c>
      <c r="X258" s="69" t="str">
        <f>IFERROR(CLEAN(HLOOKUP(X$1,'1.源数据-产品报告-消费降序'!X:X,ROW(),0)),"")</f>
        <v/>
      </c>
      <c r="Y258" s="69" t="str">
        <f>IFERROR(CLEAN(HLOOKUP(Y$1,'1.源数据-产品报告-消费降序'!Y:Y,ROW(),0)),"")</f>
        <v/>
      </c>
      <c r="Z258" s="69" t="str">
        <f>IFERROR(CLEAN(HLOOKUP(Z$1,'1.源数据-产品报告-消费降序'!Z:Z,ROW(),0)),"")</f>
        <v/>
      </c>
      <c r="AA258" s="69" t="str">
        <f>IFERROR(CLEAN(HLOOKUP(AA$1,'1.源数据-产品报告-消费降序'!AA:AA,ROW(),0)),"")</f>
        <v/>
      </c>
      <c r="AB258" s="69" t="str">
        <f>IFERROR(CLEAN(HLOOKUP(AB$1,'1.源数据-产品报告-消费降序'!AB:AB,ROW(),0)),"")</f>
        <v/>
      </c>
      <c r="AC258" s="69" t="str">
        <f>IFERROR(CLEAN(HLOOKUP(AC$1,'1.源数据-产品报告-消费降序'!AC:AC,ROW(),0)),"")</f>
        <v/>
      </c>
      <c r="AD2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8" s="69" t="str">
        <f>IFERROR(CLEAN(HLOOKUP(AE$1,'1.源数据-产品报告-消费降序'!AE:AE,ROW(),0)),"")</f>
        <v/>
      </c>
      <c r="AH258" s="69" t="str">
        <f>IFERROR(CLEAN(HLOOKUP(AH$1,'1.源数据-产品报告-消费降序'!AH:AH,ROW(),0)),"")</f>
        <v/>
      </c>
      <c r="AI258" s="69" t="str">
        <f>IFERROR(CLEAN(HLOOKUP(AI$1,'1.源数据-产品报告-消费降序'!AI:AI,ROW(),0)),"")</f>
        <v/>
      </c>
      <c r="AJ258" s="69" t="str">
        <f>IFERROR(CLEAN(HLOOKUP(AJ$1,'1.源数据-产品报告-消费降序'!AJ:AJ,ROW(),0)),"")</f>
        <v/>
      </c>
      <c r="AK258" s="69" t="str">
        <f>IFERROR(CLEAN(HLOOKUP(AK$1,'1.源数据-产品报告-消费降序'!AK:AK,ROW(),0)),"")</f>
        <v/>
      </c>
      <c r="AL258" s="69" t="str">
        <f>IFERROR(CLEAN(HLOOKUP(AL$1,'1.源数据-产品报告-消费降序'!AL:AL,ROW(),0)),"")</f>
        <v/>
      </c>
      <c r="AM258" s="69" t="str">
        <f>IFERROR(CLEAN(HLOOKUP(AM$1,'1.源数据-产品报告-消费降序'!AM:AM,ROW(),0)),"")</f>
        <v/>
      </c>
      <c r="AN258" s="69" t="str">
        <f>IFERROR(CLEAN(HLOOKUP(AN$1,'1.源数据-产品报告-消费降序'!AN:AN,ROW(),0)),"")</f>
        <v/>
      </c>
      <c r="AO2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8" s="69" t="str">
        <f>IFERROR(CLEAN(HLOOKUP(AP$1,'1.源数据-产品报告-消费降序'!AP:AP,ROW(),0)),"")</f>
        <v/>
      </c>
      <c r="AS258" s="69" t="str">
        <f>IFERROR(CLEAN(HLOOKUP(AS$1,'1.源数据-产品报告-消费降序'!AS:AS,ROW(),0)),"")</f>
        <v/>
      </c>
      <c r="AT258" s="69" t="str">
        <f>IFERROR(CLEAN(HLOOKUP(AT$1,'1.源数据-产品报告-消费降序'!AT:AT,ROW(),0)),"")</f>
        <v/>
      </c>
      <c r="AU258" s="69" t="str">
        <f>IFERROR(CLEAN(HLOOKUP(AU$1,'1.源数据-产品报告-消费降序'!AU:AU,ROW(),0)),"")</f>
        <v/>
      </c>
      <c r="AV258" s="69" t="str">
        <f>IFERROR(CLEAN(HLOOKUP(AV$1,'1.源数据-产品报告-消费降序'!AV:AV,ROW(),0)),"")</f>
        <v/>
      </c>
      <c r="AW258" s="69" t="str">
        <f>IFERROR(CLEAN(HLOOKUP(AW$1,'1.源数据-产品报告-消费降序'!AW:AW,ROW(),0)),"")</f>
        <v/>
      </c>
      <c r="AX258" s="69" t="str">
        <f>IFERROR(CLEAN(HLOOKUP(AX$1,'1.源数据-产品报告-消费降序'!AX:AX,ROW(),0)),"")</f>
        <v/>
      </c>
      <c r="AY258" s="69" t="str">
        <f>IFERROR(CLEAN(HLOOKUP(AY$1,'1.源数据-产品报告-消费降序'!AY:AY,ROW(),0)),"")</f>
        <v/>
      </c>
      <c r="AZ2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8" s="69" t="str">
        <f>IFERROR(CLEAN(HLOOKUP(BA$1,'1.源数据-产品报告-消费降序'!BA:BA,ROW(),0)),"")</f>
        <v/>
      </c>
      <c r="BD258" s="69" t="str">
        <f>IFERROR(CLEAN(HLOOKUP(BD$1,'1.源数据-产品报告-消费降序'!BD:BD,ROW(),0)),"")</f>
        <v/>
      </c>
      <c r="BE258" s="69" t="str">
        <f>IFERROR(CLEAN(HLOOKUP(BE$1,'1.源数据-产品报告-消费降序'!BE:BE,ROW(),0)),"")</f>
        <v/>
      </c>
      <c r="BF258" s="69" t="str">
        <f>IFERROR(CLEAN(HLOOKUP(BF$1,'1.源数据-产品报告-消费降序'!BF:BF,ROW(),0)),"")</f>
        <v/>
      </c>
      <c r="BG258" s="69" t="str">
        <f>IFERROR(CLEAN(HLOOKUP(BG$1,'1.源数据-产品报告-消费降序'!BG:BG,ROW(),0)),"")</f>
        <v/>
      </c>
      <c r="BH258" s="69" t="str">
        <f>IFERROR(CLEAN(HLOOKUP(BH$1,'1.源数据-产品报告-消费降序'!BH:BH,ROW(),0)),"")</f>
        <v/>
      </c>
      <c r="BI258" s="69" t="str">
        <f>IFERROR(CLEAN(HLOOKUP(BI$1,'1.源数据-产品报告-消费降序'!BI:BI,ROW(),0)),"")</f>
        <v/>
      </c>
      <c r="BJ258" s="69" t="str">
        <f>IFERROR(CLEAN(HLOOKUP(BJ$1,'1.源数据-产品报告-消费降序'!BJ:BJ,ROW(),0)),"")</f>
        <v/>
      </c>
      <c r="BK2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8" s="69" t="str">
        <f>IFERROR(CLEAN(HLOOKUP(BL$1,'1.源数据-产品报告-消费降序'!BL:BL,ROW(),0)),"")</f>
        <v/>
      </c>
      <c r="BO258" s="69" t="str">
        <f>IFERROR(CLEAN(HLOOKUP(BO$1,'1.源数据-产品报告-消费降序'!BO:BO,ROW(),0)),"")</f>
        <v/>
      </c>
      <c r="BP258" s="69" t="str">
        <f>IFERROR(CLEAN(HLOOKUP(BP$1,'1.源数据-产品报告-消费降序'!BP:BP,ROW(),0)),"")</f>
        <v/>
      </c>
      <c r="BQ258" s="69" t="str">
        <f>IFERROR(CLEAN(HLOOKUP(BQ$1,'1.源数据-产品报告-消费降序'!BQ:BQ,ROW(),0)),"")</f>
        <v/>
      </c>
      <c r="BR258" s="69" t="str">
        <f>IFERROR(CLEAN(HLOOKUP(BR$1,'1.源数据-产品报告-消费降序'!BR:BR,ROW(),0)),"")</f>
        <v/>
      </c>
      <c r="BS258" s="69" t="str">
        <f>IFERROR(CLEAN(HLOOKUP(BS$1,'1.源数据-产品报告-消费降序'!BS:BS,ROW(),0)),"")</f>
        <v/>
      </c>
      <c r="BT258" s="69" t="str">
        <f>IFERROR(CLEAN(HLOOKUP(BT$1,'1.源数据-产品报告-消费降序'!BT:BT,ROW(),0)),"")</f>
        <v/>
      </c>
      <c r="BU258" s="69" t="str">
        <f>IFERROR(CLEAN(HLOOKUP(BU$1,'1.源数据-产品报告-消费降序'!BU:BU,ROW(),0)),"")</f>
        <v/>
      </c>
      <c r="BV2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8" s="69" t="str">
        <f>IFERROR(CLEAN(HLOOKUP(BW$1,'1.源数据-产品报告-消费降序'!BW:BW,ROW(),0)),"")</f>
        <v/>
      </c>
    </row>
    <row r="259" spans="1:75">
      <c r="A259" s="69" t="str">
        <f>IFERROR(CLEAN(HLOOKUP(A$1,'1.源数据-产品报告-消费降序'!A:A,ROW(),0)),"")</f>
        <v/>
      </c>
      <c r="B259" s="69" t="str">
        <f>IFERROR(CLEAN(HLOOKUP(B$1,'1.源数据-产品报告-消费降序'!B:B,ROW(),0)),"")</f>
        <v/>
      </c>
      <c r="C259" s="69" t="str">
        <f>IFERROR(CLEAN(HLOOKUP(C$1,'1.源数据-产品报告-消费降序'!C:C,ROW(),0)),"")</f>
        <v/>
      </c>
      <c r="D259" s="69" t="str">
        <f>IFERROR(CLEAN(HLOOKUP(D$1,'1.源数据-产品报告-消费降序'!D:D,ROW(),0)),"")</f>
        <v/>
      </c>
      <c r="E259" s="69" t="str">
        <f>IFERROR(CLEAN(HLOOKUP(E$1,'1.源数据-产品报告-消费降序'!E:E,ROW(),0)),"")</f>
        <v/>
      </c>
      <c r="F259" s="69" t="str">
        <f>IFERROR(CLEAN(HLOOKUP(F$1,'1.源数据-产品报告-消费降序'!F:F,ROW(),0)),"")</f>
        <v/>
      </c>
      <c r="G259" s="70">
        <f>IFERROR((HLOOKUP(G$1,'1.源数据-产品报告-消费降序'!G:G,ROW(),0)),"")</f>
        <v>0</v>
      </c>
      <c r="H2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59" s="69" t="str">
        <f>IFERROR(CLEAN(HLOOKUP(I$1,'1.源数据-产品报告-消费降序'!I:I,ROW(),0)),"")</f>
        <v/>
      </c>
      <c r="L259" s="69" t="str">
        <f>IFERROR(CLEAN(HLOOKUP(L$1,'1.源数据-产品报告-消费降序'!L:L,ROW(),0)),"")</f>
        <v/>
      </c>
      <c r="M259" s="69" t="str">
        <f>IFERROR(CLEAN(HLOOKUP(M$1,'1.源数据-产品报告-消费降序'!M:M,ROW(),0)),"")</f>
        <v/>
      </c>
      <c r="N259" s="69" t="str">
        <f>IFERROR(CLEAN(HLOOKUP(N$1,'1.源数据-产品报告-消费降序'!N:N,ROW(),0)),"")</f>
        <v/>
      </c>
      <c r="O259" s="69" t="str">
        <f>IFERROR(CLEAN(HLOOKUP(O$1,'1.源数据-产品报告-消费降序'!O:O,ROW(),0)),"")</f>
        <v/>
      </c>
      <c r="P259" s="69" t="str">
        <f>IFERROR(CLEAN(HLOOKUP(P$1,'1.源数据-产品报告-消费降序'!P:P,ROW(),0)),"")</f>
        <v/>
      </c>
      <c r="Q259" s="69" t="str">
        <f>IFERROR(CLEAN(HLOOKUP(Q$1,'1.源数据-产品报告-消费降序'!Q:Q,ROW(),0)),"")</f>
        <v/>
      </c>
      <c r="R259" s="69" t="str">
        <f>IFERROR(CLEAN(HLOOKUP(R$1,'1.源数据-产品报告-消费降序'!R:R,ROW(),0)),"")</f>
        <v/>
      </c>
      <c r="S2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59" s="69" t="str">
        <f>IFERROR(CLEAN(HLOOKUP(T$1,'1.源数据-产品报告-消费降序'!T:T,ROW(),0)),"")</f>
        <v/>
      </c>
      <c r="W259" s="69" t="str">
        <f>IFERROR(CLEAN(HLOOKUP(W$1,'1.源数据-产品报告-消费降序'!W:W,ROW(),0)),"")</f>
        <v/>
      </c>
      <c r="X259" s="69" t="str">
        <f>IFERROR(CLEAN(HLOOKUP(X$1,'1.源数据-产品报告-消费降序'!X:X,ROW(),0)),"")</f>
        <v/>
      </c>
      <c r="Y259" s="69" t="str">
        <f>IFERROR(CLEAN(HLOOKUP(Y$1,'1.源数据-产品报告-消费降序'!Y:Y,ROW(),0)),"")</f>
        <v/>
      </c>
      <c r="Z259" s="69" t="str">
        <f>IFERROR(CLEAN(HLOOKUP(Z$1,'1.源数据-产品报告-消费降序'!Z:Z,ROW(),0)),"")</f>
        <v/>
      </c>
      <c r="AA259" s="69" t="str">
        <f>IFERROR(CLEAN(HLOOKUP(AA$1,'1.源数据-产品报告-消费降序'!AA:AA,ROW(),0)),"")</f>
        <v/>
      </c>
      <c r="AB259" s="69" t="str">
        <f>IFERROR(CLEAN(HLOOKUP(AB$1,'1.源数据-产品报告-消费降序'!AB:AB,ROW(),0)),"")</f>
        <v/>
      </c>
      <c r="AC259" s="69" t="str">
        <f>IFERROR(CLEAN(HLOOKUP(AC$1,'1.源数据-产品报告-消费降序'!AC:AC,ROW(),0)),"")</f>
        <v/>
      </c>
      <c r="AD2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59" s="69" t="str">
        <f>IFERROR(CLEAN(HLOOKUP(AE$1,'1.源数据-产品报告-消费降序'!AE:AE,ROW(),0)),"")</f>
        <v/>
      </c>
      <c r="AH259" s="69" t="str">
        <f>IFERROR(CLEAN(HLOOKUP(AH$1,'1.源数据-产品报告-消费降序'!AH:AH,ROW(),0)),"")</f>
        <v/>
      </c>
      <c r="AI259" s="69" t="str">
        <f>IFERROR(CLEAN(HLOOKUP(AI$1,'1.源数据-产品报告-消费降序'!AI:AI,ROW(),0)),"")</f>
        <v/>
      </c>
      <c r="AJ259" s="69" t="str">
        <f>IFERROR(CLEAN(HLOOKUP(AJ$1,'1.源数据-产品报告-消费降序'!AJ:AJ,ROW(),0)),"")</f>
        <v/>
      </c>
      <c r="AK259" s="69" t="str">
        <f>IFERROR(CLEAN(HLOOKUP(AK$1,'1.源数据-产品报告-消费降序'!AK:AK,ROW(),0)),"")</f>
        <v/>
      </c>
      <c r="AL259" s="69" t="str">
        <f>IFERROR(CLEAN(HLOOKUP(AL$1,'1.源数据-产品报告-消费降序'!AL:AL,ROW(),0)),"")</f>
        <v/>
      </c>
      <c r="AM259" s="69" t="str">
        <f>IFERROR(CLEAN(HLOOKUP(AM$1,'1.源数据-产品报告-消费降序'!AM:AM,ROW(),0)),"")</f>
        <v/>
      </c>
      <c r="AN259" s="69" t="str">
        <f>IFERROR(CLEAN(HLOOKUP(AN$1,'1.源数据-产品报告-消费降序'!AN:AN,ROW(),0)),"")</f>
        <v/>
      </c>
      <c r="AO2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59" s="69" t="str">
        <f>IFERROR(CLEAN(HLOOKUP(AP$1,'1.源数据-产品报告-消费降序'!AP:AP,ROW(),0)),"")</f>
        <v/>
      </c>
      <c r="AS259" s="69" t="str">
        <f>IFERROR(CLEAN(HLOOKUP(AS$1,'1.源数据-产品报告-消费降序'!AS:AS,ROW(),0)),"")</f>
        <v/>
      </c>
      <c r="AT259" s="69" t="str">
        <f>IFERROR(CLEAN(HLOOKUP(AT$1,'1.源数据-产品报告-消费降序'!AT:AT,ROW(),0)),"")</f>
        <v/>
      </c>
      <c r="AU259" s="69" t="str">
        <f>IFERROR(CLEAN(HLOOKUP(AU$1,'1.源数据-产品报告-消费降序'!AU:AU,ROW(),0)),"")</f>
        <v/>
      </c>
      <c r="AV259" s="69" t="str">
        <f>IFERROR(CLEAN(HLOOKUP(AV$1,'1.源数据-产品报告-消费降序'!AV:AV,ROW(),0)),"")</f>
        <v/>
      </c>
      <c r="AW259" s="69" t="str">
        <f>IFERROR(CLEAN(HLOOKUP(AW$1,'1.源数据-产品报告-消费降序'!AW:AW,ROW(),0)),"")</f>
        <v/>
      </c>
      <c r="AX259" s="69" t="str">
        <f>IFERROR(CLEAN(HLOOKUP(AX$1,'1.源数据-产品报告-消费降序'!AX:AX,ROW(),0)),"")</f>
        <v/>
      </c>
      <c r="AY259" s="69" t="str">
        <f>IFERROR(CLEAN(HLOOKUP(AY$1,'1.源数据-产品报告-消费降序'!AY:AY,ROW(),0)),"")</f>
        <v/>
      </c>
      <c r="AZ2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59" s="69" t="str">
        <f>IFERROR(CLEAN(HLOOKUP(BA$1,'1.源数据-产品报告-消费降序'!BA:BA,ROW(),0)),"")</f>
        <v/>
      </c>
      <c r="BD259" s="69" t="str">
        <f>IFERROR(CLEAN(HLOOKUP(BD$1,'1.源数据-产品报告-消费降序'!BD:BD,ROW(),0)),"")</f>
        <v/>
      </c>
      <c r="BE259" s="69" t="str">
        <f>IFERROR(CLEAN(HLOOKUP(BE$1,'1.源数据-产品报告-消费降序'!BE:BE,ROW(),0)),"")</f>
        <v/>
      </c>
      <c r="BF259" s="69" t="str">
        <f>IFERROR(CLEAN(HLOOKUP(BF$1,'1.源数据-产品报告-消费降序'!BF:BF,ROW(),0)),"")</f>
        <v/>
      </c>
      <c r="BG259" s="69" t="str">
        <f>IFERROR(CLEAN(HLOOKUP(BG$1,'1.源数据-产品报告-消费降序'!BG:BG,ROW(),0)),"")</f>
        <v/>
      </c>
      <c r="BH259" s="69" t="str">
        <f>IFERROR(CLEAN(HLOOKUP(BH$1,'1.源数据-产品报告-消费降序'!BH:BH,ROW(),0)),"")</f>
        <v/>
      </c>
      <c r="BI259" s="69" t="str">
        <f>IFERROR(CLEAN(HLOOKUP(BI$1,'1.源数据-产品报告-消费降序'!BI:BI,ROW(),0)),"")</f>
        <v/>
      </c>
      <c r="BJ259" s="69" t="str">
        <f>IFERROR(CLEAN(HLOOKUP(BJ$1,'1.源数据-产品报告-消费降序'!BJ:BJ,ROW(),0)),"")</f>
        <v/>
      </c>
      <c r="BK2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59" s="69" t="str">
        <f>IFERROR(CLEAN(HLOOKUP(BL$1,'1.源数据-产品报告-消费降序'!BL:BL,ROW(),0)),"")</f>
        <v/>
      </c>
      <c r="BO259" s="69" t="str">
        <f>IFERROR(CLEAN(HLOOKUP(BO$1,'1.源数据-产品报告-消费降序'!BO:BO,ROW(),0)),"")</f>
        <v/>
      </c>
      <c r="BP259" s="69" t="str">
        <f>IFERROR(CLEAN(HLOOKUP(BP$1,'1.源数据-产品报告-消费降序'!BP:BP,ROW(),0)),"")</f>
        <v/>
      </c>
      <c r="BQ259" s="69" t="str">
        <f>IFERROR(CLEAN(HLOOKUP(BQ$1,'1.源数据-产品报告-消费降序'!BQ:BQ,ROW(),0)),"")</f>
        <v/>
      </c>
      <c r="BR259" s="69" t="str">
        <f>IFERROR(CLEAN(HLOOKUP(BR$1,'1.源数据-产品报告-消费降序'!BR:BR,ROW(),0)),"")</f>
        <v/>
      </c>
      <c r="BS259" s="69" t="str">
        <f>IFERROR(CLEAN(HLOOKUP(BS$1,'1.源数据-产品报告-消费降序'!BS:BS,ROW(),0)),"")</f>
        <v/>
      </c>
      <c r="BT259" s="69" t="str">
        <f>IFERROR(CLEAN(HLOOKUP(BT$1,'1.源数据-产品报告-消费降序'!BT:BT,ROW(),0)),"")</f>
        <v/>
      </c>
      <c r="BU259" s="69" t="str">
        <f>IFERROR(CLEAN(HLOOKUP(BU$1,'1.源数据-产品报告-消费降序'!BU:BU,ROW(),0)),"")</f>
        <v/>
      </c>
      <c r="BV2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59" s="69" t="str">
        <f>IFERROR(CLEAN(HLOOKUP(BW$1,'1.源数据-产品报告-消费降序'!BW:BW,ROW(),0)),"")</f>
        <v/>
      </c>
    </row>
    <row r="260" spans="1:75">
      <c r="A260" s="69" t="str">
        <f>IFERROR(CLEAN(HLOOKUP(A$1,'1.源数据-产品报告-消费降序'!A:A,ROW(),0)),"")</f>
        <v/>
      </c>
      <c r="B260" s="69" t="str">
        <f>IFERROR(CLEAN(HLOOKUP(B$1,'1.源数据-产品报告-消费降序'!B:B,ROW(),0)),"")</f>
        <v/>
      </c>
      <c r="C260" s="69" t="str">
        <f>IFERROR(CLEAN(HLOOKUP(C$1,'1.源数据-产品报告-消费降序'!C:C,ROW(),0)),"")</f>
        <v/>
      </c>
      <c r="D260" s="69" t="str">
        <f>IFERROR(CLEAN(HLOOKUP(D$1,'1.源数据-产品报告-消费降序'!D:D,ROW(),0)),"")</f>
        <v/>
      </c>
      <c r="E260" s="69" t="str">
        <f>IFERROR(CLEAN(HLOOKUP(E$1,'1.源数据-产品报告-消费降序'!E:E,ROW(),0)),"")</f>
        <v/>
      </c>
      <c r="F260" s="69" t="str">
        <f>IFERROR(CLEAN(HLOOKUP(F$1,'1.源数据-产品报告-消费降序'!F:F,ROW(),0)),"")</f>
        <v/>
      </c>
      <c r="G260" s="70">
        <f>IFERROR((HLOOKUP(G$1,'1.源数据-产品报告-消费降序'!G:G,ROW(),0)),"")</f>
        <v>0</v>
      </c>
      <c r="H2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0" s="69" t="str">
        <f>IFERROR(CLEAN(HLOOKUP(I$1,'1.源数据-产品报告-消费降序'!I:I,ROW(),0)),"")</f>
        <v/>
      </c>
      <c r="L260" s="69" t="str">
        <f>IFERROR(CLEAN(HLOOKUP(L$1,'1.源数据-产品报告-消费降序'!L:L,ROW(),0)),"")</f>
        <v/>
      </c>
      <c r="M260" s="69" t="str">
        <f>IFERROR(CLEAN(HLOOKUP(M$1,'1.源数据-产品报告-消费降序'!M:M,ROW(),0)),"")</f>
        <v/>
      </c>
      <c r="N260" s="69" t="str">
        <f>IFERROR(CLEAN(HLOOKUP(N$1,'1.源数据-产品报告-消费降序'!N:N,ROW(),0)),"")</f>
        <v/>
      </c>
      <c r="O260" s="69" t="str">
        <f>IFERROR(CLEAN(HLOOKUP(O$1,'1.源数据-产品报告-消费降序'!O:O,ROW(),0)),"")</f>
        <v/>
      </c>
      <c r="P260" s="69" t="str">
        <f>IFERROR(CLEAN(HLOOKUP(P$1,'1.源数据-产品报告-消费降序'!P:P,ROW(),0)),"")</f>
        <v/>
      </c>
      <c r="Q260" s="69" t="str">
        <f>IFERROR(CLEAN(HLOOKUP(Q$1,'1.源数据-产品报告-消费降序'!Q:Q,ROW(),0)),"")</f>
        <v/>
      </c>
      <c r="R260" s="69" t="str">
        <f>IFERROR(CLEAN(HLOOKUP(R$1,'1.源数据-产品报告-消费降序'!R:R,ROW(),0)),"")</f>
        <v/>
      </c>
      <c r="S2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0" s="69" t="str">
        <f>IFERROR(CLEAN(HLOOKUP(T$1,'1.源数据-产品报告-消费降序'!T:T,ROW(),0)),"")</f>
        <v/>
      </c>
      <c r="W260" s="69" t="str">
        <f>IFERROR(CLEAN(HLOOKUP(W$1,'1.源数据-产品报告-消费降序'!W:W,ROW(),0)),"")</f>
        <v/>
      </c>
      <c r="X260" s="69" t="str">
        <f>IFERROR(CLEAN(HLOOKUP(X$1,'1.源数据-产品报告-消费降序'!X:X,ROW(),0)),"")</f>
        <v/>
      </c>
      <c r="Y260" s="69" t="str">
        <f>IFERROR(CLEAN(HLOOKUP(Y$1,'1.源数据-产品报告-消费降序'!Y:Y,ROW(),0)),"")</f>
        <v/>
      </c>
      <c r="Z260" s="69" t="str">
        <f>IFERROR(CLEAN(HLOOKUP(Z$1,'1.源数据-产品报告-消费降序'!Z:Z,ROW(),0)),"")</f>
        <v/>
      </c>
      <c r="AA260" s="69" t="str">
        <f>IFERROR(CLEAN(HLOOKUP(AA$1,'1.源数据-产品报告-消费降序'!AA:AA,ROW(),0)),"")</f>
        <v/>
      </c>
      <c r="AB260" s="69" t="str">
        <f>IFERROR(CLEAN(HLOOKUP(AB$1,'1.源数据-产品报告-消费降序'!AB:AB,ROW(),0)),"")</f>
        <v/>
      </c>
      <c r="AC260" s="69" t="str">
        <f>IFERROR(CLEAN(HLOOKUP(AC$1,'1.源数据-产品报告-消费降序'!AC:AC,ROW(),0)),"")</f>
        <v/>
      </c>
      <c r="AD2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0" s="69" t="str">
        <f>IFERROR(CLEAN(HLOOKUP(AE$1,'1.源数据-产品报告-消费降序'!AE:AE,ROW(),0)),"")</f>
        <v/>
      </c>
      <c r="AH260" s="69" t="str">
        <f>IFERROR(CLEAN(HLOOKUP(AH$1,'1.源数据-产品报告-消费降序'!AH:AH,ROW(),0)),"")</f>
        <v/>
      </c>
      <c r="AI260" s="69" t="str">
        <f>IFERROR(CLEAN(HLOOKUP(AI$1,'1.源数据-产品报告-消费降序'!AI:AI,ROW(),0)),"")</f>
        <v/>
      </c>
      <c r="AJ260" s="69" t="str">
        <f>IFERROR(CLEAN(HLOOKUP(AJ$1,'1.源数据-产品报告-消费降序'!AJ:AJ,ROW(),0)),"")</f>
        <v/>
      </c>
      <c r="AK260" s="69" t="str">
        <f>IFERROR(CLEAN(HLOOKUP(AK$1,'1.源数据-产品报告-消费降序'!AK:AK,ROW(),0)),"")</f>
        <v/>
      </c>
      <c r="AL260" s="69" t="str">
        <f>IFERROR(CLEAN(HLOOKUP(AL$1,'1.源数据-产品报告-消费降序'!AL:AL,ROW(),0)),"")</f>
        <v/>
      </c>
      <c r="AM260" s="69" t="str">
        <f>IFERROR(CLEAN(HLOOKUP(AM$1,'1.源数据-产品报告-消费降序'!AM:AM,ROW(),0)),"")</f>
        <v/>
      </c>
      <c r="AN260" s="69" t="str">
        <f>IFERROR(CLEAN(HLOOKUP(AN$1,'1.源数据-产品报告-消费降序'!AN:AN,ROW(),0)),"")</f>
        <v/>
      </c>
      <c r="AO2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0" s="69" t="str">
        <f>IFERROR(CLEAN(HLOOKUP(AP$1,'1.源数据-产品报告-消费降序'!AP:AP,ROW(),0)),"")</f>
        <v/>
      </c>
      <c r="AS260" s="69" t="str">
        <f>IFERROR(CLEAN(HLOOKUP(AS$1,'1.源数据-产品报告-消费降序'!AS:AS,ROW(),0)),"")</f>
        <v/>
      </c>
      <c r="AT260" s="69" t="str">
        <f>IFERROR(CLEAN(HLOOKUP(AT$1,'1.源数据-产品报告-消费降序'!AT:AT,ROW(),0)),"")</f>
        <v/>
      </c>
      <c r="AU260" s="69" t="str">
        <f>IFERROR(CLEAN(HLOOKUP(AU$1,'1.源数据-产品报告-消费降序'!AU:AU,ROW(),0)),"")</f>
        <v/>
      </c>
      <c r="AV260" s="69" t="str">
        <f>IFERROR(CLEAN(HLOOKUP(AV$1,'1.源数据-产品报告-消费降序'!AV:AV,ROW(),0)),"")</f>
        <v/>
      </c>
      <c r="AW260" s="69" t="str">
        <f>IFERROR(CLEAN(HLOOKUP(AW$1,'1.源数据-产品报告-消费降序'!AW:AW,ROW(),0)),"")</f>
        <v/>
      </c>
      <c r="AX260" s="69" t="str">
        <f>IFERROR(CLEAN(HLOOKUP(AX$1,'1.源数据-产品报告-消费降序'!AX:AX,ROW(),0)),"")</f>
        <v/>
      </c>
      <c r="AY260" s="69" t="str">
        <f>IFERROR(CLEAN(HLOOKUP(AY$1,'1.源数据-产品报告-消费降序'!AY:AY,ROW(),0)),"")</f>
        <v/>
      </c>
      <c r="AZ2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0" s="69" t="str">
        <f>IFERROR(CLEAN(HLOOKUP(BA$1,'1.源数据-产品报告-消费降序'!BA:BA,ROW(),0)),"")</f>
        <v/>
      </c>
      <c r="BD260" s="69" t="str">
        <f>IFERROR(CLEAN(HLOOKUP(BD$1,'1.源数据-产品报告-消费降序'!BD:BD,ROW(),0)),"")</f>
        <v/>
      </c>
      <c r="BE260" s="69" t="str">
        <f>IFERROR(CLEAN(HLOOKUP(BE$1,'1.源数据-产品报告-消费降序'!BE:BE,ROW(),0)),"")</f>
        <v/>
      </c>
      <c r="BF260" s="69" t="str">
        <f>IFERROR(CLEAN(HLOOKUP(BF$1,'1.源数据-产品报告-消费降序'!BF:BF,ROW(),0)),"")</f>
        <v/>
      </c>
      <c r="BG260" s="69" t="str">
        <f>IFERROR(CLEAN(HLOOKUP(BG$1,'1.源数据-产品报告-消费降序'!BG:BG,ROW(),0)),"")</f>
        <v/>
      </c>
      <c r="BH260" s="69" t="str">
        <f>IFERROR(CLEAN(HLOOKUP(BH$1,'1.源数据-产品报告-消费降序'!BH:BH,ROW(),0)),"")</f>
        <v/>
      </c>
      <c r="BI260" s="69" t="str">
        <f>IFERROR(CLEAN(HLOOKUP(BI$1,'1.源数据-产品报告-消费降序'!BI:BI,ROW(),0)),"")</f>
        <v/>
      </c>
      <c r="BJ260" s="69" t="str">
        <f>IFERROR(CLEAN(HLOOKUP(BJ$1,'1.源数据-产品报告-消费降序'!BJ:BJ,ROW(),0)),"")</f>
        <v/>
      </c>
      <c r="BK2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0" s="69" t="str">
        <f>IFERROR(CLEAN(HLOOKUP(BL$1,'1.源数据-产品报告-消费降序'!BL:BL,ROW(),0)),"")</f>
        <v/>
      </c>
      <c r="BO260" s="69" t="str">
        <f>IFERROR(CLEAN(HLOOKUP(BO$1,'1.源数据-产品报告-消费降序'!BO:BO,ROW(),0)),"")</f>
        <v/>
      </c>
      <c r="BP260" s="69" t="str">
        <f>IFERROR(CLEAN(HLOOKUP(BP$1,'1.源数据-产品报告-消费降序'!BP:BP,ROW(),0)),"")</f>
        <v/>
      </c>
      <c r="BQ260" s="69" t="str">
        <f>IFERROR(CLEAN(HLOOKUP(BQ$1,'1.源数据-产品报告-消费降序'!BQ:BQ,ROW(),0)),"")</f>
        <v/>
      </c>
      <c r="BR260" s="69" t="str">
        <f>IFERROR(CLEAN(HLOOKUP(BR$1,'1.源数据-产品报告-消费降序'!BR:BR,ROW(),0)),"")</f>
        <v/>
      </c>
      <c r="BS260" s="69" t="str">
        <f>IFERROR(CLEAN(HLOOKUP(BS$1,'1.源数据-产品报告-消费降序'!BS:BS,ROW(),0)),"")</f>
        <v/>
      </c>
      <c r="BT260" s="69" t="str">
        <f>IFERROR(CLEAN(HLOOKUP(BT$1,'1.源数据-产品报告-消费降序'!BT:BT,ROW(),0)),"")</f>
        <v/>
      </c>
      <c r="BU260" s="69" t="str">
        <f>IFERROR(CLEAN(HLOOKUP(BU$1,'1.源数据-产品报告-消费降序'!BU:BU,ROW(),0)),"")</f>
        <v/>
      </c>
      <c r="BV2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0" s="69" t="str">
        <f>IFERROR(CLEAN(HLOOKUP(BW$1,'1.源数据-产品报告-消费降序'!BW:BW,ROW(),0)),"")</f>
        <v/>
      </c>
    </row>
    <row r="261" spans="1:75">
      <c r="A261" s="69" t="str">
        <f>IFERROR(CLEAN(HLOOKUP(A$1,'1.源数据-产品报告-消费降序'!A:A,ROW(),0)),"")</f>
        <v/>
      </c>
      <c r="B261" s="69" t="str">
        <f>IFERROR(CLEAN(HLOOKUP(B$1,'1.源数据-产品报告-消费降序'!B:B,ROW(),0)),"")</f>
        <v/>
      </c>
      <c r="C261" s="69" t="str">
        <f>IFERROR(CLEAN(HLOOKUP(C$1,'1.源数据-产品报告-消费降序'!C:C,ROW(),0)),"")</f>
        <v/>
      </c>
      <c r="D261" s="69" t="str">
        <f>IFERROR(CLEAN(HLOOKUP(D$1,'1.源数据-产品报告-消费降序'!D:D,ROW(),0)),"")</f>
        <v/>
      </c>
      <c r="E261" s="69" t="str">
        <f>IFERROR(CLEAN(HLOOKUP(E$1,'1.源数据-产品报告-消费降序'!E:E,ROW(),0)),"")</f>
        <v/>
      </c>
      <c r="F261" s="69" t="str">
        <f>IFERROR(CLEAN(HLOOKUP(F$1,'1.源数据-产品报告-消费降序'!F:F,ROW(),0)),"")</f>
        <v/>
      </c>
      <c r="G261" s="70">
        <f>IFERROR((HLOOKUP(G$1,'1.源数据-产品报告-消费降序'!G:G,ROW(),0)),"")</f>
        <v>0</v>
      </c>
      <c r="H2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1" s="69" t="str">
        <f>IFERROR(CLEAN(HLOOKUP(I$1,'1.源数据-产品报告-消费降序'!I:I,ROW(),0)),"")</f>
        <v/>
      </c>
      <c r="L261" s="69" t="str">
        <f>IFERROR(CLEAN(HLOOKUP(L$1,'1.源数据-产品报告-消费降序'!L:L,ROW(),0)),"")</f>
        <v/>
      </c>
      <c r="M261" s="69" t="str">
        <f>IFERROR(CLEAN(HLOOKUP(M$1,'1.源数据-产品报告-消费降序'!M:M,ROW(),0)),"")</f>
        <v/>
      </c>
      <c r="N261" s="69" t="str">
        <f>IFERROR(CLEAN(HLOOKUP(N$1,'1.源数据-产品报告-消费降序'!N:N,ROW(),0)),"")</f>
        <v/>
      </c>
      <c r="O261" s="69" t="str">
        <f>IFERROR(CLEAN(HLOOKUP(O$1,'1.源数据-产品报告-消费降序'!O:O,ROW(),0)),"")</f>
        <v/>
      </c>
      <c r="P261" s="69" t="str">
        <f>IFERROR(CLEAN(HLOOKUP(P$1,'1.源数据-产品报告-消费降序'!P:P,ROW(),0)),"")</f>
        <v/>
      </c>
      <c r="Q261" s="69" t="str">
        <f>IFERROR(CLEAN(HLOOKUP(Q$1,'1.源数据-产品报告-消费降序'!Q:Q,ROW(),0)),"")</f>
        <v/>
      </c>
      <c r="R261" s="69" t="str">
        <f>IFERROR(CLEAN(HLOOKUP(R$1,'1.源数据-产品报告-消费降序'!R:R,ROW(),0)),"")</f>
        <v/>
      </c>
      <c r="S2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1" s="69" t="str">
        <f>IFERROR(CLEAN(HLOOKUP(T$1,'1.源数据-产品报告-消费降序'!T:T,ROW(),0)),"")</f>
        <v/>
      </c>
      <c r="W261" s="69" t="str">
        <f>IFERROR(CLEAN(HLOOKUP(W$1,'1.源数据-产品报告-消费降序'!W:W,ROW(),0)),"")</f>
        <v/>
      </c>
      <c r="X261" s="69" t="str">
        <f>IFERROR(CLEAN(HLOOKUP(X$1,'1.源数据-产品报告-消费降序'!X:X,ROW(),0)),"")</f>
        <v/>
      </c>
      <c r="Y261" s="69" t="str">
        <f>IFERROR(CLEAN(HLOOKUP(Y$1,'1.源数据-产品报告-消费降序'!Y:Y,ROW(),0)),"")</f>
        <v/>
      </c>
      <c r="Z261" s="69" t="str">
        <f>IFERROR(CLEAN(HLOOKUP(Z$1,'1.源数据-产品报告-消费降序'!Z:Z,ROW(),0)),"")</f>
        <v/>
      </c>
      <c r="AA261" s="69" t="str">
        <f>IFERROR(CLEAN(HLOOKUP(AA$1,'1.源数据-产品报告-消费降序'!AA:AA,ROW(),0)),"")</f>
        <v/>
      </c>
      <c r="AB261" s="69" t="str">
        <f>IFERROR(CLEAN(HLOOKUP(AB$1,'1.源数据-产品报告-消费降序'!AB:AB,ROW(),0)),"")</f>
        <v/>
      </c>
      <c r="AC261" s="69" t="str">
        <f>IFERROR(CLEAN(HLOOKUP(AC$1,'1.源数据-产品报告-消费降序'!AC:AC,ROW(),0)),"")</f>
        <v/>
      </c>
      <c r="AD2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1" s="69" t="str">
        <f>IFERROR(CLEAN(HLOOKUP(AE$1,'1.源数据-产品报告-消费降序'!AE:AE,ROW(),0)),"")</f>
        <v/>
      </c>
      <c r="AH261" s="69" t="str">
        <f>IFERROR(CLEAN(HLOOKUP(AH$1,'1.源数据-产品报告-消费降序'!AH:AH,ROW(),0)),"")</f>
        <v/>
      </c>
      <c r="AI261" s="69" t="str">
        <f>IFERROR(CLEAN(HLOOKUP(AI$1,'1.源数据-产品报告-消费降序'!AI:AI,ROW(),0)),"")</f>
        <v/>
      </c>
      <c r="AJ261" s="69" t="str">
        <f>IFERROR(CLEAN(HLOOKUP(AJ$1,'1.源数据-产品报告-消费降序'!AJ:AJ,ROW(),0)),"")</f>
        <v/>
      </c>
      <c r="AK261" s="69" t="str">
        <f>IFERROR(CLEAN(HLOOKUP(AK$1,'1.源数据-产品报告-消费降序'!AK:AK,ROW(),0)),"")</f>
        <v/>
      </c>
      <c r="AL261" s="69" t="str">
        <f>IFERROR(CLEAN(HLOOKUP(AL$1,'1.源数据-产品报告-消费降序'!AL:AL,ROW(),0)),"")</f>
        <v/>
      </c>
      <c r="AM261" s="69" t="str">
        <f>IFERROR(CLEAN(HLOOKUP(AM$1,'1.源数据-产品报告-消费降序'!AM:AM,ROW(),0)),"")</f>
        <v/>
      </c>
      <c r="AN261" s="69" t="str">
        <f>IFERROR(CLEAN(HLOOKUP(AN$1,'1.源数据-产品报告-消费降序'!AN:AN,ROW(),0)),"")</f>
        <v/>
      </c>
      <c r="AO2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1" s="69" t="str">
        <f>IFERROR(CLEAN(HLOOKUP(AP$1,'1.源数据-产品报告-消费降序'!AP:AP,ROW(),0)),"")</f>
        <v/>
      </c>
      <c r="AS261" s="69" t="str">
        <f>IFERROR(CLEAN(HLOOKUP(AS$1,'1.源数据-产品报告-消费降序'!AS:AS,ROW(),0)),"")</f>
        <v/>
      </c>
      <c r="AT261" s="69" t="str">
        <f>IFERROR(CLEAN(HLOOKUP(AT$1,'1.源数据-产品报告-消费降序'!AT:AT,ROW(),0)),"")</f>
        <v/>
      </c>
      <c r="AU261" s="69" t="str">
        <f>IFERROR(CLEAN(HLOOKUP(AU$1,'1.源数据-产品报告-消费降序'!AU:AU,ROW(),0)),"")</f>
        <v/>
      </c>
      <c r="AV261" s="69" t="str">
        <f>IFERROR(CLEAN(HLOOKUP(AV$1,'1.源数据-产品报告-消费降序'!AV:AV,ROW(),0)),"")</f>
        <v/>
      </c>
      <c r="AW261" s="69" t="str">
        <f>IFERROR(CLEAN(HLOOKUP(AW$1,'1.源数据-产品报告-消费降序'!AW:AW,ROW(),0)),"")</f>
        <v/>
      </c>
      <c r="AX261" s="69" t="str">
        <f>IFERROR(CLEAN(HLOOKUP(AX$1,'1.源数据-产品报告-消费降序'!AX:AX,ROW(),0)),"")</f>
        <v/>
      </c>
      <c r="AY261" s="69" t="str">
        <f>IFERROR(CLEAN(HLOOKUP(AY$1,'1.源数据-产品报告-消费降序'!AY:AY,ROW(),0)),"")</f>
        <v/>
      </c>
      <c r="AZ2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1" s="69" t="str">
        <f>IFERROR(CLEAN(HLOOKUP(BA$1,'1.源数据-产品报告-消费降序'!BA:BA,ROW(),0)),"")</f>
        <v/>
      </c>
      <c r="BD261" s="69" t="str">
        <f>IFERROR(CLEAN(HLOOKUP(BD$1,'1.源数据-产品报告-消费降序'!BD:BD,ROW(),0)),"")</f>
        <v/>
      </c>
      <c r="BE261" s="69" t="str">
        <f>IFERROR(CLEAN(HLOOKUP(BE$1,'1.源数据-产品报告-消费降序'!BE:BE,ROW(),0)),"")</f>
        <v/>
      </c>
      <c r="BF261" s="69" t="str">
        <f>IFERROR(CLEAN(HLOOKUP(BF$1,'1.源数据-产品报告-消费降序'!BF:BF,ROW(),0)),"")</f>
        <v/>
      </c>
      <c r="BG261" s="69" t="str">
        <f>IFERROR(CLEAN(HLOOKUP(BG$1,'1.源数据-产品报告-消费降序'!BG:BG,ROW(),0)),"")</f>
        <v/>
      </c>
      <c r="BH261" s="69" t="str">
        <f>IFERROR(CLEAN(HLOOKUP(BH$1,'1.源数据-产品报告-消费降序'!BH:BH,ROW(),0)),"")</f>
        <v/>
      </c>
      <c r="BI261" s="69" t="str">
        <f>IFERROR(CLEAN(HLOOKUP(BI$1,'1.源数据-产品报告-消费降序'!BI:BI,ROW(),0)),"")</f>
        <v/>
      </c>
      <c r="BJ261" s="69" t="str">
        <f>IFERROR(CLEAN(HLOOKUP(BJ$1,'1.源数据-产品报告-消费降序'!BJ:BJ,ROW(),0)),"")</f>
        <v/>
      </c>
      <c r="BK2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1" s="69" t="str">
        <f>IFERROR(CLEAN(HLOOKUP(BL$1,'1.源数据-产品报告-消费降序'!BL:BL,ROW(),0)),"")</f>
        <v/>
      </c>
      <c r="BO261" s="69" t="str">
        <f>IFERROR(CLEAN(HLOOKUP(BO$1,'1.源数据-产品报告-消费降序'!BO:BO,ROW(),0)),"")</f>
        <v/>
      </c>
      <c r="BP261" s="69" t="str">
        <f>IFERROR(CLEAN(HLOOKUP(BP$1,'1.源数据-产品报告-消费降序'!BP:BP,ROW(),0)),"")</f>
        <v/>
      </c>
      <c r="BQ261" s="69" t="str">
        <f>IFERROR(CLEAN(HLOOKUP(BQ$1,'1.源数据-产品报告-消费降序'!BQ:BQ,ROW(),0)),"")</f>
        <v/>
      </c>
      <c r="BR261" s="69" t="str">
        <f>IFERROR(CLEAN(HLOOKUP(BR$1,'1.源数据-产品报告-消费降序'!BR:BR,ROW(),0)),"")</f>
        <v/>
      </c>
      <c r="BS261" s="69" t="str">
        <f>IFERROR(CLEAN(HLOOKUP(BS$1,'1.源数据-产品报告-消费降序'!BS:BS,ROW(),0)),"")</f>
        <v/>
      </c>
      <c r="BT261" s="69" t="str">
        <f>IFERROR(CLEAN(HLOOKUP(BT$1,'1.源数据-产品报告-消费降序'!BT:BT,ROW(),0)),"")</f>
        <v/>
      </c>
      <c r="BU261" s="69" t="str">
        <f>IFERROR(CLEAN(HLOOKUP(BU$1,'1.源数据-产品报告-消费降序'!BU:BU,ROW(),0)),"")</f>
        <v/>
      </c>
      <c r="BV2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1" s="69" t="str">
        <f>IFERROR(CLEAN(HLOOKUP(BW$1,'1.源数据-产品报告-消费降序'!BW:BW,ROW(),0)),"")</f>
        <v/>
      </c>
    </row>
    <row r="262" spans="1:75">
      <c r="A262" s="69" t="str">
        <f>IFERROR(CLEAN(HLOOKUP(A$1,'1.源数据-产品报告-消费降序'!A:A,ROW(),0)),"")</f>
        <v/>
      </c>
      <c r="B262" s="69" t="str">
        <f>IFERROR(CLEAN(HLOOKUP(B$1,'1.源数据-产品报告-消费降序'!B:B,ROW(),0)),"")</f>
        <v/>
      </c>
      <c r="C262" s="69" t="str">
        <f>IFERROR(CLEAN(HLOOKUP(C$1,'1.源数据-产品报告-消费降序'!C:C,ROW(),0)),"")</f>
        <v/>
      </c>
      <c r="D262" s="69" t="str">
        <f>IFERROR(CLEAN(HLOOKUP(D$1,'1.源数据-产品报告-消费降序'!D:D,ROW(),0)),"")</f>
        <v/>
      </c>
      <c r="E262" s="69" t="str">
        <f>IFERROR(CLEAN(HLOOKUP(E$1,'1.源数据-产品报告-消费降序'!E:E,ROW(),0)),"")</f>
        <v/>
      </c>
      <c r="F262" s="69" t="str">
        <f>IFERROR(CLEAN(HLOOKUP(F$1,'1.源数据-产品报告-消费降序'!F:F,ROW(),0)),"")</f>
        <v/>
      </c>
      <c r="G262" s="70">
        <f>IFERROR((HLOOKUP(G$1,'1.源数据-产品报告-消费降序'!G:G,ROW(),0)),"")</f>
        <v>0</v>
      </c>
      <c r="H2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2" s="69" t="str">
        <f>IFERROR(CLEAN(HLOOKUP(I$1,'1.源数据-产品报告-消费降序'!I:I,ROW(),0)),"")</f>
        <v/>
      </c>
      <c r="L262" s="69" t="str">
        <f>IFERROR(CLEAN(HLOOKUP(L$1,'1.源数据-产品报告-消费降序'!L:L,ROW(),0)),"")</f>
        <v/>
      </c>
      <c r="M262" s="69" t="str">
        <f>IFERROR(CLEAN(HLOOKUP(M$1,'1.源数据-产品报告-消费降序'!M:M,ROW(),0)),"")</f>
        <v/>
      </c>
      <c r="N262" s="69" t="str">
        <f>IFERROR(CLEAN(HLOOKUP(N$1,'1.源数据-产品报告-消费降序'!N:N,ROW(),0)),"")</f>
        <v/>
      </c>
      <c r="O262" s="69" t="str">
        <f>IFERROR(CLEAN(HLOOKUP(O$1,'1.源数据-产品报告-消费降序'!O:O,ROW(),0)),"")</f>
        <v/>
      </c>
      <c r="P262" s="69" t="str">
        <f>IFERROR(CLEAN(HLOOKUP(P$1,'1.源数据-产品报告-消费降序'!P:P,ROW(),0)),"")</f>
        <v/>
      </c>
      <c r="Q262" s="69" t="str">
        <f>IFERROR(CLEAN(HLOOKUP(Q$1,'1.源数据-产品报告-消费降序'!Q:Q,ROW(),0)),"")</f>
        <v/>
      </c>
      <c r="R262" s="69" t="str">
        <f>IFERROR(CLEAN(HLOOKUP(R$1,'1.源数据-产品报告-消费降序'!R:R,ROW(),0)),"")</f>
        <v/>
      </c>
      <c r="S2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2" s="69" t="str">
        <f>IFERROR(CLEAN(HLOOKUP(T$1,'1.源数据-产品报告-消费降序'!T:T,ROW(),0)),"")</f>
        <v/>
      </c>
      <c r="W262" s="69" t="str">
        <f>IFERROR(CLEAN(HLOOKUP(W$1,'1.源数据-产品报告-消费降序'!W:W,ROW(),0)),"")</f>
        <v/>
      </c>
      <c r="X262" s="69" t="str">
        <f>IFERROR(CLEAN(HLOOKUP(X$1,'1.源数据-产品报告-消费降序'!X:X,ROW(),0)),"")</f>
        <v/>
      </c>
      <c r="Y262" s="69" t="str">
        <f>IFERROR(CLEAN(HLOOKUP(Y$1,'1.源数据-产品报告-消费降序'!Y:Y,ROW(),0)),"")</f>
        <v/>
      </c>
      <c r="Z262" s="69" t="str">
        <f>IFERROR(CLEAN(HLOOKUP(Z$1,'1.源数据-产品报告-消费降序'!Z:Z,ROW(),0)),"")</f>
        <v/>
      </c>
      <c r="AA262" s="69" t="str">
        <f>IFERROR(CLEAN(HLOOKUP(AA$1,'1.源数据-产品报告-消费降序'!AA:AA,ROW(),0)),"")</f>
        <v/>
      </c>
      <c r="AB262" s="69" t="str">
        <f>IFERROR(CLEAN(HLOOKUP(AB$1,'1.源数据-产品报告-消费降序'!AB:AB,ROW(),0)),"")</f>
        <v/>
      </c>
      <c r="AC262" s="69" t="str">
        <f>IFERROR(CLEAN(HLOOKUP(AC$1,'1.源数据-产品报告-消费降序'!AC:AC,ROW(),0)),"")</f>
        <v/>
      </c>
      <c r="AD2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2" s="69" t="str">
        <f>IFERROR(CLEAN(HLOOKUP(AE$1,'1.源数据-产品报告-消费降序'!AE:AE,ROW(),0)),"")</f>
        <v/>
      </c>
      <c r="AH262" s="69" t="str">
        <f>IFERROR(CLEAN(HLOOKUP(AH$1,'1.源数据-产品报告-消费降序'!AH:AH,ROW(),0)),"")</f>
        <v/>
      </c>
      <c r="AI262" s="69" t="str">
        <f>IFERROR(CLEAN(HLOOKUP(AI$1,'1.源数据-产品报告-消费降序'!AI:AI,ROW(),0)),"")</f>
        <v/>
      </c>
      <c r="AJ262" s="69" t="str">
        <f>IFERROR(CLEAN(HLOOKUP(AJ$1,'1.源数据-产品报告-消费降序'!AJ:AJ,ROW(),0)),"")</f>
        <v/>
      </c>
      <c r="AK262" s="69" t="str">
        <f>IFERROR(CLEAN(HLOOKUP(AK$1,'1.源数据-产品报告-消费降序'!AK:AK,ROW(),0)),"")</f>
        <v/>
      </c>
      <c r="AL262" s="69" t="str">
        <f>IFERROR(CLEAN(HLOOKUP(AL$1,'1.源数据-产品报告-消费降序'!AL:AL,ROW(),0)),"")</f>
        <v/>
      </c>
      <c r="AM262" s="69" t="str">
        <f>IFERROR(CLEAN(HLOOKUP(AM$1,'1.源数据-产品报告-消费降序'!AM:AM,ROW(),0)),"")</f>
        <v/>
      </c>
      <c r="AN262" s="69" t="str">
        <f>IFERROR(CLEAN(HLOOKUP(AN$1,'1.源数据-产品报告-消费降序'!AN:AN,ROW(),0)),"")</f>
        <v/>
      </c>
      <c r="AO2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2" s="69" t="str">
        <f>IFERROR(CLEAN(HLOOKUP(AP$1,'1.源数据-产品报告-消费降序'!AP:AP,ROW(),0)),"")</f>
        <v/>
      </c>
      <c r="AS262" s="69" t="str">
        <f>IFERROR(CLEAN(HLOOKUP(AS$1,'1.源数据-产品报告-消费降序'!AS:AS,ROW(),0)),"")</f>
        <v/>
      </c>
      <c r="AT262" s="69" t="str">
        <f>IFERROR(CLEAN(HLOOKUP(AT$1,'1.源数据-产品报告-消费降序'!AT:AT,ROW(),0)),"")</f>
        <v/>
      </c>
      <c r="AU262" s="69" t="str">
        <f>IFERROR(CLEAN(HLOOKUP(AU$1,'1.源数据-产品报告-消费降序'!AU:AU,ROW(),0)),"")</f>
        <v/>
      </c>
      <c r="AV262" s="69" t="str">
        <f>IFERROR(CLEAN(HLOOKUP(AV$1,'1.源数据-产品报告-消费降序'!AV:AV,ROW(),0)),"")</f>
        <v/>
      </c>
      <c r="AW262" s="69" t="str">
        <f>IFERROR(CLEAN(HLOOKUP(AW$1,'1.源数据-产品报告-消费降序'!AW:AW,ROW(),0)),"")</f>
        <v/>
      </c>
      <c r="AX262" s="69" t="str">
        <f>IFERROR(CLEAN(HLOOKUP(AX$1,'1.源数据-产品报告-消费降序'!AX:AX,ROW(),0)),"")</f>
        <v/>
      </c>
      <c r="AY262" s="69" t="str">
        <f>IFERROR(CLEAN(HLOOKUP(AY$1,'1.源数据-产品报告-消费降序'!AY:AY,ROW(),0)),"")</f>
        <v/>
      </c>
      <c r="AZ2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2" s="69" t="str">
        <f>IFERROR(CLEAN(HLOOKUP(BA$1,'1.源数据-产品报告-消费降序'!BA:BA,ROW(),0)),"")</f>
        <v/>
      </c>
      <c r="BD262" s="69" t="str">
        <f>IFERROR(CLEAN(HLOOKUP(BD$1,'1.源数据-产品报告-消费降序'!BD:BD,ROW(),0)),"")</f>
        <v/>
      </c>
      <c r="BE262" s="69" t="str">
        <f>IFERROR(CLEAN(HLOOKUP(BE$1,'1.源数据-产品报告-消费降序'!BE:BE,ROW(),0)),"")</f>
        <v/>
      </c>
      <c r="BF262" s="69" t="str">
        <f>IFERROR(CLEAN(HLOOKUP(BF$1,'1.源数据-产品报告-消费降序'!BF:BF,ROW(),0)),"")</f>
        <v/>
      </c>
      <c r="BG262" s="69" t="str">
        <f>IFERROR(CLEAN(HLOOKUP(BG$1,'1.源数据-产品报告-消费降序'!BG:BG,ROW(),0)),"")</f>
        <v/>
      </c>
      <c r="BH262" s="69" t="str">
        <f>IFERROR(CLEAN(HLOOKUP(BH$1,'1.源数据-产品报告-消费降序'!BH:BH,ROW(),0)),"")</f>
        <v/>
      </c>
      <c r="BI262" s="69" t="str">
        <f>IFERROR(CLEAN(HLOOKUP(BI$1,'1.源数据-产品报告-消费降序'!BI:BI,ROW(),0)),"")</f>
        <v/>
      </c>
      <c r="BJ262" s="69" t="str">
        <f>IFERROR(CLEAN(HLOOKUP(BJ$1,'1.源数据-产品报告-消费降序'!BJ:BJ,ROW(),0)),"")</f>
        <v/>
      </c>
      <c r="BK2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2" s="69" t="str">
        <f>IFERROR(CLEAN(HLOOKUP(BL$1,'1.源数据-产品报告-消费降序'!BL:BL,ROW(),0)),"")</f>
        <v/>
      </c>
      <c r="BO262" s="69" t="str">
        <f>IFERROR(CLEAN(HLOOKUP(BO$1,'1.源数据-产品报告-消费降序'!BO:BO,ROW(),0)),"")</f>
        <v/>
      </c>
      <c r="BP262" s="69" t="str">
        <f>IFERROR(CLEAN(HLOOKUP(BP$1,'1.源数据-产品报告-消费降序'!BP:BP,ROW(),0)),"")</f>
        <v/>
      </c>
      <c r="BQ262" s="69" t="str">
        <f>IFERROR(CLEAN(HLOOKUP(BQ$1,'1.源数据-产品报告-消费降序'!BQ:BQ,ROW(),0)),"")</f>
        <v/>
      </c>
      <c r="BR262" s="69" t="str">
        <f>IFERROR(CLEAN(HLOOKUP(BR$1,'1.源数据-产品报告-消费降序'!BR:BR,ROW(),0)),"")</f>
        <v/>
      </c>
      <c r="BS262" s="69" t="str">
        <f>IFERROR(CLEAN(HLOOKUP(BS$1,'1.源数据-产品报告-消费降序'!BS:BS,ROW(),0)),"")</f>
        <v/>
      </c>
      <c r="BT262" s="69" t="str">
        <f>IFERROR(CLEAN(HLOOKUP(BT$1,'1.源数据-产品报告-消费降序'!BT:BT,ROW(),0)),"")</f>
        <v/>
      </c>
      <c r="BU262" s="69" t="str">
        <f>IFERROR(CLEAN(HLOOKUP(BU$1,'1.源数据-产品报告-消费降序'!BU:BU,ROW(),0)),"")</f>
        <v/>
      </c>
      <c r="BV2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2" s="69" t="str">
        <f>IFERROR(CLEAN(HLOOKUP(BW$1,'1.源数据-产品报告-消费降序'!BW:BW,ROW(),0)),"")</f>
        <v/>
      </c>
    </row>
    <row r="263" spans="1:75">
      <c r="A263" s="69" t="str">
        <f>IFERROR(CLEAN(HLOOKUP(A$1,'1.源数据-产品报告-消费降序'!A:A,ROW(),0)),"")</f>
        <v/>
      </c>
      <c r="B263" s="69" t="str">
        <f>IFERROR(CLEAN(HLOOKUP(B$1,'1.源数据-产品报告-消费降序'!B:B,ROW(),0)),"")</f>
        <v/>
      </c>
      <c r="C263" s="69" t="str">
        <f>IFERROR(CLEAN(HLOOKUP(C$1,'1.源数据-产品报告-消费降序'!C:C,ROW(),0)),"")</f>
        <v/>
      </c>
      <c r="D263" s="69" t="str">
        <f>IFERROR(CLEAN(HLOOKUP(D$1,'1.源数据-产品报告-消费降序'!D:D,ROW(),0)),"")</f>
        <v/>
      </c>
      <c r="E263" s="69" t="str">
        <f>IFERROR(CLEAN(HLOOKUP(E$1,'1.源数据-产品报告-消费降序'!E:E,ROW(),0)),"")</f>
        <v/>
      </c>
      <c r="F263" s="69" t="str">
        <f>IFERROR(CLEAN(HLOOKUP(F$1,'1.源数据-产品报告-消费降序'!F:F,ROW(),0)),"")</f>
        <v/>
      </c>
      <c r="G263" s="70">
        <f>IFERROR((HLOOKUP(G$1,'1.源数据-产品报告-消费降序'!G:G,ROW(),0)),"")</f>
        <v>0</v>
      </c>
      <c r="H2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3" s="69" t="str">
        <f>IFERROR(CLEAN(HLOOKUP(I$1,'1.源数据-产品报告-消费降序'!I:I,ROW(),0)),"")</f>
        <v/>
      </c>
      <c r="L263" s="69" t="str">
        <f>IFERROR(CLEAN(HLOOKUP(L$1,'1.源数据-产品报告-消费降序'!L:L,ROW(),0)),"")</f>
        <v/>
      </c>
      <c r="M263" s="69" t="str">
        <f>IFERROR(CLEAN(HLOOKUP(M$1,'1.源数据-产品报告-消费降序'!M:M,ROW(),0)),"")</f>
        <v/>
      </c>
      <c r="N263" s="69" t="str">
        <f>IFERROR(CLEAN(HLOOKUP(N$1,'1.源数据-产品报告-消费降序'!N:N,ROW(),0)),"")</f>
        <v/>
      </c>
      <c r="O263" s="69" t="str">
        <f>IFERROR(CLEAN(HLOOKUP(O$1,'1.源数据-产品报告-消费降序'!O:O,ROW(),0)),"")</f>
        <v/>
      </c>
      <c r="P263" s="69" t="str">
        <f>IFERROR(CLEAN(HLOOKUP(P$1,'1.源数据-产品报告-消费降序'!P:P,ROW(),0)),"")</f>
        <v/>
      </c>
      <c r="Q263" s="69" t="str">
        <f>IFERROR(CLEAN(HLOOKUP(Q$1,'1.源数据-产品报告-消费降序'!Q:Q,ROW(),0)),"")</f>
        <v/>
      </c>
      <c r="R263" s="69" t="str">
        <f>IFERROR(CLEAN(HLOOKUP(R$1,'1.源数据-产品报告-消费降序'!R:R,ROW(),0)),"")</f>
        <v/>
      </c>
      <c r="S2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3" s="69" t="str">
        <f>IFERROR(CLEAN(HLOOKUP(T$1,'1.源数据-产品报告-消费降序'!T:T,ROW(),0)),"")</f>
        <v/>
      </c>
      <c r="W263" s="69" t="str">
        <f>IFERROR(CLEAN(HLOOKUP(W$1,'1.源数据-产品报告-消费降序'!W:W,ROW(),0)),"")</f>
        <v/>
      </c>
      <c r="X263" s="69" t="str">
        <f>IFERROR(CLEAN(HLOOKUP(X$1,'1.源数据-产品报告-消费降序'!X:X,ROW(),0)),"")</f>
        <v/>
      </c>
      <c r="Y263" s="69" t="str">
        <f>IFERROR(CLEAN(HLOOKUP(Y$1,'1.源数据-产品报告-消费降序'!Y:Y,ROW(),0)),"")</f>
        <v/>
      </c>
      <c r="Z263" s="69" t="str">
        <f>IFERROR(CLEAN(HLOOKUP(Z$1,'1.源数据-产品报告-消费降序'!Z:Z,ROW(),0)),"")</f>
        <v/>
      </c>
      <c r="AA263" s="69" t="str">
        <f>IFERROR(CLEAN(HLOOKUP(AA$1,'1.源数据-产品报告-消费降序'!AA:AA,ROW(),0)),"")</f>
        <v/>
      </c>
      <c r="AB263" s="69" t="str">
        <f>IFERROR(CLEAN(HLOOKUP(AB$1,'1.源数据-产品报告-消费降序'!AB:AB,ROW(),0)),"")</f>
        <v/>
      </c>
      <c r="AC263" s="69" t="str">
        <f>IFERROR(CLEAN(HLOOKUP(AC$1,'1.源数据-产品报告-消费降序'!AC:AC,ROW(),0)),"")</f>
        <v/>
      </c>
      <c r="AD2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3" s="69" t="str">
        <f>IFERROR(CLEAN(HLOOKUP(AE$1,'1.源数据-产品报告-消费降序'!AE:AE,ROW(),0)),"")</f>
        <v/>
      </c>
      <c r="AH263" s="69" t="str">
        <f>IFERROR(CLEAN(HLOOKUP(AH$1,'1.源数据-产品报告-消费降序'!AH:AH,ROW(),0)),"")</f>
        <v/>
      </c>
      <c r="AI263" s="69" t="str">
        <f>IFERROR(CLEAN(HLOOKUP(AI$1,'1.源数据-产品报告-消费降序'!AI:AI,ROW(),0)),"")</f>
        <v/>
      </c>
      <c r="AJ263" s="69" t="str">
        <f>IFERROR(CLEAN(HLOOKUP(AJ$1,'1.源数据-产品报告-消费降序'!AJ:AJ,ROW(),0)),"")</f>
        <v/>
      </c>
      <c r="AK263" s="69" t="str">
        <f>IFERROR(CLEAN(HLOOKUP(AK$1,'1.源数据-产品报告-消费降序'!AK:AK,ROW(),0)),"")</f>
        <v/>
      </c>
      <c r="AL263" s="69" t="str">
        <f>IFERROR(CLEAN(HLOOKUP(AL$1,'1.源数据-产品报告-消费降序'!AL:AL,ROW(),0)),"")</f>
        <v/>
      </c>
      <c r="AM263" s="69" t="str">
        <f>IFERROR(CLEAN(HLOOKUP(AM$1,'1.源数据-产品报告-消费降序'!AM:AM,ROW(),0)),"")</f>
        <v/>
      </c>
      <c r="AN263" s="69" t="str">
        <f>IFERROR(CLEAN(HLOOKUP(AN$1,'1.源数据-产品报告-消费降序'!AN:AN,ROW(),0)),"")</f>
        <v/>
      </c>
      <c r="AO2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3" s="69" t="str">
        <f>IFERROR(CLEAN(HLOOKUP(AP$1,'1.源数据-产品报告-消费降序'!AP:AP,ROW(),0)),"")</f>
        <v/>
      </c>
      <c r="AS263" s="69" t="str">
        <f>IFERROR(CLEAN(HLOOKUP(AS$1,'1.源数据-产品报告-消费降序'!AS:AS,ROW(),0)),"")</f>
        <v/>
      </c>
      <c r="AT263" s="69" t="str">
        <f>IFERROR(CLEAN(HLOOKUP(AT$1,'1.源数据-产品报告-消费降序'!AT:AT,ROW(),0)),"")</f>
        <v/>
      </c>
      <c r="AU263" s="69" t="str">
        <f>IFERROR(CLEAN(HLOOKUP(AU$1,'1.源数据-产品报告-消费降序'!AU:AU,ROW(),0)),"")</f>
        <v/>
      </c>
      <c r="AV263" s="69" t="str">
        <f>IFERROR(CLEAN(HLOOKUP(AV$1,'1.源数据-产品报告-消费降序'!AV:AV,ROW(),0)),"")</f>
        <v/>
      </c>
      <c r="AW263" s="69" t="str">
        <f>IFERROR(CLEAN(HLOOKUP(AW$1,'1.源数据-产品报告-消费降序'!AW:AW,ROW(),0)),"")</f>
        <v/>
      </c>
      <c r="AX263" s="69" t="str">
        <f>IFERROR(CLEAN(HLOOKUP(AX$1,'1.源数据-产品报告-消费降序'!AX:AX,ROW(),0)),"")</f>
        <v/>
      </c>
      <c r="AY263" s="69" t="str">
        <f>IFERROR(CLEAN(HLOOKUP(AY$1,'1.源数据-产品报告-消费降序'!AY:AY,ROW(),0)),"")</f>
        <v/>
      </c>
      <c r="AZ2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3" s="69" t="str">
        <f>IFERROR(CLEAN(HLOOKUP(BA$1,'1.源数据-产品报告-消费降序'!BA:BA,ROW(),0)),"")</f>
        <v/>
      </c>
      <c r="BD263" s="69" t="str">
        <f>IFERROR(CLEAN(HLOOKUP(BD$1,'1.源数据-产品报告-消费降序'!BD:BD,ROW(),0)),"")</f>
        <v/>
      </c>
      <c r="BE263" s="69" t="str">
        <f>IFERROR(CLEAN(HLOOKUP(BE$1,'1.源数据-产品报告-消费降序'!BE:BE,ROW(),0)),"")</f>
        <v/>
      </c>
      <c r="BF263" s="69" t="str">
        <f>IFERROR(CLEAN(HLOOKUP(BF$1,'1.源数据-产品报告-消费降序'!BF:BF,ROW(),0)),"")</f>
        <v/>
      </c>
      <c r="BG263" s="69" t="str">
        <f>IFERROR(CLEAN(HLOOKUP(BG$1,'1.源数据-产品报告-消费降序'!BG:BG,ROW(),0)),"")</f>
        <v/>
      </c>
      <c r="BH263" s="69" t="str">
        <f>IFERROR(CLEAN(HLOOKUP(BH$1,'1.源数据-产品报告-消费降序'!BH:BH,ROW(),0)),"")</f>
        <v/>
      </c>
      <c r="BI263" s="69" t="str">
        <f>IFERROR(CLEAN(HLOOKUP(BI$1,'1.源数据-产品报告-消费降序'!BI:BI,ROW(),0)),"")</f>
        <v/>
      </c>
      <c r="BJ263" s="69" t="str">
        <f>IFERROR(CLEAN(HLOOKUP(BJ$1,'1.源数据-产品报告-消费降序'!BJ:BJ,ROW(),0)),"")</f>
        <v/>
      </c>
      <c r="BK2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3" s="69" t="str">
        <f>IFERROR(CLEAN(HLOOKUP(BL$1,'1.源数据-产品报告-消费降序'!BL:BL,ROW(),0)),"")</f>
        <v/>
      </c>
      <c r="BO263" s="69" t="str">
        <f>IFERROR(CLEAN(HLOOKUP(BO$1,'1.源数据-产品报告-消费降序'!BO:BO,ROW(),0)),"")</f>
        <v/>
      </c>
      <c r="BP263" s="69" t="str">
        <f>IFERROR(CLEAN(HLOOKUP(BP$1,'1.源数据-产品报告-消费降序'!BP:BP,ROW(),0)),"")</f>
        <v/>
      </c>
      <c r="BQ263" s="69" t="str">
        <f>IFERROR(CLEAN(HLOOKUP(BQ$1,'1.源数据-产品报告-消费降序'!BQ:BQ,ROW(),0)),"")</f>
        <v/>
      </c>
      <c r="BR263" s="69" t="str">
        <f>IFERROR(CLEAN(HLOOKUP(BR$1,'1.源数据-产品报告-消费降序'!BR:BR,ROW(),0)),"")</f>
        <v/>
      </c>
      <c r="BS263" s="69" t="str">
        <f>IFERROR(CLEAN(HLOOKUP(BS$1,'1.源数据-产品报告-消费降序'!BS:BS,ROW(),0)),"")</f>
        <v/>
      </c>
      <c r="BT263" s="69" t="str">
        <f>IFERROR(CLEAN(HLOOKUP(BT$1,'1.源数据-产品报告-消费降序'!BT:BT,ROW(),0)),"")</f>
        <v/>
      </c>
      <c r="BU263" s="69" t="str">
        <f>IFERROR(CLEAN(HLOOKUP(BU$1,'1.源数据-产品报告-消费降序'!BU:BU,ROW(),0)),"")</f>
        <v/>
      </c>
      <c r="BV2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3" s="69" t="str">
        <f>IFERROR(CLEAN(HLOOKUP(BW$1,'1.源数据-产品报告-消费降序'!BW:BW,ROW(),0)),"")</f>
        <v/>
      </c>
    </row>
    <row r="264" spans="1:75">
      <c r="A264" s="69" t="str">
        <f>IFERROR(CLEAN(HLOOKUP(A$1,'1.源数据-产品报告-消费降序'!A:A,ROW(),0)),"")</f>
        <v/>
      </c>
      <c r="B264" s="69" t="str">
        <f>IFERROR(CLEAN(HLOOKUP(B$1,'1.源数据-产品报告-消费降序'!B:B,ROW(),0)),"")</f>
        <v/>
      </c>
      <c r="C264" s="69" t="str">
        <f>IFERROR(CLEAN(HLOOKUP(C$1,'1.源数据-产品报告-消费降序'!C:C,ROW(),0)),"")</f>
        <v/>
      </c>
      <c r="D264" s="69" t="str">
        <f>IFERROR(CLEAN(HLOOKUP(D$1,'1.源数据-产品报告-消费降序'!D:D,ROW(),0)),"")</f>
        <v/>
      </c>
      <c r="E264" s="69" t="str">
        <f>IFERROR(CLEAN(HLOOKUP(E$1,'1.源数据-产品报告-消费降序'!E:E,ROW(),0)),"")</f>
        <v/>
      </c>
      <c r="F264" s="69" t="str">
        <f>IFERROR(CLEAN(HLOOKUP(F$1,'1.源数据-产品报告-消费降序'!F:F,ROW(),0)),"")</f>
        <v/>
      </c>
      <c r="G264" s="70">
        <f>IFERROR((HLOOKUP(G$1,'1.源数据-产品报告-消费降序'!G:G,ROW(),0)),"")</f>
        <v>0</v>
      </c>
      <c r="H2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4" s="69" t="str">
        <f>IFERROR(CLEAN(HLOOKUP(I$1,'1.源数据-产品报告-消费降序'!I:I,ROW(),0)),"")</f>
        <v/>
      </c>
      <c r="L264" s="69" t="str">
        <f>IFERROR(CLEAN(HLOOKUP(L$1,'1.源数据-产品报告-消费降序'!L:L,ROW(),0)),"")</f>
        <v/>
      </c>
      <c r="M264" s="69" t="str">
        <f>IFERROR(CLEAN(HLOOKUP(M$1,'1.源数据-产品报告-消费降序'!M:M,ROW(),0)),"")</f>
        <v/>
      </c>
      <c r="N264" s="69" t="str">
        <f>IFERROR(CLEAN(HLOOKUP(N$1,'1.源数据-产品报告-消费降序'!N:N,ROW(),0)),"")</f>
        <v/>
      </c>
      <c r="O264" s="69" t="str">
        <f>IFERROR(CLEAN(HLOOKUP(O$1,'1.源数据-产品报告-消费降序'!O:O,ROW(),0)),"")</f>
        <v/>
      </c>
      <c r="P264" s="69" t="str">
        <f>IFERROR(CLEAN(HLOOKUP(P$1,'1.源数据-产品报告-消费降序'!P:P,ROW(),0)),"")</f>
        <v/>
      </c>
      <c r="Q264" s="69" t="str">
        <f>IFERROR(CLEAN(HLOOKUP(Q$1,'1.源数据-产品报告-消费降序'!Q:Q,ROW(),0)),"")</f>
        <v/>
      </c>
      <c r="R264" s="69" t="str">
        <f>IFERROR(CLEAN(HLOOKUP(R$1,'1.源数据-产品报告-消费降序'!R:R,ROW(),0)),"")</f>
        <v/>
      </c>
      <c r="S2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4" s="69" t="str">
        <f>IFERROR(CLEAN(HLOOKUP(T$1,'1.源数据-产品报告-消费降序'!T:T,ROW(),0)),"")</f>
        <v/>
      </c>
      <c r="W264" s="69" t="str">
        <f>IFERROR(CLEAN(HLOOKUP(W$1,'1.源数据-产品报告-消费降序'!W:W,ROW(),0)),"")</f>
        <v/>
      </c>
      <c r="X264" s="69" t="str">
        <f>IFERROR(CLEAN(HLOOKUP(X$1,'1.源数据-产品报告-消费降序'!X:X,ROW(),0)),"")</f>
        <v/>
      </c>
      <c r="Y264" s="69" t="str">
        <f>IFERROR(CLEAN(HLOOKUP(Y$1,'1.源数据-产品报告-消费降序'!Y:Y,ROW(),0)),"")</f>
        <v/>
      </c>
      <c r="Z264" s="69" t="str">
        <f>IFERROR(CLEAN(HLOOKUP(Z$1,'1.源数据-产品报告-消费降序'!Z:Z,ROW(),0)),"")</f>
        <v/>
      </c>
      <c r="AA264" s="69" t="str">
        <f>IFERROR(CLEAN(HLOOKUP(AA$1,'1.源数据-产品报告-消费降序'!AA:AA,ROW(),0)),"")</f>
        <v/>
      </c>
      <c r="AB264" s="69" t="str">
        <f>IFERROR(CLEAN(HLOOKUP(AB$1,'1.源数据-产品报告-消费降序'!AB:AB,ROW(),0)),"")</f>
        <v/>
      </c>
      <c r="AC264" s="69" t="str">
        <f>IFERROR(CLEAN(HLOOKUP(AC$1,'1.源数据-产品报告-消费降序'!AC:AC,ROW(),0)),"")</f>
        <v/>
      </c>
      <c r="AD2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4" s="69" t="str">
        <f>IFERROR(CLEAN(HLOOKUP(AE$1,'1.源数据-产品报告-消费降序'!AE:AE,ROW(),0)),"")</f>
        <v/>
      </c>
      <c r="AH264" s="69" t="str">
        <f>IFERROR(CLEAN(HLOOKUP(AH$1,'1.源数据-产品报告-消费降序'!AH:AH,ROW(),0)),"")</f>
        <v/>
      </c>
      <c r="AI264" s="69" t="str">
        <f>IFERROR(CLEAN(HLOOKUP(AI$1,'1.源数据-产品报告-消费降序'!AI:AI,ROW(),0)),"")</f>
        <v/>
      </c>
      <c r="AJ264" s="69" t="str">
        <f>IFERROR(CLEAN(HLOOKUP(AJ$1,'1.源数据-产品报告-消费降序'!AJ:AJ,ROW(),0)),"")</f>
        <v/>
      </c>
      <c r="AK264" s="69" t="str">
        <f>IFERROR(CLEAN(HLOOKUP(AK$1,'1.源数据-产品报告-消费降序'!AK:AK,ROW(),0)),"")</f>
        <v/>
      </c>
      <c r="AL264" s="69" t="str">
        <f>IFERROR(CLEAN(HLOOKUP(AL$1,'1.源数据-产品报告-消费降序'!AL:AL,ROW(),0)),"")</f>
        <v/>
      </c>
      <c r="AM264" s="69" t="str">
        <f>IFERROR(CLEAN(HLOOKUP(AM$1,'1.源数据-产品报告-消费降序'!AM:AM,ROW(),0)),"")</f>
        <v/>
      </c>
      <c r="AN264" s="69" t="str">
        <f>IFERROR(CLEAN(HLOOKUP(AN$1,'1.源数据-产品报告-消费降序'!AN:AN,ROW(),0)),"")</f>
        <v/>
      </c>
      <c r="AO2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4" s="69" t="str">
        <f>IFERROR(CLEAN(HLOOKUP(AP$1,'1.源数据-产品报告-消费降序'!AP:AP,ROW(),0)),"")</f>
        <v/>
      </c>
      <c r="AS264" s="69" t="str">
        <f>IFERROR(CLEAN(HLOOKUP(AS$1,'1.源数据-产品报告-消费降序'!AS:AS,ROW(),0)),"")</f>
        <v/>
      </c>
      <c r="AT264" s="69" t="str">
        <f>IFERROR(CLEAN(HLOOKUP(AT$1,'1.源数据-产品报告-消费降序'!AT:AT,ROW(),0)),"")</f>
        <v/>
      </c>
      <c r="AU264" s="69" t="str">
        <f>IFERROR(CLEAN(HLOOKUP(AU$1,'1.源数据-产品报告-消费降序'!AU:AU,ROW(),0)),"")</f>
        <v/>
      </c>
      <c r="AV264" s="69" t="str">
        <f>IFERROR(CLEAN(HLOOKUP(AV$1,'1.源数据-产品报告-消费降序'!AV:AV,ROW(),0)),"")</f>
        <v/>
      </c>
      <c r="AW264" s="69" t="str">
        <f>IFERROR(CLEAN(HLOOKUP(AW$1,'1.源数据-产品报告-消费降序'!AW:AW,ROW(),0)),"")</f>
        <v/>
      </c>
      <c r="AX264" s="69" t="str">
        <f>IFERROR(CLEAN(HLOOKUP(AX$1,'1.源数据-产品报告-消费降序'!AX:AX,ROW(),0)),"")</f>
        <v/>
      </c>
      <c r="AY264" s="69" t="str">
        <f>IFERROR(CLEAN(HLOOKUP(AY$1,'1.源数据-产品报告-消费降序'!AY:AY,ROW(),0)),"")</f>
        <v/>
      </c>
      <c r="AZ2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4" s="69" t="str">
        <f>IFERROR(CLEAN(HLOOKUP(BA$1,'1.源数据-产品报告-消费降序'!BA:BA,ROW(),0)),"")</f>
        <v/>
      </c>
      <c r="BD264" s="69" t="str">
        <f>IFERROR(CLEAN(HLOOKUP(BD$1,'1.源数据-产品报告-消费降序'!BD:BD,ROW(),0)),"")</f>
        <v/>
      </c>
      <c r="BE264" s="69" t="str">
        <f>IFERROR(CLEAN(HLOOKUP(BE$1,'1.源数据-产品报告-消费降序'!BE:BE,ROW(),0)),"")</f>
        <v/>
      </c>
      <c r="BF264" s="69" t="str">
        <f>IFERROR(CLEAN(HLOOKUP(BF$1,'1.源数据-产品报告-消费降序'!BF:BF,ROW(),0)),"")</f>
        <v/>
      </c>
      <c r="BG264" s="69" t="str">
        <f>IFERROR(CLEAN(HLOOKUP(BG$1,'1.源数据-产品报告-消费降序'!BG:BG,ROW(),0)),"")</f>
        <v/>
      </c>
      <c r="BH264" s="69" t="str">
        <f>IFERROR(CLEAN(HLOOKUP(BH$1,'1.源数据-产品报告-消费降序'!BH:BH,ROW(),0)),"")</f>
        <v/>
      </c>
      <c r="BI264" s="69" t="str">
        <f>IFERROR(CLEAN(HLOOKUP(BI$1,'1.源数据-产品报告-消费降序'!BI:BI,ROW(),0)),"")</f>
        <v/>
      </c>
      <c r="BJ264" s="69" t="str">
        <f>IFERROR(CLEAN(HLOOKUP(BJ$1,'1.源数据-产品报告-消费降序'!BJ:BJ,ROW(),0)),"")</f>
        <v/>
      </c>
      <c r="BK2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4" s="69" t="str">
        <f>IFERROR(CLEAN(HLOOKUP(BL$1,'1.源数据-产品报告-消费降序'!BL:BL,ROW(),0)),"")</f>
        <v/>
      </c>
      <c r="BO264" s="69" t="str">
        <f>IFERROR(CLEAN(HLOOKUP(BO$1,'1.源数据-产品报告-消费降序'!BO:BO,ROW(),0)),"")</f>
        <v/>
      </c>
      <c r="BP264" s="69" t="str">
        <f>IFERROR(CLEAN(HLOOKUP(BP$1,'1.源数据-产品报告-消费降序'!BP:BP,ROW(),0)),"")</f>
        <v/>
      </c>
      <c r="BQ264" s="69" t="str">
        <f>IFERROR(CLEAN(HLOOKUP(BQ$1,'1.源数据-产品报告-消费降序'!BQ:BQ,ROW(),0)),"")</f>
        <v/>
      </c>
      <c r="BR264" s="69" t="str">
        <f>IFERROR(CLEAN(HLOOKUP(BR$1,'1.源数据-产品报告-消费降序'!BR:BR,ROW(),0)),"")</f>
        <v/>
      </c>
      <c r="BS264" s="69" t="str">
        <f>IFERROR(CLEAN(HLOOKUP(BS$1,'1.源数据-产品报告-消费降序'!BS:BS,ROW(),0)),"")</f>
        <v/>
      </c>
      <c r="BT264" s="69" t="str">
        <f>IFERROR(CLEAN(HLOOKUP(BT$1,'1.源数据-产品报告-消费降序'!BT:BT,ROW(),0)),"")</f>
        <v/>
      </c>
      <c r="BU264" s="69" t="str">
        <f>IFERROR(CLEAN(HLOOKUP(BU$1,'1.源数据-产品报告-消费降序'!BU:BU,ROW(),0)),"")</f>
        <v/>
      </c>
      <c r="BV2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4" s="69" t="str">
        <f>IFERROR(CLEAN(HLOOKUP(BW$1,'1.源数据-产品报告-消费降序'!BW:BW,ROW(),0)),"")</f>
        <v/>
      </c>
    </row>
    <row r="265" spans="1:75">
      <c r="A265" s="69" t="str">
        <f>IFERROR(CLEAN(HLOOKUP(A$1,'1.源数据-产品报告-消费降序'!A:A,ROW(),0)),"")</f>
        <v/>
      </c>
      <c r="B265" s="69" t="str">
        <f>IFERROR(CLEAN(HLOOKUP(B$1,'1.源数据-产品报告-消费降序'!B:B,ROW(),0)),"")</f>
        <v/>
      </c>
      <c r="C265" s="69" t="str">
        <f>IFERROR(CLEAN(HLOOKUP(C$1,'1.源数据-产品报告-消费降序'!C:C,ROW(),0)),"")</f>
        <v/>
      </c>
      <c r="D265" s="69" t="str">
        <f>IFERROR(CLEAN(HLOOKUP(D$1,'1.源数据-产品报告-消费降序'!D:D,ROW(),0)),"")</f>
        <v/>
      </c>
      <c r="E265" s="69" t="str">
        <f>IFERROR(CLEAN(HLOOKUP(E$1,'1.源数据-产品报告-消费降序'!E:E,ROW(),0)),"")</f>
        <v/>
      </c>
      <c r="F265" s="69" t="str">
        <f>IFERROR(CLEAN(HLOOKUP(F$1,'1.源数据-产品报告-消费降序'!F:F,ROW(),0)),"")</f>
        <v/>
      </c>
      <c r="G265" s="70">
        <f>IFERROR((HLOOKUP(G$1,'1.源数据-产品报告-消费降序'!G:G,ROW(),0)),"")</f>
        <v>0</v>
      </c>
      <c r="H2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5" s="69" t="str">
        <f>IFERROR(CLEAN(HLOOKUP(I$1,'1.源数据-产品报告-消费降序'!I:I,ROW(),0)),"")</f>
        <v/>
      </c>
      <c r="L265" s="69" t="str">
        <f>IFERROR(CLEAN(HLOOKUP(L$1,'1.源数据-产品报告-消费降序'!L:L,ROW(),0)),"")</f>
        <v/>
      </c>
      <c r="M265" s="69" t="str">
        <f>IFERROR(CLEAN(HLOOKUP(M$1,'1.源数据-产品报告-消费降序'!M:M,ROW(),0)),"")</f>
        <v/>
      </c>
      <c r="N265" s="69" t="str">
        <f>IFERROR(CLEAN(HLOOKUP(N$1,'1.源数据-产品报告-消费降序'!N:N,ROW(),0)),"")</f>
        <v/>
      </c>
      <c r="O265" s="69" t="str">
        <f>IFERROR(CLEAN(HLOOKUP(O$1,'1.源数据-产品报告-消费降序'!O:O,ROW(),0)),"")</f>
        <v/>
      </c>
      <c r="P265" s="69" t="str">
        <f>IFERROR(CLEAN(HLOOKUP(P$1,'1.源数据-产品报告-消费降序'!P:P,ROW(),0)),"")</f>
        <v/>
      </c>
      <c r="Q265" s="69" t="str">
        <f>IFERROR(CLEAN(HLOOKUP(Q$1,'1.源数据-产品报告-消费降序'!Q:Q,ROW(),0)),"")</f>
        <v/>
      </c>
      <c r="R265" s="69" t="str">
        <f>IFERROR(CLEAN(HLOOKUP(R$1,'1.源数据-产品报告-消费降序'!R:R,ROW(),0)),"")</f>
        <v/>
      </c>
      <c r="S2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5" s="69" t="str">
        <f>IFERROR(CLEAN(HLOOKUP(T$1,'1.源数据-产品报告-消费降序'!T:T,ROW(),0)),"")</f>
        <v/>
      </c>
      <c r="W265" s="69" t="str">
        <f>IFERROR(CLEAN(HLOOKUP(W$1,'1.源数据-产品报告-消费降序'!W:W,ROW(),0)),"")</f>
        <v/>
      </c>
      <c r="X265" s="69" t="str">
        <f>IFERROR(CLEAN(HLOOKUP(X$1,'1.源数据-产品报告-消费降序'!X:X,ROW(),0)),"")</f>
        <v/>
      </c>
      <c r="Y265" s="69" t="str">
        <f>IFERROR(CLEAN(HLOOKUP(Y$1,'1.源数据-产品报告-消费降序'!Y:Y,ROW(),0)),"")</f>
        <v/>
      </c>
      <c r="Z265" s="69" t="str">
        <f>IFERROR(CLEAN(HLOOKUP(Z$1,'1.源数据-产品报告-消费降序'!Z:Z,ROW(),0)),"")</f>
        <v/>
      </c>
      <c r="AA265" s="69" t="str">
        <f>IFERROR(CLEAN(HLOOKUP(AA$1,'1.源数据-产品报告-消费降序'!AA:AA,ROW(),0)),"")</f>
        <v/>
      </c>
      <c r="AB265" s="69" t="str">
        <f>IFERROR(CLEAN(HLOOKUP(AB$1,'1.源数据-产品报告-消费降序'!AB:AB,ROW(),0)),"")</f>
        <v/>
      </c>
      <c r="AC265" s="69" t="str">
        <f>IFERROR(CLEAN(HLOOKUP(AC$1,'1.源数据-产品报告-消费降序'!AC:AC,ROW(),0)),"")</f>
        <v/>
      </c>
      <c r="AD2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5" s="69" t="str">
        <f>IFERROR(CLEAN(HLOOKUP(AE$1,'1.源数据-产品报告-消费降序'!AE:AE,ROW(),0)),"")</f>
        <v/>
      </c>
      <c r="AH265" s="69" t="str">
        <f>IFERROR(CLEAN(HLOOKUP(AH$1,'1.源数据-产品报告-消费降序'!AH:AH,ROW(),0)),"")</f>
        <v/>
      </c>
      <c r="AI265" s="69" t="str">
        <f>IFERROR(CLEAN(HLOOKUP(AI$1,'1.源数据-产品报告-消费降序'!AI:AI,ROW(),0)),"")</f>
        <v/>
      </c>
      <c r="AJ265" s="69" t="str">
        <f>IFERROR(CLEAN(HLOOKUP(AJ$1,'1.源数据-产品报告-消费降序'!AJ:AJ,ROW(),0)),"")</f>
        <v/>
      </c>
      <c r="AK265" s="69" t="str">
        <f>IFERROR(CLEAN(HLOOKUP(AK$1,'1.源数据-产品报告-消费降序'!AK:AK,ROW(),0)),"")</f>
        <v/>
      </c>
      <c r="AL265" s="69" t="str">
        <f>IFERROR(CLEAN(HLOOKUP(AL$1,'1.源数据-产品报告-消费降序'!AL:AL,ROW(),0)),"")</f>
        <v/>
      </c>
      <c r="AM265" s="69" t="str">
        <f>IFERROR(CLEAN(HLOOKUP(AM$1,'1.源数据-产品报告-消费降序'!AM:AM,ROW(),0)),"")</f>
        <v/>
      </c>
      <c r="AN265" s="69" t="str">
        <f>IFERROR(CLEAN(HLOOKUP(AN$1,'1.源数据-产品报告-消费降序'!AN:AN,ROW(),0)),"")</f>
        <v/>
      </c>
      <c r="AO2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5" s="69" t="str">
        <f>IFERROR(CLEAN(HLOOKUP(AP$1,'1.源数据-产品报告-消费降序'!AP:AP,ROW(),0)),"")</f>
        <v/>
      </c>
      <c r="AS265" s="69" t="str">
        <f>IFERROR(CLEAN(HLOOKUP(AS$1,'1.源数据-产品报告-消费降序'!AS:AS,ROW(),0)),"")</f>
        <v/>
      </c>
      <c r="AT265" s="69" t="str">
        <f>IFERROR(CLEAN(HLOOKUP(AT$1,'1.源数据-产品报告-消费降序'!AT:AT,ROW(),0)),"")</f>
        <v/>
      </c>
      <c r="AU265" s="69" t="str">
        <f>IFERROR(CLEAN(HLOOKUP(AU$1,'1.源数据-产品报告-消费降序'!AU:AU,ROW(),0)),"")</f>
        <v/>
      </c>
      <c r="AV265" s="69" t="str">
        <f>IFERROR(CLEAN(HLOOKUP(AV$1,'1.源数据-产品报告-消费降序'!AV:AV,ROW(),0)),"")</f>
        <v/>
      </c>
      <c r="AW265" s="69" t="str">
        <f>IFERROR(CLEAN(HLOOKUP(AW$1,'1.源数据-产品报告-消费降序'!AW:AW,ROW(),0)),"")</f>
        <v/>
      </c>
      <c r="AX265" s="69" t="str">
        <f>IFERROR(CLEAN(HLOOKUP(AX$1,'1.源数据-产品报告-消费降序'!AX:AX,ROW(),0)),"")</f>
        <v/>
      </c>
      <c r="AY265" s="69" t="str">
        <f>IFERROR(CLEAN(HLOOKUP(AY$1,'1.源数据-产品报告-消费降序'!AY:AY,ROW(),0)),"")</f>
        <v/>
      </c>
      <c r="AZ2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5" s="69" t="str">
        <f>IFERROR(CLEAN(HLOOKUP(BA$1,'1.源数据-产品报告-消费降序'!BA:BA,ROW(),0)),"")</f>
        <v/>
      </c>
      <c r="BD265" s="69" t="str">
        <f>IFERROR(CLEAN(HLOOKUP(BD$1,'1.源数据-产品报告-消费降序'!BD:BD,ROW(),0)),"")</f>
        <v/>
      </c>
      <c r="BE265" s="69" t="str">
        <f>IFERROR(CLEAN(HLOOKUP(BE$1,'1.源数据-产品报告-消费降序'!BE:BE,ROW(),0)),"")</f>
        <v/>
      </c>
      <c r="BF265" s="69" t="str">
        <f>IFERROR(CLEAN(HLOOKUP(BF$1,'1.源数据-产品报告-消费降序'!BF:BF,ROW(),0)),"")</f>
        <v/>
      </c>
      <c r="BG265" s="69" t="str">
        <f>IFERROR(CLEAN(HLOOKUP(BG$1,'1.源数据-产品报告-消费降序'!BG:BG,ROW(),0)),"")</f>
        <v/>
      </c>
      <c r="BH265" s="69" t="str">
        <f>IFERROR(CLEAN(HLOOKUP(BH$1,'1.源数据-产品报告-消费降序'!BH:BH,ROW(),0)),"")</f>
        <v/>
      </c>
      <c r="BI265" s="69" t="str">
        <f>IFERROR(CLEAN(HLOOKUP(BI$1,'1.源数据-产品报告-消费降序'!BI:BI,ROW(),0)),"")</f>
        <v/>
      </c>
      <c r="BJ265" s="69" t="str">
        <f>IFERROR(CLEAN(HLOOKUP(BJ$1,'1.源数据-产品报告-消费降序'!BJ:BJ,ROW(),0)),"")</f>
        <v/>
      </c>
      <c r="BK2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5" s="69" t="str">
        <f>IFERROR(CLEAN(HLOOKUP(BL$1,'1.源数据-产品报告-消费降序'!BL:BL,ROW(),0)),"")</f>
        <v/>
      </c>
      <c r="BO265" s="69" t="str">
        <f>IFERROR(CLEAN(HLOOKUP(BO$1,'1.源数据-产品报告-消费降序'!BO:BO,ROW(),0)),"")</f>
        <v/>
      </c>
      <c r="BP265" s="69" t="str">
        <f>IFERROR(CLEAN(HLOOKUP(BP$1,'1.源数据-产品报告-消费降序'!BP:BP,ROW(),0)),"")</f>
        <v/>
      </c>
      <c r="BQ265" s="69" t="str">
        <f>IFERROR(CLEAN(HLOOKUP(BQ$1,'1.源数据-产品报告-消费降序'!BQ:BQ,ROW(),0)),"")</f>
        <v/>
      </c>
      <c r="BR265" s="69" t="str">
        <f>IFERROR(CLEAN(HLOOKUP(BR$1,'1.源数据-产品报告-消费降序'!BR:BR,ROW(),0)),"")</f>
        <v/>
      </c>
      <c r="BS265" s="69" t="str">
        <f>IFERROR(CLEAN(HLOOKUP(BS$1,'1.源数据-产品报告-消费降序'!BS:BS,ROW(),0)),"")</f>
        <v/>
      </c>
      <c r="BT265" s="69" t="str">
        <f>IFERROR(CLEAN(HLOOKUP(BT$1,'1.源数据-产品报告-消费降序'!BT:BT,ROW(),0)),"")</f>
        <v/>
      </c>
      <c r="BU265" s="69" t="str">
        <f>IFERROR(CLEAN(HLOOKUP(BU$1,'1.源数据-产品报告-消费降序'!BU:BU,ROW(),0)),"")</f>
        <v/>
      </c>
      <c r="BV2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5" s="69" t="str">
        <f>IFERROR(CLEAN(HLOOKUP(BW$1,'1.源数据-产品报告-消费降序'!BW:BW,ROW(),0)),"")</f>
        <v/>
      </c>
    </row>
    <row r="266" spans="1:75">
      <c r="A266" s="69" t="str">
        <f>IFERROR(CLEAN(HLOOKUP(A$1,'1.源数据-产品报告-消费降序'!A:A,ROW(),0)),"")</f>
        <v/>
      </c>
      <c r="B266" s="69" t="str">
        <f>IFERROR(CLEAN(HLOOKUP(B$1,'1.源数据-产品报告-消费降序'!B:B,ROW(),0)),"")</f>
        <v/>
      </c>
      <c r="C266" s="69" t="str">
        <f>IFERROR(CLEAN(HLOOKUP(C$1,'1.源数据-产品报告-消费降序'!C:C,ROW(),0)),"")</f>
        <v/>
      </c>
      <c r="D266" s="69" t="str">
        <f>IFERROR(CLEAN(HLOOKUP(D$1,'1.源数据-产品报告-消费降序'!D:D,ROW(),0)),"")</f>
        <v/>
      </c>
      <c r="E266" s="69" t="str">
        <f>IFERROR(CLEAN(HLOOKUP(E$1,'1.源数据-产品报告-消费降序'!E:E,ROW(),0)),"")</f>
        <v/>
      </c>
      <c r="F266" s="69" t="str">
        <f>IFERROR(CLEAN(HLOOKUP(F$1,'1.源数据-产品报告-消费降序'!F:F,ROW(),0)),"")</f>
        <v/>
      </c>
      <c r="G266" s="70">
        <f>IFERROR((HLOOKUP(G$1,'1.源数据-产品报告-消费降序'!G:G,ROW(),0)),"")</f>
        <v>0</v>
      </c>
      <c r="H2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6" s="69" t="str">
        <f>IFERROR(CLEAN(HLOOKUP(I$1,'1.源数据-产品报告-消费降序'!I:I,ROW(),0)),"")</f>
        <v/>
      </c>
      <c r="L266" s="69" t="str">
        <f>IFERROR(CLEAN(HLOOKUP(L$1,'1.源数据-产品报告-消费降序'!L:L,ROW(),0)),"")</f>
        <v/>
      </c>
      <c r="M266" s="69" t="str">
        <f>IFERROR(CLEAN(HLOOKUP(M$1,'1.源数据-产品报告-消费降序'!M:M,ROW(),0)),"")</f>
        <v/>
      </c>
      <c r="N266" s="69" t="str">
        <f>IFERROR(CLEAN(HLOOKUP(N$1,'1.源数据-产品报告-消费降序'!N:N,ROW(),0)),"")</f>
        <v/>
      </c>
      <c r="O266" s="69" t="str">
        <f>IFERROR(CLEAN(HLOOKUP(O$1,'1.源数据-产品报告-消费降序'!O:O,ROW(),0)),"")</f>
        <v/>
      </c>
      <c r="P266" s="69" t="str">
        <f>IFERROR(CLEAN(HLOOKUP(P$1,'1.源数据-产品报告-消费降序'!P:P,ROW(),0)),"")</f>
        <v/>
      </c>
      <c r="Q266" s="69" t="str">
        <f>IFERROR(CLEAN(HLOOKUP(Q$1,'1.源数据-产品报告-消费降序'!Q:Q,ROW(),0)),"")</f>
        <v/>
      </c>
      <c r="R266" s="69" t="str">
        <f>IFERROR(CLEAN(HLOOKUP(R$1,'1.源数据-产品报告-消费降序'!R:R,ROW(),0)),"")</f>
        <v/>
      </c>
      <c r="S2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6" s="69" t="str">
        <f>IFERROR(CLEAN(HLOOKUP(T$1,'1.源数据-产品报告-消费降序'!T:T,ROW(),0)),"")</f>
        <v/>
      </c>
      <c r="W266" s="69" t="str">
        <f>IFERROR(CLEAN(HLOOKUP(W$1,'1.源数据-产品报告-消费降序'!W:W,ROW(),0)),"")</f>
        <v/>
      </c>
      <c r="X266" s="69" t="str">
        <f>IFERROR(CLEAN(HLOOKUP(X$1,'1.源数据-产品报告-消费降序'!X:X,ROW(),0)),"")</f>
        <v/>
      </c>
      <c r="Y266" s="69" t="str">
        <f>IFERROR(CLEAN(HLOOKUP(Y$1,'1.源数据-产品报告-消费降序'!Y:Y,ROW(),0)),"")</f>
        <v/>
      </c>
      <c r="Z266" s="69" t="str">
        <f>IFERROR(CLEAN(HLOOKUP(Z$1,'1.源数据-产品报告-消费降序'!Z:Z,ROW(),0)),"")</f>
        <v/>
      </c>
      <c r="AA266" s="69" t="str">
        <f>IFERROR(CLEAN(HLOOKUP(AA$1,'1.源数据-产品报告-消费降序'!AA:AA,ROW(),0)),"")</f>
        <v/>
      </c>
      <c r="AB266" s="69" t="str">
        <f>IFERROR(CLEAN(HLOOKUP(AB$1,'1.源数据-产品报告-消费降序'!AB:AB,ROW(),0)),"")</f>
        <v/>
      </c>
      <c r="AC266" s="69" t="str">
        <f>IFERROR(CLEAN(HLOOKUP(AC$1,'1.源数据-产品报告-消费降序'!AC:AC,ROW(),0)),"")</f>
        <v/>
      </c>
      <c r="AD2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6" s="69" t="str">
        <f>IFERROR(CLEAN(HLOOKUP(AE$1,'1.源数据-产品报告-消费降序'!AE:AE,ROW(),0)),"")</f>
        <v/>
      </c>
      <c r="AH266" s="69" t="str">
        <f>IFERROR(CLEAN(HLOOKUP(AH$1,'1.源数据-产品报告-消费降序'!AH:AH,ROW(),0)),"")</f>
        <v/>
      </c>
      <c r="AI266" s="69" t="str">
        <f>IFERROR(CLEAN(HLOOKUP(AI$1,'1.源数据-产品报告-消费降序'!AI:AI,ROW(),0)),"")</f>
        <v/>
      </c>
      <c r="AJ266" s="69" t="str">
        <f>IFERROR(CLEAN(HLOOKUP(AJ$1,'1.源数据-产品报告-消费降序'!AJ:AJ,ROW(),0)),"")</f>
        <v/>
      </c>
      <c r="AK266" s="69" t="str">
        <f>IFERROR(CLEAN(HLOOKUP(AK$1,'1.源数据-产品报告-消费降序'!AK:AK,ROW(),0)),"")</f>
        <v/>
      </c>
      <c r="AL266" s="69" t="str">
        <f>IFERROR(CLEAN(HLOOKUP(AL$1,'1.源数据-产品报告-消费降序'!AL:AL,ROW(),0)),"")</f>
        <v/>
      </c>
      <c r="AM266" s="69" t="str">
        <f>IFERROR(CLEAN(HLOOKUP(AM$1,'1.源数据-产品报告-消费降序'!AM:AM,ROW(),0)),"")</f>
        <v/>
      </c>
      <c r="AN266" s="69" t="str">
        <f>IFERROR(CLEAN(HLOOKUP(AN$1,'1.源数据-产品报告-消费降序'!AN:AN,ROW(),0)),"")</f>
        <v/>
      </c>
      <c r="AO2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6" s="69" t="str">
        <f>IFERROR(CLEAN(HLOOKUP(AP$1,'1.源数据-产品报告-消费降序'!AP:AP,ROW(),0)),"")</f>
        <v/>
      </c>
      <c r="AS266" s="69" t="str">
        <f>IFERROR(CLEAN(HLOOKUP(AS$1,'1.源数据-产品报告-消费降序'!AS:AS,ROW(),0)),"")</f>
        <v/>
      </c>
      <c r="AT266" s="69" t="str">
        <f>IFERROR(CLEAN(HLOOKUP(AT$1,'1.源数据-产品报告-消费降序'!AT:AT,ROW(),0)),"")</f>
        <v/>
      </c>
      <c r="AU266" s="69" t="str">
        <f>IFERROR(CLEAN(HLOOKUP(AU$1,'1.源数据-产品报告-消费降序'!AU:AU,ROW(),0)),"")</f>
        <v/>
      </c>
      <c r="AV266" s="69" t="str">
        <f>IFERROR(CLEAN(HLOOKUP(AV$1,'1.源数据-产品报告-消费降序'!AV:AV,ROW(),0)),"")</f>
        <v/>
      </c>
      <c r="AW266" s="69" t="str">
        <f>IFERROR(CLEAN(HLOOKUP(AW$1,'1.源数据-产品报告-消费降序'!AW:AW,ROW(),0)),"")</f>
        <v/>
      </c>
      <c r="AX266" s="69" t="str">
        <f>IFERROR(CLEAN(HLOOKUP(AX$1,'1.源数据-产品报告-消费降序'!AX:AX,ROW(),0)),"")</f>
        <v/>
      </c>
      <c r="AY266" s="69" t="str">
        <f>IFERROR(CLEAN(HLOOKUP(AY$1,'1.源数据-产品报告-消费降序'!AY:AY,ROW(),0)),"")</f>
        <v/>
      </c>
      <c r="AZ2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6" s="69" t="str">
        <f>IFERROR(CLEAN(HLOOKUP(BA$1,'1.源数据-产品报告-消费降序'!BA:BA,ROW(),0)),"")</f>
        <v/>
      </c>
      <c r="BD266" s="69" t="str">
        <f>IFERROR(CLEAN(HLOOKUP(BD$1,'1.源数据-产品报告-消费降序'!BD:BD,ROW(),0)),"")</f>
        <v/>
      </c>
      <c r="BE266" s="69" t="str">
        <f>IFERROR(CLEAN(HLOOKUP(BE$1,'1.源数据-产品报告-消费降序'!BE:BE,ROW(),0)),"")</f>
        <v/>
      </c>
      <c r="BF266" s="69" t="str">
        <f>IFERROR(CLEAN(HLOOKUP(BF$1,'1.源数据-产品报告-消费降序'!BF:BF,ROW(),0)),"")</f>
        <v/>
      </c>
      <c r="BG266" s="69" t="str">
        <f>IFERROR(CLEAN(HLOOKUP(BG$1,'1.源数据-产品报告-消费降序'!BG:BG,ROW(),0)),"")</f>
        <v/>
      </c>
      <c r="BH266" s="69" t="str">
        <f>IFERROR(CLEAN(HLOOKUP(BH$1,'1.源数据-产品报告-消费降序'!BH:BH,ROW(),0)),"")</f>
        <v/>
      </c>
      <c r="BI266" s="69" t="str">
        <f>IFERROR(CLEAN(HLOOKUP(BI$1,'1.源数据-产品报告-消费降序'!BI:BI,ROW(),0)),"")</f>
        <v/>
      </c>
      <c r="BJ266" s="69" t="str">
        <f>IFERROR(CLEAN(HLOOKUP(BJ$1,'1.源数据-产品报告-消费降序'!BJ:BJ,ROW(),0)),"")</f>
        <v/>
      </c>
      <c r="BK2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6" s="69" t="str">
        <f>IFERROR(CLEAN(HLOOKUP(BL$1,'1.源数据-产品报告-消费降序'!BL:BL,ROW(),0)),"")</f>
        <v/>
      </c>
      <c r="BO266" s="69" t="str">
        <f>IFERROR(CLEAN(HLOOKUP(BO$1,'1.源数据-产品报告-消费降序'!BO:BO,ROW(),0)),"")</f>
        <v/>
      </c>
      <c r="BP266" s="69" t="str">
        <f>IFERROR(CLEAN(HLOOKUP(BP$1,'1.源数据-产品报告-消费降序'!BP:BP,ROW(),0)),"")</f>
        <v/>
      </c>
      <c r="BQ266" s="69" t="str">
        <f>IFERROR(CLEAN(HLOOKUP(BQ$1,'1.源数据-产品报告-消费降序'!BQ:BQ,ROW(),0)),"")</f>
        <v/>
      </c>
      <c r="BR266" s="69" t="str">
        <f>IFERROR(CLEAN(HLOOKUP(BR$1,'1.源数据-产品报告-消费降序'!BR:BR,ROW(),0)),"")</f>
        <v/>
      </c>
      <c r="BS266" s="69" t="str">
        <f>IFERROR(CLEAN(HLOOKUP(BS$1,'1.源数据-产品报告-消费降序'!BS:BS,ROW(),0)),"")</f>
        <v/>
      </c>
      <c r="BT266" s="69" t="str">
        <f>IFERROR(CLEAN(HLOOKUP(BT$1,'1.源数据-产品报告-消费降序'!BT:BT,ROW(),0)),"")</f>
        <v/>
      </c>
      <c r="BU266" s="69" t="str">
        <f>IFERROR(CLEAN(HLOOKUP(BU$1,'1.源数据-产品报告-消费降序'!BU:BU,ROW(),0)),"")</f>
        <v/>
      </c>
      <c r="BV2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6" s="69" t="str">
        <f>IFERROR(CLEAN(HLOOKUP(BW$1,'1.源数据-产品报告-消费降序'!BW:BW,ROW(),0)),"")</f>
        <v/>
      </c>
    </row>
    <row r="267" spans="1:75">
      <c r="A267" s="69" t="str">
        <f>IFERROR(CLEAN(HLOOKUP(A$1,'1.源数据-产品报告-消费降序'!A:A,ROW(),0)),"")</f>
        <v/>
      </c>
      <c r="B267" s="69" t="str">
        <f>IFERROR(CLEAN(HLOOKUP(B$1,'1.源数据-产品报告-消费降序'!B:B,ROW(),0)),"")</f>
        <v/>
      </c>
      <c r="C267" s="69" t="str">
        <f>IFERROR(CLEAN(HLOOKUP(C$1,'1.源数据-产品报告-消费降序'!C:C,ROW(),0)),"")</f>
        <v/>
      </c>
      <c r="D267" s="69" t="str">
        <f>IFERROR(CLEAN(HLOOKUP(D$1,'1.源数据-产品报告-消费降序'!D:D,ROW(),0)),"")</f>
        <v/>
      </c>
      <c r="E267" s="69" t="str">
        <f>IFERROR(CLEAN(HLOOKUP(E$1,'1.源数据-产品报告-消费降序'!E:E,ROW(),0)),"")</f>
        <v/>
      </c>
      <c r="F267" s="69" t="str">
        <f>IFERROR(CLEAN(HLOOKUP(F$1,'1.源数据-产品报告-消费降序'!F:F,ROW(),0)),"")</f>
        <v/>
      </c>
      <c r="G267" s="70">
        <f>IFERROR((HLOOKUP(G$1,'1.源数据-产品报告-消费降序'!G:G,ROW(),0)),"")</f>
        <v>0</v>
      </c>
      <c r="H2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7" s="69" t="str">
        <f>IFERROR(CLEAN(HLOOKUP(I$1,'1.源数据-产品报告-消费降序'!I:I,ROW(),0)),"")</f>
        <v/>
      </c>
      <c r="L267" s="69" t="str">
        <f>IFERROR(CLEAN(HLOOKUP(L$1,'1.源数据-产品报告-消费降序'!L:L,ROW(),0)),"")</f>
        <v/>
      </c>
      <c r="M267" s="69" t="str">
        <f>IFERROR(CLEAN(HLOOKUP(M$1,'1.源数据-产品报告-消费降序'!M:M,ROW(),0)),"")</f>
        <v/>
      </c>
      <c r="N267" s="69" t="str">
        <f>IFERROR(CLEAN(HLOOKUP(N$1,'1.源数据-产品报告-消费降序'!N:N,ROW(),0)),"")</f>
        <v/>
      </c>
      <c r="O267" s="69" t="str">
        <f>IFERROR(CLEAN(HLOOKUP(O$1,'1.源数据-产品报告-消费降序'!O:O,ROW(),0)),"")</f>
        <v/>
      </c>
      <c r="P267" s="69" t="str">
        <f>IFERROR(CLEAN(HLOOKUP(P$1,'1.源数据-产品报告-消费降序'!P:P,ROW(),0)),"")</f>
        <v/>
      </c>
      <c r="Q267" s="69" t="str">
        <f>IFERROR(CLEAN(HLOOKUP(Q$1,'1.源数据-产品报告-消费降序'!Q:Q,ROW(),0)),"")</f>
        <v/>
      </c>
      <c r="R267" s="69" t="str">
        <f>IFERROR(CLEAN(HLOOKUP(R$1,'1.源数据-产品报告-消费降序'!R:R,ROW(),0)),"")</f>
        <v/>
      </c>
      <c r="S2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7" s="69" t="str">
        <f>IFERROR(CLEAN(HLOOKUP(T$1,'1.源数据-产品报告-消费降序'!T:T,ROW(),0)),"")</f>
        <v/>
      </c>
      <c r="W267" s="69" t="str">
        <f>IFERROR(CLEAN(HLOOKUP(W$1,'1.源数据-产品报告-消费降序'!W:W,ROW(),0)),"")</f>
        <v/>
      </c>
      <c r="X267" s="69" t="str">
        <f>IFERROR(CLEAN(HLOOKUP(X$1,'1.源数据-产品报告-消费降序'!X:X,ROW(),0)),"")</f>
        <v/>
      </c>
      <c r="Y267" s="69" t="str">
        <f>IFERROR(CLEAN(HLOOKUP(Y$1,'1.源数据-产品报告-消费降序'!Y:Y,ROW(),0)),"")</f>
        <v/>
      </c>
      <c r="Z267" s="69" t="str">
        <f>IFERROR(CLEAN(HLOOKUP(Z$1,'1.源数据-产品报告-消费降序'!Z:Z,ROW(),0)),"")</f>
        <v/>
      </c>
      <c r="AA267" s="69" t="str">
        <f>IFERROR(CLEAN(HLOOKUP(AA$1,'1.源数据-产品报告-消费降序'!AA:AA,ROW(),0)),"")</f>
        <v/>
      </c>
      <c r="AB267" s="69" t="str">
        <f>IFERROR(CLEAN(HLOOKUP(AB$1,'1.源数据-产品报告-消费降序'!AB:AB,ROW(),0)),"")</f>
        <v/>
      </c>
      <c r="AC267" s="69" t="str">
        <f>IFERROR(CLEAN(HLOOKUP(AC$1,'1.源数据-产品报告-消费降序'!AC:AC,ROW(),0)),"")</f>
        <v/>
      </c>
      <c r="AD2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7" s="69" t="str">
        <f>IFERROR(CLEAN(HLOOKUP(AE$1,'1.源数据-产品报告-消费降序'!AE:AE,ROW(),0)),"")</f>
        <v/>
      </c>
      <c r="AH267" s="69" t="str">
        <f>IFERROR(CLEAN(HLOOKUP(AH$1,'1.源数据-产品报告-消费降序'!AH:AH,ROW(),0)),"")</f>
        <v/>
      </c>
      <c r="AI267" s="69" t="str">
        <f>IFERROR(CLEAN(HLOOKUP(AI$1,'1.源数据-产品报告-消费降序'!AI:AI,ROW(),0)),"")</f>
        <v/>
      </c>
      <c r="AJ267" s="69" t="str">
        <f>IFERROR(CLEAN(HLOOKUP(AJ$1,'1.源数据-产品报告-消费降序'!AJ:AJ,ROW(),0)),"")</f>
        <v/>
      </c>
      <c r="AK267" s="69" t="str">
        <f>IFERROR(CLEAN(HLOOKUP(AK$1,'1.源数据-产品报告-消费降序'!AK:AK,ROW(),0)),"")</f>
        <v/>
      </c>
      <c r="AL267" s="69" t="str">
        <f>IFERROR(CLEAN(HLOOKUP(AL$1,'1.源数据-产品报告-消费降序'!AL:AL,ROW(),0)),"")</f>
        <v/>
      </c>
      <c r="AM267" s="69" t="str">
        <f>IFERROR(CLEAN(HLOOKUP(AM$1,'1.源数据-产品报告-消费降序'!AM:AM,ROW(),0)),"")</f>
        <v/>
      </c>
      <c r="AN267" s="69" t="str">
        <f>IFERROR(CLEAN(HLOOKUP(AN$1,'1.源数据-产品报告-消费降序'!AN:AN,ROW(),0)),"")</f>
        <v/>
      </c>
      <c r="AO2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7" s="69" t="str">
        <f>IFERROR(CLEAN(HLOOKUP(AP$1,'1.源数据-产品报告-消费降序'!AP:AP,ROW(),0)),"")</f>
        <v/>
      </c>
      <c r="AS267" s="69" t="str">
        <f>IFERROR(CLEAN(HLOOKUP(AS$1,'1.源数据-产品报告-消费降序'!AS:AS,ROW(),0)),"")</f>
        <v/>
      </c>
      <c r="AT267" s="69" t="str">
        <f>IFERROR(CLEAN(HLOOKUP(AT$1,'1.源数据-产品报告-消费降序'!AT:AT,ROW(),0)),"")</f>
        <v/>
      </c>
      <c r="AU267" s="69" t="str">
        <f>IFERROR(CLEAN(HLOOKUP(AU$1,'1.源数据-产品报告-消费降序'!AU:AU,ROW(),0)),"")</f>
        <v/>
      </c>
      <c r="AV267" s="69" t="str">
        <f>IFERROR(CLEAN(HLOOKUP(AV$1,'1.源数据-产品报告-消费降序'!AV:AV,ROW(),0)),"")</f>
        <v/>
      </c>
      <c r="AW267" s="69" t="str">
        <f>IFERROR(CLEAN(HLOOKUP(AW$1,'1.源数据-产品报告-消费降序'!AW:AW,ROW(),0)),"")</f>
        <v/>
      </c>
      <c r="AX267" s="69" t="str">
        <f>IFERROR(CLEAN(HLOOKUP(AX$1,'1.源数据-产品报告-消费降序'!AX:AX,ROW(),0)),"")</f>
        <v/>
      </c>
      <c r="AY267" s="69" t="str">
        <f>IFERROR(CLEAN(HLOOKUP(AY$1,'1.源数据-产品报告-消费降序'!AY:AY,ROW(),0)),"")</f>
        <v/>
      </c>
      <c r="AZ2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7" s="69" t="str">
        <f>IFERROR(CLEAN(HLOOKUP(BA$1,'1.源数据-产品报告-消费降序'!BA:BA,ROW(),0)),"")</f>
        <v/>
      </c>
      <c r="BD267" s="69" t="str">
        <f>IFERROR(CLEAN(HLOOKUP(BD$1,'1.源数据-产品报告-消费降序'!BD:BD,ROW(),0)),"")</f>
        <v/>
      </c>
      <c r="BE267" s="69" t="str">
        <f>IFERROR(CLEAN(HLOOKUP(BE$1,'1.源数据-产品报告-消费降序'!BE:BE,ROW(),0)),"")</f>
        <v/>
      </c>
      <c r="BF267" s="69" t="str">
        <f>IFERROR(CLEAN(HLOOKUP(BF$1,'1.源数据-产品报告-消费降序'!BF:BF,ROW(),0)),"")</f>
        <v/>
      </c>
      <c r="BG267" s="69" t="str">
        <f>IFERROR(CLEAN(HLOOKUP(BG$1,'1.源数据-产品报告-消费降序'!BG:BG,ROW(),0)),"")</f>
        <v/>
      </c>
      <c r="BH267" s="69" t="str">
        <f>IFERROR(CLEAN(HLOOKUP(BH$1,'1.源数据-产品报告-消费降序'!BH:BH,ROW(),0)),"")</f>
        <v/>
      </c>
      <c r="BI267" s="69" t="str">
        <f>IFERROR(CLEAN(HLOOKUP(BI$1,'1.源数据-产品报告-消费降序'!BI:BI,ROW(),0)),"")</f>
        <v/>
      </c>
      <c r="BJ267" s="69" t="str">
        <f>IFERROR(CLEAN(HLOOKUP(BJ$1,'1.源数据-产品报告-消费降序'!BJ:BJ,ROW(),0)),"")</f>
        <v/>
      </c>
      <c r="BK2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7" s="69" t="str">
        <f>IFERROR(CLEAN(HLOOKUP(BL$1,'1.源数据-产品报告-消费降序'!BL:BL,ROW(),0)),"")</f>
        <v/>
      </c>
      <c r="BO267" s="69" t="str">
        <f>IFERROR(CLEAN(HLOOKUP(BO$1,'1.源数据-产品报告-消费降序'!BO:BO,ROW(),0)),"")</f>
        <v/>
      </c>
      <c r="BP267" s="69" t="str">
        <f>IFERROR(CLEAN(HLOOKUP(BP$1,'1.源数据-产品报告-消费降序'!BP:BP,ROW(),0)),"")</f>
        <v/>
      </c>
      <c r="BQ267" s="69" t="str">
        <f>IFERROR(CLEAN(HLOOKUP(BQ$1,'1.源数据-产品报告-消费降序'!BQ:BQ,ROW(),0)),"")</f>
        <v/>
      </c>
      <c r="BR267" s="69" t="str">
        <f>IFERROR(CLEAN(HLOOKUP(BR$1,'1.源数据-产品报告-消费降序'!BR:BR,ROW(),0)),"")</f>
        <v/>
      </c>
      <c r="BS267" s="69" t="str">
        <f>IFERROR(CLEAN(HLOOKUP(BS$1,'1.源数据-产品报告-消费降序'!BS:BS,ROW(),0)),"")</f>
        <v/>
      </c>
      <c r="BT267" s="69" t="str">
        <f>IFERROR(CLEAN(HLOOKUP(BT$1,'1.源数据-产品报告-消费降序'!BT:BT,ROW(),0)),"")</f>
        <v/>
      </c>
      <c r="BU267" s="69" t="str">
        <f>IFERROR(CLEAN(HLOOKUP(BU$1,'1.源数据-产品报告-消费降序'!BU:BU,ROW(),0)),"")</f>
        <v/>
      </c>
      <c r="BV2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7" s="69" t="str">
        <f>IFERROR(CLEAN(HLOOKUP(BW$1,'1.源数据-产品报告-消费降序'!BW:BW,ROW(),0)),"")</f>
        <v/>
      </c>
    </row>
    <row r="268" spans="1:75">
      <c r="A268" s="69" t="str">
        <f>IFERROR(CLEAN(HLOOKUP(A$1,'1.源数据-产品报告-消费降序'!A:A,ROW(),0)),"")</f>
        <v/>
      </c>
      <c r="B268" s="69" t="str">
        <f>IFERROR(CLEAN(HLOOKUP(B$1,'1.源数据-产品报告-消费降序'!B:B,ROW(),0)),"")</f>
        <v/>
      </c>
      <c r="C268" s="69" t="str">
        <f>IFERROR(CLEAN(HLOOKUP(C$1,'1.源数据-产品报告-消费降序'!C:C,ROW(),0)),"")</f>
        <v/>
      </c>
      <c r="D268" s="69" t="str">
        <f>IFERROR(CLEAN(HLOOKUP(D$1,'1.源数据-产品报告-消费降序'!D:D,ROW(),0)),"")</f>
        <v/>
      </c>
      <c r="E268" s="69" t="str">
        <f>IFERROR(CLEAN(HLOOKUP(E$1,'1.源数据-产品报告-消费降序'!E:E,ROW(),0)),"")</f>
        <v/>
      </c>
      <c r="F268" s="69" t="str">
        <f>IFERROR(CLEAN(HLOOKUP(F$1,'1.源数据-产品报告-消费降序'!F:F,ROW(),0)),"")</f>
        <v/>
      </c>
      <c r="G268" s="70">
        <f>IFERROR((HLOOKUP(G$1,'1.源数据-产品报告-消费降序'!G:G,ROW(),0)),"")</f>
        <v>0</v>
      </c>
      <c r="H2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8" s="69" t="str">
        <f>IFERROR(CLEAN(HLOOKUP(I$1,'1.源数据-产品报告-消费降序'!I:I,ROW(),0)),"")</f>
        <v/>
      </c>
      <c r="L268" s="69" t="str">
        <f>IFERROR(CLEAN(HLOOKUP(L$1,'1.源数据-产品报告-消费降序'!L:L,ROW(),0)),"")</f>
        <v/>
      </c>
      <c r="M268" s="69" t="str">
        <f>IFERROR(CLEAN(HLOOKUP(M$1,'1.源数据-产品报告-消费降序'!M:M,ROW(),0)),"")</f>
        <v/>
      </c>
      <c r="N268" s="69" t="str">
        <f>IFERROR(CLEAN(HLOOKUP(N$1,'1.源数据-产品报告-消费降序'!N:N,ROW(),0)),"")</f>
        <v/>
      </c>
      <c r="O268" s="69" t="str">
        <f>IFERROR(CLEAN(HLOOKUP(O$1,'1.源数据-产品报告-消费降序'!O:O,ROW(),0)),"")</f>
        <v/>
      </c>
      <c r="P268" s="69" t="str">
        <f>IFERROR(CLEAN(HLOOKUP(P$1,'1.源数据-产品报告-消费降序'!P:P,ROW(),0)),"")</f>
        <v/>
      </c>
      <c r="Q268" s="69" t="str">
        <f>IFERROR(CLEAN(HLOOKUP(Q$1,'1.源数据-产品报告-消费降序'!Q:Q,ROW(),0)),"")</f>
        <v/>
      </c>
      <c r="R268" s="69" t="str">
        <f>IFERROR(CLEAN(HLOOKUP(R$1,'1.源数据-产品报告-消费降序'!R:R,ROW(),0)),"")</f>
        <v/>
      </c>
      <c r="S2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8" s="69" t="str">
        <f>IFERROR(CLEAN(HLOOKUP(T$1,'1.源数据-产品报告-消费降序'!T:T,ROW(),0)),"")</f>
        <v/>
      </c>
      <c r="W268" s="69" t="str">
        <f>IFERROR(CLEAN(HLOOKUP(W$1,'1.源数据-产品报告-消费降序'!W:W,ROW(),0)),"")</f>
        <v/>
      </c>
      <c r="X268" s="69" t="str">
        <f>IFERROR(CLEAN(HLOOKUP(X$1,'1.源数据-产品报告-消费降序'!X:X,ROW(),0)),"")</f>
        <v/>
      </c>
      <c r="Y268" s="69" t="str">
        <f>IFERROR(CLEAN(HLOOKUP(Y$1,'1.源数据-产品报告-消费降序'!Y:Y,ROW(),0)),"")</f>
        <v/>
      </c>
      <c r="Z268" s="69" t="str">
        <f>IFERROR(CLEAN(HLOOKUP(Z$1,'1.源数据-产品报告-消费降序'!Z:Z,ROW(),0)),"")</f>
        <v/>
      </c>
      <c r="AA268" s="69" t="str">
        <f>IFERROR(CLEAN(HLOOKUP(AA$1,'1.源数据-产品报告-消费降序'!AA:AA,ROW(),0)),"")</f>
        <v/>
      </c>
      <c r="AB268" s="69" t="str">
        <f>IFERROR(CLEAN(HLOOKUP(AB$1,'1.源数据-产品报告-消费降序'!AB:AB,ROW(),0)),"")</f>
        <v/>
      </c>
      <c r="AC268" s="69" t="str">
        <f>IFERROR(CLEAN(HLOOKUP(AC$1,'1.源数据-产品报告-消费降序'!AC:AC,ROW(),0)),"")</f>
        <v/>
      </c>
      <c r="AD2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8" s="69" t="str">
        <f>IFERROR(CLEAN(HLOOKUP(AE$1,'1.源数据-产品报告-消费降序'!AE:AE,ROW(),0)),"")</f>
        <v/>
      </c>
      <c r="AH268" s="69" t="str">
        <f>IFERROR(CLEAN(HLOOKUP(AH$1,'1.源数据-产品报告-消费降序'!AH:AH,ROW(),0)),"")</f>
        <v/>
      </c>
      <c r="AI268" s="69" t="str">
        <f>IFERROR(CLEAN(HLOOKUP(AI$1,'1.源数据-产品报告-消费降序'!AI:AI,ROW(),0)),"")</f>
        <v/>
      </c>
      <c r="AJ268" s="69" t="str">
        <f>IFERROR(CLEAN(HLOOKUP(AJ$1,'1.源数据-产品报告-消费降序'!AJ:AJ,ROW(),0)),"")</f>
        <v/>
      </c>
      <c r="AK268" s="69" t="str">
        <f>IFERROR(CLEAN(HLOOKUP(AK$1,'1.源数据-产品报告-消费降序'!AK:AK,ROW(),0)),"")</f>
        <v/>
      </c>
      <c r="AL268" s="69" t="str">
        <f>IFERROR(CLEAN(HLOOKUP(AL$1,'1.源数据-产品报告-消费降序'!AL:AL,ROW(),0)),"")</f>
        <v/>
      </c>
      <c r="AM268" s="69" t="str">
        <f>IFERROR(CLEAN(HLOOKUP(AM$1,'1.源数据-产品报告-消费降序'!AM:AM,ROW(),0)),"")</f>
        <v/>
      </c>
      <c r="AN268" s="69" t="str">
        <f>IFERROR(CLEAN(HLOOKUP(AN$1,'1.源数据-产品报告-消费降序'!AN:AN,ROW(),0)),"")</f>
        <v/>
      </c>
      <c r="AO2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8" s="69" t="str">
        <f>IFERROR(CLEAN(HLOOKUP(AP$1,'1.源数据-产品报告-消费降序'!AP:AP,ROW(),0)),"")</f>
        <v/>
      </c>
      <c r="AS268" s="69" t="str">
        <f>IFERROR(CLEAN(HLOOKUP(AS$1,'1.源数据-产品报告-消费降序'!AS:AS,ROW(),0)),"")</f>
        <v/>
      </c>
      <c r="AT268" s="69" t="str">
        <f>IFERROR(CLEAN(HLOOKUP(AT$1,'1.源数据-产品报告-消费降序'!AT:AT,ROW(),0)),"")</f>
        <v/>
      </c>
      <c r="AU268" s="69" t="str">
        <f>IFERROR(CLEAN(HLOOKUP(AU$1,'1.源数据-产品报告-消费降序'!AU:AU,ROW(),0)),"")</f>
        <v/>
      </c>
      <c r="AV268" s="69" t="str">
        <f>IFERROR(CLEAN(HLOOKUP(AV$1,'1.源数据-产品报告-消费降序'!AV:AV,ROW(),0)),"")</f>
        <v/>
      </c>
      <c r="AW268" s="69" t="str">
        <f>IFERROR(CLEAN(HLOOKUP(AW$1,'1.源数据-产品报告-消费降序'!AW:AW,ROW(),0)),"")</f>
        <v/>
      </c>
      <c r="AX268" s="69" t="str">
        <f>IFERROR(CLEAN(HLOOKUP(AX$1,'1.源数据-产品报告-消费降序'!AX:AX,ROW(),0)),"")</f>
        <v/>
      </c>
      <c r="AY268" s="69" t="str">
        <f>IFERROR(CLEAN(HLOOKUP(AY$1,'1.源数据-产品报告-消费降序'!AY:AY,ROW(),0)),"")</f>
        <v/>
      </c>
      <c r="AZ2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8" s="69" t="str">
        <f>IFERROR(CLEAN(HLOOKUP(BA$1,'1.源数据-产品报告-消费降序'!BA:BA,ROW(),0)),"")</f>
        <v/>
      </c>
      <c r="BD268" s="69" t="str">
        <f>IFERROR(CLEAN(HLOOKUP(BD$1,'1.源数据-产品报告-消费降序'!BD:BD,ROW(),0)),"")</f>
        <v/>
      </c>
      <c r="BE268" s="69" t="str">
        <f>IFERROR(CLEAN(HLOOKUP(BE$1,'1.源数据-产品报告-消费降序'!BE:BE,ROW(),0)),"")</f>
        <v/>
      </c>
      <c r="BF268" s="69" t="str">
        <f>IFERROR(CLEAN(HLOOKUP(BF$1,'1.源数据-产品报告-消费降序'!BF:BF,ROW(),0)),"")</f>
        <v/>
      </c>
      <c r="BG268" s="69" t="str">
        <f>IFERROR(CLEAN(HLOOKUP(BG$1,'1.源数据-产品报告-消费降序'!BG:BG,ROW(),0)),"")</f>
        <v/>
      </c>
      <c r="BH268" s="69" t="str">
        <f>IFERROR(CLEAN(HLOOKUP(BH$1,'1.源数据-产品报告-消费降序'!BH:BH,ROW(),0)),"")</f>
        <v/>
      </c>
      <c r="BI268" s="69" t="str">
        <f>IFERROR(CLEAN(HLOOKUP(BI$1,'1.源数据-产品报告-消费降序'!BI:BI,ROW(),0)),"")</f>
        <v/>
      </c>
      <c r="BJ268" s="69" t="str">
        <f>IFERROR(CLEAN(HLOOKUP(BJ$1,'1.源数据-产品报告-消费降序'!BJ:BJ,ROW(),0)),"")</f>
        <v/>
      </c>
      <c r="BK2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8" s="69" t="str">
        <f>IFERROR(CLEAN(HLOOKUP(BL$1,'1.源数据-产品报告-消费降序'!BL:BL,ROW(),0)),"")</f>
        <v/>
      </c>
      <c r="BO268" s="69" t="str">
        <f>IFERROR(CLEAN(HLOOKUP(BO$1,'1.源数据-产品报告-消费降序'!BO:BO,ROW(),0)),"")</f>
        <v/>
      </c>
      <c r="BP268" s="69" t="str">
        <f>IFERROR(CLEAN(HLOOKUP(BP$1,'1.源数据-产品报告-消费降序'!BP:BP,ROW(),0)),"")</f>
        <v/>
      </c>
      <c r="BQ268" s="69" t="str">
        <f>IFERROR(CLEAN(HLOOKUP(BQ$1,'1.源数据-产品报告-消费降序'!BQ:BQ,ROW(),0)),"")</f>
        <v/>
      </c>
      <c r="BR268" s="69" t="str">
        <f>IFERROR(CLEAN(HLOOKUP(BR$1,'1.源数据-产品报告-消费降序'!BR:BR,ROW(),0)),"")</f>
        <v/>
      </c>
      <c r="BS268" s="69" t="str">
        <f>IFERROR(CLEAN(HLOOKUP(BS$1,'1.源数据-产品报告-消费降序'!BS:BS,ROW(),0)),"")</f>
        <v/>
      </c>
      <c r="BT268" s="69" t="str">
        <f>IFERROR(CLEAN(HLOOKUP(BT$1,'1.源数据-产品报告-消费降序'!BT:BT,ROW(),0)),"")</f>
        <v/>
      </c>
      <c r="BU268" s="69" t="str">
        <f>IFERROR(CLEAN(HLOOKUP(BU$1,'1.源数据-产品报告-消费降序'!BU:BU,ROW(),0)),"")</f>
        <v/>
      </c>
      <c r="BV2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8" s="69" t="str">
        <f>IFERROR(CLEAN(HLOOKUP(BW$1,'1.源数据-产品报告-消费降序'!BW:BW,ROW(),0)),"")</f>
        <v/>
      </c>
    </row>
    <row r="269" spans="1:75">
      <c r="A269" s="69" t="str">
        <f>IFERROR(CLEAN(HLOOKUP(A$1,'1.源数据-产品报告-消费降序'!A:A,ROW(),0)),"")</f>
        <v/>
      </c>
      <c r="B269" s="69" t="str">
        <f>IFERROR(CLEAN(HLOOKUP(B$1,'1.源数据-产品报告-消费降序'!B:B,ROW(),0)),"")</f>
        <v/>
      </c>
      <c r="C269" s="69" t="str">
        <f>IFERROR(CLEAN(HLOOKUP(C$1,'1.源数据-产品报告-消费降序'!C:C,ROW(),0)),"")</f>
        <v/>
      </c>
      <c r="D269" s="69" t="str">
        <f>IFERROR(CLEAN(HLOOKUP(D$1,'1.源数据-产品报告-消费降序'!D:D,ROW(),0)),"")</f>
        <v/>
      </c>
      <c r="E269" s="69" t="str">
        <f>IFERROR(CLEAN(HLOOKUP(E$1,'1.源数据-产品报告-消费降序'!E:E,ROW(),0)),"")</f>
        <v/>
      </c>
      <c r="F269" s="69" t="str">
        <f>IFERROR(CLEAN(HLOOKUP(F$1,'1.源数据-产品报告-消费降序'!F:F,ROW(),0)),"")</f>
        <v/>
      </c>
      <c r="G269" s="70">
        <f>IFERROR((HLOOKUP(G$1,'1.源数据-产品报告-消费降序'!G:G,ROW(),0)),"")</f>
        <v>0</v>
      </c>
      <c r="H2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69" s="69" t="str">
        <f>IFERROR(CLEAN(HLOOKUP(I$1,'1.源数据-产品报告-消费降序'!I:I,ROW(),0)),"")</f>
        <v/>
      </c>
      <c r="L269" s="69" t="str">
        <f>IFERROR(CLEAN(HLOOKUP(L$1,'1.源数据-产品报告-消费降序'!L:L,ROW(),0)),"")</f>
        <v/>
      </c>
      <c r="M269" s="69" t="str">
        <f>IFERROR(CLEAN(HLOOKUP(M$1,'1.源数据-产品报告-消费降序'!M:M,ROW(),0)),"")</f>
        <v/>
      </c>
      <c r="N269" s="69" t="str">
        <f>IFERROR(CLEAN(HLOOKUP(N$1,'1.源数据-产品报告-消费降序'!N:N,ROW(),0)),"")</f>
        <v/>
      </c>
      <c r="O269" s="69" t="str">
        <f>IFERROR(CLEAN(HLOOKUP(O$1,'1.源数据-产品报告-消费降序'!O:O,ROW(),0)),"")</f>
        <v/>
      </c>
      <c r="P269" s="69" t="str">
        <f>IFERROR(CLEAN(HLOOKUP(P$1,'1.源数据-产品报告-消费降序'!P:P,ROW(),0)),"")</f>
        <v/>
      </c>
      <c r="Q269" s="69" t="str">
        <f>IFERROR(CLEAN(HLOOKUP(Q$1,'1.源数据-产品报告-消费降序'!Q:Q,ROW(),0)),"")</f>
        <v/>
      </c>
      <c r="R269" s="69" t="str">
        <f>IFERROR(CLEAN(HLOOKUP(R$1,'1.源数据-产品报告-消费降序'!R:R,ROW(),0)),"")</f>
        <v/>
      </c>
      <c r="S2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69" s="69" t="str">
        <f>IFERROR(CLEAN(HLOOKUP(T$1,'1.源数据-产品报告-消费降序'!T:T,ROW(),0)),"")</f>
        <v/>
      </c>
      <c r="W269" s="69" t="str">
        <f>IFERROR(CLEAN(HLOOKUP(W$1,'1.源数据-产品报告-消费降序'!W:W,ROW(),0)),"")</f>
        <v/>
      </c>
      <c r="X269" s="69" t="str">
        <f>IFERROR(CLEAN(HLOOKUP(X$1,'1.源数据-产品报告-消费降序'!X:X,ROW(),0)),"")</f>
        <v/>
      </c>
      <c r="Y269" s="69" t="str">
        <f>IFERROR(CLEAN(HLOOKUP(Y$1,'1.源数据-产品报告-消费降序'!Y:Y,ROW(),0)),"")</f>
        <v/>
      </c>
      <c r="Z269" s="69" t="str">
        <f>IFERROR(CLEAN(HLOOKUP(Z$1,'1.源数据-产品报告-消费降序'!Z:Z,ROW(),0)),"")</f>
        <v/>
      </c>
      <c r="AA269" s="69" t="str">
        <f>IFERROR(CLEAN(HLOOKUP(AA$1,'1.源数据-产品报告-消费降序'!AA:AA,ROW(),0)),"")</f>
        <v/>
      </c>
      <c r="AB269" s="69" t="str">
        <f>IFERROR(CLEAN(HLOOKUP(AB$1,'1.源数据-产品报告-消费降序'!AB:AB,ROW(),0)),"")</f>
        <v/>
      </c>
      <c r="AC269" s="69" t="str">
        <f>IFERROR(CLEAN(HLOOKUP(AC$1,'1.源数据-产品报告-消费降序'!AC:AC,ROW(),0)),"")</f>
        <v/>
      </c>
      <c r="AD2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69" s="69" t="str">
        <f>IFERROR(CLEAN(HLOOKUP(AE$1,'1.源数据-产品报告-消费降序'!AE:AE,ROW(),0)),"")</f>
        <v/>
      </c>
      <c r="AH269" s="69" t="str">
        <f>IFERROR(CLEAN(HLOOKUP(AH$1,'1.源数据-产品报告-消费降序'!AH:AH,ROW(),0)),"")</f>
        <v/>
      </c>
      <c r="AI269" s="69" t="str">
        <f>IFERROR(CLEAN(HLOOKUP(AI$1,'1.源数据-产品报告-消费降序'!AI:AI,ROW(),0)),"")</f>
        <v/>
      </c>
      <c r="AJ269" s="69" t="str">
        <f>IFERROR(CLEAN(HLOOKUP(AJ$1,'1.源数据-产品报告-消费降序'!AJ:AJ,ROW(),0)),"")</f>
        <v/>
      </c>
      <c r="AK269" s="69" t="str">
        <f>IFERROR(CLEAN(HLOOKUP(AK$1,'1.源数据-产品报告-消费降序'!AK:AK,ROW(),0)),"")</f>
        <v/>
      </c>
      <c r="AL269" s="69" t="str">
        <f>IFERROR(CLEAN(HLOOKUP(AL$1,'1.源数据-产品报告-消费降序'!AL:AL,ROW(),0)),"")</f>
        <v/>
      </c>
      <c r="AM269" s="69" t="str">
        <f>IFERROR(CLEAN(HLOOKUP(AM$1,'1.源数据-产品报告-消费降序'!AM:AM,ROW(),0)),"")</f>
        <v/>
      </c>
      <c r="AN269" s="69" t="str">
        <f>IFERROR(CLEAN(HLOOKUP(AN$1,'1.源数据-产品报告-消费降序'!AN:AN,ROW(),0)),"")</f>
        <v/>
      </c>
      <c r="AO2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69" s="69" t="str">
        <f>IFERROR(CLEAN(HLOOKUP(AP$1,'1.源数据-产品报告-消费降序'!AP:AP,ROW(),0)),"")</f>
        <v/>
      </c>
      <c r="AS269" s="69" t="str">
        <f>IFERROR(CLEAN(HLOOKUP(AS$1,'1.源数据-产品报告-消费降序'!AS:AS,ROW(),0)),"")</f>
        <v/>
      </c>
      <c r="AT269" s="69" t="str">
        <f>IFERROR(CLEAN(HLOOKUP(AT$1,'1.源数据-产品报告-消费降序'!AT:AT,ROW(),0)),"")</f>
        <v/>
      </c>
      <c r="AU269" s="69" t="str">
        <f>IFERROR(CLEAN(HLOOKUP(AU$1,'1.源数据-产品报告-消费降序'!AU:AU,ROW(),0)),"")</f>
        <v/>
      </c>
      <c r="AV269" s="69" t="str">
        <f>IFERROR(CLEAN(HLOOKUP(AV$1,'1.源数据-产品报告-消费降序'!AV:AV,ROW(),0)),"")</f>
        <v/>
      </c>
      <c r="AW269" s="69" t="str">
        <f>IFERROR(CLEAN(HLOOKUP(AW$1,'1.源数据-产品报告-消费降序'!AW:AW,ROW(),0)),"")</f>
        <v/>
      </c>
      <c r="AX269" s="69" t="str">
        <f>IFERROR(CLEAN(HLOOKUP(AX$1,'1.源数据-产品报告-消费降序'!AX:AX,ROW(),0)),"")</f>
        <v/>
      </c>
      <c r="AY269" s="69" t="str">
        <f>IFERROR(CLEAN(HLOOKUP(AY$1,'1.源数据-产品报告-消费降序'!AY:AY,ROW(),0)),"")</f>
        <v/>
      </c>
      <c r="AZ2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69" s="69" t="str">
        <f>IFERROR(CLEAN(HLOOKUP(BA$1,'1.源数据-产品报告-消费降序'!BA:BA,ROW(),0)),"")</f>
        <v/>
      </c>
      <c r="BD269" s="69" t="str">
        <f>IFERROR(CLEAN(HLOOKUP(BD$1,'1.源数据-产品报告-消费降序'!BD:BD,ROW(),0)),"")</f>
        <v/>
      </c>
      <c r="BE269" s="69" t="str">
        <f>IFERROR(CLEAN(HLOOKUP(BE$1,'1.源数据-产品报告-消费降序'!BE:BE,ROW(),0)),"")</f>
        <v/>
      </c>
      <c r="BF269" s="69" t="str">
        <f>IFERROR(CLEAN(HLOOKUP(BF$1,'1.源数据-产品报告-消费降序'!BF:BF,ROW(),0)),"")</f>
        <v/>
      </c>
      <c r="BG269" s="69" t="str">
        <f>IFERROR(CLEAN(HLOOKUP(BG$1,'1.源数据-产品报告-消费降序'!BG:BG,ROW(),0)),"")</f>
        <v/>
      </c>
      <c r="BH269" s="69" t="str">
        <f>IFERROR(CLEAN(HLOOKUP(BH$1,'1.源数据-产品报告-消费降序'!BH:BH,ROW(),0)),"")</f>
        <v/>
      </c>
      <c r="BI269" s="69" t="str">
        <f>IFERROR(CLEAN(HLOOKUP(BI$1,'1.源数据-产品报告-消费降序'!BI:BI,ROW(),0)),"")</f>
        <v/>
      </c>
      <c r="BJ269" s="69" t="str">
        <f>IFERROR(CLEAN(HLOOKUP(BJ$1,'1.源数据-产品报告-消费降序'!BJ:BJ,ROW(),0)),"")</f>
        <v/>
      </c>
      <c r="BK2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69" s="69" t="str">
        <f>IFERROR(CLEAN(HLOOKUP(BL$1,'1.源数据-产品报告-消费降序'!BL:BL,ROW(),0)),"")</f>
        <v/>
      </c>
      <c r="BO269" s="69" t="str">
        <f>IFERROR(CLEAN(HLOOKUP(BO$1,'1.源数据-产品报告-消费降序'!BO:BO,ROW(),0)),"")</f>
        <v/>
      </c>
      <c r="BP269" s="69" t="str">
        <f>IFERROR(CLEAN(HLOOKUP(BP$1,'1.源数据-产品报告-消费降序'!BP:BP,ROW(),0)),"")</f>
        <v/>
      </c>
      <c r="BQ269" s="69" t="str">
        <f>IFERROR(CLEAN(HLOOKUP(BQ$1,'1.源数据-产品报告-消费降序'!BQ:BQ,ROW(),0)),"")</f>
        <v/>
      </c>
      <c r="BR269" s="69" t="str">
        <f>IFERROR(CLEAN(HLOOKUP(BR$1,'1.源数据-产品报告-消费降序'!BR:BR,ROW(),0)),"")</f>
        <v/>
      </c>
      <c r="BS269" s="69" t="str">
        <f>IFERROR(CLEAN(HLOOKUP(BS$1,'1.源数据-产品报告-消费降序'!BS:BS,ROW(),0)),"")</f>
        <v/>
      </c>
      <c r="BT269" s="69" t="str">
        <f>IFERROR(CLEAN(HLOOKUP(BT$1,'1.源数据-产品报告-消费降序'!BT:BT,ROW(),0)),"")</f>
        <v/>
      </c>
      <c r="BU269" s="69" t="str">
        <f>IFERROR(CLEAN(HLOOKUP(BU$1,'1.源数据-产品报告-消费降序'!BU:BU,ROW(),0)),"")</f>
        <v/>
      </c>
      <c r="BV2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69" s="69" t="str">
        <f>IFERROR(CLEAN(HLOOKUP(BW$1,'1.源数据-产品报告-消费降序'!BW:BW,ROW(),0)),"")</f>
        <v/>
      </c>
    </row>
    <row r="270" spans="1:75">
      <c r="A270" s="69" t="str">
        <f>IFERROR(CLEAN(HLOOKUP(A$1,'1.源数据-产品报告-消费降序'!A:A,ROW(),0)),"")</f>
        <v/>
      </c>
      <c r="B270" s="69" t="str">
        <f>IFERROR(CLEAN(HLOOKUP(B$1,'1.源数据-产品报告-消费降序'!B:B,ROW(),0)),"")</f>
        <v/>
      </c>
      <c r="C270" s="69" t="str">
        <f>IFERROR(CLEAN(HLOOKUP(C$1,'1.源数据-产品报告-消费降序'!C:C,ROW(),0)),"")</f>
        <v/>
      </c>
      <c r="D270" s="69" t="str">
        <f>IFERROR(CLEAN(HLOOKUP(D$1,'1.源数据-产品报告-消费降序'!D:D,ROW(),0)),"")</f>
        <v/>
      </c>
      <c r="E270" s="69" t="str">
        <f>IFERROR(CLEAN(HLOOKUP(E$1,'1.源数据-产品报告-消费降序'!E:E,ROW(),0)),"")</f>
        <v/>
      </c>
      <c r="F270" s="69" t="str">
        <f>IFERROR(CLEAN(HLOOKUP(F$1,'1.源数据-产品报告-消费降序'!F:F,ROW(),0)),"")</f>
        <v/>
      </c>
      <c r="G270" s="70">
        <f>IFERROR((HLOOKUP(G$1,'1.源数据-产品报告-消费降序'!G:G,ROW(),0)),"")</f>
        <v>0</v>
      </c>
      <c r="H2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0" s="69" t="str">
        <f>IFERROR(CLEAN(HLOOKUP(I$1,'1.源数据-产品报告-消费降序'!I:I,ROW(),0)),"")</f>
        <v/>
      </c>
      <c r="L270" s="69" t="str">
        <f>IFERROR(CLEAN(HLOOKUP(L$1,'1.源数据-产品报告-消费降序'!L:L,ROW(),0)),"")</f>
        <v/>
      </c>
      <c r="M270" s="69" t="str">
        <f>IFERROR(CLEAN(HLOOKUP(M$1,'1.源数据-产品报告-消费降序'!M:M,ROW(),0)),"")</f>
        <v/>
      </c>
      <c r="N270" s="69" t="str">
        <f>IFERROR(CLEAN(HLOOKUP(N$1,'1.源数据-产品报告-消费降序'!N:N,ROW(),0)),"")</f>
        <v/>
      </c>
      <c r="O270" s="69" t="str">
        <f>IFERROR(CLEAN(HLOOKUP(O$1,'1.源数据-产品报告-消费降序'!O:O,ROW(),0)),"")</f>
        <v/>
      </c>
      <c r="P270" s="69" t="str">
        <f>IFERROR(CLEAN(HLOOKUP(P$1,'1.源数据-产品报告-消费降序'!P:P,ROW(),0)),"")</f>
        <v/>
      </c>
      <c r="Q270" s="69" t="str">
        <f>IFERROR(CLEAN(HLOOKUP(Q$1,'1.源数据-产品报告-消费降序'!Q:Q,ROW(),0)),"")</f>
        <v/>
      </c>
      <c r="R270" s="69" t="str">
        <f>IFERROR(CLEAN(HLOOKUP(R$1,'1.源数据-产品报告-消费降序'!R:R,ROW(),0)),"")</f>
        <v/>
      </c>
      <c r="S2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0" s="69" t="str">
        <f>IFERROR(CLEAN(HLOOKUP(T$1,'1.源数据-产品报告-消费降序'!T:T,ROW(),0)),"")</f>
        <v/>
      </c>
      <c r="W270" s="69" t="str">
        <f>IFERROR(CLEAN(HLOOKUP(W$1,'1.源数据-产品报告-消费降序'!W:W,ROW(),0)),"")</f>
        <v/>
      </c>
      <c r="X270" s="69" t="str">
        <f>IFERROR(CLEAN(HLOOKUP(X$1,'1.源数据-产品报告-消费降序'!X:X,ROW(),0)),"")</f>
        <v/>
      </c>
      <c r="Y270" s="69" t="str">
        <f>IFERROR(CLEAN(HLOOKUP(Y$1,'1.源数据-产品报告-消费降序'!Y:Y,ROW(),0)),"")</f>
        <v/>
      </c>
      <c r="Z270" s="69" t="str">
        <f>IFERROR(CLEAN(HLOOKUP(Z$1,'1.源数据-产品报告-消费降序'!Z:Z,ROW(),0)),"")</f>
        <v/>
      </c>
      <c r="AA270" s="69" t="str">
        <f>IFERROR(CLEAN(HLOOKUP(AA$1,'1.源数据-产品报告-消费降序'!AA:AA,ROW(),0)),"")</f>
        <v/>
      </c>
      <c r="AB270" s="69" t="str">
        <f>IFERROR(CLEAN(HLOOKUP(AB$1,'1.源数据-产品报告-消费降序'!AB:AB,ROW(),0)),"")</f>
        <v/>
      </c>
      <c r="AC270" s="69" t="str">
        <f>IFERROR(CLEAN(HLOOKUP(AC$1,'1.源数据-产品报告-消费降序'!AC:AC,ROW(),0)),"")</f>
        <v/>
      </c>
      <c r="AD2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0" s="69" t="str">
        <f>IFERROR(CLEAN(HLOOKUP(AE$1,'1.源数据-产品报告-消费降序'!AE:AE,ROW(),0)),"")</f>
        <v/>
      </c>
      <c r="AH270" s="69" t="str">
        <f>IFERROR(CLEAN(HLOOKUP(AH$1,'1.源数据-产品报告-消费降序'!AH:AH,ROW(),0)),"")</f>
        <v/>
      </c>
      <c r="AI270" s="69" t="str">
        <f>IFERROR(CLEAN(HLOOKUP(AI$1,'1.源数据-产品报告-消费降序'!AI:AI,ROW(),0)),"")</f>
        <v/>
      </c>
      <c r="AJ270" s="69" t="str">
        <f>IFERROR(CLEAN(HLOOKUP(AJ$1,'1.源数据-产品报告-消费降序'!AJ:AJ,ROW(),0)),"")</f>
        <v/>
      </c>
      <c r="AK270" s="69" t="str">
        <f>IFERROR(CLEAN(HLOOKUP(AK$1,'1.源数据-产品报告-消费降序'!AK:AK,ROW(),0)),"")</f>
        <v/>
      </c>
      <c r="AL270" s="69" t="str">
        <f>IFERROR(CLEAN(HLOOKUP(AL$1,'1.源数据-产品报告-消费降序'!AL:AL,ROW(),0)),"")</f>
        <v/>
      </c>
      <c r="AM270" s="69" t="str">
        <f>IFERROR(CLEAN(HLOOKUP(AM$1,'1.源数据-产品报告-消费降序'!AM:AM,ROW(),0)),"")</f>
        <v/>
      </c>
      <c r="AN270" s="69" t="str">
        <f>IFERROR(CLEAN(HLOOKUP(AN$1,'1.源数据-产品报告-消费降序'!AN:AN,ROW(),0)),"")</f>
        <v/>
      </c>
      <c r="AO2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0" s="69" t="str">
        <f>IFERROR(CLEAN(HLOOKUP(AP$1,'1.源数据-产品报告-消费降序'!AP:AP,ROW(),0)),"")</f>
        <v/>
      </c>
      <c r="AS270" s="69" t="str">
        <f>IFERROR(CLEAN(HLOOKUP(AS$1,'1.源数据-产品报告-消费降序'!AS:AS,ROW(),0)),"")</f>
        <v/>
      </c>
      <c r="AT270" s="69" t="str">
        <f>IFERROR(CLEAN(HLOOKUP(AT$1,'1.源数据-产品报告-消费降序'!AT:AT,ROW(),0)),"")</f>
        <v/>
      </c>
      <c r="AU270" s="69" t="str">
        <f>IFERROR(CLEAN(HLOOKUP(AU$1,'1.源数据-产品报告-消费降序'!AU:AU,ROW(),0)),"")</f>
        <v/>
      </c>
      <c r="AV270" s="69" t="str">
        <f>IFERROR(CLEAN(HLOOKUP(AV$1,'1.源数据-产品报告-消费降序'!AV:AV,ROW(),0)),"")</f>
        <v/>
      </c>
      <c r="AW270" s="69" t="str">
        <f>IFERROR(CLEAN(HLOOKUP(AW$1,'1.源数据-产品报告-消费降序'!AW:AW,ROW(),0)),"")</f>
        <v/>
      </c>
      <c r="AX270" s="69" t="str">
        <f>IFERROR(CLEAN(HLOOKUP(AX$1,'1.源数据-产品报告-消费降序'!AX:AX,ROW(),0)),"")</f>
        <v/>
      </c>
      <c r="AY270" s="69" t="str">
        <f>IFERROR(CLEAN(HLOOKUP(AY$1,'1.源数据-产品报告-消费降序'!AY:AY,ROW(),0)),"")</f>
        <v/>
      </c>
      <c r="AZ2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0" s="69" t="str">
        <f>IFERROR(CLEAN(HLOOKUP(BA$1,'1.源数据-产品报告-消费降序'!BA:BA,ROW(),0)),"")</f>
        <v/>
      </c>
      <c r="BD270" s="69" t="str">
        <f>IFERROR(CLEAN(HLOOKUP(BD$1,'1.源数据-产品报告-消费降序'!BD:BD,ROW(),0)),"")</f>
        <v/>
      </c>
      <c r="BE270" s="69" t="str">
        <f>IFERROR(CLEAN(HLOOKUP(BE$1,'1.源数据-产品报告-消费降序'!BE:BE,ROW(),0)),"")</f>
        <v/>
      </c>
      <c r="BF270" s="69" t="str">
        <f>IFERROR(CLEAN(HLOOKUP(BF$1,'1.源数据-产品报告-消费降序'!BF:BF,ROW(),0)),"")</f>
        <v/>
      </c>
      <c r="BG270" s="69" t="str">
        <f>IFERROR(CLEAN(HLOOKUP(BG$1,'1.源数据-产品报告-消费降序'!BG:BG,ROW(),0)),"")</f>
        <v/>
      </c>
      <c r="BH270" s="69" t="str">
        <f>IFERROR(CLEAN(HLOOKUP(BH$1,'1.源数据-产品报告-消费降序'!BH:BH,ROW(),0)),"")</f>
        <v/>
      </c>
      <c r="BI270" s="69" t="str">
        <f>IFERROR(CLEAN(HLOOKUP(BI$1,'1.源数据-产品报告-消费降序'!BI:BI,ROW(),0)),"")</f>
        <v/>
      </c>
      <c r="BJ270" s="69" t="str">
        <f>IFERROR(CLEAN(HLOOKUP(BJ$1,'1.源数据-产品报告-消费降序'!BJ:BJ,ROW(),0)),"")</f>
        <v/>
      </c>
      <c r="BK2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0" s="69" t="str">
        <f>IFERROR(CLEAN(HLOOKUP(BL$1,'1.源数据-产品报告-消费降序'!BL:BL,ROW(),0)),"")</f>
        <v/>
      </c>
      <c r="BO270" s="69" t="str">
        <f>IFERROR(CLEAN(HLOOKUP(BO$1,'1.源数据-产品报告-消费降序'!BO:BO,ROW(),0)),"")</f>
        <v/>
      </c>
      <c r="BP270" s="69" t="str">
        <f>IFERROR(CLEAN(HLOOKUP(BP$1,'1.源数据-产品报告-消费降序'!BP:BP,ROW(),0)),"")</f>
        <v/>
      </c>
      <c r="BQ270" s="69" t="str">
        <f>IFERROR(CLEAN(HLOOKUP(BQ$1,'1.源数据-产品报告-消费降序'!BQ:BQ,ROW(),0)),"")</f>
        <v/>
      </c>
      <c r="BR270" s="69" t="str">
        <f>IFERROR(CLEAN(HLOOKUP(BR$1,'1.源数据-产品报告-消费降序'!BR:BR,ROW(),0)),"")</f>
        <v/>
      </c>
      <c r="BS270" s="69" t="str">
        <f>IFERROR(CLEAN(HLOOKUP(BS$1,'1.源数据-产品报告-消费降序'!BS:BS,ROW(),0)),"")</f>
        <v/>
      </c>
      <c r="BT270" s="69" t="str">
        <f>IFERROR(CLEAN(HLOOKUP(BT$1,'1.源数据-产品报告-消费降序'!BT:BT,ROW(),0)),"")</f>
        <v/>
      </c>
      <c r="BU270" s="69" t="str">
        <f>IFERROR(CLEAN(HLOOKUP(BU$1,'1.源数据-产品报告-消费降序'!BU:BU,ROW(),0)),"")</f>
        <v/>
      </c>
      <c r="BV2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0" s="69" t="str">
        <f>IFERROR(CLEAN(HLOOKUP(BW$1,'1.源数据-产品报告-消费降序'!BW:BW,ROW(),0)),"")</f>
        <v/>
      </c>
    </row>
    <row r="271" spans="1:75">
      <c r="A271" s="69" t="str">
        <f>IFERROR(CLEAN(HLOOKUP(A$1,'1.源数据-产品报告-消费降序'!A:A,ROW(),0)),"")</f>
        <v/>
      </c>
      <c r="B271" s="69" t="str">
        <f>IFERROR(CLEAN(HLOOKUP(B$1,'1.源数据-产品报告-消费降序'!B:B,ROW(),0)),"")</f>
        <v/>
      </c>
      <c r="C271" s="69" t="str">
        <f>IFERROR(CLEAN(HLOOKUP(C$1,'1.源数据-产品报告-消费降序'!C:C,ROW(),0)),"")</f>
        <v/>
      </c>
      <c r="D271" s="69" t="str">
        <f>IFERROR(CLEAN(HLOOKUP(D$1,'1.源数据-产品报告-消费降序'!D:D,ROW(),0)),"")</f>
        <v/>
      </c>
      <c r="E271" s="69" t="str">
        <f>IFERROR(CLEAN(HLOOKUP(E$1,'1.源数据-产品报告-消费降序'!E:E,ROW(),0)),"")</f>
        <v/>
      </c>
      <c r="F271" s="69" t="str">
        <f>IFERROR(CLEAN(HLOOKUP(F$1,'1.源数据-产品报告-消费降序'!F:F,ROW(),0)),"")</f>
        <v/>
      </c>
      <c r="G271" s="70">
        <f>IFERROR((HLOOKUP(G$1,'1.源数据-产品报告-消费降序'!G:G,ROW(),0)),"")</f>
        <v>0</v>
      </c>
      <c r="H2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1" s="69" t="str">
        <f>IFERROR(CLEAN(HLOOKUP(I$1,'1.源数据-产品报告-消费降序'!I:I,ROW(),0)),"")</f>
        <v/>
      </c>
      <c r="L271" s="69" t="str">
        <f>IFERROR(CLEAN(HLOOKUP(L$1,'1.源数据-产品报告-消费降序'!L:L,ROW(),0)),"")</f>
        <v/>
      </c>
      <c r="M271" s="69" t="str">
        <f>IFERROR(CLEAN(HLOOKUP(M$1,'1.源数据-产品报告-消费降序'!M:M,ROW(),0)),"")</f>
        <v/>
      </c>
      <c r="N271" s="69" t="str">
        <f>IFERROR(CLEAN(HLOOKUP(N$1,'1.源数据-产品报告-消费降序'!N:N,ROW(),0)),"")</f>
        <v/>
      </c>
      <c r="O271" s="69" t="str">
        <f>IFERROR(CLEAN(HLOOKUP(O$1,'1.源数据-产品报告-消费降序'!O:O,ROW(),0)),"")</f>
        <v/>
      </c>
      <c r="P271" s="69" t="str">
        <f>IFERROR(CLEAN(HLOOKUP(P$1,'1.源数据-产品报告-消费降序'!P:P,ROW(),0)),"")</f>
        <v/>
      </c>
      <c r="Q271" s="69" t="str">
        <f>IFERROR(CLEAN(HLOOKUP(Q$1,'1.源数据-产品报告-消费降序'!Q:Q,ROW(),0)),"")</f>
        <v/>
      </c>
      <c r="R271" s="69" t="str">
        <f>IFERROR(CLEAN(HLOOKUP(R$1,'1.源数据-产品报告-消费降序'!R:R,ROW(),0)),"")</f>
        <v/>
      </c>
      <c r="S2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1" s="69" t="str">
        <f>IFERROR(CLEAN(HLOOKUP(T$1,'1.源数据-产品报告-消费降序'!T:T,ROW(),0)),"")</f>
        <v/>
      </c>
      <c r="W271" s="69" t="str">
        <f>IFERROR(CLEAN(HLOOKUP(W$1,'1.源数据-产品报告-消费降序'!W:W,ROW(),0)),"")</f>
        <v/>
      </c>
      <c r="X271" s="69" t="str">
        <f>IFERROR(CLEAN(HLOOKUP(X$1,'1.源数据-产品报告-消费降序'!X:X,ROW(),0)),"")</f>
        <v/>
      </c>
      <c r="Y271" s="69" t="str">
        <f>IFERROR(CLEAN(HLOOKUP(Y$1,'1.源数据-产品报告-消费降序'!Y:Y,ROW(),0)),"")</f>
        <v/>
      </c>
      <c r="Z271" s="69" t="str">
        <f>IFERROR(CLEAN(HLOOKUP(Z$1,'1.源数据-产品报告-消费降序'!Z:Z,ROW(),0)),"")</f>
        <v/>
      </c>
      <c r="AA271" s="69" t="str">
        <f>IFERROR(CLEAN(HLOOKUP(AA$1,'1.源数据-产品报告-消费降序'!AA:AA,ROW(),0)),"")</f>
        <v/>
      </c>
      <c r="AB271" s="69" t="str">
        <f>IFERROR(CLEAN(HLOOKUP(AB$1,'1.源数据-产品报告-消费降序'!AB:AB,ROW(),0)),"")</f>
        <v/>
      </c>
      <c r="AC271" s="69" t="str">
        <f>IFERROR(CLEAN(HLOOKUP(AC$1,'1.源数据-产品报告-消费降序'!AC:AC,ROW(),0)),"")</f>
        <v/>
      </c>
      <c r="AD2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1" s="69" t="str">
        <f>IFERROR(CLEAN(HLOOKUP(AE$1,'1.源数据-产品报告-消费降序'!AE:AE,ROW(),0)),"")</f>
        <v/>
      </c>
      <c r="AH271" s="69" t="str">
        <f>IFERROR(CLEAN(HLOOKUP(AH$1,'1.源数据-产品报告-消费降序'!AH:AH,ROW(),0)),"")</f>
        <v/>
      </c>
      <c r="AI271" s="69" t="str">
        <f>IFERROR(CLEAN(HLOOKUP(AI$1,'1.源数据-产品报告-消费降序'!AI:AI,ROW(),0)),"")</f>
        <v/>
      </c>
      <c r="AJ271" s="69" t="str">
        <f>IFERROR(CLEAN(HLOOKUP(AJ$1,'1.源数据-产品报告-消费降序'!AJ:AJ,ROW(),0)),"")</f>
        <v/>
      </c>
      <c r="AK271" s="69" t="str">
        <f>IFERROR(CLEAN(HLOOKUP(AK$1,'1.源数据-产品报告-消费降序'!AK:AK,ROW(),0)),"")</f>
        <v/>
      </c>
      <c r="AL271" s="69" t="str">
        <f>IFERROR(CLEAN(HLOOKUP(AL$1,'1.源数据-产品报告-消费降序'!AL:AL,ROW(),0)),"")</f>
        <v/>
      </c>
      <c r="AM271" s="69" t="str">
        <f>IFERROR(CLEAN(HLOOKUP(AM$1,'1.源数据-产品报告-消费降序'!AM:AM,ROW(),0)),"")</f>
        <v/>
      </c>
      <c r="AN271" s="69" t="str">
        <f>IFERROR(CLEAN(HLOOKUP(AN$1,'1.源数据-产品报告-消费降序'!AN:AN,ROW(),0)),"")</f>
        <v/>
      </c>
      <c r="AO2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1" s="69" t="str">
        <f>IFERROR(CLEAN(HLOOKUP(AP$1,'1.源数据-产品报告-消费降序'!AP:AP,ROW(),0)),"")</f>
        <v/>
      </c>
      <c r="AS271" s="69" t="str">
        <f>IFERROR(CLEAN(HLOOKUP(AS$1,'1.源数据-产品报告-消费降序'!AS:AS,ROW(),0)),"")</f>
        <v/>
      </c>
      <c r="AT271" s="69" t="str">
        <f>IFERROR(CLEAN(HLOOKUP(AT$1,'1.源数据-产品报告-消费降序'!AT:AT,ROW(),0)),"")</f>
        <v/>
      </c>
      <c r="AU271" s="69" t="str">
        <f>IFERROR(CLEAN(HLOOKUP(AU$1,'1.源数据-产品报告-消费降序'!AU:AU,ROW(),0)),"")</f>
        <v/>
      </c>
      <c r="AV271" s="69" t="str">
        <f>IFERROR(CLEAN(HLOOKUP(AV$1,'1.源数据-产品报告-消费降序'!AV:AV,ROW(),0)),"")</f>
        <v/>
      </c>
      <c r="AW271" s="69" t="str">
        <f>IFERROR(CLEAN(HLOOKUP(AW$1,'1.源数据-产品报告-消费降序'!AW:AW,ROW(),0)),"")</f>
        <v/>
      </c>
      <c r="AX271" s="69" t="str">
        <f>IFERROR(CLEAN(HLOOKUP(AX$1,'1.源数据-产品报告-消费降序'!AX:AX,ROW(),0)),"")</f>
        <v/>
      </c>
      <c r="AY271" s="69" t="str">
        <f>IFERROR(CLEAN(HLOOKUP(AY$1,'1.源数据-产品报告-消费降序'!AY:AY,ROW(),0)),"")</f>
        <v/>
      </c>
      <c r="AZ2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1" s="69" t="str">
        <f>IFERROR(CLEAN(HLOOKUP(BA$1,'1.源数据-产品报告-消费降序'!BA:BA,ROW(),0)),"")</f>
        <v/>
      </c>
      <c r="BD271" s="69" t="str">
        <f>IFERROR(CLEAN(HLOOKUP(BD$1,'1.源数据-产品报告-消费降序'!BD:BD,ROW(),0)),"")</f>
        <v/>
      </c>
      <c r="BE271" s="69" t="str">
        <f>IFERROR(CLEAN(HLOOKUP(BE$1,'1.源数据-产品报告-消费降序'!BE:BE,ROW(),0)),"")</f>
        <v/>
      </c>
      <c r="BF271" s="69" t="str">
        <f>IFERROR(CLEAN(HLOOKUP(BF$1,'1.源数据-产品报告-消费降序'!BF:BF,ROW(),0)),"")</f>
        <v/>
      </c>
      <c r="BG271" s="69" t="str">
        <f>IFERROR(CLEAN(HLOOKUP(BG$1,'1.源数据-产品报告-消费降序'!BG:BG,ROW(),0)),"")</f>
        <v/>
      </c>
      <c r="BH271" s="69" t="str">
        <f>IFERROR(CLEAN(HLOOKUP(BH$1,'1.源数据-产品报告-消费降序'!BH:BH,ROW(),0)),"")</f>
        <v/>
      </c>
      <c r="BI271" s="69" t="str">
        <f>IFERROR(CLEAN(HLOOKUP(BI$1,'1.源数据-产品报告-消费降序'!BI:BI,ROW(),0)),"")</f>
        <v/>
      </c>
      <c r="BJ271" s="69" t="str">
        <f>IFERROR(CLEAN(HLOOKUP(BJ$1,'1.源数据-产品报告-消费降序'!BJ:BJ,ROW(),0)),"")</f>
        <v/>
      </c>
      <c r="BK2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1" s="69" t="str">
        <f>IFERROR(CLEAN(HLOOKUP(BL$1,'1.源数据-产品报告-消费降序'!BL:BL,ROW(),0)),"")</f>
        <v/>
      </c>
      <c r="BO271" s="69" t="str">
        <f>IFERROR(CLEAN(HLOOKUP(BO$1,'1.源数据-产品报告-消费降序'!BO:BO,ROW(),0)),"")</f>
        <v/>
      </c>
      <c r="BP271" s="69" t="str">
        <f>IFERROR(CLEAN(HLOOKUP(BP$1,'1.源数据-产品报告-消费降序'!BP:BP,ROW(),0)),"")</f>
        <v/>
      </c>
      <c r="BQ271" s="69" t="str">
        <f>IFERROR(CLEAN(HLOOKUP(BQ$1,'1.源数据-产品报告-消费降序'!BQ:BQ,ROW(),0)),"")</f>
        <v/>
      </c>
      <c r="BR271" s="69" t="str">
        <f>IFERROR(CLEAN(HLOOKUP(BR$1,'1.源数据-产品报告-消费降序'!BR:BR,ROW(),0)),"")</f>
        <v/>
      </c>
      <c r="BS271" s="69" t="str">
        <f>IFERROR(CLEAN(HLOOKUP(BS$1,'1.源数据-产品报告-消费降序'!BS:BS,ROW(),0)),"")</f>
        <v/>
      </c>
      <c r="BT271" s="69" t="str">
        <f>IFERROR(CLEAN(HLOOKUP(BT$1,'1.源数据-产品报告-消费降序'!BT:BT,ROW(),0)),"")</f>
        <v/>
      </c>
      <c r="BU271" s="69" t="str">
        <f>IFERROR(CLEAN(HLOOKUP(BU$1,'1.源数据-产品报告-消费降序'!BU:BU,ROW(),0)),"")</f>
        <v/>
      </c>
      <c r="BV2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1" s="69" t="str">
        <f>IFERROR(CLEAN(HLOOKUP(BW$1,'1.源数据-产品报告-消费降序'!BW:BW,ROW(),0)),"")</f>
        <v/>
      </c>
    </row>
    <row r="272" spans="1:75">
      <c r="A272" s="69" t="str">
        <f>IFERROR(CLEAN(HLOOKUP(A$1,'1.源数据-产品报告-消费降序'!A:A,ROW(),0)),"")</f>
        <v/>
      </c>
      <c r="B272" s="69" t="str">
        <f>IFERROR(CLEAN(HLOOKUP(B$1,'1.源数据-产品报告-消费降序'!B:B,ROW(),0)),"")</f>
        <v/>
      </c>
      <c r="C272" s="69" t="str">
        <f>IFERROR(CLEAN(HLOOKUP(C$1,'1.源数据-产品报告-消费降序'!C:C,ROW(),0)),"")</f>
        <v/>
      </c>
      <c r="D272" s="69" t="str">
        <f>IFERROR(CLEAN(HLOOKUP(D$1,'1.源数据-产品报告-消费降序'!D:D,ROW(),0)),"")</f>
        <v/>
      </c>
      <c r="E272" s="69" t="str">
        <f>IFERROR(CLEAN(HLOOKUP(E$1,'1.源数据-产品报告-消费降序'!E:E,ROW(),0)),"")</f>
        <v/>
      </c>
      <c r="F272" s="69" t="str">
        <f>IFERROR(CLEAN(HLOOKUP(F$1,'1.源数据-产品报告-消费降序'!F:F,ROW(),0)),"")</f>
        <v/>
      </c>
      <c r="G272" s="70">
        <f>IFERROR((HLOOKUP(G$1,'1.源数据-产品报告-消费降序'!G:G,ROW(),0)),"")</f>
        <v>0</v>
      </c>
      <c r="H2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2" s="69" t="str">
        <f>IFERROR(CLEAN(HLOOKUP(I$1,'1.源数据-产品报告-消费降序'!I:I,ROW(),0)),"")</f>
        <v/>
      </c>
      <c r="L272" s="69" t="str">
        <f>IFERROR(CLEAN(HLOOKUP(L$1,'1.源数据-产品报告-消费降序'!L:L,ROW(),0)),"")</f>
        <v/>
      </c>
      <c r="M272" s="69" t="str">
        <f>IFERROR(CLEAN(HLOOKUP(M$1,'1.源数据-产品报告-消费降序'!M:M,ROW(),0)),"")</f>
        <v/>
      </c>
      <c r="N272" s="69" t="str">
        <f>IFERROR(CLEAN(HLOOKUP(N$1,'1.源数据-产品报告-消费降序'!N:N,ROW(),0)),"")</f>
        <v/>
      </c>
      <c r="O272" s="69" t="str">
        <f>IFERROR(CLEAN(HLOOKUP(O$1,'1.源数据-产品报告-消费降序'!O:O,ROW(),0)),"")</f>
        <v/>
      </c>
      <c r="P272" s="69" t="str">
        <f>IFERROR(CLEAN(HLOOKUP(P$1,'1.源数据-产品报告-消费降序'!P:P,ROW(),0)),"")</f>
        <v/>
      </c>
      <c r="Q272" s="69" t="str">
        <f>IFERROR(CLEAN(HLOOKUP(Q$1,'1.源数据-产品报告-消费降序'!Q:Q,ROW(),0)),"")</f>
        <v/>
      </c>
      <c r="R272" s="69" t="str">
        <f>IFERROR(CLEAN(HLOOKUP(R$1,'1.源数据-产品报告-消费降序'!R:R,ROW(),0)),"")</f>
        <v/>
      </c>
      <c r="S2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2" s="69" t="str">
        <f>IFERROR(CLEAN(HLOOKUP(T$1,'1.源数据-产品报告-消费降序'!T:T,ROW(),0)),"")</f>
        <v/>
      </c>
      <c r="W272" s="69" t="str">
        <f>IFERROR(CLEAN(HLOOKUP(W$1,'1.源数据-产品报告-消费降序'!W:W,ROW(),0)),"")</f>
        <v/>
      </c>
      <c r="X272" s="69" t="str">
        <f>IFERROR(CLEAN(HLOOKUP(X$1,'1.源数据-产品报告-消费降序'!X:X,ROW(),0)),"")</f>
        <v/>
      </c>
      <c r="Y272" s="69" t="str">
        <f>IFERROR(CLEAN(HLOOKUP(Y$1,'1.源数据-产品报告-消费降序'!Y:Y,ROW(),0)),"")</f>
        <v/>
      </c>
      <c r="Z272" s="69" t="str">
        <f>IFERROR(CLEAN(HLOOKUP(Z$1,'1.源数据-产品报告-消费降序'!Z:Z,ROW(),0)),"")</f>
        <v/>
      </c>
      <c r="AA272" s="69" t="str">
        <f>IFERROR(CLEAN(HLOOKUP(AA$1,'1.源数据-产品报告-消费降序'!AA:AA,ROW(),0)),"")</f>
        <v/>
      </c>
      <c r="AB272" s="69" t="str">
        <f>IFERROR(CLEAN(HLOOKUP(AB$1,'1.源数据-产品报告-消费降序'!AB:AB,ROW(),0)),"")</f>
        <v/>
      </c>
      <c r="AC272" s="69" t="str">
        <f>IFERROR(CLEAN(HLOOKUP(AC$1,'1.源数据-产品报告-消费降序'!AC:AC,ROW(),0)),"")</f>
        <v/>
      </c>
      <c r="AD2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2" s="69" t="str">
        <f>IFERROR(CLEAN(HLOOKUP(AE$1,'1.源数据-产品报告-消费降序'!AE:AE,ROW(),0)),"")</f>
        <v/>
      </c>
      <c r="AH272" s="69" t="str">
        <f>IFERROR(CLEAN(HLOOKUP(AH$1,'1.源数据-产品报告-消费降序'!AH:AH,ROW(),0)),"")</f>
        <v/>
      </c>
      <c r="AI272" s="69" t="str">
        <f>IFERROR(CLEAN(HLOOKUP(AI$1,'1.源数据-产品报告-消费降序'!AI:AI,ROW(),0)),"")</f>
        <v/>
      </c>
      <c r="AJ272" s="69" t="str">
        <f>IFERROR(CLEAN(HLOOKUP(AJ$1,'1.源数据-产品报告-消费降序'!AJ:AJ,ROW(),0)),"")</f>
        <v/>
      </c>
      <c r="AK272" s="69" t="str">
        <f>IFERROR(CLEAN(HLOOKUP(AK$1,'1.源数据-产品报告-消费降序'!AK:AK,ROW(),0)),"")</f>
        <v/>
      </c>
      <c r="AL272" s="69" t="str">
        <f>IFERROR(CLEAN(HLOOKUP(AL$1,'1.源数据-产品报告-消费降序'!AL:AL,ROW(),0)),"")</f>
        <v/>
      </c>
      <c r="AM272" s="69" t="str">
        <f>IFERROR(CLEAN(HLOOKUP(AM$1,'1.源数据-产品报告-消费降序'!AM:AM,ROW(),0)),"")</f>
        <v/>
      </c>
      <c r="AN272" s="69" t="str">
        <f>IFERROR(CLEAN(HLOOKUP(AN$1,'1.源数据-产品报告-消费降序'!AN:AN,ROW(),0)),"")</f>
        <v/>
      </c>
      <c r="AO2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2" s="69" t="str">
        <f>IFERROR(CLEAN(HLOOKUP(AP$1,'1.源数据-产品报告-消费降序'!AP:AP,ROW(),0)),"")</f>
        <v/>
      </c>
      <c r="AS272" s="69" t="str">
        <f>IFERROR(CLEAN(HLOOKUP(AS$1,'1.源数据-产品报告-消费降序'!AS:AS,ROW(),0)),"")</f>
        <v/>
      </c>
      <c r="AT272" s="69" t="str">
        <f>IFERROR(CLEAN(HLOOKUP(AT$1,'1.源数据-产品报告-消费降序'!AT:AT,ROW(),0)),"")</f>
        <v/>
      </c>
      <c r="AU272" s="69" t="str">
        <f>IFERROR(CLEAN(HLOOKUP(AU$1,'1.源数据-产品报告-消费降序'!AU:AU,ROW(),0)),"")</f>
        <v/>
      </c>
      <c r="AV272" s="69" t="str">
        <f>IFERROR(CLEAN(HLOOKUP(AV$1,'1.源数据-产品报告-消费降序'!AV:AV,ROW(),0)),"")</f>
        <v/>
      </c>
      <c r="AW272" s="69" t="str">
        <f>IFERROR(CLEAN(HLOOKUP(AW$1,'1.源数据-产品报告-消费降序'!AW:AW,ROW(),0)),"")</f>
        <v/>
      </c>
      <c r="AX272" s="69" t="str">
        <f>IFERROR(CLEAN(HLOOKUP(AX$1,'1.源数据-产品报告-消费降序'!AX:AX,ROW(),0)),"")</f>
        <v/>
      </c>
      <c r="AY272" s="69" t="str">
        <f>IFERROR(CLEAN(HLOOKUP(AY$1,'1.源数据-产品报告-消费降序'!AY:AY,ROW(),0)),"")</f>
        <v/>
      </c>
      <c r="AZ2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2" s="69" t="str">
        <f>IFERROR(CLEAN(HLOOKUP(BA$1,'1.源数据-产品报告-消费降序'!BA:BA,ROW(),0)),"")</f>
        <v/>
      </c>
      <c r="BD272" s="69" t="str">
        <f>IFERROR(CLEAN(HLOOKUP(BD$1,'1.源数据-产品报告-消费降序'!BD:BD,ROW(),0)),"")</f>
        <v/>
      </c>
      <c r="BE272" s="69" t="str">
        <f>IFERROR(CLEAN(HLOOKUP(BE$1,'1.源数据-产品报告-消费降序'!BE:BE,ROW(),0)),"")</f>
        <v/>
      </c>
      <c r="BF272" s="69" t="str">
        <f>IFERROR(CLEAN(HLOOKUP(BF$1,'1.源数据-产品报告-消费降序'!BF:BF,ROW(),0)),"")</f>
        <v/>
      </c>
      <c r="BG272" s="69" t="str">
        <f>IFERROR(CLEAN(HLOOKUP(BG$1,'1.源数据-产品报告-消费降序'!BG:BG,ROW(),0)),"")</f>
        <v/>
      </c>
      <c r="BH272" s="69" t="str">
        <f>IFERROR(CLEAN(HLOOKUP(BH$1,'1.源数据-产品报告-消费降序'!BH:BH,ROW(),0)),"")</f>
        <v/>
      </c>
      <c r="BI272" s="69" t="str">
        <f>IFERROR(CLEAN(HLOOKUP(BI$1,'1.源数据-产品报告-消费降序'!BI:BI,ROW(),0)),"")</f>
        <v/>
      </c>
      <c r="BJ272" s="69" t="str">
        <f>IFERROR(CLEAN(HLOOKUP(BJ$1,'1.源数据-产品报告-消费降序'!BJ:BJ,ROW(),0)),"")</f>
        <v/>
      </c>
      <c r="BK2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2" s="69" t="str">
        <f>IFERROR(CLEAN(HLOOKUP(BL$1,'1.源数据-产品报告-消费降序'!BL:BL,ROW(),0)),"")</f>
        <v/>
      </c>
      <c r="BO272" s="69" t="str">
        <f>IFERROR(CLEAN(HLOOKUP(BO$1,'1.源数据-产品报告-消费降序'!BO:BO,ROW(),0)),"")</f>
        <v/>
      </c>
      <c r="BP272" s="69" t="str">
        <f>IFERROR(CLEAN(HLOOKUP(BP$1,'1.源数据-产品报告-消费降序'!BP:BP,ROW(),0)),"")</f>
        <v/>
      </c>
      <c r="BQ272" s="69" t="str">
        <f>IFERROR(CLEAN(HLOOKUP(BQ$1,'1.源数据-产品报告-消费降序'!BQ:BQ,ROW(),0)),"")</f>
        <v/>
      </c>
      <c r="BR272" s="69" t="str">
        <f>IFERROR(CLEAN(HLOOKUP(BR$1,'1.源数据-产品报告-消费降序'!BR:BR,ROW(),0)),"")</f>
        <v/>
      </c>
      <c r="BS272" s="69" t="str">
        <f>IFERROR(CLEAN(HLOOKUP(BS$1,'1.源数据-产品报告-消费降序'!BS:BS,ROW(),0)),"")</f>
        <v/>
      </c>
      <c r="BT272" s="69" t="str">
        <f>IFERROR(CLEAN(HLOOKUP(BT$1,'1.源数据-产品报告-消费降序'!BT:BT,ROW(),0)),"")</f>
        <v/>
      </c>
      <c r="BU272" s="69" t="str">
        <f>IFERROR(CLEAN(HLOOKUP(BU$1,'1.源数据-产品报告-消费降序'!BU:BU,ROW(),0)),"")</f>
        <v/>
      </c>
      <c r="BV2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2" s="69" t="str">
        <f>IFERROR(CLEAN(HLOOKUP(BW$1,'1.源数据-产品报告-消费降序'!BW:BW,ROW(),0)),"")</f>
        <v/>
      </c>
    </row>
    <row r="273" spans="1:75">
      <c r="A273" s="69" t="str">
        <f>IFERROR(CLEAN(HLOOKUP(A$1,'1.源数据-产品报告-消费降序'!A:A,ROW(),0)),"")</f>
        <v/>
      </c>
      <c r="B273" s="69" t="str">
        <f>IFERROR(CLEAN(HLOOKUP(B$1,'1.源数据-产品报告-消费降序'!B:B,ROW(),0)),"")</f>
        <v/>
      </c>
      <c r="C273" s="69" t="str">
        <f>IFERROR(CLEAN(HLOOKUP(C$1,'1.源数据-产品报告-消费降序'!C:C,ROW(),0)),"")</f>
        <v/>
      </c>
      <c r="D273" s="69" t="str">
        <f>IFERROR(CLEAN(HLOOKUP(D$1,'1.源数据-产品报告-消费降序'!D:D,ROW(),0)),"")</f>
        <v/>
      </c>
      <c r="E273" s="69" t="str">
        <f>IFERROR(CLEAN(HLOOKUP(E$1,'1.源数据-产品报告-消费降序'!E:E,ROW(),0)),"")</f>
        <v/>
      </c>
      <c r="F273" s="69" t="str">
        <f>IFERROR(CLEAN(HLOOKUP(F$1,'1.源数据-产品报告-消费降序'!F:F,ROW(),0)),"")</f>
        <v/>
      </c>
      <c r="G273" s="70">
        <f>IFERROR((HLOOKUP(G$1,'1.源数据-产品报告-消费降序'!G:G,ROW(),0)),"")</f>
        <v>0</v>
      </c>
      <c r="H2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3" s="69" t="str">
        <f>IFERROR(CLEAN(HLOOKUP(I$1,'1.源数据-产品报告-消费降序'!I:I,ROW(),0)),"")</f>
        <v/>
      </c>
      <c r="L273" s="69" t="str">
        <f>IFERROR(CLEAN(HLOOKUP(L$1,'1.源数据-产品报告-消费降序'!L:L,ROW(),0)),"")</f>
        <v/>
      </c>
      <c r="M273" s="69" t="str">
        <f>IFERROR(CLEAN(HLOOKUP(M$1,'1.源数据-产品报告-消费降序'!M:M,ROW(),0)),"")</f>
        <v/>
      </c>
      <c r="N273" s="69" t="str">
        <f>IFERROR(CLEAN(HLOOKUP(N$1,'1.源数据-产品报告-消费降序'!N:N,ROW(),0)),"")</f>
        <v/>
      </c>
      <c r="O273" s="69" t="str">
        <f>IFERROR(CLEAN(HLOOKUP(O$1,'1.源数据-产品报告-消费降序'!O:O,ROW(),0)),"")</f>
        <v/>
      </c>
      <c r="P273" s="69" t="str">
        <f>IFERROR(CLEAN(HLOOKUP(P$1,'1.源数据-产品报告-消费降序'!P:P,ROW(),0)),"")</f>
        <v/>
      </c>
      <c r="Q273" s="69" t="str">
        <f>IFERROR(CLEAN(HLOOKUP(Q$1,'1.源数据-产品报告-消费降序'!Q:Q,ROW(),0)),"")</f>
        <v/>
      </c>
      <c r="R273" s="69" t="str">
        <f>IFERROR(CLEAN(HLOOKUP(R$1,'1.源数据-产品报告-消费降序'!R:R,ROW(),0)),"")</f>
        <v/>
      </c>
      <c r="S2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3" s="69" t="str">
        <f>IFERROR(CLEAN(HLOOKUP(T$1,'1.源数据-产品报告-消费降序'!T:T,ROW(),0)),"")</f>
        <v/>
      </c>
      <c r="W273" s="69" t="str">
        <f>IFERROR(CLEAN(HLOOKUP(W$1,'1.源数据-产品报告-消费降序'!W:W,ROW(),0)),"")</f>
        <v/>
      </c>
      <c r="X273" s="69" t="str">
        <f>IFERROR(CLEAN(HLOOKUP(X$1,'1.源数据-产品报告-消费降序'!X:X,ROW(),0)),"")</f>
        <v/>
      </c>
      <c r="Y273" s="69" t="str">
        <f>IFERROR(CLEAN(HLOOKUP(Y$1,'1.源数据-产品报告-消费降序'!Y:Y,ROW(),0)),"")</f>
        <v/>
      </c>
      <c r="Z273" s="69" t="str">
        <f>IFERROR(CLEAN(HLOOKUP(Z$1,'1.源数据-产品报告-消费降序'!Z:Z,ROW(),0)),"")</f>
        <v/>
      </c>
      <c r="AA273" s="69" t="str">
        <f>IFERROR(CLEAN(HLOOKUP(AA$1,'1.源数据-产品报告-消费降序'!AA:AA,ROW(),0)),"")</f>
        <v/>
      </c>
      <c r="AB273" s="69" t="str">
        <f>IFERROR(CLEAN(HLOOKUP(AB$1,'1.源数据-产品报告-消费降序'!AB:AB,ROW(),0)),"")</f>
        <v/>
      </c>
      <c r="AC273" s="69" t="str">
        <f>IFERROR(CLEAN(HLOOKUP(AC$1,'1.源数据-产品报告-消费降序'!AC:AC,ROW(),0)),"")</f>
        <v/>
      </c>
      <c r="AD2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3" s="69" t="str">
        <f>IFERROR(CLEAN(HLOOKUP(AE$1,'1.源数据-产品报告-消费降序'!AE:AE,ROW(),0)),"")</f>
        <v/>
      </c>
      <c r="AH273" s="69" t="str">
        <f>IFERROR(CLEAN(HLOOKUP(AH$1,'1.源数据-产品报告-消费降序'!AH:AH,ROW(),0)),"")</f>
        <v/>
      </c>
      <c r="AI273" s="69" t="str">
        <f>IFERROR(CLEAN(HLOOKUP(AI$1,'1.源数据-产品报告-消费降序'!AI:AI,ROW(),0)),"")</f>
        <v/>
      </c>
      <c r="AJ273" s="69" t="str">
        <f>IFERROR(CLEAN(HLOOKUP(AJ$1,'1.源数据-产品报告-消费降序'!AJ:AJ,ROW(),0)),"")</f>
        <v/>
      </c>
      <c r="AK273" s="69" t="str">
        <f>IFERROR(CLEAN(HLOOKUP(AK$1,'1.源数据-产品报告-消费降序'!AK:AK,ROW(),0)),"")</f>
        <v/>
      </c>
      <c r="AL273" s="69" t="str">
        <f>IFERROR(CLEAN(HLOOKUP(AL$1,'1.源数据-产品报告-消费降序'!AL:AL,ROW(),0)),"")</f>
        <v/>
      </c>
      <c r="AM273" s="69" t="str">
        <f>IFERROR(CLEAN(HLOOKUP(AM$1,'1.源数据-产品报告-消费降序'!AM:AM,ROW(),0)),"")</f>
        <v/>
      </c>
      <c r="AN273" s="69" t="str">
        <f>IFERROR(CLEAN(HLOOKUP(AN$1,'1.源数据-产品报告-消费降序'!AN:AN,ROW(),0)),"")</f>
        <v/>
      </c>
      <c r="AO2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3" s="69" t="str">
        <f>IFERROR(CLEAN(HLOOKUP(AP$1,'1.源数据-产品报告-消费降序'!AP:AP,ROW(),0)),"")</f>
        <v/>
      </c>
      <c r="AS273" s="69" t="str">
        <f>IFERROR(CLEAN(HLOOKUP(AS$1,'1.源数据-产品报告-消费降序'!AS:AS,ROW(),0)),"")</f>
        <v/>
      </c>
      <c r="AT273" s="69" t="str">
        <f>IFERROR(CLEAN(HLOOKUP(AT$1,'1.源数据-产品报告-消费降序'!AT:AT,ROW(),0)),"")</f>
        <v/>
      </c>
      <c r="AU273" s="69" t="str">
        <f>IFERROR(CLEAN(HLOOKUP(AU$1,'1.源数据-产品报告-消费降序'!AU:AU,ROW(),0)),"")</f>
        <v/>
      </c>
      <c r="AV273" s="69" t="str">
        <f>IFERROR(CLEAN(HLOOKUP(AV$1,'1.源数据-产品报告-消费降序'!AV:AV,ROW(),0)),"")</f>
        <v/>
      </c>
      <c r="AW273" s="69" t="str">
        <f>IFERROR(CLEAN(HLOOKUP(AW$1,'1.源数据-产品报告-消费降序'!AW:AW,ROW(),0)),"")</f>
        <v/>
      </c>
      <c r="AX273" s="69" t="str">
        <f>IFERROR(CLEAN(HLOOKUP(AX$1,'1.源数据-产品报告-消费降序'!AX:AX,ROW(),0)),"")</f>
        <v/>
      </c>
      <c r="AY273" s="69" t="str">
        <f>IFERROR(CLEAN(HLOOKUP(AY$1,'1.源数据-产品报告-消费降序'!AY:AY,ROW(),0)),"")</f>
        <v/>
      </c>
      <c r="AZ2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3" s="69" t="str">
        <f>IFERROR(CLEAN(HLOOKUP(BA$1,'1.源数据-产品报告-消费降序'!BA:BA,ROW(),0)),"")</f>
        <v/>
      </c>
      <c r="BD273" s="69" t="str">
        <f>IFERROR(CLEAN(HLOOKUP(BD$1,'1.源数据-产品报告-消费降序'!BD:BD,ROW(),0)),"")</f>
        <v/>
      </c>
      <c r="BE273" s="69" t="str">
        <f>IFERROR(CLEAN(HLOOKUP(BE$1,'1.源数据-产品报告-消费降序'!BE:BE,ROW(),0)),"")</f>
        <v/>
      </c>
      <c r="BF273" s="69" t="str">
        <f>IFERROR(CLEAN(HLOOKUP(BF$1,'1.源数据-产品报告-消费降序'!BF:BF,ROW(),0)),"")</f>
        <v/>
      </c>
      <c r="BG273" s="69" t="str">
        <f>IFERROR(CLEAN(HLOOKUP(BG$1,'1.源数据-产品报告-消费降序'!BG:BG,ROW(),0)),"")</f>
        <v/>
      </c>
      <c r="BH273" s="69" t="str">
        <f>IFERROR(CLEAN(HLOOKUP(BH$1,'1.源数据-产品报告-消费降序'!BH:BH,ROW(),0)),"")</f>
        <v/>
      </c>
      <c r="BI273" s="69" t="str">
        <f>IFERROR(CLEAN(HLOOKUP(BI$1,'1.源数据-产品报告-消费降序'!BI:BI,ROW(),0)),"")</f>
        <v/>
      </c>
      <c r="BJ273" s="69" t="str">
        <f>IFERROR(CLEAN(HLOOKUP(BJ$1,'1.源数据-产品报告-消费降序'!BJ:BJ,ROW(),0)),"")</f>
        <v/>
      </c>
      <c r="BK2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3" s="69" t="str">
        <f>IFERROR(CLEAN(HLOOKUP(BL$1,'1.源数据-产品报告-消费降序'!BL:BL,ROW(),0)),"")</f>
        <v/>
      </c>
      <c r="BO273" s="69" t="str">
        <f>IFERROR(CLEAN(HLOOKUP(BO$1,'1.源数据-产品报告-消费降序'!BO:BO,ROW(),0)),"")</f>
        <v/>
      </c>
      <c r="BP273" s="69" t="str">
        <f>IFERROR(CLEAN(HLOOKUP(BP$1,'1.源数据-产品报告-消费降序'!BP:BP,ROW(),0)),"")</f>
        <v/>
      </c>
      <c r="BQ273" s="69" t="str">
        <f>IFERROR(CLEAN(HLOOKUP(BQ$1,'1.源数据-产品报告-消费降序'!BQ:BQ,ROW(),0)),"")</f>
        <v/>
      </c>
      <c r="BR273" s="69" t="str">
        <f>IFERROR(CLEAN(HLOOKUP(BR$1,'1.源数据-产品报告-消费降序'!BR:BR,ROW(),0)),"")</f>
        <v/>
      </c>
      <c r="BS273" s="69" t="str">
        <f>IFERROR(CLEAN(HLOOKUP(BS$1,'1.源数据-产品报告-消费降序'!BS:BS,ROW(),0)),"")</f>
        <v/>
      </c>
      <c r="BT273" s="69" t="str">
        <f>IFERROR(CLEAN(HLOOKUP(BT$1,'1.源数据-产品报告-消费降序'!BT:BT,ROW(),0)),"")</f>
        <v/>
      </c>
      <c r="BU273" s="69" t="str">
        <f>IFERROR(CLEAN(HLOOKUP(BU$1,'1.源数据-产品报告-消费降序'!BU:BU,ROW(),0)),"")</f>
        <v/>
      </c>
      <c r="BV2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3" s="69" t="str">
        <f>IFERROR(CLEAN(HLOOKUP(BW$1,'1.源数据-产品报告-消费降序'!BW:BW,ROW(),0)),"")</f>
        <v/>
      </c>
    </row>
    <row r="274" spans="1:75">
      <c r="A274" s="69" t="str">
        <f>IFERROR(CLEAN(HLOOKUP(A$1,'1.源数据-产品报告-消费降序'!A:A,ROW(),0)),"")</f>
        <v/>
      </c>
      <c r="B274" s="69" t="str">
        <f>IFERROR(CLEAN(HLOOKUP(B$1,'1.源数据-产品报告-消费降序'!B:B,ROW(),0)),"")</f>
        <v/>
      </c>
      <c r="C274" s="69" t="str">
        <f>IFERROR(CLEAN(HLOOKUP(C$1,'1.源数据-产品报告-消费降序'!C:C,ROW(),0)),"")</f>
        <v/>
      </c>
      <c r="D274" s="69" t="str">
        <f>IFERROR(CLEAN(HLOOKUP(D$1,'1.源数据-产品报告-消费降序'!D:D,ROW(),0)),"")</f>
        <v/>
      </c>
      <c r="E274" s="69" t="str">
        <f>IFERROR(CLEAN(HLOOKUP(E$1,'1.源数据-产品报告-消费降序'!E:E,ROW(),0)),"")</f>
        <v/>
      </c>
      <c r="F274" s="69" t="str">
        <f>IFERROR(CLEAN(HLOOKUP(F$1,'1.源数据-产品报告-消费降序'!F:F,ROW(),0)),"")</f>
        <v/>
      </c>
      <c r="G274" s="70">
        <f>IFERROR((HLOOKUP(G$1,'1.源数据-产品报告-消费降序'!G:G,ROW(),0)),"")</f>
        <v>0</v>
      </c>
      <c r="H2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4" s="69" t="str">
        <f>IFERROR(CLEAN(HLOOKUP(I$1,'1.源数据-产品报告-消费降序'!I:I,ROW(),0)),"")</f>
        <v/>
      </c>
      <c r="L274" s="69" t="str">
        <f>IFERROR(CLEAN(HLOOKUP(L$1,'1.源数据-产品报告-消费降序'!L:L,ROW(),0)),"")</f>
        <v/>
      </c>
      <c r="M274" s="69" t="str">
        <f>IFERROR(CLEAN(HLOOKUP(M$1,'1.源数据-产品报告-消费降序'!M:M,ROW(),0)),"")</f>
        <v/>
      </c>
      <c r="N274" s="69" t="str">
        <f>IFERROR(CLEAN(HLOOKUP(N$1,'1.源数据-产品报告-消费降序'!N:N,ROW(),0)),"")</f>
        <v/>
      </c>
      <c r="O274" s="69" t="str">
        <f>IFERROR(CLEAN(HLOOKUP(O$1,'1.源数据-产品报告-消费降序'!O:O,ROW(),0)),"")</f>
        <v/>
      </c>
      <c r="P274" s="69" t="str">
        <f>IFERROR(CLEAN(HLOOKUP(P$1,'1.源数据-产品报告-消费降序'!P:P,ROW(),0)),"")</f>
        <v/>
      </c>
      <c r="Q274" s="69" t="str">
        <f>IFERROR(CLEAN(HLOOKUP(Q$1,'1.源数据-产品报告-消费降序'!Q:Q,ROW(),0)),"")</f>
        <v/>
      </c>
      <c r="R274" s="69" t="str">
        <f>IFERROR(CLEAN(HLOOKUP(R$1,'1.源数据-产品报告-消费降序'!R:R,ROW(),0)),"")</f>
        <v/>
      </c>
      <c r="S2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4" s="69" t="str">
        <f>IFERROR(CLEAN(HLOOKUP(T$1,'1.源数据-产品报告-消费降序'!T:T,ROW(),0)),"")</f>
        <v/>
      </c>
      <c r="W274" s="69" t="str">
        <f>IFERROR(CLEAN(HLOOKUP(W$1,'1.源数据-产品报告-消费降序'!W:W,ROW(),0)),"")</f>
        <v/>
      </c>
      <c r="X274" s="69" t="str">
        <f>IFERROR(CLEAN(HLOOKUP(X$1,'1.源数据-产品报告-消费降序'!X:X,ROW(),0)),"")</f>
        <v/>
      </c>
      <c r="Y274" s="69" t="str">
        <f>IFERROR(CLEAN(HLOOKUP(Y$1,'1.源数据-产品报告-消费降序'!Y:Y,ROW(),0)),"")</f>
        <v/>
      </c>
      <c r="Z274" s="69" t="str">
        <f>IFERROR(CLEAN(HLOOKUP(Z$1,'1.源数据-产品报告-消费降序'!Z:Z,ROW(),0)),"")</f>
        <v/>
      </c>
      <c r="AA274" s="69" t="str">
        <f>IFERROR(CLEAN(HLOOKUP(AA$1,'1.源数据-产品报告-消费降序'!AA:AA,ROW(),0)),"")</f>
        <v/>
      </c>
      <c r="AB274" s="69" t="str">
        <f>IFERROR(CLEAN(HLOOKUP(AB$1,'1.源数据-产品报告-消费降序'!AB:AB,ROW(),0)),"")</f>
        <v/>
      </c>
      <c r="AC274" s="69" t="str">
        <f>IFERROR(CLEAN(HLOOKUP(AC$1,'1.源数据-产品报告-消费降序'!AC:AC,ROW(),0)),"")</f>
        <v/>
      </c>
      <c r="AD2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4" s="69" t="str">
        <f>IFERROR(CLEAN(HLOOKUP(AE$1,'1.源数据-产品报告-消费降序'!AE:AE,ROW(),0)),"")</f>
        <v/>
      </c>
      <c r="AH274" s="69" t="str">
        <f>IFERROR(CLEAN(HLOOKUP(AH$1,'1.源数据-产品报告-消费降序'!AH:AH,ROW(),0)),"")</f>
        <v/>
      </c>
      <c r="AI274" s="69" t="str">
        <f>IFERROR(CLEAN(HLOOKUP(AI$1,'1.源数据-产品报告-消费降序'!AI:AI,ROW(),0)),"")</f>
        <v/>
      </c>
      <c r="AJ274" s="69" t="str">
        <f>IFERROR(CLEAN(HLOOKUP(AJ$1,'1.源数据-产品报告-消费降序'!AJ:AJ,ROW(),0)),"")</f>
        <v/>
      </c>
      <c r="AK274" s="69" t="str">
        <f>IFERROR(CLEAN(HLOOKUP(AK$1,'1.源数据-产品报告-消费降序'!AK:AK,ROW(),0)),"")</f>
        <v/>
      </c>
      <c r="AL274" s="69" t="str">
        <f>IFERROR(CLEAN(HLOOKUP(AL$1,'1.源数据-产品报告-消费降序'!AL:AL,ROW(),0)),"")</f>
        <v/>
      </c>
      <c r="AM274" s="69" t="str">
        <f>IFERROR(CLEAN(HLOOKUP(AM$1,'1.源数据-产品报告-消费降序'!AM:AM,ROW(),0)),"")</f>
        <v/>
      </c>
      <c r="AN274" s="69" t="str">
        <f>IFERROR(CLEAN(HLOOKUP(AN$1,'1.源数据-产品报告-消费降序'!AN:AN,ROW(),0)),"")</f>
        <v/>
      </c>
      <c r="AO2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4" s="69" t="str">
        <f>IFERROR(CLEAN(HLOOKUP(AP$1,'1.源数据-产品报告-消费降序'!AP:AP,ROW(),0)),"")</f>
        <v/>
      </c>
      <c r="AS274" s="69" t="str">
        <f>IFERROR(CLEAN(HLOOKUP(AS$1,'1.源数据-产品报告-消费降序'!AS:AS,ROW(),0)),"")</f>
        <v/>
      </c>
      <c r="AT274" s="69" t="str">
        <f>IFERROR(CLEAN(HLOOKUP(AT$1,'1.源数据-产品报告-消费降序'!AT:AT,ROW(),0)),"")</f>
        <v/>
      </c>
      <c r="AU274" s="69" t="str">
        <f>IFERROR(CLEAN(HLOOKUP(AU$1,'1.源数据-产品报告-消费降序'!AU:AU,ROW(),0)),"")</f>
        <v/>
      </c>
      <c r="AV274" s="69" t="str">
        <f>IFERROR(CLEAN(HLOOKUP(AV$1,'1.源数据-产品报告-消费降序'!AV:AV,ROW(),0)),"")</f>
        <v/>
      </c>
      <c r="AW274" s="69" t="str">
        <f>IFERROR(CLEAN(HLOOKUP(AW$1,'1.源数据-产品报告-消费降序'!AW:AW,ROW(),0)),"")</f>
        <v/>
      </c>
      <c r="AX274" s="69" t="str">
        <f>IFERROR(CLEAN(HLOOKUP(AX$1,'1.源数据-产品报告-消费降序'!AX:AX,ROW(),0)),"")</f>
        <v/>
      </c>
      <c r="AY274" s="69" t="str">
        <f>IFERROR(CLEAN(HLOOKUP(AY$1,'1.源数据-产品报告-消费降序'!AY:AY,ROW(),0)),"")</f>
        <v/>
      </c>
      <c r="AZ2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4" s="69" t="str">
        <f>IFERROR(CLEAN(HLOOKUP(BA$1,'1.源数据-产品报告-消费降序'!BA:BA,ROW(),0)),"")</f>
        <v/>
      </c>
      <c r="BD274" s="69" t="str">
        <f>IFERROR(CLEAN(HLOOKUP(BD$1,'1.源数据-产品报告-消费降序'!BD:BD,ROW(),0)),"")</f>
        <v/>
      </c>
      <c r="BE274" s="69" t="str">
        <f>IFERROR(CLEAN(HLOOKUP(BE$1,'1.源数据-产品报告-消费降序'!BE:BE,ROW(),0)),"")</f>
        <v/>
      </c>
      <c r="BF274" s="69" t="str">
        <f>IFERROR(CLEAN(HLOOKUP(BF$1,'1.源数据-产品报告-消费降序'!BF:BF,ROW(),0)),"")</f>
        <v/>
      </c>
      <c r="BG274" s="69" t="str">
        <f>IFERROR(CLEAN(HLOOKUP(BG$1,'1.源数据-产品报告-消费降序'!BG:BG,ROW(),0)),"")</f>
        <v/>
      </c>
      <c r="BH274" s="69" t="str">
        <f>IFERROR(CLEAN(HLOOKUP(BH$1,'1.源数据-产品报告-消费降序'!BH:BH,ROW(),0)),"")</f>
        <v/>
      </c>
      <c r="BI274" s="69" t="str">
        <f>IFERROR(CLEAN(HLOOKUP(BI$1,'1.源数据-产品报告-消费降序'!BI:BI,ROW(),0)),"")</f>
        <v/>
      </c>
      <c r="BJ274" s="69" t="str">
        <f>IFERROR(CLEAN(HLOOKUP(BJ$1,'1.源数据-产品报告-消费降序'!BJ:BJ,ROW(),0)),"")</f>
        <v/>
      </c>
      <c r="BK2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4" s="69" t="str">
        <f>IFERROR(CLEAN(HLOOKUP(BL$1,'1.源数据-产品报告-消费降序'!BL:BL,ROW(),0)),"")</f>
        <v/>
      </c>
      <c r="BO274" s="69" t="str">
        <f>IFERROR(CLEAN(HLOOKUP(BO$1,'1.源数据-产品报告-消费降序'!BO:BO,ROW(),0)),"")</f>
        <v/>
      </c>
      <c r="BP274" s="69" t="str">
        <f>IFERROR(CLEAN(HLOOKUP(BP$1,'1.源数据-产品报告-消费降序'!BP:BP,ROW(),0)),"")</f>
        <v/>
      </c>
      <c r="BQ274" s="69" t="str">
        <f>IFERROR(CLEAN(HLOOKUP(BQ$1,'1.源数据-产品报告-消费降序'!BQ:BQ,ROW(),0)),"")</f>
        <v/>
      </c>
      <c r="BR274" s="69" t="str">
        <f>IFERROR(CLEAN(HLOOKUP(BR$1,'1.源数据-产品报告-消费降序'!BR:BR,ROW(),0)),"")</f>
        <v/>
      </c>
      <c r="BS274" s="69" t="str">
        <f>IFERROR(CLEAN(HLOOKUP(BS$1,'1.源数据-产品报告-消费降序'!BS:BS,ROW(),0)),"")</f>
        <v/>
      </c>
      <c r="BT274" s="69" t="str">
        <f>IFERROR(CLEAN(HLOOKUP(BT$1,'1.源数据-产品报告-消费降序'!BT:BT,ROW(),0)),"")</f>
        <v/>
      </c>
      <c r="BU274" s="69" t="str">
        <f>IFERROR(CLEAN(HLOOKUP(BU$1,'1.源数据-产品报告-消费降序'!BU:BU,ROW(),0)),"")</f>
        <v/>
      </c>
      <c r="BV2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4" s="69" t="str">
        <f>IFERROR(CLEAN(HLOOKUP(BW$1,'1.源数据-产品报告-消费降序'!BW:BW,ROW(),0)),"")</f>
        <v/>
      </c>
    </row>
    <row r="275" spans="1:75">
      <c r="A275" s="69" t="str">
        <f>IFERROR(CLEAN(HLOOKUP(A$1,'1.源数据-产品报告-消费降序'!A:A,ROW(),0)),"")</f>
        <v/>
      </c>
      <c r="B275" s="69" t="str">
        <f>IFERROR(CLEAN(HLOOKUP(B$1,'1.源数据-产品报告-消费降序'!B:B,ROW(),0)),"")</f>
        <v/>
      </c>
      <c r="C275" s="69" t="str">
        <f>IFERROR(CLEAN(HLOOKUP(C$1,'1.源数据-产品报告-消费降序'!C:C,ROW(),0)),"")</f>
        <v/>
      </c>
      <c r="D275" s="69" t="str">
        <f>IFERROR(CLEAN(HLOOKUP(D$1,'1.源数据-产品报告-消费降序'!D:D,ROW(),0)),"")</f>
        <v/>
      </c>
      <c r="E275" s="69" t="str">
        <f>IFERROR(CLEAN(HLOOKUP(E$1,'1.源数据-产品报告-消费降序'!E:E,ROW(),0)),"")</f>
        <v/>
      </c>
      <c r="F275" s="69" t="str">
        <f>IFERROR(CLEAN(HLOOKUP(F$1,'1.源数据-产品报告-消费降序'!F:F,ROW(),0)),"")</f>
        <v/>
      </c>
      <c r="G275" s="70">
        <f>IFERROR((HLOOKUP(G$1,'1.源数据-产品报告-消费降序'!G:G,ROW(),0)),"")</f>
        <v>0</v>
      </c>
      <c r="H2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5" s="69" t="str">
        <f>IFERROR(CLEAN(HLOOKUP(I$1,'1.源数据-产品报告-消费降序'!I:I,ROW(),0)),"")</f>
        <v/>
      </c>
      <c r="L275" s="69" t="str">
        <f>IFERROR(CLEAN(HLOOKUP(L$1,'1.源数据-产品报告-消费降序'!L:L,ROW(),0)),"")</f>
        <v/>
      </c>
      <c r="M275" s="69" t="str">
        <f>IFERROR(CLEAN(HLOOKUP(M$1,'1.源数据-产品报告-消费降序'!M:M,ROW(),0)),"")</f>
        <v/>
      </c>
      <c r="N275" s="69" t="str">
        <f>IFERROR(CLEAN(HLOOKUP(N$1,'1.源数据-产品报告-消费降序'!N:N,ROW(),0)),"")</f>
        <v/>
      </c>
      <c r="O275" s="69" t="str">
        <f>IFERROR(CLEAN(HLOOKUP(O$1,'1.源数据-产品报告-消费降序'!O:O,ROW(),0)),"")</f>
        <v/>
      </c>
      <c r="P275" s="69" t="str">
        <f>IFERROR(CLEAN(HLOOKUP(P$1,'1.源数据-产品报告-消费降序'!P:P,ROW(),0)),"")</f>
        <v/>
      </c>
      <c r="Q275" s="69" t="str">
        <f>IFERROR(CLEAN(HLOOKUP(Q$1,'1.源数据-产品报告-消费降序'!Q:Q,ROW(),0)),"")</f>
        <v/>
      </c>
      <c r="R275" s="69" t="str">
        <f>IFERROR(CLEAN(HLOOKUP(R$1,'1.源数据-产品报告-消费降序'!R:R,ROW(),0)),"")</f>
        <v/>
      </c>
      <c r="S2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5" s="69" t="str">
        <f>IFERROR(CLEAN(HLOOKUP(T$1,'1.源数据-产品报告-消费降序'!T:T,ROW(),0)),"")</f>
        <v/>
      </c>
      <c r="W275" s="69" t="str">
        <f>IFERROR(CLEAN(HLOOKUP(W$1,'1.源数据-产品报告-消费降序'!W:W,ROW(),0)),"")</f>
        <v/>
      </c>
      <c r="X275" s="69" t="str">
        <f>IFERROR(CLEAN(HLOOKUP(X$1,'1.源数据-产品报告-消费降序'!X:X,ROW(),0)),"")</f>
        <v/>
      </c>
      <c r="Y275" s="69" t="str">
        <f>IFERROR(CLEAN(HLOOKUP(Y$1,'1.源数据-产品报告-消费降序'!Y:Y,ROW(),0)),"")</f>
        <v/>
      </c>
      <c r="Z275" s="69" t="str">
        <f>IFERROR(CLEAN(HLOOKUP(Z$1,'1.源数据-产品报告-消费降序'!Z:Z,ROW(),0)),"")</f>
        <v/>
      </c>
      <c r="AA275" s="69" t="str">
        <f>IFERROR(CLEAN(HLOOKUP(AA$1,'1.源数据-产品报告-消费降序'!AA:AA,ROW(),0)),"")</f>
        <v/>
      </c>
      <c r="AB275" s="69" t="str">
        <f>IFERROR(CLEAN(HLOOKUP(AB$1,'1.源数据-产品报告-消费降序'!AB:AB,ROW(),0)),"")</f>
        <v/>
      </c>
      <c r="AC275" s="69" t="str">
        <f>IFERROR(CLEAN(HLOOKUP(AC$1,'1.源数据-产品报告-消费降序'!AC:AC,ROW(),0)),"")</f>
        <v/>
      </c>
      <c r="AD2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5" s="69" t="str">
        <f>IFERROR(CLEAN(HLOOKUP(AE$1,'1.源数据-产品报告-消费降序'!AE:AE,ROW(),0)),"")</f>
        <v/>
      </c>
      <c r="AH275" s="69" t="str">
        <f>IFERROR(CLEAN(HLOOKUP(AH$1,'1.源数据-产品报告-消费降序'!AH:AH,ROW(),0)),"")</f>
        <v/>
      </c>
      <c r="AI275" s="69" t="str">
        <f>IFERROR(CLEAN(HLOOKUP(AI$1,'1.源数据-产品报告-消费降序'!AI:AI,ROW(),0)),"")</f>
        <v/>
      </c>
      <c r="AJ275" s="69" t="str">
        <f>IFERROR(CLEAN(HLOOKUP(AJ$1,'1.源数据-产品报告-消费降序'!AJ:AJ,ROW(),0)),"")</f>
        <v/>
      </c>
      <c r="AK275" s="69" t="str">
        <f>IFERROR(CLEAN(HLOOKUP(AK$1,'1.源数据-产品报告-消费降序'!AK:AK,ROW(),0)),"")</f>
        <v/>
      </c>
      <c r="AL275" s="69" t="str">
        <f>IFERROR(CLEAN(HLOOKUP(AL$1,'1.源数据-产品报告-消费降序'!AL:AL,ROW(),0)),"")</f>
        <v/>
      </c>
      <c r="AM275" s="69" t="str">
        <f>IFERROR(CLEAN(HLOOKUP(AM$1,'1.源数据-产品报告-消费降序'!AM:AM,ROW(),0)),"")</f>
        <v/>
      </c>
      <c r="AN275" s="69" t="str">
        <f>IFERROR(CLEAN(HLOOKUP(AN$1,'1.源数据-产品报告-消费降序'!AN:AN,ROW(),0)),"")</f>
        <v/>
      </c>
      <c r="AO2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5" s="69" t="str">
        <f>IFERROR(CLEAN(HLOOKUP(AP$1,'1.源数据-产品报告-消费降序'!AP:AP,ROW(),0)),"")</f>
        <v/>
      </c>
      <c r="AS275" s="69" t="str">
        <f>IFERROR(CLEAN(HLOOKUP(AS$1,'1.源数据-产品报告-消费降序'!AS:AS,ROW(),0)),"")</f>
        <v/>
      </c>
      <c r="AT275" s="69" t="str">
        <f>IFERROR(CLEAN(HLOOKUP(AT$1,'1.源数据-产品报告-消费降序'!AT:AT,ROW(),0)),"")</f>
        <v/>
      </c>
      <c r="AU275" s="69" t="str">
        <f>IFERROR(CLEAN(HLOOKUP(AU$1,'1.源数据-产品报告-消费降序'!AU:AU,ROW(),0)),"")</f>
        <v/>
      </c>
      <c r="AV275" s="69" t="str">
        <f>IFERROR(CLEAN(HLOOKUP(AV$1,'1.源数据-产品报告-消费降序'!AV:AV,ROW(),0)),"")</f>
        <v/>
      </c>
      <c r="AW275" s="69" t="str">
        <f>IFERROR(CLEAN(HLOOKUP(AW$1,'1.源数据-产品报告-消费降序'!AW:AW,ROW(),0)),"")</f>
        <v/>
      </c>
      <c r="AX275" s="69" t="str">
        <f>IFERROR(CLEAN(HLOOKUP(AX$1,'1.源数据-产品报告-消费降序'!AX:AX,ROW(),0)),"")</f>
        <v/>
      </c>
      <c r="AY275" s="69" t="str">
        <f>IFERROR(CLEAN(HLOOKUP(AY$1,'1.源数据-产品报告-消费降序'!AY:AY,ROW(),0)),"")</f>
        <v/>
      </c>
      <c r="AZ2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5" s="69" t="str">
        <f>IFERROR(CLEAN(HLOOKUP(BA$1,'1.源数据-产品报告-消费降序'!BA:BA,ROW(),0)),"")</f>
        <v/>
      </c>
      <c r="BD275" s="69" t="str">
        <f>IFERROR(CLEAN(HLOOKUP(BD$1,'1.源数据-产品报告-消费降序'!BD:BD,ROW(),0)),"")</f>
        <v/>
      </c>
      <c r="BE275" s="69" t="str">
        <f>IFERROR(CLEAN(HLOOKUP(BE$1,'1.源数据-产品报告-消费降序'!BE:BE,ROW(),0)),"")</f>
        <v/>
      </c>
      <c r="BF275" s="69" t="str">
        <f>IFERROR(CLEAN(HLOOKUP(BF$1,'1.源数据-产品报告-消费降序'!BF:BF,ROW(),0)),"")</f>
        <v/>
      </c>
      <c r="BG275" s="69" t="str">
        <f>IFERROR(CLEAN(HLOOKUP(BG$1,'1.源数据-产品报告-消费降序'!BG:BG,ROW(),0)),"")</f>
        <v/>
      </c>
      <c r="BH275" s="69" t="str">
        <f>IFERROR(CLEAN(HLOOKUP(BH$1,'1.源数据-产品报告-消费降序'!BH:BH,ROW(),0)),"")</f>
        <v/>
      </c>
      <c r="BI275" s="69" t="str">
        <f>IFERROR(CLEAN(HLOOKUP(BI$1,'1.源数据-产品报告-消费降序'!BI:BI,ROW(),0)),"")</f>
        <v/>
      </c>
      <c r="BJ275" s="69" t="str">
        <f>IFERROR(CLEAN(HLOOKUP(BJ$1,'1.源数据-产品报告-消费降序'!BJ:BJ,ROW(),0)),"")</f>
        <v/>
      </c>
      <c r="BK2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5" s="69" t="str">
        <f>IFERROR(CLEAN(HLOOKUP(BL$1,'1.源数据-产品报告-消费降序'!BL:BL,ROW(),0)),"")</f>
        <v/>
      </c>
      <c r="BO275" s="69" t="str">
        <f>IFERROR(CLEAN(HLOOKUP(BO$1,'1.源数据-产品报告-消费降序'!BO:BO,ROW(),0)),"")</f>
        <v/>
      </c>
      <c r="BP275" s="69" t="str">
        <f>IFERROR(CLEAN(HLOOKUP(BP$1,'1.源数据-产品报告-消费降序'!BP:BP,ROW(),0)),"")</f>
        <v/>
      </c>
      <c r="BQ275" s="69" t="str">
        <f>IFERROR(CLEAN(HLOOKUP(BQ$1,'1.源数据-产品报告-消费降序'!BQ:BQ,ROW(),0)),"")</f>
        <v/>
      </c>
      <c r="BR275" s="69" t="str">
        <f>IFERROR(CLEAN(HLOOKUP(BR$1,'1.源数据-产品报告-消费降序'!BR:BR,ROW(),0)),"")</f>
        <v/>
      </c>
      <c r="BS275" s="69" t="str">
        <f>IFERROR(CLEAN(HLOOKUP(BS$1,'1.源数据-产品报告-消费降序'!BS:BS,ROW(),0)),"")</f>
        <v/>
      </c>
      <c r="BT275" s="69" t="str">
        <f>IFERROR(CLEAN(HLOOKUP(BT$1,'1.源数据-产品报告-消费降序'!BT:BT,ROW(),0)),"")</f>
        <v/>
      </c>
      <c r="BU275" s="69" t="str">
        <f>IFERROR(CLEAN(HLOOKUP(BU$1,'1.源数据-产品报告-消费降序'!BU:BU,ROW(),0)),"")</f>
        <v/>
      </c>
      <c r="BV2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5" s="69" t="str">
        <f>IFERROR(CLEAN(HLOOKUP(BW$1,'1.源数据-产品报告-消费降序'!BW:BW,ROW(),0)),"")</f>
        <v/>
      </c>
    </row>
    <row r="276" spans="1:75">
      <c r="A276" s="69" t="str">
        <f>IFERROR(CLEAN(HLOOKUP(A$1,'1.源数据-产品报告-消费降序'!A:A,ROW(),0)),"")</f>
        <v/>
      </c>
      <c r="B276" s="69" t="str">
        <f>IFERROR(CLEAN(HLOOKUP(B$1,'1.源数据-产品报告-消费降序'!B:B,ROW(),0)),"")</f>
        <v/>
      </c>
      <c r="C276" s="69" t="str">
        <f>IFERROR(CLEAN(HLOOKUP(C$1,'1.源数据-产品报告-消费降序'!C:C,ROW(),0)),"")</f>
        <v/>
      </c>
      <c r="D276" s="69" t="str">
        <f>IFERROR(CLEAN(HLOOKUP(D$1,'1.源数据-产品报告-消费降序'!D:D,ROW(),0)),"")</f>
        <v/>
      </c>
      <c r="E276" s="69" t="str">
        <f>IFERROR(CLEAN(HLOOKUP(E$1,'1.源数据-产品报告-消费降序'!E:E,ROW(),0)),"")</f>
        <v/>
      </c>
      <c r="F276" s="69" t="str">
        <f>IFERROR(CLEAN(HLOOKUP(F$1,'1.源数据-产品报告-消费降序'!F:F,ROW(),0)),"")</f>
        <v/>
      </c>
      <c r="G276" s="70">
        <f>IFERROR((HLOOKUP(G$1,'1.源数据-产品报告-消费降序'!G:G,ROW(),0)),"")</f>
        <v>0</v>
      </c>
      <c r="H2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6" s="69" t="str">
        <f>IFERROR(CLEAN(HLOOKUP(I$1,'1.源数据-产品报告-消费降序'!I:I,ROW(),0)),"")</f>
        <v/>
      </c>
      <c r="L276" s="69" t="str">
        <f>IFERROR(CLEAN(HLOOKUP(L$1,'1.源数据-产品报告-消费降序'!L:L,ROW(),0)),"")</f>
        <v/>
      </c>
      <c r="M276" s="69" t="str">
        <f>IFERROR(CLEAN(HLOOKUP(M$1,'1.源数据-产品报告-消费降序'!M:M,ROW(),0)),"")</f>
        <v/>
      </c>
      <c r="N276" s="69" t="str">
        <f>IFERROR(CLEAN(HLOOKUP(N$1,'1.源数据-产品报告-消费降序'!N:N,ROW(),0)),"")</f>
        <v/>
      </c>
      <c r="O276" s="69" t="str">
        <f>IFERROR(CLEAN(HLOOKUP(O$1,'1.源数据-产品报告-消费降序'!O:O,ROW(),0)),"")</f>
        <v/>
      </c>
      <c r="P276" s="69" t="str">
        <f>IFERROR(CLEAN(HLOOKUP(P$1,'1.源数据-产品报告-消费降序'!P:P,ROW(),0)),"")</f>
        <v/>
      </c>
      <c r="Q276" s="69" t="str">
        <f>IFERROR(CLEAN(HLOOKUP(Q$1,'1.源数据-产品报告-消费降序'!Q:Q,ROW(),0)),"")</f>
        <v/>
      </c>
      <c r="R276" s="69" t="str">
        <f>IFERROR(CLEAN(HLOOKUP(R$1,'1.源数据-产品报告-消费降序'!R:R,ROW(),0)),"")</f>
        <v/>
      </c>
      <c r="S2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6" s="69" t="str">
        <f>IFERROR(CLEAN(HLOOKUP(T$1,'1.源数据-产品报告-消费降序'!T:T,ROW(),0)),"")</f>
        <v/>
      </c>
      <c r="W276" s="69" t="str">
        <f>IFERROR(CLEAN(HLOOKUP(W$1,'1.源数据-产品报告-消费降序'!W:W,ROW(),0)),"")</f>
        <v/>
      </c>
      <c r="X276" s="69" t="str">
        <f>IFERROR(CLEAN(HLOOKUP(X$1,'1.源数据-产品报告-消费降序'!X:X,ROW(),0)),"")</f>
        <v/>
      </c>
      <c r="Y276" s="69" t="str">
        <f>IFERROR(CLEAN(HLOOKUP(Y$1,'1.源数据-产品报告-消费降序'!Y:Y,ROW(),0)),"")</f>
        <v/>
      </c>
      <c r="Z276" s="69" t="str">
        <f>IFERROR(CLEAN(HLOOKUP(Z$1,'1.源数据-产品报告-消费降序'!Z:Z,ROW(),0)),"")</f>
        <v/>
      </c>
      <c r="AA276" s="69" t="str">
        <f>IFERROR(CLEAN(HLOOKUP(AA$1,'1.源数据-产品报告-消费降序'!AA:AA,ROW(),0)),"")</f>
        <v/>
      </c>
      <c r="AB276" s="69" t="str">
        <f>IFERROR(CLEAN(HLOOKUP(AB$1,'1.源数据-产品报告-消费降序'!AB:AB,ROW(),0)),"")</f>
        <v/>
      </c>
      <c r="AC276" s="69" t="str">
        <f>IFERROR(CLEAN(HLOOKUP(AC$1,'1.源数据-产品报告-消费降序'!AC:AC,ROW(),0)),"")</f>
        <v/>
      </c>
      <c r="AD2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6" s="69" t="str">
        <f>IFERROR(CLEAN(HLOOKUP(AE$1,'1.源数据-产品报告-消费降序'!AE:AE,ROW(),0)),"")</f>
        <v/>
      </c>
      <c r="AH276" s="69" t="str">
        <f>IFERROR(CLEAN(HLOOKUP(AH$1,'1.源数据-产品报告-消费降序'!AH:AH,ROW(),0)),"")</f>
        <v/>
      </c>
      <c r="AI276" s="69" t="str">
        <f>IFERROR(CLEAN(HLOOKUP(AI$1,'1.源数据-产品报告-消费降序'!AI:AI,ROW(),0)),"")</f>
        <v/>
      </c>
      <c r="AJ276" s="69" t="str">
        <f>IFERROR(CLEAN(HLOOKUP(AJ$1,'1.源数据-产品报告-消费降序'!AJ:AJ,ROW(),0)),"")</f>
        <v/>
      </c>
      <c r="AK276" s="69" t="str">
        <f>IFERROR(CLEAN(HLOOKUP(AK$1,'1.源数据-产品报告-消费降序'!AK:AK,ROW(),0)),"")</f>
        <v/>
      </c>
      <c r="AL276" s="69" t="str">
        <f>IFERROR(CLEAN(HLOOKUP(AL$1,'1.源数据-产品报告-消费降序'!AL:AL,ROW(),0)),"")</f>
        <v/>
      </c>
      <c r="AM276" s="69" t="str">
        <f>IFERROR(CLEAN(HLOOKUP(AM$1,'1.源数据-产品报告-消费降序'!AM:AM,ROW(),0)),"")</f>
        <v/>
      </c>
      <c r="AN276" s="69" t="str">
        <f>IFERROR(CLEAN(HLOOKUP(AN$1,'1.源数据-产品报告-消费降序'!AN:AN,ROW(),0)),"")</f>
        <v/>
      </c>
      <c r="AO2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6" s="69" t="str">
        <f>IFERROR(CLEAN(HLOOKUP(AP$1,'1.源数据-产品报告-消费降序'!AP:AP,ROW(),0)),"")</f>
        <v/>
      </c>
      <c r="AS276" s="69" t="str">
        <f>IFERROR(CLEAN(HLOOKUP(AS$1,'1.源数据-产品报告-消费降序'!AS:AS,ROW(),0)),"")</f>
        <v/>
      </c>
      <c r="AT276" s="69" t="str">
        <f>IFERROR(CLEAN(HLOOKUP(AT$1,'1.源数据-产品报告-消费降序'!AT:AT,ROW(),0)),"")</f>
        <v/>
      </c>
      <c r="AU276" s="69" t="str">
        <f>IFERROR(CLEAN(HLOOKUP(AU$1,'1.源数据-产品报告-消费降序'!AU:AU,ROW(),0)),"")</f>
        <v/>
      </c>
      <c r="AV276" s="69" t="str">
        <f>IFERROR(CLEAN(HLOOKUP(AV$1,'1.源数据-产品报告-消费降序'!AV:AV,ROW(),0)),"")</f>
        <v/>
      </c>
      <c r="AW276" s="69" t="str">
        <f>IFERROR(CLEAN(HLOOKUP(AW$1,'1.源数据-产品报告-消费降序'!AW:AW,ROW(),0)),"")</f>
        <v/>
      </c>
      <c r="AX276" s="69" t="str">
        <f>IFERROR(CLEAN(HLOOKUP(AX$1,'1.源数据-产品报告-消费降序'!AX:AX,ROW(),0)),"")</f>
        <v/>
      </c>
      <c r="AY276" s="69" t="str">
        <f>IFERROR(CLEAN(HLOOKUP(AY$1,'1.源数据-产品报告-消费降序'!AY:AY,ROW(),0)),"")</f>
        <v/>
      </c>
      <c r="AZ2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6" s="69" t="str">
        <f>IFERROR(CLEAN(HLOOKUP(BA$1,'1.源数据-产品报告-消费降序'!BA:BA,ROW(),0)),"")</f>
        <v/>
      </c>
      <c r="BD276" s="69" t="str">
        <f>IFERROR(CLEAN(HLOOKUP(BD$1,'1.源数据-产品报告-消费降序'!BD:BD,ROW(),0)),"")</f>
        <v/>
      </c>
      <c r="BE276" s="69" t="str">
        <f>IFERROR(CLEAN(HLOOKUP(BE$1,'1.源数据-产品报告-消费降序'!BE:BE,ROW(),0)),"")</f>
        <v/>
      </c>
      <c r="BF276" s="69" t="str">
        <f>IFERROR(CLEAN(HLOOKUP(BF$1,'1.源数据-产品报告-消费降序'!BF:BF,ROW(),0)),"")</f>
        <v/>
      </c>
      <c r="BG276" s="69" t="str">
        <f>IFERROR(CLEAN(HLOOKUP(BG$1,'1.源数据-产品报告-消费降序'!BG:BG,ROW(),0)),"")</f>
        <v/>
      </c>
      <c r="BH276" s="69" t="str">
        <f>IFERROR(CLEAN(HLOOKUP(BH$1,'1.源数据-产品报告-消费降序'!BH:BH,ROW(),0)),"")</f>
        <v/>
      </c>
      <c r="BI276" s="69" t="str">
        <f>IFERROR(CLEAN(HLOOKUP(BI$1,'1.源数据-产品报告-消费降序'!BI:BI,ROW(),0)),"")</f>
        <v/>
      </c>
      <c r="BJ276" s="69" t="str">
        <f>IFERROR(CLEAN(HLOOKUP(BJ$1,'1.源数据-产品报告-消费降序'!BJ:BJ,ROW(),0)),"")</f>
        <v/>
      </c>
      <c r="BK2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6" s="69" t="str">
        <f>IFERROR(CLEAN(HLOOKUP(BL$1,'1.源数据-产品报告-消费降序'!BL:BL,ROW(),0)),"")</f>
        <v/>
      </c>
      <c r="BO276" s="69" t="str">
        <f>IFERROR(CLEAN(HLOOKUP(BO$1,'1.源数据-产品报告-消费降序'!BO:BO,ROW(),0)),"")</f>
        <v/>
      </c>
      <c r="BP276" s="69" t="str">
        <f>IFERROR(CLEAN(HLOOKUP(BP$1,'1.源数据-产品报告-消费降序'!BP:BP,ROW(),0)),"")</f>
        <v/>
      </c>
      <c r="BQ276" s="69" t="str">
        <f>IFERROR(CLEAN(HLOOKUP(BQ$1,'1.源数据-产品报告-消费降序'!BQ:BQ,ROW(),0)),"")</f>
        <v/>
      </c>
      <c r="BR276" s="69" t="str">
        <f>IFERROR(CLEAN(HLOOKUP(BR$1,'1.源数据-产品报告-消费降序'!BR:BR,ROW(),0)),"")</f>
        <v/>
      </c>
      <c r="BS276" s="69" t="str">
        <f>IFERROR(CLEAN(HLOOKUP(BS$1,'1.源数据-产品报告-消费降序'!BS:BS,ROW(),0)),"")</f>
        <v/>
      </c>
      <c r="BT276" s="69" t="str">
        <f>IFERROR(CLEAN(HLOOKUP(BT$1,'1.源数据-产品报告-消费降序'!BT:BT,ROW(),0)),"")</f>
        <v/>
      </c>
      <c r="BU276" s="69" t="str">
        <f>IFERROR(CLEAN(HLOOKUP(BU$1,'1.源数据-产品报告-消费降序'!BU:BU,ROW(),0)),"")</f>
        <v/>
      </c>
      <c r="BV2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6" s="69" t="str">
        <f>IFERROR(CLEAN(HLOOKUP(BW$1,'1.源数据-产品报告-消费降序'!BW:BW,ROW(),0)),"")</f>
        <v/>
      </c>
    </row>
    <row r="277" spans="1:75">
      <c r="A277" s="69" t="str">
        <f>IFERROR(CLEAN(HLOOKUP(A$1,'1.源数据-产品报告-消费降序'!A:A,ROW(),0)),"")</f>
        <v/>
      </c>
      <c r="B277" s="69" t="str">
        <f>IFERROR(CLEAN(HLOOKUP(B$1,'1.源数据-产品报告-消费降序'!B:B,ROW(),0)),"")</f>
        <v/>
      </c>
      <c r="C277" s="69" t="str">
        <f>IFERROR(CLEAN(HLOOKUP(C$1,'1.源数据-产品报告-消费降序'!C:C,ROW(),0)),"")</f>
        <v/>
      </c>
      <c r="D277" s="69" t="str">
        <f>IFERROR(CLEAN(HLOOKUP(D$1,'1.源数据-产品报告-消费降序'!D:D,ROW(),0)),"")</f>
        <v/>
      </c>
      <c r="E277" s="69" t="str">
        <f>IFERROR(CLEAN(HLOOKUP(E$1,'1.源数据-产品报告-消费降序'!E:E,ROW(),0)),"")</f>
        <v/>
      </c>
      <c r="F277" s="69" t="str">
        <f>IFERROR(CLEAN(HLOOKUP(F$1,'1.源数据-产品报告-消费降序'!F:F,ROW(),0)),"")</f>
        <v/>
      </c>
      <c r="G277" s="70">
        <f>IFERROR((HLOOKUP(G$1,'1.源数据-产品报告-消费降序'!G:G,ROW(),0)),"")</f>
        <v>0</v>
      </c>
      <c r="H2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7" s="69" t="str">
        <f>IFERROR(CLEAN(HLOOKUP(I$1,'1.源数据-产品报告-消费降序'!I:I,ROW(),0)),"")</f>
        <v/>
      </c>
      <c r="L277" s="69" t="str">
        <f>IFERROR(CLEAN(HLOOKUP(L$1,'1.源数据-产品报告-消费降序'!L:L,ROW(),0)),"")</f>
        <v/>
      </c>
      <c r="M277" s="69" t="str">
        <f>IFERROR(CLEAN(HLOOKUP(M$1,'1.源数据-产品报告-消费降序'!M:M,ROW(),0)),"")</f>
        <v/>
      </c>
      <c r="N277" s="69" t="str">
        <f>IFERROR(CLEAN(HLOOKUP(N$1,'1.源数据-产品报告-消费降序'!N:N,ROW(),0)),"")</f>
        <v/>
      </c>
      <c r="O277" s="69" t="str">
        <f>IFERROR(CLEAN(HLOOKUP(O$1,'1.源数据-产品报告-消费降序'!O:O,ROW(),0)),"")</f>
        <v/>
      </c>
      <c r="P277" s="69" t="str">
        <f>IFERROR(CLEAN(HLOOKUP(P$1,'1.源数据-产品报告-消费降序'!P:P,ROW(),0)),"")</f>
        <v/>
      </c>
      <c r="Q277" s="69" t="str">
        <f>IFERROR(CLEAN(HLOOKUP(Q$1,'1.源数据-产品报告-消费降序'!Q:Q,ROW(),0)),"")</f>
        <v/>
      </c>
      <c r="R277" s="69" t="str">
        <f>IFERROR(CLEAN(HLOOKUP(R$1,'1.源数据-产品报告-消费降序'!R:R,ROW(),0)),"")</f>
        <v/>
      </c>
      <c r="S2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7" s="69" t="str">
        <f>IFERROR(CLEAN(HLOOKUP(T$1,'1.源数据-产品报告-消费降序'!T:T,ROW(),0)),"")</f>
        <v/>
      </c>
      <c r="W277" s="69" t="str">
        <f>IFERROR(CLEAN(HLOOKUP(W$1,'1.源数据-产品报告-消费降序'!W:W,ROW(),0)),"")</f>
        <v/>
      </c>
      <c r="X277" s="69" t="str">
        <f>IFERROR(CLEAN(HLOOKUP(X$1,'1.源数据-产品报告-消费降序'!X:X,ROW(),0)),"")</f>
        <v/>
      </c>
      <c r="Y277" s="69" t="str">
        <f>IFERROR(CLEAN(HLOOKUP(Y$1,'1.源数据-产品报告-消费降序'!Y:Y,ROW(),0)),"")</f>
        <v/>
      </c>
      <c r="Z277" s="69" t="str">
        <f>IFERROR(CLEAN(HLOOKUP(Z$1,'1.源数据-产品报告-消费降序'!Z:Z,ROW(),0)),"")</f>
        <v/>
      </c>
      <c r="AA277" s="69" t="str">
        <f>IFERROR(CLEAN(HLOOKUP(AA$1,'1.源数据-产品报告-消费降序'!AA:AA,ROW(),0)),"")</f>
        <v/>
      </c>
      <c r="AB277" s="69" t="str">
        <f>IFERROR(CLEAN(HLOOKUP(AB$1,'1.源数据-产品报告-消费降序'!AB:AB,ROW(),0)),"")</f>
        <v/>
      </c>
      <c r="AC277" s="69" t="str">
        <f>IFERROR(CLEAN(HLOOKUP(AC$1,'1.源数据-产品报告-消费降序'!AC:AC,ROW(),0)),"")</f>
        <v/>
      </c>
      <c r="AD2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7" s="69" t="str">
        <f>IFERROR(CLEAN(HLOOKUP(AE$1,'1.源数据-产品报告-消费降序'!AE:AE,ROW(),0)),"")</f>
        <v/>
      </c>
      <c r="AH277" s="69" t="str">
        <f>IFERROR(CLEAN(HLOOKUP(AH$1,'1.源数据-产品报告-消费降序'!AH:AH,ROW(),0)),"")</f>
        <v/>
      </c>
      <c r="AI277" s="69" t="str">
        <f>IFERROR(CLEAN(HLOOKUP(AI$1,'1.源数据-产品报告-消费降序'!AI:AI,ROW(),0)),"")</f>
        <v/>
      </c>
      <c r="AJ277" s="69" t="str">
        <f>IFERROR(CLEAN(HLOOKUP(AJ$1,'1.源数据-产品报告-消费降序'!AJ:AJ,ROW(),0)),"")</f>
        <v/>
      </c>
      <c r="AK277" s="69" t="str">
        <f>IFERROR(CLEAN(HLOOKUP(AK$1,'1.源数据-产品报告-消费降序'!AK:AK,ROW(),0)),"")</f>
        <v/>
      </c>
      <c r="AL277" s="69" t="str">
        <f>IFERROR(CLEAN(HLOOKUP(AL$1,'1.源数据-产品报告-消费降序'!AL:AL,ROW(),0)),"")</f>
        <v/>
      </c>
      <c r="AM277" s="69" t="str">
        <f>IFERROR(CLEAN(HLOOKUP(AM$1,'1.源数据-产品报告-消费降序'!AM:AM,ROW(),0)),"")</f>
        <v/>
      </c>
      <c r="AN277" s="69" t="str">
        <f>IFERROR(CLEAN(HLOOKUP(AN$1,'1.源数据-产品报告-消费降序'!AN:AN,ROW(),0)),"")</f>
        <v/>
      </c>
      <c r="AO2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7" s="69" t="str">
        <f>IFERROR(CLEAN(HLOOKUP(AP$1,'1.源数据-产品报告-消费降序'!AP:AP,ROW(),0)),"")</f>
        <v/>
      </c>
      <c r="AS277" s="69" t="str">
        <f>IFERROR(CLEAN(HLOOKUP(AS$1,'1.源数据-产品报告-消费降序'!AS:AS,ROW(),0)),"")</f>
        <v/>
      </c>
      <c r="AT277" s="69" t="str">
        <f>IFERROR(CLEAN(HLOOKUP(AT$1,'1.源数据-产品报告-消费降序'!AT:AT,ROW(),0)),"")</f>
        <v/>
      </c>
      <c r="AU277" s="69" t="str">
        <f>IFERROR(CLEAN(HLOOKUP(AU$1,'1.源数据-产品报告-消费降序'!AU:AU,ROW(),0)),"")</f>
        <v/>
      </c>
      <c r="AV277" s="69" t="str">
        <f>IFERROR(CLEAN(HLOOKUP(AV$1,'1.源数据-产品报告-消费降序'!AV:AV,ROW(),0)),"")</f>
        <v/>
      </c>
      <c r="AW277" s="69" t="str">
        <f>IFERROR(CLEAN(HLOOKUP(AW$1,'1.源数据-产品报告-消费降序'!AW:AW,ROW(),0)),"")</f>
        <v/>
      </c>
      <c r="AX277" s="69" t="str">
        <f>IFERROR(CLEAN(HLOOKUP(AX$1,'1.源数据-产品报告-消费降序'!AX:AX,ROW(),0)),"")</f>
        <v/>
      </c>
      <c r="AY277" s="69" t="str">
        <f>IFERROR(CLEAN(HLOOKUP(AY$1,'1.源数据-产品报告-消费降序'!AY:AY,ROW(),0)),"")</f>
        <v/>
      </c>
      <c r="AZ2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7" s="69" t="str">
        <f>IFERROR(CLEAN(HLOOKUP(BA$1,'1.源数据-产品报告-消费降序'!BA:BA,ROW(),0)),"")</f>
        <v/>
      </c>
      <c r="BD277" s="69" t="str">
        <f>IFERROR(CLEAN(HLOOKUP(BD$1,'1.源数据-产品报告-消费降序'!BD:BD,ROW(),0)),"")</f>
        <v/>
      </c>
      <c r="BE277" s="69" t="str">
        <f>IFERROR(CLEAN(HLOOKUP(BE$1,'1.源数据-产品报告-消费降序'!BE:BE,ROW(),0)),"")</f>
        <v/>
      </c>
      <c r="BF277" s="69" t="str">
        <f>IFERROR(CLEAN(HLOOKUP(BF$1,'1.源数据-产品报告-消费降序'!BF:BF,ROW(),0)),"")</f>
        <v/>
      </c>
      <c r="BG277" s="69" t="str">
        <f>IFERROR(CLEAN(HLOOKUP(BG$1,'1.源数据-产品报告-消费降序'!BG:BG,ROW(),0)),"")</f>
        <v/>
      </c>
      <c r="BH277" s="69" t="str">
        <f>IFERROR(CLEAN(HLOOKUP(BH$1,'1.源数据-产品报告-消费降序'!BH:BH,ROW(),0)),"")</f>
        <v/>
      </c>
      <c r="BI277" s="69" t="str">
        <f>IFERROR(CLEAN(HLOOKUP(BI$1,'1.源数据-产品报告-消费降序'!BI:BI,ROW(),0)),"")</f>
        <v/>
      </c>
      <c r="BJ277" s="69" t="str">
        <f>IFERROR(CLEAN(HLOOKUP(BJ$1,'1.源数据-产品报告-消费降序'!BJ:BJ,ROW(),0)),"")</f>
        <v/>
      </c>
      <c r="BK2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7" s="69" t="str">
        <f>IFERROR(CLEAN(HLOOKUP(BL$1,'1.源数据-产品报告-消费降序'!BL:BL,ROW(),0)),"")</f>
        <v/>
      </c>
      <c r="BO277" s="69" t="str">
        <f>IFERROR(CLEAN(HLOOKUP(BO$1,'1.源数据-产品报告-消费降序'!BO:BO,ROW(),0)),"")</f>
        <v/>
      </c>
      <c r="BP277" s="69" t="str">
        <f>IFERROR(CLEAN(HLOOKUP(BP$1,'1.源数据-产品报告-消费降序'!BP:BP,ROW(),0)),"")</f>
        <v/>
      </c>
      <c r="BQ277" s="69" t="str">
        <f>IFERROR(CLEAN(HLOOKUP(BQ$1,'1.源数据-产品报告-消费降序'!BQ:BQ,ROW(),0)),"")</f>
        <v/>
      </c>
      <c r="BR277" s="69" t="str">
        <f>IFERROR(CLEAN(HLOOKUP(BR$1,'1.源数据-产品报告-消费降序'!BR:BR,ROW(),0)),"")</f>
        <v/>
      </c>
      <c r="BS277" s="69" t="str">
        <f>IFERROR(CLEAN(HLOOKUP(BS$1,'1.源数据-产品报告-消费降序'!BS:BS,ROW(),0)),"")</f>
        <v/>
      </c>
      <c r="BT277" s="69" t="str">
        <f>IFERROR(CLEAN(HLOOKUP(BT$1,'1.源数据-产品报告-消费降序'!BT:BT,ROW(),0)),"")</f>
        <v/>
      </c>
      <c r="BU277" s="69" t="str">
        <f>IFERROR(CLEAN(HLOOKUP(BU$1,'1.源数据-产品报告-消费降序'!BU:BU,ROW(),0)),"")</f>
        <v/>
      </c>
      <c r="BV2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7" s="69" t="str">
        <f>IFERROR(CLEAN(HLOOKUP(BW$1,'1.源数据-产品报告-消费降序'!BW:BW,ROW(),0)),"")</f>
        <v/>
      </c>
    </row>
    <row r="278" spans="1:75">
      <c r="A278" s="69" t="str">
        <f>IFERROR(CLEAN(HLOOKUP(A$1,'1.源数据-产品报告-消费降序'!A:A,ROW(),0)),"")</f>
        <v/>
      </c>
      <c r="B278" s="69" t="str">
        <f>IFERROR(CLEAN(HLOOKUP(B$1,'1.源数据-产品报告-消费降序'!B:B,ROW(),0)),"")</f>
        <v/>
      </c>
      <c r="C278" s="69" t="str">
        <f>IFERROR(CLEAN(HLOOKUP(C$1,'1.源数据-产品报告-消费降序'!C:C,ROW(),0)),"")</f>
        <v/>
      </c>
      <c r="D278" s="69" t="str">
        <f>IFERROR(CLEAN(HLOOKUP(D$1,'1.源数据-产品报告-消费降序'!D:D,ROW(),0)),"")</f>
        <v/>
      </c>
      <c r="E278" s="69" t="str">
        <f>IFERROR(CLEAN(HLOOKUP(E$1,'1.源数据-产品报告-消费降序'!E:E,ROW(),0)),"")</f>
        <v/>
      </c>
      <c r="F278" s="69" t="str">
        <f>IFERROR(CLEAN(HLOOKUP(F$1,'1.源数据-产品报告-消费降序'!F:F,ROW(),0)),"")</f>
        <v/>
      </c>
      <c r="G278" s="70">
        <f>IFERROR((HLOOKUP(G$1,'1.源数据-产品报告-消费降序'!G:G,ROW(),0)),"")</f>
        <v>0</v>
      </c>
      <c r="H2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8" s="69" t="str">
        <f>IFERROR(CLEAN(HLOOKUP(I$1,'1.源数据-产品报告-消费降序'!I:I,ROW(),0)),"")</f>
        <v/>
      </c>
      <c r="L278" s="69" t="str">
        <f>IFERROR(CLEAN(HLOOKUP(L$1,'1.源数据-产品报告-消费降序'!L:L,ROW(),0)),"")</f>
        <v/>
      </c>
      <c r="M278" s="69" t="str">
        <f>IFERROR(CLEAN(HLOOKUP(M$1,'1.源数据-产品报告-消费降序'!M:M,ROW(),0)),"")</f>
        <v/>
      </c>
      <c r="N278" s="69" t="str">
        <f>IFERROR(CLEAN(HLOOKUP(N$1,'1.源数据-产品报告-消费降序'!N:N,ROW(),0)),"")</f>
        <v/>
      </c>
      <c r="O278" s="69" t="str">
        <f>IFERROR(CLEAN(HLOOKUP(O$1,'1.源数据-产品报告-消费降序'!O:O,ROW(),0)),"")</f>
        <v/>
      </c>
      <c r="P278" s="69" t="str">
        <f>IFERROR(CLEAN(HLOOKUP(P$1,'1.源数据-产品报告-消费降序'!P:P,ROW(),0)),"")</f>
        <v/>
      </c>
      <c r="Q278" s="69" t="str">
        <f>IFERROR(CLEAN(HLOOKUP(Q$1,'1.源数据-产品报告-消费降序'!Q:Q,ROW(),0)),"")</f>
        <v/>
      </c>
      <c r="R278" s="69" t="str">
        <f>IFERROR(CLEAN(HLOOKUP(R$1,'1.源数据-产品报告-消费降序'!R:R,ROW(),0)),"")</f>
        <v/>
      </c>
      <c r="S2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8" s="69" t="str">
        <f>IFERROR(CLEAN(HLOOKUP(T$1,'1.源数据-产品报告-消费降序'!T:T,ROW(),0)),"")</f>
        <v/>
      </c>
      <c r="W278" s="69" t="str">
        <f>IFERROR(CLEAN(HLOOKUP(W$1,'1.源数据-产品报告-消费降序'!W:W,ROW(),0)),"")</f>
        <v/>
      </c>
      <c r="X278" s="69" t="str">
        <f>IFERROR(CLEAN(HLOOKUP(X$1,'1.源数据-产品报告-消费降序'!X:X,ROW(),0)),"")</f>
        <v/>
      </c>
      <c r="Y278" s="69" t="str">
        <f>IFERROR(CLEAN(HLOOKUP(Y$1,'1.源数据-产品报告-消费降序'!Y:Y,ROW(),0)),"")</f>
        <v/>
      </c>
      <c r="Z278" s="69" t="str">
        <f>IFERROR(CLEAN(HLOOKUP(Z$1,'1.源数据-产品报告-消费降序'!Z:Z,ROW(),0)),"")</f>
        <v/>
      </c>
      <c r="AA278" s="69" t="str">
        <f>IFERROR(CLEAN(HLOOKUP(AA$1,'1.源数据-产品报告-消费降序'!AA:AA,ROW(),0)),"")</f>
        <v/>
      </c>
      <c r="AB278" s="69" t="str">
        <f>IFERROR(CLEAN(HLOOKUP(AB$1,'1.源数据-产品报告-消费降序'!AB:AB,ROW(),0)),"")</f>
        <v/>
      </c>
      <c r="AC278" s="69" t="str">
        <f>IFERROR(CLEAN(HLOOKUP(AC$1,'1.源数据-产品报告-消费降序'!AC:AC,ROW(),0)),"")</f>
        <v/>
      </c>
      <c r="AD2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8" s="69" t="str">
        <f>IFERROR(CLEAN(HLOOKUP(AE$1,'1.源数据-产品报告-消费降序'!AE:AE,ROW(),0)),"")</f>
        <v/>
      </c>
      <c r="AH278" s="69" t="str">
        <f>IFERROR(CLEAN(HLOOKUP(AH$1,'1.源数据-产品报告-消费降序'!AH:AH,ROW(),0)),"")</f>
        <v/>
      </c>
      <c r="AI278" s="69" t="str">
        <f>IFERROR(CLEAN(HLOOKUP(AI$1,'1.源数据-产品报告-消费降序'!AI:AI,ROW(),0)),"")</f>
        <v/>
      </c>
      <c r="AJ278" s="69" t="str">
        <f>IFERROR(CLEAN(HLOOKUP(AJ$1,'1.源数据-产品报告-消费降序'!AJ:AJ,ROW(),0)),"")</f>
        <v/>
      </c>
      <c r="AK278" s="69" t="str">
        <f>IFERROR(CLEAN(HLOOKUP(AK$1,'1.源数据-产品报告-消费降序'!AK:AK,ROW(),0)),"")</f>
        <v/>
      </c>
      <c r="AL278" s="69" t="str">
        <f>IFERROR(CLEAN(HLOOKUP(AL$1,'1.源数据-产品报告-消费降序'!AL:AL,ROW(),0)),"")</f>
        <v/>
      </c>
      <c r="AM278" s="69" t="str">
        <f>IFERROR(CLEAN(HLOOKUP(AM$1,'1.源数据-产品报告-消费降序'!AM:AM,ROW(),0)),"")</f>
        <v/>
      </c>
      <c r="AN278" s="69" t="str">
        <f>IFERROR(CLEAN(HLOOKUP(AN$1,'1.源数据-产品报告-消费降序'!AN:AN,ROW(),0)),"")</f>
        <v/>
      </c>
      <c r="AO2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8" s="69" t="str">
        <f>IFERROR(CLEAN(HLOOKUP(AP$1,'1.源数据-产品报告-消费降序'!AP:AP,ROW(),0)),"")</f>
        <v/>
      </c>
      <c r="AS278" s="69" t="str">
        <f>IFERROR(CLEAN(HLOOKUP(AS$1,'1.源数据-产品报告-消费降序'!AS:AS,ROW(),0)),"")</f>
        <v/>
      </c>
      <c r="AT278" s="69" t="str">
        <f>IFERROR(CLEAN(HLOOKUP(AT$1,'1.源数据-产品报告-消费降序'!AT:AT,ROW(),0)),"")</f>
        <v/>
      </c>
      <c r="AU278" s="69" t="str">
        <f>IFERROR(CLEAN(HLOOKUP(AU$1,'1.源数据-产品报告-消费降序'!AU:AU,ROW(),0)),"")</f>
        <v/>
      </c>
      <c r="AV278" s="69" t="str">
        <f>IFERROR(CLEAN(HLOOKUP(AV$1,'1.源数据-产品报告-消费降序'!AV:AV,ROW(),0)),"")</f>
        <v/>
      </c>
      <c r="AW278" s="69" t="str">
        <f>IFERROR(CLEAN(HLOOKUP(AW$1,'1.源数据-产品报告-消费降序'!AW:AW,ROW(),0)),"")</f>
        <v/>
      </c>
      <c r="AX278" s="69" t="str">
        <f>IFERROR(CLEAN(HLOOKUP(AX$1,'1.源数据-产品报告-消费降序'!AX:AX,ROW(),0)),"")</f>
        <v/>
      </c>
      <c r="AY278" s="69" t="str">
        <f>IFERROR(CLEAN(HLOOKUP(AY$1,'1.源数据-产品报告-消费降序'!AY:AY,ROW(),0)),"")</f>
        <v/>
      </c>
      <c r="AZ2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8" s="69" t="str">
        <f>IFERROR(CLEAN(HLOOKUP(BA$1,'1.源数据-产品报告-消费降序'!BA:BA,ROW(),0)),"")</f>
        <v/>
      </c>
      <c r="BD278" s="69" t="str">
        <f>IFERROR(CLEAN(HLOOKUP(BD$1,'1.源数据-产品报告-消费降序'!BD:BD,ROW(),0)),"")</f>
        <v/>
      </c>
      <c r="BE278" s="69" t="str">
        <f>IFERROR(CLEAN(HLOOKUP(BE$1,'1.源数据-产品报告-消费降序'!BE:BE,ROW(),0)),"")</f>
        <v/>
      </c>
      <c r="BF278" s="69" t="str">
        <f>IFERROR(CLEAN(HLOOKUP(BF$1,'1.源数据-产品报告-消费降序'!BF:BF,ROW(),0)),"")</f>
        <v/>
      </c>
      <c r="BG278" s="69" t="str">
        <f>IFERROR(CLEAN(HLOOKUP(BG$1,'1.源数据-产品报告-消费降序'!BG:BG,ROW(),0)),"")</f>
        <v/>
      </c>
      <c r="BH278" s="69" t="str">
        <f>IFERROR(CLEAN(HLOOKUP(BH$1,'1.源数据-产品报告-消费降序'!BH:BH,ROW(),0)),"")</f>
        <v/>
      </c>
      <c r="BI278" s="69" t="str">
        <f>IFERROR(CLEAN(HLOOKUP(BI$1,'1.源数据-产品报告-消费降序'!BI:BI,ROW(),0)),"")</f>
        <v/>
      </c>
      <c r="BJ278" s="69" t="str">
        <f>IFERROR(CLEAN(HLOOKUP(BJ$1,'1.源数据-产品报告-消费降序'!BJ:BJ,ROW(),0)),"")</f>
        <v/>
      </c>
      <c r="BK2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8" s="69" t="str">
        <f>IFERROR(CLEAN(HLOOKUP(BL$1,'1.源数据-产品报告-消费降序'!BL:BL,ROW(),0)),"")</f>
        <v/>
      </c>
      <c r="BO278" s="69" t="str">
        <f>IFERROR(CLEAN(HLOOKUP(BO$1,'1.源数据-产品报告-消费降序'!BO:BO,ROW(),0)),"")</f>
        <v/>
      </c>
      <c r="BP278" s="69" t="str">
        <f>IFERROR(CLEAN(HLOOKUP(BP$1,'1.源数据-产品报告-消费降序'!BP:BP,ROW(),0)),"")</f>
        <v/>
      </c>
      <c r="BQ278" s="69" t="str">
        <f>IFERROR(CLEAN(HLOOKUP(BQ$1,'1.源数据-产品报告-消费降序'!BQ:BQ,ROW(),0)),"")</f>
        <v/>
      </c>
      <c r="BR278" s="69" t="str">
        <f>IFERROR(CLEAN(HLOOKUP(BR$1,'1.源数据-产品报告-消费降序'!BR:BR,ROW(),0)),"")</f>
        <v/>
      </c>
      <c r="BS278" s="69" t="str">
        <f>IFERROR(CLEAN(HLOOKUP(BS$1,'1.源数据-产品报告-消费降序'!BS:BS,ROW(),0)),"")</f>
        <v/>
      </c>
      <c r="BT278" s="69" t="str">
        <f>IFERROR(CLEAN(HLOOKUP(BT$1,'1.源数据-产品报告-消费降序'!BT:BT,ROW(),0)),"")</f>
        <v/>
      </c>
      <c r="BU278" s="69" t="str">
        <f>IFERROR(CLEAN(HLOOKUP(BU$1,'1.源数据-产品报告-消费降序'!BU:BU,ROW(),0)),"")</f>
        <v/>
      </c>
      <c r="BV2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8" s="69" t="str">
        <f>IFERROR(CLEAN(HLOOKUP(BW$1,'1.源数据-产品报告-消费降序'!BW:BW,ROW(),0)),"")</f>
        <v/>
      </c>
    </row>
    <row r="279" spans="1:75">
      <c r="A279" s="69" t="str">
        <f>IFERROR(CLEAN(HLOOKUP(A$1,'1.源数据-产品报告-消费降序'!A:A,ROW(),0)),"")</f>
        <v/>
      </c>
      <c r="B279" s="69" t="str">
        <f>IFERROR(CLEAN(HLOOKUP(B$1,'1.源数据-产品报告-消费降序'!B:B,ROW(),0)),"")</f>
        <v/>
      </c>
      <c r="C279" s="69" t="str">
        <f>IFERROR(CLEAN(HLOOKUP(C$1,'1.源数据-产品报告-消费降序'!C:C,ROW(),0)),"")</f>
        <v/>
      </c>
      <c r="D279" s="69" t="str">
        <f>IFERROR(CLEAN(HLOOKUP(D$1,'1.源数据-产品报告-消费降序'!D:D,ROW(),0)),"")</f>
        <v/>
      </c>
      <c r="E279" s="69" t="str">
        <f>IFERROR(CLEAN(HLOOKUP(E$1,'1.源数据-产品报告-消费降序'!E:E,ROW(),0)),"")</f>
        <v/>
      </c>
      <c r="F279" s="69" t="str">
        <f>IFERROR(CLEAN(HLOOKUP(F$1,'1.源数据-产品报告-消费降序'!F:F,ROW(),0)),"")</f>
        <v/>
      </c>
      <c r="G279" s="70">
        <f>IFERROR((HLOOKUP(G$1,'1.源数据-产品报告-消费降序'!G:G,ROW(),0)),"")</f>
        <v>0</v>
      </c>
      <c r="H2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79" s="69" t="str">
        <f>IFERROR(CLEAN(HLOOKUP(I$1,'1.源数据-产品报告-消费降序'!I:I,ROW(),0)),"")</f>
        <v/>
      </c>
      <c r="L279" s="69" t="str">
        <f>IFERROR(CLEAN(HLOOKUP(L$1,'1.源数据-产品报告-消费降序'!L:L,ROW(),0)),"")</f>
        <v/>
      </c>
      <c r="M279" s="69" t="str">
        <f>IFERROR(CLEAN(HLOOKUP(M$1,'1.源数据-产品报告-消费降序'!M:M,ROW(),0)),"")</f>
        <v/>
      </c>
      <c r="N279" s="69" t="str">
        <f>IFERROR(CLEAN(HLOOKUP(N$1,'1.源数据-产品报告-消费降序'!N:N,ROW(),0)),"")</f>
        <v/>
      </c>
      <c r="O279" s="69" t="str">
        <f>IFERROR(CLEAN(HLOOKUP(O$1,'1.源数据-产品报告-消费降序'!O:O,ROW(),0)),"")</f>
        <v/>
      </c>
      <c r="P279" s="69" t="str">
        <f>IFERROR(CLEAN(HLOOKUP(P$1,'1.源数据-产品报告-消费降序'!P:P,ROW(),0)),"")</f>
        <v/>
      </c>
      <c r="Q279" s="69" t="str">
        <f>IFERROR(CLEAN(HLOOKUP(Q$1,'1.源数据-产品报告-消费降序'!Q:Q,ROW(),0)),"")</f>
        <v/>
      </c>
      <c r="R279" s="69" t="str">
        <f>IFERROR(CLEAN(HLOOKUP(R$1,'1.源数据-产品报告-消费降序'!R:R,ROW(),0)),"")</f>
        <v/>
      </c>
      <c r="S2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79" s="69" t="str">
        <f>IFERROR(CLEAN(HLOOKUP(T$1,'1.源数据-产品报告-消费降序'!T:T,ROW(),0)),"")</f>
        <v/>
      </c>
      <c r="W279" s="69" t="str">
        <f>IFERROR(CLEAN(HLOOKUP(W$1,'1.源数据-产品报告-消费降序'!W:W,ROW(),0)),"")</f>
        <v/>
      </c>
      <c r="X279" s="69" t="str">
        <f>IFERROR(CLEAN(HLOOKUP(X$1,'1.源数据-产品报告-消费降序'!X:X,ROW(),0)),"")</f>
        <v/>
      </c>
      <c r="Y279" s="69" t="str">
        <f>IFERROR(CLEAN(HLOOKUP(Y$1,'1.源数据-产品报告-消费降序'!Y:Y,ROW(),0)),"")</f>
        <v/>
      </c>
      <c r="Z279" s="69" t="str">
        <f>IFERROR(CLEAN(HLOOKUP(Z$1,'1.源数据-产品报告-消费降序'!Z:Z,ROW(),0)),"")</f>
        <v/>
      </c>
      <c r="AA279" s="69" t="str">
        <f>IFERROR(CLEAN(HLOOKUP(AA$1,'1.源数据-产品报告-消费降序'!AA:AA,ROW(),0)),"")</f>
        <v/>
      </c>
      <c r="AB279" s="69" t="str">
        <f>IFERROR(CLEAN(HLOOKUP(AB$1,'1.源数据-产品报告-消费降序'!AB:AB,ROW(),0)),"")</f>
        <v/>
      </c>
      <c r="AC279" s="69" t="str">
        <f>IFERROR(CLEAN(HLOOKUP(AC$1,'1.源数据-产品报告-消费降序'!AC:AC,ROW(),0)),"")</f>
        <v/>
      </c>
      <c r="AD2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79" s="69" t="str">
        <f>IFERROR(CLEAN(HLOOKUP(AE$1,'1.源数据-产品报告-消费降序'!AE:AE,ROW(),0)),"")</f>
        <v/>
      </c>
      <c r="AH279" s="69" t="str">
        <f>IFERROR(CLEAN(HLOOKUP(AH$1,'1.源数据-产品报告-消费降序'!AH:AH,ROW(),0)),"")</f>
        <v/>
      </c>
      <c r="AI279" s="69" t="str">
        <f>IFERROR(CLEAN(HLOOKUP(AI$1,'1.源数据-产品报告-消费降序'!AI:AI,ROW(),0)),"")</f>
        <v/>
      </c>
      <c r="AJ279" s="69" t="str">
        <f>IFERROR(CLEAN(HLOOKUP(AJ$1,'1.源数据-产品报告-消费降序'!AJ:AJ,ROW(),0)),"")</f>
        <v/>
      </c>
      <c r="AK279" s="69" t="str">
        <f>IFERROR(CLEAN(HLOOKUP(AK$1,'1.源数据-产品报告-消费降序'!AK:AK,ROW(),0)),"")</f>
        <v/>
      </c>
      <c r="AL279" s="69" t="str">
        <f>IFERROR(CLEAN(HLOOKUP(AL$1,'1.源数据-产品报告-消费降序'!AL:AL,ROW(),0)),"")</f>
        <v/>
      </c>
      <c r="AM279" s="69" t="str">
        <f>IFERROR(CLEAN(HLOOKUP(AM$1,'1.源数据-产品报告-消费降序'!AM:AM,ROW(),0)),"")</f>
        <v/>
      </c>
      <c r="AN279" s="69" t="str">
        <f>IFERROR(CLEAN(HLOOKUP(AN$1,'1.源数据-产品报告-消费降序'!AN:AN,ROW(),0)),"")</f>
        <v/>
      </c>
      <c r="AO2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79" s="69" t="str">
        <f>IFERROR(CLEAN(HLOOKUP(AP$1,'1.源数据-产品报告-消费降序'!AP:AP,ROW(),0)),"")</f>
        <v/>
      </c>
      <c r="AS279" s="69" t="str">
        <f>IFERROR(CLEAN(HLOOKUP(AS$1,'1.源数据-产品报告-消费降序'!AS:AS,ROW(),0)),"")</f>
        <v/>
      </c>
      <c r="AT279" s="69" t="str">
        <f>IFERROR(CLEAN(HLOOKUP(AT$1,'1.源数据-产品报告-消费降序'!AT:AT,ROW(),0)),"")</f>
        <v/>
      </c>
      <c r="AU279" s="69" t="str">
        <f>IFERROR(CLEAN(HLOOKUP(AU$1,'1.源数据-产品报告-消费降序'!AU:AU,ROW(),0)),"")</f>
        <v/>
      </c>
      <c r="AV279" s="69" t="str">
        <f>IFERROR(CLEAN(HLOOKUP(AV$1,'1.源数据-产品报告-消费降序'!AV:AV,ROW(),0)),"")</f>
        <v/>
      </c>
      <c r="AW279" s="69" t="str">
        <f>IFERROR(CLEAN(HLOOKUP(AW$1,'1.源数据-产品报告-消费降序'!AW:AW,ROW(),0)),"")</f>
        <v/>
      </c>
      <c r="AX279" s="69" t="str">
        <f>IFERROR(CLEAN(HLOOKUP(AX$1,'1.源数据-产品报告-消费降序'!AX:AX,ROW(),0)),"")</f>
        <v/>
      </c>
      <c r="AY279" s="69" t="str">
        <f>IFERROR(CLEAN(HLOOKUP(AY$1,'1.源数据-产品报告-消费降序'!AY:AY,ROW(),0)),"")</f>
        <v/>
      </c>
      <c r="AZ2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79" s="69" t="str">
        <f>IFERROR(CLEAN(HLOOKUP(BA$1,'1.源数据-产品报告-消费降序'!BA:BA,ROW(),0)),"")</f>
        <v/>
      </c>
      <c r="BD279" s="69" t="str">
        <f>IFERROR(CLEAN(HLOOKUP(BD$1,'1.源数据-产品报告-消费降序'!BD:BD,ROW(),0)),"")</f>
        <v/>
      </c>
      <c r="BE279" s="69" t="str">
        <f>IFERROR(CLEAN(HLOOKUP(BE$1,'1.源数据-产品报告-消费降序'!BE:BE,ROW(),0)),"")</f>
        <v/>
      </c>
      <c r="BF279" s="69" t="str">
        <f>IFERROR(CLEAN(HLOOKUP(BF$1,'1.源数据-产品报告-消费降序'!BF:BF,ROW(),0)),"")</f>
        <v/>
      </c>
      <c r="BG279" s="69" t="str">
        <f>IFERROR(CLEAN(HLOOKUP(BG$1,'1.源数据-产品报告-消费降序'!BG:BG,ROW(),0)),"")</f>
        <v/>
      </c>
      <c r="BH279" s="69" t="str">
        <f>IFERROR(CLEAN(HLOOKUP(BH$1,'1.源数据-产品报告-消费降序'!BH:BH,ROW(),0)),"")</f>
        <v/>
      </c>
      <c r="BI279" s="69" t="str">
        <f>IFERROR(CLEAN(HLOOKUP(BI$1,'1.源数据-产品报告-消费降序'!BI:BI,ROW(),0)),"")</f>
        <v/>
      </c>
      <c r="BJ279" s="69" t="str">
        <f>IFERROR(CLEAN(HLOOKUP(BJ$1,'1.源数据-产品报告-消费降序'!BJ:BJ,ROW(),0)),"")</f>
        <v/>
      </c>
      <c r="BK2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79" s="69" t="str">
        <f>IFERROR(CLEAN(HLOOKUP(BL$1,'1.源数据-产品报告-消费降序'!BL:BL,ROW(),0)),"")</f>
        <v/>
      </c>
      <c r="BO279" s="69" t="str">
        <f>IFERROR(CLEAN(HLOOKUP(BO$1,'1.源数据-产品报告-消费降序'!BO:BO,ROW(),0)),"")</f>
        <v/>
      </c>
      <c r="BP279" s="69" t="str">
        <f>IFERROR(CLEAN(HLOOKUP(BP$1,'1.源数据-产品报告-消费降序'!BP:BP,ROW(),0)),"")</f>
        <v/>
      </c>
      <c r="BQ279" s="69" t="str">
        <f>IFERROR(CLEAN(HLOOKUP(BQ$1,'1.源数据-产品报告-消费降序'!BQ:BQ,ROW(),0)),"")</f>
        <v/>
      </c>
      <c r="BR279" s="69" t="str">
        <f>IFERROR(CLEAN(HLOOKUP(BR$1,'1.源数据-产品报告-消费降序'!BR:BR,ROW(),0)),"")</f>
        <v/>
      </c>
      <c r="BS279" s="69" t="str">
        <f>IFERROR(CLEAN(HLOOKUP(BS$1,'1.源数据-产品报告-消费降序'!BS:BS,ROW(),0)),"")</f>
        <v/>
      </c>
      <c r="BT279" s="69" t="str">
        <f>IFERROR(CLEAN(HLOOKUP(BT$1,'1.源数据-产品报告-消费降序'!BT:BT,ROW(),0)),"")</f>
        <v/>
      </c>
      <c r="BU279" s="69" t="str">
        <f>IFERROR(CLEAN(HLOOKUP(BU$1,'1.源数据-产品报告-消费降序'!BU:BU,ROW(),0)),"")</f>
        <v/>
      </c>
      <c r="BV2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79" s="69" t="str">
        <f>IFERROR(CLEAN(HLOOKUP(BW$1,'1.源数据-产品报告-消费降序'!BW:BW,ROW(),0)),"")</f>
        <v/>
      </c>
    </row>
    <row r="280" spans="1:75">
      <c r="A280" s="69" t="str">
        <f>IFERROR(CLEAN(HLOOKUP(A$1,'1.源数据-产品报告-消费降序'!A:A,ROW(),0)),"")</f>
        <v/>
      </c>
      <c r="B280" s="69" t="str">
        <f>IFERROR(CLEAN(HLOOKUP(B$1,'1.源数据-产品报告-消费降序'!B:B,ROW(),0)),"")</f>
        <v/>
      </c>
      <c r="C280" s="69" t="str">
        <f>IFERROR(CLEAN(HLOOKUP(C$1,'1.源数据-产品报告-消费降序'!C:C,ROW(),0)),"")</f>
        <v/>
      </c>
      <c r="D280" s="69" t="str">
        <f>IFERROR(CLEAN(HLOOKUP(D$1,'1.源数据-产品报告-消费降序'!D:D,ROW(),0)),"")</f>
        <v/>
      </c>
      <c r="E280" s="69" t="str">
        <f>IFERROR(CLEAN(HLOOKUP(E$1,'1.源数据-产品报告-消费降序'!E:E,ROW(),0)),"")</f>
        <v/>
      </c>
      <c r="F280" s="69" t="str">
        <f>IFERROR(CLEAN(HLOOKUP(F$1,'1.源数据-产品报告-消费降序'!F:F,ROW(),0)),"")</f>
        <v/>
      </c>
      <c r="G280" s="70">
        <f>IFERROR((HLOOKUP(G$1,'1.源数据-产品报告-消费降序'!G:G,ROW(),0)),"")</f>
        <v>0</v>
      </c>
      <c r="H2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0" s="69" t="str">
        <f>IFERROR(CLEAN(HLOOKUP(I$1,'1.源数据-产品报告-消费降序'!I:I,ROW(),0)),"")</f>
        <v/>
      </c>
      <c r="L280" s="69" t="str">
        <f>IFERROR(CLEAN(HLOOKUP(L$1,'1.源数据-产品报告-消费降序'!L:L,ROW(),0)),"")</f>
        <v/>
      </c>
      <c r="M280" s="69" t="str">
        <f>IFERROR(CLEAN(HLOOKUP(M$1,'1.源数据-产品报告-消费降序'!M:M,ROW(),0)),"")</f>
        <v/>
      </c>
      <c r="N280" s="69" t="str">
        <f>IFERROR(CLEAN(HLOOKUP(N$1,'1.源数据-产品报告-消费降序'!N:N,ROW(),0)),"")</f>
        <v/>
      </c>
      <c r="O280" s="69" t="str">
        <f>IFERROR(CLEAN(HLOOKUP(O$1,'1.源数据-产品报告-消费降序'!O:O,ROW(),0)),"")</f>
        <v/>
      </c>
      <c r="P280" s="69" t="str">
        <f>IFERROR(CLEAN(HLOOKUP(P$1,'1.源数据-产品报告-消费降序'!P:P,ROW(),0)),"")</f>
        <v/>
      </c>
      <c r="Q280" s="69" t="str">
        <f>IFERROR(CLEAN(HLOOKUP(Q$1,'1.源数据-产品报告-消费降序'!Q:Q,ROW(),0)),"")</f>
        <v/>
      </c>
      <c r="R280" s="69" t="str">
        <f>IFERROR(CLEAN(HLOOKUP(R$1,'1.源数据-产品报告-消费降序'!R:R,ROW(),0)),"")</f>
        <v/>
      </c>
      <c r="S2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0" s="69" t="str">
        <f>IFERROR(CLEAN(HLOOKUP(T$1,'1.源数据-产品报告-消费降序'!T:T,ROW(),0)),"")</f>
        <v/>
      </c>
      <c r="W280" s="69" t="str">
        <f>IFERROR(CLEAN(HLOOKUP(W$1,'1.源数据-产品报告-消费降序'!W:W,ROW(),0)),"")</f>
        <v/>
      </c>
      <c r="X280" s="69" t="str">
        <f>IFERROR(CLEAN(HLOOKUP(X$1,'1.源数据-产品报告-消费降序'!X:X,ROW(),0)),"")</f>
        <v/>
      </c>
      <c r="Y280" s="69" t="str">
        <f>IFERROR(CLEAN(HLOOKUP(Y$1,'1.源数据-产品报告-消费降序'!Y:Y,ROW(),0)),"")</f>
        <v/>
      </c>
      <c r="Z280" s="69" t="str">
        <f>IFERROR(CLEAN(HLOOKUP(Z$1,'1.源数据-产品报告-消费降序'!Z:Z,ROW(),0)),"")</f>
        <v/>
      </c>
      <c r="AA280" s="69" t="str">
        <f>IFERROR(CLEAN(HLOOKUP(AA$1,'1.源数据-产品报告-消费降序'!AA:AA,ROW(),0)),"")</f>
        <v/>
      </c>
      <c r="AB280" s="69" t="str">
        <f>IFERROR(CLEAN(HLOOKUP(AB$1,'1.源数据-产品报告-消费降序'!AB:AB,ROW(),0)),"")</f>
        <v/>
      </c>
      <c r="AC280" s="69" t="str">
        <f>IFERROR(CLEAN(HLOOKUP(AC$1,'1.源数据-产品报告-消费降序'!AC:AC,ROW(),0)),"")</f>
        <v/>
      </c>
      <c r="AD2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0" s="69" t="str">
        <f>IFERROR(CLEAN(HLOOKUP(AE$1,'1.源数据-产品报告-消费降序'!AE:AE,ROW(),0)),"")</f>
        <v/>
      </c>
      <c r="AH280" s="69" t="str">
        <f>IFERROR(CLEAN(HLOOKUP(AH$1,'1.源数据-产品报告-消费降序'!AH:AH,ROW(),0)),"")</f>
        <v/>
      </c>
      <c r="AI280" s="69" t="str">
        <f>IFERROR(CLEAN(HLOOKUP(AI$1,'1.源数据-产品报告-消费降序'!AI:AI,ROW(),0)),"")</f>
        <v/>
      </c>
      <c r="AJ280" s="69" t="str">
        <f>IFERROR(CLEAN(HLOOKUP(AJ$1,'1.源数据-产品报告-消费降序'!AJ:AJ,ROW(),0)),"")</f>
        <v/>
      </c>
      <c r="AK280" s="69" t="str">
        <f>IFERROR(CLEAN(HLOOKUP(AK$1,'1.源数据-产品报告-消费降序'!AK:AK,ROW(),0)),"")</f>
        <v/>
      </c>
      <c r="AL280" s="69" t="str">
        <f>IFERROR(CLEAN(HLOOKUP(AL$1,'1.源数据-产品报告-消费降序'!AL:AL,ROW(),0)),"")</f>
        <v/>
      </c>
      <c r="AM280" s="69" t="str">
        <f>IFERROR(CLEAN(HLOOKUP(AM$1,'1.源数据-产品报告-消费降序'!AM:AM,ROW(),0)),"")</f>
        <v/>
      </c>
      <c r="AN280" s="69" t="str">
        <f>IFERROR(CLEAN(HLOOKUP(AN$1,'1.源数据-产品报告-消费降序'!AN:AN,ROW(),0)),"")</f>
        <v/>
      </c>
      <c r="AO2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0" s="69" t="str">
        <f>IFERROR(CLEAN(HLOOKUP(AP$1,'1.源数据-产品报告-消费降序'!AP:AP,ROW(),0)),"")</f>
        <v/>
      </c>
      <c r="AS280" s="69" t="str">
        <f>IFERROR(CLEAN(HLOOKUP(AS$1,'1.源数据-产品报告-消费降序'!AS:AS,ROW(),0)),"")</f>
        <v/>
      </c>
      <c r="AT280" s="69" t="str">
        <f>IFERROR(CLEAN(HLOOKUP(AT$1,'1.源数据-产品报告-消费降序'!AT:AT,ROW(),0)),"")</f>
        <v/>
      </c>
      <c r="AU280" s="69" t="str">
        <f>IFERROR(CLEAN(HLOOKUP(AU$1,'1.源数据-产品报告-消费降序'!AU:AU,ROW(),0)),"")</f>
        <v/>
      </c>
      <c r="AV280" s="69" t="str">
        <f>IFERROR(CLEAN(HLOOKUP(AV$1,'1.源数据-产品报告-消费降序'!AV:AV,ROW(),0)),"")</f>
        <v/>
      </c>
      <c r="AW280" s="69" t="str">
        <f>IFERROR(CLEAN(HLOOKUP(AW$1,'1.源数据-产品报告-消费降序'!AW:AW,ROW(),0)),"")</f>
        <v/>
      </c>
      <c r="AX280" s="69" t="str">
        <f>IFERROR(CLEAN(HLOOKUP(AX$1,'1.源数据-产品报告-消费降序'!AX:AX,ROW(),0)),"")</f>
        <v/>
      </c>
      <c r="AY280" s="69" t="str">
        <f>IFERROR(CLEAN(HLOOKUP(AY$1,'1.源数据-产品报告-消费降序'!AY:AY,ROW(),0)),"")</f>
        <v/>
      </c>
      <c r="AZ2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0" s="69" t="str">
        <f>IFERROR(CLEAN(HLOOKUP(BA$1,'1.源数据-产品报告-消费降序'!BA:BA,ROW(),0)),"")</f>
        <v/>
      </c>
      <c r="BD280" s="69" t="str">
        <f>IFERROR(CLEAN(HLOOKUP(BD$1,'1.源数据-产品报告-消费降序'!BD:BD,ROW(),0)),"")</f>
        <v/>
      </c>
      <c r="BE280" s="69" t="str">
        <f>IFERROR(CLEAN(HLOOKUP(BE$1,'1.源数据-产品报告-消费降序'!BE:BE,ROW(),0)),"")</f>
        <v/>
      </c>
      <c r="BF280" s="69" t="str">
        <f>IFERROR(CLEAN(HLOOKUP(BF$1,'1.源数据-产品报告-消费降序'!BF:BF,ROW(),0)),"")</f>
        <v/>
      </c>
      <c r="BG280" s="69" t="str">
        <f>IFERROR(CLEAN(HLOOKUP(BG$1,'1.源数据-产品报告-消费降序'!BG:BG,ROW(),0)),"")</f>
        <v/>
      </c>
      <c r="BH280" s="69" t="str">
        <f>IFERROR(CLEAN(HLOOKUP(BH$1,'1.源数据-产品报告-消费降序'!BH:BH,ROW(),0)),"")</f>
        <v/>
      </c>
      <c r="BI280" s="69" t="str">
        <f>IFERROR(CLEAN(HLOOKUP(BI$1,'1.源数据-产品报告-消费降序'!BI:BI,ROW(),0)),"")</f>
        <v/>
      </c>
      <c r="BJ280" s="69" t="str">
        <f>IFERROR(CLEAN(HLOOKUP(BJ$1,'1.源数据-产品报告-消费降序'!BJ:BJ,ROW(),0)),"")</f>
        <v/>
      </c>
      <c r="BK2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0" s="69" t="str">
        <f>IFERROR(CLEAN(HLOOKUP(BL$1,'1.源数据-产品报告-消费降序'!BL:BL,ROW(),0)),"")</f>
        <v/>
      </c>
      <c r="BO280" s="69" t="str">
        <f>IFERROR(CLEAN(HLOOKUP(BO$1,'1.源数据-产品报告-消费降序'!BO:BO,ROW(),0)),"")</f>
        <v/>
      </c>
      <c r="BP280" s="69" t="str">
        <f>IFERROR(CLEAN(HLOOKUP(BP$1,'1.源数据-产品报告-消费降序'!BP:BP,ROW(),0)),"")</f>
        <v/>
      </c>
      <c r="BQ280" s="69" t="str">
        <f>IFERROR(CLEAN(HLOOKUP(BQ$1,'1.源数据-产品报告-消费降序'!BQ:BQ,ROW(),0)),"")</f>
        <v/>
      </c>
      <c r="BR280" s="69" t="str">
        <f>IFERROR(CLEAN(HLOOKUP(BR$1,'1.源数据-产品报告-消费降序'!BR:BR,ROW(),0)),"")</f>
        <v/>
      </c>
      <c r="BS280" s="69" t="str">
        <f>IFERROR(CLEAN(HLOOKUP(BS$1,'1.源数据-产品报告-消费降序'!BS:BS,ROW(),0)),"")</f>
        <v/>
      </c>
      <c r="BT280" s="69" t="str">
        <f>IFERROR(CLEAN(HLOOKUP(BT$1,'1.源数据-产品报告-消费降序'!BT:BT,ROW(),0)),"")</f>
        <v/>
      </c>
      <c r="BU280" s="69" t="str">
        <f>IFERROR(CLEAN(HLOOKUP(BU$1,'1.源数据-产品报告-消费降序'!BU:BU,ROW(),0)),"")</f>
        <v/>
      </c>
      <c r="BV2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0" s="69" t="str">
        <f>IFERROR(CLEAN(HLOOKUP(BW$1,'1.源数据-产品报告-消费降序'!BW:BW,ROW(),0)),"")</f>
        <v/>
      </c>
    </row>
    <row r="281" spans="1:75">
      <c r="A281" s="69" t="str">
        <f>IFERROR(CLEAN(HLOOKUP(A$1,'1.源数据-产品报告-消费降序'!A:A,ROW(),0)),"")</f>
        <v/>
      </c>
      <c r="B281" s="69" t="str">
        <f>IFERROR(CLEAN(HLOOKUP(B$1,'1.源数据-产品报告-消费降序'!B:B,ROW(),0)),"")</f>
        <v/>
      </c>
      <c r="C281" s="69" t="str">
        <f>IFERROR(CLEAN(HLOOKUP(C$1,'1.源数据-产品报告-消费降序'!C:C,ROW(),0)),"")</f>
        <v/>
      </c>
      <c r="D281" s="69" t="str">
        <f>IFERROR(CLEAN(HLOOKUP(D$1,'1.源数据-产品报告-消费降序'!D:D,ROW(),0)),"")</f>
        <v/>
      </c>
      <c r="E281" s="69" t="str">
        <f>IFERROR(CLEAN(HLOOKUP(E$1,'1.源数据-产品报告-消费降序'!E:E,ROW(),0)),"")</f>
        <v/>
      </c>
      <c r="F281" s="69" t="str">
        <f>IFERROR(CLEAN(HLOOKUP(F$1,'1.源数据-产品报告-消费降序'!F:F,ROW(),0)),"")</f>
        <v/>
      </c>
      <c r="G281" s="70">
        <f>IFERROR((HLOOKUP(G$1,'1.源数据-产品报告-消费降序'!G:G,ROW(),0)),"")</f>
        <v>0</v>
      </c>
      <c r="H2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1" s="69" t="str">
        <f>IFERROR(CLEAN(HLOOKUP(I$1,'1.源数据-产品报告-消费降序'!I:I,ROW(),0)),"")</f>
        <v/>
      </c>
      <c r="L281" s="69" t="str">
        <f>IFERROR(CLEAN(HLOOKUP(L$1,'1.源数据-产品报告-消费降序'!L:L,ROW(),0)),"")</f>
        <v/>
      </c>
      <c r="M281" s="69" t="str">
        <f>IFERROR(CLEAN(HLOOKUP(M$1,'1.源数据-产品报告-消费降序'!M:M,ROW(),0)),"")</f>
        <v/>
      </c>
      <c r="N281" s="69" t="str">
        <f>IFERROR(CLEAN(HLOOKUP(N$1,'1.源数据-产品报告-消费降序'!N:N,ROW(),0)),"")</f>
        <v/>
      </c>
      <c r="O281" s="69" t="str">
        <f>IFERROR(CLEAN(HLOOKUP(O$1,'1.源数据-产品报告-消费降序'!O:O,ROW(),0)),"")</f>
        <v/>
      </c>
      <c r="P281" s="69" t="str">
        <f>IFERROR(CLEAN(HLOOKUP(P$1,'1.源数据-产品报告-消费降序'!P:P,ROW(),0)),"")</f>
        <v/>
      </c>
      <c r="Q281" s="69" t="str">
        <f>IFERROR(CLEAN(HLOOKUP(Q$1,'1.源数据-产品报告-消费降序'!Q:Q,ROW(),0)),"")</f>
        <v/>
      </c>
      <c r="R281" s="69" t="str">
        <f>IFERROR(CLEAN(HLOOKUP(R$1,'1.源数据-产品报告-消费降序'!R:R,ROW(),0)),"")</f>
        <v/>
      </c>
      <c r="S2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1" s="69" t="str">
        <f>IFERROR(CLEAN(HLOOKUP(T$1,'1.源数据-产品报告-消费降序'!T:T,ROW(),0)),"")</f>
        <v/>
      </c>
      <c r="W281" s="69" t="str">
        <f>IFERROR(CLEAN(HLOOKUP(W$1,'1.源数据-产品报告-消费降序'!W:W,ROW(),0)),"")</f>
        <v/>
      </c>
      <c r="X281" s="69" t="str">
        <f>IFERROR(CLEAN(HLOOKUP(X$1,'1.源数据-产品报告-消费降序'!X:X,ROW(),0)),"")</f>
        <v/>
      </c>
      <c r="Y281" s="69" t="str">
        <f>IFERROR(CLEAN(HLOOKUP(Y$1,'1.源数据-产品报告-消费降序'!Y:Y,ROW(),0)),"")</f>
        <v/>
      </c>
      <c r="Z281" s="69" t="str">
        <f>IFERROR(CLEAN(HLOOKUP(Z$1,'1.源数据-产品报告-消费降序'!Z:Z,ROW(),0)),"")</f>
        <v/>
      </c>
      <c r="AA281" s="69" t="str">
        <f>IFERROR(CLEAN(HLOOKUP(AA$1,'1.源数据-产品报告-消费降序'!AA:AA,ROW(),0)),"")</f>
        <v/>
      </c>
      <c r="AB281" s="69" t="str">
        <f>IFERROR(CLEAN(HLOOKUP(AB$1,'1.源数据-产品报告-消费降序'!AB:AB,ROW(),0)),"")</f>
        <v/>
      </c>
      <c r="AC281" s="69" t="str">
        <f>IFERROR(CLEAN(HLOOKUP(AC$1,'1.源数据-产品报告-消费降序'!AC:AC,ROW(),0)),"")</f>
        <v/>
      </c>
      <c r="AD2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1" s="69" t="str">
        <f>IFERROR(CLEAN(HLOOKUP(AE$1,'1.源数据-产品报告-消费降序'!AE:AE,ROW(),0)),"")</f>
        <v/>
      </c>
      <c r="AH281" s="69" t="str">
        <f>IFERROR(CLEAN(HLOOKUP(AH$1,'1.源数据-产品报告-消费降序'!AH:AH,ROW(),0)),"")</f>
        <v/>
      </c>
      <c r="AI281" s="69" t="str">
        <f>IFERROR(CLEAN(HLOOKUP(AI$1,'1.源数据-产品报告-消费降序'!AI:AI,ROW(),0)),"")</f>
        <v/>
      </c>
      <c r="AJ281" s="69" t="str">
        <f>IFERROR(CLEAN(HLOOKUP(AJ$1,'1.源数据-产品报告-消费降序'!AJ:AJ,ROW(),0)),"")</f>
        <v/>
      </c>
      <c r="AK281" s="69" t="str">
        <f>IFERROR(CLEAN(HLOOKUP(AK$1,'1.源数据-产品报告-消费降序'!AK:AK,ROW(),0)),"")</f>
        <v/>
      </c>
      <c r="AL281" s="69" t="str">
        <f>IFERROR(CLEAN(HLOOKUP(AL$1,'1.源数据-产品报告-消费降序'!AL:AL,ROW(),0)),"")</f>
        <v/>
      </c>
      <c r="AM281" s="69" t="str">
        <f>IFERROR(CLEAN(HLOOKUP(AM$1,'1.源数据-产品报告-消费降序'!AM:AM,ROW(),0)),"")</f>
        <v/>
      </c>
      <c r="AN281" s="69" t="str">
        <f>IFERROR(CLEAN(HLOOKUP(AN$1,'1.源数据-产品报告-消费降序'!AN:AN,ROW(),0)),"")</f>
        <v/>
      </c>
      <c r="AO2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1" s="69" t="str">
        <f>IFERROR(CLEAN(HLOOKUP(AP$1,'1.源数据-产品报告-消费降序'!AP:AP,ROW(),0)),"")</f>
        <v/>
      </c>
      <c r="AS281" s="69" t="str">
        <f>IFERROR(CLEAN(HLOOKUP(AS$1,'1.源数据-产品报告-消费降序'!AS:AS,ROW(),0)),"")</f>
        <v/>
      </c>
      <c r="AT281" s="69" t="str">
        <f>IFERROR(CLEAN(HLOOKUP(AT$1,'1.源数据-产品报告-消费降序'!AT:AT,ROW(),0)),"")</f>
        <v/>
      </c>
      <c r="AU281" s="69" t="str">
        <f>IFERROR(CLEAN(HLOOKUP(AU$1,'1.源数据-产品报告-消费降序'!AU:AU,ROW(),0)),"")</f>
        <v/>
      </c>
      <c r="AV281" s="69" t="str">
        <f>IFERROR(CLEAN(HLOOKUP(AV$1,'1.源数据-产品报告-消费降序'!AV:AV,ROW(),0)),"")</f>
        <v/>
      </c>
      <c r="AW281" s="69" t="str">
        <f>IFERROR(CLEAN(HLOOKUP(AW$1,'1.源数据-产品报告-消费降序'!AW:AW,ROW(),0)),"")</f>
        <v/>
      </c>
      <c r="AX281" s="69" t="str">
        <f>IFERROR(CLEAN(HLOOKUP(AX$1,'1.源数据-产品报告-消费降序'!AX:AX,ROW(),0)),"")</f>
        <v/>
      </c>
      <c r="AY281" s="69" t="str">
        <f>IFERROR(CLEAN(HLOOKUP(AY$1,'1.源数据-产品报告-消费降序'!AY:AY,ROW(),0)),"")</f>
        <v/>
      </c>
      <c r="AZ2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1" s="69" t="str">
        <f>IFERROR(CLEAN(HLOOKUP(BA$1,'1.源数据-产品报告-消费降序'!BA:BA,ROW(),0)),"")</f>
        <v/>
      </c>
      <c r="BD281" s="69" t="str">
        <f>IFERROR(CLEAN(HLOOKUP(BD$1,'1.源数据-产品报告-消费降序'!BD:BD,ROW(),0)),"")</f>
        <v/>
      </c>
      <c r="BE281" s="69" t="str">
        <f>IFERROR(CLEAN(HLOOKUP(BE$1,'1.源数据-产品报告-消费降序'!BE:BE,ROW(),0)),"")</f>
        <v/>
      </c>
      <c r="BF281" s="69" t="str">
        <f>IFERROR(CLEAN(HLOOKUP(BF$1,'1.源数据-产品报告-消费降序'!BF:BF,ROW(),0)),"")</f>
        <v/>
      </c>
      <c r="BG281" s="69" t="str">
        <f>IFERROR(CLEAN(HLOOKUP(BG$1,'1.源数据-产品报告-消费降序'!BG:BG,ROW(),0)),"")</f>
        <v/>
      </c>
      <c r="BH281" s="69" t="str">
        <f>IFERROR(CLEAN(HLOOKUP(BH$1,'1.源数据-产品报告-消费降序'!BH:BH,ROW(),0)),"")</f>
        <v/>
      </c>
      <c r="BI281" s="69" t="str">
        <f>IFERROR(CLEAN(HLOOKUP(BI$1,'1.源数据-产品报告-消费降序'!BI:BI,ROW(),0)),"")</f>
        <v/>
      </c>
      <c r="BJ281" s="69" t="str">
        <f>IFERROR(CLEAN(HLOOKUP(BJ$1,'1.源数据-产品报告-消费降序'!BJ:BJ,ROW(),0)),"")</f>
        <v/>
      </c>
      <c r="BK2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1" s="69" t="str">
        <f>IFERROR(CLEAN(HLOOKUP(BL$1,'1.源数据-产品报告-消费降序'!BL:BL,ROW(),0)),"")</f>
        <v/>
      </c>
      <c r="BO281" s="69" t="str">
        <f>IFERROR(CLEAN(HLOOKUP(BO$1,'1.源数据-产品报告-消费降序'!BO:BO,ROW(),0)),"")</f>
        <v/>
      </c>
      <c r="BP281" s="69" t="str">
        <f>IFERROR(CLEAN(HLOOKUP(BP$1,'1.源数据-产品报告-消费降序'!BP:BP,ROW(),0)),"")</f>
        <v/>
      </c>
      <c r="BQ281" s="69" t="str">
        <f>IFERROR(CLEAN(HLOOKUP(BQ$1,'1.源数据-产品报告-消费降序'!BQ:BQ,ROW(),0)),"")</f>
        <v/>
      </c>
      <c r="BR281" s="69" t="str">
        <f>IFERROR(CLEAN(HLOOKUP(BR$1,'1.源数据-产品报告-消费降序'!BR:BR,ROW(),0)),"")</f>
        <v/>
      </c>
      <c r="BS281" s="69" t="str">
        <f>IFERROR(CLEAN(HLOOKUP(BS$1,'1.源数据-产品报告-消费降序'!BS:BS,ROW(),0)),"")</f>
        <v/>
      </c>
      <c r="BT281" s="69" t="str">
        <f>IFERROR(CLEAN(HLOOKUP(BT$1,'1.源数据-产品报告-消费降序'!BT:BT,ROW(),0)),"")</f>
        <v/>
      </c>
      <c r="BU281" s="69" t="str">
        <f>IFERROR(CLEAN(HLOOKUP(BU$1,'1.源数据-产品报告-消费降序'!BU:BU,ROW(),0)),"")</f>
        <v/>
      </c>
      <c r="BV2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1" s="69" t="str">
        <f>IFERROR(CLEAN(HLOOKUP(BW$1,'1.源数据-产品报告-消费降序'!BW:BW,ROW(),0)),"")</f>
        <v/>
      </c>
    </row>
    <row r="282" spans="1:75">
      <c r="A282" s="69" t="str">
        <f>IFERROR(CLEAN(HLOOKUP(A$1,'1.源数据-产品报告-消费降序'!A:A,ROW(),0)),"")</f>
        <v/>
      </c>
      <c r="B282" s="69" t="str">
        <f>IFERROR(CLEAN(HLOOKUP(B$1,'1.源数据-产品报告-消费降序'!B:B,ROW(),0)),"")</f>
        <v/>
      </c>
      <c r="C282" s="69" t="str">
        <f>IFERROR(CLEAN(HLOOKUP(C$1,'1.源数据-产品报告-消费降序'!C:C,ROW(),0)),"")</f>
        <v/>
      </c>
      <c r="D282" s="69" t="str">
        <f>IFERROR(CLEAN(HLOOKUP(D$1,'1.源数据-产品报告-消费降序'!D:D,ROW(),0)),"")</f>
        <v/>
      </c>
      <c r="E282" s="69" t="str">
        <f>IFERROR(CLEAN(HLOOKUP(E$1,'1.源数据-产品报告-消费降序'!E:E,ROW(),0)),"")</f>
        <v/>
      </c>
      <c r="F282" s="69" t="str">
        <f>IFERROR(CLEAN(HLOOKUP(F$1,'1.源数据-产品报告-消费降序'!F:F,ROW(),0)),"")</f>
        <v/>
      </c>
      <c r="G282" s="70">
        <f>IFERROR((HLOOKUP(G$1,'1.源数据-产品报告-消费降序'!G:G,ROW(),0)),"")</f>
        <v>0</v>
      </c>
      <c r="H2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2" s="69" t="str">
        <f>IFERROR(CLEAN(HLOOKUP(I$1,'1.源数据-产品报告-消费降序'!I:I,ROW(),0)),"")</f>
        <v/>
      </c>
      <c r="L282" s="69" t="str">
        <f>IFERROR(CLEAN(HLOOKUP(L$1,'1.源数据-产品报告-消费降序'!L:L,ROW(),0)),"")</f>
        <v/>
      </c>
      <c r="M282" s="69" t="str">
        <f>IFERROR(CLEAN(HLOOKUP(M$1,'1.源数据-产品报告-消费降序'!M:M,ROW(),0)),"")</f>
        <v/>
      </c>
      <c r="N282" s="69" t="str">
        <f>IFERROR(CLEAN(HLOOKUP(N$1,'1.源数据-产品报告-消费降序'!N:N,ROW(),0)),"")</f>
        <v/>
      </c>
      <c r="O282" s="69" t="str">
        <f>IFERROR(CLEAN(HLOOKUP(O$1,'1.源数据-产品报告-消费降序'!O:O,ROW(),0)),"")</f>
        <v/>
      </c>
      <c r="P282" s="69" t="str">
        <f>IFERROR(CLEAN(HLOOKUP(P$1,'1.源数据-产品报告-消费降序'!P:P,ROW(),0)),"")</f>
        <v/>
      </c>
      <c r="Q282" s="69" t="str">
        <f>IFERROR(CLEAN(HLOOKUP(Q$1,'1.源数据-产品报告-消费降序'!Q:Q,ROW(),0)),"")</f>
        <v/>
      </c>
      <c r="R282" s="69" t="str">
        <f>IFERROR(CLEAN(HLOOKUP(R$1,'1.源数据-产品报告-消费降序'!R:R,ROW(),0)),"")</f>
        <v/>
      </c>
      <c r="S2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2" s="69" t="str">
        <f>IFERROR(CLEAN(HLOOKUP(T$1,'1.源数据-产品报告-消费降序'!T:T,ROW(),0)),"")</f>
        <v/>
      </c>
      <c r="W282" s="69" t="str">
        <f>IFERROR(CLEAN(HLOOKUP(W$1,'1.源数据-产品报告-消费降序'!W:W,ROW(),0)),"")</f>
        <v/>
      </c>
      <c r="X282" s="69" t="str">
        <f>IFERROR(CLEAN(HLOOKUP(X$1,'1.源数据-产品报告-消费降序'!X:X,ROW(),0)),"")</f>
        <v/>
      </c>
      <c r="Y282" s="69" t="str">
        <f>IFERROR(CLEAN(HLOOKUP(Y$1,'1.源数据-产品报告-消费降序'!Y:Y,ROW(),0)),"")</f>
        <v/>
      </c>
      <c r="Z282" s="69" t="str">
        <f>IFERROR(CLEAN(HLOOKUP(Z$1,'1.源数据-产品报告-消费降序'!Z:Z,ROW(),0)),"")</f>
        <v/>
      </c>
      <c r="AA282" s="69" t="str">
        <f>IFERROR(CLEAN(HLOOKUP(AA$1,'1.源数据-产品报告-消费降序'!AA:AA,ROW(),0)),"")</f>
        <v/>
      </c>
      <c r="AB282" s="69" t="str">
        <f>IFERROR(CLEAN(HLOOKUP(AB$1,'1.源数据-产品报告-消费降序'!AB:AB,ROW(),0)),"")</f>
        <v/>
      </c>
      <c r="AC282" s="69" t="str">
        <f>IFERROR(CLEAN(HLOOKUP(AC$1,'1.源数据-产品报告-消费降序'!AC:AC,ROW(),0)),"")</f>
        <v/>
      </c>
      <c r="AD2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2" s="69" t="str">
        <f>IFERROR(CLEAN(HLOOKUP(AE$1,'1.源数据-产品报告-消费降序'!AE:AE,ROW(),0)),"")</f>
        <v/>
      </c>
      <c r="AH282" s="69" t="str">
        <f>IFERROR(CLEAN(HLOOKUP(AH$1,'1.源数据-产品报告-消费降序'!AH:AH,ROW(),0)),"")</f>
        <v/>
      </c>
      <c r="AI282" s="69" t="str">
        <f>IFERROR(CLEAN(HLOOKUP(AI$1,'1.源数据-产品报告-消费降序'!AI:AI,ROW(),0)),"")</f>
        <v/>
      </c>
      <c r="AJ282" s="69" t="str">
        <f>IFERROR(CLEAN(HLOOKUP(AJ$1,'1.源数据-产品报告-消费降序'!AJ:AJ,ROW(),0)),"")</f>
        <v/>
      </c>
      <c r="AK282" s="69" t="str">
        <f>IFERROR(CLEAN(HLOOKUP(AK$1,'1.源数据-产品报告-消费降序'!AK:AK,ROW(),0)),"")</f>
        <v/>
      </c>
      <c r="AL282" s="69" t="str">
        <f>IFERROR(CLEAN(HLOOKUP(AL$1,'1.源数据-产品报告-消费降序'!AL:AL,ROW(),0)),"")</f>
        <v/>
      </c>
      <c r="AM282" s="69" t="str">
        <f>IFERROR(CLEAN(HLOOKUP(AM$1,'1.源数据-产品报告-消费降序'!AM:AM,ROW(),0)),"")</f>
        <v/>
      </c>
      <c r="AN282" s="69" t="str">
        <f>IFERROR(CLEAN(HLOOKUP(AN$1,'1.源数据-产品报告-消费降序'!AN:AN,ROW(),0)),"")</f>
        <v/>
      </c>
      <c r="AO2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2" s="69" t="str">
        <f>IFERROR(CLEAN(HLOOKUP(AP$1,'1.源数据-产品报告-消费降序'!AP:AP,ROW(),0)),"")</f>
        <v/>
      </c>
      <c r="AS282" s="69" t="str">
        <f>IFERROR(CLEAN(HLOOKUP(AS$1,'1.源数据-产品报告-消费降序'!AS:AS,ROW(),0)),"")</f>
        <v/>
      </c>
      <c r="AT282" s="69" t="str">
        <f>IFERROR(CLEAN(HLOOKUP(AT$1,'1.源数据-产品报告-消费降序'!AT:AT,ROW(),0)),"")</f>
        <v/>
      </c>
      <c r="AU282" s="69" t="str">
        <f>IFERROR(CLEAN(HLOOKUP(AU$1,'1.源数据-产品报告-消费降序'!AU:AU,ROW(),0)),"")</f>
        <v/>
      </c>
      <c r="AV282" s="69" t="str">
        <f>IFERROR(CLEAN(HLOOKUP(AV$1,'1.源数据-产品报告-消费降序'!AV:AV,ROW(),0)),"")</f>
        <v/>
      </c>
      <c r="AW282" s="69" t="str">
        <f>IFERROR(CLEAN(HLOOKUP(AW$1,'1.源数据-产品报告-消费降序'!AW:AW,ROW(),0)),"")</f>
        <v/>
      </c>
      <c r="AX282" s="69" t="str">
        <f>IFERROR(CLEAN(HLOOKUP(AX$1,'1.源数据-产品报告-消费降序'!AX:AX,ROW(),0)),"")</f>
        <v/>
      </c>
      <c r="AY282" s="69" t="str">
        <f>IFERROR(CLEAN(HLOOKUP(AY$1,'1.源数据-产品报告-消费降序'!AY:AY,ROW(),0)),"")</f>
        <v/>
      </c>
      <c r="AZ2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2" s="69" t="str">
        <f>IFERROR(CLEAN(HLOOKUP(BA$1,'1.源数据-产品报告-消费降序'!BA:BA,ROW(),0)),"")</f>
        <v/>
      </c>
      <c r="BD282" s="69" t="str">
        <f>IFERROR(CLEAN(HLOOKUP(BD$1,'1.源数据-产品报告-消费降序'!BD:BD,ROW(),0)),"")</f>
        <v/>
      </c>
      <c r="BE282" s="69" t="str">
        <f>IFERROR(CLEAN(HLOOKUP(BE$1,'1.源数据-产品报告-消费降序'!BE:BE,ROW(),0)),"")</f>
        <v/>
      </c>
      <c r="BF282" s="69" t="str">
        <f>IFERROR(CLEAN(HLOOKUP(BF$1,'1.源数据-产品报告-消费降序'!BF:BF,ROW(),0)),"")</f>
        <v/>
      </c>
      <c r="BG282" s="69" t="str">
        <f>IFERROR(CLEAN(HLOOKUP(BG$1,'1.源数据-产品报告-消费降序'!BG:BG,ROW(),0)),"")</f>
        <v/>
      </c>
      <c r="BH282" s="69" t="str">
        <f>IFERROR(CLEAN(HLOOKUP(BH$1,'1.源数据-产品报告-消费降序'!BH:BH,ROW(),0)),"")</f>
        <v/>
      </c>
      <c r="BI282" s="69" t="str">
        <f>IFERROR(CLEAN(HLOOKUP(BI$1,'1.源数据-产品报告-消费降序'!BI:BI,ROW(),0)),"")</f>
        <v/>
      </c>
      <c r="BJ282" s="69" t="str">
        <f>IFERROR(CLEAN(HLOOKUP(BJ$1,'1.源数据-产品报告-消费降序'!BJ:BJ,ROW(),0)),"")</f>
        <v/>
      </c>
      <c r="BK2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2" s="69" t="str">
        <f>IFERROR(CLEAN(HLOOKUP(BL$1,'1.源数据-产品报告-消费降序'!BL:BL,ROW(),0)),"")</f>
        <v/>
      </c>
      <c r="BO282" s="69" t="str">
        <f>IFERROR(CLEAN(HLOOKUP(BO$1,'1.源数据-产品报告-消费降序'!BO:BO,ROW(),0)),"")</f>
        <v/>
      </c>
      <c r="BP282" s="69" t="str">
        <f>IFERROR(CLEAN(HLOOKUP(BP$1,'1.源数据-产品报告-消费降序'!BP:BP,ROW(),0)),"")</f>
        <v/>
      </c>
      <c r="BQ282" s="69" t="str">
        <f>IFERROR(CLEAN(HLOOKUP(BQ$1,'1.源数据-产品报告-消费降序'!BQ:BQ,ROW(),0)),"")</f>
        <v/>
      </c>
      <c r="BR282" s="69" t="str">
        <f>IFERROR(CLEAN(HLOOKUP(BR$1,'1.源数据-产品报告-消费降序'!BR:BR,ROW(),0)),"")</f>
        <v/>
      </c>
      <c r="BS282" s="69" t="str">
        <f>IFERROR(CLEAN(HLOOKUP(BS$1,'1.源数据-产品报告-消费降序'!BS:BS,ROW(),0)),"")</f>
        <v/>
      </c>
      <c r="BT282" s="69" t="str">
        <f>IFERROR(CLEAN(HLOOKUP(BT$1,'1.源数据-产品报告-消费降序'!BT:BT,ROW(),0)),"")</f>
        <v/>
      </c>
      <c r="BU282" s="69" t="str">
        <f>IFERROR(CLEAN(HLOOKUP(BU$1,'1.源数据-产品报告-消费降序'!BU:BU,ROW(),0)),"")</f>
        <v/>
      </c>
      <c r="BV2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2" s="69" t="str">
        <f>IFERROR(CLEAN(HLOOKUP(BW$1,'1.源数据-产品报告-消费降序'!BW:BW,ROW(),0)),"")</f>
        <v/>
      </c>
    </row>
    <row r="283" spans="1:75">
      <c r="A283" s="69" t="str">
        <f>IFERROR(CLEAN(HLOOKUP(A$1,'1.源数据-产品报告-消费降序'!A:A,ROW(),0)),"")</f>
        <v/>
      </c>
      <c r="B283" s="69" t="str">
        <f>IFERROR(CLEAN(HLOOKUP(B$1,'1.源数据-产品报告-消费降序'!B:B,ROW(),0)),"")</f>
        <v/>
      </c>
      <c r="C283" s="69" t="str">
        <f>IFERROR(CLEAN(HLOOKUP(C$1,'1.源数据-产品报告-消费降序'!C:C,ROW(),0)),"")</f>
        <v/>
      </c>
      <c r="D283" s="69" t="str">
        <f>IFERROR(CLEAN(HLOOKUP(D$1,'1.源数据-产品报告-消费降序'!D:D,ROW(),0)),"")</f>
        <v/>
      </c>
      <c r="E283" s="69" t="str">
        <f>IFERROR(CLEAN(HLOOKUP(E$1,'1.源数据-产品报告-消费降序'!E:E,ROW(),0)),"")</f>
        <v/>
      </c>
      <c r="F283" s="69" t="str">
        <f>IFERROR(CLEAN(HLOOKUP(F$1,'1.源数据-产品报告-消费降序'!F:F,ROW(),0)),"")</f>
        <v/>
      </c>
      <c r="G283" s="70">
        <f>IFERROR((HLOOKUP(G$1,'1.源数据-产品报告-消费降序'!G:G,ROW(),0)),"")</f>
        <v>0</v>
      </c>
      <c r="H2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3" s="69" t="str">
        <f>IFERROR(CLEAN(HLOOKUP(I$1,'1.源数据-产品报告-消费降序'!I:I,ROW(),0)),"")</f>
        <v/>
      </c>
      <c r="L283" s="69" t="str">
        <f>IFERROR(CLEAN(HLOOKUP(L$1,'1.源数据-产品报告-消费降序'!L:L,ROW(),0)),"")</f>
        <v/>
      </c>
      <c r="M283" s="69" t="str">
        <f>IFERROR(CLEAN(HLOOKUP(M$1,'1.源数据-产品报告-消费降序'!M:M,ROW(),0)),"")</f>
        <v/>
      </c>
      <c r="N283" s="69" t="str">
        <f>IFERROR(CLEAN(HLOOKUP(N$1,'1.源数据-产品报告-消费降序'!N:N,ROW(),0)),"")</f>
        <v/>
      </c>
      <c r="O283" s="69" t="str">
        <f>IFERROR(CLEAN(HLOOKUP(O$1,'1.源数据-产品报告-消费降序'!O:O,ROW(),0)),"")</f>
        <v/>
      </c>
      <c r="P283" s="69" t="str">
        <f>IFERROR(CLEAN(HLOOKUP(P$1,'1.源数据-产品报告-消费降序'!P:P,ROW(),0)),"")</f>
        <v/>
      </c>
      <c r="Q283" s="69" t="str">
        <f>IFERROR(CLEAN(HLOOKUP(Q$1,'1.源数据-产品报告-消费降序'!Q:Q,ROW(),0)),"")</f>
        <v/>
      </c>
      <c r="R283" s="69" t="str">
        <f>IFERROR(CLEAN(HLOOKUP(R$1,'1.源数据-产品报告-消费降序'!R:R,ROW(),0)),"")</f>
        <v/>
      </c>
      <c r="S2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3" s="69" t="str">
        <f>IFERROR(CLEAN(HLOOKUP(T$1,'1.源数据-产品报告-消费降序'!T:T,ROW(),0)),"")</f>
        <v/>
      </c>
      <c r="W283" s="69" t="str">
        <f>IFERROR(CLEAN(HLOOKUP(W$1,'1.源数据-产品报告-消费降序'!W:W,ROW(),0)),"")</f>
        <v/>
      </c>
      <c r="X283" s="69" t="str">
        <f>IFERROR(CLEAN(HLOOKUP(X$1,'1.源数据-产品报告-消费降序'!X:X,ROW(),0)),"")</f>
        <v/>
      </c>
      <c r="Y283" s="69" t="str">
        <f>IFERROR(CLEAN(HLOOKUP(Y$1,'1.源数据-产品报告-消费降序'!Y:Y,ROW(),0)),"")</f>
        <v/>
      </c>
      <c r="Z283" s="69" t="str">
        <f>IFERROR(CLEAN(HLOOKUP(Z$1,'1.源数据-产品报告-消费降序'!Z:Z,ROW(),0)),"")</f>
        <v/>
      </c>
      <c r="AA283" s="69" t="str">
        <f>IFERROR(CLEAN(HLOOKUP(AA$1,'1.源数据-产品报告-消费降序'!AA:AA,ROW(),0)),"")</f>
        <v/>
      </c>
      <c r="AB283" s="69" t="str">
        <f>IFERROR(CLEAN(HLOOKUP(AB$1,'1.源数据-产品报告-消费降序'!AB:AB,ROW(),0)),"")</f>
        <v/>
      </c>
      <c r="AC283" s="69" t="str">
        <f>IFERROR(CLEAN(HLOOKUP(AC$1,'1.源数据-产品报告-消费降序'!AC:AC,ROW(),0)),"")</f>
        <v/>
      </c>
      <c r="AD2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3" s="69" t="str">
        <f>IFERROR(CLEAN(HLOOKUP(AE$1,'1.源数据-产品报告-消费降序'!AE:AE,ROW(),0)),"")</f>
        <v/>
      </c>
      <c r="AH283" s="69" t="str">
        <f>IFERROR(CLEAN(HLOOKUP(AH$1,'1.源数据-产品报告-消费降序'!AH:AH,ROW(),0)),"")</f>
        <v/>
      </c>
      <c r="AI283" s="69" t="str">
        <f>IFERROR(CLEAN(HLOOKUP(AI$1,'1.源数据-产品报告-消费降序'!AI:AI,ROW(),0)),"")</f>
        <v/>
      </c>
      <c r="AJ283" s="69" t="str">
        <f>IFERROR(CLEAN(HLOOKUP(AJ$1,'1.源数据-产品报告-消费降序'!AJ:AJ,ROW(),0)),"")</f>
        <v/>
      </c>
      <c r="AK283" s="69" t="str">
        <f>IFERROR(CLEAN(HLOOKUP(AK$1,'1.源数据-产品报告-消费降序'!AK:AK,ROW(),0)),"")</f>
        <v/>
      </c>
      <c r="AL283" s="69" t="str">
        <f>IFERROR(CLEAN(HLOOKUP(AL$1,'1.源数据-产品报告-消费降序'!AL:AL,ROW(),0)),"")</f>
        <v/>
      </c>
      <c r="AM283" s="69" t="str">
        <f>IFERROR(CLEAN(HLOOKUP(AM$1,'1.源数据-产品报告-消费降序'!AM:AM,ROW(),0)),"")</f>
        <v/>
      </c>
      <c r="AN283" s="69" t="str">
        <f>IFERROR(CLEAN(HLOOKUP(AN$1,'1.源数据-产品报告-消费降序'!AN:AN,ROW(),0)),"")</f>
        <v/>
      </c>
      <c r="AO2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3" s="69" t="str">
        <f>IFERROR(CLEAN(HLOOKUP(AP$1,'1.源数据-产品报告-消费降序'!AP:AP,ROW(),0)),"")</f>
        <v/>
      </c>
      <c r="AS283" s="69" t="str">
        <f>IFERROR(CLEAN(HLOOKUP(AS$1,'1.源数据-产品报告-消费降序'!AS:AS,ROW(),0)),"")</f>
        <v/>
      </c>
      <c r="AT283" s="69" t="str">
        <f>IFERROR(CLEAN(HLOOKUP(AT$1,'1.源数据-产品报告-消费降序'!AT:AT,ROW(),0)),"")</f>
        <v/>
      </c>
      <c r="AU283" s="69" t="str">
        <f>IFERROR(CLEAN(HLOOKUP(AU$1,'1.源数据-产品报告-消费降序'!AU:AU,ROW(),0)),"")</f>
        <v/>
      </c>
      <c r="AV283" s="69" t="str">
        <f>IFERROR(CLEAN(HLOOKUP(AV$1,'1.源数据-产品报告-消费降序'!AV:AV,ROW(),0)),"")</f>
        <v/>
      </c>
      <c r="AW283" s="69" t="str">
        <f>IFERROR(CLEAN(HLOOKUP(AW$1,'1.源数据-产品报告-消费降序'!AW:AW,ROW(),0)),"")</f>
        <v/>
      </c>
      <c r="AX283" s="69" t="str">
        <f>IFERROR(CLEAN(HLOOKUP(AX$1,'1.源数据-产品报告-消费降序'!AX:AX,ROW(),0)),"")</f>
        <v/>
      </c>
      <c r="AY283" s="69" t="str">
        <f>IFERROR(CLEAN(HLOOKUP(AY$1,'1.源数据-产品报告-消费降序'!AY:AY,ROW(),0)),"")</f>
        <v/>
      </c>
      <c r="AZ2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3" s="69" t="str">
        <f>IFERROR(CLEAN(HLOOKUP(BA$1,'1.源数据-产品报告-消费降序'!BA:BA,ROW(),0)),"")</f>
        <v/>
      </c>
      <c r="BD283" s="69" t="str">
        <f>IFERROR(CLEAN(HLOOKUP(BD$1,'1.源数据-产品报告-消费降序'!BD:BD,ROW(),0)),"")</f>
        <v/>
      </c>
      <c r="BE283" s="69" t="str">
        <f>IFERROR(CLEAN(HLOOKUP(BE$1,'1.源数据-产品报告-消费降序'!BE:BE,ROW(),0)),"")</f>
        <v/>
      </c>
      <c r="BF283" s="69" t="str">
        <f>IFERROR(CLEAN(HLOOKUP(BF$1,'1.源数据-产品报告-消费降序'!BF:BF,ROW(),0)),"")</f>
        <v/>
      </c>
      <c r="BG283" s="69" t="str">
        <f>IFERROR(CLEAN(HLOOKUP(BG$1,'1.源数据-产品报告-消费降序'!BG:BG,ROW(),0)),"")</f>
        <v/>
      </c>
      <c r="BH283" s="69" t="str">
        <f>IFERROR(CLEAN(HLOOKUP(BH$1,'1.源数据-产品报告-消费降序'!BH:BH,ROW(),0)),"")</f>
        <v/>
      </c>
      <c r="BI283" s="69" t="str">
        <f>IFERROR(CLEAN(HLOOKUP(BI$1,'1.源数据-产品报告-消费降序'!BI:BI,ROW(),0)),"")</f>
        <v/>
      </c>
      <c r="BJ283" s="69" t="str">
        <f>IFERROR(CLEAN(HLOOKUP(BJ$1,'1.源数据-产品报告-消费降序'!BJ:BJ,ROW(),0)),"")</f>
        <v/>
      </c>
      <c r="BK2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3" s="69" t="str">
        <f>IFERROR(CLEAN(HLOOKUP(BL$1,'1.源数据-产品报告-消费降序'!BL:BL,ROW(),0)),"")</f>
        <v/>
      </c>
      <c r="BO283" s="69" t="str">
        <f>IFERROR(CLEAN(HLOOKUP(BO$1,'1.源数据-产品报告-消费降序'!BO:BO,ROW(),0)),"")</f>
        <v/>
      </c>
      <c r="BP283" s="69" t="str">
        <f>IFERROR(CLEAN(HLOOKUP(BP$1,'1.源数据-产品报告-消费降序'!BP:BP,ROW(),0)),"")</f>
        <v/>
      </c>
      <c r="BQ283" s="69" t="str">
        <f>IFERROR(CLEAN(HLOOKUP(BQ$1,'1.源数据-产品报告-消费降序'!BQ:BQ,ROW(),0)),"")</f>
        <v/>
      </c>
      <c r="BR283" s="69" t="str">
        <f>IFERROR(CLEAN(HLOOKUP(BR$1,'1.源数据-产品报告-消费降序'!BR:BR,ROW(),0)),"")</f>
        <v/>
      </c>
      <c r="BS283" s="69" t="str">
        <f>IFERROR(CLEAN(HLOOKUP(BS$1,'1.源数据-产品报告-消费降序'!BS:BS,ROW(),0)),"")</f>
        <v/>
      </c>
      <c r="BT283" s="69" t="str">
        <f>IFERROR(CLEAN(HLOOKUP(BT$1,'1.源数据-产品报告-消费降序'!BT:BT,ROW(),0)),"")</f>
        <v/>
      </c>
      <c r="BU283" s="69" t="str">
        <f>IFERROR(CLEAN(HLOOKUP(BU$1,'1.源数据-产品报告-消费降序'!BU:BU,ROW(),0)),"")</f>
        <v/>
      </c>
      <c r="BV2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3" s="69" t="str">
        <f>IFERROR(CLEAN(HLOOKUP(BW$1,'1.源数据-产品报告-消费降序'!BW:BW,ROW(),0)),"")</f>
        <v/>
      </c>
    </row>
    <row r="284" spans="1:75">
      <c r="A284" s="69" t="str">
        <f>IFERROR(CLEAN(HLOOKUP(A$1,'1.源数据-产品报告-消费降序'!A:A,ROW(),0)),"")</f>
        <v/>
      </c>
      <c r="B284" s="69" t="str">
        <f>IFERROR(CLEAN(HLOOKUP(B$1,'1.源数据-产品报告-消费降序'!B:B,ROW(),0)),"")</f>
        <v/>
      </c>
      <c r="C284" s="69" t="str">
        <f>IFERROR(CLEAN(HLOOKUP(C$1,'1.源数据-产品报告-消费降序'!C:C,ROW(),0)),"")</f>
        <v/>
      </c>
      <c r="D284" s="69" t="str">
        <f>IFERROR(CLEAN(HLOOKUP(D$1,'1.源数据-产品报告-消费降序'!D:D,ROW(),0)),"")</f>
        <v/>
      </c>
      <c r="E284" s="69" t="str">
        <f>IFERROR(CLEAN(HLOOKUP(E$1,'1.源数据-产品报告-消费降序'!E:E,ROW(),0)),"")</f>
        <v/>
      </c>
      <c r="F284" s="69" t="str">
        <f>IFERROR(CLEAN(HLOOKUP(F$1,'1.源数据-产品报告-消费降序'!F:F,ROW(),0)),"")</f>
        <v/>
      </c>
      <c r="G284" s="70">
        <f>IFERROR((HLOOKUP(G$1,'1.源数据-产品报告-消费降序'!G:G,ROW(),0)),"")</f>
        <v>0</v>
      </c>
      <c r="H2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4" s="69" t="str">
        <f>IFERROR(CLEAN(HLOOKUP(I$1,'1.源数据-产品报告-消费降序'!I:I,ROW(),0)),"")</f>
        <v/>
      </c>
      <c r="L284" s="69" t="str">
        <f>IFERROR(CLEAN(HLOOKUP(L$1,'1.源数据-产品报告-消费降序'!L:L,ROW(),0)),"")</f>
        <v/>
      </c>
      <c r="M284" s="69" t="str">
        <f>IFERROR(CLEAN(HLOOKUP(M$1,'1.源数据-产品报告-消费降序'!M:M,ROW(),0)),"")</f>
        <v/>
      </c>
      <c r="N284" s="69" t="str">
        <f>IFERROR(CLEAN(HLOOKUP(N$1,'1.源数据-产品报告-消费降序'!N:N,ROW(),0)),"")</f>
        <v/>
      </c>
      <c r="O284" s="69" t="str">
        <f>IFERROR(CLEAN(HLOOKUP(O$1,'1.源数据-产品报告-消费降序'!O:O,ROW(),0)),"")</f>
        <v/>
      </c>
      <c r="P284" s="69" t="str">
        <f>IFERROR(CLEAN(HLOOKUP(P$1,'1.源数据-产品报告-消费降序'!P:P,ROW(),0)),"")</f>
        <v/>
      </c>
      <c r="Q284" s="69" t="str">
        <f>IFERROR(CLEAN(HLOOKUP(Q$1,'1.源数据-产品报告-消费降序'!Q:Q,ROW(),0)),"")</f>
        <v/>
      </c>
      <c r="R284" s="69" t="str">
        <f>IFERROR(CLEAN(HLOOKUP(R$1,'1.源数据-产品报告-消费降序'!R:R,ROW(),0)),"")</f>
        <v/>
      </c>
      <c r="S2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4" s="69" t="str">
        <f>IFERROR(CLEAN(HLOOKUP(T$1,'1.源数据-产品报告-消费降序'!T:T,ROW(),0)),"")</f>
        <v/>
      </c>
      <c r="W284" s="69" t="str">
        <f>IFERROR(CLEAN(HLOOKUP(W$1,'1.源数据-产品报告-消费降序'!W:W,ROW(),0)),"")</f>
        <v/>
      </c>
      <c r="X284" s="69" t="str">
        <f>IFERROR(CLEAN(HLOOKUP(X$1,'1.源数据-产品报告-消费降序'!X:X,ROW(),0)),"")</f>
        <v/>
      </c>
      <c r="Y284" s="69" t="str">
        <f>IFERROR(CLEAN(HLOOKUP(Y$1,'1.源数据-产品报告-消费降序'!Y:Y,ROW(),0)),"")</f>
        <v/>
      </c>
      <c r="Z284" s="69" t="str">
        <f>IFERROR(CLEAN(HLOOKUP(Z$1,'1.源数据-产品报告-消费降序'!Z:Z,ROW(),0)),"")</f>
        <v/>
      </c>
      <c r="AA284" s="69" t="str">
        <f>IFERROR(CLEAN(HLOOKUP(AA$1,'1.源数据-产品报告-消费降序'!AA:AA,ROW(),0)),"")</f>
        <v/>
      </c>
      <c r="AB284" s="69" t="str">
        <f>IFERROR(CLEAN(HLOOKUP(AB$1,'1.源数据-产品报告-消费降序'!AB:AB,ROW(),0)),"")</f>
        <v/>
      </c>
      <c r="AC284" s="69" t="str">
        <f>IFERROR(CLEAN(HLOOKUP(AC$1,'1.源数据-产品报告-消费降序'!AC:AC,ROW(),0)),"")</f>
        <v/>
      </c>
      <c r="AD2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4" s="69" t="str">
        <f>IFERROR(CLEAN(HLOOKUP(AE$1,'1.源数据-产品报告-消费降序'!AE:AE,ROW(),0)),"")</f>
        <v/>
      </c>
      <c r="AH284" s="69" t="str">
        <f>IFERROR(CLEAN(HLOOKUP(AH$1,'1.源数据-产品报告-消费降序'!AH:AH,ROW(),0)),"")</f>
        <v/>
      </c>
      <c r="AI284" s="69" t="str">
        <f>IFERROR(CLEAN(HLOOKUP(AI$1,'1.源数据-产品报告-消费降序'!AI:AI,ROW(),0)),"")</f>
        <v/>
      </c>
      <c r="AJ284" s="69" t="str">
        <f>IFERROR(CLEAN(HLOOKUP(AJ$1,'1.源数据-产品报告-消费降序'!AJ:AJ,ROW(),0)),"")</f>
        <v/>
      </c>
      <c r="AK284" s="69" t="str">
        <f>IFERROR(CLEAN(HLOOKUP(AK$1,'1.源数据-产品报告-消费降序'!AK:AK,ROW(),0)),"")</f>
        <v/>
      </c>
      <c r="AL284" s="69" t="str">
        <f>IFERROR(CLEAN(HLOOKUP(AL$1,'1.源数据-产品报告-消费降序'!AL:AL,ROW(),0)),"")</f>
        <v/>
      </c>
      <c r="AM284" s="69" t="str">
        <f>IFERROR(CLEAN(HLOOKUP(AM$1,'1.源数据-产品报告-消费降序'!AM:AM,ROW(),0)),"")</f>
        <v/>
      </c>
      <c r="AN284" s="69" t="str">
        <f>IFERROR(CLEAN(HLOOKUP(AN$1,'1.源数据-产品报告-消费降序'!AN:AN,ROW(),0)),"")</f>
        <v/>
      </c>
      <c r="AO2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4" s="69" t="str">
        <f>IFERROR(CLEAN(HLOOKUP(AP$1,'1.源数据-产品报告-消费降序'!AP:AP,ROW(),0)),"")</f>
        <v/>
      </c>
      <c r="AS284" s="69" t="str">
        <f>IFERROR(CLEAN(HLOOKUP(AS$1,'1.源数据-产品报告-消费降序'!AS:AS,ROW(),0)),"")</f>
        <v/>
      </c>
      <c r="AT284" s="69" t="str">
        <f>IFERROR(CLEAN(HLOOKUP(AT$1,'1.源数据-产品报告-消费降序'!AT:AT,ROW(),0)),"")</f>
        <v/>
      </c>
      <c r="AU284" s="69" t="str">
        <f>IFERROR(CLEAN(HLOOKUP(AU$1,'1.源数据-产品报告-消费降序'!AU:AU,ROW(),0)),"")</f>
        <v/>
      </c>
      <c r="AV284" s="69" t="str">
        <f>IFERROR(CLEAN(HLOOKUP(AV$1,'1.源数据-产品报告-消费降序'!AV:AV,ROW(),0)),"")</f>
        <v/>
      </c>
      <c r="AW284" s="69" t="str">
        <f>IFERROR(CLEAN(HLOOKUP(AW$1,'1.源数据-产品报告-消费降序'!AW:AW,ROW(),0)),"")</f>
        <v/>
      </c>
      <c r="AX284" s="69" t="str">
        <f>IFERROR(CLEAN(HLOOKUP(AX$1,'1.源数据-产品报告-消费降序'!AX:AX,ROW(),0)),"")</f>
        <v/>
      </c>
      <c r="AY284" s="69" t="str">
        <f>IFERROR(CLEAN(HLOOKUP(AY$1,'1.源数据-产品报告-消费降序'!AY:AY,ROW(),0)),"")</f>
        <v/>
      </c>
      <c r="AZ2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4" s="69" t="str">
        <f>IFERROR(CLEAN(HLOOKUP(BA$1,'1.源数据-产品报告-消费降序'!BA:BA,ROW(),0)),"")</f>
        <v/>
      </c>
      <c r="BD284" s="69" t="str">
        <f>IFERROR(CLEAN(HLOOKUP(BD$1,'1.源数据-产品报告-消费降序'!BD:BD,ROW(),0)),"")</f>
        <v/>
      </c>
      <c r="BE284" s="69" t="str">
        <f>IFERROR(CLEAN(HLOOKUP(BE$1,'1.源数据-产品报告-消费降序'!BE:BE,ROW(),0)),"")</f>
        <v/>
      </c>
      <c r="BF284" s="69" t="str">
        <f>IFERROR(CLEAN(HLOOKUP(BF$1,'1.源数据-产品报告-消费降序'!BF:BF,ROW(),0)),"")</f>
        <v/>
      </c>
      <c r="BG284" s="69" t="str">
        <f>IFERROR(CLEAN(HLOOKUP(BG$1,'1.源数据-产品报告-消费降序'!BG:BG,ROW(),0)),"")</f>
        <v/>
      </c>
      <c r="BH284" s="69" t="str">
        <f>IFERROR(CLEAN(HLOOKUP(BH$1,'1.源数据-产品报告-消费降序'!BH:BH,ROW(),0)),"")</f>
        <v/>
      </c>
      <c r="BI284" s="69" t="str">
        <f>IFERROR(CLEAN(HLOOKUP(BI$1,'1.源数据-产品报告-消费降序'!BI:BI,ROW(),0)),"")</f>
        <v/>
      </c>
      <c r="BJ284" s="69" t="str">
        <f>IFERROR(CLEAN(HLOOKUP(BJ$1,'1.源数据-产品报告-消费降序'!BJ:BJ,ROW(),0)),"")</f>
        <v/>
      </c>
      <c r="BK2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4" s="69" t="str">
        <f>IFERROR(CLEAN(HLOOKUP(BL$1,'1.源数据-产品报告-消费降序'!BL:BL,ROW(),0)),"")</f>
        <v/>
      </c>
      <c r="BO284" s="69" t="str">
        <f>IFERROR(CLEAN(HLOOKUP(BO$1,'1.源数据-产品报告-消费降序'!BO:BO,ROW(),0)),"")</f>
        <v/>
      </c>
      <c r="BP284" s="69" t="str">
        <f>IFERROR(CLEAN(HLOOKUP(BP$1,'1.源数据-产品报告-消费降序'!BP:BP,ROW(),0)),"")</f>
        <v/>
      </c>
      <c r="BQ284" s="69" t="str">
        <f>IFERROR(CLEAN(HLOOKUP(BQ$1,'1.源数据-产品报告-消费降序'!BQ:BQ,ROW(),0)),"")</f>
        <v/>
      </c>
      <c r="BR284" s="69" t="str">
        <f>IFERROR(CLEAN(HLOOKUP(BR$1,'1.源数据-产品报告-消费降序'!BR:BR,ROW(),0)),"")</f>
        <v/>
      </c>
      <c r="BS284" s="69" t="str">
        <f>IFERROR(CLEAN(HLOOKUP(BS$1,'1.源数据-产品报告-消费降序'!BS:BS,ROW(),0)),"")</f>
        <v/>
      </c>
      <c r="BT284" s="69" t="str">
        <f>IFERROR(CLEAN(HLOOKUP(BT$1,'1.源数据-产品报告-消费降序'!BT:BT,ROW(),0)),"")</f>
        <v/>
      </c>
      <c r="BU284" s="69" t="str">
        <f>IFERROR(CLEAN(HLOOKUP(BU$1,'1.源数据-产品报告-消费降序'!BU:BU,ROW(),0)),"")</f>
        <v/>
      </c>
      <c r="BV2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4" s="69" t="str">
        <f>IFERROR(CLEAN(HLOOKUP(BW$1,'1.源数据-产品报告-消费降序'!BW:BW,ROW(),0)),"")</f>
        <v/>
      </c>
    </row>
    <row r="285" spans="1:75">
      <c r="A285" s="69" t="str">
        <f>IFERROR(CLEAN(HLOOKUP(A$1,'1.源数据-产品报告-消费降序'!A:A,ROW(),0)),"")</f>
        <v/>
      </c>
      <c r="B285" s="69" t="str">
        <f>IFERROR(CLEAN(HLOOKUP(B$1,'1.源数据-产品报告-消费降序'!B:B,ROW(),0)),"")</f>
        <v/>
      </c>
      <c r="C285" s="69" t="str">
        <f>IFERROR(CLEAN(HLOOKUP(C$1,'1.源数据-产品报告-消费降序'!C:C,ROW(),0)),"")</f>
        <v/>
      </c>
      <c r="D285" s="69" t="str">
        <f>IFERROR(CLEAN(HLOOKUP(D$1,'1.源数据-产品报告-消费降序'!D:D,ROW(),0)),"")</f>
        <v/>
      </c>
      <c r="E285" s="69" t="str">
        <f>IFERROR(CLEAN(HLOOKUP(E$1,'1.源数据-产品报告-消费降序'!E:E,ROW(),0)),"")</f>
        <v/>
      </c>
      <c r="F285" s="69" t="str">
        <f>IFERROR(CLEAN(HLOOKUP(F$1,'1.源数据-产品报告-消费降序'!F:F,ROW(),0)),"")</f>
        <v/>
      </c>
      <c r="G285" s="70">
        <f>IFERROR((HLOOKUP(G$1,'1.源数据-产品报告-消费降序'!G:G,ROW(),0)),"")</f>
        <v>0</v>
      </c>
      <c r="H2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5" s="69" t="str">
        <f>IFERROR(CLEAN(HLOOKUP(I$1,'1.源数据-产品报告-消费降序'!I:I,ROW(),0)),"")</f>
        <v/>
      </c>
      <c r="L285" s="69" t="str">
        <f>IFERROR(CLEAN(HLOOKUP(L$1,'1.源数据-产品报告-消费降序'!L:L,ROW(),0)),"")</f>
        <v/>
      </c>
      <c r="M285" s="69" t="str">
        <f>IFERROR(CLEAN(HLOOKUP(M$1,'1.源数据-产品报告-消费降序'!M:M,ROW(),0)),"")</f>
        <v/>
      </c>
      <c r="N285" s="69" t="str">
        <f>IFERROR(CLEAN(HLOOKUP(N$1,'1.源数据-产品报告-消费降序'!N:N,ROW(),0)),"")</f>
        <v/>
      </c>
      <c r="O285" s="69" t="str">
        <f>IFERROR(CLEAN(HLOOKUP(O$1,'1.源数据-产品报告-消费降序'!O:O,ROW(),0)),"")</f>
        <v/>
      </c>
      <c r="P285" s="69" t="str">
        <f>IFERROR(CLEAN(HLOOKUP(P$1,'1.源数据-产品报告-消费降序'!P:P,ROW(),0)),"")</f>
        <v/>
      </c>
      <c r="Q285" s="69" t="str">
        <f>IFERROR(CLEAN(HLOOKUP(Q$1,'1.源数据-产品报告-消费降序'!Q:Q,ROW(),0)),"")</f>
        <v/>
      </c>
      <c r="R285" s="69" t="str">
        <f>IFERROR(CLEAN(HLOOKUP(R$1,'1.源数据-产品报告-消费降序'!R:R,ROW(),0)),"")</f>
        <v/>
      </c>
      <c r="S2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5" s="69" t="str">
        <f>IFERROR(CLEAN(HLOOKUP(T$1,'1.源数据-产品报告-消费降序'!T:T,ROW(),0)),"")</f>
        <v/>
      </c>
      <c r="W285" s="69" t="str">
        <f>IFERROR(CLEAN(HLOOKUP(W$1,'1.源数据-产品报告-消费降序'!W:W,ROW(),0)),"")</f>
        <v/>
      </c>
      <c r="X285" s="69" t="str">
        <f>IFERROR(CLEAN(HLOOKUP(X$1,'1.源数据-产品报告-消费降序'!X:X,ROW(),0)),"")</f>
        <v/>
      </c>
      <c r="Y285" s="69" t="str">
        <f>IFERROR(CLEAN(HLOOKUP(Y$1,'1.源数据-产品报告-消费降序'!Y:Y,ROW(),0)),"")</f>
        <v/>
      </c>
      <c r="Z285" s="69" t="str">
        <f>IFERROR(CLEAN(HLOOKUP(Z$1,'1.源数据-产品报告-消费降序'!Z:Z,ROW(),0)),"")</f>
        <v/>
      </c>
      <c r="AA285" s="69" t="str">
        <f>IFERROR(CLEAN(HLOOKUP(AA$1,'1.源数据-产品报告-消费降序'!AA:AA,ROW(),0)),"")</f>
        <v/>
      </c>
      <c r="AB285" s="69" t="str">
        <f>IFERROR(CLEAN(HLOOKUP(AB$1,'1.源数据-产品报告-消费降序'!AB:AB,ROW(),0)),"")</f>
        <v/>
      </c>
      <c r="AC285" s="69" t="str">
        <f>IFERROR(CLEAN(HLOOKUP(AC$1,'1.源数据-产品报告-消费降序'!AC:AC,ROW(),0)),"")</f>
        <v/>
      </c>
      <c r="AD2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5" s="69" t="str">
        <f>IFERROR(CLEAN(HLOOKUP(AE$1,'1.源数据-产品报告-消费降序'!AE:AE,ROW(),0)),"")</f>
        <v/>
      </c>
      <c r="AH285" s="69" t="str">
        <f>IFERROR(CLEAN(HLOOKUP(AH$1,'1.源数据-产品报告-消费降序'!AH:AH,ROW(),0)),"")</f>
        <v/>
      </c>
      <c r="AI285" s="69" t="str">
        <f>IFERROR(CLEAN(HLOOKUP(AI$1,'1.源数据-产品报告-消费降序'!AI:AI,ROW(),0)),"")</f>
        <v/>
      </c>
      <c r="AJ285" s="69" t="str">
        <f>IFERROR(CLEAN(HLOOKUP(AJ$1,'1.源数据-产品报告-消费降序'!AJ:AJ,ROW(),0)),"")</f>
        <v/>
      </c>
      <c r="AK285" s="69" t="str">
        <f>IFERROR(CLEAN(HLOOKUP(AK$1,'1.源数据-产品报告-消费降序'!AK:AK,ROW(),0)),"")</f>
        <v/>
      </c>
      <c r="AL285" s="69" t="str">
        <f>IFERROR(CLEAN(HLOOKUP(AL$1,'1.源数据-产品报告-消费降序'!AL:AL,ROW(),0)),"")</f>
        <v/>
      </c>
      <c r="AM285" s="69" t="str">
        <f>IFERROR(CLEAN(HLOOKUP(AM$1,'1.源数据-产品报告-消费降序'!AM:AM,ROW(),0)),"")</f>
        <v/>
      </c>
      <c r="AN285" s="69" t="str">
        <f>IFERROR(CLEAN(HLOOKUP(AN$1,'1.源数据-产品报告-消费降序'!AN:AN,ROW(),0)),"")</f>
        <v/>
      </c>
      <c r="AO2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5" s="69" t="str">
        <f>IFERROR(CLEAN(HLOOKUP(AP$1,'1.源数据-产品报告-消费降序'!AP:AP,ROW(),0)),"")</f>
        <v/>
      </c>
      <c r="AS285" s="69" t="str">
        <f>IFERROR(CLEAN(HLOOKUP(AS$1,'1.源数据-产品报告-消费降序'!AS:AS,ROW(),0)),"")</f>
        <v/>
      </c>
      <c r="AT285" s="69" t="str">
        <f>IFERROR(CLEAN(HLOOKUP(AT$1,'1.源数据-产品报告-消费降序'!AT:AT,ROW(),0)),"")</f>
        <v/>
      </c>
      <c r="AU285" s="69" t="str">
        <f>IFERROR(CLEAN(HLOOKUP(AU$1,'1.源数据-产品报告-消费降序'!AU:AU,ROW(),0)),"")</f>
        <v/>
      </c>
      <c r="AV285" s="69" t="str">
        <f>IFERROR(CLEAN(HLOOKUP(AV$1,'1.源数据-产品报告-消费降序'!AV:AV,ROW(),0)),"")</f>
        <v/>
      </c>
      <c r="AW285" s="69" t="str">
        <f>IFERROR(CLEAN(HLOOKUP(AW$1,'1.源数据-产品报告-消费降序'!AW:AW,ROW(),0)),"")</f>
        <v/>
      </c>
      <c r="AX285" s="69" t="str">
        <f>IFERROR(CLEAN(HLOOKUP(AX$1,'1.源数据-产品报告-消费降序'!AX:AX,ROW(),0)),"")</f>
        <v/>
      </c>
      <c r="AY285" s="69" t="str">
        <f>IFERROR(CLEAN(HLOOKUP(AY$1,'1.源数据-产品报告-消费降序'!AY:AY,ROW(),0)),"")</f>
        <v/>
      </c>
      <c r="AZ2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5" s="69" t="str">
        <f>IFERROR(CLEAN(HLOOKUP(BA$1,'1.源数据-产品报告-消费降序'!BA:BA,ROW(),0)),"")</f>
        <v/>
      </c>
      <c r="BD285" s="69" t="str">
        <f>IFERROR(CLEAN(HLOOKUP(BD$1,'1.源数据-产品报告-消费降序'!BD:BD,ROW(),0)),"")</f>
        <v/>
      </c>
      <c r="BE285" s="69" t="str">
        <f>IFERROR(CLEAN(HLOOKUP(BE$1,'1.源数据-产品报告-消费降序'!BE:BE,ROW(),0)),"")</f>
        <v/>
      </c>
      <c r="BF285" s="69" t="str">
        <f>IFERROR(CLEAN(HLOOKUP(BF$1,'1.源数据-产品报告-消费降序'!BF:BF,ROW(),0)),"")</f>
        <v/>
      </c>
      <c r="BG285" s="69" t="str">
        <f>IFERROR(CLEAN(HLOOKUP(BG$1,'1.源数据-产品报告-消费降序'!BG:BG,ROW(),0)),"")</f>
        <v/>
      </c>
      <c r="BH285" s="69" t="str">
        <f>IFERROR(CLEAN(HLOOKUP(BH$1,'1.源数据-产品报告-消费降序'!BH:BH,ROW(),0)),"")</f>
        <v/>
      </c>
      <c r="BI285" s="69" t="str">
        <f>IFERROR(CLEAN(HLOOKUP(BI$1,'1.源数据-产品报告-消费降序'!BI:BI,ROW(),0)),"")</f>
        <v/>
      </c>
      <c r="BJ285" s="69" t="str">
        <f>IFERROR(CLEAN(HLOOKUP(BJ$1,'1.源数据-产品报告-消费降序'!BJ:BJ,ROW(),0)),"")</f>
        <v/>
      </c>
      <c r="BK2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5" s="69" t="str">
        <f>IFERROR(CLEAN(HLOOKUP(BL$1,'1.源数据-产品报告-消费降序'!BL:BL,ROW(),0)),"")</f>
        <v/>
      </c>
      <c r="BO285" s="69" t="str">
        <f>IFERROR(CLEAN(HLOOKUP(BO$1,'1.源数据-产品报告-消费降序'!BO:BO,ROW(),0)),"")</f>
        <v/>
      </c>
      <c r="BP285" s="69" t="str">
        <f>IFERROR(CLEAN(HLOOKUP(BP$1,'1.源数据-产品报告-消费降序'!BP:BP,ROW(),0)),"")</f>
        <v/>
      </c>
      <c r="BQ285" s="69" t="str">
        <f>IFERROR(CLEAN(HLOOKUP(BQ$1,'1.源数据-产品报告-消费降序'!BQ:BQ,ROW(),0)),"")</f>
        <v/>
      </c>
      <c r="BR285" s="69" t="str">
        <f>IFERROR(CLEAN(HLOOKUP(BR$1,'1.源数据-产品报告-消费降序'!BR:BR,ROW(),0)),"")</f>
        <v/>
      </c>
      <c r="BS285" s="69" t="str">
        <f>IFERROR(CLEAN(HLOOKUP(BS$1,'1.源数据-产品报告-消费降序'!BS:BS,ROW(),0)),"")</f>
        <v/>
      </c>
      <c r="BT285" s="69" t="str">
        <f>IFERROR(CLEAN(HLOOKUP(BT$1,'1.源数据-产品报告-消费降序'!BT:BT,ROW(),0)),"")</f>
        <v/>
      </c>
      <c r="BU285" s="69" t="str">
        <f>IFERROR(CLEAN(HLOOKUP(BU$1,'1.源数据-产品报告-消费降序'!BU:BU,ROW(),0)),"")</f>
        <v/>
      </c>
      <c r="BV2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5" s="69" t="str">
        <f>IFERROR(CLEAN(HLOOKUP(BW$1,'1.源数据-产品报告-消费降序'!BW:BW,ROW(),0)),"")</f>
        <v/>
      </c>
    </row>
    <row r="286" spans="1:75">
      <c r="A286" s="69" t="str">
        <f>IFERROR(CLEAN(HLOOKUP(A$1,'1.源数据-产品报告-消费降序'!A:A,ROW(),0)),"")</f>
        <v/>
      </c>
      <c r="B286" s="69" t="str">
        <f>IFERROR(CLEAN(HLOOKUP(B$1,'1.源数据-产品报告-消费降序'!B:B,ROW(),0)),"")</f>
        <v/>
      </c>
      <c r="C286" s="69" t="str">
        <f>IFERROR(CLEAN(HLOOKUP(C$1,'1.源数据-产品报告-消费降序'!C:C,ROW(),0)),"")</f>
        <v/>
      </c>
      <c r="D286" s="69" t="str">
        <f>IFERROR(CLEAN(HLOOKUP(D$1,'1.源数据-产品报告-消费降序'!D:D,ROW(),0)),"")</f>
        <v/>
      </c>
      <c r="E286" s="69" t="str">
        <f>IFERROR(CLEAN(HLOOKUP(E$1,'1.源数据-产品报告-消费降序'!E:E,ROW(),0)),"")</f>
        <v/>
      </c>
      <c r="F286" s="69" t="str">
        <f>IFERROR(CLEAN(HLOOKUP(F$1,'1.源数据-产品报告-消费降序'!F:F,ROW(),0)),"")</f>
        <v/>
      </c>
      <c r="G286" s="70">
        <f>IFERROR((HLOOKUP(G$1,'1.源数据-产品报告-消费降序'!G:G,ROW(),0)),"")</f>
        <v>0</v>
      </c>
      <c r="H2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6" s="69" t="str">
        <f>IFERROR(CLEAN(HLOOKUP(I$1,'1.源数据-产品报告-消费降序'!I:I,ROW(),0)),"")</f>
        <v/>
      </c>
      <c r="L286" s="69" t="str">
        <f>IFERROR(CLEAN(HLOOKUP(L$1,'1.源数据-产品报告-消费降序'!L:L,ROW(),0)),"")</f>
        <v/>
      </c>
      <c r="M286" s="69" t="str">
        <f>IFERROR(CLEAN(HLOOKUP(M$1,'1.源数据-产品报告-消费降序'!M:M,ROW(),0)),"")</f>
        <v/>
      </c>
      <c r="N286" s="69" t="str">
        <f>IFERROR(CLEAN(HLOOKUP(N$1,'1.源数据-产品报告-消费降序'!N:N,ROW(),0)),"")</f>
        <v/>
      </c>
      <c r="O286" s="69" t="str">
        <f>IFERROR(CLEAN(HLOOKUP(O$1,'1.源数据-产品报告-消费降序'!O:O,ROW(),0)),"")</f>
        <v/>
      </c>
      <c r="P286" s="69" t="str">
        <f>IFERROR(CLEAN(HLOOKUP(P$1,'1.源数据-产品报告-消费降序'!P:P,ROW(),0)),"")</f>
        <v/>
      </c>
      <c r="Q286" s="69" t="str">
        <f>IFERROR(CLEAN(HLOOKUP(Q$1,'1.源数据-产品报告-消费降序'!Q:Q,ROW(),0)),"")</f>
        <v/>
      </c>
      <c r="R286" s="69" t="str">
        <f>IFERROR(CLEAN(HLOOKUP(R$1,'1.源数据-产品报告-消费降序'!R:R,ROW(),0)),"")</f>
        <v/>
      </c>
      <c r="S2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6" s="69" t="str">
        <f>IFERROR(CLEAN(HLOOKUP(T$1,'1.源数据-产品报告-消费降序'!T:T,ROW(),0)),"")</f>
        <v/>
      </c>
      <c r="W286" s="69" t="str">
        <f>IFERROR(CLEAN(HLOOKUP(W$1,'1.源数据-产品报告-消费降序'!W:W,ROW(),0)),"")</f>
        <v/>
      </c>
      <c r="X286" s="69" t="str">
        <f>IFERROR(CLEAN(HLOOKUP(X$1,'1.源数据-产品报告-消费降序'!X:X,ROW(),0)),"")</f>
        <v/>
      </c>
      <c r="Y286" s="69" t="str">
        <f>IFERROR(CLEAN(HLOOKUP(Y$1,'1.源数据-产品报告-消费降序'!Y:Y,ROW(),0)),"")</f>
        <v/>
      </c>
      <c r="Z286" s="69" t="str">
        <f>IFERROR(CLEAN(HLOOKUP(Z$1,'1.源数据-产品报告-消费降序'!Z:Z,ROW(),0)),"")</f>
        <v/>
      </c>
      <c r="AA286" s="69" t="str">
        <f>IFERROR(CLEAN(HLOOKUP(AA$1,'1.源数据-产品报告-消费降序'!AA:AA,ROW(),0)),"")</f>
        <v/>
      </c>
      <c r="AB286" s="69" t="str">
        <f>IFERROR(CLEAN(HLOOKUP(AB$1,'1.源数据-产品报告-消费降序'!AB:AB,ROW(),0)),"")</f>
        <v/>
      </c>
      <c r="AC286" s="69" t="str">
        <f>IFERROR(CLEAN(HLOOKUP(AC$1,'1.源数据-产品报告-消费降序'!AC:AC,ROW(),0)),"")</f>
        <v/>
      </c>
      <c r="AD2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6" s="69" t="str">
        <f>IFERROR(CLEAN(HLOOKUP(AE$1,'1.源数据-产品报告-消费降序'!AE:AE,ROW(),0)),"")</f>
        <v/>
      </c>
      <c r="AH286" s="69" t="str">
        <f>IFERROR(CLEAN(HLOOKUP(AH$1,'1.源数据-产品报告-消费降序'!AH:AH,ROW(),0)),"")</f>
        <v/>
      </c>
      <c r="AI286" s="69" t="str">
        <f>IFERROR(CLEAN(HLOOKUP(AI$1,'1.源数据-产品报告-消费降序'!AI:AI,ROW(),0)),"")</f>
        <v/>
      </c>
      <c r="AJ286" s="69" t="str">
        <f>IFERROR(CLEAN(HLOOKUP(AJ$1,'1.源数据-产品报告-消费降序'!AJ:AJ,ROW(),0)),"")</f>
        <v/>
      </c>
      <c r="AK286" s="69" t="str">
        <f>IFERROR(CLEAN(HLOOKUP(AK$1,'1.源数据-产品报告-消费降序'!AK:AK,ROW(),0)),"")</f>
        <v/>
      </c>
      <c r="AL286" s="69" t="str">
        <f>IFERROR(CLEAN(HLOOKUP(AL$1,'1.源数据-产品报告-消费降序'!AL:AL,ROW(),0)),"")</f>
        <v/>
      </c>
      <c r="AM286" s="69" t="str">
        <f>IFERROR(CLEAN(HLOOKUP(AM$1,'1.源数据-产品报告-消费降序'!AM:AM,ROW(),0)),"")</f>
        <v/>
      </c>
      <c r="AN286" s="69" t="str">
        <f>IFERROR(CLEAN(HLOOKUP(AN$1,'1.源数据-产品报告-消费降序'!AN:AN,ROW(),0)),"")</f>
        <v/>
      </c>
      <c r="AO2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6" s="69" t="str">
        <f>IFERROR(CLEAN(HLOOKUP(AP$1,'1.源数据-产品报告-消费降序'!AP:AP,ROW(),0)),"")</f>
        <v/>
      </c>
      <c r="AS286" s="69" t="str">
        <f>IFERROR(CLEAN(HLOOKUP(AS$1,'1.源数据-产品报告-消费降序'!AS:AS,ROW(),0)),"")</f>
        <v/>
      </c>
      <c r="AT286" s="69" t="str">
        <f>IFERROR(CLEAN(HLOOKUP(AT$1,'1.源数据-产品报告-消费降序'!AT:AT,ROW(),0)),"")</f>
        <v/>
      </c>
      <c r="AU286" s="69" t="str">
        <f>IFERROR(CLEAN(HLOOKUP(AU$1,'1.源数据-产品报告-消费降序'!AU:AU,ROW(),0)),"")</f>
        <v/>
      </c>
      <c r="AV286" s="69" t="str">
        <f>IFERROR(CLEAN(HLOOKUP(AV$1,'1.源数据-产品报告-消费降序'!AV:AV,ROW(),0)),"")</f>
        <v/>
      </c>
      <c r="AW286" s="69" t="str">
        <f>IFERROR(CLEAN(HLOOKUP(AW$1,'1.源数据-产品报告-消费降序'!AW:AW,ROW(),0)),"")</f>
        <v/>
      </c>
      <c r="AX286" s="69" t="str">
        <f>IFERROR(CLEAN(HLOOKUP(AX$1,'1.源数据-产品报告-消费降序'!AX:AX,ROW(),0)),"")</f>
        <v/>
      </c>
      <c r="AY286" s="69" t="str">
        <f>IFERROR(CLEAN(HLOOKUP(AY$1,'1.源数据-产品报告-消费降序'!AY:AY,ROW(),0)),"")</f>
        <v/>
      </c>
      <c r="AZ2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6" s="69" t="str">
        <f>IFERROR(CLEAN(HLOOKUP(BA$1,'1.源数据-产品报告-消费降序'!BA:BA,ROW(),0)),"")</f>
        <v/>
      </c>
      <c r="BD286" s="69" t="str">
        <f>IFERROR(CLEAN(HLOOKUP(BD$1,'1.源数据-产品报告-消费降序'!BD:BD,ROW(),0)),"")</f>
        <v/>
      </c>
      <c r="BE286" s="69" t="str">
        <f>IFERROR(CLEAN(HLOOKUP(BE$1,'1.源数据-产品报告-消费降序'!BE:BE,ROW(),0)),"")</f>
        <v/>
      </c>
      <c r="BF286" s="69" t="str">
        <f>IFERROR(CLEAN(HLOOKUP(BF$1,'1.源数据-产品报告-消费降序'!BF:BF,ROW(),0)),"")</f>
        <v/>
      </c>
      <c r="BG286" s="69" t="str">
        <f>IFERROR(CLEAN(HLOOKUP(BG$1,'1.源数据-产品报告-消费降序'!BG:BG,ROW(),0)),"")</f>
        <v/>
      </c>
      <c r="BH286" s="69" t="str">
        <f>IFERROR(CLEAN(HLOOKUP(BH$1,'1.源数据-产品报告-消费降序'!BH:BH,ROW(),0)),"")</f>
        <v/>
      </c>
      <c r="BI286" s="69" t="str">
        <f>IFERROR(CLEAN(HLOOKUP(BI$1,'1.源数据-产品报告-消费降序'!BI:BI,ROW(),0)),"")</f>
        <v/>
      </c>
      <c r="BJ286" s="69" t="str">
        <f>IFERROR(CLEAN(HLOOKUP(BJ$1,'1.源数据-产品报告-消费降序'!BJ:BJ,ROW(),0)),"")</f>
        <v/>
      </c>
      <c r="BK2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6" s="69" t="str">
        <f>IFERROR(CLEAN(HLOOKUP(BL$1,'1.源数据-产品报告-消费降序'!BL:BL,ROW(),0)),"")</f>
        <v/>
      </c>
      <c r="BO286" s="69" t="str">
        <f>IFERROR(CLEAN(HLOOKUP(BO$1,'1.源数据-产品报告-消费降序'!BO:BO,ROW(),0)),"")</f>
        <v/>
      </c>
      <c r="BP286" s="69" t="str">
        <f>IFERROR(CLEAN(HLOOKUP(BP$1,'1.源数据-产品报告-消费降序'!BP:BP,ROW(),0)),"")</f>
        <v/>
      </c>
      <c r="BQ286" s="69" t="str">
        <f>IFERROR(CLEAN(HLOOKUP(BQ$1,'1.源数据-产品报告-消费降序'!BQ:BQ,ROW(),0)),"")</f>
        <v/>
      </c>
      <c r="BR286" s="69" t="str">
        <f>IFERROR(CLEAN(HLOOKUP(BR$1,'1.源数据-产品报告-消费降序'!BR:BR,ROW(),0)),"")</f>
        <v/>
      </c>
      <c r="BS286" s="69" t="str">
        <f>IFERROR(CLEAN(HLOOKUP(BS$1,'1.源数据-产品报告-消费降序'!BS:BS,ROW(),0)),"")</f>
        <v/>
      </c>
      <c r="BT286" s="69" t="str">
        <f>IFERROR(CLEAN(HLOOKUP(BT$1,'1.源数据-产品报告-消费降序'!BT:BT,ROW(),0)),"")</f>
        <v/>
      </c>
      <c r="BU286" s="69" t="str">
        <f>IFERROR(CLEAN(HLOOKUP(BU$1,'1.源数据-产品报告-消费降序'!BU:BU,ROW(),0)),"")</f>
        <v/>
      </c>
      <c r="BV2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6" s="69" t="str">
        <f>IFERROR(CLEAN(HLOOKUP(BW$1,'1.源数据-产品报告-消费降序'!BW:BW,ROW(),0)),"")</f>
        <v/>
      </c>
    </row>
    <row r="287" spans="1:75">
      <c r="A287" s="69" t="str">
        <f>IFERROR(CLEAN(HLOOKUP(A$1,'1.源数据-产品报告-消费降序'!A:A,ROW(),0)),"")</f>
        <v/>
      </c>
      <c r="B287" s="69" t="str">
        <f>IFERROR(CLEAN(HLOOKUP(B$1,'1.源数据-产品报告-消费降序'!B:B,ROW(),0)),"")</f>
        <v/>
      </c>
      <c r="C287" s="69" t="str">
        <f>IFERROR(CLEAN(HLOOKUP(C$1,'1.源数据-产品报告-消费降序'!C:C,ROW(),0)),"")</f>
        <v/>
      </c>
      <c r="D287" s="69" t="str">
        <f>IFERROR(CLEAN(HLOOKUP(D$1,'1.源数据-产品报告-消费降序'!D:D,ROW(),0)),"")</f>
        <v/>
      </c>
      <c r="E287" s="69" t="str">
        <f>IFERROR(CLEAN(HLOOKUP(E$1,'1.源数据-产品报告-消费降序'!E:E,ROW(),0)),"")</f>
        <v/>
      </c>
      <c r="F287" s="69" t="str">
        <f>IFERROR(CLEAN(HLOOKUP(F$1,'1.源数据-产品报告-消费降序'!F:F,ROW(),0)),"")</f>
        <v/>
      </c>
      <c r="G287" s="70">
        <f>IFERROR((HLOOKUP(G$1,'1.源数据-产品报告-消费降序'!G:G,ROW(),0)),"")</f>
        <v>0</v>
      </c>
      <c r="H2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7" s="69" t="str">
        <f>IFERROR(CLEAN(HLOOKUP(I$1,'1.源数据-产品报告-消费降序'!I:I,ROW(),0)),"")</f>
        <v/>
      </c>
      <c r="L287" s="69" t="str">
        <f>IFERROR(CLEAN(HLOOKUP(L$1,'1.源数据-产品报告-消费降序'!L:L,ROW(),0)),"")</f>
        <v/>
      </c>
      <c r="M287" s="69" t="str">
        <f>IFERROR(CLEAN(HLOOKUP(M$1,'1.源数据-产品报告-消费降序'!M:M,ROW(),0)),"")</f>
        <v/>
      </c>
      <c r="N287" s="69" t="str">
        <f>IFERROR(CLEAN(HLOOKUP(N$1,'1.源数据-产品报告-消费降序'!N:N,ROW(),0)),"")</f>
        <v/>
      </c>
      <c r="O287" s="69" t="str">
        <f>IFERROR(CLEAN(HLOOKUP(O$1,'1.源数据-产品报告-消费降序'!O:O,ROW(),0)),"")</f>
        <v/>
      </c>
      <c r="P287" s="69" t="str">
        <f>IFERROR(CLEAN(HLOOKUP(P$1,'1.源数据-产品报告-消费降序'!P:P,ROW(),0)),"")</f>
        <v/>
      </c>
      <c r="Q287" s="69" t="str">
        <f>IFERROR(CLEAN(HLOOKUP(Q$1,'1.源数据-产品报告-消费降序'!Q:Q,ROW(),0)),"")</f>
        <v/>
      </c>
      <c r="R287" s="69" t="str">
        <f>IFERROR(CLEAN(HLOOKUP(R$1,'1.源数据-产品报告-消费降序'!R:R,ROW(),0)),"")</f>
        <v/>
      </c>
      <c r="S2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7" s="69" t="str">
        <f>IFERROR(CLEAN(HLOOKUP(T$1,'1.源数据-产品报告-消费降序'!T:T,ROW(),0)),"")</f>
        <v/>
      </c>
      <c r="W287" s="69" t="str">
        <f>IFERROR(CLEAN(HLOOKUP(W$1,'1.源数据-产品报告-消费降序'!W:W,ROW(),0)),"")</f>
        <v/>
      </c>
      <c r="X287" s="69" t="str">
        <f>IFERROR(CLEAN(HLOOKUP(X$1,'1.源数据-产品报告-消费降序'!X:X,ROW(),0)),"")</f>
        <v/>
      </c>
      <c r="Y287" s="69" t="str">
        <f>IFERROR(CLEAN(HLOOKUP(Y$1,'1.源数据-产品报告-消费降序'!Y:Y,ROW(),0)),"")</f>
        <v/>
      </c>
      <c r="Z287" s="69" t="str">
        <f>IFERROR(CLEAN(HLOOKUP(Z$1,'1.源数据-产品报告-消费降序'!Z:Z,ROW(),0)),"")</f>
        <v/>
      </c>
      <c r="AA287" s="69" t="str">
        <f>IFERROR(CLEAN(HLOOKUP(AA$1,'1.源数据-产品报告-消费降序'!AA:AA,ROW(),0)),"")</f>
        <v/>
      </c>
      <c r="AB287" s="69" t="str">
        <f>IFERROR(CLEAN(HLOOKUP(AB$1,'1.源数据-产品报告-消费降序'!AB:AB,ROW(),0)),"")</f>
        <v/>
      </c>
      <c r="AC287" s="69" t="str">
        <f>IFERROR(CLEAN(HLOOKUP(AC$1,'1.源数据-产品报告-消费降序'!AC:AC,ROW(),0)),"")</f>
        <v/>
      </c>
      <c r="AD2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7" s="69" t="str">
        <f>IFERROR(CLEAN(HLOOKUP(AE$1,'1.源数据-产品报告-消费降序'!AE:AE,ROW(),0)),"")</f>
        <v/>
      </c>
      <c r="AH287" s="69" t="str">
        <f>IFERROR(CLEAN(HLOOKUP(AH$1,'1.源数据-产品报告-消费降序'!AH:AH,ROW(),0)),"")</f>
        <v/>
      </c>
      <c r="AI287" s="69" t="str">
        <f>IFERROR(CLEAN(HLOOKUP(AI$1,'1.源数据-产品报告-消费降序'!AI:AI,ROW(),0)),"")</f>
        <v/>
      </c>
      <c r="AJ287" s="69" t="str">
        <f>IFERROR(CLEAN(HLOOKUP(AJ$1,'1.源数据-产品报告-消费降序'!AJ:AJ,ROW(),0)),"")</f>
        <v/>
      </c>
      <c r="AK287" s="69" t="str">
        <f>IFERROR(CLEAN(HLOOKUP(AK$1,'1.源数据-产品报告-消费降序'!AK:AK,ROW(),0)),"")</f>
        <v/>
      </c>
      <c r="AL287" s="69" t="str">
        <f>IFERROR(CLEAN(HLOOKUP(AL$1,'1.源数据-产品报告-消费降序'!AL:AL,ROW(),0)),"")</f>
        <v/>
      </c>
      <c r="AM287" s="69" t="str">
        <f>IFERROR(CLEAN(HLOOKUP(AM$1,'1.源数据-产品报告-消费降序'!AM:AM,ROW(),0)),"")</f>
        <v/>
      </c>
      <c r="AN287" s="69" t="str">
        <f>IFERROR(CLEAN(HLOOKUP(AN$1,'1.源数据-产品报告-消费降序'!AN:AN,ROW(),0)),"")</f>
        <v/>
      </c>
      <c r="AO2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7" s="69" t="str">
        <f>IFERROR(CLEAN(HLOOKUP(AP$1,'1.源数据-产品报告-消费降序'!AP:AP,ROW(),0)),"")</f>
        <v/>
      </c>
      <c r="AS287" s="69" t="str">
        <f>IFERROR(CLEAN(HLOOKUP(AS$1,'1.源数据-产品报告-消费降序'!AS:AS,ROW(),0)),"")</f>
        <v/>
      </c>
      <c r="AT287" s="69" t="str">
        <f>IFERROR(CLEAN(HLOOKUP(AT$1,'1.源数据-产品报告-消费降序'!AT:AT,ROW(),0)),"")</f>
        <v/>
      </c>
      <c r="AU287" s="69" t="str">
        <f>IFERROR(CLEAN(HLOOKUP(AU$1,'1.源数据-产品报告-消费降序'!AU:AU,ROW(),0)),"")</f>
        <v/>
      </c>
      <c r="AV287" s="69" t="str">
        <f>IFERROR(CLEAN(HLOOKUP(AV$1,'1.源数据-产品报告-消费降序'!AV:AV,ROW(),0)),"")</f>
        <v/>
      </c>
      <c r="AW287" s="69" t="str">
        <f>IFERROR(CLEAN(HLOOKUP(AW$1,'1.源数据-产品报告-消费降序'!AW:AW,ROW(),0)),"")</f>
        <v/>
      </c>
      <c r="AX287" s="69" t="str">
        <f>IFERROR(CLEAN(HLOOKUP(AX$1,'1.源数据-产品报告-消费降序'!AX:AX,ROW(),0)),"")</f>
        <v/>
      </c>
      <c r="AY287" s="69" t="str">
        <f>IFERROR(CLEAN(HLOOKUP(AY$1,'1.源数据-产品报告-消费降序'!AY:AY,ROW(),0)),"")</f>
        <v/>
      </c>
      <c r="AZ2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7" s="69" t="str">
        <f>IFERROR(CLEAN(HLOOKUP(BA$1,'1.源数据-产品报告-消费降序'!BA:BA,ROW(),0)),"")</f>
        <v/>
      </c>
      <c r="BD287" s="69" t="str">
        <f>IFERROR(CLEAN(HLOOKUP(BD$1,'1.源数据-产品报告-消费降序'!BD:BD,ROW(),0)),"")</f>
        <v/>
      </c>
      <c r="BE287" s="69" t="str">
        <f>IFERROR(CLEAN(HLOOKUP(BE$1,'1.源数据-产品报告-消费降序'!BE:BE,ROW(),0)),"")</f>
        <v/>
      </c>
      <c r="BF287" s="69" t="str">
        <f>IFERROR(CLEAN(HLOOKUP(BF$1,'1.源数据-产品报告-消费降序'!BF:BF,ROW(),0)),"")</f>
        <v/>
      </c>
      <c r="BG287" s="69" t="str">
        <f>IFERROR(CLEAN(HLOOKUP(BG$1,'1.源数据-产品报告-消费降序'!BG:BG,ROW(),0)),"")</f>
        <v/>
      </c>
      <c r="BH287" s="69" t="str">
        <f>IFERROR(CLEAN(HLOOKUP(BH$1,'1.源数据-产品报告-消费降序'!BH:BH,ROW(),0)),"")</f>
        <v/>
      </c>
      <c r="BI287" s="69" t="str">
        <f>IFERROR(CLEAN(HLOOKUP(BI$1,'1.源数据-产品报告-消费降序'!BI:BI,ROW(),0)),"")</f>
        <v/>
      </c>
      <c r="BJ287" s="69" t="str">
        <f>IFERROR(CLEAN(HLOOKUP(BJ$1,'1.源数据-产品报告-消费降序'!BJ:BJ,ROW(),0)),"")</f>
        <v/>
      </c>
      <c r="BK2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7" s="69" t="str">
        <f>IFERROR(CLEAN(HLOOKUP(BL$1,'1.源数据-产品报告-消费降序'!BL:BL,ROW(),0)),"")</f>
        <v/>
      </c>
      <c r="BO287" s="69" t="str">
        <f>IFERROR(CLEAN(HLOOKUP(BO$1,'1.源数据-产品报告-消费降序'!BO:BO,ROW(),0)),"")</f>
        <v/>
      </c>
      <c r="BP287" s="69" t="str">
        <f>IFERROR(CLEAN(HLOOKUP(BP$1,'1.源数据-产品报告-消费降序'!BP:BP,ROW(),0)),"")</f>
        <v/>
      </c>
      <c r="BQ287" s="69" t="str">
        <f>IFERROR(CLEAN(HLOOKUP(BQ$1,'1.源数据-产品报告-消费降序'!BQ:BQ,ROW(),0)),"")</f>
        <v/>
      </c>
      <c r="BR287" s="69" t="str">
        <f>IFERROR(CLEAN(HLOOKUP(BR$1,'1.源数据-产品报告-消费降序'!BR:BR,ROW(),0)),"")</f>
        <v/>
      </c>
      <c r="BS287" s="69" t="str">
        <f>IFERROR(CLEAN(HLOOKUP(BS$1,'1.源数据-产品报告-消费降序'!BS:BS,ROW(),0)),"")</f>
        <v/>
      </c>
      <c r="BT287" s="69" t="str">
        <f>IFERROR(CLEAN(HLOOKUP(BT$1,'1.源数据-产品报告-消费降序'!BT:BT,ROW(),0)),"")</f>
        <v/>
      </c>
      <c r="BU287" s="69" t="str">
        <f>IFERROR(CLEAN(HLOOKUP(BU$1,'1.源数据-产品报告-消费降序'!BU:BU,ROW(),0)),"")</f>
        <v/>
      </c>
      <c r="BV2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7" s="69" t="str">
        <f>IFERROR(CLEAN(HLOOKUP(BW$1,'1.源数据-产品报告-消费降序'!BW:BW,ROW(),0)),"")</f>
        <v/>
      </c>
    </row>
    <row r="288" spans="1:75">
      <c r="A288" s="69" t="str">
        <f>IFERROR(CLEAN(HLOOKUP(A$1,'1.源数据-产品报告-消费降序'!A:A,ROW(),0)),"")</f>
        <v/>
      </c>
      <c r="B288" s="69" t="str">
        <f>IFERROR(CLEAN(HLOOKUP(B$1,'1.源数据-产品报告-消费降序'!B:B,ROW(),0)),"")</f>
        <v/>
      </c>
      <c r="C288" s="69" t="str">
        <f>IFERROR(CLEAN(HLOOKUP(C$1,'1.源数据-产品报告-消费降序'!C:C,ROW(),0)),"")</f>
        <v/>
      </c>
      <c r="D288" s="69" t="str">
        <f>IFERROR(CLEAN(HLOOKUP(D$1,'1.源数据-产品报告-消费降序'!D:D,ROW(),0)),"")</f>
        <v/>
      </c>
      <c r="E288" s="69" t="str">
        <f>IFERROR(CLEAN(HLOOKUP(E$1,'1.源数据-产品报告-消费降序'!E:E,ROW(),0)),"")</f>
        <v/>
      </c>
      <c r="F288" s="69" t="str">
        <f>IFERROR(CLEAN(HLOOKUP(F$1,'1.源数据-产品报告-消费降序'!F:F,ROW(),0)),"")</f>
        <v/>
      </c>
      <c r="G288" s="70">
        <f>IFERROR((HLOOKUP(G$1,'1.源数据-产品报告-消费降序'!G:G,ROW(),0)),"")</f>
        <v>0</v>
      </c>
      <c r="H2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8" s="69" t="str">
        <f>IFERROR(CLEAN(HLOOKUP(I$1,'1.源数据-产品报告-消费降序'!I:I,ROW(),0)),"")</f>
        <v/>
      </c>
      <c r="L288" s="69" t="str">
        <f>IFERROR(CLEAN(HLOOKUP(L$1,'1.源数据-产品报告-消费降序'!L:L,ROW(),0)),"")</f>
        <v/>
      </c>
      <c r="M288" s="69" t="str">
        <f>IFERROR(CLEAN(HLOOKUP(M$1,'1.源数据-产品报告-消费降序'!M:M,ROW(),0)),"")</f>
        <v/>
      </c>
      <c r="N288" s="69" t="str">
        <f>IFERROR(CLEAN(HLOOKUP(N$1,'1.源数据-产品报告-消费降序'!N:N,ROW(),0)),"")</f>
        <v/>
      </c>
      <c r="O288" s="69" t="str">
        <f>IFERROR(CLEAN(HLOOKUP(O$1,'1.源数据-产品报告-消费降序'!O:O,ROW(),0)),"")</f>
        <v/>
      </c>
      <c r="P288" s="69" t="str">
        <f>IFERROR(CLEAN(HLOOKUP(P$1,'1.源数据-产品报告-消费降序'!P:P,ROW(),0)),"")</f>
        <v/>
      </c>
      <c r="Q288" s="69" t="str">
        <f>IFERROR(CLEAN(HLOOKUP(Q$1,'1.源数据-产品报告-消费降序'!Q:Q,ROW(),0)),"")</f>
        <v/>
      </c>
      <c r="R288" s="69" t="str">
        <f>IFERROR(CLEAN(HLOOKUP(R$1,'1.源数据-产品报告-消费降序'!R:R,ROW(),0)),"")</f>
        <v/>
      </c>
      <c r="S2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8" s="69" t="str">
        <f>IFERROR(CLEAN(HLOOKUP(T$1,'1.源数据-产品报告-消费降序'!T:T,ROW(),0)),"")</f>
        <v/>
      </c>
      <c r="W288" s="69" t="str">
        <f>IFERROR(CLEAN(HLOOKUP(W$1,'1.源数据-产品报告-消费降序'!W:W,ROW(),0)),"")</f>
        <v/>
      </c>
      <c r="X288" s="69" t="str">
        <f>IFERROR(CLEAN(HLOOKUP(X$1,'1.源数据-产品报告-消费降序'!X:X,ROW(),0)),"")</f>
        <v/>
      </c>
      <c r="Y288" s="69" t="str">
        <f>IFERROR(CLEAN(HLOOKUP(Y$1,'1.源数据-产品报告-消费降序'!Y:Y,ROW(),0)),"")</f>
        <v/>
      </c>
      <c r="Z288" s="69" t="str">
        <f>IFERROR(CLEAN(HLOOKUP(Z$1,'1.源数据-产品报告-消费降序'!Z:Z,ROW(),0)),"")</f>
        <v/>
      </c>
      <c r="AA288" s="69" t="str">
        <f>IFERROR(CLEAN(HLOOKUP(AA$1,'1.源数据-产品报告-消费降序'!AA:AA,ROW(),0)),"")</f>
        <v/>
      </c>
      <c r="AB288" s="69" t="str">
        <f>IFERROR(CLEAN(HLOOKUP(AB$1,'1.源数据-产品报告-消费降序'!AB:AB,ROW(),0)),"")</f>
        <v/>
      </c>
      <c r="AC288" s="69" t="str">
        <f>IFERROR(CLEAN(HLOOKUP(AC$1,'1.源数据-产品报告-消费降序'!AC:AC,ROW(),0)),"")</f>
        <v/>
      </c>
      <c r="AD2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8" s="69" t="str">
        <f>IFERROR(CLEAN(HLOOKUP(AE$1,'1.源数据-产品报告-消费降序'!AE:AE,ROW(),0)),"")</f>
        <v/>
      </c>
      <c r="AH288" s="69" t="str">
        <f>IFERROR(CLEAN(HLOOKUP(AH$1,'1.源数据-产品报告-消费降序'!AH:AH,ROW(),0)),"")</f>
        <v/>
      </c>
      <c r="AI288" s="69" t="str">
        <f>IFERROR(CLEAN(HLOOKUP(AI$1,'1.源数据-产品报告-消费降序'!AI:AI,ROW(),0)),"")</f>
        <v/>
      </c>
      <c r="AJ288" s="69" t="str">
        <f>IFERROR(CLEAN(HLOOKUP(AJ$1,'1.源数据-产品报告-消费降序'!AJ:AJ,ROW(),0)),"")</f>
        <v/>
      </c>
      <c r="AK288" s="69" t="str">
        <f>IFERROR(CLEAN(HLOOKUP(AK$1,'1.源数据-产品报告-消费降序'!AK:AK,ROW(),0)),"")</f>
        <v/>
      </c>
      <c r="AL288" s="69" t="str">
        <f>IFERROR(CLEAN(HLOOKUP(AL$1,'1.源数据-产品报告-消费降序'!AL:AL,ROW(),0)),"")</f>
        <v/>
      </c>
      <c r="AM288" s="69" t="str">
        <f>IFERROR(CLEAN(HLOOKUP(AM$1,'1.源数据-产品报告-消费降序'!AM:AM,ROW(),0)),"")</f>
        <v/>
      </c>
      <c r="AN288" s="69" t="str">
        <f>IFERROR(CLEAN(HLOOKUP(AN$1,'1.源数据-产品报告-消费降序'!AN:AN,ROW(),0)),"")</f>
        <v/>
      </c>
      <c r="AO2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8" s="69" t="str">
        <f>IFERROR(CLEAN(HLOOKUP(AP$1,'1.源数据-产品报告-消费降序'!AP:AP,ROW(),0)),"")</f>
        <v/>
      </c>
      <c r="AS288" s="69" t="str">
        <f>IFERROR(CLEAN(HLOOKUP(AS$1,'1.源数据-产品报告-消费降序'!AS:AS,ROW(),0)),"")</f>
        <v/>
      </c>
      <c r="AT288" s="69" t="str">
        <f>IFERROR(CLEAN(HLOOKUP(AT$1,'1.源数据-产品报告-消费降序'!AT:AT,ROW(),0)),"")</f>
        <v/>
      </c>
      <c r="AU288" s="69" t="str">
        <f>IFERROR(CLEAN(HLOOKUP(AU$1,'1.源数据-产品报告-消费降序'!AU:AU,ROW(),0)),"")</f>
        <v/>
      </c>
      <c r="AV288" s="69" t="str">
        <f>IFERROR(CLEAN(HLOOKUP(AV$1,'1.源数据-产品报告-消费降序'!AV:AV,ROW(),0)),"")</f>
        <v/>
      </c>
      <c r="AW288" s="69" t="str">
        <f>IFERROR(CLEAN(HLOOKUP(AW$1,'1.源数据-产品报告-消费降序'!AW:AW,ROW(),0)),"")</f>
        <v/>
      </c>
      <c r="AX288" s="69" t="str">
        <f>IFERROR(CLEAN(HLOOKUP(AX$1,'1.源数据-产品报告-消费降序'!AX:AX,ROW(),0)),"")</f>
        <v/>
      </c>
      <c r="AY288" s="69" t="str">
        <f>IFERROR(CLEAN(HLOOKUP(AY$1,'1.源数据-产品报告-消费降序'!AY:AY,ROW(),0)),"")</f>
        <v/>
      </c>
      <c r="AZ2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8" s="69" t="str">
        <f>IFERROR(CLEAN(HLOOKUP(BA$1,'1.源数据-产品报告-消费降序'!BA:BA,ROW(),0)),"")</f>
        <v/>
      </c>
      <c r="BD288" s="69" t="str">
        <f>IFERROR(CLEAN(HLOOKUP(BD$1,'1.源数据-产品报告-消费降序'!BD:BD,ROW(),0)),"")</f>
        <v/>
      </c>
      <c r="BE288" s="69" t="str">
        <f>IFERROR(CLEAN(HLOOKUP(BE$1,'1.源数据-产品报告-消费降序'!BE:BE,ROW(),0)),"")</f>
        <v/>
      </c>
      <c r="BF288" s="69" t="str">
        <f>IFERROR(CLEAN(HLOOKUP(BF$1,'1.源数据-产品报告-消费降序'!BF:BF,ROW(),0)),"")</f>
        <v/>
      </c>
      <c r="BG288" s="69" t="str">
        <f>IFERROR(CLEAN(HLOOKUP(BG$1,'1.源数据-产品报告-消费降序'!BG:BG,ROW(),0)),"")</f>
        <v/>
      </c>
      <c r="BH288" s="69" t="str">
        <f>IFERROR(CLEAN(HLOOKUP(BH$1,'1.源数据-产品报告-消费降序'!BH:BH,ROW(),0)),"")</f>
        <v/>
      </c>
      <c r="BI288" s="69" t="str">
        <f>IFERROR(CLEAN(HLOOKUP(BI$1,'1.源数据-产品报告-消费降序'!BI:BI,ROW(),0)),"")</f>
        <v/>
      </c>
      <c r="BJ288" s="69" t="str">
        <f>IFERROR(CLEAN(HLOOKUP(BJ$1,'1.源数据-产品报告-消费降序'!BJ:BJ,ROW(),0)),"")</f>
        <v/>
      </c>
      <c r="BK2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8" s="69" t="str">
        <f>IFERROR(CLEAN(HLOOKUP(BL$1,'1.源数据-产品报告-消费降序'!BL:BL,ROW(),0)),"")</f>
        <v/>
      </c>
      <c r="BO288" s="69" t="str">
        <f>IFERROR(CLEAN(HLOOKUP(BO$1,'1.源数据-产品报告-消费降序'!BO:BO,ROW(),0)),"")</f>
        <v/>
      </c>
      <c r="BP288" s="69" t="str">
        <f>IFERROR(CLEAN(HLOOKUP(BP$1,'1.源数据-产品报告-消费降序'!BP:BP,ROW(),0)),"")</f>
        <v/>
      </c>
      <c r="BQ288" s="69" t="str">
        <f>IFERROR(CLEAN(HLOOKUP(BQ$1,'1.源数据-产品报告-消费降序'!BQ:BQ,ROW(),0)),"")</f>
        <v/>
      </c>
      <c r="BR288" s="69" t="str">
        <f>IFERROR(CLEAN(HLOOKUP(BR$1,'1.源数据-产品报告-消费降序'!BR:BR,ROW(),0)),"")</f>
        <v/>
      </c>
      <c r="BS288" s="69" t="str">
        <f>IFERROR(CLEAN(HLOOKUP(BS$1,'1.源数据-产品报告-消费降序'!BS:BS,ROW(),0)),"")</f>
        <v/>
      </c>
      <c r="BT288" s="69" t="str">
        <f>IFERROR(CLEAN(HLOOKUP(BT$1,'1.源数据-产品报告-消费降序'!BT:BT,ROW(),0)),"")</f>
        <v/>
      </c>
      <c r="BU288" s="69" t="str">
        <f>IFERROR(CLEAN(HLOOKUP(BU$1,'1.源数据-产品报告-消费降序'!BU:BU,ROW(),0)),"")</f>
        <v/>
      </c>
      <c r="BV2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8" s="69" t="str">
        <f>IFERROR(CLEAN(HLOOKUP(BW$1,'1.源数据-产品报告-消费降序'!BW:BW,ROW(),0)),"")</f>
        <v/>
      </c>
    </row>
    <row r="289" spans="1:75">
      <c r="A289" s="69" t="str">
        <f>IFERROR(CLEAN(HLOOKUP(A$1,'1.源数据-产品报告-消费降序'!A:A,ROW(),0)),"")</f>
        <v/>
      </c>
      <c r="B289" s="69" t="str">
        <f>IFERROR(CLEAN(HLOOKUP(B$1,'1.源数据-产品报告-消费降序'!B:B,ROW(),0)),"")</f>
        <v/>
      </c>
      <c r="C289" s="69" t="str">
        <f>IFERROR(CLEAN(HLOOKUP(C$1,'1.源数据-产品报告-消费降序'!C:C,ROW(),0)),"")</f>
        <v/>
      </c>
      <c r="D289" s="69" t="str">
        <f>IFERROR(CLEAN(HLOOKUP(D$1,'1.源数据-产品报告-消费降序'!D:D,ROW(),0)),"")</f>
        <v/>
      </c>
      <c r="E289" s="69" t="str">
        <f>IFERROR(CLEAN(HLOOKUP(E$1,'1.源数据-产品报告-消费降序'!E:E,ROW(),0)),"")</f>
        <v/>
      </c>
      <c r="F289" s="69" t="str">
        <f>IFERROR(CLEAN(HLOOKUP(F$1,'1.源数据-产品报告-消费降序'!F:F,ROW(),0)),"")</f>
        <v/>
      </c>
      <c r="G289" s="70">
        <f>IFERROR((HLOOKUP(G$1,'1.源数据-产品报告-消费降序'!G:G,ROW(),0)),"")</f>
        <v>0</v>
      </c>
      <c r="H2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89" s="69" t="str">
        <f>IFERROR(CLEAN(HLOOKUP(I$1,'1.源数据-产品报告-消费降序'!I:I,ROW(),0)),"")</f>
        <v/>
      </c>
      <c r="L289" s="69" t="str">
        <f>IFERROR(CLEAN(HLOOKUP(L$1,'1.源数据-产品报告-消费降序'!L:L,ROW(),0)),"")</f>
        <v/>
      </c>
      <c r="M289" s="69" t="str">
        <f>IFERROR(CLEAN(HLOOKUP(M$1,'1.源数据-产品报告-消费降序'!M:M,ROW(),0)),"")</f>
        <v/>
      </c>
      <c r="N289" s="69" t="str">
        <f>IFERROR(CLEAN(HLOOKUP(N$1,'1.源数据-产品报告-消费降序'!N:N,ROW(),0)),"")</f>
        <v/>
      </c>
      <c r="O289" s="69" t="str">
        <f>IFERROR(CLEAN(HLOOKUP(O$1,'1.源数据-产品报告-消费降序'!O:O,ROW(),0)),"")</f>
        <v/>
      </c>
      <c r="P289" s="69" t="str">
        <f>IFERROR(CLEAN(HLOOKUP(P$1,'1.源数据-产品报告-消费降序'!P:P,ROW(),0)),"")</f>
        <v/>
      </c>
      <c r="Q289" s="69" t="str">
        <f>IFERROR(CLEAN(HLOOKUP(Q$1,'1.源数据-产品报告-消费降序'!Q:Q,ROW(),0)),"")</f>
        <v/>
      </c>
      <c r="R289" s="69" t="str">
        <f>IFERROR(CLEAN(HLOOKUP(R$1,'1.源数据-产品报告-消费降序'!R:R,ROW(),0)),"")</f>
        <v/>
      </c>
      <c r="S2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89" s="69" t="str">
        <f>IFERROR(CLEAN(HLOOKUP(T$1,'1.源数据-产品报告-消费降序'!T:T,ROW(),0)),"")</f>
        <v/>
      </c>
      <c r="W289" s="69" t="str">
        <f>IFERROR(CLEAN(HLOOKUP(W$1,'1.源数据-产品报告-消费降序'!W:W,ROW(),0)),"")</f>
        <v/>
      </c>
      <c r="X289" s="69" t="str">
        <f>IFERROR(CLEAN(HLOOKUP(X$1,'1.源数据-产品报告-消费降序'!X:X,ROW(),0)),"")</f>
        <v/>
      </c>
      <c r="Y289" s="69" t="str">
        <f>IFERROR(CLEAN(HLOOKUP(Y$1,'1.源数据-产品报告-消费降序'!Y:Y,ROW(),0)),"")</f>
        <v/>
      </c>
      <c r="Z289" s="69" t="str">
        <f>IFERROR(CLEAN(HLOOKUP(Z$1,'1.源数据-产品报告-消费降序'!Z:Z,ROW(),0)),"")</f>
        <v/>
      </c>
      <c r="AA289" s="69" t="str">
        <f>IFERROR(CLEAN(HLOOKUP(AA$1,'1.源数据-产品报告-消费降序'!AA:AA,ROW(),0)),"")</f>
        <v/>
      </c>
      <c r="AB289" s="69" t="str">
        <f>IFERROR(CLEAN(HLOOKUP(AB$1,'1.源数据-产品报告-消费降序'!AB:AB,ROW(),0)),"")</f>
        <v/>
      </c>
      <c r="AC289" s="69" t="str">
        <f>IFERROR(CLEAN(HLOOKUP(AC$1,'1.源数据-产品报告-消费降序'!AC:AC,ROW(),0)),"")</f>
        <v/>
      </c>
      <c r="AD2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89" s="69" t="str">
        <f>IFERROR(CLEAN(HLOOKUP(AE$1,'1.源数据-产品报告-消费降序'!AE:AE,ROW(),0)),"")</f>
        <v/>
      </c>
      <c r="AH289" s="69" t="str">
        <f>IFERROR(CLEAN(HLOOKUP(AH$1,'1.源数据-产品报告-消费降序'!AH:AH,ROW(),0)),"")</f>
        <v/>
      </c>
      <c r="AI289" s="69" t="str">
        <f>IFERROR(CLEAN(HLOOKUP(AI$1,'1.源数据-产品报告-消费降序'!AI:AI,ROW(),0)),"")</f>
        <v/>
      </c>
      <c r="AJ289" s="69" t="str">
        <f>IFERROR(CLEAN(HLOOKUP(AJ$1,'1.源数据-产品报告-消费降序'!AJ:AJ,ROW(),0)),"")</f>
        <v/>
      </c>
      <c r="AK289" s="69" t="str">
        <f>IFERROR(CLEAN(HLOOKUP(AK$1,'1.源数据-产品报告-消费降序'!AK:AK,ROW(),0)),"")</f>
        <v/>
      </c>
      <c r="AL289" s="69" t="str">
        <f>IFERROR(CLEAN(HLOOKUP(AL$1,'1.源数据-产品报告-消费降序'!AL:AL,ROW(),0)),"")</f>
        <v/>
      </c>
      <c r="AM289" s="69" t="str">
        <f>IFERROR(CLEAN(HLOOKUP(AM$1,'1.源数据-产品报告-消费降序'!AM:AM,ROW(),0)),"")</f>
        <v/>
      </c>
      <c r="AN289" s="69" t="str">
        <f>IFERROR(CLEAN(HLOOKUP(AN$1,'1.源数据-产品报告-消费降序'!AN:AN,ROW(),0)),"")</f>
        <v/>
      </c>
      <c r="AO2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89" s="69" t="str">
        <f>IFERROR(CLEAN(HLOOKUP(AP$1,'1.源数据-产品报告-消费降序'!AP:AP,ROW(),0)),"")</f>
        <v/>
      </c>
      <c r="AS289" s="69" t="str">
        <f>IFERROR(CLEAN(HLOOKUP(AS$1,'1.源数据-产品报告-消费降序'!AS:AS,ROW(),0)),"")</f>
        <v/>
      </c>
      <c r="AT289" s="69" t="str">
        <f>IFERROR(CLEAN(HLOOKUP(AT$1,'1.源数据-产品报告-消费降序'!AT:AT,ROW(),0)),"")</f>
        <v/>
      </c>
      <c r="AU289" s="69" t="str">
        <f>IFERROR(CLEAN(HLOOKUP(AU$1,'1.源数据-产品报告-消费降序'!AU:AU,ROW(),0)),"")</f>
        <v/>
      </c>
      <c r="AV289" s="69" t="str">
        <f>IFERROR(CLEAN(HLOOKUP(AV$1,'1.源数据-产品报告-消费降序'!AV:AV,ROW(),0)),"")</f>
        <v/>
      </c>
      <c r="AW289" s="69" t="str">
        <f>IFERROR(CLEAN(HLOOKUP(AW$1,'1.源数据-产品报告-消费降序'!AW:AW,ROW(),0)),"")</f>
        <v/>
      </c>
      <c r="AX289" s="69" t="str">
        <f>IFERROR(CLEAN(HLOOKUP(AX$1,'1.源数据-产品报告-消费降序'!AX:AX,ROW(),0)),"")</f>
        <v/>
      </c>
      <c r="AY289" s="69" t="str">
        <f>IFERROR(CLEAN(HLOOKUP(AY$1,'1.源数据-产品报告-消费降序'!AY:AY,ROW(),0)),"")</f>
        <v/>
      </c>
      <c r="AZ2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89" s="69" t="str">
        <f>IFERROR(CLEAN(HLOOKUP(BA$1,'1.源数据-产品报告-消费降序'!BA:BA,ROW(),0)),"")</f>
        <v/>
      </c>
      <c r="BD289" s="69" t="str">
        <f>IFERROR(CLEAN(HLOOKUP(BD$1,'1.源数据-产品报告-消费降序'!BD:BD,ROW(),0)),"")</f>
        <v/>
      </c>
      <c r="BE289" s="69" t="str">
        <f>IFERROR(CLEAN(HLOOKUP(BE$1,'1.源数据-产品报告-消费降序'!BE:BE,ROW(),0)),"")</f>
        <v/>
      </c>
      <c r="BF289" s="69" t="str">
        <f>IFERROR(CLEAN(HLOOKUP(BF$1,'1.源数据-产品报告-消费降序'!BF:BF,ROW(),0)),"")</f>
        <v/>
      </c>
      <c r="BG289" s="69" t="str">
        <f>IFERROR(CLEAN(HLOOKUP(BG$1,'1.源数据-产品报告-消费降序'!BG:BG,ROW(),0)),"")</f>
        <v/>
      </c>
      <c r="BH289" s="69" t="str">
        <f>IFERROR(CLEAN(HLOOKUP(BH$1,'1.源数据-产品报告-消费降序'!BH:BH,ROW(),0)),"")</f>
        <v/>
      </c>
      <c r="BI289" s="69" t="str">
        <f>IFERROR(CLEAN(HLOOKUP(BI$1,'1.源数据-产品报告-消费降序'!BI:BI,ROW(),0)),"")</f>
        <v/>
      </c>
      <c r="BJ289" s="69" t="str">
        <f>IFERROR(CLEAN(HLOOKUP(BJ$1,'1.源数据-产品报告-消费降序'!BJ:BJ,ROW(),0)),"")</f>
        <v/>
      </c>
      <c r="BK2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89" s="69" t="str">
        <f>IFERROR(CLEAN(HLOOKUP(BL$1,'1.源数据-产品报告-消费降序'!BL:BL,ROW(),0)),"")</f>
        <v/>
      </c>
      <c r="BO289" s="69" t="str">
        <f>IFERROR(CLEAN(HLOOKUP(BO$1,'1.源数据-产品报告-消费降序'!BO:BO,ROW(),0)),"")</f>
        <v/>
      </c>
      <c r="BP289" s="69" t="str">
        <f>IFERROR(CLEAN(HLOOKUP(BP$1,'1.源数据-产品报告-消费降序'!BP:BP,ROW(),0)),"")</f>
        <v/>
      </c>
      <c r="BQ289" s="69" t="str">
        <f>IFERROR(CLEAN(HLOOKUP(BQ$1,'1.源数据-产品报告-消费降序'!BQ:BQ,ROW(),0)),"")</f>
        <v/>
      </c>
      <c r="BR289" s="69" t="str">
        <f>IFERROR(CLEAN(HLOOKUP(BR$1,'1.源数据-产品报告-消费降序'!BR:BR,ROW(),0)),"")</f>
        <v/>
      </c>
      <c r="BS289" s="69" t="str">
        <f>IFERROR(CLEAN(HLOOKUP(BS$1,'1.源数据-产品报告-消费降序'!BS:BS,ROW(),0)),"")</f>
        <v/>
      </c>
      <c r="BT289" s="69" t="str">
        <f>IFERROR(CLEAN(HLOOKUP(BT$1,'1.源数据-产品报告-消费降序'!BT:BT,ROW(),0)),"")</f>
        <v/>
      </c>
      <c r="BU289" s="69" t="str">
        <f>IFERROR(CLEAN(HLOOKUP(BU$1,'1.源数据-产品报告-消费降序'!BU:BU,ROW(),0)),"")</f>
        <v/>
      </c>
      <c r="BV2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89" s="69" t="str">
        <f>IFERROR(CLEAN(HLOOKUP(BW$1,'1.源数据-产品报告-消费降序'!BW:BW,ROW(),0)),"")</f>
        <v/>
      </c>
    </row>
    <row r="290" spans="1:75">
      <c r="A290" s="69" t="str">
        <f>IFERROR(CLEAN(HLOOKUP(A$1,'1.源数据-产品报告-消费降序'!A:A,ROW(),0)),"")</f>
        <v/>
      </c>
      <c r="B290" s="69" t="str">
        <f>IFERROR(CLEAN(HLOOKUP(B$1,'1.源数据-产品报告-消费降序'!B:B,ROW(),0)),"")</f>
        <v/>
      </c>
      <c r="C290" s="69" t="str">
        <f>IFERROR(CLEAN(HLOOKUP(C$1,'1.源数据-产品报告-消费降序'!C:C,ROW(),0)),"")</f>
        <v/>
      </c>
      <c r="D290" s="69" t="str">
        <f>IFERROR(CLEAN(HLOOKUP(D$1,'1.源数据-产品报告-消费降序'!D:D,ROW(),0)),"")</f>
        <v/>
      </c>
      <c r="E290" s="69" t="str">
        <f>IFERROR(CLEAN(HLOOKUP(E$1,'1.源数据-产品报告-消费降序'!E:E,ROW(),0)),"")</f>
        <v/>
      </c>
      <c r="F290" s="69" t="str">
        <f>IFERROR(CLEAN(HLOOKUP(F$1,'1.源数据-产品报告-消费降序'!F:F,ROW(),0)),"")</f>
        <v/>
      </c>
      <c r="G290" s="70">
        <f>IFERROR((HLOOKUP(G$1,'1.源数据-产品报告-消费降序'!G:G,ROW(),0)),"")</f>
        <v>0</v>
      </c>
      <c r="H2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0" s="69" t="str">
        <f>IFERROR(CLEAN(HLOOKUP(I$1,'1.源数据-产品报告-消费降序'!I:I,ROW(),0)),"")</f>
        <v/>
      </c>
      <c r="L290" s="69" t="str">
        <f>IFERROR(CLEAN(HLOOKUP(L$1,'1.源数据-产品报告-消费降序'!L:L,ROW(),0)),"")</f>
        <v/>
      </c>
      <c r="M290" s="69" t="str">
        <f>IFERROR(CLEAN(HLOOKUP(M$1,'1.源数据-产品报告-消费降序'!M:M,ROW(),0)),"")</f>
        <v/>
      </c>
      <c r="N290" s="69" t="str">
        <f>IFERROR(CLEAN(HLOOKUP(N$1,'1.源数据-产品报告-消费降序'!N:N,ROW(),0)),"")</f>
        <v/>
      </c>
      <c r="O290" s="69" t="str">
        <f>IFERROR(CLEAN(HLOOKUP(O$1,'1.源数据-产品报告-消费降序'!O:O,ROW(),0)),"")</f>
        <v/>
      </c>
      <c r="P290" s="69" t="str">
        <f>IFERROR(CLEAN(HLOOKUP(P$1,'1.源数据-产品报告-消费降序'!P:P,ROW(),0)),"")</f>
        <v/>
      </c>
      <c r="Q290" s="69" t="str">
        <f>IFERROR(CLEAN(HLOOKUP(Q$1,'1.源数据-产品报告-消费降序'!Q:Q,ROW(),0)),"")</f>
        <v/>
      </c>
      <c r="R290" s="69" t="str">
        <f>IFERROR(CLEAN(HLOOKUP(R$1,'1.源数据-产品报告-消费降序'!R:R,ROW(),0)),"")</f>
        <v/>
      </c>
      <c r="S2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0" s="69" t="str">
        <f>IFERROR(CLEAN(HLOOKUP(T$1,'1.源数据-产品报告-消费降序'!T:T,ROW(),0)),"")</f>
        <v/>
      </c>
      <c r="W290" s="69" t="str">
        <f>IFERROR(CLEAN(HLOOKUP(W$1,'1.源数据-产品报告-消费降序'!W:W,ROW(),0)),"")</f>
        <v/>
      </c>
      <c r="X290" s="69" t="str">
        <f>IFERROR(CLEAN(HLOOKUP(X$1,'1.源数据-产品报告-消费降序'!X:X,ROW(),0)),"")</f>
        <v/>
      </c>
      <c r="Y290" s="69" t="str">
        <f>IFERROR(CLEAN(HLOOKUP(Y$1,'1.源数据-产品报告-消费降序'!Y:Y,ROW(),0)),"")</f>
        <v/>
      </c>
      <c r="Z290" s="69" t="str">
        <f>IFERROR(CLEAN(HLOOKUP(Z$1,'1.源数据-产品报告-消费降序'!Z:Z,ROW(),0)),"")</f>
        <v/>
      </c>
      <c r="AA290" s="69" t="str">
        <f>IFERROR(CLEAN(HLOOKUP(AA$1,'1.源数据-产品报告-消费降序'!AA:AA,ROW(),0)),"")</f>
        <v/>
      </c>
      <c r="AB290" s="69" t="str">
        <f>IFERROR(CLEAN(HLOOKUP(AB$1,'1.源数据-产品报告-消费降序'!AB:AB,ROW(),0)),"")</f>
        <v/>
      </c>
      <c r="AC290" s="69" t="str">
        <f>IFERROR(CLEAN(HLOOKUP(AC$1,'1.源数据-产品报告-消费降序'!AC:AC,ROW(),0)),"")</f>
        <v/>
      </c>
      <c r="AD2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0" s="69" t="str">
        <f>IFERROR(CLEAN(HLOOKUP(AE$1,'1.源数据-产品报告-消费降序'!AE:AE,ROW(),0)),"")</f>
        <v/>
      </c>
      <c r="AH290" s="69" t="str">
        <f>IFERROR(CLEAN(HLOOKUP(AH$1,'1.源数据-产品报告-消费降序'!AH:AH,ROW(),0)),"")</f>
        <v/>
      </c>
      <c r="AI290" s="69" t="str">
        <f>IFERROR(CLEAN(HLOOKUP(AI$1,'1.源数据-产品报告-消费降序'!AI:AI,ROW(),0)),"")</f>
        <v/>
      </c>
      <c r="AJ290" s="69" t="str">
        <f>IFERROR(CLEAN(HLOOKUP(AJ$1,'1.源数据-产品报告-消费降序'!AJ:AJ,ROW(),0)),"")</f>
        <v/>
      </c>
      <c r="AK290" s="69" t="str">
        <f>IFERROR(CLEAN(HLOOKUP(AK$1,'1.源数据-产品报告-消费降序'!AK:AK,ROW(),0)),"")</f>
        <v/>
      </c>
      <c r="AL290" s="69" t="str">
        <f>IFERROR(CLEAN(HLOOKUP(AL$1,'1.源数据-产品报告-消费降序'!AL:AL,ROW(),0)),"")</f>
        <v/>
      </c>
      <c r="AM290" s="69" t="str">
        <f>IFERROR(CLEAN(HLOOKUP(AM$1,'1.源数据-产品报告-消费降序'!AM:AM,ROW(),0)),"")</f>
        <v/>
      </c>
      <c r="AN290" s="69" t="str">
        <f>IFERROR(CLEAN(HLOOKUP(AN$1,'1.源数据-产品报告-消费降序'!AN:AN,ROW(),0)),"")</f>
        <v/>
      </c>
      <c r="AO2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0" s="69" t="str">
        <f>IFERROR(CLEAN(HLOOKUP(AP$1,'1.源数据-产品报告-消费降序'!AP:AP,ROW(),0)),"")</f>
        <v/>
      </c>
      <c r="AS290" s="69" t="str">
        <f>IFERROR(CLEAN(HLOOKUP(AS$1,'1.源数据-产品报告-消费降序'!AS:AS,ROW(),0)),"")</f>
        <v/>
      </c>
      <c r="AT290" s="69" t="str">
        <f>IFERROR(CLEAN(HLOOKUP(AT$1,'1.源数据-产品报告-消费降序'!AT:AT,ROW(),0)),"")</f>
        <v/>
      </c>
      <c r="AU290" s="69" t="str">
        <f>IFERROR(CLEAN(HLOOKUP(AU$1,'1.源数据-产品报告-消费降序'!AU:AU,ROW(),0)),"")</f>
        <v/>
      </c>
      <c r="AV290" s="69" t="str">
        <f>IFERROR(CLEAN(HLOOKUP(AV$1,'1.源数据-产品报告-消费降序'!AV:AV,ROW(),0)),"")</f>
        <v/>
      </c>
      <c r="AW290" s="69" t="str">
        <f>IFERROR(CLEAN(HLOOKUP(AW$1,'1.源数据-产品报告-消费降序'!AW:AW,ROW(),0)),"")</f>
        <v/>
      </c>
      <c r="AX290" s="69" t="str">
        <f>IFERROR(CLEAN(HLOOKUP(AX$1,'1.源数据-产品报告-消费降序'!AX:AX,ROW(),0)),"")</f>
        <v/>
      </c>
      <c r="AY290" s="69" t="str">
        <f>IFERROR(CLEAN(HLOOKUP(AY$1,'1.源数据-产品报告-消费降序'!AY:AY,ROW(),0)),"")</f>
        <v/>
      </c>
      <c r="AZ2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0" s="69" t="str">
        <f>IFERROR(CLEAN(HLOOKUP(BA$1,'1.源数据-产品报告-消费降序'!BA:BA,ROW(),0)),"")</f>
        <v/>
      </c>
      <c r="BD290" s="69" t="str">
        <f>IFERROR(CLEAN(HLOOKUP(BD$1,'1.源数据-产品报告-消费降序'!BD:BD,ROW(),0)),"")</f>
        <v/>
      </c>
      <c r="BE290" s="69" t="str">
        <f>IFERROR(CLEAN(HLOOKUP(BE$1,'1.源数据-产品报告-消费降序'!BE:BE,ROW(),0)),"")</f>
        <v/>
      </c>
      <c r="BF290" s="69" t="str">
        <f>IFERROR(CLEAN(HLOOKUP(BF$1,'1.源数据-产品报告-消费降序'!BF:BF,ROW(),0)),"")</f>
        <v/>
      </c>
      <c r="BG290" s="69" t="str">
        <f>IFERROR(CLEAN(HLOOKUP(BG$1,'1.源数据-产品报告-消费降序'!BG:BG,ROW(),0)),"")</f>
        <v/>
      </c>
      <c r="BH290" s="69" t="str">
        <f>IFERROR(CLEAN(HLOOKUP(BH$1,'1.源数据-产品报告-消费降序'!BH:BH,ROW(),0)),"")</f>
        <v/>
      </c>
      <c r="BI290" s="69" t="str">
        <f>IFERROR(CLEAN(HLOOKUP(BI$1,'1.源数据-产品报告-消费降序'!BI:BI,ROW(),0)),"")</f>
        <v/>
      </c>
      <c r="BJ290" s="69" t="str">
        <f>IFERROR(CLEAN(HLOOKUP(BJ$1,'1.源数据-产品报告-消费降序'!BJ:BJ,ROW(),0)),"")</f>
        <v/>
      </c>
      <c r="BK2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0" s="69" t="str">
        <f>IFERROR(CLEAN(HLOOKUP(BL$1,'1.源数据-产品报告-消费降序'!BL:BL,ROW(),0)),"")</f>
        <v/>
      </c>
      <c r="BO290" s="69" t="str">
        <f>IFERROR(CLEAN(HLOOKUP(BO$1,'1.源数据-产品报告-消费降序'!BO:BO,ROW(),0)),"")</f>
        <v/>
      </c>
      <c r="BP290" s="69" t="str">
        <f>IFERROR(CLEAN(HLOOKUP(BP$1,'1.源数据-产品报告-消费降序'!BP:BP,ROW(),0)),"")</f>
        <v/>
      </c>
      <c r="BQ290" s="69" t="str">
        <f>IFERROR(CLEAN(HLOOKUP(BQ$1,'1.源数据-产品报告-消费降序'!BQ:BQ,ROW(),0)),"")</f>
        <v/>
      </c>
      <c r="BR290" s="69" t="str">
        <f>IFERROR(CLEAN(HLOOKUP(BR$1,'1.源数据-产品报告-消费降序'!BR:BR,ROW(),0)),"")</f>
        <v/>
      </c>
      <c r="BS290" s="69" t="str">
        <f>IFERROR(CLEAN(HLOOKUP(BS$1,'1.源数据-产品报告-消费降序'!BS:BS,ROW(),0)),"")</f>
        <v/>
      </c>
      <c r="BT290" s="69" t="str">
        <f>IFERROR(CLEAN(HLOOKUP(BT$1,'1.源数据-产品报告-消费降序'!BT:BT,ROW(),0)),"")</f>
        <v/>
      </c>
      <c r="BU290" s="69" t="str">
        <f>IFERROR(CLEAN(HLOOKUP(BU$1,'1.源数据-产品报告-消费降序'!BU:BU,ROW(),0)),"")</f>
        <v/>
      </c>
      <c r="BV2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0" s="69" t="str">
        <f>IFERROR(CLEAN(HLOOKUP(BW$1,'1.源数据-产品报告-消费降序'!BW:BW,ROW(),0)),"")</f>
        <v/>
      </c>
    </row>
    <row r="291" spans="1:75">
      <c r="A291" s="69" t="str">
        <f>IFERROR(CLEAN(HLOOKUP(A$1,'1.源数据-产品报告-消费降序'!A:A,ROW(),0)),"")</f>
        <v/>
      </c>
      <c r="B291" s="69" t="str">
        <f>IFERROR(CLEAN(HLOOKUP(B$1,'1.源数据-产品报告-消费降序'!B:B,ROW(),0)),"")</f>
        <v/>
      </c>
      <c r="C291" s="69" t="str">
        <f>IFERROR(CLEAN(HLOOKUP(C$1,'1.源数据-产品报告-消费降序'!C:C,ROW(),0)),"")</f>
        <v/>
      </c>
      <c r="D291" s="69" t="str">
        <f>IFERROR(CLEAN(HLOOKUP(D$1,'1.源数据-产品报告-消费降序'!D:D,ROW(),0)),"")</f>
        <v/>
      </c>
      <c r="E291" s="69" t="str">
        <f>IFERROR(CLEAN(HLOOKUP(E$1,'1.源数据-产品报告-消费降序'!E:E,ROW(),0)),"")</f>
        <v/>
      </c>
      <c r="F291" s="69" t="str">
        <f>IFERROR(CLEAN(HLOOKUP(F$1,'1.源数据-产品报告-消费降序'!F:F,ROW(),0)),"")</f>
        <v/>
      </c>
      <c r="G291" s="70">
        <f>IFERROR((HLOOKUP(G$1,'1.源数据-产品报告-消费降序'!G:G,ROW(),0)),"")</f>
        <v>0</v>
      </c>
      <c r="H2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1" s="69" t="str">
        <f>IFERROR(CLEAN(HLOOKUP(I$1,'1.源数据-产品报告-消费降序'!I:I,ROW(),0)),"")</f>
        <v/>
      </c>
      <c r="L291" s="69" t="str">
        <f>IFERROR(CLEAN(HLOOKUP(L$1,'1.源数据-产品报告-消费降序'!L:L,ROW(),0)),"")</f>
        <v/>
      </c>
      <c r="M291" s="69" t="str">
        <f>IFERROR(CLEAN(HLOOKUP(M$1,'1.源数据-产品报告-消费降序'!M:M,ROW(),0)),"")</f>
        <v/>
      </c>
      <c r="N291" s="69" t="str">
        <f>IFERROR(CLEAN(HLOOKUP(N$1,'1.源数据-产品报告-消费降序'!N:N,ROW(),0)),"")</f>
        <v/>
      </c>
      <c r="O291" s="69" t="str">
        <f>IFERROR(CLEAN(HLOOKUP(O$1,'1.源数据-产品报告-消费降序'!O:O,ROW(),0)),"")</f>
        <v/>
      </c>
      <c r="P291" s="69" t="str">
        <f>IFERROR(CLEAN(HLOOKUP(P$1,'1.源数据-产品报告-消费降序'!P:P,ROW(),0)),"")</f>
        <v/>
      </c>
      <c r="Q291" s="69" t="str">
        <f>IFERROR(CLEAN(HLOOKUP(Q$1,'1.源数据-产品报告-消费降序'!Q:Q,ROW(),0)),"")</f>
        <v/>
      </c>
      <c r="R291" s="69" t="str">
        <f>IFERROR(CLEAN(HLOOKUP(R$1,'1.源数据-产品报告-消费降序'!R:R,ROW(),0)),"")</f>
        <v/>
      </c>
      <c r="S2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1" s="69" t="str">
        <f>IFERROR(CLEAN(HLOOKUP(T$1,'1.源数据-产品报告-消费降序'!T:T,ROW(),0)),"")</f>
        <v/>
      </c>
      <c r="W291" s="69" t="str">
        <f>IFERROR(CLEAN(HLOOKUP(W$1,'1.源数据-产品报告-消费降序'!W:W,ROW(),0)),"")</f>
        <v/>
      </c>
      <c r="X291" s="69" t="str">
        <f>IFERROR(CLEAN(HLOOKUP(X$1,'1.源数据-产品报告-消费降序'!X:X,ROW(),0)),"")</f>
        <v/>
      </c>
      <c r="Y291" s="69" t="str">
        <f>IFERROR(CLEAN(HLOOKUP(Y$1,'1.源数据-产品报告-消费降序'!Y:Y,ROW(),0)),"")</f>
        <v/>
      </c>
      <c r="Z291" s="69" t="str">
        <f>IFERROR(CLEAN(HLOOKUP(Z$1,'1.源数据-产品报告-消费降序'!Z:Z,ROW(),0)),"")</f>
        <v/>
      </c>
      <c r="AA291" s="69" t="str">
        <f>IFERROR(CLEAN(HLOOKUP(AA$1,'1.源数据-产品报告-消费降序'!AA:AA,ROW(),0)),"")</f>
        <v/>
      </c>
      <c r="AB291" s="69" t="str">
        <f>IFERROR(CLEAN(HLOOKUP(AB$1,'1.源数据-产品报告-消费降序'!AB:AB,ROW(),0)),"")</f>
        <v/>
      </c>
      <c r="AC291" s="69" t="str">
        <f>IFERROR(CLEAN(HLOOKUP(AC$1,'1.源数据-产品报告-消费降序'!AC:AC,ROW(),0)),"")</f>
        <v/>
      </c>
      <c r="AD2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1" s="69" t="str">
        <f>IFERROR(CLEAN(HLOOKUP(AE$1,'1.源数据-产品报告-消费降序'!AE:AE,ROW(),0)),"")</f>
        <v/>
      </c>
      <c r="AH291" s="69" t="str">
        <f>IFERROR(CLEAN(HLOOKUP(AH$1,'1.源数据-产品报告-消费降序'!AH:AH,ROW(),0)),"")</f>
        <v/>
      </c>
      <c r="AI291" s="69" t="str">
        <f>IFERROR(CLEAN(HLOOKUP(AI$1,'1.源数据-产品报告-消费降序'!AI:AI,ROW(),0)),"")</f>
        <v/>
      </c>
      <c r="AJ291" s="69" t="str">
        <f>IFERROR(CLEAN(HLOOKUP(AJ$1,'1.源数据-产品报告-消费降序'!AJ:AJ,ROW(),0)),"")</f>
        <v/>
      </c>
      <c r="AK291" s="69" t="str">
        <f>IFERROR(CLEAN(HLOOKUP(AK$1,'1.源数据-产品报告-消费降序'!AK:AK,ROW(),0)),"")</f>
        <v/>
      </c>
      <c r="AL291" s="69" t="str">
        <f>IFERROR(CLEAN(HLOOKUP(AL$1,'1.源数据-产品报告-消费降序'!AL:AL,ROW(),0)),"")</f>
        <v/>
      </c>
      <c r="AM291" s="69" t="str">
        <f>IFERROR(CLEAN(HLOOKUP(AM$1,'1.源数据-产品报告-消费降序'!AM:AM,ROW(),0)),"")</f>
        <v/>
      </c>
      <c r="AN291" s="69" t="str">
        <f>IFERROR(CLEAN(HLOOKUP(AN$1,'1.源数据-产品报告-消费降序'!AN:AN,ROW(),0)),"")</f>
        <v/>
      </c>
      <c r="AO2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1" s="69" t="str">
        <f>IFERROR(CLEAN(HLOOKUP(AP$1,'1.源数据-产品报告-消费降序'!AP:AP,ROW(),0)),"")</f>
        <v/>
      </c>
      <c r="AS291" s="69" t="str">
        <f>IFERROR(CLEAN(HLOOKUP(AS$1,'1.源数据-产品报告-消费降序'!AS:AS,ROW(),0)),"")</f>
        <v/>
      </c>
      <c r="AT291" s="69" t="str">
        <f>IFERROR(CLEAN(HLOOKUP(AT$1,'1.源数据-产品报告-消费降序'!AT:AT,ROW(),0)),"")</f>
        <v/>
      </c>
      <c r="AU291" s="69" t="str">
        <f>IFERROR(CLEAN(HLOOKUP(AU$1,'1.源数据-产品报告-消费降序'!AU:AU,ROW(),0)),"")</f>
        <v/>
      </c>
      <c r="AV291" s="69" t="str">
        <f>IFERROR(CLEAN(HLOOKUP(AV$1,'1.源数据-产品报告-消费降序'!AV:AV,ROW(),0)),"")</f>
        <v/>
      </c>
      <c r="AW291" s="69" t="str">
        <f>IFERROR(CLEAN(HLOOKUP(AW$1,'1.源数据-产品报告-消费降序'!AW:AW,ROW(),0)),"")</f>
        <v/>
      </c>
      <c r="AX291" s="69" t="str">
        <f>IFERROR(CLEAN(HLOOKUP(AX$1,'1.源数据-产品报告-消费降序'!AX:AX,ROW(),0)),"")</f>
        <v/>
      </c>
      <c r="AY291" s="69" t="str">
        <f>IFERROR(CLEAN(HLOOKUP(AY$1,'1.源数据-产品报告-消费降序'!AY:AY,ROW(),0)),"")</f>
        <v/>
      </c>
      <c r="AZ2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1" s="69" t="str">
        <f>IFERROR(CLEAN(HLOOKUP(BA$1,'1.源数据-产品报告-消费降序'!BA:BA,ROW(),0)),"")</f>
        <v/>
      </c>
      <c r="BD291" s="69" t="str">
        <f>IFERROR(CLEAN(HLOOKUP(BD$1,'1.源数据-产品报告-消费降序'!BD:BD,ROW(),0)),"")</f>
        <v/>
      </c>
      <c r="BE291" s="69" t="str">
        <f>IFERROR(CLEAN(HLOOKUP(BE$1,'1.源数据-产品报告-消费降序'!BE:BE,ROW(),0)),"")</f>
        <v/>
      </c>
      <c r="BF291" s="69" t="str">
        <f>IFERROR(CLEAN(HLOOKUP(BF$1,'1.源数据-产品报告-消费降序'!BF:BF,ROW(),0)),"")</f>
        <v/>
      </c>
      <c r="BG291" s="69" t="str">
        <f>IFERROR(CLEAN(HLOOKUP(BG$1,'1.源数据-产品报告-消费降序'!BG:BG,ROW(),0)),"")</f>
        <v/>
      </c>
      <c r="BH291" s="69" t="str">
        <f>IFERROR(CLEAN(HLOOKUP(BH$1,'1.源数据-产品报告-消费降序'!BH:BH,ROW(),0)),"")</f>
        <v/>
      </c>
      <c r="BI291" s="69" t="str">
        <f>IFERROR(CLEAN(HLOOKUP(BI$1,'1.源数据-产品报告-消费降序'!BI:BI,ROW(),0)),"")</f>
        <v/>
      </c>
      <c r="BJ291" s="69" t="str">
        <f>IFERROR(CLEAN(HLOOKUP(BJ$1,'1.源数据-产品报告-消费降序'!BJ:BJ,ROW(),0)),"")</f>
        <v/>
      </c>
      <c r="BK2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1" s="69" t="str">
        <f>IFERROR(CLEAN(HLOOKUP(BL$1,'1.源数据-产品报告-消费降序'!BL:BL,ROW(),0)),"")</f>
        <v/>
      </c>
      <c r="BO291" s="69" t="str">
        <f>IFERROR(CLEAN(HLOOKUP(BO$1,'1.源数据-产品报告-消费降序'!BO:BO,ROW(),0)),"")</f>
        <v/>
      </c>
      <c r="BP291" s="69" t="str">
        <f>IFERROR(CLEAN(HLOOKUP(BP$1,'1.源数据-产品报告-消费降序'!BP:BP,ROW(),0)),"")</f>
        <v/>
      </c>
      <c r="BQ291" s="69" t="str">
        <f>IFERROR(CLEAN(HLOOKUP(BQ$1,'1.源数据-产品报告-消费降序'!BQ:BQ,ROW(),0)),"")</f>
        <v/>
      </c>
      <c r="BR291" s="69" t="str">
        <f>IFERROR(CLEAN(HLOOKUP(BR$1,'1.源数据-产品报告-消费降序'!BR:BR,ROW(),0)),"")</f>
        <v/>
      </c>
      <c r="BS291" s="69" t="str">
        <f>IFERROR(CLEAN(HLOOKUP(BS$1,'1.源数据-产品报告-消费降序'!BS:BS,ROW(),0)),"")</f>
        <v/>
      </c>
      <c r="BT291" s="69" t="str">
        <f>IFERROR(CLEAN(HLOOKUP(BT$1,'1.源数据-产品报告-消费降序'!BT:BT,ROW(),0)),"")</f>
        <v/>
      </c>
      <c r="BU291" s="69" t="str">
        <f>IFERROR(CLEAN(HLOOKUP(BU$1,'1.源数据-产品报告-消费降序'!BU:BU,ROW(),0)),"")</f>
        <v/>
      </c>
      <c r="BV2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1" s="69" t="str">
        <f>IFERROR(CLEAN(HLOOKUP(BW$1,'1.源数据-产品报告-消费降序'!BW:BW,ROW(),0)),"")</f>
        <v/>
      </c>
    </row>
    <row r="292" spans="1:75">
      <c r="A292" s="69" t="str">
        <f>IFERROR(CLEAN(HLOOKUP(A$1,'1.源数据-产品报告-消费降序'!A:A,ROW(),0)),"")</f>
        <v/>
      </c>
      <c r="B292" s="69" t="str">
        <f>IFERROR(CLEAN(HLOOKUP(B$1,'1.源数据-产品报告-消费降序'!B:B,ROW(),0)),"")</f>
        <v/>
      </c>
      <c r="C292" s="69" t="str">
        <f>IFERROR(CLEAN(HLOOKUP(C$1,'1.源数据-产品报告-消费降序'!C:C,ROW(),0)),"")</f>
        <v/>
      </c>
      <c r="D292" s="69" t="str">
        <f>IFERROR(CLEAN(HLOOKUP(D$1,'1.源数据-产品报告-消费降序'!D:D,ROW(),0)),"")</f>
        <v/>
      </c>
      <c r="E292" s="69" t="str">
        <f>IFERROR(CLEAN(HLOOKUP(E$1,'1.源数据-产品报告-消费降序'!E:E,ROW(),0)),"")</f>
        <v/>
      </c>
      <c r="F292" s="69" t="str">
        <f>IFERROR(CLEAN(HLOOKUP(F$1,'1.源数据-产品报告-消费降序'!F:F,ROW(),0)),"")</f>
        <v/>
      </c>
      <c r="G292" s="70">
        <f>IFERROR((HLOOKUP(G$1,'1.源数据-产品报告-消费降序'!G:G,ROW(),0)),"")</f>
        <v>0</v>
      </c>
      <c r="H2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2" s="69" t="str">
        <f>IFERROR(CLEAN(HLOOKUP(I$1,'1.源数据-产品报告-消费降序'!I:I,ROW(),0)),"")</f>
        <v/>
      </c>
      <c r="L292" s="69" t="str">
        <f>IFERROR(CLEAN(HLOOKUP(L$1,'1.源数据-产品报告-消费降序'!L:L,ROW(),0)),"")</f>
        <v/>
      </c>
      <c r="M292" s="69" t="str">
        <f>IFERROR(CLEAN(HLOOKUP(M$1,'1.源数据-产品报告-消费降序'!M:M,ROW(),0)),"")</f>
        <v/>
      </c>
      <c r="N292" s="69" t="str">
        <f>IFERROR(CLEAN(HLOOKUP(N$1,'1.源数据-产品报告-消费降序'!N:N,ROW(),0)),"")</f>
        <v/>
      </c>
      <c r="O292" s="69" t="str">
        <f>IFERROR(CLEAN(HLOOKUP(O$1,'1.源数据-产品报告-消费降序'!O:O,ROW(),0)),"")</f>
        <v/>
      </c>
      <c r="P292" s="69" t="str">
        <f>IFERROR(CLEAN(HLOOKUP(P$1,'1.源数据-产品报告-消费降序'!P:P,ROW(),0)),"")</f>
        <v/>
      </c>
      <c r="Q292" s="69" t="str">
        <f>IFERROR(CLEAN(HLOOKUP(Q$1,'1.源数据-产品报告-消费降序'!Q:Q,ROW(),0)),"")</f>
        <v/>
      </c>
      <c r="R292" s="69" t="str">
        <f>IFERROR(CLEAN(HLOOKUP(R$1,'1.源数据-产品报告-消费降序'!R:R,ROW(),0)),"")</f>
        <v/>
      </c>
      <c r="S2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2" s="69" t="str">
        <f>IFERROR(CLEAN(HLOOKUP(T$1,'1.源数据-产品报告-消费降序'!T:T,ROW(),0)),"")</f>
        <v/>
      </c>
      <c r="W292" s="69" t="str">
        <f>IFERROR(CLEAN(HLOOKUP(W$1,'1.源数据-产品报告-消费降序'!W:W,ROW(),0)),"")</f>
        <v/>
      </c>
      <c r="X292" s="69" t="str">
        <f>IFERROR(CLEAN(HLOOKUP(X$1,'1.源数据-产品报告-消费降序'!X:X,ROW(),0)),"")</f>
        <v/>
      </c>
      <c r="Y292" s="69" t="str">
        <f>IFERROR(CLEAN(HLOOKUP(Y$1,'1.源数据-产品报告-消费降序'!Y:Y,ROW(),0)),"")</f>
        <v/>
      </c>
      <c r="Z292" s="69" t="str">
        <f>IFERROR(CLEAN(HLOOKUP(Z$1,'1.源数据-产品报告-消费降序'!Z:Z,ROW(),0)),"")</f>
        <v/>
      </c>
      <c r="AA292" s="69" t="str">
        <f>IFERROR(CLEAN(HLOOKUP(AA$1,'1.源数据-产品报告-消费降序'!AA:AA,ROW(),0)),"")</f>
        <v/>
      </c>
      <c r="AB292" s="69" t="str">
        <f>IFERROR(CLEAN(HLOOKUP(AB$1,'1.源数据-产品报告-消费降序'!AB:AB,ROW(),0)),"")</f>
        <v/>
      </c>
      <c r="AC292" s="69" t="str">
        <f>IFERROR(CLEAN(HLOOKUP(AC$1,'1.源数据-产品报告-消费降序'!AC:AC,ROW(),0)),"")</f>
        <v/>
      </c>
      <c r="AD2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2" s="69" t="str">
        <f>IFERROR(CLEAN(HLOOKUP(AE$1,'1.源数据-产品报告-消费降序'!AE:AE,ROW(),0)),"")</f>
        <v/>
      </c>
      <c r="AH292" s="69" t="str">
        <f>IFERROR(CLEAN(HLOOKUP(AH$1,'1.源数据-产品报告-消费降序'!AH:AH,ROW(),0)),"")</f>
        <v/>
      </c>
      <c r="AI292" s="69" t="str">
        <f>IFERROR(CLEAN(HLOOKUP(AI$1,'1.源数据-产品报告-消费降序'!AI:AI,ROW(),0)),"")</f>
        <v/>
      </c>
      <c r="AJ292" s="69" t="str">
        <f>IFERROR(CLEAN(HLOOKUP(AJ$1,'1.源数据-产品报告-消费降序'!AJ:AJ,ROW(),0)),"")</f>
        <v/>
      </c>
      <c r="AK292" s="69" t="str">
        <f>IFERROR(CLEAN(HLOOKUP(AK$1,'1.源数据-产品报告-消费降序'!AK:AK,ROW(),0)),"")</f>
        <v/>
      </c>
      <c r="AL292" s="69" t="str">
        <f>IFERROR(CLEAN(HLOOKUP(AL$1,'1.源数据-产品报告-消费降序'!AL:AL,ROW(),0)),"")</f>
        <v/>
      </c>
      <c r="AM292" s="69" t="str">
        <f>IFERROR(CLEAN(HLOOKUP(AM$1,'1.源数据-产品报告-消费降序'!AM:AM,ROW(),0)),"")</f>
        <v/>
      </c>
      <c r="AN292" s="69" t="str">
        <f>IFERROR(CLEAN(HLOOKUP(AN$1,'1.源数据-产品报告-消费降序'!AN:AN,ROW(),0)),"")</f>
        <v/>
      </c>
      <c r="AO2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2" s="69" t="str">
        <f>IFERROR(CLEAN(HLOOKUP(AP$1,'1.源数据-产品报告-消费降序'!AP:AP,ROW(),0)),"")</f>
        <v/>
      </c>
      <c r="AS292" s="69" t="str">
        <f>IFERROR(CLEAN(HLOOKUP(AS$1,'1.源数据-产品报告-消费降序'!AS:AS,ROW(),0)),"")</f>
        <v/>
      </c>
      <c r="AT292" s="69" t="str">
        <f>IFERROR(CLEAN(HLOOKUP(AT$1,'1.源数据-产品报告-消费降序'!AT:AT,ROW(),0)),"")</f>
        <v/>
      </c>
      <c r="AU292" s="69" t="str">
        <f>IFERROR(CLEAN(HLOOKUP(AU$1,'1.源数据-产品报告-消费降序'!AU:AU,ROW(),0)),"")</f>
        <v/>
      </c>
      <c r="AV292" s="69" t="str">
        <f>IFERROR(CLEAN(HLOOKUP(AV$1,'1.源数据-产品报告-消费降序'!AV:AV,ROW(),0)),"")</f>
        <v/>
      </c>
      <c r="AW292" s="69" t="str">
        <f>IFERROR(CLEAN(HLOOKUP(AW$1,'1.源数据-产品报告-消费降序'!AW:AW,ROW(),0)),"")</f>
        <v/>
      </c>
      <c r="AX292" s="69" t="str">
        <f>IFERROR(CLEAN(HLOOKUP(AX$1,'1.源数据-产品报告-消费降序'!AX:AX,ROW(),0)),"")</f>
        <v/>
      </c>
      <c r="AY292" s="69" t="str">
        <f>IFERROR(CLEAN(HLOOKUP(AY$1,'1.源数据-产品报告-消费降序'!AY:AY,ROW(),0)),"")</f>
        <v/>
      </c>
      <c r="AZ2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2" s="69" t="str">
        <f>IFERROR(CLEAN(HLOOKUP(BA$1,'1.源数据-产品报告-消费降序'!BA:BA,ROW(),0)),"")</f>
        <v/>
      </c>
      <c r="BD292" s="69" t="str">
        <f>IFERROR(CLEAN(HLOOKUP(BD$1,'1.源数据-产品报告-消费降序'!BD:BD,ROW(),0)),"")</f>
        <v/>
      </c>
      <c r="BE292" s="69" t="str">
        <f>IFERROR(CLEAN(HLOOKUP(BE$1,'1.源数据-产品报告-消费降序'!BE:BE,ROW(),0)),"")</f>
        <v/>
      </c>
      <c r="BF292" s="69" t="str">
        <f>IFERROR(CLEAN(HLOOKUP(BF$1,'1.源数据-产品报告-消费降序'!BF:BF,ROW(),0)),"")</f>
        <v/>
      </c>
      <c r="BG292" s="69" t="str">
        <f>IFERROR(CLEAN(HLOOKUP(BG$1,'1.源数据-产品报告-消费降序'!BG:BG,ROW(),0)),"")</f>
        <v/>
      </c>
      <c r="BH292" s="69" t="str">
        <f>IFERROR(CLEAN(HLOOKUP(BH$1,'1.源数据-产品报告-消费降序'!BH:BH,ROW(),0)),"")</f>
        <v/>
      </c>
      <c r="BI292" s="69" t="str">
        <f>IFERROR(CLEAN(HLOOKUP(BI$1,'1.源数据-产品报告-消费降序'!BI:BI,ROW(),0)),"")</f>
        <v/>
      </c>
      <c r="BJ292" s="69" t="str">
        <f>IFERROR(CLEAN(HLOOKUP(BJ$1,'1.源数据-产品报告-消费降序'!BJ:BJ,ROW(),0)),"")</f>
        <v/>
      </c>
      <c r="BK2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2" s="69" t="str">
        <f>IFERROR(CLEAN(HLOOKUP(BL$1,'1.源数据-产品报告-消费降序'!BL:BL,ROW(),0)),"")</f>
        <v/>
      </c>
      <c r="BO292" s="69" t="str">
        <f>IFERROR(CLEAN(HLOOKUP(BO$1,'1.源数据-产品报告-消费降序'!BO:BO,ROW(),0)),"")</f>
        <v/>
      </c>
      <c r="BP292" s="69" t="str">
        <f>IFERROR(CLEAN(HLOOKUP(BP$1,'1.源数据-产品报告-消费降序'!BP:BP,ROW(),0)),"")</f>
        <v/>
      </c>
      <c r="BQ292" s="69" t="str">
        <f>IFERROR(CLEAN(HLOOKUP(BQ$1,'1.源数据-产品报告-消费降序'!BQ:BQ,ROW(),0)),"")</f>
        <v/>
      </c>
      <c r="BR292" s="69" t="str">
        <f>IFERROR(CLEAN(HLOOKUP(BR$1,'1.源数据-产品报告-消费降序'!BR:BR,ROW(),0)),"")</f>
        <v/>
      </c>
      <c r="BS292" s="69" t="str">
        <f>IFERROR(CLEAN(HLOOKUP(BS$1,'1.源数据-产品报告-消费降序'!BS:BS,ROW(),0)),"")</f>
        <v/>
      </c>
      <c r="BT292" s="69" t="str">
        <f>IFERROR(CLEAN(HLOOKUP(BT$1,'1.源数据-产品报告-消费降序'!BT:BT,ROW(),0)),"")</f>
        <v/>
      </c>
      <c r="BU292" s="69" t="str">
        <f>IFERROR(CLEAN(HLOOKUP(BU$1,'1.源数据-产品报告-消费降序'!BU:BU,ROW(),0)),"")</f>
        <v/>
      </c>
      <c r="BV2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2" s="69" t="str">
        <f>IFERROR(CLEAN(HLOOKUP(BW$1,'1.源数据-产品报告-消费降序'!BW:BW,ROW(),0)),"")</f>
        <v/>
      </c>
    </row>
    <row r="293" spans="1:75">
      <c r="A293" s="69" t="str">
        <f>IFERROR(CLEAN(HLOOKUP(A$1,'1.源数据-产品报告-消费降序'!A:A,ROW(),0)),"")</f>
        <v/>
      </c>
      <c r="B293" s="69" t="str">
        <f>IFERROR(CLEAN(HLOOKUP(B$1,'1.源数据-产品报告-消费降序'!B:B,ROW(),0)),"")</f>
        <v/>
      </c>
      <c r="C293" s="69" t="str">
        <f>IFERROR(CLEAN(HLOOKUP(C$1,'1.源数据-产品报告-消费降序'!C:C,ROW(),0)),"")</f>
        <v/>
      </c>
      <c r="D293" s="69" t="str">
        <f>IFERROR(CLEAN(HLOOKUP(D$1,'1.源数据-产品报告-消费降序'!D:D,ROW(),0)),"")</f>
        <v/>
      </c>
      <c r="E293" s="69" t="str">
        <f>IFERROR(CLEAN(HLOOKUP(E$1,'1.源数据-产品报告-消费降序'!E:E,ROW(),0)),"")</f>
        <v/>
      </c>
      <c r="F293" s="69" t="str">
        <f>IFERROR(CLEAN(HLOOKUP(F$1,'1.源数据-产品报告-消费降序'!F:F,ROW(),0)),"")</f>
        <v/>
      </c>
      <c r="G293" s="70">
        <f>IFERROR((HLOOKUP(G$1,'1.源数据-产品报告-消费降序'!G:G,ROW(),0)),"")</f>
        <v>0</v>
      </c>
      <c r="H2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3" s="69" t="str">
        <f>IFERROR(CLEAN(HLOOKUP(I$1,'1.源数据-产品报告-消费降序'!I:I,ROW(),0)),"")</f>
        <v/>
      </c>
      <c r="L293" s="69" t="str">
        <f>IFERROR(CLEAN(HLOOKUP(L$1,'1.源数据-产品报告-消费降序'!L:L,ROW(),0)),"")</f>
        <v/>
      </c>
      <c r="M293" s="69" t="str">
        <f>IFERROR(CLEAN(HLOOKUP(M$1,'1.源数据-产品报告-消费降序'!M:M,ROW(),0)),"")</f>
        <v/>
      </c>
      <c r="N293" s="69" t="str">
        <f>IFERROR(CLEAN(HLOOKUP(N$1,'1.源数据-产品报告-消费降序'!N:N,ROW(),0)),"")</f>
        <v/>
      </c>
      <c r="O293" s="69" t="str">
        <f>IFERROR(CLEAN(HLOOKUP(O$1,'1.源数据-产品报告-消费降序'!O:O,ROW(),0)),"")</f>
        <v/>
      </c>
      <c r="P293" s="69" t="str">
        <f>IFERROR(CLEAN(HLOOKUP(P$1,'1.源数据-产品报告-消费降序'!P:P,ROW(),0)),"")</f>
        <v/>
      </c>
      <c r="Q293" s="69" t="str">
        <f>IFERROR(CLEAN(HLOOKUP(Q$1,'1.源数据-产品报告-消费降序'!Q:Q,ROW(),0)),"")</f>
        <v/>
      </c>
      <c r="R293" s="69" t="str">
        <f>IFERROR(CLEAN(HLOOKUP(R$1,'1.源数据-产品报告-消费降序'!R:R,ROW(),0)),"")</f>
        <v/>
      </c>
      <c r="S2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3" s="69" t="str">
        <f>IFERROR(CLEAN(HLOOKUP(T$1,'1.源数据-产品报告-消费降序'!T:T,ROW(),0)),"")</f>
        <v/>
      </c>
      <c r="W293" s="69" t="str">
        <f>IFERROR(CLEAN(HLOOKUP(W$1,'1.源数据-产品报告-消费降序'!W:W,ROW(),0)),"")</f>
        <v/>
      </c>
      <c r="X293" s="69" t="str">
        <f>IFERROR(CLEAN(HLOOKUP(X$1,'1.源数据-产品报告-消费降序'!X:X,ROW(),0)),"")</f>
        <v/>
      </c>
      <c r="Y293" s="69" t="str">
        <f>IFERROR(CLEAN(HLOOKUP(Y$1,'1.源数据-产品报告-消费降序'!Y:Y,ROW(),0)),"")</f>
        <v/>
      </c>
      <c r="Z293" s="69" t="str">
        <f>IFERROR(CLEAN(HLOOKUP(Z$1,'1.源数据-产品报告-消费降序'!Z:Z,ROW(),0)),"")</f>
        <v/>
      </c>
      <c r="AA293" s="69" t="str">
        <f>IFERROR(CLEAN(HLOOKUP(AA$1,'1.源数据-产品报告-消费降序'!AA:AA,ROW(),0)),"")</f>
        <v/>
      </c>
      <c r="AB293" s="69" t="str">
        <f>IFERROR(CLEAN(HLOOKUP(AB$1,'1.源数据-产品报告-消费降序'!AB:AB,ROW(),0)),"")</f>
        <v/>
      </c>
      <c r="AC293" s="69" t="str">
        <f>IFERROR(CLEAN(HLOOKUP(AC$1,'1.源数据-产品报告-消费降序'!AC:AC,ROW(),0)),"")</f>
        <v/>
      </c>
      <c r="AD2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3" s="69" t="str">
        <f>IFERROR(CLEAN(HLOOKUP(AE$1,'1.源数据-产品报告-消费降序'!AE:AE,ROW(),0)),"")</f>
        <v/>
      </c>
      <c r="AH293" s="69" t="str">
        <f>IFERROR(CLEAN(HLOOKUP(AH$1,'1.源数据-产品报告-消费降序'!AH:AH,ROW(),0)),"")</f>
        <v/>
      </c>
      <c r="AI293" s="69" t="str">
        <f>IFERROR(CLEAN(HLOOKUP(AI$1,'1.源数据-产品报告-消费降序'!AI:AI,ROW(),0)),"")</f>
        <v/>
      </c>
      <c r="AJ293" s="69" t="str">
        <f>IFERROR(CLEAN(HLOOKUP(AJ$1,'1.源数据-产品报告-消费降序'!AJ:AJ,ROW(),0)),"")</f>
        <v/>
      </c>
      <c r="AK293" s="69" t="str">
        <f>IFERROR(CLEAN(HLOOKUP(AK$1,'1.源数据-产品报告-消费降序'!AK:AK,ROW(),0)),"")</f>
        <v/>
      </c>
      <c r="AL293" s="69" t="str">
        <f>IFERROR(CLEAN(HLOOKUP(AL$1,'1.源数据-产品报告-消费降序'!AL:AL,ROW(),0)),"")</f>
        <v/>
      </c>
      <c r="AM293" s="69" t="str">
        <f>IFERROR(CLEAN(HLOOKUP(AM$1,'1.源数据-产品报告-消费降序'!AM:AM,ROW(),0)),"")</f>
        <v/>
      </c>
      <c r="AN293" s="69" t="str">
        <f>IFERROR(CLEAN(HLOOKUP(AN$1,'1.源数据-产品报告-消费降序'!AN:AN,ROW(),0)),"")</f>
        <v/>
      </c>
      <c r="AO2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3" s="69" t="str">
        <f>IFERROR(CLEAN(HLOOKUP(AP$1,'1.源数据-产品报告-消费降序'!AP:AP,ROW(),0)),"")</f>
        <v/>
      </c>
      <c r="AS293" s="69" t="str">
        <f>IFERROR(CLEAN(HLOOKUP(AS$1,'1.源数据-产品报告-消费降序'!AS:AS,ROW(),0)),"")</f>
        <v/>
      </c>
      <c r="AT293" s="69" t="str">
        <f>IFERROR(CLEAN(HLOOKUP(AT$1,'1.源数据-产品报告-消费降序'!AT:AT,ROW(),0)),"")</f>
        <v/>
      </c>
      <c r="AU293" s="69" t="str">
        <f>IFERROR(CLEAN(HLOOKUP(AU$1,'1.源数据-产品报告-消费降序'!AU:AU,ROW(),0)),"")</f>
        <v/>
      </c>
      <c r="AV293" s="69" t="str">
        <f>IFERROR(CLEAN(HLOOKUP(AV$1,'1.源数据-产品报告-消费降序'!AV:AV,ROW(),0)),"")</f>
        <v/>
      </c>
      <c r="AW293" s="69" t="str">
        <f>IFERROR(CLEAN(HLOOKUP(AW$1,'1.源数据-产品报告-消费降序'!AW:AW,ROW(),0)),"")</f>
        <v/>
      </c>
      <c r="AX293" s="69" t="str">
        <f>IFERROR(CLEAN(HLOOKUP(AX$1,'1.源数据-产品报告-消费降序'!AX:AX,ROW(),0)),"")</f>
        <v/>
      </c>
      <c r="AY293" s="69" t="str">
        <f>IFERROR(CLEAN(HLOOKUP(AY$1,'1.源数据-产品报告-消费降序'!AY:AY,ROW(),0)),"")</f>
        <v/>
      </c>
      <c r="AZ2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3" s="69" t="str">
        <f>IFERROR(CLEAN(HLOOKUP(BA$1,'1.源数据-产品报告-消费降序'!BA:BA,ROW(),0)),"")</f>
        <v/>
      </c>
      <c r="BD293" s="69" t="str">
        <f>IFERROR(CLEAN(HLOOKUP(BD$1,'1.源数据-产品报告-消费降序'!BD:BD,ROW(),0)),"")</f>
        <v/>
      </c>
      <c r="BE293" s="69" t="str">
        <f>IFERROR(CLEAN(HLOOKUP(BE$1,'1.源数据-产品报告-消费降序'!BE:BE,ROW(),0)),"")</f>
        <v/>
      </c>
      <c r="BF293" s="69" t="str">
        <f>IFERROR(CLEAN(HLOOKUP(BF$1,'1.源数据-产品报告-消费降序'!BF:BF,ROW(),0)),"")</f>
        <v/>
      </c>
      <c r="BG293" s="69" t="str">
        <f>IFERROR(CLEAN(HLOOKUP(BG$1,'1.源数据-产品报告-消费降序'!BG:BG,ROW(),0)),"")</f>
        <v/>
      </c>
      <c r="BH293" s="69" t="str">
        <f>IFERROR(CLEAN(HLOOKUP(BH$1,'1.源数据-产品报告-消费降序'!BH:BH,ROW(),0)),"")</f>
        <v/>
      </c>
      <c r="BI293" s="69" t="str">
        <f>IFERROR(CLEAN(HLOOKUP(BI$1,'1.源数据-产品报告-消费降序'!BI:BI,ROW(),0)),"")</f>
        <v/>
      </c>
      <c r="BJ293" s="69" t="str">
        <f>IFERROR(CLEAN(HLOOKUP(BJ$1,'1.源数据-产品报告-消费降序'!BJ:BJ,ROW(),0)),"")</f>
        <v/>
      </c>
      <c r="BK2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3" s="69" t="str">
        <f>IFERROR(CLEAN(HLOOKUP(BL$1,'1.源数据-产品报告-消费降序'!BL:BL,ROW(),0)),"")</f>
        <v/>
      </c>
      <c r="BO293" s="69" t="str">
        <f>IFERROR(CLEAN(HLOOKUP(BO$1,'1.源数据-产品报告-消费降序'!BO:BO,ROW(),0)),"")</f>
        <v/>
      </c>
      <c r="BP293" s="69" t="str">
        <f>IFERROR(CLEAN(HLOOKUP(BP$1,'1.源数据-产品报告-消费降序'!BP:BP,ROW(),0)),"")</f>
        <v/>
      </c>
      <c r="BQ293" s="69" t="str">
        <f>IFERROR(CLEAN(HLOOKUP(BQ$1,'1.源数据-产品报告-消费降序'!BQ:BQ,ROW(),0)),"")</f>
        <v/>
      </c>
      <c r="BR293" s="69" t="str">
        <f>IFERROR(CLEAN(HLOOKUP(BR$1,'1.源数据-产品报告-消费降序'!BR:BR,ROW(),0)),"")</f>
        <v/>
      </c>
      <c r="BS293" s="69" t="str">
        <f>IFERROR(CLEAN(HLOOKUP(BS$1,'1.源数据-产品报告-消费降序'!BS:BS,ROW(),0)),"")</f>
        <v/>
      </c>
      <c r="BT293" s="69" t="str">
        <f>IFERROR(CLEAN(HLOOKUP(BT$1,'1.源数据-产品报告-消费降序'!BT:BT,ROW(),0)),"")</f>
        <v/>
      </c>
      <c r="BU293" s="69" t="str">
        <f>IFERROR(CLEAN(HLOOKUP(BU$1,'1.源数据-产品报告-消费降序'!BU:BU,ROW(),0)),"")</f>
        <v/>
      </c>
      <c r="BV2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3" s="69" t="str">
        <f>IFERROR(CLEAN(HLOOKUP(BW$1,'1.源数据-产品报告-消费降序'!BW:BW,ROW(),0)),"")</f>
        <v/>
      </c>
    </row>
    <row r="294" spans="1:75">
      <c r="A294" s="69" t="str">
        <f>IFERROR(CLEAN(HLOOKUP(A$1,'1.源数据-产品报告-消费降序'!A:A,ROW(),0)),"")</f>
        <v/>
      </c>
      <c r="B294" s="69" t="str">
        <f>IFERROR(CLEAN(HLOOKUP(B$1,'1.源数据-产品报告-消费降序'!B:B,ROW(),0)),"")</f>
        <v/>
      </c>
      <c r="C294" s="69" t="str">
        <f>IFERROR(CLEAN(HLOOKUP(C$1,'1.源数据-产品报告-消费降序'!C:C,ROW(),0)),"")</f>
        <v/>
      </c>
      <c r="D294" s="69" t="str">
        <f>IFERROR(CLEAN(HLOOKUP(D$1,'1.源数据-产品报告-消费降序'!D:D,ROW(),0)),"")</f>
        <v/>
      </c>
      <c r="E294" s="69" t="str">
        <f>IFERROR(CLEAN(HLOOKUP(E$1,'1.源数据-产品报告-消费降序'!E:E,ROW(),0)),"")</f>
        <v/>
      </c>
      <c r="F294" s="69" t="str">
        <f>IFERROR(CLEAN(HLOOKUP(F$1,'1.源数据-产品报告-消费降序'!F:F,ROW(),0)),"")</f>
        <v/>
      </c>
      <c r="G294" s="70">
        <f>IFERROR((HLOOKUP(G$1,'1.源数据-产品报告-消费降序'!G:G,ROW(),0)),"")</f>
        <v>0</v>
      </c>
      <c r="H2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4" s="69" t="str">
        <f>IFERROR(CLEAN(HLOOKUP(I$1,'1.源数据-产品报告-消费降序'!I:I,ROW(),0)),"")</f>
        <v/>
      </c>
      <c r="L294" s="69" t="str">
        <f>IFERROR(CLEAN(HLOOKUP(L$1,'1.源数据-产品报告-消费降序'!L:L,ROW(),0)),"")</f>
        <v/>
      </c>
      <c r="M294" s="69" t="str">
        <f>IFERROR(CLEAN(HLOOKUP(M$1,'1.源数据-产品报告-消费降序'!M:M,ROW(),0)),"")</f>
        <v/>
      </c>
      <c r="N294" s="69" t="str">
        <f>IFERROR(CLEAN(HLOOKUP(N$1,'1.源数据-产品报告-消费降序'!N:N,ROW(),0)),"")</f>
        <v/>
      </c>
      <c r="O294" s="69" t="str">
        <f>IFERROR(CLEAN(HLOOKUP(O$1,'1.源数据-产品报告-消费降序'!O:O,ROW(),0)),"")</f>
        <v/>
      </c>
      <c r="P294" s="69" t="str">
        <f>IFERROR(CLEAN(HLOOKUP(P$1,'1.源数据-产品报告-消费降序'!P:P,ROW(),0)),"")</f>
        <v/>
      </c>
      <c r="Q294" s="69" t="str">
        <f>IFERROR(CLEAN(HLOOKUP(Q$1,'1.源数据-产品报告-消费降序'!Q:Q,ROW(),0)),"")</f>
        <v/>
      </c>
      <c r="R294" s="69" t="str">
        <f>IFERROR(CLEAN(HLOOKUP(R$1,'1.源数据-产品报告-消费降序'!R:R,ROW(),0)),"")</f>
        <v/>
      </c>
      <c r="S2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4" s="69" t="str">
        <f>IFERROR(CLEAN(HLOOKUP(T$1,'1.源数据-产品报告-消费降序'!T:T,ROW(),0)),"")</f>
        <v/>
      </c>
      <c r="W294" s="69" t="str">
        <f>IFERROR(CLEAN(HLOOKUP(W$1,'1.源数据-产品报告-消费降序'!W:W,ROW(),0)),"")</f>
        <v/>
      </c>
      <c r="X294" s="69" t="str">
        <f>IFERROR(CLEAN(HLOOKUP(X$1,'1.源数据-产品报告-消费降序'!X:X,ROW(),0)),"")</f>
        <v/>
      </c>
      <c r="Y294" s="69" t="str">
        <f>IFERROR(CLEAN(HLOOKUP(Y$1,'1.源数据-产品报告-消费降序'!Y:Y,ROW(),0)),"")</f>
        <v/>
      </c>
      <c r="Z294" s="69" t="str">
        <f>IFERROR(CLEAN(HLOOKUP(Z$1,'1.源数据-产品报告-消费降序'!Z:Z,ROW(),0)),"")</f>
        <v/>
      </c>
      <c r="AA294" s="69" t="str">
        <f>IFERROR(CLEAN(HLOOKUP(AA$1,'1.源数据-产品报告-消费降序'!AA:AA,ROW(),0)),"")</f>
        <v/>
      </c>
      <c r="AB294" s="69" t="str">
        <f>IFERROR(CLEAN(HLOOKUP(AB$1,'1.源数据-产品报告-消费降序'!AB:AB,ROW(),0)),"")</f>
        <v/>
      </c>
      <c r="AC294" s="69" t="str">
        <f>IFERROR(CLEAN(HLOOKUP(AC$1,'1.源数据-产品报告-消费降序'!AC:AC,ROW(),0)),"")</f>
        <v/>
      </c>
      <c r="AD2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4" s="69" t="str">
        <f>IFERROR(CLEAN(HLOOKUP(AE$1,'1.源数据-产品报告-消费降序'!AE:AE,ROW(),0)),"")</f>
        <v/>
      </c>
      <c r="AH294" s="69" t="str">
        <f>IFERROR(CLEAN(HLOOKUP(AH$1,'1.源数据-产品报告-消费降序'!AH:AH,ROW(),0)),"")</f>
        <v/>
      </c>
      <c r="AI294" s="69" t="str">
        <f>IFERROR(CLEAN(HLOOKUP(AI$1,'1.源数据-产品报告-消费降序'!AI:AI,ROW(),0)),"")</f>
        <v/>
      </c>
      <c r="AJ294" s="69" t="str">
        <f>IFERROR(CLEAN(HLOOKUP(AJ$1,'1.源数据-产品报告-消费降序'!AJ:AJ,ROW(),0)),"")</f>
        <v/>
      </c>
      <c r="AK294" s="69" t="str">
        <f>IFERROR(CLEAN(HLOOKUP(AK$1,'1.源数据-产品报告-消费降序'!AK:AK,ROW(),0)),"")</f>
        <v/>
      </c>
      <c r="AL294" s="69" t="str">
        <f>IFERROR(CLEAN(HLOOKUP(AL$1,'1.源数据-产品报告-消费降序'!AL:AL,ROW(),0)),"")</f>
        <v/>
      </c>
      <c r="AM294" s="69" t="str">
        <f>IFERROR(CLEAN(HLOOKUP(AM$1,'1.源数据-产品报告-消费降序'!AM:AM,ROW(),0)),"")</f>
        <v/>
      </c>
      <c r="AN294" s="69" t="str">
        <f>IFERROR(CLEAN(HLOOKUP(AN$1,'1.源数据-产品报告-消费降序'!AN:AN,ROW(),0)),"")</f>
        <v/>
      </c>
      <c r="AO2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4" s="69" t="str">
        <f>IFERROR(CLEAN(HLOOKUP(AP$1,'1.源数据-产品报告-消费降序'!AP:AP,ROW(),0)),"")</f>
        <v/>
      </c>
      <c r="AS294" s="69" t="str">
        <f>IFERROR(CLEAN(HLOOKUP(AS$1,'1.源数据-产品报告-消费降序'!AS:AS,ROW(),0)),"")</f>
        <v/>
      </c>
      <c r="AT294" s="69" t="str">
        <f>IFERROR(CLEAN(HLOOKUP(AT$1,'1.源数据-产品报告-消费降序'!AT:AT,ROW(),0)),"")</f>
        <v/>
      </c>
      <c r="AU294" s="69" t="str">
        <f>IFERROR(CLEAN(HLOOKUP(AU$1,'1.源数据-产品报告-消费降序'!AU:AU,ROW(),0)),"")</f>
        <v/>
      </c>
      <c r="AV294" s="69" t="str">
        <f>IFERROR(CLEAN(HLOOKUP(AV$1,'1.源数据-产品报告-消费降序'!AV:AV,ROW(),0)),"")</f>
        <v/>
      </c>
      <c r="AW294" s="69" t="str">
        <f>IFERROR(CLEAN(HLOOKUP(AW$1,'1.源数据-产品报告-消费降序'!AW:AW,ROW(),0)),"")</f>
        <v/>
      </c>
      <c r="AX294" s="69" t="str">
        <f>IFERROR(CLEAN(HLOOKUP(AX$1,'1.源数据-产品报告-消费降序'!AX:AX,ROW(),0)),"")</f>
        <v/>
      </c>
      <c r="AY294" s="69" t="str">
        <f>IFERROR(CLEAN(HLOOKUP(AY$1,'1.源数据-产品报告-消费降序'!AY:AY,ROW(),0)),"")</f>
        <v/>
      </c>
      <c r="AZ2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4" s="69" t="str">
        <f>IFERROR(CLEAN(HLOOKUP(BA$1,'1.源数据-产品报告-消费降序'!BA:BA,ROW(),0)),"")</f>
        <v/>
      </c>
      <c r="BD294" s="69" t="str">
        <f>IFERROR(CLEAN(HLOOKUP(BD$1,'1.源数据-产品报告-消费降序'!BD:BD,ROW(),0)),"")</f>
        <v/>
      </c>
      <c r="BE294" s="69" t="str">
        <f>IFERROR(CLEAN(HLOOKUP(BE$1,'1.源数据-产品报告-消费降序'!BE:BE,ROW(),0)),"")</f>
        <v/>
      </c>
      <c r="BF294" s="69" t="str">
        <f>IFERROR(CLEAN(HLOOKUP(BF$1,'1.源数据-产品报告-消费降序'!BF:BF,ROW(),0)),"")</f>
        <v/>
      </c>
      <c r="BG294" s="69" t="str">
        <f>IFERROR(CLEAN(HLOOKUP(BG$1,'1.源数据-产品报告-消费降序'!BG:BG,ROW(),0)),"")</f>
        <v/>
      </c>
      <c r="BH294" s="69" t="str">
        <f>IFERROR(CLEAN(HLOOKUP(BH$1,'1.源数据-产品报告-消费降序'!BH:BH,ROW(),0)),"")</f>
        <v/>
      </c>
      <c r="BI294" s="69" t="str">
        <f>IFERROR(CLEAN(HLOOKUP(BI$1,'1.源数据-产品报告-消费降序'!BI:BI,ROW(),0)),"")</f>
        <v/>
      </c>
      <c r="BJ294" s="69" t="str">
        <f>IFERROR(CLEAN(HLOOKUP(BJ$1,'1.源数据-产品报告-消费降序'!BJ:BJ,ROW(),0)),"")</f>
        <v/>
      </c>
      <c r="BK2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4" s="69" t="str">
        <f>IFERROR(CLEAN(HLOOKUP(BL$1,'1.源数据-产品报告-消费降序'!BL:BL,ROW(),0)),"")</f>
        <v/>
      </c>
      <c r="BO294" s="69" t="str">
        <f>IFERROR(CLEAN(HLOOKUP(BO$1,'1.源数据-产品报告-消费降序'!BO:BO,ROW(),0)),"")</f>
        <v/>
      </c>
      <c r="BP294" s="69" t="str">
        <f>IFERROR(CLEAN(HLOOKUP(BP$1,'1.源数据-产品报告-消费降序'!BP:BP,ROW(),0)),"")</f>
        <v/>
      </c>
      <c r="BQ294" s="69" t="str">
        <f>IFERROR(CLEAN(HLOOKUP(BQ$1,'1.源数据-产品报告-消费降序'!BQ:BQ,ROW(),0)),"")</f>
        <v/>
      </c>
      <c r="BR294" s="69" t="str">
        <f>IFERROR(CLEAN(HLOOKUP(BR$1,'1.源数据-产品报告-消费降序'!BR:BR,ROW(),0)),"")</f>
        <v/>
      </c>
      <c r="BS294" s="69" t="str">
        <f>IFERROR(CLEAN(HLOOKUP(BS$1,'1.源数据-产品报告-消费降序'!BS:BS,ROW(),0)),"")</f>
        <v/>
      </c>
      <c r="BT294" s="69" t="str">
        <f>IFERROR(CLEAN(HLOOKUP(BT$1,'1.源数据-产品报告-消费降序'!BT:BT,ROW(),0)),"")</f>
        <v/>
      </c>
      <c r="BU294" s="69" t="str">
        <f>IFERROR(CLEAN(HLOOKUP(BU$1,'1.源数据-产品报告-消费降序'!BU:BU,ROW(),0)),"")</f>
        <v/>
      </c>
      <c r="BV2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4" s="69" t="str">
        <f>IFERROR(CLEAN(HLOOKUP(BW$1,'1.源数据-产品报告-消费降序'!BW:BW,ROW(),0)),"")</f>
        <v/>
      </c>
    </row>
    <row r="295" spans="1:75">
      <c r="A295" s="69" t="str">
        <f>IFERROR(CLEAN(HLOOKUP(A$1,'1.源数据-产品报告-消费降序'!A:A,ROW(),0)),"")</f>
        <v/>
      </c>
      <c r="B295" s="69" t="str">
        <f>IFERROR(CLEAN(HLOOKUP(B$1,'1.源数据-产品报告-消费降序'!B:B,ROW(),0)),"")</f>
        <v/>
      </c>
      <c r="C295" s="69" t="str">
        <f>IFERROR(CLEAN(HLOOKUP(C$1,'1.源数据-产品报告-消费降序'!C:C,ROW(),0)),"")</f>
        <v/>
      </c>
      <c r="D295" s="69" t="str">
        <f>IFERROR(CLEAN(HLOOKUP(D$1,'1.源数据-产品报告-消费降序'!D:D,ROW(),0)),"")</f>
        <v/>
      </c>
      <c r="E295" s="69" t="str">
        <f>IFERROR(CLEAN(HLOOKUP(E$1,'1.源数据-产品报告-消费降序'!E:E,ROW(),0)),"")</f>
        <v/>
      </c>
      <c r="F295" s="69" t="str">
        <f>IFERROR(CLEAN(HLOOKUP(F$1,'1.源数据-产品报告-消费降序'!F:F,ROW(),0)),"")</f>
        <v/>
      </c>
      <c r="G295" s="70">
        <f>IFERROR((HLOOKUP(G$1,'1.源数据-产品报告-消费降序'!G:G,ROW(),0)),"")</f>
        <v>0</v>
      </c>
      <c r="H2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5" s="69" t="str">
        <f>IFERROR(CLEAN(HLOOKUP(I$1,'1.源数据-产品报告-消费降序'!I:I,ROW(),0)),"")</f>
        <v/>
      </c>
      <c r="L295" s="69" t="str">
        <f>IFERROR(CLEAN(HLOOKUP(L$1,'1.源数据-产品报告-消费降序'!L:L,ROW(),0)),"")</f>
        <v/>
      </c>
      <c r="M295" s="69" t="str">
        <f>IFERROR(CLEAN(HLOOKUP(M$1,'1.源数据-产品报告-消费降序'!M:M,ROW(),0)),"")</f>
        <v/>
      </c>
      <c r="N295" s="69" t="str">
        <f>IFERROR(CLEAN(HLOOKUP(N$1,'1.源数据-产品报告-消费降序'!N:N,ROW(),0)),"")</f>
        <v/>
      </c>
      <c r="O295" s="69" t="str">
        <f>IFERROR(CLEAN(HLOOKUP(O$1,'1.源数据-产品报告-消费降序'!O:O,ROW(),0)),"")</f>
        <v/>
      </c>
      <c r="P295" s="69" t="str">
        <f>IFERROR(CLEAN(HLOOKUP(P$1,'1.源数据-产品报告-消费降序'!P:P,ROW(),0)),"")</f>
        <v/>
      </c>
      <c r="Q295" s="69" t="str">
        <f>IFERROR(CLEAN(HLOOKUP(Q$1,'1.源数据-产品报告-消费降序'!Q:Q,ROW(),0)),"")</f>
        <v/>
      </c>
      <c r="R295" s="69" t="str">
        <f>IFERROR(CLEAN(HLOOKUP(R$1,'1.源数据-产品报告-消费降序'!R:R,ROW(),0)),"")</f>
        <v/>
      </c>
      <c r="S2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5" s="69" t="str">
        <f>IFERROR(CLEAN(HLOOKUP(T$1,'1.源数据-产品报告-消费降序'!T:T,ROW(),0)),"")</f>
        <v/>
      </c>
      <c r="W295" s="69" t="str">
        <f>IFERROR(CLEAN(HLOOKUP(W$1,'1.源数据-产品报告-消费降序'!W:W,ROW(),0)),"")</f>
        <v/>
      </c>
      <c r="X295" s="69" t="str">
        <f>IFERROR(CLEAN(HLOOKUP(X$1,'1.源数据-产品报告-消费降序'!X:X,ROW(),0)),"")</f>
        <v/>
      </c>
      <c r="Y295" s="69" t="str">
        <f>IFERROR(CLEAN(HLOOKUP(Y$1,'1.源数据-产品报告-消费降序'!Y:Y,ROW(),0)),"")</f>
        <v/>
      </c>
      <c r="Z295" s="69" t="str">
        <f>IFERROR(CLEAN(HLOOKUP(Z$1,'1.源数据-产品报告-消费降序'!Z:Z,ROW(),0)),"")</f>
        <v/>
      </c>
      <c r="AA295" s="69" t="str">
        <f>IFERROR(CLEAN(HLOOKUP(AA$1,'1.源数据-产品报告-消费降序'!AA:AA,ROW(),0)),"")</f>
        <v/>
      </c>
      <c r="AB295" s="69" t="str">
        <f>IFERROR(CLEAN(HLOOKUP(AB$1,'1.源数据-产品报告-消费降序'!AB:AB,ROW(),0)),"")</f>
        <v/>
      </c>
      <c r="AC295" s="69" t="str">
        <f>IFERROR(CLEAN(HLOOKUP(AC$1,'1.源数据-产品报告-消费降序'!AC:AC,ROW(),0)),"")</f>
        <v/>
      </c>
      <c r="AD2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5" s="69" t="str">
        <f>IFERROR(CLEAN(HLOOKUP(AE$1,'1.源数据-产品报告-消费降序'!AE:AE,ROW(),0)),"")</f>
        <v/>
      </c>
      <c r="AH295" s="69" t="str">
        <f>IFERROR(CLEAN(HLOOKUP(AH$1,'1.源数据-产品报告-消费降序'!AH:AH,ROW(),0)),"")</f>
        <v/>
      </c>
      <c r="AI295" s="69" t="str">
        <f>IFERROR(CLEAN(HLOOKUP(AI$1,'1.源数据-产品报告-消费降序'!AI:AI,ROW(),0)),"")</f>
        <v/>
      </c>
      <c r="AJ295" s="69" t="str">
        <f>IFERROR(CLEAN(HLOOKUP(AJ$1,'1.源数据-产品报告-消费降序'!AJ:AJ,ROW(),0)),"")</f>
        <v/>
      </c>
      <c r="AK295" s="69" t="str">
        <f>IFERROR(CLEAN(HLOOKUP(AK$1,'1.源数据-产品报告-消费降序'!AK:AK,ROW(),0)),"")</f>
        <v/>
      </c>
      <c r="AL295" s="69" t="str">
        <f>IFERROR(CLEAN(HLOOKUP(AL$1,'1.源数据-产品报告-消费降序'!AL:AL,ROW(),0)),"")</f>
        <v/>
      </c>
      <c r="AM295" s="69" t="str">
        <f>IFERROR(CLEAN(HLOOKUP(AM$1,'1.源数据-产品报告-消费降序'!AM:AM,ROW(),0)),"")</f>
        <v/>
      </c>
      <c r="AN295" s="69" t="str">
        <f>IFERROR(CLEAN(HLOOKUP(AN$1,'1.源数据-产品报告-消费降序'!AN:AN,ROW(),0)),"")</f>
        <v/>
      </c>
      <c r="AO2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5" s="69" t="str">
        <f>IFERROR(CLEAN(HLOOKUP(AP$1,'1.源数据-产品报告-消费降序'!AP:AP,ROW(),0)),"")</f>
        <v/>
      </c>
      <c r="AS295" s="69" t="str">
        <f>IFERROR(CLEAN(HLOOKUP(AS$1,'1.源数据-产品报告-消费降序'!AS:AS,ROW(),0)),"")</f>
        <v/>
      </c>
      <c r="AT295" s="69" t="str">
        <f>IFERROR(CLEAN(HLOOKUP(AT$1,'1.源数据-产品报告-消费降序'!AT:AT,ROW(),0)),"")</f>
        <v/>
      </c>
      <c r="AU295" s="69" t="str">
        <f>IFERROR(CLEAN(HLOOKUP(AU$1,'1.源数据-产品报告-消费降序'!AU:AU,ROW(),0)),"")</f>
        <v/>
      </c>
      <c r="AV295" s="69" t="str">
        <f>IFERROR(CLEAN(HLOOKUP(AV$1,'1.源数据-产品报告-消费降序'!AV:AV,ROW(),0)),"")</f>
        <v/>
      </c>
      <c r="AW295" s="69" t="str">
        <f>IFERROR(CLEAN(HLOOKUP(AW$1,'1.源数据-产品报告-消费降序'!AW:AW,ROW(),0)),"")</f>
        <v/>
      </c>
      <c r="AX295" s="69" t="str">
        <f>IFERROR(CLEAN(HLOOKUP(AX$1,'1.源数据-产品报告-消费降序'!AX:AX,ROW(),0)),"")</f>
        <v/>
      </c>
      <c r="AY295" s="69" t="str">
        <f>IFERROR(CLEAN(HLOOKUP(AY$1,'1.源数据-产品报告-消费降序'!AY:AY,ROW(),0)),"")</f>
        <v/>
      </c>
      <c r="AZ2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5" s="69" t="str">
        <f>IFERROR(CLEAN(HLOOKUP(BA$1,'1.源数据-产品报告-消费降序'!BA:BA,ROW(),0)),"")</f>
        <v/>
      </c>
      <c r="BD295" s="69" t="str">
        <f>IFERROR(CLEAN(HLOOKUP(BD$1,'1.源数据-产品报告-消费降序'!BD:BD,ROW(),0)),"")</f>
        <v/>
      </c>
      <c r="BE295" s="69" t="str">
        <f>IFERROR(CLEAN(HLOOKUP(BE$1,'1.源数据-产品报告-消费降序'!BE:BE,ROW(),0)),"")</f>
        <v/>
      </c>
      <c r="BF295" s="69" t="str">
        <f>IFERROR(CLEAN(HLOOKUP(BF$1,'1.源数据-产品报告-消费降序'!BF:BF,ROW(),0)),"")</f>
        <v/>
      </c>
      <c r="BG295" s="69" t="str">
        <f>IFERROR(CLEAN(HLOOKUP(BG$1,'1.源数据-产品报告-消费降序'!BG:BG,ROW(),0)),"")</f>
        <v/>
      </c>
      <c r="BH295" s="69" t="str">
        <f>IFERROR(CLEAN(HLOOKUP(BH$1,'1.源数据-产品报告-消费降序'!BH:BH,ROW(),0)),"")</f>
        <v/>
      </c>
      <c r="BI295" s="69" t="str">
        <f>IFERROR(CLEAN(HLOOKUP(BI$1,'1.源数据-产品报告-消费降序'!BI:BI,ROW(),0)),"")</f>
        <v/>
      </c>
      <c r="BJ295" s="69" t="str">
        <f>IFERROR(CLEAN(HLOOKUP(BJ$1,'1.源数据-产品报告-消费降序'!BJ:BJ,ROW(),0)),"")</f>
        <v/>
      </c>
      <c r="BK2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5" s="69" t="str">
        <f>IFERROR(CLEAN(HLOOKUP(BL$1,'1.源数据-产品报告-消费降序'!BL:BL,ROW(),0)),"")</f>
        <v/>
      </c>
      <c r="BO295" s="69" t="str">
        <f>IFERROR(CLEAN(HLOOKUP(BO$1,'1.源数据-产品报告-消费降序'!BO:BO,ROW(),0)),"")</f>
        <v/>
      </c>
      <c r="BP295" s="69" t="str">
        <f>IFERROR(CLEAN(HLOOKUP(BP$1,'1.源数据-产品报告-消费降序'!BP:BP,ROW(),0)),"")</f>
        <v/>
      </c>
      <c r="BQ295" s="69" t="str">
        <f>IFERROR(CLEAN(HLOOKUP(BQ$1,'1.源数据-产品报告-消费降序'!BQ:BQ,ROW(),0)),"")</f>
        <v/>
      </c>
      <c r="BR295" s="69" t="str">
        <f>IFERROR(CLEAN(HLOOKUP(BR$1,'1.源数据-产品报告-消费降序'!BR:BR,ROW(),0)),"")</f>
        <v/>
      </c>
      <c r="BS295" s="69" t="str">
        <f>IFERROR(CLEAN(HLOOKUP(BS$1,'1.源数据-产品报告-消费降序'!BS:BS,ROW(),0)),"")</f>
        <v/>
      </c>
      <c r="BT295" s="69" t="str">
        <f>IFERROR(CLEAN(HLOOKUP(BT$1,'1.源数据-产品报告-消费降序'!BT:BT,ROW(),0)),"")</f>
        <v/>
      </c>
      <c r="BU295" s="69" t="str">
        <f>IFERROR(CLEAN(HLOOKUP(BU$1,'1.源数据-产品报告-消费降序'!BU:BU,ROW(),0)),"")</f>
        <v/>
      </c>
      <c r="BV2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5" s="69" t="str">
        <f>IFERROR(CLEAN(HLOOKUP(BW$1,'1.源数据-产品报告-消费降序'!BW:BW,ROW(),0)),"")</f>
        <v/>
      </c>
    </row>
    <row r="296" spans="1:75">
      <c r="A296" s="69" t="str">
        <f>IFERROR(CLEAN(HLOOKUP(A$1,'1.源数据-产品报告-消费降序'!A:A,ROW(),0)),"")</f>
        <v/>
      </c>
      <c r="B296" s="69" t="str">
        <f>IFERROR(CLEAN(HLOOKUP(B$1,'1.源数据-产品报告-消费降序'!B:B,ROW(),0)),"")</f>
        <v/>
      </c>
      <c r="C296" s="69" t="str">
        <f>IFERROR(CLEAN(HLOOKUP(C$1,'1.源数据-产品报告-消费降序'!C:C,ROW(),0)),"")</f>
        <v/>
      </c>
      <c r="D296" s="69" t="str">
        <f>IFERROR(CLEAN(HLOOKUP(D$1,'1.源数据-产品报告-消费降序'!D:D,ROW(),0)),"")</f>
        <v/>
      </c>
      <c r="E296" s="69" t="str">
        <f>IFERROR(CLEAN(HLOOKUP(E$1,'1.源数据-产品报告-消费降序'!E:E,ROW(),0)),"")</f>
        <v/>
      </c>
      <c r="F296" s="69" t="str">
        <f>IFERROR(CLEAN(HLOOKUP(F$1,'1.源数据-产品报告-消费降序'!F:F,ROW(),0)),"")</f>
        <v/>
      </c>
      <c r="G296" s="70">
        <f>IFERROR((HLOOKUP(G$1,'1.源数据-产品报告-消费降序'!G:G,ROW(),0)),"")</f>
        <v>0</v>
      </c>
      <c r="H2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6" s="69" t="str">
        <f>IFERROR(CLEAN(HLOOKUP(I$1,'1.源数据-产品报告-消费降序'!I:I,ROW(),0)),"")</f>
        <v/>
      </c>
      <c r="L296" s="69" t="str">
        <f>IFERROR(CLEAN(HLOOKUP(L$1,'1.源数据-产品报告-消费降序'!L:L,ROW(),0)),"")</f>
        <v/>
      </c>
      <c r="M296" s="69" t="str">
        <f>IFERROR(CLEAN(HLOOKUP(M$1,'1.源数据-产品报告-消费降序'!M:M,ROW(),0)),"")</f>
        <v/>
      </c>
      <c r="N296" s="69" t="str">
        <f>IFERROR(CLEAN(HLOOKUP(N$1,'1.源数据-产品报告-消费降序'!N:N,ROW(),0)),"")</f>
        <v/>
      </c>
      <c r="O296" s="69" t="str">
        <f>IFERROR(CLEAN(HLOOKUP(O$1,'1.源数据-产品报告-消费降序'!O:O,ROW(),0)),"")</f>
        <v/>
      </c>
      <c r="P296" s="69" t="str">
        <f>IFERROR(CLEAN(HLOOKUP(P$1,'1.源数据-产品报告-消费降序'!P:P,ROW(),0)),"")</f>
        <v/>
      </c>
      <c r="Q296" s="69" t="str">
        <f>IFERROR(CLEAN(HLOOKUP(Q$1,'1.源数据-产品报告-消费降序'!Q:Q,ROW(),0)),"")</f>
        <v/>
      </c>
      <c r="R296" s="69" t="str">
        <f>IFERROR(CLEAN(HLOOKUP(R$1,'1.源数据-产品报告-消费降序'!R:R,ROW(),0)),"")</f>
        <v/>
      </c>
      <c r="S2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6" s="69" t="str">
        <f>IFERROR(CLEAN(HLOOKUP(T$1,'1.源数据-产品报告-消费降序'!T:T,ROW(),0)),"")</f>
        <v/>
      </c>
      <c r="W296" s="69" t="str">
        <f>IFERROR(CLEAN(HLOOKUP(W$1,'1.源数据-产品报告-消费降序'!W:W,ROW(),0)),"")</f>
        <v/>
      </c>
      <c r="X296" s="69" t="str">
        <f>IFERROR(CLEAN(HLOOKUP(X$1,'1.源数据-产品报告-消费降序'!X:X,ROW(),0)),"")</f>
        <v/>
      </c>
      <c r="Y296" s="69" t="str">
        <f>IFERROR(CLEAN(HLOOKUP(Y$1,'1.源数据-产品报告-消费降序'!Y:Y,ROW(),0)),"")</f>
        <v/>
      </c>
      <c r="Z296" s="69" t="str">
        <f>IFERROR(CLEAN(HLOOKUP(Z$1,'1.源数据-产品报告-消费降序'!Z:Z,ROW(),0)),"")</f>
        <v/>
      </c>
      <c r="AA296" s="69" t="str">
        <f>IFERROR(CLEAN(HLOOKUP(AA$1,'1.源数据-产品报告-消费降序'!AA:AA,ROW(),0)),"")</f>
        <v/>
      </c>
      <c r="AB296" s="69" t="str">
        <f>IFERROR(CLEAN(HLOOKUP(AB$1,'1.源数据-产品报告-消费降序'!AB:AB,ROW(),0)),"")</f>
        <v/>
      </c>
      <c r="AC296" s="69" t="str">
        <f>IFERROR(CLEAN(HLOOKUP(AC$1,'1.源数据-产品报告-消费降序'!AC:AC,ROW(),0)),"")</f>
        <v/>
      </c>
      <c r="AD2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6" s="69" t="str">
        <f>IFERROR(CLEAN(HLOOKUP(AE$1,'1.源数据-产品报告-消费降序'!AE:AE,ROW(),0)),"")</f>
        <v/>
      </c>
      <c r="AH296" s="69" t="str">
        <f>IFERROR(CLEAN(HLOOKUP(AH$1,'1.源数据-产品报告-消费降序'!AH:AH,ROW(),0)),"")</f>
        <v/>
      </c>
      <c r="AI296" s="69" t="str">
        <f>IFERROR(CLEAN(HLOOKUP(AI$1,'1.源数据-产品报告-消费降序'!AI:AI,ROW(),0)),"")</f>
        <v/>
      </c>
      <c r="AJ296" s="69" t="str">
        <f>IFERROR(CLEAN(HLOOKUP(AJ$1,'1.源数据-产品报告-消费降序'!AJ:AJ,ROW(),0)),"")</f>
        <v/>
      </c>
      <c r="AK296" s="69" t="str">
        <f>IFERROR(CLEAN(HLOOKUP(AK$1,'1.源数据-产品报告-消费降序'!AK:AK,ROW(),0)),"")</f>
        <v/>
      </c>
      <c r="AL296" s="69" t="str">
        <f>IFERROR(CLEAN(HLOOKUP(AL$1,'1.源数据-产品报告-消费降序'!AL:AL,ROW(),0)),"")</f>
        <v/>
      </c>
      <c r="AM296" s="69" t="str">
        <f>IFERROR(CLEAN(HLOOKUP(AM$1,'1.源数据-产品报告-消费降序'!AM:AM,ROW(),0)),"")</f>
        <v/>
      </c>
      <c r="AN296" s="69" t="str">
        <f>IFERROR(CLEAN(HLOOKUP(AN$1,'1.源数据-产品报告-消费降序'!AN:AN,ROW(),0)),"")</f>
        <v/>
      </c>
      <c r="AO2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6" s="69" t="str">
        <f>IFERROR(CLEAN(HLOOKUP(AP$1,'1.源数据-产品报告-消费降序'!AP:AP,ROW(),0)),"")</f>
        <v/>
      </c>
      <c r="AS296" s="69" t="str">
        <f>IFERROR(CLEAN(HLOOKUP(AS$1,'1.源数据-产品报告-消费降序'!AS:AS,ROW(),0)),"")</f>
        <v/>
      </c>
      <c r="AT296" s="69" t="str">
        <f>IFERROR(CLEAN(HLOOKUP(AT$1,'1.源数据-产品报告-消费降序'!AT:AT,ROW(),0)),"")</f>
        <v/>
      </c>
      <c r="AU296" s="69" t="str">
        <f>IFERROR(CLEAN(HLOOKUP(AU$1,'1.源数据-产品报告-消费降序'!AU:AU,ROW(),0)),"")</f>
        <v/>
      </c>
      <c r="AV296" s="69" t="str">
        <f>IFERROR(CLEAN(HLOOKUP(AV$1,'1.源数据-产品报告-消费降序'!AV:AV,ROW(),0)),"")</f>
        <v/>
      </c>
      <c r="AW296" s="69" t="str">
        <f>IFERROR(CLEAN(HLOOKUP(AW$1,'1.源数据-产品报告-消费降序'!AW:AW,ROW(),0)),"")</f>
        <v/>
      </c>
      <c r="AX296" s="69" t="str">
        <f>IFERROR(CLEAN(HLOOKUP(AX$1,'1.源数据-产品报告-消费降序'!AX:AX,ROW(),0)),"")</f>
        <v/>
      </c>
      <c r="AY296" s="69" t="str">
        <f>IFERROR(CLEAN(HLOOKUP(AY$1,'1.源数据-产品报告-消费降序'!AY:AY,ROW(),0)),"")</f>
        <v/>
      </c>
      <c r="AZ2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6" s="69" t="str">
        <f>IFERROR(CLEAN(HLOOKUP(BA$1,'1.源数据-产品报告-消费降序'!BA:BA,ROW(),0)),"")</f>
        <v/>
      </c>
      <c r="BD296" s="69" t="str">
        <f>IFERROR(CLEAN(HLOOKUP(BD$1,'1.源数据-产品报告-消费降序'!BD:BD,ROW(),0)),"")</f>
        <v/>
      </c>
      <c r="BE296" s="69" t="str">
        <f>IFERROR(CLEAN(HLOOKUP(BE$1,'1.源数据-产品报告-消费降序'!BE:BE,ROW(),0)),"")</f>
        <v/>
      </c>
      <c r="BF296" s="69" t="str">
        <f>IFERROR(CLEAN(HLOOKUP(BF$1,'1.源数据-产品报告-消费降序'!BF:BF,ROW(),0)),"")</f>
        <v/>
      </c>
      <c r="BG296" s="69" t="str">
        <f>IFERROR(CLEAN(HLOOKUP(BG$1,'1.源数据-产品报告-消费降序'!BG:BG,ROW(),0)),"")</f>
        <v/>
      </c>
      <c r="BH296" s="69" t="str">
        <f>IFERROR(CLEAN(HLOOKUP(BH$1,'1.源数据-产品报告-消费降序'!BH:BH,ROW(),0)),"")</f>
        <v/>
      </c>
      <c r="BI296" s="69" t="str">
        <f>IFERROR(CLEAN(HLOOKUP(BI$1,'1.源数据-产品报告-消费降序'!BI:BI,ROW(),0)),"")</f>
        <v/>
      </c>
      <c r="BJ296" s="69" t="str">
        <f>IFERROR(CLEAN(HLOOKUP(BJ$1,'1.源数据-产品报告-消费降序'!BJ:BJ,ROW(),0)),"")</f>
        <v/>
      </c>
      <c r="BK2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6" s="69" t="str">
        <f>IFERROR(CLEAN(HLOOKUP(BL$1,'1.源数据-产品报告-消费降序'!BL:BL,ROW(),0)),"")</f>
        <v/>
      </c>
      <c r="BO296" s="69" t="str">
        <f>IFERROR(CLEAN(HLOOKUP(BO$1,'1.源数据-产品报告-消费降序'!BO:BO,ROW(),0)),"")</f>
        <v/>
      </c>
      <c r="BP296" s="69" t="str">
        <f>IFERROR(CLEAN(HLOOKUP(BP$1,'1.源数据-产品报告-消费降序'!BP:BP,ROW(),0)),"")</f>
        <v/>
      </c>
      <c r="BQ296" s="69" t="str">
        <f>IFERROR(CLEAN(HLOOKUP(BQ$1,'1.源数据-产品报告-消费降序'!BQ:BQ,ROW(),0)),"")</f>
        <v/>
      </c>
      <c r="BR296" s="69" t="str">
        <f>IFERROR(CLEAN(HLOOKUP(BR$1,'1.源数据-产品报告-消费降序'!BR:BR,ROW(),0)),"")</f>
        <v/>
      </c>
      <c r="BS296" s="69" t="str">
        <f>IFERROR(CLEAN(HLOOKUP(BS$1,'1.源数据-产品报告-消费降序'!BS:BS,ROW(),0)),"")</f>
        <v/>
      </c>
      <c r="BT296" s="69" t="str">
        <f>IFERROR(CLEAN(HLOOKUP(BT$1,'1.源数据-产品报告-消费降序'!BT:BT,ROW(),0)),"")</f>
        <v/>
      </c>
      <c r="BU296" s="69" t="str">
        <f>IFERROR(CLEAN(HLOOKUP(BU$1,'1.源数据-产品报告-消费降序'!BU:BU,ROW(),0)),"")</f>
        <v/>
      </c>
      <c r="BV2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6" s="69" t="str">
        <f>IFERROR(CLEAN(HLOOKUP(BW$1,'1.源数据-产品报告-消费降序'!BW:BW,ROW(),0)),"")</f>
        <v/>
      </c>
    </row>
    <row r="297" spans="1:75">
      <c r="A297" s="69" t="str">
        <f>IFERROR(CLEAN(HLOOKUP(A$1,'1.源数据-产品报告-消费降序'!A:A,ROW(),0)),"")</f>
        <v/>
      </c>
      <c r="B297" s="69" t="str">
        <f>IFERROR(CLEAN(HLOOKUP(B$1,'1.源数据-产品报告-消费降序'!B:B,ROW(),0)),"")</f>
        <v/>
      </c>
      <c r="C297" s="69" t="str">
        <f>IFERROR(CLEAN(HLOOKUP(C$1,'1.源数据-产品报告-消费降序'!C:C,ROW(),0)),"")</f>
        <v/>
      </c>
      <c r="D297" s="69" t="str">
        <f>IFERROR(CLEAN(HLOOKUP(D$1,'1.源数据-产品报告-消费降序'!D:D,ROW(),0)),"")</f>
        <v/>
      </c>
      <c r="E297" s="69" t="str">
        <f>IFERROR(CLEAN(HLOOKUP(E$1,'1.源数据-产品报告-消费降序'!E:E,ROW(),0)),"")</f>
        <v/>
      </c>
      <c r="F297" s="69" t="str">
        <f>IFERROR(CLEAN(HLOOKUP(F$1,'1.源数据-产品报告-消费降序'!F:F,ROW(),0)),"")</f>
        <v/>
      </c>
      <c r="G297" s="70">
        <f>IFERROR((HLOOKUP(G$1,'1.源数据-产品报告-消费降序'!G:G,ROW(),0)),"")</f>
        <v>0</v>
      </c>
      <c r="H2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7" s="69" t="str">
        <f>IFERROR(CLEAN(HLOOKUP(I$1,'1.源数据-产品报告-消费降序'!I:I,ROW(),0)),"")</f>
        <v/>
      </c>
      <c r="L297" s="69" t="str">
        <f>IFERROR(CLEAN(HLOOKUP(L$1,'1.源数据-产品报告-消费降序'!L:L,ROW(),0)),"")</f>
        <v/>
      </c>
      <c r="M297" s="69" t="str">
        <f>IFERROR(CLEAN(HLOOKUP(M$1,'1.源数据-产品报告-消费降序'!M:M,ROW(),0)),"")</f>
        <v/>
      </c>
      <c r="N297" s="69" t="str">
        <f>IFERROR(CLEAN(HLOOKUP(N$1,'1.源数据-产品报告-消费降序'!N:N,ROW(),0)),"")</f>
        <v/>
      </c>
      <c r="O297" s="69" t="str">
        <f>IFERROR(CLEAN(HLOOKUP(O$1,'1.源数据-产品报告-消费降序'!O:O,ROW(),0)),"")</f>
        <v/>
      </c>
      <c r="P297" s="69" t="str">
        <f>IFERROR(CLEAN(HLOOKUP(P$1,'1.源数据-产品报告-消费降序'!P:P,ROW(),0)),"")</f>
        <v/>
      </c>
      <c r="Q297" s="69" t="str">
        <f>IFERROR(CLEAN(HLOOKUP(Q$1,'1.源数据-产品报告-消费降序'!Q:Q,ROW(),0)),"")</f>
        <v/>
      </c>
      <c r="R297" s="69" t="str">
        <f>IFERROR(CLEAN(HLOOKUP(R$1,'1.源数据-产品报告-消费降序'!R:R,ROW(),0)),"")</f>
        <v/>
      </c>
      <c r="S2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7" s="69" t="str">
        <f>IFERROR(CLEAN(HLOOKUP(T$1,'1.源数据-产品报告-消费降序'!T:T,ROW(),0)),"")</f>
        <v/>
      </c>
      <c r="W297" s="69" t="str">
        <f>IFERROR(CLEAN(HLOOKUP(W$1,'1.源数据-产品报告-消费降序'!W:W,ROW(),0)),"")</f>
        <v/>
      </c>
      <c r="X297" s="69" t="str">
        <f>IFERROR(CLEAN(HLOOKUP(X$1,'1.源数据-产品报告-消费降序'!X:X,ROW(),0)),"")</f>
        <v/>
      </c>
      <c r="Y297" s="69" t="str">
        <f>IFERROR(CLEAN(HLOOKUP(Y$1,'1.源数据-产品报告-消费降序'!Y:Y,ROW(),0)),"")</f>
        <v/>
      </c>
      <c r="Z297" s="69" t="str">
        <f>IFERROR(CLEAN(HLOOKUP(Z$1,'1.源数据-产品报告-消费降序'!Z:Z,ROW(),0)),"")</f>
        <v/>
      </c>
      <c r="AA297" s="69" t="str">
        <f>IFERROR(CLEAN(HLOOKUP(AA$1,'1.源数据-产品报告-消费降序'!AA:AA,ROW(),0)),"")</f>
        <v/>
      </c>
      <c r="AB297" s="69" t="str">
        <f>IFERROR(CLEAN(HLOOKUP(AB$1,'1.源数据-产品报告-消费降序'!AB:AB,ROW(),0)),"")</f>
        <v/>
      </c>
      <c r="AC297" s="69" t="str">
        <f>IFERROR(CLEAN(HLOOKUP(AC$1,'1.源数据-产品报告-消费降序'!AC:AC,ROW(),0)),"")</f>
        <v/>
      </c>
      <c r="AD2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7" s="69" t="str">
        <f>IFERROR(CLEAN(HLOOKUP(AE$1,'1.源数据-产品报告-消费降序'!AE:AE,ROW(),0)),"")</f>
        <v/>
      </c>
      <c r="AH297" s="69" t="str">
        <f>IFERROR(CLEAN(HLOOKUP(AH$1,'1.源数据-产品报告-消费降序'!AH:AH,ROW(),0)),"")</f>
        <v/>
      </c>
      <c r="AI297" s="69" t="str">
        <f>IFERROR(CLEAN(HLOOKUP(AI$1,'1.源数据-产品报告-消费降序'!AI:AI,ROW(),0)),"")</f>
        <v/>
      </c>
      <c r="AJ297" s="69" t="str">
        <f>IFERROR(CLEAN(HLOOKUP(AJ$1,'1.源数据-产品报告-消费降序'!AJ:AJ,ROW(),0)),"")</f>
        <v/>
      </c>
      <c r="AK297" s="69" t="str">
        <f>IFERROR(CLEAN(HLOOKUP(AK$1,'1.源数据-产品报告-消费降序'!AK:AK,ROW(),0)),"")</f>
        <v/>
      </c>
      <c r="AL297" s="69" t="str">
        <f>IFERROR(CLEAN(HLOOKUP(AL$1,'1.源数据-产品报告-消费降序'!AL:AL,ROW(),0)),"")</f>
        <v/>
      </c>
      <c r="AM297" s="69" t="str">
        <f>IFERROR(CLEAN(HLOOKUP(AM$1,'1.源数据-产品报告-消费降序'!AM:AM,ROW(),0)),"")</f>
        <v/>
      </c>
      <c r="AN297" s="69" t="str">
        <f>IFERROR(CLEAN(HLOOKUP(AN$1,'1.源数据-产品报告-消费降序'!AN:AN,ROW(),0)),"")</f>
        <v/>
      </c>
      <c r="AO2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7" s="69" t="str">
        <f>IFERROR(CLEAN(HLOOKUP(AP$1,'1.源数据-产品报告-消费降序'!AP:AP,ROW(),0)),"")</f>
        <v/>
      </c>
      <c r="AS297" s="69" t="str">
        <f>IFERROR(CLEAN(HLOOKUP(AS$1,'1.源数据-产品报告-消费降序'!AS:AS,ROW(),0)),"")</f>
        <v/>
      </c>
      <c r="AT297" s="69" t="str">
        <f>IFERROR(CLEAN(HLOOKUP(AT$1,'1.源数据-产品报告-消费降序'!AT:AT,ROW(),0)),"")</f>
        <v/>
      </c>
      <c r="AU297" s="69" t="str">
        <f>IFERROR(CLEAN(HLOOKUP(AU$1,'1.源数据-产品报告-消费降序'!AU:AU,ROW(),0)),"")</f>
        <v/>
      </c>
      <c r="AV297" s="69" t="str">
        <f>IFERROR(CLEAN(HLOOKUP(AV$1,'1.源数据-产品报告-消费降序'!AV:AV,ROW(),0)),"")</f>
        <v/>
      </c>
      <c r="AW297" s="69" t="str">
        <f>IFERROR(CLEAN(HLOOKUP(AW$1,'1.源数据-产品报告-消费降序'!AW:AW,ROW(),0)),"")</f>
        <v/>
      </c>
      <c r="AX297" s="69" t="str">
        <f>IFERROR(CLEAN(HLOOKUP(AX$1,'1.源数据-产品报告-消费降序'!AX:AX,ROW(),0)),"")</f>
        <v/>
      </c>
      <c r="AY297" s="69" t="str">
        <f>IFERROR(CLEAN(HLOOKUP(AY$1,'1.源数据-产品报告-消费降序'!AY:AY,ROW(),0)),"")</f>
        <v/>
      </c>
      <c r="AZ2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7" s="69" t="str">
        <f>IFERROR(CLEAN(HLOOKUP(BA$1,'1.源数据-产品报告-消费降序'!BA:BA,ROW(),0)),"")</f>
        <v/>
      </c>
      <c r="BD297" s="69" t="str">
        <f>IFERROR(CLEAN(HLOOKUP(BD$1,'1.源数据-产品报告-消费降序'!BD:BD,ROW(),0)),"")</f>
        <v/>
      </c>
      <c r="BE297" s="69" t="str">
        <f>IFERROR(CLEAN(HLOOKUP(BE$1,'1.源数据-产品报告-消费降序'!BE:BE,ROW(),0)),"")</f>
        <v/>
      </c>
      <c r="BF297" s="69" t="str">
        <f>IFERROR(CLEAN(HLOOKUP(BF$1,'1.源数据-产品报告-消费降序'!BF:BF,ROW(),0)),"")</f>
        <v/>
      </c>
      <c r="BG297" s="69" t="str">
        <f>IFERROR(CLEAN(HLOOKUP(BG$1,'1.源数据-产品报告-消费降序'!BG:BG,ROW(),0)),"")</f>
        <v/>
      </c>
      <c r="BH297" s="69" t="str">
        <f>IFERROR(CLEAN(HLOOKUP(BH$1,'1.源数据-产品报告-消费降序'!BH:BH,ROW(),0)),"")</f>
        <v/>
      </c>
      <c r="BI297" s="69" t="str">
        <f>IFERROR(CLEAN(HLOOKUP(BI$1,'1.源数据-产品报告-消费降序'!BI:BI,ROW(),0)),"")</f>
        <v/>
      </c>
      <c r="BJ297" s="69" t="str">
        <f>IFERROR(CLEAN(HLOOKUP(BJ$1,'1.源数据-产品报告-消费降序'!BJ:BJ,ROW(),0)),"")</f>
        <v/>
      </c>
      <c r="BK2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7" s="69" t="str">
        <f>IFERROR(CLEAN(HLOOKUP(BL$1,'1.源数据-产品报告-消费降序'!BL:BL,ROW(),0)),"")</f>
        <v/>
      </c>
      <c r="BO297" s="69" t="str">
        <f>IFERROR(CLEAN(HLOOKUP(BO$1,'1.源数据-产品报告-消费降序'!BO:BO,ROW(),0)),"")</f>
        <v/>
      </c>
      <c r="BP297" s="69" t="str">
        <f>IFERROR(CLEAN(HLOOKUP(BP$1,'1.源数据-产品报告-消费降序'!BP:BP,ROW(),0)),"")</f>
        <v/>
      </c>
      <c r="BQ297" s="69" t="str">
        <f>IFERROR(CLEAN(HLOOKUP(BQ$1,'1.源数据-产品报告-消费降序'!BQ:BQ,ROW(),0)),"")</f>
        <v/>
      </c>
      <c r="BR297" s="69" t="str">
        <f>IFERROR(CLEAN(HLOOKUP(BR$1,'1.源数据-产品报告-消费降序'!BR:BR,ROW(),0)),"")</f>
        <v/>
      </c>
      <c r="BS297" s="69" t="str">
        <f>IFERROR(CLEAN(HLOOKUP(BS$1,'1.源数据-产品报告-消费降序'!BS:BS,ROW(),0)),"")</f>
        <v/>
      </c>
      <c r="BT297" s="69" t="str">
        <f>IFERROR(CLEAN(HLOOKUP(BT$1,'1.源数据-产品报告-消费降序'!BT:BT,ROW(),0)),"")</f>
        <v/>
      </c>
      <c r="BU297" s="69" t="str">
        <f>IFERROR(CLEAN(HLOOKUP(BU$1,'1.源数据-产品报告-消费降序'!BU:BU,ROW(),0)),"")</f>
        <v/>
      </c>
      <c r="BV2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7" s="69" t="str">
        <f>IFERROR(CLEAN(HLOOKUP(BW$1,'1.源数据-产品报告-消费降序'!BW:BW,ROW(),0)),"")</f>
        <v/>
      </c>
    </row>
    <row r="298" spans="1:75">
      <c r="A298" s="69" t="str">
        <f>IFERROR(CLEAN(HLOOKUP(A$1,'1.源数据-产品报告-消费降序'!A:A,ROW(),0)),"")</f>
        <v/>
      </c>
      <c r="B298" s="69" t="str">
        <f>IFERROR(CLEAN(HLOOKUP(B$1,'1.源数据-产品报告-消费降序'!B:B,ROW(),0)),"")</f>
        <v/>
      </c>
      <c r="C298" s="69" t="str">
        <f>IFERROR(CLEAN(HLOOKUP(C$1,'1.源数据-产品报告-消费降序'!C:C,ROW(),0)),"")</f>
        <v/>
      </c>
      <c r="D298" s="69" t="str">
        <f>IFERROR(CLEAN(HLOOKUP(D$1,'1.源数据-产品报告-消费降序'!D:D,ROW(),0)),"")</f>
        <v/>
      </c>
      <c r="E298" s="69" t="str">
        <f>IFERROR(CLEAN(HLOOKUP(E$1,'1.源数据-产品报告-消费降序'!E:E,ROW(),0)),"")</f>
        <v/>
      </c>
      <c r="F298" s="69" t="str">
        <f>IFERROR(CLEAN(HLOOKUP(F$1,'1.源数据-产品报告-消费降序'!F:F,ROW(),0)),"")</f>
        <v/>
      </c>
      <c r="G298" s="70">
        <f>IFERROR((HLOOKUP(G$1,'1.源数据-产品报告-消费降序'!G:G,ROW(),0)),"")</f>
        <v>0</v>
      </c>
      <c r="H2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8" s="69" t="str">
        <f>IFERROR(CLEAN(HLOOKUP(I$1,'1.源数据-产品报告-消费降序'!I:I,ROW(),0)),"")</f>
        <v/>
      </c>
      <c r="L298" s="69" t="str">
        <f>IFERROR(CLEAN(HLOOKUP(L$1,'1.源数据-产品报告-消费降序'!L:L,ROW(),0)),"")</f>
        <v/>
      </c>
      <c r="M298" s="69" t="str">
        <f>IFERROR(CLEAN(HLOOKUP(M$1,'1.源数据-产品报告-消费降序'!M:M,ROW(),0)),"")</f>
        <v/>
      </c>
      <c r="N298" s="69" t="str">
        <f>IFERROR(CLEAN(HLOOKUP(N$1,'1.源数据-产品报告-消费降序'!N:N,ROW(),0)),"")</f>
        <v/>
      </c>
      <c r="O298" s="69" t="str">
        <f>IFERROR(CLEAN(HLOOKUP(O$1,'1.源数据-产品报告-消费降序'!O:O,ROW(),0)),"")</f>
        <v/>
      </c>
      <c r="P298" s="69" t="str">
        <f>IFERROR(CLEAN(HLOOKUP(P$1,'1.源数据-产品报告-消费降序'!P:P,ROW(),0)),"")</f>
        <v/>
      </c>
      <c r="Q298" s="69" t="str">
        <f>IFERROR(CLEAN(HLOOKUP(Q$1,'1.源数据-产品报告-消费降序'!Q:Q,ROW(),0)),"")</f>
        <v/>
      </c>
      <c r="R298" s="69" t="str">
        <f>IFERROR(CLEAN(HLOOKUP(R$1,'1.源数据-产品报告-消费降序'!R:R,ROW(),0)),"")</f>
        <v/>
      </c>
      <c r="S2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8" s="69" t="str">
        <f>IFERROR(CLEAN(HLOOKUP(T$1,'1.源数据-产品报告-消费降序'!T:T,ROW(),0)),"")</f>
        <v/>
      </c>
      <c r="W298" s="69" t="str">
        <f>IFERROR(CLEAN(HLOOKUP(W$1,'1.源数据-产品报告-消费降序'!W:W,ROW(),0)),"")</f>
        <v/>
      </c>
      <c r="X298" s="69" t="str">
        <f>IFERROR(CLEAN(HLOOKUP(X$1,'1.源数据-产品报告-消费降序'!X:X,ROW(),0)),"")</f>
        <v/>
      </c>
      <c r="Y298" s="69" t="str">
        <f>IFERROR(CLEAN(HLOOKUP(Y$1,'1.源数据-产品报告-消费降序'!Y:Y,ROW(),0)),"")</f>
        <v/>
      </c>
      <c r="Z298" s="69" t="str">
        <f>IFERROR(CLEAN(HLOOKUP(Z$1,'1.源数据-产品报告-消费降序'!Z:Z,ROW(),0)),"")</f>
        <v/>
      </c>
      <c r="AA298" s="69" t="str">
        <f>IFERROR(CLEAN(HLOOKUP(AA$1,'1.源数据-产品报告-消费降序'!AA:AA,ROW(),0)),"")</f>
        <v/>
      </c>
      <c r="AB298" s="69" t="str">
        <f>IFERROR(CLEAN(HLOOKUP(AB$1,'1.源数据-产品报告-消费降序'!AB:AB,ROW(),0)),"")</f>
        <v/>
      </c>
      <c r="AC298" s="69" t="str">
        <f>IFERROR(CLEAN(HLOOKUP(AC$1,'1.源数据-产品报告-消费降序'!AC:AC,ROW(),0)),"")</f>
        <v/>
      </c>
      <c r="AD2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8" s="69" t="str">
        <f>IFERROR(CLEAN(HLOOKUP(AE$1,'1.源数据-产品报告-消费降序'!AE:AE,ROW(),0)),"")</f>
        <v/>
      </c>
      <c r="AH298" s="69" t="str">
        <f>IFERROR(CLEAN(HLOOKUP(AH$1,'1.源数据-产品报告-消费降序'!AH:AH,ROW(),0)),"")</f>
        <v/>
      </c>
      <c r="AI298" s="69" t="str">
        <f>IFERROR(CLEAN(HLOOKUP(AI$1,'1.源数据-产品报告-消费降序'!AI:AI,ROW(),0)),"")</f>
        <v/>
      </c>
      <c r="AJ298" s="69" t="str">
        <f>IFERROR(CLEAN(HLOOKUP(AJ$1,'1.源数据-产品报告-消费降序'!AJ:AJ,ROW(),0)),"")</f>
        <v/>
      </c>
      <c r="AK298" s="69" t="str">
        <f>IFERROR(CLEAN(HLOOKUP(AK$1,'1.源数据-产品报告-消费降序'!AK:AK,ROW(),0)),"")</f>
        <v/>
      </c>
      <c r="AL298" s="69" t="str">
        <f>IFERROR(CLEAN(HLOOKUP(AL$1,'1.源数据-产品报告-消费降序'!AL:AL,ROW(),0)),"")</f>
        <v/>
      </c>
      <c r="AM298" s="69" t="str">
        <f>IFERROR(CLEAN(HLOOKUP(AM$1,'1.源数据-产品报告-消费降序'!AM:AM,ROW(),0)),"")</f>
        <v/>
      </c>
      <c r="AN298" s="69" t="str">
        <f>IFERROR(CLEAN(HLOOKUP(AN$1,'1.源数据-产品报告-消费降序'!AN:AN,ROW(),0)),"")</f>
        <v/>
      </c>
      <c r="AO2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8" s="69" t="str">
        <f>IFERROR(CLEAN(HLOOKUP(AP$1,'1.源数据-产品报告-消费降序'!AP:AP,ROW(),0)),"")</f>
        <v/>
      </c>
      <c r="AS298" s="69" t="str">
        <f>IFERROR(CLEAN(HLOOKUP(AS$1,'1.源数据-产品报告-消费降序'!AS:AS,ROW(),0)),"")</f>
        <v/>
      </c>
      <c r="AT298" s="69" t="str">
        <f>IFERROR(CLEAN(HLOOKUP(AT$1,'1.源数据-产品报告-消费降序'!AT:AT,ROW(),0)),"")</f>
        <v/>
      </c>
      <c r="AU298" s="69" t="str">
        <f>IFERROR(CLEAN(HLOOKUP(AU$1,'1.源数据-产品报告-消费降序'!AU:AU,ROW(),0)),"")</f>
        <v/>
      </c>
      <c r="AV298" s="69" t="str">
        <f>IFERROR(CLEAN(HLOOKUP(AV$1,'1.源数据-产品报告-消费降序'!AV:AV,ROW(),0)),"")</f>
        <v/>
      </c>
      <c r="AW298" s="69" t="str">
        <f>IFERROR(CLEAN(HLOOKUP(AW$1,'1.源数据-产品报告-消费降序'!AW:AW,ROW(),0)),"")</f>
        <v/>
      </c>
      <c r="AX298" s="69" t="str">
        <f>IFERROR(CLEAN(HLOOKUP(AX$1,'1.源数据-产品报告-消费降序'!AX:AX,ROW(),0)),"")</f>
        <v/>
      </c>
      <c r="AY298" s="69" t="str">
        <f>IFERROR(CLEAN(HLOOKUP(AY$1,'1.源数据-产品报告-消费降序'!AY:AY,ROW(),0)),"")</f>
        <v/>
      </c>
      <c r="AZ2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8" s="69" t="str">
        <f>IFERROR(CLEAN(HLOOKUP(BA$1,'1.源数据-产品报告-消费降序'!BA:BA,ROW(),0)),"")</f>
        <v/>
      </c>
      <c r="BD298" s="69" t="str">
        <f>IFERROR(CLEAN(HLOOKUP(BD$1,'1.源数据-产品报告-消费降序'!BD:BD,ROW(),0)),"")</f>
        <v/>
      </c>
      <c r="BE298" s="69" t="str">
        <f>IFERROR(CLEAN(HLOOKUP(BE$1,'1.源数据-产品报告-消费降序'!BE:BE,ROW(),0)),"")</f>
        <v/>
      </c>
      <c r="BF298" s="69" t="str">
        <f>IFERROR(CLEAN(HLOOKUP(BF$1,'1.源数据-产品报告-消费降序'!BF:BF,ROW(),0)),"")</f>
        <v/>
      </c>
      <c r="BG298" s="69" t="str">
        <f>IFERROR(CLEAN(HLOOKUP(BG$1,'1.源数据-产品报告-消费降序'!BG:BG,ROW(),0)),"")</f>
        <v/>
      </c>
      <c r="BH298" s="69" t="str">
        <f>IFERROR(CLEAN(HLOOKUP(BH$1,'1.源数据-产品报告-消费降序'!BH:BH,ROW(),0)),"")</f>
        <v/>
      </c>
      <c r="BI298" s="69" t="str">
        <f>IFERROR(CLEAN(HLOOKUP(BI$1,'1.源数据-产品报告-消费降序'!BI:BI,ROW(),0)),"")</f>
        <v/>
      </c>
      <c r="BJ298" s="69" t="str">
        <f>IFERROR(CLEAN(HLOOKUP(BJ$1,'1.源数据-产品报告-消费降序'!BJ:BJ,ROW(),0)),"")</f>
        <v/>
      </c>
      <c r="BK2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8" s="69" t="str">
        <f>IFERROR(CLEAN(HLOOKUP(BL$1,'1.源数据-产品报告-消费降序'!BL:BL,ROW(),0)),"")</f>
        <v/>
      </c>
      <c r="BO298" s="69" t="str">
        <f>IFERROR(CLEAN(HLOOKUP(BO$1,'1.源数据-产品报告-消费降序'!BO:BO,ROW(),0)),"")</f>
        <v/>
      </c>
      <c r="BP298" s="69" t="str">
        <f>IFERROR(CLEAN(HLOOKUP(BP$1,'1.源数据-产品报告-消费降序'!BP:BP,ROW(),0)),"")</f>
        <v/>
      </c>
      <c r="BQ298" s="69" t="str">
        <f>IFERROR(CLEAN(HLOOKUP(BQ$1,'1.源数据-产品报告-消费降序'!BQ:BQ,ROW(),0)),"")</f>
        <v/>
      </c>
      <c r="BR298" s="69" t="str">
        <f>IFERROR(CLEAN(HLOOKUP(BR$1,'1.源数据-产品报告-消费降序'!BR:BR,ROW(),0)),"")</f>
        <v/>
      </c>
      <c r="BS298" s="69" t="str">
        <f>IFERROR(CLEAN(HLOOKUP(BS$1,'1.源数据-产品报告-消费降序'!BS:BS,ROW(),0)),"")</f>
        <v/>
      </c>
      <c r="BT298" s="69" t="str">
        <f>IFERROR(CLEAN(HLOOKUP(BT$1,'1.源数据-产品报告-消费降序'!BT:BT,ROW(),0)),"")</f>
        <v/>
      </c>
      <c r="BU298" s="69" t="str">
        <f>IFERROR(CLEAN(HLOOKUP(BU$1,'1.源数据-产品报告-消费降序'!BU:BU,ROW(),0)),"")</f>
        <v/>
      </c>
      <c r="BV2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8" s="69" t="str">
        <f>IFERROR(CLEAN(HLOOKUP(BW$1,'1.源数据-产品报告-消费降序'!BW:BW,ROW(),0)),"")</f>
        <v/>
      </c>
    </row>
    <row r="299" spans="1:75">
      <c r="A299" s="69" t="str">
        <f>IFERROR(CLEAN(HLOOKUP(A$1,'1.源数据-产品报告-消费降序'!A:A,ROW(),0)),"")</f>
        <v/>
      </c>
      <c r="B299" s="69" t="str">
        <f>IFERROR(CLEAN(HLOOKUP(B$1,'1.源数据-产品报告-消费降序'!B:B,ROW(),0)),"")</f>
        <v/>
      </c>
      <c r="C299" s="69" t="str">
        <f>IFERROR(CLEAN(HLOOKUP(C$1,'1.源数据-产品报告-消费降序'!C:C,ROW(),0)),"")</f>
        <v/>
      </c>
      <c r="D299" s="69" t="str">
        <f>IFERROR(CLEAN(HLOOKUP(D$1,'1.源数据-产品报告-消费降序'!D:D,ROW(),0)),"")</f>
        <v/>
      </c>
      <c r="E299" s="69" t="str">
        <f>IFERROR(CLEAN(HLOOKUP(E$1,'1.源数据-产品报告-消费降序'!E:E,ROW(),0)),"")</f>
        <v/>
      </c>
      <c r="F299" s="69" t="str">
        <f>IFERROR(CLEAN(HLOOKUP(F$1,'1.源数据-产品报告-消费降序'!F:F,ROW(),0)),"")</f>
        <v/>
      </c>
      <c r="G299" s="70">
        <f>IFERROR((HLOOKUP(G$1,'1.源数据-产品报告-消费降序'!G:G,ROW(),0)),"")</f>
        <v>0</v>
      </c>
      <c r="H2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299" s="69" t="str">
        <f>IFERROR(CLEAN(HLOOKUP(I$1,'1.源数据-产品报告-消费降序'!I:I,ROW(),0)),"")</f>
        <v/>
      </c>
      <c r="L299" s="69" t="str">
        <f>IFERROR(CLEAN(HLOOKUP(L$1,'1.源数据-产品报告-消费降序'!L:L,ROW(),0)),"")</f>
        <v/>
      </c>
      <c r="M299" s="69" t="str">
        <f>IFERROR(CLEAN(HLOOKUP(M$1,'1.源数据-产品报告-消费降序'!M:M,ROW(),0)),"")</f>
        <v/>
      </c>
      <c r="N299" s="69" t="str">
        <f>IFERROR(CLEAN(HLOOKUP(N$1,'1.源数据-产品报告-消费降序'!N:N,ROW(),0)),"")</f>
        <v/>
      </c>
      <c r="O299" s="69" t="str">
        <f>IFERROR(CLEAN(HLOOKUP(O$1,'1.源数据-产品报告-消费降序'!O:O,ROW(),0)),"")</f>
        <v/>
      </c>
      <c r="P299" s="69" t="str">
        <f>IFERROR(CLEAN(HLOOKUP(P$1,'1.源数据-产品报告-消费降序'!P:P,ROW(),0)),"")</f>
        <v/>
      </c>
      <c r="Q299" s="69" t="str">
        <f>IFERROR(CLEAN(HLOOKUP(Q$1,'1.源数据-产品报告-消费降序'!Q:Q,ROW(),0)),"")</f>
        <v/>
      </c>
      <c r="R299" s="69" t="str">
        <f>IFERROR(CLEAN(HLOOKUP(R$1,'1.源数据-产品报告-消费降序'!R:R,ROW(),0)),"")</f>
        <v/>
      </c>
      <c r="S2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299" s="69" t="str">
        <f>IFERROR(CLEAN(HLOOKUP(T$1,'1.源数据-产品报告-消费降序'!T:T,ROW(),0)),"")</f>
        <v/>
      </c>
      <c r="W299" s="69" t="str">
        <f>IFERROR(CLEAN(HLOOKUP(W$1,'1.源数据-产品报告-消费降序'!W:W,ROW(),0)),"")</f>
        <v/>
      </c>
      <c r="X299" s="69" t="str">
        <f>IFERROR(CLEAN(HLOOKUP(X$1,'1.源数据-产品报告-消费降序'!X:X,ROW(),0)),"")</f>
        <v/>
      </c>
      <c r="Y299" s="69" t="str">
        <f>IFERROR(CLEAN(HLOOKUP(Y$1,'1.源数据-产品报告-消费降序'!Y:Y,ROW(),0)),"")</f>
        <v/>
      </c>
      <c r="Z299" s="69" t="str">
        <f>IFERROR(CLEAN(HLOOKUP(Z$1,'1.源数据-产品报告-消费降序'!Z:Z,ROW(),0)),"")</f>
        <v/>
      </c>
      <c r="AA299" s="69" t="str">
        <f>IFERROR(CLEAN(HLOOKUP(AA$1,'1.源数据-产品报告-消费降序'!AA:AA,ROW(),0)),"")</f>
        <v/>
      </c>
      <c r="AB299" s="69" t="str">
        <f>IFERROR(CLEAN(HLOOKUP(AB$1,'1.源数据-产品报告-消费降序'!AB:AB,ROW(),0)),"")</f>
        <v/>
      </c>
      <c r="AC299" s="69" t="str">
        <f>IFERROR(CLEAN(HLOOKUP(AC$1,'1.源数据-产品报告-消费降序'!AC:AC,ROW(),0)),"")</f>
        <v/>
      </c>
      <c r="AD2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299" s="69" t="str">
        <f>IFERROR(CLEAN(HLOOKUP(AE$1,'1.源数据-产品报告-消费降序'!AE:AE,ROW(),0)),"")</f>
        <v/>
      </c>
      <c r="AH299" s="69" t="str">
        <f>IFERROR(CLEAN(HLOOKUP(AH$1,'1.源数据-产品报告-消费降序'!AH:AH,ROW(),0)),"")</f>
        <v/>
      </c>
      <c r="AI299" s="69" t="str">
        <f>IFERROR(CLEAN(HLOOKUP(AI$1,'1.源数据-产品报告-消费降序'!AI:AI,ROW(),0)),"")</f>
        <v/>
      </c>
      <c r="AJ299" s="69" t="str">
        <f>IFERROR(CLEAN(HLOOKUP(AJ$1,'1.源数据-产品报告-消费降序'!AJ:AJ,ROW(),0)),"")</f>
        <v/>
      </c>
      <c r="AK299" s="69" t="str">
        <f>IFERROR(CLEAN(HLOOKUP(AK$1,'1.源数据-产品报告-消费降序'!AK:AK,ROW(),0)),"")</f>
        <v/>
      </c>
      <c r="AL299" s="69" t="str">
        <f>IFERROR(CLEAN(HLOOKUP(AL$1,'1.源数据-产品报告-消费降序'!AL:AL,ROW(),0)),"")</f>
        <v/>
      </c>
      <c r="AM299" s="69" t="str">
        <f>IFERROR(CLEAN(HLOOKUP(AM$1,'1.源数据-产品报告-消费降序'!AM:AM,ROW(),0)),"")</f>
        <v/>
      </c>
      <c r="AN299" s="69" t="str">
        <f>IFERROR(CLEAN(HLOOKUP(AN$1,'1.源数据-产品报告-消费降序'!AN:AN,ROW(),0)),"")</f>
        <v/>
      </c>
      <c r="AO2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299" s="69" t="str">
        <f>IFERROR(CLEAN(HLOOKUP(AP$1,'1.源数据-产品报告-消费降序'!AP:AP,ROW(),0)),"")</f>
        <v/>
      </c>
      <c r="AS299" s="69" t="str">
        <f>IFERROR(CLEAN(HLOOKUP(AS$1,'1.源数据-产品报告-消费降序'!AS:AS,ROW(),0)),"")</f>
        <v/>
      </c>
      <c r="AT299" s="69" t="str">
        <f>IFERROR(CLEAN(HLOOKUP(AT$1,'1.源数据-产品报告-消费降序'!AT:AT,ROW(),0)),"")</f>
        <v/>
      </c>
      <c r="AU299" s="69" t="str">
        <f>IFERROR(CLEAN(HLOOKUP(AU$1,'1.源数据-产品报告-消费降序'!AU:AU,ROW(),0)),"")</f>
        <v/>
      </c>
      <c r="AV299" s="69" t="str">
        <f>IFERROR(CLEAN(HLOOKUP(AV$1,'1.源数据-产品报告-消费降序'!AV:AV,ROW(),0)),"")</f>
        <v/>
      </c>
      <c r="AW299" s="69" t="str">
        <f>IFERROR(CLEAN(HLOOKUP(AW$1,'1.源数据-产品报告-消费降序'!AW:AW,ROW(),0)),"")</f>
        <v/>
      </c>
      <c r="AX299" s="69" t="str">
        <f>IFERROR(CLEAN(HLOOKUP(AX$1,'1.源数据-产品报告-消费降序'!AX:AX,ROW(),0)),"")</f>
        <v/>
      </c>
      <c r="AY299" s="69" t="str">
        <f>IFERROR(CLEAN(HLOOKUP(AY$1,'1.源数据-产品报告-消费降序'!AY:AY,ROW(),0)),"")</f>
        <v/>
      </c>
      <c r="AZ2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299" s="69" t="str">
        <f>IFERROR(CLEAN(HLOOKUP(BA$1,'1.源数据-产品报告-消费降序'!BA:BA,ROW(),0)),"")</f>
        <v/>
      </c>
      <c r="BD299" s="69" t="str">
        <f>IFERROR(CLEAN(HLOOKUP(BD$1,'1.源数据-产品报告-消费降序'!BD:BD,ROW(),0)),"")</f>
        <v/>
      </c>
      <c r="BE299" s="69" t="str">
        <f>IFERROR(CLEAN(HLOOKUP(BE$1,'1.源数据-产品报告-消费降序'!BE:BE,ROW(),0)),"")</f>
        <v/>
      </c>
      <c r="BF299" s="69" t="str">
        <f>IFERROR(CLEAN(HLOOKUP(BF$1,'1.源数据-产品报告-消费降序'!BF:BF,ROW(),0)),"")</f>
        <v/>
      </c>
      <c r="BG299" s="69" t="str">
        <f>IFERROR(CLEAN(HLOOKUP(BG$1,'1.源数据-产品报告-消费降序'!BG:BG,ROW(),0)),"")</f>
        <v/>
      </c>
      <c r="BH299" s="69" t="str">
        <f>IFERROR(CLEAN(HLOOKUP(BH$1,'1.源数据-产品报告-消费降序'!BH:BH,ROW(),0)),"")</f>
        <v/>
      </c>
      <c r="BI299" s="69" t="str">
        <f>IFERROR(CLEAN(HLOOKUP(BI$1,'1.源数据-产品报告-消费降序'!BI:BI,ROW(),0)),"")</f>
        <v/>
      </c>
      <c r="BJ299" s="69" t="str">
        <f>IFERROR(CLEAN(HLOOKUP(BJ$1,'1.源数据-产品报告-消费降序'!BJ:BJ,ROW(),0)),"")</f>
        <v/>
      </c>
      <c r="BK2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299" s="69" t="str">
        <f>IFERROR(CLEAN(HLOOKUP(BL$1,'1.源数据-产品报告-消费降序'!BL:BL,ROW(),0)),"")</f>
        <v/>
      </c>
      <c r="BO299" s="69" t="str">
        <f>IFERROR(CLEAN(HLOOKUP(BO$1,'1.源数据-产品报告-消费降序'!BO:BO,ROW(),0)),"")</f>
        <v/>
      </c>
      <c r="BP299" s="69" t="str">
        <f>IFERROR(CLEAN(HLOOKUP(BP$1,'1.源数据-产品报告-消费降序'!BP:BP,ROW(),0)),"")</f>
        <v/>
      </c>
      <c r="BQ299" s="69" t="str">
        <f>IFERROR(CLEAN(HLOOKUP(BQ$1,'1.源数据-产品报告-消费降序'!BQ:BQ,ROW(),0)),"")</f>
        <v/>
      </c>
      <c r="BR299" s="69" t="str">
        <f>IFERROR(CLEAN(HLOOKUP(BR$1,'1.源数据-产品报告-消费降序'!BR:BR,ROW(),0)),"")</f>
        <v/>
      </c>
      <c r="BS299" s="69" t="str">
        <f>IFERROR(CLEAN(HLOOKUP(BS$1,'1.源数据-产品报告-消费降序'!BS:BS,ROW(),0)),"")</f>
        <v/>
      </c>
      <c r="BT299" s="69" t="str">
        <f>IFERROR(CLEAN(HLOOKUP(BT$1,'1.源数据-产品报告-消费降序'!BT:BT,ROW(),0)),"")</f>
        <v/>
      </c>
      <c r="BU299" s="69" t="str">
        <f>IFERROR(CLEAN(HLOOKUP(BU$1,'1.源数据-产品报告-消费降序'!BU:BU,ROW(),0)),"")</f>
        <v/>
      </c>
      <c r="BV2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299" s="69" t="str">
        <f>IFERROR(CLEAN(HLOOKUP(BW$1,'1.源数据-产品报告-消费降序'!BW:BW,ROW(),0)),"")</f>
        <v/>
      </c>
    </row>
    <row r="300" spans="1:75">
      <c r="A300" s="69" t="str">
        <f>IFERROR(CLEAN(HLOOKUP(A$1,'1.源数据-产品报告-消费降序'!A:A,ROW(),0)),"")</f>
        <v/>
      </c>
      <c r="B300" s="69" t="str">
        <f>IFERROR(CLEAN(HLOOKUP(B$1,'1.源数据-产品报告-消费降序'!B:B,ROW(),0)),"")</f>
        <v/>
      </c>
      <c r="C300" s="69" t="str">
        <f>IFERROR(CLEAN(HLOOKUP(C$1,'1.源数据-产品报告-消费降序'!C:C,ROW(),0)),"")</f>
        <v/>
      </c>
      <c r="D300" s="69" t="str">
        <f>IFERROR(CLEAN(HLOOKUP(D$1,'1.源数据-产品报告-消费降序'!D:D,ROW(),0)),"")</f>
        <v/>
      </c>
      <c r="E300" s="69" t="str">
        <f>IFERROR(CLEAN(HLOOKUP(E$1,'1.源数据-产品报告-消费降序'!E:E,ROW(),0)),"")</f>
        <v/>
      </c>
      <c r="F300" s="69" t="str">
        <f>IFERROR(CLEAN(HLOOKUP(F$1,'1.源数据-产品报告-消费降序'!F:F,ROW(),0)),"")</f>
        <v/>
      </c>
      <c r="G300" s="70">
        <f>IFERROR((HLOOKUP(G$1,'1.源数据-产品报告-消费降序'!G:G,ROW(),0)),"")</f>
        <v>0</v>
      </c>
      <c r="H3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0" s="69" t="str">
        <f>IFERROR(CLEAN(HLOOKUP(I$1,'1.源数据-产品报告-消费降序'!I:I,ROW(),0)),"")</f>
        <v/>
      </c>
      <c r="L300" s="69" t="str">
        <f>IFERROR(CLEAN(HLOOKUP(L$1,'1.源数据-产品报告-消费降序'!L:L,ROW(),0)),"")</f>
        <v/>
      </c>
      <c r="M300" s="69" t="str">
        <f>IFERROR(CLEAN(HLOOKUP(M$1,'1.源数据-产品报告-消费降序'!M:M,ROW(),0)),"")</f>
        <v/>
      </c>
      <c r="N300" s="69" t="str">
        <f>IFERROR(CLEAN(HLOOKUP(N$1,'1.源数据-产品报告-消费降序'!N:N,ROW(),0)),"")</f>
        <v/>
      </c>
      <c r="O300" s="69" t="str">
        <f>IFERROR(CLEAN(HLOOKUP(O$1,'1.源数据-产品报告-消费降序'!O:O,ROW(),0)),"")</f>
        <v/>
      </c>
      <c r="P300" s="69" t="str">
        <f>IFERROR(CLEAN(HLOOKUP(P$1,'1.源数据-产品报告-消费降序'!P:P,ROW(),0)),"")</f>
        <v/>
      </c>
      <c r="Q300" s="69" t="str">
        <f>IFERROR(CLEAN(HLOOKUP(Q$1,'1.源数据-产品报告-消费降序'!Q:Q,ROW(),0)),"")</f>
        <v/>
      </c>
      <c r="R300" s="69" t="str">
        <f>IFERROR(CLEAN(HLOOKUP(R$1,'1.源数据-产品报告-消费降序'!R:R,ROW(),0)),"")</f>
        <v/>
      </c>
      <c r="S3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0" s="69" t="str">
        <f>IFERROR(CLEAN(HLOOKUP(T$1,'1.源数据-产品报告-消费降序'!T:T,ROW(),0)),"")</f>
        <v/>
      </c>
      <c r="W300" s="69" t="str">
        <f>IFERROR(CLEAN(HLOOKUP(W$1,'1.源数据-产品报告-消费降序'!W:W,ROW(),0)),"")</f>
        <v/>
      </c>
      <c r="X300" s="69" t="str">
        <f>IFERROR(CLEAN(HLOOKUP(X$1,'1.源数据-产品报告-消费降序'!X:X,ROW(),0)),"")</f>
        <v/>
      </c>
      <c r="Y300" s="69" t="str">
        <f>IFERROR(CLEAN(HLOOKUP(Y$1,'1.源数据-产品报告-消费降序'!Y:Y,ROW(),0)),"")</f>
        <v/>
      </c>
      <c r="Z300" s="69" t="str">
        <f>IFERROR(CLEAN(HLOOKUP(Z$1,'1.源数据-产品报告-消费降序'!Z:Z,ROW(),0)),"")</f>
        <v/>
      </c>
      <c r="AA300" s="69" t="str">
        <f>IFERROR(CLEAN(HLOOKUP(AA$1,'1.源数据-产品报告-消费降序'!AA:AA,ROW(),0)),"")</f>
        <v/>
      </c>
      <c r="AB300" s="69" t="str">
        <f>IFERROR(CLEAN(HLOOKUP(AB$1,'1.源数据-产品报告-消费降序'!AB:AB,ROW(),0)),"")</f>
        <v/>
      </c>
      <c r="AC300" s="69" t="str">
        <f>IFERROR(CLEAN(HLOOKUP(AC$1,'1.源数据-产品报告-消费降序'!AC:AC,ROW(),0)),"")</f>
        <v/>
      </c>
      <c r="AD3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0" s="69" t="str">
        <f>IFERROR(CLEAN(HLOOKUP(AE$1,'1.源数据-产品报告-消费降序'!AE:AE,ROW(),0)),"")</f>
        <v/>
      </c>
      <c r="AH300" s="69" t="str">
        <f>IFERROR(CLEAN(HLOOKUP(AH$1,'1.源数据-产品报告-消费降序'!AH:AH,ROW(),0)),"")</f>
        <v/>
      </c>
      <c r="AI300" s="69" t="str">
        <f>IFERROR(CLEAN(HLOOKUP(AI$1,'1.源数据-产品报告-消费降序'!AI:AI,ROW(),0)),"")</f>
        <v/>
      </c>
      <c r="AJ300" s="69" t="str">
        <f>IFERROR(CLEAN(HLOOKUP(AJ$1,'1.源数据-产品报告-消费降序'!AJ:AJ,ROW(),0)),"")</f>
        <v/>
      </c>
      <c r="AK300" s="69" t="str">
        <f>IFERROR(CLEAN(HLOOKUP(AK$1,'1.源数据-产品报告-消费降序'!AK:AK,ROW(),0)),"")</f>
        <v/>
      </c>
      <c r="AL300" s="69" t="str">
        <f>IFERROR(CLEAN(HLOOKUP(AL$1,'1.源数据-产品报告-消费降序'!AL:AL,ROW(),0)),"")</f>
        <v/>
      </c>
      <c r="AM300" s="69" t="str">
        <f>IFERROR(CLEAN(HLOOKUP(AM$1,'1.源数据-产品报告-消费降序'!AM:AM,ROW(),0)),"")</f>
        <v/>
      </c>
      <c r="AN300" s="69" t="str">
        <f>IFERROR(CLEAN(HLOOKUP(AN$1,'1.源数据-产品报告-消费降序'!AN:AN,ROW(),0)),"")</f>
        <v/>
      </c>
      <c r="AO3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0" s="69" t="str">
        <f>IFERROR(CLEAN(HLOOKUP(AP$1,'1.源数据-产品报告-消费降序'!AP:AP,ROW(),0)),"")</f>
        <v/>
      </c>
      <c r="AS300" s="69" t="str">
        <f>IFERROR(CLEAN(HLOOKUP(AS$1,'1.源数据-产品报告-消费降序'!AS:AS,ROW(),0)),"")</f>
        <v/>
      </c>
      <c r="AT300" s="69" t="str">
        <f>IFERROR(CLEAN(HLOOKUP(AT$1,'1.源数据-产品报告-消费降序'!AT:AT,ROW(),0)),"")</f>
        <v/>
      </c>
      <c r="AU300" s="69" t="str">
        <f>IFERROR(CLEAN(HLOOKUP(AU$1,'1.源数据-产品报告-消费降序'!AU:AU,ROW(),0)),"")</f>
        <v/>
      </c>
      <c r="AV300" s="69" t="str">
        <f>IFERROR(CLEAN(HLOOKUP(AV$1,'1.源数据-产品报告-消费降序'!AV:AV,ROW(),0)),"")</f>
        <v/>
      </c>
      <c r="AW300" s="69" t="str">
        <f>IFERROR(CLEAN(HLOOKUP(AW$1,'1.源数据-产品报告-消费降序'!AW:AW,ROW(),0)),"")</f>
        <v/>
      </c>
      <c r="AX300" s="69" t="str">
        <f>IFERROR(CLEAN(HLOOKUP(AX$1,'1.源数据-产品报告-消费降序'!AX:AX,ROW(),0)),"")</f>
        <v/>
      </c>
      <c r="AY300" s="69" t="str">
        <f>IFERROR(CLEAN(HLOOKUP(AY$1,'1.源数据-产品报告-消费降序'!AY:AY,ROW(),0)),"")</f>
        <v/>
      </c>
      <c r="AZ3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0" s="69" t="str">
        <f>IFERROR(CLEAN(HLOOKUP(BA$1,'1.源数据-产品报告-消费降序'!BA:BA,ROW(),0)),"")</f>
        <v/>
      </c>
      <c r="BD300" s="69" t="str">
        <f>IFERROR(CLEAN(HLOOKUP(BD$1,'1.源数据-产品报告-消费降序'!BD:BD,ROW(),0)),"")</f>
        <v/>
      </c>
      <c r="BE300" s="69" t="str">
        <f>IFERROR(CLEAN(HLOOKUP(BE$1,'1.源数据-产品报告-消费降序'!BE:BE,ROW(),0)),"")</f>
        <v/>
      </c>
      <c r="BF300" s="69" t="str">
        <f>IFERROR(CLEAN(HLOOKUP(BF$1,'1.源数据-产品报告-消费降序'!BF:BF,ROW(),0)),"")</f>
        <v/>
      </c>
      <c r="BG300" s="69" t="str">
        <f>IFERROR(CLEAN(HLOOKUP(BG$1,'1.源数据-产品报告-消费降序'!BG:BG,ROW(),0)),"")</f>
        <v/>
      </c>
      <c r="BH300" s="69" t="str">
        <f>IFERROR(CLEAN(HLOOKUP(BH$1,'1.源数据-产品报告-消费降序'!BH:BH,ROW(),0)),"")</f>
        <v/>
      </c>
      <c r="BI300" s="69" t="str">
        <f>IFERROR(CLEAN(HLOOKUP(BI$1,'1.源数据-产品报告-消费降序'!BI:BI,ROW(),0)),"")</f>
        <v/>
      </c>
      <c r="BJ300" s="69" t="str">
        <f>IFERROR(CLEAN(HLOOKUP(BJ$1,'1.源数据-产品报告-消费降序'!BJ:BJ,ROW(),0)),"")</f>
        <v/>
      </c>
      <c r="BK3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0" s="69" t="str">
        <f>IFERROR(CLEAN(HLOOKUP(BL$1,'1.源数据-产品报告-消费降序'!BL:BL,ROW(),0)),"")</f>
        <v/>
      </c>
      <c r="BO300" s="69" t="str">
        <f>IFERROR(CLEAN(HLOOKUP(BO$1,'1.源数据-产品报告-消费降序'!BO:BO,ROW(),0)),"")</f>
        <v/>
      </c>
      <c r="BP300" s="69" t="str">
        <f>IFERROR(CLEAN(HLOOKUP(BP$1,'1.源数据-产品报告-消费降序'!BP:BP,ROW(),0)),"")</f>
        <v/>
      </c>
      <c r="BQ300" s="69" t="str">
        <f>IFERROR(CLEAN(HLOOKUP(BQ$1,'1.源数据-产品报告-消费降序'!BQ:BQ,ROW(),0)),"")</f>
        <v/>
      </c>
      <c r="BR300" s="69" t="str">
        <f>IFERROR(CLEAN(HLOOKUP(BR$1,'1.源数据-产品报告-消费降序'!BR:BR,ROW(),0)),"")</f>
        <v/>
      </c>
      <c r="BS300" s="69" t="str">
        <f>IFERROR(CLEAN(HLOOKUP(BS$1,'1.源数据-产品报告-消费降序'!BS:BS,ROW(),0)),"")</f>
        <v/>
      </c>
      <c r="BT300" s="69" t="str">
        <f>IFERROR(CLEAN(HLOOKUP(BT$1,'1.源数据-产品报告-消费降序'!BT:BT,ROW(),0)),"")</f>
        <v/>
      </c>
      <c r="BU300" s="69" t="str">
        <f>IFERROR(CLEAN(HLOOKUP(BU$1,'1.源数据-产品报告-消费降序'!BU:BU,ROW(),0)),"")</f>
        <v/>
      </c>
      <c r="BV3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0" s="69" t="str">
        <f>IFERROR(CLEAN(HLOOKUP(BW$1,'1.源数据-产品报告-消费降序'!BW:BW,ROW(),0)),"")</f>
        <v/>
      </c>
    </row>
    <row r="301" spans="1:75">
      <c r="A301" s="69" t="str">
        <f>IFERROR(CLEAN(HLOOKUP(A$1,'1.源数据-产品报告-消费降序'!A:A,ROW(),0)),"")</f>
        <v/>
      </c>
      <c r="B301" s="69" t="str">
        <f>IFERROR(CLEAN(HLOOKUP(B$1,'1.源数据-产品报告-消费降序'!B:B,ROW(),0)),"")</f>
        <v/>
      </c>
      <c r="C301" s="69" t="str">
        <f>IFERROR(CLEAN(HLOOKUP(C$1,'1.源数据-产品报告-消费降序'!C:C,ROW(),0)),"")</f>
        <v/>
      </c>
      <c r="D301" s="69" t="str">
        <f>IFERROR(CLEAN(HLOOKUP(D$1,'1.源数据-产品报告-消费降序'!D:D,ROW(),0)),"")</f>
        <v/>
      </c>
      <c r="E301" s="69" t="str">
        <f>IFERROR(CLEAN(HLOOKUP(E$1,'1.源数据-产品报告-消费降序'!E:E,ROW(),0)),"")</f>
        <v/>
      </c>
      <c r="F301" s="69" t="str">
        <f>IFERROR(CLEAN(HLOOKUP(F$1,'1.源数据-产品报告-消费降序'!F:F,ROW(),0)),"")</f>
        <v/>
      </c>
      <c r="G301" s="70">
        <f>IFERROR((HLOOKUP(G$1,'1.源数据-产品报告-消费降序'!G:G,ROW(),0)),"")</f>
        <v>0</v>
      </c>
      <c r="H3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1" s="69" t="str">
        <f>IFERROR(CLEAN(HLOOKUP(I$1,'1.源数据-产品报告-消费降序'!I:I,ROW(),0)),"")</f>
        <v/>
      </c>
      <c r="L301" s="69" t="str">
        <f>IFERROR(CLEAN(HLOOKUP(L$1,'1.源数据-产品报告-消费降序'!L:L,ROW(),0)),"")</f>
        <v/>
      </c>
      <c r="M301" s="69" t="str">
        <f>IFERROR(CLEAN(HLOOKUP(M$1,'1.源数据-产品报告-消费降序'!M:M,ROW(),0)),"")</f>
        <v/>
      </c>
      <c r="N301" s="69" t="str">
        <f>IFERROR(CLEAN(HLOOKUP(N$1,'1.源数据-产品报告-消费降序'!N:N,ROW(),0)),"")</f>
        <v/>
      </c>
      <c r="O301" s="69" t="str">
        <f>IFERROR(CLEAN(HLOOKUP(O$1,'1.源数据-产品报告-消费降序'!O:O,ROW(),0)),"")</f>
        <v/>
      </c>
      <c r="P301" s="69" t="str">
        <f>IFERROR(CLEAN(HLOOKUP(P$1,'1.源数据-产品报告-消费降序'!P:P,ROW(),0)),"")</f>
        <v/>
      </c>
      <c r="Q301" s="69" t="str">
        <f>IFERROR(CLEAN(HLOOKUP(Q$1,'1.源数据-产品报告-消费降序'!Q:Q,ROW(),0)),"")</f>
        <v/>
      </c>
      <c r="R301" s="69" t="str">
        <f>IFERROR(CLEAN(HLOOKUP(R$1,'1.源数据-产品报告-消费降序'!R:R,ROW(),0)),"")</f>
        <v/>
      </c>
      <c r="S3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1" s="69" t="str">
        <f>IFERROR(CLEAN(HLOOKUP(T$1,'1.源数据-产品报告-消费降序'!T:T,ROW(),0)),"")</f>
        <v/>
      </c>
      <c r="W301" s="69" t="str">
        <f>IFERROR(CLEAN(HLOOKUP(W$1,'1.源数据-产品报告-消费降序'!W:W,ROW(),0)),"")</f>
        <v/>
      </c>
      <c r="X301" s="69" t="str">
        <f>IFERROR(CLEAN(HLOOKUP(X$1,'1.源数据-产品报告-消费降序'!X:X,ROW(),0)),"")</f>
        <v/>
      </c>
      <c r="Y301" s="69" t="str">
        <f>IFERROR(CLEAN(HLOOKUP(Y$1,'1.源数据-产品报告-消费降序'!Y:Y,ROW(),0)),"")</f>
        <v/>
      </c>
      <c r="Z301" s="69" t="str">
        <f>IFERROR(CLEAN(HLOOKUP(Z$1,'1.源数据-产品报告-消费降序'!Z:Z,ROW(),0)),"")</f>
        <v/>
      </c>
      <c r="AA301" s="69" t="str">
        <f>IFERROR(CLEAN(HLOOKUP(AA$1,'1.源数据-产品报告-消费降序'!AA:AA,ROW(),0)),"")</f>
        <v/>
      </c>
      <c r="AB301" s="69" t="str">
        <f>IFERROR(CLEAN(HLOOKUP(AB$1,'1.源数据-产品报告-消费降序'!AB:AB,ROW(),0)),"")</f>
        <v/>
      </c>
      <c r="AC301" s="69" t="str">
        <f>IFERROR(CLEAN(HLOOKUP(AC$1,'1.源数据-产品报告-消费降序'!AC:AC,ROW(),0)),"")</f>
        <v/>
      </c>
      <c r="AD3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1" s="69" t="str">
        <f>IFERROR(CLEAN(HLOOKUP(AE$1,'1.源数据-产品报告-消费降序'!AE:AE,ROW(),0)),"")</f>
        <v/>
      </c>
      <c r="AH301" s="69" t="str">
        <f>IFERROR(CLEAN(HLOOKUP(AH$1,'1.源数据-产品报告-消费降序'!AH:AH,ROW(),0)),"")</f>
        <v/>
      </c>
      <c r="AI301" s="69" t="str">
        <f>IFERROR(CLEAN(HLOOKUP(AI$1,'1.源数据-产品报告-消费降序'!AI:AI,ROW(),0)),"")</f>
        <v/>
      </c>
      <c r="AJ301" s="69" t="str">
        <f>IFERROR(CLEAN(HLOOKUP(AJ$1,'1.源数据-产品报告-消费降序'!AJ:AJ,ROW(),0)),"")</f>
        <v/>
      </c>
      <c r="AK301" s="69" t="str">
        <f>IFERROR(CLEAN(HLOOKUP(AK$1,'1.源数据-产品报告-消费降序'!AK:AK,ROW(),0)),"")</f>
        <v/>
      </c>
      <c r="AL301" s="69" t="str">
        <f>IFERROR(CLEAN(HLOOKUP(AL$1,'1.源数据-产品报告-消费降序'!AL:AL,ROW(),0)),"")</f>
        <v/>
      </c>
      <c r="AM301" s="69" t="str">
        <f>IFERROR(CLEAN(HLOOKUP(AM$1,'1.源数据-产品报告-消费降序'!AM:AM,ROW(),0)),"")</f>
        <v/>
      </c>
      <c r="AN301" s="69" t="str">
        <f>IFERROR(CLEAN(HLOOKUP(AN$1,'1.源数据-产品报告-消费降序'!AN:AN,ROW(),0)),"")</f>
        <v/>
      </c>
      <c r="AO3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1" s="69" t="str">
        <f>IFERROR(CLEAN(HLOOKUP(AP$1,'1.源数据-产品报告-消费降序'!AP:AP,ROW(),0)),"")</f>
        <v/>
      </c>
      <c r="AS301" s="69" t="str">
        <f>IFERROR(CLEAN(HLOOKUP(AS$1,'1.源数据-产品报告-消费降序'!AS:AS,ROW(),0)),"")</f>
        <v/>
      </c>
      <c r="AT301" s="69" t="str">
        <f>IFERROR(CLEAN(HLOOKUP(AT$1,'1.源数据-产品报告-消费降序'!AT:AT,ROW(),0)),"")</f>
        <v/>
      </c>
      <c r="AU301" s="69" t="str">
        <f>IFERROR(CLEAN(HLOOKUP(AU$1,'1.源数据-产品报告-消费降序'!AU:AU,ROW(),0)),"")</f>
        <v/>
      </c>
      <c r="AV301" s="69" t="str">
        <f>IFERROR(CLEAN(HLOOKUP(AV$1,'1.源数据-产品报告-消费降序'!AV:AV,ROW(),0)),"")</f>
        <v/>
      </c>
      <c r="AW301" s="69" t="str">
        <f>IFERROR(CLEAN(HLOOKUP(AW$1,'1.源数据-产品报告-消费降序'!AW:AW,ROW(),0)),"")</f>
        <v/>
      </c>
      <c r="AX301" s="69" t="str">
        <f>IFERROR(CLEAN(HLOOKUP(AX$1,'1.源数据-产品报告-消费降序'!AX:AX,ROW(),0)),"")</f>
        <v/>
      </c>
      <c r="AY301" s="69" t="str">
        <f>IFERROR(CLEAN(HLOOKUP(AY$1,'1.源数据-产品报告-消费降序'!AY:AY,ROW(),0)),"")</f>
        <v/>
      </c>
      <c r="AZ3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1" s="69" t="str">
        <f>IFERROR(CLEAN(HLOOKUP(BA$1,'1.源数据-产品报告-消费降序'!BA:BA,ROW(),0)),"")</f>
        <v/>
      </c>
      <c r="BD301" s="69" t="str">
        <f>IFERROR(CLEAN(HLOOKUP(BD$1,'1.源数据-产品报告-消费降序'!BD:BD,ROW(),0)),"")</f>
        <v/>
      </c>
      <c r="BE301" s="69" t="str">
        <f>IFERROR(CLEAN(HLOOKUP(BE$1,'1.源数据-产品报告-消费降序'!BE:BE,ROW(),0)),"")</f>
        <v/>
      </c>
      <c r="BF301" s="69" t="str">
        <f>IFERROR(CLEAN(HLOOKUP(BF$1,'1.源数据-产品报告-消费降序'!BF:BF,ROW(),0)),"")</f>
        <v/>
      </c>
      <c r="BG301" s="69" t="str">
        <f>IFERROR(CLEAN(HLOOKUP(BG$1,'1.源数据-产品报告-消费降序'!BG:BG,ROW(),0)),"")</f>
        <v/>
      </c>
      <c r="BH301" s="69" t="str">
        <f>IFERROR(CLEAN(HLOOKUP(BH$1,'1.源数据-产品报告-消费降序'!BH:BH,ROW(),0)),"")</f>
        <v/>
      </c>
      <c r="BI301" s="69" t="str">
        <f>IFERROR(CLEAN(HLOOKUP(BI$1,'1.源数据-产品报告-消费降序'!BI:BI,ROW(),0)),"")</f>
        <v/>
      </c>
      <c r="BJ301" s="69" t="str">
        <f>IFERROR(CLEAN(HLOOKUP(BJ$1,'1.源数据-产品报告-消费降序'!BJ:BJ,ROW(),0)),"")</f>
        <v/>
      </c>
      <c r="BK3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1" s="69" t="str">
        <f>IFERROR(CLEAN(HLOOKUP(BL$1,'1.源数据-产品报告-消费降序'!BL:BL,ROW(),0)),"")</f>
        <v/>
      </c>
      <c r="BO301" s="69" t="str">
        <f>IFERROR(CLEAN(HLOOKUP(BO$1,'1.源数据-产品报告-消费降序'!BO:BO,ROW(),0)),"")</f>
        <v/>
      </c>
      <c r="BP301" s="69" t="str">
        <f>IFERROR(CLEAN(HLOOKUP(BP$1,'1.源数据-产品报告-消费降序'!BP:BP,ROW(),0)),"")</f>
        <v/>
      </c>
      <c r="BQ301" s="69" t="str">
        <f>IFERROR(CLEAN(HLOOKUP(BQ$1,'1.源数据-产品报告-消费降序'!BQ:BQ,ROW(),0)),"")</f>
        <v/>
      </c>
      <c r="BR301" s="69" t="str">
        <f>IFERROR(CLEAN(HLOOKUP(BR$1,'1.源数据-产品报告-消费降序'!BR:BR,ROW(),0)),"")</f>
        <v/>
      </c>
      <c r="BS301" s="69" t="str">
        <f>IFERROR(CLEAN(HLOOKUP(BS$1,'1.源数据-产品报告-消费降序'!BS:BS,ROW(),0)),"")</f>
        <v/>
      </c>
      <c r="BT301" s="69" t="str">
        <f>IFERROR(CLEAN(HLOOKUP(BT$1,'1.源数据-产品报告-消费降序'!BT:BT,ROW(),0)),"")</f>
        <v/>
      </c>
      <c r="BU301" s="69" t="str">
        <f>IFERROR(CLEAN(HLOOKUP(BU$1,'1.源数据-产品报告-消费降序'!BU:BU,ROW(),0)),"")</f>
        <v/>
      </c>
      <c r="BV3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1" s="69" t="str">
        <f>IFERROR(CLEAN(HLOOKUP(BW$1,'1.源数据-产品报告-消费降序'!BW:BW,ROW(),0)),"")</f>
        <v/>
      </c>
    </row>
    <row r="302" spans="1:75">
      <c r="A302" s="69" t="str">
        <f>IFERROR(CLEAN(HLOOKUP(A$1,'1.源数据-产品报告-消费降序'!A:A,ROW(),0)),"")</f>
        <v/>
      </c>
      <c r="B302" s="69" t="str">
        <f>IFERROR(CLEAN(HLOOKUP(B$1,'1.源数据-产品报告-消费降序'!B:B,ROW(),0)),"")</f>
        <v/>
      </c>
      <c r="C302" s="69" t="str">
        <f>IFERROR(CLEAN(HLOOKUP(C$1,'1.源数据-产品报告-消费降序'!C:C,ROW(),0)),"")</f>
        <v/>
      </c>
      <c r="D302" s="69" t="str">
        <f>IFERROR(CLEAN(HLOOKUP(D$1,'1.源数据-产品报告-消费降序'!D:D,ROW(),0)),"")</f>
        <v/>
      </c>
      <c r="E302" s="69" t="str">
        <f>IFERROR(CLEAN(HLOOKUP(E$1,'1.源数据-产品报告-消费降序'!E:E,ROW(),0)),"")</f>
        <v/>
      </c>
      <c r="F302" s="69" t="str">
        <f>IFERROR(CLEAN(HLOOKUP(F$1,'1.源数据-产品报告-消费降序'!F:F,ROW(),0)),"")</f>
        <v/>
      </c>
      <c r="G302" s="70">
        <f>IFERROR((HLOOKUP(G$1,'1.源数据-产品报告-消费降序'!G:G,ROW(),0)),"")</f>
        <v>0</v>
      </c>
      <c r="H3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2" s="69" t="str">
        <f>IFERROR(CLEAN(HLOOKUP(I$1,'1.源数据-产品报告-消费降序'!I:I,ROW(),0)),"")</f>
        <v/>
      </c>
      <c r="L302" s="69" t="str">
        <f>IFERROR(CLEAN(HLOOKUP(L$1,'1.源数据-产品报告-消费降序'!L:L,ROW(),0)),"")</f>
        <v/>
      </c>
      <c r="M302" s="69" t="str">
        <f>IFERROR(CLEAN(HLOOKUP(M$1,'1.源数据-产品报告-消费降序'!M:M,ROW(),0)),"")</f>
        <v/>
      </c>
      <c r="N302" s="69" t="str">
        <f>IFERROR(CLEAN(HLOOKUP(N$1,'1.源数据-产品报告-消费降序'!N:N,ROW(),0)),"")</f>
        <v/>
      </c>
      <c r="O302" s="69" t="str">
        <f>IFERROR(CLEAN(HLOOKUP(O$1,'1.源数据-产品报告-消费降序'!O:O,ROW(),0)),"")</f>
        <v/>
      </c>
      <c r="P302" s="69" t="str">
        <f>IFERROR(CLEAN(HLOOKUP(P$1,'1.源数据-产品报告-消费降序'!P:P,ROW(),0)),"")</f>
        <v/>
      </c>
      <c r="Q302" s="69" t="str">
        <f>IFERROR(CLEAN(HLOOKUP(Q$1,'1.源数据-产品报告-消费降序'!Q:Q,ROW(),0)),"")</f>
        <v/>
      </c>
      <c r="R302" s="69" t="str">
        <f>IFERROR(CLEAN(HLOOKUP(R$1,'1.源数据-产品报告-消费降序'!R:R,ROW(),0)),"")</f>
        <v/>
      </c>
      <c r="S3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2" s="69" t="str">
        <f>IFERROR(CLEAN(HLOOKUP(T$1,'1.源数据-产品报告-消费降序'!T:T,ROW(),0)),"")</f>
        <v/>
      </c>
      <c r="W302" s="69" t="str">
        <f>IFERROR(CLEAN(HLOOKUP(W$1,'1.源数据-产品报告-消费降序'!W:W,ROW(),0)),"")</f>
        <v/>
      </c>
      <c r="X302" s="69" t="str">
        <f>IFERROR(CLEAN(HLOOKUP(X$1,'1.源数据-产品报告-消费降序'!X:X,ROW(),0)),"")</f>
        <v/>
      </c>
      <c r="Y302" s="69" t="str">
        <f>IFERROR(CLEAN(HLOOKUP(Y$1,'1.源数据-产品报告-消费降序'!Y:Y,ROW(),0)),"")</f>
        <v/>
      </c>
      <c r="Z302" s="69" t="str">
        <f>IFERROR(CLEAN(HLOOKUP(Z$1,'1.源数据-产品报告-消费降序'!Z:Z,ROW(),0)),"")</f>
        <v/>
      </c>
      <c r="AA302" s="69" t="str">
        <f>IFERROR(CLEAN(HLOOKUP(AA$1,'1.源数据-产品报告-消费降序'!AA:AA,ROW(),0)),"")</f>
        <v/>
      </c>
      <c r="AB302" s="69" t="str">
        <f>IFERROR(CLEAN(HLOOKUP(AB$1,'1.源数据-产品报告-消费降序'!AB:AB,ROW(),0)),"")</f>
        <v/>
      </c>
      <c r="AC302" s="69" t="str">
        <f>IFERROR(CLEAN(HLOOKUP(AC$1,'1.源数据-产品报告-消费降序'!AC:AC,ROW(),0)),"")</f>
        <v/>
      </c>
      <c r="AD3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2" s="69" t="str">
        <f>IFERROR(CLEAN(HLOOKUP(AE$1,'1.源数据-产品报告-消费降序'!AE:AE,ROW(),0)),"")</f>
        <v/>
      </c>
      <c r="AH302" s="69" t="str">
        <f>IFERROR(CLEAN(HLOOKUP(AH$1,'1.源数据-产品报告-消费降序'!AH:AH,ROW(),0)),"")</f>
        <v/>
      </c>
      <c r="AI302" s="69" t="str">
        <f>IFERROR(CLEAN(HLOOKUP(AI$1,'1.源数据-产品报告-消费降序'!AI:AI,ROW(),0)),"")</f>
        <v/>
      </c>
      <c r="AJ302" s="69" t="str">
        <f>IFERROR(CLEAN(HLOOKUP(AJ$1,'1.源数据-产品报告-消费降序'!AJ:AJ,ROW(),0)),"")</f>
        <v/>
      </c>
      <c r="AK302" s="69" t="str">
        <f>IFERROR(CLEAN(HLOOKUP(AK$1,'1.源数据-产品报告-消费降序'!AK:AK,ROW(),0)),"")</f>
        <v/>
      </c>
      <c r="AL302" s="69" t="str">
        <f>IFERROR(CLEAN(HLOOKUP(AL$1,'1.源数据-产品报告-消费降序'!AL:AL,ROW(),0)),"")</f>
        <v/>
      </c>
      <c r="AM302" s="69" t="str">
        <f>IFERROR(CLEAN(HLOOKUP(AM$1,'1.源数据-产品报告-消费降序'!AM:AM,ROW(),0)),"")</f>
        <v/>
      </c>
      <c r="AN302" s="69" t="str">
        <f>IFERROR(CLEAN(HLOOKUP(AN$1,'1.源数据-产品报告-消费降序'!AN:AN,ROW(),0)),"")</f>
        <v/>
      </c>
      <c r="AO3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2" s="69" t="str">
        <f>IFERROR(CLEAN(HLOOKUP(AP$1,'1.源数据-产品报告-消费降序'!AP:AP,ROW(),0)),"")</f>
        <v/>
      </c>
      <c r="AS302" s="69" t="str">
        <f>IFERROR(CLEAN(HLOOKUP(AS$1,'1.源数据-产品报告-消费降序'!AS:AS,ROW(),0)),"")</f>
        <v/>
      </c>
      <c r="AT302" s="69" t="str">
        <f>IFERROR(CLEAN(HLOOKUP(AT$1,'1.源数据-产品报告-消费降序'!AT:AT,ROW(),0)),"")</f>
        <v/>
      </c>
      <c r="AU302" s="69" t="str">
        <f>IFERROR(CLEAN(HLOOKUP(AU$1,'1.源数据-产品报告-消费降序'!AU:AU,ROW(),0)),"")</f>
        <v/>
      </c>
      <c r="AV302" s="69" t="str">
        <f>IFERROR(CLEAN(HLOOKUP(AV$1,'1.源数据-产品报告-消费降序'!AV:AV,ROW(),0)),"")</f>
        <v/>
      </c>
      <c r="AW302" s="69" t="str">
        <f>IFERROR(CLEAN(HLOOKUP(AW$1,'1.源数据-产品报告-消费降序'!AW:AW,ROW(),0)),"")</f>
        <v/>
      </c>
      <c r="AX302" s="69" t="str">
        <f>IFERROR(CLEAN(HLOOKUP(AX$1,'1.源数据-产品报告-消费降序'!AX:AX,ROW(),0)),"")</f>
        <v/>
      </c>
      <c r="AY302" s="69" t="str">
        <f>IFERROR(CLEAN(HLOOKUP(AY$1,'1.源数据-产品报告-消费降序'!AY:AY,ROW(),0)),"")</f>
        <v/>
      </c>
      <c r="AZ3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2" s="69" t="str">
        <f>IFERROR(CLEAN(HLOOKUP(BA$1,'1.源数据-产品报告-消费降序'!BA:BA,ROW(),0)),"")</f>
        <v/>
      </c>
      <c r="BD302" s="69" t="str">
        <f>IFERROR(CLEAN(HLOOKUP(BD$1,'1.源数据-产品报告-消费降序'!BD:BD,ROW(),0)),"")</f>
        <v/>
      </c>
      <c r="BE302" s="69" t="str">
        <f>IFERROR(CLEAN(HLOOKUP(BE$1,'1.源数据-产品报告-消费降序'!BE:BE,ROW(),0)),"")</f>
        <v/>
      </c>
      <c r="BF302" s="69" t="str">
        <f>IFERROR(CLEAN(HLOOKUP(BF$1,'1.源数据-产品报告-消费降序'!BF:BF,ROW(),0)),"")</f>
        <v/>
      </c>
      <c r="BG302" s="69" t="str">
        <f>IFERROR(CLEAN(HLOOKUP(BG$1,'1.源数据-产品报告-消费降序'!BG:BG,ROW(),0)),"")</f>
        <v/>
      </c>
      <c r="BH302" s="69" t="str">
        <f>IFERROR(CLEAN(HLOOKUP(BH$1,'1.源数据-产品报告-消费降序'!BH:BH,ROW(),0)),"")</f>
        <v/>
      </c>
      <c r="BI302" s="69" t="str">
        <f>IFERROR(CLEAN(HLOOKUP(BI$1,'1.源数据-产品报告-消费降序'!BI:BI,ROW(),0)),"")</f>
        <v/>
      </c>
      <c r="BJ302" s="69" t="str">
        <f>IFERROR(CLEAN(HLOOKUP(BJ$1,'1.源数据-产品报告-消费降序'!BJ:BJ,ROW(),0)),"")</f>
        <v/>
      </c>
      <c r="BK3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2" s="69" t="str">
        <f>IFERROR(CLEAN(HLOOKUP(BL$1,'1.源数据-产品报告-消费降序'!BL:BL,ROW(),0)),"")</f>
        <v/>
      </c>
      <c r="BO302" s="69" t="str">
        <f>IFERROR(CLEAN(HLOOKUP(BO$1,'1.源数据-产品报告-消费降序'!BO:BO,ROW(),0)),"")</f>
        <v/>
      </c>
      <c r="BP302" s="69" t="str">
        <f>IFERROR(CLEAN(HLOOKUP(BP$1,'1.源数据-产品报告-消费降序'!BP:BP,ROW(),0)),"")</f>
        <v/>
      </c>
      <c r="BQ302" s="69" t="str">
        <f>IFERROR(CLEAN(HLOOKUP(BQ$1,'1.源数据-产品报告-消费降序'!BQ:BQ,ROW(),0)),"")</f>
        <v/>
      </c>
      <c r="BR302" s="69" t="str">
        <f>IFERROR(CLEAN(HLOOKUP(BR$1,'1.源数据-产品报告-消费降序'!BR:BR,ROW(),0)),"")</f>
        <v/>
      </c>
      <c r="BS302" s="69" t="str">
        <f>IFERROR(CLEAN(HLOOKUP(BS$1,'1.源数据-产品报告-消费降序'!BS:BS,ROW(),0)),"")</f>
        <v/>
      </c>
      <c r="BT302" s="69" t="str">
        <f>IFERROR(CLEAN(HLOOKUP(BT$1,'1.源数据-产品报告-消费降序'!BT:BT,ROW(),0)),"")</f>
        <v/>
      </c>
      <c r="BU302" s="69" t="str">
        <f>IFERROR(CLEAN(HLOOKUP(BU$1,'1.源数据-产品报告-消费降序'!BU:BU,ROW(),0)),"")</f>
        <v/>
      </c>
      <c r="BV3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2" s="69" t="str">
        <f>IFERROR(CLEAN(HLOOKUP(BW$1,'1.源数据-产品报告-消费降序'!BW:BW,ROW(),0)),"")</f>
        <v/>
      </c>
    </row>
    <row r="303" spans="1:75">
      <c r="A303" s="69" t="str">
        <f>IFERROR(CLEAN(HLOOKUP(A$1,'1.源数据-产品报告-消费降序'!A:A,ROW(),0)),"")</f>
        <v/>
      </c>
      <c r="B303" s="69" t="str">
        <f>IFERROR(CLEAN(HLOOKUP(B$1,'1.源数据-产品报告-消费降序'!B:B,ROW(),0)),"")</f>
        <v/>
      </c>
      <c r="C303" s="69" t="str">
        <f>IFERROR(CLEAN(HLOOKUP(C$1,'1.源数据-产品报告-消费降序'!C:C,ROW(),0)),"")</f>
        <v/>
      </c>
      <c r="D303" s="69" t="str">
        <f>IFERROR(CLEAN(HLOOKUP(D$1,'1.源数据-产品报告-消费降序'!D:D,ROW(),0)),"")</f>
        <v/>
      </c>
      <c r="E303" s="69" t="str">
        <f>IFERROR(CLEAN(HLOOKUP(E$1,'1.源数据-产品报告-消费降序'!E:E,ROW(),0)),"")</f>
        <v/>
      </c>
      <c r="F303" s="69" t="str">
        <f>IFERROR(CLEAN(HLOOKUP(F$1,'1.源数据-产品报告-消费降序'!F:F,ROW(),0)),"")</f>
        <v/>
      </c>
      <c r="G303" s="70">
        <f>IFERROR((HLOOKUP(G$1,'1.源数据-产品报告-消费降序'!G:G,ROW(),0)),"")</f>
        <v>0</v>
      </c>
      <c r="H3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3" s="69" t="str">
        <f>IFERROR(CLEAN(HLOOKUP(I$1,'1.源数据-产品报告-消费降序'!I:I,ROW(),0)),"")</f>
        <v/>
      </c>
      <c r="L303" s="69" t="str">
        <f>IFERROR(CLEAN(HLOOKUP(L$1,'1.源数据-产品报告-消费降序'!L:L,ROW(),0)),"")</f>
        <v/>
      </c>
      <c r="M303" s="69" t="str">
        <f>IFERROR(CLEAN(HLOOKUP(M$1,'1.源数据-产品报告-消费降序'!M:M,ROW(),0)),"")</f>
        <v/>
      </c>
      <c r="N303" s="69" t="str">
        <f>IFERROR(CLEAN(HLOOKUP(N$1,'1.源数据-产品报告-消费降序'!N:N,ROW(),0)),"")</f>
        <v/>
      </c>
      <c r="O303" s="69" t="str">
        <f>IFERROR(CLEAN(HLOOKUP(O$1,'1.源数据-产品报告-消费降序'!O:O,ROW(),0)),"")</f>
        <v/>
      </c>
      <c r="P303" s="69" t="str">
        <f>IFERROR(CLEAN(HLOOKUP(P$1,'1.源数据-产品报告-消费降序'!P:P,ROW(),0)),"")</f>
        <v/>
      </c>
      <c r="Q303" s="69" t="str">
        <f>IFERROR(CLEAN(HLOOKUP(Q$1,'1.源数据-产品报告-消费降序'!Q:Q,ROW(),0)),"")</f>
        <v/>
      </c>
      <c r="R303" s="69" t="str">
        <f>IFERROR(CLEAN(HLOOKUP(R$1,'1.源数据-产品报告-消费降序'!R:R,ROW(),0)),"")</f>
        <v/>
      </c>
      <c r="S3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3" s="69" t="str">
        <f>IFERROR(CLEAN(HLOOKUP(T$1,'1.源数据-产品报告-消费降序'!T:T,ROW(),0)),"")</f>
        <v/>
      </c>
      <c r="W303" s="69" t="str">
        <f>IFERROR(CLEAN(HLOOKUP(W$1,'1.源数据-产品报告-消费降序'!W:W,ROW(),0)),"")</f>
        <v/>
      </c>
      <c r="X303" s="69" t="str">
        <f>IFERROR(CLEAN(HLOOKUP(X$1,'1.源数据-产品报告-消费降序'!X:X,ROW(),0)),"")</f>
        <v/>
      </c>
      <c r="Y303" s="69" t="str">
        <f>IFERROR(CLEAN(HLOOKUP(Y$1,'1.源数据-产品报告-消费降序'!Y:Y,ROW(),0)),"")</f>
        <v/>
      </c>
      <c r="Z303" s="69" t="str">
        <f>IFERROR(CLEAN(HLOOKUP(Z$1,'1.源数据-产品报告-消费降序'!Z:Z,ROW(),0)),"")</f>
        <v/>
      </c>
      <c r="AA303" s="69" t="str">
        <f>IFERROR(CLEAN(HLOOKUP(AA$1,'1.源数据-产品报告-消费降序'!AA:AA,ROW(),0)),"")</f>
        <v/>
      </c>
      <c r="AB303" s="69" t="str">
        <f>IFERROR(CLEAN(HLOOKUP(AB$1,'1.源数据-产品报告-消费降序'!AB:AB,ROW(),0)),"")</f>
        <v/>
      </c>
      <c r="AC303" s="69" t="str">
        <f>IFERROR(CLEAN(HLOOKUP(AC$1,'1.源数据-产品报告-消费降序'!AC:AC,ROW(),0)),"")</f>
        <v/>
      </c>
      <c r="AD3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3" s="69" t="str">
        <f>IFERROR(CLEAN(HLOOKUP(AE$1,'1.源数据-产品报告-消费降序'!AE:AE,ROW(),0)),"")</f>
        <v/>
      </c>
      <c r="AH303" s="69" t="str">
        <f>IFERROR(CLEAN(HLOOKUP(AH$1,'1.源数据-产品报告-消费降序'!AH:AH,ROW(),0)),"")</f>
        <v/>
      </c>
      <c r="AI303" s="69" t="str">
        <f>IFERROR(CLEAN(HLOOKUP(AI$1,'1.源数据-产品报告-消费降序'!AI:AI,ROW(),0)),"")</f>
        <v/>
      </c>
      <c r="AJ303" s="69" t="str">
        <f>IFERROR(CLEAN(HLOOKUP(AJ$1,'1.源数据-产品报告-消费降序'!AJ:AJ,ROW(),0)),"")</f>
        <v/>
      </c>
      <c r="AK303" s="69" t="str">
        <f>IFERROR(CLEAN(HLOOKUP(AK$1,'1.源数据-产品报告-消费降序'!AK:AK,ROW(),0)),"")</f>
        <v/>
      </c>
      <c r="AL303" s="69" t="str">
        <f>IFERROR(CLEAN(HLOOKUP(AL$1,'1.源数据-产品报告-消费降序'!AL:AL,ROW(),0)),"")</f>
        <v/>
      </c>
      <c r="AM303" s="69" t="str">
        <f>IFERROR(CLEAN(HLOOKUP(AM$1,'1.源数据-产品报告-消费降序'!AM:AM,ROW(),0)),"")</f>
        <v/>
      </c>
      <c r="AN303" s="69" t="str">
        <f>IFERROR(CLEAN(HLOOKUP(AN$1,'1.源数据-产品报告-消费降序'!AN:AN,ROW(),0)),"")</f>
        <v/>
      </c>
      <c r="AO3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3" s="69" t="str">
        <f>IFERROR(CLEAN(HLOOKUP(AP$1,'1.源数据-产品报告-消费降序'!AP:AP,ROW(),0)),"")</f>
        <v/>
      </c>
      <c r="AS303" s="69" t="str">
        <f>IFERROR(CLEAN(HLOOKUP(AS$1,'1.源数据-产品报告-消费降序'!AS:AS,ROW(),0)),"")</f>
        <v/>
      </c>
      <c r="AT303" s="69" t="str">
        <f>IFERROR(CLEAN(HLOOKUP(AT$1,'1.源数据-产品报告-消费降序'!AT:AT,ROW(),0)),"")</f>
        <v/>
      </c>
      <c r="AU303" s="69" t="str">
        <f>IFERROR(CLEAN(HLOOKUP(AU$1,'1.源数据-产品报告-消费降序'!AU:AU,ROW(),0)),"")</f>
        <v/>
      </c>
      <c r="AV303" s="69" t="str">
        <f>IFERROR(CLEAN(HLOOKUP(AV$1,'1.源数据-产品报告-消费降序'!AV:AV,ROW(),0)),"")</f>
        <v/>
      </c>
      <c r="AW303" s="69" t="str">
        <f>IFERROR(CLEAN(HLOOKUP(AW$1,'1.源数据-产品报告-消费降序'!AW:AW,ROW(),0)),"")</f>
        <v/>
      </c>
      <c r="AX303" s="69" t="str">
        <f>IFERROR(CLEAN(HLOOKUP(AX$1,'1.源数据-产品报告-消费降序'!AX:AX,ROW(),0)),"")</f>
        <v/>
      </c>
      <c r="AY303" s="69" t="str">
        <f>IFERROR(CLEAN(HLOOKUP(AY$1,'1.源数据-产品报告-消费降序'!AY:AY,ROW(),0)),"")</f>
        <v/>
      </c>
      <c r="AZ3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3" s="69" t="str">
        <f>IFERROR(CLEAN(HLOOKUP(BA$1,'1.源数据-产品报告-消费降序'!BA:BA,ROW(),0)),"")</f>
        <v/>
      </c>
      <c r="BD303" s="69" t="str">
        <f>IFERROR(CLEAN(HLOOKUP(BD$1,'1.源数据-产品报告-消费降序'!BD:BD,ROW(),0)),"")</f>
        <v/>
      </c>
      <c r="BE303" s="69" t="str">
        <f>IFERROR(CLEAN(HLOOKUP(BE$1,'1.源数据-产品报告-消费降序'!BE:BE,ROW(),0)),"")</f>
        <v/>
      </c>
      <c r="BF303" s="69" t="str">
        <f>IFERROR(CLEAN(HLOOKUP(BF$1,'1.源数据-产品报告-消费降序'!BF:BF,ROW(),0)),"")</f>
        <v/>
      </c>
      <c r="BG303" s="69" t="str">
        <f>IFERROR(CLEAN(HLOOKUP(BG$1,'1.源数据-产品报告-消费降序'!BG:BG,ROW(),0)),"")</f>
        <v/>
      </c>
      <c r="BH303" s="69" t="str">
        <f>IFERROR(CLEAN(HLOOKUP(BH$1,'1.源数据-产品报告-消费降序'!BH:BH,ROW(),0)),"")</f>
        <v/>
      </c>
      <c r="BI303" s="69" t="str">
        <f>IFERROR(CLEAN(HLOOKUP(BI$1,'1.源数据-产品报告-消费降序'!BI:BI,ROW(),0)),"")</f>
        <v/>
      </c>
      <c r="BJ303" s="69" t="str">
        <f>IFERROR(CLEAN(HLOOKUP(BJ$1,'1.源数据-产品报告-消费降序'!BJ:BJ,ROW(),0)),"")</f>
        <v/>
      </c>
      <c r="BK3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3" s="69" t="str">
        <f>IFERROR(CLEAN(HLOOKUP(BL$1,'1.源数据-产品报告-消费降序'!BL:BL,ROW(),0)),"")</f>
        <v/>
      </c>
      <c r="BO303" s="69" t="str">
        <f>IFERROR(CLEAN(HLOOKUP(BO$1,'1.源数据-产品报告-消费降序'!BO:BO,ROW(),0)),"")</f>
        <v/>
      </c>
      <c r="BP303" s="69" t="str">
        <f>IFERROR(CLEAN(HLOOKUP(BP$1,'1.源数据-产品报告-消费降序'!BP:BP,ROW(),0)),"")</f>
        <v/>
      </c>
      <c r="BQ303" s="69" t="str">
        <f>IFERROR(CLEAN(HLOOKUP(BQ$1,'1.源数据-产品报告-消费降序'!BQ:BQ,ROW(),0)),"")</f>
        <v/>
      </c>
      <c r="BR303" s="69" t="str">
        <f>IFERROR(CLEAN(HLOOKUP(BR$1,'1.源数据-产品报告-消费降序'!BR:BR,ROW(),0)),"")</f>
        <v/>
      </c>
      <c r="BS303" s="69" t="str">
        <f>IFERROR(CLEAN(HLOOKUP(BS$1,'1.源数据-产品报告-消费降序'!BS:BS,ROW(),0)),"")</f>
        <v/>
      </c>
      <c r="BT303" s="69" t="str">
        <f>IFERROR(CLEAN(HLOOKUP(BT$1,'1.源数据-产品报告-消费降序'!BT:BT,ROW(),0)),"")</f>
        <v/>
      </c>
      <c r="BU303" s="69" t="str">
        <f>IFERROR(CLEAN(HLOOKUP(BU$1,'1.源数据-产品报告-消费降序'!BU:BU,ROW(),0)),"")</f>
        <v/>
      </c>
      <c r="BV3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3" s="69" t="str">
        <f>IFERROR(CLEAN(HLOOKUP(BW$1,'1.源数据-产品报告-消费降序'!BW:BW,ROW(),0)),"")</f>
        <v/>
      </c>
    </row>
    <row r="304" spans="1:75">
      <c r="A304" s="69" t="str">
        <f>IFERROR(CLEAN(HLOOKUP(A$1,'1.源数据-产品报告-消费降序'!A:A,ROW(),0)),"")</f>
        <v/>
      </c>
      <c r="B304" s="69" t="str">
        <f>IFERROR(CLEAN(HLOOKUP(B$1,'1.源数据-产品报告-消费降序'!B:B,ROW(),0)),"")</f>
        <v/>
      </c>
      <c r="C304" s="69" t="str">
        <f>IFERROR(CLEAN(HLOOKUP(C$1,'1.源数据-产品报告-消费降序'!C:C,ROW(),0)),"")</f>
        <v/>
      </c>
      <c r="D304" s="69" t="str">
        <f>IFERROR(CLEAN(HLOOKUP(D$1,'1.源数据-产品报告-消费降序'!D:D,ROW(),0)),"")</f>
        <v/>
      </c>
      <c r="E304" s="69" t="str">
        <f>IFERROR(CLEAN(HLOOKUP(E$1,'1.源数据-产品报告-消费降序'!E:E,ROW(),0)),"")</f>
        <v/>
      </c>
      <c r="F304" s="69" t="str">
        <f>IFERROR(CLEAN(HLOOKUP(F$1,'1.源数据-产品报告-消费降序'!F:F,ROW(),0)),"")</f>
        <v/>
      </c>
      <c r="G304" s="70">
        <f>IFERROR((HLOOKUP(G$1,'1.源数据-产品报告-消费降序'!G:G,ROW(),0)),"")</f>
        <v>0</v>
      </c>
      <c r="H3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4" s="69" t="str">
        <f>IFERROR(CLEAN(HLOOKUP(I$1,'1.源数据-产品报告-消费降序'!I:I,ROW(),0)),"")</f>
        <v/>
      </c>
      <c r="L304" s="69" t="str">
        <f>IFERROR(CLEAN(HLOOKUP(L$1,'1.源数据-产品报告-消费降序'!L:L,ROW(),0)),"")</f>
        <v/>
      </c>
      <c r="M304" s="69" t="str">
        <f>IFERROR(CLEAN(HLOOKUP(M$1,'1.源数据-产品报告-消费降序'!M:M,ROW(),0)),"")</f>
        <v/>
      </c>
      <c r="N304" s="69" t="str">
        <f>IFERROR(CLEAN(HLOOKUP(N$1,'1.源数据-产品报告-消费降序'!N:N,ROW(),0)),"")</f>
        <v/>
      </c>
      <c r="O304" s="69" t="str">
        <f>IFERROR(CLEAN(HLOOKUP(O$1,'1.源数据-产品报告-消费降序'!O:O,ROW(),0)),"")</f>
        <v/>
      </c>
      <c r="P304" s="69" t="str">
        <f>IFERROR(CLEAN(HLOOKUP(P$1,'1.源数据-产品报告-消费降序'!P:P,ROW(),0)),"")</f>
        <v/>
      </c>
      <c r="Q304" s="69" t="str">
        <f>IFERROR(CLEAN(HLOOKUP(Q$1,'1.源数据-产品报告-消费降序'!Q:Q,ROW(),0)),"")</f>
        <v/>
      </c>
      <c r="R304" s="69" t="str">
        <f>IFERROR(CLEAN(HLOOKUP(R$1,'1.源数据-产品报告-消费降序'!R:R,ROW(),0)),"")</f>
        <v/>
      </c>
      <c r="S3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4" s="69" t="str">
        <f>IFERROR(CLEAN(HLOOKUP(T$1,'1.源数据-产品报告-消费降序'!T:T,ROW(),0)),"")</f>
        <v/>
      </c>
      <c r="W304" s="69" t="str">
        <f>IFERROR(CLEAN(HLOOKUP(W$1,'1.源数据-产品报告-消费降序'!W:W,ROW(),0)),"")</f>
        <v/>
      </c>
      <c r="X304" s="69" t="str">
        <f>IFERROR(CLEAN(HLOOKUP(X$1,'1.源数据-产品报告-消费降序'!X:X,ROW(),0)),"")</f>
        <v/>
      </c>
      <c r="Y304" s="69" t="str">
        <f>IFERROR(CLEAN(HLOOKUP(Y$1,'1.源数据-产品报告-消费降序'!Y:Y,ROW(),0)),"")</f>
        <v/>
      </c>
      <c r="Z304" s="69" t="str">
        <f>IFERROR(CLEAN(HLOOKUP(Z$1,'1.源数据-产品报告-消费降序'!Z:Z,ROW(),0)),"")</f>
        <v/>
      </c>
      <c r="AA304" s="69" t="str">
        <f>IFERROR(CLEAN(HLOOKUP(AA$1,'1.源数据-产品报告-消费降序'!AA:AA,ROW(),0)),"")</f>
        <v/>
      </c>
      <c r="AB304" s="69" t="str">
        <f>IFERROR(CLEAN(HLOOKUP(AB$1,'1.源数据-产品报告-消费降序'!AB:AB,ROW(),0)),"")</f>
        <v/>
      </c>
      <c r="AC304" s="69" t="str">
        <f>IFERROR(CLEAN(HLOOKUP(AC$1,'1.源数据-产品报告-消费降序'!AC:AC,ROW(),0)),"")</f>
        <v/>
      </c>
      <c r="AD3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4" s="69" t="str">
        <f>IFERROR(CLEAN(HLOOKUP(AE$1,'1.源数据-产品报告-消费降序'!AE:AE,ROW(),0)),"")</f>
        <v/>
      </c>
      <c r="AH304" s="69" t="str">
        <f>IFERROR(CLEAN(HLOOKUP(AH$1,'1.源数据-产品报告-消费降序'!AH:AH,ROW(),0)),"")</f>
        <v/>
      </c>
      <c r="AI304" s="69" t="str">
        <f>IFERROR(CLEAN(HLOOKUP(AI$1,'1.源数据-产品报告-消费降序'!AI:AI,ROW(),0)),"")</f>
        <v/>
      </c>
      <c r="AJ304" s="69" t="str">
        <f>IFERROR(CLEAN(HLOOKUP(AJ$1,'1.源数据-产品报告-消费降序'!AJ:AJ,ROW(),0)),"")</f>
        <v/>
      </c>
      <c r="AK304" s="69" t="str">
        <f>IFERROR(CLEAN(HLOOKUP(AK$1,'1.源数据-产品报告-消费降序'!AK:AK,ROW(),0)),"")</f>
        <v/>
      </c>
      <c r="AL304" s="69" t="str">
        <f>IFERROR(CLEAN(HLOOKUP(AL$1,'1.源数据-产品报告-消费降序'!AL:AL,ROW(),0)),"")</f>
        <v/>
      </c>
      <c r="AM304" s="69" t="str">
        <f>IFERROR(CLEAN(HLOOKUP(AM$1,'1.源数据-产品报告-消费降序'!AM:AM,ROW(),0)),"")</f>
        <v/>
      </c>
      <c r="AN304" s="69" t="str">
        <f>IFERROR(CLEAN(HLOOKUP(AN$1,'1.源数据-产品报告-消费降序'!AN:AN,ROW(),0)),"")</f>
        <v/>
      </c>
      <c r="AO3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4" s="69" t="str">
        <f>IFERROR(CLEAN(HLOOKUP(AP$1,'1.源数据-产品报告-消费降序'!AP:AP,ROW(),0)),"")</f>
        <v/>
      </c>
      <c r="AS304" s="69" t="str">
        <f>IFERROR(CLEAN(HLOOKUP(AS$1,'1.源数据-产品报告-消费降序'!AS:AS,ROW(),0)),"")</f>
        <v/>
      </c>
      <c r="AT304" s="69" t="str">
        <f>IFERROR(CLEAN(HLOOKUP(AT$1,'1.源数据-产品报告-消费降序'!AT:AT,ROW(),0)),"")</f>
        <v/>
      </c>
      <c r="AU304" s="69" t="str">
        <f>IFERROR(CLEAN(HLOOKUP(AU$1,'1.源数据-产品报告-消费降序'!AU:AU,ROW(),0)),"")</f>
        <v/>
      </c>
      <c r="AV304" s="69" t="str">
        <f>IFERROR(CLEAN(HLOOKUP(AV$1,'1.源数据-产品报告-消费降序'!AV:AV,ROW(),0)),"")</f>
        <v/>
      </c>
      <c r="AW304" s="69" t="str">
        <f>IFERROR(CLEAN(HLOOKUP(AW$1,'1.源数据-产品报告-消费降序'!AW:AW,ROW(),0)),"")</f>
        <v/>
      </c>
      <c r="AX304" s="69" t="str">
        <f>IFERROR(CLEAN(HLOOKUP(AX$1,'1.源数据-产品报告-消费降序'!AX:AX,ROW(),0)),"")</f>
        <v/>
      </c>
      <c r="AY304" s="69" t="str">
        <f>IFERROR(CLEAN(HLOOKUP(AY$1,'1.源数据-产品报告-消费降序'!AY:AY,ROW(),0)),"")</f>
        <v/>
      </c>
      <c r="AZ3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4" s="69" t="str">
        <f>IFERROR(CLEAN(HLOOKUP(BA$1,'1.源数据-产品报告-消费降序'!BA:BA,ROW(),0)),"")</f>
        <v/>
      </c>
      <c r="BD304" s="69" t="str">
        <f>IFERROR(CLEAN(HLOOKUP(BD$1,'1.源数据-产品报告-消费降序'!BD:BD,ROW(),0)),"")</f>
        <v/>
      </c>
      <c r="BE304" s="69" t="str">
        <f>IFERROR(CLEAN(HLOOKUP(BE$1,'1.源数据-产品报告-消费降序'!BE:BE,ROW(),0)),"")</f>
        <v/>
      </c>
      <c r="BF304" s="69" t="str">
        <f>IFERROR(CLEAN(HLOOKUP(BF$1,'1.源数据-产品报告-消费降序'!BF:BF,ROW(),0)),"")</f>
        <v/>
      </c>
      <c r="BG304" s="69" t="str">
        <f>IFERROR(CLEAN(HLOOKUP(BG$1,'1.源数据-产品报告-消费降序'!BG:BG,ROW(),0)),"")</f>
        <v/>
      </c>
      <c r="BH304" s="69" t="str">
        <f>IFERROR(CLEAN(HLOOKUP(BH$1,'1.源数据-产品报告-消费降序'!BH:BH,ROW(),0)),"")</f>
        <v/>
      </c>
      <c r="BI304" s="69" t="str">
        <f>IFERROR(CLEAN(HLOOKUP(BI$1,'1.源数据-产品报告-消费降序'!BI:BI,ROW(),0)),"")</f>
        <v/>
      </c>
      <c r="BJ304" s="69" t="str">
        <f>IFERROR(CLEAN(HLOOKUP(BJ$1,'1.源数据-产品报告-消费降序'!BJ:BJ,ROW(),0)),"")</f>
        <v/>
      </c>
      <c r="BK3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4" s="69" t="str">
        <f>IFERROR(CLEAN(HLOOKUP(BL$1,'1.源数据-产品报告-消费降序'!BL:BL,ROW(),0)),"")</f>
        <v/>
      </c>
      <c r="BO304" s="69" t="str">
        <f>IFERROR(CLEAN(HLOOKUP(BO$1,'1.源数据-产品报告-消费降序'!BO:BO,ROW(),0)),"")</f>
        <v/>
      </c>
      <c r="BP304" s="69" t="str">
        <f>IFERROR(CLEAN(HLOOKUP(BP$1,'1.源数据-产品报告-消费降序'!BP:BP,ROW(),0)),"")</f>
        <v/>
      </c>
      <c r="BQ304" s="69" t="str">
        <f>IFERROR(CLEAN(HLOOKUP(BQ$1,'1.源数据-产品报告-消费降序'!BQ:BQ,ROW(),0)),"")</f>
        <v/>
      </c>
      <c r="BR304" s="69" t="str">
        <f>IFERROR(CLEAN(HLOOKUP(BR$1,'1.源数据-产品报告-消费降序'!BR:BR,ROW(),0)),"")</f>
        <v/>
      </c>
      <c r="BS304" s="69" t="str">
        <f>IFERROR(CLEAN(HLOOKUP(BS$1,'1.源数据-产品报告-消费降序'!BS:BS,ROW(),0)),"")</f>
        <v/>
      </c>
      <c r="BT304" s="69" t="str">
        <f>IFERROR(CLEAN(HLOOKUP(BT$1,'1.源数据-产品报告-消费降序'!BT:BT,ROW(),0)),"")</f>
        <v/>
      </c>
      <c r="BU304" s="69" t="str">
        <f>IFERROR(CLEAN(HLOOKUP(BU$1,'1.源数据-产品报告-消费降序'!BU:BU,ROW(),0)),"")</f>
        <v/>
      </c>
      <c r="BV3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4" s="69" t="str">
        <f>IFERROR(CLEAN(HLOOKUP(BW$1,'1.源数据-产品报告-消费降序'!BW:BW,ROW(),0)),"")</f>
        <v/>
      </c>
    </row>
    <row r="305" spans="1:75">
      <c r="A305" s="69" t="str">
        <f>IFERROR(CLEAN(HLOOKUP(A$1,'1.源数据-产品报告-消费降序'!A:A,ROW(),0)),"")</f>
        <v/>
      </c>
      <c r="B305" s="69" t="str">
        <f>IFERROR(CLEAN(HLOOKUP(B$1,'1.源数据-产品报告-消费降序'!B:B,ROW(),0)),"")</f>
        <v/>
      </c>
      <c r="C305" s="69" t="str">
        <f>IFERROR(CLEAN(HLOOKUP(C$1,'1.源数据-产品报告-消费降序'!C:C,ROW(),0)),"")</f>
        <v/>
      </c>
      <c r="D305" s="69" t="str">
        <f>IFERROR(CLEAN(HLOOKUP(D$1,'1.源数据-产品报告-消费降序'!D:D,ROW(),0)),"")</f>
        <v/>
      </c>
      <c r="E305" s="69" t="str">
        <f>IFERROR(CLEAN(HLOOKUP(E$1,'1.源数据-产品报告-消费降序'!E:E,ROW(),0)),"")</f>
        <v/>
      </c>
      <c r="F305" s="69" t="str">
        <f>IFERROR(CLEAN(HLOOKUP(F$1,'1.源数据-产品报告-消费降序'!F:F,ROW(),0)),"")</f>
        <v/>
      </c>
      <c r="G305" s="70">
        <f>IFERROR((HLOOKUP(G$1,'1.源数据-产品报告-消费降序'!G:G,ROW(),0)),"")</f>
        <v>0</v>
      </c>
      <c r="H3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5" s="69" t="str">
        <f>IFERROR(CLEAN(HLOOKUP(I$1,'1.源数据-产品报告-消费降序'!I:I,ROW(),0)),"")</f>
        <v/>
      </c>
      <c r="L305" s="69" t="str">
        <f>IFERROR(CLEAN(HLOOKUP(L$1,'1.源数据-产品报告-消费降序'!L:L,ROW(),0)),"")</f>
        <v/>
      </c>
      <c r="M305" s="69" t="str">
        <f>IFERROR(CLEAN(HLOOKUP(M$1,'1.源数据-产品报告-消费降序'!M:M,ROW(),0)),"")</f>
        <v/>
      </c>
      <c r="N305" s="69" t="str">
        <f>IFERROR(CLEAN(HLOOKUP(N$1,'1.源数据-产品报告-消费降序'!N:N,ROW(),0)),"")</f>
        <v/>
      </c>
      <c r="O305" s="69" t="str">
        <f>IFERROR(CLEAN(HLOOKUP(O$1,'1.源数据-产品报告-消费降序'!O:O,ROW(),0)),"")</f>
        <v/>
      </c>
      <c r="P305" s="69" t="str">
        <f>IFERROR(CLEAN(HLOOKUP(P$1,'1.源数据-产品报告-消费降序'!P:P,ROW(),0)),"")</f>
        <v/>
      </c>
      <c r="Q305" s="69" t="str">
        <f>IFERROR(CLEAN(HLOOKUP(Q$1,'1.源数据-产品报告-消费降序'!Q:Q,ROW(),0)),"")</f>
        <v/>
      </c>
      <c r="R305" s="69" t="str">
        <f>IFERROR(CLEAN(HLOOKUP(R$1,'1.源数据-产品报告-消费降序'!R:R,ROW(),0)),"")</f>
        <v/>
      </c>
      <c r="S3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5" s="69" t="str">
        <f>IFERROR(CLEAN(HLOOKUP(T$1,'1.源数据-产品报告-消费降序'!T:T,ROW(),0)),"")</f>
        <v/>
      </c>
      <c r="W305" s="69" t="str">
        <f>IFERROR(CLEAN(HLOOKUP(W$1,'1.源数据-产品报告-消费降序'!W:W,ROW(),0)),"")</f>
        <v/>
      </c>
      <c r="X305" s="69" t="str">
        <f>IFERROR(CLEAN(HLOOKUP(X$1,'1.源数据-产品报告-消费降序'!X:X,ROW(),0)),"")</f>
        <v/>
      </c>
      <c r="Y305" s="69" t="str">
        <f>IFERROR(CLEAN(HLOOKUP(Y$1,'1.源数据-产品报告-消费降序'!Y:Y,ROW(),0)),"")</f>
        <v/>
      </c>
      <c r="Z305" s="69" t="str">
        <f>IFERROR(CLEAN(HLOOKUP(Z$1,'1.源数据-产品报告-消费降序'!Z:Z,ROW(),0)),"")</f>
        <v/>
      </c>
      <c r="AA305" s="69" t="str">
        <f>IFERROR(CLEAN(HLOOKUP(AA$1,'1.源数据-产品报告-消费降序'!AA:AA,ROW(),0)),"")</f>
        <v/>
      </c>
      <c r="AB305" s="69" t="str">
        <f>IFERROR(CLEAN(HLOOKUP(AB$1,'1.源数据-产品报告-消费降序'!AB:AB,ROW(),0)),"")</f>
        <v/>
      </c>
      <c r="AC305" s="69" t="str">
        <f>IFERROR(CLEAN(HLOOKUP(AC$1,'1.源数据-产品报告-消费降序'!AC:AC,ROW(),0)),"")</f>
        <v/>
      </c>
      <c r="AD3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5" s="69" t="str">
        <f>IFERROR(CLEAN(HLOOKUP(AE$1,'1.源数据-产品报告-消费降序'!AE:AE,ROW(),0)),"")</f>
        <v/>
      </c>
      <c r="AH305" s="69" t="str">
        <f>IFERROR(CLEAN(HLOOKUP(AH$1,'1.源数据-产品报告-消费降序'!AH:AH,ROW(),0)),"")</f>
        <v/>
      </c>
      <c r="AI305" s="69" t="str">
        <f>IFERROR(CLEAN(HLOOKUP(AI$1,'1.源数据-产品报告-消费降序'!AI:AI,ROW(),0)),"")</f>
        <v/>
      </c>
      <c r="AJ305" s="69" t="str">
        <f>IFERROR(CLEAN(HLOOKUP(AJ$1,'1.源数据-产品报告-消费降序'!AJ:AJ,ROW(),0)),"")</f>
        <v/>
      </c>
      <c r="AK305" s="69" t="str">
        <f>IFERROR(CLEAN(HLOOKUP(AK$1,'1.源数据-产品报告-消费降序'!AK:AK,ROW(),0)),"")</f>
        <v/>
      </c>
      <c r="AL305" s="69" t="str">
        <f>IFERROR(CLEAN(HLOOKUP(AL$1,'1.源数据-产品报告-消费降序'!AL:AL,ROW(),0)),"")</f>
        <v/>
      </c>
      <c r="AM305" s="69" t="str">
        <f>IFERROR(CLEAN(HLOOKUP(AM$1,'1.源数据-产品报告-消费降序'!AM:AM,ROW(),0)),"")</f>
        <v/>
      </c>
      <c r="AN305" s="69" t="str">
        <f>IFERROR(CLEAN(HLOOKUP(AN$1,'1.源数据-产品报告-消费降序'!AN:AN,ROW(),0)),"")</f>
        <v/>
      </c>
      <c r="AO3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5" s="69" t="str">
        <f>IFERROR(CLEAN(HLOOKUP(AP$1,'1.源数据-产品报告-消费降序'!AP:AP,ROW(),0)),"")</f>
        <v/>
      </c>
      <c r="AS305" s="69" t="str">
        <f>IFERROR(CLEAN(HLOOKUP(AS$1,'1.源数据-产品报告-消费降序'!AS:AS,ROW(),0)),"")</f>
        <v/>
      </c>
      <c r="AT305" s="69" t="str">
        <f>IFERROR(CLEAN(HLOOKUP(AT$1,'1.源数据-产品报告-消费降序'!AT:AT,ROW(),0)),"")</f>
        <v/>
      </c>
      <c r="AU305" s="69" t="str">
        <f>IFERROR(CLEAN(HLOOKUP(AU$1,'1.源数据-产品报告-消费降序'!AU:AU,ROW(),0)),"")</f>
        <v/>
      </c>
      <c r="AV305" s="69" t="str">
        <f>IFERROR(CLEAN(HLOOKUP(AV$1,'1.源数据-产品报告-消费降序'!AV:AV,ROW(),0)),"")</f>
        <v/>
      </c>
      <c r="AW305" s="69" t="str">
        <f>IFERROR(CLEAN(HLOOKUP(AW$1,'1.源数据-产品报告-消费降序'!AW:AW,ROW(),0)),"")</f>
        <v/>
      </c>
      <c r="AX305" s="69" t="str">
        <f>IFERROR(CLEAN(HLOOKUP(AX$1,'1.源数据-产品报告-消费降序'!AX:AX,ROW(),0)),"")</f>
        <v/>
      </c>
      <c r="AY305" s="69" t="str">
        <f>IFERROR(CLEAN(HLOOKUP(AY$1,'1.源数据-产品报告-消费降序'!AY:AY,ROW(),0)),"")</f>
        <v/>
      </c>
      <c r="AZ3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5" s="69" t="str">
        <f>IFERROR(CLEAN(HLOOKUP(BA$1,'1.源数据-产品报告-消费降序'!BA:BA,ROW(),0)),"")</f>
        <v/>
      </c>
      <c r="BD305" s="69" t="str">
        <f>IFERROR(CLEAN(HLOOKUP(BD$1,'1.源数据-产品报告-消费降序'!BD:BD,ROW(),0)),"")</f>
        <v/>
      </c>
      <c r="BE305" s="69" t="str">
        <f>IFERROR(CLEAN(HLOOKUP(BE$1,'1.源数据-产品报告-消费降序'!BE:BE,ROW(),0)),"")</f>
        <v/>
      </c>
      <c r="BF305" s="69" t="str">
        <f>IFERROR(CLEAN(HLOOKUP(BF$1,'1.源数据-产品报告-消费降序'!BF:BF,ROW(),0)),"")</f>
        <v/>
      </c>
      <c r="BG305" s="69" t="str">
        <f>IFERROR(CLEAN(HLOOKUP(BG$1,'1.源数据-产品报告-消费降序'!BG:BG,ROW(),0)),"")</f>
        <v/>
      </c>
      <c r="BH305" s="69" t="str">
        <f>IFERROR(CLEAN(HLOOKUP(BH$1,'1.源数据-产品报告-消费降序'!BH:BH,ROW(),0)),"")</f>
        <v/>
      </c>
      <c r="BI305" s="69" t="str">
        <f>IFERROR(CLEAN(HLOOKUP(BI$1,'1.源数据-产品报告-消费降序'!BI:BI,ROW(),0)),"")</f>
        <v/>
      </c>
      <c r="BJ305" s="69" t="str">
        <f>IFERROR(CLEAN(HLOOKUP(BJ$1,'1.源数据-产品报告-消费降序'!BJ:BJ,ROW(),0)),"")</f>
        <v/>
      </c>
      <c r="BK3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5" s="69" t="str">
        <f>IFERROR(CLEAN(HLOOKUP(BL$1,'1.源数据-产品报告-消费降序'!BL:BL,ROW(),0)),"")</f>
        <v/>
      </c>
      <c r="BO305" s="69" t="str">
        <f>IFERROR(CLEAN(HLOOKUP(BO$1,'1.源数据-产品报告-消费降序'!BO:BO,ROW(),0)),"")</f>
        <v/>
      </c>
      <c r="BP305" s="69" t="str">
        <f>IFERROR(CLEAN(HLOOKUP(BP$1,'1.源数据-产品报告-消费降序'!BP:BP,ROW(),0)),"")</f>
        <v/>
      </c>
      <c r="BQ305" s="69" t="str">
        <f>IFERROR(CLEAN(HLOOKUP(BQ$1,'1.源数据-产品报告-消费降序'!BQ:BQ,ROW(),0)),"")</f>
        <v/>
      </c>
      <c r="BR305" s="69" t="str">
        <f>IFERROR(CLEAN(HLOOKUP(BR$1,'1.源数据-产品报告-消费降序'!BR:BR,ROW(),0)),"")</f>
        <v/>
      </c>
      <c r="BS305" s="69" t="str">
        <f>IFERROR(CLEAN(HLOOKUP(BS$1,'1.源数据-产品报告-消费降序'!BS:BS,ROW(),0)),"")</f>
        <v/>
      </c>
      <c r="BT305" s="69" t="str">
        <f>IFERROR(CLEAN(HLOOKUP(BT$1,'1.源数据-产品报告-消费降序'!BT:BT,ROW(),0)),"")</f>
        <v/>
      </c>
      <c r="BU305" s="69" t="str">
        <f>IFERROR(CLEAN(HLOOKUP(BU$1,'1.源数据-产品报告-消费降序'!BU:BU,ROW(),0)),"")</f>
        <v/>
      </c>
      <c r="BV3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5" s="69" t="str">
        <f>IFERROR(CLEAN(HLOOKUP(BW$1,'1.源数据-产品报告-消费降序'!BW:BW,ROW(),0)),"")</f>
        <v/>
      </c>
    </row>
    <row r="306" spans="1:75">
      <c r="A306" s="69" t="str">
        <f>IFERROR(CLEAN(HLOOKUP(A$1,'1.源数据-产品报告-消费降序'!A:A,ROW(),0)),"")</f>
        <v/>
      </c>
      <c r="B306" s="69" t="str">
        <f>IFERROR(CLEAN(HLOOKUP(B$1,'1.源数据-产品报告-消费降序'!B:B,ROW(),0)),"")</f>
        <v/>
      </c>
      <c r="C306" s="69" t="str">
        <f>IFERROR(CLEAN(HLOOKUP(C$1,'1.源数据-产品报告-消费降序'!C:C,ROW(),0)),"")</f>
        <v/>
      </c>
      <c r="D306" s="69" t="str">
        <f>IFERROR(CLEAN(HLOOKUP(D$1,'1.源数据-产品报告-消费降序'!D:D,ROW(),0)),"")</f>
        <v/>
      </c>
      <c r="E306" s="69" t="str">
        <f>IFERROR(CLEAN(HLOOKUP(E$1,'1.源数据-产品报告-消费降序'!E:E,ROW(),0)),"")</f>
        <v/>
      </c>
      <c r="F306" s="69" t="str">
        <f>IFERROR(CLEAN(HLOOKUP(F$1,'1.源数据-产品报告-消费降序'!F:F,ROW(),0)),"")</f>
        <v/>
      </c>
      <c r="G306" s="70">
        <f>IFERROR((HLOOKUP(G$1,'1.源数据-产品报告-消费降序'!G:G,ROW(),0)),"")</f>
        <v>0</v>
      </c>
      <c r="H3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6" s="69" t="str">
        <f>IFERROR(CLEAN(HLOOKUP(I$1,'1.源数据-产品报告-消费降序'!I:I,ROW(),0)),"")</f>
        <v/>
      </c>
      <c r="L306" s="69" t="str">
        <f>IFERROR(CLEAN(HLOOKUP(L$1,'1.源数据-产品报告-消费降序'!L:L,ROW(),0)),"")</f>
        <v/>
      </c>
      <c r="M306" s="69" t="str">
        <f>IFERROR(CLEAN(HLOOKUP(M$1,'1.源数据-产品报告-消费降序'!M:M,ROW(),0)),"")</f>
        <v/>
      </c>
      <c r="N306" s="69" t="str">
        <f>IFERROR(CLEAN(HLOOKUP(N$1,'1.源数据-产品报告-消费降序'!N:N,ROW(),0)),"")</f>
        <v/>
      </c>
      <c r="O306" s="69" t="str">
        <f>IFERROR(CLEAN(HLOOKUP(O$1,'1.源数据-产品报告-消费降序'!O:O,ROW(),0)),"")</f>
        <v/>
      </c>
      <c r="P306" s="69" t="str">
        <f>IFERROR(CLEAN(HLOOKUP(P$1,'1.源数据-产品报告-消费降序'!P:P,ROW(),0)),"")</f>
        <v/>
      </c>
      <c r="Q306" s="69" t="str">
        <f>IFERROR(CLEAN(HLOOKUP(Q$1,'1.源数据-产品报告-消费降序'!Q:Q,ROW(),0)),"")</f>
        <v/>
      </c>
      <c r="R306" s="69" t="str">
        <f>IFERROR(CLEAN(HLOOKUP(R$1,'1.源数据-产品报告-消费降序'!R:R,ROW(),0)),"")</f>
        <v/>
      </c>
      <c r="S3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6" s="69" t="str">
        <f>IFERROR(CLEAN(HLOOKUP(T$1,'1.源数据-产品报告-消费降序'!T:T,ROW(),0)),"")</f>
        <v/>
      </c>
      <c r="W306" s="69" t="str">
        <f>IFERROR(CLEAN(HLOOKUP(W$1,'1.源数据-产品报告-消费降序'!W:W,ROW(),0)),"")</f>
        <v/>
      </c>
      <c r="X306" s="69" t="str">
        <f>IFERROR(CLEAN(HLOOKUP(X$1,'1.源数据-产品报告-消费降序'!X:X,ROW(),0)),"")</f>
        <v/>
      </c>
      <c r="Y306" s="69" t="str">
        <f>IFERROR(CLEAN(HLOOKUP(Y$1,'1.源数据-产品报告-消费降序'!Y:Y,ROW(),0)),"")</f>
        <v/>
      </c>
      <c r="Z306" s="69" t="str">
        <f>IFERROR(CLEAN(HLOOKUP(Z$1,'1.源数据-产品报告-消费降序'!Z:Z,ROW(),0)),"")</f>
        <v/>
      </c>
      <c r="AA306" s="69" t="str">
        <f>IFERROR(CLEAN(HLOOKUP(AA$1,'1.源数据-产品报告-消费降序'!AA:AA,ROW(),0)),"")</f>
        <v/>
      </c>
      <c r="AB306" s="69" t="str">
        <f>IFERROR(CLEAN(HLOOKUP(AB$1,'1.源数据-产品报告-消费降序'!AB:AB,ROW(),0)),"")</f>
        <v/>
      </c>
      <c r="AC306" s="69" t="str">
        <f>IFERROR(CLEAN(HLOOKUP(AC$1,'1.源数据-产品报告-消费降序'!AC:AC,ROW(),0)),"")</f>
        <v/>
      </c>
      <c r="AD3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6" s="69" t="str">
        <f>IFERROR(CLEAN(HLOOKUP(AE$1,'1.源数据-产品报告-消费降序'!AE:AE,ROW(),0)),"")</f>
        <v/>
      </c>
      <c r="AH306" s="69" t="str">
        <f>IFERROR(CLEAN(HLOOKUP(AH$1,'1.源数据-产品报告-消费降序'!AH:AH,ROW(),0)),"")</f>
        <v/>
      </c>
      <c r="AI306" s="69" t="str">
        <f>IFERROR(CLEAN(HLOOKUP(AI$1,'1.源数据-产品报告-消费降序'!AI:AI,ROW(),0)),"")</f>
        <v/>
      </c>
      <c r="AJ306" s="69" t="str">
        <f>IFERROR(CLEAN(HLOOKUP(AJ$1,'1.源数据-产品报告-消费降序'!AJ:AJ,ROW(),0)),"")</f>
        <v/>
      </c>
      <c r="AK306" s="69" t="str">
        <f>IFERROR(CLEAN(HLOOKUP(AK$1,'1.源数据-产品报告-消费降序'!AK:AK,ROW(),0)),"")</f>
        <v/>
      </c>
      <c r="AL306" s="69" t="str">
        <f>IFERROR(CLEAN(HLOOKUP(AL$1,'1.源数据-产品报告-消费降序'!AL:AL,ROW(),0)),"")</f>
        <v/>
      </c>
      <c r="AM306" s="69" t="str">
        <f>IFERROR(CLEAN(HLOOKUP(AM$1,'1.源数据-产品报告-消费降序'!AM:AM,ROW(),0)),"")</f>
        <v/>
      </c>
      <c r="AN306" s="69" t="str">
        <f>IFERROR(CLEAN(HLOOKUP(AN$1,'1.源数据-产品报告-消费降序'!AN:AN,ROW(),0)),"")</f>
        <v/>
      </c>
      <c r="AO3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6" s="69" t="str">
        <f>IFERROR(CLEAN(HLOOKUP(AP$1,'1.源数据-产品报告-消费降序'!AP:AP,ROW(),0)),"")</f>
        <v/>
      </c>
      <c r="AS306" s="69" t="str">
        <f>IFERROR(CLEAN(HLOOKUP(AS$1,'1.源数据-产品报告-消费降序'!AS:AS,ROW(),0)),"")</f>
        <v/>
      </c>
      <c r="AT306" s="69" t="str">
        <f>IFERROR(CLEAN(HLOOKUP(AT$1,'1.源数据-产品报告-消费降序'!AT:AT,ROW(),0)),"")</f>
        <v/>
      </c>
      <c r="AU306" s="69" t="str">
        <f>IFERROR(CLEAN(HLOOKUP(AU$1,'1.源数据-产品报告-消费降序'!AU:AU,ROW(),0)),"")</f>
        <v/>
      </c>
      <c r="AV306" s="69" t="str">
        <f>IFERROR(CLEAN(HLOOKUP(AV$1,'1.源数据-产品报告-消费降序'!AV:AV,ROW(),0)),"")</f>
        <v/>
      </c>
      <c r="AW306" s="69" t="str">
        <f>IFERROR(CLEAN(HLOOKUP(AW$1,'1.源数据-产品报告-消费降序'!AW:AW,ROW(),0)),"")</f>
        <v/>
      </c>
      <c r="AX306" s="69" t="str">
        <f>IFERROR(CLEAN(HLOOKUP(AX$1,'1.源数据-产品报告-消费降序'!AX:AX,ROW(),0)),"")</f>
        <v/>
      </c>
      <c r="AY306" s="69" t="str">
        <f>IFERROR(CLEAN(HLOOKUP(AY$1,'1.源数据-产品报告-消费降序'!AY:AY,ROW(),0)),"")</f>
        <v/>
      </c>
      <c r="AZ3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6" s="69" t="str">
        <f>IFERROR(CLEAN(HLOOKUP(BA$1,'1.源数据-产品报告-消费降序'!BA:BA,ROW(),0)),"")</f>
        <v/>
      </c>
      <c r="BD306" s="69" t="str">
        <f>IFERROR(CLEAN(HLOOKUP(BD$1,'1.源数据-产品报告-消费降序'!BD:BD,ROW(),0)),"")</f>
        <v/>
      </c>
      <c r="BE306" s="69" t="str">
        <f>IFERROR(CLEAN(HLOOKUP(BE$1,'1.源数据-产品报告-消费降序'!BE:BE,ROW(),0)),"")</f>
        <v/>
      </c>
      <c r="BF306" s="69" t="str">
        <f>IFERROR(CLEAN(HLOOKUP(BF$1,'1.源数据-产品报告-消费降序'!BF:BF,ROW(),0)),"")</f>
        <v/>
      </c>
      <c r="BG306" s="69" t="str">
        <f>IFERROR(CLEAN(HLOOKUP(BG$1,'1.源数据-产品报告-消费降序'!BG:BG,ROW(),0)),"")</f>
        <v/>
      </c>
      <c r="BH306" s="69" t="str">
        <f>IFERROR(CLEAN(HLOOKUP(BH$1,'1.源数据-产品报告-消费降序'!BH:BH,ROW(),0)),"")</f>
        <v/>
      </c>
      <c r="BI306" s="69" t="str">
        <f>IFERROR(CLEAN(HLOOKUP(BI$1,'1.源数据-产品报告-消费降序'!BI:BI,ROW(),0)),"")</f>
        <v/>
      </c>
      <c r="BJ306" s="69" t="str">
        <f>IFERROR(CLEAN(HLOOKUP(BJ$1,'1.源数据-产品报告-消费降序'!BJ:BJ,ROW(),0)),"")</f>
        <v/>
      </c>
      <c r="BK3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6" s="69" t="str">
        <f>IFERROR(CLEAN(HLOOKUP(BL$1,'1.源数据-产品报告-消费降序'!BL:BL,ROW(),0)),"")</f>
        <v/>
      </c>
      <c r="BO306" s="69" t="str">
        <f>IFERROR(CLEAN(HLOOKUP(BO$1,'1.源数据-产品报告-消费降序'!BO:BO,ROW(),0)),"")</f>
        <v/>
      </c>
      <c r="BP306" s="69" t="str">
        <f>IFERROR(CLEAN(HLOOKUP(BP$1,'1.源数据-产品报告-消费降序'!BP:BP,ROW(),0)),"")</f>
        <v/>
      </c>
      <c r="BQ306" s="69" t="str">
        <f>IFERROR(CLEAN(HLOOKUP(BQ$1,'1.源数据-产品报告-消费降序'!BQ:BQ,ROW(),0)),"")</f>
        <v/>
      </c>
      <c r="BR306" s="69" t="str">
        <f>IFERROR(CLEAN(HLOOKUP(BR$1,'1.源数据-产品报告-消费降序'!BR:BR,ROW(),0)),"")</f>
        <v/>
      </c>
      <c r="BS306" s="69" t="str">
        <f>IFERROR(CLEAN(HLOOKUP(BS$1,'1.源数据-产品报告-消费降序'!BS:BS,ROW(),0)),"")</f>
        <v/>
      </c>
      <c r="BT306" s="69" t="str">
        <f>IFERROR(CLEAN(HLOOKUP(BT$1,'1.源数据-产品报告-消费降序'!BT:BT,ROW(),0)),"")</f>
        <v/>
      </c>
      <c r="BU306" s="69" t="str">
        <f>IFERROR(CLEAN(HLOOKUP(BU$1,'1.源数据-产品报告-消费降序'!BU:BU,ROW(),0)),"")</f>
        <v/>
      </c>
      <c r="BV3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6" s="69" t="str">
        <f>IFERROR(CLEAN(HLOOKUP(BW$1,'1.源数据-产品报告-消费降序'!BW:BW,ROW(),0)),"")</f>
        <v/>
      </c>
    </row>
    <row r="307" spans="1:75">
      <c r="A307" s="69" t="str">
        <f>IFERROR(CLEAN(HLOOKUP(A$1,'1.源数据-产品报告-消费降序'!A:A,ROW(),0)),"")</f>
        <v/>
      </c>
      <c r="B307" s="69" t="str">
        <f>IFERROR(CLEAN(HLOOKUP(B$1,'1.源数据-产品报告-消费降序'!B:B,ROW(),0)),"")</f>
        <v/>
      </c>
      <c r="C307" s="69" t="str">
        <f>IFERROR(CLEAN(HLOOKUP(C$1,'1.源数据-产品报告-消费降序'!C:C,ROW(),0)),"")</f>
        <v/>
      </c>
      <c r="D307" s="69" t="str">
        <f>IFERROR(CLEAN(HLOOKUP(D$1,'1.源数据-产品报告-消费降序'!D:D,ROW(),0)),"")</f>
        <v/>
      </c>
      <c r="E307" s="69" t="str">
        <f>IFERROR(CLEAN(HLOOKUP(E$1,'1.源数据-产品报告-消费降序'!E:E,ROW(),0)),"")</f>
        <v/>
      </c>
      <c r="F307" s="69" t="str">
        <f>IFERROR(CLEAN(HLOOKUP(F$1,'1.源数据-产品报告-消费降序'!F:F,ROW(),0)),"")</f>
        <v/>
      </c>
      <c r="G307" s="70">
        <f>IFERROR((HLOOKUP(G$1,'1.源数据-产品报告-消费降序'!G:G,ROW(),0)),"")</f>
        <v>0</v>
      </c>
      <c r="H3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7" s="69" t="str">
        <f>IFERROR(CLEAN(HLOOKUP(I$1,'1.源数据-产品报告-消费降序'!I:I,ROW(),0)),"")</f>
        <v/>
      </c>
      <c r="L307" s="69" t="str">
        <f>IFERROR(CLEAN(HLOOKUP(L$1,'1.源数据-产品报告-消费降序'!L:L,ROW(),0)),"")</f>
        <v/>
      </c>
      <c r="M307" s="69" t="str">
        <f>IFERROR(CLEAN(HLOOKUP(M$1,'1.源数据-产品报告-消费降序'!M:M,ROW(),0)),"")</f>
        <v/>
      </c>
      <c r="N307" s="69" t="str">
        <f>IFERROR(CLEAN(HLOOKUP(N$1,'1.源数据-产品报告-消费降序'!N:N,ROW(),0)),"")</f>
        <v/>
      </c>
      <c r="O307" s="69" t="str">
        <f>IFERROR(CLEAN(HLOOKUP(O$1,'1.源数据-产品报告-消费降序'!O:O,ROW(),0)),"")</f>
        <v/>
      </c>
      <c r="P307" s="69" t="str">
        <f>IFERROR(CLEAN(HLOOKUP(P$1,'1.源数据-产品报告-消费降序'!P:P,ROW(),0)),"")</f>
        <v/>
      </c>
      <c r="Q307" s="69" t="str">
        <f>IFERROR(CLEAN(HLOOKUP(Q$1,'1.源数据-产品报告-消费降序'!Q:Q,ROW(),0)),"")</f>
        <v/>
      </c>
      <c r="R307" s="69" t="str">
        <f>IFERROR(CLEAN(HLOOKUP(R$1,'1.源数据-产品报告-消费降序'!R:R,ROW(),0)),"")</f>
        <v/>
      </c>
      <c r="S3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7" s="69" t="str">
        <f>IFERROR(CLEAN(HLOOKUP(T$1,'1.源数据-产品报告-消费降序'!T:T,ROW(),0)),"")</f>
        <v/>
      </c>
      <c r="W307" s="69" t="str">
        <f>IFERROR(CLEAN(HLOOKUP(W$1,'1.源数据-产品报告-消费降序'!W:W,ROW(),0)),"")</f>
        <v/>
      </c>
      <c r="X307" s="69" t="str">
        <f>IFERROR(CLEAN(HLOOKUP(X$1,'1.源数据-产品报告-消费降序'!X:X,ROW(),0)),"")</f>
        <v/>
      </c>
      <c r="Y307" s="69" t="str">
        <f>IFERROR(CLEAN(HLOOKUP(Y$1,'1.源数据-产品报告-消费降序'!Y:Y,ROW(),0)),"")</f>
        <v/>
      </c>
      <c r="Z307" s="69" t="str">
        <f>IFERROR(CLEAN(HLOOKUP(Z$1,'1.源数据-产品报告-消费降序'!Z:Z,ROW(),0)),"")</f>
        <v/>
      </c>
      <c r="AA307" s="69" t="str">
        <f>IFERROR(CLEAN(HLOOKUP(AA$1,'1.源数据-产品报告-消费降序'!AA:AA,ROW(),0)),"")</f>
        <v/>
      </c>
      <c r="AB307" s="69" t="str">
        <f>IFERROR(CLEAN(HLOOKUP(AB$1,'1.源数据-产品报告-消费降序'!AB:AB,ROW(),0)),"")</f>
        <v/>
      </c>
      <c r="AC307" s="69" t="str">
        <f>IFERROR(CLEAN(HLOOKUP(AC$1,'1.源数据-产品报告-消费降序'!AC:AC,ROW(),0)),"")</f>
        <v/>
      </c>
      <c r="AD3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7" s="69" t="str">
        <f>IFERROR(CLEAN(HLOOKUP(AE$1,'1.源数据-产品报告-消费降序'!AE:AE,ROW(),0)),"")</f>
        <v/>
      </c>
      <c r="AH307" s="69" t="str">
        <f>IFERROR(CLEAN(HLOOKUP(AH$1,'1.源数据-产品报告-消费降序'!AH:AH,ROW(),0)),"")</f>
        <v/>
      </c>
      <c r="AI307" s="69" t="str">
        <f>IFERROR(CLEAN(HLOOKUP(AI$1,'1.源数据-产品报告-消费降序'!AI:AI,ROW(),0)),"")</f>
        <v/>
      </c>
      <c r="AJ307" s="69" t="str">
        <f>IFERROR(CLEAN(HLOOKUP(AJ$1,'1.源数据-产品报告-消费降序'!AJ:AJ,ROW(),0)),"")</f>
        <v/>
      </c>
      <c r="AK307" s="69" t="str">
        <f>IFERROR(CLEAN(HLOOKUP(AK$1,'1.源数据-产品报告-消费降序'!AK:AK,ROW(),0)),"")</f>
        <v/>
      </c>
      <c r="AL307" s="69" t="str">
        <f>IFERROR(CLEAN(HLOOKUP(AL$1,'1.源数据-产品报告-消费降序'!AL:AL,ROW(),0)),"")</f>
        <v/>
      </c>
      <c r="AM307" s="69" t="str">
        <f>IFERROR(CLEAN(HLOOKUP(AM$1,'1.源数据-产品报告-消费降序'!AM:AM,ROW(),0)),"")</f>
        <v/>
      </c>
      <c r="AN307" s="69" t="str">
        <f>IFERROR(CLEAN(HLOOKUP(AN$1,'1.源数据-产品报告-消费降序'!AN:AN,ROW(),0)),"")</f>
        <v/>
      </c>
      <c r="AO3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7" s="69" t="str">
        <f>IFERROR(CLEAN(HLOOKUP(AP$1,'1.源数据-产品报告-消费降序'!AP:AP,ROW(),0)),"")</f>
        <v/>
      </c>
      <c r="AS307" s="69" t="str">
        <f>IFERROR(CLEAN(HLOOKUP(AS$1,'1.源数据-产品报告-消费降序'!AS:AS,ROW(),0)),"")</f>
        <v/>
      </c>
      <c r="AT307" s="69" t="str">
        <f>IFERROR(CLEAN(HLOOKUP(AT$1,'1.源数据-产品报告-消费降序'!AT:AT,ROW(),0)),"")</f>
        <v/>
      </c>
      <c r="AU307" s="69" t="str">
        <f>IFERROR(CLEAN(HLOOKUP(AU$1,'1.源数据-产品报告-消费降序'!AU:AU,ROW(),0)),"")</f>
        <v/>
      </c>
      <c r="AV307" s="69" t="str">
        <f>IFERROR(CLEAN(HLOOKUP(AV$1,'1.源数据-产品报告-消费降序'!AV:AV,ROW(),0)),"")</f>
        <v/>
      </c>
      <c r="AW307" s="69" t="str">
        <f>IFERROR(CLEAN(HLOOKUP(AW$1,'1.源数据-产品报告-消费降序'!AW:AW,ROW(),0)),"")</f>
        <v/>
      </c>
      <c r="AX307" s="69" t="str">
        <f>IFERROR(CLEAN(HLOOKUP(AX$1,'1.源数据-产品报告-消费降序'!AX:AX,ROW(),0)),"")</f>
        <v/>
      </c>
      <c r="AY307" s="69" t="str">
        <f>IFERROR(CLEAN(HLOOKUP(AY$1,'1.源数据-产品报告-消费降序'!AY:AY,ROW(),0)),"")</f>
        <v/>
      </c>
      <c r="AZ3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7" s="69" t="str">
        <f>IFERROR(CLEAN(HLOOKUP(BA$1,'1.源数据-产品报告-消费降序'!BA:BA,ROW(),0)),"")</f>
        <v/>
      </c>
      <c r="BD307" s="69" t="str">
        <f>IFERROR(CLEAN(HLOOKUP(BD$1,'1.源数据-产品报告-消费降序'!BD:BD,ROW(),0)),"")</f>
        <v/>
      </c>
      <c r="BE307" s="69" t="str">
        <f>IFERROR(CLEAN(HLOOKUP(BE$1,'1.源数据-产品报告-消费降序'!BE:BE,ROW(),0)),"")</f>
        <v/>
      </c>
      <c r="BF307" s="69" t="str">
        <f>IFERROR(CLEAN(HLOOKUP(BF$1,'1.源数据-产品报告-消费降序'!BF:BF,ROW(),0)),"")</f>
        <v/>
      </c>
      <c r="BG307" s="69" t="str">
        <f>IFERROR(CLEAN(HLOOKUP(BG$1,'1.源数据-产品报告-消费降序'!BG:BG,ROW(),0)),"")</f>
        <v/>
      </c>
      <c r="BH307" s="69" t="str">
        <f>IFERROR(CLEAN(HLOOKUP(BH$1,'1.源数据-产品报告-消费降序'!BH:BH,ROW(),0)),"")</f>
        <v/>
      </c>
      <c r="BI307" s="69" t="str">
        <f>IFERROR(CLEAN(HLOOKUP(BI$1,'1.源数据-产品报告-消费降序'!BI:BI,ROW(),0)),"")</f>
        <v/>
      </c>
      <c r="BJ307" s="69" t="str">
        <f>IFERROR(CLEAN(HLOOKUP(BJ$1,'1.源数据-产品报告-消费降序'!BJ:BJ,ROW(),0)),"")</f>
        <v/>
      </c>
      <c r="BK3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7" s="69" t="str">
        <f>IFERROR(CLEAN(HLOOKUP(BL$1,'1.源数据-产品报告-消费降序'!BL:BL,ROW(),0)),"")</f>
        <v/>
      </c>
      <c r="BO307" s="69" t="str">
        <f>IFERROR(CLEAN(HLOOKUP(BO$1,'1.源数据-产品报告-消费降序'!BO:BO,ROW(),0)),"")</f>
        <v/>
      </c>
      <c r="BP307" s="69" t="str">
        <f>IFERROR(CLEAN(HLOOKUP(BP$1,'1.源数据-产品报告-消费降序'!BP:BP,ROW(),0)),"")</f>
        <v/>
      </c>
      <c r="BQ307" s="69" t="str">
        <f>IFERROR(CLEAN(HLOOKUP(BQ$1,'1.源数据-产品报告-消费降序'!BQ:BQ,ROW(),0)),"")</f>
        <v/>
      </c>
      <c r="BR307" s="69" t="str">
        <f>IFERROR(CLEAN(HLOOKUP(BR$1,'1.源数据-产品报告-消费降序'!BR:BR,ROW(),0)),"")</f>
        <v/>
      </c>
      <c r="BS307" s="69" t="str">
        <f>IFERROR(CLEAN(HLOOKUP(BS$1,'1.源数据-产品报告-消费降序'!BS:BS,ROW(),0)),"")</f>
        <v/>
      </c>
      <c r="BT307" s="69" t="str">
        <f>IFERROR(CLEAN(HLOOKUP(BT$1,'1.源数据-产品报告-消费降序'!BT:BT,ROW(),0)),"")</f>
        <v/>
      </c>
      <c r="BU307" s="69" t="str">
        <f>IFERROR(CLEAN(HLOOKUP(BU$1,'1.源数据-产品报告-消费降序'!BU:BU,ROW(),0)),"")</f>
        <v/>
      </c>
      <c r="BV3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7" s="69" t="str">
        <f>IFERROR(CLEAN(HLOOKUP(BW$1,'1.源数据-产品报告-消费降序'!BW:BW,ROW(),0)),"")</f>
        <v/>
      </c>
    </row>
    <row r="308" spans="1:75">
      <c r="A308" s="69" t="str">
        <f>IFERROR(CLEAN(HLOOKUP(A$1,'1.源数据-产品报告-消费降序'!A:A,ROW(),0)),"")</f>
        <v/>
      </c>
      <c r="B308" s="69" t="str">
        <f>IFERROR(CLEAN(HLOOKUP(B$1,'1.源数据-产品报告-消费降序'!B:B,ROW(),0)),"")</f>
        <v/>
      </c>
      <c r="C308" s="69" t="str">
        <f>IFERROR(CLEAN(HLOOKUP(C$1,'1.源数据-产品报告-消费降序'!C:C,ROW(),0)),"")</f>
        <v/>
      </c>
      <c r="D308" s="69" t="str">
        <f>IFERROR(CLEAN(HLOOKUP(D$1,'1.源数据-产品报告-消费降序'!D:D,ROW(),0)),"")</f>
        <v/>
      </c>
      <c r="E308" s="69" t="str">
        <f>IFERROR(CLEAN(HLOOKUP(E$1,'1.源数据-产品报告-消费降序'!E:E,ROW(),0)),"")</f>
        <v/>
      </c>
      <c r="F308" s="69" t="str">
        <f>IFERROR(CLEAN(HLOOKUP(F$1,'1.源数据-产品报告-消费降序'!F:F,ROW(),0)),"")</f>
        <v/>
      </c>
      <c r="G308" s="70">
        <f>IFERROR((HLOOKUP(G$1,'1.源数据-产品报告-消费降序'!G:G,ROW(),0)),"")</f>
        <v>0</v>
      </c>
      <c r="H3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8" s="69" t="str">
        <f>IFERROR(CLEAN(HLOOKUP(I$1,'1.源数据-产品报告-消费降序'!I:I,ROW(),0)),"")</f>
        <v/>
      </c>
      <c r="L308" s="69" t="str">
        <f>IFERROR(CLEAN(HLOOKUP(L$1,'1.源数据-产品报告-消费降序'!L:L,ROW(),0)),"")</f>
        <v/>
      </c>
      <c r="M308" s="69" t="str">
        <f>IFERROR(CLEAN(HLOOKUP(M$1,'1.源数据-产品报告-消费降序'!M:M,ROW(),0)),"")</f>
        <v/>
      </c>
      <c r="N308" s="69" t="str">
        <f>IFERROR(CLEAN(HLOOKUP(N$1,'1.源数据-产品报告-消费降序'!N:N,ROW(),0)),"")</f>
        <v/>
      </c>
      <c r="O308" s="69" t="str">
        <f>IFERROR(CLEAN(HLOOKUP(O$1,'1.源数据-产品报告-消费降序'!O:O,ROW(),0)),"")</f>
        <v/>
      </c>
      <c r="P308" s="69" t="str">
        <f>IFERROR(CLEAN(HLOOKUP(P$1,'1.源数据-产品报告-消费降序'!P:P,ROW(),0)),"")</f>
        <v/>
      </c>
      <c r="Q308" s="69" t="str">
        <f>IFERROR(CLEAN(HLOOKUP(Q$1,'1.源数据-产品报告-消费降序'!Q:Q,ROW(),0)),"")</f>
        <v/>
      </c>
      <c r="R308" s="69" t="str">
        <f>IFERROR(CLEAN(HLOOKUP(R$1,'1.源数据-产品报告-消费降序'!R:R,ROW(),0)),"")</f>
        <v/>
      </c>
      <c r="S3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8" s="69" t="str">
        <f>IFERROR(CLEAN(HLOOKUP(T$1,'1.源数据-产品报告-消费降序'!T:T,ROW(),0)),"")</f>
        <v/>
      </c>
      <c r="W308" s="69" t="str">
        <f>IFERROR(CLEAN(HLOOKUP(W$1,'1.源数据-产品报告-消费降序'!W:W,ROW(),0)),"")</f>
        <v/>
      </c>
      <c r="X308" s="69" t="str">
        <f>IFERROR(CLEAN(HLOOKUP(X$1,'1.源数据-产品报告-消费降序'!X:X,ROW(),0)),"")</f>
        <v/>
      </c>
      <c r="Y308" s="69" t="str">
        <f>IFERROR(CLEAN(HLOOKUP(Y$1,'1.源数据-产品报告-消费降序'!Y:Y,ROW(),0)),"")</f>
        <v/>
      </c>
      <c r="Z308" s="69" t="str">
        <f>IFERROR(CLEAN(HLOOKUP(Z$1,'1.源数据-产品报告-消费降序'!Z:Z,ROW(),0)),"")</f>
        <v/>
      </c>
      <c r="AA308" s="69" t="str">
        <f>IFERROR(CLEAN(HLOOKUP(AA$1,'1.源数据-产品报告-消费降序'!AA:AA,ROW(),0)),"")</f>
        <v/>
      </c>
      <c r="AB308" s="69" t="str">
        <f>IFERROR(CLEAN(HLOOKUP(AB$1,'1.源数据-产品报告-消费降序'!AB:AB,ROW(),0)),"")</f>
        <v/>
      </c>
      <c r="AC308" s="69" t="str">
        <f>IFERROR(CLEAN(HLOOKUP(AC$1,'1.源数据-产品报告-消费降序'!AC:AC,ROW(),0)),"")</f>
        <v/>
      </c>
      <c r="AD3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8" s="69" t="str">
        <f>IFERROR(CLEAN(HLOOKUP(AE$1,'1.源数据-产品报告-消费降序'!AE:AE,ROW(),0)),"")</f>
        <v/>
      </c>
      <c r="AH308" s="69" t="str">
        <f>IFERROR(CLEAN(HLOOKUP(AH$1,'1.源数据-产品报告-消费降序'!AH:AH,ROW(),0)),"")</f>
        <v/>
      </c>
      <c r="AI308" s="69" t="str">
        <f>IFERROR(CLEAN(HLOOKUP(AI$1,'1.源数据-产品报告-消费降序'!AI:AI,ROW(),0)),"")</f>
        <v/>
      </c>
      <c r="AJ308" s="69" t="str">
        <f>IFERROR(CLEAN(HLOOKUP(AJ$1,'1.源数据-产品报告-消费降序'!AJ:AJ,ROW(),0)),"")</f>
        <v/>
      </c>
      <c r="AK308" s="69" t="str">
        <f>IFERROR(CLEAN(HLOOKUP(AK$1,'1.源数据-产品报告-消费降序'!AK:AK,ROW(),0)),"")</f>
        <v/>
      </c>
      <c r="AL308" s="69" t="str">
        <f>IFERROR(CLEAN(HLOOKUP(AL$1,'1.源数据-产品报告-消费降序'!AL:AL,ROW(),0)),"")</f>
        <v/>
      </c>
      <c r="AM308" s="69" t="str">
        <f>IFERROR(CLEAN(HLOOKUP(AM$1,'1.源数据-产品报告-消费降序'!AM:AM,ROW(),0)),"")</f>
        <v/>
      </c>
      <c r="AN308" s="69" t="str">
        <f>IFERROR(CLEAN(HLOOKUP(AN$1,'1.源数据-产品报告-消费降序'!AN:AN,ROW(),0)),"")</f>
        <v/>
      </c>
      <c r="AO3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8" s="69" t="str">
        <f>IFERROR(CLEAN(HLOOKUP(AP$1,'1.源数据-产品报告-消费降序'!AP:AP,ROW(),0)),"")</f>
        <v/>
      </c>
      <c r="AS308" s="69" t="str">
        <f>IFERROR(CLEAN(HLOOKUP(AS$1,'1.源数据-产品报告-消费降序'!AS:AS,ROW(),0)),"")</f>
        <v/>
      </c>
      <c r="AT308" s="69" t="str">
        <f>IFERROR(CLEAN(HLOOKUP(AT$1,'1.源数据-产品报告-消费降序'!AT:AT,ROW(),0)),"")</f>
        <v/>
      </c>
      <c r="AU308" s="69" t="str">
        <f>IFERROR(CLEAN(HLOOKUP(AU$1,'1.源数据-产品报告-消费降序'!AU:AU,ROW(),0)),"")</f>
        <v/>
      </c>
      <c r="AV308" s="69" t="str">
        <f>IFERROR(CLEAN(HLOOKUP(AV$1,'1.源数据-产品报告-消费降序'!AV:AV,ROW(),0)),"")</f>
        <v/>
      </c>
      <c r="AW308" s="69" t="str">
        <f>IFERROR(CLEAN(HLOOKUP(AW$1,'1.源数据-产品报告-消费降序'!AW:AW,ROW(),0)),"")</f>
        <v/>
      </c>
      <c r="AX308" s="69" t="str">
        <f>IFERROR(CLEAN(HLOOKUP(AX$1,'1.源数据-产品报告-消费降序'!AX:AX,ROW(),0)),"")</f>
        <v/>
      </c>
      <c r="AY308" s="69" t="str">
        <f>IFERROR(CLEAN(HLOOKUP(AY$1,'1.源数据-产品报告-消费降序'!AY:AY,ROW(),0)),"")</f>
        <v/>
      </c>
      <c r="AZ3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8" s="69" t="str">
        <f>IFERROR(CLEAN(HLOOKUP(BA$1,'1.源数据-产品报告-消费降序'!BA:BA,ROW(),0)),"")</f>
        <v/>
      </c>
      <c r="BD308" s="69" t="str">
        <f>IFERROR(CLEAN(HLOOKUP(BD$1,'1.源数据-产品报告-消费降序'!BD:BD,ROW(),0)),"")</f>
        <v/>
      </c>
      <c r="BE308" s="69" t="str">
        <f>IFERROR(CLEAN(HLOOKUP(BE$1,'1.源数据-产品报告-消费降序'!BE:BE,ROW(),0)),"")</f>
        <v/>
      </c>
      <c r="BF308" s="69" t="str">
        <f>IFERROR(CLEAN(HLOOKUP(BF$1,'1.源数据-产品报告-消费降序'!BF:BF,ROW(),0)),"")</f>
        <v/>
      </c>
      <c r="BG308" s="69" t="str">
        <f>IFERROR(CLEAN(HLOOKUP(BG$1,'1.源数据-产品报告-消费降序'!BG:BG,ROW(),0)),"")</f>
        <v/>
      </c>
      <c r="BH308" s="69" t="str">
        <f>IFERROR(CLEAN(HLOOKUP(BH$1,'1.源数据-产品报告-消费降序'!BH:BH,ROW(),0)),"")</f>
        <v/>
      </c>
      <c r="BI308" s="69" t="str">
        <f>IFERROR(CLEAN(HLOOKUP(BI$1,'1.源数据-产品报告-消费降序'!BI:BI,ROW(),0)),"")</f>
        <v/>
      </c>
      <c r="BJ308" s="69" t="str">
        <f>IFERROR(CLEAN(HLOOKUP(BJ$1,'1.源数据-产品报告-消费降序'!BJ:BJ,ROW(),0)),"")</f>
        <v/>
      </c>
      <c r="BK3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8" s="69" t="str">
        <f>IFERROR(CLEAN(HLOOKUP(BL$1,'1.源数据-产品报告-消费降序'!BL:BL,ROW(),0)),"")</f>
        <v/>
      </c>
      <c r="BO308" s="69" t="str">
        <f>IFERROR(CLEAN(HLOOKUP(BO$1,'1.源数据-产品报告-消费降序'!BO:BO,ROW(),0)),"")</f>
        <v/>
      </c>
      <c r="BP308" s="69" t="str">
        <f>IFERROR(CLEAN(HLOOKUP(BP$1,'1.源数据-产品报告-消费降序'!BP:BP,ROW(),0)),"")</f>
        <v/>
      </c>
      <c r="BQ308" s="69" t="str">
        <f>IFERROR(CLEAN(HLOOKUP(BQ$1,'1.源数据-产品报告-消费降序'!BQ:BQ,ROW(),0)),"")</f>
        <v/>
      </c>
      <c r="BR308" s="69" t="str">
        <f>IFERROR(CLEAN(HLOOKUP(BR$1,'1.源数据-产品报告-消费降序'!BR:BR,ROW(),0)),"")</f>
        <v/>
      </c>
      <c r="BS308" s="69" t="str">
        <f>IFERROR(CLEAN(HLOOKUP(BS$1,'1.源数据-产品报告-消费降序'!BS:BS,ROW(),0)),"")</f>
        <v/>
      </c>
      <c r="BT308" s="69" t="str">
        <f>IFERROR(CLEAN(HLOOKUP(BT$1,'1.源数据-产品报告-消费降序'!BT:BT,ROW(),0)),"")</f>
        <v/>
      </c>
      <c r="BU308" s="69" t="str">
        <f>IFERROR(CLEAN(HLOOKUP(BU$1,'1.源数据-产品报告-消费降序'!BU:BU,ROW(),0)),"")</f>
        <v/>
      </c>
      <c r="BV3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8" s="69" t="str">
        <f>IFERROR(CLEAN(HLOOKUP(BW$1,'1.源数据-产品报告-消费降序'!BW:BW,ROW(),0)),"")</f>
        <v/>
      </c>
    </row>
    <row r="309" spans="1:75">
      <c r="A309" s="69" t="str">
        <f>IFERROR(CLEAN(HLOOKUP(A$1,'1.源数据-产品报告-消费降序'!A:A,ROW(),0)),"")</f>
        <v/>
      </c>
      <c r="B309" s="69" t="str">
        <f>IFERROR(CLEAN(HLOOKUP(B$1,'1.源数据-产品报告-消费降序'!B:B,ROW(),0)),"")</f>
        <v/>
      </c>
      <c r="C309" s="69" t="str">
        <f>IFERROR(CLEAN(HLOOKUP(C$1,'1.源数据-产品报告-消费降序'!C:C,ROW(),0)),"")</f>
        <v/>
      </c>
      <c r="D309" s="69" t="str">
        <f>IFERROR(CLEAN(HLOOKUP(D$1,'1.源数据-产品报告-消费降序'!D:D,ROW(),0)),"")</f>
        <v/>
      </c>
      <c r="E309" s="69" t="str">
        <f>IFERROR(CLEAN(HLOOKUP(E$1,'1.源数据-产品报告-消费降序'!E:E,ROW(),0)),"")</f>
        <v/>
      </c>
      <c r="F309" s="69" t="str">
        <f>IFERROR(CLEAN(HLOOKUP(F$1,'1.源数据-产品报告-消费降序'!F:F,ROW(),0)),"")</f>
        <v/>
      </c>
      <c r="G309" s="70">
        <f>IFERROR((HLOOKUP(G$1,'1.源数据-产品报告-消费降序'!G:G,ROW(),0)),"")</f>
        <v>0</v>
      </c>
      <c r="H3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09" s="69" t="str">
        <f>IFERROR(CLEAN(HLOOKUP(I$1,'1.源数据-产品报告-消费降序'!I:I,ROW(),0)),"")</f>
        <v/>
      </c>
      <c r="L309" s="69" t="str">
        <f>IFERROR(CLEAN(HLOOKUP(L$1,'1.源数据-产品报告-消费降序'!L:L,ROW(),0)),"")</f>
        <v/>
      </c>
      <c r="M309" s="69" t="str">
        <f>IFERROR(CLEAN(HLOOKUP(M$1,'1.源数据-产品报告-消费降序'!M:M,ROW(),0)),"")</f>
        <v/>
      </c>
      <c r="N309" s="69" t="str">
        <f>IFERROR(CLEAN(HLOOKUP(N$1,'1.源数据-产品报告-消费降序'!N:N,ROW(),0)),"")</f>
        <v/>
      </c>
      <c r="O309" s="69" t="str">
        <f>IFERROR(CLEAN(HLOOKUP(O$1,'1.源数据-产品报告-消费降序'!O:O,ROW(),0)),"")</f>
        <v/>
      </c>
      <c r="P309" s="69" t="str">
        <f>IFERROR(CLEAN(HLOOKUP(P$1,'1.源数据-产品报告-消费降序'!P:P,ROW(),0)),"")</f>
        <v/>
      </c>
      <c r="Q309" s="69" t="str">
        <f>IFERROR(CLEAN(HLOOKUP(Q$1,'1.源数据-产品报告-消费降序'!Q:Q,ROW(),0)),"")</f>
        <v/>
      </c>
      <c r="R309" s="69" t="str">
        <f>IFERROR(CLEAN(HLOOKUP(R$1,'1.源数据-产品报告-消费降序'!R:R,ROW(),0)),"")</f>
        <v/>
      </c>
      <c r="S3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09" s="69" t="str">
        <f>IFERROR(CLEAN(HLOOKUP(T$1,'1.源数据-产品报告-消费降序'!T:T,ROW(),0)),"")</f>
        <v/>
      </c>
      <c r="W309" s="69" t="str">
        <f>IFERROR(CLEAN(HLOOKUP(W$1,'1.源数据-产品报告-消费降序'!W:W,ROW(),0)),"")</f>
        <v/>
      </c>
      <c r="X309" s="69" t="str">
        <f>IFERROR(CLEAN(HLOOKUP(X$1,'1.源数据-产品报告-消费降序'!X:X,ROW(),0)),"")</f>
        <v/>
      </c>
      <c r="Y309" s="69" t="str">
        <f>IFERROR(CLEAN(HLOOKUP(Y$1,'1.源数据-产品报告-消费降序'!Y:Y,ROW(),0)),"")</f>
        <v/>
      </c>
      <c r="Z309" s="69" t="str">
        <f>IFERROR(CLEAN(HLOOKUP(Z$1,'1.源数据-产品报告-消费降序'!Z:Z,ROW(),0)),"")</f>
        <v/>
      </c>
      <c r="AA309" s="69" t="str">
        <f>IFERROR(CLEAN(HLOOKUP(AA$1,'1.源数据-产品报告-消费降序'!AA:AA,ROW(),0)),"")</f>
        <v/>
      </c>
      <c r="AB309" s="69" t="str">
        <f>IFERROR(CLEAN(HLOOKUP(AB$1,'1.源数据-产品报告-消费降序'!AB:AB,ROW(),0)),"")</f>
        <v/>
      </c>
      <c r="AC309" s="69" t="str">
        <f>IFERROR(CLEAN(HLOOKUP(AC$1,'1.源数据-产品报告-消费降序'!AC:AC,ROW(),0)),"")</f>
        <v/>
      </c>
      <c r="AD3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09" s="69" t="str">
        <f>IFERROR(CLEAN(HLOOKUP(AE$1,'1.源数据-产品报告-消费降序'!AE:AE,ROW(),0)),"")</f>
        <v/>
      </c>
      <c r="AH309" s="69" t="str">
        <f>IFERROR(CLEAN(HLOOKUP(AH$1,'1.源数据-产品报告-消费降序'!AH:AH,ROW(),0)),"")</f>
        <v/>
      </c>
      <c r="AI309" s="69" t="str">
        <f>IFERROR(CLEAN(HLOOKUP(AI$1,'1.源数据-产品报告-消费降序'!AI:AI,ROW(),0)),"")</f>
        <v/>
      </c>
      <c r="AJ309" s="69" t="str">
        <f>IFERROR(CLEAN(HLOOKUP(AJ$1,'1.源数据-产品报告-消费降序'!AJ:AJ,ROW(),0)),"")</f>
        <v/>
      </c>
      <c r="AK309" s="69" t="str">
        <f>IFERROR(CLEAN(HLOOKUP(AK$1,'1.源数据-产品报告-消费降序'!AK:AK,ROW(),0)),"")</f>
        <v/>
      </c>
      <c r="AL309" s="69" t="str">
        <f>IFERROR(CLEAN(HLOOKUP(AL$1,'1.源数据-产品报告-消费降序'!AL:AL,ROW(),0)),"")</f>
        <v/>
      </c>
      <c r="AM309" s="69" t="str">
        <f>IFERROR(CLEAN(HLOOKUP(AM$1,'1.源数据-产品报告-消费降序'!AM:AM,ROW(),0)),"")</f>
        <v/>
      </c>
      <c r="AN309" s="69" t="str">
        <f>IFERROR(CLEAN(HLOOKUP(AN$1,'1.源数据-产品报告-消费降序'!AN:AN,ROW(),0)),"")</f>
        <v/>
      </c>
      <c r="AO3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09" s="69" t="str">
        <f>IFERROR(CLEAN(HLOOKUP(AP$1,'1.源数据-产品报告-消费降序'!AP:AP,ROW(),0)),"")</f>
        <v/>
      </c>
      <c r="AS309" s="69" t="str">
        <f>IFERROR(CLEAN(HLOOKUP(AS$1,'1.源数据-产品报告-消费降序'!AS:AS,ROW(),0)),"")</f>
        <v/>
      </c>
      <c r="AT309" s="69" t="str">
        <f>IFERROR(CLEAN(HLOOKUP(AT$1,'1.源数据-产品报告-消费降序'!AT:AT,ROW(),0)),"")</f>
        <v/>
      </c>
      <c r="AU309" s="69" t="str">
        <f>IFERROR(CLEAN(HLOOKUP(AU$1,'1.源数据-产品报告-消费降序'!AU:AU,ROW(),0)),"")</f>
        <v/>
      </c>
      <c r="AV309" s="69" t="str">
        <f>IFERROR(CLEAN(HLOOKUP(AV$1,'1.源数据-产品报告-消费降序'!AV:AV,ROW(),0)),"")</f>
        <v/>
      </c>
      <c r="AW309" s="69" t="str">
        <f>IFERROR(CLEAN(HLOOKUP(AW$1,'1.源数据-产品报告-消费降序'!AW:AW,ROW(),0)),"")</f>
        <v/>
      </c>
      <c r="AX309" s="69" t="str">
        <f>IFERROR(CLEAN(HLOOKUP(AX$1,'1.源数据-产品报告-消费降序'!AX:AX,ROW(),0)),"")</f>
        <v/>
      </c>
      <c r="AY309" s="69" t="str">
        <f>IFERROR(CLEAN(HLOOKUP(AY$1,'1.源数据-产品报告-消费降序'!AY:AY,ROW(),0)),"")</f>
        <v/>
      </c>
      <c r="AZ3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09" s="69" t="str">
        <f>IFERROR(CLEAN(HLOOKUP(BA$1,'1.源数据-产品报告-消费降序'!BA:BA,ROW(),0)),"")</f>
        <v/>
      </c>
      <c r="BD309" s="69" t="str">
        <f>IFERROR(CLEAN(HLOOKUP(BD$1,'1.源数据-产品报告-消费降序'!BD:BD,ROW(),0)),"")</f>
        <v/>
      </c>
      <c r="BE309" s="69" t="str">
        <f>IFERROR(CLEAN(HLOOKUP(BE$1,'1.源数据-产品报告-消费降序'!BE:BE,ROW(),0)),"")</f>
        <v/>
      </c>
      <c r="BF309" s="69" t="str">
        <f>IFERROR(CLEAN(HLOOKUP(BF$1,'1.源数据-产品报告-消费降序'!BF:BF,ROW(),0)),"")</f>
        <v/>
      </c>
      <c r="BG309" s="69" t="str">
        <f>IFERROR(CLEAN(HLOOKUP(BG$1,'1.源数据-产品报告-消费降序'!BG:BG,ROW(),0)),"")</f>
        <v/>
      </c>
      <c r="BH309" s="69" t="str">
        <f>IFERROR(CLEAN(HLOOKUP(BH$1,'1.源数据-产品报告-消费降序'!BH:BH,ROW(),0)),"")</f>
        <v/>
      </c>
      <c r="BI309" s="69" t="str">
        <f>IFERROR(CLEAN(HLOOKUP(BI$1,'1.源数据-产品报告-消费降序'!BI:BI,ROW(),0)),"")</f>
        <v/>
      </c>
      <c r="BJ309" s="69" t="str">
        <f>IFERROR(CLEAN(HLOOKUP(BJ$1,'1.源数据-产品报告-消费降序'!BJ:BJ,ROW(),0)),"")</f>
        <v/>
      </c>
      <c r="BK3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09" s="69" t="str">
        <f>IFERROR(CLEAN(HLOOKUP(BL$1,'1.源数据-产品报告-消费降序'!BL:BL,ROW(),0)),"")</f>
        <v/>
      </c>
      <c r="BO309" s="69" t="str">
        <f>IFERROR(CLEAN(HLOOKUP(BO$1,'1.源数据-产品报告-消费降序'!BO:BO,ROW(),0)),"")</f>
        <v/>
      </c>
      <c r="BP309" s="69" t="str">
        <f>IFERROR(CLEAN(HLOOKUP(BP$1,'1.源数据-产品报告-消费降序'!BP:BP,ROW(),0)),"")</f>
        <v/>
      </c>
      <c r="BQ309" s="69" t="str">
        <f>IFERROR(CLEAN(HLOOKUP(BQ$1,'1.源数据-产品报告-消费降序'!BQ:BQ,ROW(),0)),"")</f>
        <v/>
      </c>
      <c r="BR309" s="69" t="str">
        <f>IFERROR(CLEAN(HLOOKUP(BR$1,'1.源数据-产品报告-消费降序'!BR:BR,ROW(),0)),"")</f>
        <v/>
      </c>
      <c r="BS309" s="69" t="str">
        <f>IFERROR(CLEAN(HLOOKUP(BS$1,'1.源数据-产品报告-消费降序'!BS:BS,ROW(),0)),"")</f>
        <v/>
      </c>
      <c r="BT309" s="69" t="str">
        <f>IFERROR(CLEAN(HLOOKUP(BT$1,'1.源数据-产品报告-消费降序'!BT:BT,ROW(),0)),"")</f>
        <v/>
      </c>
      <c r="BU309" s="69" t="str">
        <f>IFERROR(CLEAN(HLOOKUP(BU$1,'1.源数据-产品报告-消费降序'!BU:BU,ROW(),0)),"")</f>
        <v/>
      </c>
      <c r="BV3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09" s="69" t="str">
        <f>IFERROR(CLEAN(HLOOKUP(BW$1,'1.源数据-产品报告-消费降序'!BW:BW,ROW(),0)),"")</f>
        <v/>
      </c>
    </row>
    <row r="310" spans="1:75">
      <c r="A310" s="69" t="str">
        <f>IFERROR(CLEAN(HLOOKUP(A$1,'1.源数据-产品报告-消费降序'!A:A,ROW(),0)),"")</f>
        <v/>
      </c>
      <c r="B310" s="69" t="str">
        <f>IFERROR(CLEAN(HLOOKUP(B$1,'1.源数据-产品报告-消费降序'!B:B,ROW(),0)),"")</f>
        <v/>
      </c>
      <c r="C310" s="69" t="str">
        <f>IFERROR(CLEAN(HLOOKUP(C$1,'1.源数据-产品报告-消费降序'!C:C,ROW(),0)),"")</f>
        <v/>
      </c>
      <c r="D310" s="69" t="str">
        <f>IFERROR(CLEAN(HLOOKUP(D$1,'1.源数据-产品报告-消费降序'!D:D,ROW(),0)),"")</f>
        <v/>
      </c>
      <c r="E310" s="69" t="str">
        <f>IFERROR(CLEAN(HLOOKUP(E$1,'1.源数据-产品报告-消费降序'!E:E,ROW(),0)),"")</f>
        <v/>
      </c>
      <c r="F310" s="69" t="str">
        <f>IFERROR(CLEAN(HLOOKUP(F$1,'1.源数据-产品报告-消费降序'!F:F,ROW(),0)),"")</f>
        <v/>
      </c>
      <c r="G310" s="70">
        <f>IFERROR((HLOOKUP(G$1,'1.源数据-产品报告-消费降序'!G:G,ROW(),0)),"")</f>
        <v>0</v>
      </c>
      <c r="H3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0" s="69" t="str">
        <f>IFERROR(CLEAN(HLOOKUP(I$1,'1.源数据-产品报告-消费降序'!I:I,ROW(),0)),"")</f>
        <v/>
      </c>
      <c r="L310" s="69" t="str">
        <f>IFERROR(CLEAN(HLOOKUP(L$1,'1.源数据-产品报告-消费降序'!L:L,ROW(),0)),"")</f>
        <v/>
      </c>
      <c r="M310" s="69" t="str">
        <f>IFERROR(CLEAN(HLOOKUP(M$1,'1.源数据-产品报告-消费降序'!M:M,ROW(),0)),"")</f>
        <v/>
      </c>
      <c r="N310" s="69" t="str">
        <f>IFERROR(CLEAN(HLOOKUP(N$1,'1.源数据-产品报告-消费降序'!N:N,ROW(),0)),"")</f>
        <v/>
      </c>
      <c r="O310" s="69" t="str">
        <f>IFERROR(CLEAN(HLOOKUP(O$1,'1.源数据-产品报告-消费降序'!O:O,ROW(),0)),"")</f>
        <v/>
      </c>
      <c r="P310" s="69" t="str">
        <f>IFERROR(CLEAN(HLOOKUP(P$1,'1.源数据-产品报告-消费降序'!P:P,ROW(),0)),"")</f>
        <v/>
      </c>
      <c r="Q310" s="69" t="str">
        <f>IFERROR(CLEAN(HLOOKUP(Q$1,'1.源数据-产品报告-消费降序'!Q:Q,ROW(),0)),"")</f>
        <v/>
      </c>
      <c r="R310" s="69" t="str">
        <f>IFERROR(CLEAN(HLOOKUP(R$1,'1.源数据-产品报告-消费降序'!R:R,ROW(),0)),"")</f>
        <v/>
      </c>
      <c r="S3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0" s="69" t="str">
        <f>IFERROR(CLEAN(HLOOKUP(T$1,'1.源数据-产品报告-消费降序'!T:T,ROW(),0)),"")</f>
        <v/>
      </c>
      <c r="W310" s="69" t="str">
        <f>IFERROR(CLEAN(HLOOKUP(W$1,'1.源数据-产品报告-消费降序'!W:W,ROW(),0)),"")</f>
        <v/>
      </c>
      <c r="X310" s="69" t="str">
        <f>IFERROR(CLEAN(HLOOKUP(X$1,'1.源数据-产品报告-消费降序'!X:X,ROW(),0)),"")</f>
        <v/>
      </c>
      <c r="Y310" s="69" t="str">
        <f>IFERROR(CLEAN(HLOOKUP(Y$1,'1.源数据-产品报告-消费降序'!Y:Y,ROW(),0)),"")</f>
        <v/>
      </c>
      <c r="Z310" s="69" t="str">
        <f>IFERROR(CLEAN(HLOOKUP(Z$1,'1.源数据-产品报告-消费降序'!Z:Z,ROW(),0)),"")</f>
        <v/>
      </c>
      <c r="AA310" s="69" t="str">
        <f>IFERROR(CLEAN(HLOOKUP(AA$1,'1.源数据-产品报告-消费降序'!AA:AA,ROW(),0)),"")</f>
        <v/>
      </c>
      <c r="AB310" s="69" t="str">
        <f>IFERROR(CLEAN(HLOOKUP(AB$1,'1.源数据-产品报告-消费降序'!AB:AB,ROW(),0)),"")</f>
        <v/>
      </c>
      <c r="AC310" s="69" t="str">
        <f>IFERROR(CLEAN(HLOOKUP(AC$1,'1.源数据-产品报告-消费降序'!AC:AC,ROW(),0)),"")</f>
        <v/>
      </c>
      <c r="AD3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0" s="69" t="str">
        <f>IFERROR(CLEAN(HLOOKUP(AE$1,'1.源数据-产品报告-消费降序'!AE:AE,ROW(),0)),"")</f>
        <v/>
      </c>
      <c r="AH310" s="69" t="str">
        <f>IFERROR(CLEAN(HLOOKUP(AH$1,'1.源数据-产品报告-消费降序'!AH:AH,ROW(),0)),"")</f>
        <v/>
      </c>
      <c r="AI310" s="69" t="str">
        <f>IFERROR(CLEAN(HLOOKUP(AI$1,'1.源数据-产品报告-消费降序'!AI:AI,ROW(),0)),"")</f>
        <v/>
      </c>
      <c r="AJ310" s="69" t="str">
        <f>IFERROR(CLEAN(HLOOKUP(AJ$1,'1.源数据-产品报告-消费降序'!AJ:AJ,ROW(),0)),"")</f>
        <v/>
      </c>
      <c r="AK310" s="69" t="str">
        <f>IFERROR(CLEAN(HLOOKUP(AK$1,'1.源数据-产品报告-消费降序'!AK:AK,ROW(),0)),"")</f>
        <v/>
      </c>
      <c r="AL310" s="69" t="str">
        <f>IFERROR(CLEAN(HLOOKUP(AL$1,'1.源数据-产品报告-消费降序'!AL:AL,ROW(),0)),"")</f>
        <v/>
      </c>
      <c r="AM310" s="69" t="str">
        <f>IFERROR(CLEAN(HLOOKUP(AM$1,'1.源数据-产品报告-消费降序'!AM:AM,ROW(),0)),"")</f>
        <v/>
      </c>
      <c r="AN310" s="69" t="str">
        <f>IFERROR(CLEAN(HLOOKUP(AN$1,'1.源数据-产品报告-消费降序'!AN:AN,ROW(),0)),"")</f>
        <v/>
      </c>
      <c r="AO3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0" s="69" t="str">
        <f>IFERROR(CLEAN(HLOOKUP(AP$1,'1.源数据-产品报告-消费降序'!AP:AP,ROW(),0)),"")</f>
        <v/>
      </c>
      <c r="AS310" s="69" t="str">
        <f>IFERROR(CLEAN(HLOOKUP(AS$1,'1.源数据-产品报告-消费降序'!AS:AS,ROW(),0)),"")</f>
        <v/>
      </c>
      <c r="AT310" s="69" t="str">
        <f>IFERROR(CLEAN(HLOOKUP(AT$1,'1.源数据-产品报告-消费降序'!AT:AT,ROW(),0)),"")</f>
        <v/>
      </c>
      <c r="AU310" s="69" t="str">
        <f>IFERROR(CLEAN(HLOOKUP(AU$1,'1.源数据-产品报告-消费降序'!AU:AU,ROW(),0)),"")</f>
        <v/>
      </c>
      <c r="AV310" s="69" t="str">
        <f>IFERROR(CLEAN(HLOOKUP(AV$1,'1.源数据-产品报告-消费降序'!AV:AV,ROW(),0)),"")</f>
        <v/>
      </c>
      <c r="AW310" s="69" t="str">
        <f>IFERROR(CLEAN(HLOOKUP(AW$1,'1.源数据-产品报告-消费降序'!AW:AW,ROW(),0)),"")</f>
        <v/>
      </c>
      <c r="AX310" s="69" t="str">
        <f>IFERROR(CLEAN(HLOOKUP(AX$1,'1.源数据-产品报告-消费降序'!AX:AX,ROW(),0)),"")</f>
        <v/>
      </c>
      <c r="AY310" s="69" t="str">
        <f>IFERROR(CLEAN(HLOOKUP(AY$1,'1.源数据-产品报告-消费降序'!AY:AY,ROW(),0)),"")</f>
        <v/>
      </c>
      <c r="AZ3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0" s="69" t="str">
        <f>IFERROR(CLEAN(HLOOKUP(BA$1,'1.源数据-产品报告-消费降序'!BA:BA,ROW(),0)),"")</f>
        <v/>
      </c>
      <c r="BD310" s="69" t="str">
        <f>IFERROR(CLEAN(HLOOKUP(BD$1,'1.源数据-产品报告-消费降序'!BD:BD,ROW(),0)),"")</f>
        <v/>
      </c>
      <c r="BE310" s="69" t="str">
        <f>IFERROR(CLEAN(HLOOKUP(BE$1,'1.源数据-产品报告-消费降序'!BE:BE,ROW(),0)),"")</f>
        <v/>
      </c>
      <c r="BF310" s="69" t="str">
        <f>IFERROR(CLEAN(HLOOKUP(BF$1,'1.源数据-产品报告-消费降序'!BF:BF,ROW(),0)),"")</f>
        <v/>
      </c>
      <c r="BG310" s="69" t="str">
        <f>IFERROR(CLEAN(HLOOKUP(BG$1,'1.源数据-产品报告-消费降序'!BG:BG,ROW(),0)),"")</f>
        <v/>
      </c>
      <c r="BH310" s="69" t="str">
        <f>IFERROR(CLEAN(HLOOKUP(BH$1,'1.源数据-产品报告-消费降序'!BH:BH,ROW(),0)),"")</f>
        <v/>
      </c>
      <c r="BI310" s="69" t="str">
        <f>IFERROR(CLEAN(HLOOKUP(BI$1,'1.源数据-产品报告-消费降序'!BI:BI,ROW(),0)),"")</f>
        <v/>
      </c>
      <c r="BJ310" s="69" t="str">
        <f>IFERROR(CLEAN(HLOOKUP(BJ$1,'1.源数据-产品报告-消费降序'!BJ:BJ,ROW(),0)),"")</f>
        <v/>
      </c>
      <c r="BK3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0" s="69" t="str">
        <f>IFERROR(CLEAN(HLOOKUP(BL$1,'1.源数据-产品报告-消费降序'!BL:BL,ROW(),0)),"")</f>
        <v/>
      </c>
      <c r="BO310" s="69" t="str">
        <f>IFERROR(CLEAN(HLOOKUP(BO$1,'1.源数据-产品报告-消费降序'!BO:BO,ROW(),0)),"")</f>
        <v/>
      </c>
      <c r="BP310" s="69" t="str">
        <f>IFERROR(CLEAN(HLOOKUP(BP$1,'1.源数据-产品报告-消费降序'!BP:BP,ROW(),0)),"")</f>
        <v/>
      </c>
      <c r="BQ310" s="69" t="str">
        <f>IFERROR(CLEAN(HLOOKUP(BQ$1,'1.源数据-产品报告-消费降序'!BQ:BQ,ROW(),0)),"")</f>
        <v/>
      </c>
      <c r="BR310" s="69" t="str">
        <f>IFERROR(CLEAN(HLOOKUP(BR$1,'1.源数据-产品报告-消费降序'!BR:BR,ROW(),0)),"")</f>
        <v/>
      </c>
      <c r="BS310" s="69" t="str">
        <f>IFERROR(CLEAN(HLOOKUP(BS$1,'1.源数据-产品报告-消费降序'!BS:BS,ROW(),0)),"")</f>
        <v/>
      </c>
      <c r="BT310" s="69" t="str">
        <f>IFERROR(CLEAN(HLOOKUP(BT$1,'1.源数据-产品报告-消费降序'!BT:BT,ROW(),0)),"")</f>
        <v/>
      </c>
      <c r="BU310" s="69" t="str">
        <f>IFERROR(CLEAN(HLOOKUP(BU$1,'1.源数据-产品报告-消费降序'!BU:BU,ROW(),0)),"")</f>
        <v/>
      </c>
      <c r="BV3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0" s="69" t="str">
        <f>IFERROR(CLEAN(HLOOKUP(BW$1,'1.源数据-产品报告-消费降序'!BW:BW,ROW(),0)),"")</f>
        <v/>
      </c>
    </row>
    <row r="311" spans="1:75">
      <c r="A311" s="69" t="str">
        <f>IFERROR(CLEAN(HLOOKUP(A$1,'1.源数据-产品报告-消费降序'!A:A,ROW(),0)),"")</f>
        <v/>
      </c>
      <c r="B311" s="69" t="str">
        <f>IFERROR(CLEAN(HLOOKUP(B$1,'1.源数据-产品报告-消费降序'!B:B,ROW(),0)),"")</f>
        <v/>
      </c>
      <c r="C311" s="69" t="str">
        <f>IFERROR(CLEAN(HLOOKUP(C$1,'1.源数据-产品报告-消费降序'!C:C,ROW(),0)),"")</f>
        <v/>
      </c>
      <c r="D311" s="69" t="str">
        <f>IFERROR(CLEAN(HLOOKUP(D$1,'1.源数据-产品报告-消费降序'!D:D,ROW(),0)),"")</f>
        <v/>
      </c>
      <c r="E311" s="69" t="str">
        <f>IFERROR(CLEAN(HLOOKUP(E$1,'1.源数据-产品报告-消费降序'!E:E,ROW(),0)),"")</f>
        <v/>
      </c>
      <c r="F311" s="69" t="str">
        <f>IFERROR(CLEAN(HLOOKUP(F$1,'1.源数据-产品报告-消费降序'!F:F,ROW(),0)),"")</f>
        <v/>
      </c>
      <c r="G311" s="70">
        <f>IFERROR((HLOOKUP(G$1,'1.源数据-产品报告-消费降序'!G:G,ROW(),0)),"")</f>
        <v>0</v>
      </c>
      <c r="H3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1" s="69" t="str">
        <f>IFERROR(CLEAN(HLOOKUP(I$1,'1.源数据-产品报告-消费降序'!I:I,ROW(),0)),"")</f>
        <v/>
      </c>
      <c r="L311" s="69" t="str">
        <f>IFERROR(CLEAN(HLOOKUP(L$1,'1.源数据-产品报告-消费降序'!L:L,ROW(),0)),"")</f>
        <v/>
      </c>
      <c r="M311" s="69" t="str">
        <f>IFERROR(CLEAN(HLOOKUP(M$1,'1.源数据-产品报告-消费降序'!M:M,ROW(),0)),"")</f>
        <v/>
      </c>
      <c r="N311" s="69" t="str">
        <f>IFERROR(CLEAN(HLOOKUP(N$1,'1.源数据-产品报告-消费降序'!N:N,ROW(),0)),"")</f>
        <v/>
      </c>
      <c r="O311" s="69" t="str">
        <f>IFERROR(CLEAN(HLOOKUP(O$1,'1.源数据-产品报告-消费降序'!O:O,ROW(),0)),"")</f>
        <v/>
      </c>
      <c r="P311" s="69" t="str">
        <f>IFERROR(CLEAN(HLOOKUP(P$1,'1.源数据-产品报告-消费降序'!P:P,ROW(),0)),"")</f>
        <v/>
      </c>
      <c r="Q311" s="69" t="str">
        <f>IFERROR(CLEAN(HLOOKUP(Q$1,'1.源数据-产品报告-消费降序'!Q:Q,ROW(),0)),"")</f>
        <v/>
      </c>
      <c r="R311" s="69" t="str">
        <f>IFERROR(CLEAN(HLOOKUP(R$1,'1.源数据-产品报告-消费降序'!R:R,ROW(),0)),"")</f>
        <v/>
      </c>
      <c r="S3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1" s="69" t="str">
        <f>IFERROR(CLEAN(HLOOKUP(T$1,'1.源数据-产品报告-消费降序'!T:T,ROW(),0)),"")</f>
        <v/>
      </c>
      <c r="W311" s="69" t="str">
        <f>IFERROR(CLEAN(HLOOKUP(W$1,'1.源数据-产品报告-消费降序'!W:W,ROW(),0)),"")</f>
        <v/>
      </c>
      <c r="X311" s="69" t="str">
        <f>IFERROR(CLEAN(HLOOKUP(X$1,'1.源数据-产品报告-消费降序'!X:X,ROW(),0)),"")</f>
        <v/>
      </c>
      <c r="Y311" s="69" t="str">
        <f>IFERROR(CLEAN(HLOOKUP(Y$1,'1.源数据-产品报告-消费降序'!Y:Y,ROW(),0)),"")</f>
        <v/>
      </c>
      <c r="Z311" s="69" t="str">
        <f>IFERROR(CLEAN(HLOOKUP(Z$1,'1.源数据-产品报告-消费降序'!Z:Z,ROW(),0)),"")</f>
        <v/>
      </c>
      <c r="AA311" s="69" t="str">
        <f>IFERROR(CLEAN(HLOOKUP(AA$1,'1.源数据-产品报告-消费降序'!AA:AA,ROW(),0)),"")</f>
        <v/>
      </c>
      <c r="AB311" s="69" t="str">
        <f>IFERROR(CLEAN(HLOOKUP(AB$1,'1.源数据-产品报告-消费降序'!AB:AB,ROW(),0)),"")</f>
        <v/>
      </c>
      <c r="AC311" s="69" t="str">
        <f>IFERROR(CLEAN(HLOOKUP(AC$1,'1.源数据-产品报告-消费降序'!AC:AC,ROW(),0)),"")</f>
        <v/>
      </c>
      <c r="AD3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1" s="69" t="str">
        <f>IFERROR(CLEAN(HLOOKUP(AE$1,'1.源数据-产品报告-消费降序'!AE:AE,ROW(),0)),"")</f>
        <v/>
      </c>
      <c r="AH311" s="69" t="str">
        <f>IFERROR(CLEAN(HLOOKUP(AH$1,'1.源数据-产品报告-消费降序'!AH:AH,ROW(),0)),"")</f>
        <v/>
      </c>
      <c r="AI311" s="69" t="str">
        <f>IFERROR(CLEAN(HLOOKUP(AI$1,'1.源数据-产品报告-消费降序'!AI:AI,ROW(),0)),"")</f>
        <v/>
      </c>
      <c r="AJ311" s="69" t="str">
        <f>IFERROR(CLEAN(HLOOKUP(AJ$1,'1.源数据-产品报告-消费降序'!AJ:AJ,ROW(),0)),"")</f>
        <v/>
      </c>
      <c r="AK311" s="69" t="str">
        <f>IFERROR(CLEAN(HLOOKUP(AK$1,'1.源数据-产品报告-消费降序'!AK:AK,ROW(),0)),"")</f>
        <v/>
      </c>
      <c r="AL311" s="69" t="str">
        <f>IFERROR(CLEAN(HLOOKUP(AL$1,'1.源数据-产品报告-消费降序'!AL:AL,ROW(),0)),"")</f>
        <v/>
      </c>
      <c r="AM311" s="69" t="str">
        <f>IFERROR(CLEAN(HLOOKUP(AM$1,'1.源数据-产品报告-消费降序'!AM:AM,ROW(),0)),"")</f>
        <v/>
      </c>
      <c r="AN311" s="69" t="str">
        <f>IFERROR(CLEAN(HLOOKUP(AN$1,'1.源数据-产品报告-消费降序'!AN:AN,ROW(),0)),"")</f>
        <v/>
      </c>
      <c r="AO3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1" s="69" t="str">
        <f>IFERROR(CLEAN(HLOOKUP(AP$1,'1.源数据-产品报告-消费降序'!AP:AP,ROW(),0)),"")</f>
        <v/>
      </c>
      <c r="AS311" s="69" t="str">
        <f>IFERROR(CLEAN(HLOOKUP(AS$1,'1.源数据-产品报告-消费降序'!AS:AS,ROW(),0)),"")</f>
        <v/>
      </c>
      <c r="AT311" s="69" t="str">
        <f>IFERROR(CLEAN(HLOOKUP(AT$1,'1.源数据-产品报告-消费降序'!AT:AT,ROW(),0)),"")</f>
        <v/>
      </c>
      <c r="AU311" s="69" t="str">
        <f>IFERROR(CLEAN(HLOOKUP(AU$1,'1.源数据-产品报告-消费降序'!AU:AU,ROW(),0)),"")</f>
        <v/>
      </c>
      <c r="AV311" s="69" t="str">
        <f>IFERROR(CLEAN(HLOOKUP(AV$1,'1.源数据-产品报告-消费降序'!AV:AV,ROW(),0)),"")</f>
        <v/>
      </c>
      <c r="AW311" s="69" t="str">
        <f>IFERROR(CLEAN(HLOOKUP(AW$1,'1.源数据-产品报告-消费降序'!AW:AW,ROW(),0)),"")</f>
        <v/>
      </c>
      <c r="AX311" s="69" t="str">
        <f>IFERROR(CLEAN(HLOOKUP(AX$1,'1.源数据-产品报告-消费降序'!AX:AX,ROW(),0)),"")</f>
        <v/>
      </c>
      <c r="AY311" s="69" t="str">
        <f>IFERROR(CLEAN(HLOOKUP(AY$1,'1.源数据-产品报告-消费降序'!AY:AY,ROW(),0)),"")</f>
        <v/>
      </c>
      <c r="AZ3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1" s="69" t="str">
        <f>IFERROR(CLEAN(HLOOKUP(BA$1,'1.源数据-产品报告-消费降序'!BA:BA,ROW(),0)),"")</f>
        <v/>
      </c>
      <c r="BD311" s="69" t="str">
        <f>IFERROR(CLEAN(HLOOKUP(BD$1,'1.源数据-产品报告-消费降序'!BD:BD,ROW(),0)),"")</f>
        <v/>
      </c>
      <c r="BE311" s="69" t="str">
        <f>IFERROR(CLEAN(HLOOKUP(BE$1,'1.源数据-产品报告-消费降序'!BE:BE,ROW(),0)),"")</f>
        <v/>
      </c>
      <c r="BF311" s="69" t="str">
        <f>IFERROR(CLEAN(HLOOKUP(BF$1,'1.源数据-产品报告-消费降序'!BF:BF,ROW(),0)),"")</f>
        <v/>
      </c>
      <c r="BG311" s="69" t="str">
        <f>IFERROR(CLEAN(HLOOKUP(BG$1,'1.源数据-产品报告-消费降序'!BG:BG,ROW(),0)),"")</f>
        <v/>
      </c>
      <c r="BH311" s="69" t="str">
        <f>IFERROR(CLEAN(HLOOKUP(BH$1,'1.源数据-产品报告-消费降序'!BH:BH,ROW(),0)),"")</f>
        <v/>
      </c>
      <c r="BI311" s="69" t="str">
        <f>IFERROR(CLEAN(HLOOKUP(BI$1,'1.源数据-产品报告-消费降序'!BI:BI,ROW(),0)),"")</f>
        <v/>
      </c>
      <c r="BJ311" s="69" t="str">
        <f>IFERROR(CLEAN(HLOOKUP(BJ$1,'1.源数据-产品报告-消费降序'!BJ:BJ,ROW(),0)),"")</f>
        <v/>
      </c>
      <c r="BK3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1" s="69" t="str">
        <f>IFERROR(CLEAN(HLOOKUP(BL$1,'1.源数据-产品报告-消费降序'!BL:BL,ROW(),0)),"")</f>
        <v/>
      </c>
      <c r="BO311" s="69" t="str">
        <f>IFERROR(CLEAN(HLOOKUP(BO$1,'1.源数据-产品报告-消费降序'!BO:BO,ROW(),0)),"")</f>
        <v/>
      </c>
      <c r="BP311" s="69" t="str">
        <f>IFERROR(CLEAN(HLOOKUP(BP$1,'1.源数据-产品报告-消费降序'!BP:BP,ROW(),0)),"")</f>
        <v/>
      </c>
      <c r="BQ311" s="69" t="str">
        <f>IFERROR(CLEAN(HLOOKUP(BQ$1,'1.源数据-产品报告-消费降序'!BQ:BQ,ROW(),0)),"")</f>
        <v/>
      </c>
      <c r="BR311" s="69" t="str">
        <f>IFERROR(CLEAN(HLOOKUP(BR$1,'1.源数据-产品报告-消费降序'!BR:BR,ROW(),0)),"")</f>
        <v/>
      </c>
      <c r="BS311" s="69" t="str">
        <f>IFERROR(CLEAN(HLOOKUP(BS$1,'1.源数据-产品报告-消费降序'!BS:BS,ROW(),0)),"")</f>
        <v/>
      </c>
      <c r="BT311" s="69" t="str">
        <f>IFERROR(CLEAN(HLOOKUP(BT$1,'1.源数据-产品报告-消费降序'!BT:BT,ROW(),0)),"")</f>
        <v/>
      </c>
      <c r="BU311" s="69" t="str">
        <f>IFERROR(CLEAN(HLOOKUP(BU$1,'1.源数据-产品报告-消费降序'!BU:BU,ROW(),0)),"")</f>
        <v/>
      </c>
      <c r="BV3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1" s="69" t="str">
        <f>IFERROR(CLEAN(HLOOKUP(BW$1,'1.源数据-产品报告-消费降序'!BW:BW,ROW(),0)),"")</f>
        <v/>
      </c>
    </row>
    <row r="312" spans="1:75">
      <c r="A312" s="69" t="str">
        <f>IFERROR(CLEAN(HLOOKUP(A$1,'1.源数据-产品报告-消费降序'!A:A,ROW(),0)),"")</f>
        <v/>
      </c>
      <c r="B312" s="69" t="str">
        <f>IFERROR(CLEAN(HLOOKUP(B$1,'1.源数据-产品报告-消费降序'!B:B,ROW(),0)),"")</f>
        <v/>
      </c>
      <c r="C312" s="69" t="str">
        <f>IFERROR(CLEAN(HLOOKUP(C$1,'1.源数据-产品报告-消费降序'!C:C,ROW(),0)),"")</f>
        <v/>
      </c>
      <c r="D312" s="69" t="str">
        <f>IFERROR(CLEAN(HLOOKUP(D$1,'1.源数据-产品报告-消费降序'!D:D,ROW(),0)),"")</f>
        <v/>
      </c>
      <c r="E312" s="69" t="str">
        <f>IFERROR(CLEAN(HLOOKUP(E$1,'1.源数据-产品报告-消费降序'!E:E,ROW(),0)),"")</f>
        <v/>
      </c>
      <c r="F312" s="69" t="str">
        <f>IFERROR(CLEAN(HLOOKUP(F$1,'1.源数据-产品报告-消费降序'!F:F,ROW(),0)),"")</f>
        <v/>
      </c>
      <c r="G312" s="70">
        <f>IFERROR((HLOOKUP(G$1,'1.源数据-产品报告-消费降序'!G:G,ROW(),0)),"")</f>
        <v>0</v>
      </c>
      <c r="H3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2" s="69" t="str">
        <f>IFERROR(CLEAN(HLOOKUP(I$1,'1.源数据-产品报告-消费降序'!I:I,ROW(),0)),"")</f>
        <v/>
      </c>
      <c r="L312" s="69" t="str">
        <f>IFERROR(CLEAN(HLOOKUP(L$1,'1.源数据-产品报告-消费降序'!L:L,ROW(),0)),"")</f>
        <v/>
      </c>
      <c r="M312" s="69" t="str">
        <f>IFERROR(CLEAN(HLOOKUP(M$1,'1.源数据-产品报告-消费降序'!M:M,ROW(),0)),"")</f>
        <v/>
      </c>
      <c r="N312" s="69" t="str">
        <f>IFERROR(CLEAN(HLOOKUP(N$1,'1.源数据-产品报告-消费降序'!N:N,ROW(),0)),"")</f>
        <v/>
      </c>
      <c r="O312" s="69" t="str">
        <f>IFERROR(CLEAN(HLOOKUP(O$1,'1.源数据-产品报告-消费降序'!O:O,ROW(),0)),"")</f>
        <v/>
      </c>
      <c r="P312" s="69" t="str">
        <f>IFERROR(CLEAN(HLOOKUP(P$1,'1.源数据-产品报告-消费降序'!P:P,ROW(),0)),"")</f>
        <v/>
      </c>
      <c r="Q312" s="69" t="str">
        <f>IFERROR(CLEAN(HLOOKUP(Q$1,'1.源数据-产品报告-消费降序'!Q:Q,ROW(),0)),"")</f>
        <v/>
      </c>
      <c r="R312" s="69" t="str">
        <f>IFERROR(CLEAN(HLOOKUP(R$1,'1.源数据-产品报告-消费降序'!R:R,ROW(),0)),"")</f>
        <v/>
      </c>
      <c r="S3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2" s="69" t="str">
        <f>IFERROR(CLEAN(HLOOKUP(T$1,'1.源数据-产品报告-消费降序'!T:T,ROW(),0)),"")</f>
        <v/>
      </c>
      <c r="W312" s="69" t="str">
        <f>IFERROR(CLEAN(HLOOKUP(W$1,'1.源数据-产品报告-消费降序'!W:W,ROW(),0)),"")</f>
        <v/>
      </c>
      <c r="X312" s="69" t="str">
        <f>IFERROR(CLEAN(HLOOKUP(X$1,'1.源数据-产品报告-消费降序'!X:X,ROW(),0)),"")</f>
        <v/>
      </c>
      <c r="Y312" s="69" t="str">
        <f>IFERROR(CLEAN(HLOOKUP(Y$1,'1.源数据-产品报告-消费降序'!Y:Y,ROW(),0)),"")</f>
        <v/>
      </c>
      <c r="Z312" s="69" t="str">
        <f>IFERROR(CLEAN(HLOOKUP(Z$1,'1.源数据-产品报告-消费降序'!Z:Z,ROW(),0)),"")</f>
        <v/>
      </c>
      <c r="AA312" s="69" t="str">
        <f>IFERROR(CLEAN(HLOOKUP(AA$1,'1.源数据-产品报告-消费降序'!AA:AA,ROW(),0)),"")</f>
        <v/>
      </c>
      <c r="AB312" s="69" t="str">
        <f>IFERROR(CLEAN(HLOOKUP(AB$1,'1.源数据-产品报告-消费降序'!AB:AB,ROW(),0)),"")</f>
        <v/>
      </c>
      <c r="AC312" s="69" t="str">
        <f>IFERROR(CLEAN(HLOOKUP(AC$1,'1.源数据-产品报告-消费降序'!AC:AC,ROW(),0)),"")</f>
        <v/>
      </c>
      <c r="AD3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2" s="69" t="str">
        <f>IFERROR(CLEAN(HLOOKUP(AE$1,'1.源数据-产品报告-消费降序'!AE:AE,ROW(),0)),"")</f>
        <v/>
      </c>
      <c r="AH312" s="69" t="str">
        <f>IFERROR(CLEAN(HLOOKUP(AH$1,'1.源数据-产品报告-消费降序'!AH:AH,ROW(),0)),"")</f>
        <v/>
      </c>
      <c r="AI312" s="69" t="str">
        <f>IFERROR(CLEAN(HLOOKUP(AI$1,'1.源数据-产品报告-消费降序'!AI:AI,ROW(),0)),"")</f>
        <v/>
      </c>
      <c r="AJ312" s="69" t="str">
        <f>IFERROR(CLEAN(HLOOKUP(AJ$1,'1.源数据-产品报告-消费降序'!AJ:AJ,ROW(),0)),"")</f>
        <v/>
      </c>
      <c r="AK312" s="69" t="str">
        <f>IFERROR(CLEAN(HLOOKUP(AK$1,'1.源数据-产品报告-消费降序'!AK:AK,ROW(),0)),"")</f>
        <v/>
      </c>
      <c r="AL312" s="69" t="str">
        <f>IFERROR(CLEAN(HLOOKUP(AL$1,'1.源数据-产品报告-消费降序'!AL:AL,ROW(),0)),"")</f>
        <v/>
      </c>
      <c r="AM312" s="69" t="str">
        <f>IFERROR(CLEAN(HLOOKUP(AM$1,'1.源数据-产品报告-消费降序'!AM:AM,ROW(),0)),"")</f>
        <v/>
      </c>
      <c r="AN312" s="69" t="str">
        <f>IFERROR(CLEAN(HLOOKUP(AN$1,'1.源数据-产品报告-消费降序'!AN:AN,ROW(),0)),"")</f>
        <v/>
      </c>
      <c r="AO3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2" s="69" t="str">
        <f>IFERROR(CLEAN(HLOOKUP(AP$1,'1.源数据-产品报告-消费降序'!AP:AP,ROW(),0)),"")</f>
        <v/>
      </c>
      <c r="AS312" s="69" t="str">
        <f>IFERROR(CLEAN(HLOOKUP(AS$1,'1.源数据-产品报告-消费降序'!AS:AS,ROW(),0)),"")</f>
        <v/>
      </c>
      <c r="AT312" s="69" t="str">
        <f>IFERROR(CLEAN(HLOOKUP(AT$1,'1.源数据-产品报告-消费降序'!AT:AT,ROW(),0)),"")</f>
        <v/>
      </c>
      <c r="AU312" s="69" t="str">
        <f>IFERROR(CLEAN(HLOOKUP(AU$1,'1.源数据-产品报告-消费降序'!AU:AU,ROW(),0)),"")</f>
        <v/>
      </c>
      <c r="AV312" s="69" t="str">
        <f>IFERROR(CLEAN(HLOOKUP(AV$1,'1.源数据-产品报告-消费降序'!AV:AV,ROW(),0)),"")</f>
        <v/>
      </c>
      <c r="AW312" s="69" t="str">
        <f>IFERROR(CLEAN(HLOOKUP(AW$1,'1.源数据-产品报告-消费降序'!AW:AW,ROW(),0)),"")</f>
        <v/>
      </c>
      <c r="AX312" s="69" t="str">
        <f>IFERROR(CLEAN(HLOOKUP(AX$1,'1.源数据-产品报告-消费降序'!AX:AX,ROW(),0)),"")</f>
        <v/>
      </c>
      <c r="AY312" s="69" t="str">
        <f>IFERROR(CLEAN(HLOOKUP(AY$1,'1.源数据-产品报告-消费降序'!AY:AY,ROW(),0)),"")</f>
        <v/>
      </c>
      <c r="AZ3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2" s="69" t="str">
        <f>IFERROR(CLEAN(HLOOKUP(BA$1,'1.源数据-产品报告-消费降序'!BA:BA,ROW(),0)),"")</f>
        <v/>
      </c>
      <c r="BD312" s="69" t="str">
        <f>IFERROR(CLEAN(HLOOKUP(BD$1,'1.源数据-产品报告-消费降序'!BD:BD,ROW(),0)),"")</f>
        <v/>
      </c>
      <c r="BE312" s="69" t="str">
        <f>IFERROR(CLEAN(HLOOKUP(BE$1,'1.源数据-产品报告-消费降序'!BE:BE,ROW(),0)),"")</f>
        <v/>
      </c>
      <c r="BF312" s="69" t="str">
        <f>IFERROR(CLEAN(HLOOKUP(BF$1,'1.源数据-产品报告-消费降序'!BF:BF,ROW(),0)),"")</f>
        <v/>
      </c>
      <c r="BG312" s="69" t="str">
        <f>IFERROR(CLEAN(HLOOKUP(BG$1,'1.源数据-产品报告-消费降序'!BG:BG,ROW(),0)),"")</f>
        <v/>
      </c>
      <c r="BH312" s="69" t="str">
        <f>IFERROR(CLEAN(HLOOKUP(BH$1,'1.源数据-产品报告-消费降序'!BH:BH,ROW(),0)),"")</f>
        <v/>
      </c>
      <c r="BI312" s="69" t="str">
        <f>IFERROR(CLEAN(HLOOKUP(BI$1,'1.源数据-产品报告-消费降序'!BI:BI,ROW(),0)),"")</f>
        <v/>
      </c>
      <c r="BJ312" s="69" t="str">
        <f>IFERROR(CLEAN(HLOOKUP(BJ$1,'1.源数据-产品报告-消费降序'!BJ:BJ,ROW(),0)),"")</f>
        <v/>
      </c>
      <c r="BK3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2" s="69" t="str">
        <f>IFERROR(CLEAN(HLOOKUP(BL$1,'1.源数据-产品报告-消费降序'!BL:BL,ROW(),0)),"")</f>
        <v/>
      </c>
      <c r="BO312" s="69" t="str">
        <f>IFERROR(CLEAN(HLOOKUP(BO$1,'1.源数据-产品报告-消费降序'!BO:BO,ROW(),0)),"")</f>
        <v/>
      </c>
      <c r="BP312" s="69" t="str">
        <f>IFERROR(CLEAN(HLOOKUP(BP$1,'1.源数据-产品报告-消费降序'!BP:BP,ROW(),0)),"")</f>
        <v/>
      </c>
      <c r="BQ312" s="69" t="str">
        <f>IFERROR(CLEAN(HLOOKUP(BQ$1,'1.源数据-产品报告-消费降序'!BQ:BQ,ROW(),0)),"")</f>
        <v/>
      </c>
      <c r="BR312" s="69" t="str">
        <f>IFERROR(CLEAN(HLOOKUP(BR$1,'1.源数据-产品报告-消费降序'!BR:BR,ROW(),0)),"")</f>
        <v/>
      </c>
      <c r="BS312" s="69" t="str">
        <f>IFERROR(CLEAN(HLOOKUP(BS$1,'1.源数据-产品报告-消费降序'!BS:BS,ROW(),0)),"")</f>
        <v/>
      </c>
      <c r="BT312" s="69" t="str">
        <f>IFERROR(CLEAN(HLOOKUP(BT$1,'1.源数据-产品报告-消费降序'!BT:BT,ROW(),0)),"")</f>
        <v/>
      </c>
      <c r="BU312" s="69" t="str">
        <f>IFERROR(CLEAN(HLOOKUP(BU$1,'1.源数据-产品报告-消费降序'!BU:BU,ROW(),0)),"")</f>
        <v/>
      </c>
      <c r="BV3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2" s="69" t="str">
        <f>IFERROR(CLEAN(HLOOKUP(BW$1,'1.源数据-产品报告-消费降序'!BW:BW,ROW(),0)),"")</f>
        <v/>
      </c>
    </row>
    <row r="313" spans="1:75">
      <c r="A313" s="69" t="str">
        <f>IFERROR(CLEAN(HLOOKUP(A$1,'1.源数据-产品报告-消费降序'!A:A,ROW(),0)),"")</f>
        <v/>
      </c>
      <c r="B313" s="69" t="str">
        <f>IFERROR(CLEAN(HLOOKUP(B$1,'1.源数据-产品报告-消费降序'!B:B,ROW(),0)),"")</f>
        <v/>
      </c>
      <c r="C313" s="69" t="str">
        <f>IFERROR(CLEAN(HLOOKUP(C$1,'1.源数据-产品报告-消费降序'!C:C,ROW(),0)),"")</f>
        <v/>
      </c>
      <c r="D313" s="69" t="str">
        <f>IFERROR(CLEAN(HLOOKUP(D$1,'1.源数据-产品报告-消费降序'!D:D,ROW(),0)),"")</f>
        <v/>
      </c>
      <c r="E313" s="69" t="str">
        <f>IFERROR(CLEAN(HLOOKUP(E$1,'1.源数据-产品报告-消费降序'!E:E,ROW(),0)),"")</f>
        <v/>
      </c>
      <c r="F313" s="69" t="str">
        <f>IFERROR(CLEAN(HLOOKUP(F$1,'1.源数据-产品报告-消费降序'!F:F,ROW(),0)),"")</f>
        <v/>
      </c>
      <c r="G313" s="70">
        <f>IFERROR((HLOOKUP(G$1,'1.源数据-产品报告-消费降序'!G:G,ROW(),0)),"")</f>
        <v>0</v>
      </c>
      <c r="H3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3" s="69" t="str">
        <f>IFERROR(CLEAN(HLOOKUP(I$1,'1.源数据-产品报告-消费降序'!I:I,ROW(),0)),"")</f>
        <v/>
      </c>
      <c r="L313" s="69" t="str">
        <f>IFERROR(CLEAN(HLOOKUP(L$1,'1.源数据-产品报告-消费降序'!L:L,ROW(),0)),"")</f>
        <v/>
      </c>
      <c r="M313" s="69" t="str">
        <f>IFERROR(CLEAN(HLOOKUP(M$1,'1.源数据-产品报告-消费降序'!M:M,ROW(),0)),"")</f>
        <v/>
      </c>
      <c r="N313" s="69" t="str">
        <f>IFERROR(CLEAN(HLOOKUP(N$1,'1.源数据-产品报告-消费降序'!N:N,ROW(),0)),"")</f>
        <v/>
      </c>
      <c r="O313" s="69" t="str">
        <f>IFERROR(CLEAN(HLOOKUP(O$1,'1.源数据-产品报告-消费降序'!O:O,ROW(),0)),"")</f>
        <v/>
      </c>
      <c r="P313" s="69" t="str">
        <f>IFERROR(CLEAN(HLOOKUP(P$1,'1.源数据-产品报告-消费降序'!P:P,ROW(),0)),"")</f>
        <v/>
      </c>
      <c r="Q313" s="69" t="str">
        <f>IFERROR(CLEAN(HLOOKUP(Q$1,'1.源数据-产品报告-消费降序'!Q:Q,ROW(),0)),"")</f>
        <v/>
      </c>
      <c r="R313" s="69" t="str">
        <f>IFERROR(CLEAN(HLOOKUP(R$1,'1.源数据-产品报告-消费降序'!R:R,ROW(),0)),"")</f>
        <v/>
      </c>
      <c r="S3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3" s="69" t="str">
        <f>IFERROR(CLEAN(HLOOKUP(T$1,'1.源数据-产品报告-消费降序'!T:T,ROW(),0)),"")</f>
        <v/>
      </c>
      <c r="W313" s="69" t="str">
        <f>IFERROR(CLEAN(HLOOKUP(W$1,'1.源数据-产品报告-消费降序'!W:W,ROW(),0)),"")</f>
        <v/>
      </c>
      <c r="X313" s="69" t="str">
        <f>IFERROR(CLEAN(HLOOKUP(X$1,'1.源数据-产品报告-消费降序'!X:X,ROW(),0)),"")</f>
        <v/>
      </c>
      <c r="Y313" s="69" t="str">
        <f>IFERROR(CLEAN(HLOOKUP(Y$1,'1.源数据-产品报告-消费降序'!Y:Y,ROW(),0)),"")</f>
        <v/>
      </c>
      <c r="Z313" s="69" t="str">
        <f>IFERROR(CLEAN(HLOOKUP(Z$1,'1.源数据-产品报告-消费降序'!Z:Z,ROW(),0)),"")</f>
        <v/>
      </c>
      <c r="AA313" s="69" t="str">
        <f>IFERROR(CLEAN(HLOOKUP(AA$1,'1.源数据-产品报告-消费降序'!AA:AA,ROW(),0)),"")</f>
        <v/>
      </c>
      <c r="AB313" s="69" t="str">
        <f>IFERROR(CLEAN(HLOOKUP(AB$1,'1.源数据-产品报告-消费降序'!AB:AB,ROW(),0)),"")</f>
        <v/>
      </c>
      <c r="AC313" s="69" t="str">
        <f>IFERROR(CLEAN(HLOOKUP(AC$1,'1.源数据-产品报告-消费降序'!AC:AC,ROW(),0)),"")</f>
        <v/>
      </c>
      <c r="AD3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3" s="69" t="str">
        <f>IFERROR(CLEAN(HLOOKUP(AE$1,'1.源数据-产品报告-消费降序'!AE:AE,ROW(),0)),"")</f>
        <v/>
      </c>
      <c r="AH313" s="69" t="str">
        <f>IFERROR(CLEAN(HLOOKUP(AH$1,'1.源数据-产品报告-消费降序'!AH:AH,ROW(),0)),"")</f>
        <v/>
      </c>
      <c r="AI313" s="69" t="str">
        <f>IFERROR(CLEAN(HLOOKUP(AI$1,'1.源数据-产品报告-消费降序'!AI:AI,ROW(),0)),"")</f>
        <v/>
      </c>
      <c r="AJ313" s="69" t="str">
        <f>IFERROR(CLEAN(HLOOKUP(AJ$1,'1.源数据-产品报告-消费降序'!AJ:AJ,ROW(),0)),"")</f>
        <v/>
      </c>
      <c r="AK313" s="69" t="str">
        <f>IFERROR(CLEAN(HLOOKUP(AK$1,'1.源数据-产品报告-消费降序'!AK:AK,ROW(),0)),"")</f>
        <v/>
      </c>
      <c r="AL313" s="69" t="str">
        <f>IFERROR(CLEAN(HLOOKUP(AL$1,'1.源数据-产品报告-消费降序'!AL:AL,ROW(),0)),"")</f>
        <v/>
      </c>
      <c r="AM313" s="69" t="str">
        <f>IFERROR(CLEAN(HLOOKUP(AM$1,'1.源数据-产品报告-消费降序'!AM:AM,ROW(),0)),"")</f>
        <v/>
      </c>
      <c r="AN313" s="69" t="str">
        <f>IFERROR(CLEAN(HLOOKUP(AN$1,'1.源数据-产品报告-消费降序'!AN:AN,ROW(),0)),"")</f>
        <v/>
      </c>
      <c r="AO3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3" s="69" t="str">
        <f>IFERROR(CLEAN(HLOOKUP(AP$1,'1.源数据-产品报告-消费降序'!AP:AP,ROW(),0)),"")</f>
        <v/>
      </c>
      <c r="AS313" s="69" t="str">
        <f>IFERROR(CLEAN(HLOOKUP(AS$1,'1.源数据-产品报告-消费降序'!AS:AS,ROW(),0)),"")</f>
        <v/>
      </c>
      <c r="AT313" s="69" t="str">
        <f>IFERROR(CLEAN(HLOOKUP(AT$1,'1.源数据-产品报告-消费降序'!AT:AT,ROW(),0)),"")</f>
        <v/>
      </c>
      <c r="AU313" s="69" t="str">
        <f>IFERROR(CLEAN(HLOOKUP(AU$1,'1.源数据-产品报告-消费降序'!AU:AU,ROW(),0)),"")</f>
        <v/>
      </c>
      <c r="AV313" s="69" t="str">
        <f>IFERROR(CLEAN(HLOOKUP(AV$1,'1.源数据-产品报告-消费降序'!AV:AV,ROW(),0)),"")</f>
        <v/>
      </c>
      <c r="AW313" s="69" t="str">
        <f>IFERROR(CLEAN(HLOOKUP(AW$1,'1.源数据-产品报告-消费降序'!AW:AW,ROW(),0)),"")</f>
        <v/>
      </c>
      <c r="AX313" s="69" t="str">
        <f>IFERROR(CLEAN(HLOOKUP(AX$1,'1.源数据-产品报告-消费降序'!AX:AX,ROW(),0)),"")</f>
        <v/>
      </c>
      <c r="AY313" s="69" t="str">
        <f>IFERROR(CLEAN(HLOOKUP(AY$1,'1.源数据-产品报告-消费降序'!AY:AY,ROW(),0)),"")</f>
        <v/>
      </c>
      <c r="AZ3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3" s="69" t="str">
        <f>IFERROR(CLEAN(HLOOKUP(BA$1,'1.源数据-产品报告-消费降序'!BA:BA,ROW(),0)),"")</f>
        <v/>
      </c>
      <c r="BD313" s="69" t="str">
        <f>IFERROR(CLEAN(HLOOKUP(BD$1,'1.源数据-产品报告-消费降序'!BD:BD,ROW(),0)),"")</f>
        <v/>
      </c>
      <c r="BE313" s="69" t="str">
        <f>IFERROR(CLEAN(HLOOKUP(BE$1,'1.源数据-产品报告-消费降序'!BE:BE,ROW(),0)),"")</f>
        <v/>
      </c>
      <c r="BF313" s="69" t="str">
        <f>IFERROR(CLEAN(HLOOKUP(BF$1,'1.源数据-产品报告-消费降序'!BF:BF,ROW(),0)),"")</f>
        <v/>
      </c>
      <c r="BG313" s="69" t="str">
        <f>IFERROR(CLEAN(HLOOKUP(BG$1,'1.源数据-产品报告-消费降序'!BG:BG,ROW(),0)),"")</f>
        <v/>
      </c>
      <c r="BH313" s="69" t="str">
        <f>IFERROR(CLEAN(HLOOKUP(BH$1,'1.源数据-产品报告-消费降序'!BH:BH,ROW(),0)),"")</f>
        <v/>
      </c>
      <c r="BI313" s="69" t="str">
        <f>IFERROR(CLEAN(HLOOKUP(BI$1,'1.源数据-产品报告-消费降序'!BI:BI,ROW(),0)),"")</f>
        <v/>
      </c>
      <c r="BJ313" s="69" t="str">
        <f>IFERROR(CLEAN(HLOOKUP(BJ$1,'1.源数据-产品报告-消费降序'!BJ:BJ,ROW(),0)),"")</f>
        <v/>
      </c>
      <c r="BK3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3" s="69" t="str">
        <f>IFERROR(CLEAN(HLOOKUP(BL$1,'1.源数据-产品报告-消费降序'!BL:BL,ROW(),0)),"")</f>
        <v/>
      </c>
      <c r="BO313" s="69" t="str">
        <f>IFERROR(CLEAN(HLOOKUP(BO$1,'1.源数据-产品报告-消费降序'!BO:BO,ROW(),0)),"")</f>
        <v/>
      </c>
      <c r="BP313" s="69" t="str">
        <f>IFERROR(CLEAN(HLOOKUP(BP$1,'1.源数据-产品报告-消费降序'!BP:BP,ROW(),0)),"")</f>
        <v/>
      </c>
      <c r="BQ313" s="69" t="str">
        <f>IFERROR(CLEAN(HLOOKUP(BQ$1,'1.源数据-产品报告-消费降序'!BQ:BQ,ROW(),0)),"")</f>
        <v/>
      </c>
      <c r="BR313" s="69" t="str">
        <f>IFERROR(CLEAN(HLOOKUP(BR$1,'1.源数据-产品报告-消费降序'!BR:BR,ROW(),0)),"")</f>
        <v/>
      </c>
      <c r="BS313" s="69" t="str">
        <f>IFERROR(CLEAN(HLOOKUP(BS$1,'1.源数据-产品报告-消费降序'!BS:BS,ROW(),0)),"")</f>
        <v/>
      </c>
      <c r="BT313" s="69" t="str">
        <f>IFERROR(CLEAN(HLOOKUP(BT$1,'1.源数据-产品报告-消费降序'!BT:BT,ROW(),0)),"")</f>
        <v/>
      </c>
      <c r="BU313" s="69" t="str">
        <f>IFERROR(CLEAN(HLOOKUP(BU$1,'1.源数据-产品报告-消费降序'!BU:BU,ROW(),0)),"")</f>
        <v/>
      </c>
      <c r="BV3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3" s="69" t="str">
        <f>IFERROR(CLEAN(HLOOKUP(BW$1,'1.源数据-产品报告-消费降序'!BW:BW,ROW(),0)),"")</f>
        <v/>
      </c>
    </row>
    <row r="314" spans="1:75">
      <c r="A314" s="69" t="str">
        <f>IFERROR(CLEAN(HLOOKUP(A$1,'1.源数据-产品报告-消费降序'!A:A,ROW(),0)),"")</f>
        <v/>
      </c>
      <c r="B314" s="69" t="str">
        <f>IFERROR(CLEAN(HLOOKUP(B$1,'1.源数据-产品报告-消费降序'!B:B,ROW(),0)),"")</f>
        <v/>
      </c>
      <c r="C314" s="69" t="str">
        <f>IFERROR(CLEAN(HLOOKUP(C$1,'1.源数据-产品报告-消费降序'!C:C,ROW(),0)),"")</f>
        <v/>
      </c>
      <c r="D314" s="69" t="str">
        <f>IFERROR(CLEAN(HLOOKUP(D$1,'1.源数据-产品报告-消费降序'!D:D,ROW(),0)),"")</f>
        <v/>
      </c>
      <c r="E314" s="69" t="str">
        <f>IFERROR(CLEAN(HLOOKUP(E$1,'1.源数据-产品报告-消费降序'!E:E,ROW(),0)),"")</f>
        <v/>
      </c>
      <c r="F314" s="69" t="str">
        <f>IFERROR(CLEAN(HLOOKUP(F$1,'1.源数据-产品报告-消费降序'!F:F,ROW(),0)),"")</f>
        <v/>
      </c>
      <c r="G314" s="70">
        <f>IFERROR((HLOOKUP(G$1,'1.源数据-产品报告-消费降序'!G:G,ROW(),0)),"")</f>
        <v>0</v>
      </c>
      <c r="H3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4" s="69" t="str">
        <f>IFERROR(CLEAN(HLOOKUP(I$1,'1.源数据-产品报告-消费降序'!I:I,ROW(),0)),"")</f>
        <v/>
      </c>
      <c r="L314" s="69" t="str">
        <f>IFERROR(CLEAN(HLOOKUP(L$1,'1.源数据-产品报告-消费降序'!L:L,ROW(),0)),"")</f>
        <v/>
      </c>
      <c r="M314" s="69" t="str">
        <f>IFERROR(CLEAN(HLOOKUP(M$1,'1.源数据-产品报告-消费降序'!M:M,ROW(),0)),"")</f>
        <v/>
      </c>
      <c r="N314" s="69" t="str">
        <f>IFERROR(CLEAN(HLOOKUP(N$1,'1.源数据-产品报告-消费降序'!N:N,ROW(),0)),"")</f>
        <v/>
      </c>
      <c r="O314" s="69" t="str">
        <f>IFERROR(CLEAN(HLOOKUP(O$1,'1.源数据-产品报告-消费降序'!O:O,ROW(),0)),"")</f>
        <v/>
      </c>
      <c r="P314" s="69" t="str">
        <f>IFERROR(CLEAN(HLOOKUP(P$1,'1.源数据-产品报告-消费降序'!P:P,ROW(),0)),"")</f>
        <v/>
      </c>
      <c r="Q314" s="69" t="str">
        <f>IFERROR(CLEAN(HLOOKUP(Q$1,'1.源数据-产品报告-消费降序'!Q:Q,ROW(),0)),"")</f>
        <v/>
      </c>
      <c r="R314" s="69" t="str">
        <f>IFERROR(CLEAN(HLOOKUP(R$1,'1.源数据-产品报告-消费降序'!R:R,ROW(),0)),"")</f>
        <v/>
      </c>
      <c r="S3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4" s="69" t="str">
        <f>IFERROR(CLEAN(HLOOKUP(T$1,'1.源数据-产品报告-消费降序'!T:T,ROW(),0)),"")</f>
        <v/>
      </c>
      <c r="W314" s="69" t="str">
        <f>IFERROR(CLEAN(HLOOKUP(W$1,'1.源数据-产品报告-消费降序'!W:W,ROW(),0)),"")</f>
        <v/>
      </c>
      <c r="X314" s="69" t="str">
        <f>IFERROR(CLEAN(HLOOKUP(X$1,'1.源数据-产品报告-消费降序'!X:X,ROW(),0)),"")</f>
        <v/>
      </c>
      <c r="Y314" s="69" t="str">
        <f>IFERROR(CLEAN(HLOOKUP(Y$1,'1.源数据-产品报告-消费降序'!Y:Y,ROW(),0)),"")</f>
        <v/>
      </c>
      <c r="Z314" s="69" t="str">
        <f>IFERROR(CLEAN(HLOOKUP(Z$1,'1.源数据-产品报告-消费降序'!Z:Z,ROW(),0)),"")</f>
        <v/>
      </c>
      <c r="AA314" s="69" t="str">
        <f>IFERROR(CLEAN(HLOOKUP(AA$1,'1.源数据-产品报告-消费降序'!AA:AA,ROW(),0)),"")</f>
        <v/>
      </c>
      <c r="AB314" s="69" t="str">
        <f>IFERROR(CLEAN(HLOOKUP(AB$1,'1.源数据-产品报告-消费降序'!AB:AB,ROW(),0)),"")</f>
        <v/>
      </c>
      <c r="AC314" s="69" t="str">
        <f>IFERROR(CLEAN(HLOOKUP(AC$1,'1.源数据-产品报告-消费降序'!AC:AC,ROW(),0)),"")</f>
        <v/>
      </c>
      <c r="AD3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4" s="69" t="str">
        <f>IFERROR(CLEAN(HLOOKUP(AE$1,'1.源数据-产品报告-消费降序'!AE:AE,ROW(),0)),"")</f>
        <v/>
      </c>
      <c r="AH314" s="69" t="str">
        <f>IFERROR(CLEAN(HLOOKUP(AH$1,'1.源数据-产品报告-消费降序'!AH:AH,ROW(),0)),"")</f>
        <v/>
      </c>
      <c r="AI314" s="69" t="str">
        <f>IFERROR(CLEAN(HLOOKUP(AI$1,'1.源数据-产品报告-消费降序'!AI:AI,ROW(),0)),"")</f>
        <v/>
      </c>
      <c r="AJ314" s="69" t="str">
        <f>IFERROR(CLEAN(HLOOKUP(AJ$1,'1.源数据-产品报告-消费降序'!AJ:AJ,ROW(),0)),"")</f>
        <v/>
      </c>
      <c r="AK314" s="69" t="str">
        <f>IFERROR(CLEAN(HLOOKUP(AK$1,'1.源数据-产品报告-消费降序'!AK:AK,ROW(),0)),"")</f>
        <v/>
      </c>
      <c r="AL314" s="69" t="str">
        <f>IFERROR(CLEAN(HLOOKUP(AL$1,'1.源数据-产品报告-消费降序'!AL:AL,ROW(),0)),"")</f>
        <v/>
      </c>
      <c r="AM314" s="69" t="str">
        <f>IFERROR(CLEAN(HLOOKUP(AM$1,'1.源数据-产品报告-消费降序'!AM:AM,ROW(),0)),"")</f>
        <v/>
      </c>
      <c r="AN314" s="69" t="str">
        <f>IFERROR(CLEAN(HLOOKUP(AN$1,'1.源数据-产品报告-消费降序'!AN:AN,ROW(),0)),"")</f>
        <v/>
      </c>
      <c r="AO3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4" s="69" t="str">
        <f>IFERROR(CLEAN(HLOOKUP(AP$1,'1.源数据-产品报告-消费降序'!AP:AP,ROW(),0)),"")</f>
        <v/>
      </c>
      <c r="AS314" s="69" t="str">
        <f>IFERROR(CLEAN(HLOOKUP(AS$1,'1.源数据-产品报告-消费降序'!AS:AS,ROW(),0)),"")</f>
        <v/>
      </c>
      <c r="AT314" s="69" t="str">
        <f>IFERROR(CLEAN(HLOOKUP(AT$1,'1.源数据-产品报告-消费降序'!AT:AT,ROW(),0)),"")</f>
        <v/>
      </c>
      <c r="AU314" s="69" t="str">
        <f>IFERROR(CLEAN(HLOOKUP(AU$1,'1.源数据-产品报告-消费降序'!AU:AU,ROW(),0)),"")</f>
        <v/>
      </c>
      <c r="AV314" s="69" t="str">
        <f>IFERROR(CLEAN(HLOOKUP(AV$1,'1.源数据-产品报告-消费降序'!AV:AV,ROW(),0)),"")</f>
        <v/>
      </c>
      <c r="AW314" s="69" t="str">
        <f>IFERROR(CLEAN(HLOOKUP(AW$1,'1.源数据-产品报告-消费降序'!AW:AW,ROW(),0)),"")</f>
        <v/>
      </c>
      <c r="AX314" s="69" t="str">
        <f>IFERROR(CLEAN(HLOOKUP(AX$1,'1.源数据-产品报告-消费降序'!AX:AX,ROW(),0)),"")</f>
        <v/>
      </c>
      <c r="AY314" s="69" t="str">
        <f>IFERROR(CLEAN(HLOOKUP(AY$1,'1.源数据-产品报告-消费降序'!AY:AY,ROW(),0)),"")</f>
        <v/>
      </c>
      <c r="AZ3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4" s="69" t="str">
        <f>IFERROR(CLEAN(HLOOKUP(BA$1,'1.源数据-产品报告-消费降序'!BA:BA,ROW(),0)),"")</f>
        <v/>
      </c>
      <c r="BD314" s="69" t="str">
        <f>IFERROR(CLEAN(HLOOKUP(BD$1,'1.源数据-产品报告-消费降序'!BD:BD,ROW(),0)),"")</f>
        <v/>
      </c>
      <c r="BE314" s="69" t="str">
        <f>IFERROR(CLEAN(HLOOKUP(BE$1,'1.源数据-产品报告-消费降序'!BE:BE,ROW(),0)),"")</f>
        <v/>
      </c>
      <c r="BF314" s="69" t="str">
        <f>IFERROR(CLEAN(HLOOKUP(BF$1,'1.源数据-产品报告-消费降序'!BF:BF,ROW(),0)),"")</f>
        <v/>
      </c>
      <c r="BG314" s="69" t="str">
        <f>IFERROR(CLEAN(HLOOKUP(BG$1,'1.源数据-产品报告-消费降序'!BG:BG,ROW(),0)),"")</f>
        <v/>
      </c>
      <c r="BH314" s="69" t="str">
        <f>IFERROR(CLEAN(HLOOKUP(BH$1,'1.源数据-产品报告-消费降序'!BH:BH,ROW(),0)),"")</f>
        <v/>
      </c>
      <c r="BI314" s="69" t="str">
        <f>IFERROR(CLEAN(HLOOKUP(BI$1,'1.源数据-产品报告-消费降序'!BI:BI,ROW(),0)),"")</f>
        <v/>
      </c>
      <c r="BJ314" s="69" t="str">
        <f>IFERROR(CLEAN(HLOOKUP(BJ$1,'1.源数据-产品报告-消费降序'!BJ:BJ,ROW(),0)),"")</f>
        <v/>
      </c>
      <c r="BK3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4" s="69" t="str">
        <f>IFERROR(CLEAN(HLOOKUP(BL$1,'1.源数据-产品报告-消费降序'!BL:BL,ROW(),0)),"")</f>
        <v/>
      </c>
      <c r="BO314" s="69" t="str">
        <f>IFERROR(CLEAN(HLOOKUP(BO$1,'1.源数据-产品报告-消费降序'!BO:BO,ROW(),0)),"")</f>
        <v/>
      </c>
      <c r="BP314" s="69" t="str">
        <f>IFERROR(CLEAN(HLOOKUP(BP$1,'1.源数据-产品报告-消费降序'!BP:BP,ROW(),0)),"")</f>
        <v/>
      </c>
      <c r="BQ314" s="69" t="str">
        <f>IFERROR(CLEAN(HLOOKUP(BQ$1,'1.源数据-产品报告-消费降序'!BQ:BQ,ROW(),0)),"")</f>
        <v/>
      </c>
      <c r="BR314" s="69" t="str">
        <f>IFERROR(CLEAN(HLOOKUP(BR$1,'1.源数据-产品报告-消费降序'!BR:BR,ROW(),0)),"")</f>
        <v/>
      </c>
      <c r="BS314" s="69" t="str">
        <f>IFERROR(CLEAN(HLOOKUP(BS$1,'1.源数据-产品报告-消费降序'!BS:BS,ROW(),0)),"")</f>
        <v/>
      </c>
      <c r="BT314" s="69" t="str">
        <f>IFERROR(CLEAN(HLOOKUP(BT$1,'1.源数据-产品报告-消费降序'!BT:BT,ROW(),0)),"")</f>
        <v/>
      </c>
      <c r="BU314" s="69" t="str">
        <f>IFERROR(CLEAN(HLOOKUP(BU$1,'1.源数据-产品报告-消费降序'!BU:BU,ROW(),0)),"")</f>
        <v/>
      </c>
      <c r="BV3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4" s="69" t="str">
        <f>IFERROR(CLEAN(HLOOKUP(BW$1,'1.源数据-产品报告-消费降序'!BW:BW,ROW(),0)),"")</f>
        <v/>
      </c>
    </row>
    <row r="315" spans="1:75">
      <c r="A315" s="69" t="str">
        <f>IFERROR(CLEAN(HLOOKUP(A$1,'1.源数据-产品报告-消费降序'!A:A,ROW(),0)),"")</f>
        <v/>
      </c>
      <c r="B315" s="69" t="str">
        <f>IFERROR(CLEAN(HLOOKUP(B$1,'1.源数据-产品报告-消费降序'!B:B,ROW(),0)),"")</f>
        <v/>
      </c>
      <c r="C315" s="69" t="str">
        <f>IFERROR(CLEAN(HLOOKUP(C$1,'1.源数据-产品报告-消费降序'!C:C,ROW(),0)),"")</f>
        <v/>
      </c>
      <c r="D315" s="69" t="str">
        <f>IFERROR(CLEAN(HLOOKUP(D$1,'1.源数据-产品报告-消费降序'!D:D,ROW(),0)),"")</f>
        <v/>
      </c>
      <c r="E315" s="69" t="str">
        <f>IFERROR(CLEAN(HLOOKUP(E$1,'1.源数据-产品报告-消费降序'!E:E,ROW(),0)),"")</f>
        <v/>
      </c>
      <c r="F315" s="69" t="str">
        <f>IFERROR(CLEAN(HLOOKUP(F$1,'1.源数据-产品报告-消费降序'!F:F,ROW(),0)),"")</f>
        <v/>
      </c>
      <c r="G315" s="70">
        <f>IFERROR((HLOOKUP(G$1,'1.源数据-产品报告-消费降序'!G:G,ROW(),0)),"")</f>
        <v>0</v>
      </c>
      <c r="H3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5" s="69" t="str">
        <f>IFERROR(CLEAN(HLOOKUP(I$1,'1.源数据-产品报告-消费降序'!I:I,ROW(),0)),"")</f>
        <v/>
      </c>
      <c r="L315" s="69" t="str">
        <f>IFERROR(CLEAN(HLOOKUP(L$1,'1.源数据-产品报告-消费降序'!L:L,ROW(),0)),"")</f>
        <v/>
      </c>
      <c r="M315" s="69" t="str">
        <f>IFERROR(CLEAN(HLOOKUP(M$1,'1.源数据-产品报告-消费降序'!M:M,ROW(),0)),"")</f>
        <v/>
      </c>
      <c r="N315" s="69" t="str">
        <f>IFERROR(CLEAN(HLOOKUP(N$1,'1.源数据-产品报告-消费降序'!N:N,ROW(),0)),"")</f>
        <v/>
      </c>
      <c r="O315" s="69" t="str">
        <f>IFERROR(CLEAN(HLOOKUP(O$1,'1.源数据-产品报告-消费降序'!O:O,ROW(),0)),"")</f>
        <v/>
      </c>
      <c r="P315" s="69" t="str">
        <f>IFERROR(CLEAN(HLOOKUP(P$1,'1.源数据-产品报告-消费降序'!P:P,ROW(),0)),"")</f>
        <v/>
      </c>
      <c r="Q315" s="69" t="str">
        <f>IFERROR(CLEAN(HLOOKUP(Q$1,'1.源数据-产品报告-消费降序'!Q:Q,ROW(),0)),"")</f>
        <v/>
      </c>
      <c r="R315" s="69" t="str">
        <f>IFERROR(CLEAN(HLOOKUP(R$1,'1.源数据-产品报告-消费降序'!R:R,ROW(),0)),"")</f>
        <v/>
      </c>
      <c r="S3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5" s="69" t="str">
        <f>IFERROR(CLEAN(HLOOKUP(T$1,'1.源数据-产品报告-消费降序'!T:T,ROW(),0)),"")</f>
        <v/>
      </c>
      <c r="W315" s="69" t="str">
        <f>IFERROR(CLEAN(HLOOKUP(W$1,'1.源数据-产品报告-消费降序'!W:W,ROW(),0)),"")</f>
        <v/>
      </c>
      <c r="X315" s="69" t="str">
        <f>IFERROR(CLEAN(HLOOKUP(X$1,'1.源数据-产品报告-消费降序'!X:X,ROW(),0)),"")</f>
        <v/>
      </c>
      <c r="Y315" s="69" t="str">
        <f>IFERROR(CLEAN(HLOOKUP(Y$1,'1.源数据-产品报告-消费降序'!Y:Y,ROW(),0)),"")</f>
        <v/>
      </c>
      <c r="Z315" s="69" t="str">
        <f>IFERROR(CLEAN(HLOOKUP(Z$1,'1.源数据-产品报告-消费降序'!Z:Z,ROW(),0)),"")</f>
        <v/>
      </c>
      <c r="AA315" s="69" t="str">
        <f>IFERROR(CLEAN(HLOOKUP(AA$1,'1.源数据-产品报告-消费降序'!AA:AA,ROW(),0)),"")</f>
        <v/>
      </c>
      <c r="AB315" s="69" t="str">
        <f>IFERROR(CLEAN(HLOOKUP(AB$1,'1.源数据-产品报告-消费降序'!AB:AB,ROW(),0)),"")</f>
        <v/>
      </c>
      <c r="AC315" s="69" t="str">
        <f>IFERROR(CLEAN(HLOOKUP(AC$1,'1.源数据-产品报告-消费降序'!AC:AC,ROW(),0)),"")</f>
        <v/>
      </c>
      <c r="AD3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5" s="69" t="str">
        <f>IFERROR(CLEAN(HLOOKUP(AE$1,'1.源数据-产品报告-消费降序'!AE:AE,ROW(),0)),"")</f>
        <v/>
      </c>
      <c r="AH315" s="69" t="str">
        <f>IFERROR(CLEAN(HLOOKUP(AH$1,'1.源数据-产品报告-消费降序'!AH:AH,ROW(),0)),"")</f>
        <v/>
      </c>
      <c r="AI315" s="69" t="str">
        <f>IFERROR(CLEAN(HLOOKUP(AI$1,'1.源数据-产品报告-消费降序'!AI:AI,ROW(),0)),"")</f>
        <v/>
      </c>
      <c r="AJ315" s="69" t="str">
        <f>IFERROR(CLEAN(HLOOKUP(AJ$1,'1.源数据-产品报告-消费降序'!AJ:AJ,ROW(),0)),"")</f>
        <v/>
      </c>
      <c r="AK315" s="69" t="str">
        <f>IFERROR(CLEAN(HLOOKUP(AK$1,'1.源数据-产品报告-消费降序'!AK:AK,ROW(),0)),"")</f>
        <v/>
      </c>
      <c r="AL315" s="69" t="str">
        <f>IFERROR(CLEAN(HLOOKUP(AL$1,'1.源数据-产品报告-消费降序'!AL:AL,ROW(),0)),"")</f>
        <v/>
      </c>
      <c r="AM315" s="69" t="str">
        <f>IFERROR(CLEAN(HLOOKUP(AM$1,'1.源数据-产品报告-消费降序'!AM:AM,ROW(),0)),"")</f>
        <v/>
      </c>
      <c r="AN315" s="69" t="str">
        <f>IFERROR(CLEAN(HLOOKUP(AN$1,'1.源数据-产品报告-消费降序'!AN:AN,ROW(),0)),"")</f>
        <v/>
      </c>
      <c r="AO3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5" s="69" t="str">
        <f>IFERROR(CLEAN(HLOOKUP(AP$1,'1.源数据-产品报告-消费降序'!AP:AP,ROW(),0)),"")</f>
        <v/>
      </c>
      <c r="AS315" s="69" t="str">
        <f>IFERROR(CLEAN(HLOOKUP(AS$1,'1.源数据-产品报告-消费降序'!AS:AS,ROW(),0)),"")</f>
        <v/>
      </c>
      <c r="AT315" s="69" t="str">
        <f>IFERROR(CLEAN(HLOOKUP(AT$1,'1.源数据-产品报告-消费降序'!AT:AT,ROW(),0)),"")</f>
        <v/>
      </c>
      <c r="AU315" s="69" t="str">
        <f>IFERROR(CLEAN(HLOOKUP(AU$1,'1.源数据-产品报告-消费降序'!AU:AU,ROW(),0)),"")</f>
        <v/>
      </c>
      <c r="AV315" s="69" t="str">
        <f>IFERROR(CLEAN(HLOOKUP(AV$1,'1.源数据-产品报告-消费降序'!AV:AV,ROW(),0)),"")</f>
        <v/>
      </c>
      <c r="AW315" s="69" t="str">
        <f>IFERROR(CLEAN(HLOOKUP(AW$1,'1.源数据-产品报告-消费降序'!AW:AW,ROW(),0)),"")</f>
        <v/>
      </c>
      <c r="AX315" s="69" t="str">
        <f>IFERROR(CLEAN(HLOOKUP(AX$1,'1.源数据-产品报告-消费降序'!AX:AX,ROW(),0)),"")</f>
        <v/>
      </c>
      <c r="AY315" s="69" t="str">
        <f>IFERROR(CLEAN(HLOOKUP(AY$1,'1.源数据-产品报告-消费降序'!AY:AY,ROW(),0)),"")</f>
        <v/>
      </c>
      <c r="AZ3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5" s="69" t="str">
        <f>IFERROR(CLEAN(HLOOKUP(BA$1,'1.源数据-产品报告-消费降序'!BA:BA,ROW(),0)),"")</f>
        <v/>
      </c>
      <c r="BD315" s="69" t="str">
        <f>IFERROR(CLEAN(HLOOKUP(BD$1,'1.源数据-产品报告-消费降序'!BD:BD,ROW(),0)),"")</f>
        <v/>
      </c>
      <c r="BE315" s="69" t="str">
        <f>IFERROR(CLEAN(HLOOKUP(BE$1,'1.源数据-产品报告-消费降序'!BE:BE,ROW(),0)),"")</f>
        <v/>
      </c>
      <c r="BF315" s="69" t="str">
        <f>IFERROR(CLEAN(HLOOKUP(BF$1,'1.源数据-产品报告-消费降序'!BF:BF,ROW(),0)),"")</f>
        <v/>
      </c>
      <c r="BG315" s="69" t="str">
        <f>IFERROR(CLEAN(HLOOKUP(BG$1,'1.源数据-产品报告-消费降序'!BG:BG,ROW(),0)),"")</f>
        <v/>
      </c>
      <c r="BH315" s="69" t="str">
        <f>IFERROR(CLEAN(HLOOKUP(BH$1,'1.源数据-产品报告-消费降序'!BH:BH,ROW(),0)),"")</f>
        <v/>
      </c>
      <c r="BI315" s="69" t="str">
        <f>IFERROR(CLEAN(HLOOKUP(BI$1,'1.源数据-产品报告-消费降序'!BI:BI,ROW(),0)),"")</f>
        <v/>
      </c>
      <c r="BJ315" s="69" t="str">
        <f>IFERROR(CLEAN(HLOOKUP(BJ$1,'1.源数据-产品报告-消费降序'!BJ:BJ,ROW(),0)),"")</f>
        <v/>
      </c>
      <c r="BK3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5" s="69" t="str">
        <f>IFERROR(CLEAN(HLOOKUP(BL$1,'1.源数据-产品报告-消费降序'!BL:BL,ROW(),0)),"")</f>
        <v/>
      </c>
      <c r="BO315" s="69" t="str">
        <f>IFERROR(CLEAN(HLOOKUP(BO$1,'1.源数据-产品报告-消费降序'!BO:BO,ROW(),0)),"")</f>
        <v/>
      </c>
      <c r="BP315" s="69" t="str">
        <f>IFERROR(CLEAN(HLOOKUP(BP$1,'1.源数据-产品报告-消费降序'!BP:BP,ROW(),0)),"")</f>
        <v/>
      </c>
      <c r="BQ315" s="69" t="str">
        <f>IFERROR(CLEAN(HLOOKUP(BQ$1,'1.源数据-产品报告-消费降序'!BQ:BQ,ROW(),0)),"")</f>
        <v/>
      </c>
      <c r="BR315" s="69" t="str">
        <f>IFERROR(CLEAN(HLOOKUP(BR$1,'1.源数据-产品报告-消费降序'!BR:BR,ROW(),0)),"")</f>
        <v/>
      </c>
      <c r="BS315" s="69" t="str">
        <f>IFERROR(CLEAN(HLOOKUP(BS$1,'1.源数据-产品报告-消费降序'!BS:BS,ROW(),0)),"")</f>
        <v/>
      </c>
      <c r="BT315" s="69" t="str">
        <f>IFERROR(CLEAN(HLOOKUP(BT$1,'1.源数据-产品报告-消费降序'!BT:BT,ROW(),0)),"")</f>
        <v/>
      </c>
      <c r="BU315" s="69" t="str">
        <f>IFERROR(CLEAN(HLOOKUP(BU$1,'1.源数据-产品报告-消费降序'!BU:BU,ROW(),0)),"")</f>
        <v/>
      </c>
      <c r="BV3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5" s="69" t="str">
        <f>IFERROR(CLEAN(HLOOKUP(BW$1,'1.源数据-产品报告-消费降序'!BW:BW,ROW(),0)),"")</f>
        <v/>
      </c>
    </row>
    <row r="316" spans="1:75">
      <c r="A316" s="69" t="str">
        <f>IFERROR(CLEAN(HLOOKUP(A$1,'1.源数据-产品报告-消费降序'!A:A,ROW(),0)),"")</f>
        <v/>
      </c>
      <c r="B316" s="69" t="str">
        <f>IFERROR(CLEAN(HLOOKUP(B$1,'1.源数据-产品报告-消费降序'!B:B,ROW(),0)),"")</f>
        <v/>
      </c>
      <c r="C316" s="69" t="str">
        <f>IFERROR(CLEAN(HLOOKUP(C$1,'1.源数据-产品报告-消费降序'!C:C,ROW(),0)),"")</f>
        <v/>
      </c>
      <c r="D316" s="69" t="str">
        <f>IFERROR(CLEAN(HLOOKUP(D$1,'1.源数据-产品报告-消费降序'!D:D,ROW(),0)),"")</f>
        <v/>
      </c>
      <c r="E316" s="69" t="str">
        <f>IFERROR(CLEAN(HLOOKUP(E$1,'1.源数据-产品报告-消费降序'!E:E,ROW(),0)),"")</f>
        <v/>
      </c>
      <c r="F316" s="69" t="str">
        <f>IFERROR(CLEAN(HLOOKUP(F$1,'1.源数据-产品报告-消费降序'!F:F,ROW(),0)),"")</f>
        <v/>
      </c>
      <c r="G316" s="70">
        <f>IFERROR((HLOOKUP(G$1,'1.源数据-产品报告-消费降序'!G:G,ROW(),0)),"")</f>
        <v>0</v>
      </c>
      <c r="H3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6" s="69" t="str">
        <f>IFERROR(CLEAN(HLOOKUP(I$1,'1.源数据-产品报告-消费降序'!I:I,ROW(),0)),"")</f>
        <v/>
      </c>
      <c r="L316" s="69" t="str">
        <f>IFERROR(CLEAN(HLOOKUP(L$1,'1.源数据-产品报告-消费降序'!L:L,ROW(),0)),"")</f>
        <v/>
      </c>
      <c r="M316" s="69" t="str">
        <f>IFERROR(CLEAN(HLOOKUP(M$1,'1.源数据-产品报告-消费降序'!M:M,ROW(),0)),"")</f>
        <v/>
      </c>
      <c r="N316" s="69" t="str">
        <f>IFERROR(CLEAN(HLOOKUP(N$1,'1.源数据-产品报告-消费降序'!N:N,ROW(),0)),"")</f>
        <v/>
      </c>
      <c r="O316" s="69" t="str">
        <f>IFERROR(CLEAN(HLOOKUP(O$1,'1.源数据-产品报告-消费降序'!O:O,ROW(),0)),"")</f>
        <v/>
      </c>
      <c r="P316" s="69" t="str">
        <f>IFERROR(CLEAN(HLOOKUP(P$1,'1.源数据-产品报告-消费降序'!P:P,ROW(),0)),"")</f>
        <v/>
      </c>
      <c r="Q316" s="69" t="str">
        <f>IFERROR(CLEAN(HLOOKUP(Q$1,'1.源数据-产品报告-消费降序'!Q:Q,ROW(),0)),"")</f>
        <v/>
      </c>
      <c r="R316" s="69" t="str">
        <f>IFERROR(CLEAN(HLOOKUP(R$1,'1.源数据-产品报告-消费降序'!R:R,ROW(),0)),"")</f>
        <v/>
      </c>
      <c r="S3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6" s="69" t="str">
        <f>IFERROR(CLEAN(HLOOKUP(T$1,'1.源数据-产品报告-消费降序'!T:T,ROW(),0)),"")</f>
        <v/>
      </c>
      <c r="W316" s="69" t="str">
        <f>IFERROR(CLEAN(HLOOKUP(W$1,'1.源数据-产品报告-消费降序'!W:W,ROW(),0)),"")</f>
        <v/>
      </c>
      <c r="X316" s="69" t="str">
        <f>IFERROR(CLEAN(HLOOKUP(X$1,'1.源数据-产品报告-消费降序'!X:X,ROW(),0)),"")</f>
        <v/>
      </c>
      <c r="Y316" s="69" t="str">
        <f>IFERROR(CLEAN(HLOOKUP(Y$1,'1.源数据-产品报告-消费降序'!Y:Y,ROW(),0)),"")</f>
        <v/>
      </c>
      <c r="Z316" s="69" t="str">
        <f>IFERROR(CLEAN(HLOOKUP(Z$1,'1.源数据-产品报告-消费降序'!Z:Z,ROW(),0)),"")</f>
        <v/>
      </c>
      <c r="AA316" s="69" t="str">
        <f>IFERROR(CLEAN(HLOOKUP(AA$1,'1.源数据-产品报告-消费降序'!AA:AA,ROW(),0)),"")</f>
        <v/>
      </c>
      <c r="AB316" s="69" t="str">
        <f>IFERROR(CLEAN(HLOOKUP(AB$1,'1.源数据-产品报告-消费降序'!AB:AB,ROW(),0)),"")</f>
        <v/>
      </c>
      <c r="AC316" s="69" t="str">
        <f>IFERROR(CLEAN(HLOOKUP(AC$1,'1.源数据-产品报告-消费降序'!AC:AC,ROW(),0)),"")</f>
        <v/>
      </c>
      <c r="AD3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6" s="69" t="str">
        <f>IFERROR(CLEAN(HLOOKUP(AE$1,'1.源数据-产品报告-消费降序'!AE:AE,ROW(),0)),"")</f>
        <v/>
      </c>
      <c r="AH316" s="69" t="str">
        <f>IFERROR(CLEAN(HLOOKUP(AH$1,'1.源数据-产品报告-消费降序'!AH:AH,ROW(),0)),"")</f>
        <v/>
      </c>
      <c r="AI316" s="69" t="str">
        <f>IFERROR(CLEAN(HLOOKUP(AI$1,'1.源数据-产品报告-消费降序'!AI:AI,ROW(),0)),"")</f>
        <v/>
      </c>
      <c r="AJ316" s="69" t="str">
        <f>IFERROR(CLEAN(HLOOKUP(AJ$1,'1.源数据-产品报告-消费降序'!AJ:AJ,ROW(),0)),"")</f>
        <v/>
      </c>
      <c r="AK316" s="69" t="str">
        <f>IFERROR(CLEAN(HLOOKUP(AK$1,'1.源数据-产品报告-消费降序'!AK:AK,ROW(),0)),"")</f>
        <v/>
      </c>
      <c r="AL316" s="69" t="str">
        <f>IFERROR(CLEAN(HLOOKUP(AL$1,'1.源数据-产品报告-消费降序'!AL:AL,ROW(),0)),"")</f>
        <v/>
      </c>
      <c r="AM316" s="69" t="str">
        <f>IFERROR(CLEAN(HLOOKUP(AM$1,'1.源数据-产品报告-消费降序'!AM:AM,ROW(),0)),"")</f>
        <v/>
      </c>
      <c r="AN316" s="69" t="str">
        <f>IFERROR(CLEAN(HLOOKUP(AN$1,'1.源数据-产品报告-消费降序'!AN:AN,ROW(),0)),"")</f>
        <v/>
      </c>
      <c r="AO3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6" s="69" t="str">
        <f>IFERROR(CLEAN(HLOOKUP(AP$1,'1.源数据-产品报告-消费降序'!AP:AP,ROW(),0)),"")</f>
        <v/>
      </c>
      <c r="AS316" s="69" t="str">
        <f>IFERROR(CLEAN(HLOOKUP(AS$1,'1.源数据-产品报告-消费降序'!AS:AS,ROW(),0)),"")</f>
        <v/>
      </c>
      <c r="AT316" s="69" t="str">
        <f>IFERROR(CLEAN(HLOOKUP(AT$1,'1.源数据-产品报告-消费降序'!AT:AT,ROW(),0)),"")</f>
        <v/>
      </c>
      <c r="AU316" s="69" t="str">
        <f>IFERROR(CLEAN(HLOOKUP(AU$1,'1.源数据-产品报告-消费降序'!AU:AU,ROW(),0)),"")</f>
        <v/>
      </c>
      <c r="AV316" s="69" t="str">
        <f>IFERROR(CLEAN(HLOOKUP(AV$1,'1.源数据-产品报告-消费降序'!AV:AV,ROW(),0)),"")</f>
        <v/>
      </c>
      <c r="AW316" s="69" t="str">
        <f>IFERROR(CLEAN(HLOOKUP(AW$1,'1.源数据-产品报告-消费降序'!AW:AW,ROW(),0)),"")</f>
        <v/>
      </c>
      <c r="AX316" s="69" t="str">
        <f>IFERROR(CLEAN(HLOOKUP(AX$1,'1.源数据-产品报告-消费降序'!AX:AX,ROW(),0)),"")</f>
        <v/>
      </c>
      <c r="AY316" s="69" t="str">
        <f>IFERROR(CLEAN(HLOOKUP(AY$1,'1.源数据-产品报告-消费降序'!AY:AY,ROW(),0)),"")</f>
        <v/>
      </c>
      <c r="AZ3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6" s="69" t="str">
        <f>IFERROR(CLEAN(HLOOKUP(BA$1,'1.源数据-产品报告-消费降序'!BA:BA,ROW(),0)),"")</f>
        <v/>
      </c>
      <c r="BD316" s="69" t="str">
        <f>IFERROR(CLEAN(HLOOKUP(BD$1,'1.源数据-产品报告-消费降序'!BD:BD,ROW(),0)),"")</f>
        <v/>
      </c>
      <c r="BE316" s="69" t="str">
        <f>IFERROR(CLEAN(HLOOKUP(BE$1,'1.源数据-产品报告-消费降序'!BE:BE,ROW(),0)),"")</f>
        <v/>
      </c>
      <c r="BF316" s="69" t="str">
        <f>IFERROR(CLEAN(HLOOKUP(BF$1,'1.源数据-产品报告-消费降序'!BF:BF,ROW(),0)),"")</f>
        <v/>
      </c>
      <c r="BG316" s="69" t="str">
        <f>IFERROR(CLEAN(HLOOKUP(BG$1,'1.源数据-产品报告-消费降序'!BG:BG,ROW(),0)),"")</f>
        <v/>
      </c>
      <c r="BH316" s="69" t="str">
        <f>IFERROR(CLEAN(HLOOKUP(BH$1,'1.源数据-产品报告-消费降序'!BH:BH,ROW(),0)),"")</f>
        <v/>
      </c>
      <c r="BI316" s="69" t="str">
        <f>IFERROR(CLEAN(HLOOKUP(BI$1,'1.源数据-产品报告-消费降序'!BI:BI,ROW(),0)),"")</f>
        <v/>
      </c>
      <c r="BJ316" s="69" t="str">
        <f>IFERROR(CLEAN(HLOOKUP(BJ$1,'1.源数据-产品报告-消费降序'!BJ:BJ,ROW(),0)),"")</f>
        <v/>
      </c>
      <c r="BK3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6" s="69" t="str">
        <f>IFERROR(CLEAN(HLOOKUP(BL$1,'1.源数据-产品报告-消费降序'!BL:BL,ROW(),0)),"")</f>
        <v/>
      </c>
      <c r="BO316" s="69" t="str">
        <f>IFERROR(CLEAN(HLOOKUP(BO$1,'1.源数据-产品报告-消费降序'!BO:BO,ROW(),0)),"")</f>
        <v/>
      </c>
      <c r="BP316" s="69" t="str">
        <f>IFERROR(CLEAN(HLOOKUP(BP$1,'1.源数据-产品报告-消费降序'!BP:BP,ROW(),0)),"")</f>
        <v/>
      </c>
      <c r="BQ316" s="69" t="str">
        <f>IFERROR(CLEAN(HLOOKUP(BQ$1,'1.源数据-产品报告-消费降序'!BQ:BQ,ROW(),0)),"")</f>
        <v/>
      </c>
      <c r="BR316" s="69" t="str">
        <f>IFERROR(CLEAN(HLOOKUP(BR$1,'1.源数据-产品报告-消费降序'!BR:BR,ROW(),0)),"")</f>
        <v/>
      </c>
      <c r="BS316" s="69" t="str">
        <f>IFERROR(CLEAN(HLOOKUP(BS$1,'1.源数据-产品报告-消费降序'!BS:BS,ROW(),0)),"")</f>
        <v/>
      </c>
      <c r="BT316" s="69" t="str">
        <f>IFERROR(CLEAN(HLOOKUP(BT$1,'1.源数据-产品报告-消费降序'!BT:BT,ROW(),0)),"")</f>
        <v/>
      </c>
      <c r="BU316" s="69" t="str">
        <f>IFERROR(CLEAN(HLOOKUP(BU$1,'1.源数据-产品报告-消费降序'!BU:BU,ROW(),0)),"")</f>
        <v/>
      </c>
      <c r="BV3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6" s="69" t="str">
        <f>IFERROR(CLEAN(HLOOKUP(BW$1,'1.源数据-产品报告-消费降序'!BW:BW,ROW(),0)),"")</f>
        <v/>
      </c>
    </row>
    <row r="317" spans="1:75">
      <c r="A317" s="69" t="str">
        <f>IFERROR(CLEAN(HLOOKUP(A$1,'1.源数据-产品报告-消费降序'!A:A,ROW(),0)),"")</f>
        <v/>
      </c>
      <c r="B317" s="69" t="str">
        <f>IFERROR(CLEAN(HLOOKUP(B$1,'1.源数据-产品报告-消费降序'!B:B,ROW(),0)),"")</f>
        <v/>
      </c>
      <c r="C317" s="69" t="str">
        <f>IFERROR(CLEAN(HLOOKUP(C$1,'1.源数据-产品报告-消费降序'!C:C,ROW(),0)),"")</f>
        <v/>
      </c>
      <c r="D317" s="69" t="str">
        <f>IFERROR(CLEAN(HLOOKUP(D$1,'1.源数据-产品报告-消费降序'!D:D,ROW(),0)),"")</f>
        <v/>
      </c>
      <c r="E317" s="69" t="str">
        <f>IFERROR(CLEAN(HLOOKUP(E$1,'1.源数据-产品报告-消费降序'!E:E,ROW(),0)),"")</f>
        <v/>
      </c>
      <c r="F317" s="69" t="str">
        <f>IFERROR(CLEAN(HLOOKUP(F$1,'1.源数据-产品报告-消费降序'!F:F,ROW(),0)),"")</f>
        <v/>
      </c>
      <c r="G317" s="70">
        <f>IFERROR((HLOOKUP(G$1,'1.源数据-产品报告-消费降序'!G:G,ROW(),0)),"")</f>
        <v>0</v>
      </c>
      <c r="H3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7" s="69" t="str">
        <f>IFERROR(CLEAN(HLOOKUP(I$1,'1.源数据-产品报告-消费降序'!I:I,ROW(),0)),"")</f>
        <v/>
      </c>
      <c r="L317" s="69" t="str">
        <f>IFERROR(CLEAN(HLOOKUP(L$1,'1.源数据-产品报告-消费降序'!L:L,ROW(),0)),"")</f>
        <v/>
      </c>
      <c r="M317" s="69" t="str">
        <f>IFERROR(CLEAN(HLOOKUP(M$1,'1.源数据-产品报告-消费降序'!M:M,ROW(),0)),"")</f>
        <v/>
      </c>
      <c r="N317" s="69" t="str">
        <f>IFERROR(CLEAN(HLOOKUP(N$1,'1.源数据-产品报告-消费降序'!N:N,ROW(),0)),"")</f>
        <v/>
      </c>
      <c r="O317" s="69" t="str">
        <f>IFERROR(CLEAN(HLOOKUP(O$1,'1.源数据-产品报告-消费降序'!O:O,ROW(),0)),"")</f>
        <v/>
      </c>
      <c r="P317" s="69" t="str">
        <f>IFERROR(CLEAN(HLOOKUP(P$1,'1.源数据-产品报告-消费降序'!P:P,ROW(),0)),"")</f>
        <v/>
      </c>
      <c r="Q317" s="69" t="str">
        <f>IFERROR(CLEAN(HLOOKUP(Q$1,'1.源数据-产品报告-消费降序'!Q:Q,ROW(),0)),"")</f>
        <v/>
      </c>
      <c r="R317" s="69" t="str">
        <f>IFERROR(CLEAN(HLOOKUP(R$1,'1.源数据-产品报告-消费降序'!R:R,ROW(),0)),"")</f>
        <v/>
      </c>
      <c r="S3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7" s="69" t="str">
        <f>IFERROR(CLEAN(HLOOKUP(T$1,'1.源数据-产品报告-消费降序'!T:T,ROW(),0)),"")</f>
        <v/>
      </c>
      <c r="W317" s="69" t="str">
        <f>IFERROR(CLEAN(HLOOKUP(W$1,'1.源数据-产品报告-消费降序'!W:W,ROW(),0)),"")</f>
        <v/>
      </c>
      <c r="X317" s="69" t="str">
        <f>IFERROR(CLEAN(HLOOKUP(X$1,'1.源数据-产品报告-消费降序'!X:X,ROW(),0)),"")</f>
        <v/>
      </c>
      <c r="Y317" s="69" t="str">
        <f>IFERROR(CLEAN(HLOOKUP(Y$1,'1.源数据-产品报告-消费降序'!Y:Y,ROW(),0)),"")</f>
        <v/>
      </c>
      <c r="Z317" s="69" t="str">
        <f>IFERROR(CLEAN(HLOOKUP(Z$1,'1.源数据-产品报告-消费降序'!Z:Z,ROW(),0)),"")</f>
        <v/>
      </c>
      <c r="AA317" s="69" t="str">
        <f>IFERROR(CLEAN(HLOOKUP(AA$1,'1.源数据-产品报告-消费降序'!AA:AA,ROW(),0)),"")</f>
        <v/>
      </c>
      <c r="AB317" s="69" t="str">
        <f>IFERROR(CLEAN(HLOOKUP(AB$1,'1.源数据-产品报告-消费降序'!AB:AB,ROW(),0)),"")</f>
        <v/>
      </c>
      <c r="AC317" s="69" t="str">
        <f>IFERROR(CLEAN(HLOOKUP(AC$1,'1.源数据-产品报告-消费降序'!AC:AC,ROW(),0)),"")</f>
        <v/>
      </c>
      <c r="AD3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7" s="69" t="str">
        <f>IFERROR(CLEAN(HLOOKUP(AE$1,'1.源数据-产品报告-消费降序'!AE:AE,ROW(),0)),"")</f>
        <v/>
      </c>
      <c r="AH317" s="69" t="str">
        <f>IFERROR(CLEAN(HLOOKUP(AH$1,'1.源数据-产品报告-消费降序'!AH:AH,ROW(),0)),"")</f>
        <v/>
      </c>
      <c r="AI317" s="69" t="str">
        <f>IFERROR(CLEAN(HLOOKUP(AI$1,'1.源数据-产品报告-消费降序'!AI:AI,ROW(),0)),"")</f>
        <v/>
      </c>
      <c r="AJ317" s="69" t="str">
        <f>IFERROR(CLEAN(HLOOKUP(AJ$1,'1.源数据-产品报告-消费降序'!AJ:AJ,ROW(),0)),"")</f>
        <v/>
      </c>
      <c r="AK317" s="69" t="str">
        <f>IFERROR(CLEAN(HLOOKUP(AK$1,'1.源数据-产品报告-消费降序'!AK:AK,ROW(),0)),"")</f>
        <v/>
      </c>
      <c r="AL317" s="69" t="str">
        <f>IFERROR(CLEAN(HLOOKUP(AL$1,'1.源数据-产品报告-消费降序'!AL:AL,ROW(),0)),"")</f>
        <v/>
      </c>
      <c r="AM317" s="69" t="str">
        <f>IFERROR(CLEAN(HLOOKUP(AM$1,'1.源数据-产品报告-消费降序'!AM:AM,ROW(),0)),"")</f>
        <v/>
      </c>
      <c r="AN317" s="69" t="str">
        <f>IFERROR(CLEAN(HLOOKUP(AN$1,'1.源数据-产品报告-消费降序'!AN:AN,ROW(),0)),"")</f>
        <v/>
      </c>
      <c r="AO3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7" s="69" t="str">
        <f>IFERROR(CLEAN(HLOOKUP(AP$1,'1.源数据-产品报告-消费降序'!AP:AP,ROW(),0)),"")</f>
        <v/>
      </c>
      <c r="AS317" s="69" t="str">
        <f>IFERROR(CLEAN(HLOOKUP(AS$1,'1.源数据-产品报告-消费降序'!AS:AS,ROW(),0)),"")</f>
        <v/>
      </c>
      <c r="AT317" s="69" t="str">
        <f>IFERROR(CLEAN(HLOOKUP(AT$1,'1.源数据-产品报告-消费降序'!AT:AT,ROW(),0)),"")</f>
        <v/>
      </c>
      <c r="AU317" s="69" t="str">
        <f>IFERROR(CLEAN(HLOOKUP(AU$1,'1.源数据-产品报告-消费降序'!AU:AU,ROW(),0)),"")</f>
        <v/>
      </c>
      <c r="AV317" s="69" t="str">
        <f>IFERROR(CLEAN(HLOOKUP(AV$1,'1.源数据-产品报告-消费降序'!AV:AV,ROW(),0)),"")</f>
        <v/>
      </c>
      <c r="AW317" s="69" t="str">
        <f>IFERROR(CLEAN(HLOOKUP(AW$1,'1.源数据-产品报告-消费降序'!AW:AW,ROW(),0)),"")</f>
        <v/>
      </c>
      <c r="AX317" s="69" t="str">
        <f>IFERROR(CLEAN(HLOOKUP(AX$1,'1.源数据-产品报告-消费降序'!AX:AX,ROW(),0)),"")</f>
        <v/>
      </c>
      <c r="AY317" s="69" t="str">
        <f>IFERROR(CLEAN(HLOOKUP(AY$1,'1.源数据-产品报告-消费降序'!AY:AY,ROW(),0)),"")</f>
        <v/>
      </c>
      <c r="AZ3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7" s="69" t="str">
        <f>IFERROR(CLEAN(HLOOKUP(BA$1,'1.源数据-产品报告-消费降序'!BA:BA,ROW(),0)),"")</f>
        <v/>
      </c>
      <c r="BD317" s="69" t="str">
        <f>IFERROR(CLEAN(HLOOKUP(BD$1,'1.源数据-产品报告-消费降序'!BD:BD,ROW(),0)),"")</f>
        <v/>
      </c>
      <c r="BE317" s="69" t="str">
        <f>IFERROR(CLEAN(HLOOKUP(BE$1,'1.源数据-产品报告-消费降序'!BE:BE,ROW(),0)),"")</f>
        <v/>
      </c>
      <c r="BF317" s="69" t="str">
        <f>IFERROR(CLEAN(HLOOKUP(BF$1,'1.源数据-产品报告-消费降序'!BF:BF,ROW(),0)),"")</f>
        <v/>
      </c>
      <c r="BG317" s="69" t="str">
        <f>IFERROR(CLEAN(HLOOKUP(BG$1,'1.源数据-产品报告-消费降序'!BG:BG,ROW(),0)),"")</f>
        <v/>
      </c>
      <c r="BH317" s="69" t="str">
        <f>IFERROR(CLEAN(HLOOKUP(BH$1,'1.源数据-产品报告-消费降序'!BH:BH,ROW(),0)),"")</f>
        <v/>
      </c>
      <c r="BI317" s="69" t="str">
        <f>IFERROR(CLEAN(HLOOKUP(BI$1,'1.源数据-产品报告-消费降序'!BI:BI,ROW(),0)),"")</f>
        <v/>
      </c>
      <c r="BJ317" s="69" t="str">
        <f>IFERROR(CLEAN(HLOOKUP(BJ$1,'1.源数据-产品报告-消费降序'!BJ:BJ,ROW(),0)),"")</f>
        <v/>
      </c>
      <c r="BK3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7" s="69" t="str">
        <f>IFERROR(CLEAN(HLOOKUP(BL$1,'1.源数据-产品报告-消费降序'!BL:BL,ROW(),0)),"")</f>
        <v/>
      </c>
      <c r="BO317" s="69" t="str">
        <f>IFERROR(CLEAN(HLOOKUP(BO$1,'1.源数据-产品报告-消费降序'!BO:BO,ROW(),0)),"")</f>
        <v/>
      </c>
      <c r="BP317" s="69" t="str">
        <f>IFERROR(CLEAN(HLOOKUP(BP$1,'1.源数据-产品报告-消费降序'!BP:BP,ROW(),0)),"")</f>
        <v/>
      </c>
      <c r="BQ317" s="69" t="str">
        <f>IFERROR(CLEAN(HLOOKUP(BQ$1,'1.源数据-产品报告-消费降序'!BQ:BQ,ROW(),0)),"")</f>
        <v/>
      </c>
      <c r="BR317" s="69" t="str">
        <f>IFERROR(CLEAN(HLOOKUP(BR$1,'1.源数据-产品报告-消费降序'!BR:BR,ROW(),0)),"")</f>
        <v/>
      </c>
      <c r="BS317" s="69" t="str">
        <f>IFERROR(CLEAN(HLOOKUP(BS$1,'1.源数据-产品报告-消费降序'!BS:BS,ROW(),0)),"")</f>
        <v/>
      </c>
      <c r="BT317" s="69" t="str">
        <f>IFERROR(CLEAN(HLOOKUP(BT$1,'1.源数据-产品报告-消费降序'!BT:BT,ROW(),0)),"")</f>
        <v/>
      </c>
      <c r="BU317" s="69" t="str">
        <f>IFERROR(CLEAN(HLOOKUP(BU$1,'1.源数据-产品报告-消费降序'!BU:BU,ROW(),0)),"")</f>
        <v/>
      </c>
      <c r="BV3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7" s="69" t="str">
        <f>IFERROR(CLEAN(HLOOKUP(BW$1,'1.源数据-产品报告-消费降序'!BW:BW,ROW(),0)),"")</f>
        <v/>
      </c>
    </row>
    <row r="318" spans="1:75">
      <c r="A318" s="69" t="str">
        <f>IFERROR(CLEAN(HLOOKUP(A$1,'1.源数据-产品报告-消费降序'!A:A,ROW(),0)),"")</f>
        <v/>
      </c>
      <c r="B318" s="69" t="str">
        <f>IFERROR(CLEAN(HLOOKUP(B$1,'1.源数据-产品报告-消费降序'!B:B,ROW(),0)),"")</f>
        <v/>
      </c>
      <c r="C318" s="69" t="str">
        <f>IFERROR(CLEAN(HLOOKUP(C$1,'1.源数据-产品报告-消费降序'!C:C,ROW(),0)),"")</f>
        <v/>
      </c>
      <c r="D318" s="69" t="str">
        <f>IFERROR(CLEAN(HLOOKUP(D$1,'1.源数据-产品报告-消费降序'!D:D,ROW(),0)),"")</f>
        <v/>
      </c>
      <c r="E318" s="69" t="str">
        <f>IFERROR(CLEAN(HLOOKUP(E$1,'1.源数据-产品报告-消费降序'!E:E,ROW(),0)),"")</f>
        <v/>
      </c>
      <c r="F318" s="69" t="str">
        <f>IFERROR(CLEAN(HLOOKUP(F$1,'1.源数据-产品报告-消费降序'!F:F,ROW(),0)),"")</f>
        <v/>
      </c>
      <c r="G318" s="70">
        <f>IFERROR((HLOOKUP(G$1,'1.源数据-产品报告-消费降序'!G:G,ROW(),0)),"")</f>
        <v>0</v>
      </c>
      <c r="H3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8" s="69" t="str">
        <f>IFERROR(CLEAN(HLOOKUP(I$1,'1.源数据-产品报告-消费降序'!I:I,ROW(),0)),"")</f>
        <v/>
      </c>
      <c r="L318" s="69" t="str">
        <f>IFERROR(CLEAN(HLOOKUP(L$1,'1.源数据-产品报告-消费降序'!L:L,ROW(),0)),"")</f>
        <v/>
      </c>
      <c r="M318" s="69" t="str">
        <f>IFERROR(CLEAN(HLOOKUP(M$1,'1.源数据-产品报告-消费降序'!M:M,ROW(),0)),"")</f>
        <v/>
      </c>
      <c r="N318" s="69" t="str">
        <f>IFERROR(CLEAN(HLOOKUP(N$1,'1.源数据-产品报告-消费降序'!N:N,ROW(),0)),"")</f>
        <v/>
      </c>
      <c r="O318" s="69" t="str">
        <f>IFERROR(CLEAN(HLOOKUP(O$1,'1.源数据-产品报告-消费降序'!O:O,ROW(),0)),"")</f>
        <v/>
      </c>
      <c r="P318" s="69" t="str">
        <f>IFERROR(CLEAN(HLOOKUP(P$1,'1.源数据-产品报告-消费降序'!P:P,ROW(),0)),"")</f>
        <v/>
      </c>
      <c r="Q318" s="69" t="str">
        <f>IFERROR(CLEAN(HLOOKUP(Q$1,'1.源数据-产品报告-消费降序'!Q:Q,ROW(),0)),"")</f>
        <v/>
      </c>
      <c r="R318" s="69" t="str">
        <f>IFERROR(CLEAN(HLOOKUP(R$1,'1.源数据-产品报告-消费降序'!R:R,ROW(),0)),"")</f>
        <v/>
      </c>
      <c r="S3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8" s="69" t="str">
        <f>IFERROR(CLEAN(HLOOKUP(T$1,'1.源数据-产品报告-消费降序'!T:T,ROW(),0)),"")</f>
        <v/>
      </c>
      <c r="W318" s="69" t="str">
        <f>IFERROR(CLEAN(HLOOKUP(W$1,'1.源数据-产品报告-消费降序'!W:W,ROW(),0)),"")</f>
        <v/>
      </c>
      <c r="X318" s="69" t="str">
        <f>IFERROR(CLEAN(HLOOKUP(X$1,'1.源数据-产品报告-消费降序'!X:X,ROW(),0)),"")</f>
        <v/>
      </c>
      <c r="Y318" s="69" t="str">
        <f>IFERROR(CLEAN(HLOOKUP(Y$1,'1.源数据-产品报告-消费降序'!Y:Y,ROW(),0)),"")</f>
        <v/>
      </c>
      <c r="Z318" s="69" t="str">
        <f>IFERROR(CLEAN(HLOOKUP(Z$1,'1.源数据-产品报告-消费降序'!Z:Z,ROW(),0)),"")</f>
        <v/>
      </c>
      <c r="AA318" s="69" t="str">
        <f>IFERROR(CLEAN(HLOOKUP(AA$1,'1.源数据-产品报告-消费降序'!AA:AA,ROW(),0)),"")</f>
        <v/>
      </c>
      <c r="AB318" s="69" t="str">
        <f>IFERROR(CLEAN(HLOOKUP(AB$1,'1.源数据-产品报告-消费降序'!AB:AB,ROW(),0)),"")</f>
        <v/>
      </c>
      <c r="AC318" s="69" t="str">
        <f>IFERROR(CLEAN(HLOOKUP(AC$1,'1.源数据-产品报告-消费降序'!AC:AC,ROW(),0)),"")</f>
        <v/>
      </c>
      <c r="AD3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8" s="69" t="str">
        <f>IFERROR(CLEAN(HLOOKUP(AE$1,'1.源数据-产品报告-消费降序'!AE:AE,ROW(),0)),"")</f>
        <v/>
      </c>
      <c r="AH318" s="69" t="str">
        <f>IFERROR(CLEAN(HLOOKUP(AH$1,'1.源数据-产品报告-消费降序'!AH:AH,ROW(),0)),"")</f>
        <v/>
      </c>
      <c r="AI318" s="69" t="str">
        <f>IFERROR(CLEAN(HLOOKUP(AI$1,'1.源数据-产品报告-消费降序'!AI:AI,ROW(),0)),"")</f>
        <v/>
      </c>
      <c r="AJ318" s="69" t="str">
        <f>IFERROR(CLEAN(HLOOKUP(AJ$1,'1.源数据-产品报告-消费降序'!AJ:AJ,ROW(),0)),"")</f>
        <v/>
      </c>
      <c r="AK318" s="69" t="str">
        <f>IFERROR(CLEAN(HLOOKUP(AK$1,'1.源数据-产品报告-消费降序'!AK:AK,ROW(),0)),"")</f>
        <v/>
      </c>
      <c r="AL318" s="69" t="str">
        <f>IFERROR(CLEAN(HLOOKUP(AL$1,'1.源数据-产品报告-消费降序'!AL:AL,ROW(),0)),"")</f>
        <v/>
      </c>
      <c r="AM318" s="69" t="str">
        <f>IFERROR(CLEAN(HLOOKUP(AM$1,'1.源数据-产品报告-消费降序'!AM:AM,ROW(),0)),"")</f>
        <v/>
      </c>
      <c r="AN318" s="69" t="str">
        <f>IFERROR(CLEAN(HLOOKUP(AN$1,'1.源数据-产品报告-消费降序'!AN:AN,ROW(),0)),"")</f>
        <v/>
      </c>
      <c r="AO3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8" s="69" t="str">
        <f>IFERROR(CLEAN(HLOOKUP(AP$1,'1.源数据-产品报告-消费降序'!AP:AP,ROW(),0)),"")</f>
        <v/>
      </c>
      <c r="AS318" s="69" t="str">
        <f>IFERROR(CLEAN(HLOOKUP(AS$1,'1.源数据-产品报告-消费降序'!AS:AS,ROW(),0)),"")</f>
        <v/>
      </c>
      <c r="AT318" s="69" t="str">
        <f>IFERROR(CLEAN(HLOOKUP(AT$1,'1.源数据-产品报告-消费降序'!AT:AT,ROW(),0)),"")</f>
        <v/>
      </c>
      <c r="AU318" s="69" t="str">
        <f>IFERROR(CLEAN(HLOOKUP(AU$1,'1.源数据-产品报告-消费降序'!AU:AU,ROW(),0)),"")</f>
        <v/>
      </c>
      <c r="AV318" s="69" t="str">
        <f>IFERROR(CLEAN(HLOOKUP(AV$1,'1.源数据-产品报告-消费降序'!AV:AV,ROW(),0)),"")</f>
        <v/>
      </c>
      <c r="AW318" s="69" t="str">
        <f>IFERROR(CLEAN(HLOOKUP(AW$1,'1.源数据-产品报告-消费降序'!AW:AW,ROW(),0)),"")</f>
        <v/>
      </c>
      <c r="AX318" s="69" t="str">
        <f>IFERROR(CLEAN(HLOOKUP(AX$1,'1.源数据-产品报告-消费降序'!AX:AX,ROW(),0)),"")</f>
        <v/>
      </c>
      <c r="AY318" s="69" t="str">
        <f>IFERROR(CLEAN(HLOOKUP(AY$1,'1.源数据-产品报告-消费降序'!AY:AY,ROW(),0)),"")</f>
        <v/>
      </c>
      <c r="AZ3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8" s="69" t="str">
        <f>IFERROR(CLEAN(HLOOKUP(BA$1,'1.源数据-产品报告-消费降序'!BA:BA,ROW(),0)),"")</f>
        <v/>
      </c>
      <c r="BD318" s="69" t="str">
        <f>IFERROR(CLEAN(HLOOKUP(BD$1,'1.源数据-产品报告-消费降序'!BD:BD,ROW(),0)),"")</f>
        <v/>
      </c>
      <c r="BE318" s="69" t="str">
        <f>IFERROR(CLEAN(HLOOKUP(BE$1,'1.源数据-产品报告-消费降序'!BE:BE,ROW(),0)),"")</f>
        <v/>
      </c>
      <c r="BF318" s="69" t="str">
        <f>IFERROR(CLEAN(HLOOKUP(BF$1,'1.源数据-产品报告-消费降序'!BF:BF,ROW(),0)),"")</f>
        <v/>
      </c>
      <c r="BG318" s="69" t="str">
        <f>IFERROR(CLEAN(HLOOKUP(BG$1,'1.源数据-产品报告-消费降序'!BG:BG,ROW(),0)),"")</f>
        <v/>
      </c>
      <c r="BH318" s="69" t="str">
        <f>IFERROR(CLEAN(HLOOKUP(BH$1,'1.源数据-产品报告-消费降序'!BH:BH,ROW(),0)),"")</f>
        <v/>
      </c>
      <c r="BI318" s="69" t="str">
        <f>IFERROR(CLEAN(HLOOKUP(BI$1,'1.源数据-产品报告-消费降序'!BI:BI,ROW(),0)),"")</f>
        <v/>
      </c>
      <c r="BJ318" s="69" t="str">
        <f>IFERROR(CLEAN(HLOOKUP(BJ$1,'1.源数据-产品报告-消费降序'!BJ:BJ,ROW(),0)),"")</f>
        <v/>
      </c>
      <c r="BK3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8" s="69" t="str">
        <f>IFERROR(CLEAN(HLOOKUP(BL$1,'1.源数据-产品报告-消费降序'!BL:BL,ROW(),0)),"")</f>
        <v/>
      </c>
      <c r="BO318" s="69" t="str">
        <f>IFERROR(CLEAN(HLOOKUP(BO$1,'1.源数据-产品报告-消费降序'!BO:BO,ROW(),0)),"")</f>
        <v/>
      </c>
      <c r="BP318" s="69" t="str">
        <f>IFERROR(CLEAN(HLOOKUP(BP$1,'1.源数据-产品报告-消费降序'!BP:BP,ROW(),0)),"")</f>
        <v/>
      </c>
      <c r="BQ318" s="69" t="str">
        <f>IFERROR(CLEAN(HLOOKUP(BQ$1,'1.源数据-产品报告-消费降序'!BQ:BQ,ROW(),0)),"")</f>
        <v/>
      </c>
      <c r="BR318" s="69" t="str">
        <f>IFERROR(CLEAN(HLOOKUP(BR$1,'1.源数据-产品报告-消费降序'!BR:BR,ROW(),0)),"")</f>
        <v/>
      </c>
      <c r="BS318" s="69" t="str">
        <f>IFERROR(CLEAN(HLOOKUP(BS$1,'1.源数据-产品报告-消费降序'!BS:BS,ROW(),0)),"")</f>
        <v/>
      </c>
      <c r="BT318" s="69" t="str">
        <f>IFERROR(CLEAN(HLOOKUP(BT$1,'1.源数据-产品报告-消费降序'!BT:BT,ROW(),0)),"")</f>
        <v/>
      </c>
      <c r="BU318" s="69" t="str">
        <f>IFERROR(CLEAN(HLOOKUP(BU$1,'1.源数据-产品报告-消费降序'!BU:BU,ROW(),0)),"")</f>
        <v/>
      </c>
      <c r="BV3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8" s="69" t="str">
        <f>IFERROR(CLEAN(HLOOKUP(BW$1,'1.源数据-产品报告-消费降序'!BW:BW,ROW(),0)),"")</f>
        <v/>
      </c>
    </row>
    <row r="319" spans="1:75">
      <c r="A319" s="69" t="str">
        <f>IFERROR(CLEAN(HLOOKUP(A$1,'1.源数据-产品报告-消费降序'!A:A,ROW(),0)),"")</f>
        <v/>
      </c>
      <c r="B319" s="69" t="str">
        <f>IFERROR(CLEAN(HLOOKUP(B$1,'1.源数据-产品报告-消费降序'!B:B,ROW(),0)),"")</f>
        <v/>
      </c>
      <c r="C319" s="69" t="str">
        <f>IFERROR(CLEAN(HLOOKUP(C$1,'1.源数据-产品报告-消费降序'!C:C,ROW(),0)),"")</f>
        <v/>
      </c>
      <c r="D319" s="69" t="str">
        <f>IFERROR(CLEAN(HLOOKUP(D$1,'1.源数据-产品报告-消费降序'!D:D,ROW(),0)),"")</f>
        <v/>
      </c>
      <c r="E319" s="69" t="str">
        <f>IFERROR(CLEAN(HLOOKUP(E$1,'1.源数据-产品报告-消费降序'!E:E,ROW(),0)),"")</f>
        <v/>
      </c>
      <c r="F319" s="69" t="str">
        <f>IFERROR(CLEAN(HLOOKUP(F$1,'1.源数据-产品报告-消费降序'!F:F,ROW(),0)),"")</f>
        <v/>
      </c>
      <c r="G319" s="70">
        <f>IFERROR((HLOOKUP(G$1,'1.源数据-产品报告-消费降序'!G:G,ROW(),0)),"")</f>
        <v>0</v>
      </c>
      <c r="H3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19" s="69" t="str">
        <f>IFERROR(CLEAN(HLOOKUP(I$1,'1.源数据-产品报告-消费降序'!I:I,ROW(),0)),"")</f>
        <v/>
      </c>
      <c r="L319" s="69" t="str">
        <f>IFERROR(CLEAN(HLOOKUP(L$1,'1.源数据-产品报告-消费降序'!L:L,ROW(),0)),"")</f>
        <v/>
      </c>
      <c r="M319" s="69" t="str">
        <f>IFERROR(CLEAN(HLOOKUP(M$1,'1.源数据-产品报告-消费降序'!M:M,ROW(),0)),"")</f>
        <v/>
      </c>
      <c r="N319" s="69" t="str">
        <f>IFERROR(CLEAN(HLOOKUP(N$1,'1.源数据-产品报告-消费降序'!N:N,ROW(),0)),"")</f>
        <v/>
      </c>
      <c r="O319" s="69" t="str">
        <f>IFERROR(CLEAN(HLOOKUP(O$1,'1.源数据-产品报告-消费降序'!O:O,ROW(),0)),"")</f>
        <v/>
      </c>
      <c r="P319" s="69" t="str">
        <f>IFERROR(CLEAN(HLOOKUP(P$1,'1.源数据-产品报告-消费降序'!P:P,ROW(),0)),"")</f>
        <v/>
      </c>
      <c r="Q319" s="69" t="str">
        <f>IFERROR(CLEAN(HLOOKUP(Q$1,'1.源数据-产品报告-消费降序'!Q:Q,ROW(),0)),"")</f>
        <v/>
      </c>
      <c r="R319" s="69" t="str">
        <f>IFERROR(CLEAN(HLOOKUP(R$1,'1.源数据-产品报告-消费降序'!R:R,ROW(),0)),"")</f>
        <v/>
      </c>
      <c r="S3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19" s="69" t="str">
        <f>IFERROR(CLEAN(HLOOKUP(T$1,'1.源数据-产品报告-消费降序'!T:T,ROW(),0)),"")</f>
        <v/>
      </c>
      <c r="W319" s="69" t="str">
        <f>IFERROR(CLEAN(HLOOKUP(W$1,'1.源数据-产品报告-消费降序'!W:W,ROW(),0)),"")</f>
        <v/>
      </c>
      <c r="X319" s="69" t="str">
        <f>IFERROR(CLEAN(HLOOKUP(X$1,'1.源数据-产品报告-消费降序'!X:X,ROW(),0)),"")</f>
        <v/>
      </c>
      <c r="Y319" s="69" t="str">
        <f>IFERROR(CLEAN(HLOOKUP(Y$1,'1.源数据-产品报告-消费降序'!Y:Y,ROW(),0)),"")</f>
        <v/>
      </c>
      <c r="Z319" s="69" t="str">
        <f>IFERROR(CLEAN(HLOOKUP(Z$1,'1.源数据-产品报告-消费降序'!Z:Z,ROW(),0)),"")</f>
        <v/>
      </c>
      <c r="AA319" s="69" t="str">
        <f>IFERROR(CLEAN(HLOOKUP(AA$1,'1.源数据-产品报告-消费降序'!AA:AA,ROW(),0)),"")</f>
        <v/>
      </c>
      <c r="AB319" s="69" t="str">
        <f>IFERROR(CLEAN(HLOOKUP(AB$1,'1.源数据-产品报告-消费降序'!AB:AB,ROW(),0)),"")</f>
        <v/>
      </c>
      <c r="AC319" s="69" t="str">
        <f>IFERROR(CLEAN(HLOOKUP(AC$1,'1.源数据-产品报告-消费降序'!AC:AC,ROW(),0)),"")</f>
        <v/>
      </c>
      <c r="AD3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19" s="69" t="str">
        <f>IFERROR(CLEAN(HLOOKUP(AE$1,'1.源数据-产品报告-消费降序'!AE:AE,ROW(),0)),"")</f>
        <v/>
      </c>
      <c r="AH319" s="69" t="str">
        <f>IFERROR(CLEAN(HLOOKUP(AH$1,'1.源数据-产品报告-消费降序'!AH:AH,ROW(),0)),"")</f>
        <v/>
      </c>
      <c r="AI319" s="69" t="str">
        <f>IFERROR(CLEAN(HLOOKUP(AI$1,'1.源数据-产品报告-消费降序'!AI:AI,ROW(),0)),"")</f>
        <v/>
      </c>
      <c r="AJ319" s="69" t="str">
        <f>IFERROR(CLEAN(HLOOKUP(AJ$1,'1.源数据-产品报告-消费降序'!AJ:AJ,ROW(),0)),"")</f>
        <v/>
      </c>
      <c r="AK319" s="69" t="str">
        <f>IFERROR(CLEAN(HLOOKUP(AK$1,'1.源数据-产品报告-消费降序'!AK:AK,ROW(),0)),"")</f>
        <v/>
      </c>
      <c r="AL319" s="69" t="str">
        <f>IFERROR(CLEAN(HLOOKUP(AL$1,'1.源数据-产品报告-消费降序'!AL:AL,ROW(),0)),"")</f>
        <v/>
      </c>
      <c r="AM319" s="69" t="str">
        <f>IFERROR(CLEAN(HLOOKUP(AM$1,'1.源数据-产品报告-消费降序'!AM:AM,ROW(),0)),"")</f>
        <v/>
      </c>
      <c r="AN319" s="69" t="str">
        <f>IFERROR(CLEAN(HLOOKUP(AN$1,'1.源数据-产品报告-消费降序'!AN:AN,ROW(),0)),"")</f>
        <v/>
      </c>
      <c r="AO3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19" s="69" t="str">
        <f>IFERROR(CLEAN(HLOOKUP(AP$1,'1.源数据-产品报告-消费降序'!AP:AP,ROW(),0)),"")</f>
        <v/>
      </c>
      <c r="AS319" s="69" t="str">
        <f>IFERROR(CLEAN(HLOOKUP(AS$1,'1.源数据-产品报告-消费降序'!AS:AS,ROW(),0)),"")</f>
        <v/>
      </c>
      <c r="AT319" s="69" t="str">
        <f>IFERROR(CLEAN(HLOOKUP(AT$1,'1.源数据-产品报告-消费降序'!AT:AT,ROW(),0)),"")</f>
        <v/>
      </c>
      <c r="AU319" s="69" t="str">
        <f>IFERROR(CLEAN(HLOOKUP(AU$1,'1.源数据-产品报告-消费降序'!AU:AU,ROW(),0)),"")</f>
        <v/>
      </c>
      <c r="AV319" s="69" t="str">
        <f>IFERROR(CLEAN(HLOOKUP(AV$1,'1.源数据-产品报告-消费降序'!AV:AV,ROW(),0)),"")</f>
        <v/>
      </c>
      <c r="AW319" s="69" t="str">
        <f>IFERROR(CLEAN(HLOOKUP(AW$1,'1.源数据-产品报告-消费降序'!AW:AW,ROW(),0)),"")</f>
        <v/>
      </c>
      <c r="AX319" s="69" t="str">
        <f>IFERROR(CLEAN(HLOOKUP(AX$1,'1.源数据-产品报告-消费降序'!AX:AX,ROW(),0)),"")</f>
        <v/>
      </c>
      <c r="AY319" s="69" t="str">
        <f>IFERROR(CLEAN(HLOOKUP(AY$1,'1.源数据-产品报告-消费降序'!AY:AY,ROW(),0)),"")</f>
        <v/>
      </c>
      <c r="AZ3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19" s="69" t="str">
        <f>IFERROR(CLEAN(HLOOKUP(BA$1,'1.源数据-产品报告-消费降序'!BA:BA,ROW(),0)),"")</f>
        <v/>
      </c>
      <c r="BD319" s="69" t="str">
        <f>IFERROR(CLEAN(HLOOKUP(BD$1,'1.源数据-产品报告-消费降序'!BD:BD,ROW(),0)),"")</f>
        <v/>
      </c>
      <c r="BE319" s="69" t="str">
        <f>IFERROR(CLEAN(HLOOKUP(BE$1,'1.源数据-产品报告-消费降序'!BE:BE,ROW(),0)),"")</f>
        <v/>
      </c>
      <c r="BF319" s="69" t="str">
        <f>IFERROR(CLEAN(HLOOKUP(BF$1,'1.源数据-产品报告-消费降序'!BF:BF,ROW(),0)),"")</f>
        <v/>
      </c>
      <c r="BG319" s="69" t="str">
        <f>IFERROR(CLEAN(HLOOKUP(BG$1,'1.源数据-产品报告-消费降序'!BG:BG,ROW(),0)),"")</f>
        <v/>
      </c>
      <c r="BH319" s="69" t="str">
        <f>IFERROR(CLEAN(HLOOKUP(BH$1,'1.源数据-产品报告-消费降序'!BH:BH,ROW(),0)),"")</f>
        <v/>
      </c>
      <c r="BI319" s="69" t="str">
        <f>IFERROR(CLEAN(HLOOKUP(BI$1,'1.源数据-产品报告-消费降序'!BI:BI,ROW(),0)),"")</f>
        <v/>
      </c>
      <c r="BJ319" s="69" t="str">
        <f>IFERROR(CLEAN(HLOOKUP(BJ$1,'1.源数据-产品报告-消费降序'!BJ:BJ,ROW(),0)),"")</f>
        <v/>
      </c>
      <c r="BK3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19" s="69" t="str">
        <f>IFERROR(CLEAN(HLOOKUP(BL$1,'1.源数据-产品报告-消费降序'!BL:BL,ROW(),0)),"")</f>
        <v/>
      </c>
      <c r="BO319" s="69" t="str">
        <f>IFERROR(CLEAN(HLOOKUP(BO$1,'1.源数据-产品报告-消费降序'!BO:BO,ROW(),0)),"")</f>
        <v/>
      </c>
      <c r="BP319" s="69" t="str">
        <f>IFERROR(CLEAN(HLOOKUP(BP$1,'1.源数据-产品报告-消费降序'!BP:BP,ROW(),0)),"")</f>
        <v/>
      </c>
      <c r="BQ319" s="69" t="str">
        <f>IFERROR(CLEAN(HLOOKUP(BQ$1,'1.源数据-产品报告-消费降序'!BQ:BQ,ROW(),0)),"")</f>
        <v/>
      </c>
      <c r="BR319" s="69" t="str">
        <f>IFERROR(CLEAN(HLOOKUP(BR$1,'1.源数据-产品报告-消费降序'!BR:BR,ROW(),0)),"")</f>
        <v/>
      </c>
      <c r="BS319" s="69" t="str">
        <f>IFERROR(CLEAN(HLOOKUP(BS$1,'1.源数据-产品报告-消费降序'!BS:BS,ROW(),0)),"")</f>
        <v/>
      </c>
      <c r="BT319" s="69" t="str">
        <f>IFERROR(CLEAN(HLOOKUP(BT$1,'1.源数据-产品报告-消费降序'!BT:BT,ROW(),0)),"")</f>
        <v/>
      </c>
      <c r="BU319" s="69" t="str">
        <f>IFERROR(CLEAN(HLOOKUP(BU$1,'1.源数据-产品报告-消费降序'!BU:BU,ROW(),0)),"")</f>
        <v/>
      </c>
      <c r="BV3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19" s="69" t="str">
        <f>IFERROR(CLEAN(HLOOKUP(BW$1,'1.源数据-产品报告-消费降序'!BW:BW,ROW(),0)),"")</f>
        <v/>
      </c>
    </row>
    <row r="320" spans="1:75">
      <c r="A320" s="69" t="str">
        <f>IFERROR(CLEAN(HLOOKUP(A$1,'1.源数据-产品报告-消费降序'!A:A,ROW(),0)),"")</f>
        <v/>
      </c>
      <c r="B320" s="69" t="str">
        <f>IFERROR(CLEAN(HLOOKUP(B$1,'1.源数据-产品报告-消费降序'!B:B,ROW(),0)),"")</f>
        <v/>
      </c>
      <c r="C320" s="69" t="str">
        <f>IFERROR(CLEAN(HLOOKUP(C$1,'1.源数据-产品报告-消费降序'!C:C,ROW(),0)),"")</f>
        <v/>
      </c>
      <c r="D320" s="69" t="str">
        <f>IFERROR(CLEAN(HLOOKUP(D$1,'1.源数据-产品报告-消费降序'!D:D,ROW(),0)),"")</f>
        <v/>
      </c>
      <c r="E320" s="69" t="str">
        <f>IFERROR(CLEAN(HLOOKUP(E$1,'1.源数据-产品报告-消费降序'!E:E,ROW(),0)),"")</f>
        <v/>
      </c>
      <c r="F320" s="69" t="str">
        <f>IFERROR(CLEAN(HLOOKUP(F$1,'1.源数据-产品报告-消费降序'!F:F,ROW(),0)),"")</f>
        <v/>
      </c>
      <c r="G320" s="70">
        <f>IFERROR((HLOOKUP(G$1,'1.源数据-产品报告-消费降序'!G:G,ROW(),0)),"")</f>
        <v>0</v>
      </c>
      <c r="H3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0" s="69" t="str">
        <f>IFERROR(CLEAN(HLOOKUP(I$1,'1.源数据-产品报告-消费降序'!I:I,ROW(),0)),"")</f>
        <v/>
      </c>
      <c r="L320" s="69" t="str">
        <f>IFERROR(CLEAN(HLOOKUP(L$1,'1.源数据-产品报告-消费降序'!L:L,ROW(),0)),"")</f>
        <v/>
      </c>
      <c r="M320" s="69" t="str">
        <f>IFERROR(CLEAN(HLOOKUP(M$1,'1.源数据-产品报告-消费降序'!M:M,ROW(),0)),"")</f>
        <v/>
      </c>
      <c r="N320" s="69" t="str">
        <f>IFERROR(CLEAN(HLOOKUP(N$1,'1.源数据-产品报告-消费降序'!N:N,ROW(),0)),"")</f>
        <v/>
      </c>
      <c r="O320" s="69" t="str">
        <f>IFERROR(CLEAN(HLOOKUP(O$1,'1.源数据-产品报告-消费降序'!O:O,ROW(),0)),"")</f>
        <v/>
      </c>
      <c r="P320" s="69" t="str">
        <f>IFERROR(CLEAN(HLOOKUP(P$1,'1.源数据-产品报告-消费降序'!P:P,ROW(),0)),"")</f>
        <v/>
      </c>
      <c r="Q320" s="69" t="str">
        <f>IFERROR(CLEAN(HLOOKUP(Q$1,'1.源数据-产品报告-消费降序'!Q:Q,ROW(),0)),"")</f>
        <v/>
      </c>
      <c r="R320" s="69" t="str">
        <f>IFERROR(CLEAN(HLOOKUP(R$1,'1.源数据-产品报告-消费降序'!R:R,ROW(),0)),"")</f>
        <v/>
      </c>
      <c r="S3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0" s="69" t="str">
        <f>IFERROR(CLEAN(HLOOKUP(T$1,'1.源数据-产品报告-消费降序'!T:T,ROW(),0)),"")</f>
        <v/>
      </c>
      <c r="W320" s="69" t="str">
        <f>IFERROR(CLEAN(HLOOKUP(W$1,'1.源数据-产品报告-消费降序'!W:W,ROW(),0)),"")</f>
        <v/>
      </c>
      <c r="X320" s="69" t="str">
        <f>IFERROR(CLEAN(HLOOKUP(X$1,'1.源数据-产品报告-消费降序'!X:X,ROW(),0)),"")</f>
        <v/>
      </c>
      <c r="Y320" s="69" t="str">
        <f>IFERROR(CLEAN(HLOOKUP(Y$1,'1.源数据-产品报告-消费降序'!Y:Y,ROW(),0)),"")</f>
        <v/>
      </c>
      <c r="Z320" s="69" t="str">
        <f>IFERROR(CLEAN(HLOOKUP(Z$1,'1.源数据-产品报告-消费降序'!Z:Z,ROW(),0)),"")</f>
        <v/>
      </c>
      <c r="AA320" s="69" t="str">
        <f>IFERROR(CLEAN(HLOOKUP(AA$1,'1.源数据-产品报告-消费降序'!AA:AA,ROW(),0)),"")</f>
        <v/>
      </c>
      <c r="AB320" s="69" t="str">
        <f>IFERROR(CLEAN(HLOOKUP(AB$1,'1.源数据-产品报告-消费降序'!AB:AB,ROW(),0)),"")</f>
        <v/>
      </c>
      <c r="AC320" s="69" t="str">
        <f>IFERROR(CLEAN(HLOOKUP(AC$1,'1.源数据-产品报告-消费降序'!AC:AC,ROW(),0)),"")</f>
        <v/>
      </c>
      <c r="AD3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0" s="69" t="str">
        <f>IFERROR(CLEAN(HLOOKUP(AE$1,'1.源数据-产品报告-消费降序'!AE:AE,ROW(),0)),"")</f>
        <v/>
      </c>
      <c r="AH320" s="69" t="str">
        <f>IFERROR(CLEAN(HLOOKUP(AH$1,'1.源数据-产品报告-消费降序'!AH:AH,ROW(),0)),"")</f>
        <v/>
      </c>
      <c r="AI320" s="69" t="str">
        <f>IFERROR(CLEAN(HLOOKUP(AI$1,'1.源数据-产品报告-消费降序'!AI:AI,ROW(),0)),"")</f>
        <v/>
      </c>
      <c r="AJ320" s="69" t="str">
        <f>IFERROR(CLEAN(HLOOKUP(AJ$1,'1.源数据-产品报告-消费降序'!AJ:AJ,ROW(),0)),"")</f>
        <v/>
      </c>
      <c r="AK320" s="69" t="str">
        <f>IFERROR(CLEAN(HLOOKUP(AK$1,'1.源数据-产品报告-消费降序'!AK:AK,ROW(),0)),"")</f>
        <v/>
      </c>
      <c r="AL320" s="69" t="str">
        <f>IFERROR(CLEAN(HLOOKUP(AL$1,'1.源数据-产品报告-消费降序'!AL:AL,ROW(),0)),"")</f>
        <v/>
      </c>
      <c r="AM320" s="69" t="str">
        <f>IFERROR(CLEAN(HLOOKUP(AM$1,'1.源数据-产品报告-消费降序'!AM:AM,ROW(),0)),"")</f>
        <v/>
      </c>
      <c r="AN320" s="69" t="str">
        <f>IFERROR(CLEAN(HLOOKUP(AN$1,'1.源数据-产品报告-消费降序'!AN:AN,ROW(),0)),"")</f>
        <v/>
      </c>
      <c r="AO3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0" s="69" t="str">
        <f>IFERROR(CLEAN(HLOOKUP(AP$1,'1.源数据-产品报告-消费降序'!AP:AP,ROW(),0)),"")</f>
        <v/>
      </c>
      <c r="AS320" s="69" t="str">
        <f>IFERROR(CLEAN(HLOOKUP(AS$1,'1.源数据-产品报告-消费降序'!AS:AS,ROW(),0)),"")</f>
        <v/>
      </c>
      <c r="AT320" s="69" t="str">
        <f>IFERROR(CLEAN(HLOOKUP(AT$1,'1.源数据-产品报告-消费降序'!AT:AT,ROW(),0)),"")</f>
        <v/>
      </c>
      <c r="AU320" s="69" t="str">
        <f>IFERROR(CLEAN(HLOOKUP(AU$1,'1.源数据-产品报告-消费降序'!AU:AU,ROW(),0)),"")</f>
        <v/>
      </c>
      <c r="AV320" s="69" t="str">
        <f>IFERROR(CLEAN(HLOOKUP(AV$1,'1.源数据-产品报告-消费降序'!AV:AV,ROW(),0)),"")</f>
        <v/>
      </c>
      <c r="AW320" s="69" t="str">
        <f>IFERROR(CLEAN(HLOOKUP(AW$1,'1.源数据-产品报告-消费降序'!AW:AW,ROW(),0)),"")</f>
        <v/>
      </c>
      <c r="AX320" s="69" t="str">
        <f>IFERROR(CLEAN(HLOOKUP(AX$1,'1.源数据-产品报告-消费降序'!AX:AX,ROW(),0)),"")</f>
        <v/>
      </c>
      <c r="AY320" s="69" t="str">
        <f>IFERROR(CLEAN(HLOOKUP(AY$1,'1.源数据-产品报告-消费降序'!AY:AY,ROW(),0)),"")</f>
        <v/>
      </c>
      <c r="AZ3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0" s="69" t="str">
        <f>IFERROR(CLEAN(HLOOKUP(BA$1,'1.源数据-产品报告-消费降序'!BA:BA,ROW(),0)),"")</f>
        <v/>
      </c>
      <c r="BD320" s="69" t="str">
        <f>IFERROR(CLEAN(HLOOKUP(BD$1,'1.源数据-产品报告-消费降序'!BD:BD,ROW(),0)),"")</f>
        <v/>
      </c>
      <c r="BE320" s="69" t="str">
        <f>IFERROR(CLEAN(HLOOKUP(BE$1,'1.源数据-产品报告-消费降序'!BE:BE,ROW(),0)),"")</f>
        <v/>
      </c>
      <c r="BF320" s="69" t="str">
        <f>IFERROR(CLEAN(HLOOKUP(BF$1,'1.源数据-产品报告-消费降序'!BF:BF,ROW(),0)),"")</f>
        <v/>
      </c>
      <c r="BG320" s="69" t="str">
        <f>IFERROR(CLEAN(HLOOKUP(BG$1,'1.源数据-产品报告-消费降序'!BG:BG,ROW(),0)),"")</f>
        <v/>
      </c>
      <c r="BH320" s="69" t="str">
        <f>IFERROR(CLEAN(HLOOKUP(BH$1,'1.源数据-产品报告-消费降序'!BH:BH,ROW(),0)),"")</f>
        <v/>
      </c>
      <c r="BI320" s="69" t="str">
        <f>IFERROR(CLEAN(HLOOKUP(BI$1,'1.源数据-产品报告-消费降序'!BI:BI,ROW(),0)),"")</f>
        <v/>
      </c>
      <c r="BJ320" s="69" t="str">
        <f>IFERROR(CLEAN(HLOOKUP(BJ$1,'1.源数据-产品报告-消费降序'!BJ:BJ,ROW(),0)),"")</f>
        <v/>
      </c>
      <c r="BK3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0" s="69" t="str">
        <f>IFERROR(CLEAN(HLOOKUP(BL$1,'1.源数据-产品报告-消费降序'!BL:BL,ROW(),0)),"")</f>
        <v/>
      </c>
      <c r="BO320" s="69" t="str">
        <f>IFERROR(CLEAN(HLOOKUP(BO$1,'1.源数据-产品报告-消费降序'!BO:BO,ROW(),0)),"")</f>
        <v/>
      </c>
      <c r="BP320" s="69" t="str">
        <f>IFERROR(CLEAN(HLOOKUP(BP$1,'1.源数据-产品报告-消费降序'!BP:BP,ROW(),0)),"")</f>
        <v/>
      </c>
      <c r="BQ320" s="69" t="str">
        <f>IFERROR(CLEAN(HLOOKUP(BQ$1,'1.源数据-产品报告-消费降序'!BQ:BQ,ROW(),0)),"")</f>
        <v/>
      </c>
      <c r="BR320" s="69" t="str">
        <f>IFERROR(CLEAN(HLOOKUP(BR$1,'1.源数据-产品报告-消费降序'!BR:BR,ROW(),0)),"")</f>
        <v/>
      </c>
      <c r="BS320" s="69" t="str">
        <f>IFERROR(CLEAN(HLOOKUP(BS$1,'1.源数据-产品报告-消费降序'!BS:BS,ROW(),0)),"")</f>
        <v/>
      </c>
      <c r="BT320" s="69" t="str">
        <f>IFERROR(CLEAN(HLOOKUP(BT$1,'1.源数据-产品报告-消费降序'!BT:BT,ROW(),0)),"")</f>
        <v/>
      </c>
      <c r="BU320" s="69" t="str">
        <f>IFERROR(CLEAN(HLOOKUP(BU$1,'1.源数据-产品报告-消费降序'!BU:BU,ROW(),0)),"")</f>
        <v/>
      </c>
      <c r="BV3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0" s="69" t="str">
        <f>IFERROR(CLEAN(HLOOKUP(BW$1,'1.源数据-产品报告-消费降序'!BW:BW,ROW(),0)),"")</f>
        <v/>
      </c>
    </row>
    <row r="321" spans="1:75">
      <c r="A321" s="69" t="str">
        <f>IFERROR(CLEAN(HLOOKUP(A$1,'1.源数据-产品报告-消费降序'!A:A,ROW(),0)),"")</f>
        <v/>
      </c>
      <c r="B321" s="69" t="str">
        <f>IFERROR(CLEAN(HLOOKUP(B$1,'1.源数据-产品报告-消费降序'!B:B,ROW(),0)),"")</f>
        <v/>
      </c>
      <c r="C321" s="69" t="str">
        <f>IFERROR(CLEAN(HLOOKUP(C$1,'1.源数据-产品报告-消费降序'!C:C,ROW(),0)),"")</f>
        <v/>
      </c>
      <c r="D321" s="69" t="str">
        <f>IFERROR(CLEAN(HLOOKUP(D$1,'1.源数据-产品报告-消费降序'!D:D,ROW(),0)),"")</f>
        <v/>
      </c>
      <c r="E321" s="69" t="str">
        <f>IFERROR(CLEAN(HLOOKUP(E$1,'1.源数据-产品报告-消费降序'!E:E,ROW(),0)),"")</f>
        <v/>
      </c>
      <c r="F321" s="69" t="str">
        <f>IFERROR(CLEAN(HLOOKUP(F$1,'1.源数据-产品报告-消费降序'!F:F,ROW(),0)),"")</f>
        <v/>
      </c>
      <c r="G321" s="70">
        <f>IFERROR((HLOOKUP(G$1,'1.源数据-产品报告-消费降序'!G:G,ROW(),0)),"")</f>
        <v>0</v>
      </c>
      <c r="H3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1" s="69" t="str">
        <f>IFERROR(CLEAN(HLOOKUP(I$1,'1.源数据-产品报告-消费降序'!I:I,ROW(),0)),"")</f>
        <v/>
      </c>
      <c r="L321" s="69" t="str">
        <f>IFERROR(CLEAN(HLOOKUP(L$1,'1.源数据-产品报告-消费降序'!L:L,ROW(),0)),"")</f>
        <v/>
      </c>
      <c r="M321" s="69" t="str">
        <f>IFERROR(CLEAN(HLOOKUP(M$1,'1.源数据-产品报告-消费降序'!M:M,ROW(),0)),"")</f>
        <v/>
      </c>
      <c r="N321" s="69" t="str">
        <f>IFERROR(CLEAN(HLOOKUP(N$1,'1.源数据-产品报告-消费降序'!N:N,ROW(),0)),"")</f>
        <v/>
      </c>
      <c r="O321" s="69" t="str">
        <f>IFERROR(CLEAN(HLOOKUP(O$1,'1.源数据-产品报告-消费降序'!O:O,ROW(),0)),"")</f>
        <v/>
      </c>
      <c r="P321" s="69" t="str">
        <f>IFERROR(CLEAN(HLOOKUP(P$1,'1.源数据-产品报告-消费降序'!P:P,ROW(),0)),"")</f>
        <v/>
      </c>
      <c r="Q321" s="69" t="str">
        <f>IFERROR(CLEAN(HLOOKUP(Q$1,'1.源数据-产品报告-消费降序'!Q:Q,ROW(),0)),"")</f>
        <v/>
      </c>
      <c r="R321" s="69" t="str">
        <f>IFERROR(CLEAN(HLOOKUP(R$1,'1.源数据-产品报告-消费降序'!R:R,ROW(),0)),"")</f>
        <v/>
      </c>
      <c r="S3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1" s="69" t="str">
        <f>IFERROR(CLEAN(HLOOKUP(T$1,'1.源数据-产品报告-消费降序'!T:T,ROW(),0)),"")</f>
        <v/>
      </c>
      <c r="W321" s="69" t="str">
        <f>IFERROR(CLEAN(HLOOKUP(W$1,'1.源数据-产品报告-消费降序'!W:W,ROW(),0)),"")</f>
        <v/>
      </c>
      <c r="X321" s="69" t="str">
        <f>IFERROR(CLEAN(HLOOKUP(X$1,'1.源数据-产品报告-消费降序'!X:X,ROW(),0)),"")</f>
        <v/>
      </c>
      <c r="Y321" s="69" t="str">
        <f>IFERROR(CLEAN(HLOOKUP(Y$1,'1.源数据-产品报告-消费降序'!Y:Y,ROW(),0)),"")</f>
        <v/>
      </c>
      <c r="Z321" s="69" t="str">
        <f>IFERROR(CLEAN(HLOOKUP(Z$1,'1.源数据-产品报告-消费降序'!Z:Z,ROW(),0)),"")</f>
        <v/>
      </c>
      <c r="AA321" s="69" t="str">
        <f>IFERROR(CLEAN(HLOOKUP(AA$1,'1.源数据-产品报告-消费降序'!AA:AA,ROW(),0)),"")</f>
        <v/>
      </c>
      <c r="AB321" s="69" t="str">
        <f>IFERROR(CLEAN(HLOOKUP(AB$1,'1.源数据-产品报告-消费降序'!AB:AB,ROW(),0)),"")</f>
        <v/>
      </c>
      <c r="AC321" s="69" t="str">
        <f>IFERROR(CLEAN(HLOOKUP(AC$1,'1.源数据-产品报告-消费降序'!AC:AC,ROW(),0)),"")</f>
        <v/>
      </c>
      <c r="AD3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1" s="69" t="str">
        <f>IFERROR(CLEAN(HLOOKUP(AE$1,'1.源数据-产品报告-消费降序'!AE:AE,ROW(),0)),"")</f>
        <v/>
      </c>
      <c r="AH321" s="69" t="str">
        <f>IFERROR(CLEAN(HLOOKUP(AH$1,'1.源数据-产品报告-消费降序'!AH:AH,ROW(),0)),"")</f>
        <v/>
      </c>
      <c r="AI321" s="69" t="str">
        <f>IFERROR(CLEAN(HLOOKUP(AI$1,'1.源数据-产品报告-消费降序'!AI:AI,ROW(),0)),"")</f>
        <v/>
      </c>
      <c r="AJ321" s="69" t="str">
        <f>IFERROR(CLEAN(HLOOKUP(AJ$1,'1.源数据-产品报告-消费降序'!AJ:AJ,ROW(),0)),"")</f>
        <v/>
      </c>
      <c r="AK321" s="69" t="str">
        <f>IFERROR(CLEAN(HLOOKUP(AK$1,'1.源数据-产品报告-消费降序'!AK:AK,ROW(),0)),"")</f>
        <v/>
      </c>
      <c r="AL321" s="69" t="str">
        <f>IFERROR(CLEAN(HLOOKUP(AL$1,'1.源数据-产品报告-消费降序'!AL:AL,ROW(),0)),"")</f>
        <v/>
      </c>
      <c r="AM321" s="69" t="str">
        <f>IFERROR(CLEAN(HLOOKUP(AM$1,'1.源数据-产品报告-消费降序'!AM:AM,ROW(),0)),"")</f>
        <v/>
      </c>
      <c r="AN321" s="69" t="str">
        <f>IFERROR(CLEAN(HLOOKUP(AN$1,'1.源数据-产品报告-消费降序'!AN:AN,ROW(),0)),"")</f>
        <v/>
      </c>
      <c r="AO3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1" s="69" t="str">
        <f>IFERROR(CLEAN(HLOOKUP(AP$1,'1.源数据-产品报告-消费降序'!AP:AP,ROW(),0)),"")</f>
        <v/>
      </c>
      <c r="AS321" s="69" t="str">
        <f>IFERROR(CLEAN(HLOOKUP(AS$1,'1.源数据-产品报告-消费降序'!AS:AS,ROW(),0)),"")</f>
        <v/>
      </c>
      <c r="AT321" s="69" t="str">
        <f>IFERROR(CLEAN(HLOOKUP(AT$1,'1.源数据-产品报告-消费降序'!AT:AT,ROW(),0)),"")</f>
        <v/>
      </c>
      <c r="AU321" s="69" t="str">
        <f>IFERROR(CLEAN(HLOOKUP(AU$1,'1.源数据-产品报告-消费降序'!AU:AU,ROW(),0)),"")</f>
        <v/>
      </c>
      <c r="AV321" s="69" t="str">
        <f>IFERROR(CLEAN(HLOOKUP(AV$1,'1.源数据-产品报告-消费降序'!AV:AV,ROW(),0)),"")</f>
        <v/>
      </c>
      <c r="AW321" s="69" t="str">
        <f>IFERROR(CLEAN(HLOOKUP(AW$1,'1.源数据-产品报告-消费降序'!AW:AW,ROW(),0)),"")</f>
        <v/>
      </c>
      <c r="AX321" s="69" t="str">
        <f>IFERROR(CLEAN(HLOOKUP(AX$1,'1.源数据-产品报告-消费降序'!AX:AX,ROW(),0)),"")</f>
        <v/>
      </c>
      <c r="AY321" s="69" t="str">
        <f>IFERROR(CLEAN(HLOOKUP(AY$1,'1.源数据-产品报告-消费降序'!AY:AY,ROW(),0)),"")</f>
        <v/>
      </c>
      <c r="AZ3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1" s="69" t="str">
        <f>IFERROR(CLEAN(HLOOKUP(BA$1,'1.源数据-产品报告-消费降序'!BA:BA,ROW(),0)),"")</f>
        <v/>
      </c>
      <c r="BD321" s="69" t="str">
        <f>IFERROR(CLEAN(HLOOKUP(BD$1,'1.源数据-产品报告-消费降序'!BD:BD,ROW(),0)),"")</f>
        <v/>
      </c>
      <c r="BE321" s="69" t="str">
        <f>IFERROR(CLEAN(HLOOKUP(BE$1,'1.源数据-产品报告-消费降序'!BE:BE,ROW(),0)),"")</f>
        <v/>
      </c>
      <c r="BF321" s="69" t="str">
        <f>IFERROR(CLEAN(HLOOKUP(BF$1,'1.源数据-产品报告-消费降序'!BF:BF,ROW(),0)),"")</f>
        <v/>
      </c>
      <c r="BG321" s="69" t="str">
        <f>IFERROR(CLEAN(HLOOKUP(BG$1,'1.源数据-产品报告-消费降序'!BG:BG,ROW(),0)),"")</f>
        <v/>
      </c>
      <c r="BH321" s="69" t="str">
        <f>IFERROR(CLEAN(HLOOKUP(BH$1,'1.源数据-产品报告-消费降序'!BH:BH,ROW(),0)),"")</f>
        <v/>
      </c>
      <c r="BI321" s="69" t="str">
        <f>IFERROR(CLEAN(HLOOKUP(BI$1,'1.源数据-产品报告-消费降序'!BI:BI,ROW(),0)),"")</f>
        <v/>
      </c>
      <c r="BJ321" s="69" t="str">
        <f>IFERROR(CLEAN(HLOOKUP(BJ$1,'1.源数据-产品报告-消费降序'!BJ:BJ,ROW(),0)),"")</f>
        <v/>
      </c>
      <c r="BK3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1" s="69" t="str">
        <f>IFERROR(CLEAN(HLOOKUP(BL$1,'1.源数据-产品报告-消费降序'!BL:BL,ROW(),0)),"")</f>
        <v/>
      </c>
      <c r="BO321" s="69" t="str">
        <f>IFERROR(CLEAN(HLOOKUP(BO$1,'1.源数据-产品报告-消费降序'!BO:BO,ROW(),0)),"")</f>
        <v/>
      </c>
      <c r="BP321" s="69" t="str">
        <f>IFERROR(CLEAN(HLOOKUP(BP$1,'1.源数据-产品报告-消费降序'!BP:BP,ROW(),0)),"")</f>
        <v/>
      </c>
      <c r="BQ321" s="69" t="str">
        <f>IFERROR(CLEAN(HLOOKUP(BQ$1,'1.源数据-产品报告-消费降序'!BQ:BQ,ROW(),0)),"")</f>
        <v/>
      </c>
      <c r="BR321" s="69" t="str">
        <f>IFERROR(CLEAN(HLOOKUP(BR$1,'1.源数据-产品报告-消费降序'!BR:BR,ROW(),0)),"")</f>
        <v/>
      </c>
      <c r="BS321" s="69" t="str">
        <f>IFERROR(CLEAN(HLOOKUP(BS$1,'1.源数据-产品报告-消费降序'!BS:BS,ROW(),0)),"")</f>
        <v/>
      </c>
      <c r="BT321" s="69" t="str">
        <f>IFERROR(CLEAN(HLOOKUP(BT$1,'1.源数据-产品报告-消费降序'!BT:BT,ROW(),0)),"")</f>
        <v/>
      </c>
      <c r="BU321" s="69" t="str">
        <f>IFERROR(CLEAN(HLOOKUP(BU$1,'1.源数据-产品报告-消费降序'!BU:BU,ROW(),0)),"")</f>
        <v/>
      </c>
      <c r="BV3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1" s="69" t="str">
        <f>IFERROR(CLEAN(HLOOKUP(BW$1,'1.源数据-产品报告-消费降序'!BW:BW,ROW(),0)),"")</f>
        <v/>
      </c>
    </row>
    <row r="322" spans="1:75">
      <c r="A322" s="69" t="str">
        <f>IFERROR(CLEAN(HLOOKUP(A$1,'1.源数据-产品报告-消费降序'!A:A,ROW(),0)),"")</f>
        <v/>
      </c>
      <c r="B322" s="69" t="str">
        <f>IFERROR(CLEAN(HLOOKUP(B$1,'1.源数据-产品报告-消费降序'!B:B,ROW(),0)),"")</f>
        <v/>
      </c>
      <c r="C322" s="69" t="str">
        <f>IFERROR(CLEAN(HLOOKUP(C$1,'1.源数据-产品报告-消费降序'!C:C,ROW(),0)),"")</f>
        <v/>
      </c>
      <c r="D322" s="69" t="str">
        <f>IFERROR(CLEAN(HLOOKUP(D$1,'1.源数据-产品报告-消费降序'!D:D,ROW(),0)),"")</f>
        <v/>
      </c>
      <c r="E322" s="69" t="str">
        <f>IFERROR(CLEAN(HLOOKUP(E$1,'1.源数据-产品报告-消费降序'!E:E,ROW(),0)),"")</f>
        <v/>
      </c>
      <c r="F322" s="69" t="str">
        <f>IFERROR(CLEAN(HLOOKUP(F$1,'1.源数据-产品报告-消费降序'!F:F,ROW(),0)),"")</f>
        <v/>
      </c>
      <c r="G322" s="70">
        <f>IFERROR((HLOOKUP(G$1,'1.源数据-产品报告-消费降序'!G:G,ROW(),0)),"")</f>
        <v>0</v>
      </c>
      <c r="H3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2" s="69" t="str">
        <f>IFERROR(CLEAN(HLOOKUP(I$1,'1.源数据-产品报告-消费降序'!I:I,ROW(),0)),"")</f>
        <v/>
      </c>
      <c r="L322" s="69" t="str">
        <f>IFERROR(CLEAN(HLOOKUP(L$1,'1.源数据-产品报告-消费降序'!L:L,ROW(),0)),"")</f>
        <v/>
      </c>
      <c r="M322" s="69" t="str">
        <f>IFERROR(CLEAN(HLOOKUP(M$1,'1.源数据-产品报告-消费降序'!M:M,ROW(),0)),"")</f>
        <v/>
      </c>
      <c r="N322" s="69" t="str">
        <f>IFERROR(CLEAN(HLOOKUP(N$1,'1.源数据-产品报告-消费降序'!N:N,ROW(),0)),"")</f>
        <v/>
      </c>
      <c r="O322" s="69" t="str">
        <f>IFERROR(CLEAN(HLOOKUP(O$1,'1.源数据-产品报告-消费降序'!O:O,ROW(),0)),"")</f>
        <v/>
      </c>
      <c r="P322" s="69" t="str">
        <f>IFERROR(CLEAN(HLOOKUP(P$1,'1.源数据-产品报告-消费降序'!P:P,ROW(),0)),"")</f>
        <v/>
      </c>
      <c r="Q322" s="69" t="str">
        <f>IFERROR(CLEAN(HLOOKUP(Q$1,'1.源数据-产品报告-消费降序'!Q:Q,ROW(),0)),"")</f>
        <v/>
      </c>
      <c r="R322" s="69" t="str">
        <f>IFERROR(CLEAN(HLOOKUP(R$1,'1.源数据-产品报告-消费降序'!R:R,ROW(),0)),"")</f>
        <v/>
      </c>
      <c r="S3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2" s="69" t="str">
        <f>IFERROR(CLEAN(HLOOKUP(T$1,'1.源数据-产品报告-消费降序'!T:T,ROW(),0)),"")</f>
        <v/>
      </c>
      <c r="W322" s="69" t="str">
        <f>IFERROR(CLEAN(HLOOKUP(W$1,'1.源数据-产品报告-消费降序'!W:W,ROW(),0)),"")</f>
        <v/>
      </c>
      <c r="X322" s="69" t="str">
        <f>IFERROR(CLEAN(HLOOKUP(X$1,'1.源数据-产品报告-消费降序'!X:X,ROW(),0)),"")</f>
        <v/>
      </c>
      <c r="Y322" s="69" t="str">
        <f>IFERROR(CLEAN(HLOOKUP(Y$1,'1.源数据-产品报告-消费降序'!Y:Y,ROW(),0)),"")</f>
        <v/>
      </c>
      <c r="Z322" s="69" t="str">
        <f>IFERROR(CLEAN(HLOOKUP(Z$1,'1.源数据-产品报告-消费降序'!Z:Z,ROW(),0)),"")</f>
        <v/>
      </c>
      <c r="AA322" s="69" t="str">
        <f>IFERROR(CLEAN(HLOOKUP(AA$1,'1.源数据-产品报告-消费降序'!AA:AA,ROW(),0)),"")</f>
        <v/>
      </c>
      <c r="AB322" s="69" t="str">
        <f>IFERROR(CLEAN(HLOOKUP(AB$1,'1.源数据-产品报告-消费降序'!AB:AB,ROW(),0)),"")</f>
        <v/>
      </c>
      <c r="AC322" s="69" t="str">
        <f>IFERROR(CLEAN(HLOOKUP(AC$1,'1.源数据-产品报告-消费降序'!AC:AC,ROW(),0)),"")</f>
        <v/>
      </c>
      <c r="AD3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2" s="69" t="str">
        <f>IFERROR(CLEAN(HLOOKUP(AE$1,'1.源数据-产品报告-消费降序'!AE:AE,ROW(),0)),"")</f>
        <v/>
      </c>
      <c r="AH322" s="69" t="str">
        <f>IFERROR(CLEAN(HLOOKUP(AH$1,'1.源数据-产品报告-消费降序'!AH:AH,ROW(),0)),"")</f>
        <v/>
      </c>
      <c r="AI322" s="69" t="str">
        <f>IFERROR(CLEAN(HLOOKUP(AI$1,'1.源数据-产品报告-消费降序'!AI:AI,ROW(),0)),"")</f>
        <v/>
      </c>
      <c r="AJ322" s="69" t="str">
        <f>IFERROR(CLEAN(HLOOKUP(AJ$1,'1.源数据-产品报告-消费降序'!AJ:AJ,ROW(),0)),"")</f>
        <v/>
      </c>
      <c r="AK322" s="69" t="str">
        <f>IFERROR(CLEAN(HLOOKUP(AK$1,'1.源数据-产品报告-消费降序'!AK:AK,ROW(),0)),"")</f>
        <v/>
      </c>
      <c r="AL322" s="69" t="str">
        <f>IFERROR(CLEAN(HLOOKUP(AL$1,'1.源数据-产品报告-消费降序'!AL:AL,ROW(),0)),"")</f>
        <v/>
      </c>
      <c r="AM322" s="69" t="str">
        <f>IFERROR(CLEAN(HLOOKUP(AM$1,'1.源数据-产品报告-消费降序'!AM:AM,ROW(),0)),"")</f>
        <v/>
      </c>
      <c r="AN322" s="69" t="str">
        <f>IFERROR(CLEAN(HLOOKUP(AN$1,'1.源数据-产品报告-消费降序'!AN:AN,ROW(),0)),"")</f>
        <v/>
      </c>
      <c r="AO3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2" s="69" t="str">
        <f>IFERROR(CLEAN(HLOOKUP(AP$1,'1.源数据-产品报告-消费降序'!AP:AP,ROW(),0)),"")</f>
        <v/>
      </c>
      <c r="AS322" s="69" t="str">
        <f>IFERROR(CLEAN(HLOOKUP(AS$1,'1.源数据-产品报告-消费降序'!AS:AS,ROW(),0)),"")</f>
        <v/>
      </c>
      <c r="AT322" s="69" t="str">
        <f>IFERROR(CLEAN(HLOOKUP(AT$1,'1.源数据-产品报告-消费降序'!AT:AT,ROW(),0)),"")</f>
        <v/>
      </c>
      <c r="AU322" s="69" t="str">
        <f>IFERROR(CLEAN(HLOOKUP(AU$1,'1.源数据-产品报告-消费降序'!AU:AU,ROW(),0)),"")</f>
        <v/>
      </c>
      <c r="AV322" s="69" t="str">
        <f>IFERROR(CLEAN(HLOOKUP(AV$1,'1.源数据-产品报告-消费降序'!AV:AV,ROW(),0)),"")</f>
        <v/>
      </c>
      <c r="AW322" s="69" t="str">
        <f>IFERROR(CLEAN(HLOOKUP(AW$1,'1.源数据-产品报告-消费降序'!AW:AW,ROW(),0)),"")</f>
        <v/>
      </c>
      <c r="AX322" s="69" t="str">
        <f>IFERROR(CLEAN(HLOOKUP(AX$1,'1.源数据-产品报告-消费降序'!AX:AX,ROW(),0)),"")</f>
        <v/>
      </c>
      <c r="AY322" s="69" t="str">
        <f>IFERROR(CLEAN(HLOOKUP(AY$1,'1.源数据-产品报告-消费降序'!AY:AY,ROW(),0)),"")</f>
        <v/>
      </c>
      <c r="AZ3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2" s="69" t="str">
        <f>IFERROR(CLEAN(HLOOKUP(BA$1,'1.源数据-产品报告-消费降序'!BA:BA,ROW(),0)),"")</f>
        <v/>
      </c>
      <c r="BD322" s="69" t="str">
        <f>IFERROR(CLEAN(HLOOKUP(BD$1,'1.源数据-产品报告-消费降序'!BD:BD,ROW(),0)),"")</f>
        <v/>
      </c>
      <c r="BE322" s="69" t="str">
        <f>IFERROR(CLEAN(HLOOKUP(BE$1,'1.源数据-产品报告-消费降序'!BE:BE,ROW(),0)),"")</f>
        <v/>
      </c>
      <c r="BF322" s="69" t="str">
        <f>IFERROR(CLEAN(HLOOKUP(BF$1,'1.源数据-产品报告-消费降序'!BF:BF,ROW(),0)),"")</f>
        <v/>
      </c>
      <c r="BG322" s="69" t="str">
        <f>IFERROR(CLEAN(HLOOKUP(BG$1,'1.源数据-产品报告-消费降序'!BG:BG,ROW(),0)),"")</f>
        <v/>
      </c>
      <c r="BH322" s="69" t="str">
        <f>IFERROR(CLEAN(HLOOKUP(BH$1,'1.源数据-产品报告-消费降序'!BH:BH,ROW(),0)),"")</f>
        <v/>
      </c>
      <c r="BI322" s="69" t="str">
        <f>IFERROR(CLEAN(HLOOKUP(BI$1,'1.源数据-产品报告-消费降序'!BI:BI,ROW(),0)),"")</f>
        <v/>
      </c>
      <c r="BJ322" s="69" t="str">
        <f>IFERROR(CLEAN(HLOOKUP(BJ$1,'1.源数据-产品报告-消费降序'!BJ:BJ,ROW(),0)),"")</f>
        <v/>
      </c>
      <c r="BK3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2" s="69" t="str">
        <f>IFERROR(CLEAN(HLOOKUP(BL$1,'1.源数据-产品报告-消费降序'!BL:BL,ROW(),0)),"")</f>
        <v/>
      </c>
      <c r="BO322" s="69" t="str">
        <f>IFERROR(CLEAN(HLOOKUP(BO$1,'1.源数据-产品报告-消费降序'!BO:BO,ROW(),0)),"")</f>
        <v/>
      </c>
      <c r="BP322" s="69" t="str">
        <f>IFERROR(CLEAN(HLOOKUP(BP$1,'1.源数据-产品报告-消费降序'!BP:BP,ROW(),0)),"")</f>
        <v/>
      </c>
      <c r="BQ322" s="69" t="str">
        <f>IFERROR(CLEAN(HLOOKUP(BQ$1,'1.源数据-产品报告-消费降序'!BQ:BQ,ROW(),0)),"")</f>
        <v/>
      </c>
      <c r="BR322" s="69" t="str">
        <f>IFERROR(CLEAN(HLOOKUP(BR$1,'1.源数据-产品报告-消费降序'!BR:BR,ROW(),0)),"")</f>
        <v/>
      </c>
      <c r="BS322" s="69" t="str">
        <f>IFERROR(CLEAN(HLOOKUP(BS$1,'1.源数据-产品报告-消费降序'!BS:BS,ROW(),0)),"")</f>
        <v/>
      </c>
      <c r="BT322" s="69" t="str">
        <f>IFERROR(CLEAN(HLOOKUP(BT$1,'1.源数据-产品报告-消费降序'!BT:BT,ROW(),0)),"")</f>
        <v/>
      </c>
      <c r="BU322" s="69" t="str">
        <f>IFERROR(CLEAN(HLOOKUP(BU$1,'1.源数据-产品报告-消费降序'!BU:BU,ROW(),0)),"")</f>
        <v/>
      </c>
      <c r="BV3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2" s="69" t="str">
        <f>IFERROR(CLEAN(HLOOKUP(BW$1,'1.源数据-产品报告-消费降序'!BW:BW,ROW(),0)),"")</f>
        <v/>
      </c>
    </row>
    <row r="323" spans="1:75">
      <c r="A323" s="69" t="str">
        <f>IFERROR(CLEAN(HLOOKUP(A$1,'1.源数据-产品报告-消费降序'!A:A,ROW(),0)),"")</f>
        <v/>
      </c>
      <c r="B323" s="69" t="str">
        <f>IFERROR(CLEAN(HLOOKUP(B$1,'1.源数据-产品报告-消费降序'!B:B,ROW(),0)),"")</f>
        <v/>
      </c>
      <c r="C323" s="69" t="str">
        <f>IFERROR(CLEAN(HLOOKUP(C$1,'1.源数据-产品报告-消费降序'!C:C,ROW(),0)),"")</f>
        <v/>
      </c>
      <c r="D323" s="69" t="str">
        <f>IFERROR(CLEAN(HLOOKUP(D$1,'1.源数据-产品报告-消费降序'!D:D,ROW(),0)),"")</f>
        <v/>
      </c>
      <c r="E323" s="69" t="str">
        <f>IFERROR(CLEAN(HLOOKUP(E$1,'1.源数据-产品报告-消费降序'!E:E,ROW(),0)),"")</f>
        <v/>
      </c>
      <c r="F323" s="69" t="str">
        <f>IFERROR(CLEAN(HLOOKUP(F$1,'1.源数据-产品报告-消费降序'!F:F,ROW(),0)),"")</f>
        <v/>
      </c>
      <c r="G323" s="70">
        <f>IFERROR((HLOOKUP(G$1,'1.源数据-产品报告-消费降序'!G:G,ROW(),0)),"")</f>
        <v>0</v>
      </c>
      <c r="H3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3" s="69" t="str">
        <f>IFERROR(CLEAN(HLOOKUP(I$1,'1.源数据-产品报告-消费降序'!I:I,ROW(),0)),"")</f>
        <v/>
      </c>
      <c r="L323" s="69" t="str">
        <f>IFERROR(CLEAN(HLOOKUP(L$1,'1.源数据-产品报告-消费降序'!L:L,ROW(),0)),"")</f>
        <v/>
      </c>
      <c r="M323" s="69" t="str">
        <f>IFERROR(CLEAN(HLOOKUP(M$1,'1.源数据-产品报告-消费降序'!M:M,ROW(),0)),"")</f>
        <v/>
      </c>
      <c r="N323" s="69" t="str">
        <f>IFERROR(CLEAN(HLOOKUP(N$1,'1.源数据-产品报告-消费降序'!N:N,ROW(),0)),"")</f>
        <v/>
      </c>
      <c r="O323" s="69" t="str">
        <f>IFERROR(CLEAN(HLOOKUP(O$1,'1.源数据-产品报告-消费降序'!O:O,ROW(),0)),"")</f>
        <v/>
      </c>
      <c r="P323" s="69" t="str">
        <f>IFERROR(CLEAN(HLOOKUP(P$1,'1.源数据-产品报告-消费降序'!P:P,ROW(),0)),"")</f>
        <v/>
      </c>
      <c r="Q323" s="69" t="str">
        <f>IFERROR(CLEAN(HLOOKUP(Q$1,'1.源数据-产品报告-消费降序'!Q:Q,ROW(),0)),"")</f>
        <v/>
      </c>
      <c r="R323" s="69" t="str">
        <f>IFERROR(CLEAN(HLOOKUP(R$1,'1.源数据-产品报告-消费降序'!R:R,ROW(),0)),"")</f>
        <v/>
      </c>
      <c r="S3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3" s="69" t="str">
        <f>IFERROR(CLEAN(HLOOKUP(T$1,'1.源数据-产品报告-消费降序'!T:T,ROW(),0)),"")</f>
        <v/>
      </c>
      <c r="W323" s="69" t="str">
        <f>IFERROR(CLEAN(HLOOKUP(W$1,'1.源数据-产品报告-消费降序'!W:W,ROW(),0)),"")</f>
        <v/>
      </c>
      <c r="X323" s="69" t="str">
        <f>IFERROR(CLEAN(HLOOKUP(X$1,'1.源数据-产品报告-消费降序'!X:X,ROW(),0)),"")</f>
        <v/>
      </c>
      <c r="Y323" s="69" t="str">
        <f>IFERROR(CLEAN(HLOOKUP(Y$1,'1.源数据-产品报告-消费降序'!Y:Y,ROW(),0)),"")</f>
        <v/>
      </c>
      <c r="Z323" s="69" t="str">
        <f>IFERROR(CLEAN(HLOOKUP(Z$1,'1.源数据-产品报告-消费降序'!Z:Z,ROW(),0)),"")</f>
        <v/>
      </c>
      <c r="AA323" s="69" t="str">
        <f>IFERROR(CLEAN(HLOOKUP(AA$1,'1.源数据-产品报告-消费降序'!AA:AA,ROW(),0)),"")</f>
        <v/>
      </c>
      <c r="AB323" s="69" t="str">
        <f>IFERROR(CLEAN(HLOOKUP(AB$1,'1.源数据-产品报告-消费降序'!AB:AB,ROW(),0)),"")</f>
        <v/>
      </c>
      <c r="AC323" s="69" t="str">
        <f>IFERROR(CLEAN(HLOOKUP(AC$1,'1.源数据-产品报告-消费降序'!AC:AC,ROW(),0)),"")</f>
        <v/>
      </c>
      <c r="AD3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3" s="69" t="str">
        <f>IFERROR(CLEAN(HLOOKUP(AE$1,'1.源数据-产品报告-消费降序'!AE:AE,ROW(),0)),"")</f>
        <v/>
      </c>
      <c r="AH323" s="69" t="str">
        <f>IFERROR(CLEAN(HLOOKUP(AH$1,'1.源数据-产品报告-消费降序'!AH:AH,ROW(),0)),"")</f>
        <v/>
      </c>
      <c r="AI323" s="69" t="str">
        <f>IFERROR(CLEAN(HLOOKUP(AI$1,'1.源数据-产品报告-消费降序'!AI:AI,ROW(),0)),"")</f>
        <v/>
      </c>
      <c r="AJ323" s="69" t="str">
        <f>IFERROR(CLEAN(HLOOKUP(AJ$1,'1.源数据-产品报告-消费降序'!AJ:AJ,ROW(),0)),"")</f>
        <v/>
      </c>
      <c r="AK323" s="69" t="str">
        <f>IFERROR(CLEAN(HLOOKUP(AK$1,'1.源数据-产品报告-消费降序'!AK:AK,ROW(),0)),"")</f>
        <v/>
      </c>
      <c r="AL323" s="69" t="str">
        <f>IFERROR(CLEAN(HLOOKUP(AL$1,'1.源数据-产品报告-消费降序'!AL:AL,ROW(),0)),"")</f>
        <v/>
      </c>
      <c r="AM323" s="69" t="str">
        <f>IFERROR(CLEAN(HLOOKUP(AM$1,'1.源数据-产品报告-消费降序'!AM:AM,ROW(),0)),"")</f>
        <v/>
      </c>
      <c r="AN323" s="69" t="str">
        <f>IFERROR(CLEAN(HLOOKUP(AN$1,'1.源数据-产品报告-消费降序'!AN:AN,ROW(),0)),"")</f>
        <v/>
      </c>
      <c r="AO3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3" s="69" t="str">
        <f>IFERROR(CLEAN(HLOOKUP(AP$1,'1.源数据-产品报告-消费降序'!AP:AP,ROW(),0)),"")</f>
        <v/>
      </c>
      <c r="AS323" s="69" t="str">
        <f>IFERROR(CLEAN(HLOOKUP(AS$1,'1.源数据-产品报告-消费降序'!AS:AS,ROW(),0)),"")</f>
        <v/>
      </c>
      <c r="AT323" s="69" t="str">
        <f>IFERROR(CLEAN(HLOOKUP(AT$1,'1.源数据-产品报告-消费降序'!AT:AT,ROW(),0)),"")</f>
        <v/>
      </c>
      <c r="AU323" s="69" t="str">
        <f>IFERROR(CLEAN(HLOOKUP(AU$1,'1.源数据-产品报告-消费降序'!AU:AU,ROW(),0)),"")</f>
        <v/>
      </c>
      <c r="AV323" s="69" t="str">
        <f>IFERROR(CLEAN(HLOOKUP(AV$1,'1.源数据-产品报告-消费降序'!AV:AV,ROW(),0)),"")</f>
        <v/>
      </c>
      <c r="AW323" s="69" t="str">
        <f>IFERROR(CLEAN(HLOOKUP(AW$1,'1.源数据-产品报告-消费降序'!AW:AW,ROW(),0)),"")</f>
        <v/>
      </c>
      <c r="AX323" s="69" t="str">
        <f>IFERROR(CLEAN(HLOOKUP(AX$1,'1.源数据-产品报告-消费降序'!AX:AX,ROW(),0)),"")</f>
        <v/>
      </c>
      <c r="AY323" s="69" t="str">
        <f>IFERROR(CLEAN(HLOOKUP(AY$1,'1.源数据-产品报告-消费降序'!AY:AY,ROW(),0)),"")</f>
        <v/>
      </c>
      <c r="AZ3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3" s="69" t="str">
        <f>IFERROR(CLEAN(HLOOKUP(BA$1,'1.源数据-产品报告-消费降序'!BA:BA,ROW(),0)),"")</f>
        <v/>
      </c>
      <c r="BD323" s="69" t="str">
        <f>IFERROR(CLEAN(HLOOKUP(BD$1,'1.源数据-产品报告-消费降序'!BD:BD,ROW(),0)),"")</f>
        <v/>
      </c>
      <c r="BE323" s="69" t="str">
        <f>IFERROR(CLEAN(HLOOKUP(BE$1,'1.源数据-产品报告-消费降序'!BE:BE,ROW(),0)),"")</f>
        <v/>
      </c>
      <c r="BF323" s="69" t="str">
        <f>IFERROR(CLEAN(HLOOKUP(BF$1,'1.源数据-产品报告-消费降序'!BF:BF,ROW(),0)),"")</f>
        <v/>
      </c>
      <c r="BG323" s="69" t="str">
        <f>IFERROR(CLEAN(HLOOKUP(BG$1,'1.源数据-产品报告-消费降序'!BG:BG,ROW(),0)),"")</f>
        <v/>
      </c>
      <c r="BH323" s="69" t="str">
        <f>IFERROR(CLEAN(HLOOKUP(BH$1,'1.源数据-产品报告-消费降序'!BH:BH,ROW(),0)),"")</f>
        <v/>
      </c>
      <c r="BI323" s="69" t="str">
        <f>IFERROR(CLEAN(HLOOKUP(BI$1,'1.源数据-产品报告-消费降序'!BI:BI,ROW(),0)),"")</f>
        <v/>
      </c>
      <c r="BJ323" s="69" t="str">
        <f>IFERROR(CLEAN(HLOOKUP(BJ$1,'1.源数据-产品报告-消费降序'!BJ:BJ,ROW(),0)),"")</f>
        <v/>
      </c>
      <c r="BK3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3" s="69" t="str">
        <f>IFERROR(CLEAN(HLOOKUP(BL$1,'1.源数据-产品报告-消费降序'!BL:BL,ROW(),0)),"")</f>
        <v/>
      </c>
      <c r="BO323" s="69" t="str">
        <f>IFERROR(CLEAN(HLOOKUP(BO$1,'1.源数据-产品报告-消费降序'!BO:BO,ROW(),0)),"")</f>
        <v/>
      </c>
      <c r="BP323" s="69" t="str">
        <f>IFERROR(CLEAN(HLOOKUP(BP$1,'1.源数据-产品报告-消费降序'!BP:BP,ROW(),0)),"")</f>
        <v/>
      </c>
      <c r="BQ323" s="69" t="str">
        <f>IFERROR(CLEAN(HLOOKUP(BQ$1,'1.源数据-产品报告-消费降序'!BQ:BQ,ROW(),0)),"")</f>
        <v/>
      </c>
      <c r="BR323" s="69" t="str">
        <f>IFERROR(CLEAN(HLOOKUP(BR$1,'1.源数据-产品报告-消费降序'!BR:BR,ROW(),0)),"")</f>
        <v/>
      </c>
      <c r="BS323" s="69" t="str">
        <f>IFERROR(CLEAN(HLOOKUP(BS$1,'1.源数据-产品报告-消费降序'!BS:BS,ROW(),0)),"")</f>
        <v/>
      </c>
      <c r="BT323" s="69" t="str">
        <f>IFERROR(CLEAN(HLOOKUP(BT$1,'1.源数据-产品报告-消费降序'!BT:BT,ROW(),0)),"")</f>
        <v/>
      </c>
      <c r="BU323" s="69" t="str">
        <f>IFERROR(CLEAN(HLOOKUP(BU$1,'1.源数据-产品报告-消费降序'!BU:BU,ROW(),0)),"")</f>
        <v/>
      </c>
      <c r="BV3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3" s="69" t="str">
        <f>IFERROR(CLEAN(HLOOKUP(BW$1,'1.源数据-产品报告-消费降序'!BW:BW,ROW(),0)),"")</f>
        <v/>
      </c>
    </row>
    <row r="324" spans="1:75">
      <c r="A324" s="69" t="str">
        <f>IFERROR(CLEAN(HLOOKUP(A$1,'1.源数据-产品报告-消费降序'!A:A,ROW(),0)),"")</f>
        <v/>
      </c>
      <c r="B324" s="69" t="str">
        <f>IFERROR(CLEAN(HLOOKUP(B$1,'1.源数据-产品报告-消费降序'!B:B,ROW(),0)),"")</f>
        <v/>
      </c>
      <c r="C324" s="69" t="str">
        <f>IFERROR(CLEAN(HLOOKUP(C$1,'1.源数据-产品报告-消费降序'!C:C,ROW(),0)),"")</f>
        <v/>
      </c>
      <c r="D324" s="69" t="str">
        <f>IFERROR(CLEAN(HLOOKUP(D$1,'1.源数据-产品报告-消费降序'!D:D,ROW(),0)),"")</f>
        <v/>
      </c>
      <c r="E324" s="69" t="str">
        <f>IFERROR(CLEAN(HLOOKUP(E$1,'1.源数据-产品报告-消费降序'!E:E,ROW(),0)),"")</f>
        <v/>
      </c>
      <c r="F324" s="69" t="str">
        <f>IFERROR(CLEAN(HLOOKUP(F$1,'1.源数据-产品报告-消费降序'!F:F,ROW(),0)),"")</f>
        <v/>
      </c>
      <c r="G324" s="70">
        <f>IFERROR((HLOOKUP(G$1,'1.源数据-产品报告-消费降序'!G:G,ROW(),0)),"")</f>
        <v>0</v>
      </c>
      <c r="H3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4" s="69" t="str">
        <f>IFERROR(CLEAN(HLOOKUP(I$1,'1.源数据-产品报告-消费降序'!I:I,ROW(),0)),"")</f>
        <v/>
      </c>
      <c r="L324" s="69" t="str">
        <f>IFERROR(CLEAN(HLOOKUP(L$1,'1.源数据-产品报告-消费降序'!L:L,ROW(),0)),"")</f>
        <v/>
      </c>
      <c r="M324" s="69" t="str">
        <f>IFERROR(CLEAN(HLOOKUP(M$1,'1.源数据-产品报告-消费降序'!M:M,ROW(),0)),"")</f>
        <v/>
      </c>
      <c r="N324" s="69" t="str">
        <f>IFERROR(CLEAN(HLOOKUP(N$1,'1.源数据-产品报告-消费降序'!N:N,ROW(),0)),"")</f>
        <v/>
      </c>
      <c r="O324" s="69" t="str">
        <f>IFERROR(CLEAN(HLOOKUP(O$1,'1.源数据-产品报告-消费降序'!O:O,ROW(),0)),"")</f>
        <v/>
      </c>
      <c r="P324" s="69" t="str">
        <f>IFERROR(CLEAN(HLOOKUP(P$1,'1.源数据-产品报告-消费降序'!P:P,ROW(),0)),"")</f>
        <v/>
      </c>
      <c r="Q324" s="69" t="str">
        <f>IFERROR(CLEAN(HLOOKUP(Q$1,'1.源数据-产品报告-消费降序'!Q:Q,ROW(),0)),"")</f>
        <v/>
      </c>
      <c r="R324" s="69" t="str">
        <f>IFERROR(CLEAN(HLOOKUP(R$1,'1.源数据-产品报告-消费降序'!R:R,ROW(),0)),"")</f>
        <v/>
      </c>
      <c r="S3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4" s="69" t="str">
        <f>IFERROR(CLEAN(HLOOKUP(T$1,'1.源数据-产品报告-消费降序'!T:T,ROW(),0)),"")</f>
        <v/>
      </c>
      <c r="W324" s="69" t="str">
        <f>IFERROR(CLEAN(HLOOKUP(W$1,'1.源数据-产品报告-消费降序'!W:W,ROW(),0)),"")</f>
        <v/>
      </c>
      <c r="X324" s="69" t="str">
        <f>IFERROR(CLEAN(HLOOKUP(X$1,'1.源数据-产品报告-消费降序'!X:X,ROW(),0)),"")</f>
        <v/>
      </c>
      <c r="Y324" s="69" t="str">
        <f>IFERROR(CLEAN(HLOOKUP(Y$1,'1.源数据-产品报告-消费降序'!Y:Y,ROW(),0)),"")</f>
        <v/>
      </c>
      <c r="Z324" s="69" t="str">
        <f>IFERROR(CLEAN(HLOOKUP(Z$1,'1.源数据-产品报告-消费降序'!Z:Z,ROW(),0)),"")</f>
        <v/>
      </c>
      <c r="AA324" s="69" t="str">
        <f>IFERROR(CLEAN(HLOOKUP(AA$1,'1.源数据-产品报告-消费降序'!AA:AA,ROW(),0)),"")</f>
        <v/>
      </c>
      <c r="AB324" s="69" t="str">
        <f>IFERROR(CLEAN(HLOOKUP(AB$1,'1.源数据-产品报告-消费降序'!AB:AB,ROW(),0)),"")</f>
        <v/>
      </c>
      <c r="AC324" s="69" t="str">
        <f>IFERROR(CLEAN(HLOOKUP(AC$1,'1.源数据-产品报告-消费降序'!AC:AC,ROW(),0)),"")</f>
        <v/>
      </c>
      <c r="AD3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4" s="69" t="str">
        <f>IFERROR(CLEAN(HLOOKUP(AE$1,'1.源数据-产品报告-消费降序'!AE:AE,ROW(),0)),"")</f>
        <v/>
      </c>
      <c r="AH324" s="69" t="str">
        <f>IFERROR(CLEAN(HLOOKUP(AH$1,'1.源数据-产品报告-消费降序'!AH:AH,ROW(),0)),"")</f>
        <v/>
      </c>
      <c r="AI324" s="69" t="str">
        <f>IFERROR(CLEAN(HLOOKUP(AI$1,'1.源数据-产品报告-消费降序'!AI:AI,ROW(),0)),"")</f>
        <v/>
      </c>
      <c r="AJ324" s="69" t="str">
        <f>IFERROR(CLEAN(HLOOKUP(AJ$1,'1.源数据-产品报告-消费降序'!AJ:AJ,ROW(),0)),"")</f>
        <v/>
      </c>
      <c r="AK324" s="69" t="str">
        <f>IFERROR(CLEAN(HLOOKUP(AK$1,'1.源数据-产品报告-消费降序'!AK:AK,ROW(),0)),"")</f>
        <v/>
      </c>
      <c r="AL324" s="69" t="str">
        <f>IFERROR(CLEAN(HLOOKUP(AL$1,'1.源数据-产品报告-消费降序'!AL:AL,ROW(),0)),"")</f>
        <v/>
      </c>
      <c r="AM324" s="69" t="str">
        <f>IFERROR(CLEAN(HLOOKUP(AM$1,'1.源数据-产品报告-消费降序'!AM:AM,ROW(),0)),"")</f>
        <v/>
      </c>
      <c r="AN324" s="69" t="str">
        <f>IFERROR(CLEAN(HLOOKUP(AN$1,'1.源数据-产品报告-消费降序'!AN:AN,ROW(),0)),"")</f>
        <v/>
      </c>
      <c r="AO3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4" s="69" t="str">
        <f>IFERROR(CLEAN(HLOOKUP(AP$1,'1.源数据-产品报告-消费降序'!AP:AP,ROW(),0)),"")</f>
        <v/>
      </c>
      <c r="AS324" s="69" t="str">
        <f>IFERROR(CLEAN(HLOOKUP(AS$1,'1.源数据-产品报告-消费降序'!AS:AS,ROW(),0)),"")</f>
        <v/>
      </c>
      <c r="AT324" s="69" t="str">
        <f>IFERROR(CLEAN(HLOOKUP(AT$1,'1.源数据-产品报告-消费降序'!AT:AT,ROW(),0)),"")</f>
        <v/>
      </c>
      <c r="AU324" s="69" t="str">
        <f>IFERROR(CLEAN(HLOOKUP(AU$1,'1.源数据-产品报告-消费降序'!AU:AU,ROW(),0)),"")</f>
        <v/>
      </c>
      <c r="AV324" s="69" t="str">
        <f>IFERROR(CLEAN(HLOOKUP(AV$1,'1.源数据-产品报告-消费降序'!AV:AV,ROW(),0)),"")</f>
        <v/>
      </c>
      <c r="AW324" s="69" t="str">
        <f>IFERROR(CLEAN(HLOOKUP(AW$1,'1.源数据-产品报告-消费降序'!AW:AW,ROW(),0)),"")</f>
        <v/>
      </c>
      <c r="AX324" s="69" t="str">
        <f>IFERROR(CLEAN(HLOOKUP(AX$1,'1.源数据-产品报告-消费降序'!AX:AX,ROW(),0)),"")</f>
        <v/>
      </c>
      <c r="AY324" s="69" t="str">
        <f>IFERROR(CLEAN(HLOOKUP(AY$1,'1.源数据-产品报告-消费降序'!AY:AY,ROW(),0)),"")</f>
        <v/>
      </c>
      <c r="AZ3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4" s="69" t="str">
        <f>IFERROR(CLEAN(HLOOKUP(BA$1,'1.源数据-产品报告-消费降序'!BA:BA,ROW(),0)),"")</f>
        <v/>
      </c>
      <c r="BD324" s="69" t="str">
        <f>IFERROR(CLEAN(HLOOKUP(BD$1,'1.源数据-产品报告-消费降序'!BD:BD,ROW(),0)),"")</f>
        <v/>
      </c>
      <c r="BE324" s="69" t="str">
        <f>IFERROR(CLEAN(HLOOKUP(BE$1,'1.源数据-产品报告-消费降序'!BE:BE,ROW(),0)),"")</f>
        <v/>
      </c>
      <c r="BF324" s="69" t="str">
        <f>IFERROR(CLEAN(HLOOKUP(BF$1,'1.源数据-产品报告-消费降序'!BF:BF,ROW(),0)),"")</f>
        <v/>
      </c>
      <c r="BG324" s="69" t="str">
        <f>IFERROR(CLEAN(HLOOKUP(BG$1,'1.源数据-产品报告-消费降序'!BG:BG,ROW(),0)),"")</f>
        <v/>
      </c>
      <c r="BH324" s="69" t="str">
        <f>IFERROR(CLEAN(HLOOKUP(BH$1,'1.源数据-产品报告-消费降序'!BH:BH,ROW(),0)),"")</f>
        <v/>
      </c>
      <c r="BI324" s="69" t="str">
        <f>IFERROR(CLEAN(HLOOKUP(BI$1,'1.源数据-产品报告-消费降序'!BI:BI,ROW(),0)),"")</f>
        <v/>
      </c>
      <c r="BJ324" s="69" t="str">
        <f>IFERROR(CLEAN(HLOOKUP(BJ$1,'1.源数据-产品报告-消费降序'!BJ:BJ,ROW(),0)),"")</f>
        <v/>
      </c>
      <c r="BK3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4" s="69" t="str">
        <f>IFERROR(CLEAN(HLOOKUP(BL$1,'1.源数据-产品报告-消费降序'!BL:BL,ROW(),0)),"")</f>
        <v/>
      </c>
      <c r="BO324" s="69" t="str">
        <f>IFERROR(CLEAN(HLOOKUP(BO$1,'1.源数据-产品报告-消费降序'!BO:BO,ROW(),0)),"")</f>
        <v/>
      </c>
      <c r="BP324" s="69" t="str">
        <f>IFERROR(CLEAN(HLOOKUP(BP$1,'1.源数据-产品报告-消费降序'!BP:BP,ROW(),0)),"")</f>
        <v/>
      </c>
      <c r="BQ324" s="69" t="str">
        <f>IFERROR(CLEAN(HLOOKUP(BQ$1,'1.源数据-产品报告-消费降序'!BQ:BQ,ROW(),0)),"")</f>
        <v/>
      </c>
      <c r="BR324" s="69" t="str">
        <f>IFERROR(CLEAN(HLOOKUP(BR$1,'1.源数据-产品报告-消费降序'!BR:BR,ROW(),0)),"")</f>
        <v/>
      </c>
      <c r="BS324" s="69" t="str">
        <f>IFERROR(CLEAN(HLOOKUP(BS$1,'1.源数据-产品报告-消费降序'!BS:BS,ROW(),0)),"")</f>
        <v/>
      </c>
      <c r="BT324" s="69" t="str">
        <f>IFERROR(CLEAN(HLOOKUP(BT$1,'1.源数据-产品报告-消费降序'!BT:BT,ROW(),0)),"")</f>
        <v/>
      </c>
      <c r="BU324" s="69" t="str">
        <f>IFERROR(CLEAN(HLOOKUP(BU$1,'1.源数据-产品报告-消费降序'!BU:BU,ROW(),0)),"")</f>
        <v/>
      </c>
      <c r="BV3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4" s="69" t="str">
        <f>IFERROR(CLEAN(HLOOKUP(BW$1,'1.源数据-产品报告-消费降序'!BW:BW,ROW(),0)),"")</f>
        <v/>
      </c>
    </row>
    <row r="325" spans="1:75">
      <c r="A325" s="69" t="str">
        <f>IFERROR(CLEAN(HLOOKUP(A$1,'1.源数据-产品报告-消费降序'!A:A,ROW(),0)),"")</f>
        <v/>
      </c>
      <c r="B325" s="69" t="str">
        <f>IFERROR(CLEAN(HLOOKUP(B$1,'1.源数据-产品报告-消费降序'!B:B,ROW(),0)),"")</f>
        <v/>
      </c>
      <c r="C325" s="69" t="str">
        <f>IFERROR(CLEAN(HLOOKUP(C$1,'1.源数据-产品报告-消费降序'!C:C,ROW(),0)),"")</f>
        <v/>
      </c>
      <c r="D325" s="69" t="str">
        <f>IFERROR(CLEAN(HLOOKUP(D$1,'1.源数据-产品报告-消费降序'!D:D,ROW(),0)),"")</f>
        <v/>
      </c>
      <c r="E325" s="69" t="str">
        <f>IFERROR(CLEAN(HLOOKUP(E$1,'1.源数据-产品报告-消费降序'!E:E,ROW(),0)),"")</f>
        <v/>
      </c>
      <c r="F325" s="69" t="str">
        <f>IFERROR(CLEAN(HLOOKUP(F$1,'1.源数据-产品报告-消费降序'!F:F,ROW(),0)),"")</f>
        <v/>
      </c>
      <c r="G325" s="70">
        <f>IFERROR((HLOOKUP(G$1,'1.源数据-产品报告-消费降序'!G:G,ROW(),0)),"")</f>
        <v>0</v>
      </c>
      <c r="H3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5" s="69" t="str">
        <f>IFERROR(CLEAN(HLOOKUP(I$1,'1.源数据-产品报告-消费降序'!I:I,ROW(),0)),"")</f>
        <v/>
      </c>
      <c r="L325" s="69" t="str">
        <f>IFERROR(CLEAN(HLOOKUP(L$1,'1.源数据-产品报告-消费降序'!L:L,ROW(),0)),"")</f>
        <v/>
      </c>
      <c r="M325" s="69" t="str">
        <f>IFERROR(CLEAN(HLOOKUP(M$1,'1.源数据-产品报告-消费降序'!M:M,ROW(),0)),"")</f>
        <v/>
      </c>
      <c r="N325" s="69" t="str">
        <f>IFERROR(CLEAN(HLOOKUP(N$1,'1.源数据-产品报告-消费降序'!N:N,ROW(),0)),"")</f>
        <v/>
      </c>
      <c r="O325" s="69" t="str">
        <f>IFERROR(CLEAN(HLOOKUP(O$1,'1.源数据-产品报告-消费降序'!O:O,ROW(),0)),"")</f>
        <v/>
      </c>
      <c r="P325" s="69" t="str">
        <f>IFERROR(CLEAN(HLOOKUP(P$1,'1.源数据-产品报告-消费降序'!P:P,ROW(),0)),"")</f>
        <v/>
      </c>
      <c r="Q325" s="69" t="str">
        <f>IFERROR(CLEAN(HLOOKUP(Q$1,'1.源数据-产品报告-消费降序'!Q:Q,ROW(),0)),"")</f>
        <v/>
      </c>
      <c r="R325" s="69" t="str">
        <f>IFERROR(CLEAN(HLOOKUP(R$1,'1.源数据-产品报告-消费降序'!R:R,ROW(),0)),"")</f>
        <v/>
      </c>
      <c r="S3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5" s="69" t="str">
        <f>IFERROR(CLEAN(HLOOKUP(T$1,'1.源数据-产品报告-消费降序'!T:T,ROW(),0)),"")</f>
        <v/>
      </c>
      <c r="W325" s="69" t="str">
        <f>IFERROR(CLEAN(HLOOKUP(W$1,'1.源数据-产品报告-消费降序'!W:W,ROW(),0)),"")</f>
        <v/>
      </c>
      <c r="X325" s="69" t="str">
        <f>IFERROR(CLEAN(HLOOKUP(X$1,'1.源数据-产品报告-消费降序'!X:X,ROW(),0)),"")</f>
        <v/>
      </c>
      <c r="Y325" s="69" t="str">
        <f>IFERROR(CLEAN(HLOOKUP(Y$1,'1.源数据-产品报告-消费降序'!Y:Y,ROW(),0)),"")</f>
        <v/>
      </c>
      <c r="Z325" s="69" t="str">
        <f>IFERROR(CLEAN(HLOOKUP(Z$1,'1.源数据-产品报告-消费降序'!Z:Z,ROW(),0)),"")</f>
        <v/>
      </c>
      <c r="AA325" s="69" t="str">
        <f>IFERROR(CLEAN(HLOOKUP(AA$1,'1.源数据-产品报告-消费降序'!AA:AA,ROW(),0)),"")</f>
        <v/>
      </c>
      <c r="AB325" s="69" t="str">
        <f>IFERROR(CLEAN(HLOOKUP(AB$1,'1.源数据-产品报告-消费降序'!AB:AB,ROW(),0)),"")</f>
        <v/>
      </c>
      <c r="AC325" s="69" t="str">
        <f>IFERROR(CLEAN(HLOOKUP(AC$1,'1.源数据-产品报告-消费降序'!AC:AC,ROW(),0)),"")</f>
        <v/>
      </c>
      <c r="AD3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5" s="69" t="str">
        <f>IFERROR(CLEAN(HLOOKUP(AE$1,'1.源数据-产品报告-消费降序'!AE:AE,ROW(),0)),"")</f>
        <v/>
      </c>
      <c r="AH325" s="69" t="str">
        <f>IFERROR(CLEAN(HLOOKUP(AH$1,'1.源数据-产品报告-消费降序'!AH:AH,ROW(),0)),"")</f>
        <v/>
      </c>
      <c r="AI325" s="69" t="str">
        <f>IFERROR(CLEAN(HLOOKUP(AI$1,'1.源数据-产品报告-消费降序'!AI:AI,ROW(),0)),"")</f>
        <v/>
      </c>
      <c r="AJ325" s="69" t="str">
        <f>IFERROR(CLEAN(HLOOKUP(AJ$1,'1.源数据-产品报告-消费降序'!AJ:AJ,ROW(),0)),"")</f>
        <v/>
      </c>
      <c r="AK325" s="69" t="str">
        <f>IFERROR(CLEAN(HLOOKUP(AK$1,'1.源数据-产品报告-消费降序'!AK:AK,ROW(),0)),"")</f>
        <v/>
      </c>
      <c r="AL325" s="69" t="str">
        <f>IFERROR(CLEAN(HLOOKUP(AL$1,'1.源数据-产品报告-消费降序'!AL:AL,ROW(),0)),"")</f>
        <v/>
      </c>
      <c r="AM325" s="69" t="str">
        <f>IFERROR(CLEAN(HLOOKUP(AM$1,'1.源数据-产品报告-消费降序'!AM:AM,ROW(),0)),"")</f>
        <v/>
      </c>
      <c r="AN325" s="69" t="str">
        <f>IFERROR(CLEAN(HLOOKUP(AN$1,'1.源数据-产品报告-消费降序'!AN:AN,ROW(),0)),"")</f>
        <v/>
      </c>
      <c r="AO3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5" s="69" t="str">
        <f>IFERROR(CLEAN(HLOOKUP(AP$1,'1.源数据-产品报告-消费降序'!AP:AP,ROW(),0)),"")</f>
        <v/>
      </c>
      <c r="AS325" s="69" t="str">
        <f>IFERROR(CLEAN(HLOOKUP(AS$1,'1.源数据-产品报告-消费降序'!AS:AS,ROW(),0)),"")</f>
        <v/>
      </c>
      <c r="AT325" s="69" t="str">
        <f>IFERROR(CLEAN(HLOOKUP(AT$1,'1.源数据-产品报告-消费降序'!AT:AT,ROW(),0)),"")</f>
        <v/>
      </c>
      <c r="AU325" s="69" t="str">
        <f>IFERROR(CLEAN(HLOOKUP(AU$1,'1.源数据-产品报告-消费降序'!AU:AU,ROW(),0)),"")</f>
        <v/>
      </c>
      <c r="AV325" s="69" t="str">
        <f>IFERROR(CLEAN(HLOOKUP(AV$1,'1.源数据-产品报告-消费降序'!AV:AV,ROW(),0)),"")</f>
        <v/>
      </c>
      <c r="AW325" s="69" t="str">
        <f>IFERROR(CLEAN(HLOOKUP(AW$1,'1.源数据-产品报告-消费降序'!AW:AW,ROW(),0)),"")</f>
        <v/>
      </c>
      <c r="AX325" s="69" t="str">
        <f>IFERROR(CLEAN(HLOOKUP(AX$1,'1.源数据-产品报告-消费降序'!AX:AX,ROW(),0)),"")</f>
        <v/>
      </c>
      <c r="AY325" s="69" t="str">
        <f>IFERROR(CLEAN(HLOOKUP(AY$1,'1.源数据-产品报告-消费降序'!AY:AY,ROW(),0)),"")</f>
        <v/>
      </c>
      <c r="AZ3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5" s="69" t="str">
        <f>IFERROR(CLEAN(HLOOKUP(BA$1,'1.源数据-产品报告-消费降序'!BA:BA,ROW(),0)),"")</f>
        <v/>
      </c>
      <c r="BD325" s="69" t="str">
        <f>IFERROR(CLEAN(HLOOKUP(BD$1,'1.源数据-产品报告-消费降序'!BD:BD,ROW(),0)),"")</f>
        <v/>
      </c>
      <c r="BE325" s="69" t="str">
        <f>IFERROR(CLEAN(HLOOKUP(BE$1,'1.源数据-产品报告-消费降序'!BE:BE,ROW(),0)),"")</f>
        <v/>
      </c>
      <c r="BF325" s="69" t="str">
        <f>IFERROR(CLEAN(HLOOKUP(BF$1,'1.源数据-产品报告-消费降序'!BF:BF,ROW(),0)),"")</f>
        <v/>
      </c>
      <c r="BG325" s="69" t="str">
        <f>IFERROR(CLEAN(HLOOKUP(BG$1,'1.源数据-产品报告-消费降序'!BG:BG,ROW(),0)),"")</f>
        <v/>
      </c>
      <c r="BH325" s="69" t="str">
        <f>IFERROR(CLEAN(HLOOKUP(BH$1,'1.源数据-产品报告-消费降序'!BH:BH,ROW(),0)),"")</f>
        <v/>
      </c>
      <c r="BI325" s="69" t="str">
        <f>IFERROR(CLEAN(HLOOKUP(BI$1,'1.源数据-产品报告-消费降序'!BI:BI,ROW(),0)),"")</f>
        <v/>
      </c>
      <c r="BJ325" s="69" t="str">
        <f>IFERROR(CLEAN(HLOOKUP(BJ$1,'1.源数据-产品报告-消费降序'!BJ:BJ,ROW(),0)),"")</f>
        <v/>
      </c>
      <c r="BK3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5" s="69" t="str">
        <f>IFERROR(CLEAN(HLOOKUP(BL$1,'1.源数据-产品报告-消费降序'!BL:BL,ROW(),0)),"")</f>
        <v/>
      </c>
      <c r="BO325" s="69" t="str">
        <f>IFERROR(CLEAN(HLOOKUP(BO$1,'1.源数据-产品报告-消费降序'!BO:BO,ROW(),0)),"")</f>
        <v/>
      </c>
      <c r="BP325" s="69" t="str">
        <f>IFERROR(CLEAN(HLOOKUP(BP$1,'1.源数据-产品报告-消费降序'!BP:BP,ROW(),0)),"")</f>
        <v/>
      </c>
      <c r="BQ325" s="69" t="str">
        <f>IFERROR(CLEAN(HLOOKUP(BQ$1,'1.源数据-产品报告-消费降序'!BQ:BQ,ROW(),0)),"")</f>
        <v/>
      </c>
      <c r="BR325" s="69" t="str">
        <f>IFERROR(CLEAN(HLOOKUP(BR$1,'1.源数据-产品报告-消费降序'!BR:BR,ROW(),0)),"")</f>
        <v/>
      </c>
      <c r="BS325" s="69" t="str">
        <f>IFERROR(CLEAN(HLOOKUP(BS$1,'1.源数据-产品报告-消费降序'!BS:BS,ROW(),0)),"")</f>
        <v/>
      </c>
      <c r="BT325" s="69" t="str">
        <f>IFERROR(CLEAN(HLOOKUP(BT$1,'1.源数据-产品报告-消费降序'!BT:BT,ROW(),0)),"")</f>
        <v/>
      </c>
      <c r="BU325" s="69" t="str">
        <f>IFERROR(CLEAN(HLOOKUP(BU$1,'1.源数据-产品报告-消费降序'!BU:BU,ROW(),0)),"")</f>
        <v/>
      </c>
      <c r="BV3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5" s="69" t="str">
        <f>IFERROR(CLEAN(HLOOKUP(BW$1,'1.源数据-产品报告-消费降序'!BW:BW,ROW(),0)),"")</f>
        <v/>
      </c>
    </row>
    <row r="326" spans="1:75">
      <c r="A326" s="69" t="str">
        <f>IFERROR(CLEAN(HLOOKUP(A$1,'1.源数据-产品报告-消费降序'!A:A,ROW(),0)),"")</f>
        <v/>
      </c>
      <c r="B326" s="69" t="str">
        <f>IFERROR(CLEAN(HLOOKUP(B$1,'1.源数据-产品报告-消费降序'!B:B,ROW(),0)),"")</f>
        <v/>
      </c>
      <c r="C326" s="69" t="str">
        <f>IFERROR(CLEAN(HLOOKUP(C$1,'1.源数据-产品报告-消费降序'!C:C,ROW(),0)),"")</f>
        <v/>
      </c>
      <c r="D326" s="69" t="str">
        <f>IFERROR(CLEAN(HLOOKUP(D$1,'1.源数据-产品报告-消费降序'!D:D,ROW(),0)),"")</f>
        <v/>
      </c>
      <c r="E326" s="69" t="str">
        <f>IFERROR(CLEAN(HLOOKUP(E$1,'1.源数据-产品报告-消费降序'!E:E,ROW(),0)),"")</f>
        <v/>
      </c>
      <c r="F326" s="69" t="str">
        <f>IFERROR(CLEAN(HLOOKUP(F$1,'1.源数据-产品报告-消费降序'!F:F,ROW(),0)),"")</f>
        <v/>
      </c>
      <c r="G326" s="70">
        <f>IFERROR((HLOOKUP(G$1,'1.源数据-产品报告-消费降序'!G:G,ROW(),0)),"")</f>
        <v>0</v>
      </c>
      <c r="H3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6" s="69" t="str">
        <f>IFERROR(CLEAN(HLOOKUP(I$1,'1.源数据-产品报告-消费降序'!I:I,ROW(),0)),"")</f>
        <v/>
      </c>
      <c r="L326" s="69" t="str">
        <f>IFERROR(CLEAN(HLOOKUP(L$1,'1.源数据-产品报告-消费降序'!L:L,ROW(),0)),"")</f>
        <v/>
      </c>
      <c r="M326" s="69" t="str">
        <f>IFERROR(CLEAN(HLOOKUP(M$1,'1.源数据-产品报告-消费降序'!M:M,ROW(),0)),"")</f>
        <v/>
      </c>
      <c r="N326" s="69" t="str">
        <f>IFERROR(CLEAN(HLOOKUP(N$1,'1.源数据-产品报告-消费降序'!N:N,ROW(),0)),"")</f>
        <v/>
      </c>
      <c r="O326" s="69" t="str">
        <f>IFERROR(CLEAN(HLOOKUP(O$1,'1.源数据-产品报告-消费降序'!O:O,ROW(),0)),"")</f>
        <v/>
      </c>
      <c r="P326" s="69" t="str">
        <f>IFERROR(CLEAN(HLOOKUP(P$1,'1.源数据-产品报告-消费降序'!P:P,ROW(),0)),"")</f>
        <v/>
      </c>
      <c r="Q326" s="69" t="str">
        <f>IFERROR(CLEAN(HLOOKUP(Q$1,'1.源数据-产品报告-消费降序'!Q:Q,ROW(),0)),"")</f>
        <v/>
      </c>
      <c r="R326" s="69" t="str">
        <f>IFERROR(CLEAN(HLOOKUP(R$1,'1.源数据-产品报告-消费降序'!R:R,ROW(),0)),"")</f>
        <v/>
      </c>
      <c r="S3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6" s="69" t="str">
        <f>IFERROR(CLEAN(HLOOKUP(T$1,'1.源数据-产品报告-消费降序'!T:T,ROW(),0)),"")</f>
        <v/>
      </c>
      <c r="W326" s="69" t="str">
        <f>IFERROR(CLEAN(HLOOKUP(W$1,'1.源数据-产品报告-消费降序'!W:W,ROW(),0)),"")</f>
        <v/>
      </c>
      <c r="X326" s="69" t="str">
        <f>IFERROR(CLEAN(HLOOKUP(X$1,'1.源数据-产品报告-消费降序'!X:X,ROW(),0)),"")</f>
        <v/>
      </c>
      <c r="Y326" s="69" t="str">
        <f>IFERROR(CLEAN(HLOOKUP(Y$1,'1.源数据-产品报告-消费降序'!Y:Y,ROW(),0)),"")</f>
        <v/>
      </c>
      <c r="Z326" s="69" t="str">
        <f>IFERROR(CLEAN(HLOOKUP(Z$1,'1.源数据-产品报告-消费降序'!Z:Z,ROW(),0)),"")</f>
        <v/>
      </c>
      <c r="AA326" s="69" t="str">
        <f>IFERROR(CLEAN(HLOOKUP(AA$1,'1.源数据-产品报告-消费降序'!AA:AA,ROW(),0)),"")</f>
        <v/>
      </c>
      <c r="AB326" s="69" t="str">
        <f>IFERROR(CLEAN(HLOOKUP(AB$1,'1.源数据-产品报告-消费降序'!AB:AB,ROW(),0)),"")</f>
        <v/>
      </c>
      <c r="AC326" s="69" t="str">
        <f>IFERROR(CLEAN(HLOOKUP(AC$1,'1.源数据-产品报告-消费降序'!AC:AC,ROW(),0)),"")</f>
        <v/>
      </c>
      <c r="AD3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6" s="69" t="str">
        <f>IFERROR(CLEAN(HLOOKUP(AE$1,'1.源数据-产品报告-消费降序'!AE:AE,ROW(),0)),"")</f>
        <v/>
      </c>
      <c r="AH326" s="69" t="str">
        <f>IFERROR(CLEAN(HLOOKUP(AH$1,'1.源数据-产品报告-消费降序'!AH:AH,ROW(),0)),"")</f>
        <v/>
      </c>
      <c r="AI326" s="69" t="str">
        <f>IFERROR(CLEAN(HLOOKUP(AI$1,'1.源数据-产品报告-消费降序'!AI:AI,ROW(),0)),"")</f>
        <v/>
      </c>
      <c r="AJ326" s="69" t="str">
        <f>IFERROR(CLEAN(HLOOKUP(AJ$1,'1.源数据-产品报告-消费降序'!AJ:AJ,ROW(),0)),"")</f>
        <v/>
      </c>
      <c r="AK326" s="69" t="str">
        <f>IFERROR(CLEAN(HLOOKUP(AK$1,'1.源数据-产品报告-消费降序'!AK:AK,ROW(),0)),"")</f>
        <v/>
      </c>
      <c r="AL326" s="69" t="str">
        <f>IFERROR(CLEAN(HLOOKUP(AL$1,'1.源数据-产品报告-消费降序'!AL:AL,ROW(),0)),"")</f>
        <v/>
      </c>
      <c r="AM326" s="69" t="str">
        <f>IFERROR(CLEAN(HLOOKUP(AM$1,'1.源数据-产品报告-消费降序'!AM:AM,ROW(),0)),"")</f>
        <v/>
      </c>
      <c r="AN326" s="69" t="str">
        <f>IFERROR(CLEAN(HLOOKUP(AN$1,'1.源数据-产品报告-消费降序'!AN:AN,ROW(),0)),"")</f>
        <v/>
      </c>
      <c r="AO3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6" s="69" t="str">
        <f>IFERROR(CLEAN(HLOOKUP(AP$1,'1.源数据-产品报告-消费降序'!AP:AP,ROW(),0)),"")</f>
        <v/>
      </c>
      <c r="AS326" s="69" t="str">
        <f>IFERROR(CLEAN(HLOOKUP(AS$1,'1.源数据-产品报告-消费降序'!AS:AS,ROW(),0)),"")</f>
        <v/>
      </c>
      <c r="AT326" s="69" t="str">
        <f>IFERROR(CLEAN(HLOOKUP(AT$1,'1.源数据-产品报告-消费降序'!AT:AT,ROW(),0)),"")</f>
        <v/>
      </c>
      <c r="AU326" s="69" t="str">
        <f>IFERROR(CLEAN(HLOOKUP(AU$1,'1.源数据-产品报告-消费降序'!AU:AU,ROW(),0)),"")</f>
        <v/>
      </c>
      <c r="AV326" s="69" t="str">
        <f>IFERROR(CLEAN(HLOOKUP(AV$1,'1.源数据-产品报告-消费降序'!AV:AV,ROW(),0)),"")</f>
        <v/>
      </c>
      <c r="AW326" s="69" t="str">
        <f>IFERROR(CLEAN(HLOOKUP(AW$1,'1.源数据-产品报告-消费降序'!AW:AW,ROW(),0)),"")</f>
        <v/>
      </c>
      <c r="AX326" s="69" t="str">
        <f>IFERROR(CLEAN(HLOOKUP(AX$1,'1.源数据-产品报告-消费降序'!AX:AX,ROW(),0)),"")</f>
        <v/>
      </c>
      <c r="AY326" s="69" t="str">
        <f>IFERROR(CLEAN(HLOOKUP(AY$1,'1.源数据-产品报告-消费降序'!AY:AY,ROW(),0)),"")</f>
        <v/>
      </c>
      <c r="AZ3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6" s="69" t="str">
        <f>IFERROR(CLEAN(HLOOKUP(BA$1,'1.源数据-产品报告-消费降序'!BA:BA,ROW(),0)),"")</f>
        <v/>
      </c>
      <c r="BD326" s="69" t="str">
        <f>IFERROR(CLEAN(HLOOKUP(BD$1,'1.源数据-产品报告-消费降序'!BD:BD,ROW(),0)),"")</f>
        <v/>
      </c>
      <c r="BE326" s="69" t="str">
        <f>IFERROR(CLEAN(HLOOKUP(BE$1,'1.源数据-产品报告-消费降序'!BE:BE,ROW(),0)),"")</f>
        <v/>
      </c>
      <c r="BF326" s="69" t="str">
        <f>IFERROR(CLEAN(HLOOKUP(BF$1,'1.源数据-产品报告-消费降序'!BF:BF,ROW(),0)),"")</f>
        <v/>
      </c>
      <c r="BG326" s="69" t="str">
        <f>IFERROR(CLEAN(HLOOKUP(BG$1,'1.源数据-产品报告-消费降序'!BG:BG,ROW(),0)),"")</f>
        <v/>
      </c>
      <c r="BH326" s="69" t="str">
        <f>IFERROR(CLEAN(HLOOKUP(BH$1,'1.源数据-产品报告-消费降序'!BH:BH,ROW(),0)),"")</f>
        <v/>
      </c>
      <c r="BI326" s="69" t="str">
        <f>IFERROR(CLEAN(HLOOKUP(BI$1,'1.源数据-产品报告-消费降序'!BI:BI,ROW(),0)),"")</f>
        <v/>
      </c>
      <c r="BJ326" s="69" t="str">
        <f>IFERROR(CLEAN(HLOOKUP(BJ$1,'1.源数据-产品报告-消费降序'!BJ:BJ,ROW(),0)),"")</f>
        <v/>
      </c>
      <c r="BK3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6" s="69" t="str">
        <f>IFERROR(CLEAN(HLOOKUP(BL$1,'1.源数据-产品报告-消费降序'!BL:BL,ROW(),0)),"")</f>
        <v/>
      </c>
      <c r="BO326" s="69" t="str">
        <f>IFERROR(CLEAN(HLOOKUP(BO$1,'1.源数据-产品报告-消费降序'!BO:BO,ROW(),0)),"")</f>
        <v/>
      </c>
      <c r="BP326" s="69" t="str">
        <f>IFERROR(CLEAN(HLOOKUP(BP$1,'1.源数据-产品报告-消费降序'!BP:BP,ROW(),0)),"")</f>
        <v/>
      </c>
      <c r="BQ326" s="69" t="str">
        <f>IFERROR(CLEAN(HLOOKUP(BQ$1,'1.源数据-产品报告-消费降序'!BQ:BQ,ROW(),0)),"")</f>
        <v/>
      </c>
      <c r="BR326" s="69" t="str">
        <f>IFERROR(CLEAN(HLOOKUP(BR$1,'1.源数据-产品报告-消费降序'!BR:BR,ROW(),0)),"")</f>
        <v/>
      </c>
      <c r="BS326" s="69" t="str">
        <f>IFERROR(CLEAN(HLOOKUP(BS$1,'1.源数据-产品报告-消费降序'!BS:BS,ROW(),0)),"")</f>
        <v/>
      </c>
      <c r="BT326" s="69" t="str">
        <f>IFERROR(CLEAN(HLOOKUP(BT$1,'1.源数据-产品报告-消费降序'!BT:BT,ROW(),0)),"")</f>
        <v/>
      </c>
      <c r="BU326" s="69" t="str">
        <f>IFERROR(CLEAN(HLOOKUP(BU$1,'1.源数据-产品报告-消费降序'!BU:BU,ROW(),0)),"")</f>
        <v/>
      </c>
      <c r="BV3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6" s="69" t="str">
        <f>IFERROR(CLEAN(HLOOKUP(BW$1,'1.源数据-产品报告-消费降序'!BW:BW,ROW(),0)),"")</f>
        <v/>
      </c>
    </row>
    <row r="327" spans="1:75">
      <c r="A327" s="69" t="str">
        <f>IFERROR(CLEAN(HLOOKUP(A$1,'1.源数据-产品报告-消费降序'!A:A,ROW(),0)),"")</f>
        <v/>
      </c>
      <c r="B327" s="69" t="str">
        <f>IFERROR(CLEAN(HLOOKUP(B$1,'1.源数据-产品报告-消费降序'!B:B,ROW(),0)),"")</f>
        <v/>
      </c>
      <c r="C327" s="69" t="str">
        <f>IFERROR(CLEAN(HLOOKUP(C$1,'1.源数据-产品报告-消费降序'!C:C,ROW(),0)),"")</f>
        <v/>
      </c>
      <c r="D327" s="69" t="str">
        <f>IFERROR(CLEAN(HLOOKUP(D$1,'1.源数据-产品报告-消费降序'!D:D,ROW(),0)),"")</f>
        <v/>
      </c>
      <c r="E327" s="69" t="str">
        <f>IFERROR(CLEAN(HLOOKUP(E$1,'1.源数据-产品报告-消费降序'!E:E,ROW(),0)),"")</f>
        <v/>
      </c>
      <c r="F327" s="69" t="str">
        <f>IFERROR(CLEAN(HLOOKUP(F$1,'1.源数据-产品报告-消费降序'!F:F,ROW(),0)),"")</f>
        <v/>
      </c>
      <c r="G327" s="70">
        <f>IFERROR((HLOOKUP(G$1,'1.源数据-产品报告-消费降序'!G:G,ROW(),0)),"")</f>
        <v>0</v>
      </c>
      <c r="H3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7" s="69" t="str">
        <f>IFERROR(CLEAN(HLOOKUP(I$1,'1.源数据-产品报告-消费降序'!I:I,ROW(),0)),"")</f>
        <v/>
      </c>
      <c r="L327" s="69" t="str">
        <f>IFERROR(CLEAN(HLOOKUP(L$1,'1.源数据-产品报告-消费降序'!L:L,ROW(),0)),"")</f>
        <v/>
      </c>
      <c r="M327" s="69" t="str">
        <f>IFERROR(CLEAN(HLOOKUP(M$1,'1.源数据-产品报告-消费降序'!M:M,ROW(),0)),"")</f>
        <v/>
      </c>
      <c r="N327" s="69" t="str">
        <f>IFERROR(CLEAN(HLOOKUP(N$1,'1.源数据-产品报告-消费降序'!N:N,ROW(),0)),"")</f>
        <v/>
      </c>
      <c r="O327" s="69" t="str">
        <f>IFERROR(CLEAN(HLOOKUP(O$1,'1.源数据-产品报告-消费降序'!O:O,ROW(),0)),"")</f>
        <v/>
      </c>
      <c r="P327" s="69" t="str">
        <f>IFERROR(CLEAN(HLOOKUP(P$1,'1.源数据-产品报告-消费降序'!P:P,ROW(),0)),"")</f>
        <v/>
      </c>
      <c r="Q327" s="69" t="str">
        <f>IFERROR(CLEAN(HLOOKUP(Q$1,'1.源数据-产品报告-消费降序'!Q:Q,ROW(),0)),"")</f>
        <v/>
      </c>
      <c r="R327" s="69" t="str">
        <f>IFERROR(CLEAN(HLOOKUP(R$1,'1.源数据-产品报告-消费降序'!R:R,ROW(),0)),"")</f>
        <v/>
      </c>
      <c r="S3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7" s="69" t="str">
        <f>IFERROR(CLEAN(HLOOKUP(T$1,'1.源数据-产品报告-消费降序'!T:T,ROW(),0)),"")</f>
        <v/>
      </c>
      <c r="W327" s="69" t="str">
        <f>IFERROR(CLEAN(HLOOKUP(W$1,'1.源数据-产品报告-消费降序'!W:W,ROW(),0)),"")</f>
        <v/>
      </c>
      <c r="X327" s="69" t="str">
        <f>IFERROR(CLEAN(HLOOKUP(X$1,'1.源数据-产品报告-消费降序'!X:X,ROW(),0)),"")</f>
        <v/>
      </c>
      <c r="Y327" s="69" t="str">
        <f>IFERROR(CLEAN(HLOOKUP(Y$1,'1.源数据-产品报告-消费降序'!Y:Y,ROW(),0)),"")</f>
        <v/>
      </c>
      <c r="Z327" s="69" t="str">
        <f>IFERROR(CLEAN(HLOOKUP(Z$1,'1.源数据-产品报告-消费降序'!Z:Z,ROW(),0)),"")</f>
        <v/>
      </c>
      <c r="AA327" s="69" t="str">
        <f>IFERROR(CLEAN(HLOOKUP(AA$1,'1.源数据-产品报告-消费降序'!AA:AA,ROW(),0)),"")</f>
        <v/>
      </c>
      <c r="AB327" s="69" t="str">
        <f>IFERROR(CLEAN(HLOOKUP(AB$1,'1.源数据-产品报告-消费降序'!AB:AB,ROW(),0)),"")</f>
        <v/>
      </c>
      <c r="AC327" s="69" t="str">
        <f>IFERROR(CLEAN(HLOOKUP(AC$1,'1.源数据-产品报告-消费降序'!AC:AC,ROW(),0)),"")</f>
        <v/>
      </c>
      <c r="AD3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7" s="69" t="str">
        <f>IFERROR(CLEAN(HLOOKUP(AE$1,'1.源数据-产品报告-消费降序'!AE:AE,ROW(),0)),"")</f>
        <v/>
      </c>
      <c r="AH327" s="69" t="str">
        <f>IFERROR(CLEAN(HLOOKUP(AH$1,'1.源数据-产品报告-消费降序'!AH:AH,ROW(),0)),"")</f>
        <v/>
      </c>
      <c r="AI327" s="69" t="str">
        <f>IFERROR(CLEAN(HLOOKUP(AI$1,'1.源数据-产品报告-消费降序'!AI:AI,ROW(),0)),"")</f>
        <v/>
      </c>
      <c r="AJ327" s="69" t="str">
        <f>IFERROR(CLEAN(HLOOKUP(AJ$1,'1.源数据-产品报告-消费降序'!AJ:AJ,ROW(),0)),"")</f>
        <v/>
      </c>
      <c r="AK327" s="69" t="str">
        <f>IFERROR(CLEAN(HLOOKUP(AK$1,'1.源数据-产品报告-消费降序'!AK:AK,ROW(),0)),"")</f>
        <v/>
      </c>
      <c r="AL327" s="69" t="str">
        <f>IFERROR(CLEAN(HLOOKUP(AL$1,'1.源数据-产品报告-消费降序'!AL:AL,ROW(),0)),"")</f>
        <v/>
      </c>
      <c r="AM327" s="69" t="str">
        <f>IFERROR(CLEAN(HLOOKUP(AM$1,'1.源数据-产品报告-消费降序'!AM:AM,ROW(),0)),"")</f>
        <v/>
      </c>
      <c r="AN327" s="69" t="str">
        <f>IFERROR(CLEAN(HLOOKUP(AN$1,'1.源数据-产品报告-消费降序'!AN:AN,ROW(),0)),"")</f>
        <v/>
      </c>
      <c r="AO3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7" s="69" t="str">
        <f>IFERROR(CLEAN(HLOOKUP(AP$1,'1.源数据-产品报告-消费降序'!AP:AP,ROW(),0)),"")</f>
        <v/>
      </c>
      <c r="AS327" s="69" t="str">
        <f>IFERROR(CLEAN(HLOOKUP(AS$1,'1.源数据-产品报告-消费降序'!AS:AS,ROW(),0)),"")</f>
        <v/>
      </c>
      <c r="AT327" s="69" t="str">
        <f>IFERROR(CLEAN(HLOOKUP(AT$1,'1.源数据-产品报告-消费降序'!AT:AT,ROW(),0)),"")</f>
        <v/>
      </c>
      <c r="AU327" s="69" t="str">
        <f>IFERROR(CLEAN(HLOOKUP(AU$1,'1.源数据-产品报告-消费降序'!AU:AU,ROW(),0)),"")</f>
        <v/>
      </c>
      <c r="AV327" s="69" t="str">
        <f>IFERROR(CLEAN(HLOOKUP(AV$1,'1.源数据-产品报告-消费降序'!AV:AV,ROW(),0)),"")</f>
        <v/>
      </c>
      <c r="AW327" s="69" t="str">
        <f>IFERROR(CLEAN(HLOOKUP(AW$1,'1.源数据-产品报告-消费降序'!AW:AW,ROW(),0)),"")</f>
        <v/>
      </c>
      <c r="AX327" s="69" t="str">
        <f>IFERROR(CLEAN(HLOOKUP(AX$1,'1.源数据-产品报告-消费降序'!AX:AX,ROW(),0)),"")</f>
        <v/>
      </c>
      <c r="AY327" s="69" t="str">
        <f>IFERROR(CLEAN(HLOOKUP(AY$1,'1.源数据-产品报告-消费降序'!AY:AY,ROW(),0)),"")</f>
        <v/>
      </c>
      <c r="AZ3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7" s="69" t="str">
        <f>IFERROR(CLEAN(HLOOKUP(BA$1,'1.源数据-产品报告-消费降序'!BA:BA,ROW(),0)),"")</f>
        <v/>
      </c>
      <c r="BD327" s="69" t="str">
        <f>IFERROR(CLEAN(HLOOKUP(BD$1,'1.源数据-产品报告-消费降序'!BD:BD,ROW(),0)),"")</f>
        <v/>
      </c>
      <c r="BE327" s="69" t="str">
        <f>IFERROR(CLEAN(HLOOKUP(BE$1,'1.源数据-产品报告-消费降序'!BE:BE,ROW(),0)),"")</f>
        <v/>
      </c>
      <c r="BF327" s="69" t="str">
        <f>IFERROR(CLEAN(HLOOKUP(BF$1,'1.源数据-产品报告-消费降序'!BF:BF,ROW(),0)),"")</f>
        <v/>
      </c>
      <c r="BG327" s="69" t="str">
        <f>IFERROR(CLEAN(HLOOKUP(BG$1,'1.源数据-产品报告-消费降序'!BG:BG,ROW(),0)),"")</f>
        <v/>
      </c>
      <c r="BH327" s="69" t="str">
        <f>IFERROR(CLEAN(HLOOKUP(BH$1,'1.源数据-产品报告-消费降序'!BH:BH,ROW(),0)),"")</f>
        <v/>
      </c>
      <c r="BI327" s="69" t="str">
        <f>IFERROR(CLEAN(HLOOKUP(BI$1,'1.源数据-产品报告-消费降序'!BI:BI,ROW(),0)),"")</f>
        <v/>
      </c>
      <c r="BJ327" s="69" t="str">
        <f>IFERROR(CLEAN(HLOOKUP(BJ$1,'1.源数据-产品报告-消费降序'!BJ:BJ,ROW(),0)),"")</f>
        <v/>
      </c>
      <c r="BK3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7" s="69" t="str">
        <f>IFERROR(CLEAN(HLOOKUP(BL$1,'1.源数据-产品报告-消费降序'!BL:BL,ROW(),0)),"")</f>
        <v/>
      </c>
      <c r="BO327" s="69" t="str">
        <f>IFERROR(CLEAN(HLOOKUP(BO$1,'1.源数据-产品报告-消费降序'!BO:BO,ROW(),0)),"")</f>
        <v/>
      </c>
      <c r="BP327" s="69" t="str">
        <f>IFERROR(CLEAN(HLOOKUP(BP$1,'1.源数据-产品报告-消费降序'!BP:BP,ROW(),0)),"")</f>
        <v/>
      </c>
      <c r="BQ327" s="69" t="str">
        <f>IFERROR(CLEAN(HLOOKUP(BQ$1,'1.源数据-产品报告-消费降序'!BQ:BQ,ROW(),0)),"")</f>
        <v/>
      </c>
      <c r="BR327" s="69" t="str">
        <f>IFERROR(CLEAN(HLOOKUP(BR$1,'1.源数据-产品报告-消费降序'!BR:BR,ROW(),0)),"")</f>
        <v/>
      </c>
      <c r="BS327" s="69" t="str">
        <f>IFERROR(CLEAN(HLOOKUP(BS$1,'1.源数据-产品报告-消费降序'!BS:BS,ROW(),0)),"")</f>
        <v/>
      </c>
      <c r="BT327" s="69" t="str">
        <f>IFERROR(CLEAN(HLOOKUP(BT$1,'1.源数据-产品报告-消费降序'!BT:BT,ROW(),0)),"")</f>
        <v/>
      </c>
      <c r="BU327" s="69" t="str">
        <f>IFERROR(CLEAN(HLOOKUP(BU$1,'1.源数据-产品报告-消费降序'!BU:BU,ROW(),0)),"")</f>
        <v/>
      </c>
      <c r="BV3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7" s="69" t="str">
        <f>IFERROR(CLEAN(HLOOKUP(BW$1,'1.源数据-产品报告-消费降序'!BW:BW,ROW(),0)),"")</f>
        <v/>
      </c>
    </row>
    <row r="328" spans="1:75">
      <c r="A328" s="69" t="str">
        <f>IFERROR(CLEAN(HLOOKUP(A$1,'1.源数据-产品报告-消费降序'!A:A,ROW(),0)),"")</f>
        <v/>
      </c>
      <c r="B328" s="69" t="str">
        <f>IFERROR(CLEAN(HLOOKUP(B$1,'1.源数据-产品报告-消费降序'!B:B,ROW(),0)),"")</f>
        <v/>
      </c>
      <c r="C328" s="69" t="str">
        <f>IFERROR(CLEAN(HLOOKUP(C$1,'1.源数据-产品报告-消费降序'!C:C,ROW(),0)),"")</f>
        <v/>
      </c>
      <c r="D328" s="69" t="str">
        <f>IFERROR(CLEAN(HLOOKUP(D$1,'1.源数据-产品报告-消费降序'!D:D,ROW(),0)),"")</f>
        <v/>
      </c>
      <c r="E328" s="69" t="str">
        <f>IFERROR(CLEAN(HLOOKUP(E$1,'1.源数据-产品报告-消费降序'!E:E,ROW(),0)),"")</f>
        <v/>
      </c>
      <c r="F328" s="69" t="str">
        <f>IFERROR(CLEAN(HLOOKUP(F$1,'1.源数据-产品报告-消费降序'!F:F,ROW(),0)),"")</f>
        <v/>
      </c>
      <c r="G328" s="70">
        <f>IFERROR((HLOOKUP(G$1,'1.源数据-产品报告-消费降序'!G:G,ROW(),0)),"")</f>
        <v>0</v>
      </c>
      <c r="H3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8" s="69" t="str">
        <f>IFERROR(CLEAN(HLOOKUP(I$1,'1.源数据-产品报告-消费降序'!I:I,ROW(),0)),"")</f>
        <v/>
      </c>
      <c r="L328" s="69" t="str">
        <f>IFERROR(CLEAN(HLOOKUP(L$1,'1.源数据-产品报告-消费降序'!L:L,ROW(),0)),"")</f>
        <v/>
      </c>
      <c r="M328" s="69" t="str">
        <f>IFERROR(CLEAN(HLOOKUP(M$1,'1.源数据-产品报告-消费降序'!M:M,ROW(),0)),"")</f>
        <v/>
      </c>
      <c r="N328" s="69" t="str">
        <f>IFERROR(CLEAN(HLOOKUP(N$1,'1.源数据-产品报告-消费降序'!N:N,ROW(),0)),"")</f>
        <v/>
      </c>
      <c r="O328" s="69" t="str">
        <f>IFERROR(CLEAN(HLOOKUP(O$1,'1.源数据-产品报告-消费降序'!O:O,ROW(),0)),"")</f>
        <v/>
      </c>
      <c r="P328" s="69" t="str">
        <f>IFERROR(CLEAN(HLOOKUP(P$1,'1.源数据-产品报告-消费降序'!P:P,ROW(),0)),"")</f>
        <v/>
      </c>
      <c r="Q328" s="69" t="str">
        <f>IFERROR(CLEAN(HLOOKUP(Q$1,'1.源数据-产品报告-消费降序'!Q:Q,ROW(),0)),"")</f>
        <v/>
      </c>
      <c r="R328" s="69" t="str">
        <f>IFERROR(CLEAN(HLOOKUP(R$1,'1.源数据-产品报告-消费降序'!R:R,ROW(),0)),"")</f>
        <v/>
      </c>
      <c r="S3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8" s="69" t="str">
        <f>IFERROR(CLEAN(HLOOKUP(T$1,'1.源数据-产品报告-消费降序'!T:T,ROW(),0)),"")</f>
        <v/>
      </c>
      <c r="W328" s="69" t="str">
        <f>IFERROR(CLEAN(HLOOKUP(W$1,'1.源数据-产品报告-消费降序'!W:W,ROW(),0)),"")</f>
        <v/>
      </c>
      <c r="X328" s="69" t="str">
        <f>IFERROR(CLEAN(HLOOKUP(X$1,'1.源数据-产品报告-消费降序'!X:X,ROW(),0)),"")</f>
        <v/>
      </c>
      <c r="Y328" s="69" t="str">
        <f>IFERROR(CLEAN(HLOOKUP(Y$1,'1.源数据-产品报告-消费降序'!Y:Y,ROW(),0)),"")</f>
        <v/>
      </c>
      <c r="Z328" s="69" t="str">
        <f>IFERROR(CLEAN(HLOOKUP(Z$1,'1.源数据-产品报告-消费降序'!Z:Z,ROW(),0)),"")</f>
        <v/>
      </c>
      <c r="AA328" s="69" t="str">
        <f>IFERROR(CLEAN(HLOOKUP(AA$1,'1.源数据-产品报告-消费降序'!AA:AA,ROW(),0)),"")</f>
        <v/>
      </c>
      <c r="AB328" s="69" t="str">
        <f>IFERROR(CLEAN(HLOOKUP(AB$1,'1.源数据-产品报告-消费降序'!AB:AB,ROW(),0)),"")</f>
        <v/>
      </c>
      <c r="AC328" s="69" t="str">
        <f>IFERROR(CLEAN(HLOOKUP(AC$1,'1.源数据-产品报告-消费降序'!AC:AC,ROW(),0)),"")</f>
        <v/>
      </c>
      <c r="AD3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8" s="69" t="str">
        <f>IFERROR(CLEAN(HLOOKUP(AE$1,'1.源数据-产品报告-消费降序'!AE:AE,ROW(),0)),"")</f>
        <v/>
      </c>
      <c r="AH328" s="69" t="str">
        <f>IFERROR(CLEAN(HLOOKUP(AH$1,'1.源数据-产品报告-消费降序'!AH:AH,ROW(),0)),"")</f>
        <v/>
      </c>
      <c r="AI328" s="69" t="str">
        <f>IFERROR(CLEAN(HLOOKUP(AI$1,'1.源数据-产品报告-消费降序'!AI:AI,ROW(),0)),"")</f>
        <v/>
      </c>
      <c r="AJ328" s="69" t="str">
        <f>IFERROR(CLEAN(HLOOKUP(AJ$1,'1.源数据-产品报告-消费降序'!AJ:AJ,ROW(),0)),"")</f>
        <v/>
      </c>
      <c r="AK328" s="69" t="str">
        <f>IFERROR(CLEAN(HLOOKUP(AK$1,'1.源数据-产品报告-消费降序'!AK:AK,ROW(),0)),"")</f>
        <v/>
      </c>
      <c r="AL328" s="69" t="str">
        <f>IFERROR(CLEAN(HLOOKUP(AL$1,'1.源数据-产品报告-消费降序'!AL:AL,ROW(),0)),"")</f>
        <v/>
      </c>
      <c r="AM328" s="69" t="str">
        <f>IFERROR(CLEAN(HLOOKUP(AM$1,'1.源数据-产品报告-消费降序'!AM:AM,ROW(),0)),"")</f>
        <v/>
      </c>
      <c r="AN328" s="69" t="str">
        <f>IFERROR(CLEAN(HLOOKUP(AN$1,'1.源数据-产品报告-消费降序'!AN:AN,ROW(),0)),"")</f>
        <v/>
      </c>
      <c r="AO3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8" s="69" t="str">
        <f>IFERROR(CLEAN(HLOOKUP(AP$1,'1.源数据-产品报告-消费降序'!AP:AP,ROW(),0)),"")</f>
        <v/>
      </c>
      <c r="AS328" s="69" t="str">
        <f>IFERROR(CLEAN(HLOOKUP(AS$1,'1.源数据-产品报告-消费降序'!AS:AS,ROW(),0)),"")</f>
        <v/>
      </c>
      <c r="AT328" s="69" t="str">
        <f>IFERROR(CLEAN(HLOOKUP(AT$1,'1.源数据-产品报告-消费降序'!AT:AT,ROW(),0)),"")</f>
        <v/>
      </c>
      <c r="AU328" s="69" t="str">
        <f>IFERROR(CLEAN(HLOOKUP(AU$1,'1.源数据-产品报告-消费降序'!AU:AU,ROW(),0)),"")</f>
        <v/>
      </c>
      <c r="AV328" s="69" t="str">
        <f>IFERROR(CLEAN(HLOOKUP(AV$1,'1.源数据-产品报告-消费降序'!AV:AV,ROW(),0)),"")</f>
        <v/>
      </c>
      <c r="AW328" s="69" t="str">
        <f>IFERROR(CLEAN(HLOOKUP(AW$1,'1.源数据-产品报告-消费降序'!AW:AW,ROW(),0)),"")</f>
        <v/>
      </c>
      <c r="AX328" s="69" t="str">
        <f>IFERROR(CLEAN(HLOOKUP(AX$1,'1.源数据-产品报告-消费降序'!AX:AX,ROW(),0)),"")</f>
        <v/>
      </c>
      <c r="AY328" s="69" t="str">
        <f>IFERROR(CLEAN(HLOOKUP(AY$1,'1.源数据-产品报告-消费降序'!AY:AY,ROW(),0)),"")</f>
        <v/>
      </c>
      <c r="AZ3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8" s="69" t="str">
        <f>IFERROR(CLEAN(HLOOKUP(BA$1,'1.源数据-产品报告-消费降序'!BA:BA,ROW(),0)),"")</f>
        <v/>
      </c>
      <c r="BD328" s="69" t="str">
        <f>IFERROR(CLEAN(HLOOKUP(BD$1,'1.源数据-产品报告-消费降序'!BD:BD,ROW(),0)),"")</f>
        <v/>
      </c>
      <c r="BE328" s="69" t="str">
        <f>IFERROR(CLEAN(HLOOKUP(BE$1,'1.源数据-产品报告-消费降序'!BE:BE,ROW(),0)),"")</f>
        <v/>
      </c>
      <c r="BF328" s="69" t="str">
        <f>IFERROR(CLEAN(HLOOKUP(BF$1,'1.源数据-产品报告-消费降序'!BF:BF,ROW(),0)),"")</f>
        <v/>
      </c>
      <c r="BG328" s="69" t="str">
        <f>IFERROR(CLEAN(HLOOKUP(BG$1,'1.源数据-产品报告-消费降序'!BG:BG,ROW(),0)),"")</f>
        <v/>
      </c>
      <c r="BH328" s="69" t="str">
        <f>IFERROR(CLEAN(HLOOKUP(BH$1,'1.源数据-产品报告-消费降序'!BH:BH,ROW(),0)),"")</f>
        <v/>
      </c>
      <c r="BI328" s="69" t="str">
        <f>IFERROR(CLEAN(HLOOKUP(BI$1,'1.源数据-产品报告-消费降序'!BI:BI,ROW(),0)),"")</f>
        <v/>
      </c>
      <c r="BJ328" s="69" t="str">
        <f>IFERROR(CLEAN(HLOOKUP(BJ$1,'1.源数据-产品报告-消费降序'!BJ:BJ,ROW(),0)),"")</f>
        <v/>
      </c>
      <c r="BK3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8" s="69" t="str">
        <f>IFERROR(CLEAN(HLOOKUP(BL$1,'1.源数据-产品报告-消费降序'!BL:BL,ROW(),0)),"")</f>
        <v/>
      </c>
      <c r="BO328" s="69" t="str">
        <f>IFERROR(CLEAN(HLOOKUP(BO$1,'1.源数据-产品报告-消费降序'!BO:BO,ROW(),0)),"")</f>
        <v/>
      </c>
      <c r="BP328" s="69" t="str">
        <f>IFERROR(CLEAN(HLOOKUP(BP$1,'1.源数据-产品报告-消费降序'!BP:BP,ROW(),0)),"")</f>
        <v/>
      </c>
      <c r="BQ328" s="69" t="str">
        <f>IFERROR(CLEAN(HLOOKUP(BQ$1,'1.源数据-产品报告-消费降序'!BQ:BQ,ROW(),0)),"")</f>
        <v/>
      </c>
      <c r="BR328" s="69" t="str">
        <f>IFERROR(CLEAN(HLOOKUP(BR$1,'1.源数据-产品报告-消费降序'!BR:BR,ROW(),0)),"")</f>
        <v/>
      </c>
      <c r="BS328" s="69" t="str">
        <f>IFERROR(CLEAN(HLOOKUP(BS$1,'1.源数据-产品报告-消费降序'!BS:BS,ROW(),0)),"")</f>
        <v/>
      </c>
      <c r="BT328" s="69" t="str">
        <f>IFERROR(CLEAN(HLOOKUP(BT$1,'1.源数据-产品报告-消费降序'!BT:BT,ROW(),0)),"")</f>
        <v/>
      </c>
      <c r="BU328" s="69" t="str">
        <f>IFERROR(CLEAN(HLOOKUP(BU$1,'1.源数据-产品报告-消费降序'!BU:BU,ROW(),0)),"")</f>
        <v/>
      </c>
      <c r="BV3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8" s="69" t="str">
        <f>IFERROR(CLEAN(HLOOKUP(BW$1,'1.源数据-产品报告-消费降序'!BW:BW,ROW(),0)),"")</f>
        <v/>
      </c>
    </row>
    <row r="329" spans="1:75">
      <c r="A329" s="69" t="str">
        <f>IFERROR(CLEAN(HLOOKUP(A$1,'1.源数据-产品报告-消费降序'!A:A,ROW(),0)),"")</f>
        <v/>
      </c>
      <c r="B329" s="69" t="str">
        <f>IFERROR(CLEAN(HLOOKUP(B$1,'1.源数据-产品报告-消费降序'!B:B,ROW(),0)),"")</f>
        <v/>
      </c>
      <c r="C329" s="69" t="str">
        <f>IFERROR(CLEAN(HLOOKUP(C$1,'1.源数据-产品报告-消费降序'!C:C,ROW(),0)),"")</f>
        <v/>
      </c>
      <c r="D329" s="69" t="str">
        <f>IFERROR(CLEAN(HLOOKUP(D$1,'1.源数据-产品报告-消费降序'!D:D,ROW(),0)),"")</f>
        <v/>
      </c>
      <c r="E329" s="69" t="str">
        <f>IFERROR(CLEAN(HLOOKUP(E$1,'1.源数据-产品报告-消费降序'!E:E,ROW(),0)),"")</f>
        <v/>
      </c>
      <c r="F329" s="69" t="str">
        <f>IFERROR(CLEAN(HLOOKUP(F$1,'1.源数据-产品报告-消费降序'!F:F,ROW(),0)),"")</f>
        <v/>
      </c>
      <c r="G329" s="70">
        <f>IFERROR((HLOOKUP(G$1,'1.源数据-产品报告-消费降序'!G:G,ROW(),0)),"")</f>
        <v>0</v>
      </c>
      <c r="H3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29" s="69" t="str">
        <f>IFERROR(CLEAN(HLOOKUP(I$1,'1.源数据-产品报告-消费降序'!I:I,ROW(),0)),"")</f>
        <v/>
      </c>
      <c r="L329" s="69" t="str">
        <f>IFERROR(CLEAN(HLOOKUP(L$1,'1.源数据-产品报告-消费降序'!L:L,ROW(),0)),"")</f>
        <v/>
      </c>
      <c r="M329" s="69" t="str">
        <f>IFERROR(CLEAN(HLOOKUP(M$1,'1.源数据-产品报告-消费降序'!M:M,ROW(),0)),"")</f>
        <v/>
      </c>
      <c r="N329" s="69" t="str">
        <f>IFERROR(CLEAN(HLOOKUP(N$1,'1.源数据-产品报告-消费降序'!N:N,ROW(),0)),"")</f>
        <v/>
      </c>
      <c r="O329" s="69" t="str">
        <f>IFERROR(CLEAN(HLOOKUP(O$1,'1.源数据-产品报告-消费降序'!O:O,ROW(),0)),"")</f>
        <v/>
      </c>
      <c r="P329" s="69" t="str">
        <f>IFERROR(CLEAN(HLOOKUP(P$1,'1.源数据-产品报告-消费降序'!P:P,ROW(),0)),"")</f>
        <v/>
      </c>
      <c r="Q329" s="69" t="str">
        <f>IFERROR(CLEAN(HLOOKUP(Q$1,'1.源数据-产品报告-消费降序'!Q:Q,ROW(),0)),"")</f>
        <v/>
      </c>
      <c r="R329" s="69" t="str">
        <f>IFERROR(CLEAN(HLOOKUP(R$1,'1.源数据-产品报告-消费降序'!R:R,ROW(),0)),"")</f>
        <v/>
      </c>
      <c r="S3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29" s="69" t="str">
        <f>IFERROR(CLEAN(HLOOKUP(T$1,'1.源数据-产品报告-消费降序'!T:T,ROW(),0)),"")</f>
        <v/>
      </c>
      <c r="W329" s="69" t="str">
        <f>IFERROR(CLEAN(HLOOKUP(W$1,'1.源数据-产品报告-消费降序'!W:W,ROW(),0)),"")</f>
        <v/>
      </c>
      <c r="X329" s="69" t="str">
        <f>IFERROR(CLEAN(HLOOKUP(X$1,'1.源数据-产品报告-消费降序'!X:X,ROW(),0)),"")</f>
        <v/>
      </c>
      <c r="Y329" s="69" t="str">
        <f>IFERROR(CLEAN(HLOOKUP(Y$1,'1.源数据-产品报告-消费降序'!Y:Y,ROW(),0)),"")</f>
        <v/>
      </c>
      <c r="Z329" s="69" t="str">
        <f>IFERROR(CLEAN(HLOOKUP(Z$1,'1.源数据-产品报告-消费降序'!Z:Z,ROW(),0)),"")</f>
        <v/>
      </c>
      <c r="AA329" s="69" t="str">
        <f>IFERROR(CLEAN(HLOOKUP(AA$1,'1.源数据-产品报告-消费降序'!AA:AA,ROW(),0)),"")</f>
        <v/>
      </c>
      <c r="AB329" s="69" t="str">
        <f>IFERROR(CLEAN(HLOOKUP(AB$1,'1.源数据-产品报告-消费降序'!AB:AB,ROW(),0)),"")</f>
        <v/>
      </c>
      <c r="AC329" s="69" t="str">
        <f>IFERROR(CLEAN(HLOOKUP(AC$1,'1.源数据-产品报告-消费降序'!AC:AC,ROW(),0)),"")</f>
        <v/>
      </c>
      <c r="AD3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29" s="69" t="str">
        <f>IFERROR(CLEAN(HLOOKUP(AE$1,'1.源数据-产品报告-消费降序'!AE:AE,ROW(),0)),"")</f>
        <v/>
      </c>
      <c r="AH329" s="69" t="str">
        <f>IFERROR(CLEAN(HLOOKUP(AH$1,'1.源数据-产品报告-消费降序'!AH:AH,ROW(),0)),"")</f>
        <v/>
      </c>
      <c r="AI329" s="69" t="str">
        <f>IFERROR(CLEAN(HLOOKUP(AI$1,'1.源数据-产品报告-消费降序'!AI:AI,ROW(),0)),"")</f>
        <v/>
      </c>
      <c r="AJ329" s="69" t="str">
        <f>IFERROR(CLEAN(HLOOKUP(AJ$1,'1.源数据-产品报告-消费降序'!AJ:AJ,ROW(),0)),"")</f>
        <v/>
      </c>
      <c r="AK329" s="69" t="str">
        <f>IFERROR(CLEAN(HLOOKUP(AK$1,'1.源数据-产品报告-消费降序'!AK:AK,ROW(),0)),"")</f>
        <v/>
      </c>
      <c r="AL329" s="69" t="str">
        <f>IFERROR(CLEAN(HLOOKUP(AL$1,'1.源数据-产品报告-消费降序'!AL:AL,ROW(),0)),"")</f>
        <v/>
      </c>
      <c r="AM329" s="69" t="str">
        <f>IFERROR(CLEAN(HLOOKUP(AM$1,'1.源数据-产品报告-消费降序'!AM:AM,ROW(),0)),"")</f>
        <v/>
      </c>
      <c r="AN329" s="69" t="str">
        <f>IFERROR(CLEAN(HLOOKUP(AN$1,'1.源数据-产品报告-消费降序'!AN:AN,ROW(),0)),"")</f>
        <v/>
      </c>
      <c r="AO3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29" s="69" t="str">
        <f>IFERROR(CLEAN(HLOOKUP(AP$1,'1.源数据-产品报告-消费降序'!AP:AP,ROW(),0)),"")</f>
        <v/>
      </c>
      <c r="AS329" s="69" t="str">
        <f>IFERROR(CLEAN(HLOOKUP(AS$1,'1.源数据-产品报告-消费降序'!AS:AS,ROW(),0)),"")</f>
        <v/>
      </c>
      <c r="AT329" s="69" t="str">
        <f>IFERROR(CLEAN(HLOOKUP(AT$1,'1.源数据-产品报告-消费降序'!AT:AT,ROW(),0)),"")</f>
        <v/>
      </c>
      <c r="AU329" s="69" t="str">
        <f>IFERROR(CLEAN(HLOOKUP(AU$1,'1.源数据-产品报告-消费降序'!AU:AU,ROW(),0)),"")</f>
        <v/>
      </c>
      <c r="AV329" s="69" t="str">
        <f>IFERROR(CLEAN(HLOOKUP(AV$1,'1.源数据-产品报告-消费降序'!AV:AV,ROW(),0)),"")</f>
        <v/>
      </c>
      <c r="AW329" s="69" t="str">
        <f>IFERROR(CLEAN(HLOOKUP(AW$1,'1.源数据-产品报告-消费降序'!AW:AW,ROW(),0)),"")</f>
        <v/>
      </c>
      <c r="AX329" s="69" t="str">
        <f>IFERROR(CLEAN(HLOOKUP(AX$1,'1.源数据-产品报告-消费降序'!AX:AX,ROW(),0)),"")</f>
        <v/>
      </c>
      <c r="AY329" s="69" t="str">
        <f>IFERROR(CLEAN(HLOOKUP(AY$1,'1.源数据-产品报告-消费降序'!AY:AY,ROW(),0)),"")</f>
        <v/>
      </c>
      <c r="AZ3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29" s="69" t="str">
        <f>IFERROR(CLEAN(HLOOKUP(BA$1,'1.源数据-产品报告-消费降序'!BA:BA,ROW(),0)),"")</f>
        <v/>
      </c>
      <c r="BD329" s="69" t="str">
        <f>IFERROR(CLEAN(HLOOKUP(BD$1,'1.源数据-产品报告-消费降序'!BD:BD,ROW(),0)),"")</f>
        <v/>
      </c>
      <c r="BE329" s="69" t="str">
        <f>IFERROR(CLEAN(HLOOKUP(BE$1,'1.源数据-产品报告-消费降序'!BE:BE,ROW(),0)),"")</f>
        <v/>
      </c>
      <c r="BF329" s="69" t="str">
        <f>IFERROR(CLEAN(HLOOKUP(BF$1,'1.源数据-产品报告-消费降序'!BF:BF,ROW(),0)),"")</f>
        <v/>
      </c>
      <c r="BG329" s="69" t="str">
        <f>IFERROR(CLEAN(HLOOKUP(BG$1,'1.源数据-产品报告-消费降序'!BG:BG,ROW(),0)),"")</f>
        <v/>
      </c>
      <c r="BH329" s="69" t="str">
        <f>IFERROR(CLEAN(HLOOKUP(BH$1,'1.源数据-产品报告-消费降序'!BH:BH,ROW(),0)),"")</f>
        <v/>
      </c>
      <c r="BI329" s="69" t="str">
        <f>IFERROR(CLEAN(HLOOKUP(BI$1,'1.源数据-产品报告-消费降序'!BI:BI,ROW(),0)),"")</f>
        <v/>
      </c>
      <c r="BJ329" s="69" t="str">
        <f>IFERROR(CLEAN(HLOOKUP(BJ$1,'1.源数据-产品报告-消费降序'!BJ:BJ,ROW(),0)),"")</f>
        <v/>
      </c>
      <c r="BK3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29" s="69" t="str">
        <f>IFERROR(CLEAN(HLOOKUP(BL$1,'1.源数据-产品报告-消费降序'!BL:BL,ROW(),0)),"")</f>
        <v/>
      </c>
      <c r="BO329" s="69" t="str">
        <f>IFERROR(CLEAN(HLOOKUP(BO$1,'1.源数据-产品报告-消费降序'!BO:BO,ROW(),0)),"")</f>
        <v/>
      </c>
      <c r="BP329" s="69" t="str">
        <f>IFERROR(CLEAN(HLOOKUP(BP$1,'1.源数据-产品报告-消费降序'!BP:BP,ROW(),0)),"")</f>
        <v/>
      </c>
      <c r="BQ329" s="69" t="str">
        <f>IFERROR(CLEAN(HLOOKUP(BQ$1,'1.源数据-产品报告-消费降序'!BQ:BQ,ROW(),0)),"")</f>
        <v/>
      </c>
      <c r="BR329" s="69" t="str">
        <f>IFERROR(CLEAN(HLOOKUP(BR$1,'1.源数据-产品报告-消费降序'!BR:BR,ROW(),0)),"")</f>
        <v/>
      </c>
      <c r="BS329" s="69" t="str">
        <f>IFERROR(CLEAN(HLOOKUP(BS$1,'1.源数据-产品报告-消费降序'!BS:BS,ROW(),0)),"")</f>
        <v/>
      </c>
      <c r="BT329" s="69" t="str">
        <f>IFERROR(CLEAN(HLOOKUP(BT$1,'1.源数据-产品报告-消费降序'!BT:BT,ROW(),0)),"")</f>
        <v/>
      </c>
      <c r="BU329" s="69" t="str">
        <f>IFERROR(CLEAN(HLOOKUP(BU$1,'1.源数据-产品报告-消费降序'!BU:BU,ROW(),0)),"")</f>
        <v/>
      </c>
      <c r="BV3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29" s="69" t="str">
        <f>IFERROR(CLEAN(HLOOKUP(BW$1,'1.源数据-产品报告-消费降序'!BW:BW,ROW(),0)),"")</f>
        <v/>
      </c>
    </row>
    <row r="330" spans="1:75">
      <c r="A330" s="69" t="str">
        <f>IFERROR(CLEAN(HLOOKUP(A$1,'1.源数据-产品报告-消费降序'!A:A,ROW(),0)),"")</f>
        <v/>
      </c>
      <c r="B330" s="69" t="str">
        <f>IFERROR(CLEAN(HLOOKUP(B$1,'1.源数据-产品报告-消费降序'!B:B,ROW(),0)),"")</f>
        <v/>
      </c>
      <c r="C330" s="69" t="str">
        <f>IFERROR(CLEAN(HLOOKUP(C$1,'1.源数据-产品报告-消费降序'!C:C,ROW(),0)),"")</f>
        <v/>
      </c>
      <c r="D330" s="69" t="str">
        <f>IFERROR(CLEAN(HLOOKUP(D$1,'1.源数据-产品报告-消费降序'!D:D,ROW(),0)),"")</f>
        <v/>
      </c>
      <c r="E330" s="69" t="str">
        <f>IFERROR(CLEAN(HLOOKUP(E$1,'1.源数据-产品报告-消费降序'!E:E,ROW(),0)),"")</f>
        <v/>
      </c>
      <c r="F330" s="69" t="str">
        <f>IFERROR(CLEAN(HLOOKUP(F$1,'1.源数据-产品报告-消费降序'!F:F,ROW(),0)),"")</f>
        <v/>
      </c>
      <c r="G330" s="70">
        <f>IFERROR((HLOOKUP(G$1,'1.源数据-产品报告-消费降序'!G:G,ROW(),0)),"")</f>
        <v>0</v>
      </c>
      <c r="H3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0" s="69" t="str">
        <f>IFERROR(CLEAN(HLOOKUP(I$1,'1.源数据-产品报告-消费降序'!I:I,ROW(),0)),"")</f>
        <v/>
      </c>
      <c r="L330" s="69" t="str">
        <f>IFERROR(CLEAN(HLOOKUP(L$1,'1.源数据-产品报告-消费降序'!L:L,ROW(),0)),"")</f>
        <v/>
      </c>
      <c r="M330" s="69" t="str">
        <f>IFERROR(CLEAN(HLOOKUP(M$1,'1.源数据-产品报告-消费降序'!M:M,ROW(),0)),"")</f>
        <v/>
      </c>
      <c r="N330" s="69" t="str">
        <f>IFERROR(CLEAN(HLOOKUP(N$1,'1.源数据-产品报告-消费降序'!N:N,ROW(),0)),"")</f>
        <v/>
      </c>
      <c r="O330" s="69" t="str">
        <f>IFERROR(CLEAN(HLOOKUP(O$1,'1.源数据-产品报告-消费降序'!O:O,ROW(),0)),"")</f>
        <v/>
      </c>
      <c r="P330" s="69" t="str">
        <f>IFERROR(CLEAN(HLOOKUP(P$1,'1.源数据-产品报告-消费降序'!P:P,ROW(),0)),"")</f>
        <v/>
      </c>
      <c r="Q330" s="69" t="str">
        <f>IFERROR(CLEAN(HLOOKUP(Q$1,'1.源数据-产品报告-消费降序'!Q:Q,ROW(),0)),"")</f>
        <v/>
      </c>
      <c r="R330" s="69" t="str">
        <f>IFERROR(CLEAN(HLOOKUP(R$1,'1.源数据-产品报告-消费降序'!R:R,ROW(),0)),"")</f>
        <v/>
      </c>
      <c r="S3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0" s="69" t="str">
        <f>IFERROR(CLEAN(HLOOKUP(T$1,'1.源数据-产品报告-消费降序'!T:T,ROW(),0)),"")</f>
        <v/>
      </c>
      <c r="W330" s="69" t="str">
        <f>IFERROR(CLEAN(HLOOKUP(W$1,'1.源数据-产品报告-消费降序'!W:W,ROW(),0)),"")</f>
        <v/>
      </c>
      <c r="X330" s="69" t="str">
        <f>IFERROR(CLEAN(HLOOKUP(X$1,'1.源数据-产品报告-消费降序'!X:X,ROW(),0)),"")</f>
        <v/>
      </c>
      <c r="Y330" s="69" t="str">
        <f>IFERROR(CLEAN(HLOOKUP(Y$1,'1.源数据-产品报告-消费降序'!Y:Y,ROW(),0)),"")</f>
        <v/>
      </c>
      <c r="Z330" s="69" t="str">
        <f>IFERROR(CLEAN(HLOOKUP(Z$1,'1.源数据-产品报告-消费降序'!Z:Z,ROW(),0)),"")</f>
        <v/>
      </c>
      <c r="AA330" s="69" t="str">
        <f>IFERROR(CLEAN(HLOOKUP(AA$1,'1.源数据-产品报告-消费降序'!AA:AA,ROW(),0)),"")</f>
        <v/>
      </c>
      <c r="AB330" s="69" t="str">
        <f>IFERROR(CLEAN(HLOOKUP(AB$1,'1.源数据-产品报告-消费降序'!AB:AB,ROW(),0)),"")</f>
        <v/>
      </c>
      <c r="AC330" s="69" t="str">
        <f>IFERROR(CLEAN(HLOOKUP(AC$1,'1.源数据-产品报告-消费降序'!AC:AC,ROW(),0)),"")</f>
        <v/>
      </c>
      <c r="AD3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0" s="69" t="str">
        <f>IFERROR(CLEAN(HLOOKUP(AE$1,'1.源数据-产品报告-消费降序'!AE:AE,ROW(),0)),"")</f>
        <v/>
      </c>
      <c r="AH330" s="69" t="str">
        <f>IFERROR(CLEAN(HLOOKUP(AH$1,'1.源数据-产品报告-消费降序'!AH:AH,ROW(),0)),"")</f>
        <v/>
      </c>
      <c r="AI330" s="69" t="str">
        <f>IFERROR(CLEAN(HLOOKUP(AI$1,'1.源数据-产品报告-消费降序'!AI:AI,ROW(),0)),"")</f>
        <v/>
      </c>
      <c r="AJ330" s="69" t="str">
        <f>IFERROR(CLEAN(HLOOKUP(AJ$1,'1.源数据-产品报告-消费降序'!AJ:AJ,ROW(),0)),"")</f>
        <v/>
      </c>
      <c r="AK330" s="69" t="str">
        <f>IFERROR(CLEAN(HLOOKUP(AK$1,'1.源数据-产品报告-消费降序'!AK:AK,ROW(),0)),"")</f>
        <v/>
      </c>
      <c r="AL330" s="69" t="str">
        <f>IFERROR(CLEAN(HLOOKUP(AL$1,'1.源数据-产品报告-消费降序'!AL:AL,ROW(),0)),"")</f>
        <v/>
      </c>
      <c r="AM330" s="69" t="str">
        <f>IFERROR(CLEAN(HLOOKUP(AM$1,'1.源数据-产品报告-消费降序'!AM:AM,ROW(),0)),"")</f>
        <v/>
      </c>
      <c r="AN330" s="69" t="str">
        <f>IFERROR(CLEAN(HLOOKUP(AN$1,'1.源数据-产品报告-消费降序'!AN:AN,ROW(),0)),"")</f>
        <v/>
      </c>
      <c r="AO3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0" s="69" t="str">
        <f>IFERROR(CLEAN(HLOOKUP(AP$1,'1.源数据-产品报告-消费降序'!AP:AP,ROW(),0)),"")</f>
        <v/>
      </c>
      <c r="AS330" s="69" t="str">
        <f>IFERROR(CLEAN(HLOOKUP(AS$1,'1.源数据-产品报告-消费降序'!AS:AS,ROW(),0)),"")</f>
        <v/>
      </c>
      <c r="AT330" s="69" t="str">
        <f>IFERROR(CLEAN(HLOOKUP(AT$1,'1.源数据-产品报告-消费降序'!AT:AT,ROW(),0)),"")</f>
        <v/>
      </c>
      <c r="AU330" s="69" t="str">
        <f>IFERROR(CLEAN(HLOOKUP(AU$1,'1.源数据-产品报告-消费降序'!AU:AU,ROW(),0)),"")</f>
        <v/>
      </c>
      <c r="AV330" s="69" t="str">
        <f>IFERROR(CLEAN(HLOOKUP(AV$1,'1.源数据-产品报告-消费降序'!AV:AV,ROW(),0)),"")</f>
        <v/>
      </c>
      <c r="AW330" s="69" t="str">
        <f>IFERROR(CLEAN(HLOOKUP(AW$1,'1.源数据-产品报告-消费降序'!AW:AW,ROW(),0)),"")</f>
        <v/>
      </c>
      <c r="AX330" s="69" t="str">
        <f>IFERROR(CLEAN(HLOOKUP(AX$1,'1.源数据-产品报告-消费降序'!AX:AX,ROW(),0)),"")</f>
        <v/>
      </c>
      <c r="AY330" s="69" t="str">
        <f>IFERROR(CLEAN(HLOOKUP(AY$1,'1.源数据-产品报告-消费降序'!AY:AY,ROW(),0)),"")</f>
        <v/>
      </c>
      <c r="AZ3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0" s="69" t="str">
        <f>IFERROR(CLEAN(HLOOKUP(BA$1,'1.源数据-产品报告-消费降序'!BA:BA,ROW(),0)),"")</f>
        <v/>
      </c>
      <c r="BD330" s="69" t="str">
        <f>IFERROR(CLEAN(HLOOKUP(BD$1,'1.源数据-产品报告-消费降序'!BD:BD,ROW(),0)),"")</f>
        <v/>
      </c>
      <c r="BE330" s="69" t="str">
        <f>IFERROR(CLEAN(HLOOKUP(BE$1,'1.源数据-产品报告-消费降序'!BE:BE,ROW(),0)),"")</f>
        <v/>
      </c>
      <c r="BF330" s="69" t="str">
        <f>IFERROR(CLEAN(HLOOKUP(BF$1,'1.源数据-产品报告-消费降序'!BF:BF,ROW(),0)),"")</f>
        <v/>
      </c>
      <c r="BG330" s="69" t="str">
        <f>IFERROR(CLEAN(HLOOKUP(BG$1,'1.源数据-产品报告-消费降序'!BG:BG,ROW(),0)),"")</f>
        <v/>
      </c>
      <c r="BH330" s="69" t="str">
        <f>IFERROR(CLEAN(HLOOKUP(BH$1,'1.源数据-产品报告-消费降序'!BH:BH,ROW(),0)),"")</f>
        <v/>
      </c>
      <c r="BI330" s="69" t="str">
        <f>IFERROR(CLEAN(HLOOKUP(BI$1,'1.源数据-产品报告-消费降序'!BI:BI,ROW(),0)),"")</f>
        <v/>
      </c>
      <c r="BJ330" s="69" t="str">
        <f>IFERROR(CLEAN(HLOOKUP(BJ$1,'1.源数据-产品报告-消费降序'!BJ:BJ,ROW(),0)),"")</f>
        <v/>
      </c>
      <c r="BK3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0" s="69" t="str">
        <f>IFERROR(CLEAN(HLOOKUP(BL$1,'1.源数据-产品报告-消费降序'!BL:BL,ROW(),0)),"")</f>
        <v/>
      </c>
      <c r="BO330" s="69" t="str">
        <f>IFERROR(CLEAN(HLOOKUP(BO$1,'1.源数据-产品报告-消费降序'!BO:BO,ROW(),0)),"")</f>
        <v/>
      </c>
      <c r="BP330" s="69" t="str">
        <f>IFERROR(CLEAN(HLOOKUP(BP$1,'1.源数据-产品报告-消费降序'!BP:BP,ROW(),0)),"")</f>
        <v/>
      </c>
      <c r="BQ330" s="69" t="str">
        <f>IFERROR(CLEAN(HLOOKUP(BQ$1,'1.源数据-产品报告-消费降序'!BQ:BQ,ROW(),0)),"")</f>
        <v/>
      </c>
      <c r="BR330" s="69" t="str">
        <f>IFERROR(CLEAN(HLOOKUP(BR$1,'1.源数据-产品报告-消费降序'!BR:BR,ROW(),0)),"")</f>
        <v/>
      </c>
      <c r="BS330" s="69" t="str">
        <f>IFERROR(CLEAN(HLOOKUP(BS$1,'1.源数据-产品报告-消费降序'!BS:BS,ROW(),0)),"")</f>
        <v/>
      </c>
      <c r="BT330" s="69" t="str">
        <f>IFERROR(CLEAN(HLOOKUP(BT$1,'1.源数据-产品报告-消费降序'!BT:BT,ROW(),0)),"")</f>
        <v/>
      </c>
      <c r="BU330" s="69" t="str">
        <f>IFERROR(CLEAN(HLOOKUP(BU$1,'1.源数据-产品报告-消费降序'!BU:BU,ROW(),0)),"")</f>
        <v/>
      </c>
      <c r="BV3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0" s="69" t="str">
        <f>IFERROR(CLEAN(HLOOKUP(BW$1,'1.源数据-产品报告-消费降序'!BW:BW,ROW(),0)),"")</f>
        <v/>
      </c>
    </row>
    <row r="331" spans="1:75">
      <c r="A331" s="69" t="str">
        <f>IFERROR(CLEAN(HLOOKUP(A$1,'1.源数据-产品报告-消费降序'!A:A,ROW(),0)),"")</f>
        <v/>
      </c>
      <c r="B331" s="69" t="str">
        <f>IFERROR(CLEAN(HLOOKUP(B$1,'1.源数据-产品报告-消费降序'!B:B,ROW(),0)),"")</f>
        <v/>
      </c>
      <c r="C331" s="69" t="str">
        <f>IFERROR(CLEAN(HLOOKUP(C$1,'1.源数据-产品报告-消费降序'!C:C,ROW(),0)),"")</f>
        <v/>
      </c>
      <c r="D331" s="69" t="str">
        <f>IFERROR(CLEAN(HLOOKUP(D$1,'1.源数据-产品报告-消费降序'!D:D,ROW(),0)),"")</f>
        <v/>
      </c>
      <c r="E331" s="69" t="str">
        <f>IFERROR(CLEAN(HLOOKUP(E$1,'1.源数据-产品报告-消费降序'!E:E,ROW(),0)),"")</f>
        <v/>
      </c>
      <c r="F331" s="69" t="str">
        <f>IFERROR(CLEAN(HLOOKUP(F$1,'1.源数据-产品报告-消费降序'!F:F,ROW(),0)),"")</f>
        <v/>
      </c>
      <c r="G331" s="70">
        <f>IFERROR((HLOOKUP(G$1,'1.源数据-产品报告-消费降序'!G:G,ROW(),0)),"")</f>
        <v>0</v>
      </c>
      <c r="H3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1" s="69" t="str">
        <f>IFERROR(CLEAN(HLOOKUP(I$1,'1.源数据-产品报告-消费降序'!I:I,ROW(),0)),"")</f>
        <v/>
      </c>
      <c r="L331" s="69" t="str">
        <f>IFERROR(CLEAN(HLOOKUP(L$1,'1.源数据-产品报告-消费降序'!L:L,ROW(),0)),"")</f>
        <v/>
      </c>
      <c r="M331" s="69" t="str">
        <f>IFERROR(CLEAN(HLOOKUP(M$1,'1.源数据-产品报告-消费降序'!M:M,ROW(),0)),"")</f>
        <v/>
      </c>
      <c r="N331" s="69" t="str">
        <f>IFERROR(CLEAN(HLOOKUP(N$1,'1.源数据-产品报告-消费降序'!N:N,ROW(),0)),"")</f>
        <v/>
      </c>
      <c r="O331" s="69" t="str">
        <f>IFERROR(CLEAN(HLOOKUP(O$1,'1.源数据-产品报告-消费降序'!O:O,ROW(),0)),"")</f>
        <v/>
      </c>
      <c r="P331" s="69" t="str">
        <f>IFERROR(CLEAN(HLOOKUP(P$1,'1.源数据-产品报告-消费降序'!P:P,ROW(),0)),"")</f>
        <v/>
      </c>
      <c r="Q331" s="69" t="str">
        <f>IFERROR(CLEAN(HLOOKUP(Q$1,'1.源数据-产品报告-消费降序'!Q:Q,ROW(),0)),"")</f>
        <v/>
      </c>
      <c r="R331" s="69" t="str">
        <f>IFERROR(CLEAN(HLOOKUP(R$1,'1.源数据-产品报告-消费降序'!R:R,ROW(),0)),"")</f>
        <v/>
      </c>
      <c r="S3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1" s="69" t="str">
        <f>IFERROR(CLEAN(HLOOKUP(T$1,'1.源数据-产品报告-消费降序'!T:T,ROW(),0)),"")</f>
        <v/>
      </c>
      <c r="W331" s="69" t="str">
        <f>IFERROR(CLEAN(HLOOKUP(W$1,'1.源数据-产品报告-消费降序'!W:W,ROW(),0)),"")</f>
        <v/>
      </c>
      <c r="X331" s="69" t="str">
        <f>IFERROR(CLEAN(HLOOKUP(X$1,'1.源数据-产品报告-消费降序'!X:X,ROW(),0)),"")</f>
        <v/>
      </c>
      <c r="Y331" s="69" t="str">
        <f>IFERROR(CLEAN(HLOOKUP(Y$1,'1.源数据-产品报告-消费降序'!Y:Y,ROW(),0)),"")</f>
        <v/>
      </c>
      <c r="Z331" s="69" t="str">
        <f>IFERROR(CLEAN(HLOOKUP(Z$1,'1.源数据-产品报告-消费降序'!Z:Z,ROW(),0)),"")</f>
        <v/>
      </c>
      <c r="AA331" s="69" t="str">
        <f>IFERROR(CLEAN(HLOOKUP(AA$1,'1.源数据-产品报告-消费降序'!AA:AA,ROW(),0)),"")</f>
        <v/>
      </c>
      <c r="AB331" s="69" t="str">
        <f>IFERROR(CLEAN(HLOOKUP(AB$1,'1.源数据-产品报告-消费降序'!AB:AB,ROW(),0)),"")</f>
        <v/>
      </c>
      <c r="AC331" s="69" t="str">
        <f>IFERROR(CLEAN(HLOOKUP(AC$1,'1.源数据-产品报告-消费降序'!AC:AC,ROW(),0)),"")</f>
        <v/>
      </c>
      <c r="AD3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1" s="69" t="str">
        <f>IFERROR(CLEAN(HLOOKUP(AE$1,'1.源数据-产品报告-消费降序'!AE:AE,ROW(),0)),"")</f>
        <v/>
      </c>
      <c r="AH331" s="69" t="str">
        <f>IFERROR(CLEAN(HLOOKUP(AH$1,'1.源数据-产品报告-消费降序'!AH:AH,ROW(),0)),"")</f>
        <v/>
      </c>
      <c r="AI331" s="69" t="str">
        <f>IFERROR(CLEAN(HLOOKUP(AI$1,'1.源数据-产品报告-消费降序'!AI:AI,ROW(),0)),"")</f>
        <v/>
      </c>
      <c r="AJ331" s="69" t="str">
        <f>IFERROR(CLEAN(HLOOKUP(AJ$1,'1.源数据-产品报告-消费降序'!AJ:AJ,ROW(),0)),"")</f>
        <v/>
      </c>
      <c r="AK331" s="69" t="str">
        <f>IFERROR(CLEAN(HLOOKUP(AK$1,'1.源数据-产品报告-消费降序'!AK:AK,ROW(),0)),"")</f>
        <v/>
      </c>
      <c r="AL331" s="69" t="str">
        <f>IFERROR(CLEAN(HLOOKUP(AL$1,'1.源数据-产品报告-消费降序'!AL:AL,ROW(),0)),"")</f>
        <v/>
      </c>
      <c r="AM331" s="69" t="str">
        <f>IFERROR(CLEAN(HLOOKUP(AM$1,'1.源数据-产品报告-消费降序'!AM:AM,ROW(),0)),"")</f>
        <v/>
      </c>
      <c r="AN331" s="69" t="str">
        <f>IFERROR(CLEAN(HLOOKUP(AN$1,'1.源数据-产品报告-消费降序'!AN:AN,ROW(),0)),"")</f>
        <v/>
      </c>
      <c r="AO3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1" s="69" t="str">
        <f>IFERROR(CLEAN(HLOOKUP(AP$1,'1.源数据-产品报告-消费降序'!AP:AP,ROW(),0)),"")</f>
        <v/>
      </c>
      <c r="AS331" s="69" t="str">
        <f>IFERROR(CLEAN(HLOOKUP(AS$1,'1.源数据-产品报告-消费降序'!AS:AS,ROW(),0)),"")</f>
        <v/>
      </c>
      <c r="AT331" s="69" t="str">
        <f>IFERROR(CLEAN(HLOOKUP(AT$1,'1.源数据-产品报告-消费降序'!AT:AT,ROW(),0)),"")</f>
        <v/>
      </c>
      <c r="AU331" s="69" t="str">
        <f>IFERROR(CLEAN(HLOOKUP(AU$1,'1.源数据-产品报告-消费降序'!AU:AU,ROW(),0)),"")</f>
        <v/>
      </c>
      <c r="AV331" s="69" t="str">
        <f>IFERROR(CLEAN(HLOOKUP(AV$1,'1.源数据-产品报告-消费降序'!AV:AV,ROW(),0)),"")</f>
        <v/>
      </c>
      <c r="AW331" s="69" t="str">
        <f>IFERROR(CLEAN(HLOOKUP(AW$1,'1.源数据-产品报告-消费降序'!AW:AW,ROW(),0)),"")</f>
        <v/>
      </c>
      <c r="AX331" s="69" t="str">
        <f>IFERROR(CLEAN(HLOOKUP(AX$1,'1.源数据-产品报告-消费降序'!AX:AX,ROW(),0)),"")</f>
        <v/>
      </c>
      <c r="AY331" s="69" t="str">
        <f>IFERROR(CLEAN(HLOOKUP(AY$1,'1.源数据-产品报告-消费降序'!AY:AY,ROW(),0)),"")</f>
        <v/>
      </c>
      <c r="AZ3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1" s="69" t="str">
        <f>IFERROR(CLEAN(HLOOKUP(BA$1,'1.源数据-产品报告-消费降序'!BA:BA,ROW(),0)),"")</f>
        <v/>
      </c>
      <c r="BD331" s="69" t="str">
        <f>IFERROR(CLEAN(HLOOKUP(BD$1,'1.源数据-产品报告-消费降序'!BD:BD,ROW(),0)),"")</f>
        <v/>
      </c>
      <c r="BE331" s="69" t="str">
        <f>IFERROR(CLEAN(HLOOKUP(BE$1,'1.源数据-产品报告-消费降序'!BE:BE,ROW(),0)),"")</f>
        <v/>
      </c>
      <c r="BF331" s="69" t="str">
        <f>IFERROR(CLEAN(HLOOKUP(BF$1,'1.源数据-产品报告-消费降序'!BF:BF,ROW(),0)),"")</f>
        <v/>
      </c>
      <c r="BG331" s="69" t="str">
        <f>IFERROR(CLEAN(HLOOKUP(BG$1,'1.源数据-产品报告-消费降序'!BG:BG,ROW(),0)),"")</f>
        <v/>
      </c>
      <c r="BH331" s="69" t="str">
        <f>IFERROR(CLEAN(HLOOKUP(BH$1,'1.源数据-产品报告-消费降序'!BH:BH,ROW(),0)),"")</f>
        <v/>
      </c>
      <c r="BI331" s="69" t="str">
        <f>IFERROR(CLEAN(HLOOKUP(BI$1,'1.源数据-产品报告-消费降序'!BI:BI,ROW(),0)),"")</f>
        <v/>
      </c>
      <c r="BJ331" s="69" t="str">
        <f>IFERROR(CLEAN(HLOOKUP(BJ$1,'1.源数据-产品报告-消费降序'!BJ:BJ,ROW(),0)),"")</f>
        <v/>
      </c>
      <c r="BK3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1" s="69" t="str">
        <f>IFERROR(CLEAN(HLOOKUP(BL$1,'1.源数据-产品报告-消费降序'!BL:BL,ROW(),0)),"")</f>
        <v/>
      </c>
      <c r="BO331" s="69" t="str">
        <f>IFERROR(CLEAN(HLOOKUP(BO$1,'1.源数据-产品报告-消费降序'!BO:BO,ROW(),0)),"")</f>
        <v/>
      </c>
      <c r="BP331" s="69" t="str">
        <f>IFERROR(CLEAN(HLOOKUP(BP$1,'1.源数据-产品报告-消费降序'!BP:BP,ROW(),0)),"")</f>
        <v/>
      </c>
      <c r="BQ331" s="69" t="str">
        <f>IFERROR(CLEAN(HLOOKUP(BQ$1,'1.源数据-产品报告-消费降序'!BQ:BQ,ROW(),0)),"")</f>
        <v/>
      </c>
      <c r="BR331" s="69" t="str">
        <f>IFERROR(CLEAN(HLOOKUP(BR$1,'1.源数据-产品报告-消费降序'!BR:BR,ROW(),0)),"")</f>
        <v/>
      </c>
      <c r="BS331" s="69" t="str">
        <f>IFERROR(CLEAN(HLOOKUP(BS$1,'1.源数据-产品报告-消费降序'!BS:BS,ROW(),0)),"")</f>
        <v/>
      </c>
      <c r="BT331" s="69" t="str">
        <f>IFERROR(CLEAN(HLOOKUP(BT$1,'1.源数据-产品报告-消费降序'!BT:BT,ROW(),0)),"")</f>
        <v/>
      </c>
      <c r="BU331" s="69" t="str">
        <f>IFERROR(CLEAN(HLOOKUP(BU$1,'1.源数据-产品报告-消费降序'!BU:BU,ROW(),0)),"")</f>
        <v/>
      </c>
      <c r="BV3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1" s="69" t="str">
        <f>IFERROR(CLEAN(HLOOKUP(BW$1,'1.源数据-产品报告-消费降序'!BW:BW,ROW(),0)),"")</f>
        <v/>
      </c>
    </row>
    <row r="332" spans="1:75">
      <c r="A332" s="69" t="str">
        <f>IFERROR(CLEAN(HLOOKUP(A$1,'1.源数据-产品报告-消费降序'!A:A,ROW(),0)),"")</f>
        <v/>
      </c>
      <c r="B332" s="69" t="str">
        <f>IFERROR(CLEAN(HLOOKUP(B$1,'1.源数据-产品报告-消费降序'!B:B,ROW(),0)),"")</f>
        <v/>
      </c>
      <c r="C332" s="69" t="str">
        <f>IFERROR(CLEAN(HLOOKUP(C$1,'1.源数据-产品报告-消费降序'!C:C,ROW(),0)),"")</f>
        <v/>
      </c>
      <c r="D332" s="69" t="str">
        <f>IFERROR(CLEAN(HLOOKUP(D$1,'1.源数据-产品报告-消费降序'!D:D,ROW(),0)),"")</f>
        <v/>
      </c>
      <c r="E332" s="69" t="str">
        <f>IFERROR(CLEAN(HLOOKUP(E$1,'1.源数据-产品报告-消费降序'!E:E,ROW(),0)),"")</f>
        <v/>
      </c>
      <c r="F332" s="69" t="str">
        <f>IFERROR(CLEAN(HLOOKUP(F$1,'1.源数据-产品报告-消费降序'!F:F,ROW(),0)),"")</f>
        <v/>
      </c>
      <c r="G332" s="70">
        <f>IFERROR((HLOOKUP(G$1,'1.源数据-产品报告-消费降序'!G:G,ROW(),0)),"")</f>
        <v>0</v>
      </c>
      <c r="H3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2" s="69" t="str">
        <f>IFERROR(CLEAN(HLOOKUP(I$1,'1.源数据-产品报告-消费降序'!I:I,ROW(),0)),"")</f>
        <v/>
      </c>
      <c r="L332" s="69" t="str">
        <f>IFERROR(CLEAN(HLOOKUP(L$1,'1.源数据-产品报告-消费降序'!L:L,ROW(),0)),"")</f>
        <v/>
      </c>
      <c r="M332" s="69" t="str">
        <f>IFERROR(CLEAN(HLOOKUP(M$1,'1.源数据-产品报告-消费降序'!M:M,ROW(),0)),"")</f>
        <v/>
      </c>
      <c r="N332" s="69" t="str">
        <f>IFERROR(CLEAN(HLOOKUP(N$1,'1.源数据-产品报告-消费降序'!N:N,ROW(),0)),"")</f>
        <v/>
      </c>
      <c r="O332" s="69" t="str">
        <f>IFERROR(CLEAN(HLOOKUP(O$1,'1.源数据-产品报告-消费降序'!O:O,ROW(),0)),"")</f>
        <v/>
      </c>
      <c r="P332" s="69" t="str">
        <f>IFERROR(CLEAN(HLOOKUP(P$1,'1.源数据-产品报告-消费降序'!P:P,ROW(),0)),"")</f>
        <v/>
      </c>
      <c r="Q332" s="69" t="str">
        <f>IFERROR(CLEAN(HLOOKUP(Q$1,'1.源数据-产品报告-消费降序'!Q:Q,ROW(),0)),"")</f>
        <v/>
      </c>
      <c r="R332" s="69" t="str">
        <f>IFERROR(CLEAN(HLOOKUP(R$1,'1.源数据-产品报告-消费降序'!R:R,ROW(),0)),"")</f>
        <v/>
      </c>
      <c r="S3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2" s="69" t="str">
        <f>IFERROR(CLEAN(HLOOKUP(T$1,'1.源数据-产品报告-消费降序'!T:T,ROW(),0)),"")</f>
        <v/>
      </c>
      <c r="W332" s="69" t="str">
        <f>IFERROR(CLEAN(HLOOKUP(W$1,'1.源数据-产品报告-消费降序'!W:W,ROW(),0)),"")</f>
        <v/>
      </c>
      <c r="X332" s="69" t="str">
        <f>IFERROR(CLEAN(HLOOKUP(X$1,'1.源数据-产品报告-消费降序'!X:X,ROW(),0)),"")</f>
        <v/>
      </c>
      <c r="Y332" s="69" t="str">
        <f>IFERROR(CLEAN(HLOOKUP(Y$1,'1.源数据-产品报告-消费降序'!Y:Y,ROW(),0)),"")</f>
        <v/>
      </c>
      <c r="Z332" s="69" t="str">
        <f>IFERROR(CLEAN(HLOOKUP(Z$1,'1.源数据-产品报告-消费降序'!Z:Z,ROW(),0)),"")</f>
        <v/>
      </c>
      <c r="AA332" s="69" t="str">
        <f>IFERROR(CLEAN(HLOOKUP(AA$1,'1.源数据-产品报告-消费降序'!AA:AA,ROW(),0)),"")</f>
        <v/>
      </c>
      <c r="AB332" s="69" t="str">
        <f>IFERROR(CLEAN(HLOOKUP(AB$1,'1.源数据-产品报告-消费降序'!AB:AB,ROW(),0)),"")</f>
        <v/>
      </c>
      <c r="AC332" s="69" t="str">
        <f>IFERROR(CLEAN(HLOOKUP(AC$1,'1.源数据-产品报告-消费降序'!AC:AC,ROW(),0)),"")</f>
        <v/>
      </c>
      <c r="AD3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2" s="69" t="str">
        <f>IFERROR(CLEAN(HLOOKUP(AE$1,'1.源数据-产品报告-消费降序'!AE:AE,ROW(),0)),"")</f>
        <v/>
      </c>
      <c r="AH332" s="69" t="str">
        <f>IFERROR(CLEAN(HLOOKUP(AH$1,'1.源数据-产品报告-消费降序'!AH:AH,ROW(),0)),"")</f>
        <v/>
      </c>
      <c r="AI332" s="69" t="str">
        <f>IFERROR(CLEAN(HLOOKUP(AI$1,'1.源数据-产品报告-消费降序'!AI:AI,ROW(),0)),"")</f>
        <v/>
      </c>
      <c r="AJ332" s="69" t="str">
        <f>IFERROR(CLEAN(HLOOKUP(AJ$1,'1.源数据-产品报告-消费降序'!AJ:AJ,ROW(),0)),"")</f>
        <v/>
      </c>
      <c r="AK332" s="69" t="str">
        <f>IFERROR(CLEAN(HLOOKUP(AK$1,'1.源数据-产品报告-消费降序'!AK:AK,ROW(),0)),"")</f>
        <v/>
      </c>
      <c r="AL332" s="69" t="str">
        <f>IFERROR(CLEAN(HLOOKUP(AL$1,'1.源数据-产品报告-消费降序'!AL:AL,ROW(),0)),"")</f>
        <v/>
      </c>
      <c r="AM332" s="69" t="str">
        <f>IFERROR(CLEAN(HLOOKUP(AM$1,'1.源数据-产品报告-消费降序'!AM:AM,ROW(),0)),"")</f>
        <v/>
      </c>
      <c r="AN332" s="69" t="str">
        <f>IFERROR(CLEAN(HLOOKUP(AN$1,'1.源数据-产品报告-消费降序'!AN:AN,ROW(),0)),"")</f>
        <v/>
      </c>
      <c r="AO3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2" s="69" t="str">
        <f>IFERROR(CLEAN(HLOOKUP(AP$1,'1.源数据-产品报告-消费降序'!AP:AP,ROW(),0)),"")</f>
        <v/>
      </c>
      <c r="AS332" s="69" t="str">
        <f>IFERROR(CLEAN(HLOOKUP(AS$1,'1.源数据-产品报告-消费降序'!AS:AS,ROW(),0)),"")</f>
        <v/>
      </c>
      <c r="AT332" s="69" t="str">
        <f>IFERROR(CLEAN(HLOOKUP(AT$1,'1.源数据-产品报告-消费降序'!AT:AT,ROW(),0)),"")</f>
        <v/>
      </c>
      <c r="AU332" s="69" t="str">
        <f>IFERROR(CLEAN(HLOOKUP(AU$1,'1.源数据-产品报告-消费降序'!AU:AU,ROW(),0)),"")</f>
        <v/>
      </c>
      <c r="AV332" s="69" t="str">
        <f>IFERROR(CLEAN(HLOOKUP(AV$1,'1.源数据-产品报告-消费降序'!AV:AV,ROW(),0)),"")</f>
        <v/>
      </c>
      <c r="AW332" s="69" t="str">
        <f>IFERROR(CLEAN(HLOOKUP(AW$1,'1.源数据-产品报告-消费降序'!AW:AW,ROW(),0)),"")</f>
        <v/>
      </c>
      <c r="AX332" s="69" t="str">
        <f>IFERROR(CLEAN(HLOOKUP(AX$1,'1.源数据-产品报告-消费降序'!AX:AX,ROW(),0)),"")</f>
        <v/>
      </c>
      <c r="AY332" s="69" t="str">
        <f>IFERROR(CLEAN(HLOOKUP(AY$1,'1.源数据-产品报告-消费降序'!AY:AY,ROW(),0)),"")</f>
        <v/>
      </c>
      <c r="AZ3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2" s="69" t="str">
        <f>IFERROR(CLEAN(HLOOKUP(BA$1,'1.源数据-产品报告-消费降序'!BA:BA,ROW(),0)),"")</f>
        <v/>
      </c>
      <c r="BD332" s="69" t="str">
        <f>IFERROR(CLEAN(HLOOKUP(BD$1,'1.源数据-产品报告-消费降序'!BD:BD,ROW(),0)),"")</f>
        <v/>
      </c>
      <c r="BE332" s="69" t="str">
        <f>IFERROR(CLEAN(HLOOKUP(BE$1,'1.源数据-产品报告-消费降序'!BE:BE,ROW(),0)),"")</f>
        <v/>
      </c>
      <c r="BF332" s="69" t="str">
        <f>IFERROR(CLEAN(HLOOKUP(BF$1,'1.源数据-产品报告-消费降序'!BF:BF,ROW(),0)),"")</f>
        <v/>
      </c>
      <c r="BG332" s="69" t="str">
        <f>IFERROR(CLEAN(HLOOKUP(BG$1,'1.源数据-产品报告-消费降序'!BG:BG,ROW(),0)),"")</f>
        <v/>
      </c>
      <c r="BH332" s="69" t="str">
        <f>IFERROR(CLEAN(HLOOKUP(BH$1,'1.源数据-产品报告-消费降序'!BH:BH,ROW(),0)),"")</f>
        <v/>
      </c>
      <c r="BI332" s="69" t="str">
        <f>IFERROR(CLEAN(HLOOKUP(BI$1,'1.源数据-产品报告-消费降序'!BI:BI,ROW(),0)),"")</f>
        <v/>
      </c>
      <c r="BJ332" s="69" t="str">
        <f>IFERROR(CLEAN(HLOOKUP(BJ$1,'1.源数据-产品报告-消费降序'!BJ:BJ,ROW(),0)),"")</f>
        <v/>
      </c>
      <c r="BK3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2" s="69" t="str">
        <f>IFERROR(CLEAN(HLOOKUP(BL$1,'1.源数据-产品报告-消费降序'!BL:BL,ROW(),0)),"")</f>
        <v/>
      </c>
      <c r="BO332" s="69" t="str">
        <f>IFERROR(CLEAN(HLOOKUP(BO$1,'1.源数据-产品报告-消费降序'!BO:BO,ROW(),0)),"")</f>
        <v/>
      </c>
      <c r="BP332" s="69" t="str">
        <f>IFERROR(CLEAN(HLOOKUP(BP$1,'1.源数据-产品报告-消费降序'!BP:BP,ROW(),0)),"")</f>
        <v/>
      </c>
      <c r="BQ332" s="69" t="str">
        <f>IFERROR(CLEAN(HLOOKUP(BQ$1,'1.源数据-产品报告-消费降序'!BQ:BQ,ROW(),0)),"")</f>
        <v/>
      </c>
      <c r="BR332" s="69" t="str">
        <f>IFERROR(CLEAN(HLOOKUP(BR$1,'1.源数据-产品报告-消费降序'!BR:BR,ROW(),0)),"")</f>
        <v/>
      </c>
      <c r="BS332" s="69" t="str">
        <f>IFERROR(CLEAN(HLOOKUP(BS$1,'1.源数据-产品报告-消费降序'!BS:BS,ROW(),0)),"")</f>
        <v/>
      </c>
      <c r="BT332" s="69" t="str">
        <f>IFERROR(CLEAN(HLOOKUP(BT$1,'1.源数据-产品报告-消费降序'!BT:BT,ROW(),0)),"")</f>
        <v/>
      </c>
      <c r="BU332" s="69" t="str">
        <f>IFERROR(CLEAN(HLOOKUP(BU$1,'1.源数据-产品报告-消费降序'!BU:BU,ROW(),0)),"")</f>
        <v/>
      </c>
      <c r="BV3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2" s="69" t="str">
        <f>IFERROR(CLEAN(HLOOKUP(BW$1,'1.源数据-产品报告-消费降序'!BW:BW,ROW(),0)),"")</f>
        <v/>
      </c>
    </row>
    <row r="333" spans="1:75">
      <c r="A333" s="69" t="str">
        <f>IFERROR(CLEAN(HLOOKUP(A$1,'1.源数据-产品报告-消费降序'!A:A,ROW(),0)),"")</f>
        <v/>
      </c>
      <c r="B333" s="69" t="str">
        <f>IFERROR(CLEAN(HLOOKUP(B$1,'1.源数据-产品报告-消费降序'!B:B,ROW(),0)),"")</f>
        <v/>
      </c>
      <c r="C333" s="69" t="str">
        <f>IFERROR(CLEAN(HLOOKUP(C$1,'1.源数据-产品报告-消费降序'!C:C,ROW(),0)),"")</f>
        <v/>
      </c>
      <c r="D333" s="69" t="str">
        <f>IFERROR(CLEAN(HLOOKUP(D$1,'1.源数据-产品报告-消费降序'!D:D,ROW(),0)),"")</f>
        <v/>
      </c>
      <c r="E333" s="69" t="str">
        <f>IFERROR(CLEAN(HLOOKUP(E$1,'1.源数据-产品报告-消费降序'!E:E,ROW(),0)),"")</f>
        <v/>
      </c>
      <c r="F333" s="69" t="str">
        <f>IFERROR(CLEAN(HLOOKUP(F$1,'1.源数据-产品报告-消费降序'!F:F,ROW(),0)),"")</f>
        <v/>
      </c>
      <c r="G333" s="70">
        <f>IFERROR((HLOOKUP(G$1,'1.源数据-产品报告-消费降序'!G:G,ROW(),0)),"")</f>
        <v>0</v>
      </c>
      <c r="H3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3" s="69" t="str">
        <f>IFERROR(CLEAN(HLOOKUP(I$1,'1.源数据-产品报告-消费降序'!I:I,ROW(),0)),"")</f>
        <v/>
      </c>
      <c r="L333" s="69" t="str">
        <f>IFERROR(CLEAN(HLOOKUP(L$1,'1.源数据-产品报告-消费降序'!L:L,ROW(),0)),"")</f>
        <v/>
      </c>
      <c r="M333" s="69" t="str">
        <f>IFERROR(CLEAN(HLOOKUP(M$1,'1.源数据-产品报告-消费降序'!M:M,ROW(),0)),"")</f>
        <v/>
      </c>
      <c r="N333" s="69" t="str">
        <f>IFERROR(CLEAN(HLOOKUP(N$1,'1.源数据-产品报告-消费降序'!N:N,ROW(),0)),"")</f>
        <v/>
      </c>
      <c r="O333" s="69" t="str">
        <f>IFERROR(CLEAN(HLOOKUP(O$1,'1.源数据-产品报告-消费降序'!O:O,ROW(),0)),"")</f>
        <v/>
      </c>
      <c r="P333" s="69" t="str">
        <f>IFERROR(CLEAN(HLOOKUP(P$1,'1.源数据-产品报告-消费降序'!P:P,ROW(),0)),"")</f>
        <v/>
      </c>
      <c r="Q333" s="69" t="str">
        <f>IFERROR(CLEAN(HLOOKUP(Q$1,'1.源数据-产品报告-消费降序'!Q:Q,ROW(),0)),"")</f>
        <v/>
      </c>
      <c r="R333" s="69" t="str">
        <f>IFERROR(CLEAN(HLOOKUP(R$1,'1.源数据-产品报告-消费降序'!R:R,ROW(),0)),"")</f>
        <v/>
      </c>
      <c r="S3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3" s="69" t="str">
        <f>IFERROR(CLEAN(HLOOKUP(T$1,'1.源数据-产品报告-消费降序'!T:T,ROW(),0)),"")</f>
        <v/>
      </c>
      <c r="W333" s="69" t="str">
        <f>IFERROR(CLEAN(HLOOKUP(W$1,'1.源数据-产品报告-消费降序'!W:W,ROW(),0)),"")</f>
        <v/>
      </c>
      <c r="X333" s="69" t="str">
        <f>IFERROR(CLEAN(HLOOKUP(X$1,'1.源数据-产品报告-消费降序'!X:X,ROW(),0)),"")</f>
        <v/>
      </c>
      <c r="Y333" s="69" t="str">
        <f>IFERROR(CLEAN(HLOOKUP(Y$1,'1.源数据-产品报告-消费降序'!Y:Y,ROW(),0)),"")</f>
        <v/>
      </c>
      <c r="Z333" s="69" t="str">
        <f>IFERROR(CLEAN(HLOOKUP(Z$1,'1.源数据-产品报告-消费降序'!Z:Z,ROW(),0)),"")</f>
        <v/>
      </c>
      <c r="AA333" s="69" t="str">
        <f>IFERROR(CLEAN(HLOOKUP(AA$1,'1.源数据-产品报告-消费降序'!AA:AA,ROW(),0)),"")</f>
        <v/>
      </c>
      <c r="AB333" s="69" t="str">
        <f>IFERROR(CLEAN(HLOOKUP(AB$1,'1.源数据-产品报告-消费降序'!AB:AB,ROW(),0)),"")</f>
        <v/>
      </c>
      <c r="AC333" s="69" t="str">
        <f>IFERROR(CLEAN(HLOOKUP(AC$1,'1.源数据-产品报告-消费降序'!AC:AC,ROW(),0)),"")</f>
        <v/>
      </c>
      <c r="AD3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3" s="69" t="str">
        <f>IFERROR(CLEAN(HLOOKUP(AE$1,'1.源数据-产品报告-消费降序'!AE:AE,ROW(),0)),"")</f>
        <v/>
      </c>
      <c r="AH333" s="69" t="str">
        <f>IFERROR(CLEAN(HLOOKUP(AH$1,'1.源数据-产品报告-消费降序'!AH:AH,ROW(),0)),"")</f>
        <v/>
      </c>
      <c r="AI333" s="69" t="str">
        <f>IFERROR(CLEAN(HLOOKUP(AI$1,'1.源数据-产品报告-消费降序'!AI:AI,ROW(),0)),"")</f>
        <v/>
      </c>
      <c r="AJ333" s="69" t="str">
        <f>IFERROR(CLEAN(HLOOKUP(AJ$1,'1.源数据-产品报告-消费降序'!AJ:AJ,ROW(),0)),"")</f>
        <v/>
      </c>
      <c r="AK333" s="69" t="str">
        <f>IFERROR(CLEAN(HLOOKUP(AK$1,'1.源数据-产品报告-消费降序'!AK:AK,ROW(),0)),"")</f>
        <v/>
      </c>
      <c r="AL333" s="69" t="str">
        <f>IFERROR(CLEAN(HLOOKUP(AL$1,'1.源数据-产品报告-消费降序'!AL:AL,ROW(),0)),"")</f>
        <v/>
      </c>
      <c r="AM333" s="69" t="str">
        <f>IFERROR(CLEAN(HLOOKUP(AM$1,'1.源数据-产品报告-消费降序'!AM:AM,ROW(),0)),"")</f>
        <v/>
      </c>
      <c r="AN333" s="69" t="str">
        <f>IFERROR(CLEAN(HLOOKUP(AN$1,'1.源数据-产品报告-消费降序'!AN:AN,ROW(),0)),"")</f>
        <v/>
      </c>
      <c r="AO3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3" s="69" t="str">
        <f>IFERROR(CLEAN(HLOOKUP(AP$1,'1.源数据-产品报告-消费降序'!AP:AP,ROW(),0)),"")</f>
        <v/>
      </c>
      <c r="AS333" s="69" t="str">
        <f>IFERROR(CLEAN(HLOOKUP(AS$1,'1.源数据-产品报告-消费降序'!AS:AS,ROW(),0)),"")</f>
        <v/>
      </c>
      <c r="AT333" s="69" t="str">
        <f>IFERROR(CLEAN(HLOOKUP(AT$1,'1.源数据-产品报告-消费降序'!AT:AT,ROW(),0)),"")</f>
        <v/>
      </c>
      <c r="AU333" s="69" t="str">
        <f>IFERROR(CLEAN(HLOOKUP(AU$1,'1.源数据-产品报告-消费降序'!AU:AU,ROW(),0)),"")</f>
        <v/>
      </c>
      <c r="AV333" s="69" t="str">
        <f>IFERROR(CLEAN(HLOOKUP(AV$1,'1.源数据-产品报告-消费降序'!AV:AV,ROW(),0)),"")</f>
        <v/>
      </c>
      <c r="AW333" s="69" t="str">
        <f>IFERROR(CLEAN(HLOOKUP(AW$1,'1.源数据-产品报告-消费降序'!AW:AW,ROW(),0)),"")</f>
        <v/>
      </c>
      <c r="AX333" s="69" t="str">
        <f>IFERROR(CLEAN(HLOOKUP(AX$1,'1.源数据-产品报告-消费降序'!AX:AX,ROW(),0)),"")</f>
        <v/>
      </c>
      <c r="AY333" s="69" t="str">
        <f>IFERROR(CLEAN(HLOOKUP(AY$1,'1.源数据-产品报告-消费降序'!AY:AY,ROW(),0)),"")</f>
        <v/>
      </c>
      <c r="AZ3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3" s="69" t="str">
        <f>IFERROR(CLEAN(HLOOKUP(BA$1,'1.源数据-产品报告-消费降序'!BA:BA,ROW(),0)),"")</f>
        <v/>
      </c>
      <c r="BD333" s="69" t="str">
        <f>IFERROR(CLEAN(HLOOKUP(BD$1,'1.源数据-产品报告-消费降序'!BD:BD,ROW(),0)),"")</f>
        <v/>
      </c>
      <c r="BE333" s="69" t="str">
        <f>IFERROR(CLEAN(HLOOKUP(BE$1,'1.源数据-产品报告-消费降序'!BE:BE,ROW(),0)),"")</f>
        <v/>
      </c>
      <c r="BF333" s="69" t="str">
        <f>IFERROR(CLEAN(HLOOKUP(BF$1,'1.源数据-产品报告-消费降序'!BF:BF,ROW(),0)),"")</f>
        <v/>
      </c>
      <c r="BG333" s="69" t="str">
        <f>IFERROR(CLEAN(HLOOKUP(BG$1,'1.源数据-产品报告-消费降序'!BG:BG,ROW(),0)),"")</f>
        <v/>
      </c>
      <c r="BH333" s="69" t="str">
        <f>IFERROR(CLEAN(HLOOKUP(BH$1,'1.源数据-产品报告-消费降序'!BH:BH,ROW(),0)),"")</f>
        <v/>
      </c>
      <c r="BI333" s="69" t="str">
        <f>IFERROR(CLEAN(HLOOKUP(BI$1,'1.源数据-产品报告-消费降序'!BI:BI,ROW(),0)),"")</f>
        <v/>
      </c>
      <c r="BJ333" s="69" t="str">
        <f>IFERROR(CLEAN(HLOOKUP(BJ$1,'1.源数据-产品报告-消费降序'!BJ:BJ,ROW(),0)),"")</f>
        <v/>
      </c>
      <c r="BK3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3" s="69" t="str">
        <f>IFERROR(CLEAN(HLOOKUP(BL$1,'1.源数据-产品报告-消费降序'!BL:BL,ROW(),0)),"")</f>
        <v/>
      </c>
      <c r="BO333" s="69" t="str">
        <f>IFERROR(CLEAN(HLOOKUP(BO$1,'1.源数据-产品报告-消费降序'!BO:BO,ROW(),0)),"")</f>
        <v/>
      </c>
      <c r="BP333" s="69" t="str">
        <f>IFERROR(CLEAN(HLOOKUP(BP$1,'1.源数据-产品报告-消费降序'!BP:BP,ROW(),0)),"")</f>
        <v/>
      </c>
      <c r="BQ333" s="69" t="str">
        <f>IFERROR(CLEAN(HLOOKUP(BQ$1,'1.源数据-产品报告-消费降序'!BQ:BQ,ROW(),0)),"")</f>
        <v/>
      </c>
      <c r="BR333" s="69" t="str">
        <f>IFERROR(CLEAN(HLOOKUP(BR$1,'1.源数据-产品报告-消费降序'!BR:BR,ROW(),0)),"")</f>
        <v/>
      </c>
      <c r="BS333" s="69" t="str">
        <f>IFERROR(CLEAN(HLOOKUP(BS$1,'1.源数据-产品报告-消费降序'!BS:BS,ROW(),0)),"")</f>
        <v/>
      </c>
      <c r="BT333" s="69" t="str">
        <f>IFERROR(CLEAN(HLOOKUP(BT$1,'1.源数据-产品报告-消费降序'!BT:BT,ROW(),0)),"")</f>
        <v/>
      </c>
      <c r="BU333" s="69" t="str">
        <f>IFERROR(CLEAN(HLOOKUP(BU$1,'1.源数据-产品报告-消费降序'!BU:BU,ROW(),0)),"")</f>
        <v/>
      </c>
      <c r="BV3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3" s="69" t="str">
        <f>IFERROR(CLEAN(HLOOKUP(BW$1,'1.源数据-产品报告-消费降序'!BW:BW,ROW(),0)),"")</f>
        <v/>
      </c>
    </row>
    <row r="334" spans="1:75">
      <c r="A334" s="69" t="str">
        <f>IFERROR(CLEAN(HLOOKUP(A$1,'1.源数据-产品报告-消费降序'!A:A,ROW(),0)),"")</f>
        <v/>
      </c>
      <c r="B334" s="69" t="str">
        <f>IFERROR(CLEAN(HLOOKUP(B$1,'1.源数据-产品报告-消费降序'!B:B,ROW(),0)),"")</f>
        <v/>
      </c>
      <c r="C334" s="69" t="str">
        <f>IFERROR(CLEAN(HLOOKUP(C$1,'1.源数据-产品报告-消费降序'!C:C,ROW(),0)),"")</f>
        <v/>
      </c>
      <c r="D334" s="69" t="str">
        <f>IFERROR(CLEAN(HLOOKUP(D$1,'1.源数据-产品报告-消费降序'!D:D,ROW(),0)),"")</f>
        <v/>
      </c>
      <c r="E334" s="69" t="str">
        <f>IFERROR(CLEAN(HLOOKUP(E$1,'1.源数据-产品报告-消费降序'!E:E,ROW(),0)),"")</f>
        <v/>
      </c>
      <c r="F334" s="69" t="str">
        <f>IFERROR(CLEAN(HLOOKUP(F$1,'1.源数据-产品报告-消费降序'!F:F,ROW(),0)),"")</f>
        <v/>
      </c>
      <c r="G334" s="70">
        <f>IFERROR((HLOOKUP(G$1,'1.源数据-产品报告-消费降序'!G:G,ROW(),0)),"")</f>
        <v>0</v>
      </c>
      <c r="H3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4" s="69" t="str">
        <f>IFERROR(CLEAN(HLOOKUP(I$1,'1.源数据-产品报告-消费降序'!I:I,ROW(),0)),"")</f>
        <v/>
      </c>
      <c r="L334" s="69" t="str">
        <f>IFERROR(CLEAN(HLOOKUP(L$1,'1.源数据-产品报告-消费降序'!L:L,ROW(),0)),"")</f>
        <v/>
      </c>
      <c r="M334" s="69" t="str">
        <f>IFERROR(CLEAN(HLOOKUP(M$1,'1.源数据-产品报告-消费降序'!M:M,ROW(),0)),"")</f>
        <v/>
      </c>
      <c r="N334" s="69" t="str">
        <f>IFERROR(CLEAN(HLOOKUP(N$1,'1.源数据-产品报告-消费降序'!N:N,ROW(),0)),"")</f>
        <v/>
      </c>
      <c r="O334" s="69" t="str">
        <f>IFERROR(CLEAN(HLOOKUP(O$1,'1.源数据-产品报告-消费降序'!O:O,ROW(),0)),"")</f>
        <v/>
      </c>
      <c r="P334" s="69" t="str">
        <f>IFERROR(CLEAN(HLOOKUP(P$1,'1.源数据-产品报告-消费降序'!P:P,ROW(),0)),"")</f>
        <v/>
      </c>
      <c r="Q334" s="69" t="str">
        <f>IFERROR(CLEAN(HLOOKUP(Q$1,'1.源数据-产品报告-消费降序'!Q:Q,ROW(),0)),"")</f>
        <v/>
      </c>
      <c r="R334" s="69" t="str">
        <f>IFERROR(CLEAN(HLOOKUP(R$1,'1.源数据-产品报告-消费降序'!R:R,ROW(),0)),"")</f>
        <v/>
      </c>
      <c r="S3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4" s="69" t="str">
        <f>IFERROR(CLEAN(HLOOKUP(T$1,'1.源数据-产品报告-消费降序'!T:T,ROW(),0)),"")</f>
        <v/>
      </c>
      <c r="W334" s="69" t="str">
        <f>IFERROR(CLEAN(HLOOKUP(W$1,'1.源数据-产品报告-消费降序'!W:W,ROW(),0)),"")</f>
        <v/>
      </c>
      <c r="X334" s="69" t="str">
        <f>IFERROR(CLEAN(HLOOKUP(X$1,'1.源数据-产品报告-消费降序'!X:X,ROW(),0)),"")</f>
        <v/>
      </c>
      <c r="Y334" s="69" t="str">
        <f>IFERROR(CLEAN(HLOOKUP(Y$1,'1.源数据-产品报告-消费降序'!Y:Y,ROW(),0)),"")</f>
        <v/>
      </c>
      <c r="Z334" s="69" t="str">
        <f>IFERROR(CLEAN(HLOOKUP(Z$1,'1.源数据-产品报告-消费降序'!Z:Z,ROW(),0)),"")</f>
        <v/>
      </c>
      <c r="AA334" s="69" t="str">
        <f>IFERROR(CLEAN(HLOOKUP(AA$1,'1.源数据-产品报告-消费降序'!AA:AA,ROW(),0)),"")</f>
        <v/>
      </c>
      <c r="AB334" s="69" t="str">
        <f>IFERROR(CLEAN(HLOOKUP(AB$1,'1.源数据-产品报告-消费降序'!AB:AB,ROW(),0)),"")</f>
        <v/>
      </c>
      <c r="AC334" s="69" t="str">
        <f>IFERROR(CLEAN(HLOOKUP(AC$1,'1.源数据-产品报告-消费降序'!AC:AC,ROW(),0)),"")</f>
        <v/>
      </c>
      <c r="AD3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4" s="69" t="str">
        <f>IFERROR(CLEAN(HLOOKUP(AE$1,'1.源数据-产品报告-消费降序'!AE:AE,ROW(),0)),"")</f>
        <v/>
      </c>
      <c r="AH334" s="69" t="str">
        <f>IFERROR(CLEAN(HLOOKUP(AH$1,'1.源数据-产品报告-消费降序'!AH:AH,ROW(),0)),"")</f>
        <v/>
      </c>
      <c r="AI334" s="69" t="str">
        <f>IFERROR(CLEAN(HLOOKUP(AI$1,'1.源数据-产品报告-消费降序'!AI:AI,ROW(),0)),"")</f>
        <v/>
      </c>
      <c r="AJ334" s="69" t="str">
        <f>IFERROR(CLEAN(HLOOKUP(AJ$1,'1.源数据-产品报告-消费降序'!AJ:AJ,ROW(),0)),"")</f>
        <v/>
      </c>
      <c r="AK334" s="69" t="str">
        <f>IFERROR(CLEAN(HLOOKUP(AK$1,'1.源数据-产品报告-消费降序'!AK:AK,ROW(),0)),"")</f>
        <v/>
      </c>
      <c r="AL334" s="69" t="str">
        <f>IFERROR(CLEAN(HLOOKUP(AL$1,'1.源数据-产品报告-消费降序'!AL:AL,ROW(),0)),"")</f>
        <v/>
      </c>
      <c r="AM334" s="69" t="str">
        <f>IFERROR(CLEAN(HLOOKUP(AM$1,'1.源数据-产品报告-消费降序'!AM:AM,ROW(),0)),"")</f>
        <v/>
      </c>
      <c r="AN334" s="69" t="str">
        <f>IFERROR(CLEAN(HLOOKUP(AN$1,'1.源数据-产品报告-消费降序'!AN:AN,ROW(),0)),"")</f>
        <v/>
      </c>
      <c r="AO3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4" s="69" t="str">
        <f>IFERROR(CLEAN(HLOOKUP(AP$1,'1.源数据-产品报告-消费降序'!AP:AP,ROW(),0)),"")</f>
        <v/>
      </c>
      <c r="AS334" s="69" t="str">
        <f>IFERROR(CLEAN(HLOOKUP(AS$1,'1.源数据-产品报告-消费降序'!AS:AS,ROW(),0)),"")</f>
        <v/>
      </c>
      <c r="AT334" s="69" t="str">
        <f>IFERROR(CLEAN(HLOOKUP(AT$1,'1.源数据-产品报告-消费降序'!AT:AT,ROW(),0)),"")</f>
        <v/>
      </c>
      <c r="AU334" s="69" t="str">
        <f>IFERROR(CLEAN(HLOOKUP(AU$1,'1.源数据-产品报告-消费降序'!AU:AU,ROW(),0)),"")</f>
        <v/>
      </c>
      <c r="AV334" s="69" t="str">
        <f>IFERROR(CLEAN(HLOOKUP(AV$1,'1.源数据-产品报告-消费降序'!AV:AV,ROW(),0)),"")</f>
        <v/>
      </c>
      <c r="AW334" s="69" t="str">
        <f>IFERROR(CLEAN(HLOOKUP(AW$1,'1.源数据-产品报告-消费降序'!AW:AW,ROW(),0)),"")</f>
        <v/>
      </c>
      <c r="AX334" s="69" t="str">
        <f>IFERROR(CLEAN(HLOOKUP(AX$1,'1.源数据-产品报告-消费降序'!AX:AX,ROW(),0)),"")</f>
        <v/>
      </c>
      <c r="AY334" s="69" t="str">
        <f>IFERROR(CLEAN(HLOOKUP(AY$1,'1.源数据-产品报告-消费降序'!AY:AY,ROW(),0)),"")</f>
        <v/>
      </c>
      <c r="AZ3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4" s="69" t="str">
        <f>IFERROR(CLEAN(HLOOKUP(BA$1,'1.源数据-产品报告-消费降序'!BA:BA,ROW(),0)),"")</f>
        <v/>
      </c>
      <c r="BD334" s="69" t="str">
        <f>IFERROR(CLEAN(HLOOKUP(BD$1,'1.源数据-产品报告-消费降序'!BD:BD,ROW(),0)),"")</f>
        <v/>
      </c>
      <c r="BE334" s="69" t="str">
        <f>IFERROR(CLEAN(HLOOKUP(BE$1,'1.源数据-产品报告-消费降序'!BE:BE,ROW(),0)),"")</f>
        <v/>
      </c>
      <c r="BF334" s="69" t="str">
        <f>IFERROR(CLEAN(HLOOKUP(BF$1,'1.源数据-产品报告-消费降序'!BF:BF,ROW(),0)),"")</f>
        <v/>
      </c>
      <c r="BG334" s="69" t="str">
        <f>IFERROR(CLEAN(HLOOKUP(BG$1,'1.源数据-产品报告-消费降序'!BG:BG,ROW(),0)),"")</f>
        <v/>
      </c>
      <c r="BH334" s="69" t="str">
        <f>IFERROR(CLEAN(HLOOKUP(BH$1,'1.源数据-产品报告-消费降序'!BH:BH,ROW(),0)),"")</f>
        <v/>
      </c>
      <c r="BI334" s="69" t="str">
        <f>IFERROR(CLEAN(HLOOKUP(BI$1,'1.源数据-产品报告-消费降序'!BI:BI,ROW(),0)),"")</f>
        <v/>
      </c>
      <c r="BJ334" s="69" t="str">
        <f>IFERROR(CLEAN(HLOOKUP(BJ$1,'1.源数据-产品报告-消费降序'!BJ:BJ,ROW(),0)),"")</f>
        <v/>
      </c>
      <c r="BK3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4" s="69" t="str">
        <f>IFERROR(CLEAN(HLOOKUP(BL$1,'1.源数据-产品报告-消费降序'!BL:BL,ROW(),0)),"")</f>
        <v/>
      </c>
      <c r="BO334" s="69" t="str">
        <f>IFERROR(CLEAN(HLOOKUP(BO$1,'1.源数据-产品报告-消费降序'!BO:BO,ROW(),0)),"")</f>
        <v/>
      </c>
      <c r="BP334" s="69" t="str">
        <f>IFERROR(CLEAN(HLOOKUP(BP$1,'1.源数据-产品报告-消费降序'!BP:BP,ROW(),0)),"")</f>
        <v/>
      </c>
      <c r="BQ334" s="69" t="str">
        <f>IFERROR(CLEAN(HLOOKUP(BQ$1,'1.源数据-产品报告-消费降序'!BQ:BQ,ROW(),0)),"")</f>
        <v/>
      </c>
      <c r="BR334" s="69" t="str">
        <f>IFERROR(CLEAN(HLOOKUP(BR$1,'1.源数据-产品报告-消费降序'!BR:BR,ROW(),0)),"")</f>
        <v/>
      </c>
      <c r="BS334" s="69" t="str">
        <f>IFERROR(CLEAN(HLOOKUP(BS$1,'1.源数据-产品报告-消费降序'!BS:BS,ROW(),0)),"")</f>
        <v/>
      </c>
      <c r="BT334" s="69" t="str">
        <f>IFERROR(CLEAN(HLOOKUP(BT$1,'1.源数据-产品报告-消费降序'!BT:BT,ROW(),0)),"")</f>
        <v/>
      </c>
      <c r="BU334" s="69" t="str">
        <f>IFERROR(CLEAN(HLOOKUP(BU$1,'1.源数据-产品报告-消费降序'!BU:BU,ROW(),0)),"")</f>
        <v/>
      </c>
      <c r="BV3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4" s="69" t="str">
        <f>IFERROR(CLEAN(HLOOKUP(BW$1,'1.源数据-产品报告-消费降序'!BW:BW,ROW(),0)),"")</f>
        <v/>
      </c>
    </row>
    <row r="335" spans="1:75">
      <c r="A335" s="69" t="str">
        <f>IFERROR(CLEAN(HLOOKUP(A$1,'1.源数据-产品报告-消费降序'!A:A,ROW(),0)),"")</f>
        <v/>
      </c>
      <c r="B335" s="69" t="str">
        <f>IFERROR(CLEAN(HLOOKUP(B$1,'1.源数据-产品报告-消费降序'!B:B,ROW(),0)),"")</f>
        <v/>
      </c>
      <c r="C335" s="69" t="str">
        <f>IFERROR(CLEAN(HLOOKUP(C$1,'1.源数据-产品报告-消费降序'!C:C,ROW(),0)),"")</f>
        <v/>
      </c>
      <c r="D335" s="69" t="str">
        <f>IFERROR(CLEAN(HLOOKUP(D$1,'1.源数据-产品报告-消费降序'!D:D,ROW(),0)),"")</f>
        <v/>
      </c>
      <c r="E335" s="69" t="str">
        <f>IFERROR(CLEAN(HLOOKUP(E$1,'1.源数据-产品报告-消费降序'!E:E,ROW(),0)),"")</f>
        <v/>
      </c>
      <c r="F335" s="69" t="str">
        <f>IFERROR(CLEAN(HLOOKUP(F$1,'1.源数据-产品报告-消费降序'!F:F,ROW(),0)),"")</f>
        <v/>
      </c>
      <c r="G335" s="70">
        <f>IFERROR((HLOOKUP(G$1,'1.源数据-产品报告-消费降序'!G:G,ROW(),0)),"")</f>
        <v>0</v>
      </c>
      <c r="H3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5" s="69" t="str">
        <f>IFERROR(CLEAN(HLOOKUP(I$1,'1.源数据-产品报告-消费降序'!I:I,ROW(),0)),"")</f>
        <v/>
      </c>
      <c r="L335" s="69" t="str">
        <f>IFERROR(CLEAN(HLOOKUP(L$1,'1.源数据-产品报告-消费降序'!L:L,ROW(),0)),"")</f>
        <v/>
      </c>
      <c r="M335" s="69" t="str">
        <f>IFERROR(CLEAN(HLOOKUP(M$1,'1.源数据-产品报告-消费降序'!M:M,ROW(),0)),"")</f>
        <v/>
      </c>
      <c r="N335" s="69" t="str">
        <f>IFERROR(CLEAN(HLOOKUP(N$1,'1.源数据-产品报告-消费降序'!N:N,ROW(),0)),"")</f>
        <v/>
      </c>
      <c r="O335" s="69" t="str">
        <f>IFERROR(CLEAN(HLOOKUP(O$1,'1.源数据-产品报告-消费降序'!O:O,ROW(),0)),"")</f>
        <v/>
      </c>
      <c r="P335" s="69" t="str">
        <f>IFERROR(CLEAN(HLOOKUP(P$1,'1.源数据-产品报告-消费降序'!P:P,ROW(),0)),"")</f>
        <v/>
      </c>
      <c r="Q335" s="69" t="str">
        <f>IFERROR(CLEAN(HLOOKUP(Q$1,'1.源数据-产品报告-消费降序'!Q:Q,ROW(),0)),"")</f>
        <v/>
      </c>
      <c r="R335" s="69" t="str">
        <f>IFERROR(CLEAN(HLOOKUP(R$1,'1.源数据-产品报告-消费降序'!R:R,ROW(),0)),"")</f>
        <v/>
      </c>
      <c r="S3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5" s="69" t="str">
        <f>IFERROR(CLEAN(HLOOKUP(T$1,'1.源数据-产品报告-消费降序'!T:T,ROW(),0)),"")</f>
        <v/>
      </c>
      <c r="W335" s="69" t="str">
        <f>IFERROR(CLEAN(HLOOKUP(W$1,'1.源数据-产品报告-消费降序'!W:W,ROW(),0)),"")</f>
        <v/>
      </c>
      <c r="X335" s="69" t="str">
        <f>IFERROR(CLEAN(HLOOKUP(X$1,'1.源数据-产品报告-消费降序'!X:X,ROW(),0)),"")</f>
        <v/>
      </c>
      <c r="Y335" s="69" t="str">
        <f>IFERROR(CLEAN(HLOOKUP(Y$1,'1.源数据-产品报告-消费降序'!Y:Y,ROW(),0)),"")</f>
        <v/>
      </c>
      <c r="Z335" s="69" t="str">
        <f>IFERROR(CLEAN(HLOOKUP(Z$1,'1.源数据-产品报告-消费降序'!Z:Z,ROW(),0)),"")</f>
        <v/>
      </c>
      <c r="AA335" s="69" t="str">
        <f>IFERROR(CLEAN(HLOOKUP(AA$1,'1.源数据-产品报告-消费降序'!AA:AA,ROW(),0)),"")</f>
        <v/>
      </c>
      <c r="AB335" s="69" t="str">
        <f>IFERROR(CLEAN(HLOOKUP(AB$1,'1.源数据-产品报告-消费降序'!AB:AB,ROW(),0)),"")</f>
        <v/>
      </c>
      <c r="AC335" s="69" t="str">
        <f>IFERROR(CLEAN(HLOOKUP(AC$1,'1.源数据-产品报告-消费降序'!AC:AC,ROW(),0)),"")</f>
        <v/>
      </c>
      <c r="AD3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5" s="69" t="str">
        <f>IFERROR(CLEAN(HLOOKUP(AE$1,'1.源数据-产品报告-消费降序'!AE:AE,ROW(),0)),"")</f>
        <v/>
      </c>
      <c r="AH335" s="69" t="str">
        <f>IFERROR(CLEAN(HLOOKUP(AH$1,'1.源数据-产品报告-消费降序'!AH:AH,ROW(),0)),"")</f>
        <v/>
      </c>
      <c r="AI335" s="69" t="str">
        <f>IFERROR(CLEAN(HLOOKUP(AI$1,'1.源数据-产品报告-消费降序'!AI:AI,ROW(),0)),"")</f>
        <v/>
      </c>
      <c r="AJ335" s="69" t="str">
        <f>IFERROR(CLEAN(HLOOKUP(AJ$1,'1.源数据-产品报告-消费降序'!AJ:AJ,ROW(),0)),"")</f>
        <v/>
      </c>
      <c r="AK335" s="69" t="str">
        <f>IFERROR(CLEAN(HLOOKUP(AK$1,'1.源数据-产品报告-消费降序'!AK:AK,ROW(),0)),"")</f>
        <v/>
      </c>
      <c r="AL335" s="69" t="str">
        <f>IFERROR(CLEAN(HLOOKUP(AL$1,'1.源数据-产品报告-消费降序'!AL:AL,ROW(),0)),"")</f>
        <v/>
      </c>
      <c r="AM335" s="69" t="str">
        <f>IFERROR(CLEAN(HLOOKUP(AM$1,'1.源数据-产品报告-消费降序'!AM:AM,ROW(),0)),"")</f>
        <v/>
      </c>
      <c r="AN335" s="69" t="str">
        <f>IFERROR(CLEAN(HLOOKUP(AN$1,'1.源数据-产品报告-消费降序'!AN:AN,ROW(),0)),"")</f>
        <v/>
      </c>
      <c r="AO3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5" s="69" t="str">
        <f>IFERROR(CLEAN(HLOOKUP(AP$1,'1.源数据-产品报告-消费降序'!AP:AP,ROW(),0)),"")</f>
        <v/>
      </c>
      <c r="AS335" s="69" t="str">
        <f>IFERROR(CLEAN(HLOOKUP(AS$1,'1.源数据-产品报告-消费降序'!AS:AS,ROW(),0)),"")</f>
        <v/>
      </c>
      <c r="AT335" s="69" t="str">
        <f>IFERROR(CLEAN(HLOOKUP(AT$1,'1.源数据-产品报告-消费降序'!AT:AT,ROW(),0)),"")</f>
        <v/>
      </c>
      <c r="AU335" s="69" t="str">
        <f>IFERROR(CLEAN(HLOOKUP(AU$1,'1.源数据-产品报告-消费降序'!AU:AU,ROW(),0)),"")</f>
        <v/>
      </c>
      <c r="AV335" s="69" t="str">
        <f>IFERROR(CLEAN(HLOOKUP(AV$1,'1.源数据-产品报告-消费降序'!AV:AV,ROW(),0)),"")</f>
        <v/>
      </c>
      <c r="AW335" s="69" t="str">
        <f>IFERROR(CLEAN(HLOOKUP(AW$1,'1.源数据-产品报告-消费降序'!AW:AW,ROW(),0)),"")</f>
        <v/>
      </c>
      <c r="AX335" s="69" t="str">
        <f>IFERROR(CLEAN(HLOOKUP(AX$1,'1.源数据-产品报告-消费降序'!AX:AX,ROW(),0)),"")</f>
        <v/>
      </c>
      <c r="AY335" s="69" t="str">
        <f>IFERROR(CLEAN(HLOOKUP(AY$1,'1.源数据-产品报告-消费降序'!AY:AY,ROW(),0)),"")</f>
        <v/>
      </c>
      <c r="AZ3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5" s="69" t="str">
        <f>IFERROR(CLEAN(HLOOKUP(BA$1,'1.源数据-产品报告-消费降序'!BA:BA,ROW(),0)),"")</f>
        <v/>
      </c>
      <c r="BD335" s="69" t="str">
        <f>IFERROR(CLEAN(HLOOKUP(BD$1,'1.源数据-产品报告-消费降序'!BD:BD,ROW(),0)),"")</f>
        <v/>
      </c>
      <c r="BE335" s="69" t="str">
        <f>IFERROR(CLEAN(HLOOKUP(BE$1,'1.源数据-产品报告-消费降序'!BE:BE,ROW(),0)),"")</f>
        <v/>
      </c>
      <c r="BF335" s="69" t="str">
        <f>IFERROR(CLEAN(HLOOKUP(BF$1,'1.源数据-产品报告-消费降序'!BF:BF,ROW(),0)),"")</f>
        <v/>
      </c>
      <c r="BG335" s="69" t="str">
        <f>IFERROR(CLEAN(HLOOKUP(BG$1,'1.源数据-产品报告-消费降序'!BG:BG,ROW(),0)),"")</f>
        <v/>
      </c>
      <c r="BH335" s="69" t="str">
        <f>IFERROR(CLEAN(HLOOKUP(BH$1,'1.源数据-产品报告-消费降序'!BH:BH,ROW(),0)),"")</f>
        <v/>
      </c>
      <c r="BI335" s="69" t="str">
        <f>IFERROR(CLEAN(HLOOKUP(BI$1,'1.源数据-产品报告-消费降序'!BI:BI,ROW(),0)),"")</f>
        <v/>
      </c>
      <c r="BJ335" s="69" t="str">
        <f>IFERROR(CLEAN(HLOOKUP(BJ$1,'1.源数据-产品报告-消费降序'!BJ:BJ,ROW(),0)),"")</f>
        <v/>
      </c>
      <c r="BK3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5" s="69" t="str">
        <f>IFERROR(CLEAN(HLOOKUP(BL$1,'1.源数据-产品报告-消费降序'!BL:BL,ROW(),0)),"")</f>
        <v/>
      </c>
      <c r="BO335" s="69" t="str">
        <f>IFERROR(CLEAN(HLOOKUP(BO$1,'1.源数据-产品报告-消费降序'!BO:BO,ROW(),0)),"")</f>
        <v/>
      </c>
      <c r="BP335" s="69" t="str">
        <f>IFERROR(CLEAN(HLOOKUP(BP$1,'1.源数据-产品报告-消费降序'!BP:BP,ROW(),0)),"")</f>
        <v/>
      </c>
      <c r="BQ335" s="69" t="str">
        <f>IFERROR(CLEAN(HLOOKUP(BQ$1,'1.源数据-产品报告-消费降序'!BQ:BQ,ROW(),0)),"")</f>
        <v/>
      </c>
      <c r="BR335" s="69" t="str">
        <f>IFERROR(CLEAN(HLOOKUP(BR$1,'1.源数据-产品报告-消费降序'!BR:BR,ROW(),0)),"")</f>
        <v/>
      </c>
      <c r="BS335" s="69" t="str">
        <f>IFERROR(CLEAN(HLOOKUP(BS$1,'1.源数据-产品报告-消费降序'!BS:BS,ROW(),0)),"")</f>
        <v/>
      </c>
      <c r="BT335" s="69" t="str">
        <f>IFERROR(CLEAN(HLOOKUP(BT$1,'1.源数据-产品报告-消费降序'!BT:BT,ROW(),0)),"")</f>
        <v/>
      </c>
      <c r="BU335" s="69" t="str">
        <f>IFERROR(CLEAN(HLOOKUP(BU$1,'1.源数据-产品报告-消费降序'!BU:BU,ROW(),0)),"")</f>
        <v/>
      </c>
      <c r="BV3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5" s="69" t="str">
        <f>IFERROR(CLEAN(HLOOKUP(BW$1,'1.源数据-产品报告-消费降序'!BW:BW,ROW(),0)),"")</f>
        <v/>
      </c>
    </row>
    <row r="336" spans="1:75">
      <c r="A336" s="69" t="str">
        <f>IFERROR(CLEAN(HLOOKUP(A$1,'1.源数据-产品报告-消费降序'!A:A,ROW(),0)),"")</f>
        <v/>
      </c>
      <c r="B336" s="69" t="str">
        <f>IFERROR(CLEAN(HLOOKUP(B$1,'1.源数据-产品报告-消费降序'!B:B,ROW(),0)),"")</f>
        <v/>
      </c>
      <c r="C336" s="69" t="str">
        <f>IFERROR(CLEAN(HLOOKUP(C$1,'1.源数据-产品报告-消费降序'!C:C,ROW(),0)),"")</f>
        <v/>
      </c>
      <c r="D336" s="69" t="str">
        <f>IFERROR(CLEAN(HLOOKUP(D$1,'1.源数据-产品报告-消费降序'!D:D,ROW(),0)),"")</f>
        <v/>
      </c>
      <c r="E336" s="69" t="str">
        <f>IFERROR(CLEAN(HLOOKUP(E$1,'1.源数据-产品报告-消费降序'!E:E,ROW(),0)),"")</f>
        <v/>
      </c>
      <c r="F336" s="69" t="str">
        <f>IFERROR(CLEAN(HLOOKUP(F$1,'1.源数据-产品报告-消费降序'!F:F,ROW(),0)),"")</f>
        <v/>
      </c>
      <c r="G336" s="70">
        <f>IFERROR((HLOOKUP(G$1,'1.源数据-产品报告-消费降序'!G:G,ROW(),0)),"")</f>
        <v>0</v>
      </c>
      <c r="H3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6" s="69" t="str">
        <f>IFERROR(CLEAN(HLOOKUP(I$1,'1.源数据-产品报告-消费降序'!I:I,ROW(),0)),"")</f>
        <v/>
      </c>
      <c r="L336" s="69" t="str">
        <f>IFERROR(CLEAN(HLOOKUP(L$1,'1.源数据-产品报告-消费降序'!L:L,ROW(),0)),"")</f>
        <v/>
      </c>
      <c r="M336" s="69" t="str">
        <f>IFERROR(CLEAN(HLOOKUP(M$1,'1.源数据-产品报告-消费降序'!M:M,ROW(),0)),"")</f>
        <v/>
      </c>
      <c r="N336" s="69" t="str">
        <f>IFERROR(CLEAN(HLOOKUP(N$1,'1.源数据-产品报告-消费降序'!N:N,ROW(),0)),"")</f>
        <v/>
      </c>
      <c r="O336" s="69" t="str">
        <f>IFERROR(CLEAN(HLOOKUP(O$1,'1.源数据-产品报告-消费降序'!O:O,ROW(),0)),"")</f>
        <v/>
      </c>
      <c r="P336" s="69" t="str">
        <f>IFERROR(CLEAN(HLOOKUP(P$1,'1.源数据-产品报告-消费降序'!P:P,ROW(),0)),"")</f>
        <v/>
      </c>
      <c r="Q336" s="69" t="str">
        <f>IFERROR(CLEAN(HLOOKUP(Q$1,'1.源数据-产品报告-消费降序'!Q:Q,ROW(),0)),"")</f>
        <v/>
      </c>
      <c r="R336" s="69" t="str">
        <f>IFERROR(CLEAN(HLOOKUP(R$1,'1.源数据-产品报告-消费降序'!R:R,ROW(),0)),"")</f>
        <v/>
      </c>
      <c r="S3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6" s="69" t="str">
        <f>IFERROR(CLEAN(HLOOKUP(T$1,'1.源数据-产品报告-消费降序'!T:T,ROW(),0)),"")</f>
        <v/>
      </c>
      <c r="W336" s="69" t="str">
        <f>IFERROR(CLEAN(HLOOKUP(W$1,'1.源数据-产品报告-消费降序'!W:W,ROW(),0)),"")</f>
        <v/>
      </c>
      <c r="X336" s="69" t="str">
        <f>IFERROR(CLEAN(HLOOKUP(X$1,'1.源数据-产品报告-消费降序'!X:X,ROW(),0)),"")</f>
        <v/>
      </c>
      <c r="Y336" s="69" t="str">
        <f>IFERROR(CLEAN(HLOOKUP(Y$1,'1.源数据-产品报告-消费降序'!Y:Y,ROW(),0)),"")</f>
        <v/>
      </c>
      <c r="Z336" s="69" t="str">
        <f>IFERROR(CLEAN(HLOOKUP(Z$1,'1.源数据-产品报告-消费降序'!Z:Z,ROW(),0)),"")</f>
        <v/>
      </c>
      <c r="AA336" s="69" t="str">
        <f>IFERROR(CLEAN(HLOOKUP(AA$1,'1.源数据-产品报告-消费降序'!AA:AA,ROW(),0)),"")</f>
        <v/>
      </c>
      <c r="AB336" s="69" t="str">
        <f>IFERROR(CLEAN(HLOOKUP(AB$1,'1.源数据-产品报告-消费降序'!AB:AB,ROW(),0)),"")</f>
        <v/>
      </c>
      <c r="AC336" s="69" t="str">
        <f>IFERROR(CLEAN(HLOOKUP(AC$1,'1.源数据-产品报告-消费降序'!AC:AC,ROW(),0)),"")</f>
        <v/>
      </c>
      <c r="AD3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6" s="69" t="str">
        <f>IFERROR(CLEAN(HLOOKUP(AE$1,'1.源数据-产品报告-消费降序'!AE:AE,ROW(),0)),"")</f>
        <v/>
      </c>
      <c r="AH336" s="69" t="str">
        <f>IFERROR(CLEAN(HLOOKUP(AH$1,'1.源数据-产品报告-消费降序'!AH:AH,ROW(),0)),"")</f>
        <v/>
      </c>
      <c r="AI336" s="69" t="str">
        <f>IFERROR(CLEAN(HLOOKUP(AI$1,'1.源数据-产品报告-消费降序'!AI:AI,ROW(),0)),"")</f>
        <v/>
      </c>
      <c r="AJ336" s="69" t="str">
        <f>IFERROR(CLEAN(HLOOKUP(AJ$1,'1.源数据-产品报告-消费降序'!AJ:AJ,ROW(),0)),"")</f>
        <v/>
      </c>
      <c r="AK336" s="69" t="str">
        <f>IFERROR(CLEAN(HLOOKUP(AK$1,'1.源数据-产品报告-消费降序'!AK:AK,ROW(),0)),"")</f>
        <v/>
      </c>
      <c r="AL336" s="69" t="str">
        <f>IFERROR(CLEAN(HLOOKUP(AL$1,'1.源数据-产品报告-消费降序'!AL:AL,ROW(),0)),"")</f>
        <v/>
      </c>
      <c r="AM336" s="69" t="str">
        <f>IFERROR(CLEAN(HLOOKUP(AM$1,'1.源数据-产品报告-消费降序'!AM:AM,ROW(),0)),"")</f>
        <v/>
      </c>
      <c r="AN336" s="69" t="str">
        <f>IFERROR(CLEAN(HLOOKUP(AN$1,'1.源数据-产品报告-消费降序'!AN:AN,ROW(),0)),"")</f>
        <v/>
      </c>
      <c r="AO3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6" s="69" t="str">
        <f>IFERROR(CLEAN(HLOOKUP(AP$1,'1.源数据-产品报告-消费降序'!AP:AP,ROW(),0)),"")</f>
        <v/>
      </c>
      <c r="AS336" s="69" t="str">
        <f>IFERROR(CLEAN(HLOOKUP(AS$1,'1.源数据-产品报告-消费降序'!AS:AS,ROW(),0)),"")</f>
        <v/>
      </c>
      <c r="AT336" s="69" t="str">
        <f>IFERROR(CLEAN(HLOOKUP(AT$1,'1.源数据-产品报告-消费降序'!AT:AT,ROW(),0)),"")</f>
        <v/>
      </c>
      <c r="AU336" s="69" t="str">
        <f>IFERROR(CLEAN(HLOOKUP(AU$1,'1.源数据-产品报告-消费降序'!AU:AU,ROW(),0)),"")</f>
        <v/>
      </c>
      <c r="AV336" s="69" t="str">
        <f>IFERROR(CLEAN(HLOOKUP(AV$1,'1.源数据-产品报告-消费降序'!AV:AV,ROW(),0)),"")</f>
        <v/>
      </c>
      <c r="AW336" s="69" t="str">
        <f>IFERROR(CLEAN(HLOOKUP(AW$1,'1.源数据-产品报告-消费降序'!AW:AW,ROW(),0)),"")</f>
        <v/>
      </c>
      <c r="AX336" s="69" t="str">
        <f>IFERROR(CLEAN(HLOOKUP(AX$1,'1.源数据-产品报告-消费降序'!AX:AX,ROW(),0)),"")</f>
        <v/>
      </c>
      <c r="AY336" s="69" t="str">
        <f>IFERROR(CLEAN(HLOOKUP(AY$1,'1.源数据-产品报告-消费降序'!AY:AY,ROW(),0)),"")</f>
        <v/>
      </c>
      <c r="AZ3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6" s="69" t="str">
        <f>IFERROR(CLEAN(HLOOKUP(BA$1,'1.源数据-产品报告-消费降序'!BA:BA,ROW(),0)),"")</f>
        <v/>
      </c>
      <c r="BD336" s="69" t="str">
        <f>IFERROR(CLEAN(HLOOKUP(BD$1,'1.源数据-产品报告-消费降序'!BD:BD,ROW(),0)),"")</f>
        <v/>
      </c>
      <c r="BE336" s="69" t="str">
        <f>IFERROR(CLEAN(HLOOKUP(BE$1,'1.源数据-产品报告-消费降序'!BE:BE,ROW(),0)),"")</f>
        <v/>
      </c>
      <c r="BF336" s="69" t="str">
        <f>IFERROR(CLEAN(HLOOKUP(BF$1,'1.源数据-产品报告-消费降序'!BF:BF,ROW(),0)),"")</f>
        <v/>
      </c>
      <c r="BG336" s="69" t="str">
        <f>IFERROR(CLEAN(HLOOKUP(BG$1,'1.源数据-产品报告-消费降序'!BG:BG,ROW(),0)),"")</f>
        <v/>
      </c>
      <c r="BH336" s="69" t="str">
        <f>IFERROR(CLEAN(HLOOKUP(BH$1,'1.源数据-产品报告-消费降序'!BH:BH,ROW(),0)),"")</f>
        <v/>
      </c>
      <c r="BI336" s="69" t="str">
        <f>IFERROR(CLEAN(HLOOKUP(BI$1,'1.源数据-产品报告-消费降序'!BI:BI,ROW(),0)),"")</f>
        <v/>
      </c>
      <c r="BJ336" s="69" t="str">
        <f>IFERROR(CLEAN(HLOOKUP(BJ$1,'1.源数据-产品报告-消费降序'!BJ:BJ,ROW(),0)),"")</f>
        <v/>
      </c>
      <c r="BK3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6" s="69" t="str">
        <f>IFERROR(CLEAN(HLOOKUP(BL$1,'1.源数据-产品报告-消费降序'!BL:BL,ROW(),0)),"")</f>
        <v/>
      </c>
      <c r="BO336" s="69" t="str">
        <f>IFERROR(CLEAN(HLOOKUP(BO$1,'1.源数据-产品报告-消费降序'!BO:BO,ROW(),0)),"")</f>
        <v/>
      </c>
      <c r="BP336" s="69" t="str">
        <f>IFERROR(CLEAN(HLOOKUP(BP$1,'1.源数据-产品报告-消费降序'!BP:BP,ROW(),0)),"")</f>
        <v/>
      </c>
      <c r="BQ336" s="69" t="str">
        <f>IFERROR(CLEAN(HLOOKUP(BQ$1,'1.源数据-产品报告-消费降序'!BQ:BQ,ROW(),0)),"")</f>
        <v/>
      </c>
      <c r="BR336" s="69" t="str">
        <f>IFERROR(CLEAN(HLOOKUP(BR$1,'1.源数据-产品报告-消费降序'!BR:BR,ROW(),0)),"")</f>
        <v/>
      </c>
      <c r="BS336" s="69" t="str">
        <f>IFERROR(CLEAN(HLOOKUP(BS$1,'1.源数据-产品报告-消费降序'!BS:BS,ROW(),0)),"")</f>
        <v/>
      </c>
      <c r="BT336" s="69" t="str">
        <f>IFERROR(CLEAN(HLOOKUP(BT$1,'1.源数据-产品报告-消费降序'!BT:BT,ROW(),0)),"")</f>
        <v/>
      </c>
      <c r="BU336" s="69" t="str">
        <f>IFERROR(CLEAN(HLOOKUP(BU$1,'1.源数据-产品报告-消费降序'!BU:BU,ROW(),0)),"")</f>
        <v/>
      </c>
      <c r="BV3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6" s="69" t="str">
        <f>IFERROR(CLEAN(HLOOKUP(BW$1,'1.源数据-产品报告-消费降序'!BW:BW,ROW(),0)),"")</f>
        <v/>
      </c>
    </row>
    <row r="337" spans="1:75">
      <c r="A337" s="69" t="str">
        <f>IFERROR(CLEAN(HLOOKUP(A$1,'1.源数据-产品报告-消费降序'!A:A,ROW(),0)),"")</f>
        <v/>
      </c>
      <c r="B337" s="69" t="str">
        <f>IFERROR(CLEAN(HLOOKUP(B$1,'1.源数据-产品报告-消费降序'!B:B,ROW(),0)),"")</f>
        <v/>
      </c>
      <c r="C337" s="69" t="str">
        <f>IFERROR(CLEAN(HLOOKUP(C$1,'1.源数据-产品报告-消费降序'!C:C,ROW(),0)),"")</f>
        <v/>
      </c>
      <c r="D337" s="69" t="str">
        <f>IFERROR(CLEAN(HLOOKUP(D$1,'1.源数据-产品报告-消费降序'!D:D,ROW(),0)),"")</f>
        <v/>
      </c>
      <c r="E337" s="69" t="str">
        <f>IFERROR(CLEAN(HLOOKUP(E$1,'1.源数据-产品报告-消费降序'!E:E,ROW(),0)),"")</f>
        <v/>
      </c>
      <c r="F337" s="69" t="str">
        <f>IFERROR(CLEAN(HLOOKUP(F$1,'1.源数据-产品报告-消费降序'!F:F,ROW(),0)),"")</f>
        <v/>
      </c>
      <c r="G337" s="70">
        <f>IFERROR((HLOOKUP(G$1,'1.源数据-产品报告-消费降序'!G:G,ROW(),0)),"")</f>
        <v>0</v>
      </c>
      <c r="H3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7" s="69" t="str">
        <f>IFERROR(CLEAN(HLOOKUP(I$1,'1.源数据-产品报告-消费降序'!I:I,ROW(),0)),"")</f>
        <v/>
      </c>
      <c r="L337" s="69" t="str">
        <f>IFERROR(CLEAN(HLOOKUP(L$1,'1.源数据-产品报告-消费降序'!L:L,ROW(),0)),"")</f>
        <v/>
      </c>
      <c r="M337" s="69" t="str">
        <f>IFERROR(CLEAN(HLOOKUP(M$1,'1.源数据-产品报告-消费降序'!M:M,ROW(),0)),"")</f>
        <v/>
      </c>
      <c r="N337" s="69" t="str">
        <f>IFERROR(CLEAN(HLOOKUP(N$1,'1.源数据-产品报告-消费降序'!N:N,ROW(),0)),"")</f>
        <v/>
      </c>
      <c r="O337" s="69" t="str">
        <f>IFERROR(CLEAN(HLOOKUP(O$1,'1.源数据-产品报告-消费降序'!O:O,ROW(),0)),"")</f>
        <v/>
      </c>
      <c r="P337" s="69" t="str">
        <f>IFERROR(CLEAN(HLOOKUP(P$1,'1.源数据-产品报告-消费降序'!P:P,ROW(),0)),"")</f>
        <v/>
      </c>
      <c r="Q337" s="69" t="str">
        <f>IFERROR(CLEAN(HLOOKUP(Q$1,'1.源数据-产品报告-消费降序'!Q:Q,ROW(),0)),"")</f>
        <v/>
      </c>
      <c r="R337" s="69" t="str">
        <f>IFERROR(CLEAN(HLOOKUP(R$1,'1.源数据-产品报告-消费降序'!R:R,ROW(),0)),"")</f>
        <v/>
      </c>
      <c r="S3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7" s="69" t="str">
        <f>IFERROR(CLEAN(HLOOKUP(T$1,'1.源数据-产品报告-消费降序'!T:T,ROW(),0)),"")</f>
        <v/>
      </c>
      <c r="W337" s="69" t="str">
        <f>IFERROR(CLEAN(HLOOKUP(W$1,'1.源数据-产品报告-消费降序'!W:W,ROW(),0)),"")</f>
        <v/>
      </c>
      <c r="X337" s="69" t="str">
        <f>IFERROR(CLEAN(HLOOKUP(X$1,'1.源数据-产品报告-消费降序'!X:X,ROW(),0)),"")</f>
        <v/>
      </c>
      <c r="Y337" s="69" t="str">
        <f>IFERROR(CLEAN(HLOOKUP(Y$1,'1.源数据-产品报告-消费降序'!Y:Y,ROW(),0)),"")</f>
        <v/>
      </c>
      <c r="Z337" s="69" t="str">
        <f>IFERROR(CLEAN(HLOOKUP(Z$1,'1.源数据-产品报告-消费降序'!Z:Z,ROW(),0)),"")</f>
        <v/>
      </c>
      <c r="AA337" s="69" t="str">
        <f>IFERROR(CLEAN(HLOOKUP(AA$1,'1.源数据-产品报告-消费降序'!AA:AA,ROW(),0)),"")</f>
        <v/>
      </c>
      <c r="AB337" s="69" t="str">
        <f>IFERROR(CLEAN(HLOOKUP(AB$1,'1.源数据-产品报告-消费降序'!AB:AB,ROW(),0)),"")</f>
        <v/>
      </c>
      <c r="AC337" s="69" t="str">
        <f>IFERROR(CLEAN(HLOOKUP(AC$1,'1.源数据-产品报告-消费降序'!AC:AC,ROW(),0)),"")</f>
        <v/>
      </c>
      <c r="AD3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7" s="69" t="str">
        <f>IFERROR(CLEAN(HLOOKUP(AE$1,'1.源数据-产品报告-消费降序'!AE:AE,ROW(),0)),"")</f>
        <v/>
      </c>
      <c r="AH337" s="69" t="str">
        <f>IFERROR(CLEAN(HLOOKUP(AH$1,'1.源数据-产品报告-消费降序'!AH:AH,ROW(),0)),"")</f>
        <v/>
      </c>
      <c r="AI337" s="69" t="str">
        <f>IFERROR(CLEAN(HLOOKUP(AI$1,'1.源数据-产品报告-消费降序'!AI:AI,ROW(),0)),"")</f>
        <v/>
      </c>
      <c r="AJ337" s="69" t="str">
        <f>IFERROR(CLEAN(HLOOKUP(AJ$1,'1.源数据-产品报告-消费降序'!AJ:AJ,ROW(),0)),"")</f>
        <v/>
      </c>
      <c r="AK337" s="69" t="str">
        <f>IFERROR(CLEAN(HLOOKUP(AK$1,'1.源数据-产品报告-消费降序'!AK:AK,ROW(),0)),"")</f>
        <v/>
      </c>
      <c r="AL337" s="69" t="str">
        <f>IFERROR(CLEAN(HLOOKUP(AL$1,'1.源数据-产品报告-消费降序'!AL:AL,ROW(),0)),"")</f>
        <v/>
      </c>
      <c r="AM337" s="69" t="str">
        <f>IFERROR(CLEAN(HLOOKUP(AM$1,'1.源数据-产品报告-消费降序'!AM:AM,ROW(),0)),"")</f>
        <v/>
      </c>
      <c r="AN337" s="69" t="str">
        <f>IFERROR(CLEAN(HLOOKUP(AN$1,'1.源数据-产品报告-消费降序'!AN:AN,ROW(),0)),"")</f>
        <v/>
      </c>
      <c r="AO3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7" s="69" t="str">
        <f>IFERROR(CLEAN(HLOOKUP(AP$1,'1.源数据-产品报告-消费降序'!AP:AP,ROW(),0)),"")</f>
        <v/>
      </c>
      <c r="AS337" s="69" t="str">
        <f>IFERROR(CLEAN(HLOOKUP(AS$1,'1.源数据-产品报告-消费降序'!AS:AS,ROW(),0)),"")</f>
        <v/>
      </c>
      <c r="AT337" s="69" t="str">
        <f>IFERROR(CLEAN(HLOOKUP(AT$1,'1.源数据-产品报告-消费降序'!AT:AT,ROW(),0)),"")</f>
        <v/>
      </c>
      <c r="AU337" s="69" t="str">
        <f>IFERROR(CLEAN(HLOOKUP(AU$1,'1.源数据-产品报告-消费降序'!AU:AU,ROW(),0)),"")</f>
        <v/>
      </c>
      <c r="AV337" s="69" t="str">
        <f>IFERROR(CLEAN(HLOOKUP(AV$1,'1.源数据-产品报告-消费降序'!AV:AV,ROW(),0)),"")</f>
        <v/>
      </c>
      <c r="AW337" s="69" t="str">
        <f>IFERROR(CLEAN(HLOOKUP(AW$1,'1.源数据-产品报告-消费降序'!AW:AW,ROW(),0)),"")</f>
        <v/>
      </c>
      <c r="AX337" s="69" t="str">
        <f>IFERROR(CLEAN(HLOOKUP(AX$1,'1.源数据-产品报告-消费降序'!AX:AX,ROW(),0)),"")</f>
        <v/>
      </c>
      <c r="AY337" s="69" t="str">
        <f>IFERROR(CLEAN(HLOOKUP(AY$1,'1.源数据-产品报告-消费降序'!AY:AY,ROW(),0)),"")</f>
        <v/>
      </c>
      <c r="AZ3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7" s="69" t="str">
        <f>IFERROR(CLEAN(HLOOKUP(BA$1,'1.源数据-产品报告-消费降序'!BA:BA,ROW(),0)),"")</f>
        <v/>
      </c>
      <c r="BD337" s="69" t="str">
        <f>IFERROR(CLEAN(HLOOKUP(BD$1,'1.源数据-产品报告-消费降序'!BD:BD,ROW(),0)),"")</f>
        <v/>
      </c>
      <c r="BE337" s="69" t="str">
        <f>IFERROR(CLEAN(HLOOKUP(BE$1,'1.源数据-产品报告-消费降序'!BE:BE,ROW(),0)),"")</f>
        <v/>
      </c>
      <c r="BF337" s="69" t="str">
        <f>IFERROR(CLEAN(HLOOKUP(BF$1,'1.源数据-产品报告-消费降序'!BF:BF,ROW(),0)),"")</f>
        <v/>
      </c>
      <c r="BG337" s="69" t="str">
        <f>IFERROR(CLEAN(HLOOKUP(BG$1,'1.源数据-产品报告-消费降序'!BG:BG,ROW(),0)),"")</f>
        <v/>
      </c>
      <c r="BH337" s="69" t="str">
        <f>IFERROR(CLEAN(HLOOKUP(BH$1,'1.源数据-产品报告-消费降序'!BH:BH,ROW(),0)),"")</f>
        <v/>
      </c>
      <c r="BI337" s="69" t="str">
        <f>IFERROR(CLEAN(HLOOKUP(BI$1,'1.源数据-产品报告-消费降序'!BI:BI,ROW(),0)),"")</f>
        <v/>
      </c>
      <c r="BJ337" s="69" t="str">
        <f>IFERROR(CLEAN(HLOOKUP(BJ$1,'1.源数据-产品报告-消费降序'!BJ:BJ,ROW(),0)),"")</f>
        <v/>
      </c>
      <c r="BK3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7" s="69" t="str">
        <f>IFERROR(CLEAN(HLOOKUP(BL$1,'1.源数据-产品报告-消费降序'!BL:BL,ROW(),0)),"")</f>
        <v/>
      </c>
      <c r="BO337" s="69" t="str">
        <f>IFERROR(CLEAN(HLOOKUP(BO$1,'1.源数据-产品报告-消费降序'!BO:BO,ROW(),0)),"")</f>
        <v/>
      </c>
      <c r="BP337" s="69" t="str">
        <f>IFERROR(CLEAN(HLOOKUP(BP$1,'1.源数据-产品报告-消费降序'!BP:BP,ROW(),0)),"")</f>
        <v/>
      </c>
      <c r="BQ337" s="69" t="str">
        <f>IFERROR(CLEAN(HLOOKUP(BQ$1,'1.源数据-产品报告-消费降序'!BQ:BQ,ROW(),0)),"")</f>
        <v/>
      </c>
      <c r="BR337" s="69" t="str">
        <f>IFERROR(CLEAN(HLOOKUP(BR$1,'1.源数据-产品报告-消费降序'!BR:BR,ROW(),0)),"")</f>
        <v/>
      </c>
      <c r="BS337" s="69" t="str">
        <f>IFERROR(CLEAN(HLOOKUP(BS$1,'1.源数据-产品报告-消费降序'!BS:BS,ROW(),0)),"")</f>
        <v/>
      </c>
      <c r="BT337" s="69" t="str">
        <f>IFERROR(CLEAN(HLOOKUP(BT$1,'1.源数据-产品报告-消费降序'!BT:BT,ROW(),0)),"")</f>
        <v/>
      </c>
      <c r="BU337" s="69" t="str">
        <f>IFERROR(CLEAN(HLOOKUP(BU$1,'1.源数据-产品报告-消费降序'!BU:BU,ROW(),0)),"")</f>
        <v/>
      </c>
      <c r="BV3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7" s="69" t="str">
        <f>IFERROR(CLEAN(HLOOKUP(BW$1,'1.源数据-产品报告-消费降序'!BW:BW,ROW(),0)),"")</f>
        <v/>
      </c>
    </row>
    <row r="338" spans="1:75">
      <c r="A338" s="69" t="str">
        <f>IFERROR(CLEAN(HLOOKUP(A$1,'1.源数据-产品报告-消费降序'!A:A,ROW(),0)),"")</f>
        <v/>
      </c>
      <c r="B338" s="69" t="str">
        <f>IFERROR(CLEAN(HLOOKUP(B$1,'1.源数据-产品报告-消费降序'!B:B,ROW(),0)),"")</f>
        <v/>
      </c>
      <c r="C338" s="69" t="str">
        <f>IFERROR(CLEAN(HLOOKUP(C$1,'1.源数据-产品报告-消费降序'!C:C,ROW(),0)),"")</f>
        <v/>
      </c>
      <c r="D338" s="69" t="str">
        <f>IFERROR(CLEAN(HLOOKUP(D$1,'1.源数据-产品报告-消费降序'!D:D,ROW(),0)),"")</f>
        <v/>
      </c>
      <c r="E338" s="69" t="str">
        <f>IFERROR(CLEAN(HLOOKUP(E$1,'1.源数据-产品报告-消费降序'!E:E,ROW(),0)),"")</f>
        <v/>
      </c>
      <c r="F338" s="69" t="str">
        <f>IFERROR(CLEAN(HLOOKUP(F$1,'1.源数据-产品报告-消费降序'!F:F,ROW(),0)),"")</f>
        <v/>
      </c>
      <c r="G338" s="70">
        <f>IFERROR((HLOOKUP(G$1,'1.源数据-产品报告-消费降序'!G:G,ROW(),0)),"")</f>
        <v>0</v>
      </c>
      <c r="H3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8" s="69" t="str">
        <f>IFERROR(CLEAN(HLOOKUP(I$1,'1.源数据-产品报告-消费降序'!I:I,ROW(),0)),"")</f>
        <v/>
      </c>
      <c r="L338" s="69" t="str">
        <f>IFERROR(CLEAN(HLOOKUP(L$1,'1.源数据-产品报告-消费降序'!L:L,ROW(),0)),"")</f>
        <v/>
      </c>
      <c r="M338" s="69" t="str">
        <f>IFERROR(CLEAN(HLOOKUP(M$1,'1.源数据-产品报告-消费降序'!M:M,ROW(),0)),"")</f>
        <v/>
      </c>
      <c r="N338" s="69" t="str">
        <f>IFERROR(CLEAN(HLOOKUP(N$1,'1.源数据-产品报告-消费降序'!N:N,ROW(),0)),"")</f>
        <v/>
      </c>
      <c r="O338" s="69" t="str">
        <f>IFERROR(CLEAN(HLOOKUP(O$1,'1.源数据-产品报告-消费降序'!O:O,ROW(),0)),"")</f>
        <v/>
      </c>
      <c r="P338" s="69" t="str">
        <f>IFERROR(CLEAN(HLOOKUP(P$1,'1.源数据-产品报告-消费降序'!P:P,ROW(),0)),"")</f>
        <v/>
      </c>
      <c r="Q338" s="69" t="str">
        <f>IFERROR(CLEAN(HLOOKUP(Q$1,'1.源数据-产品报告-消费降序'!Q:Q,ROW(),0)),"")</f>
        <v/>
      </c>
      <c r="R338" s="69" t="str">
        <f>IFERROR(CLEAN(HLOOKUP(R$1,'1.源数据-产品报告-消费降序'!R:R,ROW(),0)),"")</f>
        <v/>
      </c>
      <c r="S3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8" s="69" t="str">
        <f>IFERROR(CLEAN(HLOOKUP(T$1,'1.源数据-产品报告-消费降序'!T:T,ROW(),0)),"")</f>
        <v/>
      </c>
      <c r="W338" s="69" t="str">
        <f>IFERROR(CLEAN(HLOOKUP(W$1,'1.源数据-产品报告-消费降序'!W:W,ROW(),0)),"")</f>
        <v/>
      </c>
      <c r="X338" s="69" t="str">
        <f>IFERROR(CLEAN(HLOOKUP(X$1,'1.源数据-产品报告-消费降序'!X:X,ROW(),0)),"")</f>
        <v/>
      </c>
      <c r="Y338" s="69" t="str">
        <f>IFERROR(CLEAN(HLOOKUP(Y$1,'1.源数据-产品报告-消费降序'!Y:Y,ROW(),0)),"")</f>
        <v/>
      </c>
      <c r="Z338" s="69" t="str">
        <f>IFERROR(CLEAN(HLOOKUP(Z$1,'1.源数据-产品报告-消费降序'!Z:Z,ROW(),0)),"")</f>
        <v/>
      </c>
      <c r="AA338" s="69" t="str">
        <f>IFERROR(CLEAN(HLOOKUP(AA$1,'1.源数据-产品报告-消费降序'!AA:AA,ROW(),0)),"")</f>
        <v/>
      </c>
      <c r="AB338" s="69" t="str">
        <f>IFERROR(CLEAN(HLOOKUP(AB$1,'1.源数据-产品报告-消费降序'!AB:AB,ROW(),0)),"")</f>
        <v/>
      </c>
      <c r="AC338" s="69" t="str">
        <f>IFERROR(CLEAN(HLOOKUP(AC$1,'1.源数据-产品报告-消费降序'!AC:AC,ROW(),0)),"")</f>
        <v/>
      </c>
      <c r="AD3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8" s="69" t="str">
        <f>IFERROR(CLEAN(HLOOKUP(AE$1,'1.源数据-产品报告-消费降序'!AE:AE,ROW(),0)),"")</f>
        <v/>
      </c>
      <c r="AH338" s="69" t="str">
        <f>IFERROR(CLEAN(HLOOKUP(AH$1,'1.源数据-产品报告-消费降序'!AH:AH,ROW(),0)),"")</f>
        <v/>
      </c>
      <c r="AI338" s="69" t="str">
        <f>IFERROR(CLEAN(HLOOKUP(AI$1,'1.源数据-产品报告-消费降序'!AI:AI,ROW(),0)),"")</f>
        <v/>
      </c>
      <c r="AJ338" s="69" t="str">
        <f>IFERROR(CLEAN(HLOOKUP(AJ$1,'1.源数据-产品报告-消费降序'!AJ:AJ,ROW(),0)),"")</f>
        <v/>
      </c>
      <c r="AK338" s="69" t="str">
        <f>IFERROR(CLEAN(HLOOKUP(AK$1,'1.源数据-产品报告-消费降序'!AK:AK,ROW(),0)),"")</f>
        <v/>
      </c>
      <c r="AL338" s="69" t="str">
        <f>IFERROR(CLEAN(HLOOKUP(AL$1,'1.源数据-产品报告-消费降序'!AL:AL,ROW(),0)),"")</f>
        <v/>
      </c>
      <c r="AM338" s="69" t="str">
        <f>IFERROR(CLEAN(HLOOKUP(AM$1,'1.源数据-产品报告-消费降序'!AM:AM,ROW(),0)),"")</f>
        <v/>
      </c>
      <c r="AN338" s="69" t="str">
        <f>IFERROR(CLEAN(HLOOKUP(AN$1,'1.源数据-产品报告-消费降序'!AN:AN,ROW(),0)),"")</f>
        <v/>
      </c>
      <c r="AO3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8" s="69" t="str">
        <f>IFERROR(CLEAN(HLOOKUP(AP$1,'1.源数据-产品报告-消费降序'!AP:AP,ROW(),0)),"")</f>
        <v/>
      </c>
      <c r="AS338" s="69" t="str">
        <f>IFERROR(CLEAN(HLOOKUP(AS$1,'1.源数据-产品报告-消费降序'!AS:AS,ROW(),0)),"")</f>
        <v/>
      </c>
      <c r="AT338" s="69" t="str">
        <f>IFERROR(CLEAN(HLOOKUP(AT$1,'1.源数据-产品报告-消费降序'!AT:AT,ROW(),0)),"")</f>
        <v/>
      </c>
      <c r="AU338" s="69" t="str">
        <f>IFERROR(CLEAN(HLOOKUP(AU$1,'1.源数据-产品报告-消费降序'!AU:AU,ROW(),0)),"")</f>
        <v/>
      </c>
      <c r="AV338" s="69" t="str">
        <f>IFERROR(CLEAN(HLOOKUP(AV$1,'1.源数据-产品报告-消费降序'!AV:AV,ROW(),0)),"")</f>
        <v/>
      </c>
      <c r="AW338" s="69" t="str">
        <f>IFERROR(CLEAN(HLOOKUP(AW$1,'1.源数据-产品报告-消费降序'!AW:AW,ROW(),0)),"")</f>
        <v/>
      </c>
      <c r="AX338" s="69" t="str">
        <f>IFERROR(CLEAN(HLOOKUP(AX$1,'1.源数据-产品报告-消费降序'!AX:AX,ROW(),0)),"")</f>
        <v/>
      </c>
      <c r="AY338" s="69" t="str">
        <f>IFERROR(CLEAN(HLOOKUP(AY$1,'1.源数据-产品报告-消费降序'!AY:AY,ROW(),0)),"")</f>
        <v/>
      </c>
      <c r="AZ3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8" s="69" t="str">
        <f>IFERROR(CLEAN(HLOOKUP(BA$1,'1.源数据-产品报告-消费降序'!BA:BA,ROW(),0)),"")</f>
        <v/>
      </c>
      <c r="BD338" s="69" t="str">
        <f>IFERROR(CLEAN(HLOOKUP(BD$1,'1.源数据-产品报告-消费降序'!BD:BD,ROW(),0)),"")</f>
        <v/>
      </c>
      <c r="BE338" s="69" t="str">
        <f>IFERROR(CLEAN(HLOOKUP(BE$1,'1.源数据-产品报告-消费降序'!BE:BE,ROW(),0)),"")</f>
        <v/>
      </c>
      <c r="BF338" s="69" t="str">
        <f>IFERROR(CLEAN(HLOOKUP(BF$1,'1.源数据-产品报告-消费降序'!BF:BF,ROW(),0)),"")</f>
        <v/>
      </c>
      <c r="BG338" s="69" t="str">
        <f>IFERROR(CLEAN(HLOOKUP(BG$1,'1.源数据-产品报告-消费降序'!BG:BG,ROW(),0)),"")</f>
        <v/>
      </c>
      <c r="BH338" s="69" t="str">
        <f>IFERROR(CLEAN(HLOOKUP(BH$1,'1.源数据-产品报告-消费降序'!BH:BH,ROW(),0)),"")</f>
        <v/>
      </c>
      <c r="BI338" s="69" t="str">
        <f>IFERROR(CLEAN(HLOOKUP(BI$1,'1.源数据-产品报告-消费降序'!BI:BI,ROW(),0)),"")</f>
        <v/>
      </c>
      <c r="BJ338" s="69" t="str">
        <f>IFERROR(CLEAN(HLOOKUP(BJ$1,'1.源数据-产品报告-消费降序'!BJ:BJ,ROW(),0)),"")</f>
        <v/>
      </c>
      <c r="BK3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8" s="69" t="str">
        <f>IFERROR(CLEAN(HLOOKUP(BL$1,'1.源数据-产品报告-消费降序'!BL:BL,ROW(),0)),"")</f>
        <v/>
      </c>
      <c r="BO338" s="69" t="str">
        <f>IFERROR(CLEAN(HLOOKUP(BO$1,'1.源数据-产品报告-消费降序'!BO:BO,ROW(),0)),"")</f>
        <v/>
      </c>
      <c r="BP338" s="69" t="str">
        <f>IFERROR(CLEAN(HLOOKUP(BP$1,'1.源数据-产品报告-消费降序'!BP:BP,ROW(),0)),"")</f>
        <v/>
      </c>
      <c r="BQ338" s="69" t="str">
        <f>IFERROR(CLEAN(HLOOKUP(BQ$1,'1.源数据-产品报告-消费降序'!BQ:BQ,ROW(),0)),"")</f>
        <v/>
      </c>
      <c r="BR338" s="69" t="str">
        <f>IFERROR(CLEAN(HLOOKUP(BR$1,'1.源数据-产品报告-消费降序'!BR:BR,ROW(),0)),"")</f>
        <v/>
      </c>
      <c r="BS338" s="69" t="str">
        <f>IFERROR(CLEAN(HLOOKUP(BS$1,'1.源数据-产品报告-消费降序'!BS:BS,ROW(),0)),"")</f>
        <v/>
      </c>
      <c r="BT338" s="69" t="str">
        <f>IFERROR(CLEAN(HLOOKUP(BT$1,'1.源数据-产品报告-消费降序'!BT:BT,ROW(),0)),"")</f>
        <v/>
      </c>
      <c r="BU338" s="69" t="str">
        <f>IFERROR(CLEAN(HLOOKUP(BU$1,'1.源数据-产品报告-消费降序'!BU:BU,ROW(),0)),"")</f>
        <v/>
      </c>
      <c r="BV3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8" s="69" t="str">
        <f>IFERROR(CLEAN(HLOOKUP(BW$1,'1.源数据-产品报告-消费降序'!BW:BW,ROW(),0)),"")</f>
        <v/>
      </c>
    </row>
    <row r="339" spans="1:75">
      <c r="A339" s="69" t="str">
        <f>IFERROR(CLEAN(HLOOKUP(A$1,'1.源数据-产品报告-消费降序'!A:A,ROW(),0)),"")</f>
        <v/>
      </c>
      <c r="B339" s="69" t="str">
        <f>IFERROR(CLEAN(HLOOKUP(B$1,'1.源数据-产品报告-消费降序'!B:B,ROW(),0)),"")</f>
        <v/>
      </c>
      <c r="C339" s="69" t="str">
        <f>IFERROR(CLEAN(HLOOKUP(C$1,'1.源数据-产品报告-消费降序'!C:C,ROW(),0)),"")</f>
        <v/>
      </c>
      <c r="D339" s="69" t="str">
        <f>IFERROR(CLEAN(HLOOKUP(D$1,'1.源数据-产品报告-消费降序'!D:D,ROW(),0)),"")</f>
        <v/>
      </c>
      <c r="E339" s="69" t="str">
        <f>IFERROR(CLEAN(HLOOKUP(E$1,'1.源数据-产品报告-消费降序'!E:E,ROW(),0)),"")</f>
        <v/>
      </c>
      <c r="F339" s="69" t="str">
        <f>IFERROR(CLEAN(HLOOKUP(F$1,'1.源数据-产品报告-消费降序'!F:F,ROW(),0)),"")</f>
        <v/>
      </c>
      <c r="G339" s="70">
        <f>IFERROR((HLOOKUP(G$1,'1.源数据-产品报告-消费降序'!G:G,ROW(),0)),"")</f>
        <v>0</v>
      </c>
      <c r="H3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39" s="69" t="str">
        <f>IFERROR(CLEAN(HLOOKUP(I$1,'1.源数据-产品报告-消费降序'!I:I,ROW(),0)),"")</f>
        <v/>
      </c>
      <c r="L339" s="69" t="str">
        <f>IFERROR(CLEAN(HLOOKUP(L$1,'1.源数据-产品报告-消费降序'!L:L,ROW(),0)),"")</f>
        <v/>
      </c>
      <c r="M339" s="69" t="str">
        <f>IFERROR(CLEAN(HLOOKUP(M$1,'1.源数据-产品报告-消费降序'!M:M,ROW(),0)),"")</f>
        <v/>
      </c>
      <c r="N339" s="69" t="str">
        <f>IFERROR(CLEAN(HLOOKUP(N$1,'1.源数据-产品报告-消费降序'!N:N,ROW(),0)),"")</f>
        <v/>
      </c>
      <c r="O339" s="69" t="str">
        <f>IFERROR(CLEAN(HLOOKUP(O$1,'1.源数据-产品报告-消费降序'!O:O,ROW(),0)),"")</f>
        <v/>
      </c>
      <c r="P339" s="69" t="str">
        <f>IFERROR(CLEAN(HLOOKUP(P$1,'1.源数据-产品报告-消费降序'!P:P,ROW(),0)),"")</f>
        <v/>
      </c>
      <c r="Q339" s="69" t="str">
        <f>IFERROR(CLEAN(HLOOKUP(Q$1,'1.源数据-产品报告-消费降序'!Q:Q,ROW(),0)),"")</f>
        <v/>
      </c>
      <c r="R339" s="69" t="str">
        <f>IFERROR(CLEAN(HLOOKUP(R$1,'1.源数据-产品报告-消费降序'!R:R,ROW(),0)),"")</f>
        <v/>
      </c>
      <c r="S3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39" s="69" t="str">
        <f>IFERROR(CLEAN(HLOOKUP(T$1,'1.源数据-产品报告-消费降序'!T:T,ROW(),0)),"")</f>
        <v/>
      </c>
      <c r="W339" s="69" t="str">
        <f>IFERROR(CLEAN(HLOOKUP(W$1,'1.源数据-产品报告-消费降序'!W:W,ROW(),0)),"")</f>
        <v/>
      </c>
      <c r="X339" s="69" t="str">
        <f>IFERROR(CLEAN(HLOOKUP(X$1,'1.源数据-产品报告-消费降序'!X:X,ROW(),0)),"")</f>
        <v/>
      </c>
      <c r="Y339" s="69" t="str">
        <f>IFERROR(CLEAN(HLOOKUP(Y$1,'1.源数据-产品报告-消费降序'!Y:Y,ROW(),0)),"")</f>
        <v/>
      </c>
      <c r="Z339" s="69" t="str">
        <f>IFERROR(CLEAN(HLOOKUP(Z$1,'1.源数据-产品报告-消费降序'!Z:Z,ROW(),0)),"")</f>
        <v/>
      </c>
      <c r="AA339" s="69" t="str">
        <f>IFERROR(CLEAN(HLOOKUP(AA$1,'1.源数据-产品报告-消费降序'!AA:AA,ROW(),0)),"")</f>
        <v/>
      </c>
      <c r="AB339" s="69" t="str">
        <f>IFERROR(CLEAN(HLOOKUP(AB$1,'1.源数据-产品报告-消费降序'!AB:AB,ROW(),0)),"")</f>
        <v/>
      </c>
      <c r="AC339" s="69" t="str">
        <f>IFERROR(CLEAN(HLOOKUP(AC$1,'1.源数据-产品报告-消费降序'!AC:AC,ROW(),0)),"")</f>
        <v/>
      </c>
      <c r="AD3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39" s="69" t="str">
        <f>IFERROR(CLEAN(HLOOKUP(AE$1,'1.源数据-产品报告-消费降序'!AE:AE,ROW(),0)),"")</f>
        <v/>
      </c>
      <c r="AH339" s="69" t="str">
        <f>IFERROR(CLEAN(HLOOKUP(AH$1,'1.源数据-产品报告-消费降序'!AH:AH,ROW(),0)),"")</f>
        <v/>
      </c>
      <c r="AI339" s="69" t="str">
        <f>IFERROR(CLEAN(HLOOKUP(AI$1,'1.源数据-产品报告-消费降序'!AI:AI,ROW(),0)),"")</f>
        <v/>
      </c>
      <c r="AJ339" s="69" t="str">
        <f>IFERROR(CLEAN(HLOOKUP(AJ$1,'1.源数据-产品报告-消费降序'!AJ:AJ,ROW(),0)),"")</f>
        <v/>
      </c>
      <c r="AK339" s="69" t="str">
        <f>IFERROR(CLEAN(HLOOKUP(AK$1,'1.源数据-产品报告-消费降序'!AK:AK,ROW(),0)),"")</f>
        <v/>
      </c>
      <c r="AL339" s="69" t="str">
        <f>IFERROR(CLEAN(HLOOKUP(AL$1,'1.源数据-产品报告-消费降序'!AL:AL,ROW(),0)),"")</f>
        <v/>
      </c>
      <c r="AM339" s="69" t="str">
        <f>IFERROR(CLEAN(HLOOKUP(AM$1,'1.源数据-产品报告-消费降序'!AM:AM,ROW(),0)),"")</f>
        <v/>
      </c>
      <c r="AN339" s="69" t="str">
        <f>IFERROR(CLEAN(HLOOKUP(AN$1,'1.源数据-产品报告-消费降序'!AN:AN,ROW(),0)),"")</f>
        <v/>
      </c>
      <c r="AO3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39" s="69" t="str">
        <f>IFERROR(CLEAN(HLOOKUP(AP$1,'1.源数据-产品报告-消费降序'!AP:AP,ROW(),0)),"")</f>
        <v/>
      </c>
      <c r="AS339" s="69" t="str">
        <f>IFERROR(CLEAN(HLOOKUP(AS$1,'1.源数据-产品报告-消费降序'!AS:AS,ROW(),0)),"")</f>
        <v/>
      </c>
      <c r="AT339" s="69" t="str">
        <f>IFERROR(CLEAN(HLOOKUP(AT$1,'1.源数据-产品报告-消费降序'!AT:AT,ROW(),0)),"")</f>
        <v/>
      </c>
      <c r="AU339" s="69" t="str">
        <f>IFERROR(CLEAN(HLOOKUP(AU$1,'1.源数据-产品报告-消费降序'!AU:AU,ROW(),0)),"")</f>
        <v/>
      </c>
      <c r="AV339" s="69" t="str">
        <f>IFERROR(CLEAN(HLOOKUP(AV$1,'1.源数据-产品报告-消费降序'!AV:AV,ROW(),0)),"")</f>
        <v/>
      </c>
      <c r="AW339" s="69" t="str">
        <f>IFERROR(CLEAN(HLOOKUP(AW$1,'1.源数据-产品报告-消费降序'!AW:AW,ROW(),0)),"")</f>
        <v/>
      </c>
      <c r="AX339" s="69" t="str">
        <f>IFERROR(CLEAN(HLOOKUP(AX$1,'1.源数据-产品报告-消费降序'!AX:AX,ROW(),0)),"")</f>
        <v/>
      </c>
      <c r="AY339" s="69" t="str">
        <f>IFERROR(CLEAN(HLOOKUP(AY$1,'1.源数据-产品报告-消费降序'!AY:AY,ROW(),0)),"")</f>
        <v/>
      </c>
      <c r="AZ3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39" s="69" t="str">
        <f>IFERROR(CLEAN(HLOOKUP(BA$1,'1.源数据-产品报告-消费降序'!BA:BA,ROW(),0)),"")</f>
        <v/>
      </c>
      <c r="BD339" s="69" t="str">
        <f>IFERROR(CLEAN(HLOOKUP(BD$1,'1.源数据-产品报告-消费降序'!BD:BD,ROW(),0)),"")</f>
        <v/>
      </c>
      <c r="BE339" s="69" t="str">
        <f>IFERROR(CLEAN(HLOOKUP(BE$1,'1.源数据-产品报告-消费降序'!BE:BE,ROW(),0)),"")</f>
        <v/>
      </c>
      <c r="BF339" s="69" t="str">
        <f>IFERROR(CLEAN(HLOOKUP(BF$1,'1.源数据-产品报告-消费降序'!BF:BF,ROW(),0)),"")</f>
        <v/>
      </c>
      <c r="BG339" s="69" t="str">
        <f>IFERROR(CLEAN(HLOOKUP(BG$1,'1.源数据-产品报告-消费降序'!BG:BG,ROW(),0)),"")</f>
        <v/>
      </c>
      <c r="BH339" s="69" t="str">
        <f>IFERROR(CLEAN(HLOOKUP(BH$1,'1.源数据-产品报告-消费降序'!BH:BH,ROW(),0)),"")</f>
        <v/>
      </c>
      <c r="BI339" s="69" t="str">
        <f>IFERROR(CLEAN(HLOOKUP(BI$1,'1.源数据-产品报告-消费降序'!BI:BI,ROW(),0)),"")</f>
        <v/>
      </c>
      <c r="BJ339" s="69" t="str">
        <f>IFERROR(CLEAN(HLOOKUP(BJ$1,'1.源数据-产品报告-消费降序'!BJ:BJ,ROW(),0)),"")</f>
        <v/>
      </c>
      <c r="BK3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39" s="69" t="str">
        <f>IFERROR(CLEAN(HLOOKUP(BL$1,'1.源数据-产品报告-消费降序'!BL:BL,ROW(),0)),"")</f>
        <v/>
      </c>
      <c r="BO339" s="69" t="str">
        <f>IFERROR(CLEAN(HLOOKUP(BO$1,'1.源数据-产品报告-消费降序'!BO:BO,ROW(),0)),"")</f>
        <v/>
      </c>
      <c r="BP339" s="69" t="str">
        <f>IFERROR(CLEAN(HLOOKUP(BP$1,'1.源数据-产品报告-消费降序'!BP:BP,ROW(),0)),"")</f>
        <v/>
      </c>
      <c r="BQ339" s="69" t="str">
        <f>IFERROR(CLEAN(HLOOKUP(BQ$1,'1.源数据-产品报告-消费降序'!BQ:BQ,ROW(),0)),"")</f>
        <v/>
      </c>
      <c r="BR339" s="69" t="str">
        <f>IFERROR(CLEAN(HLOOKUP(BR$1,'1.源数据-产品报告-消费降序'!BR:BR,ROW(),0)),"")</f>
        <v/>
      </c>
      <c r="BS339" s="69" t="str">
        <f>IFERROR(CLEAN(HLOOKUP(BS$1,'1.源数据-产品报告-消费降序'!BS:BS,ROW(),0)),"")</f>
        <v/>
      </c>
      <c r="BT339" s="69" t="str">
        <f>IFERROR(CLEAN(HLOOKUP(BT$1,'1.源数据-产品报告-消费降序'!BT:BT,ROW(),0)),"")</f>
        <v/>
      </c>
      <c r="BU339" s="69" t="str">
        <f>IFERROR(CLEAN(HLOOKUP(BU$1,'1.源数据-产品报告-消费降序'!BU:BU,ROW(),0)),"")</f>
        <v/>
      </c>
      <c r="BV3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39" s="69" t="str">
        <f>IFERROR(CLEAN(HLOOKUP(BW$1,'1.源数据-产品报告-消费降序'!BW:BW,ROW(),0)),"")</f>
        <v/>
      </c>
    </row>
    <row r="340" spans="1:75">
      <c r="A340" s="69" t="str">
        <f>IFERROR(CLEAN(HLOOKUP(A$1,'1.源数据-产品报告-消费降序'!A:A,ROW(),0)),"")</f>
        <v/>
      </c>
      <c r="B340" s="69" t="str">
        <f>IFERROR(CLEAN(HLOOKUP(B$1,'1.源数据-产品报告-消费降序'!B:B,ROW(),0)),"")</f>
        <v/>
      </c>
      <c r="C340" s="69" t="str">
        <f>IFERROR(CLEAN(HLOOKUP(C$1,'1.源数据-产品报告-消费降序'!C:C,ROW(),0)),"")</f>
        <v/>
      </c>
      <c r="D340" s="69" t="str">
        <f>IFERROR(CLEAN(HLOOKUP(D$1,'1.源数据-产品报告-消费降序'!D:D,ROW(),0)),"")</f>
        <v/>
      </c>
      <c r="E340" s="69" t="str">
        <f>IFERROR(CLEAN(HLOOKUP(E$1,'1.源数据-产品报告-消费降序'!E:E,ROW(),0)),"")</f>
        <v/>
      </c>
      <c r="F340" s="69" t="str">
        <f>IFERROR(CLEAN(HLOOKUP(F$1,'1.源数据-产品报告-消费降序'!F:F,ROW(),0)),"")</f>
        <v/>
      </c>
      <c r="G340" s="70">
        <f>IFERROR((HLOOKUP(G$1,'1.源数据-产品报告-消费降序'!G:G,ROW(),0)),"")</f>
        <v>0</v>
      </c>
      <c r="H3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0" s="69" t="str">
        <f>IFERROR(CLEAN(HLOOKUP(I$1,'1.源数据-产品报告-消费降序'!I:I,ROW(),0)),"")</f>
        <v/>
      </c>
      <c r="L340" s="69" t="str">
        <f>IFERROR(CLEAN(HLOOKUP(L$1,'1.源数据-产品报告-消费降序'!L:L,ROW(),0)),"")</f>
        <v/>
      </c>
      <c r="M340" s="69" t="str">
        <f>IFERROR(CLEAN(HLOOKUP(M$1,'1.源数据-产品报告-消费降序'!M:M,ROW(),0)),"")</f>
        <v/>
      </c>
      <c r="N340" s="69" t="str">
        <f>IFERROR(CLEAN(HLOOKUP(N$1,'1.源数据-产品报告-消费降序'!N:N,ROW(),0)),"")</f>
        <v/>
      </c>
      <c r="O340" s="69" t="str">
        <f>IFERROR(CLEAN(HLOOKUP(O$1,'1.源数据-产品报告-消费降序'!O:O,ROW(),0)),"")</f>
        <v/>
      </c>
      <c r="P340" s="69" t="str">
        <f>IFERROR(CLEAN(HLOOKUP(P$1,'1.源数据-产品报告-消费降序'!P:P,ROW(),0)),"")</f>
        <v/>
      </c>
      <c r="Q340" s="69" t="str">
        <f>IFERROR(CLEAN(HLOOKUP(Q$1,'1.源数据-产品报告-消费降序'!Q:Q,ROW(),0)),"")</f>
        <v/>
      </c>
      <c r="R340" s="69" t="str">
        <f>IFERROR(CLEAN(HLOOKUP(R$1,'1.源数据-产品报告-消费降序'!R:R,ROW(),0)),"")</f>
        <v/>
      </c>
      <c r="S3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0" s="69" t="str">
        <f>IFERROR(CLEAN(HLOOKUP(T$1,'1.源数据-产品报告-消费降序'!T:T,ROW(),0)),"")</f>
        <v/>
      </c>
      <c r="W340" s="69" t="str">
        <f>IFERROR(CLEAN(HLOOKUP(W$1,'1.源数据-产品报告-消费降序'!W:W,ROW(),0)),"")</f>
        <v/>
      </c>
      <c r="X340" s="69" t="str">
        <f>IFERROR(CLEAN(HLOOKUP(X$1,'1.源数据-产品报告-消费降序'!X:X,ROW(),0)),"")</f>
        <v/>
      </c>
      <c r="Y340" s="69" t="str">
        <f>IFERROR(CLEAN(HLOOKUP(Y$1,'1.源数据-产品报告-消费降序'!Y:Y,ROW(),0)),"")</f>
        <v/>
      </c>
      <c r="Z340" s="69" t="str">
        <f>IFERROR(CLEAN(HLOOKUP(Z$1,'1.源数据-产品报告-消费降序'!Z:Z,ROW(),0)),"")</f>
        <v/>
      </c>
      <c r="AA340" s="69" t="str">
        <f>IFERROR(CLEAN(HLOOKUP(AA$1,'1.源数据-产品报告-消费降序'!AA:AA,ROW(),0)),"")</f>
        <v/>
      </c>
      <c r="AB340" s="69" t="str">
        <f>IFERROR(CLEAN(HLOOKUP(AB$1,'1.源数据-产品报告-消费降序'!AB:AB,ROW(),0)),"")</f>
        <v/>
      </c>
      <c r="AC340" s="69" t="str">
        <f>IFERROR(CLEAN(HLOOKUP(AC$1,'1.源数据-产品报告-消费降序'!AC:AC,ROW(),0)),"")</f>
        <v/>
      </c>
      <c r="AD3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0" s="69" t="str">
        <f>IFERROR(CLEAN(HLOOKUP(AE$1,'1.源数据-产品报告-消费降序'!AE:AE,ROW(),0)),"")</f>
        <v/>
      </c>
      <c r="AH340" s="69" t="str">
        <f>IFERROR(CLEAN(HLOOKUP(AH$1,'1.源数据-产品报告-消费降序'!AH:AH,ROW(),0)),"")</f>
        <v/>
      </c>
      <c r="AI340" s="69" t="str">
        <f>IFERROR(CLEAN(HLOOKUP(AI$1,'1.源数据-产品报告-消费降序'!AI:AI,ROW(),0)),"")</f>
        <v/>
      </c>
      <c r="AJ340" s="69" t="str">
        <f>IFERROR(CLEAN(HLOOKUP(AJ$1,'1.源数据-产品报告-消费降序'!AJ:AJ,ROW(),0)),"")</f>
        <v/>
      </c>
      <c r="AK340" s="69" t="str">
        <f>IFERROR(CLEAN(HLOOKUP(AK$1,'1.源数据-产品报告-消费降序'!AK:AK,ROW(),0)),"")</f>
        <v/>
      </c>
      <c r="AL340" s="69" t="str">
        <f>IFERROR(CLEAN(HLOOKUP(AL$1,'1.源数据-产品报告-消费降序'!AL:AL,ROW(),0)),"")</f>
        <v/>
      </c>
      <c r="AM340" s="69" t="str">
        <f>IFERROR(CLEAN(HLOOKUP(AM$1,'1.源数据-产品报告-消费降序'!AM:AM,ROW(),0)),"")</f>
        <v/>
      </c>
      <c r="AN340" s="69" t="str">
        <f>IFERROR(CLEAN(HLOOKUP(AN$1,'1.源数据-产品报告-消费降序'!AN:AN,ROW(),0)),"")</f>
        <v/>
      </c>
      <c r="AO3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0" s="69" t="str">
        <f>IFERROR(CLEAN(HLOOKUP(AP$1,'1.源数据-产品报告-消费降序'!AP:AP,ROW(),0)),"")</f>
        <v/>
      </c>
      <c r="AS340" s="69" t="str">
        <f>IFERROR(CLEAN(HLOOKUP(AS$1,'1.源数据-产品报告-消费降序'!AS:AS,ROW(),0)),"")</f>
        <v/>
      </c>
      <c r="AT340" s="69" t="str">
        <f>IFERROR(CLEAN(HLOOKUP(AT$1,'1.源数据-产品报告-消费降序'!AT:AT,ROW(),0)),"")</f>
        <v/>
      </c>
      <c r="AU340" s="69" t="str">
        <f>IFERROR(CLEAN(HLOOKUP(AU$1,'1.源数据-产品报告-消费降序'!AU:AU,ROW(),0)),"")</f>
        <v/>
      </c>
      <c r="AV340" s="69" t="str">
        <f>IFERROR(CLEAN(HLOOKUP(AV$1,'1.源数据-产品报告-消费降序'!AV:AV,ROW(),0)),"")</f>
        <v/>
      </c>
      <c r="AW340" s="69" t="str">
        <f>IFERROR(CLEAN(HLOOKUP(AW$1,'1.源数据-产品报告-消费降序'!AW:AW,ROW(),0)),"")</f>
        <v/>
      </c>
      <c r="AX340" s="69" t="str">
        <f>IFERROR(CLEAN(HLOOKUP(AX$1,'1.源数据-产品报告-消费降序'!AX:AX,ROW(),0)),"")</f>
        <v/>
      </c>
      <c r="AY340" s="69" t="str">
        <f>IFERROR(CLEAN(HLOOKUP(AY$1,'1.源数据-产品报告-消费降序'!AY:AY,ROW(),0)),"")</f>
        <v/>
      </c>
      <c r="AZ3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0" s="69" t="str">
        <f>IFERROR(CLEAN(HLOOKUP(BA$1,'1.源数据-产品报告-消费降序'!BA:BA,ROW(),0)),"")</f>
        <v/>
      </c>
      <c r="BD340" s="69" t="str">
        <f>IFERROR(CLEAN(HLOOKUP(BD$1,'1.源数据-产品报告-消费降序'!BD:BD,ROW(),0)),"")</f>
        <v/>
      </c>
      <c r="BE340" s="69" t="str">
        <f>IFERROR(CLEAN(HLOOKUP(BE$1,'1.源数据-产品报告-消费降序'!BE:BE,ROW(),0)),"")</f>
        <v/>
      </c>
      <c r="BF340" s="69" t="str">
        <f>IFERROR(CLEAN(HLOOKUP(BF$1,'1.源数据-产品报告-消费降序'!BF:BF,ROW(),0)),"")</f>
        <v/>
      </c>
      <c r="BG340" s="69" t="str">
        <f>IFERROR(CLEAN(HLOOKUP(BG$1,'1.源数据-产品报告-消费降序'!BG:BG,ROW(),0)),"")</f>
        <v/>
      </c>
      <c r="BH340" s="69" t="str">
        <f>IFERROR(CLEAN(HLOOKUP(BH$1,'1.源数据-产品报告-消费降序'!BH:BH,ROW(),0)),"")</f>
        <v/>
      </c>
      <c r="BI340" s="69" t="str">
        <f>IFERROR(CLEAN(HLOOKUP(BI$1,'1.源数据-产品报告-消费降序'!BI:BI,ROW(),0)),"")</f>
        <v/>
      </c>
      <c r="BJ340" s="69" t="str">
        <f>IFERROR(CLEAN(HLOOKUP(BJ$1,'1.源数据-产品报告-消费降序'!BJ:BJ,ROW(),0)),"")</f>
        <v/>
      </c>
      <c r="BK3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0" s="69" t="str">
        <f>IFERROR(CLEAN(HLOOKUP(BL$1,'1.源数据-产品报告-消费降序'!BL:BL,ROW(),0)),"")</f>
        <v/>
      </c>
      <c r="BO340" s="69" t="str">
        <f>IFERROR(CLEAN(HLOOKUP(BO$1,'1.源数据-产品报告-消费降序'!BO:BO,ROW(),0)),"")</f>
        <v/>
      </c>
      <c r="BP340" s="69" t="str">
        <f>IFERROR(CLEAN(HLOOKUP(BP$1,'1.源数据-产品报告-消费降序'!BP:BP,ROW(),0)),"")</f>
        <v/>
      </c>
      <c r="BQ340" s="69" t="str">
        <f>IFERROR(CLEAN(HLOOKUP(BQ$1,'1.源数据-产品报告-消费降序'!BQ:BQ,ROW(),0)),"")</f>
        <v/>
      </c>
      <c r="BR340" s="69" t="str">
        <f>IFERROR(CLEAN(HLOOKUP(BR$1,'1.源数据-产品报告-消费降序'!BR:BR,ROW(),0)),"")</f>
        <v/>
      </c>
      <c r="BS340" s="69" t="str">
        <f>IFERROR(CLEAN(HLOOKUP(BS$1,'1.源数据-产品报告-消费降序'!BS:BS,ROW(),0)),"")</f>
        <v/>
      </c>
      <c r="BT340" s="69" t="str">
        <f>IFERROR(CLEAN(HLOOKUP(BT$1,'1.源数据-产品报告-消费降序'!BT:BT,ROW(),0)),"")</f>
        <v/>
      </c>
      <c r="BU340" s="69" t="str">
        <f>IFERROR(CLEAN(HLOOKUP(BU$1,'1.源数据-产品报告-消费降序'!BU:BU,ROW(),0)),"")</f>
        <v/>
      </c>
      <c r="BV3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0" s="69" t="str">
        <f>IFERROR(CLEAN(HLOOKUP(BW$1,'1.源数据-产品报告-消费降序'!BW:BW,ROW(),0)),"")</f>
        <v/>
      </c>
    </row>
    <row r="341" spans="1:75">
      <c r="A341" s="69" t="str">
        <f>IFERROR(CLEAN(HLOOKUP(A$1,'1.源数据-产品报告-消费降序'!A:A,ROW(),0)),"")</f>
        <v/>
      </c>
      <c r="B341" s="69" t="str">
        <f>IFERROR(CLEAN(HLOOKUP(B$1,'1.源数据-产品报告-消费降序'!B:B,ROW(),0)),"")</f>
        <v/>
      </c>
      <c r="C341" s="69" t="str">
        <f>IFERROR(CLEAN(HLOOKUP(C$1,'1.源数据-产品报告-消费降序'!C:C,ROW(),0)),"")</f>
        <v/>
      </c>
      <c r="D341" s="69" t="str">
        <f>IFERROR(CLEAN(HLOOKUP(D$1,'1.源数据-产品报告-消费降序'!D:D,ROW(),0)),"")</f>
        <v/>
      </c>
      <c r="E341" s="69" t="str">
        <f>IFERROR(CLEAN(HLOOKUP(E$1,'1.源数据-产品报告-消费降序'!E:E,ROW(),0)),"")</f>
        <v/>
      </c>
      <c r="F341" s="69" t="str">
        <f>IFERROR(CLEAN(HLOOKUP(F$1,'1.源数据-产品报告-消费降序'!F:F,ROW(),0)),"")</f>
        <v/>
      </c>
      <c r="G341" s="70">
        <f>IFERROR((HLOOKUP(G$1,'1.源数据-产品报告-消费降序'!G:G,ROW(),0)),"")</f>
        <v>0</v>
      </c>
      <c r="H3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1" s="69" t="str">
        <f>IFERROR(CLEAN(HLOOKUP(I$1,'1.源数据-产品报告-消费降序'!I:I,ROW(),0)),"")</f>
        <v/>
      </c>
      <c r="L341" s="69" t="str">
        <f>IFERROR(CLEAN(HLOOKUP(L$1,'1.源数据-产品报告-消费降序'!L:L,ROW(),0)),"")</f>
        <v/>
      </c>
      <c r="M341" s="69" t="str">
        <f>IFERROR(CLEAN(HLOOKUP(M$1,'1.源数据-产品报告-消费降序'!M:M,ROW(),0)),"")</f>
        <v/>
      </c>
      <c r="N341" s="69" t="str">
        <f>IFERROR(CLEAN(HLOOKUP(N$1,'1.源数据-产品报告-消费降序'!N:N,ROW(),0)),"")</f>
        <v/>
      </c>
      <c r="O341" s="69" t="str">
        <f>IFERROR(CLEAN(HLOOKUP(O$1,'1.源数据-产品报告-消费降序'!O:O,ROW(),0)),"")</f>
        <v/>
      </c>
      <c r="P341" s="69" t="str">
        <f>IFERROR(CLEAN(HLOOKUP(P$1,'1.源数据-产品报告-消费降序'!P:P,ROW(),0)),"")</f>
        <v/>
      </c>
      <c r="Q341" s="69" t="str">
        <f>IFERROR(CLEAN(HLOOKUP(Q$1,'1.源数据-产品报告-消费降序'!Q:Q,ROW(),0)),"")</f>
        <v/>
      </c>
      <c r="R341" s="69" t="str">
        <f>IFERROR(CLEAN(HLOOKUP(R$1,'1.源数据-产品报告-消费降序'!R:R,ROW(),0)),"")</f>
        <v/>
      </c>
      <c r="S3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1" s="69" t="str">
        <f>IFERROR(CLEAN(HLOOKUP(T$1,'1.源数据-产品报告-消费降序'!T:T,ROW(),0)),"")</f>
        <v/>
      </c>
      <c r="W341" s="69" t="str">
        <f>IFERROR(CLEAN(HLOOKUP(W$1,'1.源数据-产品报告-消费降序'!W:W,ROW(),0)),"")</f>
        <v/>
      </c>
      <c r="X341" s="69" t="str">
        <f>IFERROR(CLEAN(HLOOKUP(X$1,'1.源数据-产品报告-消费降序'!X:X,ROW(),0)),"")</f>
        <v/>
      </c>
      <c r="Y341" s="69" t="str">
        <f>IFERROR(CLEAN(HLOOKUP(Y$1,'1.源数据-产品报告-消费降序'!Y:Y,ROW(),0)),"")</f>
        <v/>
      </c>
      <c r="Z341" s="69" t="str">
        <f>IFERROR(CLEAN(HLOOKUP(Z$1,'1.源数据-产品报告-消费降序'!Z:Z,ROW(),0)),"")</f>
        <v/>
      </c>
      <c r="AA341" s="69" t="str">
        <f>IFERROR(CLEAN(HLOOKUP(AA$1,'1.源数据-产品报告-消费降序'!AA:AA,ROW(),0)),"")</f>
        <v/>
      </c>
      <c r="AB341" s="69" t="str">
        <f>IFERROR(CLEAN(HLOOKUP(AB$1,'1.源数据-产品报告-消费降序'!AB:AB,ROW(),0)),"")</f>
        <v/>
      </c>
      <c r="AC341" s="69" t="str">
        <f>IFERROR(CLEAN(HLOOKUP(AC$1,'1.源数据-产品报告-消费降序'!AC:AC,ROW(),0)),"")</f>
        <v/>
      </c>
      <c r="AD3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1" s="69" t="str">
        <f>IFERROR(CLEAN(HLOOKUP(AE$1,'1.源数据-产品报告-消费降序'!AE:AE,ROW(),0)),"")</f>
        <v/>
      </c>
      <c r="AH341" s="69" t="str">
        <f>IFERROR(CLEAN(HLOOKUP(AH$1,'1.源数据-产品报告-消费降序'!AH:AH,ROW(),0)),"")</f>
        <v/>
      </c>
      <c r="AI341" s="69" t="str">
        <f>IFERROR(CLEAN(HLOOKUP(AI$1,'1.源数据-产品报告-消费降序'!AI:AI,ROW(),0)),"")</f>
        <v/>
      </c>
      <c r="AJ341" s="69" t="str">
        <f>IFERROR(CLEAN(HLOOKUP(AJ$1,'1.源数据-产品报告-消费降序'!AJ:AJ,ROW(),0)),"")</f>
        <v/>
      </c>
      <c r="AK341" s="69" t="str">
        <f>IFERROR(CLEAN(HLOOKUP(AK$1,'1.源数据-产品报告-消费降序'!AK:AK,ROW(),0)),"")</f>
        <v/>
      </c>
      <c r="AL341" s="69" t="str">
        <f>IFERROR(CLEAN(HLOOKUP(AL$1,'1.源数据-产品报告-消费降序'!AL:AL,ROW(),0)),"")</f>
        <v/>
      </c>
      <c r="AM341" s="69" t="str">
        <f>IFERROR(CLEAN(HLOOKUP(AM$1,'1.源数据-产品报告-消费降序'!AM:AM,ROW(),0)),"")</f>
        <v/>
      </c>
      <c r="AN341" s="69" t="str">
        <f>IFERROR(CLEAN(HLOOKUP(AN$1,'1.源数据-产品报告-消费降序'!AN:AN,ROW(),0)),"")</f>
        <v/>
      </c>
      <c r="AO3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1" s="69" t="str">
        <f>IFERROR(CLEAN(HLOOKUP(AP$1,'1.源数据-产品报告-消费降序'!AP:AP,ROW(),0)),"")</f>
        <v/>
      </c>
      <c r="AS341" s="69" t="str">
        <f>IFERROR(CLEAN(HLOOKUP(AS$1,'1.源数据-产品报告-消费降序'!AS:AS,ROW(),0)),"")</f>
        <v/>
      </c>
      <c r="AT341" s="69" t="str">
        <f>IFERROR(CLEAN(HLOOKUP(AT$1,'1.源数据-产品报告-消费降序'!AT:AT,ROW(),0)),"")</f>
        <v/>
      </c>
      <c r="AU341" s="69" t="str">
        <f>IFERROR(CLEAN(HLOOKUP(AU$1,'1.源数据-产品报告-消费降序'!AU:AU,ROW(),0)),"")</f>
        <v/>
      </c>
      <c r="AV341" s="69" t="str">
        <f>IFERROR(CLEAN(HLOOKUP(AV$1,'1.源数据-产品报告-消费降序'!AV:AV,ROW(),0)),"")</f>
        <v/>
      </c>
      <c r="AW341" s="69" t="str">
        <f>IFERROR(CLEAN(HLOOKUP(AW$1,'1.源数据-产品报告-消费降序'!AW:AW,ROW(),0)),"")</f>
        <v/>
      </c>
      <c r="AX341" s="69" t="str">
        <f>IFERROR(CLEAN(HLOOKUP(AX$1,'1.源数据-产品报告-消费降序'!AX:AX,ROW(),0)),"")</f>
        <v/>
      </c>
      <c r="AY341" s="69" t="str">
        <f>IFERROR(CLEAN(HLOOKUP(AY$1,'1.源数据-产品报告-消费降序'!AY:AY,ROW(),0)),"")</f>
        <v/>
      </c>
      <c r="AZ3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1" s="69" t="str">
        <f>IFERROR(CLEAN(HLOOKUP(BA$1,'1.源数据-产品报告-消费降序'!BA:BA,ROW(),0)),"")</f>
        <v/>
      </c>
      <c r="BD341" s="69" t="str">
        <f>IFERROR(CLEAN(HLOOKUP(BD$1,'1.源数据-产品报告-消费降序'!BD:BD,ROW(),0)),"")</f>
        <v/>
      </c>
      <c r="BE341" s="69" t="str">
        <f>IFERROR(CLEAN(HLOOKUP(BE$1,'1.源数据-产品报告-消费降序'!BE:BE,ROW(),0)),"")</f>
        <v/>
      </c>
      <c r="BF341" s="69" t="str">
        <f>IFERROR(CLEAN(HLOOKUP(BF$1,'1.源数据-产品报告-消费降序'!BF:BF,ROW(),0)),"")</f>
        <v/>
      </c>
      <c r="BG341" s="69" t="str">
        <f>IFERROR(CLEAN(HLOOKUP(BG$1,'1.源数据-产品报告-消费降序'!BG:BG,ROW(),0)),"")</f>
        <v/>
      </c>
      <c r="BH341" s="69" t="str">
        <f>IFERROR(CLEAN(HLOOKUP(BH$1,'1.源数据-产品报告-消费降序'!BH:BH,ROW(),0)),"")</f>
        <v/>
      </c>
      <c r="BI341" s="69" t="str">
        <f>IFERROR(CLEAN(HLOOKUP(BI$1,'1.源数据-产品报告-消费降序'!BI:BI,ROW(),0)),"")</f>
        <v/>
      </c>
      <c r="BJ341" s="69" t="str">
        <f>IFERROR(CLEAN(HLOOKUP(BJ$1,'1.源数据-产品报告-消费降序'!BJ:BJ,ROW(),0)),"")</f>
        <v/>
      </c>
      <c r="BK3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1" s="69" t="str">
        <f>IFERROR(CLEAN(HLOOKUP(BL$1,'1.源数据-产品报告-消费降序'!BL:BL,ROW(),0)),"")</f>
        <v/>
      </c>
      <c r="BO341" s="69" t="str">
        <f>IFERROR(CLEAN(HLOOKUP(BO$1,'1.源数据-产品报告-消费降序'!BO:BO,ROW(),0)),"")</f>
        <v/>
      </c>
      <c r="BP341" s="69" t="str">
        <f>IFERROR(CLEAN(HLOOKUP(BP$1,'1.源数据-产品报告-消费降序'!BP:BP,ROW(),0)),"")</f>
        <v/>
      </c>
      <c r="BQ341" s="69" t="str">
        <f>IFERROR(CLEAN(HLOOKUP(BQ$1,'1.源数据-产品报告-消费降序'!BQ:BQ,ROW(),0)),"")</f>
        <v/>
      </c>
      <c r="BR341" s="69" t="str">
        <f>IFERROR(CLEAN(HLOOKUP(BR$1,'1.源数据-产品报告-消费降序'!BR:BR,ROW(),0)),"")</f>
        <v/>
      </c>
      <c r="BS341" s="69" t="str">
        <f>IFERROR(CLEAN(HLOOKUP(BS$1,'1.源数据-产品报告-消费降序'!BS:BS,ROW(),0)),"")</f>
        <v/>
      </c>
      <c r="BT341" s="69" t="str">
        <f>IFERROR(CLEAN(HLOOKUP(BT$1,'1.源数据-产品报告-消费降序'!BT:BT,ROW(),0)),"")</f>
        <v/>
      </c>
      <c r="BU341" s="69" t="str">
        <f>IFERROR(CLEAN(HLOOKUP(BU$1,'1.源数据-产品报告-消费降序'!BU:BU,ROW(),0)),"")</f>
        <v/>
      </c>
      <c r="BV3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1" s="69" t="str">
        <f>IFERROR(CLEAN(HLOOKUP(BW$1,'1.源数据-产品报告-消费降序'!BW:BW,ROW(),0)),"")</f>
        <v/>
      </c>
    </row>
    <row r="342" spans="1:75">
      <c r="A342" s="69" t="str">
        <f>IFERROR(CLEAN(HLOOKUP(A$1,'1.源数据-产品报告-消费降序'!A:A,ROW(),0)),"")</f>
        <v/>
      </c>
      <c r="B342" s="69" t="str">
        <f>IFERROR(CLEAN(HLOOKUP(B$1,'1.源数据-产品报告-消费降序'!B:B,ROW(),0)),"")</f>
        <v/>
      </c>
      <c r="C342" s="69" t="str">
        <f>IFERROR(CLEAN(HLOOKUP(C$1,'1.源数据-产品报告-消费降序'!C:C,ROW(),0)),"")</f>
        <v/>
      </c>
      <c r="D342" s="69" t="str">
        <f>IFERROR(CLEAN(HLOOKUP(D$1,'1.源数据-产品报告-消费降序'!D:D,ROW(),0)),"")</f>
        <v/>
      </c>
      <c r="E342" s="69" t="str">
        <f>IFERROR(CLEAN(HLOOKUP(E$1,'1.源数据-产品报告-消费降序'!E:E,ROW(),0)),"")</f>
        <v/>
      </c>
      <c r="F342" s="69" t="str">
        <f>IFERROR(CLEAN(HLOOKUP(F$1,'1.源数据-产品报告-消费降序'!F:F,ROW(),0)),"")</f>
        <v/>
      </c>
      <c r="G342" s="70">
        <f>IFERROR((HLOOKUP(G$1,'1.源数据-产品报告-消费降序'!G:G,ROW(),0)),"")</f>
        <v>0</v>
      </c>
      <c r="H3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2" s="69" t="str">
        <f>IFERROR(CLEAN(HLOOKUP(I$1,'1.源数据-产品报告-消费降序'!I:I,ROW(),0)),"")</f>
        <v/>
      </c>
      <c r="L342" s="69" t="str">
        <f>IFERROR(CLEAN(HLOOKUP(L$1,'1.源数据-产品报告-消费降序'!L:L,ROW(),0)),"")</f>
        <v/>
      </c>
      <c r="M342" s="69" t="str">
        <f>IFERROR(CLEAN(HLOOKUP(M$1,'1.源数据-产品报告-消费降序'!M:M,ROW(),0)),"")</f>
        <v/>
      </c>
      <c r="N342" s="69" t="str">
        <f>IFERROR(CLEAN(HLOOKUP(N$1,'1.源数据-产品报告-消费降序'!N:N,ROW(),0)),"")</f>
        <v/>
      </c>
      <c r="O342" s="69" t="str">
        <f>IFERROR(CLEAN(HLOOKUP(O$1,'1.源数据-产品报告-消费降序'!O:O,ROW(),0)),"")</f>
        <v/>
      </c>
      <c r="P342" s="69" t="str">
        <f>IFERROR(CLEAN(HLOOKUP(P$1,'1.源数据-产品报告-消费降序'!P:P,ROW(),0)),"")</f>
        <v/>
      </c>
      <c r="Q342" s="69" t="str">
        <f>IFERROR(CLEAN(HLOOKUP(Q$1,'1.源数据-产品报告-消费降序'!Q:Q,ROW(),0)),"")</f>
        <v/>
      </c>
      <c r="R342" s="69" t="str">
        <f>IFERROR(CLEAN(HLOOKUP(R$1,'1.源数据-产品报告-消费降序'!R:R,ROW(),0)),"")</f>
        <v/>
      </c>
      <c r="S3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2" s="69" t="str">
        <f>IFERROR(CLEAN(HLOOKUP(T$1,'1.源数据-产品报告-消费降序'!T:T,ROW(),0)),"")</f>
        <v/>
      </c>
      <c r="W342" s="69" t="str">
        <f>IFERROR(CLEAN(HLOOKUP(W$1,'1.源数据-产品报告-消费降序'!W:W,ROW(),0)),"")</f>
        <v/>
      </c>
      <c r="X342" s="69" t="str">
        <f>IFERROR(CLEAN(HLOOKUP(X$1,'1.源数据-产品报告-消费降序'!X:X,ROW(),0)),"")</f>
        <v/>
      </c>
      <c r="Y342" s="69" t="str">
        <f>IFERROR(CLEAN(HLOOKUP(Y$1,'1.源数据-产品报告-消费降序'!Y:Y,ROW(),0)),"")</f>
        <v/>
      </c>
      <c r="Z342" s="69" t="str">
        <f>IFERROR(CLEAN(HLOOKUP(Z$1,'1.源数据-产品报告-消费降序'!Z:Z,ROW(),0)),"")</f>
        <v/>
      </c>
      <c r="AA342" s="69" t="str">
        <f>IFERROR(CLEAN(HLOOKUP(AA$1,'1.源数据-产品报告-消费降序'!AA:AA,ROW(),0)),"")</f>
        <v/>
      </c>
      <c r="AB342" s="69" t="str">
        <f>IFERROR(CLEAN(HLOOKUP(AB$1,'1.源数据-产品报告-消费降序'!AB:AB,ROW(),0)),"")</f>
        <v/>
      </c>
      <c r="AC342" s="69" t="str">
        <f>IFERROR(CLEAN(HLOOKUP(AC$1,'1.源数据-产品报告-消费降序'!AC:AC,ROW(),0)),"")</f>
        <v/>
      </c>
      <c r="AD3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2" s="69" t="str">
        <f>IFERROR(CLEAN(HLOOKUP(AE$1,'1.源数据-产品报告-消费降序'!AE:AE,ROW(),0)),"")</f>
        <v/>
      </c>
      <c r="AH342" s="69" t="str">
        <f>IFERROR(CLEAN(HLOOKUP(AH$1,'1.源数据-产品报告-消费降序'!AH:AH,ROW(),0)),"")</f>
        <v/>
      </c>
      <c r="AI342" s="69" t="str">
        <f>IFERROR(CLEAN(HLOOKUP(AI$1,'1.源数据-产品报告-消费降序'!AI:AI,ROW(),0)),"")</f>
        <v/>
      </c>
      <c r="AJ342" s="69" t="str">
        <f>IFERROR(CLEAN(HLOOKUP(AJ$1,'1.源数据-产品报告-消费降序'!AJ:AJ,ROW(),0)),"")</f>
        <v/>
      </c>
      <c r="AK342" s="69" t="str">
        <f>IFERROR(CLEAN(HLOOKUP(AK$1,'1.源数据-产品报告-消费降序'!AK:AK,ROW(),0)),"")</f>
        <v/>
      </c>
      <c r="AL342" s="69" t="str">
        <f>IFERROR(CLEAN(HLOOKUP(AL$1,'1.源数据-产品报告-消费降序'!AL:AL,ROW(),0)),"")</f>
        <v/>
      </c>
      <c r="AM342" s="69" t="str">
        <f>IFERROR(CLEAN(HLOOKUP(AM$1,'1.源数据-产品报告-消费降序'!AM:AM,ROW(),0)),"")</f>
        <v/>
      </c>
      <c r="AN342" s="69" t="str">
        <f>IFERROR(CLEAN(HLOOKUP(AN$1,'1.源数据-产品报告-消费降序'!AN:AN,ROW(),0)),"")</f>
        <v/>
      </c>
      <c r="AO3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2" s="69" t="str">
        <f>IFERROR(CLEAN(HLOOKUP(AP$1,'1.源数据-产品报告-消费降序'!AP:AP,ROW(),0)),"")</f>
        <v/>
      </c>
      <c r="AS342" s="69" t="str">
        <f>IFERROR(CLEAN(HLOOKUP(AS$1,'1.源数据-产品报告-消费降序'!AS:AS,ROW(),0)),"")</f>
        <v/>
      </c>
      <c r="AT342" s="69" t="str">
        <f>IFERROR(CLEAN(HLOOKUP(AT$1,'1.源数据-产品报告-消费降序'!AT:AT,ROW(),0)),"")</f>
        <v/>
      </c>
      <c r="AU342" s="69" t="str">
        <f>IFERROR(CLEAN(HLOOKUP(AU$1,'1.源数据-产品报告-消费降序'!AU:AU,ROW(),0)),"")</f>
        <v/>
      </c>
      <c r="AV342" s="69" t="str">
        <f>IFERROR(CLEAN(HLOOKUP(AV$1,'1.源数据-产品报告-消费降序'!AV:AV,ROW(),0)),"")</f>
        <v/>
      </c>
      <c r="AW342" s="69" t="str">
        <f>IFERROR(CLEAN(HLOOKUP(AW$1,'1.源数据-产品报告-消费降序'!AW:AW,ROW(),0)),"")</f>
        <v/>
      </c>
      <c r="AX342" s="69" t="str">
        <f>IFERROR(CLEAN(HLOOKUP(AX$1,'1.源数据-产品报告-消费降序'!AX:AX,ROW(),0)),"")</f>
        <v/>
      </c>
      <c r="AY342" s="69" t="str">
        <f>IFERROR(CLEAN(HLOOKUP(AY$1,'1.源数据-产品报告-消费降序'!AY:AY,ROW(),0)),"")</f>
        <v/>
      </c>
      <c r="AZ3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2" s="69" t="str">
        <f>IFERROR(CLEAN(HLOOKUP(BA$1,'1.源数据-产品报告-消费降序'!BA:BA,ROW(),0)),"")</f>
        <v/>
      </c>
      <c r="BD342" s="69" t="str">
        <f>IFERROR(CLEAN(HLOOKUP(BD$1,'1.源数据-产品报告-消费降序'!BD:BD,ROW(),0)),"")</f>
        <v/>
      </c>
      <c r="BE342" s="69" t="str">
        <f>IFERROR(CLEAN(HLOOKUP(BE$1,'1.源数据-产品报告-消费降序'!BE:BE,ROW(),0)),"")</f>
        <v/>
      </c>
      <c r="BF342" s="69" t="str">
        <f>IFERROR(CLEAN(HLOOKUP(BF$1,'1.源数据-产品报告-消费降序'!BF:BF,ROW(),0)),"")</f>
        <v/>
      </c>
      <c r="BG342" s="69" t="str">
        <f>IFERROR(CLEAN(HLOOKUP(BG$1,'1.源数据-产品报告-消费降序'!BG:BG,ROW(),0)),"")</f>
        <v/>
      </c>
      <c r="BH342" s="69" t="str">
        <f>IFERROR(CLEAN(HLOOKUP(BH$1,'1.源数据-产品报告-消费降序'!BH:BH,ROW(),0)),"")</f>
        <v/>
      </c>
      <c r="BI342" s="69" t="str">
        <f>IFERROR(CLEAN(HLOOKUP(BI$1,'1.源数据-产品报告-消费降序'!BI:BI,ROW(),0)),"")</f>
        <v/>
      </c>
      <c r="BJ342" s="69" t="str">
        <f>IFERROR(CLEAN(HLOOKUP(BJ$1,'1.源数据-产品报告-消费降序'!BJ:BJ,ROW(),0)),"")</f>
        <v/>
      </c>
      <c r="BK3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2" s="69" t="str">
        <f>IFERROR(CLEAN(HLOOKUP(BL$1,'1.源数据-产品报告-消费降序'!BL:BL,ROW(),0)),"")</f>
        <v/>
      </c>
      <c r="BO342" s="69" t="str">
        <f>IFERROR(CLEAN(HLOOKUP(BO$1,'1.源数据-产品报告-消费降序'!BO:BO,ROW(),0)),"")</f>
        <v/>
      </c>
      <c r="BP342" s="69" t="str">
        <f>IFERROR(CLEAN(HLOOKUP(BP$1,'1.源数据-产品报告-消费降序'!BP:BP,ROW(),0)),"")</f>
        <v/>
      </c>
      <c r="BQ342" s="69" t="str">
        <f>IFERROR(CLEAN(HLOOKUP(BQ$1,'1.源数据-产品报告-消费降序'!BQ:BQ,ROW(),0)),"")</f>
        <v/>
      </c>
      <c r="BR342" s="69" t="str">
        <f>IFERROR(CLEAN(HLOOKUP(BR$1,'1.源数据-产品报告-消费降序'!BR:BR,ROW(),0)),"")</f>
        <v/>
      </c>
      <c r="BS342" s="69" t="str">
        <f>IFERROR(CLEAN(HLOOKUP(BS$1,'1.源数据-产品报告-消费降序'!BS:BS,ROW(),0)),"")</f>
        <v/>
      </c>
      <c r="BT342" s="69" t="str">
        <f>IFERROR(CLEAN(HLOOKUP(BT$1,'1.源数据-产品报告-消费降序'!BT:BT,ROW(),0)),"")</f>
        <v/>
      </c>
      <c r="BU342" s="69" t="str">
        <f>IFERROR(CLEAN(HLOOKUP(BU$1,'1.源数据-产品报告-消费降序'!BU:BU,ROW(),0)),"")</f>
        <v/>
      </c>
      <c r="BV3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2" s="69" t="str">
        <f>IFERROR(CLEAN(HLOOKUP(BW$1,'1.源数据-产品报告-消费降序'!BW:BW,ROW(),0)),"")</f>
        <v/>
      </c>
    </row>
    <row r="343" spans="1:75">
      <c r="A343" s="69" t="str">
        <f>IFERROR(CLEAN(HLOOKUP(A$1,'1.源数据-产品报告-消费降序'!A:A,ROW(),0)),"")</f>
        <v/>
      </c>
      <c r="B343" s="69" t="str">
        <f>IFERROR(CLEAN(HLOOKUP(B$1,'1.源数据-产品报告-消费降序'!B:B,ROW(),0)),"")</f>
        <v/>
      </c>
      <c r="C343" s="69" t="str">
        <f>IFERROR(CLEAN(HLOOKUP(C$1,'1.源数据-产品报告-消费降序'!C:C,ROW(),0)),"")</f>
        <v/>
      </c>
      <c r="D343" s="69" t="str">
        <f>IFERROR(CLEAN(HLOOKUP(D$1,'1.源数据-产品报告-消费降序'!D:D,ROW(),0)),"")</f>
        <v/>
      </c>
      <c r="E343" s="69" t="str">
        <f>IFERROR(CLEAN(HLOOKUP(E$1,'1.源数据-产品报告-消费降序'!E:E,ROW(),0)),"")</f>
        <v/>
      </c>
      <c r="F343" s="69" t="str">
        <f>IFERROR(CLEAN(HLOOKUP(F$1,'1.源数据-产品报告-消费降序'!F:F,ROW(),0)),"")</f>
        <v/>
      </c>
      <c r="G343" s="70">
        <f>IFERROR((HLOOKUP(G$1,'1.源数据-产品报告-消费降序'!G:G,ROW(),0)),"")</f>
        <v>0</v>
      </c>
      <c r="H3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3" s="69" t="str">
        <f>IFERROR(CLEAN(HLOOKUP(I$1,'1.源数据-产品报告-消费降序'!I:I,ROW(),0)),"")</f>
        <v/>
      </c>
      <c r="L343" s="69" t="str">
        <f>IFERROR(CLEAN(HLOOKUP(L$1,'1.源数据-产品报告-消费降序'!L:L,ROW(),0)),"")</f>
        <v/>
      </c>
      <c r="M343" s="69" t="str">
        <f>IFERROR(CLEAN(HLOOKUP(M$1,'1.源数据-产品报告-消费降序'!M:M,ROW(),0)),"")</f>
        <v/>
      </c>
      <c r="N343" s="69" t="str">
        <f>IFERROR(CLEAN(HLOOKUP(N$1,'1.源数据-产品报告-消费降序'!N:N,ROW(),0)),"")</f>
        <v/>
      </c>
      <c r="O343" s="69" t="str">
        <f>IFERROR(CLEAN(HLOOKUP(O$1,'1.源数据-产品报告-消费降序'!O:O,ROW(),0)),"")</f>
        <v/>
      </c>
      <c r="P343" s="69" t="str">
        <f>IFERROR(CLEAN(HLOOKUP(P$1,'1.源数据-产品报告-消费降序'!P:P,ROW(),0)),"")</f>
        <v/>
      </c>
      <c r="Q343" s="69" t="str">
        <f>IFERROR(CLEAN(HLOOKUP(Q$1,'1.源数据-产品报告-消费降序'!Q:Q,ROW(),0)),"")</f>
        <v/>
      </c>
      <c r="R343" s="69" t="str">
        <f>IFERROR(CLEAN(HLOOKUP(R$1,'1.源数据-产品报告-消费降序'!R:R,ROW(),0)),"")</f>
        <v/>
      </c>
      <c r="S3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3" s="69" t="str">
        <f>IFERROR(CLEAN(HLOOKUP(T$1,'1.源数据-产品报告-消费降序'!T:T,ROW(),0)),"")</f>
        <v/>
      </c>
      <c r="W343" s="69" t="str">
        <f>IFERROR(CLEAN(HLOOKUP(W$1,'1.源数据-产品报告-消费降序'!W:W,ROW(),0)),"")</f>
        <v/>
      </c>
      <c r="X343" s="69" t="str">
        <f>IFERROR(CLEAN(HLOOKUP(X$1,'1.源数据-产品报告-消费降序'!X:X,ROW(),0)),"")</f>
        <v/>
      </c>
      <c r="Y343" s="69" t="str">
        <f>IFERROR(CLEAN(HLOOKUP(Y$1,'1.源数据-产品报告-消费降序'!Y:Y,ROW(),0)),"")</f>
        <v/>
      </c>
      <c r="Z343" s="69" t="str">
        <f>IFERROR(CLEAN(HLOOKUP(Z$1,'1.源数据-产品报告-消费降序'!Z:Z,ROW(),0)),"")</f>
        <v/>
      </c>
      <c r="AA343" s="69" t="str">
        <f>IFERROR(CLEAN(HLOOKUP(AA$1,'1.源数据-产品报告-消费降序'!AA:AA,ROW(),0)),"")</f>
        <v/>
      </c>
      <c r="AB343" s="69" t="str">
        <f>IFERROR(CLEAN(HLOOKUP(AB$1,'1.源数据-产品报告-消费降序'!AB:AB,ROW(),0)),"")</f>
        <v/>
      </c>
      <c r="AC343" s="69" t="str">
        <f>IFERROR(CLEAN(HLOOKUP(AC$1,'1.源数据-产品报告-消费降序'!AC:AC,ROW(),0)),"")</f>
        <v/>
      </c>
      <c r="AD3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3" s="69" t="str">
        <f>IFERROR(CLEAN(HLOOKUP(AE$1,'1.源数据-产品报告-消费降序'!AE:AE,ROW(),0)),"")</f>
        <v/>
      </c>
      <c r="AH343" s="69" t="str">
        <f>IFERROR(CLEAN(HLOOKUP(AH$1,'1.源数据-产品报告-消费降序'!AH:AH,ROW(),0)),"")</f>
        <v/>
      </c>
      <c r="AI343" s="69" t="str">
        <f>IFERROR(CLEAN(HLOOKUP(AI$1,'1.源数据-产品报告-消费降序'!AI:AI,ROW(),0)),"")</f>
        <v/>
      </c>
      <c r="AJ343" s="69" t="str">
        <f>IFERROR(CLEAN(HLOOKUP(AJ$1,'1.源数据-产品报告-消费降序'!AJ:AJ,ROW(),0)),"")</f>
        <v/>
      </c>
      <c r="AK343" s="69" t="str">
        <f>IFERROR(CLEAN(HLOOKUP(AK$1,'1.源数据-产品报告-消费降序'!AK:AK,ROW(),0)),"")</f>
        <v/>
      </c>
      <c r="AL343" s="69" t="str">
        <f>IFERROR(CLEAN(HLOOKUP(AL$1,'1.源数据-产品报告-消费降序'!AL:AL,ROW(),0)),"")</f>
        <v/>
      </c>
      <c r="AM343" s="69" t="str">
        <f>IFERROR(CLEAN(HLOOKUP(AM$1,'1.源数据-产品报告-消费降序'!AM:AM,ROW(),0)),"")</f>
        <v/>
      </c>
      <c r="AN343" s="69" t="str">
        <f>IFERROR(CLEAN(HLOOKUP(AN$1,'1.源数据-产品报告-消费降序'!AN:AN,ROW(),0)),"")</f>
        <v/>
      </c>
      <c r="AO3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3" s="69" t="str">
        <f>IFERROR(CLEAN(HLOOKUP(AP$1,'1.源数据-产品报告-消费降序'!AP:AP,ROW(),0)),"")</f>
        <v/>
      </c>
      <c r="AS343" s="69" t="str">
        <f>IFERROR(CLEAN(HLOOKUP(AS$1,'1.源数据-产品报告-消费降序'!AS:AS,ROW(),0)),"")</f>
        <v/>
      </c>
      <c r="AT343" s="69" t="str">
        <f>IFERROR(CLEAN(HLOOKUP(AT$1,'1.源数据-产品报告-消费降序'!AT:AT,ROW(),0)),"")</f>
        <v/>
      </c>
      <c r="AU343" s="69" t="str">
        <f>IFERROR(CLEAN(HLOOKUP(AU$1,'1.源数据-产品报告-消费降序'!AU:AU,ROW(),0)),"")</f>
        <v/>
      </c>
      <c r="AV343" s="69" t="str">
        <f>IFERROR(CLEAN(HLOOKUP(AV$1,'1.源数据-产品报告-消费降序'!AV:AV,ROW(),0)),"")</f>
        <v/>
      </c>
      <c r="AW343" s="69" t="str">
        <f>IFERROR(CLEAN(HLOOKUP(AW$1,'1.源数据-产品报告-消费降序'!AW:AW,ROW(),0)),"")</f>
        <v/>
      </c>
      <c r="AX343" s="69" t="str">
        <f>IFERROR(CLEAN(HLOOKUP(AX$1,'1.源数据-产品报告-消费降序'!AX:AX,ROW(),0)),"")</f>
        <v/>
      </c>
      <c r="AY343" s="69" t="str">
        <f>IFERROR(CLEAN(HLOOKUP(AY$1,'1.源数据-产品报告-消费降序'!AY:AY,ROW(),0)),"")</f>
        <v/>
      </c>
      <c r="AZ3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3" s="69" t="str">
        <f>IFERROR(CLEAN(HLOOKUP(BA$1,'1.源数据-产品报告-消费降序'!BA:BA,ROW(),0)),"")</f>
        <v/>
      </c>
      <c r="BD343" s="69" t="str">
        <f>IFERROR(CLEAN(HLOOKUP(BD$1,'1.源数据-产品报告-消费降序'!BD:BD,ROW(),0)),"")</f>
        <v/>
      </c>
      <c r="BE343" s="69" t="str">
        <f>IFERROR(CLEAN(HLOOKUP(BE$1,'1.源数据-产品报告-消费降序'!BE:BE,ROW(),0)),"")</f>
        <v/>
      </c>
      <c r="BF343" s="69" t="str">
        <f>IFERROR(CLEAN(HLOOKUP(BF$1,'1.源数据-产品报告-消费降序'!BF:BF,ROW(),0)),"")</f>
        <v/>
      </c>
      <c r="BG343" s="69" t="str">
        <f>IFERROR(CLEAN(HLOOKUP(BG$1,'1.源数据-产品报告-消费降序'!BG:BG,ROW(),0)),"")</f>
        <v/>
      </c>
      <c r="BH343" s="69" t="str">
        <f>IFERROR(CLEAN(HLOOKUP(BH$1,'1.源数据-产品报告-消费降序'!BH:BH,ROW(),0)),"")</f>
        <v/>
      </c>
      <c r="BI343" s="69" t="str">
        <f>IFERROR(CLEAN(HLOOKUP(BI$1,'1.源数据-产品报告-消费降序'!BI:BI,ROW(),0)),"")</f>
        <v/>
      </c>
      <c r="BJ343" s="69" t="str">
        <f>IFERROR(CLEAN(HLOOKUP(BJ$1,'1.源数据-产品报告-消费降序'!BJ:BJ,ROW(),0)),"")</f>
        <v/>
      </c>
      <c r="BK3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3" s="69" t="str">
        <f>IFERROR(CLEAN(HLOOKUP(BL$1,'1.源数据-产品报告-消费降序'!BL:BL,ROW(),0)),"")</f>
        <v/>
      </c>
      <c r="BO343" s="69" t="str">
        <f>IFERROR(CLEAN(HLOOKUP(BO$1,'1.源数据-产品报告-消费降序'!BO:BO,ROW(),0)),"")</f>
        <v/>
      </c>
      <c r="BP343" s="69" t="str">
        <f>IFERROR(CLEAN(HLOOKUP(BP$1,'1.源数据-产品报告-消费降序'!BP:BP,ROW(),0)),"")</f>
        <v/>
      </c>
      <c r="BQ343" s="69" t="str">
        <f>IFERROR(CLEAN(HLOOKUP(BQ$1,'1.源数据-产品报告-消费降序'!BQ:BQ,ROW(),0)),"")</f>
        <v/>
      </c>
      <c r="BR343" s="69" t="str">
        <f>IFERROR(CLEAN(HLOOKUP(BR$1,'1.源数据-产品报告-消费降序'!BR:BR,ROW(),0)),"")</f>
        <v/>
      </c>
      <c r="BS343" s="69" t="str">
        <f>IFERROR(CLEAN(HLOOKUP(BS$1,'1.源数据-产品报告-消费降序'!BS:BS,ROW(),0)),"")</f>
        <v/>
      </c>
      <c r="BT343" s="69" t="str">
        <f>IFERROR(CLEAN(HLOOKUP(BT$1,'1.源数据-产品报告-消费降序'!BT:BT,ROW(),0)),"")</f>
        <v/>
      </c>
      <c r="BU343" s="69" t="str">
        <f>IFERROR(CLEAN(HLOOKUP(BU$1,'1.源数据-产品报告-消费降序'!BU:BU,ROW(),0)),"")</f>
        <v/>
      </c>
      <c r="BV3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3" s="69" t="str">
        <f>IFERROR(CLEAN(HLOOKUP(BW$1,'1.源数据-产品报告-消费降序'!BW:BW,ROW(),0)),"")</f>
        <v/>
      </c>
    </row>
    <row r="344" spans="1:75">
      <c r="A344" s="69" t="str">
        <f>IFERROR(CLEAN(HLOOKUP(A$1,'1.源数据-产品报告-消费降序'!A:A,ROW(),0)),"")</f>
        <v/>
      </c>
      <c r="B344" s="69" t="str">
        <f>IFERROR(CLEAN(HLOOKUP(B$1,'1.源数据-产品报告-消费降序'!B:B,ROW(),0)),"")</f>
        <v/>
      </c>
      <c r="C344" s="69" t="str">
        <f>IFERROR(CLEAN(HLOOKUP(C$1,'1.源数据-产品报告-消费降序'!C:C,ROW(),0)),"")</f>
        <v/>
      </c>
      <c r="D344" s="69" t="str">
        <f>IFERROR(CLEAN(HLOOKUP(D$1,'1.源数据-产品报告-消费降序'!D:D,ROW(),0)),"")</f>
        <v/>
      </c>
      <c r="E344" s="69" t="str">
        <f>IFERROR(CLEAN(HLOOKUP(E$1,'1.源数据-产品报告-消费降序'!E:E,ROW(),0)),"")</f>
        <v/>
      </c>
      <c r="F344" s="69" t="str">
        <f>IFERROR(CLEAN(HLOOKUP(F$1,'1.源数据-产品报告-消费降序'!F:F,ROW(),0)),"")</f>
        <v/>
      </c>
      <c r="G344" s="70">
        <f>IFERROR((HLOOKUP(G$1,'1.源数据-产品报告-消费降序'!G:G,ROW(),0)),"")</f>
        <v>0</v>
      </c>
      <c r="H3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4" s="69" t="str">
        <f>IFERROR(CLEAN(HLOOKUP(I$1,'1.源数据-产品报告-消费降序'!I:I,ROW(),0)),"")</f>
        <v/>
      </c>
      <c r="L344" s="69" t="str">
        <f>IFERROR(CLEAN(HLOOKUP(L$1,'1.源数据-产品报告-消费降序'!L:L,ROW(),0)),"")</f>
        <v/>
      </c>
      <c r="M344" s="69" t="str">
        <f>IFERROR(CLEAN(HLOOKUP(M$1,'1.源数据-产品报告-消费降序'!M:M,ROW(),0)),"")</f>
        <v/>
      </c>
      <c r="N344" s="69" t="str">
        <f>IFERROR(CLEAN(HLOOKUP(N$1,'1.源数据-产品报告-消费降序'!N:N,ROW(),0)),"")</f>
        <v/>
      </c>
      <c r="O344" s="69" t="str">
        <f>IFERROR(CLEAN(HLOOKUP(O$1,'1.源数据-产品报告-消费降序'!O:O,ROW(),0)),"")</f>
        <v/>
      </c>
      <c r="P344" s="69" t="str">
        <f>IFERROR(CLEAN(HLOOKUP(P$1,'1.源数据-产品报告-消费降序'!P:P,ROW(),0)),"")</f>
        <v/>
      </c>
      <c r="Q344" s="69" t="str">
        <f>IFERROR(CLEAN(HLOOKUP(Q$1,'1.源数据-产品报告-消费降序'!Q:Q,ROW(),0)),"")</f>
        <v/>
      </c>
      <c r="R344" s="69" t="str">
        <f>IFERROR(CLEAN(HLOOKUP(R$1,'1.源数据-产品报告-消费降序'!R:R,ROW(),0)),"")</f>
        <v/>
      </c>
      <c r="S3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4" s="69" t="str">
        <f>IFERROR(CLEAN(HLOOKUP(T$1,'1.源数据-产品报告-消费降序'!T:T,ROW(),0)),"")</f>
        <v/>
      </c>
      <c r="W344" s="69" t="str">
        <f>IFERROR(CLEAN(HLOOKUP(W$1,'1.源数据-产品报告-消费降序'!W:W,ROW(),0)),"")</f>
        <v/>
      </c>
      <c r="X344" s="69" t="str">
        <f>IFERROR(CLEAN(HLOOKUP(X$1,'1.源数据-产品报告-消费降序'!X:X,ROW(),0)),"")</f>
        <v/>
      </c>
      <c r="Y344" s="69" t="str">
        <f>IFERROR(CLEAN(HLOOKUP(Y$1,'1.源数据-产品报告-消费降序'!Y:Y,ROW(),0)),"")</f>
        <v/>
      </c>
      <c r="Z344" s="69" t="str">
        <f>IFERROR(CLEAN(HLOOKUP(Z$1,'1.源数据-产品报告-消费降序'!Z:Z,ROW(),0)),"")</f>
        <v/>
      </c>
      <c r="AA344" s="69" t="str">
        <f>IFERROR(CLEAN(HLOOKUP(AA$1,'1.源数据-产品报告-消费降序'!AA:AA,ROW(),0)),"")</f>
        <v/>
      </c>
      <c r="AB344" s="69" t="str">
        <f>IFERROR(CLEAN(HLOOKUP(AB$1,'1.源数据-产品报告-消费降序'!AB:AB,ROW(),0)),"")</f>
        <v/>
      </c>
      <c r="AC344" s="69" t="str">
        <f>IFERROR(CLEAN(HLOOKUP(AC$1,'1.源数据-产品报告-消费降序'!AC:AC,ROW(),0)),"")</f>
        <v/>
      </c>
      <c r="AD3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4" s="69" t="str">
        <f>IFERROR(CLEAN(HLOOKUP(AE$1,'1.源数据-产品报告-消费降序'!AE:AE,ROW(),0)),"")</f>
        <v/>
      </c>
      <c r="AH344" s="69" t="str">
        <f>IFERROR(CLEAN(HLOOKUP(AH$1,'1.源数据-产品报告-消费降序'!AH:AH,ROW(),0)),"")</f>
        <v/>
      </c>
      <c r="AI344" s="69" t="str">
        <f>IFERROR(CLEAN(HLOOKUP(AI$1,'1.源数据-产品报告-消费降序'!AI:AI,ROW(),0)),"")</f>
        <v/>
      </c>
      <c r="AJ344" s="69" t="str">
        <f>IFERROR(CLEAN(HLOOKUP(AJ$1,'1.源数据-产品报告-消费降序'!AJ:AJ,ROW(),0)),"")</f>
        <v/>
      </c>
      <c r="AK344" s="69" t="str">
        <f>IFERROR(CLEAN(HLOOKUP(AK$1,'1.源数据-产品报告-消费降序'!AK:AK,ROW(),0)),"")</f>
        <v/>
      </c>
      <c r="AL344" s="69" t="str">
        <f>IFERROR(CLEAN(HLOOKUP(AL$1,'1.源数据-产品报告-消费降序'!AL:AL,ROW(),0)),"")</f>
        <v/>
      </c>
      <c r="AM344" s="69" t="str">
        <f>IFERROR(CLEAN(HLOOKUP(AM$1,'1.源数据-产品报告-消费降序'!AM:AM,ROW(),0)),"")</f>
        <v/>
      </c>
      <c r="AN344" s="69" t="str">
        <f>IFERROR(CLEAN(HLOOKUP(AN$1,'1.源数据-产品报告-消费降序'!AN:AN,ROW(),0)),"")</f>
        <v/>
      </c>
      <c r="AO3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4" s="69" t="str">
        <f>IFERROR(CLEAN(HLOOKUP(AP$1,'1.源数据-产品报告-消费降序'!AP:AP,ROW(),0)),"")</f>
        <v/>
      </c>
      <c r="AS344" s="69" t="str">
        <f>IFERROR(CLEAN(HLOOKUP(AS$1,'1.源数据-产品报告-消费降序'!AS:AS,ROW(),0)),"")</f>
        <v/>
      </c>
      <c r="AT344" s="69" t="str">
        <f>IFERROR(CLEAN(HLOOKUP(AT$1,'1.源数据-产品报告-消费降序'!AT:AT,ROW(),0)),"")</f>
        <v/>
      </c>
      <c r="AU344" s="69" t="str">
        <f>IFERROR(CLEAN(HLOOKUP(AU$1,'1.源数据-产品报告-消费降序'!AU:AU,ROW(),0)),"")</f>
        <v/>
      </c>
      <c r="AV344" s="69" t="str">
        <f>IFERROR(CLEAN(HLOOKUP(AV$1,'1.源数据-产品报告-消费降序'!AV:AV,ROW(),0)),"")</f>
        <v/>
      </c>
      <c r="AW344" s="69" t="str">
        <f>IFERROR(CLEAN(HLOOKUP(AW$1,'1.源数据-产品报告-消费降序'!AW:AW,ROW(),0)),"")</f>
        <v/>
      </c>
      <c r="AX344" s="69" t="str">
        <f>IFERROR(CLEAN(HLOOKUP(AX$1,'1.源数据-产品报告-消费降序'!AX:AX,ROW(),0)),"")</f>
        <v/>
      </c>
      <c r="AY344" s="69" t="str">
        <f>IFERROR(CLEAN(HLOOKUP(AY$1,'1.源数据-产品报告-消费降序'!AY:AY,ROW(),0)),"")</f>
        <v/>
      </c>
      <c r="AZ3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4" s="69" t="str">
        <f>IFERROR(CLEAN(HLOOKUP(BA$1,'1.源数据-产品报告-消费降序'!BA:BA,ROW(),0)),"")</f>
        <v/>
      </c>
      <c r="BD344" s="69" t="str">
        <f>IFERROR(CLEAN(HLOOKUP(BD$1,'1.源数据-产品报告-消费降序'!BD:BD,ROW(),0)),"")</f>
        <v/>
      </c>
      <c r="BE344" s="69" t="str">
        <f>IFERROR(CLEAN(HLOOKUP(BE$1,'1.源数据-产品报告-消费降序'!BE:BE,ROW(),0)),"")</f>
        <v/>
      </c>
      <c r="BF344" s="69" t="str">
        <f>IFERROR(CLEAN(HLOOKUP(BF$1,'1.源数据-产品报告-消费降序'!BF:BF,ROW(),0)),"")</f>
        <v/>
      </c>
      <c r="BG344" s="69" t="str">
        <f>IFERROR(CLEAN(HLOOKUP(BG$1,'1.源数据-产品报告-消费降序'!BG:BG,ROW(),0)),"")</f>
        <v/>
      </c>
      <c r="BH344" s="69" t="str">
        <f>IFERROR(CLEAN(HLOOKUP(BH$1,'1.源数据-产品报告-消费降序'!BH:BH,ROW(),0)),"")</f>
        <v/>
      </c>
      <c r="BI344" s="69" t="str">
        <f>IFERROR(CLEAN(HLOOKUP(BI$1,'1.源数据-产品报告-消费降序'!BI:BI,ROW(),0)),"")</f>
        <v/>
      </c>
      <c r="BJ344" s="69" t="str">
        <f>IFERROR(CLEAN(HLOOKUP(BJ$1,'1.源数据-产品报告-消费降序'!BJ:BJ,ROW(),0)),"")</f>
        <v/>
      </c>
      <c r="BK3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4" s="69" t="str">
        <f>IFERROR(CLEAN(HLOOKUP(BL$1,'1.源数据-产品报告-消费降序'!BL:BL,ROW(),0)),"")</f>
        <v/>
      </c>
      <c r="BO344" s="69" t="str">
        <f>IFERROR(CLEAN(HLOOKUP(BO$1,'1.源数据-产品报告-消费降序'!BO:BO,ROW(),0)),"")</f>
        <v/>
      </c>
      <c r="BP344" s="69" t="str">
        <f>IFERROR(CLEAN(HLOOKUP(BP$1,'1.源数据-产品报告-消费降序'!BP:BP,ROW(),0)),"")</f>
        <v/>
      </c>
      <c r="BQ344" s="69" t="str">
        <f>IFERROR(CLEAN(HLOOKUP(BQ$1,'1.源数据-产品报告-消费降序'!BQ:BQ,ROW(),0)),"")</f>
        <v/>
      </c>
      <c r="BR344" s="69" t="str">
        <f>IFERROR(CLEAN(HLOOKUP(BR$1,'1.源数据-产品报告-消费降序'!BR:BR,ROW(),0)),"")</f>
        <v/>
      </c>
      <c r="BS344" s="69" t="str">
        <f>IFERROR(CLEAN(HLOOKUP(BS$1,'1.源数据-产品报告-消费降序'!BS:BS,ROW(),0)),"")</f>
        <v/>
      </c>
      <c r="BT344" s="69" t="str">
        <f>IFERROR(CLEAN(HLOOKUP(BT$1,'1.源数据-产品报告-消费降序'!BT:BT,ROW(),0)),"")</f>
        <v/>
      </c>
      <c r="BU344" s="69" t="str">
        <f>IFERROR(CLEAN(HLOOKUP(BU$1,'1.源数据-产品报告-消费降序'!BU:BU,ROW(),0)),"")</f>
        <v/>
      </c>
      <c r="BV3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4" s="69" t="str">
        <f>IFERROR(CLEAN(HLOOKUP(BW$1,'1.源数据-产品报告-消费降序'!BW:BW,ROW(),0)),"")</f>
        <v/>
      </c>
    </row>
    <row r="345" spans="1:75">
      <c r="A345" s="69" t="str">
        <f>IFERROR(CLEAN(HLOOKUP(A$1,'1.源数据-产品报告-消费降序'!A:A,ROW(),0)),"")</f>
        <v/>
      </c>
      <c r="B345" s="69" t="str">
        <f>IFERROR(CLEAN(HLOOKUP(B$1,'1.源数据-产品报告-消费降序'!B:B,ROW(),0)),"")</f>
        <v/>
      </c>
      <c r="C345" s="69" t="str">
        <f>IFERROR(CLEAN(HLOOKUP(C$1,'1.源数据-产品报告-消费降序'!C:C,ROW(),0)),"")</f>
        <v/>
      </c>
      <c r="D345" s="69" t="str">
        <f>IFERROR(CLEAN(HLOOKUP(D$1,'1.源数据-产品报告-消费降序'!D:D,ROW(),0)),"")</f>
        <v/>
      </c>
      <c r="E345" s="69" t="str">
        <f>IFERROR(CLEAN(HLOOKUP(E$1,'1.源数据-产品报告-消费降序'!E:E,ROW(),0)),"")</f>
        <v/>
      </c>
      <c r="F345" s="69" t="str">
        <f>IFERROR(CLEAN(HLOOKUP(F$1,'1.源数据-产品报告-消费降序'!F:F,ROW(),0)),"")</f>
        <v/>
      </c>
      <c r="G345" s="70">
        <f>IFERROR((HLOOKUP(G$1,'1.源数据-产品报告-消费降序'!G:G,ROW(),0)),"")</f>
        <v>0</v>
      </c>
      <c r="H3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5" s="69" t="str">
        <f>IFERROR(CLEAN(HLOOKUP(I$1,'1.源数据-产品报告-消费降序'!I:I,ROW(),0)),"")</f>
        <v/>
      </c>
      <c r="L345" s="69" t="str">
        <f>IFERROR(CLEAN(HLOOKUP(L$1,'1.源数据-产品报告-消费降序'!L:L,ROW(),0)),"")</f>
        <v/>
      </c>
      <c r="M345" s="69" t="str">
        <f>IFERROR(CLEAN(HLOOKUP(M$1,'1.源数据-产品报告-消费降序'!M:M,ROW(),0)),"")</f>
        <v/>
      </c>
      <c r="N345" s="69" t="str">
        <f>IFERROR(CLEAN(HLOOKUP(N$1,'1.源数据-产品报告-消费降序'!N:N,ROW(),0)),"")</f>
        <v/>
      </c>
      <c r="O345" s="69" t="str">
        <f>IFERROR(CLEAN(HLOOKUP(O$1,'1.源数据-产品报告-消费降序'!O:O,ROW(),0)),"")</f>
        <v/>
      </c>
      <c r="P345" s="69" t="str">
        <f>IFERROR(CLEAN(HLOOKUP(P$1,'1.源数据-产品报告-消费降序'!P:P,ROW(),0)),"")</f>
        <v/>
      </c>
      <c r="Q345" s="69" t="str">
        <f>IFERROR(CLEAN(HLOOKUP(Q$1,'1.源数据-产品报告-消费降序'!Q:Q,ROW(),0)),"")</f>
        <v/>
      </c>
      <c r="R345" s="69" t="str">
        <f>IFERROR(CLEAN(HLOOKUP(R$1,'1.源数据-产品报告-消费降序'!R:R,ROW(),0)),"")</f>
        <v/>
      </c>
      <c r="S3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5" s="69" t="str">
        <f>IFERROR(CLEAN(HLOOKUP(T$1,'1.源数据-产品报告-消费降序'!T:T,ROW(),0)),"")</f>
        <v/>
      </c>
      <c r="W345" s="69" t="str">
        <f>IFERROR(CLEAN(HLOOKUP(W$1,'1.源数据-产品报告-消费降序'!W:W,ROW(),0)),"")</f>
        <v/>
      </c>
      <c r="X345" s="69" t="str">
        <f>IFERROR(CLEAN(HLOOKUP(X$1,'1.源数据-产品报告-消费降序'!X:X,ROW(),0)),"")</f>
        <v/>
      </c>
      <c r="Y345" s="69" t="str">
        <f>IFERROR(CLEAN(HLOOKUP(Y$1,'1.源数据-产品报告-消费降序'!Y:Y,ROW(),0)),"")</f>
        <v/>
      </c>
      <c r="Z345" s="69" t="str">
        <f>IFERROR(CLEAN(HLOOKUP(Z$1,'1.源数据-产品报告-消费降序'!Z:Z,ROW(),0)),"")</f>
        <v/>
      </c>
      <c r="AA345" s="69" t="str">
        <f>IFERROR(CLEAN(HLOOKUP(AA$1,'1.源数据-产品报告-消费降序'!AA:AA,ROW(),0)),"")</f>
        <v/>
      </c>
      <c r="AB345" s="69" t="str">
        <f>IFERROR(CLEAN(HLOOKUP(AB$1,'1.源数据-产品报告-消费降序'!AB:AB,ROW(),0)),"")</f>
        <v/>
      </c>
      <c r="AC345" s="69" t="str">
        <f>IFERROR(CLEAN(HLOOKUP(AC$1,'1.源数据-产品报告-消费降序'!AC:AC,ROW(),0)),"")</f>
        <v/>
      </c>
      <c r="AD3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5" s="69" t="str">
        <f>IFERROR(CLEAN(HLOOKUP(AE$1,'1.源数据-产品报告-消费降序'!AE:AE,ROW(),0)),"")</f>
        <v/>
      </c>
      <c r="AH345" s="69" t="str">
        <f>IFERROR(CLEAN(HLOOKUP(AH$1,'1.源数据-产品报告-消费降序'!AH:AH,ROW(),0)),"")</f>
        <v/>
      </c>
      <c r="AI345" s="69" t="str">
        <f>IFERROR(CLEAN(HLOOKUP(AI$1,'1.源数据-产品报告-消费降序'!AI:AI,ROW(),0)),"")</f>
        <v/>
      </c>
      <c r="AJ345" s="69" t="str">
        <f>IFERROR(CLEAN(HLOOKUP(AJ$1,'1.源数据-产品报告-消费降序'!AJ:AJ,ROW(),0)),"")</f>
        <v/>
      </c>
      <c r="AK345" s="69" t="str">
        <f>IFERROR(CLEAN(HLOOKUP(AK$1,'1.源数据-产品报告-消费降序'!AK:AK,ROW(),0)),"")</f>
        <v/>
      </c>
      <c r="AL345" s="69" t="str">
        <f>IFERROR(CLEAN(HLOOKUP(AL$1,'1.源数据-产品报告-消费降序'!AL:AL,ROW(),0)),"")</f>
        <v/>
      </c>
      <c r="AM345" s="69" t="str">
        <f>IFERROR(CLEAN(HLOOKUP(AM$1,'1.源数据-产品报告-消费降序'!AM:AM,ROW(),0)),"")</f>
        <v/>
      </c>
      <c r="AN345" s="69" t="str">
        <f>IFERROR(CLEAN(HLOOKUP(AN$1,'1.源数据-产品报告-消费降序'!AN:AN,ROW(),0)),"")</f>
        <v/>
      </c>
      <c r="AO3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5" s="69" t="str">
        <f>IFERROR(CLEAN(HLOOKUP(AP$1,'1.源数据-产品报告-消费降序'!AP:AP,ROW(),0)),"")</f>
        <v/>
      </c>
      <c r="AS345" s="69" t="str">
        <f>IFERROR(CLEAN(HLOOKUP(AS$1,'1.源数据-产品报告-消费降序'!AS:AS,ROW(),0)),"")</f>
        <v/>
      </c>
      <c r="AT345" s="69" t="str">
        <f>IFERROR(CLEAN(HLOOKUP(AT$1,'1.源数据-产品报告-消费降序'!AT:AT,ROW(),0)),"")</f>
        <v/>
      </c>
      <c r="AU345" s="69" t="str">
        <f>IFERROR(CLEAN(HLOOKUP(AU$1,'1.源数据-产品报告-消费降序'!AU:AU,ROW(),0)),"")</f>
        <v/>
      </c>
      <c r="AV345" s="69" t="str">
        <f>IFERROR(CLEAN(HLOOKUP(AV$1,'1.源数据-产品报告-消费降序'!AV:AV,ROW(),0)),"")</f>
        <v/>
      </c>
      <c r="AW345" s="69" t="str">
        <f>IFERROR(CLEAN(HLOOKUP(AW$1,'1.源数据-产品报告-消费降序'!AW:AW,ROW(),0)),"")</f>
        <v/>
      </c>
      <c r="AX345" s="69" t="str">
        <f>IFERROR(CLEAN(HLOOKUP(AX$1,'1.源数据-产品报告-消费降序'!AX:AX,ROW(),0)),"")</f>
        <v/>
      </c>
      <c r="AY345" s="69" t="str">
        <f>IFERROR(CLEAN(HLOOKUP(AY$1,'1.源数据-产品报告-消费降序'!AY:AY,ROW(),0)),"")</f>
        <v/>
      </c>
      <c r="AZ3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5" s="69" t="str">
        <f>IFERROR(CLEAN(HLOOKUP(BA$1,'1.源数据-产品报告-消费降序'!BA:BA,ROW(),0)),"")</f>
        <v/>
      </c>
      <c r="BD345" s="69" t="str">
        <f>IFERROR(CLEAN(HLOOKUP(BD$1,'1.源数据-产品报告-消费降序'!BD:BD,ROW(),0)),"")</f>
        <v/>
      </c>
      <c r="BE345" s="69" t="str">
        <f>IFERROR(CLEAN(HLOOKUP(BE$1,'1.源数据-产品报告-消费降序'!BE:BE,ROW(),0)),"")</f>
        <v/>
      </c>
      <c r="BF345" s="69" t="str">
        <f>IFERROR(CLEAN(HLOOKUP(BF$1,'1.源数据-产品报告-消费降序'!BF:BF,ROW(),0)),"")</f>
        <v/>
      </c>
      <c r="BG345" s="69" t="str">
        <f>IFERROR(CLEAN(HLOOKUP(BG$1,'1.源数据-产品报告-消费降序'!BG:BG,ROW(),0)),"")</f>
        <v/>
      </c>
      <c r="BH345" s="69" t="str">
        <f>IFERROR(CLEAN(HLOOKUP(BH$1,'1.源数据-产品报告-消费降序'!BH:BH,ROW(),0)),"")</f>
        <v/>
      </c>
      <c r="BI345" s="69" t="str">
        <f>IFERROR(CLEAN(HLOOKUP(BI$1,'1.源数据-产品报告-消费降序'!BI:BI,ROW(),0)),"")</f>
        <v/>
      </c>
      <c r="BJ345" s="69" t="str">
        <f>IFERROR(CLEAN(HLOOKUP(BJ$1,'1.源数据-产品报告-消费降序'!BJ:BJ,ROW(),0)),"")</f>
        <v/>
      </c>
      <c r="BK3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5" s="69" t="str">
        <f>IFERROR(CLEAN(HLOOKUP(BL$1,'1.源数据-产品报告-消费降序'!BL:BL,ROW(),0)),"")</f>
        <v/>
      </c>
      <c r="BO345" s="69" t="str">
        <f>IFERROR(CLEAN(HLOOKUP(BO$1,'1.源数据-产品报告-消费降序'!BO:BO,ROW(),0)),"")</f>
        <v/>
      </c>
      <c r="BP345" s="69" t="str">
        <f>IFERROR(CLEAN(HLOOKUP(BP$1,'1.源数据-产品报告-消费降序'!BP:BP,ROW(),0)),"")</f>
        <v/>
      </c>
      <c r="BQ345" s="69" t="str">
        <f>IFERROR(CLEAN(HLOOKUP(BQ$1,'1.源数据-产品报告-消费降序'!BQ:BQ,ROW(),0)),"")</f>
        <v/>
      </c>
      <c r="BR345" s="69" t="str">
        <f>IFERROR(CLEAN(HLOOKUP(BR$1,'1.源数据-产品报告-消费降序'!BR:BR,ROW(),0)),"")</f>
        <v/>
      </c>
      <c r="BS345" s="69" t="str">
        <f>IFERROR(CLEAN(HLOOKUP(BS$1,'1.源数据-产品报告-消费降序'!BS:BS,ROW(),0)),"")</f>
        <v/>
      </c>
      <c r="BT345" s="69" t="str">
        <f>IFERROR(CLEAN(HLOOKUP(BT$1,'1.源数据-产品报告-消费降序'!BT:BT,ROW(),0)),"")</f>
        <v/>
      </c>
      <c r="BU345" s="69" t="str">
        <f>IFERROR(CLEAN(HLOOKUP(BU$1,'1.源数据-产品报告-消费降序'!BU:BU,ROW(),0)),"")</f>
        <v/>
      </c>
      <c r="BV3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5" s="69" t="str">
        <f>IFERROR(CLEAN(HLOOKUP(BW$1,'1.源数据-产品报告-消费降序'!BW:BW,ROW(),0)),"")</f>
        <v/>
      </c>
    </row>
    <row r="346" spans="1:75">
      <c r="A346" s="69" t="str">
        <f>IFERROR(CLEAN(HLOOKUP(A$1,'1.源数据-产品报告-消费降序'!A:A,ROW(),0)),"")</f>
        <v/>
      </c>
      <c r="B346" s="69" t="str">
        <f>IFERROR(CLEAN(HLOOKUP(B$1,'1.源数据-产品报告-消费降序'!B:B,ROW(),0)),"")</f>
        <v/>
      </c>
      <c r="C346" s="69" t="str">
        <f>IFERROR(CLEAN(HLOOKUP(C$1,'1.源数据-产品报告-消费降序'!C:C,ROW(),0)),"")</f>
        <v/>
      </c>
      <c r="D346" s="69" t="str">
        <f>IFERROR(CLEAN(HLOOKUP(D$1,'1.源数据-产品报告-消费降序'!D:D,ROW(),0)),"")</f>
        <v/>
      </c>
      <c r="E346" s="69" t="str">
        <f>IFERROR(CLEAN(HLOOKUP(E$1,'1.源数据-产品报告-消费降序'!E:E,ROW(),0)),"")</f>
        <v/>
      </c>
      <c r="F346" s="69" t="str">
        <f>IFERROR(CLEAN(HLOOKUP(F$1,'1.源数据-产品报告-消费降序'!F:F,ROW(),0)),"")</f>
        <v/>
      </c>
      <c r="G346" s="70">
        <f>IFERROR((HLOOKUP(G$1,'1.源数据-产品报告-消费降序'!G:G,ROW(),0)),"")</f>
        <v>0</v>
      </c>
      <c r="H3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6" s="69" t="str">
        <f>IFERROR(CLEAN(HLOOKUP(I$1,'1.源数据-产品报告-消费降序'!I:I,ROW(),0)),"")</f>
        <v/>
      </c>
      <c r="L346" s="69" t="str">
        <f>IFERROR(CLEAN(HLOOKUP(L$1,'1.源数据-产品报告-消费降序'!L:L,ROW(),0)),"")</f>
        <v/>
      </c>
      <c r="M346" s="69" t="str">
        <f>IFERROR(CLEAN(HLOOKUP(M$1,'1.源数据-产品报告-消费降序'!M:M,ROW(),0)),"")</f>
        <v/>
      </c>
      <c r="N346" s="69" t="str">
        <f>IFERROR(CLEAN(HLOOKUP(N$1,'1.源数据-产品报告-消费降序'!N:N,ROW(),0)),"")</f>
        <v/>
      </c>
      <c r="O346" s="69" t="str">
        <f>IFERROR(CLEAN(HLOOKUP(O$1,'1.源数据-产品报告-消费降序'!O:O,ROW(),0)),"")</f>
        <v/>
      </c>
      <c r="P346" s="69" t="str">
        <f>IFERROR(CLEAN(HLOOKUP(P$1,'1.源数据-产品报告-消费降序'!P:P,ROW(),0)),"")</f>
        <v/>
      </c>
      <c r="Q346" s="69" t="str">
        <f>IFERROR(CLEAN(HLOOKUP(Q$1,'1.源数据-产品报告-消费降序'!Q:Q,ROW(),0)),"")</f>
        <v/>
      </c>
      <c r="R346" s="69" t="str">
        <f>IFERROR(CLEAN(HLOOKUP(R$1,'1.源数据-产品报告-消费降序'!R:R,ROW(),0)),"")</f>
        <v/>
      </c>
      <c r="S3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6" s="69" t="str">
        <f>IFERROR(CLEAN(HLOOKUP(T$1,'1.源数据-产品报告-消费降序'!T:T,ROW(),0)),"")</f>
        <v/>
      </c>
      <c r="W346" s="69" t="str">
        <f>IFERROR(CLEAN(HLOOKUP(W$1,'1.源数据-产品报告-消费降序'!W:W,ROW(),0)),"")</f>
        <v/>
      </c>
      <c r="X346" s="69" t="str">
        <f>IFERROR(CLEAN(HLOOKUP(X$1,'1.源数据-产品报告-消费降序'!X:X,ROW(),0)),"")</f>
        <v/>
      </c>
      <c r="Y346" s="69" t="str">
        <f>IFERROR(CLEAN(HLOOKUP(Y$1,'1.源数据-产品报告-消费降序'!Y:Y,ROW(),0)),"")</f>
        <v/>
      </c>
      <c r="Z346" s="69" t="str">
        <f>IFERROR(CLEAN(HLOOKUP(Z$1,'1.源数据-产品报告-消费降序'!Z:Z,ROW(),0)),"")</f>
        <v/>
      </c>
      <c r="AA346" s="69" t="str">
        <f>IFERROR(CLEAN(HLOOKUP(AA$1,'1.源数据-产品报告-消费降序'!AA:AA,ROW(),0)),"")</f>
        <v/>
      </c>
      <c r="AB346" s="69" t="str">
        <f>IFERROR(CLEAN(HLOOKUP(AB$1,'1.源数据-产品报告-消费降序'!AB:AB,ROW(),0)),"")</f>
        <v/>
      </c>
      <c r="AC346" s="69" t="str">
        <f>IFERROR(CLEAN(HLOOKUP(AC$1,'1.源数据-产品报告-消费降序'!AC:AC,ROW(),0)),"")</f>
        <v/>
      </c>
      <c r="AD3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6" s="69" t="str">
        <f>IFERROR(CLEAN(HLOOKUP(AE$1,'1.源数据-产品报告-消费降序'!AE:AE,ROW(),0)),"")</f>
        <v/>
      </c>
      <c r="AH346" s="69" t="str">
        <f>IFERROR(CLEAN(HLOOKUP(AH$1,'1.源数据-产品报告-消费降序'!AH:AH,ROW(),0)),"")</f>
        <v/>
      </c>
      <c r="AI346" s="69" t="str">
        <f>IFERROR(CLEAN(HLOOKUP(AI$1,'1.源数据-产品报告-消费降序'!AI:AI,ROW(),0)),"")</f>
        <v/>
      </c>
      <c r="AJ346" s="69" t="str">
        <f>IFERROR(CLEAN(HLOOKUP(AJ$1,'1.源数据-产品报告-消费降序'!AJ:AJ,ROW(),0)),"")</f>
        <v/>
      </c>
      <c r="AK346" s="69" t="str">
        <f>IFERROR(CLEAN(HLOOKUP(AK$1,'1.源数据-产品报告-消费降序'!AK:AK,ROW(),0)),"")</f>
        <v/>
      </c>
      <c r="AL346" s="69" t="str">
        <f>IFERROR(CLEAN(HLOOKUP(AL$1,'1.源数据-产品报告-消费降序'!AL:AL,ROW(),0)),"")</f>
        <v/>
      </c>
      <c r="AM346" s="69" t="str">
        <f>IFERROR(CLEAN(HLOOKUP(AM$1,'1.源数据-产品报告-消费降序'!AM:AM,ROW(),0)),"")</f>
        <v/>
      </c>
      <c r="AN346" s="69" t="str">
        <f>IFERROR(CLEAN(HLOOKUP(AN$1,'1.源数据-产品报告-消费降序'!AN:AN,ROW(),0)),"")</f>
        <v/>
      </c>
      <c r="AO3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6" s="69" t="str">
        <f>IFERROR(CLEAN(HLOOKUP(AP$1,'1.源数据-产品报告-消费降序'!AP:AP,ROW(),0)),"")</f>
        <v/>
      </c>
      <c r="AS346" s="69" t="str">
        <f>IFERROR(CLEAN(HLOOKUP(AS$1,'1.源数据-产品报告-消费降序'!AS:AS,ROW(),0)),"")</f>
        <v/>
      </c>
      <c r="AT346" s="69" t="str">
        <f>IFERROR(CLEAN(HLOOKUP(AT$1,'1.源数据-产品报告-消费降序'!AT:AT,ROW(),0)),"")</f>
        <v/>
      </c>
      <c r="AU346" s="69" t="str">
        <f>IFERROR(CLEAN(HLOOKUP(AU$1,'1.源数据-产品报告-消费降序'!AU:AU,ROW(),0)),"")</f>
        <v/>
      </c>
      <c r="AV346" s="69" t="str">
        <f>IFERROR(CLEAN(HLOOKUP(AV$1,'1.源数据-产品报告-消费降序'!AV:AV,ROW(),0)),"")</f>
        <v/>
      </c>
      <c r="AW346" s="69" t="str">
        <f>IFERROR(CLEAN(HLOOKUP(AW$1,'1.源数据-产品报告-消费降序'!AW:AW,ROW(),0)),"")</f>
        <v/>
      </c>
      <c r="AX346" s="69" t="str">
        <f>IFERROR(CLEAN(HLOOKUP(AX$1,'1.源数据-产品报告-消费降序'!AX:AX,ROW(),0)),"")</f>
        <v/>
      </c>
      <c r="AY346" s="69" t="str">
        <f>IFERROR(CLEAN(HLOOKUP(AY$1,'1.源数据-产品报告-消费降序'!AY:AY,ROW(),0)),"")</f>
        <v/>
      </c>
      <c r="AZ3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6" s="69" t="str">
        <f>IFERROR(CLEAN(HLOOKUP(BA$1,'1.源数据-产品报告-消费降序'!BA:BA,ROW(),0)),"")</f>
        <v/>
      </c>
      <c r="BD346" s="69" t="str">
        <f>IFERROR(CLEAN(HLOOKUP(BD$1,'1.源数据-产品报告-消费降序'!BD:BD,ROW(),0)),"")</f>
        <v/>
      </c>
      <c r="BE346" s="69" t="str">
        <f>IFERROR(CLEAN(HLOOKUP(BE$1,'1.源数据-产品报告-消费降序'!BE:BE,ROW(),0)),"")</f>
        <v/>
      </c>
      <c r="BF346" s="69" t="str">
        <f>IFERROR(CLEAN(HLOOKUP(BF$1,'1.源数据-产品报告-消费降序'!BF:BF,ROW(),0)),"")</f>
        <v/>
      </c>
      <c r="BG346" s="69" t="str">
        <f>IFERROR(CLEAN(HLOOKUP(BG$1,'1.源数据-产品报告-消费降序'!BG:BG,ROW(),0)),"")</f>
        <v/>
      </c>
      <c r="BH346" s="69" t="str">
        <f>IFERROR(CLEAN(HLOOKUP(BH$1,'1.源数据-产品报告-消费降序'!BH:BH,ROW(),0)),"")</f>
        <v/>
      </c>
      <c r="BI346" s="69" t="str">
        <f>IFERROR(CLEAN(HLOOKUP(BI$1,'1.源数据-产品报告-消费降序'!BI:BI,ROW(),0)),"")</f>
        <v/>
      </c>
      <c r="BJ346" s="69" t="str">
        <f>IFERROR(CLEAN(HLOOKUP(BJ$1,'1.源数据-产品报告-消费降序'!BJ:BJ,ROW(),0)),"")</f>
        <v/>
      </c>
      <c r="BK3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6" s="69" t="str">
        <f>IFERROR(CLEAN(HLOOKUP(BL$1,'1.源数据-产品报告-消费降序'!BL:BL,ROW(),0)),"")</f>
        <v/>
      </c>
      <c r="BO346" s="69" t="str">
        <f>IFERROR(CLEAN(HLOOKUP(BO$1,'1.源数据-产品报告-消费降序'!BO:BO,ROW(),0)),"")</f>
        <v/>
      </c>
      <c r="BP346" s="69" t="str">
        <f>IFERROR(CLEAN(HLOOKUP(BP$1,'1.源数据-产品报告-消费降序'!BP:BP,ROW(),0)),"")</f>
        <v/>
      </c>
      <c r="BQ346" s="69" t="str">
        <f>IFERROR(CLEAN(HLOOKUP(BQ$1,'1.源数据-产品报告-消费降序'!BQ:BQ,ROW(),0)),"")</f>
        <v/>
      </c>
      <c r="BR346" s="69" t="str">
        <f>IFERROR(CLEAN(HLOOKUP(BR$1,'1.源数据-产品报告-消费降序'!BR:BR,ROW(),0)),"")</f>
        <v/>
      </c>
      <c r="BS346" s="69" t="str">
        <f>IFERROR(CLEAN(HLOOKUP(BS$1,'1.源数据-产品报告-消费降序'!BS:BS,ROW(),0)),"")</f>
        <v/>
      </c>
      <c r="BT346" s="69" t="str">
        <f>IFERROR(CLEAN(HLOOKUP(BT$1,'1.源数据-产品报告-消费降序'!BT:BT,ROW(),0)),"")</f>
        <v/>
      </c>
      <c r="BU346" s="69" t="str">
        <f>IFERROR(CLEAN(HLOOKUP(BU$1,'1.源数据-产品报告-消费降序'!BU:BU,ROW(),0)),"")</f>
        <v/>
      </c>
      <c r="BV3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6" s="69" t="str">
        <f>IFERROR(CLEAN(HLOOKUP(BW$1,'1.源数据-产品报告-消费降序'!BW:BW,ROW(),0)),"")</f>
        <v/>
      </c>
    </row>
    <row r="347" spans="1:75">
      <c r="A347" s="69" t="str">
        <f>IFERROR(CLEAN(HLOOKUP(A$1,'1.源数据-产品报告-消费降序'!A:A,ROW(),0)),"")</f>
        <v/>
      </c>
      <c r="B347" s="69" t="str">
        <f>IFERROR(CLEAN(HLOOKUP(B$1,'1.源数据-产品报告-消费降序'!B:B,ROW(),0)),"")</f>
        <v/>
      </c>
      <c r="C347" s="69" t="str">
        <f>IFERROR(CLEAN(HLOOKUP(C$1,'1.源数据-产品报告-消费降序'!C:C,ROW(),0)),"")</f>
        <v/>
      </c>
      <c r="D347" s="69" t="str">
        <f>IFERROR(CLEAN(HLOOKUP(D$1,'1.源数据-产品报告-消费降序'!D:D,ROW(),0)),"")</f>
        <v/>
      </c>
      <c r="E347" s="69" t="str">
        <f>IFERROR(CLEAN(HLOOKUP(E$1,'1.源数据-产品报告-消费降序'!E:E,ROW(),0)),"")</f>
        <v/>
      </c>
      <c r="F347" s="69" t="str">
        <f>IFERROR(CLEAN(HLOOKUP(F$1,'1.源数据-产品报告-消费降序'!F:F,ROW(),0)),"")</f>
        <v/>
      </c>
      <c r="G347" s="70">
        <f>IFERROR((HLOOKUP(G$1,'1.源数据-产品报告-消费降序'!G:G,ROW(),0)),"")</f>
        <v>0</v>
      </c>
      <c r="H3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7" s="69" t="str">
        <f>IFERROR(CLEAN(HLOOKUP(I$1,'1.源数据-产品报告-消费降序'!I:I,ROW(),0)),"")</f>
        <v/>
      </c>
      <c r="L347" s="69" t="str">
        <f>IFERROR(CLEAN(HLOOKUP(L$1,'1.源数据-产品报告-消费降序'!L:L,ROW(),0)),"")</f>
        <v/>
      </c>
      <c r="M347" s="69" t="str">
        <f>IFERROR(CLEAN(HLOOKUP(M$1,'1.源数据-产品报告-消费降序'!M:M,ROW(),0)),"")</f>
        <v/>
      </c>
      <c r="N347" s="69" t="str">
        <f>IFERROR(CLEAN(HLOOKUP(N$1,'1.源数据-产品报告-消费降序'!N:N,ROW(),0)),"")</f>
        <v/>
      </c>
      <c r="O347" s="69" t="str">
        <f>IFERROR(CLEAN(HLOOKUP(O$1,'1.源数据-产品报告-消费降序'!O:O,ROW(),0)),"")</f>
        <v/>
      </c>
      <c r="P347" s="69" t="str">
        <f>IFERROR(CLEAN(HLOOKUP(P$1,'1.源数据-产品报告-消费降序'!P:P,ROW(),0)),"")</f>
        <v/>
      </c>
      <c r="Q347" s="69" t="str">
        <f>IFERROR(CLEAN(HLOOKUP(Q$1,'1.源数据-产品报告-消费降序'!Q:Q,ROW(),0)),"")</f>
        <v/>
      </c>
      <c r="R347" s="69" t="str">
        <f>IFERROR(CLEAN(HLOOKUP(R$1,'1.源数据-产品报告-消费降序'!R:R,ROW(),0)),"")</f>
        <v/>
      </c>
      <c r="S3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7" s="69" t="str">
        <f>IFERROR(CLEAN(HLOOKUP(T$1,'1.源数据-产品报告-消费降序'!T:T,ROW(),0)),"")</f>
        <v/>
      </c>
      <c r="W347" s="69" t="str">
        <f>IFERROR(CLEAN(HLOOKUP(W$1,'1.源数据-产品报告-消费降序'!W:W,ROW(),0)),"")</f>
        <v/>
      </c>
      <c r="X347" s="69" t="str">
        <f>IFERROR(CLEAN(HLOOKUP(X$1,'1.源数据-产品报告-消费降序'!X:X,ROW(),0)),"")</f>
        <v/>
      </c>
      <c r="Y347" s="69" t="str">
        <f>IFERROR(CLEAN(HLOOKUP(Y$1,'1.源数据-产品报告-消费降序'!Y:Y,ROW(),0)),"")</f>
        <v/>
      </c>
      <c r="Z347" s="69" t="str">
        <f>IFERROR(CLEAN(HLOOKUP(Z$1,'1.源数据-产品报告-消费降序'!Z:Z,ROW(),0)),"")</f>
        <v/>
      </c>
      <c r="AA347" s="69" t="str">
        <f>IFERROR(CLEAN(HLOOKUP(AA$1,'1.源数据-产品报告-消费降序'!AA:AA,ROW(),0)),"")</f>
        <v/>
      </c>
      <c r="AB347" s="69" t="str">
        <f>IFERROR(CLEAN(HLOOKUP(AB$1,'1.源数据-产品报告-消费降序'!AB:AB,ROW(),0)),"")</f>
        <v/>
      </c>
      <c r="AC347" s="69" t="str">
        <f>IFERROR(CLEAN(HLOOKUP(AC$1,'1.源数据-产品报告-消费降序'!AC:AC,ROW(),0)),"")</f>
        <v/>
      </c>
      <c r="AD3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7" s="69" t="str">
        <f>IFERROR(CLEAN(HLOOKUP(AE$1,'1.源数据-产品报告-消费降序'!AE:AE,ROW(),0)),"")</f>
        <v/>
      </c>
      <c r="AH347" s="69" t="str">
        <f>IFERROR(CLEAN(HLOOKUP(AH$1,'1.源数据-产品报告-消费降序'!AH:AH,ROW(),0)),"")</f>
        <v/>
      </c>
      <c r="AI347" s="69" t="str">
        <f>IFERROR(CLEAN(HLOOKUP(AI$1,'1.源数据-产品报告-消费降序'!AI:AI,ROW(),0)),"")</f>
        <v/>
      </c>
      <c r="AJ347" s="69" t="str">
        <f>IFERROR(CLEAN(HLOOKUP(AJ$1,'1.源数据-产品报告-消费降序'!AJ:AJ,ROW(),0)),"")</f>
        <v/>
      </c>
      <c r="AK347" s="69" t="str">
        <f>IFERROR(CLEAN(HLOOKUP(AK$1,'1.源数据-产品报告-消费降序'!AK:AK,ROW(),0)),"")</f>
        <v/>
      </c>
      <c r="AL347" s="69" t="str">
        <f>IFERROR(CLEAN(HLOOKUP(AL$1,'1.源数据-产品报告-消费降序'!AL:AL,ROW(),0)),"")</f>
        <v/>
      </c>
      <c r="AM347" s="69" t="str">
        <f>IFERROR(CLEAN(HLOOKUP(AM$1,'1.源数据-产品报告-消费降序'!AM:AM,ROW(),0)),"")</f>
        <v/>
      </c>
      <c r="AN347" s="69" t="str">
        <f>IFERROR(CLEAN(HLOOKUP(AN$1,'1.源数据-产品报告-消费降序'!AN:AN,ROW(),0)),"")</f>
        <v/>
      </c>
      <c r="AO3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7" s="69" t="str">
        <f>IFERROR(CLEAN(HLOOKUP(AP$1,'1.源数据-产品报告-消费降序'!AP:AP,ROW(),0)),"")</f>
        <v/>
      </c>
      <c r="AS347" s="69" t="str">
        <f>IFERROR(CLEAN(HLOOKUP(AS$1,'1.源数据-产品报告-消费降序'!AS:AS,ROW(),0)),"")</f>
        <v/>
      </c>
      <c r="AT347" s="69" t="str">
        <f>IFERROR(CLEAN(HLOOKUP(AT$1,'1.源数据-产品报告-消费降序'!AT:AT,ROW(),0)),"")</f>
        <v/>
      </c>
      <c r="AU347" s="69" t="str">
        <f>IFERROR(CLEAN(HLOOKUP(AU$1,'1.源数据-产品报告-消费降序'!AU:AU,ROW(),0)),"")</f>
        <v/>
      </c>
      <c r="AV347" s="69" t="str">
        <f>IFERROR(CLEAN(HLOOKUP(AV$1,'1.源数据-产品报告-消费降序'!AV:AV,ROW(),0)),"")</f>
        <v/>
      </c>
      <c r="AW347" s="69" t="str">
        <f>IFERROR(CLEAN(HLOOKUP(AW$1,'1.源数据-产品报告-消费降序'!AW:AW,ROW(),0)),"")</f>
        <v/>
      </c>
      <c r="AX347" s="69" t="str">
        <f>IFERROR(CLEAN(HLOOKUP(AX$1,'1.源数据-产品报告-消费降序'!AX:AX,ROW(),0)),"")</f>
        <v/>
      </c>
      <c r="AY347" s="69" t="str">
        <f>IFERROR(CLEAN(HLOOKUP(AY$1,'1.源数据-产品报告-消费降序'!AY:AY,ROW(),0)),"")</f>
        <v/>
      </c>
      <c r="AZ3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7" s="69" t="str">
        <f>IFERROR(CLEAN(HLOOKUP(BA$1,'1.源数据-产品报告-消费降序'!BA:BA,ROW(),0)),"")</f>
        <v/>
      </c>
      <c r="BD347" s="69" t="str">
        <f>IFERROR(CLEAN(HLOOKUP(BD$1,'1.源数据-产品报告-消费降序'!BD:BD,ROW(),0)),"")</f>
        <v/>
      </c>
      <c r="BE347" s="69" t="str">
        <f>IFERROR(CLEAN(HLOOKUP(BE$1,'1.源数据-产品报告-消费降序'!BE:BE,ROW(),0)),"")</f>
        <v/>
      </c>
      <c r="BF347" s="69" t="str">
        <f>IFERROR(CLEAN(HLOOKUP(BF$1,'1.源数据-产品报告-消费降序'!BF:BF,ROW(),0)),"")</f>
        <v/>
      </c>
      <c r="BG347" s="69" t="str">
        <f>IFERROR(CLEAN(HLOOKUP(BG$1,'1.源数据-产品报告-消费降序'!BG:BG,ROW(),0)),"")</f>
        <v/>
      </c>
      <c r="BH347" s="69" t="str">
        <f>IFERROR(CLEAN(HLOOKUP(BH$1,'1.源数据-产品报告-消费降序'!BH:BH,ROW(),0)),"")</f>
        <v/>
      </c>
      <c r="BI347" s="69" t="str">
        <f>IFERROR(CLEAN(HLOOKUP(BI$1,'1.源数据-产品报告-消费降序'!BI:BI,ROW(),0)),"")</f>
        <v/>
      </c>
      <c r="BJ347" s="69" t="str">
        <f>IFERROR(CLEAN(HLOOKUP(BJ$1,'1.源数据-产品报告-消费降序'!BJ:BJ,ROW(),0)),"")</f>
        <v/>
      </c>
      <c r="BK3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7" s="69" t="str">
        <f>IFERROR(CLEAN(HLOOKUP(BL$1,'1.源数据-产品报告-消费降序'!BL:BL,ROW(),0)),"")</f>
        <v/>
      </c>
      <c r="BO347" s="69" t="str">
        <f>IFERROR(CLEAN(HLOOKUP(BO$1,'1.源数据-产品报告-消费降序'!BO:BO,ROW(),0)),"")</f>
        <v/>
      </c>
      <c r="BP347" s="69" t="str">
        <f>IFERROR(CLEAN(HLOOKUP(BP$1,'1.源数据-产品报告-消费降序'!BP:BP,ROW(),0)),"")</f>
        <v/>
      </c>
      <c r="BQ347" s="69" t="str">
        <f>IFERROR(CLEAN(HLOOKUP(BQ$1,'1.源数据-产品报告-消费降序'!BQ:BQ,ROW(),0)),"")</f>
        <v/>
      </c>
      <c r="BR347" s="69" t="str">
        <f>IFERROR(CLEAN(HLOOKUP(BR$1,'1.源数据-产品报告-消费降序'!BR:BR,ROW(),0)),"")</f>
        <v/>
      </c>
      <c r="BS347" s="69" t="str">
        <f>IFERROR(CLEAN(HLOOKUP(BS$1,'1.源数据-产品报告-消费降序'!BS:BS,ROW(),0)),"")</f>
        <v/>
      </c>
      <c r="BT347" s="69" t="str">
        <f>IFERROR(CLEAN(HLOOKUP(BT$1,'1.源数据-产品报告-消费降序'!BT:BT,ROW(),0)),"")</f>
        <v/>
      </c>
      <c r="BU347" s="69" t="str">
        <f>IFERROR(CLEAN(HLOOKUP(BU$1,'1.源数据-产品报告-消费降序'!BU:BU,ROW(),0)),"")</f>
        <v/>
      </c>
      <c r="BV3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7" s="69" t="str">
        <f>IFERROR(CLEAN(HLOOKUP(BW$1,'1.源数据-产品报告-消费降序'!BW:BW,ROW(),0)),"")</f>
        <v/>
      </c>
    </row>
    <row r="348" spans="1:75">
      <c r="A348" s="69" t="str">
        <f>IFERROR(CLEAN(HLOOKUP(A$1,'1.源数据-产品报告-消费降序'!A:A,ROW(),0)),"")</f>
        <v/>
      </c>
      <c r="B348" s="69" t="str">
        <f>IFERROR(CLEAN(HLOOKUP(B$1,'1.源数据-产品报告-消费降序'!B:B,ROW(),0)),"")</f>
        <v/>
      </c>
      <c r="C348" s="69" t="str">
        <f>IFERROR(CLEAN(HLOOKUP(C$1,'1.源数据-产品报告-消费降序'!C:C,ROW(),0)),"")</f>
        <v/>
      </c>
      <c r="D348" s="69" t="str">
        <f>IFERROR(CLEAN(HLOOKUP(D$1,'1.源数据-产品报告-消费降序'!D:D,ROW(),0)),"")</f>
        <v/>
      </c>
      <c r="E348" s="69" t="str">
        <f>IFERROR(CLEAN(HLOOKUP(E$1,'1.源数据-产品报告-消费降序'!E:E,ROW(),0)),"")</f>
        <v/>
      </c>
      <c r="F348" s="69" t="str">
        <f>IFERROR(CLEAN(HLOOKUP(F$1,'1.源数据-产品报告-消费降序'!F:F,ROW(),0)),"")</f>
        <v/>
      </c>
      <c r="G348" s="70">
        <f>IFERROR((HLOOKUP(G$1,'1.源数据-产品报告-消费降序'!G:G,ROW(),0)),"")</f>
        <v>0</v>
      </c>
      <c r="H3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8" s="69" t="str">
        <f>IFERROR(CLEAN(HLOOKUP(I$1,'1.源数据-产品报告-消费降序'!I:I,ROW(),0)),"")</f>
        <v/>
      </c>
      <c r="L348" s="69" t="str">
        <f>IFERROR(CLEAN(HLOOKUP(L$1,'1.源数据-产品报告-消费降序'!L:L,ROW(),0)),"")</f>
        <v/>
      </c>
      <c r="M348" s="69" t="str">
        <f>IFERROR(CLEAN(HLOOKUP(M$1,'1.源数据-产品报告-消费降序'!M:M,ROW(),0)),"")</f>
        <v/>
      </c>
      <c r="N348" s="69" t="str">
        <f>IFERROR(CLEAN(HLOOKUP(N$1,'1.源数据-产品报告-消费降序'!N:N,ROW(),0)),"")</f>
        <v/>
      </c>
      <c r="O348" s="69" t="str">
        <f>IFERROR(CLEAN(HLOOKUP(O$1,'1.源数据-产品报告-消费降序'!O:O,ROW(),0)),"")</f>
        <v/>
      </c>
      <c r="P348" s="69" t="str">
        <f>IFERROR(CLEAN(HLOOKUP(P$1,'1.源数据-产品报告-消费降序'!P:P,ROW(),0)),"")</f>
        <v/>
      </c>
      <c r="Q348" s="69" t="str">
        <f>IFERROR(CLEAN(HLOOKUP(Q$1,'1.源数据-产品报告-消费降序'!Q:Q,ROW(),0)),"")</f>
        <v/>
      </c>
      <c r="R348" s="69" t="str">
        <f>IFERROR(CLEAN(HLOOKUP(R$1,'1.源数据-产品报告-消费降序'!R:R,ROW(),0)),"")</f>
        <v/>
      </c>
      <c r="S3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8" s="69" t="str">
        <f>IFERROR(CLEAN(HLOOKUP(T$1,'1.源数据-产品报告-消费降序'!T:T,ROW(),0)),"")</f>
        <v/>
      </c>
      <c r="W348" s="69" t="str">
        <f>IFERROR(CLEAN(HLOOKUP(W$1,'1.源数据-产品报告-消费降序'!W:W,ROW(),0)),"")</f>
        <v/>
      </c>
      <c r="X348" s="69" t="str">
        <f>IFERROR(CLEAN(HLOOKUP(X$1,'1.源数据-产品报告-消费降序'!X:X,ROW(),0)),"")</f>
        <v/>
      </c>
      <c r="Y348" s="69" t="str">
        <f>IFERROR(CLEAN(HLOOKUP(Y$1,'1.源数据-产品报告-消费降序'!Y:Y,ROW(),0)),"")</f>
        <v/>
      </c>
      <c r="Z348" s="69" t="str">
        <f>IFERROR(CLEAN(HLOOKUP(Z$1,'1.源数据-产品报告-消费降序'!Z:Z,ROW(),0)),"")</f>
        <v/>
      </c>
      <c r="AA348" s="69" t="str">
        <f>IFERROR(CLEAN(HLOOKUP(AA$1,'1.源数据-产品报告-消费降序'!AA:AA,ROW(),0)),"")</f>
        <v/>
      </c>
      <c r="AB348" s="69" t="str">
        <f>IFERROR(CLEAN(HLOOKUP(AB$1,'1.源数据-产品报告-消费降序'!AB:AB,ROW(),0)),"")</f>
        <v/>
      </c>
      <c r="AC348" s="69" t="str">
        <f>IFERROR(CLEAN(HLOOKUP(AC$1,'1.源数据-产品报告-消费降序'!AC:AC,ROW(),0)),"")</f>
        <v/>
      </c>
      <c r="AD3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8" s="69" t="str">
        <f>IFERROR(CLEAN(HLOOKUP(AE$1,'1.源数据-产品报告-消费降序'!AE:AE,ROW(),0)),"")</f>
        <v/>
      </c>
      <c r="AH348" s="69" t="str">
        <f>IFERROR(CLEAN(HLOOKUP(AH$1,'1.源数据-产品报告-消费降序'!AH:AH,ROW(),0)),"")</f>
        <v/>
      </c>
      <c r="AI348" s="69" t="str">
        <f>IFERROR(CLEAN(HLOOKUP(AI$1,'1.源数据-产品报告-消费降序'!AI:AI,ROW(),0)),"")</f>
        <v/>
      </c>
      <c r="AJ348" s="69" t="str">
        <f>IFERROR(CLEAN(HLOOKUP(AJ$1,'1.源数据-产品报告-消费降序'!AJ:AJ,ROW(),0)),"")</f>
        <v/>
      </c>
      <c r="AK348" s="69" t="str">
        <f>IFERROR(CLEAN(HLOOKUP(AK$1,'1.源数据-产品报告-消费降序'!AK:AK,ROW(),0)),"")</f>
        <v/>
      </c>
      <c r="AL348" s="69" t="str">
        <f>IFERROR(CLEAN(HLOOKUP(AL$1,'1.源数据-产品报告-消费降序'!AL:AL,ROW(),0)),"")</f>
        <v/>
      </c>
      <c r="AM348" s="69" t="str">
        <f>IFERROR(CLEAN(HLOOKUP(AM$1,'1.源数据-产品报告-消费降序'!AM:AM,ROW(),0)),"")</f>
        <v/>
      </c>
      <c r="AN348" s="69" t="str">
        <f>IFERROR(CLEAN(HLOOKUP(AN$1,'1.源数据-产品报告-消费降序'!AN:AN,ROW(),0)),"")</f>
        <v/>
      </c>
      <c r="AO3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8" s="69" t="str">
        <f>IFERROR(CLEAN(HLOOKUP(AP$1,'1.源数据-产品报告-消费降序'!AP:AP,ROW(),0)),"")</f>
        <v/>
      </c>
      <c r="AS348" s="69" t="str">
        <f>IFERROR(CLEAN(HLOOKUP(AS$1,'1.源数据-产品报告-消费降序'!AS:AS,ROW(),0)),"")</f>
        <v/>
      </c>
      <c r="AT348" s="69" t="str">
        <f>IFERROR(CLEAN(HLOOKUP(AT$1,'1.源数据-产品报告-消费降序'!AT:AT,ROW(),0)),"")</f>
        <v/>
      </c>
      <c r="AU348" s="69" t="str">
        <f>IFERROR(CLEAN(HLOOKUP(AU$1,'1.源数据-产品报告-消费降序'!AU:AU,ROW(),0)),"")</f>
        <v/>
      </c>
      <c r="AV348" s="69" t="str">
        <f>IFERROR(CLEAN(HLOOKUP(AV$1,'1.源数据-产品报告-消费降序'!AV:AV,ROW(),0)),"")</f>
        <v/>
      </c>
      <c r="AW348" s="69" t="str">
        <f>IFERROR(CLEAN(HLOOKUP(AW$1,'1.源数据-产品报告-消费降序'!AW:AW,ROW(),0)),"")</f>
        <v/>
      </c>
      <c r="AX348" s="69" t="str">
        <f>IFERROR(CLEAN(HLOOKUP(AX$1,'1.源数据-产品报告-消费降序'!AX:AX,ROW(),0)),"")</f>
        <v/>
      </c>
      <c r="AY348" s="69" t="str">
        <f>IFERROR(CLEAN(HLOOKUP(AY$1,'1.源数据-产品报告-消费降序'!AY:AY,ROW(),0)),"")</f>
        <v/>
      </c>
      <c r="AZ3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8" s="69" t="str">
        <f>IFERROR(CLEAN(HLOOKUP(BA$1,'1.源数据-产品报告-消费降序'!BA:BA,ROW(),0)),"")</f>
        <v/>
      </c>
      <c r="BD348" s="69" t="str">
        <f>IFERROR(CLEAN(HLOOKUP(BD$1,'1.源数据-产品报告-消费降序'!BD:BD,ROW(),0)),"")</f>
        <v/>
      </c>
      <c r="BE348" s="69" t="str">
        <f>IFERROR(CLEAN(HLOOKUP(BE$1,'1.源数据-产品报告-消费降序'!BE:BE,ROW(),0)),"")</f>
        <v/>
      </c>
      <c r="BF348" s="69" t="str">
        <f>IFERROR(CLEAN(HLOOKUP(BF$1,'1.源数据-产品报告-消费降序'!BF:BF,ROW(),0)),"")</f>
        <v/>
      </c>
      <c r="BG348" s="69" t="str">
        <f>IFERROR(CLEAN(HLOOKUP(BG$1,'1.源数据-产品报告-消费降序'!BG:BG,ROW(),0)),"")</f>
        <v/>
      </c>
      <c r="BH348" s="69" t="str">
        <f>IFERROR(CLEAN(HLOOKUP(BH$1,'1.源数据-产品报告-消费降序'!BH:BH,ROW(),0)),"")</f>
        <v/>
      </c>
      <c r="BI348" s="69" t="str">
        <f>IFERROR(CLEAN(HLOOKUP(BI$1,'1.源数据-产品报告-消费降序'!BI:BI,ROW(),0)),"")</f>
        <v/>
      </c>
      <c r="BJ348" s="69" t="str">
        <f>IFERROR(CLEAN(HLOOKUP(BJ$1,'1.源数据-产品报告-消费降序'!BJ:BJ,ROW(),0)),"")</f>
        <v/>
      </c>
      <c r="BK3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8" s="69" t="str">
        <f>IFERROR(CLEAN(HLOOKUP(BL$1,'1.源数据-产品报告-消费降序'!BL:BL,ROW(),0)),"")</f>
        <v/>
      </c>
      <c r="BO348" s="69" t="str">
        <f>IFERROR(CLEAN(HLOOKUP(BO$1,'1.源数据-产品报告-消费降序'!BO:BO,ROW(),0)),"")</f>
        <v/>
      </c>
      <c r="BP348" s="69" t="str">
        <f>IFERROR(CLEAN(HLOOKUP(BP$1,'1.源数据-产品报告-消费降序'!BP:BP,ROW(),0)),"")</f>
        <v/>
      </c>
      <c r="BQ348" s="69" t="str">
        <f>IFERROR(CLEAN(HLOOKUP(BQ$1,'1.源数据-产品报告-消费降序'!BQ:BQ,ROW(),0)),"")</f>
        <v/>
      </c>
      <c r="BR348" s="69" t="str">
        <f>IFERROR(CLEAN(HLOOKUP(BR$1,'1.源数据-产品报告-消费降序'!BR:BR,ROW(),0)),"")</f>
        <v/>
      </c>
      <c r="BS348" s="69" t="str">
        <f>IFERROR(CLEAN(HLOOKUP(BS$1,'1.源数据-产品报告-消费降序'!BS:BS,ROW(),0)),"")</f>
        <v/>
      </c>
      <c r="BT348" s="69" t="str">
        <f>IFERROR(CLEAN(HLOOKUP(BT$1,'1.源数据-产品报告-消费降序'!BT:BT,ROW(),0)),"")</f>
        <v/>
      </c>
      <c r="BU348" s="69" t="str">
        <f>IFERROR(CLEAN(HLOOKUP(BU$1,'1.源数据-产品报告-消费降序'!BU:BU,ROW(),0)),"")</f>
        <v/>
      </c>
      <c r="BV3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8" s="69" t="str">
        <f>IFERROR(CLEAN(HLOOKUP(BW$1,'1.源数据-产品报告-消费降序'!BW:BW,ROW(),0)),"")</f>
        <v/>
      </c>
    </row>
    <row r="349" spans="1:75">
      <c r="A349" s="69" t="str">
        <f>IFERROR(CLEAN(HLOOKUP(A$1,'1.源数据-产品报告-消费降序'!A:A,ROW(),0)),"")</f>
        <v/>
      </c>
      <c r="B349" s="69" t="str">
        <f>IFERROR(CLEAN(HLOOKUP(B$1,'1.源数据-产品报告-消费降序'!B:B,ROW(),0)),"")</f>
        <v/>
      </c>
      <c r="C349" s="69" t="str">
        <f>IFERROR(CLEAN(HLOOKUP(C$1,'1.源数据-产品报告-消费降序'!C:C,ROW(),0)),"")</f>
        <v/>
      </c>
      <c r="D349" s="69" t="str">
        <f>IFERROR(CLEAN(HLOOKUP(D$1,'1.源数据-产品报告-消费降序'!D:D,ROW(),0)),"")</f>
        <v/>
      </c>
      <c r="E349" s="69" t="str">
        <f>IFERROR(CLEAN(HLOOKUP(E$1,'1.源数据-产品报告-消费降序'!E:E,ROW(),0)),"")</f>
        <v/>
      </c>
      <c r="F349" s="69" t="str">
        <f>IFERROR(CLEAN(HLOOKUP(F$1,'1.源数据-产品报告-消费降序'!F:F,ROW(),0)),"")</f>
        <v/>
      </c>
      <c r="G349" s="70">
        <f>IFERROR((HLOOKUP(G$1,'1.源数据-产品报告-消费降序'!G:G,ROW(),0)),"")</f>
        <v>0</v>
      </c>
      <c r="H3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49" s="69" t="str">
        <f>IFERROR(CLEAN(HLOOKUP(I$1,'1.源数据-产品报告-消费降序'!I:I,ROW(),0)),"")</f>
        <v/>
      </c>
      <c r="L349" s="69" t="str">
        <f>IFERROR(CLEAN(HLOOKUP(L$1,'1.源数据-产品报告-消费降序'!L:L,ROW(),0)),"")</f>
        <v/>
      </c>
      <c r="M349" s="69" t="str">
        <f>IFERROR(CLEAN(HLOOKUP(M$1,'1.源数据-产品报告-消费降序'!M:M,ROW(),0)),"")</f>
        <v/>
      </c>
      <c r="N349" s="69" t="str">
        <f>IFERROR(CLEAN(HLOOKUP(N$1,'1.源数据-产品报告-消费降序'!N:N,ROW(),0)),"")</f>
        <v/>
      </c>
      <c r="O349" s="69" t="str">
        <f>IFERROR(CLEAN(HLOOKUP(O$1,'1.源数据-产品报告-消费降序'!O:O,ROW(),0)),"")</f>
        <v/>
      </c>
      <c r="P349" s="69" t="str">
        <f>IFERROR(CLEAN(HLOOKUP(P$1,'1.源数据-产品报告-消费降序'!P:P,ROW(),0)),"")</f>
        <v/>
      </c>
      <c r="Q349" s="69" t="str">
        <f>IFERROR(CLEAN(HLOOKUP(Q$1,'1.源数据-产品报告-消费降序'!Q:Q,ROW(),0)),"")</f>
        <v/>
      </c>
      <c r="R349" s="69" t="str">
        <f>IFERROR(CLEAN(HLOOKUP(R$1,'1.源数据-产品报告-消费降序'!R:R,ROW(),0)),"")</f>
        <v/>
      </c>
      <c r="S3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49" s="69" t="str">
        <f>IFERROR(CLEAN(HLOOKUP(T$1,'1.源数据-产品报告-消费降序'!T:T,ROW(),0)),"")</f>
        <v/>
      </c>
      <c r="W349" s="69" t="str">
        <f>IFERROR(CLEAN(HLOOKUP(W$1,'1.源数据-产品报告-消费降序'!W:W,ROW(),0)),"")</f>
        <v/>
      </c>
      <c r="X349" s="69" t="str">
        <f>IFERROR(CLEAN(HLOOKUP(X$1,'1.源数据-产品报告-消费降序'!X:X,ROW(),0)),"")</f>
        <v/>
      </c>
      <c r="Y349" s="69" t="str">
        <f>IFERROR(CLEAN(HLOOKUP(Y$1,'1.源数据-产品报告-消费降序'!Y:Y,ROW(),0)),"")</f>
        <v/>
      </c>
      <c r="Z349" s="69" t="str">
        <f>IFERROR(CLEAN(HLOOKUP(Z$1,'1.源数据-产品报告-消费降序'!Z:Z,ROW(),0)),"")</f>
        <v/>
      </c>
      <c r="AA349" s="69" t="str">
        <f>IFERROR(CLEAN(HLOOKUP(AA$1,'1.源数据-产品报告-消费降序'!AA:AA,ROW(),0)),"")</f>
        <v/>
      </c>
      <c r="AB349" s="69" t="str">
        <f>IFERROR(CLEAN(HLOOKUP(AB$1,'1.源数据-产品报告-消费降序'!AB:AB,ROW(),0)),"")</f>
        <v/>
      </c>
      <c r="AC349" s="69" t="str">
        <f>IFERROR(CLEAN(HLOOKUP(AC$1,'1.源数据-产品报告-消费降序'!AC:AC,ROW(),0)),"")</f>
        <v/>
      </c>
      <c r="AD3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49" s="69" t="str">
        <f>IFERROR(CLEAN(HLOOKUP(AE$1,'1.源数据-产品报告-消费降序'!AE:AE,ROW(),0)),"")</f>
        <v/>
      </c>
      <c r="AH349" s="69" t="str">
        <f>IFERROR(CLEAN(HLOOKUP(AH$1,'1.源数据-产品报告-消费降序'!AH:AH,ROW(),0)),"")</f>
        <v/>
      </c>
      <c r="AI349" s="69" t="str">
        <f>IFERROR(CLEAN(HLOOKUP(AI$1,'1.源数据-产品报告-消费降序'!AI:AI,ROW(),0)),"")</f>
        <v/>
      </c>
      <c r="AJ349" s="69" t="str">
        <f>IFERROR(CLEAN(HLOOKUP(AJ$1,'1.源数据-产品报告-消费降序'!AJ:AJ,ROW(),0)),"")</f>
        <v/>
      </c>
      <c r="AK349" s="69" t="str">
        <f>IFERROR(CLEAN(HLOOKUP(AK$1,'1.源数据-产品报告-消费降序'!AK:AK,ROW(),0)),"")</f>
        <v/>
      </c>
      <c r="AL349" s="69" t="str">
        <f>IFERROR(CLEAN(HLOOKUP(AL$1,'1.源数据-产品报告-消费降序'!AL:AL,ROW(),0)),"")</f>
        <v/>
      </c>
      <c r="AM349" s="69" t="str">
        <f>IFERROR(CLEAN(HLOOKUP(AM$1,'1.源数据-产品报告-消费降序'!AM:AM,ROW(),0)),"")</f>
        <v/>
      </c>
      <c r="AN349" s="69" t="str">
        <f>IFERROR(CLEAN(HLOOKUP(AN$1,'1.源数据-产品报告-消费降序'!AN:AN,ROW(),0)),"")</f>
        <v/>
      </c>
      <c r="AO3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49" s="69" t="str">
        <f>IFERROR(CLEAN(HLOOKUP(AP$1,'1.源数据-产品报告-消费降序'!AP:AP,ROW(),0)),"")</f>
        <v/>
      </c>
      <c r="AS349" s="69" t="str">
        <f>IFERROR(CLEAN(HLOOKUP(AS$1,'1.源数据-产品报告-消费降序'!AS:AS,ROW(),0)),"")</f>
        <v/>
      </c>
      <c r="AT349" s="69" t="str">
        <f>IFERROR(CLEAN(HLOOKUP(AT$1,'1.源数据-产品报告-消费降序'!AT:AT,ROW(),0)),"")</f>
        <v/>
      </c>
      <c r="AU349" s="69" t="str">
        <f>IFERROR(CLEAN(HLOOKUP(AU$1,'1.源数据-产品报告-消费降序'!AU:AU,ROW(),0)),"")</f>
        <v/>
      </c>
      <c r="AV349" s="69" t="str">
        <f>IFERROR(CLEAN(HLOOKUP(AV$1,'1.源数据-产品报告-消费降序'!AV:AV,ROW(),0)),"")</f>
        <v/>
      </c>
      <c r="AW349" s="69" t="str">
        <f>IFERROR(CLEAN(HLOOKUP(AW$1,'1.源数据-产品报告-消费降序'!AW:AW,ROW(),0)),"")</f>
        <v/>
      </c>
      <c r="AX349" s="69" t="str">
        <f>IFERROR(CLEAN(HLOOKUP(AX$1,'1.源数据-产品报告-消费降序'!AX:AX,ROW(),0)),"")</f>
        <v/>
      </c>
      <c r="AY349" s="69" t="str">
        <f>IFERROR(CLEAN(HLOOKUP(AY$1,'1.源数据-产品报告-消费降序'!AY:AY,ROW(),0)),"")</f>
        <v/>
      </c>
      <c r="AZ3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49" s="69" t="str">
        <f>IFERROR(CLEAN(HLOOKUP(BA$1,'1.源数据-产品报告-消费降序'!BA:BA,ROW(),0)),"")</f>
        <v/>
      </c>
      <c r="BD349" s="69" t="str">
        <f>IFERROR(CLEAN(HLOOKUP(BD$1,'1.源数据-产品报告-消费降序'!BD:BD,ROW(),0)),"")</f>
        <v/>
      </c>
      <c r="BE349" s="69" t="str">
        <f>IFERROR(CLEAN(HLOOKUP(BE$1,'1.源数据-产品报告-消费降序'!BE:BE,ROW(),0)),"")</f>
        <v/>
      </c>
      <c r="BF349" s="69" t="str">
        <f>IFERROR(CLEAN(HLOOKUP(BF$1,'1.源数据-产品报告-消费降序'!BF:BF,ROW(),0)),"")</f>
        <v/>
      </c>
      <c r="BG349" s="69" t="str">
        <f>IFERROR(CLEAN(HLOOKUP(BG$1,'1.源数据-产品报告-消费降序'!BG:BG,ROW(),0)),"")</f>
        <v/>
      </c>
      <c r="BH349" s="69" t="str">
        <f>IFERROR(CLEAN(HLOOKUP(BH$1,'1.源数据-产品报告-消费降序'!BH:BH,ROW(),0)),"")</f>
        <v/>
      </c>
      <c r="BI349" s="69" t="str">
        <f>IFERROR(CLEAN(HLOOKUP(BI$1,'1.源数据-产品报告-消费降序'!BI:BI,ROW(),0)),"")</f>
        <v/>
      </c>
      <c r="BJ349" s="69" t="str">
        <f>IFERROR(CLEAN(HLOOKUP(BJ$1,'1.源数据-产品报告-消费降序'!BJ:BJ,ROW(),0)),"")</f>
        <v/>
      </c>
      <c r="BK3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49" s="69" t="str">
        <f>IFERROR(CLEAN(HLOOKUP(BL$1,'1.源数据-产品报告-消费降序'!BL:BL,ROW(),0)),"")</f>
        <v/>
      </c>
      <c r="BO349" s="69" t="str">
        <f>IFERROR(CLEAN(HLOOKUP(BO$1,'1.源数据-产品报告-消费降序'!BO:BO,ROW(),0)),"")</f>
        <v/>
      </c>
      <c r="BP349" s="69" t="str">
        <f>IFERROR(CLEAN(HLOOKUP(BP$1,'1.源数据-产品报告-消费降序'!BP:BP,ROW(),0)),"")</f>
        <v/>
      </c>
      <c r="BQ349" s="69" t="str">
        <f>IFERROR(CLEAN(HLOOKUP(BQ$1,'1.源数据-产品报告-消费降序'!BQ:BQ,ROW(),0)),"")</f>
        <v/>
      </c>
      <c r="BR349" s="69" t="str">
        <f>IFERROR(CLEAN(HLOOKUP(BR$1,'1.源数据-产品报告-消费降序'!BR:BR,ROW(),0)),"")</f>
        <v/>
      </c>
      <c r="BS349" s="69" t="str">
        <f>IFERROR(CLEAN(HLOOKUP(BS$1,'1.源数据-产品报告-消费降序'!BS:BS,ROW(),0)),"")</f>
        <v/>
      </c>
      <c r="BT349" s="69" t="str">
        <f>IFERROR(CLEAN(HLOOKUP(BT$1,'1.源数据-产品报告-消费降序'!BT:BT,ROW(),0)),"")</f>
        <v/>
      </c>
      <c r="BU349" s="69" t="str">
        <f>IFERROR(CLEAN(HLOOKUP(BU$1,'1.源数据-产品报告-消费降序'!BU:BU,ROW(),0)),"")</f>
        <v/>
      </c>
      <c r="BV3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49" s="69" t="str">
        <f>IFERROR(CLEAN(HLOOKUP(BW$1,'1.源数据-产品报告-消费降序'!BW:BW,ROW(),0)),"")</f>
        <v/>
      </c>
    </row>
    <row r="350" spans="1:75">
      <c r="A350" s="69" t="str">
        <f>IFERROR(CLEAN(HLOOKUP(A$1,'1.源数据-产品报告-消费降序'!A:A,ROW(),0)),"")</f>
        <v/>
      </c>
      <c r="B350" s="69" t="str">
        <f>IFERROR(CLEAN(HLOOKUP(B$1,'1.源数据-产品报告-消费降序'!B:B,ROW(),0)),"")</f>
        <v/>
      </c>
      <c r="C350" s="69" t="str">
        <f>IFERROR(CLEAN(HLOOKUP(C$1,'1.源数据-产品报告-消费降序'!C:C,ROW(),0)),"")</f>
        <v/>
      </c>
      <c r="D350" s="69" t="str">
        <f>IFERROR(CLEAN(HLOOKUP(D$1,'1.源数据-产品报告-消费降序'!D:D,ROW(),0)),"")</f>
        <v/>
      </c>
      <c r="E350" s="69" t="str">
        <f>IFERROR(CLEAN(HLOOKUP(E$1,'1.源数据-产品报告-消费降序'!E:E,ROW(),0)),"")</f>
        <v/>
      </c>
      <c r="F350" s="69" t="str">
        <f>IFERROR(CLEAN(HLOOKUP(F$1,'1.源数据-产品报告-消费降序'!F:F,ROW(),0)),"")</f>
        <v/>
      </c>
      <c r="G350" s="70">
        <f>IFERROR((HLOOKUP(G$1,'1.源数据-产品报告-消费降序'!G:G,ROW(),0)),"")</f>
        <v>0</v>
      </c>
      <c r="H3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0" s="69" t="str">
        <f>IFERROR(CLEAN(HLOOKUP(I$1,'1.源数据-产品报告-消费降序'!I:I,ROW(),0)),"")</f>
        <v/>
      </c>
      <c r="L350" s="69" t="str">
        <f>IFERROR(CLEAN(HLOOKUP(L$1,'1.源数据-产品报告-消费降序'!L:L,ROW(),0)),"")</f>
        <v/>
      </c>
      <c r="M350" s="69" t="str">
        <f>IFERROR(CLEAN(HLOOKUP(M$1,'1.源数据-产品报告-消费降序'!M:M,ROW(),0)),"")</f>
        <v/>
      </c>
      <c r="N350" s="69" t="str">
        <f>IFERROR(CLEAN(HLOOKUP(N$1,'1.源数据-产品报告-消费降序'!N:N,ROW(),0)),"")</f>
        <v/>
      </c>
      <c r="O350" s="69" t="str">
        <f>IFERROR(CLEAN(HLOOKUP(O$1,'1.源数据-产品报告-消费降序'!O:O,ROW(),0)),"")</f>
        <v/>
      </c>
      <c r="P350" s="69" t="str">
        <f>IFERROR(CLEAN(HLOOKUP(P$1,'1.源数据-产品报告-消费降序'!P:P,ROW(),0)),"")</f>
        <v/>
      </c>
      <c r="Q350" s="69" t="str">
        <f>IFERROR(CLEAN(HLOOKUP(Q$1,'1.源数据-产品报告-消费降序'!Q:Q,ROW(),0)),"")</f>
        <v/>
      </c>
      <c r="R350" s="69" t="str">
        <f>IFERROR(CLEAN(HLOOKUP(R$1,'1.源数据-产品报告-消费降序'!R:R,ROW(),0)),"")</f>
        <v/>
      </c>
      <c r="S3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0" s="69" t="str">
        <f>IFERROR(CLEAN(HLOOKUP(T$1,'1.源数据-产品报告-消费降序'!T:T,ROW(),0)),"")</f>
        <v/>
      </c>
      <c r="W350" s="69" t="str">
        <f>IFERROR(CLEAN(HLOOKUP(W$1,'1.源数据-产品报告-消费降序'!W:W,ROW(),0)),"")</f>
        <v/>
      </c>
      <c r="X350" s="69" t="str">
        <f>IFERROR(CLEAN(HLOOKUP(X$1,'1.源数据-产品报告-消费降序'!X:X,ROW(),0)),"")</f>
        <v/>
      </c>
      <c r="Y350" s="69" t="str">
        <f>IFERROR(CLEAN(HLOOKUP(Y$1,'1.源数据-产品报告-消费降序'!Y:Y,ROW(),0)),"")</f>
        <v/>
      </c>
      <c r="Z350" s="69" t="str">
        <f>IFERROR(CLEAN(HLOOKUP(Z$1,'1.源数据-产品报告-消费降序'!Z:Z,ROW(),0)),"")</f>
        <v/>
      </c>
      <c r="AA350" s="69" t="str">
        <f>IFERROR(CLEAN(HLOOKUP(AA$1,'1.源数据-产品报告-消费降序'!AA:AA,ROW(),0)),"")</f>
        <v/>
      </c>
      <c r="AB350" s="69" t="str">
        <f>IFERROR(CLEAN(HLOOKUP(AB$1,'1.源数据-产品报告-消费降序'!AB:AB,ROW(),0)),"")</f>
        <v/>
      </c>
      <c r="AC350" s="69" t="str">
        <f>IFERROR(CLEAN(HLOOKUP(AC$1,'1.源数据-产品报告-消费降序'!AC:AC,ROW(),0)),"")</f>
        <v/>
      </c>
      <c r="AD3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0" s="69" t="str">
        <f>IFERROR(CLEAN(HLOOKUP(AE$1,'1.源数据-产品报告-消费降序'!AE:AE,ROW(),0)),"")</f>
        <v/>
      </c>
      <c r="AH350" s="69" t="str">
        <f>IFERROR(CLEAN(HLOOKUP(AH$1,'1.源数据-产品报告-消费降序'!AH:AH,ROW(),0)),"")</f>
        <v/>
      </c>
      <c r="AI350" s="69" t="str">
        <f>IFERROR(CLEAN(HLOOKUP(AI$1,'1.源数据-产品报告-消费降序'!AI:AI,ROW(),0)),"")</f>
        <v/>
      </c>
      <c r="AJ350" s="69" t="str">
        <f>IFERROR(CLEAN(HLOOKUP(AJ$1,'1.源数据-产品报告-消费降序'!AJ:AJ,ROW(),0)),"")</f>
        <v/>
      </c>
      <c r="AK350" s="69" t="str">
        <f>IFERROR(CLEAN(HLOOKUP(AK$1,'1.源数据-产品报告-消费降序'!AK:AK,ROW(),0)),"")</f>
        <v/>
      </c>
      <c r="AL350" s="69" t="str">
        <f>IFERROR(CLEAN(HLOOKUP(AL$1,'1.源数据-产品报告-消费降序'!AL:AL,ROW(),0)),"")</f>
        <v/>
      </c>
      <c r="AM350" s="69" t="str">
        <f>IFERROR(CLEAN(HLOOKUP(AM$1,'1.源数据-产品报告-消费降序'!AM:AM,ROW(),0)),"")</f>
        <v/>
      </c>
      <c r="AN350" s="69" t="str">
        <f>IFERROR(CLEAN(HLOOKUP(AN$1,'1.源数据-产品报告-消费降序'!AN:AN,ROW(),0)),"")</f>
        <v/>
      </c>
      <c r="AO3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0" s="69" t="str">
        <f>IFERROR(CLEAN(HLOOKUP(AP$1,'1.源数据-产品报告-消费降序'!AP:AP,ROW(),0)),"")</f>
        <v/>
      </c>
      <c r="AS350" s="69" t="str">
        <f>IFERROR(CLEAN(HLOOKUP(AS$1,'1.源数据-产品报告-消费降序'!AS:AS,ROW(),0)),"")</f>
        <v/>
      </c>
      <c r="AT350" s="69" t="str">
        <f>IFERROR(CLEAN(HLOOKUP(AT$1,'1.源数据-产品报告-消费降序'!AT:AT,ROW(),0)),"")</f>
        <v/>
      </c>
      <c r="AU350" s="69" t="str">
        <f>IFERROR(CLEAN(HLOOKUP(AU$1,'1.源数据-产品报告-消费降序'!AU:AU,ROW(),0)),"")</f>
        <v/>
      </c>
      <c r="AV350" s="69" t="str">
        <f>IFERROR(CLEAN(HLOOKUP(AV$1,'1.源数据-产品报告-消费降序'!AV:AV,ROW(),0)),"")</f>
        <v/>
      </c>
      <c r="AW350" s="69" t="str">
        <f>IFERROR(CLEAN(HLOOKUP(AW$1,'1.源数据-产品报告-消费降序'!AW:AW,ROW(),0)),"")</f>
        <v/>
      </c>
      <c r="AX350" s="69" t="str">
        <f>IFERROR(CLEAN(HLOOKUP(AX$1,'1.源数据-产品报告-消费降序'!AX:AX,ROW(),0)),"")</f>
        <v/>
      </c>
      <c r="AY350" s="69" t="str">
        <f>IFERROR(CLEAN(HLOOKUP(AY$1,'1.源数据-产品报告-消费降序'!AY:AY,ROW(),0)),"")</f>
        <v/>
      </c>
      <c r="AZ3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0" s="69" t="str">
        <f>IFERROR(CLEAN(HLOOKUP(BA$1,'1.源数据-产品报告-消费降序'!BA:BA,ROW(),0)),"")</f>
        <v/>
      </c>
      <c r="BD350" s="69" t="str">
        <f>IFERROR(CLEAN(HLOOKUP(BD$1,'1.源数据-产品报告-消费降序'!BD:BD,ROW(),0)),"")</f>
        <v/>
      </c>
      <c r="BE350" s="69" t="str">
        <f>IFERROR(CLEAN(HLOOKUP(BE$1,'1.源数据-产品报告-消费降序'!BE:BE,ROW(),0)),"")</f>
        <v/>
      </c>
      <c r="BF350" s="69" t="str">
        <f>IFERROR(CLEAN(HLOOKUP(BF$1,'1.源数据-产品报告-消费降序'!BF:BF,ROW(),0)),"")</f>
        <v/>
      </c>
      <c r="BG350" s="69" t="str">
        <f>IFERROR(CLEAN(HLOOKUP(BG$1,'1.源数据-产品报告-消费降序'!BG:BG,ROW(),0)),"")</f>
        <v/>
      </c>
      <c r="BH350" s="69" t="str">
        <f>IFERROR(CLEAN(HLOOKUP(BH$1,'1.源数据-产品报告-消费降序'!BH:BH,ROW(),0)),"")</f>
        <v/>
      </c>
      <c r="BI350" s="69" t="str">
        <f>IFERROR(CLEAN(HLOOKUP(BI$1,'1.源数据-产品报告-消费降序'!BI:BI,ROW(),0)),"")</f>
        <v/>
      </c>
      <c r="BJ350" s="69" t="str">
        <f>IFERROR(CLEAN(HLOOKUP(BJ$1,'1.源数据-产品报告-消费降序'!BJ:BJ,ROW(),0)),"")</f>
        <v/>
      </c>
      <c r="BK3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0" s="69" t="str">
        <f>IFERROR(CLEAN(HLOOKUP(BL$1,'1.源数据-产品报告-消费降序'!BL:BL,ROW(),0)),"")</f>
        <v/>
      </c>
      <c r="BO350" s="69" t="str">
        <f>IFERROR(CLEAN(HLOOKUP(BO$1,'1.源数据-产品报告-消费降序'!BO:BO,ROW(),0)),"")</f>
        <v/>
      </c>
      <c r="BP350" s="69" t="str">
        <f>IFERROR(CLEAN(HLOOKUP(BP$1,'1.源数据-产品报告-消费降序'!BP:BP,ROW(),0)),"")</f>
        <v/>
      </c>
      <c r="BQ350" s="69" t="str">
        <f>IFERROR(CLEAN(HLOOKUP(BQ$1,'1.源数据-产品报告-消费降序'!BQ:BQ,ROW(),0)),"")</f>
        <v/>
      </c>
      <c r="BR350" s="69" t="str">
        <f>IFERROR(CLEAN(HLOOKUP(BR$1,'1.源数据-产品报告-消费降序'!BR:BR,ROW(),0)),"")</f>
        <v/>
      </c>
      <c r="BS350" s="69" t="str">
        <f>IFERROR(CLEAN(HLOOKUP(BS$1,'1.源数据-产品报告-消费降序'!BS:BS,ROW(),0)),"")</f>
        <v/>
      </c>
      <c r="BT350" s="69" t="str">
        <f>IFERROR(CLEAN(HLOOKUP(BT$1,'1.源数据-产品报告-消费降序'!BT:BT,ROW(),0)),"")</f>
        <v/>
      </c>
      <c r="BU350" s="69" t="str">
        <f>IFERROR(CLEAN(HLOOKUP(BU$1,'1.源数据-产品报告-消费降序'!BU:BU,ROW(),0)),"")</f>
        <v/>
      </c>
      <c r="BV3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0" s="69" t="str">
        <f>IFERROR(CLEAN(HLOOKUP(BW$1,'1.源数据-产品报告-消费降序'!BW:BW,ROW(),0)),"")</f>
        <v/>
      </c>
    </row>
    <row r="351" spans="1:75">
      <c r="A351" s="69" t="str">
        <f>IFERROR(CLEAN(HLOOKUP(A$1,'1.源数据-产品报告-消费降序'!A:A,ROW(),0)),"")</f>
        <v/>
      </c>
      <c r="B351" s="69" t="str">
        <f>IFERROR(CLEAN(HLOOKUP(B$1,'1.源数据-产品报告-消费降序'!B:B,ROW(),0)),"")</f>
        <v/>
      </c>
      <c r="C351" s="69" t="str">
        <f>IFERROR(CLEAN(HLOOKUP(C$1,'1.源数据-产品报告-消费降序'!C:C,ROW(),0)),"")</f>
        <v/>
      </c>
      <c r="D351" s="69" t="str">
        <f>IFERROR(CLEAN(HLOOKUP(D$1,'1.源数据-产品报告-消费降序'!D:D,ROW(),0)),"")</f>
        <v/>
      </c>
      <c r="E351" s="69" t="str">
        <f>IFERROR(CLEAN(HLOOKUP(E$1,'1.源数据-产品报告-消费降序'!E:E,ROW(),0)),"")</f>
        <v/>
      </c>
      <c r="F351" s="69" t="str">
        <f>IFERROR(CLEAN(HLOOKUP(F$1,'1.源数据-产品报告-消费降序'!F:F,ROW(),0)),"")</f>
        <v/>
      </c>
      <c r="G351" s="70">
        <f>IFERROR((HLOOKUP(G$1,'1.源数据-产品报告-消费降序'!G:G,ROW(),0)),"")</f>
        <v>0</v>
      </c>
      <c r="H3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1" s="69" t="str">
        <f>IFERROR(CLEAN(HLOOKUP(I$1,'1.源数据-产品报告-消费降序'!I:I,ROW(),0)),"")</f>
        <v/>
      </c>
      <c r="L351" s="69" t="str">
        <f>IFERROR(CLEAN(HLOOKUP(L$1,'1.源数据-产品报告-消费降序'!L:L,ROW(),0)),"")</f>
        <v/>
      </c>
      <c r="M351" s="69" t="str">
        <f>IFERROR(CLEAN(HLOOKUP(M$1,'1.源数据-产品报告-消费降序'!M:M,ROW(),0)),"")</f>
        <v/>
      </c>
      <c r="N351" s="69" t="str">
        <f>IFERROR(CLEAN(HLOOKUP(N$1,'1.源数据-产品报告-消费降序'!N:N,ROW(),0)),"")</f>
        <v/>
      </c>
      <c r="O351" s="69" t="str">
        <f>IFERROR(CLEAN(HLOOKUP(O$1,'1.源数据-产品报告-消费降序'!O:O,ROW(),0)),"")</f>
        <v/>
      </c>
      <c r="P351" s="69" t="str">
        <f>IFERROR(CLEAN(HLOOKUP(P$1,'1.源数据-产品报告-消费降序'!P:P,ROW(),0)),"")</f>
        <v/>
      </c>
      <c r="Q351" s="69" t="str">
        <f>IFERROR(CLEAN(HLOOKUP(Q$1,'1.源数据-产品报告-消费降序'!Q:Q,ROW(),0)),"")</f>
        <v/>
      </c>
      <c r="R351" s="69" t="str">
        <f>IFERROR(CLEAN(HLOOKUP(R$1,'1.源数据-产品报告-消费降序'!R:R,ROW(),0)),"")</f>
        <v/>
      </c>
      <c r="S3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1" s="69" t="str">
        <f>IFERROR(CLEAN(HLOOKUP(T$1,'1.源数据-产品报告-消费降序'!T:T,ROW(),0)),"")</f>
        <v/>
      </c>
      <c r="W351" s="69" t="str">
        <f>IFERROR(CLEAN(HLOOKUP(W$1,'1.源数据-产品报告-消费降序'!W:W,ROW(),0)),"")</f>
        <v/>
      </c>
      <c r="X351" s="69" t="str">
        <f>IFERROR(CLEAN(HLOOKUP(X$1,'1.源数据-产品报告-消费降序'!X:X,ROW(),0)),"")</f>
        <v/>
      </c>
      <c r="Y351" s="69" t="str">
        <f>IFERROR(CLEAN(HLOOKUP(Y$1,'1.源数据-产品报告-消费降序'!Y:Y,ROW(),0)),"")</f>
        <v/>
      </c>
      <c r="Z351" s="69" t="str">
        <f>IFERROR(CLEAN(HLOOKUP(Z$1,'1.源数据-产品报告-消费降序'!Z:Z,ROW(),0)),"")</f>
        <v/>
      </c>
      <c r="AA351" s="69" t="str">
        <f>IFERROR(CLEAN(HLOOKUP(AA$1,'1.源数据-产品报告-消费降序'!AA:AA,ROW(),0)),"")</f>
        <v/>
      </c>
      <c r="AB351" s="69" t="str">
        <f>IFERROR(CLEAN(HLOOKUP(AB$1,'1.源数据-产品报告-消费降序'!AB:AB,ROW(),0)),"")</f>
        <v/>
      </c>
      <c r="AC351" s="69" t="str">
        <f>IFERROR(CLEAN(HLOOKUP(AC$1,'1.源数据-产品报告-消费降序'!AC:AC,ROW(),0)),"")</f>
        <v/>
      </c>
      <c r="AD3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1" s="69" t="str">
        <f>IFERROR(CLEAN(HLOOKUP(AE$1,'1.源数据-产品报告-消费降序'!AE:AE,ROW(),0)),"")</f>
        <v/>
      </c>
      <c r="AH351" s="69" t="str">
        <f>IFERROR(CLEAN(HLOOKUP(AH$1,'1.源数据-产品报告-消费降序'!AH:AH,ROW(),0)),"")</f>
        <v/>
      </c>
      <c r="AI351" s="69" t="str">
        <f>IFERROR(CLEAN(HLOOKUP(AI$1,'1.源数据-产品报告-消费降序'!AI:AI,ROW(),0)),"")</f>
        <v/>
      </c>
      <c r="AJ351" s="69" t="str">
        <f>IFERROR(CLEAN(HLOOKUP(AJ$1,'1.源数据-产品报告-消费降序'!AJ:AJ,ROW(),0)),"")</f>
        <v/>
      </c>
      <c r="AK351" s="69" t="str">
        <f>IFERROR(CLEAN(HLOOKUP(AK$1,'1.源数据-产品报告-消费降序'!AK:AK,ROW(),0)),"")</f>
        <v/>
      </c>
      <c r="AL351" s="69" t="str">
        <f>IFERROR(CLEAN(HLOOKUP(AL$1,'1.源数据-产品报告-消费降序'!AL:AL,ROW(),0)),"")</f>
        <v/>
      </c>
      <c r="AM351" s="69" t="str">
        <f>IFERROR(CLEAN(HLOOKUP(AM$1,'1.源数据-产品报告-消费降序'!AM:AM,ROW(),0)),"")</f>
        <v/>
      </c>
      <c r="AN351" s="69" t="str">
        <f>IFERROR(CLEAN(HLOOKUP(AN$1,'1.源数据-产品报告-消费降序'!AN:AN,ROW(),0)),"")</f>
        <v/>
      </c>
      <c r="AO3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1" s="69" t="str">
        <f>IFERROR(CLEAN(HLOOKUP(AP$1,'1.源数据-产品报告-消费降序'!AP:AP,ROW(),0)),"")</f>
        <v/>
      </c>
      <c r="AS351" s="69" t="str">
        <f>IFERROR(CLEAN(HLOOKUP(AS$1,'1.源数据-产品报告-消费降序'!AS:AS,ROW(),0)),"")</f>
        <v/>
      </c>
      <c r="AT351" s="69" t="str">
        <f>IFERROR(CLEAN(HLOOKUP(AT$1,'1.源数据-产品报告-消费降序'!AT:AT,ROW(),0)),"")</f>
        <v/>
      </c>
      <c r="AU351" s="69" t="str">
        <f>IFERROR(CLEAN(HLOOKUP(AU$1,'1.源数据-产品报告-消费降序'!AU:AU,ROW(),0)),"")</f>
        <v/>
      </c>
      <c r="AV351" s="69" t="str">
        <f>IFERROR(CLEAN(HLOOKUP(AV$1,'1.源数据-产品报告-消费降序'!AV:AV,ROW(),0)),"")</f>
        <v/>
      </c>
      <c r="AW351" s="69" t="str">
        <f>IFERROR(CLEAN(HLOOKUP(AW$1,'1.源数据-产品报告-消费降序'!AW:AW,ROW(),0)),"")</f>
        <v/>
      </c>
      <c r="AX351" s="69" t="str">
        <f>IFERROR(CLEAN(HLOOKUP(AX$1,'1.源数据-产品报告-消费降序'!AX:AX,ROW(),0)),"")</f>
        <v/>
      </c>
      <c r="AY351" s="69" t="str">
        <f>IFERROR(CLEAN(HLOOKUP(AY$1,'1.源数据-产品报告-消费降序'!AY:AY,ROW(),0)),"")</f>
        <v/>
      </c>
      <c r="AZ3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1" s="69" t="str">
        <f>IFERROR(CLEAN(HLOOKUP(BA$1,'1.源数据-产品报告-消费降序'!BA:BA,ROW(),0)),"")</f>
        <v/>
      </c>
      <c r="BD351" s="69" t="str">
        <f>IFERROR(CLEAN(HLOOKUP(BD$1,'1.源数据-产品报告-消费降序'!BD:BD,ROW(),0)),"")</f>
        <v/>
      </c>
      <c r="BE351" s="69" t="str">
        <f>IFERROR(CLEAN(HLOOKUP(BE$1,'1.源数据-产品报告-消费降序'!BE:BE,ROW(),0)),"")</f>
        <v/>
      </c>
      <c r="BF351" s="69" t="str">
        <f>IFERROR(CLEAN(HLOOKUP(BF$1,'1.源数据-产品报告-消费降序'!BF:BF,ROW(),0)),"")</f>
        <v/>
      </c>
      <c r="BG351" s="69" t="str">
        <f>IFERROR(CLEAN(HLOOKUP(BG$1,'1.源数据-产品报告-消费降序'!BG:BG,ROW(),0)),"")</f>
        <v/>
      </c>
      <c r="BH351" s="69" t="str">
        <f>IFERROR(CLEAN(HLOOKUP(BH$1,'1.源数据-产品报告-消费降序'!BH:BH,ROW(),0)),"")</f>
        <v/>
      </c>
      <c r="BI351" s="69" t="str">
        <f>IFERROR(CLEAN(HLOOKUP(BI$1,'1.源数据-产品报告-消费降序'!BI:BI,ROW(),0)),"")</f>
        <v/>
      </c>
      <c r="BJ351" s="69" t="str">
        <f>IFERROR(CLEAN(HLOOKUP(BJ$1,'1.源数据-产品报告-消费降序'!BJ:BJ,ROW(),0)),"")</f>
        <v/>
      </c>
      <c r="BK3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1" s="69" t="str">
        <f>IFERROR(CLEAN(HLOOKUP(BL$1,'1.源数据-产品报告-消费降序'!BL:BL,ROW(),0)),"")</f>
        <v/>
      </c>
      <c r="BO351" s="69" t="str">
        <f>IFERROR(CLEAN(HLOOKUP(BO$1,'1.源数据-产品报告-消费降序'!BO:BO,ROW(),0)),"")</f>
        <v/>
      </c>
      <c r="BP351" s="69" t="str">
        <f>IFERROR(CLEAN(HLOOKUP(BP$1,'1.源数据-产品报告-消费降序'!BP:BP,ROW(),0)),"")</f>
        <v/>
      </c>
      <c r="BQ351" s="69" t="str">
        <f>IFERROR(CLEAN(HLOOKUP(BQ$1,'1.源数据-产品报告-消费降序'!BQ:BQ,ROW(),0)),"")</f>
        <v/>
      </c>
      <c r="BR351" s="69" t="str">
        <f>IFERROR(CLEAN(HLOOKUP(BR$1,'1.源数据-产品报告-消费降序'!BR:BR,ROW(),0)),"")</f>
        <v/>
      </c>
      <c r="BS351" s="69" t="str">
        <f>IFERROR(CLEAN(HLOOKUP(BS$1,'1.源数据-产品报告-消费降序'!BS:BS,ROW(),0)),"")</f>
        <v/>
      </c>
      <c r="BT351" s="69" t="str">
        <f>IFERROR(CLEAN(HLOOKUP(BT$1,'1.源数据-产品报告-消费降序'!BT:BT,ROW(),0)),"")</f>
        <v/>
      </c>
      <c r="BU351" s="69" t="str">
        <f>IFERROR(CLEAN(HLOOKUP(BU$1,'1.源数据-产品报告-消费降序'!BU:BU,ROW(),0)),"")</f>
        <v/>
      </c>
      <c r="BV3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1" s="69" t="str">
        <f>IFERROR(CLEAN(HLOOKUP(BW$1,'1.源数据-产品报告-消费降序'!BW:BW,ROW(),0)),"")</f>
        <v/>
      </c>
    </row>
    <row r="352" spans="1:75">
      <c r="A352" s="69" t="str">
        <f>IFERROR(CLEAN(HLOOKUP(A$1,'1.源数据-产品报告-消费降序'!A:A,ROW(),0)),"")</f>
        <v/>
      </c>
      <c r="B352" s="69" t="str">
        <f>IFERROR(CLEAN(HLOOKUP(B$1,'1.源数据-产品报告-消费降序'!B:B,ROW(),0)),"")</f>
        <v/>
      </c>
      <c r="C352" s="69" t="str">
        <f>IFERROR(CLEAN(HLOOKUP(C$1,'1.源数据-产品报告-消费降序'!C:C,ROW(),0)),"")</f>
        <v/>
      </c>
      <c r="D352" s="69" t="str">
        <f>IFERROR(CLEAN(HLOOKUP(D$1,'1.源数据-产品报告-消费降序'!D:D,ROW(),0)),"")</f>
        <v/>
      </c>
      <c r="E352" s="69" t="str">
        <f>IFERROR(CLEAN(HLOOKUP(E$1,'1.源数据-产品报告-消费降序'!E:E,ROW(),0)),"")</f>
        <v/>
      </c>
      <c r="F352" s="69" t="str">
        <f>IFERROR(CLEAN(HLOOKUP(F$1,'1.源数据-产品报告-消费降序'!F:F,ROW(),0)),"")</f>
        <v/>
      </c>
      <c r="G352" s="70">
        <f>IFERROR((HLOOKUP(G$1,'1.源数据-产品报告-消费降序'!G:G,ROW(),0)),"")</f>
        <v>0</v>
      </c>
      <c r="H3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2" s="69" t="str">
        <f>IFERROR(CLEAN(HLOOKUP(I$1,'1.源数据-产品报告-消费降序'!I:I,ROW(),0)),"")</f>
        <v/>
      </c>
      <c r="L352" s="69" t="str">
        <f>IFERROR(CLEAN(HLOOKUP(L$1,'1.源数据-产品报告-消费降序'!L:L,ROW(),0)),"")</f>
        <v/>
      </c>
      <c r="M352" s="69" t="str">
        <f>IFERROR(CLEAN(HLOOKUP(M$1,'1.源数据-产品报告-消费降序'!M:M,ROW(),0)),"")</f>
        <v/>
      </c>
      <c r="N352" s="69" t="str">
        <f>IFERROR(CLEAN(HLOOKUP(N$1,'1.源数据-产品报告-消费降序'!N:N,ROW(),0)),"")</f>
        <v/>
      </c>
      <c r="O352" s="69" t="str">
        <f>IFERROR(CLEAN(HLOOKUP(O$1,'1.源数据-产品报告-消费降序'!O:O,ROW(),0)),"")</f>
        <v/>
      </c>
      <c r="P352" s="69" t="str">
        <f>IFERROR(CLEAN(HLOOKUP(P$1,'1.源数据-产品报告-消费降序'!P:P,ROW(),0)),"")</f>
        <v/>
      </c>
      <c r="Q352" s="69" t="str">
        <f>IFERROR(CLEAN(HLOOKUP(Q$1,'1.源数据-产品报告-消费降序'!Q:Q,ROW(),0)),"")</f>
        <v/>
      </c>
      <c r="R352" s="69" t="str">
        <f>IFERROR(CLEAN(HLOOKUP(R$1,'1.源数据-产品报告-消费降序'!R:R,ROW(),0)),"")</f>
        <v/>
      </c>
      <c r="S3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2" s="69" t="str">
        <f>IFERROR(CLEAN(HLOOKUP(T$1,'1.源数据-产品报告-消费降序'!T:T,ROW(),0)),"")</f>
        <v/>
      </c>
      <c r="W352" s="69" t="str">
        <f>IFERROR(CLEAN(HLOOKUP(W$1,'1.源数据-产品报告-消费降序'!W:W,ROW(),0)),"")</f>
        <v/>
      </c>
      <c r="X352" s="69" t="str">
        <f>IFERROR(CLEAN(HLOOKUP(X$1,'1.源数据-产品报告-消费降序'!X:X,ROW(),0)),"")</f>
        <v/>
      </c>
      <c r="Y352" s="69" t="str">
        <f>IFERROR(CLEAN(HLOOKUP(Y$1,'1.源数据-产品报告-消费降序'!Y:Y,ROW(),0)),"")</f>
        <v/>
      </c>
      <c r="Z352" s="69" t="str">
        <f>IFERROR(CLEAN(HLOOKUP(Z$1,'1.源数据-产品报告-消费降序'!Z:Z,ROW(),0)),"")</f>
        <v/>
      </c>
      <c r="AA352" s="69" t="str">
        <f>IFERROR(CLEAN(HLOOKUP(AA$1,'1.源数据-产品报告-消费降序'!AA:AA,ROW(),0)),"")</f>
        <v/>
      </c>
      <c r="AB352" s="69" t="str">
        <f>IFERROR(CLEAN(HLOOKUP(AB$1,'1.源数据-产品报告-消费降序'!AB:AB,ROW(),0)),"")</f>
        <v/>
      </c>
      <c r="AC352" s="69" t="str">
        <f>IFERROR(CLEAN(HLOOKUP(AC$1,'1.源数据-产品报告-消费降序'!AC:AC,ROW(),0)),"")</f>
        <v/>
      </c>
      <c r="AD3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2" s="69" t="str">
        <f>IFERROR(CLEAN(HLOOKUP(AE$1,'1.源数据-产品报告-消费降序'!AE:AE,ROW(),0)),"")</f>
        <v/>
      </c>
      <c r="AH352" s="69" t="str">
        <f>IFERROR(CLEAN(HLOOKUP(AH$1,'1.源数据-产品报告-消费降序'!AH:AH,ROW(),0)),"")</f>
        <v/>
      </c>
      <c r="AI352" s="69" t="str">
        <f>IFERROR(CLEAN(HLOOKUP(AI$1,'1.源数据-产品报告-消费降序'!AI:AI,ROW(),0)),"")</f>
        <v/>
      </c>
      <c r="AJ352" s="69" t="str">
        <f>IFERROR(CLEAN(HLOOKUP(AJ$1,'1.源数据-产品报告-消费降序'!AJ:AJ,ROW(),0)),"")</f>
        <v/>
      </c>
      <c r="AK352" s="69" t="str">
        <f>IFERROR(CLEAN(HLOOKUP(AK$1,'1.源数据-产品报告-消费降序'!AK:AK,ROW(),0)),"")</f>
        <v/>
      </c>
      <c r="AL352" s="69" t="str">
        <f>IFERROR(CLEAN(HLOOKUP(AL$1,'1.源数据-产品报告-消费降序'!AL:AL,ROW(),0)),"")</f>
        <v/>
      </c>
      <c r="AM352" s="69" t="str">
        <f>IFERROR(CLEAN(HLOOKUP(AM$1,'1.源数据-产品报告-消费降序'!AM:AM,ROW(),0)),"")</f>
        <v/>
      </c>
      <c r="AN352" s="69" t="str">
        <f>IFERROR(CLEAN(HLOOKUP(AN$1,'1.源数据-产品报告-消费降序'!AN:AN,ROW(),0)),"")</f>
        <v/>
      </c>
      <c r="AO3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2" s="69" t="str">
        <f>IFERROR(CLEAN(HLOOKUP(AP$1,'1.源数据-产品报告-消费降序'!AP:AP,ROW(),0)),"")</f>
        <v/>
      </c>
      <c r="AS352" s="69" t="str">
        <f>IFERROR(CLEAN(HLOOKUP(AS$1,'1.源数据-产品报告-消费降序'!AS:AS,ROW(),0)),"")</f>
        <v/>
      </c>
      <c r="AT352" s="69" t="str">
        <f>IFERROR(CLEAN(HLOOKUP(AT$1,'1.源数据-产品报告-消费降序'!AT:AT,ROW(),0)),"")</f>
        <v/>
      </c>
      <c r="AU352" s="69" t="str">
        <f>IFERROR(CLEAN(HLOOKUP(AU$1,'1.源数据-产品报告-消费降序'!AU:AU,ROW(),0)),"")</f>
        <v/>
      </c>
      <c r="AV352" s="69" t="str">
        <f>IFERROR(CLEAN(HLOOKUP(AV$1,'1.源数据-产品报告-消费降序'!AV:AV,ROW(),0)),"")</f>
        <v/>
      </c>
      <c r="AW352" s="69" t="str">
        <f>IFERROR(CLEAN(HLOOKUP(AW$1,'1.源数据-产品报告-消费降序'!AW:AW,ROW(),0)),"")</f>
        <v/>
      </c>
      <c r="AX352" s="69" t="str">
        <f>IFERROR(CLEAN(HLOOKUP(AX$1,'1.源数据-产品报告-消费降序'!AX:AX,ROW(),0)),"")</f>
        <v/>
      </c>
      <c r="AY352" s="69" t="str">
        <f>IFERROR(CLEAN(HLOOKUP(AY$1,'1.源数据-产品报告-消费降序'!AY:AY,ROW(),0)),"")</f>
        <v/>
      </c>
      <c r="AZ3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2" s="69" t="str">
        <f>IFERROR(CLEAN(HLOOKUP(BA$1,'1.源数据-产品报告-消费降序'!BA:BA,ROW(),0)),"")</f>
        <v/>
      </c>
      <c r="BD352" s="69" t="str">
        <f>IFERROR(CLEAN(HLOOKUP(BD$1,'1.源数据-产品报告-消费降序'!BD:BD,ROW(),0)),"")</f>
        <v/>
      </c>
      <c r="BE352" s="69" t="str">
        <f>IFERROR(CLEAN(HLOOKUP(BE$1,'1.源数据-产品报告-消费降序'!BE:BE,ROW(),0)),"")</f>
        <v/>
      </c>
      <c r="BF352" s="69" t="str">
        <f>IFERROR(CLEAN(HLOOKUP(BF$1,'1.源数据-产品报告-消费降序'!BF:BF,ROW(),0)),"")</f>
        <v/>
      </c>
      <c r="BG352" s="69" t="str">
        <f>IFERROR(CLEAN(HLOOKUP(BG$1,'1.源数据-产品报告-消费降序'!BG:BG,ROW(),0)),"")</f>
        <v/>
      </c>
      <c r="BH352" s="69" t="str">
        <f>IFERROR(CLEAN(HLOOKUP(BH$1,'1.源数据-产品报告-消费降序'!BH:BH,ROW(),0)),"")</f>
        <v/>
      </c>
      <c r="BI352" s="69" t="str">
        <f>IFERROR(CLEAN(HLOOKUP(BI$1,'1.源数据-产品报告-消费降序'!BI:BI,ROW(),0)),"")</f>
        <v/>
      </c>
      <c r="BJ352" s="69" t="str">
        <f>IFERROR(CLEAN(HLOOKUP(BJ$1,'1.源数据-产品报告-消费降序'!BJ:BJ,ROW(),0)),"")</f>
        <v/>
      </c>
      <c r="BK3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2" s="69" t="str">
        <f>IFERROR(CLEAN(HLOOKUP(BL$1,'1.源数据-产品报告-消费降序'!BL:BL,ROW(),0)),"")</f>
        <v/>
      </c>
      <c r="BO352" s="69" t="str">
        <f>IFERROR(CLEAN(HLOOKUP(BO$1,'1.源数据-产品报告-消费降序'!BO:BO,ROW(),0)),"")</f>
        <v/>
      </c>
      <c r="BP352" s="69" t="str">
        <f>IFERROR(CLEAN(HLOOKUP(BP$1,'1.源数据-产品报告-消费降序'!BP:BP,ROW(),0)),"")</f>
        <v/>
      </c>
      <c r="BQ352" s="69" t="str">
        <f>IFERROR(CLEAN(HLOOKUP(BQ$1,'1.源数据-产品报告-消费降序'!BQ:BQ,ROW(),0)),"")</f>
        <v/>
      </c>
      <c r="BR352" s="69" t="str">
        <f>IFERROR(CLEAN(HLOOKUP(BR$1,'1.源数据-产品报告-消费降序'!BR:BR,ROW(),0)),"")</f>
        <v/>
      </c>
      <c r="BS352" s="69" t="str">
        <f>IFERROR(CLEAN(HLOOKUP(BS$1,'1.源数据-产品报告-消费降序'!BS:BS,ROW(),0)),"")</f>
        <v/>
      </c>
      <c r="BT352" s="69" t="str">
        <f>IFERROR(CLEAN(HLOOKUP(BT$1,'1.源数据-产品报告-消费降序'!BT:BT,ROW(),0)),"")</f>
        <v/>
      </c>
      <c r="BU352" s="69" t="str">
        <f>IFERROR(CLEAN(HLOOKUP(BU$1,'1.源数据-产品报告-消费降序'!BU:BU,ROW(),0)),"")</f>
        <v/>
      </c>
      <c r="BV3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2" s="69" t="str">
        <f>IFERROR(CLEAN(HLOOKUP(BW$1,'1.源数据-产品报告-消费降序'!BW:BW,ROW(),0)),"")</f>
        <v/>
      </c>
    </row>
    <row r="353" spans="1:75">
      <c r="A353" s="69" t="str">
        <f>IFERROR(CLEAN(HLOOKUP(A$1,'1.源数据-产品报告-消费降序'!A:A,ROW(),0)),"")</f>
        <v/>
      </c>
      <c r="B353" s="69" t="str">
        <f>IFERROR(CLEAN(HLOOKUP(B$1,'1.源数据-产品报告-消费降序'!B:B,ROW(),0)),"")</f>
        <v/>
      </c>
      <c r="C353" s="69" t="str">
        <f>IFERROR(CLEAN(HLOOKUP(C$1,'1.源数据-产品报告-消费降序'!C:C,ROW(),0)),"")</f>
        <v/>
      </c>
      <c r="D353" s="69" t="str">
        <f>IFERROR(CLEAN(HLOOKUP(D$1,'1.源数据-产品报告-消费降序'!D:D,ROW(),0)),"")</f>
        <v/>
      </c>
      <c r="E353" s="69" t="str">
        <f>IFERROR(CLEAN(HLOOKUP(E$1,'1.源数据-产品报告-消费降序'!E:E,ROW(),0)),"")</f>
        <v/>
      </c>
      <c r="F353" s="69" t="str">
        <f>IFERROR(CLEAN(HLOOKUP(F$1,'1.源数据-产品报告-消费降序'!F:F,ROW(),0)),"")</f>
        <v/>
      </c>
      <c r="G353" s="70">
        <f>IFERROR((HLOOKUP(G$1,'1.源数据-产品报告-消费降序'!G:G,ROW(),0)),"")</f>
        <v>0</v>
      </c>
      <c r="H3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3" s="69" t="str">
        <f>IFERROR(CLEAN(HLOOKUP(I$1,'1.源数据-产品报告-消费降序'!I:I,ROW(),0)),"")</f>
        <v/>
      </c>
      <c r="L353" s="69" t="str">
        <f>IFERROR(CLEAN(HLOOKUP(L$1,'1.源数据-产品报告-消费降序'!L:L,ROW(),0)),"")</f>
        <v/>
      </c>
      <c r="M353" s="69" t="str">
        <f>IFERROR(CLEAN(HLOOKUP(M$1,'1.源数据-产品报告-消费降序'!M:M,ROW(),0)),"")</f>
        <v/>
      </c>
      <c r="N353" s="69" t="str">
        <f>IFERROR(CLEAN(HLOOKUP(N$1,'1.源数据-产品报告-消费降序'!N:N,ROW(),0)),"")</f>
        <v/>
      </c>
      <c r="O353" s="69" t="str">
        <f>IFERROR(CLEAN(HLOOKUP(O$1,'1.源数据-产品报告-消费降序'!O:O,ROW(),0)),"")</f>
        <v/>
      </c>
      <c r="P353" s="69" t="str">
        <f>IFERROR(CLEAN(HLOOKUP(P$1,'1.源数据-产品报告-消费降序'!P:P,ROW(),0)),"")</f>
        <v/>
      </c>
      <c r="Q353" s="69" t="str">
        <f>IFERROR(CLEAN(HLOOKUP(Q$1,'1.源数据-产品报告-消费降序'!Q:Q,ROW(),0)),"")</f>
        <v/>
      </c>
      <c r="R353" s="69" t="str">
        <f>IFERROR(CLEAN(HLOOKUP(R$1,'1.源数据-产品报告-消费降序'!R:R,ROW(),0)),"")</f>
        <v/>
      </c>
      <c r="S3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3" s="69" t="str">
        <f>IFERROR(CLEAN(HLOOKUP(T$1,'1.源数据-产品报告-消费降序'!T:T,ROW(),0)),"")</f>
        <v/>
      </c>
      <c r="W353" s="69" t="str">
        <f>IFERROR(CLEAN(HLOOKUP(W$1,'1.源数据-产品报告-消费降序'!W:W,ROW(),0)),"")</f>
        <v/>
      </c>
      <c r="X353" s="69" t="str">
        <f>IFERROR(CLEAN(HLOOKUP(X$1,'1.源数据-产品报告-消费降序'!X:X,ROW(),0)),"")</f>
        <v/>
      </c>
      <c r="Y353" s="69" t="str">
        <f>IFERROR(CLEAN(HLOOKUP(Y$1,'1.源数据-产品报告-消费降序'!Y:Y,ROW(),0)),"")</f>
        <v/>
      </c>
      <c r="Z353" s="69" t="str">
        <f>IFERROR(CLEAN(HLOOKUP(Z$1,'1.源数据-产品报告-消费降序'!Z:Z,ROW(),0)),"")</f>
        <v/>
      </c>
      <c r="AA353" s="69" t="str">
        <f>IFERROR(CLEAN(HLOOKUP(AA$1,'1.源数据-产品报告-消费降序'!AA:AA,ROW(),0)),"")</f>
        <v/>
      </c>
      <c r="AB353" s="69" t="str">
        <f>IFERROR(CLEAN(HLOOKUP(AB$1,'1.源数据-产品报告-消费降序'!AB:AB,ROW(),0)),"")</f>
        <v/>
      </c>
      <c r="AC353" s="69" t="str">
        <f>IFERROR(CLEAN(HLOOKUP(AC$1,'1.源数据-产品报告-消费降序'!AC:AC,ROW(),0)),"")</f>
        <v/>
      </c>
      <c r="AD3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3" s="69" t="str">
        <f>IFERROR(CLEAN(HLOOKUP(AE$1,'1.源数据-产品报告-消费降序'!AE:AE,ROW(),0)),"")</f>
        <v/>
      </c>
      <c r="AH353" s="69" t="str">
        <f>IFERROR(CLEAN(HLOOKUP(AH$1,'1.源数据-产品报告-消费降序'!AH:AH,ROW(),0)),"")</f>
        <v/>
      </c>
      <c r="AI353" s="69" t="str">
        <f>IFERROR(CLEAN(HLOOKUP(AI$1,'1.源数据-产品报告-消费降序'!AI:AI,ROW(),0)),"")</f>
        <v/>
      </c>
      <c r="AJ353" s="69" t="str">
        <f>IFERROR(CLEAN(HLOOKUP(AJ$1,'1.源数据-产品报告-消费降序'!AJ:AJ,ROW(),0)),"")</f>
        <v/>
      </c>
      <c r="AK353" s="69" t="str">
        <f>IFERROR(CLEAN(HLOOKUP(AK$1,'1.源数据-产品报告-消费降序'!AK:AK,ROW(),0)),"")</f>
        <v/>
      </c>
      <c r="AL353" s="69" t="str">
        <f>IFERROR(CLEAN(HLOOKUP(AL$1,'1.源数据-产品报告-消费降序'!AL:AL,ROW(),0)),"")</f>
        <v/>
      </c>
      <c r="AM353" s="69" t="str">
        <f>IFERROR(CLEAN(HLOOKUP(AM$1,'1.源数据-产品报告-消费降序'!AM:AM,ROW(),0)),"")</f>
        <v/>
      </c>
      <c r="AN353" s="69" t="str">
        <f>IFERROR(CLEAN(HLOOKUP(AN$1,'1.源数据-产品报告-消费降序'!AN:AN,ROW(),0)),"")</f>
        <v/>
      </c>
      <c r="AO3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3" s="69" t="str">
        <f>IFERROR(CLEAN(HLOOKUP(AP$1,'1.源数据-产品报告-消费降序'!AP:AP,ROW(),0)),"")</f>
        <v/>
      </c>
      <c r="AS353" s="69" t="str">
        <f>IFERROR(CLEAN(HLOOKUP(AS$1,'1.源数据-产品报告-消费降序'!AS:AS,ROW(),0)),"")</f>
        <v/>
      </c>
      <c r="AT353" s="69" t="str">
        <f>IFERROR(CLEAN(HLOOKUP(AT$1,'1.源数据-产品报告-消费降序'!AT:AT,ROW(),0)),"")</f>
        <v/>
      </c>
      <c r="AU353" s="69" t="str">
        <f>IFERROR(CLEAN(HLOOKUP(AU$1,'1.源数据-产品报告-消费降序'!AU:AU,ROW(),0)),"")</f>
        <v/>
      </c>
      <c r="AV353" s="69" t="str">
        <f>IFERROR(CLEAN(HLOOKUP(AV$1,'1.源数据-产品报告-消费降序'!AV:AV,ROW(),0)),"")</f>
        <v/>
      </c>
      <c r="AW353" s="69" t="str">
        <f>IFERROR(CLEAN(HLOOKUP(AW$1,'1.源数据-产品报告-消费降序'!AW:AW,ROW(),0)),"")</f>
        <v/>
      </c>
      <c r="AX353" s="69" t="str">
        <f>IFERROR(CLEAN(HLOOKUP(AX$1,'1.源数据-产品报告-消费降序'!AX:AX,ROW(),0)),"")</f>
        <v/>
      </c>
      <c r="AY353" s="69" t="str">
        <f>IFERROR(CLEAN(HLOOKUP(AY$1,'1.源数据-产品报告-消费降序'!AY:AY,ROW(),0)),"")</f>
        <v/>
      </c>
      <c r="AZ3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3" s="69" t="str">
        <f>IFERROR(CLEAN(HLOOKUP(BA$1,'1.源数据-产品报告-消费降序'!BA:BA,ROW(),0)),"")</f>
        <v/>
      </c>
      <c r="BD353" s="69" t="str">
        <f>IFERROR(CLEAN(HLOOKUP(BD$1,'1.源数据-产品报告-消费降序'!BD:BD,ROW(),0)),"")</f>
        <v/>
      </c>
      <c r="BE353" s="69" t="str">
        <f>IFERROR(CLEAN(HLOOKUP(BE$1,'1.源数据-产品报告-消费降序'!BE:BE,ROW(),0)),"")</f>
        <v/>
      </c>
      <c r="BF353" s="69" t="str">
        <f>IFERROR(CLEAN(HLOOKUP(BF$1,'1.源数据-产品报告-消费降序'!BF:BF,ROW(),0)),"")</f>
        <v/>
      </c>
      <c r="BG353" s="69" t="str">
        <f>IFERROR(CLEAN(HLOOKUP(BG$1,'1.源数据-产品报告-消费降序'!BG:BG,ROW(),0)),"")</f>
        <v/>
      </c>
      <c r="BH353" s="69" t="str">
        <f>IFERROR(CLEAN(HLOOKUP(BH$1,'1.源数据-产品报告-消费降序'!BH:BH,ROW(),0)),"")</f>
        <v/>
      </c>
      <c r="BI353" s="69" t="str">
        <f>IFERROR(CLEAN(HLOOKUP(BI$1,'1.源数据-产品报告-消费降序'!BI:BI,ROW(),0)),"")</f>
        <v/>
      </c>
      <c r="BJ353" s="69" t="str">
        <f>IFERROR(CLEAN(HLOOKUP(BJ$1,'1.源数据-产品报告-消费降序'!BJ:BJ,ROW(),0)),"")</f>
        <v/>
      </c>
      <c r="BK3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3" s="69" t="str">
        <f>IFERROR(CLEAN(HLOOKUP(BL$1,'1.源数据-产品报告-消费降序'!BL:BL,ROW(),0)),"")</f>
        <v/>
      </c>
      <c r="BO353" s="69" t="str">
        <f>IFERROR(CLEAN(HLOOKUP(BO$1,'1.源数据-产品报告-消费降序'!BO:BO,ROW(),0)),"")</f>
        <v/>
      </c>
      <c r="BP353" s="69" t="str">
        <f>IFERROR(CLEAN(HLOOKUP(BP$1,'1.源数据-产品报告-消费降序'!BP:BP,ROW(),0)),"")</f>
        <v/>
      </c>
      <c r="BQ353" s="69" t="str">
        <f>IFERROR(CLEAN(HLOOKUP(BQ$1,'1.源数据-产品报告-消费降序'!BQ:BQ,ROW(),0)),"")</f>
        <v/>
      </c>
      <c r="BR353" s="69" t="str">
        <f>IFERROR(CLEAN(HLOOKUP(BR$1,'1.源数据-产品报告-消费降序'!BR:BR,ROW(),0)),"")</f>
        <v/>
      </c>
      <c r="BS353" s="69" t="str">
        <f>IFERROR(CLEAN(HLOOKUP(BS$1,'1.源数据-产品报告-消费降序'!BS:BS,ROW(),0)),"")</f>
        <v/>
      </c>
      <c r="BT353" s="69" t="str">
        <f>IFERROR(CLEAN(HLOOKUP(BT$1,'1.源数据-产品报告-消费降序'!BT:BT,ROW(),0)),"")</f>
        <v/>
      </c>
      <c r="BU353" s="69" t="str">
        <f>IFERROR(CLEAN(HLOOKUP(BU$1,'1.源数据-产品报告-消费降序'!BU:BU,ROW(),0)),"")</f>
        <v/>
      </c>
      <c r="BV3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3" s="69" t="str">
        <f>IFERROR(CLEAN(HLOOKUP(BW$1,'1.源数据-产品报告-消费降序'!BW:BW,ROW(),0)),"")</f>
        <v/>
      </c>
    </row>
    <row r="354" spans="1:75">
      <c r="A354" s="69" t="str">
        <f>IFERROR(CLEAN(HLOOKUP(A$1,'1.源数据-产品报告-消费降序'!A:A,ROW(),0)),"")</f>
        <v/>
      </c>
      <c r="B354" s="69" t="str">
        <f>IFERROR(CLEAN(HLOOKUP(B$1,'1.源数据-产品报告-消费降序'!B:B,ROW(),0)),"")</f>
        <v/>
      </c>
      <c r="C354" s="69" t="str">
        <f>IFERROR(CLEAN(HLOOKUP(C$1,'1.源数据-产品报告-消费降序'!C:C,ROW(),0)),"")</f>
        <v/>
      </c>
      <c r="D354" s="69" t="str">
        <f>IFERROR(CLEAN(HLOOKUP(D$1,'1.源数据-产品报告-消费降序'!D:D,ROW(),0)),"")</f>
        <v/>
      </c>
      <c r="E354" s="69" t="str">
        <f>IFERROR(CLEAN(HLOOKUP(E$1,'1.源数据-产品报告-消费降序'!E:E,ROW(),0)),"")</f>
        <v/>
      </c>
      <c r="F354" s="69" t="str">
        <f>IFERROR(CLEAN(HLOOKUP(F$1,'1.源数据-产品报告-消费降序'!F:F,ROW(),0)),"")</f>
        <v/>
      </c>
      <c r="G354" s="70">
        <f>IFERROR((HLOOKUP(G$1,'1.源数据-产品报告-消费降序'!G:G,ROW(),0)),"")</f>
        <v>0</v>
      </c>
      <c r="H3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4" s="69" t="str">
        <f>IFERROR(CLEAN(HLOOKUP(I$1,'1.源数据-产品报告-消费降序'!I:I,ROW(),0)),"")</f>
        <v/>
      </c>
      <c r="L354" s="69" t="str">
        <f>IFERROR(CLEAN(HLOOKUP(L$1,'1.源数据-产品报告-消费降序'!L:L,ROW(),0)),"")</f>
        <v/>
      </c>
      <c r="M354" s="69" t="str">
        <f>IFERROR(CLEAN(HLOOKUP(M$1,'1.源数据-产品报告-消费降序'!M:M,ROW(),0)),"")</f>
        <v/>
      </c>
      <c r="N354" s="69" t="str">
        <f>IFERROR(CLEAN(HLOOKUP(N$1,'1.源数据-产品报告-消费降序'!N:N,ROW(),0)),"")</f>
        <v/>
      </c>
      <c r="O354" s="69" t="str">
        <f>IFERROR(CLEAN(HLOOKUP(O$1,'1.源数据-产品报告-消费降序'!O:O,ROW(),0)),"")</f>
        <v/>
      </c>
      <c r="P354" s="69" t="str">
        <f>IFERROR(CLEAN(HLOOKUP(P$1,'1.源数据-产品报告-消费降序'!P:P,ROW(),0)),"")</f>
        <v/>
      </c>
      <c r="Q354" s="69" t="str">
        <f>IFERROR(CLEAN(HLOOKUP(Q$1,'1.源数据-产品报告-消费降序'!Q:Q,ROW(),0)),"")</f>
        <v/>
      </c>
      <c r="R354" s="69" t="str">
        <f>IFERROR(CLEAN(HLOOKUP(R$1,'1.源数据-产品报告-消费降序'!R:R,ROW(),0)),"")</f>
        <v/>
      </c>
      <c r="S3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4" s="69" t="str">
        <f>IFERROR(CLEAN(HLOOKUP(T$1,'1.源数据-产品报告-消费降序'!T:T,ROW(),0)),"")</f>
        <v/>
      </c>
      <c r="W354" s="69" t="str">
        <f>IFERROR(CLEAN(HLOOKUP(W$1,'1.源数据-产品报告-消费降序'!W:W,ROW(),0)),"")</f>
        <v/>
      </c>
      <c r="X354" s="69" t="str">
        <f>IFERROR(CLEAN(HLOOKUP(X$1,'1.源数据-产品报告-消费降序'!X:X,ROW(),0)),"")</f>
        <v/>
      </c>
      <c r="Y354" s="69" t="str">
        <f>IFERROR(CLEAN(HLOOKUP(Y$1,'1.源数据-产品报告-消费降序'!Y:Y,ROW(),0)),"")</f>
        <v/>
      </c>
      <c r="Z354" s="69" t="str">
        <f>IFERROR(CLEAN(HLOOKUP(Z$1,'1.源数据-产品报告-消费降序'!Z:Z,ROW(),0)),"")</f>
        <v/>
      </c>
      <c r="AA354" s="69" t="str">
        <f>IFERROR(CLEAN(HLOOKUP(AA$1,'1.源数据-产品报告-消费降序'!AA:AA,ROW(),0)),"")</f>
        <v/>
      </c>
      <c r="AB354" s="69" t="str">
        <f>IFERROR(CLEAN(HLOOKUP(AB$1,'1.源数据-产品报告-消费降序'!AB:AB,ROW(),0)),"")</f>
        <v/>
      </c>
      <c r="AC354" s="69" t="str">
        <f>IFERROR(CLEAN(HLOOKUP(AC$1,'1.源数据-产品报告-消费降序'!AC:AC,ROW(),0)),"")</f>
        <v/>
      </c>
      <c r="AD3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4" s="69" t="str">
        <f>IFERROR(CLEAN(HLOOKUP(AE$1,'1.源数据-产品报告-消费降序'!AE:AE,ROW(),0)),"")</f>
        <v/>
      </c>
      <c r="AH354" s="69" t="str">
        <f>IFERROR(CLEAN(HLOOKUP(AH$1,'1.源数据-产品报告-消费降序'!AH:AH,ROW(),0)),"")</f>
        <v/>
      </c>
      <c r="AI354" s="69" t="str">
        <f>IFERROR(CLEAN(HLOOKUP(AI$1,'1.源数据-产品报告-消费降序'!AI:AI,ROW(),0)),"")</f>
        <v/>
      </c>
      <c r="AJ354" s="69" t="str">
        <f>IFERROR(CLEAN(HLOOKUP(AJ$1,'1.源数据-产品报告-消费降序'!AJ:AJ,ROW(),0)),"")</f>
        <v/>
      </c>
      <c r="AK354" s="69" t="str">
        <f>IFERROR(CLEAN(HLOOKUP(AK$1,'1.源数据-产品报告-消费降序'!AK:AK,ROW(),0)),"")</f>
        <v/>
      </c>
      <c r="AL354" s="69" t="str">
        <f>IFERROR(CLEAN(HLOOKUP(AL$1,'1.源数据-产品报告-消费降序'!AL:AL,ROW(),0)),"")</f>
        <v/>
      </c>
      <c r="AM354" s="69" t="str">
        <f>IFERROR(CLEAN(HLOOKUP(AM$1,'1.源数据-产品报告-消费降序'!AM:AM,ROW(),0)),"")</f>
        <v/>
      </c>
      <c r="AN354" s="69" t="str">
        <f>IFERROR(CLEAN(HLOOKUP(AN$1,'1.源数据-产品报告-消费降序'!AN:AN,ROW(),0)),"")</f>
        <v/>
      </c>
      <c r="AO3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4" s="69" t="str">
        <f>IFERROR(CLEAN(HLOOKUP(AP$1,'1.源数据-产品报告-消费降序'!AP:AP,ROW(),0)),"")</f>
        <v/>
      </c>
      <c r="AS354" s="69" t="str">
        <f>IFERROR(CLEAN(HLOOKUP(AS$1,'1.源数据-产品报告-消费降序'!AS:AS,ROW(),0)),"")</f>
        <v/>
      </c>
      <c r="AT354" s="69" t="str">
        <f>IFERROR(CLEAN(HLOOKUP(AT$1,'1.源数据-产品报告-消费降序'!AT:AT,ROW(),0)),"")</f>
        <v/>
      </c>
      <c r="AU354" s="69" t="str">
        <f>IFERROR(CLEAN(HLOOKUP(AU$1,'1.源数据-产品报告-消费降序'!AU:AU,ROW(),0)),"")</f>
        <v/>
      </c>
      <c r="AV354" s="69" t="str">
        <f>IFERROR(CLEAN(HLOOKUP(AV$1,'1.源数据-产品报告-消费降序'!AV:AV,ROW(),0)),"")</f>
        <v/>
      </c>
      <c r="AW354" s="69" t="str">
        <f>IFERROR(CLEAN(HLOOKUP(AW$1,'1.源数据-产品报告-消费降序'!AW:AW,ROW(),0)),"")</f>
        <v/>
      </c>
      <c r="AX354" s="69" t="str">
        <f>IFERROR(CLEAN(HLOOKUP(AX$1,'1.源数据-产品报告-消费降序'!AX:AX,ROW(),0)),"")</f>
        <v/>
      </c>
      <c r="AY354" s="69" t="str">
        <f>IFERROR(CLEAN(HLOOKUP(AY$1,'1.源数据-产品报告-消费降序'!AY:AY,ROW(),0)),"")</f>
        <v/>
      </c>
      <c r="AZ3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4" s="69" t="str">
        <f>IFERROR(CLEAN(HLOOKUP(BA$1,'1.源数据-产品报告-消费降序'!BA:BA,ROW(),0)),"")</f>
        <v/>
      </c>
      <c r="BD354" s="69" t="str">
        <f>IFERROR(CLEAN(HLOOKUP(BD$1,'1.源数据-产品报告-消费降序'!BD:BD,ROW(),0)),"")</f>
        <v/>
      </c>
      <c r="BE354" s="69" t="str">
        <f>IFERROR(CLEAN(HLOOKUP(BE$1,'1.源数据-产品报告-消费降序'!BE:BE,ROW(),0)),"")</f>
        <v/>
      </c>
      <c r="BF354" s="69" t="str">
        <f>IFERROR(CLEAN(HLOOKUP(BF$1,'1.源数据-产品报告-消费降序'!BF:BF,ROW(),0)),"")</f>
        <v/>
      </c>
      <c r="BG354" s="69" t="str">
        <f>IFERROR(CLEAN(HLOOKUP(BG$1,'1.源数据-产品报告-消费降序'!BG:BG,ROW(),0)),"")</f>
        <v/>
      </c>
      <c r="BH354" s="69" t="str">
        <f>IFERROR(CLEAN(HLOOKUP(BH$1,'1.源数据-产品报告-消费降序'!BH:BH,ROW(),0)),"")</f>
        <v/>
      </c>
      <c r="BI354" s="69" t="str">
        <f>IFERROR(CLEAN(HLOOKUP(BI$1,'1.源数据-产品报告-消费降序'!BI:BI,ROW(),0)),"")</f>
        <v/>
      </c>
      <c r="BJ354" s="69" t="str">
        <f>IFERROR(CLEAN(HLOOKUP(BJ$1,'1.源数据-产品报告-消费降序'!BJ:BJ,ROW(),0)),"")</f>
        <v/>
      </c>
      <c r="BK3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4" s="69" t="str">
        <f>IFERROR(CLEAN(HLOOKUP(BL$1,'1.源数据-产品报告-消费降序'!BL:BL,ROW(),0)),"")</f>
        <v/>
      </c>
      <c r="BO354" s="69" t="str">
        <f>IFERROR(CLEAN(HLOOKUP(BO$1,'1.源数据-产品报告-消费降序'!BO:BO,ROW(),0)),"")</f>
        <v/>
      </c>
      <c r="BP354" s="69" t="str">
        <f>IFERROR(CLEAN(HLOOKUP(BP$1,'1.源数据-产品报告-消费降序'!BP:BP,ROW(),0)),"")</f>
        <v/>
      </c>
      <c r="BQ354" s="69" t="str">
        <f>IFERROR(CLEAN(HLOOKUP(BQ$1,'1.源数据-产品报告-消费降序'!BQ:BQ,ROW(),0)),"")</f>
        <v/>
      </c>
      <c r="BR354" s="69" t="str">
        <f>IFERROR(CLEAN(HLOOKUP(BR$1,'1.源数据-产品报告-消费降序'!BR:BR,ROW(),0)),"")</f>
        <v/>
      </c>
      <c r="BS354" s="69" t="str">
        <f>IFERROR(CLEAN(HLOOKUP(BS$1,'1.源数据-产品报告-消费降序'!BS:BS,ROW(),0)),"")</f>
        <v/>
      </c>
      <c r="BT354" s="69" t="str">
        <f>IFERROR(CLEAN(HLOOKUP(BT$1,'1.源数据-产品报告-消费降序'!BT:BT,ROW(),0)),"")</f>
        <v/>
      </c>
      <c r="BU354" s="69" t="str">
        <f>IFERROR(CLEAN(HLOOKUP(BU$1,'1.源数据-产品报告-消费降序'!BU:BU,ROW(),0)),"")</f>
        <v/>
      </c>
      <c r="BV3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4" s="69" t="str">
        <f>IFERROR(CLEAN(HLOOKUP(BW$1,'1.源数据-产品报告-消费降序'!BW:BW,ROW(),0)),"")</f>
        <v/>
      </c>
    </row>
    <row r="355" spans="1:75">
      <c r="A355" s="69" t="str">
        <f>IFERROR(CLEAN(HLOOKUP(A$1,'1.源数据-产品报告-消费降序'!A:A,ROW(),0)),"")</f>
        <v/>
      </c>
      <c r="B355" s="69" t="str">
        <f>IFERROR(CLEAN(HLOOKUP(B$1,'1.源数据-产品报告-消费降序'!B:B,ROW(),0)),"")</f>
        <v/>
      </c>
      <c r="C355" s="69" t="str">
        <f>IFERROR(CLEAN(HLOOKUP(C$1,'1.源数据-产品报告-消费降序'!C:C,ROW(),0)),"")</f>
        <v/>
      </c>
      <c r="D355" s="69" t="str">
        <f>IFERROR(CLEAN(HLOOKUP(D$1,'1.源数据-产品报告-消费降序'!D:D,ROW(),0)),"")</f>
        <v/>
      </c>
      <c r="E355" s="69" t="str">
        <f>IFERROR(CLEAN(HLOOKUP(E$1,'1.源数据-产品报告-消费降序'!E:E,ROW(),0)),"")</f>
        <v/>
      </c>
      <c r="F355" s="69" t="str">
        <f>IFERROR(CLEAN(HLOOKUP(F$1,'1.源数据-产品报告-消费降序'!F:F,ROW(),0)),"")</f>
        <v/>
      </c>
      <c r="G355" s="70">
        <f>IFERROR((HLOOKUP(G$1,'1.源数据-产品报告-消费降序'!G:G,ROW(),0)),"")</f>
        <v>0</v>
      </c>
      <c r="H3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5" s="69" t="str">
        <f>IFERROR(CLEAN(HLOOKUP(I$1,'1.源数据-产品报告-消费降序'!I:I,ROW(),0)),"")</f>
        <v/>
      </c>
      <c r="L355" s="69" t="str">
        <f>IFERROR(CLEAN(HLOOKUP(L$1,'1.源数据-产品报告-消费降序'!L:L,ROW(),0)),"")</f>
        <v/>
      </c>
      <c r="M355" s="69" t="str">
        <f>IFERROR(CLEAN(HLOOKUP(M$1,'1.源数据-产品报告-消费降序'!M:M,ROW(),0)),"")</f>
        <v/>
      </c>
      <c r="N355" s="69" t="str">
        <f>IFERROR(CLEAN(HLOOKUP(N$1,'1.源数据-产品报告-消费降序'!N:N,ROW(),0)),"")</f>
        <v/>
      </c>
      <c r="O355" s="69" t="str">
        <f>IFERROR(CLEAN(HLOOKUP(O$1,'1.源数据-产品报告-消费降序'!O:O,ROW(),0)),"")</f>
        <v/>
      </c>
      <c r="P355" s="69" t="str">
        <f>IFERROR(CLEAN(HLOOKUP(P$1,'1.源数据-产品报告-消费降序'!P:P,ROW(),0)),"")</f>
        <v/>
      </c>
      <c r="Q355" s="69" t="str">
        <f>IFERROR(CLEAN(HLOOKUP(Q$1,'1.源数据-产品报告-消费降序'!Q:Q,ROW(),0)),"")</f>
        <v/>
      </c>
      <c r="R355" s="69" t="str">
        <f>IFERROR(CLEAN(HLOOKUP(R$1,'1.源数据-产品报告-消费降序'!R:R,ROW(),0)),"")</f>
        <v/>
      </c>
      <c r="S3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5" s="69" t="str">
        <f>IFERROR(CLEAN(HLOOKUP(T$1,'1.源数据-产品报告-消费降序'!T:T,ROW(),0)),"")</f>
        <v/>
      </c>
      <c r="W355" s="69" t="str">
        <f>IFERROR(CLEAN(HLOOKUP(W$1,'1.源数据-产品报告-消费降序'!W:W,ROW(),0)),"")</f>
        <v/>
      </c>
      <c r="X355" s="69" t="str">
        <f>IFERROR(CLEAN(HLOOKUP(X$1,'1.源数据-产品报告-消费降序'!X:X,ROW(),0)),"")</f>
        <v/>
      </c>
      <c r="Y355" s="69" t="str">
        <f>IFERROR(CLEAN(HLOOKUP(Y$1,'1.源数据-产品报告-消费降序'!Y:Y,ROW(),0)),"")</f>
        <v/>
      </c>
      <c r="Z355" s="69" t="str">
        <f>IFERROR(CLEAN(HLOOKUP(Z$1,'1.源数据-产品报告-消费降序'!Z:Z,ROW(),0)),"")</f>
        <v/>
      </c>
      <c r="AA355" s="69" t="str">
        <f>IFERROR(CLEAN(HLOOKUP(AA$1,'1.源数据-产品报告-消费降序'!AA:AA,ROW(),0)),"")</f>
        <v/>
      </c>
      <c r="AB355" s="69" t="str">
        <f>IFERROR(CLEAN(HLOOKUP(AB$1,'1.源数据-产品报告-消费降序'!AB:AB,ROW(),0)),"")</f>
        <v/>
      </c>
      <c r="AC355" s="69" t="str">
        <f>IFERROR(CLEAN(HLOOKUP(AC$1,'1.源数据-产品报告-消费降序'!AC:AC,ROW(),0)),"")</f>
        <v/>
      </c>
      <c r="AD3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5" s="69" t="str">
        <f>IFERROR(CLEAN(HLOOKUP(AE$1,'1.源数据-产品报告-消费降序'!AE:AE,ROW(),0)),"")</f>
        <v/>
      </c>
      <c r="AH355" s="69" t="str">
        <f>IFERROR(CLEAN(HLOOKUP(AH$1,'1.源数据-产品报告-消费降序'!AH:AH,ROW(),0)),"")</f>
        <v/>
      </c>
      <c r="AI355" s="69" t="str">
        <f>IFERROR(CLEAN(HLOOKUP(AI$1,'1.源数据-产品报告-消费降序'!AI:AI,ROW(),0)),"")</f>
        <v/>
      </c>
      <c r="AJ355" s="69" t="str">
        <f>IFERROR(CLEAN(HLOOKUP(AJ$1,'1.源数据-产品报告-消费降序'!AJ:AJ,ROW(),0)),"")</f>
        <v/>
      </c>
      <c r="AK355" s="69" t="str">
        <f>IFERROR(CLEAN(HLOOKUP(AK$1,'1.源数据-产品报告-消费降序'!AK:AK,ROW(),0)),"")</f>
        <v/>
      </c>
      <c r="AL355" s="69" t="str">
        <f>IFERROR(CLEAN(HLOOKUP(AL$1,'1.源数据-产品报告-消费降序'!AL:AL,ROW(),0)),"")</f>
        <v/>
      </c>
      <c r="AM355" s="69" t="str">
        <f>IFERROR(CLEAN(HLOOKUP(AM$1,'1.源数据-产品报告-消费降序'!AM:AM,ROW(),0)),"")</f>
        <v/>
      </c>
      <c r="AN355" s="69" t="str">
        <f>IFERROR(CLEAN(HLOOKUP(AN$1,'1.源数据-产品报告-消费降序'!AN:AN,ROW(),0)),"")</f>
        <v/>
      </c>
      <c r="AO3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5" s="69" t="str">
        <f>IFERROR(CLEAN(HLOOKUP(AP$1,'1.源数据-产品报告-消费降序'!AP:AP,ROW(),0)),"")</f>
        <v/>
      </c>
      <c r="AS355" s="69" t="str">
        <f>IFERROR(CLEAN(HLOOKUP(AS$1,'1.源数据-产品报告-消费降序'!AS:AS,ROW(),0)),"")</f>
        <v/>
      </c>
      <c r="AT355" s="69" t="str">
        <f>IFERROR(CLEAN(HLOOKUP(AT$1,'1.源数据-产品报告-消费降序'!AT:AT,ROW(),0)),"")</f>
        <v/>
      </c>
      <c r="AU355" s="69" t="str">
        <f>IFERROR(CLEAN(HLOOKUP(AU$1,'1.源数据-产品报告-消费降序'!AU:AU,ROW(),0)),"")</f>
        <v/>
      </c>
      <c r="AV355" s="69" t="str">
        <f>IFERROR(CLEAN(HLOOKUP(AV$1,'1.源数据-产品报告-消费降序'!AV:AV,ROW(),0)),"")</f>
        <v/>
      </c>
      <c r="AW355" s="69" t="str">
        <f>IFERROR(CLEAN(HLOOKUP(AW$1,'1.源数据-产品报告-消费降序'!AW:AW,ROW(),0)),"")</f>
        <v/>
      </c>
      <c r="AX355" s="69" t="str">
        <f>IFERROR(CLEAN(HLOOKUP(AX$1,'1.源数据-产品报告-消费降序'!AX:AX,ROW(),0)),"")</f>
        <v/>
      </c>
      <c r="AY355" s="69" t="str">
        <f>IFERROR(CLEAN(HLOOKUP(AY$1,'1.源数据-产品报告-消费降序'!AY:AY,ROW(),0)),"")</f>
        <v/>
      </c>
      <c r="AZ3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5" s="69" t="str">
        <f>IFERROR(CLEAN(HLOOKUP(BA$1,'1.源数据-产品报告-消费降序'!BA:BA,ROW(),0)),"")</f>
        <v/>
      </c>
      <c r="BD355" s="69" t="str">
        <f>IFERROR(CLEAN(HLOOKUP(BD$1,'1.源数据-产品报告-消费降序'!BD:BD,ROW(),0)),"")</f>
        <v/>
      </c>
      <c r="BE355" s="69" t="str">
        <f>IFERROR(CLEAN(HLOOKUP(BE$1,'1.源数据-产品报告-消费降序'!BE:BE,ROW(),0)),"")</f>
        <v/>
      </c>
      <c r="BF355" s="69" t="str">
        <f>IFERROR(CLEAN(HLOOKUP(BF$1,'1.源数据-产品报告-消费降序'!BF:BF,ROW(),0)),"")</f>
        <v/>
      </c>
      <c r="BG355" s="69" t="str">
        <f>IFERROR(CLEAN(HLOOKUP(BG$1,'1.源数据-产品报告-消费降序'!BG:BG,ROW(),0)),"")</f>
        <v/>
      </c>
      <c r="BH355" s="69" t="str">
        <f>IFERROR(CLEAN(HLOOKUP(BH$1,'1.源数据-产品报告-消费降序'!BH:BH,ROW(),0)),"")</f>
        <v/>
      </c>
      <c r="BI355" s="69" t="str">
        <f>IFERROR(CLEAN(HLOOKUP(BI$1,'1.源数据-产品报告-消费降序'!BI:BI,ROW(),0)),"")</f>
        <v/>
      </c>
      <c r="BJ355" s="69" t="str">
        <f>IFERROR(CLEAN(HLOOKUP(BJ$1,'1.源数据-产品报告-消费降序'!BJ:BJ,ROW(),0)),"")</f>
        <v/>
      </c>
      <c r="BK3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5" s="69" t="str">
        <f>IFERROR(CLEAN(HLOOKUP(BL$1,'1.源数据-产品报告-消费降序'!BL:BL,ROW(),0)),"")</f>
        <v/>
      </c>
      <c r="BO355" s="69" t="str">
        <f>IFERROR(CLEAN(HLOOKUP(BO$1,'1.源数据-产品报告-消费降序'!BO:BO,ROW(),0)),"")</f>
        <v/>
      </c>
      <c r="BP355" s="69" t="str">
        <f>IFERROR(CLEAN(HLOOKUP(BP$1,'1.源数据-产品报告-消费降序'!BP:BP,ROW(),0)),"")</f>
        <v/>
      </c>
      <c r="BQ355" s="69" t="str">
        <f>IFERROR(CLEAN(HLOOKUP(BQ$1,'1.源数据-产品报告-消费降序'!BQ:BQ,ROW(),0)),"")</f>
        <v/>
      </c>
      <c r="BR355" s="69" t="str">
        <f>IFERROR(CLEAN(HLOOKUP(BR$1,'1.源数据-产品报告-消费降序'!BR:BR,ROW(),0)),"")</f>
        <v/>
      </c>
      <c r="BS355" s="69" t="str">
        <f>IFERROR(CLEAN(HLOOKUP(BS$1,'1.源数据-产品报告-消费降序'!BS:BS,ROW(),0)),"")</f>
        <v/>
      </c>
      <c r="BT355" s="69" t="str">
        <f>IFERROR(CLEAN(HLOOKUP(BT$1,'1.源数据-产品报告-消费降序'!BT:BT,ROW(),0)),"")</f>
        <v/>
      </c>
      <c r="BU355" s="69" t="str">
        <f>IFERROR(CLEAN(HLOOKUP(BU$1,'1.源数据-产品报告-消费降序'!BU:BU,ROW(),0)),"")</f>
        <v/>
      </c>
      <c r="BV3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5" s="69" t="str">
        <f>IFERROR(CLEAN(HLOOKUP(BW$1,'1.源数据-产品报告-消费降序'!BW:BW,ROW(),0)),"")</f>
        <v/>
      </c>
    </row>
    <row r="356" spans="1:75">
      <c r="A356" s="69" t="str">
        <f>IFERROR(CLEAN(HLOOKUP(A$1,'1.源数据-产品报告-消费降序'!A:A,ROW(),0)),"")</f>
        <v/>
      </c>
      <c r="B356" s="69" t="str">
        <f>IFERROR(CLEAN(HLOOKUP(B$1,'1.源数据-产品报告-消费降序'!B:B,ROW(),0)),"")</f>
        <v/>
      </c>
      <c r="C356" s="69" t="str">
        <f>IFERROR(CLEAN(HLOOKUP(C$1,'1.源数据-产品报告-消费降序'!C:C,ROW(),0)),"")</f>
        <v/>
      </c>
      <c r="D356" s="69" t="str">
        <f>IFERROR(CLEAN(HLOOKUP(D$1,'1.源数据-产品报告-消费降序'!D:D,ROW(),0)),"")</f>
        <v/>
      </c>
      <c r="E356" s="69" t="str">
        <f>IFERROR(CLEAN(HLOOKUP(E$1,'1.源数据-产品报告-消费降序'!E:E,ROW(),0)),"")</f>
        <v/>
      </c>
      <c r="F356" s="69" t="str">
        <f>IFERROR(CLEAN(HLOOKUP(F$1,'1.源数据-产品报告-消费降序'!F:F,ROW(),0)),"")</f>
        <v/>
      </c>
      <c r="G356" s="70">
        <f>IFERROR((HLOOKUP(G$1,'1.源数据-产品报告-消费降序'!G:G,ROW(),0)),"")</f>
        <v>0</v>
      </c>
      <c r="H3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6" s="69" t="str">
        <f>IFERROR(CLEAN(HLOOKUP(I$1,'1.源数据-产品报告-消费降序'!I:I,ROW(),0)),"")</f>
        <v/>
      </c>
      <c r="L356" s="69" t="str">
        <f>IFERROR(CLEAN(HLOOKUP(L$1,'1.源数据-产品报告-消费降序'!L:L,ROW(),0)),"")</f>
        <v/>
      </c>
      <c r="M356" s="69" t="str">
        <f>IFERROR(CLEAN(HLOOKUP(M$1,'1.源数据-产品报告-消费降序'!M:M,ROW(),0)),"")</f>
        <v/>
      </c>
      <c r="N356" s="69" t="str">
        <f>IFERROR(CLEAN(HLOOKUP(N$1,'1.源数据-产品报告-消费降序'!N:N,ROW(),0)),"")</f>
        <v/>
      </c>
      <c r="O356" s="69" t="str">
        <f>IFERROR(CLEAN(HLOOKUP(O$1,'1.源数据-产品报告-消费降序'!O:O,ROW(),0)),"")</f>
        <v/>
      </c>
      <c r="P356" s="69" t="str">
        <f>IFERROR(CLEAN(HLOOKUP(P$1,'1.源数据-产品报告-消费降序'!P:P,ROW(),0)),"")</f>
        <v/>
      </c>
      <c r="Q356" s="69" t="str">
        <f>IFERROR(CLEAN(HLOOKUP(Q$1,'1.源数据-产品报告-消费降序'!Q:Q,ROW(),0)),"")</f>
        <v/>
      </c>
      <c r="R356" s="69" t="str">
        <f>IFERROR(CLEAN(HLOOKUP(R$1,'1.源数据-产品报告-消费降序'!R:R,ROW(),0)),"")</f>
        <v/>
      </c>
      <c r="S3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6" s="69" t="str">
        <f>IFERROR(CLEAN(HLOOKUP(T$1,'1.源数据-产品报告-消费降序'!T:T,ROW(),0)),"")</f>
        <v/>
      </c>
      <c r="W356" s="69" t="str">
        <f>IFERROR(CLEAN(HLOOKUP(W$1,'1.源数据-产品报告-消费降序'!W:W,ROW(),0)),"")</f>
        <v/>
      </c>
      <c r="X356" s="69" t="str">
        <f>IFERROR(CLEAN(HLOOKUP(X$1,'1.源数据-产品报告-消费降序'!X:X,ROW(),0)),"")</f>
        <v/>
      </c>
      <c r="Y356" s="69" t="str">
        <f>IFERROR(CLEAN(HLOOKUP(Y$1,'1.源数据-产品报告-消费降序'!Y:Y,ROW(),0)),"")</f>
        <v/>
      </c>
      <c r="Z356" s="69" t="str">
        <f>IFERROR(CLEAN(HLOOKUP(Z$1,'1.源数据-产品报告-消费降序'!Z:Z,ROW(),0)),"")</f>
        <v/>
      </c>
      <c r="AA356" s="69" t="str">
        <f>IFERROR(CLEAN(HLOOKUP(AA$1,'1.源数据-产品报告-消费降序'!AA:AA,ROW(),0)),"")</f>
        <v/>
      </c>
      <c r="AB356" s="69" t="str">
        <f>IFERROR(CLEAN(HLOOKUP(AB$1,'1.源数据-产品报告-消费降序'!AB:AB,ROW(),0)),"")</f>
        <v/>
      </c>
      <c r="AC356" s="69" t="str">
        <f>IFERROR(CLEAN(HLOOKUP(AC$1,'1.源数据-产品报告-消费降序'!AC:AC,ROW(),0)),"")</f>
        <v/>
      </c>
      <c r="AD3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6" s="69" t="str">
        <f>IFERROR(CLEAN(HLOOKUP(AE$1,'1.源数据-产品报告-消费降序'!AE:AE,ROW(),0)),"")</f>
        <v/>
      </c>
      <c r="AH356" s="69" t="str">
        <f>IFERROR(CLEAN(HLOOKUP(AH$1,'1.源数据-产品报告-消费降序'!AH:AH,ROW(),0)),"")</f>
        <v/>
      </c>
      <c r="AI356" s="69" t="str">
        <f>IFERROR(CLEAN(HLOOKUP(AI$1,'1.源数据-产品报告-消费降序'!AI:AI,ROW(),0)),"")</f>
        <v/>
      </c>
      <c r="AJ356" s="69" t="str">
        <f>IFERROR(CLEAN(HLOOKUP(AJ$1,'1.源数据-产品报告-消费降序'!AJ:AJ,ROW(),0)),"")</f>
        <v/>
      </c>
      <c r="AK356" s="69" t="str">
        <f>IFERROR(CLEAN(HLOOKUP(AK$1,'1.源数据-产品报告-消费降序'!AK:AK,ROW(),0)),"")</f>
        <v/>
      </c>
      <c r="AL356" s="69" t="str">
        <f>IFERROR(CLEAN(HLOOKUP(AL$1,'1.源数据-产品报告-消费降序'!AL:AL,ROW(),0)),"")</f>
        <v/>
      </c>
      <c r="AM356" s="69" t="str">
        <f>IFERROR(CLEAN(HLOOKUP(AM$1,'1.源数据-产品报告-消费降序'!AM:AM,ROW(),0)),"")</f>
        <v/>
      </c>
      <c r="AN356" s="69" t="str">
        <f>IFERROR(CLEAN(HLOOKUP(AN$1,'1.源数据-产品报告-消费降序'!AN:AN,ROW(),0)),"")</f>
        <v/>
      </c>
      <c r="AO3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6" s="69" t="str">
        <f>IFERROR(CLEAN(HLOOKUP(AP$1,'1.源数据-产品报告-消费降序'!AP:AP,ROW(),0)),"")</f>
        <v/>
      </c>
      <c r="AS356" s="69" t="str">
        <f>IFERROR(CLEAN(HLOOKUP(AS$1,'1.源数据-产品报告-消费降序'!AS:AS,ROW(),0)),"")</f>
        <v/>
      </c>
      <c r="AT356" s="69" t="str">
        <f>IFERROR(CLEAN(HLOOKUP(AT$1,'1.源数据-产品报告-消费降序'!AT:AT,ROW(),0)),"")</f>
        <v/>
      </c>
      <c r="AU356" s="69" t="str">
        <f>IFERROR(CLEAN(HLOOKUP(AU$1,'1.源数据-产品报告-消费降序'!AU:AU,ROW(),0)),"")</f>
        <v/>
      </c>
      <c r="AV356" s="69" t="str">
        <f>IFERROR(CLEAN(HLOOKUP(AV$1,'1.源数据-产品报告-消费降序'!AV:AV,ROW(),0)),"")</f>
        <v/>
      </c>
      <c r="AW356" s="69" t="str">
        <f>IFERROR(CLEAN(HLOOKUP(AW$1,'1.源数据-产品报告-消费降序'!AW:AW,ROW(),0)),"")</f>
        <v/>
      </c>
      <c r="AX356" s="69" t="str">
        <f>IFERROR(CLEAN(HLOOKUP(AX$1,'1.源数据-产品报告-消费降序'!AX:AX,ROW(),0)),"")</f>
        <v/>
      </c>
      <c r="AY356" s="69" t="str">
        <f>IFERROR(CLEAN(HLOOKUP(AY$1,'1.源数据-产品报告-消费降序'!AY:AY,ROW(),0)),"")</f>
        <v/>
      </c>
      <c r="AZ3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6" s="69" t="str">
        <f>IFERROR(CLEAN(HLOOKUP(BA$1,'1.源数据-产品报告-消费降序'!BA:BA,ROW(),0)),"")</f>
        <v/>
      </c>
      <c r="BD356" s="69" t="str">
        <f>IFERROR(CLEAN(HLOOKUP(BD$1,'1.源数据-产品报告-消费降序'!BD:BD,ROW(),0)),"")</f>
        <v/>
      </c>
      <c r="BE356" s="69" t="str">
        <f>IFERROR(CLEAN(HLOOKUP(BE$1,'1.源数据-产品报告-消费降序'!BE:BE,ROW(),0)),"")</f>
        <v/>
      </c>
      <c r="BF356" s="69" t="str">
        <f>IFERROR(CLEAN(HLOOKUP(BF$1,'1.源数据-产品报告-消费降序'!BF:BF,ROW(),0)),"")</f>
        <v/>
      </c>
      <c r="BG356" s="69" t="str">
        <f>IFERROR(CLEAN(HLOOKUP(BG$1,'1.源数据-产品报告-消费降序'!BG:BG,ROW(),0)),"")</f>
        <v/>
      </c>
      <c r="BH356" s="69" t="str">
        <f>IFERROR(CLEAN(HLOOKUP(BH$1,'1.源数据-产品报告-消费降序'!BH:BH,ROW(),0)),"")</f>
        <v/>
      </c>
      <c r="BI356" s="69" t="str">
        <f>IFERROR(CLEAN(HLOOKUP(BI$1,'1.源数据-产品报告-消费降序'!BI:BI,ROW(),0)),"")</f>
        <v/>
      </c>
      <c r="BJ356" s="69" t="str">
        <f>IFERROR(CLEAN(HLOOKUP(BJ$1,'1.源数据-产品报告-消费降序'!BJ:BJ,ROW(),0)),"")</f>
        <v/>
      </c>
      <c r="BK3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6" s="69" t="str">
        <f>IFERROR(CLEAN(HLOOKUP(BL$1,'1.源数据-产品报告-消费降序'!BL:BL,ROW(),0)),"")</f>
        <v/>
      </c>
      <c r="BO356" s="69" t="str">
        <f>IFERROR(CLEAN(HLOOKUP(BO$1,'1.源数据-产品报告-消费降序'!BO:BO,ROW(),0)),"")</f>
        <v/>
      </c>
      <c r="BP356" s="69" t="str">
        <f>IFERROR(CLEAN(HLOOKUP(BP$1,'1.源数据-产品报告-消费降序'!BP:BP,ROW(),0)),"")</f>
        <v/>
      </c>
      <c r="BQ356" s="69" t="str">
        <f>IFERROR(CLEAN(HLOOKUP(BQ$1,'1.源数据-产品报告-消费降序'!BQ:BQ,ROW(),0)),"")</f>
        <v/>
      </c>
      <c r="BR356" s="69" t="str">
        <f>IFERROR(CLEAN(HLOOKUP(BR$1,'1.源数据-产品报告-消费降序'!BR:BR,ROW(),0)),"")</f>
        <v/>
      </c>
      <c r="BS356" s="69" t="str">
        <f>IFERROR(CLEAN(HLOOKUP(BS$1,'1.源数据-产品报告-消费降序'!BS:BS,ROW(),0)),"")</f>
        <v/>
      </c>
      <c r="BT356" s="69" t="str">
        <f>IFERROR(CLEAN(HLOOKUP(BT$1,'1.源数据-产品报告-消费降序'!BT:BT,ROW(),0)),"")</f>
        <v/>
      </c>
      <c r="BU356" s="69" t="str">
        <f>IFERROR(CLEAN(HLOOKUP(BU$1,'1.源数据-产品报告-消费降序'!BU:BU,ROW(),0)),"")</f>
        <v/>
      </c>
      <c r="BV3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6" s="69" t="str">
        <f>IFERROR(CLEAN(HLOOKUP(BW$1,'1.源数据-产品报告-消费降序'!BW:BW,ROW(),0)),"")</f>
        <v/>
      </c>
    </row>
    <row r="357" spans="1:75">
      <c r="A357" s="69" t="str">
        <f>IFERROR(CLEAN(HLOOKUP(A$1,'1.源数据-产品报告-消费降序'!A:A,ROW(),0)),"")</f>
        <v/>
      </c>
      <c r="B357" s="69" t="str">
        <f>IFERROR(CLEAN(HLOOKUP(B$1,'1.源数据-产品报告-消费降序'!B:B,ROW(),0)),"")</f>
        <v/>
      </c>
      <c r="C357" s="69" t="str">
        <f>IFERROR(CLEAN(HLOOKUP(C$1,'1.源数据-产品报告-消费降序'!C:C,ROW(),0)),"")</f>
        <v/>
      </c>
      <c r="D357" s="69" t="str">
        <f>IFERROR(CLEAN(HLOOKUP(D$1,'1.源数据-产品报告-消费降序'!D:D,ROW(),0)),"")</f>
        <v/>
      </c>
      <c r="E357" s="69" t="str">
        <f>IFERROR(CLEAN(HLOOKUP(E$1,'1.源数据-产品报告-消费降序'!E:E,ROW(),0)),"")</f>
        <v/>
      </c>
      <c r="F357" s="69" t="str">
        <f>IFERROR(CLEAN(HLOOKUP(F$1,'1.源数据-产品报告-消费降序'!F:F,ROW(),0)),"")</f>
        <v/>
      </c>
      <c r="G357" s="70">
        <f>IFERROR((HLOOKUP(G$1,'1.源数据-产品报告-消费降序'!G:G,ROW(),0)),"")</f>
        <v>0</v>
      </c>
      <c r="H3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7" s="69" t="str">
        <f>IFERROR(CLEAN(HLOOKUP(I$1,'1.源数据-产品报告-消费降序'!I:I,ROW(),0)),"")</f>
        <v/>
      </c>
      <c r="L357" s="69" t="str">
        <f>IFERROR(CLEAN(HLOOKUP(L$1,'1.源数据-产品报告-消费降序'!L:L,ROW(),0)),"")</f>
        <v/>
      </c>
      <c r="M357" s="69" t="str">
        <f>IFERROR(CLEAN(HLOOKUP(M$1,'1.源数据-产品报告-消费降序'!M:M,ROW(),0)),"")</f>
        <v/>
      </c>
      <c r="N357" s="69" t="str">
        <f>IFERROR(CLEAN(HLOOKUP(N$1,'1.源数据-产品报告-消费降序'!N:N,ROW(),0)),"")</f>
        <v/>
      </c>
      <c r="O357" s="69" t="str">
        <f>IFERROR(CLEAN(HLOOKUP(O$1,'1.源数据-产品报告-消费降序'!O:O,ROW(),0)),"")</f>
        <v/>
      </c>
      <c r="P357" s="69" t="str">
        <f>IFERROR(CLEAN(HLOOKUP(P$1,'1.源数据-产品报告-消费降序'!P:P,ROW(),0)),"")</f>
        <v/>
      </c>
      <c r="Q357" s="69" t="str">
        <f>IFERROR(CLEAN(HLOOKUP(Q$1,'1.源数据-产品报告-消费降序'!Q:Q,ROW(),0)),"")</f>
        <v/>
      </c>
      <c r="R357" s="69" t="str">
        <f>IFERROR(CLEAN(HLOOKUP(R$1,'1.源数据-产品报告-消费降序'!R:R,ROW(),0)),"")</f>
        <v/>
      </c>
      <c r="S3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7" s="69" t="str">
        <f>IFERROR(CLEAN(HLOOKUP(T$1,'1.源数据-产品报告-消费降序'!T:T,ROW(),0)),"")</f>
        <v/>
      </c>
      <c r="W357" s="69" t="str">
        <f>IFERROR(CLEAN(HLOOKUP(W$1,'1.源数据-产品报告-消费降序'!W:W,ROW(),0)),"")</f>
        <v/>
      </c>
      <c r="X357" s="69" t="str">
        <f>IFERROR(CLEAN(HLOOKUP(X$1,'1.源数据-产品报告-消费降序'!X:X,ROW(),0)),"")</f>
        <v/>
      </c>
      <c r="Y357" s="69" t="str">
        <f>IFERROR(CLEAN(HLOOKUP(Y$1,'1.源数据-产品报告-消费降序'!Y:Y,ROW(),0)),"")</f>
        <v/>
      </c>
      <c r="Z357" s="69" t="str">
        <f>IFERROR(CLEAN(HLOOKUP(Z$1,'1.源数据-产品报告-消费降序'!Z:Z,ROW(),0)),"")</f>
        <v/>
      </c>
      <c r="AA357" s="69" t="str">
        <f>IFERROR(CLEAN(HLOOKUP(AA$1,'1.源数据-产品报告-消费降序'!AA:AA,ROW(),0)),"")</f>
        <v/>
      </c>
      <c r="AB357" s="69" t="str">
        <f>IFERROR(CLEAN(HLOOKUP(AB$1,'1.源数据-产品报告-消费降序'!AB:AB,ROW(),0)),"")</f>
        <v/>
      </c>
      <c r="AC357" s="69" t="str">
        <f>IFERROR(CLEAN(HLOOKUP(AC$1,'1.源数据-产品报告-消费降序'!AC:AC,ROW(),0)),"")</f>
        <v/>
      </c>
      <c r="AD3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7" s="69" t="str">
        <f>IFERROR(CLEAN(HLOOKUP(AE$1,'1.源数据-产品报告-消费降序'!AE:AE,ROW(),0)),"")</f>
        <v/>
      </c>
      <c r="AH357" s="69" t="str">
        <f>IFERROR(CLEAN(HLOOKUP(AH$1,'1.源数据-产品报告-消费降序'!AH:AH,ROW(),0)),"")</f>
        <v/>
      </c>
      <c r="AI357" s="69" t="str">
        <f>IFERROR(CLEAN(HLOOKUP(AI$1,'1.源数据-产品报告-消费降序'!AI:AI,ROW(),0)),"")</f>
        <v/>
      </c>
      <c r="AJ357" s="69" t="str">
        <f>IFERROR(CLEAN(HLOOKUP(AJ$1,'1.源数据-产品报告-消费降序'!AJ:AJ,ROW(),0)),"")</f>
        <v/>
      </c>
      <c r="AK357" s="69" t="str">
        <f>IFERROR(CLEAN(HLOOKUP(AK$1,'1.源数据-产品报告-消费降序'!AK:AK,ROW(),0)),"")</f>
        <v/>
      </c>
      <c r="AL357" s="69" t="str">
        <f>IFERROR(CLEAN(HLOOKUP(AL$1,'1.源数据-产品报告-消费降序'!AL:AL,ROW(),0)),"")</f>
        <v/>
      </c>
      <c r="AM357" s="69" t="str">
        <f>IFERROR(CLEAN(HLOOKUP(AM$1,'1.源数据-产品报告-消费降序'!AM:AM,ROW(),0)),"")</f>
        <v/>
      </c>
      <c r="AN357" s="69" t="str">
        <f>IFERROR(CLEAN(HLOOKUP(AN$1,'1.源数据-产品报告-消费降序'!AN:AN,ROW(),0)),"")</f>
        <v/>
      </c>
      <c r="AO3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7" s="69" t="str">
        <f>IFERROR(CLEAN(HLOOKUP(AP$1,'1.源数据-产品报告-消费降序'!AP:AP,ROW(),0)),"")</f>
        <v/>
      </c>
      <c r="AS357" s="69" t="str">
        <f>IFERROR(CLEAN(HLOOKUP(AS$1,'1.源数据-产品报告-消费降序'!AS:AS,ROW(),0)),"")</f>
        <v/>
      </c>
      <c r="AT357" s="69" t="str">
        <f>IFERROR(CLEAN(HLOOKUP(AT$1,'1.源数据-产品报告-消费降序'!AT:AT,ROW(),0)),"")</f>
        <v/>
      </c>
      <c r="AU357" s="69" t="str">
        <f>IFERROR(CLEAN(HLOOKUP(AU$1,'1.源数据-产品报告-消费降序'!AU:AU,ROW(),0)),"")</f>
        <v/>
      </c>
      <c r="AV357" s="69" t="str">
        <f>IFERROR(CLEAN(HLOOKUP(AV$1,'1.源数据-产品报告-消费降序'!AV:AV,ROW(),0)),"")</f>
        <v/>
      </c>
      <c r="AW357" s="69" t="str">
        <f>IFERROR(CLEAN(HLOOKUP(AW$1,'1.源数据-产品报告-消费降序'!AW:AW,ROW(),0)),"")</f>
        <v/>
      </c>
      <c r="AX357" s="69" t="str">
        <f>IFERROR(CLEAN(HLOOKUP(AX$1,'1.源数据-产品报告-消费降序'!AX:AX,ROW(),0)),"")</f>
        <v/>
      </c>
      <c r="AY357" s="69" t="str">
        <f>IFERROR(CLEAN(HLOOKUP(AY$1,'1.源数据-产品报告-消费降序'!AY:AY,ROW(),0)),"")</f>
        <v/>
      </c>
      <c r="AZ3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7" s="69" t="str">
        <f>IFERROR(CLEAN(HLOOKUP(BA$1,'1.源数据-产品报告-消费降序'!BA:BA,ROW(),0)),"")</f>
        <v/>
      </c>
      <c r="BD357" s="69" t="str">
        <f>IFERROR(CLEAN(HLOOKUP(BD$1,'1.源数据-产品报告-消费降序'!BD:BD,ROW(),0)),"")</f>
        <v/>
      </c>
      <c r="BE357" s="69" t="str">
        <f>IFERROR(CLEAN(HLOOKUP(BE$1,'1.源数据-产品报告-消费降序'!BE:BE,ROW(),0)),"")</f>
        <v/>
      </c>
      <c r="BF357" s="69" t="str">
        <f>IFERROR(CLEAN(HLOOKUP(BF$1,'1.源数据-产品报告-消费降序'!BF:BF,ROW(),0)),"")</f>
        <v/>
      </c>
      <c r="BG357" s="69" t="str">
        <f>IFERROR(CLEAN(HLOOKUP(BG$1,'1.源数据-产品报告-消费降序'!BG:BG,ROW(),0)),"")</f>
        <v/>
      </c>
      <c r="BH357" s="69" t="str">
        <f>IFERROR(CLEAN(HLOOKUP(BH$1,'1.源数据-产品报告-消费降序'!BH:BH,ROW(),0)),"")</f>
        <v/>
      </c>
      <c r="BI357" s="69" t="str">
        <f>IFERROR(CLEAN(HLOOKUP(BI$1,'1.源数据-产品报告-消费降序'!BI:BI,ROW(),0)),"")</f>
        <v/>
      </c>
      <c r="BJ357" s="69" t="str">
        <f>IFERROR(CLEAN(HLOOKUP(BJ$1,'1.源数据-产品报告-消费降序'!BJ:BJ,ROW(),0)),"")</f>
        <v/>
      </c>
      <c r="BK3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7" s="69" t="str">
        <f>IFERROR(CLEAN(HLOOKUP(BL$1,'1.源数据-产品报告-消费降序'!BL:BL,ROW(),0)),"")</f>
        <v/>
      </c>
      <c r="BO357" s="69" t="str">
        <f>IFERROR(CLEAN(HLOOKUP(BO$1,'1.源数据-产品报告-消费降序'!BO:BO,ROW(),0)),"")</f>
        <v/>
      </c>
      <c r="BP357" s="69" t="str">
        <f>IFERROR(CLEAN(HLOOKUP(BP$1,'1.源数据-产品报告-消费降序'!BP:BP,ROW(),0)),"")</f>
        <v/>
      </c>
      <c r="BQ357" s="69" t="str">
        <f>IFERROR(CLEAN(HLOOKUP(BQ$1,'1.源数据-产品报告-消费降序'!BQ:BQ,ROW(),0)),"")</f>
        <v/>
      </c>
      <c r="BR357" s="69" t="str">
        <f>IFERROR(CLEAN(HLOOKUP(BR$1,'1.源数据-产品报告-消费降序'!BR:BR,ROW(),0)),"")</f>
        <v/>
      </c>
      <c r="BS357" s="69" t="str">
        <f>IFERROR(CLEAN(HLOOKUP(BS$1,'1.源数据-产品报告-消费降序'!BS:BS,ROW(),0)),"")</f>
        <v/>
      </c>
      <c r="BT357" s="69" t="str">
        <f>IFERROR(CLEAN(HLOOKUP(BT$1,'1.源数据-产品报告-消费降序'!BT:BT,ROW(),0)),"")</f>
        <v/>
      </c>
      <c r="BU357" s="69" t="str">
        <f>IFERROR(CLEAN(HLOOKUP(BU$1,'1.源数据-产品报告-消费降序'!BU:BU,ROW(),0)),"")</f>
        <v/>
      </c>
      <c r="BV3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7" s="69" t="str">
        <f>IFERROR(CLEAN(HLOOKUP(BW$1,'1.源数据-产品报告-消费降序'!BW:BW,ROW(),0)),"")</f>
        <v/>
      </c>
    </row>
    <row r="358" spans="1:75">
      <c r="A358" s="69" t="str">
        <f>IFERROR(CLEAN(HLOOKUP(A$1,'1.源数据-产品报告-消费降序'!A:A,ROW(),0)),"")</f>
        <v/>
      </c>
      <c r="B358" s="69" t="str">
        <f>IFERROR(CLEAN(HLOOKUP(B$1,'1.源数据-产品报告-消费降序'!B:B,ROW(),0)),"")</f>
        <v/>
      </c>
      <c r="C358" s="69" t="str">
        <f>IFERROR(CLEAN(HLOOKUP(C$1,'1.源数据-产品报告-消费降序'!C:C,ROW(),0)),"")</f>
        <v/>
      </c>
      <c r="D358" s="69" t="str">
        <f>IFERROR(CLEAN(HLOOKUP(D$1,'1.源数据-产品报告-消费降序'!D:D,ROW(),0)),"")</f>
        <v/>
      </c>
      <c r="E358" s="69" t="str">
        <f>IFERROR(CLEAN(HLOOKUP(E$1,'1.源数据-产品报告-消费降序'!E:E,ROW(),0)),"")</f>
        <v/>
      </c>
      <c r="F358" s="69" t="str">
        <f>IFERROR(CLEAN(HLOOKUP(F$1,'1.源数据-产品报告-消费降序'!F:F,ROW(),0)),"")</f>
        <v/>
      </c>
      <c r="G358" s="70">
        <f>IFERROR((HLOOKUP(G$1,'1.源数据-产品报告-消费降序'!G:G,ROW(),0)),"")</f>
        <v>0</v>
      </c>
      <c r="H3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8" s="69" t="str">
        <f>IFERROR(CLEAN(HLOOKUP(I$1,'1.源数据-产品报告-消费降序'!I:I,ROW(),0)),"")</f>
        <v/>
      </c>
      <c r="L358" s="69" t="str">
        <f>IFERROR(CLEAN(HLOOKUP(L$1,'1.源数据-产品报告-消费降序'!L:L,ROW(),0)),"")</f>
        <v/>
      </c>
      <c r="M358" s="69" t="str">
        <f>IFERROR(CLEAN(HLOOKUP(M$1,'1.源数据-产品报告-消费降序'!M:M,ROW(),0)),"")</f>
        <v/>
      </c>
      <c r="N358" s="69" t="str">
        <f>IFERROR(CLEAN(HLOOKUP(N$1,'1.源数据-产品报告-消费降序'!N:N,ROW(),0)),"")</f>
        <v/>
      </c>
      <c r="O358" s="69" t="str">
        <f>IFERROR(CLEAN(HLOOKUP(O$1,'1.源数据-产品报告-消费降序'!O:O,ROW(),0)),"")</f>
        <v/>
      </c>
      <c r="P358" s="69" t="str">
        <f>IFERROR(CLEAN(HLOOKUP(P$1,'1.源数据-产品报告-消费降序'!P:P,ROW(),0)),"")</f>
        <v/>
      </c>
      <c r="Q358" s="69" t="str">
        <f>IFERROR(CLEAN(HLOOKUP(Q$1,'1.源数据-产品报告-消费降序'!Q:Q,ROW(),0)),"")</f>
        <v/>
      </c>
      <c r="R358" s="69" t="str">
        <f>IFERROR(CLEAN(HLOOKUP(R$1,'1.源数据-产品报告-消费降序'!R:R,ROW(),0)),"")</f>
        <v/>
      </c>
      <c r="S3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8" s="69" t="str">
        <f>IFERROR(CLEAN(HLOOKUP(T$1,'1.源数据-产品报告-消费降序'!T:T,ROW(),0)),"")</f>
        <v/>
      </c>
      <c r="W358" s="69" t="str">
        <f>IFERROR(CLEAN(HLOOKUP(W$1,'1.源数据-产品报告-消费降序'!W:W,ROW(),0)),"")</f>
        <v/>
      </c>
      <c r="X358" s="69" t="str">
        <f>IFERROR(CLEAN(HLOOKUP(X$1,'1.源数据-产品报告-消费降序'!X:X,ROW(),0)),"")</f>
        <v/>
      </c>
      <c r="Y358" s="69" t="str">
        <f>IFERROR(CLEAN(HLOOKUP(Y$1,'1.源数据-产品报告-消费降序'!Y:Y,ROW(),0)),"")</f>
        <v/>
      </c>
      <c r="Z358" s="69" t="str">
        <f>IFERROR(CLEAN(HLOOKUP(Z$1,'1.源数据-产品报告-消费降序'!Z:Z,ROW(),0)),"")</f>
        <v/>
      </c>
      <c r="AA358" s="69" t="str">
        <f>IFERROR(CLEAN(HLOOKUP(AA$1,'1.源数据-产品报告-消费降序'!AA:AA,ROW(),0)),"")</f>
        <v/>
      </c>
      <c r="AB358" s="69" t="str">
        <f>IFERROR(CLEAN(HLOOKUP(AB$1,'1.源数据-产品报告-消费降序'!AB:AB,ROW(),0)),"")</f>
        <v/>
      </c>
      <c r="AC358" s="69" t="str">
        <f>IFERROR(CLEAN(HLOOKUP(AC$1,'1.源数据-产品报告-消费降序'!AC:AC,ROW(),0)),"")</f>
        <v/>
      </c>
      <c r="AD3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8" s="69" t="str">
        <f>IFERROR(CLEAN(HLOOKUP(AE$1,'1.源数据-产品报告-消费降序'!AE:AE,ROW(),0)),"")</f>
        <v/>
      </c>
      <c r="AH358" s="69" t="str">
        <f>IFERROR(CLEAN(HLOOKUP(AH$1,'1.源数据-产品报告-消费降序'!AH:AH,ROW(),0)),"")</f>
        <v/>
      </c>
      <c r="AI358" s="69" t="str">
        <f>IFERROR(CLEAN(HLOOKUP(AI$1,'1.源数据-产品报告-消费降序'!AI:AI,ROW(),0)),"")</f>
        <v/>
      </c>
      <c r="AJ358" s="69" t="str">
        <f>IFERROR(CLEAN(HLOOKUP(AJ$1,'1.源数据-产品报告-消费降序'!AJ:AJ,ROW(),0)),"")</f>
        <v/>
      </c>
      <c r="AK358" s="69" t="str">
        <f>IFERROR(CLEAN(HLOOKUP(AK$1,'1.源数据-产品报告-消费降序'!AK:AK,ROW(),0)),"")</f>
        <v/>
      </c>
      <c r="AL358" s="69" t="str">
        <f>IFERROR(CLEAN(HLOOKUP(AL$1,'1.源数据-产品报告-消费降序'!AL:AL,ROW(),0)),"")</f>
        <v/>
      </c>
      <c r="AM358" s="69" t="str">
        <f>IFERROR(CLEAN(HLOOKUP(AM$1,'1.源数据-产品报告-消费降序'!AM:AM,ROW(),0)),"")</f>
        <v/>
      </c>
      <c r="AN358" s="69" t="str">
        <f>IFERROR(CLEAN(HLOOKUP(AN$1,'1.源数据-产品报告-消费降序'!AN:AN,ROW(),0)),"")</f>
        <v/>
      </c>
      <c r="AO3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8" s="69" t="str">
        <f>IFERROR(CLEAN(HLOOKUP(AP$1,'1.源数据-产品报告-消费降序'!AP:AP,ROW(),0)),"")</f>
        <v/>
      </c>
      <c r="AS358" s="69" t="str">
        <f>IFERROR(CLEAN(HLOOKUP(AS$1,'1.源数据-产品报告-消费降序'!AS:AS,ROW(),0)),"")</f>
        <v/>
      </c>
      <c r="AT358" s="69" t="str">
        <f>IFERROR(CLEAN(HLOOKUP(AT$1,'1.源数据-产品报告-消费降序'!AT:AT,ROW(),0)),"")</f>
        <v/>
      </c>
      <c r="AU358" s="69" t="str">
        <f>IFERROR(CLEAN(HLOOKUP(AU$1,'1.源数据-产品报告-消费降序'!AU:AU,ROW(),0)),"")</f>
        <v/>
      </c>
      <c r="AV358" s="69" t="str">
        <f>IFERROR(CLEAN(HLOOKUP(AV$1,'1.源数据-产品报告-消费降序'!AV:AV,ROW(),0)),"")</f>
        <v/>
      </c>
      <c r="AW358" s="69" t="str">
        <f>IFERROR(CLEAN(HLOOKUP(AW$1,'1.源数据-产品报告-消费降序'!AW:AW,ROW(),0)),"")</f>
        <v/>
      </c>
      <c r="AX358" s="69" t="str">
        <f>IFERROR(CLEAN(HLOOKUP(AX$1,'1.源数据-产品报告-消费降序'!AX:AX,ROW(),0)),"")</f>
        <v/>
      </c>
      <c r="AY358" s="69" t="str">
        <f>IFERROR(CLEAN(HLOOKUP(AY$1,'1.源数据-产品报告-消费降序'!AY:AY,ROW(),0)),"")</f>
        <v/>
      </c>
      <c r="AZ3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8" s="69" t="str">
        <f>IFERROR(CLEAN(HLOOKUP(BA$1,'1.源数据-产品报告-消费降序'!BA:BA,ROW(),0)),"")</f>
        <v/>
      </c>
      <c r="BD358" s="69" t="str">
        <f>IFERROR(CLEAN(HLOOKUP(BD$1,'1.源数据-产品报告-消费降序'!BD:BD,ROW(),0)),"")</f>
        <v/>
      </c>
      <c r="BE358" s="69" t="str">
        <f>IFERROR(CLEAN(HLOOKUP(BE$1,'1.源数据-产品报告-消费降序'!BE:BE,ROW(),0)),"")</f>
        <v/>
      </c>
      <c r="BF358" s="69" t="str">
        <f>IFERROR(CLEAN(HLOOKUP(BF$1,'1.源数据-产品报告-消费降序'!BF:BF,ROW(),0)),"")</f>
        <v/>
      </c>
      <c r="BG358" s="69" t="str">
        <f>IFERROR(CLEAN(HLOOKUP(BG$1,'1.源数据-产品报告-消费降序'!BG:BG,ROW(),0)),"")</f>
        <v/>
      </c>
      <c r="BH358" s="69" t="str">
        <f>IFERROR(CLEAN(HLOOKUP(BH$1,'1.源数据-产品报告-消费降序'!BH:BH,ROW(),0)),"")</f>
        <v/>
      </c>
      <c r="BI358" s="69" t="str">
        <f>IFERROR(CLEAN(HLOOKUP(BI$1,'1.源数据-产品报告-消费降序'!BI:BI,ROW(),0)),"")</f>
        <v/>
      </c>
      <c r="BJ358" s="69" t="str">
        <f>IFERROR(CLEAN(HLOOKUP(BJ$1,'1.源数据-产品报告-消费降序'!BJ:BJ,ROW(),0)),"")</f>
        <v/>
      </c>
      <c r="BK3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8" s="69" t="str">
        <f>IFERROR(CLEAN(HLOOKUP(BL$1,'1.源数据-产品报告-消费降序'!BL:BL,ROW(),0)),"")</f>
        <v/>
      </c>
      <c r="BO358" s="69" t="str">
        <f>IFERROR(CLEAN(HLOOKUP(BO$1,'1.源数据-产品报告-消费降序'!BO:BO,ROW(),0)),"")</f>
        <v/>
      </c>
      <c r="BP358" s="69" t="str">
        <f>IFERROR(CLEAN(HLOOKUP(BP$1,'1.源数据-产品报告-消费降序'!BP:BP,ROW(),0)),"")</f>
        <v/>
      </c>
      <c r="BQ358" s="69" t="str">
        <f>IFERROR(CLEAN(HLOOKUP(BQ$1,'1.源数据-产品报告-消费降序'!BQ:BQ,ROW(),0)),"")</f>
        <v/>
      </c>
      <c r="BR358" s="69" t="str">
        <f>IFERROR(CLEAN(HLOOKUP(BR$1,'1.源数据-产品报告-消费降序'!BR:BR,ROW(),0)),"")</f>
        <v/>
      </c>
      <c r="BS358" s="69" t="str">
        <f>IFERROR(CLEAN(HLOOKUP(BS$1,'1.源数据-产品报告-消费降序'!BS:BS,ROW(),0)),"")</f>
        <v/>
      </c>
      <c r="BT358" s="69" t="str">
        <f>IFERROR(CLEAN(HLOOKUP(BT$1,'1.源数据-产品报告-消费降序'!BT:BT,ROW(),0)),"")</f>
        <v/>
      </c>
      <c r="BU358" s="69" t="str">
        <f>IFERROR(CLEAN(HLOOKUP(BU$1,'1.源数据-产品报告-消费降序'!BU:BU,ROW(),0)),"")</f>
        <v/>
      </c>
      <c r="BV3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8" s="69" t="str">
        <f>IFERROR(CLEAN(HLOOKUP(BW$1,'1.源数据-产品报告-消费降序'!BW:BW,ROW(),0)),"")</f>
        <v/>
      </c>
    </row>
    <row r="359" spans="1:75">
      <c r="A359" s="69" t="str">
        <f>IFERROR(CLEAN(HLOOKUP(A$1,'1.源数据-产品报告-消费降序'!A:A,ROW(),0)),"")</f>
        <v/>
      </c>
      <c r="B359" s="69" t="str">
        <f>IFERROR(CLEAN(HLOOKUP(B$1,'1.源数据-产品报告-消费降序'!B:B,ROW(),0)),"")</f>
        <v/>
      </c>
      <c r="C359" s="69" t="str">
        <f>IFERROR(CLEAN(HLOOKUP(C$1,'1.源数据-产品报告-消费降序'!C:C,ROW(),0)),"")</f>
        <v/>
      </c>
      <c r="D359" s="69" t="str">
        <f>IFERROR(CLEAN(HLOOKUP(D$1,'1.源数据-产品报告-消费降序'!D:D,ROW(),0)),"")</f>
        <v/>
      </c>
      <c r="E359" s="69" t="str">
        <f>IFERROR(CLEAN(HLOOKUP(E$1,'1.源数据-产品报告-消费降序'!E:E,ROW(),0)),"")</f>
        <v/>
      </c>
      <c r="F359" s="69" t="str">
        <f>IFERROR(CLEAN(HLOOKUP(F$1,'1.源数据-产品报告-消费降序'!F:F,ROW(),0)),"")</f>
        <v/>
      </c>
      <c r="G359" s="70">
        <f>IFERROR((HLOOKUP(G$1,'1.源数据-产品报告-消费降序'!G:G,ROW(),0)),"")</f>
        <v>0</v>
      </c>
      <c r="H3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59" s="69" t="str">
        <f>IFERROR(CLEAN(HLOOKUP(I$1,'1.源数据-产品报告-消费降序'!I:I,ROW(),0)),"")</f>
        <v/>
      </c>
      <c r="L359" s="69" t="str">
        <f>IFERROR(CLEAN(HLOOKUP(L$1,'1.源数据-产品报告-消费降序'!L:L,ROW(),0)),"")</f>
        <v/>
      </c>
      <c r="M359" s="69" t="str">
        <f>IFERROR(CLEAN(HLOOKUP(M$1,'1.源数据-产品报告-消费降序'!M:M,ROW(),0)),"")</f>
        <v/>
      </c>
      <c r="N359" s="69" t="str">
        <f>IFERROR(CLEAN(HLOOKUP(N$1,'1.源数据-产品报告-消费降序'!N:N,ROW(),0)),"")</f>
        <v/>
      </c>
      <c r="O359" s="69" t="str">
        <f>IFERROR(CLEAN(HLOOKUP(O$1,'1.源数据-产品报告-消费降序'!O:O,ROW(),0)),"")</f>
        <v/>
      </c>
      <c r="P359" s="69" t="str">
        <f>IFERROR(CLEAN(HLOOKUP(P$1,'1.源数据-产品报告-消费降序'!P:P,ROW(),0)),"")</f>
        <v/>
      </c>
      <c r="Q359" s="69" t="str">
        <f>IFERROR(CLEAN(HLOOKUP(Q$1,'1.源数据-产品报告-消费降序'!Q:Q,ROW(),0)),"")</f>
        <v/>
      </c>
      <c r="R359" s="69" t="str">
        <f>IFERROR(CLEAN(HLOOKUP(R$1,'1.源数据-产品报告-消费降序'!R:R,ROW(),0)),"")</f>
        <v/>
      </c>
      <c r="S3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59" s="69" t="str">
        <f>IFERROR(CLEAN(HLOOKUP(T$1,'1.源数据-产品报告-消费降序'!T:T,ROW(),0)),"")</f>
        <v/>
      </c>
      <c r="W359" s="69" t="str">
        <f>IFERROR(CLEAN(HLOOKUP(W$1,'1.源数据-产品报告-消费降序'!W:W,ROW(),0)),"")</f>
        <v/>
      </c>
      <c r="X359" s="69" t="str">
        <f>IFERROR(CLEAN(HLOOKUP(X$1,'1.源数据-产品报告-消费降序'!X:X,ROW(),0)),"")</f>
        <v/>
      </c>
      <c r="Y359" s="69" t="str">
        <f>IFERROR(CLEAN(HLOOKUP(Y$1,'1.源数据-产品报告-消费降序'!Y:Y,ROW(),0)),"")</f>
        <v/>
      </c>
      <c r="Z359" s="69" t="str">
        <f>IFERROR(CLEAN(HLOOKUP(Z$1,'1.源数据-产品报告-消费降序'!Z:Z,ROW(),0)),"")</f>
        <v/>
      </c>
      <c r="AA359" s="69" t="str">
        <f>IFERROR(CLEAN(HLOOKUP(AA$1,'1.源数据-产品报告-消费降序'!AA:AA,ROW(),0)),"")</f>
        <v/>
      </c>
      <c r="AB359" s="69" t="str">
        <f>IFERROR(CLEAN(HLOOKUP(AB$1,'1.源数据-产品报告-消费降序'!AB:AB,ROW(),0)),"")</f>
        <v/>
      </c>
      <c r="AC359" s="69" t="str">
        <f>IFERROR(CLEAN(HLOOKUP(AC$1,'1.源数据-产品报告-消费降序'!AC:AC,ROW(),0)),"")</f>
        <v/>
      </c>
      <c r="AD3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59" s="69" t="str">
        <f>IFERROR(CLEAN(HLOOKUP(AE$1,'1.源数据-产品报告-消费降序'!AE:AE,ROW(),0)),"")</f>
        <v/>
      </c>
      <c r="AH359" s="69" t="str">
        <f>IFERROR(CLEAN(HLOOKUP(AH$1,'1.源数据-产品报告-消费降序'!AH:AH,ROW(),0)),"")</f>
        <v/>
      </c>
      <c r="AI359" s="69" t="str">
        <f>IFERROR(CLEAN(HLOOKUP(AI$1,'1.源数据-产品报告-消费降序'!AI:AI,ROW(),0)),"")</f>
        <v/>
      </c>
      <c r="AJ359" s="69" t="str">
        <f>IFERROR(CLEAN(HLOOKUP(AJ$1,'1.源数据-产品报告-消费降序'!AJ:AJ,ROW(),0)),"")</f>
        <v/>
      </c>
      <c r="AK359" s="69" t="str">
        <f>IFERROR(CLEAN(HLOOKUP(AK$1,'1.源数据-产品报告-消费降序'!AK:AK,ROW(),0)),"")</f>
        <v/>
      </c>
      <c r="AL359" s="69" t="str">
        <f>IFERROR(CLEAN(HLOOKUP(AL$1,'1.源数据-产品报告-消费降序'!AL:AL,ROW(),0)),"")</f>
        <v/>
      </c>
      <c r="AM359" s="69" t="str">
        <f>IFERROR(CLEAN(HLOOKUP(AM$1,'1.源数据-产品报告-消费降序'!AM:AM,ROW(),0)),"")</f>
        <v/>
      </c>
      <c r="AN359" s="69" t="str">
        <f>IFERROR(CLEAN(HLOOKUP(AN$1,'1.源数据-产品报告-消费降序'!AN:AN,ROW(),0)),"")</f>
        <v/>
      </c>
      <c r="AO3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59" s="69" t="str">
        <f>IFERROR(CLEAN(HLOOKUP(AP$1,'1.源数据-产品报告-消费降序'!AP:AP,ROW(),0)),"")</f>
        <v/>
      </c>
      <c r="AS359" s="69" t="str">
        <f>IFERROR(CLEAN(HLOOKUP(AS$1,'1.源数据-产品报告-消费降序'!AS:AS,ROW(),0)),"")</f>
        <v/>
      </c>
      <c r="AT359" s="69" t="str">
        <f>IFERROR(CLEAN(HLOOKUP(AT$1,'1.源数据-产品报告-消费降序'!AT:AT,ROW(),0)),"")</f>
        <v/>
      </c>
      <c r="AU359" s="69" t="str">
        <f>IFERROR(CLEAN(HLOOKUP(AU$1,'1.源数据-产品报告-消费降序'!AU:AU,ROW(),0)),"")</f>
        <v/>
      </c>
      <c r="AV359" s="69" t="str">
        <f>IFERROR(CLEAN(HLOOKUP(AV$1,'1.源数据-产品报告-消费降序'!AV:AV,ROW(),0)),"")</f>
        <v/>
      </c>
      <c r="AW359" s="69" t="str">
        <f>IFERROR(CLEAN(HLOOKUP(AW$1,'1.源数据-产品报告-消费降序'!AW:AW,ROW(),0)),"")</f>
        <v/>
      </c>
      <c r="AX359" s="69" t="str">
        <f>IFERROR(CLEAN(HLOOKUP(AX$1,'1.源数据-产品报告-消费降序'!AX:AX,ROW(),0)),"")</f>
        <v/>
      </c>
      <c r="AY359" s="69" t="str">
        <f>IFERROR(CLEAN(HLOOKUP(AY$1,'1.源数据-产品报告-消费降序'!AY:AY,ROW(),0)),"")</f>
        <v/>
      </c>
      <c r="AZ3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59" s="69" t="str">
        <f>IFERROR(CLEAN(HLOOKUP(BA$1,'1.源数据-产品报告-消费降序'!BA:BA,ROW(),0)),"")</f>
        <v/>
      </c>
      <c r="BD359" s="69" t="str">
        <f>IFERROR(CLEAN(HLOOKUP(BD$1,'1.源数据-产品报告-消费降序'!BD:BD,ROW(),0)),"")</f>
        <v/>
      </c>
      <c r="BE359" s="69" t="str">
        <f>IFERROR(CLEAN(HLOOKUP(BE$1,'1.源数据-产品报告-消费降序'!BE:BE,ROW(),0)),"")</f>
        <v/>
      </c>
      <c r="BF359" s="69" t="str">
        <f>IFERROR(CLEAN(HLOOKUP(BF$1,'1.源数据-产品报告-消费降序'!BF:BF,ROW(),0)),"")</f>
        <v/>
      </c>
      <c r="BG359" s="69" t="str">
        <f>IFERROR(CLEAN(HLOOKUP(BG$1,'1.源数据-产品报告-消费降序'!BG:BG,ROW(),0)),"")</f>
        <v/>
      </c>
      <c r="BH359" s="69" t="str">
        <f>IFERROR(CLEAN(HLOOKUP(BH$1,'1.源数据-产品报告-消费降序'!BH:BH,ROW(),0)),"")</f>
        <v/>
      </c>
      <c r="BI359" s="69" t="str">
        <f>IFERROR(CLEAN(HLOOKUP(BI$1,'1.源数据-产品报告-消费降序'!BI:BI,ROW(),0)),"")</f>
        <v/>
      </c>
      <c r="BJ359" s="69" t="str">
        <f>IFERROR(CLEAN(HLOOKUP(BJ$1,'1.源数据-产品报告-消费降序'!BJ:BJ,ROW(),0)),"")</f>
        <v/>
      </c>
      <c r="BK3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59" s="69" t="str">
        <f>IFERROR(CLEAN(HLOOKUP(BL$1,'1.源数据-产品报告-消费降序'!BL:BL,ROW(),0)),"")</f>
        <v/>
      </c>
      <c r="BO359" s="69" t="str">
        <f>IFERROR(CLEAN(HLOOKUP(BO$1,'1.源数据-产品报告-消费降序'!BO:BO,ROW(),0)),"")</f>
        <v/>
      </c>
      <c r="BP359" s="69" t="str">
        <f>IFERROR(CLEAN(HLOOKUP(BP$1,'1.源数据-产品报告-消费降序'!BP:BP,ROW(),0)),"")</f>
        <v/>
      </c>
      <c r="BQ359" s="69" t="str">
        <f>IFERROR(CLEAN(HLOOKUP(BQ$1,'1.源数据-产品报告-消费降序'!BQ:BQ,ROW(),0)),"")</f>
        <v/>
      </c>
      <c r="BR359" s="69" t="str">
        <f>IFERROR(CLEAN(HLOOKUP(BR$1,'1.源数据-产品报告-消费降序'!BR:BR,ROW(),0)),"")</f>
        <v/>
      </c>
      <c r="BS359" s="69" t="str">
        <f>IFERROR(CLEAN(HLOOKUP(BS$1,'1.源数据-产品报告-消费降序'!BS:BS,ROW(),0)),"")</f>
        <v/>
      </c>
      <c r="BT359" s="69" t="str">
        <f>IFERROR(CLEAN(HLOOKUP(BT$1,'1.源数据-产品报告-消费降序'!BT:BT,ROW(),0)),"")</f>
        <v/>
      </c>
      <c r="BU359" s="69" t="str">
        <f>IFERROR(CLEAN(HLOOKUP(BU$1,'1.源数据-产品报告-消费降序'!BU:BU,ROW(),0)),"")</f>
        <v/>
      </c>
      <c r="BV3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59" s="69" t="str">
        <f>IFERROR(CLEAN(HLOOKUP(BW$1,'1.源数据-产品报告-消费降序'!BW:BW,ROW(),0)),"")</f>
        <v/>
      </c>
    </row>
    <row r="360" spans="1:75">
      <c r="A360" s="69" t="str">
        <f>IFERROR(CLEAN(HLOOKUP(A$1,'1.源数据-产品报告-消费降序'!A:A,ROW(),0)),"")</f>
        <v/>
      </c>
      <c r="B360" s="69" t="str">
        <f>IFERROR(CLEAN(HLOOKUP(B$1,'1.源数据-产品报告-消费降序'!B:B,ROW(),0)),"")</f>
        <v/>
      </c>
      <c r="C360" s="69" t="str">
        <f>IFERROR(CLEAN(HLOOKUP(C$1,'1.源数据-产品报告-消费降序'!C:C,ROW(),0)),"")</f>
        <v/>
      </c>
      <c r="D360" s="69" t="str">
        <f>IFERROR(CLEAN(HLOOKUP(D$1,'1.源数据-产品报告-消费降序'!D:D,ROW(),0)),"")</f>
        <v/>
      </c>
      <c r="E360" s="69" t="str">
        <f>IFERROR(CLEAN(HLOOKUP(E$1,'1.源数据-产品报告-消费降序'!E:E,ROW(),0)),"")</f>
        <v/>
      </c>
      <c r="F360" s="69" t="str">
        <f>IFERROR(CLEAN(HLOOKUP(F$1,'1.源数据-产品报告-消费降序'!F:F,ROW(),0)),"")</f>
        <v/>
      </c>
      <c r="G360" s="70">
        <f>IFERROR((HLOOKUP(G$1,'1.源数据-产品报告-消费降序'!G:G,ROW(),0)),"")</f>
        <v>0</v>
      </c>
      <c r="H3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0" s="69" t="str">
        <f>IFERROR(CLEAN(HLOOKUP(I$1,'1.源数据-产品报告-消费降序'!I:I,ROW(),0)),"")</f>
        <v/>
      </c>
      <c r="L360" s="69" t="str">
        <f>IFERROR(CLEAN(HLOOKUP(L$1,'1.源数据-产品报告-消费降序'!L:L,ROW(),0)),"")</f>
        <v/>
      </c>
      <c r="M360" s="69" t="str">
        <f>IFERROR(CLEAN(HLOOKUP(M$1,'1.源数据-产品报告-消费降序'!M:M,ROW(),0)),"")</f>
        <v/>
      </c>
      <c r="N360" s="69" t="str">
        <f>IFERROR(CLEAN(HLOOKUP(N$1,'1.源数据-产品报告-消费降序'!N:N,ROW(),0)),"")</f>
        <v/>
      </c>
      <c r="O360" s="69" t="str">
        <f>IFERROR(CLEAN(HLOOKUP(O$1,'1.源数据-产品报告-消费降序'!O:O,ROW(),0)),"")</f>
        <v/>
      </c>
      <c r="P360" s="69" t="str">
        <f>IFERROR(CLEAN(HLOOKUP(P$1,'1.源数据-产品报告-消费降序'!P:P,ROW(),0)),"")</f>
        <v/>
      </c>
      <c r="Q360" s="69" t="str">
        <f>IFERROR(CLEAN(HLOOKUP(Q$1,'1.源数据-产品报告-消费降序'!Q:Q,ROW(),0)),"")</f>
        <v/>
      </c>
      <c r="R360" s="69" t="str">
        <f>IFERROR(CLEAN(HLOOKUP(R$1,'1.源数据-产品报告-消费降序'!R:R,ROW(),0)),"")</f>
        <v/>
      </c>
      <c r="S3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0" s="69" t="str">
        <f>IFERROR(CLEAN(HLOOKUP(T$1,'1.源数据-产品报告-消费降序'!T:T,ROW(),0)),"")</f>
        <v/>
      </c>
      <c r="W360" s="69" t="str">
        <f>IFERROR(CLEAN(HLOOKUP(W$1,'1.源数据-产品报告-消费降序'!W:W,ROW(),0)),"")</f>
        <v/>
      </c>
      <c r="X360" s="69" t="str">
        <f>IFERROR(CLEAN(HLOOKUP(X$1,'1.源数据-产品报告-消费降序'!X:X,ROW(),0)),"")</f>
        <v/>
      </c>
      <c r="Y360" s="69" t="str">
        <f>IFERROR(CLEAN(HLOOKUP(Y$1,'1.源数据-产品报告-消费降序'!Y:Y,ROW(),0)),"")</f>
        <v/>
      </c>
      <c r="Z360" s="69" t="str">
        <f>IFERROR(CLEAN(HLOOKUP(Z$1,'1.源数据-产品报告-消费降序'!Z:Z,ROW(),0)),"")</f>
        <v/>
      </c>
      <c r="AA360" s="69" t="str">
        <f>IFERROR(CLEAN(HLOOKUP(AA$1,'1.源数据-产品报告-消费降序'!AA:AA,ROW(),0)),"")</f>
        <v/>
      </c>
      <c r="AB360" s="69" t="str">
        <f>IFERROR(CLEAN(HLOOKUP(AB$1,'1.源数据-产品报告-消费降序'!AB:AB,ROW(),0)),"")</f>
        <v/>
      </c>
      <c r="AC360" s="69" t="str">
        <f>IFERROR(CLEAN(HLOOKUP(AC$1,'1.源数据-产品报告-消费降序'!AC:AC,ROW(),0)),"")</f>
        <v/>
      </c>
      <c r="AD3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0" s="69" t="str">
        <f>IFERROR(CLEAN(HLOOKUP(AE$1,'1.源数据-产品报告-消费降序'!AE:AE,ROW(),0)),"")</f>
        <v/>
      </c>
      <c r="AH360" s="69" t="str">
        <f>IFERROR(CLEAN(HLOOKUP(AH$1,'1.源数据-产品报告-消费降序'!AH:AH,ROW(),0)),"")</f>
        <v/>
      </c>
      <c r="AI360" s="69" t="str">
        <f>IFERROR(CLEAN(HLOOKUP(AI$1,'1.源数据-产品报告-消费降序'!AI:AI,ROW(),0)),"")</f>
        <v/>
      </c>
      <c r="AJ360" s="69" t="str">
        <f>IFERROR(CLEAN(HLOOKUP(AJ$1,'1.源数据-产品报告-消费降序'!AJ:AJ,ROW(),0)),"")</f>
        <v/>
      </c>
      <c r="AK360" s="69" t="str">
        <f>IFERROR(CLEAN(HLOOKUP(AK$1,'1.源数据-产品报告-消费降序'!AK:AK,ROW(),0)),"")</f>
        <v/>
      </c>
      <c r="AL360" s="69" t="str">
        <f>IFERROR(CLEAN(HLOOKUP(AL$1,'1.源数据-产品报告-消费降序'!AL:AL,ROW(),0)),"")</f>
        <v/>
      </c>
      <c r="AM360" s="69" t="str">
        <f>IFERROR(CLEAN(HLOOKUP(AM$1,'1.源数据-产品报告-消费降序'!AM:AM,ROW(),0)),"")</f>
        <v/>
      </c>
      <c r="AN360" s="69" t="str">
        <f>IFERROR(CLEAN(HLOOKUP(AN$1,'1.源数据-产品报告-消费降序'!AN:AN,ROW(),0)),"")</f>
        <v/>
      </c>
      <c r="AO3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0" s="69" t="str">
        <f>IFERROR(CLEAN(HLOOKUP(AP$1,'1.源数据-产品报告-消费降序'!AP:AP,ROW(),0)),"")</f>
        <v/>
      </c>
      <c r="AS360" s="69" t="str">
        <f>IFERROR(CLEAN(HLOOKUP(AS$1,'1.源数据-产品报告-消费降序'!AS:AS,ROW(),0)),"")</f>
        <v/>
      </c>
      <c r="AT360" s="69" t="str">
        <f>IFERROR(CLEAN(HLOOKUP(AT$1,'1.源数据-产品报告-消费降序'!AT:AT,ROW(),0)),"")</f>
        <v/>
      </c>
      <c r="AU360" s="69" t="str">
        <f>IFERROR(CLEAN(HLOOKUP(AU$1,'1.源数据-产品报告-消费降序'!AU:AU,ROW(),0)),"")</f>
        <v/>
      </c>
      <c r="AV360" s="69" t="str">
        <f>IFERROR(CLEAN(HLOOKUP(AV$1,'1.源数据-产品报告-消费降序'!AV:AV,ROW(),0)),"")</f>
        <v/>
      </c>
      <c r="AW360" s="69" t="str">
        <f>IFERROR(CLEAN(HLOOKUP(AW$1,'1.源数据-产品报告-消费降序'!AW:AW,ROW(),0)),"")</f>
        <v/>
      </c>
      <c r="AX360" s="69" t="str">
        <f>IFERROR(CLEAN(HLOOKUP(AX$1,'1.源数据-产品报告-消费降序'!AX:AX,ROW(),0)),"")</f>
        <v/>
      </c>
      <c r="AY360" s="69" t="str">
        <f>IFERROR(CLEAN(HLOOKUP(AY$1,'1.源数据-产品报告-消费降序'!AY:AY,ROW(),0)),"")</f>
        <v/>
      </c>
      <c r="AZ3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0" s="69" t="str">
        <f>IFERROR(CLEAN(HLOOKUP(BA$1,'1.源数据-产品报告-消费降序'!BA:BA,ROW(),0)),"")</f>
        <v/>
      </c>
      <c r="BD360" s="69" t="str">
        <f>IFERROR(CLEAN(HLOOKUP(BD$1,'1.源数据-产品报告-消费降序'!BD:BD,ROW(),0)),"")</f>
        <v/>
      </c>
      <c r="BE360" s="69" t="str">
        <f>IFERROR(CLEAN(HLOOKUP(BE$1,'1.源数据-产品报告-消费降序'!BE:BE,ROW(),0)),"")</f>
        <v/>
      </c>
      <c r="BF360" s="69" t="str">
        <f>IFERROR(CLEAN(HLOOKUP(BF$1,'1.源数据-产品报告-消费降序'!BF:BF,ROW(),0)),"")</f>
        <v/>
      </c>
      <c r="BG360" s="69" t="str">
        <f>IFERROR(CLEAN(HLOOKUP(BG$1,'1.源数据-产品报告-消费降序'!BG:BG,ROW(),0)),"")</f>
        <v/>
      </c>
      <c r="BH360" s="69" t="str">
        <f>IFERROR(CLEAN(HLOOKUP(BH$1,'1.源数据-产品报告-消费降序'!BH:BH,ROW(),0)),"")</f>
        <v/>
      </c>
      <c r="BI360" s="69" t="str">
        <f>IFERROR(CLEAN(HLOOKUP(BI$1,'1.源数据-产品报告-消费降序'!BI:BI,ROW(),0)),"")</f>
        <v/>
      </c>
      <c r="BJ360" s="69" t="str">
        <f>IFERROR(CLEAN(HLOOKUP(BJ$1,'1.源数据-产品报告-消费降序'!BJ:BJ,ROW(),0)),"")</f>
        <v/>
      </c>
      <c r="BK3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0" s="69" t="str">
        <f>IFERROR(CLEAN(HLOOKUP(BL$1,'1.源数据-产品报告-消费降序'!BL:BL,ROW(),0)),"")</f>
        <v/>
      </c>
      <c r="BO360" s="69" t="str">
        <f>IFERROR(CLEAN(HLOOKUP(BO$1,'1.源数据-产品报告-消费降序'!BO:BO,ROW(),0)),"")</f>
        <v/>
      </c>
      <c r="BP360" s="69" t="str">
        <f>IFERROR(CLEAN(HLOOKUP(BP$1,'1.源数据-产品报告-消费降序'!BP:BP,ROW(),0)),"")</f>
        <v/>
      </c>
      <c r="BQ360" s="69" t="str">
        <f>IFERROR(CLEAN(HLOOKUP(BQ$1,'1.源数据-产品报告-消费降序'!BQ:BQ,ROW(),0)),"")</f>
        <v/>
      </c>
      <c r="BR360" s="69" t="str">
        <f>IFERROR(CLEAN(HLOOKUP(BR$1,'1.源数据-产品报告-消费降序'!BR:BR,ROW(),0)),"")</f>
        <v/>
      </c>
      <c r="BS360" s="69" t="str">
        <f>IFERROR(CLEAN(HLOOKUP(BS$1,'1.源数据-产品报告-消费降序'!BS:BS,ROW(),0)),"")</f>
        <v/>
      </c>
      <c r="BT360" s="69" t="str">
        <f>IFERROR(CLEAN(HLOOKUP(BT$1,'1.源数据-产品报告-消费降序'!BT:BT,ROW(),0)),"")</f>
        <v/>
      </c>
      <c r="BU360" s="69" t="str">
        <f>IFERROR(CLEAN(HLOOKUP(BU$1,'1.源数据-产品报告-消费降序'!BU:BU,ROW(),0)),"")</f>
        <v/>
      </c>
      <c r="BV3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0" s="69" t="str">
        <f>IFERROR(CLEAN(HLOOKUP(BW$1,'1.源数据-产品报告-消费降序'!BW:BW,ROW(),0)),"")</f>
        <v/>
      </c>
    </row>
    <row r="361" spans="1:75">
      <c r="A361" s="69" t="str">
        <f>IFERROR(CLEAN(HLOOKUP(A$1,'1.源数据-产品报告-消费降序'!A:A,ROW(),0)),"")</f>
        <v/>
      </c>
      <c r="B361" s="69" t="str">
        <f>IFERROR(CLEAN(HLOOKUP(B$1,'1.源数据-产品报告-消费降序'!B:B,ROW(),0)),"")</f>
        <v/>
      </c>
      <c r="C361" s="69" t="str">
        <f>IFERROR(CLEAN(HLOOKUP(C$1,'1.源数据-产品报告-消费降序'!C:C,ROW(),0)),"")</f>
        <v/>
      </c>
      <c r="D361" s="69" t="str">
        <f>IFERROR(CLEAN(HLOOKUP(D$1,'1.源数据-产品报告-消费降序'!D:D,ROW(),0)),"")</f>
        <v/>
      </c>
      <c r="E361" s="69" t="str">
        <f>IFERROR(CLEAN(HLOOKUP(E$1,'1.源数据-产品报告-消费降序'!E:E,ROW(),0)),"")</f>
        <v/>
      </c>
      <c r="F361" s="69" t="str">
        <f>IFERROR(CLEAN(HLOOKUP(F$1,'1.源数据-产品报告-消费降序'!F:F,ROW(),0)),"")</f>
        <v/>
      </c>
      <c r="G361" s="70">
        <f>IFERROR((HLOOKUP(G$1,'1.源数据-产品报告-消费降序'!G:G,ROW(),0)),"")</f>
        <v>0</v>
      </c>
      <c r="H3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1" s="69" t="str">
        <f>IFERROR(CLEAN(HLOOKUP(I$1,'1.源数据-产品报告-消费降序'!I:I,ROW(),0)),"")</f>
        <v/>
      </c>
      <c r="L361" s="69" t="str">
        <f>IFERROR(CLEAN(HLOOKUP(L$1,'1.源数据-产品报告-消费降序'!L:L,ROW(),0)),"")</f>
        <v/>
      </c>
      <c r="M361" s="69" t="str">
        <f>IFERROR(CLEAN(HLOOKUP(M$1,'1.源数据-产品报告-消费降序'!M:M,ROW(),0)),"")</f>
        <v/>
      </c>
      <c r="N361" s="69" t="str">
        <f>IFERROR(CLEAN(HLOOKUP(N$1,'1.源数据-产品报告-消费降序'!N:N,ROW(),0)),"")</f>
        <v/>
      </c>
      <c r="O361" s="69" t="str">
        <f>IFERROR(CLEAN(HLOOKUP(O$1,'1.源数据-产品报告-消费降序'!O:O,ROW(),0)),"")</f>
        <v/>
      </c>
      <c r="P361" s="69" t="str">
        <f>IFERROR(CLEAN(HLOOKUP(P$1,'1.源数据-产品报告-消费降序'!P:P,ROW(),0)),"")</f>
        <v/>
      </c>
      <c r="Q361" s="69" t="str">
        <f>IFERROR(CLEAN(HLOOKUP(Q$1,'1.源数据-产品报告-消费降序'!Q:Q,ROW(),0)),"")</f>
        <v/>
      </c>
      <c r="R361" s="69" t="str">
        <f>IFERROR(CLEAN(HLOOKUP(R$1,'1.源数据-产品报告-消费降序'!R:R,ROW(),0)),"")</f>
        <v/>
      </c>
      <c r="S3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1" s="69" t="str">
        <f>IFERROR(CLEAN(HLOOKUP(T$1,'1.源数据-产品报告-消费降序'!T:T,ROW(),0)),"")</f>
        <v/>
      </c>
      <c r="W361" s="69" t="str">
        <f>IFERROR(CLEAN(HLOOKUP(W$1,'1.源数据-产品报告-消费降序'!W:W,ROW(),0)),"")</f>
        <v/>
      </c>
      <c r="X361" s="69" t="str">
        <f>IFERROR(CLEAN(HLOOKUP(X$1,'1.源数据-产品报告-消费降序'!X:X,ROW(),0)),"")</f>
        <v/>
      </c>
      <c r="Y361" s="69" t="str">
        <f>IFERROR(CLEAN(HLOOKUP(Y$1,'1.源数据-产品报告-消费降序'!Y:Y,ROW(),0)),"")</f>
        <v/>
      </c>
      <c r="Z361" s="69" t="str">
        <f>IFERROR(CLEAN(HLOOKUP(Z$1,'1.源数据-产品报告-消费降序'!Z:Z,ROW(),0)),"")</f>
        <v/>
      </c>
      <c r="AA361" s="69" t="str">
        <f>IFERROR(CLEAN(HLOOKUP(AA$1,'1.源数据-产品报告-消费降序'!AA:AA,ROW(),0)),"")</f>
        <v/>
      </c>
      <c r="AB361" s="69" t="str">
        <f>IFERROR(CLEAN(HLOOKUP(AB$1,'1.源数据-产品报告-消费降序'!AB:AB,ROW(),0)),"")</f>
        <v/>
      </c>
      <c r="AC361" s="69" t="str">
        <f>IFERROR(CLEAN(HLOOKUP(AC$1,'1.源数据-产品报告-消费降序'!AC:AC,ROW(),0)),"")</f>
        <v/>
      </c>
      <c r="AD3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1" s="69" t="str">
        <f>IFERROR(CLEAN(HLOOKUP(AE$1,'1.源数据-产品报告-消费降序'!AE:AE,ROW(),0)),"")</f>
        <v/>
      </c>
      <c r="AH361" s="69" t="str">
        <f>IFERROR(CLEAN(HLOOKUP(AH$1,'1.源数据-产品报告-消费降序'!AH:AH,ROW(),0)),"")</f>
        <v/>
      </c>
      <c r="AI361" s="69" t="str">
        <f>IFERROR(CLEAN(HLOOKUP(AI$1,'1.源数据-产品报告-消费降序'!AI:AI,ROW(),0)),"")</f>
        <v/>
      </c>
      <c r="AJ361" s="69" t="str">
        <f>IFERROR(CLEAN(HLOOKUP(AJ$1,'1.源数据-产品报告-消费降序'!AJ:AJ,ROW(),0)),"")</f>
        <v/>
      </c>
      <c r="AK361" s="69" t="str">
        <f>IFERROR(CLEAN(HLOOKUP(AK$1,'1.源数据-产品报告-消费降序'!AK:AK,ROW(),0)),"")</f>
        <v/>
      </c>
      <c r="AL361" s="69" t="str">
        <f>IFERROR(CLEAN(HLOOKUP(AL$1,'1.源数据-产品报告-消费降序'!AL:AL,ROW(),0)),"")</f>
        <v/>
      </c>
      <c r="AM361" s="69" t="str">
        <f>IFERROR(CLEAN(HLOOKUP(AM$1,'1.源数据-产品报告-消费降序'!AM:AM,ROW(),0)),"")</f>
        <v/>
      </c>
      <c r="AN361" s="69" t="str">
        <f>IFERROR(CLEAN(HLOOKUP(AN$1,'1.源数据-产品报告-消费降序'!AN:AN,ROW(),0)),"")</f>
        <v/>
      </c>
      <c r="AO3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1" s="69" t="str">
        <f>IFERROR(CLEAN(HLOOKUP(AP$1,'1.源数据-产品报告-消费降序'!AP:AP,ROW(),0)),"")</f>
        <v/>
      </c>
      <c r="AS361" s="69" t="str">
        <f>IFERROR(CLEAN(HLOOKUP(AS$1,'1.源数据-产品报告-消费降序'!AS:AS,ROW(),0)),"")</f>
        <v/>
      </c>
      <c r="AT361" s="69" t="str">
        <f>IFERROR(CLEAN(HLOOKUP(AT$1,'1.源数据-产品报告-消费降序'!AT:AT,ROW(),0)),"")</f>
        <v/>
      </c>
      <c r="AU361" s="69" t="str">
        <f>IFERROR(CLEAN(HLOOKUP(AU$1,'1.源数据-产品报告-消费降序'!AU:AU,ROW(),0)),"")</f>
        <v/>
      </c>
      <c r="AV361" s="69" t="str">
        <f>IFERROR(CLEAN(HLOOKUP(AV$1,'1.源数据-产品报告-消费降序'!AV:AV,ROW(),0)),"")</f>
        <v/>
      </c>
      <c r="AW361" s="69" t="str">
        <f>IFERROR(CLEAN(HLOOKUP(AW$1,'1.源数据-产品报告-消费降序'!AW:AW,ROW(),0)),"")</f>
        <v/>
      </c>
      <c r="AX361" s="69" t="str">
        <f>IFERROR(CLEAN(HLOOKUP(AX$1,'1.源数据-产品报告-消费降序'!AX:AX,ROW(),0)),"")</f>
        <v/>
      </c>
      <c r="AY361" s="69" t="str">
        <f>IFERROR(CLEAN(HLOOKUP(AY$1,'1.源数据-产品报告-消费降序'!AY:AY,ROW(),0)),"")</f>
        <v/>
      </c>
      <c r="AZ3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1" s="69" t="str">
        <f>IFERROR(CLEAN(HLOOKUP(BA$1,'1.源数据-产品报告-消费降序'!BA:BA,ROW(),0)),"")</f>
        <v/>
      </c>
      <c r="BD361" s="69" t="str">
        <f>IFERROR(CLEAN(HLOOKUP(BD$1,'1.源数据-产品报告-消费降序'!BD:BD,ROW(),0)),"")</f>
        <v/>
      </c>
      <c r="BE361" s="69" t="str">
        <f>IFERROR(CLEAN(HLOOKUP(BE$1,'1.源数据-产品报告-消费降序'!BE:BE,ROW(),0)),"")</f>
        <v/>
      </c>
      <c r="BF361" s="69" t="str">
        <f>IFERROR(CLEAN(HLOOKUP(BF$1,'1.源数据-产品报告-消费降序'!BF:BF,ROW(),0)),"")</f>
        <v/>
      </c>
      <c r="BG361" s="69" t="str">
        <f>IFERROR(CLEAN(HLOOKUP(BG$1,'1.源数据-产品报告-消费降序'!BG:BG,ROW(),0)),"")</f>
        <v/>
      </c>
      <c r="BH361" s="69" t="str">
        <f>IFERROR(CLEAN(HLOOKUP(BH$1,'1.源数据-产品报告-消费降序'!BH:BH,ROW(),0)),"")</f>
        <v/>
      </c>
      <c r="BI361" s="69" t="str">
        <f>IFERROR(CLEAN(HLOOKUP(BI$1,'1.源数据-产品报告-消费降序'!BI:BI,ROW(),0)),"")</f>
        <v/>
      </c>
      <c r="BJ361" s="69" t="str">
        <f>IFERROR(CLEAN(HLOOKUP(BJ$1,'1.源数据-产品报告-消费降序'!BJ:BJ,ROW(),0)),"")</f>
        <v/>
      </c>
      <c r="BK3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1" s="69" t="str">
        <f>IFERROR(CLEAN(HLOOKUP(BL$1,'1.源数据-产品报告-消费降序'!BL:BL,ROW(),0)),"")</f>
        <v/>
      </c>
      <c r="BO361" s="69" t="str">
        <f>IFERROR(CLEAN(HLOOKUP(BO$1,'1.源数据-产品报告-消费降序'!BO:BO,ROW(),0)),"")</f>
        <v/>
      </c>
      <c r="BP361" s="69" t="str">
        <f>IFERROR(CLEAN(HLOOKUP(BP$1,'1.源数据-产品报告-消费降序'!BP:BP,ROW(),0)),"")</f>
        <v/>
      </c>
      <c r="BQ361" s="69" t="str">
        <f>IFERROR(CLEAN(HLOOKUP(BQ$1,'1.源数据-产品报告-消费降序'!BQ:BQ,ROW(),0)),"")</f>
        <v/>
      </c>
      <c r="BR361" s="69" t="str">
        <f>IFERROR(CLEAN(HLOOKUP(BR$1,'1.源数据-产品报告-消费降序'!BR:BR,ROW(),0)),"")</f>
        <v/>
      </c>
      <c r="BS361" s="69" t="str">
        <f>IFERROR(CLEAN(HLOOKUP(BS$1,'1.源数据-产品报告-消费降序'!BS:BS,ROW(),0)),"")</f>
        <v/>
      </c>
      <c r="BT361" s="69" t="str">
        <f>IFERROR(CLEAN(HLOOKUP(BT$1,'1.源数据-产品报告-消费降序'!BT:BT,ROW(),0)),"")</f>
        <v/>
      </c>
      <c r="BU361" s="69" t="str">
        <f>IFERROR(CLEAN(HLOOKUP(BU$1,'1.源数据-产品报告-消费降序'!BU:BU,ROW(),0)),"")</f>
        <v/>
      </c>
      <c r="BV3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1" s="69" t="str">
        <f>IFERROR(CLEAN(HLOOKUP(BW$1,'1.源数据-产品报告-消费降序'!BW:BW,ROW(),0)),"")</f>
        <v/>
      </c>
    </row>
    <row r="362" spans="1:75">
      <c r="A362" s="69" t="str">
        <f>IFERROR(CLEAN(HLOOKUP(A$1,'1.源数据-产品报告-消费降序'!A:A,ROW(),0)),"")</f>
        <v/>
      </c>
      <c r="B362" s="69" t="str">
        <f>IFERROR(CLEAN(HLOOKUP(B$1,'1.源数据-产品报告-消费降序'!B:B,ROW(),0)),"")</f>
        <v/>
      </c>
      <c r="C362" s="69" t="str">
        <f>IFERROR(CLEAN(HLOOKUP(C$1,'1.源数据-产品报告-消费降序'!C:C,ROW(),0)),"")</f>
        <v/>
      </c>
      <c r="D362" s="69" t="str">
        <f>IFERROR(CLEAN(HLOOKUP(D$1,'1.源数据-产品报告-消费降序'!D:D,ROW(),0)),"")</f>
        <v/>
      </c>
      <c r="E362" s="69" t="str">
        <f>IFERROR(CLEAN(HLOOKUP(E$1,'1.源数据-产品报告-消费降序'!E:E,ROW(),0)),"")</f>
        <v/>
      </c>
      <c r="F362" s="69" t="str">
        <f>IFERROR(CLEAN(HLOOKUP(F$1,'1.源数据-产品报告-消费降序'!F:F,ROW(),0)),"")</f>
        <v/>
      </c>
      <c r="G362" s="70">
        <f>IFERROR((HLOOKUP(G$1,'1.源数据-产品报告-消费降序'!G:G,ROW(),0)),"")</f>
        <v>0</v>
      </c>
      <c r="H3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2" s="69" t="str">
        <f>IFERROR(CLEAN(HLOOKUP(I$1,'1.源数据-产品报告-消费降序'!I:I,ROW(),0)),"")</f>
        <v/>
      </c>
      <c r="L362" s="69" t="str">
        <f>IFERROR(CLEAN(HLOOKUP(L$1,'1.源数据-产品报告-消费降序'!L:L,ROW(),0)),"")</f>
        <v/>
      </c>
      <c r="M362" s="69" t="str">
        <f>IFERROR(CLEAN(HLOOKUP(M$1,'1.源数据-产品报告-消费降序'!M:M,ROW(),0)),"")</f>
        <v/>
      </c>
      <c r="N362" s="69" t="str">
        <f>IFERROR(CLEAN(HLOOKUP(N$1,'1.源数据-产品报告-消费降序'!N:N,ROW(),0)),"")</f>
        <v/>
      </c>
      <c r="O362" s="69" t="str">
        <f>IFERROR(CLEAN(HLOOKUP(O$1,'1.源数据-产品报告-消费降序'!O:O,ROW(),0)),"")</f>
        <v/>
      </c>
      <c r="P362" s="69" t="str">
        <f>IFERROR(CLEAN(HLOOKUP(P$1,'1.源数据-产品报告-消费降序'!P:P,ROW(),0)),"")</f>
        <v/>
      </c>
      <c r="Q362" s="69" t="str">
        <f>IFERROR(CLEAN(HLOOKUP(Q$1,'1.源数据-产品报告-消费降序'!Q:Q,ROW(),0)),"")</f>
        <v/>
      </c>
      <c r="R362" s="69" t="str">
        <f>IFERROR(CLEAN(HLOOKUP(R$1,'1.源数据-产品报告-消费降序'!R:R,ROW(),0)),"")</f>
        <v/>
      </c>
      <c r="S3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2" s="69" t="str">
        <f>IFERROR(CLEAN(HLOOKUP(T$1,'1.源数据-产品报告-消费降序'!T:T,ROW(),0)),"")</f>
        <v/>
      </c>
      <c r="W362" s="69" t="str">
        <f>IFERROR(CLEAN(HLOOKUP(W$1,'1.源数据-产品报告-消费降序'!W:W,ROW(),0)),"")</f>
        <v/>
      </c>
      <c r="X362" s="69" t="str">
        <f>IFERROR(CLEAN(HLOOKUP(X$1,'1.源数据-产品报告-消费降序'!X:X,ROW(),0)),"")</f>
        <v/>
      </c>
      <c r="Y362" s="69" t="str">
        <f>IFERROR(CLEAN(HLOOKUP(Y$1,'1.源数据-产品报告-消费降序'!Y:Y,ROW(),0)),"")</f>
        <v/>
      </c>
      <c r="Z362" s="69" t="str">
        <f>IFERROR(CLEAN(HLOOKUP(Z$1,'1.源数据-产品报告-消费降序'!Z:Z,ROW(),0)),"")</f>
        <v/>
      </c>
      <c r="AA362" s="69" t="str">
        <f>IFERROR(CLEAN(HLOOKUP(AA$1,'1.源数据-产品报告-消费降序'!AA:AA,ROW(),0)),"")</f>
        <v/>
      </c>
      <c r="AB362" s="69" t="str">
        <f>IFERROR(CLEAN(HLOOKUP(AB$1,'1.源数据-产品报告-消费降序'!AB:AB,ROW(),0)),"")</f>
        <v/>
      </c>
      <c r="AC362" s="69" t="str">
        <f>IFERROR(CLEAN(HLOOKUP(AC$1,'1.源数据-产品报告-消费降序'!AC:AC,ROW(),0)),"")</f>
        <v/>
      </c>
      <c r="AD3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2" s="69" t="str">
        <f>IFERROR(CLEAN(HLOOKUP(AE$1,'1.源数据-产品报告-消费降序'!AE:AE,ROW(),0)),"")</f>
        <v/>
      </c>
      <c r="AH362" s="69" t="str">
        <f>IFERROR(CLEAN(HLOOKUP(AH$1,'1.源数据-产品报告-消费降序'!AH:AH,ROW(),0)),"")</f>
        <v/>
      </c>
      <c r="AI362" s="69" t="str">
        <f>IFERROR(CLEAN(HLOOKUP(AI$1,'1.源数据-产品报告-消费降序'!AI:AI,ROW(),0)),"")</f>
        <v/>
      </c>
      <c r="AJ362" s="69" t="str">
        <f>IFERROR(CLEAN(HLOOKUP(AJ$1,'1.源数据-产品报告-消费降序'!AJ:AJ,ROW(),0)),"")</f>
        <v/>
      </c>
      <c r="AK362" s="69" t="str">
        <f>IFERROR(CLEAN(HLOOKUP(AK$1,'1.源数据-产品报告-消费降序'!AK:AK,ROW(),0)),"")</f>
        <v/>
      </c>
      <c r="AL362" s="69" t="str">
        <f>IFERROR(CLEAN(HLOOKUP(AL$1,'1.源数据-产品报告-消费降序'!AL:AL,ROW(),0)),"")</f>
        <v/>
      </c>
      <c r="AM362" s="69" t="str">
        <f>IFERROR(CLEAN(HLOOKUP(AM$1,'1.源数据-产品报告-消费降序'!AM:AM,ROW(),0)),"")</f>
        <v/>
      </c>
      <c r="AN362" s="69" t="str">
        <f>IFERROR(CLEAN(HLOOKUP(AN$1,'1.源数据-产品报告-消费降序'!AN:AN,ROW(),0)),"")</f>
        <v/>
      </c>
      <c r="AO3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2" s="69" t="str">
        <f>IFERROR(CLEAN(HLOOKUP(AP$1,'1.源数据-产品报告-消费降序'!AP:AP,ROW(),0)),"")</f>
        <v/>
      </c>
      <c r="AS362" s="69" t="str">
        <f>IFERROR(CLEAN(HLOOKUP(AS$1,'1.源数据-产品报告-消费降序'!AS:AS,ROW(),0)),"")</f>
        <v/>
      </c>
      <c r="AT362" s="69" t="str">
        <f>IFERROR(CLEAN(HLOOKUP(AT$1,'1.源数据-产品报告-消费降序'!AT:AT,ROW(),0)),"")</f>
        <v/>
      </c>
      <c r="AU362" s="69" t="str">
        <f>IFERROR(CLEAN(HLOOKUP(AU$1,'1.源数据-产品报告-消费降序'!AU:AU,ROW(),0)),"")</f>
        <v/>
      </c>
      <c r="AV362" s="69" t="str">
        <f>IFERROR(CLEAN(HLOOKUP(AV$1,'1.源数据-产品报告-消费降序'!AV:AV,ROW(),0)),"")</f>
        <v/>
      </c>
      <c r="AW362" s="69" t="str">
        <f>IFERROR(CLEAN(HLOOKUP(AW$1,'1.源数据-产品报告-消费降序'!AW:AW,ROW(),0)),"")</f>
        <v/>
      </c>
      <c r="AX362" s="69" t="str">
        <f>IFERROR(CLEAN(HLOOKUP(AX$1,'1.源数据-产品报告-消费降序'!AX:AX,ROW(),0)),"")</f>
        <v/>
      </c>
      <c r="AY362" s="69" t="str">
        <f>IFERROR(CLEAN(HLOOKUP(AY$1,'1.源数据-产品报告-消费降序'!AY:AY,ROW(),0)),"")</f>
        <v/>
      </c>
      <c r="AZ3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2" s="69" t="str">
        <f>IFERROR(CLEAN(HLOOKUP(BA$1,'1.源数据-产品报告-消费降序'!BA:BA,ROW(),0)),"")</f>
        <v/>
      </c>
      <c r="BD362" s="69" t="str">
        <f>IFERROR(CLEAN(HLOOKUP(BD$1,'1.源数据-产品报告-消费降序'!BD:BD,ROW(),0)),"")</f>
        <v/>
      </c>
      <c r="BE362" s="69" t="str">
        <f>IFERROR(CLEAN(HLOOKUP(BE$1,'1.源数据-产品报告-消费降序'!BE:BE,ROW(),0)),"")</f>
        <v/>
      </c>
      <c r="BF362" s="69" t="str">
        <f>IFERROR(CLEAN(HLOOKUP(BF$1,'1.源数据-产品报告-消费降序'!BF:BF,ROW(),0)),"")</f>
        <v/>
      </c>
      <c r="BG362" s="69" t="str">
        <f>IFERROR(CLEAN(HLOOKUP(BG$1,'1.源数据-产品报告-消费降序'!BG:BG,ROW(),0)),"")</f>
        <v/>
      </c>
      <c r="BH362" s="69" t="str">
        <f>IFERROR(CLEAN(HLOOKUP(BH$1,'1.源数据-产品报告-消费降序'!BH:BH,ROW(),0)),"")</f>
        <v/>
      </c>
      <c r="BI362" s="69" t="str">
        <f>IFERROR(CLEAN(HLOOKUP(BI$1,'1.源数据-产品报告-消费降序'!BI:BI,ROW(),0)),"")</f>
        <v/>
      </c>
      <c r="BJ362" s="69" t="str">
        <f>IFERROR(CLEAN(HLOOKUP(BJ$1,'1.源数据-产品报告-消费降序'!BJ:BJ,ROW(),0)),"")</f>
        <v/>
      </c>
      <c r="BK3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2" s="69" t="str">
        <f>IFERROR(CLEAN(HLOOKUP(BL$1,'1.源数据-产品报告-消费降序'!BL:BL,ROW(),0)),"")</f>
        <v/>
      </c>
      <c r="BO362" s="69" t="str">
        <f>IFERROR(CLEAN(HLOOKUP(BO$1,'1.源数据-产品报告-消费降序'!BO:BO,ROW(),0)),"")</f>
        <v/>
      </c>
      <c r="BP362" s="69" t="str">
        <f>IFERROR(CLEAN(HLOOKUP(BP$1,'1.源数据-产品报告-消费降序'!BP:BP,ROW(),0)),"")</f>
        <v/>
      </c>
      <c r="BQ362" s="69" t="str">
        <f>IFERROR(CLEAN(HLOOKUP(BQ$1,'1.源数据-产品报告-消费降序'!BQ:BQ,ROW(),0)),"")</f>
        <v/>
      </c>
      <c r="BR362" s="69" t="str">
        <f>IFERROR(CLEAN(HLOOKUP(BR$1,'1.源数据-产品报告-消费降序'!BR:BR,ROW(),0)),"")</f>
        <v/>
      </c>
      <c r="BS362" s="69" t="str">
        <f>IFERROR(CLEAN(HLOOKUP(BS$1,'1.源数据-产品报告-消费降序'!BS:BS,ROW(),0)),"")</f>
        <v/>
      </c>
      <c r="BT362" s="69" t="str">
        <f>IFERROR(CLEAN(HLOOKUP(BT$1,'1.源数据-产品报告-消费降序'!BT:BT,ROW(),0)),"")</f>
        <v/>
      </c>
      <c r="BU362" s="69" t="str">
        <f>IFERROR(CLEAN(HLOOKUP(BU$1,'1.源数据-产品报告-消费降序'!BU:BU,ROW(),0)),"")</f>
        <v/>
      </c>
      <c r="BV3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2" s="69" t="str">
        <f>IFERROR(CLEAN(HLOOKUP(BW$1,'1.源数据-产品报告-消费降序'!BW:BW,ROW(),0)),"")</f>
        <v/>
      </c>
    </row>
    <row r="363" spans="1:75">
      <c r="A363" s="69" t="str">
        <f>IFERROR(CLEAN(HLOOKUP(A$1,'1.源数据-产品报告-消费降序'!A:A,ROW(),0)),"")</f>
        <v/>
      </c>
      <c r="B363" s="69" t="str">
        <f>IFERROR(CLEAN(HLOOKUP(B$1,'1.源数据-产品报告-消费降序'!B:B,ROW(),0)),"")</f>
        <v/>
      </c>
      <c r="C363" s="69" t="str">
        <f>IFERROR(CLEAN(HLOOKUP(C$1,'1.源数据-产品报告-消费降序'!C:C,ROW(),0)),"")</f>
        <v/>
      </c>
      <c r="D363" s="69" t="str">
        <f>IFERROR(CLEAN(HLOOKUP(D$1,'1.源数据-产品报告-消费降序'!D:D,ROW(),0)),"")</f>
        <v/>
      </c>
      <c r="E363" s="69" t="str">
        <f>IFERROR(CLEAN(HLOOKUP(E$1,'1.源数据-产品报告-消费降序'!E:E,ROW(),0)),"")</f>
        <v/>
      </c>
      <c r="F363" s="69" t="str">
        <f>IFERROR(CLEAN(HLOOKUP(F$1,'1.源数据-产品报告-消费降序'!F:F,ROW(),0)),"")</f>
        <v/>
      </c>
      <c r="G363" s="70">
        <f>IFERROR((HLOOKUP(G$1,'1.源数据-产品报告-消费降序'!G:G,ROW(),0)),"")</f>
        <v>0</v>
      </c>
      <c r="H3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3" s="69" t="str">
        <f>IFERROR(CLEAN(HLOOKUP(I$1,'1.源数据-产品报告-消费降序'!I:I,ROW(),0)),"")</f>
        <v/>
      </c>
      <c r="L363" s="69" t="str">
        <f>IFERROR(CLEAN(HLOOKUP(L$1,'1.源数据-产品报告-消费降序'!L:L,ROW(),0)),"")</f>
        <v/>
      </c>
      <c r="M363" s="69" t="str">
        <f>IFERROR(CLEAN(HLOOKUP(M$1,'1.源数据-产品报告-消费降序'!M:M,ROW(),0)),"")</f>
        <v/>
      </c>
      <c r="N363" s="69" t="str">
        <f>IFERROR(CLEAN(HLOOKUP(N$1,'1.源数据-产品报告-消费降序'!N:N,ROW(),0)),"")</f>
        <v/>
      </c>
      <c r="O363" s="69" t="str">
        <f>IFERROR(CLEAN(HLOOKUP(O$1,'1.源数据-产品报告-消费降序'!O:O,ROW(),0)),"")</f>
        <v/>
      </c>
      <c r="P363" s="69" t="str">
        <f>IFERROR(CLEAN(HLOOKUP(P$1,'1.源数据-产品报告-消费降序'!P:P,ROW(),0)),"")</f>
        <v/>
      </c>
      <c r="Q363" s="69" t="str">
        <f>IFERROR(CLEAN(HLOOKUP(Q$1,'1.源数据-产品报告-消费降序'!Q:Q,ROW(),0)),"")</f>
        <v/>
      </c>
      <c r="R363" s="69" t="str">
        <f>IFERROR(CLEAN(HLOOKUP(R$1,'1.源数据-产品报告-消费降序'!R:R,ROW(),0)),"")</f>
        <v/>
      </c>
      <c r="S3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3" s="69" t="str">
        <f>IFERROR(CLEAN(HLOOKUP(T$1,'1.源数据-产品报告-消费降序'!T:T,ROW(),0)),"")</f>
        <v/>
      </c>
      <c r="W363" s="69" t="str">
        <f>IFERROR(CLEAN(HLOOKUP(W$1,'1.源数据-产品报告-消费降序'!W:W,ROW(),0)),"")</f>
        <v/>
      </c>
      <c r="X363" s="69" t="str">
        <f>IFERROR(CLEAN(HLOOKUP(X$1,'1.源数据-产品报告-消费降序'!X:X,ROW(),0)),"")</f>
        <v/>
      </c>
      <c r="Y363" s="69" t="str">
        <f>IFERROR(CLEAN(HLOOKUP(Y$1,'1.源数据-产品报告-消费降序'!Y:Y,ROW(),0)),"")</f>
        <v/>
      </c>
      <c r="Z363" s="69" t="str">
        <f>IFERROR(CLEAN(HLOOKUP(Z$1,'1.源数据-产品报告-消费降序'!Z:Z,ROW(),0)),"")</f>
        <v/>
      </c>
      <c r="AA363" s="69" t="str">
        <f>IFERROR(CLEAN(HLOOKUP(AA$1,'1.源数据-产品报告-消费降序'!AA:AA,ROW(),0)),"")</f>
        <v/>
      </c>
      <c r="AB363" s="69" t="str">
        <f>IFERROR(CLEAN(HLOOKUP(AB$1,'1.源数据-产品报告-消费降序'!AB:AB,ROW(),0)),"")</f>
        <v/>
      </c>
      <c r="AC363" s="69" t="str">
        <f>IFERROR(CLEAN(HLOOKUP(AC$1,'1.源数据-产品报告-消费降序'!AC:AC,ROW(),0)),"")</f>
        <v/>
      </c>
      <c r="AD3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3" s="69" t="str">
        <f>IFERROR(CLEAN(HLOOKUP(AE$1,'1.源数据-产品报告-消费降序'!AE:AE,ROW(),0)),"")</f>
        <v/>
      </c>
      <c r="AH363" s="69" t="str">
        <f>IFERROR(CLEAN(HLOOKUP(AH$1,'1.源数据-产品报告-消费降序'!AH:AH,ROW(),0)),"")</f>
        <v/>
      </c>
      <c r="AI363" s="69" t="str">
        <f>IFERROR(CLEAN(HLOOKUP(AI$1,'1.源数据-产品报告-消费降序'!AI:AI,ROW(),0)),"")</f>
        <v/>
      </c>
      <c r="AJ363" s="69" t="str">
        <f>IFERROR(CLEAN(HLOOKUP(AJ$1,'1.源数据-产品报告-消费降序'!AJ:AJ,ROW(),0)),"")</f>
        <v/>
      </c>
      <c r="AK363" s="69" t="str">
        <f>IFERROR(CLEAN(HLOOKUP(AK$1,'1.源数据-产品报告-消费降序'!AK:AK,ROW(),0)),"")</f>
        <v/>
      </c>
      <c r="AL363" s="69" t="str">
        <f>IFERROR(CLEAN(HLOOKUP(AL$1,'1.源数据-产品报告-消费降序'!AL:AL,ROW(),0)),"")</f>
        <v/>
      </c>
      <c r="AM363" s="69" t="str">
        <f>IFERROR(CLEAN(HLOOKUP(AM$1,'1.源数据-产品报告-消费降序'!AM:AM,ROW(),0)),"")</f>
        <v/>
      </c>
      <c r="AN363" s="69" t="str">
        <f>IFERROR(CLEAN(HLOOKUP(AN$1,'1.源数据-产品报告-消费降序'!AN:AN,ROW(),0)),"")</f>
        <v/>
      </c>
      <c r="AO3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3" s="69" t="str">
        <f>IFERROR(CLEAN(HLOOKUP(AP$1,'1.源数据-产品报告-消费降序'!AP:AP,ROW(),0)),"")</f>
        <v/>
      </c>
      <c r="AS363" s="69" t="str">
        <f>IFERROR(CLEAN(HLOOKUP(AS$1,'1.源数据-产品报告-消费降序'!AS:AS,ROW(),0)),"")</f>
        <v/>
      </c>
      <c r="AT363" s="69" t="str">
        <f>IFERROR(CLEAN(HLOOKUP(AT$1,'1.源数据-产品报告-消费降序'!AT:AT,ROW(),0)),"")</f>
        <v/>
      </c>
      <c r="AU363" s="69" t="str">
        <f>IFERROR(CLEAN(HLOOKUP(AU$1,'1.源数据-产品报告-消费降序'!AU:AU,ROW(),0)),"")</f>
        <v/>
      </c>
      <c r="AV363" s="69" t="str">
        <f>IFERROR(CLEAN(HLOOKUP(AV$1,'1.源数据-产品报告-消费降序'!AV:AV,ROW(),0)),"")</f>
        <v/>
      </c>
      <c r="AW363" s="69" t="str">
        <f>IFERROR(CLEAN(HLOOKUP(AW$1,'1.源数据-产品报告-消费降序'!AW:AW,ROW(),0)),"")</f>
        <v/>
      </c>
      <c r="AX363" s="69" t="str">
        <f>IFERROR(CLEAN(HLOOKUP(AX$1,'1.源数据-产品报告-消费降序'!AX:AX,ROW(),0)),"")</f>
        <v/>
      </c>
      <c r="AY363" s="69" t="str">
        <f>IFERROR(CLEAN(HLOOKUP(AY$1,'1.源数据-产品报告-消费降序'!AY:AY,ROW(),0)),"")</f>
        <v/>
      </c>
      <c r="AZ3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3" s="69" t="str">
        <f>IFERROR(CLEAN(HLOOKUP(BA$1,'1.源数据-产品报告-消费降序'!BA:BA,ROW(),0)),"")</f>
        <v/>
      </c>
      <c r="BD363" s="69" t="str">
        <f>IFERROR(CLEAN(HLOOKUP(BD$1,'1.源数据-产品报告-消费降序'!BD:BD,ROW(),0)),"")</f>
        <v/>
      </c>
      <c r="BE363" s="69" t="str">
        <f>IFERROR(CLEAN(HLOOKUP(BE$1,'1.源数据-产品报告-消费降序'!BE:BE,ROW(),0)),"")</f>
        <v/>
      </c>
      <c r="BF363" s="69" t="str">
        <f>IFERROR(CLEAN(HLOOKUP(BF$1,'1.源数据-产品报告-消费降序'!BF:BF,ROW(),0)),"")</f>
        <v/>
      </c>
      <c r="BG363" s="69" t="str">
        <f>IFERROR(CLEAN(HLOOKUP(BG$1,'1.源数据-产品报告-消费降序'!BG:BG,ROW(),0)),"")</f>
        <v/>
      </c>
      <c r="BH363" s="69" t="str">
        <f>IFERROR(CLEAN(HLOOKUP(BH$1,'1.源数据-产品报告-消费降序'!BH:BH,ROW(),0)),"")</f>
        <v/>
      </c>
      <c r="BI363" s="69" t="str">
        <f>IFERROR(CLEAN(HLOOKUP(BI$1,'1.源数据-产品报告-消费降序'!BI:BI,ROW(),0)),"")</f>
        <v/>
      </c>
      <c r="BJ363" s="69" t="str">
        <f>IFERROR(CLEAN(HLOOKUP(BJ$1,'1.源数据-产品报告-消费降序'!BJ:BJ,ROW(),0)),"")</f>
        <v/>
      </c>
      <c r="BK3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3" s="69" t="str">
        <f>IFERROR(CLEAN(HLOOKUP(BL$1,'1.源数据-产品报告-消费降序'!BL:BL,ROW(),0)),"")</f>
        <v/>
      </c>
      <c r="BO363" s="69" t="str">
        <f>IFERROR(CLEAN(HLOOKUP(BO$1,'1.源数据-产品报告-消费降序'!BO:BO,ROW(),0)),"")</f>
        <v/>
      </c>
      <c r="BP363" s="69" t="str">
        <f>IFERROR(CLEAN(HLOOKUP(BP$1,'1.源数据-产品报告-消费降序'!BP:BP,ROW(),0)),"")</f>
        <v/>
      </c>
      <c r="BQ363" s="69" t="str">
        <f>IFERROR(CLEAN(HLOOKUP(BQ$1,'1.源数据-产品报告-消费降序'!BQ:BQ,ROW(),0)),"")</f>
        <v/>
      </c>
      <c r="BR363" s="69" t="str">
        <f>IFERROR(CLEAN(HLOOKUP(BR$1,'1.源数据-产品报告-消费降序'!BR:BR,ROW(),0)),"")</f>
        <v/>
      </c>
      <c r="BS363" s="69" t="str">
        <f>IFERROR(CLEAN(HLOOKUP(BS$1,'1.源数据-产品报告-消费降序'!BS:BS,ROW(),0)),"")</f>
        <v/>
      </c>
      <c r="BT363" s="69" t="str">
        <f>IFERROR(CLEAN(HLOOKUP(BT$1,'1.源数据-产品报告-消费降序'!BT:BT,ROW(),0)),"")</f>
        <v/>
      </c>
      <c r="BU363" s="69" t="str">
        <f>IFERROR(CLEAN(HLOOKUP(BU$1,'1.源数据-产品报告-消费降序'!BU:BU,ROW(),0)),"")</f>
        <v/>
      </c>
      <c r="BV3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3" s="69" t="str">
        <f>IFERROR(CLEAN(HLOOKUP(BW$1,'1.源数据-产品报告-消费降序'!BW:BW,ROW(),0)),"")</f>
        <v/>
      </c>
    </row>
    <row r="364" spans="1:75">
      <c r="A364" s="69" t="str">
        <f>IFERROR(CLEAN(HLOOKUP(A$1,'1.源数据-产品报告-消费降序'!A:A,ROW(),0)),"")</f>
        <v/>
      </c>
      <c r="B364" s="69" t="str">
        <f>IFERROR(CLEAN(HLOOKUP(B$1,'1.源数据-产品报告-消费降序'!B:B,ROW(),0)),"")</f>
        <v/>
      </c>
      <c r="C364" s="69" t="str">
        <f>IFERROR(CLEAN(HLOOKUP(C$1,'1.源数据-产品报告-消费降序'!C:C,ROW(),0)),"")</f>
        <v/>
      </c>
      <c r="D364" s="69" t="str">
        <f>IFERROR(CLEAN(HLOOKUP(D$1,'1.源数据-产品报告-消费降序'!D:D,ROW(),0)),"")</f>
        <v/>
      </c>
      <c r="E364" s="69" t="str">
        <f>IFERROR(CLEAN(HLOOKUP(E$1,'1.源数据-产品报告-消费降序'!E:E,ROW(),0)),"")</f>
        <v/>
      </c>
      <c r="F364" s="69" t="str">
        <f>IFERROR(CLEAN(HLOOKUP(F$1,'1.源数据-产品报告-消费降序'!F:F,ROW(),0)),"")</f>
        <v/>
      </c>
      <c r="G364" s="70">
        <f>IFERROR((HLOOKUP(G$1,'1.源数据-产品报告-消费降序'!G:G,ROW(),0)),"")</f>
        <v>0</v>
      </c>
      <c r="H3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4" s="69" t="str">
        <f>IFERROR(CLEAN(HLOOKUP(I$1,'1.源数据-产品报告-消费降序'!I:I,ROW(),0)),"")</f>
        <v/>
      </c>
      <c r="L364" s="69" t="str">
        <f>IFERROR(CLEAN(HLOOKUP(L$1,'1.源数据-产品报告-消费降序'!L:L,ROW(),0)),"")</f>
        <v/>
      </c>
      <c r="M364" s="69" t="str">
        <f>IFERROR(CLEAN(HLOOKUP(M$1,'1.源数据-产品报告-消费降序'!M:M,ROW(),0)),"")</f>
        <v/>
      </c>
      <c r="N364" s="69" t="str">
        <f>IFERROR(CLEAN(HLOOKUP(N$1,'1.源数据-产品报告-消费降序'!N:N,ROW(),0)),"")</f>
        <v/>
      </c>
      <c r="O364" s="69" t="str">
        <f>IFERROR(CLEAN(HLOOKUP(O$1,'1.源数据-产品报告-消费降序'!O:O,ROW(),0)),"")</f>
        <v/>
      </c>
      <c r="P364" s="69" t="str">
        <f>IFERROR(CLEAN(HLOOKUP(P$1,'1.源数据-产品报告-消费降序'!P:P,ROW(),0)),"")</f>
        <v/>
      </c>
      <c r="Q364" s="69" t="str">
        <f>IFERROR(CLEAN(HLOOKUP(Q$1,'1.源数据-产品报告-消费降序'!Q:Q,ROW(),0)),"")</f>
        <v/>
      </c>
      <c r="R364" s="69" t="str">
        <f>IFERROR(CLEAN(HLOOKUP(R$1,'1.源数据-产品报告-消费降序'!R:R,ROW(),0)),"")</f>
        <v/>
      </c>
      <c r="S3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4" s="69" t="str">
        <f>IFERROR(CLEAN(HLOOKUP(T$1,'1.源数据-产品报告-消费降序'!T:T,ROW(),0)),"")</f>
        <v/>
      </c>
      <c r="W364" s="69" t="str">
        <f>IFERROR(CLEAN(HLOOKUP(W$1,'1.源数据-产品报告-消费降序'!W:W,ROW(),0)),"")</f>
        <v/>
      </c>
      <c r="X364" s="69" t="str">
        <f>IFERROR(CLEAN(HLOOKUP(X$1,'1.源数据-产品报告-消费降序'!X:X,ROW(),0)),"")</f>
        <v/>
      </c>
      <c r="Y364" s="69" t="str">
        <f>IFERROR(CLEAN(HLOOKUP(Y$1,'1.源数据-产品报告-消费降序'!Y:Y,ROW(),0)),"")</f>
        <v/>
      </c>
      <c r="Z364" s="69" t="str">
        <f>IFERROR(CLEAN(HLOOKUP(Z$1,'1.源数据-产品报告-消费降序'!Z:Z,ROW(),0)),"")</f>
        <v/>
      </c>
      <c r="AA364" s="69" t="str">
        <f>IFERROR(CLEAN(HLOOKUP(AA$1,'1.源数据-产品报告-消费降序'!AA:AA,ROW(),0)),"")</f>
        <v/>
      </c>
      <c r="AB364" s="69" t="str">
        <f>IFERROR(CLEAN(HLOOKUP(AB$1,'1.源数据-产品报告-消费降序'!AB:AB,ROW(),0)),"")</f>
        <v/>
      </c>
      <c r="AC364" s="69" t="str">
        <f>IFERROR(CLEAN(HLOOKUP(AC$1,'1.源数据-产品报告-消费降序'!AC:AC,ROW(),0)),"")</f>
        <v/>
      </c>
      <c r="AD3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4" s="69" t="str">
        <f>IFERROR(CLEAN(HLOOKUP(AE$1,'1.源数据-产品报告-消费降序'!AE:AE,ROW(),0)),"")</f>
        <v/>
      </c>
      <c r="AH364" s="69" t="str">
        <f>IFERROR(CLEAN(HLOOKUP(AH$1,'1.源数据-产品报告-消费降序'!AH:AH,ROW(),0)),"")</f>
        <v/>
      </c>
      <c r="AI364" s="69" t="str">
        <f>IFERROR(CLEAN(HLOOKUP(AI$1,'1.源数据-产品报告-消费降序'!AI:AI,ROW(),0)),"")</f>
        <v/>
      </c>
      <c r="AJ364" s="69" t="str">
        <f>IFERROR(CLEAN(HLOOKUP(AJ$1,'1.源数据-产品报告-消费降序'!AJ:AJ,ROW(),0)),"")</f>
        <v/>
      </c>
      <c r="AK364" s="69" t="str">
        <f>IFERROR(CLEAN(HLOOKUP(AK$1,'1.源数据-产品报告-消费降序'!AK:AK,ROW(),0)),"")</f>
        <v/>
      </c>
      <c r="AL364" s="69" t="str">
        <f>IFERROR(CLEAN(HLOOKUP(AL$1,'1.源数据-产品报告-消费降序'!AL:AL,ROW(),0)),"")</f>
        <v/>
      </c>
      <c r="AM364" s="69" t="str">
        <f>IFERROR(CLEAN(HLOOKUP(AM$1,'1.源数据-产品报告-消费降序'!AM:AM,ROW(),0)),"")</f>
        <v/>
      </c>
      <c r="AN364" s="69" t="str">
        <f>IFERROR(CLEAN(HLOOKUP(AN$1,'1.源数据-产品报告-消费降序'!AN:AN,ROW(),0)),"")</f>
        <v/>
      </c>
      <c r="AO3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4" s="69" t="str">
        <f>IFERROR(CLEAN(HLOOKUP(AP$1,'1.源数据-产品报告-消费降序'!AP:AP,ROW(),0)),"")</f>
        <v/>
      </c>
      <c r="AS364" s="69" t="str">
        <f>IFERROR(CLEAN(HLOOKUP(AS$1,'1.源数据-产品报告-消费降序'!AS:AS,ROW(),0)),"")</f>
        <v/>
      </c>
      <c r="AT364" s="69" t="str">
        <f>IFERROR(CLEAN(HLOOKUP(AT$1,'1.源数据-产品报告-消费降序'!AT:AT,ROW(),0)),"")</f>
        <v/>
      </c>
      <c r="AU364" s="69" t="str">
        <f>IFERROR(CLEAN(HLOOKUP(AU$1,'1.源数据-产品报告-消费降序'!AU:AU,ROW(),0)),"")</f>
        <v/>
      </c>
      <c r="AV364" s="69" t="str">
        <f>IFERROR(CLEAN(HLOOKUP(AV$1,'1.源数据-产品报告-消费降序'!AV:AV,ROW(),0)),"")</f>
        <v/>
      </c>
      <c r="AW364" s="69" t="str">
        <f>IFERROR(CLEAN(HLOOKUP(AW$1,'1.源数据-产品报告-消费降序'!AW:AW,ROW(),0)),"")</f>
        <v/>
      </c>
      <c r="AX364" s="69" t="str">
        <f>IFERROR(CLEAN(HLOOKUP(AX$1,'1.源数据-产品报告-消费降序'!AX:AX,ROW(),0)),"")</f>
        <v/>
      </c>
      <c r="AY364" s="69" t="str">
        <f>IFERROR(CLEAN(HLOOKUP(AY$1,'1.源数据-产品报告-消费降序'!AY:AY,ROW(),0)),"")</f>
        <v/>
      </c>
      <c r="AZ3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4" s="69" t="str">
        <f>IFERROR(CLEAN(HLOOKUP(BA$1,'1.源数据-产品报告-消费降序'!BA:BA,ROW(),0)),"")</f>
        <v/>
      </c>
      <c r="BD364" s="69" t="str">
        <f>IFERROR(CLEAN(HLOOKUP(BD$1,'1.源数据-产品报告-消费降序'!BD:BD,ROW(),0)),"")</f>
        <v/>
      </c>
      <c r="BE364" s="69" t="str">
        <f>IFERROR(CLEAN(HLOOKUP(BE$1,'1.源数据-产品报告-消费降序'!BE:BE,ROW(),0)),"")</f>
        <v/>
      </c>
      <c r="BF364" s="69" t="str">
        <f>IFERROR(CLEAN(HLOOKUP(BF$1,'1.源数据-产品报告-消费降序'!BF:BF,ROW(),0)),"")</f>
        <v/>
      </c>
      <c r="BG364" s="69" t="str">
        <f>IFERROR(CLEAN(HLOOKUP(BG$1,'1.源数据-产品报告-消费降序'!BG:BG,ROW(),0)),"")</f>
        <v/>
      </c>
      <c r="BH364" s="69" t="str">
        <f>IFERROR(CLEAN(HLOOKUP(BH$1,'1.源数据-产品报告-消费降序'!BH:BH,ROW(),0)),"")</f>
        <v/>
      </c>
      <c r="BI364" s="69" t="str">
        <f>IFERROR(CLEAN(HLOOKUP(BI$1,'1.源数据-产品报告-消费降序'!BI:BI,ROW(),0)),"")</f>
        <v/>
      </c>
      <c r="BJ364" s="69" t="str">
        <f>IFERROR(CLEAN(HLOOKUP(BJ$1,'1.源数据-产品报告-消费降序'!BJ:BJ,ROW(),0)),"")</f>
        <v/>
      </c>
      <c r="BK3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4" s="69" t="str">
        <f>IFERROR(CLEAN(HLOOKUP(BL$1,'1.源数据-产品报告-消费降序'!BL:BL,ROW(),0)),"")</f>
        <v/>
      </c>
      <c r="BO364" s="69" t="str">
        <f>IFERROR(CLEAN(HLOOKUP(BO$1,'1.源数据-产品报告-消费降序'!BO:BO,ROW(),0)),"")</f>
        <v/>
      </c>
      <c r="BP364" s="69" t="str">
        <f>IFERROR(CLEAN(HLOOKUP(BP$1,'1.源数据-产品报告-消费降序'!BP:BP,ROW(),0)),"")</f>
        <v/>
      </c>
      <c r="BQ364" s="69" t="str">
        <f>IFERROR(CLEAN(HLOOKUP(BQ$1,'1.源数据-产品报告-消费降序'!BQ:BQ,ROW(),0)),"")</f>
        <v/>
      </c>
      <c r="BR364" s="69" t="str">
        <f>IFERROR(CLEAN(HLOOKUP(BR$1,'1.源数据-产品报告-消费降序'!BR:BR,ROW(),0)),"")</f>
        <v/>
      </c>
      <c r="BS364" s="69" t="str">
        <f>IFERROR(CLEAN(HLOOKUP(BS$1,'1.源数据-产品报告-消费降序'!BS:BS,ROW(),0)),"")</f>
        <v/>
      </c>
      <c r="BT364" s="69" t="str">
        <f>IFERROR(CLEAN(HLOOKUP(BT$1,'1.源数据-产品报告-消费降序'!BT:BT,ROW(),0)),"")</f>
        <v/>
      </c>
      <c r="BU364" s="69" t="str">
        <f>IFERROR(CLEAN(HLOOKUP(BU$1,'1.源数据-产品报告-消费降序'!BU:BU,ROW(),0)),"")</f>
        <v/>
      </c>
      <c r="BV3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4" s="69" t="str">
        <f>IFERROR(CLEAN(HLOOKUP(BW$1,'1.源数据-产品报告-消费降序'!BW:BW,ROW(),0)),"")</f>
        <v/>
      </c>
    </row>
    <row r="365" spans="1:75">
      <c r="A365" s="69" t="str">
        <f>IFERROR(CLEAN(HLOOKUP(A$1,'1.源数据-产品报告-消费降序'!A:A,ROW(),0)),"")</f>
        <v/>
      </c>
      <c r="B365" s="69" t="str">
        <f>IFERROR(CLEAN(HLOOKUP(B$1,'1.源数据-产品报告-消费降序'!B:B,ROW(),0)),"")</f>
        <v/>
      </c>
      <c r="C365" s="69" t="str">
        <f>IFERROR(CLEAN(HLOOKUP(C$1,'1.源数据-产品报告-消费降序'!C:C,ROW(),0)),"")</f>
        <v/>
      </c>
      <c r="D365" s="69" t="str">
        <f>IFERROR(CLEAN(HLOOKUP(D$1,'1.源数据-产品报告-消费降序'!D:D,ROW(),0)),"")</f>
        <v/>
      </c>
      <c r="E365" s="69" t="str">
        <f>IFERROR(CLEAN(HLOOKUP(E$1,'1.源数据-产品报告-消费降序'!E:E,ROW(),0)),"")</f>
        <v/>
      </c>
      <c r="F365" s="69" t="str">
        <f>IFERROR(CLEAN(HLOOKUP(F$1,'1.源数据-产品报告-消费降序'!F:F,ROW(),0)),"")</f>
        <v/>
      </c>
      <c r="G365" s="70">
        <f>IFERROR((HLOOKUP(G$1,'1.源数据-产品报告-消费降序'!G:G,ROW(),0)),"")</f>
        <v>0</v>
      </c>
      <c r="H3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5" s="69" t="str">
        <f>IFERROR(CLEAN(HLOOKUP(I$1,'1.源数据-产品报告-消费降序'!I:I,ROW(),0)),"")</f>
        <v/>
      </c>
      <c r="L365" s="69" t="str">
        <f>IFERROR(CLEAN(HLOOKUP(L$1,'1.源数据-产品报告-消费降序'!L:L,ROW(),0)),"")</f>
        <v/>
      </c>
      <c r="M365" s="69" t="str">
        <f>IFERROR(CLEAN(HLOOKUP(M$1,'1.源数据-产品报告-消费降序'!M:M,ROW(),0)),"")</f>
        <v/>
      </c>
      <c r="N365" s="69" t="str">
        <f>IFERROR(CLEAN(HLOOKUP(N$1,'1.源数据-产品报告-消费降序'!N:N,ROW(),0)),"")</f>
        <v/>
      </c>
      <c r="O365" s="69" t="str">
        <f>IFERROR(CLEAN(HLOOKUP(O$1,'1.源数据-产品报告-消费降序'!O:O,ROW(),0)),"")</f>
        <v/>
      </c>
      <c r="P365" s="69" t="str">
        <f>IFERROR(CLEAN(HLOOKUP(P$1,'1.源数据-产品报告-消费降序'!P:P,ROW(),0)),"")</f>
        <v/>
      </c>
      <c r="Q365" s="69" t="str">
        <f>IFERROR(CLEAN(HLOOKUP(Q$1,'1.源数据-产品报告-消费降序'!Q:Q,ROW(),0)),"")</f>
        <v/>
      </c>
      <c r="R365" s="69" t="str">
        <f>IFERROR(CLEAN(HLOOKUP(R$1,'1.源数据-产品报告-消费降序'!R:R,ROW(),0)),"")</f>
        <v/>
      </c>
      <c r="S3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5" s="69" t="str">
        <f>IFERROR(CLEAN(HLOOKUP(T$1,'1.源数据-产品报告-消费降序'!T:T,ROW(),0)),"")</f>
        <v/>
      </c>
      <c r="W365" s="69" t="str">
        <f>IFERROR(CLEAN(HLOOKUP(W$1,'1.源数据-产品报告-消费降序'!W:W,ROW(),0)),"")</f>
        <v/>
      </c>
      <c r="X365" s="69" t="str">
        <f>IFERROR(CLEAN(HLOOKUP(X$1,'1.源数据-产品报告-消费降序'!X:X,ROW(),0)),"")</f>
        <v/>
      </c>
      <c r="Y365" s="69" t="str">
        <f>IFERROR(CLEAN(HLOOKUP(Y$1,'1.源数据-产品报告-消费降序'!Y:Y,ROW(),0)),"")</f>
        <v/>
      </c>
      <c r="Z365" s="69" t="str">
        <f>IFERROR(CLEAN(HLOOKUP(Z$1,'1.源数据-产品报告-消费降序'!Z:Z,ROW(),0)),"")</f>
        <v/>
      </c>
      <c r="AA365" s="69" t="str">
        <f>IFERROR(CLEAN(HLOOKUP(AA$1,'1.源数据-产品报告-消费降序'!AA:AA,ROW(),0)),"")</f>
        <v/>
      </c>
      <c r="AB365" s="69" t="str">
        <f>IFERROR(CLEAN(HLOOKUP(AB$1,'1.源数据-产品报告-消费降序'!AB:AB,ROW(),0)),"")</f>
        <v/>
      </c>
      <c r="AC365" s="69" t="str">
        <f>IFERROR(CLEAN(HLOOKUP(AC$1,'1.源数据-产品报告-消费降序'!AC:AC,ROW(),0)),"")</f>
        <v/>
      </c>
      <c r="AD3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5" s="69" t="str">
        <f>IFERROR(CLEAN(HLOOKUP(AE$1,'1.源数据-产品报告-消费降序'!AE:AE,ROW(),0)),"")</f>
        <v/>
      </c>
      <c r="AH365" s="69" t="str">
        <f>IFERROR(CLEAN(HLOOKUP(AH$1,'1.源数据-产品报告-消费降序'!AH:AH,ROW(),0)),"")</f>
        <v/>
      </c>
      <c r="AI365" s="69" t="str">
        <f>IFERROR(CLEAN(HLOOKUP(AI$1,'1.源数据-产品报告-消费降序'!AI:AI,ROW(),0)),"")</f>
        <v/>
      </c>
      <c r="AJ365" s="69" t="str">
        <f>IFERROR(CLEAN(HLOOKUP(AJ$1,'1.源数据-产品报告-消费降序'!AJ:AJ,ROW(),0)),"")</f>
        <v/>
      </c>
      <c r="AK365" s="69" t="str">
        <f>IFERROR(CLEAN(HLOOKUP(AK$1,'1.源数据-产品报告-消费降序'!AK:AK,ROW(),0)),"")</f>
        <v/>
      </c>
      <c r="AL365" s="69" t="str">
        <f>IFERROR(CLEAN(HLOOKUP(AL$1,'1.源数据-产品报告-消费降序'!AL:AL,ROW(),0)),"")</f>
        <v/>
      </c>
      <c r="AM365" s="69" t="str">
        <f>IFERROR(CLEAN(HLOOKUP(AM$1,'1.源数据-产品报告-消费降序'!AM:AM,ROW(),0)),"")</f>
        <v/>
      </c>
      <c r="AN365" s="69" t="str">
        <f>IFERROR(CLEAN(HLOOKUP(AN$1,'1.源数据-产品报告-消费降序'!AN:AN,ROW(),0)),"")</f>
        <v/>
      </c>
      <c r="AO3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5" s="69" t="str">
        <f>IFERROR(CLEAN(HLOOKUP(AP$1,'1.源数据-产品报告-消费降序'!AP:AP,ROW(),0)),"")</f>
        <v/>
      </c>
      <c r="AS365" s="69" t="str">
        <f>IFERROR(CLEAN(HLOOKUP(AS$1,'1.源数据-产品报告-消费降序'!AS:AS,ROW(),0)),"")</f>
        <v/>
      </c>
      <c r="AT365" s="69" t="str">
        <f>IFERROR(CLEAN(HLOOKUP(AT$1,'1.源数据-产品报告-消费降序'!AT:AT,ROW(),0)),"")</f>
        <v/>
      </c>
      <c r="AU365" s="69" t="str">
        <f>IFERROR(CLEAN(HLOOKUP(AU$1,'1.源数据-产品报告-消费降序'!AU:AU,ROW(),0)),"")</f>
        <v/>
      </c>
      <c r="AV365" s="69" t="str">
        <f>IFERROR(CLEAN(HLOOKUP(AV$1,'1.源数据-产品报告-消费降序'!AV:AV,ROW(),0)),"")</f>
        <v/>
      </c>
      <c r="AW365" s="69" t="str">
        <f>IFERROR(CLEAN(HLOOKUP(AW$1,'1.源数据-产品报告-消费降序'!AW:AW,ROW(),0)),"")</f>
        <v/>
      </c>
      <c r="AX365" s="69" t="str">
        <f>IFERROR(CLEAN(HLOOKUP(AX$1,'1.源数据-产品报告-消费降序'!AX:AX,ROW(),0)),"")</f>
        <v/>
      </c>
      <c r="AY365" s="69" t="str">
        <f>IFERROR(CLEAN(HLOOKUP(AY$1,'1.源数据-产品报告-消费降序'!AY:AY,ROW(),0)),"")</f>
        <v/>
      </c>
      <c r="AZ3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5" s="69" t="str">
        <f>IFERROR(CLEAN(HLOOKUP(BA$1,'1.源数据-产品报告-消费降序'!BA:BA,ROW(),0)),"")</f>
        <v/>
      </c>
      <c r="BD365" s="69" t="str">
        <f>IFERROR(CLEAN(HLOOKUP(BD$1,'1.源数据-产品报告-消费降序'!BD:BD,ROW(),0)),"")</f>
        <v/>
      </c>
      <c r="BE365" s="69" t="str">
        <f>IFERROR(CLEAN(HLOOKUP(BE$1,'1.源数据-产品报告-消费降序'!BE:BE,ROW(),0)),"")</f>
        <v/>
      </c>
      <c r="BF365" s="69" t="str">
        <f>IFERROR(CLEAN(HLOOKUP(BF$1,'1.源数据-产品报告-消费降序'!BF:BF,ROW(),0)),"")</f>
        <v/>
      </c>
      <c r="BG365" s="69" t="str">
        <f>IFERROR(CLEAN(HLOOKUP(BG$1,'1.源数据-产品报告-消费降序'!BG:BG,ROW(),0)),"")</f>
        <v/>
      </c>
      <c r="BH365" s="69" t="str">
        <f>IFERROR(CLEAN(HLOOKUP(BH$1,'1.源数据-产品报告-消费降序'!BH:BH,ROW(),0)),"")</f>
        <v/>
      </c>
      <c r="BI365" s="69" t="str">
        <f>IFERROR(CLEAN(HLOOKUP(BI$1,'1.源数据-产品报告-消费降序'!BI:BI,ROW(),0)),"")</f>
        <v/>
      </c>
      <c r="BJ365" s="69" t="str">
        <f>IFERROR(CLEAN(HLOOKUP(BJ$1,'1.源数据-产品报告-消费降序'!BJ:BJ,ROW(),0)),"")</f>
        <v/>
      </c>
      <c r="BK3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5" s="69" t="str">
        <f>IFERROR(CLEAN(HLOOKUP(BL$1,'1.源数据-产品报告-消费降序'!BL:BL,ROW(),0)),"")</f>
        <v/>
      </c>
      <c r="BO365" s="69" t="str">
        <f>IFERROR(CLEAN(HLOOKUP(BO$1,'1.源数据-产品报告-消费降序'!BO:BO,ROW(),0)),"")</f>
        <v/>
      </c>
      <c r="BP365" s="69" t="str">
        <f>IFERROR(CLEAN(HLOOKUP(BP$1,'1.源数据-产品报告-消费降序'!BP:BP,ROW(),0)),"")</f>
        <v/>
      </c>
      <c r="BQ365" s="69" t="str">
        <f>IFERROR(CLEAN(HLOOKUP(BQ$1,'1.源数据-产品报告-消费降序'!BQ:BQ,ROW(),0)),"")</f>
        <v/>
      </c>
      <c r="BR365" s="69" t="str">
        <f>IFERROR(CLEAN(HLOOKUP(BR$1,'1.源数据-产品报告-消费降序'!BR:BR,ROW(),0)),"")</f>
        <v/>
      </c>
      <c r="BS365" s="69" t="str">
        <f>IFERROR(CLEAN(HLOOKUP(BS$1,'1.源数据-产品报告-消费降序'!BS:BS,ROW(),0)),"")</f>
        <v/>
      </c>
      <c r="BT365" s="69" t="str">
        <f>IFERROR(CLEAN(HLOOKUP(BT$1,'1.源数据-产品报告-消费降序'!BT:BT,ROW(),0)),"")</f>
        <v/>
      </c>
      <c r="BU365" s="69" t="str">
        <f>IFERROR(CLEAN(HLOOKUP(BU$1,'1.源数据-产品报告-消费降序'!BU:BU,ROW(),0)),"")</f>
        <v/>
      </c>
      <c r="BV3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5" s="69" t="str">
        <f>IFERROR(CLEAN(HLOOKUP(BW$1,'1.源数据-产品报告-消费降序'!BW:BW,ROW(),0)),"")</f>
        <v/>
      </c>
    </row>
    <row r="366" spans="1:75">
      <c r="A366" s="69" t="str">
        <f>IFERROR(CLEAN(HLOOKUP(A$1,'1.源数据-产品报告-消费降序'!A:A,ROW(),0)),"")</f>
        <v/>
      </c>
      <c r="B366" s="69" t="str">
        <f>IFERROR(CLEAN(HLOOKUP(B$1,'1.源数据-产品报告-消费降序'!B:B,ROW(),0)),"")</f>
        <v/>
      </c>
      <c r="C366" s="69" t="str">
        <f>IFERROR(CLEAN(HLOOKUP(C$1,'1.源数据-产品报告-消费降序'!C:C,ROW(),0)),"")</f>
        <v/>
      </c>
      <c r="D366" s="69" t="str">
        <f>IFERROR(CLEAN(HLOOKUP(D$1,'1.源数据-产品报告-消费降序'!D:D,ROW(),0)),"")</f>
        <v/>
      </c>
      <c r="E366" s="69" t="str">
        <f>IFERROR(CLEAN(HLOOKUP(E$1,'1.源数据-产品报告-消费降序'!E:E,ROW(),0)),"")</f>
        <v/>
      </c>
      <c r="F366" s="69" t="str">
        <f>IFERROR(CLEAN(HLOOKUP(F$1,'1.源数据-产品报告-消费降序'!F:F,ROW(),0)),"")</f>
        <v/>
      </c>
      <c r="G366" s="70">
        <f>IFERROR((HLOOKUP(G$1,'1.源数据-产品报告-消费降序'!G:G,ROW(),0)),"")</f>
        <v>0</v>
      </c>
      <c r="H3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6" s="69" t="str">
        <f>IFERROR(CLEAN(HLOOKUP(I$1,'1.源数据-产品报告-消费降序'!I:I,ROW(),0)),"")</f>
        <v/>
      </c>
      <c r="L366" s="69" t="str">
        <f>IFERROR(CLEAN(HLOOKUP(L$1,'1.源数据-产品报告-消费降序'!L:L,ROW(),0)),"")</f>
        <v/>
      </c>
      <c r="M366" s="69" t="str">
        <f>IFERROR(CLEAN(HLOOKUP(M$1,'1.源数据-产品报告-消费降序'!M:M,ROW(),0)),"")</f>
        <v/>
      </c>
      <c r="N366" s="69" t="str">
        <f>IFERROR(CLEAN(HLOOKUP(N$1,'1.源数据-产品报告-消费降序'!N:N,ROW(),0)),"")</f>
        <v/>
      </c>
      <c r="O366" s="69" t="str">
        <f>IFERROR(CLEAN(HLOOKUP(O$1,'1.源数据-产品报告-消费降序'!O:O,ROW(),0)),"")</f>
        <v/>
      </c>
      <c r="P366" s="69" t="str">
        <f>IFERROR(CLEAN(HLOOKUP(P$1,'1.源数据-产品报告-消费降序'!P:P,ROW(),0)),"")</f>
        <v/>
      </c>
      <c r="Q366" s="69" t="str">
        <f>IFERROR(CLEAN(HLOOKUP(Q$1,'1.源数据-产品报告-消费降序'!Q:Q,ROW(),0)),"")</f>
        <v/>
      </c>
      <c r="R366" s="69" t="str">
        <f>IFERROR(CLEAN(HLOOKUP(R$1,'1.源数据-产品报告-消费降序'!R:R,ROW(),0)),"")</f>
        <v/>
      </c>
      <c r="S3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6" s="69" t="str">
        <f>IFERROR(CLEAN(HLOOKUP(T$1,'1.源数据-产品报告-消费降序'!T:T,ROW(),0)),"")</f>
        <v/>
      </c>
      <c r="W366" s="69" t="str">
        <f>IFERROR(CLEAN(HLOOKUP(W$1,'1.源数据-产品报告-消费降序'!W:W,ROW(),0)),"")</f>
        <v/>
      </c>
      <c r="X366" s="69" t="str">
        <f>IFERROR(CLEAN(HLOOKUP(X$1,'1.源数据-产品报告-消费降序'!X:X,ROW(),0)),"")</f>
        <v/>
      </c>
      <c r="Y366" s="69" t="str">
        <f>IFERROR(CLEAN(HLOOKUP(Y$1,'1.源数据-产品报告-消费降序'!Y:Y,ROW(),0)),"")</f>
        <v/>
      </c>
      <c r="Z366" s="69" t="str">
        <f>IFERROR(CLEAN(HLOOKUP(Z$1,'1.源数据-产品报告-消费降序'!Z:Z,ROW(),0)),"")</f>
        <v/>
      </c>
      <c r="AA366" s="69" t="str">
        <f>IFERROR(CLEAN(HLOOKUP(AA$1,'1.源数据-产品报告-消费降序'!AA:AA,ROW(),0)),"")</f>
        <v/>
      </c>
      <c r="AB366" s="69" t="str">
        <f>IFERROR(CLEAN(HLOOKUP(AB$1,'1.源数据-产品报告-消费降序'!AB:AB,ROW(),0)),"")</f>
        <v/>
      </c>
      <c r="AC366" s="69" t="str">
        <f>IFERROR(CLEAN(HLOOKUP(AC$1,'1.源数据-产品报告-消费降序'!AC:AC,ROW(),0)),"")</f>
        <v/>
      </c>
      <c r="AD3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6" s="69" t="str">
        <f>IFERROR(CLEAN(HLOOKUP(AE$1,'1.源数据-产品报告-消费降序'!AE:AE,ROW(),0)),"")</f>
        <v/>
      </c>
      <c r="AH366" s="69" t="str">
        <f>IFERROR(CLEAN(HLOOKUP(AH$1,'1.源数据-产品报告-消费降序'!AH:AH,ROW(),0)),"")</f>
        <v/>
      </c>
      <c r="AI366" s="69" t="str">
        <f>IFERROR(CLEAN(HLOOKUP(AI$1,'1.源数据-产品报告-消费降序'!AI:AI,ROW(),0)),"")</f>
        <v/>
      </c>
      <c r="AJ366" s="69" t="str">
        <f>IFERROR(CLEAN(HLOOKUP(AJ$1,'1.源数据-产品报告-消费降序'!AJ:AJ,ROW(),0)),"")</f>
        <v/>
      </c>
      <c r="AK366" s="69" t="str">
        <f>IFERROR(CLEAN(HLOOKUP(AK$1,'1.源数据-产品报告-消费降序'!AK:AK,ROW(),0)),"")</f>
        <v/>
      </c>
      <c r="AL366" s="69" t="str">
        <f>IFERROR(CLEAN(HLOOKUP(AL$1,'1.源数据-产品报告-消费降序'!AL:AL,ROW(),0)),"")</f>
        <v/>
      </c>
      <c r="AM366" s="69" t="str">
        <f>IFERROR(CLEAN(HLOOKUP(AM$1,'1.源数据-产品报告-消费降序'!AM:AM,ROW(),0)),"")</f>
        <v/>
      </c>
      <c r="AN366" s="69" t="str">
        <f>IFERROR(CLEAN(HLOOKUP(AN$1,'1.源数据-产品报告-消费降序'!AN:AN,ROW(),0)),"")</f>
        <v/>
      </c>
      <c r="AO3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6" s="69" t="str">
        <f>IFERROR(CLEAN(HLOOKUP(AP$1,'1.源数据-产品报告-消费降序'!AP:AP,ROW(),0)),"")</f>
        <v/>
      </c>
      <c r="AS366" s="69" t="str">
        <f>IFERROR(CLEAN(HLOOKUP(AS$1,'1.源数据-产品报告-消费降序'!AS:AS,ROW(),0)),"")</f>
        <v/>
      </c>
      <c r="AT366" s="69" t="str">
        <f>IFERROR(CLEAN(HLOOKUP(AT$1,'1.源数据-产品报告-消费降序'!AT:AT,ROW(),0)),"")</f>
        <v/>
      </c>
      <c r="AU366" s="69" t="str">
        <f>IFERROR(CLEAN(HLOOKUP(AU$1,'1.源数据-产品报告-消费降序'!AU:AU,ROW(),0)),"")</f>
        <v/>
      </c>
      <c r="AV366" s="69" t="str">
        <f>IFERROR(CLEAN(HLOOKUP(AV$1,'1.源数据-产品报告-消费降序'!AV:AV,ROW(),0)),"")</f>
        <v/>
      </c>
      <c r="AW366" s="69" t="str">
        <f>IFERROR(CLEAN(HLOOKUP(AW$1,'1.源数据-产品报告-消费降序'!AW:AW,ROW(),0)),"")</f>
        <v/>
      </c>
      <c r="AX366" s="69" t="str">
        <f>IFERROR(CLEAN(HLOOKUP(AX$1,'1.源数据-产品报告-消费降序'!AX:AX,ROW(),0)),"")</f>
        <v/>
      </c>
      <c r="AY366" s="69" t="str">
        <f>IFERROR(CLEAN(HLOOKUP(AY$1,'1.源数据-产品报告-消费降序'!AY:AY,ROW(),0)),"")</f>
        <v/>
      </c>
      <c r="AZ3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6" s="69" t="str">
        <f>IFERROR(CLEAN(HLOOKUP(BA$1,'1.源数据-产品报告-消费降序'!BA:BA,ROW(),0)),"")</f>
        <v/>
      </c>
      <c r="BD366" s="69" t="str">
        <f>IFERROR(CLEAN(HLOOKUP(BD$1,'1.源数据-产品报告-消费降序'!BD:BD,ROW(),0)),"")</f>
        <v/>
      </c>
      <c r="BE366" s="69" t="str">
        <f>IFERROR(CLEAN(HLOOKUP(BE$1,'1.源数据-产品报告-消费降序'!BE:BE,ROW(),0)),"")</f>
        <v/>
      </c>
      <c r="BF366" s="69" t="str">
        <f>IFERROR(CLEAN(HLOOKUP(BF$1,'1.源数据-产品报告-消费降序'!BF:BF,ROW(),0)),"")</f>
        <v/>
      </c>
      <c r="BG366" s="69" t="str">
        <f>IFERROR(CLEAN(HLOOKUP(BG$1,'1.源数据-产品报告-消费降序'!BG:BG,ROW(),0)),"")</f>
        <v/>
      </c>
      <c r="BH366" s="69" t="str">
        <f>IFERROR(CLEAN(HLOOKUP(BH$1,'1.源数据-产品报告-消费降序'!BH:BH,ROW(),0)),"")</f>
        <v/>
      </c>
      <c r="BI366" s="69" t="str">
        <f>IFERROR(CLEAN(HLOOKUP(BI$1,'1.源数据-产品报告-消费降序'!BI:BI,ROW(),0)),"")</f>
        <v/>
      </c>
      <c r="BJ366" s="69" t="str">
        <f>IFERROR(CLEAN(HLOOKUP(BJ$1,'1.源数据-产品报告-消费降序'!BJ:BJ,ROW(),0)),"")</f>
        <v/>
      </c>
      <c r="BK3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6" s="69" t="str">
        <f>IFERROR(CLEAN(HLOOKUP(BL$1,'1.源数据-产品报告-消费降序'!BL:BL,ROW(),0)),"")</f>
        <v/>
      </c>
      <c r="BO366" s="69" t="str">
        <f>IFERROR(CLEAN(HLOOKUP(BO$1,'1.源数据-产品报告-消费降序'!BO:BO,ROW(),0)),"")</f>
        <v/>
      </c>
      <c r="BP366" s="69" t="str">
        <f>IFERROR(CLEAN(HLOOKUP(BP$1,'1.源数据-产品报告-消费降序'!BP:BP,ROW(),0)),"")</f>
        <v/>
      </c>
      <c r="BQ366" s="69" t="str">
        <f>IFERROR(CLEAN(HLOOKUP(BQ$1,'1.源数据-产品报告-消费降序'!BQ:BQ,ROW(),0)),"")</f>
        <v/>
      </c>
      <c r="BR366" s="69" t="str">
        <f>IFERROR(CLEAN(HLOOKUP(BR$1,'1.源数据-产品报告-消费降序'!BR:BR,ROW(),0)),"")</f>
        <v/>
      </c>
      <c r="BS366" s="69" t="str">
        <f>IFERROR(CLEAN(HLOOKUP(BS$1,'1.源数据-产品报告-消费降序'!BS:BS,ROW(),0)),"")</f>
        <v/>
      </c>
      <c r="BT366" s="69" t="str">
        <f>IFERROR(CLEAN(HLOOKUP(BT$1,'1.源数据-产品报告-消费降序'!BT:BT,ROW(),0)),"")</f>
        <v/>
      </c>
      <c r="BU366" s="69" t="str">
        <f>IFERROR(CLEAN(HLOOKUP(BU$1,'1.源数据-产品报告-消费降序'!BU:BU,ROW(),0)),"")</f>
        <v/>
      </c>
      <c r="BV3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6" s="69" t="str">
        <f>IFERROR(CLEAN(HLOOKUP(BW$1,'1.源数据-产品报告-消费降序'!BW:BW,ROW(),0)),"")</f>
        <v/>
      </c>
    </row>
    <row r="367" spans="1:75">
      <c r="A367" s="69" t="str">
        <f>IFERROR(CLEAN(HLOOKUP(A$1,'1.源数据-产品报告-消费降序'!A:A,ROW(),0)),"")</f>
        <v/>
      </c>
      <c r="B367" s="69" t="str">
        <f>IFERROR(CLEAN(HLOOKUP(B$1,'1.源数据-产品报告-消费降序'!B:B,ROW(),0)),"")</f>
        <v/>
      </c>
      <c r="C367" s="69" t="str">
        <f>IFERROR(CLEAN(HLOOKUP(C$1,'1.源数据-产品报告-消费降序'!C:C,ROW(),0)),"")</f>
        <v/>
      </c>
      <c r="D367" s="69" t="str">
        <f>IFERROR(CLEAN(HLOOKUP(D$1,'1.源数据-产品报告-消费降序'!D:D,ROW(),0)),"")</f>
        <v/>
      </c>
      <c r="E367" s="69" t="str">
        <f>IFERROR(CLEAN(HLOOKUP(E$1,'1.源数据-产品报告-消费降序'!E:E,ROW(),0)),"")</f>
        <v/>
      </c>
      <c r="F367" s="69" t="str">
        <f>IFERROR(CLEAN(HLOOKUP(F$1,'1.源数据-产品报告-消费降序'!F:F,ROW(),0)),"")</f>
        <v/>
      </c>
      <c r="G367" s="70">
        <f>IFERROR((HLOOKUP(G$1,'1.源数据-产品报告-消费降序'!G:G,ROW(),0)),"")</f>
        <v>0</v>
      </c>
      <c r="H3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7" s="69" t="str">
        <f>IFERROR(CLEAN(HLOOKUP(I$1,'1.源数据-产品报告-消费降序'!I:I,ROW(),0)),"")</f>
        <v/>
      </c>
      <c r="L367" s="69" t="str">
        <f>IFERROR(CLEAN(HLOOKUP(L$1,'1.源数据-产品报告-消费降序'!L:L,ROW(),0)),"")</f>
        <v/>
      </c>
      <c r="M367" s="69" t="str">
        <f>IFERROR(CLEAN(HLOOKUP(M$1,'1.源数据-产品报告-消费降序'!M:M,ROW(),0)),"")</f>
        <v/>
      </c>
      <c r="N367" s="69" t="str">
        <f>IFERROR(CLEAN(HLOOKUP(N$1,'1.源数据-产品报告-消费降序'!N:N,ROW(),0)),"")</f>
        <v/>
      </c>
      <c r="O367" s="69" t="str">
        <f>IFERROR(CLEAN(HLOOKUP(O$1,'1.源数据-产品报告-消费降序'!O:O,ROW(),0)),"")</f>
        <v/>
      </c>
      <c r="P367" s="69" t="str">
        <f>IFERROR(CLEAN(HLOOKUP(P$1,'1.源数据-产品报告-消费降序'!P:P,ROW(),0)),"")</f>
        <v/>
      </c>
      <c r="Q367" s="69" t="str">
        <f>IFERROR(CLEAN(HLOOKUP(Q$1,'1.源数据-产品报告-消费降序'!Q:Q,ROW(),0)),"")</f>
        <v/>
      </c>
      <c r="R367" s="69" t="str">
        <f>IFERROR(CLEAN(HLOOKUP(R$1,'1.源数据-产品报告-消费降序'!R:R,ROW(),0)),"")</f>
        <v/>
      </c>
      <c r="S3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7" s="69" t="str">
        <f>IFERROR(CLEAN(HLOOKUP(T$1,'1.源数据-产品报告-消费降序'!T:T,ROW(),0)),"")</f>
        <v/>
      </c>
      <c r="W367" s="69" t="str">
        <f>IFERROR(CLEAN(HLOOKUP(W$1,'1.源数据-产品报告-消费降序'!W:W,ROW(),0)),"")</f>
        <v/>
      </c>
      <c r="X367" s="69" t="str">
        <f>IFERROR(CLEAN(HLOOKUP(X$1,'1.源数据-产品报告-消费降序'!X:X,ROW(),0)),"")</f>
        <v/>
      </c>
      <c r="Y367" s="69" t="str">
        <f>IFERROR(CLEAN(HLOOKUP(Y$1,'1.源数据-产品报告-消费降序'!Y:Y,ROW(),0)),"")</f>
        <v/>
      </c>
      <c r="Z367" s="69" t="str">
        <f>IFERROR(CLEAN(HLOOKUP(Z$1,'1.源数据-产品报告-消费降序'!Z:Z,ROW(),0)),"")</f>
        <v/>
      </c>
      <c r="AA367" s="69" t="str">
        <f>IFERROR(CLEAN(HLOOKUP(AA$1,'1.源数据-产品报告-消费降序'!AA:AA,ROW(),0)),"")</f>
        <v/>
      </c>
      <c r="AB367" s="69" t="str">
        <f>IFERROR(CLEAN(HLOOKUP(AB$1,'1.源数据-产品报告-消费降序'!AB:AB,ROW(),0)),"")</f>
        <v/>
      </c>
      <c r="AC367" s="69" t="str">
        <f>IFERROR(CLEAN(HLOOKUP(AC$1,'1.源数据-产品报告-消费降序'!AC:AC,ROW(),0)),"")</f>
        <v/>
      </c>
      <c r="AD3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7" s="69" t="str">
        <f>IFERROR(CLEAN(HLOOKUP(AE$1,'1.源数据-产品报告-消费降序'!AE:AE,ROW(),0)),"")</f>
        <v/>
      </c>
      <c r="AH367" s="69" t="str">
        <f>IFERROR(CLEAN(HLOOKUP(AH$1,'1.源数据-产品报告-消费降序'!AH:AH,ROW(),0)),"")</f>
        <v/>
      </c>
      <c r="AI367" s="69" t="str">
        <f>IFERROR(CLEAN(HLOOKUP(AI$1,'1.源数据-产品报告-消费降序'!AI:AI,ROW(),0)),"")</f>
        <v/>
      </c>
      <c r="AJ367" s="69" t="str">
        <f>IFERROR(CLEAN(HLOOKUP(AJ$1,'1.源数据-产品报告-消费降序'!AJ:AJ,ROW(),0)),"")</f>
        <v/>
      </c>
      <c r="AK367" s="69" t="str">
        <f>IFERROR(CLEAN(HLOOKUP(AK$1,'1.源数据-产品报告-消费降序'!AK:AK,ROW(),0)),"")</f>
        <v/>
      </c>
      <c r="AL367" s="69" t="str">
        <f>IFERROR(CLEAN(HLOOKUP(AL$1,'1.源数据-产品报告-消费降序'!AL:AL,ROW(),0)),"")</f>
        <v/>
      </c>
      <c r="AM367" s="69" t="str">
        <f>IFERROR(CLEAN(HLOOKUP(AM$1,'1.源数据-产品报告-消费降序'!AM:AM,ROW(),0)),"")</f>
        <v/>
      </c>
      <c r="AN367" s="69" t="str">
        <f>IFERROR(CLEAN(HLOOKUP(AN$1,'1.源数据-产品报告-消费降序'!AN:AN,ROW(),0)),"")</f>
        <v/>
      </c>
      <c r="AO3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7" s="69" t="str">
        <f>IFERROR(CLEAN(HLOOKUP(AP$1,'1.源数据-产品报告-消费降序'!AP:AP,ROW(),0)),"")</f>
        <v/>
      </c>
      <c r="AS367" s="69" t="str">
        <f>IFERROR(CLEAN(HLOOKUP(AS$1,'1.源数据-产品报告-消费降序'!AS:AS,ROW(),0)),"")</f>
        <v/>
      </c>
      <c r="AT367" s="69" t="str">
        <f>IFERROR(CLEAN(HLOOKUP(AT$1,'1.源数据-产品报告-消费降序'!AT:AT,ROW(),0)),"")</f>
        <v/>
      </c>
      <c r="AU367" s="69" t="str">
        <f>IFERROR(CLEAN(HLOOKUP(AU$1,'1.源数据-产品报告-消费降序'!AU:AU,ROW(),0)),"")</f>
        <v/>
      </c>
      <c r="AV367" s="69" t="str">
        <f>IFERROR(CLEAN(HLOOKUP(AV$1,'1.源数据-产品报告-消费降序'!AV:AV,ROW(),0)),"")</f>
        <v/>
      </c>
      <c r="AW367" s="69" t="str">
        <f>IFERROR(CLEAN(HLOOKUP(AW$1,'1.源数据-产品报告-消费降序'!AW:AW,ROW(),0)),"")</f>
        <v/>
      </c>
      <c r="AX367" s="69" t="str">
        <f>IFERROR(CLEAN(HLOOKUP(AX$1,'1.源数据-产品报告-消费降序'!AX:AX,ROW(),0)),"")</f>
        <v/>
      </c>
      <c r="AY367" s="69" t="str">
        <f>IFERROR(CLEAN(HLOOKUP(AY$1,'1.源数据-产品报告-消费降序'!AY:AY,ROW(),0)),"")</f>
        <v/>
      </c>
      <c r="AZ3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7" s="69" t="str">
        <f>IFERROR(CLEAN(HLOOKUP(BA$1,'1.源数据-产品报告-消费降序'!BA:BA,ROW(),0)),"")</f>
        <v/>
      </c>
      <c r="BD367" s="69" t="str">
        <f>IFERROR(CLEAN(HLOOKUP(BD$1,'1.源数据-产品报告-消费降序'!BD:BD,ROW(),0)),"")</f>
        <v/>
      </c>
      <c r="BE367" s="69" t="str">
        <f>IFERROR(CLEAN(HLOOKUP(BE$1,'1.源数据-产品报告-消费降序'!BE:BE,ROW(),0)),"")</f>
        <v/>
      </c>
      <c r="BF367" s="69" t="str">
        <f>IFERROR(CLEAN(HLOOKUP(BF$1,'1.源数据-产品报告-消费降序'!BF:BF,ROW(),0)),"")</f>
        <v/>
      </c>
      <c r="BG367" s="69" t="str">
        <f>IFERROR(CLEAN(HLOOKUP(BG$1,'1.源数据-产品报告-消费降序'!BG:BG,ROW(),0)),"")</f>
        <v/>
      </c>
      <c r="BH367" s="69" t="str">
        <f>IFERROR(CLEAN(HLOOKUP(BH$1,'1.源数据-产品报告-消费降序'!BH:BH,ROW(),0)),"")</f>
        <v/>
      </c>
      <c r="BI367" s="69" t="str">
        <f>IFERROR(CLEAN(HLOOKUP(BI$1,'1.源数据-产品报告-消费降序'!BI:BI,ROW(),0)),"")</f>
        <v/>
      </c>
      <c r="BJ367" s="69" t="str">
        <f>IFERROR(CLEAN(HLOOKUP(BJ$1,'1.源数据-产品报告-消费降序'!BJ:BJ,ROW(),0)),"")</f>
        <v/>
      </c>
      <c r="BK3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7" s="69" t="str">
        <f>IFERROR(CLEAN(HLOOKUP(BL$1,'1.源数据-产品报告-消费降序'!BL:BL,ROW(),0)),"")</f>
        <v/>
      </c>
      <c r="BO367" s="69" t="str">
        <f>IFERROR(CLEAN(HLOOKUP(BO$1,'1.源数据-产品报告-消费降序'!BO:BO,ROW(),0)),"")</f>
        <v/>
      </c>
      <c r="BP367" s="69" t="str">
        <f>IFERROR(CLEAN(HLOOKUP(BP$1,'1.源数据-产品报告-消费降序'!BP:BP,ROW(),0)),"")</f>
        <v/>
      </c>
      <c r="BQ367" s="69" t="str">
        <f>IFERROR(CLEAN(HLOOKUP(BQ$1,'1.源数据-产品报告-消费降序'!BQ:BQ,ROW(),0)),"")</f>
        <v/>
      </c>
      <c r="BR367" s="69" t="str">
        <f>IFERROR(CLEAN(HLOOKUP(BR$1,'1.源数据-产品报告-消费降序'!BR:BR,ROW(),0)),"")</f>
        <v/>
      </c>
      <c r="BS367" s="69" t="str">
        <f>IFERROR(CLEAN(HLOOKUP(BS$1,'1.源数据-产品报告-消费降序'!BS:BS,ROW(),0)),"")</f>
        <v/>
      </c>
      <c r="BT367" s="69" t="str">
        <f>IFERROR(CLEAN(HLOOKUP(BT$1,'1.源数据-产品报告-消费降序'!BT:BT,ROW(),0)),"")</f>
        <v/>
      </c>
      <c r="BU367" s="69" t="str">
        <f>IFERROR(CLEAN(HLOOKUP(BU$1,'1.源数据-产品报告-消费降序'!BU:BU,ROW(),0)),"")</f>
        <v/>
      </c>
      <c r="BV3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7" s="69" t="str">
        <f>IFERROR(CLEAN(HLOOKUP(BW$1,'1.源数据-产品报告-消费降序'!BW:BW,ROW(),0)),"")</f>
        <v/>
      </c>
    </row>
    <row r="368" spans="1:75">
      <c r="A368" s="69" t="str">
        <f>IFERROR(CLEAN(HLOOKUP(A$1,'1.源数据-产品报告-消费降序'!A:A,ROW(),0)),"")</f>
        <v/>
      </c>
      <c r="B368" s="69" t="str">
        <f>IFERROR(CLEAN(HLOOKUP(B$1,'1.源数据-产品报告-消费降序'!B:B,ROW(),0)),"")</f>
        <v/>
      </c>
      <c r="C368" s="69" t="str">
        <f>IFERROR(CLEAN(HLOOKUP(C$1,'1.源数据-产品报告-消费降序'!C:C,ROW(),0)),"")</f>
        <v/>
      </c>
      <c r="D368" s="69" t="str">
        <f>IFERROR(CLEAN(HLOOKUP(D$1,'1.源数据-产品报告-消费降序'!D:D,ROW(),0)),"")</f>
        <v/>
      </c>
      <c r="E368" s="69" t="str">
        <f>IFERROR(CLEAN(HLOOKUP(E$1,'1.源数据-产品报告-消费降序'!E:E,ROW(),0)),"")</f>
        <v/>
      </c>
      <c r="F368" s="69" t="str">
        <f>IFERROR(CLEAN(HLOOKUP(F$1,'1.源数据-产品报告-消费降序'!F:F,ROW(),0)),"")</f>
        <v/>
      </c>
      <c r="G368" s="70">
        <f>IFERROR((HLOOKUP(G$1,'1.源数据-产品报告-消费降序'!G:G,ROW(),0)),"")</f>
        <v>0</v>
      </c>
      <c r="H3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8" s="69" t="str">
        <f>IFERROR(CLEAN(HLOOKUP(I$1,'1.源数据-产品报告-消费降序'!I:I,ROW(),0)),"")</f>
        <v/>
      </c>
      <c r="L368" s="69" t="str">
        <f>IFERROR(CLEAN(HLOOKUP(L$1,'1.源数据-产品报告-消费降序'!L:L,ROW(),0)),"")</f>
        <v/>
      </c>
      <c r="M368" s="69" t="str">
        <f>IFERROR(CLEAN(HLOOKUP(M$1,'1.源数据-产品报告-消费降序'!M:M,ROW(),0)),"")</f>
        <v/>
      </c>
      <c r="N368" s="69" t="str">
        <f>IFERROR(CLEAN(HLOOKUP(N$1,'1.源数据-产品报告-消费降序'!N:N,ROW(),0)),"")</f>
        <v/>
      </c>
      <c r="O368" s="69" t="str">
        <f>IFERROR(CLEAN(HLOOKUP(O$1,'1.源数据-产品报告-消费降序'!O:O,ROW(),0)),"")</f>
        <v/>
      </c>
      <c r="P368" s="69" t="str">
        <f>IFERROR(CLEAN(HLOOKUP(P$1,'1.源数据-产品报告-消费降序'!P:P,ROW(),0)),"")</f>
        <v/>
      </c>
      <c r="Q368" s="69" t="str">
        <f>IFERROR(CLEAN(HLOOKUP(Q$1,'1.源数据-产品报告-消费降序'!Q:Q,ROW(),0)),"")</f>
        <v/>
      </c>
      <c r="R368" s="69" t="str">
        <f>IFERROR(CLEAN(HLOOKUP(R$1,'1.源数据-产品报告-消费降序'!R:R,ROW(),0)),"")</f>
        <v/>
      </c>
      <c r="S3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8" s="69" t="str">
        <f>IFERROR(CLEAN(HLOOKUP(T$1,'1.源数据-产品报告-消费降序'!T:T,ROW(),0)),"")</f>
        <v/>
      </c>
      <c r="W368" s="69" t="str">
        <f>IFERROR(CLEAN(HLOOKUP(W$1,'1.源数据-产品报告-消费降序'!W:W,ROW(),0)),"")</f>
        <v/>
      </c>
      <c r="X368" s="69" t="str">
        <f>IFERROR(CLEAN(HLOOKUP(X$1,'1.源数据-产品报告-消费降序'!X:X,ROW(),0)),"")</f>
        <v/>
      </c>
      <c r="Y368" s="69" t="str">
        <f>IFERROR(CLEAN(HLOOKUP(Y$1,'1.源数据-产品报告-消费降序'!Y:Y,ROW(),0)),"")</f>
        <v/>
      </c>
      <c r="Z368" s="69" t="str">
        <f>IFERROR(CLEAN(HLOOKUP(Z$1,'1.源数据-产品报告-消费降序'!Z:Z,ROW(),0)),"")</f>
        <v/>
      </c>
      <c r="AA368" s="69" t="str">
        <f>IFERROR(CLEAN(HLOOKUP(AA$1,'1.源数据-产品报告-消费降序'!AA:AA,ROW(),0)),"")</f>
        <v/>
      </c>
      <c r="AB368" s="69" t="str">
        <f>IFERROR(CLEAN(HLOOKUP(AB$1,'1.源数据-产品报告-消费降序'!AB:AB,ROW(),0)),"")</f>
        <v/>
      </c>
      <c r="AC368" s="69" t="str">
        <f>IFERROR(CLEAN(HLOOKUP(AC$1,'1.源数据-产品报告-消费降序'!AC:AC,ROW(),0)),"")</f>
        <v/>
      </c>
      <c r="AD3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8" s="69" t="str">
        <f>IFERROR(CLEAN(HLOOKUP(AE$1,'1.源数据-产品报告-消费降序'!AE:AE,ROW(),0)),"")</f>
        <v/>
      </c>
      <c r="AH368" s="69" t="str">
        <f>IFERROR(CLEAN(HLOOKUP(AH$1,'1.源数据-产品报告-消费降序'!AH:AH,ROW(),0)),"")</f>
        <v/>
      </c>
      <c r="AI368" s="69" t="str">
        <f>IFERROR(CLEAN(HLOOKUP(AI$1,'1.源数据-产品报告-消费降序'!AI:AI,ROW(),0)),"")</f>
        <v/>
      </c>
      <c r="AJ368" s="69" t="str">
        <f>IFERROR(CLEAN(HLOOKUP(AJ$1,'1.源数据-产品报告-消费降序'!AJ:AJ,ROW(),0)),"")</f>
        <v/>
      </c>
      <c r="AK368" s="69" t="str">
        <f>IFERROR(CLEAN(HLOOKUP(AK$1,'1.源数据-产品报告-消费降序'!AK:AK,ROW(),0)),"")</f>
        <v/>
      </c>
      <c r="AL368" s="69" t="str">
        <f>IFERROR(CLEAN(HLOOKUP(AL$1,'1.源数据-产品报告-消费降序'!AL:AL,ROW(),0)),"")</f>
        <v/>
      </c>
      <c r="AM368" s="69" t="str">
        <f>IFERROR(CLEAN(HLOOKUP(AM$1,'1.源数据-产品报告-消费降序'!AM:AM,ROW(),0)),"")</f>
        <v/>
      </c>
      <c r="AN368" s="69" t="str">
        <f>IFERROR(CLEAN(HLOOKUP(AN$1,'1.源数据-产品报告-消费降序'!AN:AN,ROW(),0)),"")</f>
        <v/>
      </c>
      <c r="AO3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8" s="69" t="str">
        <f>IFERROR(CLEAN(HLOOKUP(AP$1,'1.源数据-产品报告-消费降序'!AP:AP,ROW(),0)),"")</f>
        <v/>
      </c>
      <c r="AS368" s="69" t="str">
        <f>IFERROR(CLEAN(HLOOKUP(AS$1,'1.源数据-产品报告-消费降序'!AS:AS,ROW(),0)),"")</f>
        <v/>
      </c>
      <c r="AT368" s="69" t="str">
        <f>IFERROR(CLEAN(HLOOKUP(AT$1,'1.源数据-产品报告-消费降序'!AT:AT,ROW(),0)),"")</f>
        <v/>
      </c>
      <c r="AU368" s="69" t="str">
        <f>IFERROR(CLEAN(HLOOKUP(AU$1,'1.源数据-产品报告-消费降序'!AU:AU,ROW(),0)),"")</f>
        <v/>
      </c>
      <c r="AV368" s="69" t="str">
        <f>IFERROR(CLEAN(HLOOKUP(AV$1,'1.源数据-产品报告-消费降序'!AV:AV,ROW(),0)),"")</f>
        <v/>
      </c>
      <c r="AW368" s="69" t="str">
        <f>IFERROR(CLEAN(HLOOKUP(AW$1,'1.源数据-产品报告-消费降序'!AW:AW,ROW(),0)),"")</f>
        <v/>
      </c>
      <c r="AX368" s="69" t="str">
        <f>IFERROR(CLEAN(HLOOKUP(AX$1,'1.源数据-产品报告-消费降序'!AX:AX,ROW(),0)),"")</f>
        <v/>
      </c>
      <c r="AY368" s="69" t="str">
        <f>IFERROR(CLEAN(HLOOKUP(AY$1,'1.源数据-产品报告-消费降序'!AY:AY,ROW(),0)),"")</f>
        <v/>
      </c>
      <c r="AZ3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8" s="69" t="str">
        <f>IFERROR(CLEAN(HLOOKUP(BA$1,'1.源数据-产品报告-消费降序'!BA:BA,ROW(),0)),"")</f>
        <v/>
      </c>
      <c r="BD368" s="69" t="str">
        <f>IFERROR(CLEAN(HLOOKUP(BD$1,'1.源数据-产品报告-消费降序'!BD:BD,ROW(),0)),"")</f>
        <v/>
      </c>
      <c r="BE368" s="69" t="str">
        <f>IFERROR(CLEAN(HLOOKUP(BE$1,'1.源数据-产品报告-消费降序'!BE:BE,ROW(),0)),"")</f>
        <v/>
      </c>
      <c r="BF368" s="69" t="str">
        <f>IFERROR(CLEAN(HLOOKUP(BF$1,'1.源数据-产品报告-消费降序'!BF:BF,ROW(),0)),"")</f>
        <v/>
      </c>
      <c r="BG368" s="69" t="str">
        <f>IFERROR(CLEAN(HLOOKUP(BG$1,'1.源数据-产品报告-消费降序'!BG:BG,ROW(),0)),"")</f>
        <v/>
      </c>
      <c r="BH368" s="69" t="str">
        <f>IFERROR(CLEAN(HLOOKUP(BH$1,'1.源数据-产品报告-消费降序'!BH:BH,ROW(),0)),"")</f>
        <v/>
      </c>
      <c r="BI368" s="69" t="str">
        <f>IFERROR(CLEAN(HLOOKUP(BI$1,'1.源数据-产品报告-消费降序'!BI:BI,ROW(),0)),"")</f>
        <v/>
      </c>
      <c r="BJ368" s="69" t="str">
        <f>IFERROR(CLEAN(HLOOKUP(BJ$1,'1.源数据-产品报告-消费降序'!BJ:BJ,ROW(),0)),"")</f>
        <v/>
      </c>
      <c r="BK3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8" s="69" t="str">
        <f>IFERROR(CLEAN(HLOOKUP(BL$1,'1.源数据-产品报告-消费降序'!BL:BL,ROW(),0)),"")</f>
        <v/>
      </c>
      <c r="BO368" s="69" t="str">
        <f>IFERROR(CLEAN(HLOOKUP(BO$1,'1.源数据-产品报告-消费降序'!BO:BO,ROW(),0)),"")</f>
        <v/>
      </c>
      <c r="BP368" s="69" t="str">
        <f>IFERROR(CLEAN(HLOOKUP(BP$1,'1.源数据-产品报告-消费降序'!BP:BP,ROW(),0)),"")</f>
        <v/>
      </c>
      <c r="BQ368" s="69" t="str">
        <f>IFERROR(CLEAN(HLOOKUP(BQ$1,'1.源数据-产品报告-消费降序'!BQ:BQ,ROW(),0)),"")</f>
        <v/>
      </c>
      <c r="BR368" s="69" t="str">
        <f>IFERROR(CLEAN(HLOOKUP(BR$1,'1.源数据-产品报告-消费降序'!BR:BR,ROW(),0)),"")</f>
        <v/>
      </c>
      <c r="BS368" s="69" t="str">
        <f>IFERROR(CLEAN(HLOOKUP(BS$1,'1.源数据-产品报告-消费降序'!BS:BS,ROW(),0)),"")</f>
        <v/>
      </c>
      <c r="BT368" s="69" t="str">
        <f>IFERROR(CLEAN(HLOOKUP(BT$1,'1.源数据-产品报告-消费降序'!BT:BT,ROW(),0)),"")</f>
        <v/>
      </c>
      <c r="BU368" s="69" t="str">
        <f>IFERROR(CLEAN(HLOOKUP(BU$1,'1.源数据-产品报告-消费降序'!BU:BU,ROW(),0)),"")</f>
        <v/>
      </c>
      <c r="BV3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8" s="69" t="str">
        <f>IFERROR(CLEAN(HLOOKUP(BW$1,'1.源数据-产品报告-消费降序'!BW:BW,ROW(),0)),"")</f>
        <v/>
      </c>
    </row>
    <row r="369" spans="1:75">
      <c r="A369" s="69" t="str">
        <f>IFERROR(CLEAN(HLOOKUP(A$1,'1.源数据-产品报告-消费降序'!A:A,ROW(),0)),"")</f>
        <v/>
      </c>
      <c r="B369" s="69" t="str">
        <f>IFERROR(CLEAN(HLOOKUP(B$1,'1.源数据-产品报告-消费降序'!B:B,ROW(),0)),"")</f>
        <v/>
      </c>
      <c r="C369" s="69" t="str">
        <f>IFERROR(CLEAN(HLOOKUP(C$1,'1.源数据-产品报告-消费降序'!C:C,ROW(),0)),"")</f>
        <v/>
      </c>
      <c r="D369" s="69" t="str">
        <f>IFERROR(CLEAN(HLOOKUP(D$1,'1.源数据-产品报告-消费降序'!D:D,ROW(),0)),"")</f>
        <v/>
      </c>
      <c r="E369" s="69" t="str">
        <f>IFERROR(CLEAN(HLOOKUP(E$1,'1.源数据-产品报告-消费降序'!E:E,ROW(),0)),"")</f>
        <v/>
      </c>
      <c r="F369" s="69" t="str">
        <f>IFERROR(CLEAN(HLOOKUP(F$1,'1.源数据-产品报告-消费降序'!F:F,ROW(),0)),"")</f>
        <v/>
      </c>
      <c r="G369" s="70">
        <f>IFERROR((HLOOKUP(G$1,'1.源数据-产品报告-消费降序'!G:G,ROW(),0)),"")</f>
        <v>0</v>
      </c>
      <c r="H3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69" s="69" t="str">
        <f>IFERROR(CLEAN(HLOOKUP(I$1,'1.源数据-产品报告-消费降序'!I:I,ROW(),0)),"")</f>
        <v/>
      </c>
      <c r="L369" s="69" t="str">
        <f>IFERROR(CLEAN(HLOOKUP(L$1,'1.源数据-产品报告-消费降序'!L:L,ROW(),0)),"")</f>
        <v/>
      </c>
      <c r="M369" s="69" t="str">
        <f>IFERROR(CLEAN(HLOOKUP(M$1,'1.源数据-产品报告-消费降序'!M:M,ROW(),0)),"")</f>
        <v/>
      </c>
      <c r="N369" s="69" t="str">
        <f>IFERROR(CLEAN(HLOOKUP(N$1,'1.源数据-产品报告-消费降序'!N:N,ROW(),0)),"")</f>
        <v/>
      </c>
      <c r="O369" s="69" t="str">
        <f>IFERROR(CLEAN(HLOOKUP(O$1,'1.源数据-产品报告-消费降序'!O:O,ROW(),0)),"")</f>
        <v/>
      </c>
      <c r="P369" s="69" t="str">
        <f>IFERROR(CLEAN(HLOOKUP(P$1,'1.源数据-产品报告-消费降序'!P:P,ROW(),0)),"")</f>
        <v/>
      </c>
      <c r="Q369" s="69" t="str">
        <f>IFERROR(CLEAN(HLOOKUP(Q$1,'1.源数据-产品报告-消费降序'!Q:Q,ROW(),0)),"")</f>
        <v/>
      </c>
      <c r="R369" s="69" t="str">
        <f>IFERROR(CLEAN(HLOOKUP(R$1,'1.源数据-产品报告-消费降序'!R:R,ROW(),0)),"")</f>
        <v/>
      </c>
      <c r="S3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69" s="69" t="str">
        <f>IFERROR(CLEAN(HLOOKUP(T$1,'1.源数据-产品报告-消费降序'!T:T,ROW(),0)),"")</f>
        <v/>
      </c>
      <c r="W369" s="69" t="str">
        <f>IFERROR(CLEAN(HLOOKUP(W$1,'1.源数据-产品报告-消费降序'!W:W,ROW(),0)),"")</f>
        <v/>
      </c>
      <c r="X369" s="69" t="str">
        <f>IFERROR(CLEAN(HLOOKUP(X$1,'1.源数据-产品报告-消费降序'!X:X,ROW(),0)),"")</f>
        <v/>
      </c>
      <c r="Y369" s="69" t="str">
        <f>IFERROR(CLEAN(HLOOKUP(Y$1,'1.源数据-产品报告-消费降序'!Y:Y,ROW(),0)),"")</f>
        <v/>
      </c>
      <c r="Z369" s="69" t="str">
        <f>IFERROR(CLEAN(HLOOKUP(Z$1,'1.源数据-产品报告-消费降序'!Z:Z,ROW(),0)),"")</f>
        <v/>
      </c>
      <c r="AA369" s="69" t="str">
        <f>IFERROR(CLEAN(HLOOKUP(AA$1,'1.源数据-产品报告-消费降序'!AA:AA,ROW(),0)),"")</f>
        <v/>
      </c>
      <c r="AB369" s="69" t="str">
        <f>IFERROR(CLEAN(HLOOKUP(AB$1,'1.源数据-产品报告-消费降序'!AB:AB,ROW(),0)),"")</f>
        <v/>
      </c>
      <c r="AC369" s="69" t="str">
        <f>IFERROR(CLEAN(HLOOKUP(AC$1,'1.源数据-产品报告-消费降序'!AC:AC,ROW(),0)),"")</f>
        <v/>
      </c>
      <c r="AD3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69" s="69" t="str">
        <f>IFERROR(CLEAN(HLOOKUP(AE$1,'1.源数据-产品报告-消费降序'!AE:AE,ROW(),0)),"")</f>
        <v/>
      </c>
      <c r="AH369" s="69" t="str">
        <f>IFERROR(CLEAN(HLOOKUP(AH$1,'1.源数据-产品报告-消费降序'!AH:AH,ROW(),0)),"")</f>
        <v/>
      </c>
      <c r="AI369" s="69" t="str">
        <f>IFERROR(CLEAN(HLOOKUP(AI$1,'1.源数据-产品报告-消费降序'!AI:AI,ROW(),0)),"")</f>
        <v/>
      </c>
      <c r="AJ369" s="69" t="str">
        <f>IFERROR(CLEAN(HLOOKUP(AJ$1,'1.源数据-产品报告-消费降序'!AJ:AJ,ROW(),0)),"")</f>
        <v/>
      </c>
      <c r="AK369" s="69" t="str">
        <f>IFERROR(CLEAN(HLOOKUP(AK$1,'1.源数据-产品报告-消费降序'!AK:AK,ROW(),0)),"")</f>
        <v/>
      </c>
      <c r="AL369" s="69" t="str">
        <f>IFERROR(CLEAN(HLOOKUP(AL$1,'1.源数据-产品报告-消费降序'!AL:AL,ROW(),0)),"")</f>
        <v/>
      </c>
      <c r="AM369" s="69" t="str">
        <f>IFERROR(CLEAN(HLOOKUP(AM$1,'1.源数据-产品报告-消费降序'!AM:AM,ROW(),0)),"")</f>
        <v/>
      </c>
      <c r="AN369" s="69" t="str">
        <f>IFERROR(CLEAN(HLOOKUP(AN$1,'1.源数据-产品报告-消费降序'!AN:AN,ROW(),0)),"")</f>
        <v/>
      </c>
      <c r="AO3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69" s="69" t="str">
        <f>IFERROR(CLEAN(HLOOKUP(AP$1,'1.源数据-产品报告-消费降序'!AP:AP,ROW(),0)),"")</f>
        <v/>
      </c>
      <c r="AS369" s="69" t="str">
        <f>IFERROR(CLEAN(HLOOKUP(AS$1,'1.源数据-产品报告-消费降序'!AS:AS,ROW(),0)),"")</f>
        <v/>
      </c>
      <c r="AT369" s="69" t="str">
        <f>IFERROR(CLEAN(HLOOKUP(AT$1,'1.源数据-产品报告-消费降序'!AT:AT,ROW(),0)),"")</f>
        <v/>
      </c>
      <c r="AU369" s="69" t="str">
        <f>IFERROR(CLEAN(HLOOKUP(AU$1,'1.源数据-产品报告-消费降序'!AU:AU,ROW(),0)),"")</f>
        <v/>
      </c>
      <c r="AV369" s="69" t="str">
        <f>IFERROR(CLEAN(HLOOKUP(AV$1,'1.源数据-产品报告-消费降序'!AV:AV,ROW(),0)),"")</f>
        <v/>
      </c>
      <c r="AW369" s="69" t="str">
        <f>IFERROR(CLEAN(HLOOKUP(AW$1,'1.源数据-产品报告-消费降序'!AW:AW,ROW(),0)),"")</f>
        <v/>
      </c>
      <c r="AX369" s="69" t="str">
        <f>IFERROR(CLEAN(HLOOKUP(AX$1,'1.源数据-产品报告-消费降序'!AX:AX,ROW(),0)),"")</f>
        <v/>
      </c>
      <c r="AY369" s="69" t="str">
        <f>IFERROR(CLEAN(HLOOKUP(AY$1,'1.源数据-产品报告-消费降序'!AY:AY,ROW(),0)),"")</f>
        <v/>
      </c>
      <c r="AZ3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69" s="69" t="str">
        <f>IFERROR(CLEAN(HLOOKUP(BA$1,'1.源数据-产品报告-消费降序'!BA:BA,ROW(),0)),"")</f>
        <v/>
      </c>
      <c r="BD369" s="69" t="str">
        <f>IFERROR(CLEAN(HLOOKUP(BD$1,'1.源数据-产品报告-消费降序'!BD:BD,ROW(),0)),"")</f>
        <v/>
      </c>
      <c r="BE369" s="69" t="str">
        <f>IFERROR(CLEAN(HLOOKUP(BE$1,'1.源数据-产品报告-消费降序'!BE:BE,ROW(),0)),"")</f>
        <v/>
      </c>
      <c r="BF369" s="69" t="str">
        <f>IFERROR(CLEAN(HLOOKUP(BF$1,'1.源数据-产品报告-消费降序'!BF:BF,ROW(),0)),"")</f>
        <v/>
      </c>
      <c r="BG369" s="69" t="str">
        <f>IFERROR(CLEAN(HLOOKUP(BG$1,'1.源数据-产品报告-消费降序'!BG:BG,ROW(),0)),"")</f>
        <v/>
      </c>
      <c r="BH369" s="69" t="str">
        <f>IFERROR(CLEAN(HLOOKUP(BH$1,'1.源数据-产品报告-消费降序'!BH:BH,ROW(),0)),"")</f>
        <v/>
      </c>
      <c r="BI369" s="69" t="str">
        <f>IFERROR(CLEAN(HLOOKUP(BI$1,'1.源数据-产品报告-消费降序'!BI:BI,ROW(),0)),"")</f>
        <v/>
      </c>
      <c r="BJ369" s="69" t="str">
        <f>IFERROR(CLEAN(HLOOKUP(BJ$1,'1.源数据-产品报告-消费降序'!BJ:BJ,ROW(),0)),"")</f>
        <v/>
      </c>
      <c r="BK3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69" s="69" t="str">
        <f>IFERROR(CLEAN(HLOOKUP(BL$1,'1.源数据-产品报告-消费降序'!BL:BL,ROW(),0)),"")</f>
        <v/>
      </c>
      <c r="BO369" s="69" t="str">
        <f>IFERROR(CLEAN(HLOOKUP(BO$1,'1.源数据-产品报告-消费降序'!BO:BO,ROW(),0)),"")</f>
        <v/>
      </c>
      <c r="BP369" s="69" t="str">
        <f>IFERROR(CLEAN(HLOOKUP(BP$1,'1.源数据-产品报告-消费降序'!BP:BP,ROW(),0)),"")</f>
        <v/>
      </c>
      <c r="BQ369" s="69" t="str">
        <f>IFERROR(CLEAN(HLOOKUP(BQ$1,'1.源数据-产品报告-消费降序'!BQ:BQ,ROW(),0)),"")</f>
        <v/>
      </c>
      <c r="BR369" s="69" t="str">
        <f>IFERROR(CLEAN(HLOOKUP(BR$1,'1.源数据-产品报告-消费降序'!BR:BR,ROW(),0)),"")</f>
        <v/>
      </c>
      <c r="BS369" s="69" t="str">
        <f>IFERROR(CLEAN(HLOOKUP(BS$1,'1.源数据-产品报告-消费降序'!BS:BS,ROW(),0)),"")</f>
        <v/>
      </c>
      <c r="BT369" s="69" t="str">
        <f>IFERROR(CLEAN(HLOOKUP(BT$1,'1.源数据-产品报告-消费降序'!BT:BT,ROW(),0)),"")</f>
        <v/>
      </c>
      <c r="BU369" s="69" t="str">
        <f>IFERROR(CLEAN(HLOOKUP(BU$1,'1.源数据-产品报告-消费降序'!BU:BU,ROW(),0)),"")</f>
        <v/>
      </c>
      <c r="BV3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69" s="69" t="str">
        <f>IFERROR(CLEAN(HLOOKUP(BW$1,'1.源数据-产品报告-消费降序'!BW:BW,ROW(),0)),"")</f>
        <v/>
      </c>
    </row>
    <row r="370" spans="1:75">
      <c r="A370" s="69" t="str">
        <f>IFERROR(CLEAN(HLOOKUP(A$1,'1.源数据-产品报告-消费降序'!A:A,ROW(),0)),"")</f>
        <v/>
      </c>
      <c r="B370" s="69" t="str">
        <f>IFERROR(CLEAN(HLOOKUP(B$1,'1.源数据-产品报告-消费降序'!B:B,ROW(),0)),"")</f>
        <v/>
      </c>
      <c r="C370" s="69" t="str">
        <f>IFERROR(CLEAN(HLOOKUP(C$1,'1.源数据-产品报告-消费降序'!C:C,ROW(),0)),"")</f>
        <v/>
      </c>
      <c r="D370" s="69" t="str">
        <f>IFERROR(CLEAN(HLOOKUP(D$1,'1.源数据-产品报告-消费降序'!D:D,ROW(),0)),"")</f>
        <v/>
      </c>
      <c r="E370" s="69" t="str">
        <f>IFERROR(CLEAN(HLOOKUP(E$1,'1.源数据-产品报告-消费降序'!E:E,ROW(),0)),"")</f>
        <v/>
      </c>
      <c r="F370" s="69" t="str">
        <f>IFERROR(CLEAN(HLOOKUP(F$1,'1.源数据-产品报告-消费降序'!F:F,ROW(),0)),"")</f>
        <v/>
      </c>
      <c r="G370" s="70">
        <f>IFERROR((HLOOKUP(G$1,'1.源数据-产品报告-消费降序'!G:G,ROW(),0)),"")</f>
        <v>0</v>
      </c>
      <c r="H3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0" s="69" t="str">
        <f>IFERROR(CLEAN(HLOOKUP(I$1,'1.源数据-产品报告-消费降序'!I:I,ROW(),0)),"")</f>
        <v/>
      </c>
      <c r="L370" s="69" t="str">
        <f>IFERROR(CLEAN(HLOOKUP(L$1,'1.源数据-产品报告-消费降序'!L:L,ROW(),0)),"")</f>
        <v/>
      </c>
      <c r="M370" s="69" t="str">
        <f>IFERROR(CLEAN(HLOOKUP(M$1,'1.源数据-产品报告-消费降序'!M:M,ROW(),0)),"")</f>
        <v/>
      </c>
      <c r="N370" s="69" t="str">
        <f>IFERROR(CLEAN(HLOOKUP(N$1,'1.源数据-产品报告-消费降序'!N:N,ROW(),0)),"")</f>
        <v/>
      </c>
      <c r="O370" s="69" t="str">
        <f>IFERROR(CLEAN(HLOOKUP(O$1,'1.源数据-产品报告-消费降序'!O:O,ROW(),0)),"")</f>
        <v/>
      </c>
      <c r="P370" s="69" t="str">
        <f>IFERROR(CLEAN(HLOOKUP(P$1,'1.源数据-产品报告-消费降序'!P:P,ROW(),0)),"")</f>
        <v/>
      </c>
      <c r="Q370" s="69" t="str">
        <f>IFERROR(CLEAN(HLOOKUP(Q$1,'1.源数据-产品报告-消费降序'!Q:Q,ROW(),0)),"")</f>
        <v/>
      </c>
      <c r="R370" s="69" t="str">
        <f>IFERROR(CLEAN(HLOOKUP(R$1,'1.源数据-产品报告-消费降序'!R:R,ROW(),0)),"")</f>
        <v/>
      </c>
      <c r="S3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0" s="69" t="str">
        <f>IFERROR(CLEAN(HLOOKUP(T$1,'1.源数据-产品报告-消费降序'!T:T,ROW(),0)),"")</f>
        <v/>
      </c>
      <c r="W370" s="69" t="str">
        <f>IFERROR(CLEAN(HLOOKUP(W$1,'1.源数据-产品报告-消费降序'!W:W,ROW(),0)),"")</f>
        <v/>
      </c>
      <c r="X370" s="69" t="str">
        <f>IFERROR(CLEAN(HLOOKUP(X$1,'1.源数据-产品报告-消费降序'!X:X,ROW(),0)),"")</f>
        <v/>
      </c>
      <c r="Y370" s="69" t="str">
        <f>IFERROR(CLEAN(HLOOKUP(Y$1,'1.源数据-产品报告-消费降序'!Y:Y,ROW(),0)),"")</f>
        <v/>
      </c>
      <c r="Z370" s="69" t="str">
        <f>IFERROR(CLEAN(HLOOKUP(Z$1,'1.源数据-产品报告-消费降序'!Z:Z,ROW(),0)),"")</f>
        <v/>
      </c>
      <c r="AA370" s="69" t="str">
        <f>IFERROR(CLEAN(HLOOKUP(AA$1,'1.源数据-产品报告-消费降序'!AA:AA,ROW(),0)),"")</f>
        <v/>
      </c>
      <c r="AB370" s="69" t="str">
        <f>IFERROR(CLEAN(HLOOKUP(AB$1,'1.源数据-产品报告-消费降序'!AB:AB,ROW(),0)),"")</f>
        <v/>
      </c>
      <c r="AC370" s="69" t="str">
        <f>IFERROR(CLEAN(HLOOKUP(AC$1,'1.源数据-产品报告-消费降序'!AC:AC,ROW(),0)),"")</f>
        <v/>
      </c>
      <c r="AD3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0" s="69" t="str">
        <f>IFERROR(CLEAN(HLOOKUP(AE$1,'1.源数据-产品报告-消费降序'!AE:AE,ROW(),0)),"")</f>
        <v/>
      </c>
      <c r="AH370" s="69" t="str">
        <f>IFERROR(CLEAN(HLOOKUP(AH$1,'1.源数据-产品报告-消费降序'!AH:AH,ROW(),0)),"")</f>
        <v/>
      </c>
      <c r="AI370" s="69" t="str">
        <f>IFERROR(CLEAN(HLOOKUP(AI$1,'1.源数据-产品报告-消费降序'!AI:AI,ROW(),0)),"")</f>
        <v/>
      </c>
      <c r="AJ370" s="69" t="str">
        <f>IFERROR(CLEAN(HLOOKUP(AJ$1,'1.源数据-产品报告-消费降序'!AJ:AJ,ROW(),0)),"")</f>
        <v/>
      </c>
      <c r="AK370" s="69" t="str">
        <f>IFERROR(CLEAN(HLOOKUP(AK$1,'1.源数据-产品报告-消费降序'!AK:AK,ROW(),0)),"")</f>
        <v/>
      </c>
      <c r="AL370" s="69" t="str">
        <f>IFERROR(CLEAN(HLOOKUP(AL$1,'1.源数据-产品报告-消费降序'!AL:AL,ROW(),0)),"")</f>
        <v/>
      </c>
      <c r="AM370" s="69" t="str">
        <f>IFERROR(CLEAN(HLOOKUP(AM$1,'1.源数据-产品报告-消费降序'!AM:AM,ROW(),0)),"")</f>
        <v/>
      </c>
      <c r="AN370" s="69" t="str">
        <f>IFERROR(CLEAN(HLOOKUP(AN$1,'1.源数据-产品报告-消费降序'!AN:AN,ROW(),0)),"")</f>
        <v/>
      </c>
      <c r="AO3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0" s="69" t="str">
        <f>IFERROR(CLEAN(HLOOKUP(AP$1,'1.源数据-产品报告-消费降序'!AP:AP,ROW(),0)),"")</f>
        <v/>
      </c>
      <c r="AS370" s="69" t="str">
        <f>IFERROR(CLEAN(HLOOKUP(AS$1,'1.源数据-产品报告-消费降序'!AS:AS,ROW(),0)),"")</f>
        <v/>
      </c>
      <c r="AT370" s="69" t="str">
        <f>IFERROR(CLEAN(HLOOKUP(AT$1,'1.源数据-产品报告-消费降序'!AT:AT,ROW(),0)),"")</f>
        <v/>
      </c>
      <c r="AU370" s="69" t="str">
        <f>IFERROR(CLEAN(HLOOKUP(AU$1,'1.源数据-产品报告-消费降序'!AU:AU,ROW(),0)),"")</f>
        <v/>
      </c>
      <c r="AV370" s="69" t="str">
        <f>IFERROR(CLEAN(HLOOKUP(AV$1,'1.源数据-产品报告-消费降序'!AV:AV,ROW(),0)),"")</f>
        <v/>
      </c>
      <c r="AW370" s="69" t="str">
        <f>IFERROR(CLEAN(HLOOKUP(AW$1,'1.源数据-产品报告-消费降序'!AW:AW,ROW(),0)),"")</f>
        <v/>
      </c>
      <c r="AX370" s="69" t="str">
        <f>IFERROR(CLEAN(HLOOKUP(AX$1,'1.源数据-产品报告-消费降序'!AX:AX,ROW(),0)),"")</f>
        <v/>
      </c>
      <c r="AY370" s="69" t="str">
        <f>IFERROR(CLEAN(HLOOKUP(AY$1,'1.源数据-产品报告-消费降序'!AY:AY,ROW(),0)),"")</f>
        <v/>
      </c>
      <c r="AZ3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0" s="69" t="str">
        <f>IFERROR(CLEAN(HLOOKUP(BA$1,'1.源数据-产品报告-消费降序'!BA:BA,ROW(),0)),"")</f>
        <v/>
      </c>
      <c r="BD370" s="69" t="str">
        <f>IFERROR(CLEAN(HLOOKUP(BD$1,'1.源数据-产品报告-消费降序'!BD:BD,ROW(),0)),"")</f>
        <v/>
      </c>
      <c r="BE370" s="69" t="str">
        <f>IFERROR(CLEAN(HLOOKUP(BE$1,'1.源数据-产品报告-消费降序'!BE:BE,ROW(),0)),"")</f>
        <v/>
      </c>
      <c r="BF370" s="69" t="str">
        <f>IFERROR(CLEAN(HLOOKUP(BF$1,'1.源数据-产品报告-消费降序'!BF:BF,ROW(),0)),"")</f>
        <v/>
      </c>
      <c r="BG370" s="69" t="str">
        <f>IFERROR(CLEAN(HLOOKUP(BG$1,'1.源数据-产品报告-消费降序'!BG:BG,ROW(),0)),"")</f>
        <v/>
      </c>
      <c r="BH370" s="69" t="str">
        <f>IFERROR(CLEAN(HLOOKUP(BH$1,'1.源数据-产品报告-消费降序'!BH:BH,ROW(),0)),"")</f>
        <v/>
      </c>
      <c r="BI370" s="69" t="str">
        <f>IFERROR(CLEAN(HLOOKUP(BI$1,'1.源数据-产品报告-消费降序'!BI:BI,ROW(),0)),"")</f>
        <v/>
      </c>
      <c r="BJ370" s="69" t="str">
        <f>IFERROR(CLEAN(HLOOKUP(BJ$1,'1.源数据-产品报告-消费降序'!BJ:BJ,ROW(),0)),"")</f>
        <v/>
      </c>
      <c r="BK3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0" s="69" t="str">
        <f>IFERROR(CLEAN(HLOOKUP(BL$1,'1.源数据-产品报告-消费降序'!BL:BL,ROW(),0)),"")</f>
        <v/>
      </c>
      <c r="BO370" s="69" t="str">
        <f>IFERROR(CLEAN(HLOOKUP(BO$1,'1.源数据-产品报告-消费降序'!BO:BO,ROW(),0)),"")</f>
        <v/>
      </c>
      <c r="BP370" s="69" t="str">
        <f>IFERROR(CLEAN(HLOOKUP(BP$1,'1.源数据-产品报告-消费降序'!BP:BP,ROW(),0)),"")</f>
        <v/>
      </c>
      <c r="BQ370" s="69" t="str">
        <f>IFERROR(CLEAN(HLOOKUP(BQ$1,'1.源数据-产品报告-消费降序'!BQ:BQ,ROW(),0)),"")</f>
        <v/>
      </c>
      <c r="BR370" s="69" t="str">
        <f>IFERROR(CLEAN(HLOOKUP(BR$1,'1.源数据-产品报告-消费降序'!BR:BR,ROW(),0)),"")</f>
        <v/>
      </c>
      <c r="BS370" s="69" t="str">
        <f>IFERROR(CLEAN(HLOOKUP(BS$1,'1.源数据-产品报告-消费降序'!BS:BS,ROW(),0)),"")</f>
        <v/>
      </c>
      <c r="BT370" s="69" t="str">
        <f>IFERROR(CLEAN(HLOOKUP(BT$1,'1.源数据-产品报告-消费降序'!BT:BT,ROW(),0)),"")</f>
        <v/>
      </c>
      <c r="BU370" s="69" t="str">
        <f>IFERROR(CLEAN(HLOOKUP(BU$1,'1.源数据-产品报告-消费降序'!BU:BU,ROW(),0)),"")</f>
        <v/>
      </c>
      <c r="BV3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0" s="69" t="str">
        <f>IFERROR(CLEAN(HLOOKUP(BW$1,'1.源数据-产品报告-消费降序'!BW:BW,ROW(),0)),"")</f>
        <v/>
      </c>
    </row>
    <row r="371" spans="1:75">
      <c r="A371" s="69" t="str">
        <f>IFERROR(CLEAN(HLOOKUP(A$1,'1.源数据-产品报告-消费降序'!A:A,ROW(),0)),"")</f>
        <v/>
      </c>
      <c r="B371" s="69" t="str">
        <f>IFERROR(CLEAN(HLOOKUP(B$1,'1.源数据-产品报告-消费降序'!B:B,ROW(),0)),"")</f>
        <v/>
      </c>
      <c r="C371" s="69" t="str">
        <f>IFERROR(CLEAN(HLOOKUP(C$1,'1.源数据-产品报告-消费降序'!C:C,ROW(),0)),"")</f>
        <v/>
      </c>
      <c r="D371" s="69" t="str">
        <f>IFERROR(CLEAN(HLOOKUP(D$1,'1.源数据-产品报告-消费降序'!D:D,ROW(),0)),"")</f>
        <v/>
      </c>
      <c r="E371" s="69" t="str">
        <f>IFERROR(CLEAN(HLOOKUP(E$1,'1.源数据-产品报告-消费降序'!E:E,ROW(),0)),"")</f>
        <v/>
      </c>
      <c r="F371" s="69" t="str">
        <f>IFERROR(CLEAN(HLOOKUP(F$1,'1.源数据-产品报告-消费降序'!F:F,ROW(),0)),"")</f>
        <v/>
      </c>
      <c r="G371" s="70">
        <f>IFERROR((HLOOKUP(G$1,'1.源数据-产品报告-消费降序'!G:G,ROW(),0)),"")</f>
        <v>0</v>
      </c>
      <c r="H3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1" s="69" t="str">
        <f>IFERROR(CLEAN(HLOOKUP(I$1,'1.源数据-产品报告-消费降序'!I:I,ROW(),0)),"")</f>
        <v/>
      </c>
      <c r="L371" s="69" t="str">
        <f>IFERROR(CLEAN(HLOOKUP(L$1,'1.源数据-产品报告-消费降序'!L:L,ROW(),0)),"")</f>
        <v/>
      </c>
      <c r="M371" s="69" t="str">
        <f>IFERROR(CLEAN(HLOOKUP(M$1,'1.源数据-产品报告-消费降序'!M:M,ROW(),0)),"")</f>
        <v/>
      </c>
      <c r="N371" s="69" t="str">
        <f>IFERROR(CLEAN(HLOOKUP(N$1,'1.源数据-产品报告-消费降序'!N:N,ROW(),0)),"")</f>
        <v/>
      </c>
      <c r="O371" s="69" t="str">
        <f>IFERROR(CLEAN(HLOOKUP(O$1,'1.源数据-产品报告-消费降序'!O:O,ROW(),0)),"")</f>
        <v/>
      </c>
      <c r="P371" s="69" t="str">
        <f>IFERROR(CLEAN(HLOOKUP(P$1,'1.源数据-产品报告-消费降序'!P:P,ROW(),0)),"")</f>
        <v/>
      </c>
      <c r="Q371" s="69" t="str">
        <f>IFERROR(CLEAN(HLOOKUP(Q$1,'1.源数据-产品报告-消费降序'!Q:Q,ROW(),0)),"")</f>
        <v/>
      </c>
      <c r="R371" s="69" t="str">
        <f>IFERROR(CLEAN(HLOOKUP(R$1,'1.源数据-产品报告-消费降序'!R:R,ROW(),0)),"")</f>
        <v/>
      </c>
      <c r="S3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1" s="69" t="str">
        <f>IFERROR(CLEAN(HLOOKUP(T$1,'1.源数据-产品报告-消费降序'!T:T,ROW(),0)),"")</f>
        <v/>
      </c>
      <c r="W371" s="69" t="str">
        <f>IFERROR(CLEAN(HLOOKUP(W$1,'1.源数据-产品报告-消费降序'!W:W,ROW(),0)),"")</f>
        <v/>
      </c>
      <c r="X371" s="69" t="str">
        <f>IFERROR(CLEAN(HLOOKUP(X$1,'1.源数据-产品报告-消费降序'!X:X,ROW(),0)),"")</f>
        <v/>
      </c>
      <c r="Y371" s="69" t="str">
        <f>IFERROR(CLEAN(HLOOKUP(Y$1,'1.源数据-产品报告-消费降序'!Y:Y,ROW(),0)),"")</f>
        <v/>
      </c>
      <c r="Z371" s="69" t="str">
        <f>IFERROR(CLEAN(HLOOKUP(Z$1,'1.源数据-产品报告-消费降序'!Z:Z,ROW(),0)),"")</f>
        <v/>
      </c>
      <c r="AA371" s="69" t="str">
        <f>IFERROR(CLEAN(HLOOKUP(AA$1,'1.源数据-产品报告-消费降序'!AA:AA,ROW(),0)),"")</f>
        <v/>
      </c>
      <c r="AB371" s="69" t="str">
        <f>IFERROR(CLEAN(HLOOKUP(AB$1,'1.源数据-产品报告-消费降序'!AB:AB,ROW(),0)),"")</f>
        <v/>
      </c>
      <c r="AC371" s="69" t="str">
        <f>IFERROR(CLEAN(HLOOKUP(AC$1,'1.源数据-产品报告-消费降序'!AC:AC,ROW(),0)),"")</f>
        <v/>
      </c>
      <c r="AD3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1" s="69" t="str">
        <f>IFERROR(CLEAN(HLOOKUP(AE$1,'1.源数据-产品报告-消费降序'!AE:AE,ROW(),0)),"")</f>
        <v/>
      </c>
      <c r="AH371" s="69" t="str">
        <f>IFERROR(CLEAN(HLOOKUP(AH$1,'1.源数据-产品报告-消费降序'!AH:AH,ROW(),0)),"")</f>
        <v/>
      </c>
      <c r="AI371" s="69" t="str">
        <f>IFERROR(CLEAN(HLOOKUP(AI$1,'1.源数据-产品报告-消费降序'!AI:AI,ROW(),0)),"")</f>
        <v/>
      </c>
      <c r="AJ371" s="69" t="str">
        <f>IFERROR(CLEAN(HLOOKUP(AJ$1,'1.源数据-产品报告-消费降序'!AJ:AJ,ROW(),0)),"")</f>
        <v/>
      </c>
      <c r="AK371" s="69" t="str">
        <f>IFERROR(CLEAN(HLOOKUP(AK$1,'1.源数据-产品报告-消费降序'!AK:AK,ROW(),0)),"")</f>
        <v/>
      </c>
      <c r="AL371" s="69" t="str">
        <f>IFERROR(CLEAN(HLOOKUP(AL$1,'1.源数据-产品报告-消费降序'!AL:AL,ROW(),0)),"")</f>
        <v/>
      </c>
      <c r="AM371" s="69" t="str">
        <f>IFERROR(CLEAN(HLOOKUP(AM$1,'1.源数据-产品报告-消费降序'!AM:AM,ROW(),0)),"")</f>
        <v/>
      </c>
      <c r="AN371" s="69" t="str">
        <f>IFERROR(CLEAN(HLOOKUP(AN$1,'1.源数据-产品报告-消费降序'!AN:AN,ROW(),0)),"")</f>
        <v/>
      </c>
      <c r="AO3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1" s="69" t="str">
        <f>IFERROR(CLEAN(HLOOKUP(AP$1,'1.源数据-产品报告-消费降序'!AP:AP,ROW(),0)),"")</f>
        <v/>
      </c>
      <c r="AS371" s="69" t="str">
        <f>IFERROR(CLEAN(HLOOKUP(AS$1,'1.源数据-产品报告-消费降序'!AS:AS,ROW(),0)),"")</f>
        <v/>
      </c>
      <c r="AT371" s="69" t="str">
        <f>IFERROR(CLEAN(HLOOKUP(AT$1,'1.源数据-产品报告-消费降序'!AT:AT,ROW(),0)),"")</f>
        <v/>
      </c>
      <c r="AU371" s="69" t="str">
        <f>IFERROR(CLEAN(HLOOKUP(AU$1,'1.源数据-产品报告-消费降序'!AU:AU,ROW(),0)),"")</f>
        <v/>
      </c>
      <c r="AV371" s="69" t="str">
        <f>IFERROR(CLEAN(HLOOKUP(AV$1,'1.源数据-产品报告-消费降序'!AV:AV,ROW(),0)),"")</f>
        <v/>
      </c>
      <c r="AW371" s="69" t="str">
        <f>IFERROR(CLEAN(HLOOKUP(AW$1,'1.源数据-产品报告-消费降序'!AW:AW,ROW(),0)),"")</f>
        <v/>
      </c>
      <c r="AX371" s="69" t="str">
        <f>IFERROR(CLEAN(HLOOKUP(AX$1,'1.源数据-产品报告-消费降序'!AX:AX,ROW(),0)),"")</f>
        <v/>
      </c>
      <c r="AY371" s="69" t="str">
        <f>IFERROR(CLEAN(HLOOKUP(AY$1,'1.源数据-产品报告-消费降序'!AY:AY,ROW(),0)),"")</f>
        <v/>
      </c>
      <c r="AZ3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1" s="69" t="str">
        <f>IFERROR(CLEAN(HLOOKUP(BA$1,'1.源数据-产品报告-消费降序'!BA:BA,ROW(),0)),"")</f>
        <v/>
      </c>
      <c r="BD371" s="69" t="str">
        <f>IFERROR(CLEAN(HLOOKUP(BD$1,'1.源数据-产品报告-消费降序'!BD:BD,ROW(),0)),"")</f>
        <v/>
      </c>
      <c r="BE371" s="69" t="str">
        <f>IFERROR(CLEAN(HLOOKUP(BE$1,'1.源数据-产品报告-消费降序'!BE:BE,ROW(),0)),"")</f>
        <v/>
      </c>
      <c r="BF371" s="69" t="str">
        <f>IFERROR(CLEAN(HLOOKUP(BF$1,'1.源数据-产品报告-消费降序'!BF:BF,ROW(),0)),"")</f>
        <v/>
      </c>
      <c r="BG371" s="69" t="str">
        <f>IFERROR(CLEAN(HLOOKUP(BG$1,'1.源数据-产品报告-消费降序'!BG:BG,ROW(),0)),"")</f>
        <v/>
      </c>
      <c r="BH371" s="69" t="str">
        <f>IFERROR(CLEAN(HLOOKUP(BH$1,'1.源数据-产品报告-消费降序'!BH:BH,ROW(),0)),"")</f>
        <v/>
      </c>
      <c r="BI371" s="69" t="str">
        <f>IFERROR(CLEAN(HLOOKUP(BI$1,'1.源数据-产品报告-消费降序'!BI:BI,ROW(),0)),"")</f>
        <v/>
      </c>
      <c r="BJ371" s="69" t="str">
        <f>IFERROR(CLEAN(HLOOKUP(BJ$1,'1.源数据-产品报告-消费降序'!BJ:BJ,ROW(),0)),"")</f>
        <v/>
      </c>
      <c r="BK3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1" s="69" t="str">
        <f>IFERROR(CLEAN(HLOOKUP(BL$1,'1.源数据-产品报告-消费降序'!BL:BL,ROW(),0)),"")</f>
        <v/>
      </c>
      <c r="BO371" s="69" t="str">
        <f>IFERROR(CLEAN(HLOOKUP(BO$1,'1.源数据-产品报告-消费降序'!BO:BO,ROW(),0)),"")</f>
        <v/>
      </c>
      <c r="BP371" s="69" t="str">
        <f>IFERROR(CLEAN(HLOOKUP(BP$1,'1.源数据-产品报告-消费降序'!BP:BP,ROW(),0)),"")</f>
        <v/>
      </c>
      <c r="BQ371" s="69" t="str">
        <f>IFERROR(CLEAN(HLOOKUP(BQ$1,'1.源数据-产品报告-消费降序'!BQ:BQ,ROW(),0)),"")</f>
        <v/>
      </c>
      <c r="BR371" s="69" t="str">
        <f>IFERROR(CLEAN(HLOOKUP(BR$1,'1.源数据-产品报告-消费降序'!BR:BR,ROW(),0)),"")</f>
        <v/>
      </c>
      <c r="BS371" s="69" t="str">
        <f>IFERROR(CLEAN(HLOOKUP(BS$1,'1.源数据-产品报告-消费降序'!BS:BS,ROW(),0)),"")</f>
        <v/>
      </c>
      <c r="BT371" s="69" t="str">
        <f>IFERROR(CLEAN(HLOOKUP(BT$1,'1.源数据-产品报告-消费降序'!BT:BT,ROW(),0)),"")</f>
        <v/>
      </c>
      <c r="BU371" s="69" t="str">
        <f>IFERROR(CLEAN(HLOOKUP(BU$1,'1.源数据-产品报告-消费降序'!BU:BU,ROW(),0)),"")</f>
        <v/>
      </c>
      <c r="BV3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1" s="69" t="str">
        <f>IFERROR(CLEAN(HLOOKUP(BW$1,'1.源数据-产品报告-消费降序'!BW:BW,ROW(),0)),"")</f>
        <v/>
      </c>
    </row>
    <row r="372" spans="1:75">
      <c r="A372" s="69" t="str">
        <f>IFERROR(CLEAN(HLOOKUP(A$1,'1.源数据-产品报告-消费降序'!A:A,ROW(),0)),"")</f>
        <v/>
      </c>
      <c r="B372" s="69" t="str">
        <f>IFERROR(CLEAN(HLOOKUP(B$1,'1.源数据-产品报告-消费降序'!B:B,ROW(),0)),"")</f>
        <v/>
      </c>
      <c r="C372" s="69" t="str">
        <f>IFERROR(CLEAN(HLOOKUP(C$1,'1.源数据-产品报告-消费降序'!C:C,ROW(),0)),"")</f>
        <v/>
      </c>
      <c r="D372" s="69" t="str">
        <f>IFERROR(CLEAN(HLOOKUP(D$1,'1.源数据-产品报告-消费降序'!D:D,ROW(),0)),"")</f>
        <v/>
      </c>
      <c r="E372" s="69" t="str">
        <f>IFERROR(CLEAN(HLOOKUP(E$1,'1.源数据-产品报告-消费降序'!E:E,ROW(),0)),"")</f>
        <v/>
      </c>
      <c r="F372" s="69" t="str">
        <f>IFERROR(CLEAN(HLOOKUP(F$1,'1.源数据-产品报告-消费降序'!F:F,ROW(),0)),"")</f>
        <v/>
      </c>
      <c r="G372" s="70">
        <f>IFERROR((HLOOKUP(G$1,'1.源数据-产品报告-消费降序'!G:G,ROW(),0)),"")</f>
        <v>0</v>
      </c>
      <c r="H3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2" s="69" t="str">
        <f>IFERROR(CLEAN(HLOOKUP(I$1,'1.源数据-产品报告-消费降序'!I:I,ROW(),0)),"")</f>
        <v/>
      </c>
      <c r="L372" s="69" t="str">
        <f>IFERROR(CLEAN(HLOOKUP(L$1,'1.源数据-产品报告-消费降序'!L:L,ROW(),0)),"")</f>
        <v/>
      </c>
      <c r="M372" s="69" t="str">
        <f>IFERROR(CLEAN(HLOOKUP(M$1,'1.源数据-产品报告-消费降序'!M:M,ROW(),0)),"")</f>
        <v/>
      </c>
      <c r="N372" s="69" t="str">
        <f>IFERROR(CLEAN(HLOOKUP(N$1,'1.源数据-产品报告-消费降序'!N:N,ROW(),0)),"")</f>
        <v/>
      </c>
      <c r="O372" s="69" t="str">
        <f>IFERROR(CLEAN(HLOOKUP(O$1,'1.源数据-产品报告-消费降序'!O:O,ROW(),0)),"")</f>
        <v/>
      </c>
      <c r="P372" s="69" t="str">
        <f>IFERROR(CLEAN(HLOOKUP(P$1,'1.源数据-产品报告-消费降序'!P:P,ROW(),0)),"")</f>
        <v/>
      </c>
      <c r="Q372" s="69" t="str">
        <f>IFERROR(CLEAN(HLOOKUP(Q$1,'1.源数据-产品报告-消费降序'!Q:Q,ROW(),0)),"")</f>
        <v/>
      </c>
      <c r="R372" s="69" t="str">
        <f>IFERROR(CLEAN(HLOOKUP(R$1,'1.源数据-产品报告-消费降序'!R:R,ROW(),0)),"")</f>
        <v/>
      </c>
      <c r="S3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2" s="69" t="str">
        <f>IFERROR(CLEAN(HLOOKUP(T$1,'1.源数据-产品报告-消费降序'!T:T,ROW(),0)),"")</f>
        <v/>
      </c>
      <c r="W372" s="69" t="str">
        <f>IFERROR(CLEAN(HLOOKUP(W$1,'1.源数据-产品报告-消费降序'!W:W,ROW(),0)),"")</f>
        <v/>
      </c>
      <c r="X372" s="69" t="str">
        <f>IFERROR(CLEAN(HLOOKUP(X$1,'1.源数据-产品报告-消费降序'!X:X,ROW(),0)),"")</f>
        <v/>
      </c>
      <c r="Y372" s="69" t="str">
        <f>IFERROR(CLEAN(HLOOKUP(Y$1,'1.源数据-产品报告-消费降序'!Y:Y,ROW(),0)),"")</f>
        <v/>
      </c>
      <c r="Z372" s="69" t="str">
        <f>IFERROR(CLEAN(HLOOKUP(Z$1,'1.源数据-产品报告-消费降序'!Z:Z,ROW(),0)),"")</f>
        <v/>
      </c>
      <c r="AA372" s="69" t="str">
        <f>IFERROR(CLEAN(HLOOKUP(AA$1,'1.源数据-产品报告-消费降序'!AA:AA,ROW(),0)),"")</f>
        <v/>
      </c>
      <c r="AB372" s="69" t="str">
        <f>IFERROR(CLEAN(HLOOKUP(AB$1,'1.源数据-产品报告-消费降序'!AB:AB,ROW(),0)),"")</f>
        <v/>
      </c>
      <c r="AC372" s="69" t="str">
        <f>IFERROR(CLEAN(HLOOKUP(AC$1,'1.源数据-产品报告-消费降序'!AC:AC,ROW(),0)),"")</f>
        <v/>
      </c>
      <c r="AD3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2" s="69" t="str">
        <f>IFERROR(CLEAN(HLOOKUP(AE$1,'1.源数据-产品报告-消费降序'!AE:AE,ROW(),0)),"")</f>
        <v/>
      </c>
      <c r="AH372" s="69" t="str">
        <f>IFERROR(CLEAN(HLOOKUP(AH$1,'1.源数据-产品报告-消费降序'!AH:AH,ROW(),0)),"")</f>
        <v/>
      </c>
      <c r="AI372" s="69" t="str">
        <f>IFERROR(CLEAN(HLOOKUP(AI$1,'1.源数据-产品报告-消费降序'!AI:AI,ROW(),0)),"")</f>
        <v/>
      </c>
      <c r="AJ372" s="69" t="str">
        <f>IFERROR(CLEAN(HLOOKUP(AJ$1,'1.源数据-产品报告-消费降序'!AJ:AJ,ROW(),0)),"")</f>
        <v/>
      </c>
      <c r="AK372" s="69" t="str">
        <f>IFERROR(CLEAN(HLOOKUP(AK$1,'1.源数据-产品报告-消费降序'!AK:AK,ROW(),0)),"")</f>
        <v/>
      </c>
      <c r="AL372" s="69" t="str">
        <f>IFERROR(CLEAN(HLOOKUP(AL$1,'1.源数据-产品报告-消费降序'!AL:AL,ROW(),0)),"")</f>
        <v/>
      </c>
      <c r="AM372" s="69" t="str">
        <f>IFERROR(CLEAN(HLOOKUP(AM$1,'1.源数据-产品报告-消费降序'!AM:AM,ROW(),0)),"")</f>
        <v/>
      </c>
      <c r="AN372" s="69" t="str">
        <f>IFERROR(CLEAN(HLOOKUP(AN$1,'1.源数据-产品报告-消费降序'!AN:AN,ROW(),0)),"")</f>
        <v/>
      </c>
      <c r="AO3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2" s="69" t="str">
        <f>IFERROR(CLEAN(HLOOKUP(AP$1,'1.源数据-产品报告-消费降序'!AP:AP,ROW(),0)),"")</f>
        <v/>
      </c>
      <c r="AS372" s="69" t="str">
        <f>IFERROR(CLEAN(HLOOKUP(AS$1,'1.源数据-产品报告-消费降序'!AS:AS,ROW(),0)),"")</f>
        <v/>
      </c>
      <c r="AT372" s="69" t="str">
        <f>IFERROR(CLEAN(HLOOKUP(AT$1,'1.源数据-产品报告-消费降序'!AT:AT,ROW(),0)),"")</f>
        <v/>
      </c>
      <c r="AU372" s="69" t="str">
        <f>IFERROR(CLEAN(HLOOKUP(AU$1,'1.源数据-产品报告-消费降序'!AU:AU,ROW(),0)),"")</f>
        <v/>
      </c>
      <c r="AV372" s="69" t="str">
        <f>IFERROR(CLEAN(HLOOKUP(AV$1,'1.源数据-产品报告-消费降序'!AV:AV,ROW(),0)),"")</f>
        <v/>
      </c>
      <c r="AW372" s="69" t="str">
        <f>IFERROR(CLEAN(HLOOKUP(AW$1,'1.源数据-产品报告-消费降序'!AW:AW,ROW(),0)),"")</f>
        <v/>
      </c>
      <c r="AX372" s="69" t="str">
        <f>IFERROR(CLEAN(HLOOKUP(AX$1,'1.源数据-产品报告-消费降序'!AX:AX,ROW(),0)),"")</f>
        <v/>
      </c>
      <c r="AY372" s="69" t="str">
        <f>IFERROR(CLEAN(HLOOKUP(AY$1,'1.源数据-产品报告-消费降序'!AY:AY,ROW(),0)),"")</f>
        <v/>
      </c>
      <c r="AZ3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2" s="69" t="str">
        <f>IFERROR(CLEAN(HLOOKUP(BA$1,'1.源数据-产品报告-消费降序'!BA:BA,ROW(),0)),"")</f>
        <v/>
      </c>
      <c r="BD372" s="69" t="str">
        <f>IFERROR(CLEAN(HLOOKUP(BD$1,'1.源数据-产品报告-消费降序'!BD:BD,ROW(),0)),"")</f>
        <v/>
      </c>
      <c r="BE372" s="69" t="str">
        <f>IFERROR(CLEAN(HLOOKUP(BE$1,'1.源数据-产品报告-消费降序'!BE:BE,ROW(),0)),"")</f>
        <v/>
      </c>
      <c r="BF372" s="69" t="str">
        <f>IFERROR(CLEAN(HLOOKUP(BF$1,'1.源数据-产品报告-消费降序'!BF:BF,ROW(),0)),"")</f>
        <v/>
      </c>
      <c r="BG372" s="69" t="str">
        <f>IFERROR(CLEAN(HLOOKUP(BG$1,'1.源数据-产品报告-消费降序'!BG:BG,ROW(),0)),"")</f>
        <v/>
      </c>
      <c r="BH372" s="69" t="str">
        <f>IFERROR(CLEAN(HLOOKUP(BH$1,'1.源数据-产品报告-消费降序'!BH:BH,ROW(),0)),"")</f>
        <v/>
      </c>
      <c r="BI372" s="69" t="str">
        <f>IFERROR(CLEAN(HLOOKUP(BI$1,'1.源数据-产品报告-消费降序'!BI:BI,ROW(),0)),"")</f>
        <v/>
      </c>
      <c r="BJ372" s="69" t="str">
        <f>IFERROR(CLEAN(HLOOKUP(BJ$1,'1.源数据-产品报告-消费降序'!BJ:BJ,ROW(),0)),"")</f>
        <v/>
      </c>
      <c r="BK3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2" s="69" t="str">
        <f>IFERROR(CLEAN(HLOOKUP(BL$1,'1.源数据-产品报告-消费降序'!BL:BL,ROW(),0)),"")</f>
        <v/>
      </c>
      <c r="BO372" s="69" t="str">
        <f>IFERROR(CLEAN(HLOOKUP(BO$1,'1.源数据-产品报告-消费降序'!BO:BO,ROW(),0)),"")</f>
        <v/>
      </c>
      <c r="BP372" s="69" t="str">
        <f>IFERROR(CLEAN(HLOOKUP(BP$1,'1.源数据-产品报告-消费降序'!BP:BP,ROW(),0)),"")</f>
        <v/>
      </c>
      <c r="BQ372" s="69" t="str">
        <f>IFERROR(CLEAN(HLOOKUP(BQ$1,'1.源数据-产品报告-消费降序'!BQ:BQ,ROW(),0)),"")</f>
        <v/>
      </c>
      <c r="BR372" s="69" t="str">
        <f>IFERROR(CLEAN(HLOOKUP(BR$1,'1.源数据-产品报告-消费降序'!BR:BR,ROW(),0)),"")</f>
        <v/>
      </c>
      <c r="BS372" s="69" t="str">
        <f>IFERROR(CLEAN(HLOOKUP(BS$1,'1.源数据-产品报告-消费降序'!BS:BS,ROW(),0)),"")</f>
        <v/>
      </c>
      <c r="BT372" s="69" t="str">
        <f>IFERROR(CLEAN(HLOOKUP(BT$1,'1.源数据-产品报告-消费降序'!BT:BT,ROW(),0)),"")</f>
        <v/>
      </c>
      <c r="BU372" s="69" t="str">
        <f>IFERROR(CLEAN(HLOOKUP(BU$1,'1.源数据-产品报告-消费降序'!BU:BU,ROW(),0)),"")</f>
        <v/>
      </c>
      <c r="BV3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2" s="69" t="str">
        <f>IFERROR(CLEAN(HLOOKUP(BW$1,'1.源数据-产品报告-消费降序'!BW:BW,ROW(),0)),"")</f>
        <v/>
      </c>
    </row>
    <row r="373" spans="1:75">
      <c r="A373" s="69" t="str">
        <f>IFERROR(CLEAN(HLOOKUP(A$1,'1.源数据-产品报告-消费降序'!A:A,ROW(),0)),"")</f>
        <v/>
      </c>
      <c r="B373" s="69" t="str">
        <f>IFERROR(CLEAN(HLOOKUP(B$1,'1.源数据-产品报告-消费降序'!B:B,ROW(),0)),"")</f>
        <v/>
      </c>
      <c r="C373" s="69" t="str">
        <f>IFERROR(CLEAN(HLOOKUP(C$1,'1.源数据-产品报告-消费降序'!C:C,ROW(),0)),"")</f>
        <v/>
      </c>
      <c r="D373" s="69" t="str">
        <f>IFERROR(CLEAN(HLOOKUP(D$1,'1.源数据-产品报告-消费降序'!D:D,ROW(),0)),"")</f>
        <v/>
      </c>
      <c r="E373" s="69" t="str">
        <f>IFERROR(CLEAN(HLOOKUP(E$1,'1.源数据-产品报告-消费降序'!E:E,ROW(),0)),"")</f>
        <v/>
      </c>
      <c r="F373" s="69" t="str">
        <f>IFERROR(CLEAN(HLOOKUP(F$1,'1.源数据-产品报告-消费降序'!F:F,ROW(),0)),"")</f>
        <v/>
      </c>
      <c r="G373" s="70">
        <f>IFERROR((HLOOKUP(G$1,'1.源数据-产品报告-消费降序'!G:G,ROW(),0)),"")</f>
        <v>0</v>
      </c>
      <c r="H3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3" s="69" t="str">
        <f>IFERROR(CLEAN(HLOOKUP(I$1,'1.源数据-产品报告-消费降序'!I:I,ROW(),0)),"")</f>
        <v/>
      </c>
      <c r="L373" s="69" t="str">
        <f>IFERROR(CLEAN(HLOOKUP(L$1,'1.源数据-产品报告-消费降序'!L:L,ROW(),0)),"")</f>
        <v/>
      </c>
      <c r="M373" s="69" t="str">
        <f>IFERROR(CLEAN(HLOOKUP(M$1,'1.源数据-产品报告-消费降序'!M:M,ROW(),0)),"")</f>
        <v/>
      </c>
      <c r="N373" s="69" t="str">
        <f>IFERROR(CLEAN(HLOOKUP(N$1,'1.源数据-产品报告-消费降序'!N:N,ROW(),0)),"")</f>
        <v/>
      </c>
      <c r="O373" s="69" t="str">
        <f>IFERROR(CLEAN(HLOOKUP(O$1,'1.源数据-产品报告-消费降序'!O:O,ROW(),0)),"")</f>
        <v/>
      </c>
      <c r="P373" s="69" t="str">
        <f>IFERROR(CLEAN(HLOOKUP(P$1,'1.源数据-产品报告-消费降序'!P:P,ROW(),0)),"")</f>
        <v/>
      </c>
      <c r="Q373" s="69" t="str">
        <f>IFERROR(CLEAN(HLOOKUP(Q$1,'1.源数据-产品报告-消费降序'!Q:Q,ROW(),0)),"")</f>
        <v/>
      </c>
      <c r="R373" s="69" t="str">
        <f>IFERROR(CLEAN(HLOOKUP(R$1,'1.源数据-产品报告-消费降序'!R:R,ROW(),0)),"")</f>
        <v/>
      </c>
      <c r="S3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3" s="69" t="str">
        <f>IFERROR(CLEAN(HLOOKUP(T$1,'1.源数据-产品报告-消费降序'!T:T,ROW(),0)),"")</f>
        <v/>
      </c>
      <c r="W373" s="69" t="str">
        <f>IFERROR(CLEAN(HLOOKUP(W$1,'1.源数据-产品报告-消费降序'!W:W,ROW(),0)),"")</f>
        <v/>
      </c>
      <c r="X373" s="69" t="str">
        <f>IFERROR(CLEAN(HLOOKUP(X$1,'1.源数据-产品报告-消费降序'!X:X,ROW(),0)),"")</f>
        <v/>
      </c>
      <c r="Y373" s="69" t="str">
        <f>IFERROR(CLEAN(HLOOKUP(Y$1,'1.源数据-产品报告-消费降序'!Y:Y,ROW(),0)),"")</f>
        <v/>
      </c>
      <c r="Z373" s="69" t="str">
        <f>IFERROR(CLEAN(HLOOKUP(Z$1,'1.源数据-产品报告-消费降序'!Z:Z,ROW(),0)),"")</f>
        <v/>
      </c>
      <c r="AA373" s="69" t="str">
        <f>IFERROR(CLEAN(HLOOKUP(AA$1,'1.源数据-产品报告-消费降序'!AA:AA,ROW(),0)),"")</f>
        <v/>
      </c>
      <c r="AB373" s="69" t="str">
        <f>IFERROR(CLEAN(HLOOKUP(AB$1,'1.源数据-产品报告-消费降序'!AB:AB,ROW(),0)),"")</f>
        <v/>
      </c>
      <c r="AC373" s="69" t="str">
        <f>IFERROR(CLEAN(HLOOKUP(AC$1,'1.源数据-产品报告-消费降序'!AC:AC,ROW(),0)),"")</f>
        <v/>
      </c>
      <c r="AD3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3" s="69" t="str">
        <f>IFERROR(CLEAN(HLOOKUP(AE$1,'1.源数据-产品报告-消费降序'!AE:AE,ROW(),0)),"")</f>
        <v/>
      </c>
      <c r="AH373" s="69" t="str">
        <f>IFERROR(CLEAN(HLOOKUP(AH$1,'1.源数据-产品报告-消费降序'!AH:AH,ROW(),0)),"")</f>
        <v/>
      </c>
      <c r="AI373" s="69" t="str">
        <f>IFERROR(CLEAN(HLOOKUP(AI$1,'1.源数据-产品报告-消费降序'!AI:AI,ROW(),0)),"")</f>
        <v/>
      </c>
      <c r="AJ373" s="69" t="str">
        <f>IFERROR(CLEAN(HLOOKUP(AJ$1,'1.源数据-产品报告-消费降序'!AJ:AJ,ROW(),0)),"")</f>
        <v/>
      </c>
      <c r="AK373" s="69" t="str">
        <f>IFERROR(CLEAN(HLOOKUP(AK$1,'1.源数据-产品报告-消费降序'!AK:AK,ROW(),0)),"")</f>
        <v/>
      </c>
      <c r="AL373" s="69" t="str">
        <f>IFERROR(CLEAN(HLOOKUP(AL$1,'1.源数据-产品报告-消费降序'!AL:AL,ROW(),0)),"")</f>
        <v/>
      </c>
      <c r="AM373" s="69" t="str">
        <f>IFERROR(CLEAN(HLOOKUP(AM$1,'1.源数据-产品报告-消费降序'!AM:AM,ROW(),0)),"")</f>
        <v/>
      </c>
      <c r="AN373" s="69" t="str">
        <f>IFERROR(CLEAN(HLOOKUP(AN$1,'1.源数据-产品报告-消费降序'!AN:AN,ROW(),0)),"")</f>
        <v/>
      </c>
      <c r="AO3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3" s="69" t="str">
        <f>IFERROR(CLEAN(HLOOKUP(AP$1,'1.源数据-产品报告-消费降序'!AP:AP,ROW(),0)),"")</f>
        <v/>
      </c>
      <c r="AS373" s="69" t="str">
        <f>IFERROR(CLEAN(HLOOKUP(AS$1,'1.源数据-产品报告-消费降序'!AS:AS,ROW(),0)),"")</f>
        <v/>
      </c>
      <c r="AT373" s="69" t="str">
        <f>IFERROR(CLEAN(HLOOKUP(AT$1,'1.源数据-产品报告-消费降序'!AT:AT,ROW(),0)),"")</f>
        <v/>
      </c>
      <c r="AU373" s="69" t="str">
        <f>IFERROR(CLEAN(HLOOKUP(AU$1,'1.源数据-产品报告-消费降序'!AU:AU,ROW(),0)),"")</f>
        <v/>
      </c>
      <c r="AV373" s="69" t="str">
        <f>IFERROR(CLEAN(HLOOKUP(AV$1,'1.源数据-产品报告-消费降序'!AV:AV,ROW(),0)),"")</f>
        <v/>
      </c>
      <c r="AW373" s="69" t="str">
        <f>IFERROR(CLEAN(HLOOKUP(AW$1,'1.源数据-产品报告-消费降序'!AW:AW,ROW(),0)),"")</f>
        <v/>
      </c>
      <c r="AX373" s="69" t="str">
        <f>IFERROR(CLEAN(HLOOKUP(AX$1,'1.源数据-产品报告-消费降序'!AX:AX,ROW(),0)),"")</f>
        <v/>
      </c>
      <c r="AY373" s="69" t="str">
        <f>IFERROR(CLEAN(HLOOKUP(AY$1,'1.源数据-产品报告-消费降序'!AY:AY,ROW(),0)),"")</f>
        <v/>
      </c>
      <c r="AZ3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3" s="69" t="str">
        <f>IFERROR(CLEAN(HLOOKUP(BA$1,'1.源数据-产品报告-消费降序'!BA:BA,ROW(),0)),"")</f>
        <v/>
      </c>
      <c r="BD373" s="69" t="str">
        <f>IFERROR(CLEAN(HLOOKUP(BD$1,'1.源数据-产品报告-消费降序'!BD:BD,ROW(),0)),"")</f>
        <v/>
      </c>
      <c r="BE373" s="69" t="str">
        <f>IFERROR(CLEAN(HLOOKUP(BE$1,'1.源数据-产品报告-消费降序'!BE:BE,ROW(),0)),"")</f>
        <v/>
      </c>
      <c r="BF373" s="69" t="str">
        <f>IFERROR(CLEAN(HLOOKUP(BF$1,'1.源数据-产品报告-消费降序'!BF:BF,ROW(),0)),"")</f>
        <v/>
      </c>
      <c r="BG373" s="69" t="str">
        <f>IFERROR(CLEAN(HLOOKUP(BG$1,'1.源数据-产品报告-消费降序'!BG:BG,ROW(),0)),"")</f>
        <v/>
      </c>
      <c r="BH373" s="69" t="str">
        <f>IFERROR(CLEAN(HLOOKUP(BH$1,'1.源数据-产品报告-消费降序'!BH:BH,ROW(),0)),"")</f>
        <v/>
      </c>
      <c r="BI373" s="69" t="str">
        <f>IFERROR(CLEAN(HLOOKUP(BI$1,'1.源数据-产品报告-消费降序'!BI:BI,ROW(),0)),"")</f>
        <v/>
      </c>
      <c r="BJ373" s="69" t="str">
        <f>IFERROR(CLEAN(HLOOKUP(BJ$1,'1.源数据-产品报告-消费降序'!BJ:BJ,ROW(),0)),"")</f>
        <v/>
      </c>
      <c r="BK3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3" s="69" t="str">
        <f>IFERROR(CLEAN(HLOOKUP(BL$1,'1.源数据-产品报告-消费降序'!BL:BL,ROW(),0)),"")</f>
        <v/>
      </c>
      <c r="BO373" s="69" t="str">
        <f>IFERROR(CLEAN(HLOOKUP(BO$1,'1.源数据-产品报告-消费降序'!BO:BO,ROW(),0)),"")</f>
        <v/>
      </c>
      <c r="BP373" s="69" t="str">
        <f>IFERROR(CLEAN(HLOOKUP(BP$1,'1.源数据-产品报告-消费降序'!BP:BP,ROW(),0)),"")</f>
        <v/>
      </c>
      <c r="BQ373" s="69" t="str">
        <f>IFERROR(CLEAN(HLOOKUP(BQ$1,'1.源数据-产品报告-消费降序'!BQ:BQ,ROW(),0)),"")</f>
        <v/>
      </c>
      <c r="BR373" s="69" t="str">
        <f>IFERROR(CLEAN(HLOOKUP(BR$1,'1.源数据-产品报告-消费降序'!BR:BR,ROW(),0)),"")</f>
        <v/>
      </c>
      <c r="BS373" s="69" t="str">
        <f>IFERROR(CLEAN(HLOOKUP(BS$1,'1.源数据-产品报告-消费降序'!BS:BS,ROW(),0)),"")</f>
        <v/>
      </c>
      <c r="BT373" s="69" t="str">
        <f>IFERROR(CLEAN(HLOOKUP(BT$1,'1.源数据-产品报告-消费降序'!BT:BT,ROW(),0)),"")</f>
        <v/>
      </c>
      <c r="BU373" s="69" t="str">
        <f>IFERROR(CLEAN(HLOOKUP(BU$1,'1.源数据-产品报告-消费降序'!BU:BU,ROW(),0)),"")</f>
        <v/>
      </c>
      <c r="BV3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3" s="69" t="str">
        <f>IFERROR(CLEAN(HLOOKUP(BW$1,'1.源数据-产品报告-消费降序'!BW:BW,ROW(),0)),"")</f>
        <v/>
      </c>
    </row>
    <row r="374" spans="1:75">
      <c r="A374" s="69" t="str">
        <f>IFERROR(CLEAN(HLOOKUP(A$1,'1.源数据-产品报告-消费降序'!A:A,ROW(),0)),"")</f>
        <v/>
      </c>
      <c r="B374" s="69" t="str">
        <f>IFERROR(CLEAN(HLOOKUP(B$1,'1.源数据-产品报告-消费降序'!B:B,ROW(),0)),"")</f>
        <v/>
      </c>
      <c r="C374" s="69" t="str">
        <f>IFERROR(CLEAN(HLOOKUP(C$1,'1.源数据-产品报告-消费降序'!C:C,ROW(),0)),"")</f>
        <v/>
      </c>
      <c r="D374" s="69" t="str">
        <f>IFERROR(CLEAN(HLOOKUP(D$1,'1.源数据-产品报告-消费降序'!D:D,ROW(),0)),"")</f>
        <v/>
      </c>
      <c r="E374" s="69" t="str">
        <f>IFERROR(CLEAN(HLOOKUP(E$1,'1.源数据-产品报告-消费降序'!E:E,ROW(),0)),"")</f>
        <v/>
      </c>
      <c r="F374" s="69" t="str">
        <f>IFERROR(CLEAN(HLOOKUP(F$1,'1.源数据-产品报告-消费降序'!F:F,ROW(),0)),"")</f>
        <v/>
      </c>
      <c r="G374" s="70">
        <f>IFERROR((HLOOKUP(G$1,'1.源数据-产品报告-消费降序'!G:G,ROW(),0)),"")</f>
        <v>0</v>
      </c>
      <c r="H3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4" s="69" t="str">
        <f>IFERROR(CLEAN(HLOOKUP(I$1,'1.源数据-产品报告-消费降序'!I:I,ROW(),0)),"")</f>
        <v/>
      </c>
      <c r="L374" s="69" t="str">
        <f>IFERROR(CLEAN(HLOOKUP(L$1,'1.源数据-产品报告-消费降序'!L:L,ROW(),0)),"")</f>
        <v/>
      </c>
      <c r="M374" s="69" t="str">
        <f>IFERROR(CLEAN(HLOOKUP(M$1,'1.源数据-产品报告-消费降序'!M:M,ROW(),0)),"")</f>
        <v/>
      </c>
      <c r="N374" s="69" t="str">
        <f>IFERROR(CLEAN(HLOOKUP(N$1,'1.源数据-产品报告-消费降序'!N:N,ROW(),0)),"")</f>
        <v/>
      </c>
      <c r="O374" s="69" t="str">
        <f>IFERROR(CLEAN(HLOOKUP(O$1,'1.源数据-产品报告-消费降序'!O:O,ROW(),0)),"")</f>
        <v/>
      </c>
      <c r="P374" s="69" t="str">
        <f>IFERROR(CLEAN(HLOOKUP(P$1,'1.源数据-产品报告-消费降序'!P:P,ROW(),0)),"")</f>
        <v/>
      </c>
      <c r="Q374" s="69" t="str">
        <f>IFERROR(CLEAN(HLOOKUP(Q$1,'1.源数据-产品报告-消费降序'!Q:Q,ROW(),0)),"")</f>
        <v/>
      </c>
      <c r="R374" s="69" t="str">
        <f>IFERROR(CLEAN(HLOOKUP(R$1,'1.源数据-产品报告-消费降序'!R:R,ROW(),0)),"")</f>
        <v/>
      </c>
      <c r="S3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4" s="69" t="str">
        <f>IFERROR(CLEAN(HLOOKUP(T$1,'1.源数据-产品报告-消费降序'!T:T,ROW(),0)),"")</f>
        <v/>
      </c>
      <c r="W374" s="69" t="str">
        <f>IFERROR(CLEAN(HLOOKUP(W$1,'1.源数据-产品报告-消费降序'!W:W,ROW(),0)),"")</f>
        <v/>
      </c>
      <c r="X374" s="69" t="str">
        <f>IFERROR(CLEAN(HLOOKUP(X$1,'1.源数据-产品报告-消费降序'!X:X,ROW(),0)),"")</f>
        <v/>
      </c>
      <c r="Y374" s="69" t="str">
        <f>IFERROR(CLEAN(HLOOKUP(Y$1,'1.源数据-产品报告-消费降序'!Y:Y,ROW(),0)),"")</f>
        <v/>
      </c>
      <c r="Z374" s="69" t="str">
        <f>IFERROR(CLEAN(HLOOKUP(Z$1,'1.源数据-产品报告-消费降序'!Z:Z,ROW(),0)),"")</f>
        <v/>
      </c>
      <c r="AA374" s="69" t="str">
        <f>IFERROR(CLEAN(HLOOKUP(AA$1,'1.源数据-产品报告-消费降序'!AA:AA,ROW(),0)),"")</f>
        <v/>
      </c>
      <c r="AB374" s="69" t="str">
        <f>IFERROR(CLEAN(HLOOKUP(AB$1,'1.源数据-产品报告-消费降序'!AB:AB,ROW(),0)),"")</f>
        <v/>
      </c>
      <c r="AC374" s="69" t="str">
        <f>IFERROR(CLEAN(HLOOKUP(AC$1,'1.源数据-产品报告-消费降序'!AC:AC,ROW(),0)),"")</f>
        <v/>
      </c>
      <c r="AD3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4" s="69" t="str">
        <f>IFERROR(CLEAN(HLOOKUP(AE$1,'1.源数据-产品报告-消费降序'!AE:AE,ROW(),0)),"")</f>
        <v/>
      </c>
      <c r="AH374" s="69" t="str">
        <f>IFERROR(CLEAN(HLOOKUP(AH$1,'1.源数据-产品报告-消费降序'!AH:AH,ROW(),0)),"")</f>
        <v/>
      </c>
      <c r="AI374" s="69" t="str">
        <f>IFERROR(CLEAN(HLOOKUP(AI$1,'1.源数据-产品报告-消费降序'!AI:AI,ROW(),0)),"")</f>
        <v/>
      </c>
      <c r="AJ374" s="69" t="str">
        <f>IFERROR(CLEAN(HLOOKUP(AJ$1,'1.源数据-产品报告-消费降序'!AJ:AJ,ROW(),0)),"")</f>
        <v/>
      </c>
      <c r="AK374" s="69" t="str">
        <f>IFERROR(CLEAN(HLOOKUP(AK$1,'1.源数据-产品报告-消费降序'!AK:AK,ROW(),0)),"")</f>
        <v/>
      </c>
      <c r="AL374" s="69" t="str">
        <f>IFERROR(CLEAN(HLOOKUP(AL$1,'1.源数据-产品报告-消费降序'!AL:AL,ROW(),0)),"")</f>
        <v/>
      </c>
      <c r="AM374" s="69" t="str">
        <f>IFERROR(CLEAN(HLOOKUP(AM$1,'1.源数据-产品报告-消费降序'!AM:AM,ROW(),0)),"")</f>
        <v/>
      </c>
      <c r="AN374" s="69" t="str">
        <f>IFERROR(CLEAN(HLOOKUP(AN$1,'1.源数据-产品报告-消费降序'!AN:AN,ROW(),0)),"")</f>
        <v/>
      </c>
      <c r="AO3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4" s="69" t="str">
        <f>IFERROR(CLEAN(HLOOKUP(AP$1,'1.源数据-产品报告-消费降序'!AP:AP,ROW(),0)),"")</f>
        <v/>
      </c>
      <c r="AS374" s="69" t="str">
        <f>IFERROR(CLEAN(HLOOKUP(AS$1,'1.源数据-产品报告-消费降序'!AS:AS,ROW(),0)),"")</f>
        <v/>
      </c>
      <c r="AT374" s="69" t="str">
        <f>IFERROR(CLEAN(HLOOKUP(AT$1,'1.源数据-产品报告-消费降序'!AT:AT,ROW(),0)),"")</f>
        <v/>
      </c>
      <c r="AU374" s="69" t="str">
        <f>IFERROR(CLEAN(HLOOKUP(AU$1,'1.源数据-产品报告-消费降序'!AU:AU,ROW(),0)),"")</f>
        <v/>
      </c>
      <c r="AV374" s="69" t="str">
        <f>IFERROR(CLEAN(HLOOKUP(AV$1,'1.源数据-产品报告-消费降序'!AV:AV,ROW(),0)),"")</f>
        <v/>
      </c>
      <c r="AW374" s="69" t="str">
        <f>IFERROR(CLEAN(HLOOKUP(AW$1,'1.源数据-产品报告-消费降序'!AW:AW,ROW(),0)),"")</f>
        <v/>
      </c>
      <c r="AX374" s="69" t="str">
        <f>IFERROR(CLEAN(HLOOKUP(AX$1,'1.源数据-产品报告-消费降序'!AX:AX,ROW(),0)),"")</f>
        <v/>
      </c>
      <c r="AY374" s="69" t="str">
        <f>IFERROR(CLEAN(HLOOKUP(AY$1,'1.源数据-产品报告-消费降序'!AY:AY,ROW(),0)),"")</f>
        <v/>
      </c>
      <c r="AZ3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4" s="69" t="str">
        <f>IFERROR(CLEAN(HLOOKUP(BA$1,'1.源数据-产品报告-消费降序'!BA:BA,ROW(),0)),"")</f>
        <v/>
      </c>
      <c r="BD374" s="69" t="str">
        <f>IFERROR(CLEAN(HLOOKUP(BD$1,'1.源数据-产品报告-消费降序'!BD:BD,ROW(),0)),"")</f>
        <v/>
      </c>
      <c r="BE374" s="69" t="str">
        <f>IFERROR(CLEAN(HLOOKUP(BE$1,'1.源数据-产品报告-消费降序'!BE:BE,ROW(),0)),"")</f>
        <v/>
      </c>
      <c r="BF374" s="69" t="str">
        <f>IFERROR(CLEAN(HLOOKUP(BF$1,'1.源数据-产品报告-消费降序'!BF:BF,ROW(),0)),"")</f>
        <v/>
      </c>
      <c r="BG374" s="69" t="str">
        <f>IFERROR(CLEAN(HLOOKUP(BG$1,'1.源数据-产品报告-消费降序'!BG:BG,ROW(),0)),"")</f>
        <v/>
      </c>
      <c r="BH374" s="69" t="str">
        <f>IFERROR(CLEAN(HLOOKUP(BH$1,'1.源数据-产品报告-消费降序'!BH:BH,ROW(),0)),"")</f>
        <v/>
      </c>
      <c r="BI374" s="69" t="str">
        <f>IFERROR(CLEAN(HLOOKUP(BI$1,'1.源数据-产品报告-消费降序'!BI:BI,ROW(),0)),"")</f>
        <v/>
      </c>
      <c r="BJ374" s="69" t="str">
        <f>IFERROR(CLEAN(HLOOKUP(BJ$1,'1.源数据-产品报告-消费降序'!BJ:BJ,ROW(),0)),"")</f>
        <v/>
      </c>
      <c r="BK3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4" s="69" t="str">
        <f>IFERROR(CLEAN(HLOOKUP(BL$1,'1.源数据-产品报告-消费降序'!BL:BL,ROW(),0)),"")</f>
        <v/>
      </c>
      <c r="BO374" s="69" t="str">
        <f>IFERROR(CLEAN(HLOOKUP(BO$1,'1.源数据-产品报告-消费降序'!BO:BO,ROW(),0)),"")</f>
        <v/>
      </c>
      <c r="BP374" s="69" t="str">
        <f>IFERROR(CLEAN(HLOOKUP(BP$1,'1.源数据-产品报告-消费降序'!BP:BP,ROW(),0)),"")</f>
        <v/>
      </c>
      <c r="BQ374" s="69" t="str">
        <f>IFERROR(CLEAN(HLOOKUP(BQ$1,'1.源数据-产品报告-消费降序'!BQ:BQ,ROW(),0)),"")</f>
        <v/>
      </c>
      <c r="BR374" s="69" t="str">
        <f>IFERROR(CLEAN(HLOOKUP(BR$1,'1.源数据-产品报告-消费降序'!BR:BR,ROW(),0)),"")</f>
        <v/>
      </c>
      <c r="BS374" s="69" t="str">
        <f>IFERROR(CLEAN(HLOOKUP(BS$1,'1.源数据-产品报告-消费降序'!BS:BS,ROW(),0)),"")</f>
        <v/>
      </c>
      <c r="BT374" s="69" t="str">
        <f>IFERROR(CLEAN(HLOOKUP(BT$1,'1.源数据-产品报告-消费降序'!BT:BT,ROW(),0)),"")</f>
        <v/>
      </c>
      <c r="BU374" s="69" t="str">
        <f>IFERROR(CLEAN(HLOOKUP(BU$1,'1.源数据-产品报告-消费降序'!BU:BU,ROW(),0)),"")</f>
        <v/>
      </c>
      <c r="BV3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4" s="69" t="str">
        <f>IFERROR(CLEAN(HLOOKUP(BW$1,'1.源数据-产品报告-消费降序'!BW:BW,ROW(),0)),"")</f>
        <v/>
      </c>
    </row>
    <row r="375" spans="1:75">
      <c r="A375" s="69" t="str">
        <f>IFERROR(CLEAN(HLOOKUP(A$1,'1.源数据-产品报告-消费降序'!A:A,ROW(),0)),"")</f>
        <v/>
      </c>
      <c r="B375" s="69" t="str">
        <f>IFERROR(CLEAN(HLOOKUP(B$1,'1.源数据-产品报告-消费降序'!B:B,ROW(),0)),"")</f>
        <v/>
      </c>
      <c r="C375" s="69" t="str">
        <f>IFERROR(CLEAN(HLOOKUP(C$1,'1.源数据-产品报告-消费降序'!C:C,ROW(),0)),"")</f>
        <v/>
      </c>
      <c r="D375" s="69" t="str">
        <f>IFERROR(CLEAN(HLOOKUP(D$1,'1.源数据-产品报告-消费降序'!D:D,ROW(),0)),"")</f>
        <v/>
      </c>
      <c r="E375" s="69" t="str">
        <f>IFERROR(CLEAN(HLOOKUP(E$1,'1.源数据-产品报告-消费降序'!E:E,ROW(),0)),"")</f>
        <v/>
      </c>
      <c r="F375" s="69" t="str">
        <f>IFERROR(CLEAN(HLOOKUP(F$1,'1.源数据-产品报告-消费降序'!F:F,ROW(),0)),"")</f>
        <v/>
      </c>
      <c r="G375" s="70">
        <f>IFERROR((HLOOKUP(G$1,'1.源数据-产品报告-消费降序'!G:G,ROW(),0)),"")</f>
        <v>0</v>
      </c>
      <c r="H3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5" s="69" t="str">
        <f>IFERROR(CLEAN(HLOOKUP(I$1,'1.源数据-产品报告-消费降序'!I:I,ROW(),0)),"")</f>
        <v/>
      </c>
      <c r="L375" s="69" t="str">
        <f>IFERROR(CLEAN(HLOOKUP(L$1,'1.源数据-产品报告-消费降序'!L:L,ROW(),0)),"")</f>
        <v/>
      </c>
      <c r="M375" s="69" t="str">
        <f>IFERROR(CLEAN(HLOOKUP(M$1,'1.源数据-产品报告-消费降序'!M:M,ROW(),0)),"")</f>
        <v/>
      </c>
      <c r="N375" s="69" t="str">
        <f>IFERROR(CLEAN(HLOOKUP(N$1,'1.源数据-产品报告-消费降序'!N:N,ROW(),0)),"")</f>
        <v/>
      </c>
      <c r="O375" s="69" t="str">
        <f>IFERROR(CLEAN(HLOOKUP(O$1,'1.源数据-产品报告-消费降序'!O:O,ROW(),0)),"")</f>
        <v/>
      </c>
      <c r="P375" s="69" t="str">
        <f>IFERROR(CLEAN(HLOOKUP(P$1,'1.源数据-产品报告-消费降序'!P:P,ROW(),0)),"")</f>
        <v/>
      </c>
      <c r="Q375" s="69" t="str">
        <f>IFERROR(CLEAN(HLOOKUP(Q$1,'1.源数据-产品报告-消费降序'!Q:Q,ROW(),0)),"")</f>
        <v/>
      </c>
      <c r="R375" s="69" t="str">
        <f>IFERROR(CLEAN(HLOOKUP(R$1,'1.源数据-产品报告-消费降序'!R:R,ROW(),0)),"")</f>
        <v/>
      </c>
      <c r="S3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5" s="69" t="str">
        <f>IFERROR(CLEAN(HLOOKUP(T$1,'1.源数据-产品报告-消费降序'!T:T,ROW(),0)),"")</f>
        <v/>
      </c>
      <c r="W375" s="69" t="str">
        <f>IFERROR(CLEAN(HLOOKUP(W$1,'1.源数据-产品报告-消费降序'!W:W,ROW(),0)),"")</f>
        <v/>
      </c>
      <c r="X375" s="69" t="str">
        <f>IFERROR(CLEAN(HLOOKUP(X$1,'1.源数据-产品报告-消费降序'!X:X,ROW(),0)),"")</f>
        <v/>
      </c>
      <c r="Y375" s="69" t="str">
        <f>IFERROR(CLEAN(HLOOKUP(Y$1,'1.源数据-产品报告-消费降序'!Y:Y,ROW(),0)),"")</f>
        <v/>
      </c>
      <c r="Z375" s="69" t="str">
        <f>IFERROR(CLEAN(HLOOKUP(Z$1,'1.源数据-产品报告-消费降序'!Z:Z,ROW(),0)),"")</f>
        <v/>
      </c>
      <c r="AA375" s="69" t="str">
        <f>IFERROR(CLEAN(HLOOKUP(AA$1,'1.源数据-产品报告-消费降序'!AA:AA,ROW(),0)),"")</f>
        <v/>
      </c>
      <c r="AB375" s="69" t="str">
        <f>IFERROR(CLEAN(HLOOKUP(AB$1,'1.源数据-产品报告-消费降序'!AB:AB,ROW(),0)),"")</f>
        <v/>
      </c>
      <c r="AC375" s="69" t="str">
        <f>IFERROR(CLEAN(HLOOKUP(AC$1,'1.源数据-产品报告-消费降序'!AC:AC,ROW(),0)),"")</f>
        <v/>
      </c>
      <c r="AD3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5" s="69" t="str">
        <f>IFERROR(CLEAN(HLOOKUP(AE$1,'1.源数据-产品报告-消费降序'!AE:AE,ROW(),0)),"")</f>
        <v/>
      </c>
      <c r="AH375" s="69" t="str">
        <f>IFERROR(CLEAN(HLOOKUP(AH$1,'1.源数据-产品报告-消费降序'!AH:AH,ROW(),0)),"")</f>
        <v/>
      </c>
      <c r="AI375" s="69" t="str">
        <f>IFERROR(CLEAN(HLOOKUP(AI$1,'1.源数据-产品报告-消费降序'!AI:AI,ROW(),0)),"")</f>
        <v/>
      </c>
      <c r="AJ375" s="69" t="str">
        <f>IFERROR(CLEAN(HLOOKUP(AJ$1,'1.源数据-产品报告-消费降序'!AJ:AJ,ROW(),0)),"")</f>
        <v/>
      </c>
      <c r="AK375" s="69" t="str">
        <f>IFERROR(CLEAN(HLOOKUP(AK$1,'1.源数据-产品报告-消费降序'!AK:AK,ROW(),0)),"")</f>
        <v/>
      </c>
      <c r="AL375" s="69" t="str">
        <f>IFERROR(CLEAN(HLOOKUP(AL$1,'1.源数据-产品报告-消费降序'!AL:AL,ROW(),0)),"")</f>
        <v/>
      </c>
      <c r="AM375" s="69" t="str">
        <f>IFERROR(CLEAN(HLOOKUP(AM$1,'1.源数据-产品报告-消费降序'!AM:AM,ROW(),0)),"")</f>
        <v/>
      </c>
      <c r="AN375" s="69" t="str">
        <f>IFERROR(CLEAN(HLOOKUP(AN$1,'1.源数据-产品报告-消费降序'!AN:AN,ROW(),0)),"")</f>
        <v/>
      </c>
      <c r="AO3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5" s="69" t="str">
        <f>IFERROR(CLEAN(HLOOKUP(AP$1,'1.源数据-产品报告-消费降序'!AP:AP,ROW(),0)),"")</f>
        <v/>
      </c>
      <c r="AS375" s="69" t="str">
        <f>IFERROR(CLEAN(HLOOKUP(AS$1,'1.源数据-产品报告-消费降序'!AS:AS,ROW(),0)),"")</f>
        <v/>
      </c>
      <c r="AT375" s="69" t="str">
        <f>IFERROR(CLEAN(HLOOKUP(AT$1,'1.源数据-产品报告-消费降序'!AT:AT,ROW(),0)),"")</f>
        <v/>
      </c>
      <c r="AU375" s="69" t="str">
        <f>IFERROR(CLEAN(HLOOKUP(AU$1,'1.源数据-产品报告-消费降序'!AU:AU,ROW(),0)),"")</f>
        <v/>
      </c>
      <c r="AV375" s="69" t="str">
        <f>IFERROR(CLEAN(HLOOKUP(AV$1,'1.源数据-产品报告-消费降序'!AV:AV,ROW(),0)),"")</f>
        <v/>
      </c>
      <c r="AW375" s="69" t="str">
        <f>IFERROR(CLEAN(HLOOKUP(AW$1,'1.源数据-产品报告-消费降序'!AW:AW,ROW(),0)),"")</f>
        <v/>
      </c>
      <c r="AX375" s="69" t="str">
        <f>IFERROR(CLEAN(HLOOKUP(AX$1,'1.源数据-产品报告-消费降序'!AX:AX,ROW(),0)),"")</f>
        <v/>
      </c>
      <c r="AY375" s="69" t="str">
        <f>IFERROR(CLEAN(HLOOKUP(AY$1,'1.源数据-产品报告-消费降序'!AY:AY,ROW(),0)),"")</f>
        <v/>
      </c>
      <c r="AZ3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5" s="69" t="str">
        <f>IFERROR(CLEAN(HLOOKUP(BA$1,'1.源数据-产品报告-消费降序'!BA:BA,ROW(),0)),"")</f>
        <v/>
      </c>
      <c r="BD375" s="69" t="str">
        <f>IFERROR(CLEAN(HLOOKUP(BD$1,'1.源数据-产品报告-消费降序'!BD:BD,ROW(),0)),"")</f>
        <v/>
      </c>
      <c r="BE375" s="69" t="str">
        <f>IFERROR(CLEAN(HLOOKUP(BE$1,'1.源数据-产品报告-消费降序'!BE:BE,ROW(),0)),"")</f>
        <v/>
      </c>
      <c r="BF375" s="69" t="str">
        <f>IFERROR(CLEAN(HLOOKUP(BF$1,'1.源数据-产品报告-消费降序'!BF:BF,ROW(),0)),"")</f>
        <v/>
      </c>
      <c r="BG375" s="69" t="str">
        <f>IFERROR(CLEAN(HLOOKUP(BG$1,'1.源数据-产品报告-消费降序'!BG:BG,ROW(),0)),"")</f>
        <v/>
      </c>
      <c r="BH375" s="69" t="str">
        <f>IFERROR(CLEAN(HLOOKUP(BH$1,'1.源数据-产品报告-消费降序'!BH:BH,ROW(),0)),"")</f>
        <v/>
      </c>
      <c r="BI375" s="69" t="str">
        <f>IFERROR(CLEAN(HLOOKUP(BI$1,'1.源数据-产品报告-消费降序'!BI:BI,ROW(),0)),"")</f>
        <v/>
      </c>
      <c r="BJ375" s="69" t="str">
        <f>IFERROR(CLEAN(HLOOKUP(BJ$1,'1.源数据-产品报告-消费降序'!BJ:BJ,ROW(),0)),"")</f>
        <v/>
      </c>
      <c r="BK3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5" s="69" t="str">
        <f>IFERROR(CLEAN(HLOOKUP(BL$1,'1.源数据-产品报告-消费降序'!BL:BL,ROW(),0)),"")</f>
        <v/>
      </c>
      <c r="BO375" s="69" t="str">
        <f>IFERROR(CLEAN(HLOOKUP(BO$1,'1.源数据-产品报告-消费降序'!BO:BO,ROW(),0)),"")</f>
        <v/>
      </c>
      <c r="BP375" s="69" t="str">
        <f>IFERROR(CLEAN(HLOOKUP(BP$1,'1.源数据-产品报告-消费降序'!BP:BP,ROW(),0)),"")</f>
        <v/>
      </c>
      <c r="BQ375" s="69" t="str">
        <f>IFERROR(CLEAN(HLOOKUP(BQ$1,'1.源数据-产品报告-消费降序'!BQ:BQ,ROW(),0)),"")</f>
        <v/>
      </c>
      <c r="BR375" s="69" t="str">
        <f>IFERROR(CLEAN(HLOOKUP(BR$1,'1.源数据-产品报告-消费降序'!BR:BR,ROW(),0)),"")</f>
        <v/>
      </c>
      <c r="BS375" s="69" t="str">
        <f>IFERROR(CLEAN(HLOOKUP(BS$1,'1.源数据-产品报告-消费降序'!BS:BS,ROW(),0)),"")</f>
        <v/>
      </c>
      <c r="BT375" s="69" t="str">
        <f>IFERROR(CLEAN(HLOOKUP(BT$1,'1.源数据-产品报告-消费降序'!BT:BT,ROW(),0)),"")</f>
        <v/>
      </c>
      <c r="BU375" s="69" t="str">
        <f>IFERROR(CLEAN(HLOOKUP(BU$1,'1.源数据-产品报告-消费降序'!BU:BU,ROW(),0)),"")</f>
        <v/>
      </c>
      <c r="BV3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5" s="69" t="str">
        <f>IFERROR(CLEAN(HLOOKUP(BW$1,'1.源数据-产品报告-消费降序'!BW:BW,ROW(),0)),"")</f>
        <v/>
      </c>
    </row>
    <row r="376" spans="1:75">
      <c r="A376" s="69" t="str">
        <f>IFERROR(CLEAN(HLOOKUP(A$1,'1.源数据-产品报告-消费降序'!A:A,ROW(),0)),"")</f>
        <v/>
      </c>
      <c r="B376" s="69" t="str">
        <f>IFERROR(CLEAN(HLOOKUP(B$1,'1.源数据-产品报告-消费降序'!B:B,ROW(),0)),"")</f>
        <v/>
      </c>
      <c r="C376" s="69" t="str">
        <f>IFERROR(CLEAN(HLOOKUP(C$1,'1.源数据-产品报告-消费降序'!C:C,ROW(),0)),"")</f>
        <v/>
      </c>
      <c r="D376" s="69" t="str">
        <f>IFERROR(CLEAN(HLOOKUP(D$1,'1.源数据-产品报告-消费降序'!D:D,ROW(),0)),"")</f>
        <v/>
      </c>
      <c r="E376" s="69" t="str">
        <f>IFERROR(CLEAN(HLOOKUP(E$1,'1.源数据-产品报告-消费降序'!E:E,ROW(),0)),"")</f>
        <v/>
      </c>
      <c r="F376" s="69" t="str">
        <f>IFERROR(CLEAN(HLOOKUP(F$1,'1.源数据-产品报告-消费降序'!F:F,ROW(),0)),"")</f>
        <v/>
      </c>
      <c r="G376" s="70">
        <f>IFERROR((HLOOKUP(G$1,'1.源数据-产品报告-消费降序'!G:G,ROW(),0)),"")</f>
        <v>0</v>
      </c>
      <c r="H3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6" s="69" t="str">
        <f>IFERROR(CLEAN(HLOOKUP(I$1,'1.源数据-产品报告-消费降序'!I:I,ROW(),0)),"")</f>
        <v/>
      </c>
      <c r="L376" s="69" t="str">
        <f>IFERROR(CLEAN(HLOOKUP(L$1,'1.源数据-产品报告-消费降序'!L:L,ROW(),0)),"")</f>
        <v/>
      </c>
      <c r="M376" s="69" t="str">
        <f>IFERROR(CLEAN(HLOOKUP(M$1,'1.源数据-产品报告-消费降序'!M:M,ROW(),0)),"")</f>
        <v/>
      </c>
      <c r="N376" s="69" t="str">
        <f>IFERROR(CLEAN(HLOOKUP(N$1,'1.源数据-产品报告-消费降序'!N:N,ROW(),0)),"")</f>
        <v/>
      </c>
      <c r="O376" s="69" t="str">
        <f>IFERROR(CLEAN(HLOOKUP(O$1,'1.源数据-产品报告-消费降序'!O:O,ROW(),0)),"")</f>
        <v/>
      </c>
      <c r="P376" s="69" t="str">
        <f>IFERROR(CLEAN(HLOOKUP(P$1,'1.源数据-产品报告-消费降序'!P:P,ROW(),0)),"")</f>
        <v/>
      </c>
      <c r="Q376" s="69" t="str">
        <f>IFERROR(CLEAN(HLOOKUP(Q$1,'1.源数据-产品报告-消费降序'!Q:Q,ROW(),0)),"")</f>
        <v/>
      </c>
      <c r="R376" s="69" t="str">
        <f>IFERROR(CLEAN(HLOOKUP(R$1,'1.源数据-产品报告-消费降序'!R:R,ROW(),0)),"")</f>
        <v/>
      </c>
      <c r="S3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6" s="69" t="str">
        <f>IFERROR(CLEAN(HLOOKUP(T$1,'1.源数据-产品报告-消费降序'!T:T,ROW(),0)),"")</f>
        <v/>
      </c>
      <c r="W376" s="69" t="str">
        <f>IFERROR(CLEAN(HLOOKUP(W$1,'1.源数据-产品报告-消费降序'!W:W,ROW(),0)),"")</f>
        <v/>
      </c>
      <c r="X376" s="69" t="str">
        <f>IFERROR(CLEAN(HLOOKUP(X$1,'1.源数据-产品报告-消费降序'!X:X,ROW(),0)),"")</f>
        <v/>
      </c>
      <c r="Y376" s="69" t="str">
        <f>IFERROR(CLEAN(HLOOKUP(Y$1,'1.源数据-产品报告-消费降序'!Y:Y,ROW(),0)),"")</f>
        <v/>
      </c>
      <c r="Z376" s="69" t="str">
        <f>IFERROR(CLEAN(HLOOKUP(Z$1,'1.源数据-产品报告-消费降序'!Z:Z,ROW(),0)),"")</f>
        <v/>
      </c>
      <c r="AA376" s="69" t="str">
        <f>IFERROR(CLEAN(HLOOKUP(AA$1,'1.源数据-产品报告-消费降序'!AA:AA,ROW(),0)),"")</f>
        <v/>
      </c>
      <c r="AB376" s="69" t="str">
        <f>IFERROR(CLEAN(HLOOKUP(AB$1,'1.源数据-产品报告-消费降序'!AB:AB,ROW(),0)),"")</f>
        <v/>
      </c>
      <c r="AC376" s="69" t="str">
        <f>IFERROR(CLEAN(HLOOKUP(AC$1,'1.源数据-产品报告-消费降序'!AC:AC,ROW(),0)),"")</f>
        <v/>
      </c>
      <c r="AD3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6" s="69" t="str">
        <f>IFERROR(CLEAN(HLOOKUP(AE$1,'1.源数据-产品报告-消费降序'!AE:AE,ROW(),0)),"")</f>
        <v/>
      </c>
      <c r="AH376" s="69" t="str">
        <f>IFERROR(CLEAN(HLOOKUP(AH$1,'1.源数据-产品报告-消费降序'!AH:AH,ROW(),0)),"")</f>
        <v/>
      </c>
      <c r="AI376" s="69" t="str">
        <f>IFERROR(CLEAN(HLOOKUP(AI$1,'1.源数据-产品报告-消费降序'!AI:AI,ROW(),0)),"")</f>
        <v/>
      </c>
      <c r="AJ376" s="69" t="str">
        <f>IFERROR(CLEAN(HLOOKUP(AJ$1,'1.源数据-产品报告-消费降序'!AJ:AJ,ROW(),0)),"")</f>
        <v/>
      </c>
      <c r="AK376" s="69" t="str">
        <f>IFERROR(CLEAN(HLOOKUP(AK$1,'1.源数据-产品报告-消费降序'!AK:AK,ROW(),0)),"")</f>
        <v/>
      </c>
      <c r="AL376" s="69" t="str">
        <f>IFERROR(CLEAN(HLOOKUP(AL$1,'1.源数据-产品报告-消费降序'!AL:AL,ROW(),0)),"")</f>
        <v/>
      </c>
      <c r="AM376" s="69" t="str">
        <f>IFERROR(CLEAN(HLOOKUP(AM$1,'1.源数据-产品报告-消费降序'!AM:AM,ROW(),0)),"")</f>
        <v/>
      </c>
      <c r="AN376" s="69" t="str">
        <f>IFERROR(CLEAN(HLOOKUP(AN$1,'1.源数据-产品报告-消费降序'!AN:AN,ROW(),0)),"")</f>
        <v/>
      </c>
      <c r="AO3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6" s="69" t="str">
        <f>IFERROR(CLEAN(HLOOKUP(AP$1,'1.源数据-产品报告-消费降序'!AP:AP,ROW(),0)),"")</f>
        <v/>
      </c>
      <c r="AS376" s="69" t="str">
        <f>IFERROR(CLEAN(HLOOKUP(AS$1,'1.源数据-产品报告-消费降序'!AS:AS,ROW(),0)),"")</f>
        <v/>
      </c>
      <c r="AT376" s="69" t="str">
        <f>IFERROR(CLEAN(HLOOKUP(AT$1,'1.源数据-产品报告-消费降序'!AT:AT,ROW(),0)),"")</f>
        <v/>
      </c>
      <c r="AU376" s="69" t="str">
        <f>IFERROR(CLEAN(HLOOKUP(AU$1,'1.源数据-产品报告-消费降序'!AU:AU,ROW(),0)),"")</f>
        <v/>
      </c>
      <c r="AV376" s="69" t="str">
        <f>IFERROR(CLEAN(HLOOKUP(AV$1,'1.源数据-产品报告-消费降序'!AV:AV,ROW(),0)),"")</f>
        <v/>
      </c>
      <c r="AW376" s="69" t="str">
        <f>IFERROR(CLEAN(HLOOKUP(AW$1,'1.源数据-产品报告-消费降序'!AW:AW,ROW(),0)),"")</f>
        <v/>
      </c>
      <c r="AX376" s="69" t="str">
        <f>IFERROR(CLEAN(HLOOKUP(AX$1,'1.源数据-产品报告-消费降序'!AX:AX,ROW(),0)),"")</f>
        <v/>
      </c>
      <c r="AY376" s="69" t="str">
        <f>IFERROR(CLEAN(HLOOKUP(AY$1,'1.源数据-产品报告-消费降序'!AY:AY,ROW(),0)),"")</f>
        <v/>
      </c>
      <c r="AZ3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6" s="69" t="str">
        <f>IFERROR(CLEAN(HLOOKUP(BA$1,'1.源数据-产品报告-消费降序'!BA:BA,ROW(),0)),"")</f>
        <v/>
      </c>
      <c r="BD376" s="69" t="str">
        <f>IFERROR(CLEAN(HLOOKUP(BD$1,'1.源数据-产品报告-消费降序'!BD:BD,ROW(),0)),"")</f>
        <v/>
      </c>
      <c r="BE376" s="69" t="str">
        <f>IFERROR(CLEAN(HLOOKUP(BE$1,'1.源数据-产品报告-消费降序'!BE:BE,ROW(),0)),"")</f>
        <v/>
      </c>
      <c r="BF376" s="69" t="str">
        <f>IFERROR(CLEAN(HLOOKUP(BF$1,'1.源数据-产品报告-消费降序'!BF:BF,ROW(),0)),"")</f>
        <v/>
      </c>
      <c r="BG376" s="69" t="str">
        <f>IFERROR(CLEAN(HLOOKUP(BG$1,'1.源数据-产品报告-消费降序'!BG:BG,ROW(),0)),"")</f>
        <v/>
      </c>
      <c r="BH376" s="69" t="str">
        <f>IFERROR(CLEAN(HLOOKUP(BH$1,'1.源数据-产品报告-消费降序'!BH:BH,ROW(),0)),"")</f>
        <v/>
      </c>
      <c r="BI376" s="69" t="str">
        <f>IFERROR(CLEAN(HLOOKUP(BI$1,'1.源数据-产品报告-消费降序'!BI:BI,ROW(),0)),"")</f>
        <v/>
      </c>
      <c r="BJ376" s="69" t="str">
        <f>IFERROR(CLEAN(HLOOKUP(BJ$1,'1.源数据-产品报告-消费降序'!BJ:BJ,ROW(),0)),"")</f>
        <v/>
      </c>
      <c r="BK3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6" s="69" t="str">
        <f>IFERROR(CLEAN(HLOOKUP(BL$1,'1.源数据-产品报告-消费降序'!BL:BL,ROW(),0)),"")</f>
        <v/>
      </c>
      <c r="BO376" s="69" t="str">
        <f>IFERROR(CLEAN(HLOOKUP(BO$1,'1.源数据-产品报告-消费降序'!BO:BO,ROW(),0)),"")</f>
        <v/>
      </c>
      <c r="BP376" s="69" t="str">
        <f>IFERROR(CLEAN(HLOOKUP(BP$1,'1.源数据-产品报告-消费降序'!BP:BP,ROW(),0)),"")</f>
        <v/>
      </c>
      <c r="BQ376" s="69" t="str">
        <f>IFERROR(CLEAN(HLOOKUP(BQ$1,'1.源数据-产品报告-消费降序'!BQ:BQ,ROW(),0)),"")</f>
        <v/>
      </c>
      <c r="BR376" s="69" t="str">
        <f>IFERROR(CLEAN(HLOOKUP(BR$1,'1.源数据-产品报告-消费降序'!BR:BR,ROW(),0)),"")</f>
        <v/>
      </c>
      <c r="BS376" s="69" t="str">
        <f>IFERROR(CLEAN(HLOOKUP(BS$1,'1.源数据-产品报告-消费降序'!BS:BS,ROW(),0)),"")</f>
        <v/>
      </c>
      <c r="BT376" s="69" t="str">
        <f>IFERROR(CLEAN(HLOOKUP(BT$1,'1.源数据-产品报告-消费降序'!BT:BT,ROW(),0)),"")</f>
        <v/>
      </c>
      <c r="BU376" s="69" t="str">
        <f>IFERROR(CLEAN(HLOOKUP(BU$1,'1.源数据-产品报告-消费降序'!BU:BU,ROW(),0)),"")</f>
        <v/>
      </c>
      <c r="BV3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6" s="69" t="str">
        <f>IFERROR(CLEAN(HLOOKUP(BW$1,'1.源数据-产品报告-消费降序'!BW:BW,ROW(),0)),"")</f>
        <v/>
      </c>
    </row>
    <row r="377" spans="1:75">
      <c r="A377" s="69" t="str">
        <f>IFERROR(CLEAN(HLOOKUP(A$1,'1.源数据-产品报告-消费降序'!A:A,ROW(),0)),"")</f>
        <v/>
      </c>
      <c r="B377" s="69" t="str">
        <f>IFERROR(CLEAN(HLOOKUP(B$1,'1.源数据-产品报告-消费降序'!B:B,ROW(),0)),"")</f>
        <v/>
      </c>
      <c r="C377" s="69" t="str">
        <f>IFERROR(CLEAN(HLOOKUP(C$1,'1.源数据-产品报告-消费降序'!C:C,ROW(),0)),"")</f>
        <v/>
      </c>
      <c r="D377" s="69" t="str">
        <f>IFERROR(CLEAN(HLOOKUP(D$1,'1.源数据-产品报告-消费降序'!D:D,ROW(),0)),"")</f>
        <v/>
      </c>
      <c r="E377" s="69" t="str">
        <f>IFERROR(CLEAN(HLOOKUP(E$1,'1.源数据-产品报告-消费降序'!E:E,ROW(),0)),"")</f>
        <v/>
      </c>
      <c r="F377" s="69" t="str">
        <f>IFERROR(CLEAN(HLOOKUP(F$1,'1.源数据-产品报告-消费降序'!F:F,ROW(),0)),"")</f>
        <v/>
      </c>
      <c r="G377" s="70">
        <f>IFERROR((HLOOKUP(G$1,'1.源数据-产品报告-消费降序'!G:G,ROW(),0)),"")</f>
        <v>0</v>
      </c>
      <c r="H3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7" s="69" t="str">
        <f>IFERROR(CLEAN(HLOOKUP(I$1,'1.源数据-产品报告-消费降序'!I:I,ROW(),0)),"")</f>
        <v/>
      </c>
      <c r="L377" s="69" t="str">
        <f>IFERROR(CLEAN(HLOOKUP(L$1,'1.源数据-产品报告-消费降序'!L:L,ROW(),0)),"")</f>
        <v/>
      </c>
      <c r="M377" s="69" t="str">
        <f>IFERROR(CLEAN(HLOOKUP(M$1,'1.源数据-产品报告-消费降序'!M:M,ROW(),0)),"")</f>
        <v/>
      </c>
      <c r="N377" s="69" t="str">
        <f>IFERROR(CLEAN(HLOOKUP(N$1,'1.源数据-产品报告-消费降序'!N:N,ROW(),0)),"")</f>
        <v/>
      </c>
      <c r="O377" s="69" t="str">
        <f>IFERROR(CLEAN(HLOOKUP(O$1,'1.源数据-产品报告-消费降序'!O:O,ROW(),0)),"")</f>
        <v/>
      </c>
      <c r="P377" s="69" t="str">
        <f>IFERROR(CLEAN(HLOOKUP(P$1,'1.源数据-产品报告-消费降序'!P:P,ROW(),0)),"")</f>
        <v/>
      </c>
      <c r="Q377" s="69" t="str">
        <f>IFERROR(CLEAN(HLOOKUP(Q$1,'1.源数据-产品报告-消费降序'!Q:Q,ROW(),0)),"")</f>
        <v/>
      </c>
      <c r="R377" s="69" t="str">
        <f>IFERROR(CLEAN(HLOOKUP(R$1,'1.源数据-产品报告-消费降序'!R:R,ROW(),0)),"")</f>
        <v/>
      </c>
      <c r="S3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7" s="69" t="str">
        <f>IFERROR(CLEAN(HLOOKUP(T$1,'1.源数据-产品报告-消费降序'!T:T,ROW(),0)),"")</f>
        <v/>
      </c>
      <c r="W377" s="69" t="str">
        <f>IFERROR(CLEAN(HLOOKUP(W$1,'1.源数据-产品报告-消费降序'!W:W,ROW(),0)),"")</f>
        <v/>
      </c>
      <c r="X377" s="69" t="str">
        <f>IFERROR(CLEAN(HLOOKUP(X$1,'1.源数据-产品报告-消费降序'!X:X,ROW(),0)),"")</f>
        <v/>
      </c>
      <c r="Y377" s="69" t="str">
        <f>IFERROR(CLEAN(HLOOKUP(Y$1,'1.源数据-产品报告-消费降序'!Y:Y,ROW(),0)),"")</f>
        <v/>
      </c>
      <c r="Z377" s="69" t="str">
        <f>IFERROR(CLEAN(HLOOKUP(Z$1,'1.源数据-产品报告-消费降序'!Z:Z,ROW(),0)),"")</f>
        <v/>
      </c>
      <c r="AA377" s="69" t="str">
        <f>IFERROR(CLEAN(HLOOKUP(AA$1,'1.源数据-产品报告-消费降序'!AA:AA,ROW(),0)),"")</f>
        <v/>
      </c>
      <c r="AB377" s="69" t="str">
        <f>IFERROR(CLEAN(HLOOKUP(AB$1,'1.源数据-产品报告-消费降序'!AB:AB,ROW(),0)),"")</f>
        <v/>
      </c>
      <c r="AC377" s="69" t="str">
        <f>IFERROR(CLEAN(HLOOKUP(AC$1,'1.源数据-产品报告-消费降序'!AC:AC,ROW(),0)),"")</f>
        <v/>
      </c>
      <c r="AD3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7" s="69" t="str">
        <f>IFERROR(CLEAN(HLOOKUP(AE$1,'1.源数据-产品报告-消费降序'!AE:AE,ROW(),0)),"")</f>
        <v/>
      </c>
      <c r="AH377" s="69" t="str">
        <f>IFERROR(CLEAN(HLOOKUP(AH$1,'1.源数据-产品报告-消费降序'!AH:AH,ROW(),0)),"")</f>
        <v/>
      </c>
      <c r="AI377" s="69" t="str">
        <f>IFERROR(CLEAN(HLOOKUP(AI$1,'1.源数据-产品报告-消费降序'!AI:AI,ROW(),0)),"")</f>
        <v/>
      </c>
      <c r="AJ377" s="69" t="str">
        <f>IFERROR(CLEAN(HLOOKUP(AJ$1,'1.源数据-产品报告-消费降序'!AJ:AJ,ROW(),0)),"")</f>
        <v/>
      </c>
      <c r="AK377" s="69" t="str">
        <f>IFERROR(CLEAN(HLOOKUP(AK$1,'1.源数据-产品报告-消费降序'!AK:AK,ROW(),0)),"")</f>
        <v/>
      </c>
      <c r="AL377" s="69" t="str">
        <f>IFERROR(CLEAN(HLOOKUP(AL$1,'1.源数据-产品报告-消费降序'!AL:AL,ROW(),0)),"")</f>
        <v/>
      </c>
      <c r="AM377" s="69" t="str">
        <f>IFERROR(CLEAN(HLOOKUP(AM$1,'1.源数据-产品报告-消费降序'!AM:AM,ROW(),0)),"")</f>
        <v/>
      </c>
      <c r="AN377" s="69" t="str">
        <f>IFERROR(CLEAN(HLOOKUP(AN$1,'1.源数据-产品报告-消费降序'!AN:AN,ROW(),0)),"")</f>
        <v/>
      </c>
      <c r="AO3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7" s="69" t="str">
        <f>IFERROR(CLEAN(HLOOKUP(AP$1,'1.源数据-产品报告-消费降序'!AP:AP,ROW(),0)),"")</f>
        <v/>
      </c>
      <c r="AS377" s="69" t="str">
        <f>IFERROR(CLEAN(HLOOKUP(AS$1,'1.源数据-产品报告-消费降序'!AS:AS,ROW(),0)),"")</f>
        <v/>
      </c>
      <c r="AT377" s="69" t="str">
        <f>IFERROR(CLEAN(HLOOKUP(AT$1,'1.源数据-产品报告-消费降序'!AT:AT,ROW(),0)),"")</f>
        <v/>
      </c>
      <c r="AU377" s="69" t="str">
        <f>IFERROR(CLEAN(HLOOKUP(AU$1,'1.源数据-产品报告-消费降序'!AU:AU,ROW(),0)),"")</f>
        <v/>
      </c>
      <c r="AV377" s="69" t="str">
        <f>IFERROR(CLEAN(HLOOKUP(AV$1,'1.源数据-产品报告-消费降序'!AV:AV,ROW(),0)),"")</f>
        <v/>
      </c>
      <c r="AW377" s="69" t="str">
        <f>IFERROR(CLEAN(HLOOKUP(AW$1,'1.源数据-产品报告-消费降序'!AW:AW,ROW(),0)),"")</f>
        <v/>
      </c>
      <c r="AX377" s="69" t="str">
        <f>IFERROR(CLEAN(HLOOKUP(AX$1,'1.源数据-产品报告-消费降序'!AX:AX,ROW(),0)),"")</f>
        <v/>
      </c>
      <c r="AY377" s="69" t="str">
        <f>IFERROR(CLEAN(HLOOKUP(AY$1,'1.源数据-产品报告-消费降序'!AY:AY,ROW(),0)),"")</f>
        <v/>
      </c>
      <c r="AZ3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7" s="69" t="str">
        <f>IFERROR(CLEAN(HLOOKUP(BA$1,'1.源数据-产品报告-消费降序'!BA:BA,ROW(),0)),"")</f>
        <v/>
      </c>
      <c r="BD377" s="69" t="str">
        <f>IFERROR(CLEAN(HLOOKUP(BD$1,'1.源数据-产品报告-消费降序'!BD:BD,ROW(),0)),"")</f>
        <v/>
      </c>
      <c r="BE377" s="69" t="str">
        <f>IFERROR(CLEAN(HLOOKUP(BE$1,'1.源数据-产品报告-消费降序'!BE:BE,ROW(),0)),"")</f>
        <v/>
      </c>
      <c r="BF377" s="69" t="str">
        <f>IFERROR(CLEAN(HLOOKUP(BF$1,'1.源数据-产品报告-消费降序'!BF:BF,ROW(),0)),"")</f>
        <v/>
      </c>
      <c r="BG377" s="69" t="str">
        <f>IFERROR(CLEAN(HLOOKUP(BG$1,'1.源数据-产品报告-消费降序'!BG:BG,ROW(),0)),"")</f>
        <v/>
      </c>
      <c r="BH377" s="69" t="str">
        <f>IFERROR(CLEAN(HLOOKUP(BH$1,'1.源数据-产品报告-消费降序'!BH:BH,ROW(),0)),"")</f>
        <v/>
      </c>
      <c r="BI377" s="69" t="str">
        <f>IFERROR(CLEAN(HLOOKUP(BI$1,'1.源数据-产品报告-消费降序'!BI:BI,ROW(),0)),"")</f>
        <v/>
      </c>
      <c r="BJ377" s="69" t="str">
        <f>IFERROR(CLEAN(HLOOKUP(BJ$1,'1.源数据-产品报告-消费降序'!BJ:BJ,ROW(),0)),"")</f>
        <v/>
      </c>
      <c r="BK3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7" s="69" t="str">
        <f>IFERROR(CLEAN(HLOOKUP(BL$1,'1.源数据-产品报告-消费降序'!BL:BL,ROW(),0)),"")</f>
        <v/>
      </c>
      <c r="BO377" s="69" t="str">
        <f>IFERROR(CLEAN(HLOOKUP(BO$1,'1.源数据-产品报告-消费降序'!BO:BO,ROW(),0)),"")</f>
        <v/>
      </c>
      <c r="BP377" s="69" t="str">
        <f>IFERROR(CLEAN(HLOOKUP(BP$1,'1.源数据-产品报告-消费降序'!BP:BP,ROW(),0)),"")</f>
        <v/>
      </c>
      <c r="BQ377" s="69" t="str">
        <f>IFERROR(CLEAN(HLOOKUP(BQ$1,'1.源数据-产品报告-消费降序'!BQ:BQ,ROW(),0)),"")</f>
        <v/>
      </c>
      <c r="BR377" s="69" t="str">
        <f>IFERROR(CLEAN(HLOOKUP(BR$1,'1.源数据-产品报告-消费降序'!BR:BR,ROW(),0)),"")</f>
        <v/>
      </c>
      <c r="BS377" s="69" t="str">
        <f>IFERROR(CLEAN(HLOOKUP(BS$1,'1.源数据-产品报告-消费降序'!BS:BS,ROW(),0)),"")</f>
        <v/>
      </c>
      <c r="BT377" s="69" t="str">
        <f>IFERROR(CLEAN(HLOOKUP(BT$1,'1.源数据-产品报告-消费降序'!BT:BT,ROW(),0)),"")</f>
        <v/>
      </c>
      <c r="BU377" s="69" t="str">
        <f>IFERROR(CLEAN(HLOOKUP(BU$1,'1.源数据-产品报告-消费降序'!BU:BU,ROW(),0)),"")</f>
        <v/>
      </c>
      <c r="BV3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7" s="69" t="str">
        <f>IFERROR(CLEAN(HLOOKUP(BW$1,'1.源数据-产品报告-消费降序'!BW:BW,ROW(),0)),"")</f>
        <v/>
      </c>
    </row>
    <row r="378" spans="1:75">
      <c r="A378" s="69" t="str">
        <f>IFERROR(CLEAN(HLOOKUP(A$1,'1.源数据-产品报告-消费降序'!A:A,ROW(),0)),"")</f>
        <v/>
      </c>
      <c r="B378" s="69" t="str">
        <f>IFERROR(CLEAN(HLOOKUP(B$1,'1.源数据-产品报告-消费降序'!B:B,ROW(),0)),"")</f>
        <v/>
      </c>
      <c r="C378" s="69" t="str">
        <f>IFERROR(CLEAN(HLOOKUP(C$1,'1.源数据-产品报告-消费降序'!C:C,ROW(),0)),"")</f>
        <v/>
      </c>
      <c r="D378" s="69" t="str">
        <f>IFERROR(CLEAN(HLOOKUP(D$1,'1.源数据-产品报告-消费降序'!D:D,ROW(),0)),"")</f>
        <v/>
      </c>
      <c r="E378" s="69" t="str">
        <f>IFERROR(CLEAN(HLOOKUP(E$1,'1.源数据-产品报告-消费降序'!E:E,ROW(),0)),"")</f>
        <v/>
      </c>
      <c r="F378" s="69" t="str">
        <f>IFERROR(CLEAN(HLOOKUP(F$1,'1.源数据-产品报告-消费降序'!F:F,ROW(),0)),"")</f>
        <v/>
      </c>
      <c r="G378" s="70">
        <f>IFERROR((HLOOKUP(G$1,'1.源数据-产品报告-消费降序'!G:G,ROW(),0)),"")</f>
        <v>0</v>
      </c>
      <c r="H3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8" s="69" t="str">
        <f>IFERROR(CLEAN(HLOOKUP(I$1,'1.源数据-产品报告-消费降序'!I:I,ROW(),0)),"")</f>
        <v/>
      </c>
      <c r="L378" s="69" t="str">
        <f>IFERROR(CLEAN(HLOOKUP(L$1,'1.源数据-产品报告-消费降序'!L:L,ROW(),0)),"")</f>
        <v/>
      </c>
      <c r="M378" s="69" t="str">
        <f>IFERROR(CLEAN(HLOOKUP(M$1,'1.源数据-产品报告-消费降序'!M:M,ROW(),0)),"")</f>
        <v/>
      </c>
      <c r="N378" s="69" t="str">
        <f>IFERROR(CLEAN(HLOOKUP(N$1,'1.源数据-产品报告-消费降序'!N:N,ROW(),0)),"")</f>
        <v/>
      </c>
      <c r="O378" s="69" t="str">
        <f>IFERROR(CLEAN(HLOOKUP(O$1,'1.源数据-产品报告-消费降序'!O:O,ROW(),0)),"")</f>
        <v/>
      </c>
      <c r="P378" s="69" t="str">
        <f>IFERROR(CLEAN(HLOOKUP(P$1,'1.源数据-产品报告-消费降序'!P:P,ROW(),0)),"")</f>
        <v/>
      </c>
      <c r="Q378" s="69" t="str">
        <f>IFERROR(CLEAN(HLOOKUP(Q$1,'1.源数据-产品报告-消费降序'!Q:Q,ROW(),0)),"")</f>
        <v/>
      </c>
      <c r="R378" s="69" t="str">
        <f>IFERROR(CLEAN(HLOOKUP(R$1,'1.源数据-产品报告-消费降序'!R:R,ROW(),0)),"")</f>
        <v/>
      </c>
      <c r="S3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8" s="69" t="str">
        <f>IFERROR(CLEAN(HLOOKUP(T$1,'1.源数据-产品报告-消费降序'!T:T,ROW(),0)),"")</f>
        <v/>
      </c>
      <c r="W378" s="69" t="str">
        <f>IFERROR(CLEAN(HLOOKUP(W$1,'1.源数据-产品报告-消费降序'!W:W,ROW(),0)),"")</f>
        <v/>
      </c>
      <c r="X378" s="69" t="str">
        <f>IFERROR(CLEAN(HLOOKUP(X$1,'1.源数据-产品报告-消费降序'!X:X,ROW(),0)),"")</f>
        <v/>
      </c>
      <c r="Y378" s="69" t="str">
        <f>IFERROR(CLEAN(HLOOKUP(Y$1,'1.源数据-产品报告-消费降序'!Y:Y,ROW(),0)),"")</f>
        <v/>
      </c>
      <c r="Z378" s="69" t="str">
        <f>IFERROR(CLEAN(HLOOKUP(Z$1,'1.源数据-产品报告-消费降序'!Z:Z,ROW(),0)),"")</f>
        <v/>
      </c>
      <c r="AA378" s="69" t="str">
        <f>IFERROR(CLEAN(HLOOKUP(AA$1,'1.源数据-产品报告-消费降序'!AA:AA,ROW(),0)),"")</f>
        <v/>
      </c>
      <c r="AB378" s="69" t="str">
        <f>IFERROR(CLEAN(HLOOKUP(AB$1,'1.源数据-产品报告-消费降序'!AB:AB,ROW(),0)),"")</f>
        <v/>
      </c>
      <c r="AC378" s="69" t="str">
        <f>IFERROR(CLEAN(HLOOKUP(AC$1,'1.源数据-产品报告-消费降序'!AC:AC,ROW(),0)),"")</f>
        <v/>
      </c>
      <c r="AD3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8" s="69" t="str">
        <f>IFERROR(CLEAN(HLOOKUP(AE$1,'1.源数据-产品报告-消费降序'!AE:AE,ROW(),0)),"")</f>
        <v/>
      </c>
      <c r="AH378" s="69" t="str">
        <f>IFERROR(CLEAN(HLOOKUP(AH$1,'1.源数据-产品报告-消费降序'!AH:AH,ROW(),0)),"")</f>
        <v/>
      </c>
      <c r="AI378" s="69" t="str">
        <f>IFERROR(CLEAN(HLOOKUP(AI$1,'1.源数据-产品报告-消费降序'!AI:AI,ROW(),0)),"")</f>
        <v/>
      </c>
      <c r="AJ378" s="69" t="str">
        <f>IFERROR(CLEAN(HLOOKUP(AJ$1,'1.源数据-产品报告-消费降序'!AJ:AJ,ROW(),0)),"")</f>
        <v/>
      </c>
      <c r="AK378" s="69" t="str">
        <f>IFERROR(CLEAN(HLOOKUP(AK$1,'1.源数据-产品报告-消费降序'!AK:AK,ROW(),0)),"")</f>
        <v/>
      </c>
      <c r="AL378" s="69" t="str">
        <f>IFERROR(CLEAN(HLOOKUP(AL$1,'1.源数据-产品报告-消费降序'!AL:AL,ROW(),0)),"")</f>
        <v/>
      </c>
      <c r="AM378" s="69" t="str">
        <f>IFERROR(CLEAN(HLOOKUP(AM$1,'1.源数据-产品报告-消费降序'!AM:AM,ROW(),0)),"")</f>
        <v/>
      </c>
      <c r="AN378" s="69" t="str">
        <f>IFERROR(CLEAN(HLOOKUP(AN$1,'1.源数据-产品报告-消费降序'!AN:AN,ROW(),0)),"")</f>
        <v/>
      </c>
      <c r="AO3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8" s="69" t="str">
        <f>IFERROR(CLEAN(HLOOKUP(AP$1,'1.源数据-产品报告-消费降序'!AP:AP,ROW(),0)),"")</f>
        <v/>
      </c>
      <c r="AS378" s="69" t="str">
        <f>IFERROR(CLEAN(HLOOKUP(AS$1,'1.源数据-产品报告-消费降序'!AS:AS,ROW(),0)),"")</f>
        <v/>
      </c>
      <c r="AT378" s="69" t="str">
        <f>IFERROR(CLEAN(HLOOKUP(AT$1,'1.源数据-产品报告-消费降序'!AT:AT,ROW(),0)),"")</f>
        <v/>
      </c>
      <c r="AU378" s="69" t="str">
        <f>IFERROR(CLEAN(HLOOKUP(AU$1,'1.源数据-产品报告-消费降序'!AU:AU,ROW(),0)),"")</f>
        <v/>
      </c>
      <c r="AV378" s="69" t="str">
        <f>IFERROR(CLEAN(HLOOKUP(AV$1,'1.源数据-产品报告-消费降序'!AV:AV,ROW(),0)),"")</f>
        <v/>
      </c>
      <c r="AW378" s="69" t="str">
        <f>IFERROR(CLEAN(HLOOKUP(AW$1,'1.源数据-产品报告-消费降序'!AW:AW,ROW(),0)),"")</f>
        <v/>
      </c>
      <c r="AX378" s="69" t="str">
        <f>IFERROR(CLEAN(HLOOKUP(AX$1,'1.源数据-产品报告-消费降序'!AX:AX,ROW(),0)),"")</f>
        <v/>
      </c>
      <c r="AY378" s="69" t="str">
        <f>IFERROR(CLEAN(HLOOKUP(AY$1,'1.源数据-产品报告-消费降序'!AY:AY,ROW(),0)),"")</f>
        <v/>
      </c>
      <c r="AZ3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8" s="69" t="str">
        <f>IFERROR(CLEAN(HLOOKUP(BA$1,'1.源数据-产品报告-消费降序'!BA:BA,ROW(),0)),"")</f>
        <v/>
      </c>
      <c r="BD378" s="69" t="str">
        <f>IFERROR(CLEAN(HLOOKUP(BD$1,'1.源数据-产品报告-消费降序'!BD:BD,ROW(),0)),"")</f>
        <v/>
      </c>
      <c r="BE378" s="69" t="str">
        <f>IFERROR(CLEAN(HLOOKUP(BE$1,'1.源数据-产品报告-消费降序'!BE:BE,ROW(),0)),"")</f>
        <v/>
      </c>
      <c r="BF378" s="69" t="str">
        <f>IFERROR(CLEAN(HLOOKUP(BF$1,'1.源数据-产品报告-消费降序'!BF:BF,ROW(),0)),"")</f>
        <v/>
      </c>
      <c r="BG378" s="69" t="str">
        <f>IFERROR(CLEAN(HLOOKUP(BG$1,'1.源数据-产品报告-消费降序'!BG:BG,ROW(),0)),"")</f>
        <v/>
      </c>
      <c r="BH378" s="69" t="str">
        <f>IFERROR(CLEAN(HLOOKUP(BH$1,'1.源数据-产品报告-消费降序'!BH:BH,ROW(),0)),"")</f>
        <v/>
      </c>
      <c r="BI378" s="69" t="str">
        <f>IFERROR(CLEAN(HLOOKUP(BI$1,'1.源数据-产品报告-消费降序'!BI:BI,ROW(),0)),"")</f>
        <v/>
      </c>
      <c r="BJ378" s="69" t="str">
        <f>IFERROR(CLEAN(HLOOKUP(BJ$1,'1.源数据-产品报告-消费降序'!BJ:BJ,ROW(),0)),"")</f>
        <v/>
      </c>
      <c r="BK3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8" s="69" t="str">
        <f>IFERROR(CLEAN(HLOOKUP(BL$1,'1.源数据-产品报告-消费降序'!BL:BL,ROW(),0)),"")</f>
        <v/>
      </c>
      <c r="BO378" s="69" t="str">
        <f>IFERROR(CLEAN(HLOOKUP(BO$1,'1.源数据-产品报告-消费降序'!BO:BO,ROW(),0)),"")</f>
        <v/>
      </c>
      <c r="BP378" s="69" t="str">
        <f>IFERROR(CLEAN(HLOOKUP(BP$1,'1.源数据-产品报告-消费降序'!BP:BP,ROW(),0)),"")</f>
        <v/>
      </c>
      <c r="BQ378" s="69" t="str">
        <f>IFERROR(CLEAN(HLOOKUP(BQ$1,'1.源数据-产品报告-消费降序'!BQ:BQ,ROW(),0)),"")</f>
        <v/>
      </c>
      <c r="BR378" s="69" t="str">
        <f>IFERROR(CLEAN(HLOOKUP(BR$1,'1.源数据-产品报告-消费降序'!BR:BR,ROW(),0)),"")</f>
        <v/>
      </c>
      <c r="BS378" s="69" t="str">
        <f>IFERROR(CLEAN(HLOOKUP(BS$1,'1.源数据-产品报告-消费降序'!BS:BS,ROW(),0)),"")</f>
        <v/>
      </c>
      <c r="BT378" s="69" t="str">
        <f>IFERROR(CLEAN(HLOOKUP(BT$1,'1.源数据-产品报告-消费降序'!BT:BT,ROW(),0)),"")</f>
        <v/>
      </c>
      <c r="BU378" s="69" t="str">
        <f>IFERROR(CLEAN(HLOOKUP(BU$1,'1.源数据-产品报告-消费降序'!BU:BU,ROW(),0)),"")</f>
        <v/>
      </c>
      <c r="BV3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8" s="69" t="str">
        <f>IFERROR(CLEAN(HLOOKUP(BW$1,'1.源数据-产品报告-消费降序'!BW:BW,ROW(),0)),"")</f>
        <v/>
      </c>
    </row>
    <row r="379" spans="1:75">
      <c r="A379" s="69" t="str">
        <f>IFERROR(CLEAN(HLOOKUP(A$1,'1.源数据-产品报告-消费降序'!A:A,ROW(),0)),"")</f>
        <v/>
      </c>
      <c r="B379" s="69" t="str">
        <f>IFERROR(CLEAN(HLOOKUP(B$1,'1.源数据-产品报告-消费降序'!B:B,ROW(),0)),"")</f>
        <v/>
      </c>
      <c r="C379" s="69" t="str">
        <f>IFERROR(CLEAN(HLOOKUP(C$1,'1.源数据-产品报告-消费降序'!C:C,ROW(),0)),"")</f>
        <v/>
      </c>
      <c r="D379" s="69" t="str">
        <f>IFERROR(CLEAN(HLOOKUP(D$1,'1.源数据-产品报告-消费降序'!D:D,ROW(),0)),"")</f>
        <v/>
      </c>
      <c r="E379" s="69" t="str">
        <f>IFERROR(CLEAN(HLOOKUP(E$1,'1.源数据-产品报告-消费降序'!E:E,ROW(),0)),"")</f>
        <v/>
      </c>
      <c r="F379" s="69" t="str">
        <f>IFERROR(CLEAN(HLOOKUP(F$1,'1.源数据-产品报告-消费降序'!F:F,ROW(),0)),"")</f>
        <v/>
      </c>
      <c r="G379" s="70">
        <f>IFERROR((HLOOKUP(G$1,'1.源数据-产品报告-消费降序'!G:G,ROW(),0)),"")</f>
        <v>0</v>
      </c>
      <c r="H3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79" s="69" t="str">
        <f>IFERROR(CLEAN(HLOOKUP(I$1,'1.源数据-产品报告-消费降序'!I:I,ROW(),0)),"")</f>
        <v/>
      </c>
      <c r="L379" s="69" t="str">
        <f>IFERROR(CLEAN(HLOOKUP(L$1,'1.源数据-产品报告-消费降序'!L:L,ROW(),0)),"")</f>
        <v/>
      </c>
      <c r="M379" s="69" t="str">
        <f>IFERROR(CLEAN(HLOOKUP(M$1,'1.源数据-产品报告-消费降序'!M:M,ROW(),0)),"")</f>
        <v/>
      </c>
      <c r="N379" s="69" t="str">
        <f>IFERROR(CLEAN(HLOOKUP(N$1,'1.源数据-产品报告-消费降序'!N:N,ROW(),0)),"")</f>
        <v/>
      </c>
      <c r="O379" s="69" t="str">
        <f>IFERROR(CLEAN(HLOOKUP(O$1,'1.源数据-产品报告-消费降序'!O:O,ROW(),0)),"")</f>
        <v/>
      </c>
      <c r="P379" s="69" t="str">
        <f>IFERROR(CLEAN(HLOOKUP(P$1,'1.源数据-产品报告-消费降序'!P:P,ROW(),0)),"")</f>
        <v/>
      </c>
      <c r="Q379" s="69" t="str">
        <f>IFERROR(CLEAN(HLOOKUP(Q$1,'1.源数据-产品报告-消费降序'!Q:Q,ROW(),0)),"")</f>
        <v/>
      </c>
      <c r="R379" s="69" t="str">
        <f>IFERROR(CLEAN(HLOOKUP(R$1,'1.源数据-产品报告-消费降序'!R:R,ROW(),0)),"")</f>
        <v/>
      </c>
      <c r="S3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79" s="69" t="str">
        <f>IFERROR(CLEAN(HLOOKUP(T$1,'1.源数据-产品报告-消费降序'!T:T,ROW(),0)),"")</f>
        <v/>
      </c>
      <c r="W379" s="69" t="str">
        <f>IFERROR(CLEAN(HLOOKUP(W$1,'1.源数据-产品报告-消费降序'!W:W,ROW(),0)),"")</f>
        <v/>
      </c>
      <c r="X379" s="69" t="str">
        <f>IFERROR(CLEAN(HLOOKUP(X$1,'1.源数据-产品报告-消费降序'!X:X,ROW(),0)),"")</f>
        <v/>
      </c>
      <c r="Y379" s="69" t="str">
        <f>IFERROR(CLEAN(HLOOKUP(Y$1,'1.源数据-产品报告-消费降序'!Y:Y,ROW(),0)),"")</f>
        <v/>
      </c>
      <c r="Z379" s="69" t="str">
        <f>IFERROR(CLEAN(HLOOKUP(Z$1,'1.源数据-产品报告-消费降序'!Z:Z,ROW(),0)),"")</f>
        <v/>
      </c>
      <c r="AA379" s="69" t="str">
        <f>IFERROR(CLEAN(HLOOKUP(AA$1,'1.源数据-产品报告-消费降序'!AA:AA,ROW(),0)),"")</f>
        <v/>
      </c>
      <c r="AB379" s="69" t="str">
        <f>IFERROR(CLEAN(HLOOKUP(AB$1,'1.源数据-产品报告-消费降序'!AB:AB,ROW(),0)),"")</f>
        <v/>
      </c>
      <c r="AC379" s="69" t="str">
        <f>IFERROR(CLEAN(HLOOKUP(AC$1,'1.源数据-产品报告-消费降序'!AC:AC,ROW(),0)),"")</f>
        <v/>
      </c>
      <c r="AD3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79" s="69" t="str">
        <f>IFERROR(CLEAN(HLOOKUP(AE$1,'1.源数据-产品报告-消费降序'!AE:AE,ROW(),0)),"")</f>
        <v/>
      </c>
      <c r="AH379" s="69" t="str">
        <f>IFERROR(CLEAN(HLOOKUP(AH$1,'1.源数据-产品报告-消费降序'!AH:AH,ROW(),0)),"")</f>
        <v/>
      </c>
      <c r="AI379" s="69" t="str">
        <f>IFERROR(CLEAN(HLOOKUP(AI$1,'1.源数据-产品报告-消费降序'!AI:AI,ROW(),0)),"")</f>
        <v/>
      </c>
      <c r="AJ379" s="69" t="str">
        <f>IFERROR(CLEAN(HLOOKUP(AJ$1,'1.源数据-产品报告-消费降序'!AJ:AJ,ROW(),0)),"")</f>
        <v/>
      </c>
      <c r="AK379" s="69" t="str">
        <f>IFERROR(CLEAN(HLOOKUP(AK$1,'1.源数据-产品报告-消费降序'!AK:AK,ROW(),0)),"")</f>
        <v/>
      </c>
      <c r="AL379" s="69" t="str">
        <f>IFERROR(CLEAN(HLOOKUP(AL$1,'1.源数据-产品报告-消费降序'!AL:AL,ROW(),0)),"")</f>
        <v/>
      </c>
      <c r="AM379" s="69" t="str">
        <f>IFERROR(CLEAN(HLOOKUP(AM$1,'1.源数据-产品报告-消费降序'!AM:AM,ROW(),0)),"")</f>
        <v/>
      </c>
      <c r="AN379" s="69" t="str">
        <f>IFERROR(CLEAN(HLOOKUP(AN$1,'1.源数据-产品报告-消费降序'!AN:AN,ROW(),0)),"")</f>
        <v/>
      </c>
      <c r="AO3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79" s="69" t="str">
        <f>IFERROR(CLEAN(HLOOKUP(AP$1,'1.源数据-产品报告-消费降序'!AP:AP,ROW(),0)),"")</f>
        <v/>
      </c>
      <c r="AS379" s="69" t="str">
        <f>IFERROR(CLEAN(HLOOKUP(AS$1,'1.源数据-产品报告-消费降序'!AS:AS,ROW(),0)),"")</f>
        <v/>
      </c>
      <c r="AT379" s="69" t="str">
        <f>IFERROR(CLEAN(HLOOKUP(AT$1,'1.源数据-产品报告-消费降序'!AT:AT,ROW(),0)),"")</f>
        <v/>
      </c>
      <c r="AU379" s="69" t="str">
        <f>IFERROR(CLEAN(HLOOKUP(AU$1,'1.源数据-产品报告-消费降序'!AU:AU,ROW(),0)),"")</f>
        <v/>
      </c>
      <c r="AV379" s="69" t="str">
        <f>IFERROR(CLEAN(HLOOKUP(AV$1,'1.源数据-产品报告-消费降序'!AV:AV,ROW(),0)),"")</f>
        <v/>
      </c>
      <c r="AW379" s="69" t="str">
        <f>IFERROR(CLEAN(HLOOKUP(AW$1,'1.源数据-产品报告-消费降序'!AW:AW,ROW(),0)),"")</f>
        <v/>
      </c>
      <c r="AX379" s="69" t="str">
        <f>IFERROR(CLEAN(HLOOKUP(AX$1,'1.源数据-产品报告-消费降序'!AX:AX,ROW(),0)),"")</f>
        <v/>
      </c>
      <c r="AY379" s="69" t="str">
        <f>IFERROR(CLEAN(HLOOKUP(AY$1,'1.源数据-产品报告-消费降序'!AY:AY,ROW(),0)),"")</f>
        <v/>
      </c>
      <c r="AZ3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79" s="69" t="str">
        <f>IFERROR(CLEAN(HLOOKUP(BA$1,'1.源数据-产品报告-消费降序'!BA:BA,ROW(),0)),"")</f>
        <v/>
      </c>
      <c r="BD379" s="69" t="str">
        <f>IFERROR(CLEAN(HLOOKUP(BD$1,'1.源数据-产品报告-消费降序'!BD:BD,ROW(),0)),"")</f>
        <v/>
      </c>
      <c r="BE379" s="69" t="str">
        <f>IFERROR(CLEAN(HLOOKUP(BE$1,'1.源数据-产品报告-消费降序'!BE:BE,ROW(),0)),"")</f>
        <v/>
      </c>
      <c r="BF379" s="69" t="str">
        <f>IFERROR(CLEAN(HLOOKUP(BF$1,'1.源数据-产品报告-消费降序'!BF:BF,ROW(),0)),"")</f>
        <v/>
      </c>
      <c r="BG379" s="69" t="str">
        <f>IFERROR(CLEAN(HLOOKUP(BG$1,'1.源数据-产品报告-消费降序'!BG:BG,ROW(),0)),"")</f>
        <v/>
      </c>
      <c r="BH379" s="69" t="str">
        <f>IFERROR(CLEAN(HLOOKUP(BH$1,'1.源数据-产品报告-消费降序'!BH:BH,ROW(),0)),"")</f>
        <v/>
      </c>
      <c r="BI379" s="69" t="str">
        <f>IFERROR(CLEAN(HLOOKUP(BI$1,'1.源数据-产品报告-消费降序'!BI:BI,ROW(),0)),"")</f>
        <v/>
      </c>
      <c r="BJ379" s="69" t="str">
        <f>IFERROR(CLEAN(HLOOKUP(BJ$1,'1.源数据-产品报告-消费降序'!BJ:BJ,ROW(),0)),"")</f>
        <v/>
      </c>
      <c r="BK3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79" s="69" t="str">
        <f>IFERROR(CLEAN(HLOOKUP(BL$1,'1.源数据-产品报告-消费降序'!BL:BL,ROW(),0)),"")</f>
        <v/>
      </c>
      <c r="BO379" s="69" t="str">
        <f>IFERROR(CLEAN(HLOOKUP(BO$1,'1.源数据-产品报告-消费降序'!BO:BO,ROW(),0)),"")</f>
        <v/>
      </c>
      <c r="BP379" s="69" t="str">
        <f>IFERROR(CLEAN(HLOOKUP(BP$1,'1.源数据-产品报告-消费降序'!BP:BP,ROW(),0)),"")</f>
        <v/>
      </c>
      <c r="BQ379" s="69" t="str">
        <f>IFERROR(CLEAN(HLOOKUP(BQ$1,'1.源数据-产品报告-消费降序'!BQ:BQ,ROW(),0)),"")</f>
        <v/>
      </c>
      <c r="BR379" s="69" t="str">
        <f>IFERROR(CLEAN(HLOOKUP(BR$1,'1.源数据-产品报告-消费降序'!BR:BR,ROW(),0)),"")</f>
        <v/>
      </c>
      <c r="BS379" s="69" t="str">
        <f>IFERROR(CLEAN(HLOOKUP(BS$1,'1.源数据-产品报告-消费降序'!BS:BS,ROW(),0)),"")</f>
        <v/>
      </c>
      <c r="BT379" s="69" t="str">
        <f>IFERROR(CLEAN(HLOOKUP(BT$1,'1.源数据-产品报告-消费降序'!BT:BT,ROW(),0)),"")</f>
        <v/>
      </c>
      <c r="BU379" s="69" t="str">
        <f>IFERROR(CLEAN(HLOOKUP(BU$1,'1.源数据-产品报告-消费降序'!BU:BU,ROW(),0)),"")</f>
        <v/>
      </c>
      <c r="BV3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79" s="69" t="str">
        <f>IFERROR(CLEAN(HLOOKUP(BW$1,'1.源数据-产品报告-消费降序'!BW:BW,ROW(),0)),"")</f>
        <v/>
      </c>
    </row>
    <row r="380" spans="1:75">
      <c r="A380" s="69" t="str">
        <f>IFERROR(CLEAN(HLOOKUP(A$1,'1.源数据-产品报告-消费降序'!A:A,ROW(),0)),"")</f>
        <v/>
      </c>
      <c r="B380" s="69" t="str">
        <f>IFERROR(CLEAN(HLOOKUP(B$1,'1.源数据-产品报告-消费降序'!B:B,ROW(),0)),"")</f>
        <v/>
      </c>
      <c r="C380" s="69" t="str">
        <f>IFERROR(CLEAN(HLOOKUP(C$1,'1.源数据-产品报告-消费降序'!C:C,ROW(),0)),"")</f>
        <v/>
      </c>
      <c r="D380" s="69" t="str">
        <f>IFERROR(CLEAN(HLOOKUP(D$1,'1.源数据-产品报告-消费降序'!D:D,ROW(),0)),"")</f>
        <v/>
      </c>
      <c r="E380" s="69" t="str">
        <f>IFERROR(CLEAN(HLOOKUP(E$1,'1.源数据-产品报告-消费降序'!E:E,ROW(),0)),"")</f>
        <v/>
      </c>
      <c r="F380" s="69" t="str">
        <f>IFERROR(CLEAN(HLOOKUP(F$1,'1.源数据-产品报告-消费降序'!F:F,ROW(),0)),"")</f>
        <v/>
      </c>
      <c r="G380" s="70">
        <f>IFERROR((HLOOKUP(G$1,'1.源数据-产品报告-消费降序'!G:G,ROW(),0)),"")</f>
        <v>0</v>
      </c>
      <c r="H3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0" s="69" t="str">
        <f>IFERROR(CLEAN(HLOOKUP(I$1,'1.源数据-产品报告-消费降序'!I:I,ROW(),0)),"")</f>
        <v/>
      </c>
      <c r="L380" s="69" t="str">
        <f>IFERROR(CLEAN(HLOOKUP(L$1,'1.源数据-产品报告-消费降序'!L:L,ROW(),0)),"")</f>
        <v/>
      </c>
      <c r="M380" s="69" t="str">
        <f>IFERROR(CLEAN(HLOOKUP(M$1,'1.源数据-产品报告-消费降序'!M:M,ROW(),0)),"")</f>
        <v/>
      </c>
      <c r="N380" s="69" t="str">
        <f>IFERROR(CLEAN(HLOOKUP(N$1,'1.源数据-产品报告-消费降序'!N:N,ROW(),0)),"")</f>
        <v/>
      </c>
      <c r="O380" s="69" t="str">
        <f>IFERROR(CLEAN(HLOOKUP(O$1,'1.源数据-产品报告-消费降序'!O:O,ROW(),0)),"")</f>
        <v/>
      </c>
      <c r="P380" s="69" t="str">
        <f>IFERROR(CLEAN(HLOOKUP(P$1,'1.源数据-产品报告-消费降序'!P:P,ROW(),0)),"")</f>
        <v/>
      </c>
      <c r="Q380" s="69" t="str">
        <f>IFERROR(CLEAN(HLOOKUP(Q$1,'1.源数据-产品报告-消费降序'!Q:Q,ROW(),0)),"")</f>
        <v/>
      </c>
      <c r="R380" s="69" t="str">
        <f>IFERROR(CLEAN(HLOOKUP(R$1,'1.源数据-产品报告-消费降序'!R:R,ROW(),0)),"")</f>
        <v/>
      </c>
      <c r="S3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0" s="69" t="str">
        <f>IFERROR(CLEAN(HLOOKUP(T$1,'1.源数据-产品报告-消费降序'!T:T,ROW(),0)),"")</f>
        <v/>
      </c>
      <c r="W380" s="69" t="str">
        <f>IFERROR(CLEAN(HLOOKUP(W$1,'1.源数据-产品报告-消费降序'!W:W,ROW(),0)),"")</f>
        <v/>
      </c>
      <c r="X380" s="69" t="str">
        <f>IFERROR(CLEAN(HLOOKUP(X$1,'1.源数据-产品报告-消费降序'!X:X,ROW(),0)),"")</f>
        <v/>
      </c>
      <c r="Y380" s="69" t="str">
        <f>IFERROR(CLEAN(HLOOKUP(Y$1,'1.源数据-产品报告-消费降序'!Y:Y,ROW(),0)),"")</f>
        <v/>
      </c>
      <c r="Z380" s="69" t="str">
        <f>IFERROR(CLEAN(HLOOKUP(Z$1,'1.源数据-产品报告-消费降序'!Z:Z,ROW(),0)),"")</f>
        <v/>
      </c>
      <c r="AA380" s="69" t="str">
        <f>IFERROR(CLEAN(HLOOKUP(AA$1,'1.源数据-产品报告-消费降序'!AA:AA,ROW(),0)),"")</f>
        <v/>
      </c>
      <c r="AB380" s="69" t="str">
        <f>IFERROR(CLEAN(HLOOKUP(AB$1,'1.源数据-产品报告-消费降序'!AB:AB,ROW(),0)),"")</f>
        <v/>
      </c>
      <c r="AC380" s="69" t="str">
        <f>IFERROR(CLEAN(HLOOKUP(AC$1,'1.源数据-产品报告-消费降序'!AC:AC,ROW(),0)),"")</f>
        <v/>
      </c>
      <c r="AD3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0" s="69" t="str">
        <f>IFERROR(CLEAN(HLOOKUP(AE$1,'1.源数据-产品报告-消费降序'!AE:AE,ROW(),0)),"")</f>
        <v/>
      </c>
      <c r="AH380" s="69" t="str">
        <f>IFERROR(CLEAN(HLOOKUP(AH$1,'1.源数据-产品报告-消费降序'!AH:AH,ROW(),0)),"")</f>
        <v/>
      </c>
      <c r="AI380" s="69" t="str">
        <f>IFERROR(CLEAN(HLOOKUP(AI$1,'1.源数据-产品报告-消费降序'!AI:AI,ROW(),0)),"")</f>
        <v/>
      </c>
      <c r="AJ380" s="69" t="str">
        <f>IFERROR(CLEAN(HLOOKUP(AJ$1,'1.源数据-产品报告-消费降序'!AJ:AJ,ROW(),0)),"")</f>
        <v/>
      </c>
      <c r="AK380" s="69" t="str">
        <f>IFERROR(CLEAN(HLOOKUP(AK$1,'1.源数据-产品报告-消费降序'!AK:AK,ROW(),0)),"")</f>
        <v/>
      </c>
      <c r="AL380" s="69" t="str">
        <f>IFERROR(CLEAN(HLOOKUP(AL$1,'1.源数据-产品报告-消费降序'!AL:AL,ROW(),0)),"")</f>
        <v/>
      </c>
      <c r="AM380" s="69" t="str">
        <f>IFERROR(CLEAN(HLOOKUP(AM$1,'1.源数据-产品报告-消费降序'!AM:AM,ROW(),0)),"")</f>
        <v/>
      </c>
      <c r="AN380" s="69" t="str">
        <f>IFERROR(CLEAN(HLOOKUP(AN$1,'1.源数据-产品报告-消费降序'!AN:AN,ROW(),0)),"")</f>
        <v/>
      </c>
      <c r="AO3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0" s="69" t="str">
        <f>IFERROR(CLEAN(HLOOKUP(AP$1,'1.源数据-产品报告-消费降序'!AP:AP,ROW(),0)),"")</f>
        <v/>
      </c>
      <c r="AS380" s="69" t="str">
        <f>IFERROR(CLEAN(HLOOKUP(AS$1,'1.源数据-产品报告-消费降序'!AS:AS,ROW(),0)),"")</f>
        <v/>
      </c>
      <c r="AT380" s="69" t="str">
        <f>IFERROR(CLEAN(HLOOKUP(AT$1,'1.源数据-产品报告-消费降序'!AT:AT,ROW(),0)),"")</f>
        <v/>
      </c>
      <c r="AU380" s="69" t="str">
        <f>IFERROR(CLEAN(HLOOKUP(AU$1,'1.源数据-产品报告-消费降序'!AU:AU,ROW(),0)),"")</f>
        <v/>
      </c>
      <c r="AV380" s="69" t="str">
        <f>IFERROR(CLEAN(HLOOKUP(AV$1,'1.源数据-产品报告-消费降序'!AV:AV,ROW(),0)),"")</f>
        <v/>
      </c>
      <c r="AW380" s="69" t="str">
        <f>IFERROR(CLEAN(HLOOKUP(AW$1,'1.源数据-产品报告-消费降序'!AW:AW,ROW(),0)),"")</f>
        <v/>
      </c>
      <c r="AX380" s="69" t="str">
        <f>IFERROR(CLEAN(HLOOKUP(AX$1,'1.源数据-产品报告-消费降序'!AX:AX,ROW(),0)),"")</f>
        <v/>
      </c>
      <c r="AY380" s="69" t="str">
        <f>IFERROR(CLEAN(HLOOKUP(AY$1,'1.源数据-产品报告-消费降序'!AY:AY,ROW(),0)),"")</f>
        <v/>
      </c>
      <c r="AZ3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0" s="69" t="str">
        <f>IFERROR(CLEAN(HLOOKUP(BA$1,'1.源数据-产品报告-消费降序'!BA:BA,ROW(),0)),"")</f>
        <v/>
      </c>
      <c r="BD380" s="69" t="str">
        <f>IFERROR(CLEAN(HLOOKUP(BD$1,'1.源数据-产品报告-消费降序'!BD:BD,ROW(),0)),"")</f>
        <v/>
      </c>
      <c r="BE380" s="69" t="str">
        <f>IFERROR(CLEAN(HLOOKUP(BE$1,'1.源数据-产品报告-消费降序'!BE:BE,ROW(),0)),"")</f>
        <v/>
      </c>
      <c r="BF380" s="69" t="str">
        <f>IFERROR(CLEAN(HLOOKUP(BF$1,'1.源数据-产品报告-消费降序'!BF:BF,ROW(),0)),"")</f>
        <v/>
      </c>
      <c r="BG380" s="69" t="str">
        <f>IFERROR(CLEAN(HLOOKUP(BG$1,'1.源数据-产品报告-消费降序'!BG:BG,ROW(),0)),"")</f>
        <v/>
      </c>
      <c r="BH380" s="69" t="str">
        <f>IFERROR(CLEAN(HLOOKUP(BH$1,'1.源数据-产品报告-消费降序'!BH:BH,ROW(),0)),"")</f>
        <v/>
      </c>
      <c r="BI380" s="69" t="str">
        <f>IFERROR(CLEAN(HLOOKUP(BI$1,'1.源数据-产品报告-消费降序'!BI:BI,ROW(),0)),"")</f>
        <v/>
      </c>
      <c r="BJ380" s="69" t="str">
        <f>IFERROR(CLEAN(HLOOKUP(BJ$1,'1.源数据-产品报告-消费降序'!BJ:BJ,ROW(),0)),"")</f>
        <v/>
      </c>
      <c r="BK3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0" s="69" t="str">
        <f>IFERROR(CLEAN(HLOOKUP(BL$1,'1.源数据-产品报告-消费降序'!BL:BL,ROW(),0)),"")</f>
        <v/>
      </c>
      <c r="BO380" s="69" t="str">
        <f>IFERROR(CLEAN(HLOOKUP(BO$1,'1.源数据-产品报告-消费降序'!BO:BO,ROW(),0)),"")</f>
        <v/>
      </c>
      <c r="BP380" s="69" t="str">
        <f>IFERROR(CLEAN(HLOOKUP(BP$1,'1.源数据-产品报告-消费降序'!BP:BP,ROW(),0)),"")</f>
        <v/>
      </c>
      <c r="BQ380" s="69" t="str">
        <f>IFERROR(CLEAN(HLOOKUP(BQ$1,'1.源数据-产品报告-消费降序'!BQ:BQ,ROW(),0)),"")</f>
        <v/>
      </c>
      <c r="BR380" s="69" t="str">
        <f>IFERROR(CLEAN(HLOOKUP(BR$1,'1.源数据-产品报告-消费降序'!BR:BR,ROW(),0)),"")</f>
        <v/>
      </c>
      <c r="BS380" s="69" t="str">
        <f>IFERROR(CLEAN(HLOOKUP(BS$1,'1.源数据-产品报告-消费降序'!BS:BS,ROW(),0)),"")</f>
        <v/>
      </c>
      <c r="BT380" s="69" t="str">
        <f>IFERROR(CLEAN(HLOOKUP(BT$1,'1.源数据-产品报告-消费降序'!BT:BT,ROW(),0)),"")</f>
        <v/>
      </c>
      <c r="BU380" s="69" t="str">
        <f>IFERROR(CLEAN(HLOOKUP(BU$1,'1.源数据-产品报告-消费降序'!BU:BU,ROW(),0)),"")</f>
        <v/>
      </c>
      <c r="BV3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0" s="69" t="str">
        <f>IFERROR(CLEAN(HLOOKUP(BW$1,'1.源数据-产品报告-消费降序'!BW:BW,ROW(),0)),"")</f>
        <v/>
      </c>
    </row>
    <row r="381" spans="1:75">
      <c r="A381" s="69" t="str">
        <f>IFERROR(CLEAN(HLOOKUP(A$1,'1.源数据-产品报告-消费降序'!A:A,ROW(),0)),"")</f>
        <v/>
      </c>
      <c r="B381" s="69" t="str">
        <f>IFERROR(CLEAN(HLOOKUP(B$1,'1.源数据-产品报告-消费降序'!B:B,ROW(),0)),"")</f>
        <v/>
      </c>
      <c r="C381" s="69" t="str">
        <f>IFERROR(CLEAN(HLOOKUP(C$1,'1.源数据-产品报告-消费降序'!C:C,ROW(),0)),"")</f>
        <v/>
      </c>
      <c r="D381" s="69" t="str">
        <f>IFERROR(CLEAN(HLOOKUP(D$1,'1.源数据-产品报告-消费降序'!D:D,ROW(),0)),"")</f>
        <v/>
      </c>
      <c r="E381" s="69" t="str">
        <f>IFERROR(CLEAN(HLOOKUP(E$1,'1.源数据-产品报告-消费降序'!E:E,ROW(),0)),"")</f>
        <v/>
      </c>
      <c r="F381" s="69" t="str">
        <f>IFERROR(CLEAN(HLOOKUP(F$1,'1.源数据-产品报告-消费降序'!F:F,ROW(),0)),"")</f>
        <v/>
      </c>
      <c r="G381" s="70">
        <f>IFERROR((HLOOKUP(G$1,'1.源数据-产品报告-消费降序'!G:G,ROW(),0)),"")</f>
        <v>0</v>
      </c>
      <c r="H3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1" s="69" t="str">
        <f>IFERROR(CLEAN(HLOOKUP(I$1,'1.源数据-产品报告-消费降序'!I:I,ROW(),0)),"")</f>
        <v/>
      </c>
      <c r="L381" s="69" t="str">
        <f>IFERROR(CLEAN(HLOOKUP(L$1,'1.源数据-产品报告-消费降序'!L:L,ROW(),0)),"")</f>
        <v/>
      </c>
      <c r="M381" s="69" t="str">
        <f>IFERROR(CLEAN(HLOOKUP(M$1,'1.源数据-产品报告-消费降序'!M:M,ROW(),0)),"")</f>
        <v/>
      </c>
      <c r="N381" s="69" t="str">
        <f>IFERROR(CLEAN(HLOOKUP(N$1,'1.源数据-产品报告-消费降序'!N:N,ROW(),0)),"")</f>
        <v/>
      </c>
      <c r="O381" s="69" t="str">
        <f>IFERROR(CLEAN(HLOOKUP(O$1,'1.源数据-产品报告-消费降序'!O:O,ROW(),0)),"")</f>
        <v/>
      </c>
      <c r="P381" s="69" t="str">
        <f>IFERROR(CLEAN(HLOOKUP(P$1,'1.源数据-产品报告-消费降序'!P:P,ROW(),0)),"")</f>
        <v/>
      </c>
      <c r="Q381" s="69" t="str">
        <f>IFERROR(CLEAN(HLOOKUP(Q$1,'1.源数据-产品报告-消费降序'!Q:Q,ROW(),0)),"")</f>
        <v/>
      </c>
      <c r="R381" s="69" t="str">
        <f>IFERROR(CLEAN(HLOOKUP(R$1,'1.源数据-产品报告-消费降序'!R:R,ROW(),0)),"")</f>
        <v/>
      </c>
      <c r="S3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1" s="69" t="str">
        <f>IFERROR(CLEAN(HLOOKUP(T$1,'1.源数据-产品报告-消费降序'!T:T,ROW(),0)),"")</f>
        <v/>
      </c>
      <c r="W381" s="69" t="str">
        <f>IFERROR(CLEAN(HLOOKUP(W$1,'1.源数据-产品报告-消费降序'!W:W,ROW(),0)),"")</f>
        <v/>
      </c>
      <c r="X381" s="69" t="str">
        <f>IFERROR(CLEAN(HLOOKUP(X$1,'1.源数据-产品报告-消费降序'!X:X,ROW(),0)),"")</f>
        <v/>
      </c>
      <c r="Y381" s="69" t="str">
        <f>IFERROR(CLEAN(HLOOKUP(Y$1,'1.源数据-产品报告-消费降序'!Y:Y,ROW(),0)),"")</f>
        <v/>
      </c>
      <c r="Z381" s="69" t="str">
        <f>IFERROR(CLEAN(HLOOKUP(Z$1,'1.源数据-产品报告-消费降序'!Z:Z,ROW(),0)),"")</f>
        <v/>
      </c>
      <c r="AA381" s="69" t="str">
        <f>IFERROR(CLEAN(HLOOKUP(AA$1,'1.源数据-产品报告-消费降序'!AA:AA,ROW(),0)),"")</f>
        <v/>
      </c>
      <c r="AB381" s="69" t="str">
        <f>IFERROR(CLEAN(HLOOKUP(AB$1,'1.源数据-产品报告-消费降序'!AB:AB,ROW(),0)),"")</f>
        <v/>
      </c>
      <c r="AC381" s="69" t="str">
        <f>IFERROR(CLEAN(HLOOKUP(AC$1,'1.源数据-产品报告-消费降序'!AC:AC,ROW(),0)),"")</f>
        <v/>
      </c>
      <c r="AD3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1" s="69" t="str">
        <f>IFERROR(CLEAN(HLOOKUP(AE$1,'1.源数据-产品报告-消费降序'!AE:AE,ROW(),0)),"")</f>
        <v/>
      </c>
      <c r="AH381" s="69" t="str">
        <f>IFERROR(CLEAN(HLOOKUP(AH$1,'1.源数据-产品报告-消费降序'!AH:AH,ROW(),0)),"")</f>
        <v/>
      </c>
      <c r="AI381" s="69" t="str">
        <f>IFERROR(CLEAN(HLOOKUP(AI$1,'1.源数据-产品报告-消费降序'!AI:AI,ROW(),0)),"")</f>
        <v/>
      </c>
      <c r="AJ381" s="69" t="str">
        <f>IFERROR(CLEAN(HLOOKUP(AJ$1,'1.源数据-产品报告-消费降序'!AJ:AJ,ROW(),0)),"")</f>
        <v/>
      </c>
      <c r="AK381" s="69" t="str">
        <f>IFERROR(CLEAN(HLOOKUP(AK$1,'1.源数据-产品报告-消费降序'!AK:AK,ROW(),0)),"")</f>
        <v/>
      </c>
      <c r="AL381" s="69" t="str">
        <f>IFERROR(CLEAN(HLOOKUP(AL$1,'1.源数据-产品报告-消费降序'!AL:AL,ROW(),0)),"")</f>
        <v/>
      </c>
      <c r="AM381" s="69" t="str">
        <f>IFERROR(CLEAN(HLOOKUP(AM$1,'1.源数据-产品报告-消费降序'!AM:AM,ROW(),0)),"")</f>
        <v/>
      </c>
      <c r="AN381" s="69" t="str">
        <f>IFERROR(CLEAN(HLOOKUP(AN$1,'1.源数据-产品报告-消费降序'!AN:AN,ROW(),0)),"")</f>
        <v/>
      </c>
      <c r="AO3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1" s="69" t="str">
        <f>IFERROR(CLEAN(HLOOKUP(AP$1,'1.源数据-产品报告-消费降序'!AP:AP,ROW(),0)),"")</f>
        <v/>
      </c>
      <c r="AS381" s="69" t="str">
        <f>IFERROR(CLEAN(HLOOKUP(AS$1,'1.源数据-产品报告-消费降序'!AS:AS,ROW(),0)),"")</f>
        <v/>
      </c>
      <c r="AT381" s="69" t="str">
        <f>IFERROR(CLEAN(HLOOKUP(AT$1,'1.源数据-产品报告-消费降序'!AT:AT,ROW(),0)),"")</f>
        <v/>
      </c>
      <c r="AU381" s="69" t="str">
        <f>IFERROR(CLEAN(HLOOKUP(AU$1,'1.源数据-产品报告-消费降序'!AU:AU,ROW(),0)),"")</f>
        <v/>
      </c>
      <c r="AV381" s="69" t="str">
        <f>IFERROR(CLEAN(HLOOKUP(AV$1,'1.源数据-产品报告-消费降序'!AV:AV,ROW(),0)),"")</f>
        <v/>
      </c>
      <c r="AW381" s="69" t="str">
        <f>IFERROR(CLEAN(HLOOKUP(AW$1,'1.源数据-产品报告-消费降序'!AW:AW,ROW(),0)),"")</f>
        <v/>
      </c>
      <c r="AX381" s="69" t="str">
        <f>IFERROR(CLEAN(HLOOKUP(AX$1,'1.源数据-产品报告-消费降序'!AX:AX,ROW(),0)),"")</f>
        <v/>
      </c>
      <c r="AY381" s="69" t="str">
        <f>IFERROR(CLEAN(HLOOKUP(AY$1,'1.源数据-产品报告-消费降序'!AY:AY,ROW(),0)),"")</f>
        <v/>
      </c>
      <c r="AZ3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1" s="69" t="str">
        <f>IFERROR(CLEAN(HLOOKUP(BA$1,'1.源数据-产品报告-消费降序'!BA:BA,ROW(),0)),"")</f>
        <v/>
      </c>
      <c r="BD381" s="69" t="str">
        <f>IFERROR(CLEAN(HLOOKUP(BD$1,'1.源数据-产品报告-消费降序'!BD:BD,ROW(),0)),"")</f>
        <v/>
      </c>
      <c r="BE381" s="69" t="str">
        <f>IFERROR(CLEAN(HLOOKUP(BE$1,'1.源数据-产品报告-消费降序'!BE:BE,ROW(),0)),"")</f>
        <v/>
      </c>
      <c r="BF381" s="69" t="str">
        <f>IFERROR(CLEAN(HLOOKUP(BF$1,'1.源数据-产品报告-消费降序'!BF:BF,ROW(),0)),"")</f>
        <v/>
      </c>
      <c r="BG381" s="69" t="str">
        <f>IFERROR(CLEAN(HLOOKUP(BG$1,'1.源数据-产品报告-消费降序'!BG:BG,ROW(),0)),"")</f>
        <v/>
      </c>
      <c r="BH381" s="69" t="str">
        <f>IFERROR(CLEAN(HLOOKUP(BH$1,'1.源数据-产品报告-消费降序'!BH:BH,ROW(),0)),"")</f>
        <v/>
      </c>
      <c r="BI381" s="69" t="str">
        <f>IFERROR(CLEAN(HLOOKUP(BI$1,'1.源数据-产品报告-消费降序'!BI:BI,ROW(),0)),"")</f>
        <v/>
      </c>
      <c r="BJ381" s="69" t="str">
        <f>IFERROR(CLEAN(HLOOKUP(BJ$1,'1.源数据-产品报告-消费降序'!BJ:BJ,ROW(),0)),"")</f>
        <v/>
      </c>
      <c r="BK3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1" s="69" t="str">
        <f>IFERROR(CLEAN(HLOOKUP(BL$1,'1.源数据-产品报告-消费降序'!BL:BL,ROW(),0)),"")</f>
        <v/>
      </c>
      <c r="BO381" s="69" t="str">
        <f>IFERROR(CLEAN(HLOOKUP(BO$1,'1.源数据-产品报告-消费降序'!BO:BO,ROW(),0)),"")</f>
        <v/>
      </c>
      <c r="BP381" s="69" t="str">
        <f>IFERROR(CLEAN(HLOOKUP(BP$1,'1.源数据-产品报告-消费降序'!BP:BP,ROW(),0)),"")</f>
        <v/>
      </c>
      <c r="BQ381" s="69" t="str">
        <f>IFERROR(CLEAN(HLOOKUP(BQ$1,'1.源数据-产品报告-消费降序'!BQ:BQ,ROW(),0)),"")</f>
        <v/>
      </c>
      <c r="BR381" s="69" t="str">
        <f>IFERROR(CLEAN(HLOOKUP(BR$1,'1.源数据-产品报告-消费降序'!BR:BR,ROW(),0)),"")</f>
        <v/>
      </c>
      <c r="BS381" s="69" t="str">
        <f>IFERROR(CLEAN(HLOOKUP(BS$1,'1.源数据-产品报告-消费降序'!BS:BS,ROW(),0)),"")</f>
        <v/>
      </c>
      <c r="BT381" s="69" t="str">
        <f>IFERROR(CLEAN(HLOOKUP(BT$1,'1.源数据-产品报告-消费降序'!BT:BT,ROW(),0)),"")</f>
        <v/>
      </c>
      <c r="BU381" s="69" t="str">
        <f>IFERROR(CLEAN(HLOOKUP(BU$1,'1.源数据-产品报告-消费降序'!BU:BU,ROW(),0)),"")</f>
        <v/>
      </c>
      <c r="BV3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1" s="69" t="str">
        <f>IFERROR(CLEAN(HLOOKUP(BW$1,'1.源数据-产品报告-消费降序'!BW:BW,ROW(),0)),"")</f>
        <v/>
      </c>
    </row>
    <row r="382" spans="1:75">
      <c r="A382" s="69" t="str">
        <f>IFERROR(CLEAN(HLOOKUP(A$1,'1.源数据-产品报告-消费降序'!A:A,ROW(),0)),"")</f>
        <v/>
      </c>
      <c r="B382" s="69" t="str">
        <f>IFERROR(CLEAN(HLOOKUP(B$1,'1.源数据-产品报告-消费降序'!B:B,ROW(),0)),"")</f>
        <v/>
      </c>
      <c r="C382" s="69" t="str">
        <f>IFERROR(CLEAN(HLOOKUP(C$1,'1.源数据-产品报告-消费降序'!C:C,ROW(),0)),"")</f>
        <v/>
      </c>
      <c r="D382" s="69" t="str">
        <f>IFERROR(CLEAN(HLOOKUP(D$1,'1.源数据-产品报告-消费降序'!D:D,ROW(),0)),"")</f>
        <v/>
      </c>
      <c r="E382" s="69" t="str">
        <f>IFERROR(CLEAN(HLOOKUP(E$1,'1.源数据-产品报告-消费降序'!E:E,ROW(),0)),"")</f>
        <v/>
      </c>
      <c r="F382" s="69" t="str">
        <f>IFERROR(CLEAN(HLOOKUP(F$1,'1.源数据-产品报告-消费降序'!F:F,ROW(),0)),"")</f>
        <v/>
      </c>
      <c r="G382" s="70">
        <f>IFERROR((HLOOKUP(G$1,'1.源数据-产品报告-消费降序'!G:G,ROW(),0)),"")</f>
        <v>0</v>
      </c>
      <c r="H3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2" s="69" t="str">
        <f>IFERROR(CLEAN(HLOOKUP(I$1,'1.源数据-产品报告-消费降序'!I:I,ROW(),0)),"")</f>
        <v/>
      </c>
      <c r="L382" s="69" t="str">
        <f>IFERROR(CLEAN(HLOOKUP(L$1,'1.源数据-产品报告-消费降序'!L:L,ROW(),0)),"")</f>
        <v/>
      </c>
      <c r="M382" s="69" t="str">
        <f>IFERROR(CLEAN(HLOOKUP(M$1,'1.源数据-产品报告-消费降序'!M:M,ROW(),0)),"")</f>
        <v/>
      </c>
      <c r="N382" s="69" t="str">
        <f>IFERROR(CLEAN(HLOOKUP(N$1,'1.源数据-产品报告-消费降序'!N:N,ROW(),0)),"")</f>
        <v/>
      </c>
      <c r="O382" s="69" t="str">
        <f>IFERROR(CLEAN(HLOOKUP(O$1,'1.源数据-产品报告-消费降序'!O:O,ROW(),0)),"")</f>
        <v/>
      </c>
      <c r="P382" s="69" t="str">
        <f>IFERROR(CLEAN(HLOOKUP(P$1,'1.源数据-产品报告-消费降序'!P:P,ROW(),0)),"")</f>
        <v/>
      </c>
      <c r="Q382" s="69" t="str">
        <f>IFERROR(CLEAN(HLOOKUP(Q$1,'1.源数据-产品报告-消费降序'!Q:Q,ROW(),0)),"")</f>
        <v/>
      </c>
      <c r="R382" s="69" t="str">
        <f>IFERROR(CLEAN(HLOOKUP(R$1,'1.源数据-产品报告-消费降序'!R:R,ROW(),0)),"")</f>
        <v/>
      </c>
      <c r="S3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2" s="69" t="str">
        <f>IFERROR(CLEAN(HLOOKUP(T$1,'1.源数据-产品报告-消费降序'!T:T,ROW(),0)),"")</f>
        <v/>
      </c>
      <c r="W382" s="69" t="str">
        <f>IFERROR(CLEAN(HLOOKUP(W$1,'1.源数据-产品报告-消费降序'!W:W,ROW(),0)),"")</f>
        <v/>
      </c>
      <c r="X382" s="69" t="str">
        <f>IFERROR(CLEAN(HLOOKUP(X$1,'1.源数据-产品报告-消费降序'!X:X,ROW(),0)),"")</f>
        <v/>
      </c>
      <c r="Y382" s="69" t="str">
        <f>IFERROR(CLEAN(HLOOKUP(Y$1,'1.源数据-产品报告-消费降序'!Y:Y,ROW(),0)),"")</f>
        <v/>
      </c>
      <c r="Z382" s="69" t="str">
        <f>IFERROR(CLEAN(HLOOKUP(Z$1,'1.源数据-产品报告-消费降序'!Z:Z,ROW(),0)),"")</f>
        <v/>
      </c>
      <c r="AA382" s="69" t="str">
        <f>IFERROR(CLEAN(HLOOKUP(AA$1,'1.源数据-产品报告-消费降序'!AA:AA,ROW(),0)),"")</f>
        <v/>
      </c>
      <c r="AB382" s="69" t="str">
        <f>IFERROR(CLEAN(HLOOKUP(AB$1,'1.源数据-产品报告-消费降序'!AB:AB,ROW(),0)),"")</f>
        <v/>
      </c>
      <c r="AC382" s="69" t="str">
        <f>IFERROR(CLEAN(HLOOKUP(AC$1,'1.源数据-产品报告-消费降序'!AC:AC,ROW(),0)),"")</f>
        <v/>
      </c>
      <c r="AD3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2" s="69" t="str">
        <f>IFERROR(CLEAN(HLOOKUP(AE$1,'1.源数据-产品报告-消费降序'!AE:AE,ROW(),0)),"")</f>
        <v/>
      </c>
      <c r="AH382" s="69" t="str">
        <f>IFERROR(CLEAN(HLOOKUP(AH$1,'1.源数据-产品报告-消费降序'!AH:AH,ROW(),0)),"")</f>
        <v/>
      </c>
      <c r="AI382" s="69" t="str">
        <f>IFERROR(CLEAN(HLOOKUP(AI$1,'1.源数据-产品报告-消费降序'!AI:AI,ROW(),0)),"")</f>
        <v/>
      </c>
      <c r="AJ382" s="69" t="str">
        <f>IFERROR(CLEAN(HLOOKUP(AJ$1,'1.源数据-产品报告-消费降序'!AJ:AJ,ROW(),0)),"")</f>
        <v/>
      </c>
      <c r="AK382" s="69" t="str">
        <f>IFERROR(CLEAN(HLOOKUP(AK$1,'1.源数据-产品报告-消费降序'!AK:AK,ROW(),0)),"")</f>
        <v/>
      </c>
      <c r="AL382" s="69" t="str">
        <f>IFERROR(CLEAN(HLOOKUP(AL$1,'1.源数据-产品报告-消费降序'!AL:AL,ROW(),0)),"")</f>
        <v/>
      </c>
      <c r="AM382" s="69" t="str">
        <f>IFERROR(CLEAN(HLOOKUP(AM$1,'1.源数据-产品报告-消费降序'!AM:AM,ROW(),0)),"")</f>
        <v/>
      </c>
      <c r="AN382" s="69" t="str">
        <f>IFERROR(CLEAN(HLOOKUP(AN$1,'1.源数据-产品报告-消费降序'!AN:AN,ROW(),0)),"")</f>
        <v/>
      </c>
      <c r="AO3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2" s="69" t="str">
        <f>IFERROR(CLEAN(HLOOKUP(AP$1,'1.源数据-产品报告-消费降序'!AP:AP,ROW(),0)),"")</f>
        <v/>
      </c>
      <c r="AS382" s="69" t="str">
        <f>IFERROR(CLEAN(HLOOKUP(AS$1,'1.源数据-产品报告-消费降序'!AS:AS,ROW(),0)),"")</f>
        <v/>
      </c>
      <c r="AT382" s="69" t="str">
        <f>IFERROR(CLEAN(HLOOKUP(AT$1,'1.源数据-产品报告-消费降序'!AT:AT,ROW(),0)),"")</f>
        <v/>
      </c>
      <c r="AU382" s="69" t="str">
        <f>IFERROR(CLEAN(HLOOKUP(AU$1,'1.源数据-产品报告-消费降序'!AU:AU,ROW(),0)),"")</f>
        <v/>
      </c>
      <c r="AV382" s="69" t="str">
        <f>IFERROR(CLEAN(HLOOKUP(AV$1,'1.源数据-产品报告-消费降序'!AV:AV,ROW(),0)),"")</f>
        <v/>
      </c>
      <c r="AW382" s="69" t="str">
        <f>IFERROR(CLEAN(HLOOKUP(AW$1,'1.源数据-产品报告-消费降序'!AW:AW,ROW(),0)),"")</f>
        <v/>
      </c>
      <c r="AX382" s="69" t="str">
        <f>IFERROR(CLEAN(HLOOKUP(AX$1,'1.源数据-产品报告-消费降序'!AX:AX,ROW(),0)),"")</f>
        <v/>
      </c>
      <c r="AY382" s="69" t="str">
        <f>IFERROR(CLEAN(HLOOKUP(AY$1,'1.源数据-产品报告-消费降序'!AY:AY,ROW(),0)),"")</f>
        <v/>
      </c>
      <c r="AZ3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2" s="69" t="str">
        <f>IFERROR(CLEAN(HLOOKUP(BA$1,'1.源数据-产品报告-消费降序'!BA:BA,ROW(),0)),"")</f>
        <v/>
      </c>
      <c r="BD382" s="69" t="str">
        <f>IFERROR(CLEAN(HLOOKUP(BD$1,'1.源数据-产品报告-消费降序'!BD:BD,ROW(),0)),"")</f>
        <v/>
      </c>
      <c r="BE382" s="69" t="str">
        <f>IFERROR(CLEAN(HLOOKUP(BE$1,'1.源数据-产品报告-消费降序'!BE:BE,ROW(),0)),"")</f>
        <v/>
      </c>
      <c r="BF382" s="69" t="str">
        <f>IFERROR(CLEAN(HLOOKUP(BF$1,'1.源数据-产品报告-消费降序'!BF:BF,ROW(),0)),"")</f>
        <v/>
      </c>
      <c r="BG382" s="69" t="str">
        <f>IFERROR(CLEAN(HLOOKUP(BG$1,'1.源数据-产品报告-消费降序'!BG:BG,ROW(),0)),"")</f>
        <v/>
      </c>
      <c r="BH382" s="69" t="str">
        <f>IFERROR(CLEAN(HLOOKUP(BH$1,'1.源数据-产品报告-消费降序'!BH:BH,ROW(),0)),"")</f>
        <v/>
      </c>
      <c r="BI382" s="69" t="str">
        <f>IFERROR(CLEAN(HLOOKUP(BI$1,'1.源数据-产品报告-消费降序'!BI:BI,ROW(),0)),"")</f>
        <v/>
      </c>
      <c r="BJ382" s="69" t="str">
        <f>IFERROR(CLEAN(HLOOKUP(BJ$1,'1.源数据-产品报告-消费降序'!BJ:BJ,ROW(),0)),"")</f>
        <v/>
      </c>
      <c r="BK3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2" s="69" t="str">
        <f>IFERROR(CLEAN(HLOOKUP(BL$1,'1.源数据-产品报告-消费降序'!BL:BL,ROW(),0)),"")</f>
        <v/>
      </c>
      <c r="BO382" s="69" t="str">
        <f>IFERROR(CLEAN(HLOOKUP(BO$1,'1.源数据-产品报告-消费降序'!BO:BO,ROW(),0)),"")</f>
        <v/>
      </c>
      <c r="BP382" s="69" t="str">
        <f>IFERROR(CLEAN(HLOOKUP(BP$1,'1.源数据-产品报告-消费降序'!BP:BP,ROW(),0)),"")</f>
        <v/>
      </c>
      <c r="BQ382" s="69" t="str">
        <f>IFERROR(CLEAN(HLOOKUP(BQ$1,'1.源数据-产品报告-消费降序'!BQ:BQ,ROW(),0)),"")</f>
        <v/>
      </c>
      <c r="BR382" s="69" t="str">
        <f>IFERROR(CLEAN(HLOOKUP(BR$1,'1.源数据-产品报告-消费降序'!BR:BR,ROW(),0)),"")</f>
        <v/>
      </c>
      <c r="BS382" s="69" t="str">
        <f>IFERROR(CLEAN(HLOOKUP(BS$1,'1.源数据-产品报告-消费降序'!BS:BS,ROW(),0)),"")</f>
        <v/>
      </c>
      <c r="BT382" s="69" t="str">
        <f>IFERROR(CLEAN(HLOOKUP(BT$1,'1.源数据-产品报告-消费降序'!BT:BT,ROW(),0)),"")</f>
        <v/>
      </c>
      <c r="BU382" s="69" t="str">
        <f>IFERROR(CLEAN(HLOOKUP(BU$1,'1.源数据-产品报告-消费降序'!BU:BU,ROW(),0)),"")</f>
        <v/>
      </c>
      <c r="BV3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2" s="69" t="str">
        <f>IFERROR(CLEAN(HLOOKUP(BW$1,'1.源数据-产品报告-消费降序'!BW:BW,ROW(),0)),"")</f>
        <v/>
      </c>
    </row>
    <row r="383" spans="1:75">
      <c r="A383" s="69" t="str">
        <f>IFERROR(CLEAN(HLOOKUP(A$1,'1.源数据-产品报告-消费降序'!A:A,ROW(),0)),"")</f>
        <v/>
      </c>
      <c r="B383" s="69" t="str">
        <f>IFERROR(CLEAN(HLOOKUP(B$1,'1.源数据-产品报告-消费降序'!B:B,ROW(),0)),"")</f>
        <v/>
      </c>
      <c r="C383" s="69" t="str">
        <f>IFERROR(CLEAN(HLOOKUP(C$1,'1.源数据-产品报告-消费降序'!C:C,ROW(),0)),"")</f>
        <v/>
      </c>
      <c r="D383" s="69" t="str">
        <f>IFERROR(CLEAN(HLOOKUP(D$1,'1.源数据-产品报告-消费降序'!D:D,ROW(),0)),"")</f>
        <v/>
      </c>
      <c r="E383" s="69" t="str">
        <f>IFERROR(CLEAN(HLOOKUP(E$1,'1.源数据-产品报告-消费降序'!E:E,ROW(),0)),"")</f>
        <v/>
      </c>
      <c r="F383" s="69" t="str">
        <f>IFERROR(CLEAN(HLOOKUP(F$1,'1.源数据-产品报告-消费降序'!F:F,ROW(),0)),"")</f>
        <v/>
      </c>
      <c r="G383" s="70">
        <f>IFERROR((HLOOKUP(G$1,'1.源数据-产品报告-消费降序'!G:G,ROW(),0)),"")</f>
        <v>0</v>
      </c>
      <c r="H3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3" s="69" t="str">
        <f>IFERROR(CLEAN(HLOOKUP(I$1,'1.源数据-产品报告-消费降序'!I:I,ROW(),0)),"")</f>
        <v/>
      </c>
      <c r="L383" s="69" t="str">
        <f>IFERROR(CLEAN(HLOOKUP(L$1,'1.源数据-产品报告-消费降序'!L:L,ROW(),0)),"")</f>
        <v/>
      </c>
      <c r="M383" s="69" t="str">
        <f>IFERROR(CLEAN(HLOOKUP(M$1,'1.源数据-产品报告-消费降序'!M:M,ROW(),0)),"")</f>
        <v/>
      </c>
      <c r="N383" s="69" t="str">
        <f>IFERROR(CLEAN(HLOOKUP(N$1,'1.源数据-产品报告-消费降序'!N:N,ROW(),0)),"")</f>
        <v/>
      </c>
      <c r="O383" s="69" t="str">
        <f>IFERROR(CLEAN(HLOOKUP(O$1,'1.源数据-产品报告-消费降序'!O:O,ROW(),0)),"")</f>
        <v/>
      </c>
      <c r="P383" s="69" t="str">
        <f>IFERROR(CLEAN(HLOOKUP(P$1,'1.源数据-产品报告-消费降序'!P:P,ROW(),0)),"")</f>
        <v/>
      </c>
      <c r="Q383" s="69" t="str">
        <f>IFERROR(CLEAN(HLOOKUP(Q$1,'1.源数据-产品报告-消费降序'!Q:Q,ROW(),0)),"")</f>
        <v/>
      </c>
      <c r="R383" s="69" t="str">
        <f>IFERROR(CLEAN(HLOOKUP(R$1,'1.源数据-产品报告-消费降序'!R:R,ROW(),0)),"")</f>
        <v/>
      </c>
      <c r="S3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3" s="69" t="str">
        <f>IFERROR(CLEAN(HLOOKUP(T$1,'1.源数据-产品报告-消费降序'!T:T,ROW(),0)),"")</f>
        <v/>
      </c>
      <c r="W383" s="69" t="str">
        <f>IFERROR(CLEAN(HLOOKUP(W$1,'1.源数据-产品报告-消费降序'!W:W,ROW(),0)),"")</f>
        <v/>
      </c>
      <c r="X383" s="69" t="str">
        <f>IFERROR(CLEAN(HLOOKUP(X$1,'1.源数据-产品报告-消费降序'!X:X,ROW(),0)),"")</f>
        <v/>
      </c>
      <c r="Y383" s="69" t="str">
        <f>IFERROR(CLEAN(HLOOKUP(Y$1,'1.源数据-产品报告-消费降序'!Y:Y,ROW(),0)),"")</f>
        <v/>
      </c>
      <c r="Z383" s="69" t="str">
        <f>IFERROR(CLEAN(HLOOKUP(Z$1,'1.源数据-产品报告-消费降序'!Z:Z,ROW(),0)),"")</f>
        <v/>
      </c>
      <c r="AA383" s="69" t="str">
        <f>IFERROR(CLEAN(HLOOKUP(AA$1,'1.源数据-产品报告-消费降序'!AA:AA,ROW(),0)),"")</f>
        <v/>
      </c>
      <c r="AB383" s="69" t="str">
        <f>IFERROR(CLEAN(HLOOKUP(AB$1,'1.源数据-产品报告-消费降序'!AB:AB,ROW(),0)),"")</f>
        <v/>
      </c>
      <c r="AC383" s="69" t="str">
        <f>IFERROR(CLEAN(HLOOKUP(AC$1,'1.源数据-产品报告-消费降序'!AC:AC,ROW(),0)),"")</f>
        <v/>
      </c>
      <c r="AD3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3" s="69" t="str">
        <f>IFERROR(CLEAN(HLOOKUP(AE$1,'1.源数据-产品报告-消费降序'!AE:AE,ROW(),0)),"")</f>
        <v/>
      </c>
      <c r="AH383" s="69" t="str">
        <f>IFERROR(CLEAN(HLOOKUP(AH$1,'1.源数据-产品报告-消费降序'!AH:AH,ROW(),0)),"")</f>
        <v/>
      </c>
      <c r="AI383" s="69" t="str">
        <f>IFERROR(CLEAN(HLOOKUP(AI$1,'1.源数据-产品报告-消费降序'!AI:AI,ROW(),0)),"")</f>
        <v/>
      </c>
      <c r="AJ383" s="69" t="str">
        <f>IFERROR(CLEAN(HLOOKUP(AJ$1,'1.源数据-产品报告-消费降序'!AJ:AJ,ROW(),0)),"")</f>
        <v/>
      </c>
      <c r="AK383" s="69" t="str">
        <f>IFERROR(CLEAN(HLOOKUP(AK$1,'1.源数据-产品报告-消费降序'!AK:AK,ROW(),0)),"")</f>
        <v/>
      </c>
      <c r="AL383" s="69" t="str">
        <f>IFERROR(CLEAN(HLOOKUP(AL$1,'1.源数据-产品报告-消费降序'!AL:AL,ROW(),0)),"")</f>
        <v/>
      </c>
      <c r="AM383" s="69" t="str">
        <f>IFERROR(CLEAN(HLOOKUP(AM$1,'1.源数据-产品报告-消费降序'!AM:AM,ROW(),0)),"")</f>
        <v/>
      </c>
      <c r="AN383" s="69" t="str">
        <f>IFERROR(CLEAN(HLOOKUP(AN$1,'1.源数据-产品报告-消费降序'!AN:AN,ROW(),0)),"")</f>
        <v/>
      </c>
      <c r="AO3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3" s="69" t="str">
        <f>IFERROR(CLEAN(HLOOKUP(AP$1,'1.源数据-产品报告-消费降序'!AP:AP,ROW(),0)),"")</f>
        <v/>
      </c>
      <c r="AS383" s="69" t="str">
        <f>IFERROR(CLEAN(HLOOKUP(AS$1,'1.源数据-产品报告-消费降序'!AS:AS,ROW(),0)),"")</f>
        <v/>
      </c>
      <c r="AT383" s="69" t="str">
        <f>IFERROR(CLEAN(HLOOKUP(AT$1,'1.源数据-产品报告-消费降序'!AT:AT,ROW(),0)),"")</f>
        <v/>
      </c>
      <c r="AU383" s="69" t="str">
        <f>IFERROR(CLEAN(HLOOKUP(AU$1,'1.源数据-产品报告-消费降序'!AU:AU,ROW(),0)),"")</f>
        <v/>
      </c>
      <c r="AV383" s="69" t="str">
        <f>IFERROR(CLEAN(HLOOKUP(AV$1,'1.源数据-产品报告-消费降序'!AV:AV,ROW(),0)),"")</f>
        <v/>
      </c>
      <c r="AW383" s="69" t="str">
        <f>IFERROR(CLEAN(HLOOKUP(AW$1,'1.源数据-产品报告-消费降序'!AW:AW,ROW(),0)),"")</f>
        <v/>
      </c>
      <c r="AX383" s="69" t="str">
        <f>IFERROR(CLEAN(HLOOKUP(AX$1,'1.源数据-产品报告-消费降序'!AX:AX,ROW(),0)),"")</f>
        <v/>
      </c>
      <c r="AY383" s="69" t="str">
        <f>IFERROR(CLEAN(HLOOKUP(AY$1,'1.源数据-产品报告-消费降序'!AY:AY,ROW(),0)),"")</f>
        <v/>
      </c>
      <c r="AZ3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3" s="69" t="str">
        <f>IFERROR(CLEAN(HLOOKUP(BA$1,'1.源数据-产品报告-消费降序'!BA:BA,ROW(),0)),"")</f>
        <v/>
      </c>
      <c r="BD383" s="69" t="str">
        <f>IFERROR(CLEAN(HLOOKUP(BD$1,'1.源数据-产品报告-消费降序'!BD:BD,ROW(),0)),"")</f>
        <v/>
      </c>
      <c r="BE383" s="69" t="str">
        <f>IFERROR(CLEAN(HLOOKUP(BE$1,'1.源数据-产品报告-消费降序'!BE:BE,ROW(),0)),"")</f>
        <v/>
      </c>
      <c r="BF383" s="69" t="str">
        <f>IFERROR(CLEAN(HLOOKUP(BF$1,'1.源数据-产品报告-消费降序'!BF:BF,ROW(),0)),"")</f>
        <v/>
      </c>
      <c r="BG383" s="69" t="str">
        <f>IFERROR(CLEAN(HLOOKUP(BG$1,'1.源数据-产品报告-消费降序'!BG:BG,ROW(),0)),"")</f>
        <v/>
      </c>
      <c r="BH383" s="69" t="str">
        <f>IFERROR(CLEAN(HLOOKUP(BH$1,'1.源数据-产品报告-消费降序'!BH:BH,ROW(),0)),"")</f>
        <v/>
      </c>
      <c r="BI383" s="69" t="str">
        <f>IFERROR(CLEAN(HLOOKUP(BI$1,'1.源数据-产品报告-消费降序'!BI:BI,ROW(),0)),"")</f>
        <v/>
      </c>
      <c r="BJ383" s="69" t="str">
        <f>IFERROR(CLEAN(HLOOKUP(BJ$1,'1.源数据-产品报告-消费降序'!BJ:BJ,ROW(),0)),"")</f>
        <v/>
      </c>
      <c r="BK3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3" s="69" t="str">
        <f>IFERROR(CLEAN(HLOOKUP(BL$1,'1.源数据-产品报告-消费降序'!BL:BL,ROW(),0)),"")</f>
        <v/>
      </c>
      <c r="BO383" s="69" t="str">
        <f>IFERROR(CLEAN(HLOOKUP(BO$1,'1.源数据-产品报告-消费降序'!BO:BO,ROW(),0)),"")</f>
        <v/>
      </c>
      <c r="BP383" s="69" t="str">
        <f>IFERROR(CLEAN(HLOOKUP(BP$1,'1.源数据-产品报告-消费降序'!BP:BP,ROW(),0)),"")</f>
        <v/>
      </c>
      <c r="BQ383" s="69" t="str">
        <f>IFERROR(CLEAN(HLOOKUP(BQ$1,'1.源数据-产品报告-消费降序'!BQ:BQ,ROW(),0)),"")</f>
        <v/>
      </c>
      <c r="BR383" s="69" t="str">
        <f>IFERROR(CLEAN(HLOOKUP(BR$1,'1.源数据-产品报告-消费降序'!BR:BR,ROW(),0)),"")</f>
        <v/>
      </c>
      <c r="BS383" s="69" t="str">
        <f>IFERROR(CLEAN(HLOOKUP(BS$1,'1.源数据-产品报告-消费降序'!BS:BS,ROW(),0)),"")</f>
        <v/>
      </c>
      <c r="BT383" s="69" t="str">
        <f>IFERROR(CLEAN(HLOOKUP(BT$1,'1.源数据-产品报告-消费降序'!BT:BT,ROW(),0)),"")</f>
        <v/>
      </c>
      <c r="BU383" s="69" t="str">
        <f>IFERROR(CLEAN(HLOOKUP(BU$1,'1.源数据-产品报告-消费降序'!BU:BU,ROW(),0)),"")</f>
        <v/>
      </c>
      <c r="BV3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3" s="69" t="str">
        <f>IFERROR(CLEAN(HLOOKUP(BW$1,'1.源数据-产品报告-消费降序'!BW:BW,ROW(),0)),"")</f>
        <v/>
      </c>
    </row>
    <row r="384" spans="1:75">
      <c r="A384" s="69" t="str">
        <f>IFERROR(CLEAN(HLOOKUP(A$1,'1.源数据-产品报告-消费降序'!A:A,ROW(),0)),"")</f>
        <v/>
      </c>
      <c r="B384" s="69" t="str">
        <f>IFERROR(CLEAN(HLOOKUP(B$1,'1.源数据-产品报告-消费降序'!B:B,ROW(),0)),"")</f>
        <v/>
      </c>
      <c r="C384" s="69" t="str">
        <f>IFERROR(CLEAN(HLOOKUP(C$1,'1.源数据-产品报告-消费降序'!C:C,ROW(),0)),"")</f>
        <v/>
      </c>
      <c r="D384" s="69" t="str">
        <f>IFERROR(CLEAN(HLOOKUP(D$1,'1.源数据-产品报告-消费降序'!D:D,ROW(),0)),"")</f>
        <v/>
      </c>
      <c r="E384" s="69" t="str">
        <f>IFERROR(CLEAN(HLOOKUP(E$1,'1.源数据-产品报告-消费降序'!E:E,ROW(),0)),"")</f>
        <v/>
      </c>
      <c r="F384" s="69" t="str">
        <f>IFERROR(CLEAN(HLOOKUP(F$1,'1.源数据-产品报告-消费降序'!F:F,ROW(),0)),"")</f>
        <v/>
      </c>
      <c r="G384" s="70">
        <f>IFERROR((HLOOKUP(G$1,'1.源数据-产品报告-消费降序'!G:G,ROW(),0)),"")</f>
        <v>0</v>
      </c>
      <c r="H3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4" s="69" t="str">
        <f>IFERROR(CLEAN(HLOOKUP(I$1,'1.源数据-产品报告-消费降序'!I:I,ROW(),0)),"")</f>
        <v/>
      </c>
      <c r="L384" s="69" t="str">
        <f>IFERROR(CLEAN(HLOOKUP(L$1,'1.源数据-产品报告-消费降序'!L:L,ROW(),0)),"")</f>
        <v/>
      </c>
      <c r="M384" s="69" t="str">
        <f>IFERROR(CLEAN(HLOOKUP(M$1,'1.源数据-产品报告-消费降序'!M:M,ROW(),0)),"")</f>
        <v/>
      </c>
      <c r="N384" s="69" t="str">
        <f>IFERROR(CLEAN(HLOOKUP(N$1,'1.源数据-产品报告-消费降序'!N:N,ROW(),0)),"")</f>
        <v/>
      </c>
      <c r="O384" s="69" t="str">
        <f>IFERROR(CLEAN(HLOOKUP(O$1,'1.源数据-产品报告-消费降序'!O:O,ROW(),0)),"")</f>
        <v/>
      </c>
      <c r="P384" s="69" t="str">
        <f>IFERROR(CLEAN(HLOOKUP(P$1,'1.源数据-产品报告-消费降序'!P:P,ROW(),0)),"")</f>
        <v/>
      </c>
      <c r="Q384" s="69" t="str">
        <f>IFERROR(CLEAN(HLOOKUP(Q$1,'1.源数据-产品报告-消费降序'!Q:Q,ROW(),0)),"")</f>
        <v/>
      </c>
      <c r="R384" s="69" t="str">
        <f>IFERROR(CLEAN(HLOOKUP(R$1,'1.源数据-产品报告-消费降序'!R:R,ROW(),0)),"")</f>
        <v/>
      </c>
      <c r="S3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4" s="69" t="str">
        <f>IFERROR(CLEAN(HLOOKUP(T$1,'1.源数据-产品报告-消费降序'!T:T,ROW(),0)),"")</f>
        <v/>
      </c>
      <c r="W384" s="69" t="str">
        <f>IFERROR(CLEAN(HLOOKUP(W$1,'1.源数据-产品报告-消费降序'!W:W,ROW(),0)),"")</f>
        <v/>
      </c>
      <c r="X384" s="69" t="str">
        <f>IFERROR(CLEAN(HLOOKUP(X$1,'1.源数据-产品报告-消费降序'!X:X,ROW(),0)),"")</f>
        <v/>
      </c>
      <c r="Y384" s="69" t="str">
        <f>IFERROR(CLEAN(HLOOKUP(Y$1,'1.源数据-产品报告-消费降序'!Y:Y,ROW(),0)),"")</f>
        <v/>
      </c>
      <c r="Z384" s="69" t="str">
        <f>IFERROR(CLEAN(HLOOKUP(Z$1,'1.源数据-产品报告-消费降序'!Z:Z,ROW(),0)),"")</f>
        <v/>
      </c>
      <c r="AA384" s="69" t="str">
        <f>IFERROR(CLEAN(HLOOKUP(AA$1,'1.源数据-产品报告-消费降序'!AA:AA,ROW(),0)),"")</f>
        <v/>
      </c>
      <c r="AB384" s="69" t="str">
        <f>IFERROR(CLEAN(HLOOKUP(AB$1,'1.源数据-产品报告-消费降序'!AB:AB,ROW(),0)),"")</f>
        <v/>
      </c>
      <c r="AC384" s="69" t="str">
        <f>IFERROR(CLEAN(HLOOKUP(AC$1,'1.源数据-产品报告-消费降序'!AC:AC,ROW(),0)),"")</f>
        <v/>
      </c>
      <c r="AD3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4" s="69" t="str">
        <f>IFERROR(CLEAN(HLOOKUP(AE$1,'1.源数据-产品报告-消费降序'!AE:AE,ROW(),0)),"")</f>
        <v/>
      </c>
      <c r="AH384" s="69" t="str">
        <f>IFERROR(CLEAN(HLOOKUP(AH$1,'1.源数据-产品报告-消费降序'!AH:AH,ROW(),0)),"")</f>
        <v/>
      </c>
      <c r="AI384" s="69" t="str">
        <f>IFERROR(CLEAN(HLOOKUP(AI$1,'1.源数据-产品报告-消费降序'!AI:AI,ROW(),0)),"")</f>
        <v/>
      </c>
      <c r="AJ384" s="69" t="str">
        <f>IFERROR(CLEAN(HLOOKUP(AJ$1,'1.源数据-产品报告-消费降序'!AJ:AJ,ROW(),0)),"")</f>
        <v/>
      </c>
      <c r="AK384" s="69" t="str">
        <f>IFERROR(CLEAN(HLOOKUP(AK$1,'1.源数据-产品报告-消费降序'!AK:AK,ROW(),0)),"")</f>
        <v/>
      </c>
      <c r="AL384" s="69" t="str">
        <f>IFERROR(CLEAN(HLOOKUP(AL$1,'1.源数据-产品报告-消费降序'!AL:AL,ROW(),0)),"")</f>
        <v/>
      </c>
      <c r="AM384" s="69" t="str">
        <f>IFERROR(CLEAN(HLOOKUP(AM$1,'1.源数据-产品报告-消费降序'!AM:AM,ROW(),0)),"")</f>
        <v/>
      </c>
      <c r="AN384" s="69" t="str">
        <f>IFERROR(CLEAN(HLOOKUP(AN$1,'1.源数据-产品报告-消费降序'!AN:AN,ROW(),0)),"")</f>
        <v/>
      </c>
      <c r="AO3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4" s="69" t="str">
        <f>IFERROR(CLEAN(HLOOKUP(AP$1,'1.源数据-产品报告-消费降序'!AP:AP,ROW(),0)),"")</f>
        <v/>
      </c>
      <c r="AS384" s="69" t="str">
        <f>IFERROR(CLEAN(HLOOKUP(AS$1,'1.源数据-产品报告-消费降序'!AS:AS,ROW(),0)),"")</f>
        <v/>
      </c>
      <c r="AT384" s="69" t="str">
        <f>IFERROR(CLEAN(HLOOKUP(AT$1,'1.源数据-产品报告-消费降序'!AT:AT,ROW(),0)),"")</f>
        <v/>
      </c>
      <c r="AU384" s="69" t="str">
        <f>IFERROR(CLEAN(HLOOKUP(AU$1,'1.源数据-产品报告-消费降序'!AU:AU,ROW(),0)),"")</f>
        <v/>
      </c>
      <c r="AV384" s="69" t="str">
        <f>IFERROR(CLEAN(HLOOKUP(AV$1,'1.源数据-产品报告-消费降序'!AV:AV,ROW(),0)),"")</f>
        <v/>
      </c>
      <c r="AW384" s="69" t="str">
        <f>IFERROR(CLEAN(HLOOKUP(AW$1,'1.源数据-产品报告-消费降序'!AW:AW,ROW(),0)),"")</f>
        <v/>
      </c>
      <c r="AX384" s="69" t="str">
        <f>IFERROR(CLEAN(HLOOKUP(AX$1,'1.源数据-产品报告-消费降序'!AX:AX,ROW(),0)),"")</f>
        <v/>
      </c>
      <c r="AY384" s="69" t="str">
        <f>IFERROR(CLEAN(HLOOKUP(AY$1,'1.源数据-产品报告-消费降序'!AY:AY,ROW(),0)),"")</f>
        <v/>
      </c>
      <c r="AZ3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4" s="69" t="str">
        <f>IFERROR(CLEAN(HLOOKUP(BA$1,'1.源数据-产品报告-消费降序'!BA:BA,ROW(),0)),"")</f>
        <v/>
      </c>
      <c r="BD384" s="69" t="str">
        <f>IFERROR(CLEAN(HLOOKUP(BD$1,'1.源数据-产品报告-消费降序'!BD:BD,ROW(),0)),"")</f>
        <v/>
      </c>
      <c r="BE384" s="69" t="str">
        <f>IFERROR(CLEAN(HLOOKUP(BE$1,'1.源数据-产品报告-消费降序'!BE:BE,ROW(),0)),"")</f>
        <v/>
      </c>
      <c r="BF384" s="69" t="str">
        <f>IFERROR(CLEAN(HLOOKUP(BF$1,'1.源数据-产品报告-消费降序'!BF:BF,ROW(),0)),"")</f>
        <v/>
      </c>
      <c r="BG384" s="69" t="str">
        <f>IFERROR(CLEAN(HLOOKUP(BG$1,'1.源数据-产品报告-消费降序'!BG:BG,ROW(),0)),"")</f>
        <v/>
      </c>
      <c r="BH384" s="69" t="str">
        <f>IFERROR(CLEAN(HLOOKUP(BH$1,'1.源数据-产品报告-消费降序'!BH:BH,ROW(),0)),"")</f>
        <v/>
      </c>
      <c r="BI384" s="69" t="str">
        <f>IFERROR(CLEAN(HLOOKUP(BI$1,'1.源数据-产品报告-消费降序'!BI:BI,ROW(),0)),"")</f>
        <v/>
      </c>
      <c r="BJ384" s="69" t="str">
        <f>IFERROR(CLEAN(HLOOKUP(BJ$1,'1.源数据-产品报告-消费降序'!BJ:BJ,ROW(),0)),"")</f>
        <v/>
      </c>
      <c r="BK3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4" s="69" t="str">
        <f>IFERROR(CLEAN(HLOOKUP(BL$1,'1.源数据-产品报告-消费降序'!BL:BL,ROW(),0)),"")</f>
        <v/>
      </c>
      <c r="BO384" s="69" t="str">
        <f>IFERROR(CLEAN(HLOOKUP(BO$1,'1.源数据-产品报告-消费降序'!BO:BO,ROW(),0)),"")</f>
        <v/>
      </c>
      <c r="BP384" s="69" t="str">
        <f>IFERROR(CLEAN(HLOOKUP(BP$1,'1.源数据-产品报告-消费降序'!BP:BP,ROW(),0)),"")</f>
        <v/>
      </c>
      <c r="BQ384" s="69" t="str">
        <f>IFERROR(CLEAN(HLOOKUP(BQ$1,'1.源数据-产品报告-消费降序'!BQ:BQ,ROW(),0)),"")</f>
        <v/>
      </c>
      <c r="BR384" s="69" t="str">
        <f>IFERROR(CLEAN(HLOOKUP(BR$1,'1.源数据-产品报告-消费降序'!BR:BR,ROW(),0)),"")</f>
        <v/>
      </c>
      <c r="BS384" s="69" t="str">
        <f>IFERROR(CLEAN(HLOOKUP(BS$1,'1.源数据-产品报告-消费降序'!BS:BS,ROW(),0)),"")</f>
        <v/>
      </c>
      <c r="BT384" s="69" t="str">
        <f>IFERROR(CLEAN(HLOOKUP(BT$1,'1.源数据-产品报告-消费降序'!BT:BT,ROW(),0)),"")</f>
        <v/>
      </c>
      <c r="BU384" s="69" t="str">
        <f>IFERROR(CLEAN(HLOOKUP(BU$1,'1.源数据-产品报告-消费降序'!BU:BU,ROW(),0)),"")</f>
        <v/>
      </c>
      <c r="BV3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4" s="69" t="str">
        <f>IFERROR(CLEAN(HLOOKUP(BW$1,'1.源数据-产品报告-消费降序'!BW:BW,ROW(),0)),"")</f>
        <v/>
      </c>
    </row>
    <row r="385" spans="1:75">
      <c r="A385" s="69" t="str">
        <f>IFERROR(CLEAN(HLOOKUP(A$1,'1.源数据-产品报告-消费降序'!A:A,ROW(),0)),"")</f>
        <v/>
      </c>
      <c r="B385" s="69" t="str">
        <f>IFERROR(CLEAN(HLOOKUP(B$1,'1.源数据-产品报告-消费降序'!B:B,ROW(),0)),"")</f>
        <v/>
      </c>
      <c r="C385" s="69" t="str">
        <f>IFERROR(CLEAN(HLOOKUP(C$1,'1.源数据-产品报告-消费降序'!C:C,ROW(),0)),"")</f>
        <v/>
      </c>
      <c r="D385" s="69" t="str">
        <f>IFERROR(CLEAN(HLOOKUP(D$1,'1.源数据-产品报告-消费降序'!D:D,ROW(),0)),"")</f>
        <v/>
      </c>
      <c r="E385" s="69" t="str">
        <f>IFERROR(CLEAN(HLOOKUP(E$1,'1.源数据-产品报告-消费降序'!E:E,ROW(),0)),"")</f>
        <v/>
      </c>
      <c r="F385" s="69" t="str">
        <f>IFERROR(CLEAN(HLOOKUP(F$1,'1.源数据-产品报告-消费降序'!F:F,ROW(),0)),"")</f>
        <v/>
      </c>
      <c r="G385" s="70">
        <f>IFERROR((HLOOKUP(G$1,'1.源数据-产品报告-消费降序'!G:G,ROW(),0)),"")</f>
        <v>0</v>
      </c>
      <c r="H3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5" s="69" t="str">
        <f>IFERROR(CLEAN(HLOOKUP(I$1,'1.源数据-产品报告-消费降序'!I:I,ROW(),0)),"")</f>
        <v/>
      </c>
      <c r="L385" s="69" t="str">
        <f>IFERROR(CLEAN(HLOOKUP(L$1,'1.源数据-产品报告-消费降序'!L:L,ROW(),0)),"")</f>
        <v/>
      </c>
      <c r="M385" s="69" t="str">
        <f>IFERROR(CLEAN(HLOOKUP(M$1,'1.源数据-产品报告-消费降序'!M:M,ROW(),0)),"")</f>
        <v/>
      </c>
      <c r="N385" s="69" t="str">
        <f>IFERROR(CLEAN(HLOOKUP(N$1,'1.源数据-产品报告-消费降序'!N:N,ROW(),0)),"")</f>
        <v/>
      </c>
      <c r="O385" s="69" t="str">
        <f>IFERROR(CLEAN(HLOOKUP(O$1,'1.源数据-产品报告-消费降序'!O:O,ROW(),0)),"")</f>
        <v/>
      </c>
      <c r="P385" s="69" t="str">
        <f>IFERROR(CLEAN(HLOOKUP(P$1,'1.源数据-产品报告-消费降序'!P:P,ROW(),0)),"")</f>
        <v/>
      </c>
      <c r="Q385" s="69" t="str">
        <f>IFERROR(CLEAN(HLOOKUP(Q$1,'1.源数据-产品报告-消费降序'!Q:Q,ROW(),0)),"")</f>
        <v/>
      </c>
      <c r="R385" s="69" t="str">
        <f>IFERROR(CLEAN(HLOOKUP(R$1,'1.源数据-产品报告-消费降序'!R:R,ROW(),0)),"")</f>
        <v/>
      </c>
      <c r="S3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5" s="69" t="str">
        <f>IFERROR(CLEAN(HLOOKUP(T$1,'1.源数据-产品报告-消费降序'!T:T,ROW(),0)),"")</f>
        <v/>
      </c>
      <c r="W385" s="69" t="str">
        <f>IFERROR(CLEAN(HLOOKUP(W$1,'1.源数据-产品报告-消费降序'!W:W,ROW(),0)),"")</f>
        <v/>
      </c>
      <c r="X385" s="69" t="str">
        <f>IFERROR(CLEAN(HLOOKUP(X$1,'1.源数据-产品报告-消费降序'!X:X,ROW(),0)),"")</f>
        <v/>
      </c>
      <c r="Y385" s="69" t="str">
        <f>IFERROR(CLEAN(HLOOKUP(Y$1,'1.源数据-产品报告-消费降序'!Y:Y,ROW(),0)),"")</f>
        <v/>
      </c>
      <c r="Z385" s="69" t="str">
        <f>IFERROR(CLEAN(HLOOKUP(Z$1,'1.源数据-产品报告-消费降序'!Z:Z,ROW(),0)),"")</f>
        <v/>
      </c>
      <c r="AA385" s="69" t="str">
        <f>IFERROR(CLEAN(HLOOKUP(AA$1,'1.源数据-产品报告-消费降序'!AA:AA,ROW(),0)),"")</f>
        <v/>
      </c>
      <c r="AB385" s="69" t="str">
        <f>IFERROR(CLEAN(HLOOKUP(AB$1,'1.源数据-产品报告-消费降序'!AB:AB,ROW(),0)),"")</f>
        <v/>
      </c>
      <c r="AC385" s="69" t="str">
        <f>IFERROR(CLEAN(HLOOKUP(AC$1,'1.源数据-产品报告-消费降序'!AC:AC,ROW(),0)),"")</f>
        <v/>
      </c>
      <c r="AD3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5" s="69" t="str">
        <f>IFERROR(CLEAN(HLOOKUP(AE$1,'1.源数据-产品报告-消费降序'!AE:AE,ROW(),0)),"")</f>
        <v/>
      </c>
      <c r="AH385" s="69" t="str">
        <f>IFERROR(CLEAN(HLOOKUP(AH$1,'1.源数据-产品报告-消费降序'!AH:AH,ROW(),0)),"")</f>
        <v/>
      </c>
      <c r="AI385" s="69" t="str">
        <f>IFERROR(CLEAN(HLOOKUP(AI$1,'1.源数据-产品报告-消费降序'!AI:AI,ROW(),0)),"")</f>
        <v/>
      </c>
      <c r="AJ385" s="69" t="str">
        <f>IFERROR(CLEAN(HLOOKUP(AJ$1,'1.源数据-产品报告-消费降序'!AJ:AJ,ROW(),0)),"")</f>
        <v/>
      </c>
      <c r="AK385" s="69" t="str">
        <f>IFERROR(CLEAN(HLOOKUP(AK$1,'1.源数据-产品报告-消费降序'!AK:AK,ROW(),0)),"")</f>
        <v/>
      </c>
      <c r="AL385" s="69" t="str">
        <f>IFERROR(CLEAN(HLOOKUP(AL$1,'1.源数据-产品报告-消费降序'!AL:AL,ROW(),0)),"")</f>
        <v/>
      </c>
      <c r="AM385" s="69" t="str">
        <f>IFERROR(CLEAN(HLOOKUP(AM$1,'1.源数据-产品报告-消费降序'!AM:AM,ROW(),0)),"")</f>
        <v/>
      </c>
      <c r="AN385" s="69" t="str">
        <f>IFERROR(CLEAN(HLOOKUP(AN$1,'1.源数据-产品报告-消费降序'!AN:AN,ROW(),0)),"")</f>
        <v/>
      </c>
      <c r="AO3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5" s="69" t="str">
        <f>IFERROR(CLEAN(HLOOKUP(AP$1,'1.源数据-产品报告-消费降序'!AP:AP,ROW(),0)),"")</f>
        <v/>
      </c>
      <c r="AS385" s="69" t="str">
        <f>IFERROR(CLEAN(HLOOKUP(AS$1,'1.源数据-产品报告-消费降序'!AS:AS,ROW(),0)),"")</f>
        <v/>
      </c>
      <c r="AT385" s="69" t="str">
        <f>IFERROR(CLEAN(HLOOKUP(AT$1,'1.源数据-产品报告-消费降序'!AT:AT,ROW(),0)),"")</f>
        <v/>
      </c>
      <c r="AU385" s="69" t="str">
        <f>IFERROR(CLEAN(HLOOKUP(AU$1,'1.源数据-产品报告-消费降序'!AU:AU,ROW(),0)),"")</f>
        <v/>
      </c>
      <c r="AV385" s="69" t="str">
        <f>IFERROR(CLEAN(HLOOKUP(AV$1,'1.源数据-产品报告-消费降序'!AV:AV,ROW(),0)),"")</f>
        <v/>
      </c>
      <c r="AW385" s="69" t="str">
        <f>IFERROR(CLEAN(HLOOKUP(AW$1,'1.源数据-产品报告-消费降序'!AW:AW,ROW(),0)),"")</f>
        <v/>
      </c>
      <c r="AX385" s="69" t="str">
        <f>IFERROR(CLEAN(HLOOKUP(AX$1,'1.源数据-产品报告-消费降序'!AX:AX,ROW(),0)),"")</f>
        <v/>
      </c>
      <c r="AY385" s="69" t="str">
        <f>IFERROR(CLEAN(HLOOKUP(AY$1,'1.源数据-产品报告-消费降序'!AY:AY,ROW(),0)),"")</f>
        <v/>
      </c>
      <c r="AZ3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5" s="69" t="str">
        <f>IFERROR(CLEAN(HLOOKUP(BA$1,'1.源数据-产品报告-消费降序'!BA:BA,ROW(),0)),"")</f>
        <v/>
      </c>
      <c r="BD385" s="69" t="str">
        <f>IFERROR(CLEAN(HLOOKUP(BD$1,'1.源数据-产品报告-消费降序'!BD:BD,ROW(),0)),"")</f>
        <v/>
      </c>
      <c r="BE385" s="69" t="str">
        <f>IFERROR(CLEAN(HLOOKUP(BE$1,'1.源数据-产品报告-消费降序'!BE:BE,ROW(),0)),"")</f>
        <v/>
      </c>
      <c r="BF385" s="69" t="str">
        <f>IFERROR(CLEAN(HLOOKUP(BF$1,'1.源数据-产品报告-消费降序'!BF:BF,ROW(),0)),"")</f>
        <v/>
      </c>
      <c r="BG385" s="69" t="str">
        <f>IFERROR(CLEAN(HLOOKUP(BG$1,'1.源数据-产品报告-消费降序'!BG:BG,ROW(),0)),"")</f>
        <v/>
      </c>
      <c r="BH385" s="69" t="str">
        <f>IFERROR(CLEAN(HLOOKUP(BH$1,'1.源数据-产品报告-消费降序'!BH:BH,ROW(),0)),"")</f>
        <v/>
      </c>
      <c r="BI385" s="69" t="str">
        <f>IFERROR(CLEAN(HLOOKUP(BI$1,'1.源数据-产品报告-消费降序'!BI:BI,ROW(),0)),"")</f>
        <v/>
      </c>
      <c r="BJ385" s="69" t="str">
        <f>IFERROR(CLEAN(HLOOKUP(BJ$1,'1.源数据-产品报告-消费降序'!BJ:BJ,ROW(),0)),"")</f>
        <v/>
      </c>
      <c r="BK3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5" s="69" t="str">
        <f>IFERROR(CLEAN(HLOOKUP(BL$1,'1.源数据-产品报告-消费降序'!BL:BL,ROW(),0)),"")</f>
        <v/>
      </c>
      <c r="BO385" s="69" t="str">
        <f>IFERROR(CLEAN(HLOOKUP(BO$1,'1.源数据-产品报告-消费降序'!BO:BO,ROW(),0)),"")</f>
        <v/>
      </c>
      <c r="BP385" s="69" t="str">
        <f>IFERROR(CLEAN(HLOOKUP(BP$1,'1.源数据-产品报告-消费降序'!BP:BP,ROW(),0)),"")</f>
        <v/>
      </c>
      <c r="BQ385" s="69" t="str">
        <f>IFERROR(CLEAN(HLOOKUP(BQ$1,'1.源数据-产品报告-消费降序'!BQ:BQ,ROW(),0)),"")</f>
        <v/>
      </c>
      <c r="BR385" s="69" t="str">
        <f>IFERROR(CLEAN(HLOOKUP(BR$1,'1.源数据-产品报告-消费降序'!BR:BR,ROW(),0)),"")</f>
        <v/>
      </c>
      <c r="BS385" s="69" t="str">
        <f>IFERROR(CLEAN(HLOOKUP(BS$1,'1.源数据-产品报告-消费降序'!BS:BS,ROW(),0)),"")</f>
        <v/>
      </c>
      <c r="BT385" s="69" t="str">
        <f>IFERROR(CLEAN(HLOOKUP(BT$1,'1.源数据-产品报告-消费降序'!BT:BT,ROW(),0)),"")</f>
        <v/>
      </c>
      <c r="BU385" s="69" t="str">
        <f>IFERROR(CLEAN(HLOOKUP(BU$1,'1.源数据-产品报告-消费降序'!BU:BU,ROW(),0)),"")</f>
        <v/>
      </c>
      <c r="BV3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5" s="69" t="str">
        <f>IFERROR(CLEAN(HLOOKUP(BW$1,'1.源数据-产品报告-消费降序'!BW:BW,ROW(),0)),"")</f>
        <v/>
      </c>
    </row>
    <row r="386" spans="1:75">
      <c r="A386" s="69" t="str">
        <f>IFERROR(CLEAN(HLOOKUP(A$1,'1.源数据-产品报告-消费降序'!A:A,ROW(),0)),"")</f>
        <v/>
      </c>
      <c r="B386" s="69" t="str">
        <f>IFERROR(CLEAN(HLOOKUP(B$1,'1.源数据-产品报告-消费降序'!B:B,ROW(),0)),"")</f>
        <v/>
      </c>
      <c r="C386" s="69" t="str">
        <f>IFERROR(CLEAN(HLOOKUP(C$1,'1.源数据-产品报告-消费降序'!C:C,ROW(),0)),"")</f>
        <v/>
      </c>
      <c r="D386" s="69" t="str">
        <f>IFERROR(CLEAN(HLOOKUP(D$1,'1.源数据-产品报告-消费降序'!D:D,ROW(),0)),"")</f>
        <v/>
      </c>
      <c r="E386" s="69" t="str">
        <f>IFERROR(CLEAN(HLOOKUP(E$1,'1.源数据-产品报告-消费降序'!E:E,ROW(),0)),"")</f>
        <v/>
      </c>
      <c r="F386" s="69" t="str">
        <f>IFERROR(CLEAN(HLOOKUP(F$1,'1.源数据-产品报告-消费降序'!F:F,ROW(),0)),"")</f>
        <v/>
      </c>
      <c r="G386" s="70">
        <f>IFERROR((HLOOKUP(G$1,'1.源数据-产品报告-消费降序'!G:G,ROW(),0)),"")</f>
        <v>0</v>
      </c>
      <c r="H3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6" s="69" t="str">
        <f>IFERROR(CLEAN(HLOOKUP(I$1,'1.源数据-产品报告-消费降序'!I:I,ROW(),0)),"")</f>
        <v/>
      </c>
      <c r="L386" s="69" t="str">
        <f>IFERROR(CLEAN(HLOOKUP(L$1,'1.源数据-产品报告-消费降序'!L:L,ROW(),0)),"")</f>
        <v/>
      </c>
      <c r="M386" s="69" t="str">
        <f>IFERROR(CLEAN(HLOOKUP(M$1,'1.源数据-产品报告-消费降序'!M:M,ROW(),0)),"")</f>
        <v/>
      </c>
      <c r="N386" s="69" t="str">
        <f>IFERROR(CLEAN(HLOOKUP(N$1,'1.源数据-产品报告-消费降序'!N:N,ROW(),0)),"")</f>
        <v/>
      </c>
      <c r="O386" s="69" t="str">
        <f>IFERROR(CLEAN(HLOOKUP(O$1,'1.源数据-产品报告-消费降序'!O:O,ROW(),0)),"")</f>
        <v/>
      </c>
      <c r="P386" s="69" t="str">
        <f>IFERROR(CLEAN(HLOOKUP(P$1,'1.源数据-产品报告-消费降序'!P:P,ROW(),0)),"")</f>
        <v/>
      </c>
      <c r="Q386" s="69" t="str">
        <f>IFERROR(CLEAN(HLOOKUP(Q$1,'1.源数据-产品报告-消费降序'!Q:Q,ROW(),0)),"")</f>
        <v/>
      </c>
      <c r="R386" s="69" t="str">
        <f>IFERROR(CLEAN(HLOOKUP(R$1,'1.源数据-产品报告-消费降序'!R:R,ROW(),0)),"")</f>
        <v/>
      </c>
      <c r="S3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6" s="69" t="str">
        <f>IFERROR(CLEAN(HLOOKUP(T$1,'1.源数据-产品报告-消费降序'!T:T,ROW(),0)),"")</f>
        <v/>
      </c>
      <c r="W386" s="69" t="str">
        <f>IFERROR(CLEAN(HLOOKUP(W$1,'1.源数据-产品报告-消费降序'!W:W,ROW(),0)),"")</f>
        <v/>
      </c>
      <c r="X386" s="69" t="str">
        <f>IFERROR(CLEAN(HLOOKUP(X$1,'1.源数据-产品报告-消费降序'!X:X,ROW(),0)),"")</f>
        <v/>
      </c>
      <c r="Y386" s="69" t="str">
        <f>IFERROR(CLEAN(HLOOKUP(Y$1,'1.源数据-产品报告-消费降序'!Y:Y,ROW(),0)),"")</f>
        <v/>
      </c>
      <c r="Z386" s="69" t="str">
        <f>IFERROR(CLEAN(HLOOKUP(Z$1,'1.源数据-产品报告-消费降序'!Z:Z,ROW(),0)),"")</f>
        <v/>
      </c>
      <c r="AA386" s="69" t="str">
        <f>IFERROR(CLEAN(HLOOKUP(AA$1,'1.源数据-产品报告-消费降序'!AA:AA,ROW(),0)),"")</f>
        <v/>
      </c>
      <c r="AB386" s="69" t="str">
        <f>IFERROR(CLEAN(HLOOKUP(AB$1,'1.源数据-产品报告-消费降序'!AB:AB,ROW(),0)),"")</f>
        <v/>
      </c>
      <c r="AC386" s="69" t="str">
        <f>IFERROR(CLEAN(HLOOKUP(AC$1,'1.源数据-产品报告-消费降序'!AC:AC,ROW(),0)),"")</f>
        <v/>
      </c>
      <c r="AD3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6" s="69" t="str">
        <f>IFERROR(CLEAN(HLOOKUP(AE$1,'1.源数据-产品报告-消费降序'!AE:AE,ROW(),0)),"")</f>
        <v/>
      </c>
      <c r="AH386" s="69" t="str">
        <f>IFERROR(CLEAN(HLOOKUP(AH$1,'1.源数据-产品报告-消费降序'!AH:AH,ROW(),0)),"")</f>
        <v/>
      </c>
      <c r="AI386" s="69" t="str">
        <f>IFERROR(CLEAN(HLOOKUP(AI$1,'1.源数据-产品报告-消费降序'!AI:AI,ROW(),0)),"")</f>
        <v/>
      </c>
      <c r="AJ386" s="69" t="str">
        <f>IFERROR(CLEAN(HLOOKUP(AJ$1,'1.源数据-产品报告-消费降序'!AJ:AJ,ROW(),0)),"")</f>
        <v/>
      </c>
      <c r="AK386" s="69" t="str">
        <f>IFERROR(CLEAN(HLOOKUP(AK$1,'1.源数据-产品报告-消费降序'!AK:AK,ROW(),0)),"")</f>
        <v/>
      </c>
      <c r="AL386" s="69" t="str">
        <f>IFERROR(CLEAN(HLOOKUP(AL$1,'1.源数据-产品报告-消费降序'!AL:AL,ROW(),0)),"")</f>
        <v/>
      </c>
      <c r="AM386" s="69" t="str">
        <f>IFERROR(CLEAN(HLOOKUP(AM$1,'1.源数据-产品报告-消费降序'!AM:AM,ROW(),0)),"")</f>
        <v/>
      </c>
      <c r="AN386" s="69" t="str">
        <f>IFERROR(CLEAN(HLOOKUP(AN$1,'1.源数据-产品报告-消费降序'!AN:AN,ROW(),0)),"")</f>
        <v/>
      </c>
      <c r="AO3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6" s="69" t="str">
        <f>IFERROR(CLEAN(HLOOKUP(AP$1,'1.源数据-产品报告-消费降序'!AP:AP,ROW(),0)),"")</f>
        <v/>
      </c>
      <c r="AS386" s="69" t="str">
        <f>IFERROR(CLEAN(HLOOKUP(AS$1,'1.源数据-产品报告-消费降序'!AS:AS,ROW(),0)),"")</f>
        <v/>
      </c>
      <c r="AT386" s="69" t="str">
        <f>IFERROR(CLEAN(HLOOKUP(AT$1,'1.源数据-产品报告-消费降序'!AT:AT,ROW(),0)),"")</f>
        <v/>
      </c>
      <c r="AU386" s="69" t="str">
        <f>IFERROR(CLEAN(HLOOKUP(AU$1,'1.源数据-产品报告-消费降序'!AU:AU,ROW(),0)),"")</f>
        <v/>
      </c>
      <c r="AV386" s="69" t="str">
        <f>IFERROR(CLEAN(HLOOKUP(AV$1,'1.源数据-产品报告-消费降序'!AV:AV,ROW(),0)),"")</f>
        <v/>
      </c>
      <c r="AW386" s="69" t="str">
        <f>IFERROR(CLEAN(HLOOKUP(AW$1,'1.源数据-产品报告-消费降序'!AW:AW,ROW(),0)),"")</f>
        <v/>
      </c>
      <c r="AX386" s="69" t="str">
        <f>IFERROR(CLEAN(HLOOKUP(AX$1,'1.源数据-产品报告-消费降序'!AX:AX,ROW(),0)),"")</f>
        <v/>
      </c>
      <c r="AY386" s="69" t="str">
        <f>IFERROR(CLEAN(HLOOKUP(AY$1,'1.源数据-产品报告-消费降序'!AY:AY,ROW(),0)),"")</f>
        <v/>
      </c>
      <c r="AZ3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6" s="69" t="str">
        <f>IFERROR(CLEAN(HLOOKUP(BA$1,'1.源数据-产品报告-消费降序'!BA:BA,ROW(),0)),"")</f>
        <v/>
      </c>
      <c r="BD386" s="69" t="str">
        <f>IFERROR(CLEAN(HLOOKUP(BD$1,'1.源数据-产品报告-消费降序'!BD:BD,ROW(),0)),"")</f>
        <v/>
      </c>
      <c r="BE386" s="69" t="str">
        <f>IFERROR(CLEAN(HLOOKUP(BE$1,'1.源数据-产品报告-消费降序'!BE:BE,ROW(),0)),"")</f>
        <v/>
      </c>
      <c r="BF386" s="69" t="str">
        <f>IFERROR(CLEAN(HLOOKUP(BF$1,'1.源数据-产品报告-消费降序'!BF:BF,ROW(),0)),"")</f>
        <v/>
      </c>
      <c r="BG386" s="69" t="str">
        <f>IFERROR(CLEAN(HLOOKUP(BG$1,'1.源数据-产品报告-消费降序'!BG:BG,ROW(),0)),"")</f>
        <v/>
      </c>
      <c r="BH386" s="69" t="str">
        <f>IFERROR(CLEAN(HLOOKUP(BH$1,'1.源数据-产品报告-消费降序'!BH:BH,ROW(),0)),"")</f>
        <v/>
      </c>
      <c r="BI386" s="69" t="str">
        <f>IFERROR(CLEAN(HLOOKUP(BI$1,'1.源数据-产品报告-消费降序'!BI:BI,ROW(),0)),"")</f>
        <v/>
      </c>
      <c r="BJ386" s="69" t="str">
        <f>IFERROR(CLEAN(HLOOKUP(BJ$1,'1.源数据-产品报告-消费降序'!BJ:BJ,ROW(),0)),"")</f>
        <v/>
      </c>
      <c r="BK3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6" s="69" t="str">
        <f>IFERROR(CLEAN(HLOOKUP(BL$1,'1.源数据-产品报告-消费降序'!BL:BL,ROW(),0)),"")</f>
        <v/>
      </c>
      <c r="BO386" s="69" t="str">
        <f>IFERROR(CLEAN(HLOOKUP(BO$1,'1.源数据-产品报告-消费降序'!BO:BO,ROW(),0)),"")</f>
        <v/>
      </c>
      <c r="BP386" s="69" t="str">
        <f>IFERROR(CLEAN(HLOOKUP(BP$1,'1.源数据-产品报告-消费降序'!BP:BP,ROW(),0)),"")</f>
        <v/>
      </c>
      <c r="BQ386" s="69" t="str">
        <f>IFERROR(CLEAN(HLOOKUP(BQ$1,'1.源数据-产品报告-消费降序'!BQ:BQ,ROW(),0)),"")</f>
        <v/>
      </c>
      <c r="BR386" s="69" t="str">
        <f>IFERROR(CLEAN(HLOOKUP(BR$1,'1.源数据-产品报告-消费降序'!BR:BR,ROW(),0)),"")</f>
        <v/>
      </c>
      <c r="BS386" s="69" t="str">
        <f>IFERROR(CLEAN(HLOOKUP(BS$1,'1.源数据-产品报告-消费降序'!BS:BS,ROW(),0)),"")</f>
        <v/>
      </c>
      <c r="BT386" s="69" t="str">
        <f>IFERROR(CLEAN(HLOOKUP(BT$1,'1.源数据-产品报告-消费降序'!BT:BT,ROW(),0)),"")</f>
        <v/>
      </c>
      <c r="BU386" s="69" t="str">
        <f>IFERROR(CLEAN(HLOOKUP(BU$1,'1.源数据-产品报告-消费降序'!BU:BU,ROW(),0)),"")</f>
        <v/>
      </c>
      <c r="BV3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6" s="69" t="str">
        <f>IFERROR(CLEAN(HLOOKUP(BW$1,'1.源数据-产品报告-消费降序'!BW:BW,ROW(),0)),"")</f>
        <v/>
      </c>
    </row>
    <row r="387" spans="1:75">
      <c r="A387" s="69" t="str">
        <f>IFERROR(CLEAN(HLOOKUP(A$1,'1.源数据-产品报告-消费降序'!A:A,ROW(),0)),"")</f>
        <v/>
      </c>
      <c r="B387" s="69" t="str">
        <f>IFERROR(CLEAN(HLOOKUP(B$1,'1.源数据-产品报告-消费降序'!B:B,ROW(),0)),"")</f>
        <v/>
      </c>
      <c r="C387" s="69" t="str">
        <f>IFERROR(CLEAN(HLOOKUP(C$1,'1.源数据-产品报告-消费降序'!C:C,ROW(),0)),"")</f>
        <v/>
      </c>
      <c r="D387" s="69" t="str">
        <f>IFERROR(CLEAN(HLOOKUP(D$1,'1.源数据-产品报告-消费降序'!D:D,ROW(),0)),"")</f>
        <v/>
      </c>
      <c r="E387" s="69" t="str">
        <f>IFERROR(CLEAN(HLOOKUP(E$1,'1.源数据-产品报告-消费降序'!E:E,ROW(),0)),"")</f>
        <v/>
      </c>
      <c r="F387" s="69" t="str">
        <f>IFERROR(CLEAN(HLOOKUP(F$1,'1.源数据-产品报告-消费降序'!F:F,ROW(),0)),"")</f>
        <v/>
      </c>
      <c r="G387" s="70">
        <f>IFERROR((HLOOKUP(G$1,'1.源数据-产品报告-消费降序'!G:G,ROW(),0)),"")</f>
        <v>0</v>
      </c>
      <c r="H3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7" s="69" t="str">
        <f>IFERROR(CLEAN(HLOOKUP(I$1,'1.源数据-产品报告-消费降序'!I:I,ROW(),0)),"")</f>
        <v/>
      </c>
      <c r="L387" s="69" t="str">
        <f>IFERROR(CLEAN(HLOOKUP(L$1,'1.源数据-产品报告-消费降序'!L:L,ROW(),0)),"")</f>
        <v/>
      </c>
      <c r="M387" s="69" t="str">
        <f>IFERROR(CLEAN(HLOOKUP(M$1,'1.源数据-产品报告-消费降序'!M:M,ROW(),0)),"")</f>
        <v/>
      </c>
      <c r="N387" s="69" t="str">
        <f>IFERROR(CLEAN(HLOOKUP(N$1,'1.源数据-产品报告-消费降序'!N:N,ROW(),0)),"")</f>
        <v/>
      </c>
      <c r="O387" s="69" t="str">
        <f>IFERROR(CLEAN(HLOOKUP(O$1,'1.源数据-产品报告-消费降序'!O:O,ROW(),0)),"")</f>
        <v/>
      </c>
      <c r="P387" s="69" t="str">
        <f>IFERROR(CLEAN(HLOOKUP(P$1,'1.源数据-产品报告-消费降序'!P:P,ROW(),0)),"")</f>
        <v/>
      </c>
      <c r="Q387" s="69" t="str">
        <f>IFERROR(CLEAN(HLOOKUP(Q$1,'1.源数据-产品报告-消费降序'!Q:Q,ROW(),0)),"")</f>
        <v/>
      </c>
      <c r="R387" s="69" t="str">
        <f>IFERROR(CLEAN(HLOOKUP(R$1,'1.源数据-产品报告-消费降序'!R:R,ROW(),0)),"")</f>
        <v/>
      </c>
      <c r="S3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7" s="69" t="str">
        <f>IFERROR(CLEAN(HLOOKUP(T$1,'1.源数据-产品报告-消费降序'!T:T,ROW(),0)),"")</f>
        <v/>
      </c>
      <c r="W387" s="69" t="str">
        <f>IFERROR(CLEAN(HLOOKUP(W$1,'1.源数据-产品报告-消费降序'!W:W,ROW(),0)),"")</f>
        <v/>
      </c>
      <c r="X387" s="69" t="str">
        <f>IFERROR(CLEAN(HLOOKUP(X$1,'1.源数据-产品报告-消费降序'!X:X,ROW(),0)),"")</f>
        <v/>
      </c>
      <c r="Y387" s="69" t="str">
        <f>IFERROR(CLEAN(HLOOKUP(Y$1,'1.源数据-产品报告-消费降序'!Y:Y,ROW(),0)),"")</f>
        <v/>
      </c>
      <c r="Z387" s="69" t="str">
        <f>IFERROR(CLEAN(HLOOKUP(Z$1,'1.源数据-产品报告-消费降序'!Z:Z,ROW(),0)),"")</f>
        <v/>
      </c>
      <c r="AA387" s="69" t="str">
        <f>IFERROR(CLEAN(HLOOKUP(AA$1,'1.源数据-产品报告-消费降序'!AA:AA,ROW(),0)),"")</f>
        <v/>
      </c>
      <c r="AB387" s="69" t="str">
        <f>IFERROR(CLEAN(HLOOKUP(AB$1,'1.源数据-产品报告-消费降序'!AB:AB,ROW(),0)),"")</f>
        <v/>
      </c>
      <c r="AC387" s="69" t="str">
        <f>IFERROR(CLEAN(HLOOKUP(AC$1,'1.源数据-产品报告-消费降序'!AC:AC,ROW(),0)),"")</f>
        <v/>
      </c>
      <c r="AD3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7" s="69" t="str">
        <f>IFERROR(CLEAN(HLOOKUP(AE$1,'1.源数据-产品报告-消费降序'!AE:AE,ROW(),0)),"")</f>
        <v/>
      </c>
      <c r="AH387" s="69" t="str">
        <f>IFERROR(CLEAN(HLOOKUP(AH$1,'1.源数据-产品报告-消费降序'!AH:AH,ROW(),0)),"")</f>
        <v/>
      </c>
      <c r="AI387" s="69" t="str">
        <f>IFERROR(CLEAN(HLOOKUP(AI$1,'1.源数据-产品报告-消费降序'!AI:AI,ROW(),0)),"")</f>
        <v/>
      </c>
      <c r="AJ387" s="69" t="str">
        <f>IFERROR(CLEAN(HLOOKUP(AJ$1,'1.源数据-产品报告-消费降序'!AJ:AJ,ROW(),0)),"")</f>
        <v/>
      </c>
      <c r="AK387" s="69" t="str">
        <f>IFERROR(CLEAN(HLOOKUP(AK$1,'1.源数据-产品报告-消费降序'!AK:AK,ROW(),0)),"")</f>
        <v/>
      </c>
      <c r="AL387" s="69" t="str">
        <f>IFERROR(CLEAN(HLOOKUP(AL$1,'1.源数据-产品报告-消费降序'!AL:AL,ROW(),0)),"")</f>
        <v/>
      </c>
      <c r="AM387" s="69" t="str">
        <f>IFERROR(CLEAN(HLOOKUP(AM$1,'1.源数据-产品报告-消费降序'!AM:AM,ROW(),0)),"")</f>
        <v/>
      </c>
      <c r="AN387" s="69" t="str">
        <f>IFERROR(CLEAN(HLOOKUP(AN$1,'1.源数据-产品报告-消费降序'!AN:AN,ROW(),0)),"")</f>
        <v/>
      </c>
      <c r="AO3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7" s="69" t="str">
        <f>IFERROR(CLEAN(HLOOKUP(AP$1,'1.源数据-产品报告-消费降序'!AP:AP,ROW(),0)),"")</f>
        <v/>
      </c>
      <c r="AS387" s="69" t="str">
        <f>IFERROR(CLEAN(HLOOKUP(AS$1,'1.源数据-产品报告-消费降序'!AS:AS,ROW(),0)),"")</f>
        <v/>
      </c>
      <c r="AT387" s="69" t="str">
        <f>IFERROR(CLEAN(HLOOKUP(AT$1,'1.源数据-产品报告-消费降序'!AT:AT,ROW(),0)),"")</f>
        <v/>
      </c>
      <c r="AU387" s="69" t="str">
        <f>IFERROR(CLEAN(HLOOKUP(AU$1,'1.源数据-产品报告-消费降序'!AU:AU,ROW(),0)),"")</f>
        <v/>
      </c>
      <c r="AV387" s="69" t="str">
        <f>IFERROR(CLEAN(HLOOKUP(AV$1,'1.源数据-产品报告-消费降序'!AV:AV,ROW(),0)),"")</f>
        <v/>
      </c>
      <c r="AW387" s="69" t="str">
        <f>IFERROR(CLEAN(HLOOKUP(AW$1,'1.源数据-产品报告-消费降序'!AW:AW,ROW(),0)),"")</f>
        <v/>
      </c>
      <c r="AX387" s="69" t="str">
        <f>IFERROR(CLEAN(HLOOKUP(AX$1,'1.源数据-产品报告-消费降序'!AX:AX,ROW(),0)),"")</f>
        <v/>
      </c>
      <c r="AY387" s="69" t="str">
        <f>IFERROR(CLEAN(HLOOKUP(AY$1,'1.源数据-产品报告-消费降序'!AY:AY,ROW(),0)),"")</f>
        <v/>
      </c>
      <c r="AZ3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7" s="69" t="str">
        <f>IFERROR(CLEAN(HLOOKUP(BA$1,'1.源数据-产品报告-消费降序'!BA:BA,ROW(),0)),"")</f>
        <v/>
      </c>
      <c r="BD387" s="69" t="str">
        <f>IFERROR(CLEAN(HLOOKUP(BD$1,'1.源数据-产品报告-消费降序'!BD:BD,ROW(),0)),"")</f>
        <v/>
      </c>
      <c r="BE387" s="69" t="str">
        <f>IFERROR(CLEAN(HLOOKUP(BE$1,'1.源数据-产品报告-消费降序'!BE:BE,ROW(),0)),"")</f>
        <v/>
      </c>
      <c r="BF387" s="69" t="str">
        <f>IFERROR(CLEAN(HLOOKUP(BF$1,'1.源数据-产品报告-消费降序'!BF:BF,ROW(),0)),"")</f>
        <v/>
      </c>
      <c r="BG387" s="69" t="str">
        <f>IFERROR(CLEAN(HLOOKUP(BG$1,'1.源数据-产品报告-消费降序'!BG:BG,ROW(),0)),"")</f>
        <v/>
      </c>
      <c r="BH387" s="69" t="str">
        <f>IFERROR(CLEAN(HLOOKUP(BH$1,'1.源数据-产品报告-消费降序'!BH:BH,ROW(),0)),"")</f>
        <v/>
      </c>
      <c r="BI387" s="69" t="str">
        <f>IFERROR(CLEAN(HLOOKUP(BI$1,'1.源数据-产品报告-消费降序'!BI:BI,ROW(),0)),"")</f>
        <v/>
      </c>
      <c r="BJ387" s="69" t="str">
        <f>IFERROR(CLEAN(HLOOKUP(BJ$1,'1.源数据-产品报告-消费降序'!BJ:BJ,ROW(),0)),"")</f>
        <v/>
      </c>
      <c r="BK3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7" s="69" t="str">
        <f>IFERROR(CLEAN(HLOOKUP(BL$1,'1.源数据-产品报告-消费降序'!BL:BL,ROW(),0)),"")</f>
        <v/>
      </c>
      <c r="BO387" s="69" t="str">
        <f>IFERROR(CLEAN(HLOOKUP(BO$1,'1.源数据-产品报告-消费降序'!BO:BO,ROW(),0)),"")</f>
        <v/>
      </c>
      <c r="BP387" s="69" t="str">
        <f>IFERROR(CLEAN(HLOOKUP(BP$1,'1.源数据-产品报告-消费降序'!BP:BP,ROW(),0)),"")</f>
        <v/>
      </c>
      <c r="BQ387" s="69" t="str">
        <f>IFERROR(CLEAN(HLOOKUP(BQ$1,'1.源数据-产品报告-消费降序'!BQ:BQ,ROW(),0)),"")</f>
        <v/>
      </c>
      <c r="BR387" s="69" t="str">
        <f>IFERROR(CLEAN(HLOOKUP(BR$1,'1.源数据-产品报告-消费降序'!BR:BR,ROW(),0)),"")</f>
        <v/>
      </c>
      <c r="BS387" s="69" t="str">
        <f>IFERROR(CLEAN(HLOOKUP(BS$1,'1.源数据-产品报告-消费降序'!BS:BS,ROW(),0)),"")</f>
        <v/>
      </c>
      <c r="BT387" s="69" t="str">
        <f>IFERROR(CLEAN(HLOOKUP(BT$1,'1.源数据-产品报告-消费降序'!BT:BT,ROW(),0)),"")</f>
        <v/>
      </c>
      <c r="BU387" s="69" t="str">
        <f>IFERROR(CLEAN(HLOOKUP(BU$1,'1.源数据-产品报告-消费降序'!BU:BU,ROW(),0)),"")</f>
        <v/>
      </c>
      <c r="BV3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7" s="69" t="str">
        <f>IFERROR(CLEAN(HLOOKUP(BW$1,'1.源数据-产品报告-消费降序'!BW:BW,ROW(),0)),"")</f>
        <v/>
      </c>
    </row>
    <row r="388" spans="1:75">
      <c r="A388" s="69" t="str">
        <f>IFERROR(CLEAN(HLOOKUP(A$1,'1.源数据-产品报告-消费降序'!A:A,ROW(),0)),"")</f>
        <v/>
      </c>
      <c r="B388" s="69" t="str">
        <f>IFERROR(CLEAN(HLOOKUP(B$1,'1.源数据-产品报告-消费降序'!B:B,ROW(),0)),"")</f>
        <v/>
      </c>
      <c r="C388" s="69" t="str">
        <f>IFERROR(CLEAN(HLOOKUP(C$1,'1.源数据-产品报告-消费降序'!C:C,ROW(),0)),"")</f>
        <v/>
      </c>
      <c r="D388" s="69" t="str">
        <f>IFERROR(CLEAN(HLOOKUP(D$1,'1.源数据-产品报告-消费降序'!D:D,ROW(),0)),"")</f>
        <v/>
      </c>
      <c r="E388" s="69" t="str">
        <f>IFERROR(CLEAN(HLOOKUP(E$1,'1.源数据-产品报告-消费降序'!E:E,ROW(),0)),"")</f>
        <v/>
      </c>
      <c r="F388" s="69" t="str">
        <f>IFERROR(CLEAN(HLOOKUP(F$1,'1.源数据-产品报告-消费降序'!F:F,ROW(),0)),"")</f>
        <v/>
      </c>
      <c r="G388" s="70">
        <f>IFERROR((HLOOKUP(G$1,'1.源数据-产品报告-消费降序'!G:G,ROW(),0)),"")</f>
        <v>0</v>
      </c>
      <c r="H3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8" s="69" t="str">
        <f>IFERROR(CLEAN(HLOOKUP(I$1,'1.源数据-产品报告-消费降序'!I:I,ROW(),0)),"")</f>
        <v/>
      </c>
      <c r="L388" s="69" t="str">
        <f>IFERROR(CLEAN(HLOOKUP(L$1,'1.源数据-产品报告-消费降序'!L:L,ROW(),0)),"")</f>
        <v/>
      </c>
      <c r="M388" s="69" t="str">
        <f>IFERROR(CLEAN(HLOOKUP(M$1,'1.源数据-产品报告-消费降序'!M:M,ROW(),0)),"")</f>
        <v/>
      </c>
      <c r="N388" s="69" t="str">
        <f>IFERROR(CLEAN(HLOOKUP(N$1,'1.源数据-产品报告-消费降序'!N:N,ROW(),0)),"")</f>
        <v/>
      </c>
      <c r="O388" s="69" t="str">
        <f>IFERROR(CLEAN(HLOOKUP(O$1,'1.源数据-产品报告-消费降序'!O:O,ROW(),0)),"")</f>
        <v/>
      </c>
      <c r="P388" s="69" t="str">
        <f>IFERROR(CLEAN(HLOOKUP(P$1,'1.源数据-产品报告-消费降序'!P:P,ROW(),0)),"")</f>
        <v/>
      </c>
      <c r="Q388" s="69" t="str">
        <f>IFERROR(CLEAN(HLOOKUP(Q$1,'1.源数据-产品报告-消费降序'!Q:Q,ROW(),0)),"")</f>
        <v/>
      </c>
      <c r="R388" s="69" t="str">
        <f>IFERROR(CLEAN(HLOOKUP(R$1,'1.源数据-产品报告-消费降序'!R:R,ROW(),0)),"")</f>
        <v/>
      </c>
      <c r="S3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8" s="69" t="str">
        <f>IFERROR(CLEAN(HLOOKUP(T$1,'1.源数据-产品报告-消费降序'!T:T,ROW(),0)),"")</f>
        <v/>
      </c>
      <c r="W388" s="69" t="str">
        <f>IFERROR(CLEAN(HLOOKUP(W$1,'1.源数据-产品报告-消费降序'!W:W,ROW(),0)),"")</f>
        <v/>
      </c>
      <c r="X388" s="69" t="str">
        <f>IFERROR(CLEAN(HLOOKUP(X$1,'1.源数据-产品报告-消费降序'!X:X,ROW(),0)),"")</f>
        <v/>
      </c>
      <c r="Y388" s="69" t="str">
        <f>IFERROR(CLEAN(HLOOKUP(Y$1,'1.源数据-产品报告-消费降序'!Y:Y,ROW(),0)),"")</f>
        <v/>
      </c>
      <c r="Z388" s="69" t="str">
        <f>IFERROR(CLEAN(HLOOKUP(Z$1,'1.源数据-产品报告-消费降序'!Z:Z,ROW(),0)),"")</f>
        <v/>
      </c>
      <c r="AA388" s="69" t="str">
        <f>IFERROR(CLEAN(HLOOKUP(AA$1,'1.源数据-产品报告-消费降序'!AA:AA,ROW(),0)),"")</f>
        <v/>
      </c>
      <c r="AB388" s="69" t="str">
        <f>IFERROR(CLEAN(HLOOKUP(AB$1,'1.源数据-产品报告-消费降序'!AB:AB,ROW(),0)),"")</f>
        <v/>
      </c>
      <c r="AC388" s="69" t="str">
        <f>IFERROR(CLEAN(HLOOKUP(AC$1,'1.源数据-产品报告-消费降序'!AC:AC,ROW(),0)),"")</f>
        <v/>
      </c>
      <c r="AD3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8" s="69" t="str">
        <f>IFERROR(CLEAN(HLOOKUP(AE$1,'1.源数据-产品报告-消费降序'!AE:AE,ROW(),0)),"")</f>
        <v/>
      </c>
      <c r="AH388" s="69" t="str">
        <f>IFERROR(CLEAN(HLOOKUP(AH$1,'1.源数据-产品报告-消费降序'!AH:AH,ROW(),0)),"")</f>
        <v/>
      </c>
      <c r="AI388" s="69" t="str">
        <f>IFERROR(CLEAN(HLOOKUP(AI$1,'1.源数据-产品报告-消费降序'!AI:AI,ROW(),0)),"")</f>
        <v/>
      </c>
      <c r="AJ388" s="69" t="str">
        <f>IFERROR(CLEAN(HLOOKUP(AJ$1,'1.源数据-产品报告-消费降序'!AJ:AJ,ROW(),0)),"")</f>
        <v/>
      </c>
      <c r="AK388" s="69" t="str">
        <f>IFERROR(CLEAN(HLOOKUP(AK$1,'1.源数据-产品报告-消费降序'!AK:AK,ROW(),0)),"")</f>
        <v/>
      </c>
      <c r="AL388" s="69" t="str">
        <f>IFERROR(CLEAN(HLOOKUP(AL$1,'1.源数据-产品报告-消费降序'!AL:AL,ROW(),0)),"")</f>
        <v/>
      </c>
      <c r="AM388" s="69" t="str">
        <f>IFERROR(CLEAN(HLOOKUP(AM$1,'1.源数据-产品报告-消费降序'!AM:AM,ROW(),0)),"")</f>
        <v/>
      </c>
      <c r="AN388" s="69" t="str">
        <f>IFERROR(CLEAN(HLOOKUP(AN$1,'1.源数据-产品报告-消费降序'!AN:AN,ROW(),0)),"")</f>
        <v/>
      </c>
      <c r="AO3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8" s="69" t="str">
        <f>IFERROR(CLEAN(HLOOKUP(AP$1,'1.源数据-产品报告-消费降序'!AP:AP,ROW(),0)),"")</f>
        <v/>
      </c>
      <c r="AS388" s="69" t="str">
        <f>IFERROR(CLEAN(HLOOKUP(AS$1,'1.源数据-产品报告-消费降序'!AS:AS,ROW(),0)),"")</f>
        <v/>
      </c>
      <c r="AT388" s="69" t="str">
        <f>IFERROR(CLEAN(HLOOKUP(AT$1,'1.源数据-产品报告-消费降序'!AT:AT,ROW(),0)),"")</f>
        <v/>
      </c>
      <c r="AU388" s="69" t="str">
        <f>IFERROR(CLEAN(HLOOKUP(AU$1,'1.源数据-产品报告-消费降序'!AU:AU,ROW(),0)),"")</f>
        <v/>
      </c>
      <c r="AV388" s="69" t="str">
        <f>IFERROR(CLEAN(HLOOKUP(AV$1,'1.源数据-产品报告-消费降序'!AV:AV,ROW(),0)),"")</f>
        <v/>
      </c>
      <c r="AW388" s="69" t="str">
        <f>IFERROR(CLEAN(HLOOKUP(AW$1,'1.源数据-产品报告-消费降序'!AW:AW,ROW(),0)),"")</f>
        <v/>
      </c>
      <c r="AX388" s="69" t="str">
        <f>IFERROR(CLEAN(HLOOKUP(AX$1,'1.源数据-产品报告-消费降序'!AX:AX,ROW(),0)),"")</f>
        <v/>
      </c>
      <c r="AY388" s="69" t="str">
        <f>IFERROR(CLEAN(HLOOKUP(AY$1,'1.源数据-产品报告-消费降序'!AY:AY,ROW(),0)),"")</f>
        <v/>
      </c>
      <c r="AZ3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8" s="69" t="str">
        <f>IFERROR(CLEAN(HLOOKUP(BA$1,'1.源数据-产品报告-消费降序'!BA:BA,ROW(),0)),"")</f>
        <v/>
      </c>
      <c r="BD388" s="69" t="str">
        <f>IFERROR(CLEAN(HLOOKUP(BD$1,'1.源数据-产品报告-消费降序'!BD:BD,ROW(),0)),"")</f>
        <v/>
      </c>
      <c r="BE388" s="69" t="str">
        <f>IFERROR(CLEAN(HLOOKUP(BE$1,'1.源数据-产品报告-消费降序'!BE:BE,ROW(),0)),"")</f>
        <v/>
      </c>
      <c r="BF388" s="69" t="str">
        <f>IFERROR(CLEAN(HLOOKUP(BF$1,'1.源数据-产品报告-消费降序'!BF:BF,ROW(),0)),"")</f>
        <v/>
      </c>
      <c r="BG388" s="69" t="str">
        <f>IFERROR(CLEAN(HLOOKUP(BG$1,'1.源数据-产品报告-消费降序'!BG:BG,ROW(),0)),"")</f>
        <v/>
      </c>
      <c r="BH388" s="69" t="str">
        <f>IFERROR(CLEAN(HLOOKUP(BH$1,'1.源数据-产品报告-消费降序'!BH:BH,ROW(),0)),"")</f>
        <v/>
      </c>
      <c r="BI388" s="69" t="str">
        <f>IFERROR(CLEAN(HLOOKUP(BI$1,'1.源数据-产品报告-消费降序'!BI:BI,ROW(),0)),"")</f>
        <v/>
      </c>
      <c r="BJ388" s="69" t="str">
        <f>IFERROR(CLEAN(HLOOKUP(BJ$1,'1.源数据-产品报告-消费降序'!BJ:BJ,ROW(),0)),"")</f>
        <v/>
      </c>
      <c r="BK3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8" s="69" t="str">
        <f>IFERROR(CLEAN(HLOOKUP(BL$1,'1.源数据-产品报告-消费降序'!BL:BL,ROW(),0)),"")</f>
        <v/>
      </c>
      <c r="BO388" s="69" t="str">
        <f>IFERROR(CLEAN(HLOOKUP(BO$1,'1.源数据-产品报告-消费降序'!BO:BO,ROW(),0)),"")</f>
        <v/>
      </c>
      <c r="BP388" s="69" t="str">
        <f>IFERROR(CLEAN(HLOOKUP(BP$1,'1.源数据-产品报告-消费降序'!BP:BP,ROW(),0)),"")</f>
        <v/>
      </c>
      <c r="BQ388" s="69" t="str">
        <f>IFERROR(CLEAN(HLOOKUP(BQ$1,'1.源数据-产品报告-消费降序'!BQ:BQ,ROW(),0)),"")</f>
        <v/>
      </c>
      <c r="BR388" s="69" t="str">
        <f>IFERROR(CLEAN(HLOOKUP(BR$1,'1.源数据-产品报告-消费降序'!BR:BR,ROW(),0)),"")</f>
        <v/>
      </c>
      <c r="BS388" s="69" t="str">
        <f>IFERROR(CLEAN(HLOOKUP(BS$1,'1.源数据-产品报告-消费降序'!BS:BS,ROW(),0)),"")</f>
        <v/>
      </c>
      <c r="BT388" s="69" t="str">
        <f>IFERROR(CLEAN(HLOOKUP(BT$1,'1.源数据-产品报告-消费降序'!BT:BT,ROW(),0)),"")</f>
        <v/>
      </c>
      <c r="BU388" s="69" t="str">
        <f>IFERROR(CLEAN(HLOOKUP(BU$1,'1.源数据-产品报告-消费降序'!BU:BU,ROW(),0)),"")</f>
        <v/>
      </c>
      <c r="BV3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8" s="69" t="str">
        <f>IFERROR(CLEAN(HLOOKUP(BW$1,'1.源数据-产品报告-消费降序'!BW:BW,ROW(),0)),"")</f>
        <v/>
      </c>
    </row>
    <row r="389" spans="1:75">
      <c r="A389" s="69" t="str">
        <f>IFERROR(CLEAN(HLOOKUP(A$1,'1.源数据-产品报告-消费降序'!A:A,ROW(),0)),"")</f>
        <v/>
      </c>
      <c r="B389" s="69" t="str">
        <f>IFERROR(CLEAN(HLOOKUP(B$1,'1.源数据-产品报告-消费降序'!B:B,ROW(),0)),"")</f>
        <v/>
      </c>
      <c r="C389" s="69" t="str">
        <f>IFERROR(CLEAN(HLOOKUP(C$1,'1.源数据-产品报告-消费降序'!C:C,ROW(),0)),"")</f>
        <v/>
      </c>
      <c r="D389" s="69" t="str">
        <f>IFERROR(CLEAN(HLOOKUP(D$1,'1.源数据-产品报告-消费降序'!D:D,ROW(),0)),"")</f>
        <v/>
      </c>
      <c r="E389" s="69" t="str">
        <f>IFERROR(CLEAN(HLOOKUP(E$1,'1.源数据-产品报告-消费降序'!E:E,ROW(),0)),"")</f>
        <v/>
      </c>
      <c r="F389" s="69" t="str">
        <f>IFERROR(CLEAN(HLOOKUP(F$1,'1.源数据-产品报告-消费降序'!F:F,ROW(),0)),"")</f>
        <v/>
      </c>
      <c r="G389" s="70">
        <f>IFERROR((HLOOKUP(G$1,'1.源数据-产品报告-消费降序'!G:G,ROW(),0)),"")</f>
        <v>0</v>
      </c>
      <c r="H3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89" s="69" t="str">
        <f>IFERROR(CLEAN(HLOOKUP(I$1,'1.源数据-产品报告-消费降序'!I:I,ROW(),0)),"")</f>
        <v/>
      </c>
      <c r="L389" s="69" t="str">
        <f>IFERROR(CLEAN(HLOOKUP(L$1,'1.源数据-产品报告-消费降序'!L:L,ROW(),0)),"")</f>
        <v/>
      </c>
      <c r="M389" s="69" t="str">
        <f>IFERROR(CLEAN(HLOOKUP(M$1,'1.源数据-产品报告-消费降序'!M:M,ROW(),0)),"")</f>
        <v/>
      </c>
      <c r="N389" s="69" t="str">
        <f>IFERROR(CLEAN(HLOOKUP(N$1,'1.源数据-产品报告-消费降序'!N:N,ROW(),0)),"")</f>
        <v/>
      </c>
      <c r="O389" s="69" t="str">
        <f>IFERROR(CLEAN(HLOOKUP(O$1,'1.源数据-产品报告-消费降序'!O:O,ROW(),0)),"")</f>
        <v/>
      </c>
      <c r="P389" s="69" t="str">
        <f>IFERROR(CLEAN(HLOOKUP(P$1,'1.源数据-产品报告-消费降序'!P:P,ROW(),0)),"")</f>
        <v/>
      </c>
      <c r="Q389" s="69" t="str">
        <f>IFERROR(CLEAN(HLOOKUP(Q$1,'1.源数据-产品报告-消费降序'!Q:Q,ROW(),0)),"")</f>
        <v/>
      </c>
      <c r="R389" s="69" t="str">
        <f>IFERROR(CLEAN(HLOOKUP(R$1,'1.源数据-产品报告-消费降序'!R:R,ROW(),0)),"")</f>
        <v/>
      </c>
      <c r="S3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89" s="69" t="str">
        <f>IFERROR(CLEAN(HLOOKUP(T$1,'1.源数据-产品报告-消费降序'!T:T,ROW(),0)),"")</f>
        <v/>
      </c>
      <c r="W389" s="69" t="str">
        <f>IFERROR(CLEAN(HLOOKUP(W$1,'1.源数据-产品报告-消费降序'!W:W,ROW(),0)),"")</f>
        <v/>
      </c>
      <c r="X389" s="69" t="str">
        <f>IFERROR(CLEAN(HLOOKUP(X$1,'1.源数据-产品报告-消费降序'!X:X,ROW(),0)),"")</f>
        <v/>
      </c>
      <c r="Y389" s="69" t="str">
        <f>IFERROR(CLEAN(HLOOKUP(Y$1,'1.源数据-产品报告-消费降序'!Y:Y,ROW(),0)),"")</f>
        <v/>
      </c>
      <c r="Z389" s="69" t="str">
        <f>IFERROR(CLEAN(HLOOKUP(Z$1,'1.源数据-产品报告-消费降序'!Z:Z,ROW(),0)),"")</f>
        <v/>
      </c>
      <c r="AA389" s="69" t="str">
        <f>IFERROR(CLEAN(HLOOKUP(AA$1,'1.源数据-产品报告-消费降序'!AA:AA,ROW(),0)),"")</f>
        <v/>
      </c>
      <c r="AB389" s="69" t="str">
        <f>IFERROR(CLEAN(HLOOKUP(AB$1,'1.源数据-产品报告-消费降序'!AB:AB,ROW(),0)),"")</f>
        <v/>
      </c>
      <c r="AC389" s="69" t="str">
        <f>IFERROR(CLEAN(HLOOKUP(AC$1,'1.源数据-产品报告-消费降序'!AC:AC,ROW(),0)),"")</f>
        <v/>
      </c>
      <c r="AD3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89" s="69" t="str">
        <f>IFERROR(CLEAN(HLOOKUP(AE$1,'1.源数据-产品报告-消费降序'!AE:AE,ROW(),0)),"")</f>
        <v/>
      </c>
      <c r="AH389" s="69" t="str">
        <f>IFERROR(CLEAN(HLOOKUP(AH$1,'1.源数据-产品报告-消费降序'!AH:AH,ROW(),0)),"")</f>
        <v/>
      </c>
      <c r="AI389" s="69" t="str">
        <f>IFERROR(CLEAN(HLOOKUP(AI$1,'1.源数据-产品报告-消费降序'!AI:AI,ROW(),0)),"")</f>
        <v/>
      </c>
      <c r="AJ389" s="69" t="str">
        <f>IFERROR(CLEAN(HLOOKUP(AJ$1,'1.源数据-产品报告-消费降序'!AJ:AJ,ROW(),0)),"")</f>
        <v/>
      </c>
      <c r="AK389" s="69" t="str">
        <f>IFERROR(CLEAN(HLOOKUP(AK$1,'1.源数据-产品报告-消费降序'!AK:AK,ROW(),0)),"")</f>
        <v/>
      </c>
      <c r="AL389" s="69" t="str">
        <f>IFERROR(CLEAN(HLOOKUP(AL$1,'1.源数据-产品报告-消费降序'!AL:AL,ROW(),0)),"")</f>
        <v/>
      </c>
      <c r="AM389" s="69" t="str">
        <f>IFERROR(CLEAN(HLOOKUP(AM$1,'1.源数据-产品报告-消费降序'!AM:AM,ROW(),0)),"")</f>
        <v/>
      </c>
      <c r="AN389" s="69" t="str">
        <f>IFERROR(CLEAN(HLOOKUP(AN$1,'1.源数据-产品报告-消费降序'!AN:AN,ROW(),0)),"")</f>
        <v/>
      </c>
      <c r="AO3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89" s="69" t="str">
        <f>IFERROR(CLEAN(HLOOKUP(AP$1,'1.源数据-产品报告-消费降序'!AP:AP,ROW(),0)),"")</f>
        <v/>
      </c>
      <c r="AS389" s="69" t="str">
        <f>IFERROR(CLEAN(HLOOKUP(AS$1,'1.源数据-产品报告-消费降序'!AS:AS,ROW(),0)),"")</f>
        <v/>
      </c>
      <c r="AT389" s="69" t="str">
        <f>IFERROR(CLEAN(HLOOKUP(AT$1,'1.源数据-产品报告-消费降序'!AT:AT,ROW(),0)),"")</f>
        <v/>
      </c>
      <c r="AU389" s="69" t="str">
        <f>IFERROR(CLEAN(HLOOKUP(AU$1,'1.源数据-产品报告-消费降序'!AU:AU,ROW(),0)),"")</f>
        <v/>
      </c>
      <c r="AV389" s="69" t="str">
        <f>IFERROR(CLEAN(HLOOKUP(AV$1,'1.源数据-产品报告-消费降序'!AV:AV,ROW(),0)),"")</f>
        <v/>
      </c>
      <c r="AW389" s="69" t="str">
        <f>IFERROR(CLEAN(HLOOKUP(AW$1,'1.源数据-产品报告-消费降序'!AW:AW,ROW(),0)),"")</f>
        <v/>
      </c>
      <c r="AX389" s="69" t="str">
        <f>IFERROR(CLEAN(HLOOKUP(AX$1,'1.源数据-产品报告-消费降序'!AX:AX,ROW(),0)),"")</f>
        <v/>
      </c>
      <c r="AY389" s="69" t="str">
        <f>IFERROR(CLEAN(HLOOKUP(AY$1,'1.源数据-产品报告-消费降序'!AY:AY,ROW(),0)),"")</f>
        <v/>
      </c>
      <c r="AZ3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89" s="69" t="str">
        <f>IFERROR(CLEAN(HLOOKUP(BA$1,'1.源数据-产品报告-消费降序'!BA:BA,ROW(),0)),"")</f>
        <v/>
      </c>
      <c r="BD389" s="69" t="str">
        <f>IFERROR(CLEAN(HLOOKUP(BD$1,'1.源数据-产品报告-消费降序'!BD:BD,ROW(),0)),"")</f>
        <v/>
      </c>
      <c r="BE389" s="69" t="str">
        <f>IFERROR(CLEAN(HLOOKUP(BE$1,'1.源数据-产品报告-消费降序'!BE:BE,ROW(),0)),"")</f>
        <v/>
      </c>
      <c r="BF389" s="69" t="str">
        <f>IFERROR(CLEAN(HLOOKUP(BF$1,'1.源数据-产品报告-消费降序'!BF:BF,ROW(),0)),"")</f>
        <v/>
      </c>
      <c r="BG389" s="69" t="str">
        <f>IFERROR(CLEAN(HLOOKUP(BG$1,'1.源数据-产品报告-消费降序'!BG:BG,ROW(),0)),"")</f>
        <v/>
      </c>
      <c r="BH389" s="69" t="str">
        <f>IFERROR(CLEAN(HLOOKUP(BH$1,'1.源数据-产品报告-消费降序'!BH:BH,ROW(),0)),"")</f>
        <v/>
      </c>
      <c r="BI389" s="69" t="str">
        <f>IFERROR(CLEAN(HLOOKUP(BI$1,'1.源数据-产品报告-消费降序'!BI:BI,ROW(),0)),"")</f>
        <v/>
      </c>
      <c r="BJ389" s="69" t="str">
        <f>IFERROR(CLEAN(HLOOKUP(BJ$1,'1.源数据-产品报告-消费降序'!BJ:BJ,ROW(),0)),"")</f>
        <v/>
      </c>
      <c r="BK3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89" s="69" t="str">
        <f>IFERROR(CLEAN(HLOOKUP(BL$1,'1.源数据-产品报告-消费降序'!BL:BL,ROW(),0)),"")</f>
        <v/>
      </c>
      <c r="BO389" s="69" t="str">
        <f>IFERROR(CLEAN(HLOOKUP(BO$1,'1.源数据-产品报告-消费降序'!BO:BO,ROW(),0)),"")</f>
        <v/>
      </c>
      <c r="BP389" s="69" t="str">
        <f>IFERROR(CLEAN(HLOOKUP(BP$1,'1.源数据-产品报告-消费降序'!BP:BP,ROW(),0)),"")</f>
        <v/>
      </c>
      <c r="BQ389" s="69" t="str">
        <f>IFERROR(CLEAN(HLOOKUP(BQ$1,'1.源数据-产品报告-消费降序'!BQ:BQ,ROW(),0)),"")</f>
        <v/>
      </c>
      <c r="BR389" s="69" t="str">
        <f>IFERROR(CLEAN(HLOOKUP(BR$1,'1.源数据-产品报告-消费降序'!BR:BR,ROW(),0)),"")</f>
        <v/>
      </c>
      <c r="BS389" s="69" t="str">
        <f>IFERROR(CLEAN(HLOOKUP(BS$1,'1.源数据-产品报告-消费降序'!BS:BS,ROW(),0)),"")</f>
        <v/>
      </c>
      <c r="BT389" s="69" t="str">
        <f>IFERROR(CLEAN(HLOOKUP(BT$1,'1.源数据-产品报告-消费降序'!BT:BT,ROW(),0)),"")</f>
        <v/>
      </c>
      <c r="BU389" s="69" t="str">
        <f>IFERROR(CLEAN(HLOOKUP(BU$1,'1.源数据-产品报告-消费降序'!BU:BU,ROW(),0)),"")</f>
        <v/>
      </c>
      <c r="BV3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89" s="69" t="str">
        <f>IFERROR(CLEAN(HLOOKUP(BW$1,'1.源数据-产品报告-消费降序'!BW:BW,ROW(),0)),"")</f>
        <v/>
      </c>
    </row>
    <row r="390" spans="1:75">
      <c r="A390" s="69" t="str">
        <f>IFERROR(CLEAN(HLOOKUP(A$1,'1.源数据-产品报告-消费降序'!A:A,ROW(),0)),"")</f>
        <v/>
      </c>
      <c r="B390" s="69" t="str">
        <f>IFERROR(CLEAN(HLOOKUP(B$1,'1.源数据-产品报告-消费降序'!B:B,ROW(),0)),"")</f>
        <v/>
      </c>
      <c r="C390" s="69" t="str">
        <f>IFERROR(CLEAN(HLOOKUP(C$1,'1.源数据-产品报告-消费降序'!C:C,ROW(),0)),"")</f>
        <v/>
      </c>
      <c r="D390" s="69" t="str">
        <f>IFERROR(CLEAN(HLOOKUP(D$1,'1.源数据-产品报告-消费降序'!D:D,ROW(),0)),"")</f>
        <v/>
      </c>
      <c r="E390" s="69" t="str">
        <f>IFERROR(CLEAN(HLOOKUP(E$1,'1.源数据-产品报告-消费降序'!E:E,ROW(),0)),"")</f>
        <v/>
      </c>
      <c r="F390" s="69" t="str">
        <f>IFERROR(CLEAN(HLOOKUP(F$1,'1.源数据-产品报告-消费降序'!F:F,ROW(),0)),"")</f>
        <v/>
      </c>
      <c r="G390" s="70">
        <f>IFERROR((HLOOKUP(G$1,'1.源数据-产品报告-消费降序'!G:G,ROW(),0)),"")</f>
        <v>0</v>
      </c>
      <c r="H3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0" s="69" t="str">
        <f>IFERROR(CLEAN(HLOOKUP(I$1,'1.源数据-产品报告-消费降序'!I:I,ROW(),0)),"")</f>
        <v/>
      </c>
      <c r="L390" s="69" t="str">
        <f>IFERROR(CLEAN(HLOOKUP(L$1,'1.源数据-产品报告-消费降序'!L:L,ROW(),0)),"")</f>
        <v/>
      </c>
      <c r="M390" s="69" t="str">
        <f>IFERROR(CLEAN(HLOOKUP(M$1,'1.源数据-产品报告-消费降序'!M:M,ROW(),0)),"")</f>
        <v/>
      </c>
      <c r="N390" s="69" t="str">
        <f>IFERROR(CLEAN(HLOOKUP(N$1,'1.源数据-产品报告-消费降序'!N:N,ROW(),0)),"")</f>
        <v/>
      </c>
      <c r="O390" s="69" t="str">
        <f>IFERROR(CLEAN(HLOOKUP(O$1,'1.源数据-产品报告-消费降序'!O:O,ROW(),0)),"")</f>
        <v/>
      </c>
      <c r="P390" s="69" t="str">
        <f>IFERROR(CLEAN(HLOOKUP(P$1,'1.源数据-产品报告-消费降序'!P:P,ROW(),0)),"")</f>
        <v/>
      </c>
      <c r="Q390" s="69" t="str">
        <f>IFERROR(CLEAN(HLOOKUP(Q$1,'1.源数据-产品报告-消费降序'!Q:Q,ROW(),0)),"")</f>
        <v/>
      </c>
      <c r="R390" s="69" t="str">
        <f>IFERROR(CLEAN(HLOOKUP(R$1,'1.源数据-产品报告-消费降序'!R:R,ROW(),0)),"")</f>
        <v/>
      </c>
      <c r="S3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0" s="69" t="str">
        <f>IFERROR(CLEAN(HLOOKUP(T$1,'1.源数据-产品报告-消费降序'!T:T,ROW(),0)),"")</f>
        <v/>
      </c>
      <c r="W390" s="69" t="str">
        <f>IFERROR(CLEAN(HLOOKUP(W$1,'1.源数据-产品报告-消费降序'!W:W,ROW(),0)),"")</f>
        <v/>
      </c>
      <c r="X390" s="69" t="str">
        <f>IFERROR(CLEAN(HLOOKUP(X$1,'1.源数据-产品报告-消费降序'!X:X,ROW(),0)),"")</f>
        <v/>
      </c>
      <c r="Y390" s="69" t="str">
        <f>IFERROR(CLEAN(HLOOKUP(Y$1,'1.源数据-产品报告-消费降序'!Y:Y,ROW(),0)),"")</f>
        <v/>
      </c>
      <c r="Z390" s="69" t="str">
        <f>IFERROR(CLEAN(HLOOKUP(Z$1,'1.源数据-产品报告-消费降序'!Z:Z,ROW(),0)),"")</f>
        <v/>
      </c>
      <c r="AA390" s="69" t="str">
        <f>IFERROR(CLEAN(HLOOKUP(AA$1,'1.源数据-产品报告-消费降序'!AA:AA,ROW(),0)),"")</f>
        <v/>
      </c>
      <c r="AB390" s="69" t="str">
        <f>IFERROR(CLEAN(HLOOKUP(AB$1,'1.源数据-产品报告-消费降序'!AB:AB,ROW(),0)),"")</f>
        <v/>
      </c>
      <c r="AC390" s="69" t="str">
        <f>IFERROR(CLEAN(HLOOKUP(AC$1,'1.源数据-产品报告-消费降序'!AC:AC,ROW(),0)),"")</f>
        <v/>
      </c>
      <c r="AD3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0" s="69" t="str">
        <f>IFERROR(CLEAN(HLOOKUP(AE$1,'1.源数据-产品报告-消费降序'!AE:AE,ROW(),0)),"")</f>
        <v/>
      </c>
      <c r="AH390" s="69" t="str">
        <f>IFERROR(CLEAN(HLOOKUP(AH$1,'1.源数据-产品报告-消费降序'!AH:AH,ROW(),0)),"")</f>
        <v/>
      </c>
      <c r="AI390" s="69" t="str">
        <f>IFERROR(CLEAN(HLOOKUP(AI$1,'1.源数据-产品报告-消费降序'!AI:AI,ROW(),0)),"")</f>
        <v/>
      </c>
      <c r="AJ390" s="69" t="str">
        <f>IFERROR(CLEAN(HLOOKUP(AJ$1,'1.源数据-产品报告-消费降序'!AJ:AJ,ROW(),0)),"")</f>
        <v/>
      </c>
      <c r="AK390" s="69" t="str">
        <f>IFERROR(CLEAN(HLOOKUP(AK$1,'1.源数据-产品报告-消费降序'!AK:AK,ROW(),0)),"")</f>
        <v/>
      </c>
      <c r="AL390" s="69" t="str">
        <f>IFERROR(CLEAN(HLOOKUP(AL$1,'1.源数据-产品报告-消费降序'!AL:AL,ROW(),0)),"")</f>
        <v/>
      </c>
      <c r="AM390" s="69" t="str">
        <f>IFERROR(CLEAN(HLOOKUP(AM$1,'1.源数据-产品报告-消费降序'!AM:AM,ROW(),0)),"")</f>
        <v/>
      </c>
      <c r="AN390" s="69" t="str">
        <f>IFERROR(CLEAN(HLOOKUP(AN$1,'1.源数据-产品报告-消费降序'!AN:AN,ROW(),0)),"")</f>
        <v/>
      </c>
      <c r="AO3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0" s="69" t="str">
        <f>IFERROR(CLEAN(HLOOKUP(AP$1,'1.源数据-产品报告-消费降序'!AP:AP,ROW(),0)),"")</f>
        <v/>
      </c>
      <c r="AS390" s="69" t="str">
        <f>IFERROR(CLEAN(HLOOKUP(AS$1,'1.源数据-产品报告-消费降序'!AS:AS,ROW(),0)),"")</f>
        <v/>
      </c>
      <c r="AT390" s="69" t="str">
        <f>IFERROR(CLEAN(HLOOKUP(AT$1,'1.源数据-产品报告-消费降序'!AT:AT,ROW(),0)),"")</f>
        <v/>
      </c>
      <c r="AU390" s="69" t="str">
        <f>IFERROR(CLEAN(HLOOKUP(AU$1,'1.源数据-产品报告-消费降序'!AU:AU,ROW(),0)),"")</f>
        <v/>
      </c>
      <c r="AV390" s="69" t="str">
        <f>IFERROR(CLEAN(HLOOKUP(AV$1,'1.源数据-产品报告-消费降序'!AV:AV,ROW(),0)),"")</f>
        <v/>
      </c>
      <c r="AW390" s="69" t="str">
        <f>IFERROR(CLEAN(HLOOKUP(AW$1,'1.源数据-产品报告-消费降序'!AW:AW,ROW(),0)),"")</f>
        <v/>
      </c>
      <c r="AX390" s="69" t="str">
        <f>IFERROR(CLEAN(HLOOKUP(AX$1,'1.源数据-产品报告-消费降序'!AX:AX,ROW(),0)),"")</f>
        <v/>
      </c>
      <c r="AY390" s="69" t="str">
        <f>IFERROR(CLEAN(HLOOKUP(AY$1,'1.源数据-产品报告-消费降序'!AY:AY,ROW(),0)),"")</f>
        <v/>
      </c>
      <c r="AZ3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0" s="69" t="str">
        <f>IFERROR(CLEAN(HLOOKUP(BA$1,'1.源数据-产品报告-消费降序'!BA:BA,ROW(),0)),"")</f>
        <v/>
      </c>
      <c r="BD390" s="69" t="str">
        <f>IFERROR(CLEAN(HLOOKUP(BD$1,'1.源数据-产品报告-消费降序'!BD:BD,ROW(),0)),"")</f>
        <v/>
      </c>
      <c r="BE390" s="69" t="str">
        <f>IFERROR(CLEAN(HLOOKUP(BE$1,'1.源数据-产品报告-消费降序'!BE:BE,ROW(),0)),"")</f>
        <v/>
      </c>
      <c r="BF390" s="69" t="str">
        <f>IFERROR(CLEAN(HLOOKUP(BF$1,'1.源数据-产品报告-消费降序'!BF:BF,ROW(),0)),"")</f>
        <v/>
      </c>
      <c r="BG390" s="69" t="str">
        <f>IFERROR(CLEAN(HLOOKUP(BG$1,'1.源数据-产品报告-消费降序'!BG:BG,ROW(),0)),"")</f>
        <v/>
      </c>
      <c r="BH390" s="69" t="str">
        <f>IFERROR(CLEAN(HLOOKUP(BH$1,'1.源数据-产品报告-消费降序'!BH:BH,ROW(),0)),"")</f>
        <v/>
      </c>
      <c r="BI390" s="69" t="str">
        <f>IFERROR(CLEAN(HLOOKUP(BI$1,'1.源数据-产品报告-消费降序'!BI:BI,ROW(),0)),"")</f>
        <v/>
      </c>
      <c r="BJ390" s="69" t="str">
        <f>IFERROR(CLEAN(HLOOKUP(BJ$1,'1.源数据-产品报告-消费降序'!BJ:BJ,ROW(),0)),"")</f>
        <v/>
      </c>
      <c r="BK3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0" s="69" t="str">
        <f>IFERROR(CLEAN(HLOOKUP(BL$1,'1.源数据-产品报告-消费降序'!BL:BL,ROW(),0)),"")</f>
        <v/>
      </c>
      <c r="BO390" s="69" t="str">
        <f>IFERROR(CLEAN(HLOOKUP(BO$1,'1.源数据-产品报告-消费降序'!BO:BO,ROW(),0)),"")</f>
        <v/>
      </c>
      <c r="BP390" s="69" t="str">
        <f>IFERROR(CLEAN(HLOOKUP(BP$1,'1.源数据-产品报告-消费降序'!BP:BP,ROW(),0)),"")</f>
        <v/>
      </c>
      <c r="BQ390" s="69" t="str">
        <f>IFERROR(CLEAN(HLOOKUP(BQ$1,'1.源数据-产品报告-消费降序'!BQ:BQ,ROW(),0)),"")</f>
        <v/>
      </c>
      <c r="BR390" s="69" t="str">
        <f>IFERROR(CLEAN(HLOOKUP(BR$1,'1.源数据-产品报告-消费降序'!BR:BR,ROW(),0)),"")</f>
        <v/>
      </c>
      <c r="BS390" s="69" t="str">
        <f>IFERROR(CLEAN(HLOOKUP(BS$1,'1.源数据-产品报告-消费降序'!BS:BS,ROW(),0)),"")</f>
        <v/>
      </c>
      <c r="BT390" s="69" t="str">
        <f>IFERROR(CLEAN(HLOOKUP(BT$1,'1.源数据-产品报告-消费降序'!BT:BT,ROW(),0)),"")</f>
        <v/>
      </c>
      <c r="BU390" s="69" t="str">
        <f>IFERROR(CLEAN(HLOOKUP(BU$1,'1.源数据-产品报告-消费降序'!BU:BU,ROW(),0)),"")</f>
        <v/>
      </c>
      <c r="BV3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0" s="69" t="str">
        <f>IFERROR(CLEAN(HLOOKUP(BW$1,'1.源数据-产品报告-消费降序'!BW:BW,ROW(),0)),"")</f>
        <v/>
      </c>
    </row>
    <row r="391" spans="1:75">
      <c r="A391" s="69" t="str">
        <f>IFERROR(CLEAN(HLOOKUP(A$1,'1.源数据-产品报告-消费降序'!A:A,ROW(),0)),"")</f>
        <v/>
      </c>
      <c r="B391" s="69" t="str">
        <f>IFERROR(CLEAN(HLOOKUP(B$1,'1.源数据-产品报告-消费降序'!B:B,ROW(),0)),"")</f>
        <v/>
      </c>
      <c r="C391" s="69" t="str">
        <f>IFERROR(CLEAN(HLOOKUP(C$1,'1.源数据-产品报告-消费降序'!C:C,ROW(),0)),"")</f>
        <v/>
      </c>
      <c r="D391" s="69" t="str">
        <f>IFERROR(CLEAN(HLOOKUP(D$1,'1.源数据-产品报告-消费降序'!D:D,ROW(),0)),"")</f>
        <v/>
      </c>
      <c r="E391" s="69" t="str">
        <f>IFERROR(CLEAN(HLOOKUP(E$1,'1.源数据-产品报告-消费降序'!E:E,ROW(),0)),"")</f>
        <v/>
      </c>
      <c r="F391" s="69" t="str">
        <f>IFERROR(CLEAN(HLOOKUP(F$1,'1.源数据-产品报告-消费降序'!F:F,ROW(),0)),"")</f>
        <v/>
      </c>
      <c r="G391" s="70">
        <f>IFERROR((HLOOKUP(G$1,'1.源数据-产品报告-消费降序'!G:G,ROW(),0)),"")</f>
        <v>0</v>
      </c>
      <c r="H3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1" s="69" t="str">
        <f>IFERROR(CLEAN(HLOOKUP(I$1,'1.源数据-产品报告-消费降序'!I:I,ROW(),0)),"")</f>
        <v/>
      </c>
      <c r="L391" s="69" t="str">
        <f>IFERROR(CLEAN(HLOOKUP(L$1,'1.源数据-产品报告-消费降序'!L:L,ROW(),0)),"")</f>
        <v/>
      </c>
      <c r="M391" s="69" t="str">
        <f>IFERROR(CLEAN(HLOOKUP(M$1,'1.源数据-产品报告-消费降序'!M:M,ROW(),0)),"")</f>
        <v/>
      </c>
      <c r="N391" s="69" t="str">
        <f>IFERROR(CLEAN(HLOOKUP(N$1,'1.源数据-产品报告-消费降序'!N:N,ROW(),0)),"")</f>
        <v/>
      </c>
      <c r="O391" s="69" t="str">
        <f>IFERROR(CLEAN(HLOOKUP(O$1,'1.源数据-产品报告-消费降序'!O:O,ROW(),0)),"")</f>
        <v/>
      </c>
      <c r="P391" s="69" t="str">
        <f>IFERROR(CLEAN(HLOOKUP(P$1,'1.源数据-产品报告-消费降序'!P:P,ROW(),0)),"")</f>
        <v/>
      </c>
      <c r="Q391" s="69" t="str">
        <f>IFERROR(CLEAN(HLOOKUP(Q$1,'1.源数据-产品报告-消费降序'!Q:Q,ROW(),0)),"")</f>
        <v/>
      </c>
      <c r="R391" s="69" t="str">
        <f>IFERROR(CLEAN(HLOOKUP(R$1,'1.源数据-产品报告-消费降序'!R:R,ROW(),0)),"")</f>
        <v/>
      </c>
      <c r="S3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1" s="69" t="str">
        <f>IFERROR(CLEAN(HLOOKUP(T$1,'1.源数据-产品报告-消费降序'!T:T,ROW(),0)),"")</f>
        <v/>
      </c>
      <c r="W391" s="69" t="str">
        <f>IFERROR(CLEAN(HLOOKUP(W$1,'1.源数据-产品报告-消费降序'!W:W,ROW(),0)),"")</f>
        <v/>
      </c>
      <c r="X391" s="69" t="str">
        <f>IFERROR(CLEAN(HLOOKUP(X$1,'1.源数据-产品报告-消费降序'!X:X,ROW(),0)),"")</f>
        <v/>
      </c>
      <c r="Y391" s="69" t="str">
        <f>IFERROR(CLEAN(HLOOKUP(Y$1,'1.源数据-产品报告-消费降序'!Y:Y,ROW(),0)),"")</f>
        <v/>
      </c>
      <c r="Z391" s="69" t="str">
        <f>IFERROR(CLEAN(HLOOKUP(Z$1,'1.源数据-产品报告-消费降序'!Z:Z,ROW(),0)),"")</f>
        <v/>
      </c>
      <c r="AA391" s="69" t="str">
        <f>IFERROR(CLEAN(HLOOKUP(AA$1,'1.源数据-产品报告-消费降序'!AA:AA,ROW(),0)),"")</f>
        <v/>
      </c>
      <c r="AB391" s="69" t="str">
        <f>IFERROR(CLEAN(HLOOKUP(AB$1,'1.源数据-产品报告-消费降序'!AB:AB,ROW(),0)),"")</f>
        <v/>
      </c>
      <c r="AC391" s="69" t="str">
        <f>IFERROR(CLEAN(HLOOKUP(AC$1,'1.源数据-产品报告-消费降序'!AC:AC,ROW(),0)),"")</f>
        <v/>
      </c>
      <c r="AD3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1" s="69" t="str">
        <f>IFERROR(CLEAN(HLOOKUP(AE$1,'1.源数据-产品报告-消费降序'!AE:AE,ROW(),0)),"")</f>
        <v/>
      </c>
      <c r="AH391" s="69" t="str">
        <f>IFERROR(CLEAN(HLOOKUP(AH$1,'1.源数据-产品报告-消费降序'!AH:AH,ROW(),0)),"")</f>
        <v/>
      </c>
      <c r="AI391" s="69" t="str">
        <f>IFERROR(CLEAN(HLOOKUP(AI$1,'1.源数据-产品报告-消费降序'!AI:AI,ROW(),0)),"")</f>
        <v/>
      </c>
      <c r="AJ391" s="69" t="str">
        <f>IFERROR(CLEAN(HLOOKUP(AJ$1,'1.源数据-产品报告-消费降序'!AJ:AJ,ROW(),0)),"")</f>
        <v/>
      </c>
      <c r="AK391" s="69" t="str">
        <f>IFERROR(CLEAN(HLOOKUP(AK$1,'1.源数据-产品报告-消费降序'!AK:AK,ROW(),0)),"")</f>
        <v/>
      </c>
      <c r="AL391" s="69" t="str">
        <f>IFERROR(CLEAN(HLOOKUP(AL$1,'1.源数据-产品报告-消费降序'!AL:AL,ROW(),0)),"")</f>
        <v/>
      </c>
      <c r="AM391" s="69" t="str">
        <f>IFERROR(CLEAN(HLOOKUP(AM$1,'1.源数据-产品报告-消费降序'!AM:AM,ROW(),0)),"")</f>
        <v/>
      </c>
      <c r="AN391" s="69" t="str">
        <f>IFERROR(CLEAN(HLOOKUP(AN$1,'1.源数据-产品报告-消费降序'!AN:AN,ROW(),0)),"")</f>
        <v/>
      </c>
      <c r="AO3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1" s="69" t="str">
        <f>IFERROR(CLEAN(HLOOKUP(AP$1,'1.源数据-产品报告-消费降序'!AP:AP,ROW(),0)),"")</f>
        <v/>
      </c>
      <c r="AS391" s="69" t="str">
        <f>IFERROR(CLEAN(HLOOKUP(AS$1,'1.源数据-产品报告-消费降序'!AS:AS,ROW(),0)),"")</f>
        <v/>
      </c>
      <c r="AT391" s="69" t="str">
        <f>IFERROR(CLEAN(HLOOKUP(AT$1,'1.源数据-产品报告-消费降序'!AT:AT,ROW(),0)),"")</f>
        <v/>
      </c>
      <c r="AU391" s="69" t="str">
        <f>IFERROR(CLEAN(HLOOKUP(AU$1,'1.源数据-产品报告-消费降序'!AU:AU,ROW(),0)),"")</f>
        <v/>
      </c>
      <c r="AV391" s="69" t="str">
        <f>IFERROR(CLEAN(HLOOKUP(AV$1,'1.源数据-产品报告-消费降序'!AV:AV,ROW(),0)),"")</f>
        <v/>
      </c>
      <c r="AW391" s="69" t="str">
        <f>IFERROR(CLEAN(HLOOKUP(AW$1,'1.源数据-产品报告-消费降序'!AW:AW,ROW(),0)),"")</f>
        <v/>
      </c>
      <c r="AX391" s="69" t="str">
        <f>IFERROR(CLEAN(HLOOKUP(AX$1,'1.源数据-产品报告-消费降序'!AX:AX,ROW(),0)),"")</f>
        <v/>
      </c>
      <c r="AY391" s="69" t="str">
        <f>IFERROR(CLEAN(HLOOKUP(AY$1,'1.源数据-产品报告-消费降序'!AY:AY,ROW(),0)),"")</f>
        <v/>
      </c>
      <c r="AZ3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1" s="69" t="str">
        <f>IFERROR(CLEAN(HLOOKUP(BA$1,'1.源数据-产品报告-消费降序'!BA:BA,ROW(),0)),"")</f>
        <v/>
      </c>
      <c r="BD391" s="69" t="str">
        <f>IFERROR(CLEAN(HLOOKUP(BD$1,'1.源数据-产品报告-消费降序'!BD:BD,ROW(),0)),"")</f>
        <v/>
      </c>
      <c r="BE391" s="69" t="str">
        <f>IFERROR(CLEAN(HLOOKUP(BE$1,'1.源数据-产品报告-消费降序'!BE:BE,ROW(),0)),"")</f>
        <v/>
      </c>
      <c r="BF391" s="69" t="str">
        <f>IFERROR(CLEAN(HLOOKUP(BF$1,'1.源数据-产品报告-消费降序'!BF:BF,ROW(),0)),"")</f>
        <v/>
      </c>
      <c r="BG391" s="69" t="str">
        <f>IFERROR(CLEAN(HLOOKUP(BG$1,'1.源数据-产品报告-消费降序'!BG:BG,ROW(),0)),"")</f>
        <v/>
      </c>
      <c r="BH391" s="69" t="str">
        <f>IFERROR(CLEAN(HLOOKUP(BH$1,'1.源数据-产品报告-消费降序'!BH:BH,ROW(),0)),"")</f>
        <v/>
      </c>
      <c r="BI391" s="69" t="str">
        <f>IFERROR(CLEAN(HLOOKUP(BI$1,'1.源数据-产品报告-消费降序'!BI:BI,ROW(),0)),"")</f>
        <v/>
      </c>
      <c r="BJ391" s="69" t="str">
        <f>IFERROR(CLEAN(HLOOKUP(BJ$1,'1.源数据-产品报告-消费降序'!BJ:BJ,ROW(),0)),"")</f>
        <v/>
      </c>
      <c r="BK3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1" s="69" t="str">
        <f>IFERROR(CLEAN(HLOOKUP(BL$1,'1.源数据-产品报告-消费降序'!BL:BL,ROW(),0)),"")</f>
        <v/>
      </c>
      <c r="BO391" s="69" t="str">
        <f>IFERROR(CLEAN(HLOOKUP(BO$1,'1.源数据-产品报告-消费降序'!BO:BO,ROW(),0)),"")</f>
        <v/>
      </c>
      <c r="BP391" s="69" t="str">
        <f>IFERROR(CLEAN(HLOOKUP(BP$1,'1.源数据-产品报告-消费降序'!BP:BP,ROW(),0)),"")</f>
        <v/>
      </c>
      <c r="BQ391" s="69" t="str">
        <f>IFERROR(CLEAN(HLOOKUP(BQ$1,'1.源数据-产品报告-消费降序'!BQ:BQ,ROW(),0)),"")</f>
        <v/>
      </c>
      <c r="BR391" s="69" t="str">
        <f>IFERROR(CLEAN(HLOOKUP(BR$1,'1.源数据-产品报告-消费降序'!BR:BR,ROW(),0)),"")</f>
        <v/>
      </c>
      <c r="BS391" s="69" t="str">
        <f>IFERROR(CLEAN(HLOOKUP(BS$1,'1.源数据-产品报告-消费降序'!BS:BS,ROW(),0)),"")</f>
        <v/>
      </c>
      <c r="BT391" s="69" t="str">
        <f>IFERROR(CLEAN(HLOOKUP(BT$1,'1.源数据-产品报告-消费降序'!BT:BT,ROW(),0)),"")</f>
        <v/>
      </c>
      <c r="BU391" s="69" t="str">
        <f>IFERROR(CLEAN(HLOOKUP(BU$1,'1.源数据-产品报告-消费降序'!BU:BU,ROW(),0)),"")</f>
        <v/>
      </c>
      <c r="BV3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1" s="69" t="str">
        <f>IFERROR(CLEAN(HLOOKUP(BW$1,'1.源数据-产品报告-消费降序'!BW:BW,ROW(),0)),"")</f>
        <v/>
      </c>
    </row>
    <row r="392" spans="1:75">
      <c r="A392" s="69" t="str">
        <f>IFERROR(CLEAN(HLOOKUP(A$1,'1.源数据-产品报告-消费降序'!A:A,ROW(),0)),"")</f>
        <v/>
      </c>
      <c r="B392" s="69" t="str">
        <f>IFERROR(CLEAN(HLOOKUP(B$1,'1.源数据-产品报告-消费降序'!B:B,ROW(),0)),"")</f>
        <v/>
      </c>
      <c r="C392" s="69" t="str">
        <f>IFERROR(CLEAN(HLOOKUP(C$1,'1.源数据-产品报告-消费降序'!C:C,ROW(),0)),"")</f>
        <v/>
      </c>
      <c r="D392" s="69" t="str">
        <f>IFERROR(CLEAN(HLOOKUP(D$1,'1.源数据-产品报告-消费降序'!D:D,ROW(),0)),"")</f>
        <v/>
      </c>
      <c r="E392" s="69" t="str">
        <f>IFERROR(CLEAN(HLOOKUP(E$1,'1.源数据-产品报告-消费降序'!E:E,ROW(),0)),"")</f>
        <v/>
      </c>
      <c r="F392" s="69" t="str">
        <f>IFERROR(CLEAN(HLOOKUP(F$1,'1.源数据-产品报告-消费降序'!F:F,ROW(),0)),"")</f>
        <v/>
      </c>
      <c r="G392" s="70">
        <f>IFERROR((HLOOKUP(G$1,'1.源数据-产品报告-消费降序'!G:G,ROW(),0)),"")</f>
        <v>0</v>
      </c>
      <c r="H3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2" s="69" t="str">
        <f>IFERROR(CLEAN(HLOOKUP(I$1,'1.源数据-产品报告-消费降序'!I:I,ROW(),0)),"")</f>
        <v/>
      </c>
      <c r="L392" s="69" t="str">
        <f>IFERROR(CLEAN(HLOOKUP(L$1,'1.源数据-产品报告-消费降序'!L:L,ROW(),0)),"")</f>
        <v/>
      </c>
      <c r="M392" s="69" t="str">
        <f>IFERROR(CLEAN(HLOOKUP(M$1,'1.源数据-产品报告-消费降序'!M:M,ROW(),0)),"")</f>
        <v/>
      </c>
      <c r="N392" s="69" t="str">
        <f>IFERROR(CLEAN(HLOOKUP(N$1,'1.源数据-产品报告-消费降序'!N:N,ROW(),0)),"")</f>
        <v/>
      </c>
      <c r="O392" s="69" t="str">
        <f>IFERROR(CLEAN(HLOOKUP(O$1,'1.源数据-产品报告-消费降序'!O:O,ROW(),0)),"")</f>
        <v/>
      </c>
      <c r="P392" s="69" t="str">
        <f>IFERROR(CLEAN(HLOOKUP(P$1,'1.源数据-产品报告-消费降序'!P:P,ROW(),0)),"")</f>
        <v/>
      </c>
      <c r="Q392" s="69" t="str">
        <f>IFERROR(CLEAN(HLOOKUP(Q$1,'1.源数据-产品报告-消费降序'!Q:Q,ROW(),0)),"")</f>
        <v/>
      </c>
      <c r="R392" s="69" t="str">
        <f>IFERROR(CLEAN(HLOOKUP(R$1,'1.源数据-产品报告-消费降序'!R:R,ROW(),0)),"")</f>
        <v/>
      </c>
      <c r="S3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2" s="69" t="str">
        <f>IFERROR(CLEAN(HLOOKUP(T$1,'1.源数据-产品报告-消费降序'!T:T,ROW(),0)),"")</f>
        <v/>
      </c>
      <c r="W392" s="69" t="str">
        <f>IFERROR(CLEAN(HLOOKUP(W$1,'1.源数据-产品报告-消费降序'!W:W,ROW(),0)),"")</f>
        <v/>
      </c>
      <c r="X392" s="69" t="str">
        <f>IFERROR(CLEAN(HLOOKUP(X$1,'1.源数据-产品报告-消费降序'!X:X,ROW(),0)),"")</f>
        <v/>
      </c>
      <c r="Y392" s="69" t="str">
        <f>IFERROR(CLEAN(HLOOKUP(Y$1,'1.源数据-产品报告-消费降序'!Y:Y,ROW(),0)),"")</f>
        <v/>
      </c>
      <c r="Z392" s="69" t="str">
        <f>IFERROR(CLEAN(HLOOKUP(Z$1,'1.源数据-产品报告-消费降序'!Z:Z,ROW(),0)),"")</f>
        <v/>
      </c>
      <c r="AA392" s="69" t="str">
        <f>IFERROR(CLEAN(HLOOKUP(AA$1,'1.源数据-产品报告-消费降序'!AA:AA,ROW(),0)),"")</f>
        <v/>
      </c>
      <c r="AB392" s="69" t="str">
        <f>IFERROR(CLEAN(HLOOKUP(AB$1,'1.源数据-产品报告-消费降序'!AB:AB,ROW(),0)),"")</f>
        <v/>
      </c>
      <c r="AC392" s="69" t="str">
        <f>IFERROR(CLEAN(HLOOKUP(AC$1,'1.源数据-产品报告-消费降序'!AC:AC,ROW(),0)),"")</f>
        <v/>
      </c>
      <c r="AD3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2" s="69" t="str">
        <f>IFERROR(CLEAN(HLOOKUP(AE$1,'1.源数据-产品报告-消费降序'!AE:AE,ROW(),0)),"")</f>
        <v/>
      </c>
      <c r="AH392" s="69" t="str">
        <f>IFERROR(CLEAN(HLOOKUP(AH$1,'1.源数据-产品报告-消费降序'!AH:AH,ROW(),0)),"")</f>
        <v/>
      </c>
      <c r="AI392" s="69" t="str">
        <f>IFERROR(CLEAN(HLOOKUP(AI$1,'1.源数据-产品报告-消费降序'!AI:AI,ROW(),0)),"")</f>
        <v/>
      </c>
      <c r="AJ392" s="69" t="str">
        <f>IFERROR(CLEAN(HLOOKUP(AJ$1,'1.源数据-产品报告-消费降序'!AJ:AJ,ROW(),0)),"")</f>
        <v/>
      </c>
      <c r="AK392" s="69" t="str">
        <f>IFERROR(CLEAN(HLOOKUP(AK$1,'1.源数据-产品报告-消费降序'!AK:AK,ROW(),0)),"")</f>
        <v/>
      </c>
      <c r="AL392" s="69" t="str">
        <f>IFERROR(CLEAN(HLOOKUP(AL$1,'1.源数据-产品报告-消费降序'!AL:AL,ROW(),0)),"")</f>
        <v/>
      </c>
      <c r="AM392" s="69" t="str">
        <f>IFERROR(CLEAN(HLOOKUP(AM$1,'1.源数据-产品报告-消费降序'!AM:AM,ROW(),0)),"")</f>
        <v/>
      </c>
      <c r="AN392" s="69" t="str">
        <f>IFERROR(CLEAN(HLOOKUP(AN$1,'1.源数据-产品报告-消费降序'!AN:AN,ROW(),0)),"")</f>
        <v/>
      </c>
      <c r="AO3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2" s="69" t="str">
        <f>IFERROR(CLEAN(HLOOKUP(AP$1,'1.源数据-产品报告-消费降序'!AP:AP,ROW(),0)),"")</f>
        <v/>
      </c>
      <c r="AS392" s="69" t="str">
        <f>IFERROR(CLEAN(HLOOKUP(AS$1,'1.源数据-产品报告-消费降序'!AS:AS,ROW(),0)),"")</f>
        <v/>
      </c>
      <c r="AT392" s="69" t="str">
        <f>IFERROR(CLEAN(HLOOKUP(AT$1,'1.源数据-产品报告-消费降序'!AT:AT,ROW(),0)),"")</f>
        <v/>
      </c>
      <c r="AU392" s="69" t="str">
        <f>IFERROR(CLEAN(HLOOKUP(AU$1,'1.源数据-产品报告-消费降序'!AU:AU,ROW(),0)),"")</f>
        <v/>
      </c>
      <c r="AV392" s="69" t="str">
        <f>IFERROR(CLEAN(HLOOKUP(AV$1,'1.源数据-产品报告-消费降序'!AV:AV,ROW(),0)),"")</f>
        <v/>
      </c>
      <c r="AW392" s="69" t="str">
        <f>IFERROR(CLEAN(HLOOKUP(AW$1,'1.源数据-产品报告-消费降序'!AW:AW,ROW(),0)),"")</f>
        <v/>
      </c>
      <c r="AX392" s="69" t="str">
        <f>IFERROR(CLEAN(HLOOKUP(AX$1,'1.源数据-产品报告-消费降序'!AX:AX,ROW(),0)),"")</f>
        <v/>
      </c>
      <c r="AY392" s="69" t="str">
        <f>IFERROR(CLEAN(HLOOKUP(AY$1,'1.源数据-产品报告-消费降序'!AY:AY,ROW(),0)),"")</f>
        <v/>
      </c>
      <c r="AZ3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2" s="69" t="str">
        <f>IFERROR(CLEAN(HLOOKUP(BA$1,'1.源数据-产品报告-消费降序'!BA:BA,ROW(),0)),"")</f>
        <v/>
      </c>
      <c r="BD392" s="69" t="str">
        <f>IFERROR(CLEAN(HLOOKUP(BD$1,'1.源数据-产品报告-消费降序'!BD:BD,ROW(),0)),"")</f>
        <v/>
      </c>
      <c r="BE392" s="69" t="str">
        <f>IFERROR(CLEAN(HLOOKUP(BE$1,'1.源数据-产品报告-消费降序'!BE:BE,ROW(),0)),"")</f>
        <v/>
      </c>
      <c r="BF392" s="69" t="str">
        <f>IFERROR(CLEAN(HLOOKUP(BF$1,'1.源数据-产品报告-消费降序'!BF:BF,ROW(),0)),"")</f>
        <v/>
      </c>
      <c r="BG392" s="69" t="str">
        <f>IFERROR(CLEAN(HLOOKUP(BG$1,'1.源数据-产品报告-消费降序'!BG:BG,ROW(),0)),"")</f>
        <v/>
      </c>
      <c r="BH392" s="69" t="str">
        <f>IFERROR(CLEAN(HLOOKUP(BH$1,'1.源数据-产品报告-消费降序'!BH:BH,ROW(),0)),"")</f>
        <v/>
      </c>
      <c r="BI392" s="69" t="str">
        <f>IFERROR(CLEAN(HLOOKUP(BI$1,'1.源数据-产品报告-消费降序'!BI:BI,ROW(),0)),"")</f>
        <v/>
      </c>
      <c r="BJ392" s="69" t="str">
        <f>IFERROR(CLEAN(HLOOKUP(BJ$1,'1.源数据-产品报告-消费降序'!BJ:BJ,ROW(),0)),"")</f>
        <v/>
      </c>
      <c r="BK3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2" s="69" t="str">
        <f>IFERROR(CLEAN(HLOOKUP(BL$1,'1.源数据-产品报告-消费降序'!BL:BL,ROW(),0)),"")</f>
        <v/>
      </c>
      <c r="BO392" s="69" t="str">
        <f>IFERROR(CLEAN(HLOOKUP(BO$1,'1.源数据-产品报告-消费降序'!BO:BO,ROW(),0)),"")</f>
        <v/>
      </c>
      <c r="BP392" s="69" t="str">
        <f>IFERROR(CLEAN(HLOOKUP(BP$1,'1.源数据-产品报告-消费降序'!BP:BP,ROW(),0)),"")</f>
        <v/>
      </c>
      <c r="BQ392" s="69" t="str">
        <f>IFERROR(CLEAN(HLOOKUP(BQ$1,'1.源数据-产品报告-消费降序'!BQ:BQ,ROW(),0)),"")</f>
        <v/>
      </c>
      <c r="BR392" s="69" t="str">
        <f>IFERROR(CLEAN(HLOOKUP(BR$1,'1.源数据-产品报告-消费降序'!BR:BR,ROW(),0)),"")</f>
        <v/>
      </c>
      <c r="BS392" s="69" t="str">
        <f>IFERROR(CLEAN(HLOOKUP(BS$1,'1.源数据-产品报告-消费降序'!BS:BS,ROW(),0)),"")</f>
        <v/>
      </c>
      <c r="BT392" s="69" t="str">
        <f>IFERROR(CLEAN(HLOOKUP(BT$1,'1.源数据-产品报告-消费降序'!BT:BT,ROW(),0)),"")</f>
        <v/>
      </c>
      <c r="BU392" s="69" t="str">
        <f>IFERROR(CLEAN(HLOOKUP(BU$1,'1.源数据-产品报告-消费降序'!BU:BU,ROW(),0)),"")</f>
        <v/>
      </c>
      <c r="BV3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2" s="69" t="str">
        <f>IFERROR(CLEAN(HLOOKUP(BW$1,'1.源数据-产品报告-消费降序'!BW:BW,ROW(),0)),"")</f>
        <v/>
      </c>
    </row>
    <row r="393" spans="1:75">
      <c r="A393" s="69" t="str">
        <f>IFERROR(CLEAN(HLOOKUP(A$1,'1.源数据-产品报告-消费降序'!A:A,ROW(),0)),"")</f>
        <v/>
      </c>
      <c r="B393" s="69" t="str">
        <f>IFERROR(CLEAN(HLOOKUP(B$1,'1.源数据-产品报告-消费降序'!B:B,ROW(),0)),"")</f>
        <v/>
      </c>
      <c r="C393" s="69" t="str">
        <f>IFERROR(CLEAN(HLOOKUP(C$1,'1.源数据-产品报告-消费降序'!C:C,ROW(),0)),"")</f>
        <v/>
      </c>
      <c r="D393" s="69" t="str">
        <f>IFERROR(CLEAN(HLOOKUP(D$1,'1.源数据-产品报告-消费降序'!D:D,ROW(),0)),"")</f>
        <v/>
      </c>
      <c r="E393" s="69" t="str">
        <f>IFERROR(CLEAN(HLOOKUP(E$1,'1.源数据-产品报告-消费降序'!E:E,ROW(),0)),"")</f>
        <v/>
      </c>
      <c r="F393" s="69" t="str">
        <f>IFERROR(CLEAN(HLOOKUP(F$1,'1.源数据-产品报告-消费降序'!F:F,ROW(),0)),"")</f>
        <v/>
      </c>
      <c r="G393" s="70">
        <f>IFERROR((HLOOKUP(G$1,'1.源数据-产品报告-消费降序'!G:G,ROW(),0)),"")</f>
        <v>0</v>
      </c>
      <c r="H3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3" s="69" t="str">
        <f>IFERROR(CLEAN(HLOOKUP(I$1,'1.源数据-产品报告-消费降序'!I:I,ROW(),0)),"")</f>
        <v/>
      </c>
      <c r="L393" s="69" t="str">
        <f>IFERROR(CLEAN(HLOOKUP(L$1,'1.源数据-产品报告-消费降序'!L:L,ROW(),0)),"")</f>
        <v/>
      </c>
      <c r="M393" s="69" t="str">
        <f>IFERROR(CLEAN(HLOOKUP(M$1,'1.源数据-产品报告-消费降序'!M:M,ROW(),0)),"")</f>
        <v/>
      </c>
      <c r="N393" s="69" t="str">
        <f>IFERROR(CLEAN(HLOOKUP(N$1,'1.源数据-产品报告-消费降序'!N:N,ROW(),0)),"")</f>
        <v/>
      </c>
      <c r="O393" s="69" t="str">
        <f>IFERROR(CLEAN(HLOOKUP(O$1,'1.源数据-产品报告-消费降序'!O:O,ROW(),0)),"")</f>
        <v/>
      </c>
      <c r="P393" s="69" t="str">
        <f>IFERROR(CLEAN(HLOOKUP(P$1,'1.源数据-产品报告-消费降序'!P:P,ROW(),0)),"")</f>
        <v/>
      </c>
      <c r="Q393" s="69" t="str">
        <f>IFERROR(CLEAN(HLOOKUP(Q$1,'1.源数据-产品报告-消费降序'!Q:Q,ROW(),0)),"")</f>
        <v/>
      </c>
      <c r="R393" s="69" t="str">
        <f>IFERROR(CLEAN(HLOOKUP(R$1,'1.源数据-产品报告-消费降序'!R:R,ROW(),0)),"")</f>
        <v/>
      </c>
      <c r="S3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3" s="69" t="str">
        <f>IFERROR(CLEAN(HLOOKUP(T$1,'1.源数据-产品报告-消费降序'!T:T,ROW(),0)),"")</f>
        <v/>
      </c>
      <c r="W393" s="69" t="str">
        <f>IFERROR(CLEAN(HLOOKUP(W$1,'1.源数据-产品报告-消费降序'!W:W,ROW(),0)),"")</f>
        <v/>
      </c>
      <c r="X393" s="69" t="str">
        <f>IFERROR(CLEAN(HLOOKUP(X$1,'1.源数据-产品报告-消费降序'!X:X,ROW(),0)),"")</f>
        <v/>
      </c>
      <c r="Y393" s="69" t="str">
        <f>IFERROR(CLEAN(HLOOKUP(Y$1,'1.源数据-产品报告-消费降序'!Y:Y,ROW(),0)),"")</f>
        <v/>
      </c>
      <c r="Z393" s="69" t="str">
        <f>IFERROR(CLEAN(HLOOKUP(Z$1,'1.源数据-产品报告-消费降序'!Z:Z,ROW(),0)),"")</f>
        <v/>
      </c>
      <c r="AA393" s="69" t="str">
        <f>IFERROR(CLEAN(HLOOKUP(AA$1,'1.源数据-产品报告-消费降序'!AA:AA,ROW(),0)),"")</f>
        <v/>
      </c>
      <c r="AB393" s="69" t="str">
        <f>IFERROR(CLEAN(HLOOKUP(AB$1,'1.源数据-产品报告-消费降序'!AB:AB,ROW(),0)),"")</f>
        <v/>
      </c>
      <c r="AC393" s="69" t="str">
        <f>IFERROR(CLEAN(HLOOKUP(AC$1,'1.源数据-产品报告-消费降序'!AC:AC,ROW(),0)),"")</f>
        <v/>
      </c>
      <c r="AD3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3" s="69" t="str">
        <f>IFERROR(CLEAN(HLOOKUP(AE$1,'1.源数据-产品报告-消费降序'!AE:AE,ROW(),0)),"")</f>
        <v/>
      </c>
      <c r="AH393" s="69" t="str">
        <f>IFERROR(CLEAN(HLOOKUP(AH$1,'1.源数据-产品报告-消费降序'!AH:AH,ROW(),0)),"")</f>
        <v/>
      </c>
      <c r="AI393" s="69" t="str">
        <f>IFERROR(CLEAN(HLOOKUP(AI$1,'1.源数据-产品报告-消费降序'!AI:AI,ROW(),0)),"")</f>
        <v/>
      </c>
      <c r="AJ393" s="69" t="str">
        <f>IFERROR(CLEAN(HLOOKUP(AJ$1,'1.源数据-产品报告-消费降序'!AJ:AJ,ROW(),0)),"")</f>
        <v/>
      </c>
      <c r="AK393" s="69" t="str">
        <f>IFERROR(CLEAN(HLOOKUP(AK$1,'1.源数据-产品报告-消费降序'!AK:AK,ROW(),0)),"")</f>
        <v/>
      </c>
      <c r="AL393" s="69" t="str">
        <f>IFERROR(CLEAN(HLOOKUP(AL$1,'1.源数据-产品报告-消费降序'!AL:AL,ROW(),0)),"")</f>
        <v/>
      </c>
      <c r="AM393" s="69" t="str">
        <f>IFERROR(CLEAN(HLOOKUP(AM$1,'1.源数据-产品报告-消费降序'!AM:AM,ROW(),0)),"")</f>
        <v/>
      </c>
      <c r="AN393" s="69" t="str">
        <f>IFERROR(CLEAN(HLOOKUP(AN$1,'1.源数据-产品报告-消费降序'!AN:AN,ROW(),0)),"")</f>
        <v/>
      </c>
      <c r="AO3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3" s="69" t="str">
        <f>IFERROR(CLEAN(HLOOKUP(AP$1,'1.源数据-产品报告-消费降序'!AP:AP,ROW(),0)),"")</f>
        <v/>
      </c>
      <c r="AS393" s="69" t="str">
        <f>IFERROR(CLEAN(HLOOKUP(AS$1,'1.源数据-产品报告-消费降序'!AS:AS,ROW(),0)),"")</f>
        <v/>
      </c>
      <c r="AT393" s="69" t="str">
        <f>IFERROR(CLEAN(HLOOKUP(AT$1,'1.源数据-产品报告-消费降序'!AT:AT,ROW(),0)),"")</f>
        <v/>
      </c>
      <c r="AU393" s="69" t="str">
        <f>IFERROR(CLEAN(HLOOKUP(AU$1,'1.源数据-产品报告-消费降序'!AU:AU,ROW(),0)),"")</f>
        <v/>
      </c>
      <c r="AV393" s="69" t="str">
        <f>IFERROR(CLEAN(HLOOKUP(AV$1,'1.源数据-产品报告-消费降序'!AV:AV,ROW(),0)),"")</f>
        <v/>
      </c>
      <c r="AW393" s="69" t="str">
        <f>IFERROR(CLEAN(HLOOKUP(AW$1,'1.源数据-产品报告-消费降序'!AW:AW,ROW(),0)),"")</f>
        <v/>
      </c>
      <c r="AX393" s="69" t="str">
        <f>IFERROR(CLEAN(HLOOKUP(AX$1,'1.源数据-产品报告-消费降序'!AX:AX,ROW(),0)),"")</f>
        <v/>
      </c>
      <c r="AY393" s="69" t="str">
        <f>IFERROR(CLEAN(HLOOKUP(AY$1,'1.源数据-产品报告-消费降序'!AY:AY,ROW(),0)),"")</f>
        <v/>
      </c>
      <c r="AZ3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3" s="69" t="str">
        <f>IFERROR(CLEAN(HLOOKUP(BA$1,'1.源数据-产品报告-消费降序'!BA:BA,ROW(),0)),"")</f>
        <v/>
      </c>
      <c r="BD393" s="69" t="str">
        <f>IFERROR(CLEAN(HLOOKUP(BD$1,'1.源数据-产品报告-消费降序'!BD:BD,ROW(),0)),"")</f>
        <v/>
      </c>
      <c r="BE393" s="69" t="str">
        <f>IFERROR(CLEAN(HLOOKUP(BE$1,'1.源数据-产品报告-消费降序'!BE:BE,ROW(),0)),"")</f>
        <v/>
      </c>
      <c r="BF393" s="69" t="str">
        <f>IFERROR(CLEAN(HLOOKUP(BF$1,'1.源数据-产品报告-消费降序'!BF:BF,ROW(),0)),"")</f>
        <v/>
      </c>
      <c r="BG393" s="69" t="str">
        <f>IFERROR(CLEAN(HLOOKUP(BG$1,'1.源数据-产品报告-消费降序'!BG:BG,ROW(),0)),"")</f>
        <v/>
      </c>
      <c r="BH393" s="69" t="str">
        <f>IFERROR(CLEAN(HLOOKUP(BH$1,'1.源数据-产品报告-消费降序'!BH:BH,ROW(),0)),"")</f>
        <v/>
      </c>
      <c r="BI393" s="69" t="str">
        <f>IFERROR(CLEAN(HLOOKUP(BI$1,'1.源数据-产品报告-消费降序'!BI:BI,ROW(),0)),"")</f>
        <v/>
      </c>
      <c r="BJ393" s="69" t="str">
        <f>IFERROR(CLEAN(HLOOKUP(BJ$1,'1.源数据-产品报告-消费降序'!BJ:BJ,ROW(),0)),"")</f>
        <v/>
      </c>
      <c r="BK3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3" s="69" t="str">
        <f>IFERROR(CLEAN(HLOOKUP(BL$1,'1.源数据-产品报告-消费降序'!BL:BL,ROW(),0)),"")</f>
        <v/>
      </c>
      <c r="BO393" s="69" t="str">
        <f>IFERROR(CLEAN(HLOOKUP(BO$1,'1.源数据-产品报告-消费降序'!BO:BO,ROW(),0)),"")</f>
        <v/>
      </c>
      <c r="BP393" s="69" t="str">
        <f>IFERROR(CLEAN(HLOOKUP(BP$1,'1.源数据-产品报告-消费降序'!BP:BP,ROW(),0)),"")</f>
        <v/>
      </c>
      <c r="BQ393" s="69" t="str">
        <f>IFERROR(CLEAN(HLOOKUP(BQ$1,'1.源数据-产品报告-消费降序'!BQ:BQ,ROW(),0)),"")</f>
        <v/>
      </c>
      <c r="BR393" s="69" t="str">
        <f>IFERROR(CLEAN(HLOOKUP(BR$1,'1.源数据-产品报告-消费降序'!BR:BR,ROW(),0)),"")</f>
        <v/>
      </c>
      <c r="BS393" s="69" t="str">
        <f>IFERROR(CLEAN(HLOOKUP(BS$1,'1.源数据-产品报告-消费降序'!BS:BS,ROW(),0)),"")</f>
        <v/>
      </c>
      <c r="BT393" s="69" t="str">
        <f>IFERROR(CLEAN(HLOOKUP(BT$1,'1.源数据-产品报告-消费降序'!BT:BT,ROW(),0)),"")</f>
        <v/>
      </c>
      <c r="BU393" s="69" t="str">
        <f>IFERROR(CLEAN(HLOOKUP(BU$1,'1.源数据-产品报告-消费降序'!BU:BU,ROW(),0)),"")</f>
        <v/>
      </c>
      <c r="BV3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3" s="69" t="str">
        <f>IFERROR(CLEAN(HLOOKUP(BW$1,'1.源数据-产品报告-消费降序'!BW:BW,ROW(),0)),"")</f>
        <v/>
      </c>
    </row>
    <row r="394" spans="1:75">
      <c r="A394" s="69" t="str">
        <f>IFERROR(CLEAN(HLOOKUP(A$1,'1.源数据-产品报告-消费降序'!A:A,ROW(),0)),"")</f>
        <v/>
      </c>
      <c r="B394" s="69" t="str">
        <f>IFERROR(CLEAN(HLOOKUP(B$1,'1.源数据-产品报告-消费降序'!B:B,ROW(),0)),"")</f>
        <v/>
      </c>
      <c r="C394" s="69" t="str">
        <f>IFERROR(CLEAN(HLOOKUP(C$1,'1.源数据-产品报告-消费降序'!C:C,ROW(),0)),"")</f>
        <v/>
      </c>
      <c r="D394" s="69" t="str">
        <f>IFERROR(CLEAN(HLOOKUP(D$1,'1.源数据-产品报告-消费降序'!D:D,ROW(),0)),"")</f>
        <v/>
      </c>
      <c r="E394" s="69" t="str">
        <f>IFERROR(CLEAN(HLOOKUP(E$1,'1.源数据-产品报告-消费降序'!E:E,ROW(),0)),"")</f>
        <v/>
      </c>
      <c r="F394" s="69" t="str">
        <f>IFERROR(CLEAN(HLOOKUP(F$1,'1.源数据-产品报告-消费降序'!F:F,ROW(),0)),"")</f>
        <v/>
      </c>
      <c r="G394" s="70">
        <f>IFERROR((HLOOKUP(G$1,'1.源数据-产品报告-消费降序'!G:G,ROW(),0)),"")</f>
        <v>0</v>
      </c>
      <c r="H3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4" s="69" t="str">
        <f>IFERROR(CLEAN(HLOOKUP(I$1,'1.源数据-产品报告-消费降序'!I:I,ROW(),0)),"")</f>
        <v/>
      </c>
      <c r="L394" s="69" t="str">
        <f>IFERROR(CLEAN(HLOOKUP(L$1,'1.源数据-产品报告-消费降序'!L:L,ROW(),0)),"")</f>
        <v/>
      </c>
      <c r="M394" s="69" t="str">
        <f>IFERROR(CLEAN(HLOOKUP(M$1,'1.源数据-产品报告-消费降序'!M:M,ROW(),0)),"")</f>
        <v/>
      </c>
      <c r="N394" s="69" t="str">
        <f>IFERROR(CLEAN(HLOOKUP(N$1,'1.源数据-产品报告-消费降序'!N:N,ROW(),0)),"")</f>
        <v/>
      </c>
      <c r="O394" s="69" t="str">
        <f>IFERROR(CLEAN(HLOOKUP(O$1,'1.源数据-产品报告-消费降序'!O:O,ROW(),0)),"")</f>
        <v/>
      </c>
      <c r="P394" s="69" t="str">
        <f>IFERROR(CLEAN(HLOOKUP(P$1,'1.源数据-产品报告-消费降序'!P:P,ROW(),0)),"")</f>
        <v/>
      </c>
      <c r="Q394" s="69" t="str">
        <f>IFERROR(CLEAN(HLOOKUP(Q$1,'1.源数据-产品报告-消费降序'!Q:Q,ROW(),0)),"")</f>
        <v/>
      </c>
      <c r="R394" s="69" t="str">
        <f>IFERROR(CLEAN(HLOOKUP(R$1,'1.源数据-产品报告-消费降序'!R:R,ROW(),0)),"")</f>
        <v/>
      </c>
      <c r="S3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4" s="69" t="str">
        <f>IFERROR(CLEAN(HLOOKUP(T$1,'1.源数据-产品报告-消费降序'!T:T,ROW(),0)),"")</f>
        <v/>
      </c>
      <c r="W394" s="69" t="str">
        <f>IFERROR(CLEAN(HLOOKUP(W$1,'1.源数据-产品报告-消费降序'!W:W,ROW(),0)),"")</f>
        <v/>
      </c>
      <c r="X394" s="69" t="str">
        <f>IFERROR(CLEAN(HLOOKUP(X$1,'1.源数据-产品报告-消费降序'!X:X,ROW(),0)),"")</f>
        <v/>
      </c>
      <c r="Y394" s="69" t="str">
        <f>IFERROR(CLEAN(HLOOKUP(Y$1,'1.源数据-产品报告-消费降序'!Y:Y,ROW(),0)),"")</f>
        <v/>
      </c>
      <c r="Z394" s="69" t="str">
        <f>IFERROR(CLEAN(HLOOKUP(Z$1,'1.源数据-产品报告-消费降序'!Z:Z,ROW(),0)),"")</f>
        <v/>
      </c>
      <c r="AA394" s="69" t="str">
        <f>IFERROR(CLEAN(HLOOKUP(AA$1,'1.源数据-产品报告-消费降序'!AA:AA,ROW(),0)),"")</f>
        <v/>
      </c>
      <c r="AB394" s="69" t="str">
        <f>IFERROR(CLEAN(HLOOKUP(AB$1,'1.源数据-产品报告-消费降序'!AB:AB,ROW(),0)),"")</f>
        <v/>
      </c>
      <c r="AC394" s="69" t="str">
        <f>IFERROR(CLEAN(HLOOKUP(AC$1,'1.源数据-产品报告-消费降序'!AC:AC,ROW(),0)),"")</f>
        <v/>
      </c>
      <c r="AD3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4" s="69" t="str">
        <f>IFERROR(CLEAN(HLOOKUP(AE$1,'1.源数据-产品报告-消费降序'!AE:AE,ROW(),0)),"")</f>
        <v/>
      </c>
      <c r="AH394" s="69" t="str">
        <f>IFERROR(CLEAN(HLOOKUP(AH$1,'1.源数据-产品报告-消费降序'!AH:AH,ROW(),0)),"")</f>
        <v/>
      </c>
      <c r="AI394" s="69" t="str">
        <f>IFERROR(CLEAN(HLOOKUP(AI$1,'1.源数据-产品报告-消费降序'!AI:AI,ROW(),0)),"")</f>
        <v/>
      </c>
      <c r="AJ394" s="69" t="str">
        <f>IFERROR(CLEAN(HLOOKUP(AJ$1,'1.源数据-产品报告-消费降序'!AJ:AJ,ROW(),0)),"")</f>
        <v/>
      </c>
      <c r="AK394" s="69" t="str">
        <f>IFERROR(CLEAN(HLOOKUP(AK$1,'1.源数据-产品报告-消费降序'!AK:AK,ROW(),0)),"")</f>
        <v/>
      </c>
      <c r="AL394" s="69" t="str">
        <f>IFERROR(CLEAN(HLOOKUP(AL$1,'1.源数据-产品报告-消费降序'!AL:AL,ROW(),0)),"")</f>
        <v/>
      </c>
      <c r="AM394" s="69" t="str">
        <f>IFERROR(CLEAN(HLOOKUP(AM$1,'1.源数据-产品报告-消费降序'!AM:AM,ROW(),0)),"")</f>
        <v/>
      </c>
      <c r="AN394" s="69" t="str">
        <f>IFERROR(CLEAN(HLOOKUP(AN$1,'1.源数据-产品报告-消费降序'!AN:AN,ROW(),0)),"")</f>
        <v/>
      </c>
      <c r="AO3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4" s="69" t="str">
        <f>IFERROR(CLEAN(HLOOKUP(AP$1,'1.源数据-产品报告-消费降序'!AP:AP,ROW(),0)),"")</f>
        <v/>
      </c>
      <c r="AS394" s="69" t="str">
        <f>IFERROR(CLEAN(HLOOKUP(AS$1,'1.源数据-产品报告-消费降序'!AS:AS,ROW(),0)),"")</f>
        <v/>
      </c>
      <c r="AT394" s="69" t="str">
        <f>IFERROR(CLEAN(HLOOKUP(AT$1,'1.源数据-产品报告-消费降序'!AT:AT,ROW(),0)),"")</f>
        <v/>
      </c>
      <c r="AU394" s="69" t="str">
        <f>IFERROR(CLEAN(HLOOKUP(AU$1,'1.源数据-产品报告-消费降序'!AU:AU,ROW(),0)),"")</f>
        <v/>
      </c>
      <c r="AV394" s="69" t="str">
        <f>IFERROR(CLEAN(HLOOKUP(AV$1,'1.源数据-产品报告-消费降序'!AV:AV,ROW(),0)),"")</f>
        <v/>
      </c>
      <c r="AW394" s="69" t="str">
        <f>IFERROR(CLEAN(HLOOKUP(AW$1,'1.源数据-产品报告-消费降序'!AW:AW,ROW(),0)),"")</f>
        <v/>
      </c>
      <c r="AX394" s="69" t="str">
        <f>IFERROR(CLEAN(HLOOKUP(AX$1,'1.源数据-产品报告-消费降序'!AX:AX,ROW(),0)),"")</f>
        <v/>
      </c>
      <c r="AY394" s="69" t="str">
        <f>IFERROR(CLEAN(HLOOKUP(AY$1,'1.源数据-产品报告-消费降序'!AY:AY,ROW(),0)),"")</f>
        <v/>
      </c>
      <c r="AZ3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4" s="69" t="str">
        <f>IFERROR(CLEAN(HLOOKUP(BA$1,'1.源数据-产品报告-消费降序'!BA:BA,ROW(),0)),"")</f>
        <v/>
      </c>
      <c r="BD394" s="69" t="str">
        <f>IFERROR(CLEAN(HLOOKUP(BD$1,'1.源数据-产品报告-消费降序'!BD:BD,ROW(),0)),"")</f>
        <v/>
      </c>
      <c r="BE394" s="69" t="str">
        <f>IFERROR(CLEAN(HLOOKUP(BE$1,'1.源数据-产品报告-消费降序'!BE:BE,ROW(),0)),"")</f>
        <v/>
      </c>
      <c r="BF394" s="69" t="str">
        <f>IFERROR(CLEAN(HLOOKUP(BF$1,'1.源数据-产品报告-消费降序'!BF:BF,ROW(),0)),"")</f>
        <v/>
      </c>
      <c r="BG394" s="69" t="str">
        <f>IFERROR(CLEAN(HLOOKUP(BG$1,'1.源数据-产品报告-消费降序'!BG:BG,ROW(),0)),"")</f>
        <v/>
      </c>
      <c r="BH394" s="69" t="str">
        <f>IFERROR(CLEAN(HLOOKUP(BH$1,'1.源数据-产品报告-消费降序'!BH:BH,ROW(),0)),"")</f>
        <v/>
      </c>
      <c r="BI394" s="69" t="str">
        <f>IFERROR(CLEAN(HLOOKUP(BI$1,'1.源数据-产品报告-消费降序'!BI:BI,ROW(),0)),"")</f>
        <v/>
      </c>
      <c r="BJ394" s="69" t="str">
        <f>IFERROR(CLEAN(HLOOKUP(BJ$1,'1.源数据-产品报告-消费降序'!BJ:BJ,ROW(),0)),"")</f>
        <v/>
      </c>
      <c r="BK3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4" s="69" t="str">
        <f>IFERROR(CLEAN(HLOOKUP(BL$1,'1.源数据-产品报告-消费降序'!BL:BL,ROW(),0)),"")</f>
        <v/>
      </c>
      <c r="BO394" s="69" t="str">
        <f>IFERROR(CLEAN(HLOOKUP(BO$1,'1.源数据-产品报告-消费降序'!BO:BO,ROW(),0)),"")</f>
        <v/>
      </c>
      <c r="BP394" s="69" t="str">
        <f>IFERROR(CLEAN(HLOOKUP(BP$1,'1.源数据-产品报告-消费降序'!BP:BP,ROW(),0)),"")</f>
        <v/>
      </c>
      <c r="BQ394" s="69" t="str">
        <f>IFERROR(CLEAN(HLOOKUP(BQ$1,'1.源数据-产品报告-消费降序'!BQ:BQ,ROW(),0)),"")</f>
        <v/>
      </c>
      <c r="BR394" s="69" t="str">
        <f>IFERROR(CLEAN(HLOOKUP(BR$1,'1.源数据-产品报告-消费降序'!BR:BR,ROW(),0)),"")</f>
        <v/>
      </c>
      <c r="BS394" s="69" t="str">
        <f>IFERROR(CLEAN(HLOOKUP(BS$1,'1.源数据-产品报告-消费降序'!BS:BS,ROW(),0)),"")</f>
        <v/>
      </c>
      <c r="BT394" s="69" t="str">
        <f>IFERROR(CLEAN(HLOOKUP(BT$1,'1.源数据-产品报告-消费降序'!BT:BT,ROW(),0)),"")</f>
        <v/>
      </c>
      <c r="BU394" s="69" t="str">
        <f>IFERROR(CLEAN(HLOOKUP(BU$1,'1.源数据-产品报告-消费降序'!BU:BU,ROW(),0)),"")</f>
        <v/>
      </c>
      <c r="BV3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4" s="69" t="str">
        <f>IFERROR(CLEAN(HLOOKUP(BW$1,'1.源数据-产品报告-消费降序'!BW:BW,ROW(),0)),"")</f>
        <v/>
      </c>
    </row>
    <row r="395" spans="1:75">
      <c r="A395" s="69" t="str">
        <f>IFERROR(CLEAN(HLOOKUP(A$1,'1.源数据-产品报告-消费降序'!A:A,ROW(),0)),"")</f>
        <v/>
      </c>
      <c r="B395" s="69" t="str">
        <f>IFERROR(CLEAN(HLOOKUP(B$1,'1.源数据-产品报告-消费降序'!B:B,ROW(),0)),"")</f>
        <v/>
      </c>
      <c r="C395" s="69" t="str">
        <f>IFERROR(CLEAN(HLOOKUP(C$1,'1.源数据-产品报告-消费降序'!C:C,ROW(),0)),"")</f>
        <v/>
      </c>
      <c r="D395" s="69" t="str">
        <f>IFERROR(CLEAN(HLOOKUP(D$1,'1.源数据-产品报告-消费降序'!D:D,ROW(),0)),"")</f>
        <v/>
      </c>
      <c r="E395" s="69" t="str">
        <f>IFERROR(CLEAN(HLOOKUP(E$1,'1.源数据-产品报告-消费降序'!E:E,ROW(),0)),"")</f>
        <v/>
      </c>
      <c r="F395" s="69" t="str">
        <f>IFERROR(CLEAN(HLOOKUP(F$1,'1.源数据-产品报告-消费降序'!F:F,ROW(),0)),"")</f>
        <v/>
      </c>
      <c r="G395" s="70">
        <f>IFERROR((HLOOKUP(G$1,'1.源数据-产品报告-消费降序'!G:G,ROW(),0)),"")</f>
        <v>0</v>
      </c>
      <c r="H3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5" s="69" t="str">
        <f>IFERROR(CLEAN(HLOOKUP(I$1,'1.源数据-产品报告-消费降序'!I:I,ROW(),0)),"")</f>
        <v/>
      </c>
      <c r="L395" s="69" t="str">
        <f>IFERROR(CLEAN(HLOOKUP(L$1,'1.源数据-产品报告-消费降序'!L:L,ROW(),0)),"")</f>
        <v/>
      </c>
      <c r="M395" s="69" t="str">
        <f>IFERROR(CLEAN(HLOOKUP(M$1,'1.源数据-产品报告-消费降序'!M:M,ROW(),0)),"")</f>
        <v/>
      </c>
      <c r="N395" s="69" t="str">
        <f>IFERROR(CLEAN(HLOOKUP(N$1,'1.源数据-产品报告-消费降序'!N:N,ROW(),0)),"")</f>
        <v/>
      </c>
      <c r="O395" s="69" t="str">
        <f>IFERROR(CLEAN(HLOOKUP(O$1,'1.源数据-产品报告-消费降序'!O:O,ROW(),0)),"")</f>
        <v/>
      </c>
      <c r="P395" s="69" t="str">
        <f>IFERROR(CLEAN(HLOOKUP(P$1,'1.源数据-产品报告-消费降序'!P:P,ROW(),0)),"")</f>
        <v/>
      </c>
      <c r="Q395" s="69" t="str">
        <f>IFERROR(CLEAN(HLOOKUP(Q$1,'1.源数据-产品报告-消费降序'!Q:Q,ROW(),0)),"")</f>
        <v/>
      </c>
      <c r="R395" s="69" t="str">
        <f>IFERROR(CLEAN(HLOOKUP(R$1,'1.源数据-产品报告-消费降序'!R:R,ROW(),0)),"")</f>
        <v/>
      </c>
      <c r="S3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5" s="69" t="str">
        <f>IFERROR(CLEAN(HLOOKUP(T$1,'1.源数据-产品报告-消费降序'!T:T,ROW(),0)),"")</f>
        <v/>
      </c>
      <c r="W395" s="69" t="str">
        <f>IFERROR(CLEAN(HLOOKUP(W$1,'1.源数据-产品报告-消费降序'!W:W,ROW(),0)),"")</f>
        <v/>
      </c>
      <c r="X395" s="69" t="str">
        <f>IFERROR(CLEAN(HLOOKUP(X$1,'1.源数据-产品报告-消费降序'!X:X,ROW(),0)),"")</f>
        <v/>
      </c>
      <c r="Y395" s="69" t="str">
        <f>IFERROR(CLEAN(HLOOKUP(Y$1,'1.源数据-产品报告-消费降序'!Y:Y,ROW(),0)),"")</f>
        <v/>
      </c>
      <c r="Z395" s="69" t="str">
        <f>IFERROR(CLEAN(HLOOKUP(Z$1,'1.源数据-产品报告-消费降序'!Z:Z,ROW(),0)),"")</f>
        <v/>
      </c>
      <c r="AA395" s="69" t="str">
        <f>IFERROR(CLEAN(HLOOKUP(AA$1,'1.源数据-产品报告-消费降序'!AA:AA,ROW(),0)),"")</f>
        <v/>
      </c>
      <c r="AB395" s="69" t="str">
        <f>IFERROR(CLEAN(HLOOKUP(AB$1,'1.源数据-产品报告-消费降序'!AB:AB,ROW(),0)),"")</f>
        <v/>
      </c>
      <c r="AC395" s="69" t="str">
        <f>IFERROR(CLEAN(HLOOKUP(AC$1,'1.源数据-产品报告-消费降序'!AC:AC,ROW(),0)),"")</f>
        <v/>
      </c>
      <c r="AD3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5" s="69" t="str">
        <f>IFERROR(CLEAN(HLOOKUP(AE$1,'1.源数据-产品报告-消费降序'!AE:AE,ROW(),0)),"")</f>
        <v/>
      </c>
      <c r="AH395" s="69" t="str">
        <f>IFERROR(CLEAN(HLOOKUP(AH$1,'1.源数据-产品报告-消费降序'!AH:AH,ROW(),0)),"")</f>
        <v/>
      </c>
      <c r="AI395" s="69" t="str">
        <f>IFERROR(CLEAN(HLOOKUP(AI$1,'1.源数据-产品报告-消费降序'!AI:AI,ROW(),0)),"")</f>
        <v/>
      </c>
      <c r="AJ395" s="69" t="str">
        <f>IFERROR(CLEAN(HLOOKUP(AJ$1,'1.源数据-产品报告-消费降序'!AJ:AJ,ROW(),0)),"")</f>
        <v/>
      </c>
      <c r="AK395" s="69" t="str">
        <f>IFERROR(CLEAN(HLOOKUP(AK$1,'1.源数据-产品报告-消费降序'!AK:AK,ROW(),0)),"")</f>
        <v/>
      </c>
      <c r="AL395" s="69" t="str">
        <f>IFERROR(CLEAN(HLOOKUP(AL$1,'1.源数据-产品报告-消费降序'!AL:AL,ROW(),0)),"")</f>
        <v/>
      </c>
      <c r="AM395" s="69" t="str">
        <f>IFERROR(CLEAN(HLOOKUP(AM$1,'1.源数据-产品报告-消费降序'!AM:AM,ROW(),0)),"")</f>
        <v/>
      </c>
      <c r="AN395" s="69" t="str">
        <f>IFERROR(CLEAN(HLOOKUP(AN$1,'1.源数据-产品报告-消费降序'!AN:AN,ROW(),0)),"")</f>
        <v/>
      </c>
      <c r="AO3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5" s="69" t="str">
        <f>IFERROR(CLEAN(HLOOKUP(AP$1,'1.源数据-产品报告-消费降序'!AP:AP,ROW(),0)),"")</f>
        <v/>
      </c>
      <c r="AS395" s="69" t="str">
        <f>IFERROR(CLEAN(HLOOKUP(AS$1,'1.源数据-产品报告-消费降序'!AS:AS,ROW(),0)),"")</f>
        <v/>
      </c>
      <c r="AT395" s="69" t="str">
        <f>IFERROR(CLEAN(HLOOKUP(AT$1,'1.源数据-产品报告-消费降序'!AT:AT,ROW(),0)),"")</f>
        <v/>
      </c>
      <c r="AU395" s="69" t="str">
        <f>IFERROR(CLEAN(HLOOKUP(AU$1,'1.源数据-产品报告-消费降序'!AU:AU,ROW(),0)),"")</f>
        <v/>
      </c>
      <c r="AV395" s="69" t="str">
        <f>IFERROR(CLEAN(HLOOKUP(AV$1,'1.源数据-产品报告-消费降序'!AV:AV,ROW(),0)),"")</f>
        <v/>
      </c>
      <c r="AW395" s="69" t="str">
        <f>IFERROR(CLEAN(HLOOKUP(AW$1,'1.源数据-产品报告-消费降序'!AW:AW,ROW(),0)),"")</f>
        <v/>
      </c>
      <c r="AX395" s="69" t="str">
        <f>IFERROR(CLEAN(HLOOKUP(AX$1,'1.源数据-产品报告-消费降序'!AX:AX,ROW(),0)),"")</f>
        <v/>
      </c>
      <c r="AY395" s="69" t="str">
        <f>IFERROR(CLEAN(HLOOKUP(AY$1,'1.源数据-产品报告-消费降序'!AY:AY,ROW(),0)),"")</f>
        <v/>
      </c>
      <c r="AZ3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5" s="69" t="str">
        <f>IFERROR(CLEAN(HLOOKUP(BA$1,'1.源数据-产品报告-消费降序'!BA:BA,ROW(),0)),"")</f>
        <v/>
      </c>
      <c r="BD395" s="69" t="str">
        <f>IFERROR(CLEAN(HLOOKUP(BD$1,'1.源数据-产品报告-消费降序'!BD:BD,ROW(),0)),"")</f>
        <v/>
      </c>
      <c r="BE395" s="69" t="str">
        <f>IFERROR(CLEAN(HLOOKUP(BE$1,'1.源数据-产品报告-消费降序'!BE:BE,ROW(),0)),"")</f>
        <v/>
      </c>
      <c r="BF395" s="69" t="str">
        <f>IFERROR(CLEAN(HLOOKUP(BF$1,'1.源数据-产品报告-消费降序'!BF:BF,ROW(),0)),"")</f>
        <v/>
      </c>
      <c r="BG395" s="69" t="str">
        <f>IFERROR(CLEAN(HLOOKUP(BG$1,'1.源数据-产品报告-消费降序'!BG:BG,ROW(),0)),"")</f>
        <v/>
      </c>
      <c r="BH395" s="69" t="str">
        <f>IFERROR(CLEAN(HLOOKUP(BH$1,'1.源数据-产品报告-消费降序'!BH:BH,ROW(),0)),"")</f>
        <v/>
      </c>
      <c r="BI395" s="69" t="str">
        <f>IFERROR(CLEAN(HLOOKUP(BI$1,'1.源数据-产品报告-消费降序'!BI:BI,ROW(),0)),"")</f>
        <v/>
      </c>
      <c r="BJ395" s="69" t="str">
        <f>IFERROR(CLEAN(HLOOKUP(BJ$1,'1.源数据-产品报告-消费降序'!BJ:BJ,ROW(),0)),"")</f>
        <v/>
      </c>
      <c r="BK3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5" s="69" t="str">
        <f>IFERROR(CLEAN(HLOOKUP(BL$1,'1.源数据-产品报告-消费降序'!BL:BL,ROW(),0)),"")</f>
        <v/>
      </c>
      <c r="BO395" s="69" t="str">
        <f>IFERROR(CLEAN(HLOOKUP(BO$1,'1.源数据-产品报告-消费降序'!BO:BO,ROW(),0)),"")</f>
        <v/>
      </c>
      <c r="BP395" s="69" t="str">
        <f>IFERROR(CLEAN(HLOOKUP(BP$1,'1.源数据-产品报告-消费降序'!BP:BP,ROW(),0)),"")</f>
        <v/>
      </c>
      <c r="BQ395" s="69" t="str">
        <f>IFERROR(CLEAN(HLOOKUP(BQ$1,'1.源数据-产品报告-消费降序'!BQ:BQ,ROW(),0)),"")</f>
        <v/>
      </c>
      <c r="BR395" s="69" t="str">
        <f>IFERROR(CLEAN(HLOOKUP(BR$1,'1.源数据-产品报告-消费降序'!BR:BR,ROW(),0)),"")</f>
        <v/>
      </c>
      <c r="BS395" s="69" t="str">
        <f>IFERROR(CLEAN(HLOOKUP(BS$1,'1.源数据-产品报告-消费降序'!BS:BS,ROW(),0)),"")</f>
        <v/>
      </c>
      <c r="BT395" s="69" t="str">
        <f>IFERROR(CLEAN(HLOOKUP(BT$1,'1.源数据-产品报告-消费降序'!BT:BT,ROW(),0)),"")</f>
        <v/>
      </c>
      <c r="BU395" s="69" t="str">
        <f>IFERROR(CLEAN(HLOOKUP(BU$1,'1.源数据-产品报告-消费降序'!BU:BU,ROW(),0)),"")</f>
        <v/>
      </c>
      <c r="BV3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5" s="69" t="str">
        <f>IFERROR(CLEAN(HLOOKUP(BW$1,'1.源数据-产品报告-消费降序'!BW:BW,ROW(),0)),"")</f>
        <v/>
      </c>
    </row>
    <row r="396" spans="1:75">
      <c r="A396" s="69" t="str">
        <f>IFERROR(CLEAN(HLOOKUP(A$1,'1.源数据-产品报告-消费降序'!A:A,ROW(),0)),"")</f>
        <v/>
      </c>
      <c r="B396" s="69" t="str">
        <f>IFERROR(CLEAN(HLOOKUP(B$1,'1.源数据-产品报告-消费降序'!B:B,ROW(),0)),"")</f>
        <v/>
      </c>
      <c r="C396" s="69" t="str">
        <f>IFERROR(CLEAN(HLOOKUP(C$1,'1.源数据-产品报告-消费降序'!C:C,ROW(),0)),"")</f>
        <v/>
      </c>
      <c r="D396" s="69" t="str">
        <f>IFERROR(CLEAN(HLOOKUP(D$1,'1.源数据-产品报告-消费降序'!D:D,ROW(),0)),"")</f>
        <v/>
      </c>
      <c r="E396" s="69" t="str">
        <f>IFERROR(CLEAN(HLOOKUP(E$1,'1.源数据-产品报告-消费降序'!E:E,ROW(),0)),"")</f>
        <v/>
      </c>
      <c r="F396" s="69" t="str">
        <f>IFERROR(CLEAN(HLOOKUP(F$1,'1.源数据-产品报告-消费降序'!F:F,ROW(),0)),"")</f>
        <v/>
      </c>
      <c r="G396" s="70">
        <f>IFERROR((HLOOKUP(G$1,'1.源数据-产品报告-消费降序'!G:G,ROW(),0)),"")</f>
        <v>0</v>
      </c>
      <c r="H3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6" s="69" t="str">
        <f>IFERROR(CLEAN(HLOOKUP(I$1,'1.源数据-产品报告-消费降序'!I:I,ROW(),0)),"")</f>
        <v/>
      </c>
      <c r="L396" s="69" t="str">
        <f>IFERROR(CLEAN(HLOOKUP(L$1,'1.源数据-产品报告-消费降序'!L:L,ROW(),0)),"")</f>
        <v/>
      </c>
      <c r="M396" s="69" t="str">
        <f>IFERROR(CLEAN(HLOOKUP(M$1,'1.源数据-产品报告-消费降序'!M:M,ROW(),0)),"")</f>
        <v/>
      </c>
      <c r="N396" s="69" t="str">
        <f>IFERROR(CLEAN(HLOOKUP(N$1,'1.源数据-产品报告-消费降序'!N:N,ROW(),0)),"")</f>
        <v/>
      </c>
      <c r="O396" s="69" t="str">
        <f>IFERROR(CLEAN(HLOOKUP(O$1,'1.源数据-产品报告-消费降序'!O:O,ROW(),0)),"")</f>
        <v/>
      </c>
      <c r="P396" s="69" t="str">
        <f>IFERROR(CLEAN(HLOOKUP(P$1,'1.源数据-产品报告-消费降序'!P:P,ROW(),0)),"")</f>
        <v/>
      </c>
      <c r="Q396" s="69" t="str">
        <f>IFERROR(CLEAN(HLOOKUP(Q$1,'1.源数据-产品报告-消费降序'!Q:Q,ROW(),0)),"")</f>
        <v/>
      </c>
      <c r="R396" s="69" t="str">
        <f>IFERROR(CLEAN(HLOOKUP(R$1,'1.源数据-产品报告-消费降序'!R:R,ROW(),0)),"")</f>
        <v/>
      </c>
      <c r="S3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6" s="69" t="str">
        <f>IFERROR(CLEAN(HLOOKUP(T$1,'1.源数据-产品报告-消费降序'!T:T,ROW(),0)),"")</f>
        <v/>
      </c>
      <c r="W396" s="69" t="str">
        <f>IFERROR(CLEAN(HLOOKUP(W$1,'1.源数据-产品报告-消费降序'!W:W,ROW(),0)),"")</f>
        <v/>
      </c>
      <c r="X396" s="69" t="str">
        <f>IFERROR(CLEAN(HLOOKUP(X$1,'1.源数据-产品报告-消费降序'!X:X,ROW(),0)),"")</f>
        <v/>
      </c>
      <c r="Y396" s="69" t="str">
        <f>IFERROR(CLEAN(HLOOKUP(Y$1,'1.源数据-产品报告-消费降序'!Y:Y,ROW(),0)),"")</f>
        <v/>
      </c>
      <c r="Z396" s="69" t="str">
        <f>IFERROR(CLEAN(HLOOKUP(Z$1,'1.源数据-产品报告-消费降序'!Z:Z,ROW(),0)),"")</f>
        <v/>
      </c>
      <c r="AA396" s="69" t="str">
        <f>IFERROR(CLEAN(HLOOKUP(AA$1,'1.源数据-产品报告-消费降序'!AA:AA,ROW(),0)),"")</f>
        <v/>
      </c>
      <c r="AB396" s="69" t="str">
        <f>IFERROR(CLEAN(HLOOKUP(AB$1,'1.源数据-产品报告-消费降序'!AB:AB,ROW(),0)),"")</f>
        <v/>
      </c>
      <c r="AC396" s="69" t="str">
        <f>IFERROR(CLEAN(HLOOKUP(AC$1,'1.源数据-产品报告-消费降序'!AC:AC,ROW(),0)),"")</f>
        <v/>
      </c>
      <c r="AD3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6" s="69" t="str">
        <f>IFERROR(CLEAN(HLOOKUP(AE$1,'1.源数据-产品报告-消费降序'!AE:AE,ROW(),0)),"")</f>
        <v/>
      </c>
      <c r="AH396" s="69" t="str">
        <f>IFERROR(CLEAN(HLOOKUP(AH$1,'1.源数据-产品报告-消费降序'!AH:AH,ROW(),0)),"")</f>
        <v/>
      </c>
      <c r="AI396" s="69" t="str">
        <f>IFERROR(CLEAN(HLOOKUP(AI$1,'1.源数据-产品报告-消费降序'!AI:AI,ROW(),0)),"")</f>
        <v/>
      </c>
      <c r="AJ396" s="69" t="str">
        <f>IFERROR(CLEAN(HLOOKUP(AJ$1,'1.源数据-产品报告-消费降序'!AJ:AJ,ROW(),0)),"")</f>
        <v/>
      </c>
      <c r="AK396" s="69" t="str">
        <f>IFERROR(CLEAN(HLOOKUP(AK$1,'1.源数据-产品报告-消费降序'!AK:AK,ROW(),0)),"")</f>
        <v/>
      </c>
      <c r="AL396" s="69" t="str">
        <f>IFERROR(CLEAN(HLOOKUP(AL$1,'1.源数据-产品报告-消费降序'!AL:AL,ROW(),0)),"")</f>
        <v/>
      </c>
      <c r="AM396" s="69" t="str">
        <f>IFERROR(CLEAN(HLOOKUP(AM$1,'1.源数据-产品报告-消费降序'!AM:AM,ROW(),0)),"")</f>
        <v/>
      </c>
      <c r="AN396" s="69" t="str">
        <f>IFERROR(CLEAN(HLOOKUP(AN$1,'1.源数据-产品报告-消费降序'!AN:AN,ROW(),0)),"")</f>
        <v/>
      </c>
      <c r="AO3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6" s="69" t="str">
        <f>IFERROR(CLEAN(HLOOKUP(AP$1,'1.源数据-产品报告-消费降序'!AP:AP,ROW(),0)),"")</f>
        <v/>
      </c>
      <c r="AS396" s="69" t="str">
        <f>IFERROR(CLEAN(HLOOKUP(AS$1,'1.源数据-产品报告-消费降序'!AS:AS,ROW(),0)),"")</f>
        <v/>
      </c>
      <c r="AT396" s="69" t="str">
        <f>IFERROR(CLEAN(HLOOKUP(AT$1,'1.源数据-产品报告-消费降序'!AT:AT,ROW(),0)),"")</f>
        <v/>
      </c>
      <c r="AU396" s="69" t="str">
        <f>IFERROR(CLEAN(HLOOKUP(AU$1,'1.源数据-产品报告-消费降序'!AU:AU,ROW(),0)),"")</f>
        <v/>
      </c>
      <c r="AV396" s="69" t="str">
        <f>IFERROR(CLEAN(HLOOKUP(AV$1,'1.源数据-产品报告-消费降序'!AV:AV,ROW(),0)),"")</f>
        <v/>
      </c>
      <c r="AW396" s="69" t="str">
        <f>IFERROR(CLEAN(HLOOKUP(AW$1,'1.源数据-产品报告-消费降序'!AW:AW,ROW(),0)),"")</f>
        <v/>
      </c>
      <c r="AX396" s="69" t="str">
        <f>IFERROR(CLEAN(HLOOKUP(AX$1,'1.源数据-产品报告-消费降序'!AX:AX,ROW(),0)),"")</f>
        <v/>
      </c>
      <c r="AY396" s="69" t="str">
        <f>IFERROR(CLEAN(HLOOKUP(AY$1,'1.源数据-产品报告-消费降序'!AY:AY,ROW(),0)),"")</f>
        <v/>
      </c>
      <c r="AZ3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6" s="69" t="str">
        <f>IFERROR(CLEAN(HLOOKUP(BA$1,'1.源数据-产品报告-消费降序'!BA:BA,ROW(),0)),"")</f>
        <v/>
      </c>
      <c r="BD396" s="69" t="str">
        <f>IFERROR(CLEAN(HLOOKUP(BD$1,'1.源数据-产品报告-消费降序'!BD:BD,ROW(),0)),"")</f>
        <v/>
      </c>
      <c r="BE396" s="69" t="str">
        <f>IFERROR(CLEAN(HLOOKUP(BE$1,'1.源数据-产品报告-消费降序'!BE:BE,ROW(),0)),"")</f>
        <v/>
      </c>
      <c r="BF396" s="69" t="str">
        <f>IFERROR(CLEAN(HLOOKUP(BF$1,'1.源数据-产品报告-消费降序'!BF:BF,ROW(),0)),"")</f>
        <v/>
      </c>
      <c r="BG396" s="69" t="str">
        <f>IFERROR(CLEAN(HLOOKUP(BG$1,'1.源数据-产品报告-消费降序'!BG:BG,ROW(),0)),"")</f>
        <v/>
      </c>
      <c r="BH396" s="69" t="str">
        <f>IFERROR(CLEAN(HLOOKUP(BH$1,'1.源数据-产品报告-消费降序'!BH:BH,ROW(),0)),"")</f>
        <v/>
      </c>
      <c r="BI396" s="69" t="str">
        <f>IFERROR(CLEAN(HLOOKUP(BI$1,'1.源数据-产品报告-消费降序'!BI:BI,ROW(),0)),"")</f>
        <v/>
      </c>
      <c r="BJ396" s="69" t="str">
        <f>IFERROR(CLEAN(HLOOKUP(BJ$1,'1.源数据-产品报告-消费降序'!BJ:BJ,ROW(),0)),"")</f>
        <v/>
      </c>
      <c r="BK3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6" s="69" t="str">
        <f>IFERROR(CLEAN(HLOOKUP(BL$1,'1.源数据-产品报告-消费降序'!BL:BL,ROW(),0)),"")</f>
        <v/>
      </c>
      <c r="BO396" s="69" t="str">
        <f>IFERROR(CLEAN(HLOOKUP(BO$1,'1.源数据-产品报告-消费降序'!BO:BO,ROW(),0)),"")</f>
        <v/>
      </c>
      <c r="BP396" s="69" t="str">
        <f>IFERROR(CLEAN(HLOOKUP(BP$1,'1.源数据-产品报告-消费降序'!BP:BP,ROW(),0)),"")</f>
        <v/>
      </c>
      <c r="BQ396" s="69" t="str">
        <f>IFERROR(CLEAN(HLOOKUP(BQ$1,'1.源数据-产品报告-消费降序'!BQ:BQ,ROW(),0)),"")</f>
        <v/>
      </c>
      <c r="BR396" s="69" t="str">
        <f>IFERROR(CLEAN(HLOOKUP(BR$1,'1.源数据-产品报告-消费降序'!BR:BR,ROW(),0)),"")</f>
        <v/>
      </c>
      <c r="BS396" s="69" t="str">
        <f>IFERROR(CLEAN(HLOOKUP(BS$1,'1.源数据-产品报告-消费降序'!BS:BS,ROW(),0)),"")</f>
        <v/>
      </c>
      <c r="BT396" s="69" t="str">
        <f>IFERROR(CLEAN(HLOOKUP(BT$1,'1.源数据-产品报告-消费降序'!BT:BT,ROW(),0)),"")</f>
        <v/>
      </c>
      <c r="BU396" s="69" t="str">
        <f>IFERROR(CLEAN(HLOOKUP(BU$1,'1.源数据-产品报告-消费降序'!BU:BU,ROW(),0)),"")</f>
        <v/>
      </c>
      <c r="BV3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6" s="69" t="str">
        <f>IFERROR(CLEAN(HLOOKUP(BW$1,'1.源数据-产品报告-消费降序'!BW:BW,ROW(),0)),"")</f>
        <v/>
      </c>
    </row>
    <row r="397" spans="1:75">
      <c r="A397" s="69" t="str">
        <f>IFERROR(CLEAN(HLOOKUP(A$1,'1.源数据-产品报告-消费降序'!A:A,ROW(),0)),"")</f>
        <v/>
      </c>
      <c r="B397" s="69" t="str">
        <f>IFERROR(CLEAN(HLOOKUP(B$1,'1.源数据-产品报告-消费降序'!B:B,ROW(),0)),"")</f>
        <v/>
      </c>
      <c r="C397" s="69" t="str">
        <f>IFERROR(CLEAN(HLOOKUP(C$1,'1.源数据-产品报告-消费降序'!C:C,ROW(),0)),"")</f>
        <v/>
      </c>
      <c r="D397" s="69" t="str">
        <f>IFERROR(CLEAN(HLOOKUP(D$1,'1.源数据-产品报告-消费降序'!D:D,ROW(),0)),"")</f>
        <v/>
      </c>
      <c r="E397" s="69" t="str">
        <f>IFERROR(CLEAN(HLOOKUP(E$1,'1.源数据-产品报告-消费降序'!E:E,ROW(),0)),"")</f>
        <v/>
      </c>
      <c r="F397" s="69" t="str">
        <f>IFERROR(CLEAN(HLOOKUP(F$1,'1.源数据-产品报告-消费降序'!F:F,ROW(),0)),"")</f>
        <v/>
      </c>
      <c r="G397" s="70">
        <f>IFERROR((HLOOKUP(G$1,'1.源数据-产品报告-消费降序'!G:G,ROW(),0)),"")</f>
        <v>0</v>
      </c>
      <c r="H3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7" s="69" t="str">
        <f>IFERROR(CLEAN(HLOOKUP(I$1,'1.源数据-产品报告-消费降序'!I:I,ROW(),0)),"")</f>
        <v/>
      </c>
      <c r="L397" s="69" t="str">
        <f>IFERROR(CLEAN(HLOOKUP(L$1,'1.源数据-产品报告-消费降序'!L:L,ROW(),0)),"")</f>
        <v/>
      </c>
      <c r="M397" s="69" t="str">
        <f>IFERROR(CLEAN(HLOOKUP(M$1,'1.源数据-产品报告-消费降序'!M:M,ROW(),0)),"")</f>
        <v/>
      </c>
      <c r="N397" s="69" t="str">
        <f>IFERROR(CLEAN(HLOOKUP(N$1,'1.源数据-产品报告-消费降序'!N:N,ROW(),0)),"")</f>
        <v/>
      </c>
      <c r="O397" s="69" t="str">
        <f>IFERROR(CLEAN(HLOOKUP(O$1,'1.源数据-产品报告-消费降序'!O:O,ROW(),0)),"")</f>
        <v/>
      </c>
      <c r="P397" s="69" t="str">
        <f>IFERROR(CLEAN(HLOOKUP(P$1,'1.源数据-产品报告-消费降序'!P:P,ROW(),0)),"")</f>
        <v/>
      </c>
      <c r="Q397" s="69" t="str">
        <f>IFERROR(CLEAN(HLOOKUP(Q$1,'1.源数据-产品报告-消费降序'!Q:Q,ROW(),0)),"")</f>
        <v/>
      </c>
      <c r="R397" s="69" t="str">
        <f>IFERROR(CLEAN(HLOOKUP(R$1,'1.源数据-产品报告-消费降序'!R:R,ROW(),0)),"")</f>
        <v/>
      </c>
      <c r="S3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7" s="69" t="str">
        <f>IFERROR(CLEAN(HLOOKUP(T$1,'1.源数据-产品报告-消费降序'!T:T,ROW(),0)),"")</f>
        <v/>
      </c>
      <c r="W397" s="69" t="str">
        <f>IFERROR(CLEAN(HLOOKUP(W$1,'1.源数据-产品报告-消费降序'!W:W,ROW(),0)),"")</f>
        <v/>
      </c>
      <c r="X397" s="69" t="str">
        <f>IFERROR(CLEAN(HLOOKUP(X$1,'1.源数据-产品报告-消费降序'!X:X,ROW(),0)),"")</f>
        <v/>
      </c>
      <c r="Y397" s="69" t="str">
        <f>IFERROR(CLEAN(HLOOKUP(Y$1,'1.源数据-产品报告-消费降序'!Y:Y,ROW(),0)),"")</f>
        <v/>
      </c>
      <c r="Z397" s="69" t="str">
        <f>IFERROR(CLEAN(HLOOKUP(Z$1,'1.源数据-产品报告-消费降序'!Z:Z,ROW(),0)),"")</f>
        <v/>
      </c>
      <c r="AA397" s="69" t="str">
        <f>IFERROR(CLEAN(HLOOKUP(AA$1,'1.源数据-产品报告-消费降序'!AA:AA,ROW(),0)),"")</f>
        <v/>
      </c>
      <c r="AB397" s="69" t="str">
        <f>IFERROR(CLEAN(HLOOKUP(AB$1,'1.源数据-产品报告-消费降序'!AB:AB,ROW(),0)),"")</f>
        <v/>
      </c>
      <c r="AC397" s="69" t="str">
        <f>IFERROR(CLEAN(HLOOKUP(AC$1,'1.源数据-产品报告-消费降序'!AC:AC,ROW(),0)),"")</f>
        <v/>
      </c>
      <c r="AD3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7" s="69" t="str">
        <f>IFERROR(CLEAN(HLOOKUP(AE$1,'1.源数据-产品报告-消费降序'!AE:AE,ROW(),0)),"")</f>
        <v/>
      </c>
      <c r="AH397" s="69" t="str">
        <f>IFERROR(CLEAN(HLOOKUP(AH$1,'1.源数据-产品报告-消费降序'!AH:AH,ROW(),0)),"")</f>
        <v/>
      </c>
      <c r="AI397" s="69" t="str">
        <f>IFERROR(CLEAN(HLOOKUP(AI$1,'1.源数据-产品报告-消费降序'!AI:AI,ROW(),0)),"")</f>
        <v/>
      </c>
      <c r="AJ397" s="69" t="str">
        <f>IFERROR(CLEAN(HLOOKUP(AJ$1,'1.源数据-产品报告-消费降序'!AJ:AJ,ROW(),0)),"")</f>
        <v/>
      </c>
      <c r="AK397" s="69" t="str">
        <f>IFERROR(CLEAN(HLOOKUP(AK$1,'1.源数据-产品报告-消费降序'!AK:AK,ROW(),0)),"")</f>
        <v/>
      </c>
      <c r="AL397" s="69" t="str">
        <f>IFERROR(CLEAN(HLOOKUP(AL$1,'1.源数据-产品报告-消费降序'!AL:AL,ROW(),0)),"")</f>
        <v/>
      </c>
      <c r="AM397" s="69" t="str">
        <f>IFERROR(CLEAN(HLOOKUP(AM$1,'1.源数据-产品报告-消费降序'!AM:AM,ROW(),0)),"")</f>
        <v/>
      </c>
      <c r="AN397" s="69" t="str">
        <f>IFERROR(CLEAN(HLOOKUP(AN$1,'1.源数据-产品报告-消费降序'!AN:AN,ROW(),0)),"")</f>
        <v/>
      </c>
      <c r="AO3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7" s="69" t="str">
        <f>IFERROR(CLEAN(HLOOKUP(AP$1,'1.源数据-产品报告-消费降序'!AP:AP,ROW(),0)),"")</f>
        <v/>
      </c>
      <c r="AS397" s="69" t="str">
        <f>IFERROR(CLEAN(HLOOKUP(AS$1,'1.源数据-产品报告-消费降序'!AS:AS,ROW(),0)),"")</f>
        <v/>
      </c>
      <c r="AT397" s="69" t="str">
        <f>IFERROR(CLEAN(HLOOKUP(AT$1,'1.源数据-产品报告-消费降序'!AT:AT,ROW(),0)),"")</f>
        <v/>
      </c>
      <c r="AU397" s="69" t="str">
        <f>IFERROR(CLEAN(HLOOKUP(AU$1,'1.源数据-产品报告-消费降序'!AU:AU,ROW(),0)),"")</f>
        <v/>
      </c>
      <c r="AV397" s="69" t="str">
        <f>IFERROR(CLEAN(HLOOKUP(AV$1,'1.源数据-产品报告-消费降序'!AV:AV,ROW(),0)),"")</f>
        <v/>
      </c>
      <c r="AW397" s="69" t="str">
        <f>IFERROR(CLEAN(HLOOKUP(AW$1,'1.源数据-产品报告-消费降序'!AW:AW,ROW(),0)),"")</f>
        <v/>
      </c>
      <c r="AX397" s="69" t="str">
        <f>IFERROR(CLEAN(HLOOKUP(AX$1,'1.源数据-产品报告-消费降序'!AX:AX,ROW(),0)),"")</f>
        <v/>
      </c>
      <c r="AY397" s="69" t="str">
        <f>IFERROR(CLEAN(HLOOKUP(AY$1,'1.源数据-产品报告-消费降序'!AY:AY,ROW(),0)),"")</f>
        <v/>
      </c>
      <c r="AZ3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7" s="69" t="str">
        <f>IFERROR(CLEAN(HLOOKUP(BA$1,'1.源数据-产品报告-消费降序'!BA:BA,ROW(),0)),"")</f>
        <v/>
      </c>
      <c r="BD397" s="69" t="str">
        <f>IFERROR(CLEAN(HLOOKUP(BD$1,'1.源数据-产品报告-消费降序'!BD:BD,ROW(),0)),"")</f>
        <v/>
      </c>
      <c r="BE397" s="69" t="str">
        <f>IFERROR(CLEAN(HLOOKUP(BE$1,'1.源数据-产品报告-消费降序'!BE:BE,ROW(),0)),"")</f>
        <v/>
      </c>
      <c r="BF397" s="69" t="str">
        <f>IFERROR(CLEAN(HLOOKUP(BF$1,'1.源数据-产品报告-消费降序'!BF:BF,ROW(),0)),"")</f>
        <v/>
      </c>
      <c r="BG397" s="69" t="str">
        <f>IFERROR(CLEAN(HLOOKUP(BG$1,'1.源数据-产品报告-消费降序'!BG:BG,ROW(),0)),"")</f>
        <v/>
      </c>
      <c r="BH397" s="69" t="str">
        <f>IFERROR(CLEAN(HLOOKUP(BH$1,'1.源数据-产品报告-消费降序'!BH:BH,ROW(),0)),"")</f>
        <v/>
      </c>
      <c r="BI397" s="69" t="str">
        <f>IFERROR(CLEAN(HLOOKUP(BI$1,'1.源数据-产品报告-消费降序'!BI:BI,ROW(),0)),"")</f>
        <v/>
      </c>
      <c r="BJ397" s="69" t="str">
        <f>IFERROR(CLEAN(HLOOKUP(BJ$1,'1.源数据-产品报告-消费降序'!BJ:BJ,ROW(),0)),"")</f>
        <v/>
      </c>
      <c r="BK3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7" s="69" t="str">
        <f>IFERROR(CLEAN(HLOOKUP(BL$1,'1.源数据-产品报告-消费降序'!BL:BL,ROW(),0)),"")</f>
        <v/>
      </c>
      <c r="BO397" s="69" t="str">
        <f>IFERROR(CLEAN(HLOOKUP(BO$1,'1.源数据-产品报告-消费降序'!BO:BO,ROW(),0)),"")</f>
        <v/>
      </c>
      <c r="BP397" s="69" t="str">
        <f>IFERROR(CLEAN(HLOOKUP(BP$1,'1.源数据-产品报告-消费降序'!BP:BP,ROW(),0)),"")</f>
        <v/>
      </c>
      <c r="BQ397" s="69" t="str">
        <f>IFERROR(CLEAN(HLOOKUP(BQ$1,'1.源数据-产品报告-消费降序'!BQ:BQ,ROW(),0)),"")</f>
        <v/>
      </c>
      <c r="BR397" s="69" t="str">
        <f>IFERROR(CLEAN(HLOOKUP(BR$1,'1.源数据-产品报告-消费降序'!BR:BR,ROW(),0)),"")</f>
        <v/>
      </c>
      <c r="BS397" s="69" t="str">
        <f>IFERROR(CLEAN(HLOOKUP(BS$1,'1.源数据-产品报告-消费降序'!BS:BS,ROW(),0)),"")</f>
        <v/>
      </c>
      <c r="BT397" s="69" t="str">
        <f>IFERROR(CLEAN(HLOOKUP(BT$1,'1.源数据-产品报告-消费降序'!BT:BT,ROW(),0)),"")</f>
        <v/>
      </c>
      <c r="BU397" s="69" t="str">
        <f>IFERROR(CLEAN(HLOOKUP(BU$1,'1.源数据-产品报告-消费降序'!BU:BU,ROW(),0)),"")</f>
        <v/>
      </c>
      <c r="BV3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7" s="69" t="str">
        <f>IFERROR(CLEAN(HLOOKUP(BW$1,'1.源数据-产品报告-消费降序'!BW:BW,ROW(),0)),"")</f>
        <v/>
      </c>
    </row>
    <row r="398" spans="1:75">
      <c r="A398" s="69" t="str">
        <f>IFERROR(CLEAN(HLOOKUP(A$1,'1.源数据-产品报告-消费降序'!A:A,ROW(),0)),"")</f>
        <v/>
      </c>
      <c r="B398" s="69" t="str">
        <f>IFERROR(CLEAN(HLOOKUP(B$1,'1.源数据-产品报告-消费降序'!B:B,ROW(),0)),"")</f>
        <v/>
      </c>
      <c r="C398" s="69" t="str">
        <f>IFERROR(CLEAN(HLOOKUP(C$1,'1.源数据-产品报告-消费降序'!C:C,ROW(),0)),"")</f>
        <v/>
      </c>
      <c r="D398" s="69" t="str">
        <f>IFERROR(CLEAN(HLOOKUP(D$1,'1.源数据-产品报告-消费降序'!D:D,ROW(),0)),"")</f>
        <v/>
      </c>
      <c r="E398" s="69" t="str">
        <f>IFERROR(CLEAN(HLOOKUP(E$1,'1.源数据-产品报告-消费降序'!E:E,ROW(),0)),"")</f>
        <v/>
      </c>
      <c r="F398" s="69" t="str">
        <f>IFERROR(CLEAN(HLOOKUP(F$1,'1.源数据-产品报告-消费降序'!F:F,ROW(),0)),"")</f>
        <v/>
      </c>
      <c r="G398" s="70">
        <f>IFERROR((HLOOKUP(G$1,'1.源数据-产品报告-消费降序'!G:G,ROW(),0)),"")</f>
        <v>0</v>
      </c>
      <c r="H3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8" s="69" t="str">
        <f>IFERROR(CLEAN(HLOOKUP(I$1,'1.源数据-产品报告-消费降序'!I:I,ROW(),0)),"")</f>
        <v/>
      </c>
      <c r="L398" s="69" t="str">
        <f>IFERROR(CLEAN(HLOOKUP(L$1,'1.源数据-产品报告-消费降序'!L:L,ROW(),0)),"")</f>
        <v/>
      </c>
      <c r="M398" s="69" t="str">
        <f>IFERROR(CLEAN(HLOOKUP(M$1,'1.源数据-产品报告-消费降序'!M:M,ROW(),0)),"")</f>
        <v/>
      </c>
      <c r="N398" s="69" t="str">
        <f>IFERROR(CLEAN(HLOOKUP(N$1,'1.源数据-产品报告-消费降序'!N:N,ROW(),0)),"")</f>
        <v/>
      </c>
      <c r="O398" s="69" t="str">
        <f>IFERROR(CLEAN(HLOOKUP(O$1,'1.源数据-产品报告-消费降序'!O:O,ROW(),0)),"")</f>
        <v/>
      </c>
      <c r="P398" s="69" t="str">
        <f>IFERROR(CLEAN(HLOOKUP(P$1,'1.源数据-产品报告-消费降序'!P:P,ROW(),0)),"")</f>
        <v/>
      </c>
      <c r="Q398" s="69" t="str">
        <f>IFERROR(CLEAN(HLOOKUP(Q$1,'1.源数据-产品报告-消费降序'!Q:Q,ROW(),0)),"")</f>
        <v/>
      </c>
      <c r="R398" s="69" t="str">
        <f>IFERROR(CLEAN(HLOOKUP(R$1,'1.源数据-产品报告-消费降序'!R:R,ROW(),0)),"")</f>
        <v/>
      </c>
      <c r="S3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8" s="69" t="str">
        <f>IFERROR(CLEAN(HLOOKUP(T$1,'1.源数据-产品报告-消费降序'!T:T,ROW(),0)),"")</f>
        <v/>
      </c>
      <c r="W398" s="69" t="str">
        <f>IFERROR(CLEAN(HLOOKUP(W$1,'1.源数据-产品报告-消费降序'!W:W,ROW(),0)),"")</f>
        <v/>
      </c>
      <c r="X398" s="69" t="str">
        <f>IFERROR(CLEAN(HLOOKUP(X$1,'1.源数据-产品报告-消费降序'!X:X,ROW(),0)),"")</f>
        <v/>
      </c>
      <c r="Y398" s="69" t="str">
        <f>IFERROR(CLEAN(HLOOKUP(Y$1,'1.源数据-产品报告-消费降序'!Y:Y,ROW(),0)),"")</f>
        <v/>
      </c>
      <c r="Z398" s="69" t="str">
        <f>IFERROR(CLEAN(HLOOKUP(Z$1,'1.源数据-产品报告-消费降序'!Z:Z,ROW(),0)),"")</f>
        <v/>
      </c>
      <c r="AA398" s="69" t="str">
        <f>IFERROR(CLEAN(HLOOKUP(AA$1,'1.源数据-产品报告-消费降序'!AA:AA,ROW(),0)),"")</f>
        <v/>
      </c>
      <c r="AB398" s="69" t="str">
        <f>IFERROR(CLEAN(HLOOKUP(AB$1,'1.源数据-产品报告-消费降序'!AB:AB,ROW(),0)),"")</f>
        <v/>
      </c>
      <c r="AC398" s="69" t="str">
        <f>IFERROR(CLEAN(HLOOKUP(AC$1,'1.源数据-产品报告-消费降序'!AC:AC,ROW(),0)),"")</f>
        <v/>
      </c>
      <c r="AD3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8" s="69" t="str">
        <f>IFERROR(CLEAN(HLOOKUP(AE$1,'1.源数据-产品报告-消费降序'!AE:AE,ROW(),0)),"")</f>
        <v/>
      </c>
      <c r="AH398" s="69" t="str">
        <f>IFERROR(CLEAN(HLOOKUP(AH$1,'1.源数据-产品报告-消费降序'!AH:AH,ROW(),0)),"")</f>
        <v/>
      </c>
      <c r="AI398" s="69" t="str">
        <f>IFERROR(CLEAN(HLOOKUP(AI$1,'1.源数据-产品报告-消费降序'!AI:AI,ROW(),0)),"")</f>
        <v/>
      </c>
      <c r="AJ398" s="69" t="str">
        <f>IFERROR(CLEAN(HLOOKUP(AJ$1,'1.源数据-产品报告-消费降序'!AJ:AJ,ROW(),0)),"")</f>
        <v/>
      </c>
      <c r="AK398" s="69" t="str">
        <f>IFERROR(CLEAN(HLOOKUP(AK$1,'1.源数据-产品报告-消费降序'!AK:AK,ROW(),0)),"")</f>
        <v/>
      </c>
      <c r="AL398" s="69" t="str">
        <f>IFERROR(CLEAN(HLOOKUP(AL$1,'1.源数据-产品报告-消费降序'!AL:AL,ROW(),0)),"")</f>
        <v/>
      </c>
      <c r="AM398" s="69" t="str">
        <f>IFERROR(CLEAN(HLOOKUP(AM$1,'1.源数据-产品报告-消费降序'!AM:AM,ROW(),0)),"")</f>
        <v/>
      </c>
      <c r="AN398" s="69" t="str">
        <f>IFERROR(CLEAN(HLOOKUP(AN$1,'1.源数据-产品报告-消费降序'!AN:AN,ROW(),0)),"")</f>
        <v/>
      </c>
      <c r="AO3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8" s="69" t="str">
        <f>IFERROR(CLEAN(HLOOKUP(AP$1,'1.源数据-产品报告-消费降序'!AP:AP,ROW(),0)),"")</f>
        <v/>
      </c>
      <c r="AS398" s="69" t="str">
        <f>IFERROR(CLEAN(HLOOKUP(AS$1,'1.源数据-产品报告-消费降序'!AS:AS,ROW(),0)),"")</f>
        <v/>
      </c>
      <c r="AT398" s="69" t="str">
        <f>IFERROR(CLEAN(HLOOKUP(AT$1,'1.源数据-产品报告-消费降序'!AT:AT,ROW(),0)),"")</f>
        <v/>
      </c>
      <c r="AU398" s="69" t="str">
        <f>IFERROR(CLEAN(HLOOKUP(AU$1,'1.源数据-产品报告-消费降序'!AU:AU,ROW(),0)),"")</f>
        <v/>
      </c>
      <c r="AV398" s="69" t="str">
        <f>IFERROR(CLEAN(HLOOKUP(AV$1,'1.源数据-产品报告-消费降序'!AV:AV,ROW(),0)),"")</f>
        <v/>
      </c>
      <c r="AW398" s="69" t="str">
        <f>IFERROR(CLEAN(HLOOKUP(AW$1,'1.源数据-产品报告-消费降序'!AW:AW,ROW(),0)),"")</f>
        <v/>
      </c>
      <c r="AX398" s="69" t="str">
        <f>IFERROR(CLEAN(HLOOKUP(AX$1,'1.源数据-产品报告-消费降序'!AX:AX,ROW(),0)),"")</f>
        <v/>
      </c>
      <c r="AY398" s="69" t="str">
        <f>IFERROR(CLEAN(HLOOKUP(AY$1,'1.源数据-产品报告-消费降序'!AY:AY,ROW(),0)),"")</f>
        <v/>
      </c>
      <c r="AZ3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8" s="69" t="str">
        <f>IFERROR(CLEAN(HLOOKUP(BA$1,'1.源数据-产品报告-消费降序'!BA:BA,ROW(),0)),"")</f>
        <v/>
      </c>
      <c r="BD398" s="69" t="str">
        <f>IFERROR(CLEAN(HLOOKUP(BD$1,'1.源数据-产品报告-消费降序'!BD:BD,ROW(),0)),"")</f>
        <v/>
      </c>
      <c r="BE398" s="69" t="str">
        <f>IFERROR(CLEAN(HLOOKUP(BE$1,'1.源数据-产品报告-消费降序'!BE:BE,ROW(),0)),"")</f>
        <v/>
      </c>
      <c r="BF398" s="69" t="str">
        <f>IFERROR(CLEAN(HLOOKUP(BF$1,'1.源数据-产品报告-消费降序'!BF:BF,ROW(),0)),"")</f>
        <v/>
      </c>
      <c r="BG398" s="69" t="str">
        <f>IFERROR(CLEAN(HLOOKUP(BG$1,'1.源数据-产品报告-消费降序'!BG:BG,ROW(),0)),"")</f>
        <v/>
      </c>
      <c r="BH398" s="69" t="str">
        <f>IFERROR(CLEAN(HLOOKUP(BH$1,'1.源数据-产品报告-消费降序'!BH:BH,ROW(),0)),"")</f>
        <v/>
      </c>
      <c r="BI398" s="69" t="str">
        <f>IFERROR(CLEAN(HLOOKUP(BI$1,'1.源数据-产品报告-消费降序'!BI:BI,ROW(),0)),"")</f>
        <v/>
      </c>
      <c r="BJ398" s="69" t="str">
        <f>IFERROR(CLEAN(HLOOKUP(BJ$1,'1.源数据-产品报告-消费降序'!BJ:BJ,ROW(),0)),"")</f>
        <v/>
      </c>
      <c r="BK3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8" s="69" t="str">
        <f>IFERROR(CLEAN(HLOOKUP(BL$1,'1.源数据-产品报告-消费降序'!BL:BL,ROW(),0)),"")</f>
        <v/>
      </c>
      <c r="BO398" s="69" t="str">
        <f>IFERROR(CLEAN(HLOOKUP(BO$1,'1.源数据-产品报告-消费降序'!BO:BO,ROW(),0)),"")</f>
        <v/>
      </c>
      <c r="BP398" s="69" t="str">
        <f>IFERROR(CLEAN(HLOOKUP(BP$1,'1.源数据-产品报告-消费降序'!BP:BP,ROW(),0)),"")</f>
        <v/>
      </c>
      <c r="BQ398" s="69" t="str">
        <f>IFERROR(CLEAN(HLOOKUP(BQ$1,'1.源数据-产品报告-消费降序'!BQ:BQ,ROW(),0)),"")</f>
        <v/>
      </c>
      <c r="BR398" s="69" t="str">
        <f>IFERROR(CLEAN(HLOOKUP(BR$1,'1.源数据-产品报告-消费降序'!BR:BR,ROW(),0)),"")</f>
        <v/>
      </c>
      <c r="BS398" s="69" t="str">
        <f>IFERROR(CLEAN(HLOOKUP(BS$1,'1.源数据-产品报告-消费降序'!BS:BS,ROW(),0)),"")</f>
        <v/>
      </c>
      <c r="BT398" s="69" t="str">
        <f>IFERROR(CLEAN(HLOOKUP(BT$1,'1.源数据-产品报告-消费降序'!BT:BT,ROW(),0)),"")</f>
        <v/>
      </c>
      <c r="BU398" s="69" t="str">
        <f>IFERROR(CLEAN(HLOOKUP(BU$1,'1.源数据-产品报告-消费降序'!BU:BU,ROW(),0)),"")</f>
        <v/>
      </c>
      <c r="BV3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8" s="69" t="str">
        <f>IFERROR(CLEAN(HLOOKUP(BW$1,'1.源数据-产品报告-消费降序'!BW:BW,ROW(),0)),"")</f>
        <v/>
      </c>
    </row>
    <row r="399" spans="1:75">
      <c r="A399" s="69" t="str">
        <f>IFERROR(CLEAN(HLOOKUP(A$1,'1.源数据-产品报告-消费降序'!A:A,ROW(),0)),"")</f>
        <v/>
      </c>
      <c r="B399" s="69" t="str">
        <f>IFERROR(CLEAN(HLOOKUP(B$1,'1.源数据-产品报告-消费降序'!B:B,ROW(),0)),"")</f>
        <v/>
      </c>
      <c r="C399" s="69" t="str">
        <f>IFERROR(CLEAN(HLOOKUP(C$1,'1.源数据-产品报告-消费降序'!C:C,ROW(),0)),"")</f>
        <v/>
      </c>
      <c r="D399" s="69" t="str">
        <f>IFERROR(CLEAN(HLOOKUP(D$1,'1.源数据-产品报告-消费降序'!D:D,ROW(),0)),"")</f>
        <v/>
      </c>
      <c r="E399" s="69" t="str">
        <f>IFERROR(CLEAN(HLOOKUP(E$1,'1.源数据-产品报告-消费降序'!E:E,ROW(),0)),"")</f>
        <v/>
      </c>
      <c r="F399" s="69" t="str">
        <f>IFERROR(CLEAN(HLOOKUP(F$1,'1.源数据-产品报告-消费降序'!F:F,ROW(),0)),"")</f>
        <v/>
      </c>
      <c r="G399" s="70">
        <f>IFERROR((HLOOKUP(G$1,'1.源数据-产品报告-消费降序'!G:G,ROW(),0)),"")</f>
        <v>0</v>
      </c>
      <c r="H3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399" s="69" t="str">
        <f>IFERROR(CLEAN(HLOOKUP(I$1,'1.源数据-产品报告-消费降序'!I:I,ROW(),0)),"")</f>
        <v/>
      </c>
      <c r="L399" s="69" t="str">
        <f>IFERROR(CLEAN(HLOOKUP(L$1,'1.源数据-产品报告-消费降序'!L:L,ROW(),0)),"")</f>
        <v/>
      </c>
      <c r="M399" s="69" t="str">
        <f>IFERROR(CLEAN(HLOOKUP(M$1,'1.源数据-产品报告-消费降序'!M:M,ROW(),0)),"")</f>
        <v/>
      </c>
      <c r="N399" s="69" t="str">
        <f>IFERROR(CLEAN(HLOOKUP(N$1,'1.源数据-产品报告-消费降序'!N:N,ROW(),0)),"")</f>
        <v/>
      </c>
      <c r="O399" s="69" t="str">
        <f>IFERROR(CLEAN(HLOOKUP(O$1,'1.源数据-产品报告-消费降序'!O:O,ROW(),0)),"")</f>
        <v/>
      </c>
      <c r="P399" s="69" t="str">
        <f>IFERROR(CLEAN(HLOOKUP(P$1,'1.源数据-产品报告-消费降序'!P:P,ROW(),0)),"")</f>
        <v/>
      </c>
      <c r="Q399" s="69" t="str">
        <f>IFERROR(CLEAN(HLOOKUP(Q$1,'1.源数据-产品报告-消费降序'!Q:Q,ROW(),0)),"")</f>
        <v/>
      </c>
      <c r="R399" s="69" t="str">
        <f>IFERROR(CLEAN(HLOOKUP(R$1,'1.源数据-产品报告-消费降序'!R:R,ROW(),0)),"")</f>
        <v/>
      </c>
      <c r="S3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399" s="69" t="str">
        <f>IFERROR(CLEAN(HLOOKUP(T$1,'1.源数据-产品报告-消费降序'!T:T,ROW(),0)),"")</f>
        <v/>
      </c>
      <c r="W399" s="69" t="str">
        <f>IFERROR(CLEAN(HLOOKUP(W$1,'1.源数据-产品报告-消费降序'!W:W,ROW(),0)),"")</f>
        <v/>
      </c>
      <c r="X399" s="69" t="str">
        <f>IFERROR(CLEAN(HLOOKUP(X$1,'1.源数据-产品报告-消费降序'!X:X,ROW(),0)),"")</f>
        <v/>
      </c>
      <c r="Y399" s="69" t="str">
        <f>IFERROR(CLEAN(HLOOKUP(Y$1,'1.源数据-产品报告-消费降序'!Y:Y,ROW(),0)),"")</f>
        <v/>
      </c>
      <c r="Z399" s="69" t="str">
        <f>IFERROR(CLEAN(HLOOKUP(Z$1,'1.源数据-产品报告-消费降序'!Z:Z,ROW(),0)),"")</f>
        <v/>
      </c>
      <c r="AA399" s="69" t="str">
        <f>IFERROR(CLEAN(HLOOKUP(AA$1,'1.源数据-产品报告-消费降序'!AA:AA,ROW(),0)),"")</f>
        <v/>
      </c>
      <c r="AB399" s="69" t="str">
        <f>IFERROR(CLEAN(HLOOKUP(AB$1,'1.源数据-产品报告-消费降序'!AB:AB,ROW(),0)),"")</f>
        <v/>
      </c>
      <c r="AC399" s="69" t="str">
        <f>IFERROR(CLEAN(HLOOKUP(AC$1,'1.源数据-产品报告-消费降序'!AC:AC,ROW(),0)),"")</f>
        <v/>
      </c>
      <c r="AD3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399" s="69" t="str">
        <f>IFERROR(CLEAN(HLOOKUP(AE$1,'1.源数据-产品报告-消费降序'!AE:AE,ROW(),0)),"")</f>
        <v/>
      </c>
      <c r="AH399" s="69" t="str">
        <f>IFERROR(CLEAN(HLOOKUP(AH$1,'1.源数据-产品报告-消费降序'!AH:AH,ROW(),0)),"")</f>
        <v/>
      </c>
      <c r="AI399" s="69" t="str">
        <f>IFERROR(CLEAN(HLOOKUP(AI$1,'1.源数据-产品报告-消费降序'!AI:AI,ROW(),0)),"")</f>
        <v/>
      </c>
      <c r="AJ399" s="69" t="str">
        <f>IFERROR(CLEAN(HLOOKUP(AJ$1,'1.源数据-产品报告-消费降序'!AJ:AJ,ROW(),0)),"")</f>
        <v/>
      </c>
      <c r="AK399" s="69" t="str">
        <f>IFERROR(CLEAN(HLOOKUP(AK$1,'1.源数据-产品报告-消费降序'!AK:AK,ROW(),0)),"")</f>
        <v/>
      </c>
      <c r="AL399" s="69" t="str">
        <f>IFERROR(CLEAN(HLOOKUP(AL$1,'1.源数据-产品报告-消费降序'!AL:AL,ROW(),0)),"")</f>
        <v/>
      </c>
      <c r="AM399" s="69" t="str">
        <f>IFERROR(CLEAN(HLOOKUP(AM$1,'1.源数据-产品报告-消费降序'!AM:AM,ROW(),0)),"")</f>
        <v/>
      </c>
      <c r="AN399" s="69" t="str">
        <f>IFERROR(CLEAN(HLOOKUP(AN$1,'1.源数据-产品报告-消费降序'!AN:AN,ROW(),0)),"")</f>
        <v/>
      </c>
      <c r="AO3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399" s="69" t="str">
        <f>IFERROR(CLEAN(HLOOKUP(AP$1,'1.源数据-产品报告-消费降序'!AP:AP,ROW(),0)),"")</f>
        <v/>
      </c>
      <c r="AS399" s="69" t="str">
        <f>IFERROR(CLEAN(HLOOKUP(AS$1,'1.源数据-产品报告-消费降序'!AS:AS,ROW(),0)),"")</f>
        <v/>
      </c>
      <c r="AT399" s="69" t="str">
        <f>IFERROR(CLEAN(HLOOKUP(AT$1,'1.源数据-产品报告-消费降序'!AT:AT,ROW(),0)),"")</f>
        <v/>
      </c>
      <c r="AU399" s="69" t="str">
        <f>IFERROR(CLEAN(HLOOKUP(AU$1,'1.源数据-产品报告-消费降序'!AU:AU,ROW(),0)),"")</f>
        <v/>
      </c>
      <c r="AV399" s="69" t="str">
        <f>IFERROR(CLEAN(HLOOKUP(AV$1,'1.源数据-产品报告-消费降序'!AV:AV,ROW(),0)),"")</f>
        <v/>
      </c>
      <c r="AW399" s="69" t="str">
        <f>IFERROR(CLEAN(HLOOKUP(AW$1,'1.源数据-产品报告-消费降序'!AW:AW,ROW(),0)),"")</f>
        <v/>
      </c>
      <c r="AX399" s="69" t="str">
        <f>IFERROR(CLEAN(HLOOKUP(AX$1,'1.源数据-产品报告-消费降序'!AX:AX,ROW(),0)),"")</f>
        <v/>
      </c>
      <c r="AY399" s="69" t="str">
        <f>IFERROR(CLEAN(HLOOKUP(AY$1,'1.源数据-产品报告-消费降序'!AY:AY,ROW(),0)),"")</f>
        <v/>
      </c>
      <c r="AZ3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399" s="69" t="str">
        <f>IFERROR(CLEAN(HLOOKUP(BA$1,'1.源数据-产品报告-消费降序'!BA:BA,ROW(),0)),"")</f>
        <v/>
      </c>
      <c r="BD399" s="69" t="str">
        <f>IFERROR(CLEAN(HLOOKUP(BD$1,'1.源数据-产品报告-消费降序'!BD:BD,ROW(),0)),"")</f>
        <v/>
      </c>
      <c r="BE399" s="69" t="str">
        <f>IFERROR(CLEAN(HLOOKUP(BE$1,'1.源数据-产品报告-消费降序'!BE:BE,ROW(),0)),"")</f>
        <v/>
      </c>
      <c r="BF399" s="69" t="str">
        <f>IFERROR(CLEAN(HLOOKUP(BF$1,'1.源数据-产品报告-消费降序'!BF:BF,ROW(),0)),"")</f>
        <v/>
      </c>
      <c r="BG399" s="69" t="str">
        <f>IFERROR(CLEAN(HLOOKUP(BG$1,'1.源数据-产品报告-消费降序'!BG:BG,ROW(),0)),"")</f>
        <v/>
      </c>
      <c r="BH399" s="69" t="str">
        <f>IFERROR(CLEAN(HLOOKUP(BH$1,'1.源数据-产品报告-消费降序'!BH:BH,ROW(),0)),"")</f>
        <v/>
      </c>
      <c r="BI399" s="69" t="str">
        <f>IFERROR(CLEAN(HLOOKUP(BI$1,'1.源数据-产品报告-消费降序'!BI:BI,ROW(),0)),"")</f>
        <v/>
      </c>
      <c r="BJ399" s="69" t="str">
        <f>IFERROR(CLEAN(HLOOKUP(BJ$1,'1.源数据-产品报告-消费降序'!BJ:BJ,ROW(),0)),"")</f>
        <v/>
      </c>
      <c r="BK3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399" s="69" t="str">
        <f>IFERROR(CLEAN(HLOOKUP(BL$1,'1.源数据-产品报告-消费降序'!BL:BL,ROW(),0)),"")</f>
        <v/>
      </c>
      <c r="BO399" s="69" t="str">
        <f>IFERROR(CLEAN(HLOOKUP(BO$1,'1.源数据-产品报告-消费降序'!BO:BO,ROW(),0)),"")</f>
        <v/>
      </c>
      <c r="BP399" s="69" t="str">
        <f>IFERROR(CLEAN(HLOOKUP(BP$1,'1.源数据-产品报告-消费降序'!BP:BP,ROW(),0)),"")</f>
        <v/>
      </c>
      <c r="BQ399" s="69" t="str">
        <f>IFERROR(CLEAN(HLOOKUP(BQ$1,'1.源数据-产品报告-消费降序'!BQ:BQ,ROW(),0)),"")</f>
        <v/>
      </c>
      <c r="BR399" s="69" t="str">
        <f>IFERROR(CLEAN(HLOOKUP(BR$1,'1.源数据-产品报告-消费降序'!BR:BR,ROW(),0)),"")</f>
        <v/>
      </c>
      <c r="BS399" s="69" t="str">
        <f>IFERROR(CLEAN(HLOOKUP(BS$1,'1.源数据-产品报告-消费降序'!BS:BS,ROW(),0)),"")</f>
        <v/>
      </c>
      <c r="BT399" s="69" t="str">
        <f>IFERROR(CLEAN(HLOOKUP(BT$1,'1.源数据-产品报告-消费降序'!BT:BT,ROW(),0)),"")</f>
        <v/>
      </c>
      <c r="BU399" s="69" t="str">
        <f>IFERROR(CLEAN(HLOOKUP(BU$1,'1.源数据-产品报告-消费降序'!BU:BU,ROW(),0)),"")</f>
        <v/>
      </c>
      <c r="BV3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399" s="69" t="str">
        <f>IFERROR(CLEAN(HLOOKUP(BW$1,'1.源数据-产品报告-消费降序'!BW:BW,ROW(),0)),"")</f>
        <v/>
      </c>
    </row>
    <row r="400" spans="1:75">
      <c r="A400" s="69" t="str">
        <f>IFERROR(CLEAN(HLOOKUP(A$1,'1.源数据-产品报告-消费降序'!A:A,ROW(),0)),"")</f>
        <v/>
      </c>
      <c r="B400" s="69" t="str">
        <f>IFERROR(CLEAN(HLOOKUP(B$1,'1.源数据-产品报告-消费降序'!B:B,ROW(),0)),"")</f>
        <v/>
      </c>
      <c r="C400" s="69" t="str">
        <f>IFERROR(CLEAN(HLOOKUP(C$1,'1.源数据-产品报告-消费降序'!C:C,ROW(),0)),"")</f>
        <v/>
      </c>
      <c r="D400" s="69" t="str">
        <f>IFERROR(CLEAN(HLOOKUP(D$1,'1.源数据-产品报告-消费降序'!D:D,ROW(),0)),"")</f>
        <v/>
      </c>
      <c r="E400" s="69" t="str">
        <f>IFERROR(CLEAN(HLOOKUP(E$1,'1.源数据-产品报告-消费降序'!E:E,ROW(),0)),"")</f>
        <v/>
      </c>
      <c r="F400" s="69" t="str">
        <f>IFERROR(CLEAN(HLOOKUP(F$1,'1.源数据-产品报告-消费降序'!F:F,ROW(),0)),"")</f>
        <v/>
      </c>
      <c r="G400" s="70">
        <f>IFERROR((HLOOKUP(G$1,'1.源数据-产品报告-消费降序'!G:G,ROW(),0)),"")</f>
        <v>0</v>
      </c>
      <c r="H4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0" s="69" t="str">
        <f>IFERROR(CLEAN(HLOOKUP(I$1,'1.源数据-产品报告-消费降序'!I:I,ROW(),0)),"")</f>
        <v/>
      </c>
      <c r="L400" s="69" t="str">
        <f>IFERROR(CLEAN(HLOOKUP(L$1,'1.源数据-产品报告-消费降序'!L:L,ROW(),0)),"")</f>
        <v/>
      </c>
      <c r="M400" s="69" t="str">
        <f>IFERROR(CLEAN(HLOOKUP(M$1,'1.源数据-产品报告-消费降序'!M:M,ROW(),0)),"")</f>
        <v/>
      </c>
      <c r="N400" s="69" t="str">
        <f>IFERROR(CLEAN(HLOOKUP(N$1,'1.源数据-产品报告-消费降序'!N:N,ROW(),0)),"")</f>
        <v/>
      </c>
      <c r="O400" s="69" t="str">
        <f>IFERROR(CLEAN(HLOOKUP(O$1,'1.源数据-产品报告-消费降序'!O:O,ROW(),0)),"")</f>
        <v/>
      </c>
      <c r="P400" s="69" t="str">
        <f>IFERROR(CLEAN(HLOOKUP(P$1,'1.源数据-产品报告-消费降序'!P:P,ROW(),0)),"")</f>
        <v/>
      </c>
      <c r="Q400" s="69" t="str">
        <f>IFERROR(CLEAN(HLOOKUP(Q$1,'1.源数据-产品报告-消费降序'!Q:Q,ROW(),0)),"")</f>
        <v/>
      </c>
      <c r="R400" s="69" t="str">
        <f>IFERROR(CLEAN(HLOOKUP(R$1,'1.源数据-产品报告-消费降序'!R:R,ROW(),0)),"")</f>
        <v/>
      </c>
      <c r="S4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0" s="69" t="str">
        <f>IFERROR(CLEAN(HLOOKUP(T$1,'1.源数据-产品报告-消费降序'!T:T,ROW(),0)),"")</f>
        <v/>
      </c>
      <c r="W400" s="69" t="str">
        <f>IFERROR(CLEAN(HLOOKUP(W$1,'1.源数据-产品报告-消费降序'!W:W,ROW(),0)),"")</f>
        <v/>
      </c>
      <c r="X400" s="69" t="str">
        <f>IFERROR(CLEAN(HLOOKUP(X$1,'1.源数据-产品报告-消费降序'!X:X,ROW(),0)),"")</f>
        <v/>
      </c>
      <c r="Y400" s="69" t="str">
        <f>IFERROR(CLEAN(HLOOKUP(Y$1,'1.源数据-产品报告-消费降序'!Y:Y,ROW(),0)),"")</f>
        <v/>
      </c>
      <c r="Z400" s="69" t="str">
        <f>IFERROR(CLEAN(HLOOKUP(Z$1,'1.源数据-产品报告-消费降序'!Z:Z,ROW(),0)),"")</f>
        <v/>
      </c>
      <c r="AA400" s="69" t="str">
        <f>IFERROR(CLEAN(HLOOKUP(AA$1,'1.源数据-产品报告-消费降序'!AA:AA,ROW(),0)),"")</f>
        <v/>
      </c>
      <c r="AB400" s="69" t="str">
        <f>IFERROR(CLEAN(HLOOKUP(AB$1,'1.源数据-产品报告-消费降序'!AB:AB,ROW(),0)),"")</f>
        <v/>
      </c>
      <c r="AC400" s="69" t="str">
        <f>IFERROR(CLEAN(HLOOKUP(AC$1,'1.源数据-产品报告-消费降序'!AC:AC,ROW(),0)),"")</f>
        <v/>
      </c>
      <c r="AD4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0" s="69" t="str">
        <f>IFERROR(CLEAN(HLOOKUP(AE$1,'1.源数据-产品报告-消费降序'!AE:AE,ROW(),0)),"")</f>
        <v/>
      </c>
      <c r="AH400" s="69" t="str">
        <f>IFERROR(CLEAN(HLOOKUP(AH$1,'1.源数据-产品报告-消费降序'!AH:AH,ROW(),0)),"")</f>
        <v/>
      </c>
      <c r="AI400" s="69" t="str">
        <f>IFERROR(CLEAN(HLOOKUP(AI$1,'1.源数据-产品报告-消费降序'!AI:AI,ROW(),0)),"")</f>
        <v/>
      </c>
      <c r="AJ400" s="69" t="str">
        <f>IFERROR(CLEAN(HLOOKUP(AJ$1,'1.源数据-产品报告-消费降序'!AJ:AJ,ROW(),0)),"")</f>
        <v/>
      </c>
      <c r="AK400" s="69" t="str">
        <f>IFERROR(CLEAN(HLOOKUP(AK$1,'1.源数据-产品报告-消费降序'!AK:AK,ROW(),0)),"")</f>
        <v/>
      </c>
      <c r="AL400" s="69" t="str">
        <f>IFERROR(CLEAN(HLOOKUP(AL$1,'1.源数据-产品报告-消费降序'!AL:AL,ROW(),0)),"")</f>
        <v/>
      </c>
      <c r="AM400" s="69" t="str">
        <f>IFERROR(CLEAN(HLOOKUP(AM$1,'1.源数据-产品报告-消费降序'!AM:AM,ROW(),0)),"")</f>
        <v/>
      </c>
      <c r="AN400" s="69" t="str">
        <f>IFERROR(CLEAN(HLOOKUP(AN$1,'1.源数据-产品报告-消费降序'!AN:AN,ROW(),0)),"")</f>
        <v/>
      </c>
      <c r="AO4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0" s="69" t="str">
        <f>IFERROR(CLEAN(HLOOKUP(AP$1,'1.源数据-产品报告-消费降序'!AP:AP,ROW(),0)),"")</f>
        <v/>
      </c>
      <c r="AS400" s="69" t="str">
        <f>IFERROR(CLEAN(HLOOKUP(AS$1,'1.源数据-产品报告-消费降序'!AS:AS,ROW(),0)),"")</f>
        <v/>
      </c>
      <c r="AT400" s="69" t="str">
        <f>IFERROR(CLEAN(HLOOKUP(AT$1,'1.源数据-产品报告-消费降序'!AT:AT,ROW(),0)),"")</f>
        <v/>
      </c>
      <c r="AU400" s="69" t="str">
        <f>IFERROR(CLEAN(HLOOKUP(AU$1,'1.源数据-产品报告-消费降序'!AU:AU,ROW(),0)),"")</f>
        <v/>
      </c>
      <c r="AV400" s="69" t="str">
        <f>IFERROR(CLEAN(HLOOKUP(AV$1,'1.源数据-产品报告-消费降序'!AV:AV,ROW(),0)),"")</f>
        <v/>
      </c>
      <c r="AW400" s="69" t="str">
        <f>IFERROR(CLEAN(HLOOKUP(AW$1,'1.源数据-产品报告-消费降序'!AW:AW,ROW(),0)),"")</f>
        <v/>
      </c>
      <c r="AX400" s="69" t="str">
        <f>IFERROR(CLEAN(HLOOKUP(AX$1,'1.源数据-产品报告-消费降序'!AX:AX,ROW(),0)),"")</f>
        <v/>
      </c>
      <c r="AY400" s="69" t="str">
        <f>IFERROR(CLEAN(HLOOKUP(AY$1,'1.源数据-产品报告-消费降序'!AY:AY,ROW(),0)),"")</f>
        <v/>
      </c>
      <c r="AZ4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0" s="69" t="str">
        <f>IFERROR(CLEAN(HLOOKUP(BA$1,'1.源数据-产品报告-消费降序'!BA:BA,ROW(),0)),"")</f>
        <v/>
      </c>
      <c r="BD400" s="69" t="str">
        <f>IFERROR(CLEAN(HLOOKUP(BD$1,'1.源数据-产品报告-消费降序'!BD:BD,ROW(),0)),"")</f>
        <v/>
      </c>
      <c r="BE400" s="69" t="str">
        <f>IFERROR(CLEAN(HLOOKUP(BE$1,'1.源数据-产品报告-消费降序'!BE:BE,ROW(),0)),"")</f>
        <v/>
      </c>
      <c r="BF400" s="69" t="str">
        <f>IFERROR(CLEAN(HLOOKUP(BF$1,'1.源数据-产品报告-消费降序'!BF:BF,ROW(),0)),"")</f>
        <v/>
      </c>
      <c r="BG400" s="69" t="str">
        <f>IFERROR(CLEAN(HLOOKUP(BG$1,'1.源数据-产品报告-消费降序'!BG:BG,ROW(),0)),"")</f>
        <v/>
      </c>
      <c r="BH400" s="69" t="str">
        <f>IFERROR(CLEAN(HLOOKUP(BH$1,'1.源数据-产品报告-消费降序'!BH:BH,ROW(),0)),"")</f>
        <v/>
      </c>
      <c r="BI400" s="69" t="str">
        <f>IFERROR(CLEAN(HLOOKUP(BI$1,'1.源数据-产品报告-消费降序'!BI:BI,ROW(),0)),"")</f>
        <v/>
      </c>
      <c r="BJ400" s="69" t="str">
        <f>IFERROR(CLEAN(HLOOKUP(BJ$1,'1.源数据-产品报告-消费降序'!BJ:BJ,ROW(),0)),"")</f>
        <v/>
      </c>
      <c r="BK4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0" s="69" t="str">
        <f>IFERROR(CLEAN(HLOOKUP(BL$1,'1.源数据-产品报告-消费降序'!BL:BL,ROW(),0)),"")</f>
        <v/>
      </c>
      <c r="BO400" s="69" t="str">
        <f>IFERROR(CLEAN(HLOOKUP(BO$1,'1.源数据-产品报告-消费降序'!BO:BO,ROW(),0)),"")</f>
        <v/>
      </c>
      <c r="BP400" s="69" t="str">
        <f>IFERROR(CLEAN(HLOOKUP(BP$1,'1.源数据-产品报告-消费降序'!BP:BP,ROW(),0)),"")</f>
        <v/>
      </c>
      <c r="BQ400" s="69" t="str">
        <f>IFERROR(CLEAN(HLOOKUP(BQ$1,'1.源数据-产品报告-消费降序'!BQ:BQ,ROW(),0)),"")</f>
        <v/>
      </c>
      <c r="BR400" s="69" t="str">
        <f>IFERROR(CLEAN(HLOOKUP(BR$1,'1.源数据-产品报告-消费降序'!BR:BR,ROW(),0)),"")</f>
        <v/>
      </c>
      <c r="BS400" s="69" t="str">
        <f>IFERROR(CLEAN(HLOOKUP(BS$1,'1.源数据-产品报告-消费降序'!BS:BS,ROW(),0)),"")</f>
        <v/>
      </c>
      <c r="BT400" s="69" t="str">
        <f>IFERROR(CLEAN(HLOOKUP(BT$1,'1.源数据-产品报告-消费降序'!BT:BT,ROW(),0)),"")</f>
        <v/>
      </c>
      <c r="BU400" s="69" t="str">
        <f>IFERROR(CLEAN(HLOOKUP(BU$1,'1.源数据-产品报告-消费降序'!BU:BU,ROW(),0)),"")</f>
        <v/>
      </c>
      <c r="BV4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0" s="69" t="str">
        <f>IFERROR(CLEAN(HLOOKUP(BW$1,'1.源数据-产品报告-消费降序'!BW:BW,ROW(),0)),"")</f>
        <v/>
      </c>
    </row>
    <row r="401" spans="1:75">
      <c r="A401" s="69" t="str">
        <f>IFERROR(CLEAN(HLOOKUP(A$1,'1.源数据-产品报告-消费降序'!A:A,ROW(),0)),"")</f>
        <v/>
      </c>
      <c r="B401" s="69" t="str">
        <f>IFERROR(CLEAN(HLOOKUP(B$1,'1.源数据-产品报告-消费降序'!B:B,ROW(),0)),"")</f>
        <v/>
      </c>
      <c r="C401" s="69" t="str">
        <f>IFERROR(CLEAN(HLOOKUP(C$1,'1.源数据-产品报告-消费降序'!C:C,ROW(),0)),"")</f>
        <v/>
      </c>
      <c r="D401" s="69" t="str">
        <f>IFERROR(CLEAN(HLOOKUP(D$1,'1.源数据-产品报告-消费降序'!D:D,ROW(),0)),"")</f>
        <v/>
      </c>
      <c r="E401" s="69" t="str">
        <f>IFERROR(CLEAN(HLOOKUP(E$1,'1.源数据-产品报告-消费降序'!E:E,ROW(),0)),"")</f>
        <v/>
      </c>
      <c r="F401" s="69" t="str">
        <f>IFERROR(CLEAN(HLOOKUP(F$1,'1.源数据-产品报告-消费降序'!F:F,ROW(),0)),"")</f>
        <v/>
      </c>
      <c r="G401" s="70">
        <f>IFERROR((HLOOKUP(G$1,'1.源数据-产品报告-消费降序'!G:G,ROW(),0)),"")</f>
        <v>0</v>
      </c>
      <c r="H4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1" s="69" t="str">
        <f>IFERROR(CLEAN(HLOOKUP(I$1,'1.源数据-产品报告-消费降序'!I:I,ROW(),0)),"")</f>
        <v/>
      </c>
      <c r="L401" s="69" t="str">
        <f>IFERROR(CLEAN(HLOOKUP(L$1,'1.源数据-产品报告-消费降序'!L:L,ROW(),0)),"")</f>
        <v/>
      </c>
      <c r="M401" s="69" t="str">
        <f>IFERROR(CLEAN(HLOOKUP(M$1,'1.源数据-产品报告-消费降序'!M:M,ROW(),0)),"")</f>
        <v/>
      </c>
      <c r="N401" s="69" t="str">
        <f>IFERROR(CLEAN(HLOOKUP(N$1,'1.源数据-产品报告-消费降序'!N:N,ROW(),0)),"")</f>
        <v/>
      </c>
      <c r="O401" s="69" t="str">
        <f>IFERROR(CLEAN(HLOOKUP(O$1,'1.源数据-产品报告-消费降序'!O:O,ROW(),0)),"")</f>
        <v/>
      </c>
      <c r="P401" s="69" t="str">
        <f>IFERROR(CLEAN(HLOOKUP(P$1,'1.源数据-产品报告-消费降序'!P:P,ROW(),0)),"")</f>
        <v/>
      </c>
      <c r="Q401" s="69" t="str">
        <f>IFERROR(CLEAN(HLOOKUP(Q$1,'1.源数据-产品报告-消费降序'!Q:Q,ROW(),0)),"")</f>
        <v/>
      </c>
      <c r="R401" s="69" t="str">
        <f>IFERROR(CLEAN(HLOOKUP(R$1,'1.源数据-产品报告-消费降序'!R:R,ROW(),0)),"")</f>
        <v/>
      </c>
      <c r="S4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1" s="69" t="str">
        <f>IFERROR(CLEAN(HLOOKUP(T$1,'1.源数据-产品报告-消费降序'!T:T,ROW(),0)),"")</f>
        <v/>
      </c>
      <c r="W401" s="69" t="str">
        <f>IFERROR(CLEAN(HLOOKUP(W$1,'1.源数据-产品报告-消费降序'!W:W,ROW(),0)),"")</f>
        <v/>
      </c>
      <c r="X401" s="69" t="str">
        <f>IFERROR(CLEAN(HLOOKUP(X$1,'1.源数据-产品报告-消费降序'!X:X,ROW(),0)),"")</f>
        <v/>
      </c>
      <c r="Y401" s="69" t="str">
        <f>IFERROR(CLEAN(HLOOKUP(Y$1,'1.源数据-产品报告-消费降序'!Y:Y,ROW(),0)),"")</f>
        <v/>
      </c>
      <c r="Z401" s="69" t="str">
        <f>IFERROR(CLEAN(HLOOKUP(Z$1,'1.源数据-产品报告-消费降序'!Z:Z,ROW(),0)),"")</f>
        <v/>
      </c>
      <c r="AA401" s="69" t="str">
        <f>IFERROR(CLEAN(HLOOKUP(AA$1,'1.源数据-产品报告-消费降序'!AA:AA,ROW(),0)),"")</f>
        <v/>
      </c>
      <c r="AB401" s="69" t="str">
        <f>IFERROR(CLEAN(HLOOKUP(AB$1,'1.源数据-产品报告-消费降序'!AB:AB,ROW(),0)),"")</f>
        <v/>
      </c>
      <c r="AC401" s="69" t="str">
        <f>IFERROR(CLEAN(HLOOKUP(AC$1,'1.源数据-产品报告-消费降序'!AC:AC,ROW(),0)),"")</f>
        <v/>
      </c>
      <c r="AD4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1" s="69" t="str">
        <f>IFERROR(CLEAN(HLOOKUP(AE$1,'1.源数据-产品报告-消费降序'!AE:AE,ROW(),0)),"")</f>
        <v/>
      </c>
      <c r="AH401" s="69" t="str">
        <f>IFERROR(CLEAN(HLOOKUP(AH$1,'1.源数据-产品报告-消费降序'!AH:AH,ROW(),0)),"")</f>
        <v/>
      </c>
      <c r="AI401" s="69" t="str">
        <f>IFERROR(CLEAN(HLOOKUP(AI$1,'1.源数据-产品报告-消费降序'!AI:AI,ROW(),0)),"")</f>
        <v/>
      </c>
      <c r="AJ401" s="69" t="str">
        <f>IFERROR(CLEAN(HLOOKUP(AJ$1,'1.源数据-产品报告-消费降序'!AJ:AJ,ROW(),0)),"")</f>
        <v/>
      </c>
      <c r="AK401" s="69" t="str">
        <f>IFERROR(CLEAN(HLOOKUP(AK$1,'1.源数据-产品报告-消费降序'!AK:AK,ROW(),0)),"")</f>
        <v/>
      </c>
      <c r="AL401" s="69" t="str">
        <f>IFERROR(CLEAN(HLOOKUP(AL$1,'1.源数据-产品报告-消费降序'!AL:AL,ROW(),0)),"")</f>
        <v/>
      </c>
      <c r="AM401" s="69" t="str">
        <f>IFERROR(CLEAN(HLOOKUP(AM$1,'1.源数据-产品报告-消费降序'!AM:AM,ROW(),0)),"")</f>
        <v/>
      </c>
      <c r="AN401" s="69" t="str">
        <f>IFERROR(CLEAN(HLOOKUP(AN$1,'1.源数据-产品报告-消费降序'!AN:AN,ROW(),0)),"")</f>
        <v/>
      </c>
      <c r="AO4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1" s="69" t="str">
        <f>IFERROR(CLEAN(HLOOKUP(AP$1,'1.源数据-产品报告-消费降序'!AP:AP,ROW(),0)),"")</f>
        <v/>
      </c>
      <c r="AS401" s="69" t="str">
        <f>IFERROR(CLEAN(HLOOKUP(AS$1,'1.源数据-产品报告-消费降序'!AS:AS,ROW(),0)),"")</f>
        <v/>
      </c>
      <c r="AT401" s="69" t="str">
        <f>IFERROR(CLEAN(HLOOKUP(AT$1,'1.源数据-产品报告-消费降序'!AT:AT,ROW(),0)),"")</f>
        <v/>
      </c>
      <c r="AU401" s="69" t="str">
        <f>IFERROR(CLEAN(HLOOKUP(AU$1,'1.源数据-产品报告-消费降序'!AU:AU,ROW(),0)),"")</f>
        <v/>
      </c>
      <c r="AV401" s="69" t="str">
        <f>IFERROR(CLEAN(HLOOKUP(AV$1,'1.源数据-产品报告-消费降序'!AV:AV,ROW(),0)),"")</f>
        <v/>
      </c>
      <c r="AW401" s="69" t="str">
        <f>IFERROR(CLEAN(HLOOKUP(AW$1,'1.源数据-产品报告-消费降序'!AW:AW,ROW(),0)),"")</f>
        <v/>
      </c>
      <c r="AX401" s="69" t="str">
        <f>IFERROR(CLEAN(HLOOKUP(AX$1,'1.源数据-产品报告-消费降序'!AX:AX,ROW(),0)),"")</f>
        <v/>
      </c>
      <c r="AY401" s="69" t="str">
        <f>IFERROR(CLEAN(HLOOKUP(AY$1,'1.源数据-产品报告-消费降序'!AY:AY,ROW(),0)),"")</f>
        <v/>
      </c>
      <c r="AZ4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1" s="69" t="str">
        <f>IFERROR(CLEAN(HLOOKUP(BA$1,'1.源数据-产品报告-消费降序'!BA:BA,ROW(),0)),"")</f>
        <v/>
      </c>
      <c r="BD401" s="69" t="str">
        <f>IFERROR(CLEAN(HLOOKUP(BD$1,'1.源数据-产品报告-消费降序'!BD:BD,ROW(),0)),"")</f>
        <v/>
      </c>
      <c r="BE401" s="69" t="str">
        <f>IFERROR(CLEAN(HLOOKUP(BE$1,'1.源数据-产品报告-消费降序'!BE:BE,ROW(),0)),"")</f>
        <v/>
      </c>
      <c r="BF401" s="69" t="str">
        <f>IFERROR(CLEAN(HLOOKUP(BF$1,'1.源数据-产品报告-消费降序'!BF:BF,ROW(),0)),"")</f>
        <v/>
      </c>
      <c r="BG401" s="69" t="str">
        <f>IFERROR(CLEAN(HLOOKUP(BG$1,'1.源数据-产品报告-消费降序'!BG:BG,ROW(),0)),"")</f>
        <v/>
      </c>
      <c r="BH401" s="69" t="str">
        <f>IFERROR(CLEAN(HLOOKUP(BH$1,'1.源数据-产品报告-消费降序'!BH:BH,ROW(),0)),"")</f>
        <v/>
      </c>
      <c r="BI401" s="69" t="str">
        <f>IFERROR(CLEAN(HLOOKUP(BI$1,'1.源数据-产品报告-消费降序'!BI:BI,ROW(),0)),"")</f>
        <v/>
      </c>
      <c r="BJ401" s="69" t="str">
        <f>IFERROR(CLEAN(HLOOKUP(BJ$1,'1.源数据-产品报告-消费降序'!BJ:BJ,ROW(),0)),"")</f>
        <v/>
      </c>
      <c r="BK4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1" s="69" t="str">
        <f>IFERROR(CLEAN(HLOOKUP(BL$1,'1.源数据-产品报告-消费降序'!BL:BL,ROW(),0)),"")</f>
        <v/>
      </c>
      <c r="BO401" s="69" t="str">
        <f>IFERROR(CLEAN(HLOOKUP(BO$1,'1.源数据-产品报告-消费降序'!BO:BO,ROW(),0)),"")</f>
        <v/>
      </c>
      <c r="BP401" s="69" t="str">
        <f>IFERROR(CLEAN(HLOOKUP(BP$1,'1.源数据-产品报告-消费降序'!BP:BP,ROW(),0)),"")</f>
        <v/>
      </c>
      <c r="BQ401" s="69" t="str">
        <f>IFERROR(CLEAN(HLOOKUP(BQ$1,'1.源数据-产品报告-消费降序'!BQ:BQ,ROW(),0)),"")</f>
        <v/>
      </c>
      <c r="BR401" s="69" t="str">
        <f>IFERROR(CLEAN(HLOOKUP(BR$1,'1.源数据-产品报告-消费降序'!BR:BR,ROW(),0)),"")</f>
        <v/>
      </c>
      <c r="BS401" s="69" t="str">
        <f>IFERROR(CLEAN(HLOOKUP(BS$1,'1.源数据-产品报告-消费降序'!BS:BS,ROW(),0)),"")</f>
        <v/>
      </c>
      <c r="BT401" s="69" t="str">
        <f>IFERROR(CLEAN(HLOOKUP(BT$1,'1.源数据-产品报告-消费降序'!BT:BT,ROW(),0)),"")</f>
        <v/>
      </c>
      <c r="BU401" s="69" t="str">
        <f>IFERROR(CLEAN(HLOOKUP(BU$1,'1.源数据-产品报告-消费降序'!BU:BU,ROW(),0)),"")</f>
        <v/>
      </c>
      <c r="BV4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1" s="69" t="str">
        <f>IFERROR(CLEAN(HLOOKUP(BW$1,'1.源数据-产品报告-消费降序'!BW:BW,ROW(),0)),"")</f>
        <v/>
      </c>
    </row>
    <row r="402" spans="1:75">
      <c r="A402" s="69" t="str">
        <f>IFERROR(CLEAN(HLOOKUP(A$1,'1.源数据-产品报告-消费降序'!A:A,ROW(),0)),"")</f>
        <v/>
      </c>
      <c r="B402" s="69" t="str">
        <f>IFERROR(CLEAN(HLOOKUP(B$1,'1.源数据-产品报告-消费降序'!B:B,ROW(),0)),"")</f>
        <v/>
      </c>
      <c r="C402" s="69" t="str">
        <f>IFERROR(CLEAN(HLOOKUP(C$1,'1.源数据-产品报告-消费降序'!C:C,ROW(),0)),"")</f>
        <v/>
      </c>
      <c r="D402" s="69" t="str">
        <f>IFERROR(CLEAN(HLOOKUP(D$1,'1.源数据-产品报告-消费降序'!D:D,ROW(),0)),"")</f>
        <v/>
      </c>
      <c r="E402" s="69" t="str">
        <f>IFERROR(CLEAN(HLOOKUP(E$1,'1.源数据-产品报告-消费降序'!E:E,ROW(),0)),"")</f>
        <v/>
      </c>
      <c r="F402" s="69" t="str">
        <f>IFERROR(CLEAN(HLOOKUP(F$1,'1.源数据-产品报告-消费降序'!F:F,ROW(),0)),"")</f>
        <v/>
      </c>
      <c r="G402" s="70">
        <f>IFERROR((HLOOKUP(G$1,'1.源数据-产品报告-消费降序'!G:G,ROW(),0)),"")</f>
        <v>0</v>
      </c>
      <c r="H4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2" s="69" t="str">
        <f>IFERROR(CLEAN(HLOOKUP(I$1,'1.源数据-产品报告-消费降序'!I:I,ROW(),0)),"")</f>
        <v/>
      </c>
      <c r="L402" s="69" t="str">
        <f>IFERROR(CLEAN(HLOOKUP(L$1,'1.源数据-产品报告-消费降序'!L:L,ROW(),0)),"")</f>
        <v/>
      </c>
      <c r="M402" s="69" t="str">
        <f>IFERROR(CLEAN(HLOOKUP(M$1,'1.源数据-产品报告-消费降序'!M:M,ROW(),0)),"")</f>
        <v/>
      </c>
      <c r="N402" s="69" t="str">
        <f>IFERROR(CLEAN(HLOOKUP(N$1,'1.源数据-产品报告-消费降序'!N:N,ROW(),0)),"")</f>
        <v/>
      </c>
      <c r="O402" s="69" t="str">
        <f>IFERROR(CLEAN(HLOOKUP(O$1,'1.源数据-产品报告-消费降序'!O:O,ROW(),0)),"")</f>
        <v/>
      </c>
      <c r="P402" s="69" t="str">
        <f>IFERROR(CLEAN(HLOOKUP(P$1,'1.源数据-产品报告-消费降序'!P:P,ROW(),0)),"")</f>
        <v/>
      </c>
      <c r="Q402" s="69" t="str">
        <f>IFERROR(CLEAN(HLOOKUP(Q$1,'1.源数据-产品报告-消费降序'!Q:Q,ROW(),0)),"")</f>
        <v/>
      </c>
      <c r="R402" s="69" t="str">
        <f>IFERROR(CLEAN(HLOOKUP(R$1,'1.源数据-产品报告-消费降序'!R:R,ROW(),0)),"")</f>
        <v/>
      </c>
      <c r="S4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2" s="69" t="str">
        <f>IFERROR(CLEAN(HLOOKUP(T$1,'1.源数据-产品报告-消费降序'!T:T,ROW(),0)),"")</f>
        <v/>
      </c>
      <c r="W402" s="69" t="str">
        <f>IFERROR(CLEAN(HLOOKUP(W$1,'1.源数据-产品报告-消费降序'!W:W,ROW(),0)),"")</f>
        <v/>
      </c>
      <c r="X402" s="69" t="str">
        <f>IFERROR(CLEAN(HLOOKUP(X$1,'1.源数据-产品报告-消费降序'!X:X,ROW(),0)),"")</f>
        <v/>
      </c>
      <c r="Y402" s="69" t="str">
        <f>IFERROR(CLEAN(HLOOKUP(Y$1,'1.源数据-产品报告-消费降序'!Y:Y,ROW(),0)),"")</f>
        <v/>
      </c>
      <c r="Z402" s="69" t="str">
        <f>IFERROR(CLEAN(HLOOKUP(Z$1,'1.源数据-产品报告-消费降序'!Z:Z,ROW(),0)),"")</f>
        <v/>
      </c>
      <c r="AA402" s="69" t="str">
        <f>IFERROR(CLEAN(HLOOKUP(AA$1,'1.源数据-产品报告-消费降序'!AA:AA,ROW(),0)),"")</f>
        <v/>
      </c>
      <c r="AB402" s="69" t="str">
        <f>IFERROR(CLEAN(HLOOKUP(AB$1,'1.源数据-产品报告-消费降序'!AB:AB,ROW(),0)),"")</f>
        <v/>
      </c>
      <c r="AC402" s="69" t="str">
        <f>IFERROR(CLEAN(HLOOKUP(AC$1,'1.源数据-产品报告-消费降序'!AC:AC,ROW(),0)),"")</f>
        <v/>
      </c>
      <c r="AD4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2" s="69" t="str">
        <f>IFERROR(CLEAN(HLOOKUP(AE$1,'1.源数据-产品报告-消费降序'!AE:AE,ROW(),0)),"")</f>
        <v/>
      </c>
      <c r="AH402" s="69" t="str">
        <f>IFERROR(CLEAN(HLOOKUP(AH$1,'1.源数据-产品报告-消费降序'!AH:AH,ROW(),0)),"")</f>
        <v/>
      </c>
      <c r="AI402" s="69" t="str">
        <f>IFERROR(CLEAN(HLOOKUP(AI$1,'1.源数据-产品报告-消费降序'!AI:AI,ROW(),0)),"")</f>
        <v/>
      </c>
      <c r="AJ402" s="69" t="str">
        <f>IFERROR(CLEAN(HLOOKUP(AJ$1,'1.源数据-产品报告-消费降序'!AJ:AJ,ROW(),0)),"")</f>
        <v/>
      </c>
      <c r="AK402" s="69" t="str">
        <f>IFERROR(CLEAN(HLOOKUP(AK$1,'1.源数据-产品报告-消费降序'!AK:AK,ROW(),0)),"")</f>
        <v/>
      </c>
      <c r="AL402" s="69" t="str">
        <f>IFERROR(CLEAN(HLOOKUP(AL$1,'1.源数据-产品报告-消费降序'!AL:AL,ROW(),0)),"")</f>
        <v/>
      </c>
      <c r="AM402" s="69" t="str">
        <f>IFERROR(CLEAN(HLOOKUP(AM$1,'1.源数据-产品报告-消费降序'!AM:AM,ROW(),0)),"")</f>
        <v/>
      </c>
      <c r="AN402" s="69" t="str">
        <f>IFERROR(CLEAN(HLOOKUP(AN$1,'1.源数据-产品报告-消费降序'!AN:AN,ROW(),0)),"")</f>
        <v/>
      </c>
      <c r="AO4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2" s="69" t="str">
        <f>IFERROR(CLEAN(HLOOKUP(AP$1,'1.源数据-产品报告-消费降序'!AP:AP,ROW(),0)),"")</f>
        <v/>
      </c>
      <c r="AS402" s="69" t="str">
        <f>IFERROR(CLEAN(HLOOKUP(AS$1,'1.源数据-产品报告-消费降序'!AS:AS,ROW(),0)),"")</f>
        <v/>
      </c>
      <c r="AT402" s="69" t="str">
        <f>IFERROR(CLEAN(HLOOKUP(AT$1,'1.源数据-产品报告-消费降序'!AT:AT,ROW(),0)),"")</f>
        <v/>
      </c>
      <c r="AU402" s="69" t="str">
        <f>IFERROR(CLEAN(HLOOKUP(AU$1,'1.源数据-产品报告-消费降序'!AU:AU,ROW(),0)),"")</f>
        <v/>
      </c>
      <c r="AV402" s="69" t="str">
        <f>IFERROR(CLEAN(HLOOKUP(AV$1,'1.源数据-产品报告-消费降序'!AV:AV,ROW(),0)),"")</f>
        <v/>
      </c>
      <c r="AW402" s="69" t="str">
        <f>IFERROR(CLEAN(HLOOKUP(AW$1,'1.源数据-产品报告-消费降序'!AW:AW,ROW(),0)),"")</f>
        <v/>
      </c>
      <c r="AX402" s="69" t="str">
        <f>IFERROR(CLEAN(HLOOKUP(AX$1,'1.源数据-产品报告-消费降序'!AX:AX,ROW(),0)),"")</f>
        <v/>
      </c>
      <c r="AY402" s="69" t="str">
        <f>IFERROR(CLEAN(HLOOKUP(AY$1,'1.源数据-产品报告-消费降序'!AY:AY,ROW(),0)),"")</f>
        <v/>
      </c>
      <c r="AZ4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2" s="69" t="str">
        <f>IFERROR(CLEAN(HLOOKUP(BA$1,'1.源数据-产品报告-消费降序'!BA:BA,ROW(),0)),"")</f>
        <v/>
      </c>
      <c r="BD402" s="69" t="str">
        <f>IFERROR(CLEAN(HLOOKUP(BD$1,'1.源数据-产品报告-消费降序'!BD:BD,ROW(),0)),"")</f>
        <v/>
      </c>
      <c r="BE402" s="69" t="str">
        <f>IFERROR(CLEAN(HLOOKUP(BE$1,'1.源数据-产品报告-消费降序'!BE:BE,ROW(),0)),"")</f>
        <v/>
      </c>
      <c r="BF402" s="69" t="str">
        <f>IFERROR(CLEAN(HLOOKUP(BF$1,'1.源数据-产品报告-消费降序'!BF:BF,ROW(),0)),"")</f>
        <v/>
      </c>
      <c r="BG402" s="69" t="str">
        <f>IFERROR(CLEAN(HLOOKUP(BG$1,'1.源数据-产品报告-消费降序'!BG:BG,ROW(),0)),"")</f>
        <v/>
      </c>
      <c r="BH402" s="69" t="str">
        <f>IFERROR(CLEAN(HLOOKUP(BH$1,'1.源数据-产品报告-消费降序'!BH:BH,ROW(),0)),"")</f>
        <v/>
      </c>
      <c r="BI402" s="69" t="str">
        <f>IFERROR(CLEAN(HLOOKUP(BI$1,'1.源数据-产品报告-消费降序'!BI:BI,ROW(),0)),"")</f>
        <v/>
      </c>
      <c r="BJ402" s="69" t="str">
        <f>IFERROR(CLEAN(HLOOKUP(BJ$1,'1.源数据-产品报告-消费降序'!BJ:BJ,ROW(),0)),"")</f>
        <v/>
      </c>
      <c r="BK4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2" s="69" t="str">
        <f>IFERROR(CLEAN(HLOOKUP(BL$1,'1.源数据-产品报告-消费降序'!BL:BL,ROW(),0)),"")</f>
        <v/>
      </c>
      <c r="BO402" s="69" t="str">
        <f>IFERROR(CLEAN(HLOOKUP(BO$1,'1.源数据-产品报告-消费降序'!BO:BO,ROW(),0)),"")</f>
        <v/>
      </c>
      <c r="BP402" s="69" t="str">
        <f>IFERROR(CLEAN(HLOOKUP(BP$1,'1.源数据-产品报告-消费降序'!BP:BP,ROW(),0)),"")</f>
        <v/>
      </c>
      <c r="BQ402" s="69" t="str">
        <f>IFERROR(CLEAN(HLOOKUP(BQ$1,'1.源数据-产品报告-消费降序'!BQ:BQ,ROW(),0)),"")</f>
        <v/>
      </c>
      <c r="BR402" s="69" t="str">
        <f>IFERROR(CLEAN(HLOOKUP(BR$1,'1.源数据-产品报告-消费降序'!BR:BR,ROW(),0)),"")</f>
        <v/>
      </c>
      <c r="BS402" s="69" t="str">
        <f>IFERROR(CLEAN(HLOOKUP(BS$1,'1.源数据-产品报告-消费降序'!BS:BS,ROW(),0)),"")</f>
        <v/>
      </c>
      <c r="BT402" s="69" t="str">
        <f>IFERROR(CLEAN(HLOOKUP(BT$1,'1.源数据-产品报告-消费降序'!BT:BT,ROW(),0)),"")</f>
        <v/>
      </c>
      <c r="BU402" s="69" t="str">
        <f>IFERROR(CLEAN(HLOOKUP(BU$1,'1.源数据-产品报告-消费降序'!BU:BU,ROW(),0)),"")</f>
        <v/>
      </c>
      <c r="BV4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2" s="69" t="str">
        <f>IFERROR(CLEAN(HLOOKUP(BW$1,'1.源数据-产品报告-消费降序'!BW:BW,ROW(),0)),"")</f>
        <v/>
      </c>
    </row>
    <row r="403" spans="1:75">
      <c r="A403" s="69" t="str">
        <f>IFERROR(CLEAN(HLOOKUP(A$1,'1.源数据-产品报告-消费降序'!A:A,ROW(),0)),"")</f>
        <v/>
      </c>
      <c r="B403" s="69" t="str">
        <f>IFERROR(CLEAN(HLOOKUP(B$1,'1.源数据-产品报告-消费降序'!B:B,ROW(),0)),"")</f>
        <v/>
      </c>
      <c r="C403" s="69" t="str">
        <f>IFERROR(CLEAN(HLOOKUP(C$1,'1.源数据-产品报告-消费降序'!C:C,ROW(),0)),"")</f>
        <v/>
      </c>
      <c r="D403" s="69" t="str">
        <f>IFERROR(CLEAN(HLOOKUP(D$1,'1.源数据-产品报告-消费降序'!D:D,ROW(),0)),"")</f>
        <v/>
      </c>
      <c r="E403" s="69" t="str">
        <f>IFERROR(CLEAN(HLOOKUP(E$1,'1.源数据-产品报告-消费降序'!E:E,ROW(),0)),"")</f>
        <v/>
      </c>
      <c r="F403" s="69" t="str">
        <f>IFERROR(CLEAN(HLOOKUP(F$1,'1.源数据-产品报告-消费降序'!F:F,ROW(),0)),"")</f>
        <v/>
      </c>
      <c r="G403" s="70">
        <f>IFERROR((HLOOKUP(G$1,'1.源数据-产品报告-消费降序'!G:G,ROW(),0)),"")</f>
        <v>0</v>
      </c>
      <c r="H4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3" s="69" t="str">
        <f>IFERROR(CLEAN(HLOOKUP(I$1,'1.源数据-产品报告-消费降序'!I:I,ROW(),0)),"")</f>
        <v/>
      </c>
      <c r="L403" s="69" t="str">
        <f>IFERROR(CLEAN(HLOOKUP(L$1,'1.源数据-产品报告-消费降序'!L:L,ROW(),0)),"")</f>
        <v/>
      </c>
      <c r="M403" s="69" t="str">
        <f>IFERROR(CLEAN(HLOOKUP(M$1,'1.源数据-产品报告-消费降序'!M:M,ROW(),0)),"")</f>
        <v/>
      </c>
      <c r="N403" s="69" t="str">
        <f>IFERROR(CLEAN(HLOOKUP(N$1,'1.源数据-产品报告-消费降序'!N:N,ROW(),0)),"")</f>
        <v/>
      </c>
      <c r="O403" s="69" t="str">
        <f>IFERROR(CLEAN(HLOOKUP(O$1,'1.源数据-产品报告-消费降序'!O:O,ROW(),0)),"")</f>
        <v/>
      </c>
      <c r="P403" s="69" t="str">
        <f>IFERROR(CLEAN(HLOOKUP(P$1,'1.源数据-产品报告-消费降序'!P:P,ROW(),0)),"")</f>
        <v/>
      </c>
      <c r="Q403" s="69" t="str">
        <f>IFERROR(CLEAN(HLOOKUP(Q$1,'1.源数据-产品报告-消费降序'!Q:Q,ROW(),0)),"")</f>
        <v/>
      </c>
      <c r="R403" s="69" t="str">
        <f>IFERROR(CLEAN(HLOOKUP(R$1,'1.源数据-产品报告-消费降序'!R:R,ROW(),0)),"")</f>
        <v/>
      </c>
      <c r="S4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3" s="69" t="str">
        <f>IFERROR(CLEAN(HLOOKUP(T$1,'1.源数据-产品报告-消费降序'!T:T,ROW(),0)),"")</f>
        <v/>
      </c>
      <c r="W403" s="69" t="str">
        <f>IFERROR(CLEAN(HLOOKUP(W$1,'1.源数据-产品报告-消费降序'!W:W,ROW(),0)),"")</f>
        <v/>
      </c>
      <c r="X403" s="69" t="str">
        <f>IFERROR(CLEAN(HLOOKUP(X$1,'1.源数据-产品报告-消费降序'!X:X,ROW(),0)),"")</f>
        <v/>
      </c>
      <c r="Y403" s="69" t="str">
        <f>IFERROR(CLEAN(HLOOKUP(Y$1,'1.源数据-产品报告-消费降序'!Y:Y,ROW(),0)),"")</f>
        <v/>
      </c>
      <c r="Z403" s="69" t="str">
        <f>IFERROR(CLEAN(HLOOKUP(Z$1,'1.源数据-产品报告-消费降序'!Z:Z,ROW(),0)),"")</f>
        <v/>
      </c>
      <c r="AA403" s="69" t="str">
        <f>IFERROR(CLEAN(HLOOKUP(AA$1,'1.源数据-产品报告-消费降序'!AA:AA,ROW(),0)),"")</f>
        <v/>
      </c>
      <c r="AB403" s="69" t="str">
        <f>IFERROR(CLEAN(HLOOKUP(AB$1,'1.源数据-产品报告-消费降序'!AB:AB,ROW(),0)),"")</f>
        <v/>
      </c>
      <c r="AC403" s="69" t="str">
        <f>IFERROR(CLEAN(HLOOKUP(AC$1,'1.源数据-产品报告-消费降序'!AC:AC,ROW(),0)),"")</f>
        <v/>
      </c>
      <c r="AD4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3" s="69" t="str">
        <f>IFERROR(CLEAN(HLOOKUP(AE$1,'1.源数据-产品报告-消费降序'!AE:AE,ROW(),0)),"")</f>
        <v/>
      </c>
      <c r="AH403" s="69" t="str">
        <f>IFERROR(CLEAN(HLOOKUP(AH$1,'1.源数据-产品报告-消费降序'!AH:AH,ROW(),0)),"")</f>
        <v/>
      </c>
      <c r="AI403" s="69" t="str">
        <f>IFERROR(CLEAN(HLOOKUP(AI$1,'1.源数据-产品报告-消费降序'!AI:AI,ROW(),0)),"")</f>
        <v/>
      </c>
      <c r="AJ403" s="69" t="str">
        <f>IFERROR(CLEAN(HLOOKUP(AJ$1,'1.源数据-产品报告-消费降序'!AJ:AJ,ROW(),0)),"")</f>
        <v/>
      </c>
      <c r="AK403" s="69" t="str">
        <f>IFERROR(CLEAN(HLOOKUP(AK$1,'1.源数据-产品报告-消费降序'!AK:AK,ROW(),0)),"")</f>
        <v/>
      </c>
      <c r="AL403" s="69" t="str">
        <f>IFERROR(CLEAN(HLOOKUP(AL$1,'1.源数据-产品报告-消费降序'!AL:AL,ROW(),0)),"")</f>
        <v/>
      </c>
      <c r="AM403" s="69" t="str">
        <f>IFERROR(CLEAN(HLOOKUP(AM$1,'1.源数据-产品报告-消费降序'!AM:AM,ROW(),0)),"")</f>
        <v/>
      </c>
      <c r="AN403" s="69" t="str">
        <f>IFERROR(CLEAN(HLOOKUP(AN$1,'1.源数据-产品报告-消费降序'!AN:AN,ROW(),0)),"")</f>
        <v/>
      </c>
      <c r="AO4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3" s="69" t="str">
        <f>IFERROR(CLEAN(HLOOKUP(AP$1,'1.源数据-产品报告-消费降序'!AP:AP,ROW(),0)),"")</f>
        <v/>
      </c>
      <c r="AS403" s="69" t="str">
        <f>IFERROR(CLEAN(HLOOKUP(AS$1,'1.源数据-产品报告-消费降序'!AS:AS,ROW(),0)),"")</f>
        <v/>
      </c>
      <c r="AT403" s="69" t="str">
        <f>IFERROR(CLEAN(HLOOKUP(AT$1,'1.源数据-产品报告-消费降序'!AT:AT,ROW(),0)),"")</f>
        <v/>
      </c>
      <c r="AU403" s="69" t="str">
        <f>IFERROR(CLEAN(HLOOKUP(AU$1,'1.源数据-产品报告-消费降序'!AU:AU,ROW(),0)),"")</f>
        <v/>
      </c>
      <c r="AV403" s="69" t="str">
        <f>IFERROR(CLEAN(HLOOKUP(AV$1,'1.源数据-产品报告-消费降序'!AV:AV,ROW(),0)),"")</f>
        <v/>
      </c>
      <c r="AW403" s="69" t="str">
        <f>IFERROR(CLEAN(HLOOKUP(AW$1,'1.源数据-产品报告-消费降序'!AW:AW,ROW(),0)),"")</f>
        <v/>
      </c>
      <c r="AX403" s="69" t="str">
        <f>IFERROR(CLEAN(HLOOKUP(AX$1,'1.源数据-产品报告-消费降序'!AX:AX,ROW(),0)),"")</f>
        <v/>
      </c>
      <c r="AY403" s="69" t="str">
        <f>IFERROR(CLEAN(HLOOKUP(AY$1,'1.源数据-产品报告-消费降序'!AY:AY,ROW(),0)),"")</f>
        <v/>
      </c>
      <c r="AZ4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3" s="69" t="str">
        <f>IFERROR(CLEAN(HLOOKUP(BA$1,'1.源数据-产品报告-消费降序'!BA:BA,ROW(),0)),"")</f>
        <v/>
      </c>
      <c r="BD403" s="69" t="str">
        <f>IFERROR(CLEAN(HLOOKUP(BD$1,'1.源数据-产品报告-消费降序'!BD:BD,ROW(),0)),"")</f>
        <v/>
      </c>
      <c r="BE403" s="69" t="str">
        <f>IFERROR(CLEAN(HLOOKUP(BE$1,'1.源数据-产品报告-消费降序'!BE:BE,ROW(),0)),"")</f>
        <v/>
      </c>
      <c r="BF403" s="69" t="str">
        <f>IFERROR(CLEAN(HLOOKUP(BF$1,'1.源数据-产品报告-消费降序'!BF:BF,ROW(),0)),"")</f>
        <v/>
      </c>
      <c r="BG403" s="69" t="str">
        <f>IFERROR(CLEAN(HLOOKUP(BG$1,'1.源数据-产品报告-消费降序'!BG:BG,ROW(),0)),"")</f>
        <v/>
      </c>
      <c r="BH403" s="69" t="str">
        <f>IFERROR(CLEAN(HLOOKUP(BH$1,'1.源数据-产品报告-消费降序'!BH:BH,ROW(),0)),"")</f>
        <v/>
      </c>
      <c r="BI403" s="69" t="str">
        <f>IFERROR(CLEAN(HLOOKUP(BI$1,'1.源数据-产品报告-消费降序'!BI:BI,ROW(),0)),"")</f>
        <v/>
      </c>
      <c r="BJ403" s="69" t="str">
        <f>IFERROR(CLEAN(HLOOKUP(BJ$1,'1.源数据-产品报告-消费降序'!BJ:BJ,ROW(),0)),"")</f>
        <v/>
      </c>
      <c r="BK4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3" s="69" t="str">
        <f>IFERROR(CLEAN(HLOOKUP(BL$1,'1.源数据-产品报告-消费降序'!BL:BL,ROW(),0)),"")</f>
        <v/>
      </c>
      <c r="BO403" s="69" t="str">
        <f>IFERROR(CLEAN(HLOOKUP(BO$1,'1.源数据-产品报告-消费降序'!BO:BO,ROW(),0)),"")</f>
        <v/>
      </c>
      <c r="BP403" s="69" t="str">
        <f>IFERROR(CLEAN(HLOOKUP(BP$1,'1.源数据-产品报告-消费降序'!BP:BP,ROW(),0)),"")</f>
        <v/>
      </c>
      <c r="BQ403" s="69" t="str">
        <f>IFERROR(CLEAN(HLOOKUP(BQ$1,'1.源数据-产品报告-消费降序'!BQ:BQ,ROW(),0)),"")</f>
        <v/>
      </c>
      <c r="BR403" s="69" t="str">
        <f>IFERROR(CLEAN(HLOOKUP(BR$1,'1.源数据-产品报告-消费降序'!BR:BR,ROW(),0)),"")</f>
        <v/>
      </c>
      <c r="BS403" s="69" t="str">
        <f>IFERROR(CLEAN(HLOOKUP(BS$1,'1.源数据-产品报告-消费降序'!BS:BS,ROW(),0)),"")</f>
        <v/>
      </c>
      <c r="BT403" s="69" t="str">
        <f>IFERROR(CLEAN(HLOOKUP(BT$1,'1.源数据-产品报告-消费降序'!BT:BT,ROW(),0)),"")</f>
        <v/>
      </c>
      <c r="BU403" s="69" t="str">
        <f>IFERROR(CLEAN(HLOOKUP(BU$1,'1.源数据-产品报告-消费降序'!BU:BU,ROW(),0)),"")</f>
        <v/>
      </c>
      <c r="BV4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3" s="69" t="str">
        <f>IFERROR(CLEAN(HLOOKUP(BW$1,'1.源数据-产品报告-消费降序'!BW:BW,ROW(),0)),"")</f>
        <v/>
      </c>
    </row>
    <row r="404" spans="1:75">
      <c r="A404" s="69" t="str">
        <f>IFERROR(CLEAN(HLOOKUP(A$1,'1.源数据-产品报告-消费降序'!A:A,ROW(),0)),"")</f>
        <v/>
      </c>
      <c r="B404" s="69" t="str">
        <f>IFERROR(CLEAN(HLOOKUP(B$1,'1.源数据-产品报告-消费降序'!B:B,ROW(),0)),"")</f>
        <v/>
      </c>
      <c r="C404" s="69" t="str">
        <f>IFERROR(CLEAN(HLOOKUP(C$1,'1.源数据-产品报告-消费降序'!C:C,ROW(),0)),"")</f>
        <v/>
      </c>
      <c r="D404" s="69" t="str">
        <f>IFERROR(CLEAN(HLOOKUP(D$1,'1.源数据-产品报告-消费降序'!D:D,ROW(),0)),"")</f>
        <v/>
      </c>
      <c r="E404" s="69" t="str">
        <f>IFERROR(CLEAN(HLOOKUP(E$1,'1.源数据-产品报告-消费降序'!E:E,ROW(),0)),"")</f>
        <v/>
      </c>
      <c r="F404" s="69" t="str">
        <f>IFERROR(CLEAN(HLOOKUP(F$1,'1.源数据-产品报告-消费降序'!F:F,ROW(),0)),"")</f>
        <v/>
      </c>
      <c r="G404" s="70">
        <f>IFERROR((HLOOKUP(G$1,'1.源数据-产品报告-消费降序'!G:G,ROW(),0)),"")</f>
        <v>0</v>
      </c>
      <c r="H4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4" s="69" t="str">
        <f>IFERROR(CLEAN(HLOOKUP(I$1,'1.源数据-产品报告-消费降序'!I:I,ROW(),0)),"")</f>
        <v/>
      </c>
      <c r="L404" s="69" t="str">
        <f>IFERROR(CLEAN(HLOOKUP(L$1,'1.源数据-产品报告-消费降序'!L:L,ROW(),0)),"")</f>
        <v/>
      </c>
      <c r="M404" s="69" t="str">
        <f>IFERROR(CLEAN(HLOOKUP(M$1,'1.源数据-产品报告-消费降序'!M:M,ROW(),0)),"")</f>
        <v/>
      </c>
      <c r="N404" s="69" t="str">
        <f>IFERROR(CLEAN(HLOOKUP(N$1,'1.源数据-产品报告-消费降序'!N:N,ROW(),0)),"")</f>
        <v/>
      </c>
      <c r="O404" s="69" t="str">
        <f>IFERROR(CLEAN(HLOOKUP(O$1,'1.源数据-产品报告-消费降序'!O:O,ROW(),0)),"")</f>
        <v/>
      </c>
      <c r="P404" s="69" t="str">
        <f>IFERROR(CLEAN(HLOOKUP(P$1,'1.源数据-产品报告-消费降序'!P:P,ROW(),0)),"")</f>
        <v/>
      </c>
      <c r="Q404" s="69" t="str">
        <f>IFERROR(CLEAN(HLOOKUP(Q$1,'1.源数据-产品报告-消费降序'!Q:Q,ROW(),0)),"")</f>
        <v/>
      </c>
      <c r="R404" s="69" t="str">
        <f>IFERROR(CLEAN(HLOOKUP(R$1,'1.源数据-产品报告-消费降序'!R:R,ROW(),0)),"")</f>
        <v/>
      </c>
      <c r="S4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4" s="69" t="str">
        <f>IFERROR(CLEAN(HLOOKUP(T$1,'1.源数据-产品报告-消费降序'!T:T,ROW(),0)),"")</f>
        <v/>
      </c>
      <c r="W404" s="69" t="str">
        <f>IFERROR(CLEAN(HLOOKUP(W$1,'1.源数据-产品报告-消费降序'!W:W,ROW(),0)),"")</f>
        <v/>
      </c>
      <c r="X404" s="69" t="str">
        <f>IFERROR(CLEAN(HLOOKUP(X$1,'1.源数据-产品报告-消费降序'!X:X,ROW(),0)),"")</f>
        <v/>
      </c>
      <c r="Y404" s="69" t="str">
        <f>IFERROR(CLEAN(HLOOKUP(Y$1,'1.源数据-产品报告-消费降序'!Y:Y,ROW(),0)),"")</f>
        <v/>
      </c>
      <c r="Z404" s="69" t="str">
        <f>IFERROR(CLEAN(HLOOKUP(Z$1,'1.源数据-产品报告-消费降序'!Z:Z,ROW(),0)),"")</f>
        <v/>
      </c>
      <c r="AA404" s="69" t="str">
        <f>IFERROR(CLEAN(HLOOKUP(AA$1,'1.源数据-产品报告-消费降序'!AA:AA,ROW(),0)),"")</f>
        <v/>
      </c>
      <c r="AB404" s="69" t="str">
        <f>IFERROR(CLEAN(HLOOKUP(AB$1,'1.源数据-产品报告-消费降序'!AB:AB,ROW(),0)),"")</f>
        <v/>
      </c>
      <c r="AC404" s="69" t="str">
        <f>IFERROR(CLEAN(HLOOKUP(AC$1,'1.源数据-产品报告-消费降序'!AC:AC,ROW(),0)),"")</f>
        <v/>
      </c>
      <c r="AD4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4" s="69" t="str">
        <f>IFERROR(CLEAN(HLOOKUP(AE$1,'1.源数据-产品报告-消费降序'!AE:AE,ROW(),0)),"")</f>
        <v/>
      </c>
      <c r="AH404" s="69" t="str">
        <f>IFERROR(CLEAN(HLOOKUP(AH$1,'1.源数据-产品报告-消费降序'!AH:AH,ROW(),0)),"")</f>
        <v/>
      </c>
      <c r="AI404" s="69" t="str">
        <f>IFERROR(CLEAN(HLOOKUP(AI$1,'1.源数据-产品报告-消费降序'!AI:AI,ROW(),0)),"")</f>
        <v/>
      </c>
      <c r="AJ404" s="69" t="str">
        <f>IFERROR(CLEAN(HLOOKUP(AJ$1,'1.源数据-产品报告-消费降序'!AJ:AJ,ROW(),0)),"")</f>
        <v/>
      </c>
      <c r="AK404" s="69" t="str">
        <f>IFERROR(CLEAN(HLOOKUP(AK$1,'1.源数据-产品报告-消费降序'!AK:AK,ROW(),0)),"")</f>
        <v/>
      </c>
      <c r="AL404" s="69" t="str">
        <f>IFERROR(CLEAN(HLOOKUP(AL$1,'1.源数据-产品报告-消费降序'!AL:AL,ROW(),0)),"")</f>
        <v/>
      </c>
      <c r="AM404" s="69" t="str">
        <f>IFERROR(CLEAN(HLOOKUP(AM$1,'1.源数据-产品报告-消费降序'!AM:AM,ROW(),0)),"")</f>
        <v/>
      </c>
      <c r="AN404" s="69" t="str">
        <f>IFERROR(CLEAN(HLOOKUP(AN$1,'1.源数据-产品报告-消费降序'!AN:AN,ROW(),0)),"")</f>
        <v/>
      </c>
      <c r="AO4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4" s="69" t="str">
        <f>IFERROR(CLEAN(HLOOKUP(AP$1,'1.源数据-产品报告-消费降序'!AP:AP,ROW(),0)),"")</f>
        <v/>
      </c>
      <c r="AS404" s="69" t="str">
        <f>IFERROR(CLEAN(HLOOKUP(AS$1,'1.源数据-产品报告-消费降序'!AS:AS,ROW(),0)),"")</f>
        <v/>
      </c>
      <c r="AT404" s="69" t="str">
        <f>IFERROR(CLEAN(HLOOKUP(AT$1,'1.源数据-产品报告-消费降序'!AT:AT,ROW(),0)),"")</f>
        <v/>
      </c>
      <c r="AU404" s="69" t="str">
        <f>IFERROR(CLEAN(HLOOKUP(AU$1,'1.源数据-产品报告-消费降序'!AU:AU,ROW(),0)),"")</f>
        <v/>
      </c>
      <c r="AV404" s="69" t="str">
        <f>IFERROR(CLEAN(HLOOKUP(AV$1,'1.源数据-产品报告-消费降序'!AV:AV,ROW(),0)),"")</f>
        <v/>
      </c>
      <c r="AW404" s="69" t="str">
        <f>IFERROR(CLEAN(HLOOKUP(AW$1,'1.源数据-产品报告-消费降序'!AW:AW,ROW(),0)),"")</f>
        <v/>
      </c>
      <c r="AX404" s="69" t="str">
        <f>IFERROR(CLEAN(HLOOKUP(AX$1,'1.源数据-产品报告-消费降序'!AX:AX,ROW(),0)),"")</f>
        <v/>
      </c>
      <c r="AY404" s="69" t="str">
        <f>IFERROR(CLEAN(HLOOKUP(AY$1,'1.源数据-产品报告-消费降序'!AY:AY,ROW(),0)),"")</f>
        <v/>
      </c>
      <c r="AZ4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4" s="69" t="str">
        <f>IFERROR(CLEAN(HLOOKUP(BA$1,'1.源数据-产品报告-消费降序'!BA:BA,ROW(),0)),"")</f>
        <v/>
      </c>
      <c r="BD404" s="69" t="str">
        <f>IFERROR(CLEAN(HLOOKUP(BD$1,'1.源数据-产品报告-消费降序'!BD:BD,ROW(),0)),"")</f>
        <v/>
      </c>
      <c r="BE404" s="69" t="str">
        <f>IFERROR(CLEAN(HLOOKUP(BE$1,'1.源数据-产品报告-消费降序'!BE:BE,ROW(),0)),"")</f>
        <v/>
      </c>
      <c r="BF404" s="69" t="str">
        <f>IFERROR(CLEAN(HLOOKUP(BF$1,'1.源数据-产品报告-消费降序'!BF:BF,ROW(),0)),"")</f>
        <v/>
      </c>
      <c r="BG404" s="69" t="str">
        <f>IFERROR(CLEAN(HLOOKUP(BG$1,'1.源数据-产品报告-消费降序'!BG:BG,ROW(),0)),"")</f>
        <v/>
      </c>
      <c r="BH404" s="69" t="str">
        <f>IFERROR(CLEAN(HLOOKUP(BH$1,'1.源数据-产品报告-消费降序'!BH:BH,ROW(),0)),"")</f>
        <v/>
      </c>
      <c r="BI404" s="69" t="str">
        <f>IFERROR(CLEAN(HLOOKUP(BI$1,'1.源数据-产品报告-消费降序'!BI:BI,ROW(),0)),"")</f>
        <v/>
      </c>
      <c r="BJ404" s="69" t="str">
        <f>IFERROR(CLEAN(HLOOKUP(BJ$1,'1.源数据-产品报告-消费降序'!BJ:BJ,ROW(),0)),"")</f>
        <v/>
      </c>
      <c r="BK4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4" s="69" t="str">
        <f>IFERROR(CLEAN(HLOOKUP(BL$1,'1.源数据-产品报告-消费降序'!BL:BL,ROW(),0)),"")</f>
        <v/>
      </c>
      <c r="BO404" s="69" t="str">
        <f>IFERROR(CLEAN(HLOOKUP(BO$1,'1.源数据-产品报告-消费降序'!BO:BO,ROW(),0)),"")</f>
        <v/>
      </c>
      <c r="BP404" s="69" t="str">
        <f>IFERROR(CLEAN(HLOOKUP(BP$1,'1.源数据-产品报告-消费降序'!BP:BP,ROW(),0)),"")</f>
        <v/>
      </c>
      <c r="BQ404" s="69" t="str">
        <f>IFERROR(CLEAN(HLOOKUP(BQ$1,'1.源数据-产品报告-消费降序'!BQ:BQ,ROW(),0)),"")</f>
        <v/>
      </c>
      <c r="BR404" s="69" t="str">
        <f>IFERROR(CLEAN(HLOOKUP(BR$1,'1.源数据-产品报告-消费降序'!BR:BR,ROW(),0)),"")</f>
        <v/>
      </c>
      <c r="BS404" s="69" t="str">
        <f>IFERROR(CLEAN(HLOOKUP(BS$1,'1.源数据-产品报告-消费降序'!BS:BS,ROW(),0)),"")</f>
        <v/>
      </c>
      <c r="BT404" s="69" t="str">
        <f>IFERROR(CLEAN(HLOOKUP(BT$1,'1.源数据-产品报告-消费降序'!BT:BT,ROW(),0)),"")</f>
        <v/>
      </c>
      <c r="BU404" s="69" t="str">
        <f>IFERROR(CLEAN(HLOOKUP(BU$1,'1.源数据-产品报告-消费降序'!BU:BU,ROW(),0)),"")</f>
        <v/>
      </c>
      <c r="BV4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4" s="69" t="str">
        <f>IFERROR(CLEAN(HLOOKUP(BW$1,'1.源数据-产品报告-消费降序'!BW:BW,ROW(),0)),"")</f>
        <v/>
      </c>
    </row>
    <row r="405" spans="1:75">
      <c r="A405" s="69" t="str">
        <f>IFERROR(CLEAN(HLOOKUP(A$1,'1.源数据-产品报告-消费降序'!A:A,ROW(),0)),"")</f>
        <v/>
      </c>
      <c r="B405" s="69" t="str">
        <f>IFERROR(CLEAN(HLOOKUP(B$1,'1.源数据-产品报告-消费降序'!B:B,ROW(),0)),"")</f>
        <v/>
      </c>
      <c r="C405" s="69" t="str">
        <f>IFERROR(CLEAN(HLOOKUP(C$1,'1.源数据-产品报告-消费降序'!C:C,ROW(),0)),"")</f>
        <v/>
      </c>
      <c r="D405" s="69" t="str">
        <f>IFERROR(CLEAN(HLOOKUP(D$1,'1.源数据-产品报告-消费降序'!D:D,ROW(),0)),"")</f>
        <v/>
      </c>
      <c r="E405" s="69" t="str">
        <f>IFERROR(CLEAN(HLOOKUP(E$1,'1.源数据-产品报告-消费降序'!E:E,ROW(),0)),"")</f>
        <v/>
      </c>
      <c r="F405" s="69" t="str">
        <f>IFERROR(CLEAN(HLOOKUP(F$1,'1.源数据-产品报告-消费降序'!F:F,ROW(),0)),"")</f>
        <v/>
      </c>
      <c r="G405" s="70">
        <f>IFERROR((HLOOKUP(G$1,'1.源数据-产品报告-消费降序'!G:G,ROW(),0)),"")</f>
        <v>0</v>
      </c>
      <c r="H4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5" s="69" t="str">
        <f>IFERROR(CLEAN(HLOOKUP(I$1,'1.源数据-产品报告-消费降序'!I:I,ROW(),0)),"")</f>
        <v/>
      </c>
      <c r="L405" s="69" t="str">
        <f>IFERROR(CLEAN(HLOOKUP(L$1,'1.源数据-产品报告-消费降序'!L:L,ROW(),0)),"")</f>
        <v/>
      </c>
      <c r="M405" s="69" t="str">
        <f>IFERROR(CLEAN(HLOOKUP(M$1,'1.源数据-产品报告-消费降序'!M:M,ROW(),0)),"")</f>
        <v/>
      </c>
      <c r="N405" s="69" t="str">
        <f>IFERROR(CLEAN(HLOOKUP(N$1,'1.源数据-产品报告-消费降序'!N:N,ROW(),0)),"")</f>
        <v/>
      </c>
      <c r="O405" s="69" t="str">
        <f>IFERROR(CLEAN(HLOOKUP(O$1,'1.源数据-产品报告-消费降序'!O:O,ROW(),0)),"")</f>
        <v/>
      </c>
      <c r="P405" s="69" t="str">
        <f>IFERROR(CLEAN(HLOOKUP(P$1,'1.源数据-产品报告-消费降序'!P:P,ROW(),0)),"")</f>
        <v/>
      </c>
      <c r="Q405" s="69" t="str">
        <f>IFERROR(CLEAN(HLOOKUP(Q$1,'1.源数据-产品报告-消费降序'!Q:Q,ROW(),0)),"")</f>
        <v/>
      </c>
      <c r="R405" s="69" t="str">
        <f>IFERROR(CLEAN(HLOOKUP(R$1,'1.源数据-产品报告-消费降序'!R:R,ROW(),0)),"")</f>
        <v/>
      </c>
      <c r="S4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5" s="69" t="str">
        <f>IFERROR(CLEAN(HLOOKUP(T$1,'1.源数据-产品报告-消费降序'!T:T,ROW(),0)),"")</f>
        <v/>
      </c>
      <c r="W405" s="69" t="str">
        <f>IFERROR(CLEAN(HLOOKUP(W$1,'1.源数据-产品报告-消费降序'!W:W,ROW(),0)),"")</f>
        <v/>
      </c>
      <c r="X405" s="69" t="str">
        <f>IFERROR(CLEAN(HLOOKUP(X$1,'1.源数据-产品报告-消费降序'!X:X,ROW(),0)),"")</f>
        <v/>
      </c>
      <c r="Y405" s="69" t="str">
        <f>IFERROR(CLEAN(HLOOKUP(Y$1,'1.源数据-产品报告-消费降序'!Y:Y,ROW(),0)),"")</f>
        <v/>
      </c>
      <c r="Z405" s="69" t="str">
        <f>IFERROR(CLEAN(HLOOKUP(Z$1,'1.源数据-产品报告-消费降序'!Z:Z,ROW(),0)),"")</f>
        <v/>
      </c>
      <c r="AA405" s="69" t="str">
        <f>IFERROR(CLEAN(HLOOKUP(AA$1,'1.源数据-产品报告-消费降序'!AA:AA,ROW(),0)),"")</f>
        <v/>
      </c>
      <c r="AB405" s="69" t="str">
        <f>IFERROR(CLEAN(HLOOKUP(AB$1,'1.源数据-产品报告-消费降序'!AB:AB,ROW(),0)),"")</f>
        <v/>
      </c>
      <c r="AC405" s="69" t="str">
        <f>IFERROR(CLEAN(HLOOKUP(AC$1,'1.源数据-产品报告-消费降序'!AC:AC,ROW(),0)),"")</f>
        <v/>
      </c>
      <c r="AD4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5" s="69" t="str">
        <f>IFERROR(CLEAN(HLOOKUP(AE$1,'1.源数据-产品报告-消费降序'!AE:AE,ROW(),0)),"")</f>
        <v/>
      </c>
      <c r="AH405" s="69" t="str">
        <f>IFERROR(CLEAN(HLOOKUP(AH$1,'1.源数据-产品报告-消费降序'!AH:AH,ROW(),0)),"")</f>
        <v/>
      </c>
      <c r="AI405" s="69" t="str">
        <f>IFERROR(CLEAN(HLOOKUP(AI$1,'1.源数据-产品报告-消费降序'!AI:AI,ROW(),0)),"")</f>
        <v/>
      </c>
      <c r="AJ405" s="69" t="str">
        <f>IFERROR(CLEAN(HLOOKUP(AJ$1,'1.源数据-产品报告-消费降序'!AJ:AJ,ROW(),0)),"")</f>
        <v/>
      </c>
      <c r="AK405" s="69" t="str">
        <f>IFERROR(CLEAN(HLOOKUP(AK$1,'1.源数据-产品报告-消费降序'!AK:AK,ROW(),0)),"")</f>
        <v/>
      </c>
      <c r="AL405" s="69" t="str">
        <f>IFERROR(CLEAN(HLOOKUP(AL$1,'1.源数据-产品报告-消费降序'!AL:AL,ROW(),0)),"")</f>
        <v/>
      </c>
      <c r="AM405" s="69" t="str">
        <f>IFERROR(CLEAN(HLOOKUP(AM$1,'1.源数据-产品报告-消费降序'!AM:AM,ROW(),0)),"")</f>
        <v/>
      </c>
      <c r="AN405" s="69" t="str">
        <f>IFERROR(CLEAN(HLOOKUP(AN$1,'1.源数据-产品报告-消费降序'!AN:AN,ROW(),0)),"")</f>
        <v/>
      </c>
      <c r="AO4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5" s="69" t="str">
        <f>IFERROR(CLEAN(HLOOKUP(AP$1,'1.源数据-产品报告-消费降序'!AP:AP,ROW(),0)),"")</f>
        <v/>
      </c>
      <c r="AS405" s="69" t="str">
        <f>IFERROR(CLEAN(HLOOKUP(AS$1,'1.源数据-产品报告-消费降序'!AS:AS,ROW(),0)),"")</f>
        <v/>
      </c>
      <c r="AT405" s="69" t="str">
        <f>IFERROR(CLEAN(HLOOKUP(AT$1,'1.源数据-产品报告-消费降序'!AT:AT,ROW(),0)),"")</f>
        <v/>
      </c>
      <c r="AU405" s="69" t="str">
        <f>IFERROR(CLEAN(HLOOKUP(AU$1,'1.源数据-产品报告-消费降序'!AU:AU,ROW(),0)),"")</f>
        <v/>
      </c>
      <c r="AV405" s="69" t="str">
        <f>IFERROR(CLEAN(HLOOKUP(AV$1,'1.源数据-产品报告-消费降序'!AV:AV,ROW(),0)),"")</f>
        <v/>
      </c>
      <c r="AW405" s="69" t="str">
        <f>IFERROR(CLEAN(HLOOKUP(AW$1,'1.源数据-产品报告-消费降序'!AW:AW,ROW(),0)),"")</f>
        <v/>
      </c>
      <c r="AX405" s="69" t="str">
        <f>IFERROR(CLEAN(HLOOKUP(AX$1,'1.源数据-产品报告-消费降序'!AX:AX,ROW(),0)),"")</f>
        <v/>
      </c>
      <c r="AY405" s="69" t="str">
        <f>IFERROR(CLEAN(HLOOKUP(AY$1,'1.源数据-产品报告-消费降序'!AY:AY,ROW(),0)),"")</f>
        <v/>
      </c>
      <c r="AZ4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5" s="69" t="str">
        <f>IFERROR(CLEAN(HLOOKUP(BA$1,'1.源数据-产品报告-消费降序'!BA:BA,ROW(),0)),"")</f>
        <v/>
      </c>
      <c r="BD405" s="69" t="str">
        <f>IFERROR(CLEAN(HLOOKUP(BD$1,'1.源数据-产品报告-消费降序'!BD:BD,ROW(),0)),"")</f>
        <v/>
      </c>
      <c r="BE405" s="69" t="str">
        <f>IFERROR(CLEAN(HLOOKUP(BE$1,'1.源数据-产品报告-消费降序'!BE:BE,ROW(),0)),"")</f>
        <v/>
      </c>
      <c r="BF405" s="69" t="str">
        <f>IFERROR(CLEAN(HLOOKUP(BF$1,'1.源数据-产品报告-消费降序'!BF:BF,ROW(),0)),"")</f>
        <v/>
      </c>
      <c r="BG405" s="69" t="str">
        <f>IFERROR(CLEAN(HLOOKUP(BG$1,'1.源数据-产品报告-消费降序'!BG:BG,ROW(),0)),"")</f>
        <v/>
      </c>
      <c r="BH405" s="69" t="str">
        <f>IFERROR(CLEAN(HLOOKUP(BH$1,'1.源数据-产品报告-消费降序'!BH:BH,ROW(),0)),"")</f>
        <v/>
      </c>
      <c r="BI405" s="69" t="str">
        <f>IFERROR(CLEAN(HLOOKUP(BI$1,'1.源数据-产品报告-消费降序'!BI:BI,ROW(),0)),"")</f>
        <v/>
      </c>
      <c r="BJ405" s="69" t="str">
        <f>IFERROR(CLEAN(HLOOKUP(BJ$1,'1.源数据-产品报告-消费降序'!BJ:BJ,ROW(),0)),"")</f>
        <v/>
      </c>
      <c r="BK4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5" s="69" t="str">
        <f>IFERROR(CLEAN(HLOOKUP(BL$1,'1.源数据-产品报告-消费降序'!BL:BL,ROW(),0)),"")</f>
        <v/>
      </c>
      <c r="BO405" s="69" t="str">
        <f>IFERROR(CLEAN(HLOOKUP(BO$1,'1.源数据-产品报告-消费降序'!BO:BO,ROW(),0)),"")</f>
        <v/>
      </c>
      <c r="BP405" s="69" t="str">
        <f>IFERROR(CLEAN(HLOOKUP(BP$1,'1.源数据-产品报告-消费降序'!BP:BP,ROW(),0)),"")</f>
        <v/>
      </c>
      <c r="BQ405" s="69" t="str">
        <f>IFERROR(CLEAN(HLOOKUP(BQ$1,'1.源数据-产品报告-消费降序'!BQ:BQ,ROW(),0)),"")</f>
        <v/>
      </c>
      <c r="BR405" s="69" t="str">
        <f>IFERROR(CLEAN(HLOOKUP(BR$1,'1.源数据-产品报告-消费降序'!BR:BR,ROW(),0)),"")</f>
        <v/>
      </c>
      <c r="BS405" s="69" t="str">
        <f>IFERROR(CLEAN(HLOOKUP(BS$1,'1.源数据-产品报告-消费降序'!BS:BS,ROW(),0)),"")</f>
        <v/>
      </c>
      <c r="BT405" s="69" t="str">
        <f>IFERROR(CLEAN(HLOOKUP(BT$1,'1.源数据-产品报告-消费降序'!BT:BT,ROW(),0)),"")</f>
        <v/>
      </c>
      <c r="BU405" s="69" t="str">
        <f>IFERROR(CLEAN(HLOOKUP(BU$1,'1.源数据-产品报告-消费降序'!BU:BU,ROW(),0)),"")</f>
        <v/>
      </c>
      <c r="BV4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5" s="69" t="str">
        <f>IFERROR(CLEAN(HLOOKUP(BW$1,'1.源数据-产品报告-消费降序'!BW:BW,ROW(),0)),"")</f>
        <v/>
      </c>
    </row>
    <row r="406" spans="1:75">
      <c r="A406" s="69" t="str">
        <f>IFERROR(CLEAN(HLOOKUP(A$1,'1.源数据-产品报告-消费降序'!A:A,ROW(),0)),"")</f>
        <v/>
      </c>
      <c r="B406" s="69" t="str">
        <f>IFERROR(CLEAN(HLOOKUP(B$1,'1.源数据-产品报告-消费降序'!B:B,ROW(),0)),"")</f>
        <v/>
      </c>
      <c r="C406" s="69" t="str">
        <f>IFERROR(CLEAN(HLOOKUP(C$1,'1.源数据-产品报告-消费降序'!C:C,ROW(),0)),"")</f>
        <v/>
      </c>
      <c r="D406" s="69" t="str">
        <f>IFERROR(CLEAN(HLOOKUP(D$1,'1.源数据-产品报告-消费降序'!D:D,ROW(),0)),"")</f>
        <v/>
      </c>
      <c r="E406" s="69" t="str">
        <f>IFERROR(CLEAN(HLOOKUP(E$1,'1.源数据-产品报告-消费降序'!E:E,ROW(),0)),"")</f>
        <v/>
      </c>
      <c r="F406" s="69" t="str">
        <f>IFERROR(CLEAN(HLOOKUP(F$1,'1.源数据-产品报告-消费降序'!F:F,ROW(),0)),"")</f>
        <v/>
      </c>
      <c r="G406" s="70">
        <f>IFERROR((HLOOKUP(G$1,'1.源数据-产品报告-消费降序'!G:G,ROW(),0)),"")</f>
        <v>0</v>
      </c>
      <c r="H4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6" s="69" t="str">
        <f>IFERROR(CLEAN(HLOOKUP(I$1,'1.源数据-产品报告-消费降序'!I:I,ROW(),0)),"")</f>
        <v/>
      </c>
      <c r="L406" s="69" t="str">
        <f>IFERROR(CLEAN(HLOOKUP(L$1,'1.源数据-产品报告-消费降序'!L:L,ROW(),0)),"")</f>
        <v/>
      </c>
      <c r="M406" s="69" t="str">
        <f>IFERROR(CLEAN(HLOOKUP(M$1,'1.源数据-产品报告-消费降序'!M:M,ROW(),0)),"")</f>
        <v/>
      </c>
      <c r="N406" s="69" t="str">
        <f>IFERROR(CLEAN(HLOOKUP(N$1,'1.源数据-产品报告-消费降序'!N:N,ROW(),0)),"")</f>
        <v/>
      </c>
      <c r="O406" s="69" t="str">
        <f>IFERROR(CLEAN(HLOOKUP(O$1,'1.源数据-产品报告-消费降序'!O:O,ROW(),0)),"")</f>
        <v/>
      </c>
      <c r="P406" s="69" t="str">
        <f>IFERROR(CLEAN(HLOOKUP(P$1,'1.源数据-产品报告-消费降序'!P:P,ROW(),0)),"")</f>
        <v/>
      </c>
      <c r="Q406" s="69" t="str">
        <f>IFERROR(CLEAN(HLOOKUP(Q$1,'1.源数据-产品报告-消费降序'!Q:Q,ROW(),0)),"")</f>
        <v/>
      </c>
      <c r="R406" s="69" t="str">
        <f>IFERROR(CLEAN(HLOOKUP(R$1,'1.源数据-产品报告-消费降序'!R:R,ROW(),0)),"")</f>
        <v/>
      </c>
      <c r="S4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6" s="69" t="str">
        <f>IFERROR(CLEAN(HLOOKUP(T$1,'1.源数据-产品报告-消费降序'!T:T,ROW(),0)),"")</f>
        <v/>
      </c>
      <c r="W406" s="69" t="str">
        <f>IFERROR(CLEAN(HLOOKUP(W$1,'1.源数据-产品报告-消费降序'!W:W,ROW(),0)),"")</f>
        <v/>
      </c>
      <c r="X406" s="69" t="str">
        <f>IFERROR(CLEAN(HLOOKUP(X$1,'1.源数据-产品报告-消费降序'!X:X,ROW(),0)),"")</f>
        <v/>
      </c>
      <c r="Y406" s="69" t="str">
        <f>IFERROR(CLEAN(HLOOKUP(Y$1,'1.源数据-产品报告-消费降序'!Y:Y,ROW(),0)),"")</f>
        <v/>
      </c>
      <c r="Z406" s="69" t="str">
        <f>IFERROR(CLEAN(HLOOKUP(Z$1,'1.源数据-产品报告-消费降序'!Z:Z,ROW(),0)),"")</f>
        <v/>
      </c>
      <c r="AA406" s="69" t="str">
        <f>IFERROR(CLEAN(HLOOKUP(AA$1,'1.源数据-产品报告-消费降序'!AA:AA,ROW(),0)),"")</f>
        <v/>
      </c>
      <c r="AB406" s="69" t="str">
        <f>IFERROR(CLEAN(HLOOKUP(AB$1,'1.源数据-产品报告-消费降序'!AB:AB,ROW(),0)),"")</f>
        <v/>
      </c>
      <c r="AC406" s="69" t="str">
        <f>IFERROR(CLEAN(HLOOKUP(AC$1,'1.源数据-产品报告-消费降序'!AC:AC,ROW(),0)),"")</f>
        <v/>
      </c>
      <c r="AD4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6" s="69" t="str">
        <f>IFERROR(CLEAN(HLOOKUP(AE$1,'1.源数据-产品报告-消费降序'!AE:AE,ROW(),0)),"")</f>
        <v/>
      </c>
      <c r="AH406" s="69" t="str">
        <f>IFERROR(CLEAN(HLOOKUP(AH$1,'1.源数据-产品报告-消费降序'!AH:AH,ROW(),0)),"")</f>
        <v/>
      </c>
      <c r="AI406" s="69" t="str">
        <f>IFERROR(CLEAN(HLOOKUP(AI$1,'1.源数据-产品报告-消费降序'!AI:AI,ROW(),0)),"")</f>
        <v/>
      </c>
      <c r="AJ406" s="69" t="str">
        <f>IFERROR(CLEAN(HLOOKUP(AJ$1,'1.源数据-产品报告-消费降序'!AJ:AJ,ROW(),0)),"")</f>
        <v/>
      </c>
      <c r="AK406" s="69" t="str">
        <f>IFERROR(CLEAN(HLOOKUP(AK$1,'1.源数据-产品报告-消费降序'!AK:AK,ROW(),0)),"")</f>
        <v/>
      </c>
      <c r="AL406" s="69" t="str">
        <f>IFERROR(CLEAN(HLOOKUP(AL$1,'1.源数据-产品报告-消费降序'!AL:AL,ROW(),0)),"")</f>
        <v/>
      </c>
      <c r="AM406" s="69" t="str">
        <f>IFERROR(CLEAN(HLOOKUP(AM$1,'1.源数据-产品报告-消费降序'!AM:AM,ROW(),0)),"")</f>
        <v/>
      </c>
      <c r="AN406" s="69" t="str">
        <f>IFERROR(CLEAN(HLOOKUP(AN$1,'1.源数据-产品报告-消费降序'!AN:AN,ROW(),0)),"")</f>
        <v/>
      </c>
      <c r="AO4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6" s="69" t="str">
        <f>IFERROR(CLEAN(HLOOKUP(AP$1,'1.源数据-产品报告-消费降序'!AP:AP,ROW(),0)),"")</f>
        <v/>
      </c>
      <c r="AS406" s="69" t="str">
        <f>IFERROR(CLEAN(HLOOKUP(AS$1,'1.源数据-产品报告-消费降序'!AS:AS,ROW(),0)),"")</f>
        <v/>
      </c>
      <c r="AT406" s="69" t="str">
        <f>IFERROR(CLEAN(HLOOKUP(AT$1,'1.源数据-产品报告-消费降序'!AT:AT,ROW(),0)),"")</f>
        <v/>
      </c>
      <c r="AU406" s="69" t="str">
        <f>IFERROR(CLEAN(HLOOKUP(AU$1,'1.源数据-产品报告-消费降序'!AU:AU,ROW(),0)),"")</f>
        <v/>
      </c>
      <c r="AV406" s="69" t="str">
        <f>IFERROR(CLEAN(HLOOKUP(AV$1,'1.源数据-产品报告-消费降序'!AV:AV,ROW(),0)),"")</f>
        <v/>
      </c>
      <c r="AW406" s="69" t="str">
        <f>IFERROR(CLEAN(HLOOKUP(AW$1,'1.源数据-产品报告-消费降序'!AW:AW,ROW(),0)),"")</f>
        <v/>
      </c>
      <c r="AX406" s="69" t="str">
        <f>IFERROR(CLEAN(HLOOKUP(AX$1,'1.源数据-产品报告-消费降序'!AX:AX,ROW(),0)),"")</f>
        <v/>
      </c>
      <c r="AY406" s="69" t="str">
        <f>IFERROR(CLEAN(HLOOKUP(AY$1,'1.源数据-产品报告-消费降序'!AY:AY,ROW(),0)),"")</f>
        <v/>
      </c>
      <c r="AZ4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6" s="69" t="str">
        <f>IFERROR(CLEAN(HLOOKUP(BA$1,'1.源数据-产品报告-消费降序'!BA:BA,ROW(),0)),"")</f>
        <v/>
      </c>
      <c r="BD406" s="69" t="str">
        <f>IFERROR(CLEAN(HLOOKUP(BD$1,'1.源数据-产品报告-消费降序'!BD:BD,ROW(),0)),"")</f>
        <v/>
      </c>
      <c r="BE406" s="69" t="str">
        <f>IFERROR(CLEAN(HLOOKUP(BE$1,'1.源数据-产品报告-消费降序'!BE:BE,ROW(),0)),"")</f>
        <v/>
      </c>
      <c r="BF406" s="69" t="str">
        <f>IFERROR(CLEAN(HLOOKUP(BF$1,'1.源数据-产品报告-消费降序'!BF:BF,ROW(),0)),"")</f>
        <v/>
      </c>
      <c r="BG406" s="69" t="str">
        <f>IFERROR(CLEAN(HLOOKUP(BG$1,'1.源数据-产品报告-消费降序'!BG:BG,ROW(),0)),"")</f>
        <v/>
      </c>
      <c r="BH406" s="69" t="str">
        <f>IFERROR(CLEAN(HLOOKUP(BH$1,'1.源数据-产品报告-消费降序'!BH:BH,ROW(),0)),"")</f>
        <v/>
      </c>
      <c r="BI406" s="69" t="str">
        <f>IFERROR(CLEAN(HLOOKUP(BI$1,'1.源数据-产品报告-消费降序'!BI:BI,ROW(),0)),"")</f>
        <v/>
      </c>
      <c r="BJ406" s="69" t="str">
        <f>IFERROR(CLEAN(HLOOKUP(BJ$1,'1.源数据-产品报告-消费降序'!BJ:BJ,ROW(),0)),"")</f>
        <v/>
      </c>
      <c r="BK4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6" s="69" t="str">
        <f>IFERROR(CLEAN(HLOOKUP(BL$1,'1.源数据-产品报告-消费降序'!BL:BL,ROW(),0)),"")</f>
        <v/>
      </c>
      <c r="BO406" s="69" t="str">
        <f>IFERROR(CLEAN(HLOOKUP(BO$1,'1.源数据-产品报告-消费降序'!BO:BO,ROW(),0)),"")</f>
        <v/>
      </c>
      <c r="BP406" s="69" t="str">
        <f>IFERROR(CLEAN(HLOOKUP(BP$1,'1.源数据-产品报告-消费降序'!BP:BP,ROW(),0)),"")</f>
        <v/>
      </c>
      <c r="BQ406" s="69" t="str">
        <f>IFERROR(CLEAN(HLOOKUP(BQ$1,'1.源数据-产品报告-消费降序'!BQ:BQ,ROW(),0)),"")</f>
        <v/>
      </c>
      <c r="BR406" s="69" t="str">
        <f>IFERROR(CLEAN(HLOOKUP(BR$1,'1.源数据-产品报告-消费降序'!BR:BR,ROW(),0)),"")</f>
        <v/>
      </c>
      <c r="BS406" s="69" t="str">
        <f>IFERROR(CLEAN(HLOOKUP(BS$1,'1.源数据-产品报告-消费降序'!BS:BS,ROW(),0)),"")</f>
        <v/>
      </c>
      <c r="BT406" s="69" t="str">
        <f>IFERROR(CLEAN(HLOOKUP(BT$1,'1.源数据-产品报告-消费降序'!BT:BT,ROW(),0)),"")</f>
        <v/>
      </c>
      <c r="BU406" s="69" t="str">
        <f>IFERROR(CLEAN(HLOOKUP(BU$1,'1.源数据-产品报告-消费降序'!BU:BU,ROW(),0)),"")</f>
        <v/>
      </c>
      <c r="BV4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6" s="69" t="str">
        <f>IFERROR(CLEAN(HLOOKUP(BW$1,'1.源数据-产品报告-消费降序'!BW:BW,ROW(),0)),"")</f>
        <v/>
      </c>
    </row>
    <row r="407" spans="1:75">
      <c r="A407" s="69" t="str">
        <f>IFERROR(CLEAN(HLOOKUP(A$1,'1.源数据-产品报告-消费降序'!A:A,ROW(),0)),"")</f>
        <v/>
      </c>
      <c r="B407" s="69" t="str">
        <f>IFERROR(CLEAN(HLOOKUP(B$1,'1.源数据-产品报告-消费降序'!B:B,ROW(),0)),"")</f>
        <v/>
      </c>
      <c r="C407" s="69" t="str">
        <f>IFERROR(CLEAN(HLOOKUP(C$1,'1.源数据-产品报告-消费降序'!C:C,ROW(),0)),"")</f>
        <v/>
      </c>
      <c r="D407" s="69" t="str">
        <f>IFERROR(CLEAN(HLOOKUP(D$1,'1.源数据-产品报告-消费降序'!D:D,ROW(),0)),"")</f>
        <v/>
      </c>
      <c r="E407" s="69" t="str">
        <f>IFERROR(CLEAN(HLOOKUP(E$1,'1.源数据-产品报告-消费降序'!E:E,ROW(),0)),"")</f>
        <v/>
      </c>
      <c r="F407" s="69" t="str">
        <f>IFERROR(CLEAN(HLOOKUP(F$1,'1.源数据-产品报告-消费降序'!F:F,ROW(),0)),"")</f>
        <v/>
      </c>
      <c r="G407" s="70">
        <f>IFERROR((HLOOKUP(G$1,'1.源数据-产品报告-消费降序'!G:G,ROW(),0)),"")</f>
        <v>0</v>
      </c>
      <c r="H4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7" s="69" t="str">
        <f>IFERROR(CLEAN(HLOOKUP(I$1,'1.源数据-产品报告-消费降序'!I:I,ROW(),0)),"")</f>
        <v/>
      </c>
      <c r="L407" s="69" t="str">
        <f>IFERROR(CLEAN(HLOOKUP(L$1,'1.源数据-产品报告-消费降序'!L:L,ROW(),0)),"")</f>
        <v/>
      </c>
      <c r="M407" s="69" t="str">
        <f>IFERROR(CLEAN(HLOOKUP(M$1,'1.源数据-产品报告-消费降序'!M:M,ROW(),0)),"")</f>
        <v/>
      </c>
      <c r="N407" s="69" t="str">
        <f>IFERROR(CLEAN(HLOOKUP(N$1,'1.源数据-产品报告-消费降序'!N:N,ROW(),0)),"")</f>
        <v/>
      </c>
      <c r="O407" s="69" t="str">
        <f>IFERROR(CLEAN(HLOOKUP(O$1,'1.源数据-产品报告-消费降序'!O:O,ROW(),0)),"")</f>
        <v/>
      </c>
      <c r="P407" s="69" t="str">
        <f>IFERROR(CLEAN(HLOOKUP(P$1,'1.源数据-产品报告-消费降序'!P:P,ROW(),0)),"")</f>
        <v/>
      </c>
      <c r="Q407" s="69" t="str">
        <f>IFERROR(CLEAN(HLOOKUP(Q$1,'1.源数据-产品报告-消费降序'!Q:Q,ROW(),0)),"")</f>
        <v/>
      </c>
      <c r="R407" s="69" t="str">
        <f>IFERROR(CLEAN(HLOOKUP(R$1,'1.源数据-产品报告-消费降序'!R:R,ROW(),0)),"")</f>
        <v/>
      </c>
      <c r="S4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7" s="69" t="str">
        <f>IFERROR(CLEAN(HLOOKUP(T$1,'1.源数据-产品报告-消费降序'!T:T,ROW(),0)),"")</f>
        <v/>
      </c>
      <c r="W407" s="69" t="str">
        <f>IFERROR(CLEAN(HLOOKUP(W$1,'1.源数据-产品报告-消费降序'!W:W,ROW(),0)),"")</f>
        <v/>
      </c>
      <c r="X407" s="69" t="str">
        <f>IFERROR(CLEAN(HLOOKUP(X$1,'1.源数据-产品报告-消费降序'!X:X,ROW(),0)),"")</f>
        <v/>
      </c>
      <c r="Y407" s="69" t="str">
        <f>IFERROR(CLEAN(HLOOKUP(Y$1,'1.源数据-产品报告-消费降序'!Y:Y,ROW(),0)),"")</f>
        <v/>
      </c>
      <c r="Z407" s="69" t="str">
        <f>IFERROR(CLEAN(HLOOKUP(Z$1,'1.源数据-产品报告-消费降序'!Z:Z,ROW(),0)),"")</f>
        <v/>
      </c>
      <c r="AA407" s="69" t="str">
        <f>IFERROR(CLEAN(HLOOKUP(AA$1,'1.源数据-产品报告-消费降序'!AA:AA,ROW(),0)),"")</f>
        <v/>
      </c>
      <c r="AB407" s="69" t="str">
        <f>IFERROR(CLEAN(HLOOKUP(AB$1,'1.源数据-产品报告-消费降序'!AB:AB,ROW(),0)),"")</f>
        <v/>
      </c>
      <c r="AC407" s="69" t="str">
        <f>IFERROR(CLEAN(HLOOKUP(AC$1,'1.源数据-产品报告-消费降序'!AC:AC,ROW(),0)),"")</f>
        <v/>
      </c>
      <c r="AD4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7" s="69" t="str">
        <f>IFERROR(CLEAN(HLOOKUP(AE$1,'1.源数据-产品报告-消费降序'!AE:AE,ROW(),0)),"")</f>
        <v/>
      </c>
      <c r="AH407" s="69" t="str">
        <f>IFERROR(CLEAN(HLOOKUP(AH$1,'1.源数据-产品报告-消费降序'!AH:AH,ROW(),0)),"")</f>
        <v/>
      </c>
      <c r="AI407" s="69" t="str">
        <f>IFERROR(CLEAN(HLOOKUP(AI$1,'1.源数据-产品报告-消费降序'!AI:AI,ROW(),0)),"")</f>
        <v/>
      </c>
      <c r="AJ407" s="69" t="str">
        <f>IFERROR(CLEAN(HLOOKUP(AJ$1,'1.源数据-产品报告-消费降序'!AJ:AJ,ROW(),0)),"")</f>
        <v/>
      </c>
      <c r="AK407" s="69" t="str">
        <f>IFERROR(CLEAN(HLOOKUP(AK$1,'1.源数据-产品报告-消费降序'!AK:AK,ROW(),0)),"")</f>
        <v/>
      </c>
      <c r="AL407" s="69" t="str">
        <f>IFERROR(CLEAN(HLOOKUP(AL$1,'1.源数据-产品报告-消费降序'!AL:AL,ROW(),0)),"")</f>
        <v/>
      </c>
      <c r="AM407" s="69" t="str">
        <f>IFERROR(CLEAN(HLOOKUP(AM$1,'1.源数据-产品报告-消费降序'!AM:AM,ROW(),0)),"")</f>
        <v/>
      </c>
      <c r="AN407" s="69" t="str">
        <f>IFERROR(CLEAN(HLOOKUP(AN$1,'1.源数据-产品报告-消费降序'!AN:AN,ROW(),0)),"")</f>
        <v/>
      </c>
      <c r="AO4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7" s="69" t="str">
        <f>IFERROR(CLEAN(HLOOKUP(AP$1,'1.源数据-产品报告-消费降序'!AP:AP,ROW(),0)),"")</f>
        <v/>
      </c>
      <c r="AS407" s="69" t="str">
        <f>IFERROR(CLEAN(HLOOKUP(AS$1,'1.源数据-产品报告-消费降序'!AS:AS,ROW(),0)),"")</f>
        <v/>
      </c>
      <c r="AT407" s="69" t="str">
        <f>IFERROR(CLEAN(HLOOKUP(AT$1,'1.源数据-产品报告-消费降序'!AT:AT,ROW(),0)),"")</f>
        <v/>
      </c>
      <c r="AU407" s="69" t="str">
        <f>IFERROR(CLEAN(HLOOKUP(AU$1,'1.源数据-产品报告-消费降序'!AU:AU,ROW(),0)),"")</f>
        <v/>
      </c>
      <c r="AV407" s="69" t="str">
        <f>IFERROR(CLEAN(HLOOKUP(AV$1,'1.源数据-产品报告-消费降序'!AV:AV,ROW(),0)),"")</f>
        <v/>
      </c>
      <c r="AW407" s="69" t="str">
        <f>IFERROR(CLEAN(HLOOKUP(AW$1,'1.源数据-产品报告-消费降序'!AW:AW,ROW(),0)),"")</f>
        <v/>
      </c>
      <c r="AX407" s="69" t="str">
        <f>IFERROR(CLEAN(HLOOKUP(AX$1,'1.源数据-产品报告-消费降序'!AX:AX,ROW(),0)),"")</f>
        <v/>
      </c>
      <c r="AY407" s="69" t="str">
        <f>IFERROR(CLEAN(HLOOKUP(AY$1,'1.源数据-产品报告-消费降序'!AY:AY,ROW(),0)),"")</f>
        <v/>
      </c>
      <c r="AZ4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7" s="69" t="str">
        <f>IFERROR(CLEAN(HLOOKUP(BA$1,'1.源数据-产品报告-消费降序'!BA:BA,ROW(),0)),"")</f>
        <v/>
      </c>
      <c r="BD407" s="69" t="str">
        <f>IFERROR(CLEAN(HLOOKUP(BD$1,'1.源数据-产品报告-消费降序'!BD:BD,ROW(),0)),"")</f>
        <v/>
      </c>
      <c r="BE407" s="69" t="str">
        <f>IFERROR(CLEAN(HLOOKUP(BE$1,'1.源数据-产品报告-消费降序'!BE:BE,ROW(),0)),"")</f>
        <v/>
      </c>
      <c r="BF407" s="69" t="str">
        <f>IFERROR(CLEAN(HLOOKUP(BF$1,'1.源数据-产品报告-消费降序'!BF:BF,ROW(),0)),"")</f>
        <v/>
      </c>
      <c r="BG407" s="69" t="str">
        <f>IFERROR(CLEAN(HLOOKUP(BG$1,'1.源数据-产品报告-消费降序'!BG:BG,ROW(),0)),"")</f>
        <v/>
      </c>
      <c r="BH407" s="69" t="str">
        <f>IFERROR(CLEAN(HLOOKUP(BH$1,'1.源数据-产品报告-消费降序'!BH:BH,ROW(),0)),"")</f>
        <v/>
      </c>
      <c r="BI407" s="69" t="str">
        <f>IFERROR(CLEAN(HLOOKUP(BI$1,'1.源数据-产品报告-消费降序'!BI:BI,ROW(),0)),"")</f>
        <v/>
      </c>
      <c r="BJ407" s="69" t="str">
        <f>IFERROR(CLEAN(HLOOKUP(BJ$1,'1.源数据-产品报告-消费降序'!BJ:BJ,ROW(),0)),"")</f>
        <v/>
      </c>
      <c r="BK4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7" s="69" t="str">
        <f>IFERROR(CLEAN(HLOOKUP(BL$1,'1.源数据-产品报告-消费降序'!BL:BL,ROW(),0)),"")</f>
        <v/>
      </c>
      <c r="BO407" s="69" t="str">
        <f>IFERROR(CLEAN(HLOOKUP(BO$1,'1.源数据-产品报告-消费降序'!BO:BO,ROW(),0)),"")</f>
        <v/>
      </c>
      <c r="BP407" s="69" t="str">
        <f>IFERROR(CLEAN(HLOOKUP(BP$1,'1.源数据-产品报告-消费降序'!BP:BP,ROW(),0)),"")</f>
        <v/>
      </c>
      <c r="BQ407" s="69" t="str">
        <f>IFERROR(CLEAN(HLOOKUP(BQ$1,'1.源数据-产品报告-消费降序'!BQ:BQ,ROW(),0)),"")</f>
        <v/>
      </c>
      <c r="BR407" s="69" t="str">
        <f>IFERROR(CLEAN(HLOOKUP(BR$1,'1.源数据-产品报告-消费降序'!BR:BR,ROW(),0)),"")</f>
        <v/>
      </c>
      <c r="BS407" s="69" t="str">
        <f>IFERROR(CLEAN(HLOOKUP(BS$1,'1.源数据-产品报告-消费降序'!BS:BS,ROW(),0)),"")</f>
        <v/>
      </c>
      <c r="BT407" s="69" t="str">
        <f>IFERROR(CLEAN(HLOOKUP(BT$1,'1.源数据-产品报告-消费降序'!BT:BT,ROW(),0)),"")</f>
        <v/>
      </c>
      <c r="BU407" s="69" t="str">
        <f>IFERROR(CLEAN(HLOOKUP(BU$1,'1.源数据-产品报告-消费降序'!BU:BU,ROW(),0)),"")</f>
        <v/>
      </c>
      <c r="BV4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7" s="69" t="str">
        <f>IFERROR(CLEAN(HLOOKUP(BW$1,'1.源数据-产品报告-消费降序'!BW:BW,ROW(),0)),"")</f>
        <v/>
      </c>
    </row>
    <row r="408" spans="1:75">
      <c r="A408" s="69" t="str">
        <f>IFERROR(CLEAN(HLOOKUP(A$1,'1.源数据-产品报告-消费降序'!A:A,ROW(),0)),"")</f>
        <v/>
      </c>
      <c r="B408" s="69" t="str">
        <f>IFERROR(CLEAN(HLOOKUP(B$1,'1.源数据-产品报告-消费降序'!B:B,ROW(),0)),"")</f>
        <v/>
      </c>
      <c r="C408" s="69" t="str">
        <f>IFERROR(CLEAN(HLOOKUP(C$1,'1.源数据-产品报告-消费降序'!C:C,ROW(),0)),"")</f>
        <v/>
      </c>
      <c r="D408" s="69" t="str">
        <f>IFERROR(CLEAN(HLOOKUP(D$1,'1.源数据-产品报告-消费降序'!D:D,ROW(),0)),"")</f>
        <v/>
      </c>
      <c r="E408" s="69" t="str">
        <f>IFERROR(CLEAN(HLOOKUP(E$1,'1.源数据-产品报告-消费降序'!E:E,ROW(),0)),"")</f>
        <v/>
      </c>
      <c r="F408" s="69" t="str">
        <f>IFERROR(CLEAN(HLOOKUP(F$1,'1.源数据-产品报告-消费降序'!F:F,ROW(),0)),"")</f>
        <v/>
      </c>
      <c r="G408" s="70">
        <f>IFERROR((HLOOKUP(G$1,'1.源数据-产品报告-消费降序'!G:G,ROW(),0)),"")</f>
        <v>0</v>
      </c>
      <c r="H4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8" s="69" t="str">
        <f>IFERROR(CLEAN(HLOOKUP(I$1,'1.源数据-产品报告-消费降序'!I:I,ROW(),0)),"")</f>
        <v/>
      </c>
      <c r="L408" s="69" t="str">
        <f>IFERROR(CLEAN(HLOOKUP(L$1,'1.源数据-产品报告-消费降序'!L:L,ROW(),0)),"")</f>
        <v/>
      </c>
      <c r="M408" s="69" t="str">
        <f>IFERROR(CLEAN(HLOOKUP(M$1,'1.源数据-产品报告-消费降序'!M:M,ROW(),0)),"")</f>
        <v/>
      </c>
      <c r="N408" s="69" t="str">
        <f>IFERROR(CLEAN(HLOOKUP(N$1,'1.源数据-产品报告-消费降序'!N:N,ROW(),0)),"")</f>
        <v/>
      </c>
      <c r="O408" s="69" t="str">
        <f>IFERROR(CLEAN(HLOOKUP(O$1,'1.源数据-产品报告-消费降序'!O:O,ROW(),0)),"")</f>
        <v/>
      </c>
      <c r="P408" s="69" t="str">
        <f>IFERROR(CLEAN(HLOOKUP(P$1,'1.源数据-产品报告-消费降序'!P:P,ROW(),0)),"")</f>
        <v/>
      </c>
      <c r="Q408" s="69" t="str">
        <f>IFERROR(CLEAN(HLOOKUP(Q$1,'1.源数据-产品报告-消费降序'!Q:Q,ROW(),0)),"")</f>
        <v/>
      </c>
      <c r="R408" s="69" t="str">
        <f>IFERROR(CLEAN(HLOOKUP(R$1,'1.源数据-产品报告-消费降序'!R:R,ROW(),0)),"")</f>
        <v/>
      </c>
      <c r="S4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8" s="69" t="str">
        <f>IFERROR(CLEAN(HLOOKUP(T$1,'1.源数据-产品报告-消费降序'!T:T,ROW(),0)),"")</f>
        <v/>
      </c>
      <c r="W408" s="69" t="str">
        <f>IFERROR(CLEAN(HLOOKUP(W$1,'1.源数据-产品报告-消费降序'!W:W,ROW(),0)),"")</f>
        <v/>
      </c>
      <c r="X408" s="69" t="str">
        <f>IFERROR(CLEAN(HLOOKUP(X$1,'1.源数据-产品报告-消费降序'!X:X,ROW(),0)),"")</f>
        <v/>
      </c>
      <c r="Y408" s="69" t="str">
        <f>IFERROR(CLEAN(HLOOKUP(Y$1,'1.源数据-产品报告-消费降序'!Y:Y,ROW(),0)),"")</f>
        <v/>
      </c>
      <c r="Z408" s="69" t="str">
        <f>IFERROR(CLEAN(HLOOKUP(Z$1,'1.源数据-产品报告-消费降序'!Z:Z,ROW(),0)),"")</f>
        <v/>
      </c>
      <c r="AA408" s="69" t="str">
        <f>IFERROR(CLEAN(HLOOKUP(AA$1,'1.源数据-产品报告-消费降序'!AA:AA,ROW(),0)),"")</f>
        <v/>
      </c>
      <c r="AB408" s="69" t="str">
        <f>IFERROR(CLEAN(HLOOKUP(AB$1,'1.源数据-产品报告-消费降序'!AB:AB,ROW(),0)),"")</f>
        <v/>
      </c>
      <c r="AC408" s="69" t="str">
        <f>IFERROR(CLEAN(HLOOKUP(AC$1,'1.源数据-产品报告-消费降序'!AC:AC,ROW(),0)),"")</f>
        <v/>
      </c>
      <c r="AD4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8" s="69" t="str">
        <f>IFERROR(CLEAN(HLOOKUP(AE$1,'1.源数据-产品报告-消费降序'!AE:AE,ROW(),0)),"")</f>
        <v/>
      </c>
      <c r="AH408" s="69" t="str">
        <f>IFERROR(CLEAN(HLOOKUP(AH$1,'1.源数据-产品报告-消费降序'!AH:AH,ROW(),0)),"")</f>
        <v/>
      </c>
      <c r="AI408" s="69" t="str">
        <f>IFERROR(CLEAN(HLOOKUP(AI$1,'1.源数据-产品报告-消费降序'!AI:AI,ROW(),0)),"")</f>
        <v/>
      </c>
      <c r="AJ408" s="69" t="str">
        <f>IFERROR(CLEAN(HLOOKUP(AJ$1,'1.源数据-产品报告-消费降序'!AJ:AJ,ROW(),0)),"")</f>
        <v/>
      </c>
      <c r="AK408" s="69" t="str">
        <f>IFERROR(CLEAN(HLOOKUP(AK$1,'1.源数据-产品报告-消费降序'!AK:AK,ROW(),0)),"")</f>
        <v/>
      </c>
      <c r="AL408" s="69" t="str">
        <f>IFERROR(CLEAN(HLOOKUP(AL$1,'1.源数据-产品报告-消费降序'!AL:AL,ROW(),0)),"")</f>
        <v/>
      </c>
      <c r="AM408" s="69" t="str">
        <f>IFERROR(CLEAN(HLOOKUP(AM$1,'1.源数据-产品报告-消费降序'!AM:AM,ROW(),0)),"")</f>
        <v/>
      </c>
      <c r="AN408" s="69" t="str">
        <f>IFERROR(CLEAN(HLOOKUP(AN$1,'1.源数据-产品报告-消费降序'!AN:AN,ROW(),0)),"")</f>
        <v/>
      </c>
      <c r="AO4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8" s="69" t="str">
        <f>IFERROR(CLEAN(HLOOKUP(AP$1,'1.源数据-产品报告-消费降序'!AP:AP,ROW(),0)),"")</f>
        <v/>
      </c>
      <c r="AS408" s="69" t="str">
        <f>IFERROR(CLEAN(HLOOKUP(AS$1,'1.源数据-产品报告-消费降序'!AS:AS,ROW(),0)),"")</f>
        <v/>
      </c>
      <c r="AT408" s="69" t="str">
        <f>IFERROR(CLEAN(HLOOKUP(AT$1,'1.源数据-产品报告-消费降序'!AT:AT,ROW(),0)),"")</f>
        <v/>
      </c>
      <c r="AU408" s="69" t="str">
        <f>IFERROR(CLEAN(HLOOKUP(AU$1,'1.源数据-产品报告-消费降序'!AU:AU,ROW(),0)),"")</f>
        <v/>
      </c>
      <c r="AV408" s="69" t="str">
        <f>IFERROR(CLEAN(HLOOKUP(AV$1,'1.源数据-产品报告-消费降序'!AV:AV,ROW(),0)),"")</f>
        <v/>
      </c>
      <c r="AW408" s="69" t="str">
        <f>IFERROR(CLEAN(HLOOKUP(AW$1,'1.源数据-产品报告-消费降序'!AW:AW,ROW(),0)),"")</f>
        <v/>
      </c>
      <c r="AX408" s="69" t="str">
        <f>IFERROR(CLEAN(HLOOKUP(AX$1,'1.源数据-产品报告-消费降序'!AX:AX,ROW(),0)),"")</f>
        <v/>
      </c>
      <c r="AY408" s="69" t="str">
        <f>IFERROR(CLEAN(HLOOKUP(AY$1,'1.源数据-产品报告-消费降序'!AY:AY,ROW(),0)),"")</f>
        <v/>
      </c>
      <c r="AZ4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8" s="69" t="str">
        <f>IFERROR(CLEAN(HLOOKUP(BA$1,'1.源数据-产品报告-消费降序'!BA:BA,ROW(),0)),"")</f>
        <v/>
      </c>
      <c r="BD408" s="69" t="str">
        <f>IFERROR(CLEAN(HLOOKUP(BD$1,'1.源数据-产品报告-消费降序'!BD:BD,ROW(),0)),"")</f>
        <v/>
      </c>
      <c r="BE408" s="69" t="str">
        <f>IFERROR(CLEAN(HLOOKUP(BE$1,'1.源数据-产品报告-消费降序'!BE:BE,ROW(),0)),"")</f>
        <v/>
      </c>
      <c r="BF408" s="69" t="str">
        <f>IFERROR(CLEAN(HLOOKUP(BF$1,'1.源数据-产品报告-消费降序'!BF:BF,ROW(),0)),"")</f>
        <v/>
      </c>
      <c r="BG408" s="69" t="str">
        <f>IFERROR(CLEAN(HLOOKUP(BG$1,'1.源数据-产品报告-消费降序'!BG:BG,ROW(),0)),"")</f>
        <v/>
      </c>
      <c r="BH408" s="69" t="str">
        <f>IFERROR(CLEAN(HLOOKUP(BH$1,'1.源数据-产品报告-消费降序'!BH:BH,ROW(),0)),"")</f>
        <v/>
      </c>
      <c r="BI408" s="69" t="str">
        <f>IFERROR(CLEAN(HLOOKUP(BI$1,'1.源数据-产品报告-消费降序'!BI:BI,ROW(),0)),"")</f>
        <v/>
      </c>
      <c r="BJ408" s="69" t="str">
        <f>IFERROR(CLEAN(HLOOKUP(BJ$1,'1.源数据-产品报告-消费降序'!BJ:BJ,ROW(),0)),"")</f>
        <v/>
      </c>
      <c r="BK4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8" s="69" t="str">
        <f>IFERROR(CLEAN(HLOOKUP(BL$1,'1.源数据-产品报告-消费降序'!BL:BL,ROW(),0)),"")</f>
        <v/>
      </c>
      <c r="BO408" s="69" t="str">
        <f>IFERROR(CLEAN(HLOOKUP(BO$1,'1.源数据-产品报告-消费降序'!BO:BO,ROW(),0)),"")</f>
        <v/>
      </c>
      <c r="BP408" s="69" t="str">
        <f>IFERROR(CLEAN(HLOOKUP(BP$1,'1.源数据-产品报告-消费降序'!BP:BP,ROW(),0)),"")</f>
        <v/>
      </c>
      <c r="BQ408" s="69" t="str">
        <f>IFERROR(CLEAN(HLOOKUP(BQ$1,'1.源数据-产品报告-消费降序'!BQ:BQ,ROW(),0)),"")</f>
        <v/>
      </c>
      <c r="BR408" s="69" t="str">
        <f>IFERROR(CLEAN(HLOOKUP(BR$1,'1.源数据-产品报告-消费降序'!BR:BR,ROW(),0)),"")</f>
        <v/>
      </c>
      <c r="BS408" s="69" t="str">
        <f>IFERROR(CLEAN(HLOOKUP(BS$1,'1.源数据-产品报告-消费降序'!BS:BS,ROW(),0)),"")</f>
        <v/>
      </c>
      <c r="BT408" s="69" t="str">
        <f>IFERROR(CLEAN(HLOOKUP(BT$1,'1.源数据-产品报告-消费降序'!BT:BT,ROW(),0)),"")</f>
        <v/>
      </c>
      <c r="BU408" s="69" t="str">
        <f>IFERROR(CLEAN(HLOOKUP(BU$1,'1.源数据-产品报告-消费降序'!BU:BU,ROW(),0)),"")</f>
        <v/>
      </c>
      <c r="BV4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8" s="69" t="str">
        <f>IFERROR(CLEAN(HLOOKUP(BW$1,'1.源数据-产品报告-消费降序'!BW:BW,ROW(),0)),"")</f>
        <v/>
      </c>
    </row>
    <row r="409" spans="1:75">
      <c r="A409" s="69" t="str">
        <f>IFERROR(CLEAN(HLOOKUP(A$1,'1.源数据-产品报告-消费降序'!A:A,ROW(),0)),"")</f>
        <v/>
      </c>
      <c r="B409" s="69" t="str">
        <f>IFERROR(CLEAN(HLOOKUP(B$1,'1.源数据-产品报告-消费降序'!B:B,ROW(),0)),"")</f>
        <v/>
      </c>
      <c r="C409" s="69" t="str">
        <f>IFERROR(CLEAN(HLOOKUP(C$1,'1.源数据-产品报告-消费降序'!C:C,ROW(),0)),"")</f>
        <v/>
      </c>
      <c r="D409" s="69" t="str">
        <f>IFERROR(CLEAN(HLOOKUP(D$1,'1.源数据-产品报告-消费降序'!D:D,ROW(),0)),"")</f>
        <v/>
      </c>
      <c r="E409" s="69" t="str">
        <f>IFERROR(CLEAN(HLOOKUP(E$1,'1.源数据-产品报告-消费降序'!E:E,ROW(),0)),"")</f>
        <v/>
      </c>
      <c r="F409" s="69" t="str">
        <f>IFERROR(CLEAN(HLOOKUP(F$1,'1.源数据-产品报告-消费降序'!F:F,ROW(),0)),"")</f>
        <v/>
      </c>
      <c r="G409" s="70">
        <f>IFERROR((HLOOKUP(G$1,'1.源数据-产品报告-消费降序'!G:G,ROW(),0)),"")</f>
        <v>0</v>
      </c>
      <c r="H4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09" s="69" t="str">
        <f>IFERROR(CLEAN(HLOOKUP(I$1,'1.源数据-产品报告-消费降序'!I:I,ROW(),0)),"")</f>
        <v/>
      </c>
      <c r="L409" s="69" t="str">
        <f>IFERROR(CLEAN(HLOOKUP(L$1,'1.源数据-产品报告-消费降序'!L:L,ROW(),0)),"")</f>
        <v/>
      </c>
      <c r="M409" s="69" t="str">
        <f>IFERROR(CLEAN(HLOOKUP(M$1,'1.源数据-产品报告-消费降序'!M:M,ROW(),0)),"")</f>
        <v/>
      </c>
      <c r="N409" s="69" t="str">
        <f>IFERROR(CLEAN(HLOOKUP(N$1,'1.源数据-产品报告-消费降序'!N:N,ROW(),0)),"")</f>
        <v/>
      </c>
      <c r="O409" s="69" t="str">
        <f>IFERROR(CLEAN(HLOOKUP(O$1,'1.源数据-产品报告-消费降序'!O:O,ROW(),0)),"")</f>
        <v/>
      </c>
      <c r="P409" s="69" t="str">
        <f>IFERROR(CLEAN(HLOOKUP(P$1,'1.源数据-产品报告-消费降序'!P:P,ROW(),0)),"")</f>
        <v/>
      </c>
      <c r="Q409" s="69" t="str">
        <f>IFERROR(CLEAN(HLOOKUP(Q$1,'1.源数据-产品报告-消费降序'!Q:Q,ROW(),0)),"")</f>
        <v/>
      </c>
      <c r="R409" s="69" t="str">
        <f>IFERROR(CLEAN(HLOOKUP(R$1,'1.源数据-产品报告-消费降序'!R:R,ROW(),0)),"")</f>
        <v/>
      </c>
      <c r="S4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09" s="69" t="str">
        <f>IFERROR(CLEAN(HLOOKUP(T$1,'1.源数据-产品报告-消费降序'!T:T,ROW(),0)),"")</f>
        <v/>
      </c>
      <c r="W409" s="69" t="str">
        <f>IFERROR(CLEAN(HLOOKUP(W$1,'1.源数据-产品报告-消费降序'!W:W,ROW(),0)),"")</f>
        <v/>
      </c>
      <c r="X409" s="69" t="str">
        <f>IFERROR(CLEAN(HLOOKUP(X$1,'1.源数据-产品报告-消费降序'!X:X,ROW(),0)),"")</f>
        <v/>
      </c>
      <c r="Y409" s="69" t="str">
        <f>IFERROR(CLEAN(HLOOKUP(Y$1,'1.源数据-产品报告-消费降序'!Y:Y,ROW(),0)),"")</f>
        <v/>
      </c>
      <c r="Z409" s="69" t="str">
        <f>IFERROR(CLEAN(HLOOKUP(Z$1,'1.源数据-产品报告-消费降序'!Z:Z,ROW(),0)),"")</f>
        <v/>
      </c>
      <c r="AA409" s="69" t="str">
        <f>IFERROR(CLEAN(HLOOKUP(AA$1,'1.源数据-产品报告-消费降序'!AA:AA,ROW(),0)),"")</f>
        <v/>
      </c>
      <c r="AB409" s="69" t="str">
        <f>IFERROR(CLEAN(HLOOKUP(AB$1,'1.源数据-产品报告-消费降序'!AB:AB,ROW(),0)),"")</f>
        <v/>
      </c>
      <c r="AC409" s="69" t="str">
        <f>IFERROR(CLEAN(HLOOKUP(AC$1,'1.源数据-产品报告-消费降序'!AC:AC,ROW(),0)),"")</f>
        <v/>
      </c>
      <c r="AD4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09" s="69" t="str">
        <f>IFERROR(CLEAN(HLOOKUP(AE$1,'1.源数据-产品报告-消费降序'!AE:AE,ROW(),0)),"")</f>
        <v/>
      </c>
      <c r="AH409" s="69" t="str">
        <f>IFERROR(CLEAN(HLOOKUP(AH$1,'1.源数据-产品报告-消费降序'!AH:AH,ROW(),0)),"")</f>
        <v/>
      </c>
      <c r="AI409" s="69" t="str">
        <f>IFERROR(CLEAN(HLOOKUP(AI$1,'1.源数据-产品报告-消费降序'!AI:AI,ROW(),0)),"")</f>
        <v/>
      </c>
      <c r="AJ409" s="69" t="str">
        <f>IFERROR(CLEAN(HLOOKUP(AJ$1,'1.源数据-产品报告-消费降序'!AJ:AJ,ROW(),0)),"")</f>
        <v/>
      </c>
      <c r="AK409" s="69" t="str">
        <f>IFERROR(CLEAN(HLOOKUP(AK$1,'1.源数据-产品报告-消费降序'!AK:AK,ROW(),0)),"")</f>
        <v/>
      </c>
      <c r="AL409" s="69" t="str">
        <f>IFERROR(CLEAN(HLOOKUP(AL$1,'1.源数据-产品报告-消费降序'!AL:AL,ROW(),0)),"")</f>
        <v/>
      </c>
      <c r="AM409" s="69" t="str">
        <f>IFERROR(CLEAN(HLOOKUP(AM$1,'1.源数据-产品报告-消费降序'!AM:AM,ROW(),0)),"")</f>
        <v/>
      </c>
      <c r="AN409" s="69" t="str">
        <f>IFERROR(CLEAN(HLOOKUP(AN$1,'1.源数据-产品报告-消费降序'!AN:AN,ROW(),0)),"")</f>
        <v/>
      </c>
      <c r="AO4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09" s="69" t="str">
        <f>IFERROR(CLEAN(HLOOKUP(AP$1,'1.源数据-产品报告-消费降序'!AP:AP,ROW(),0)),"")</f>
        <v/>
      </c>
      <c r="AS409" s="69" t="str">
        <f>IFERROR(CLEAN(HLOOKUP(AS$1,'1.源数据-产品报告-消费降序'!AS:AS,ROW(),0)),"")</f>
        <v/>
      </c>
      <c r="AT409" s="69" t="str">
        <f>IFERROR(CLEAN(HLOOKUP(AT$1,'1.源数据-产品报告-消费降序'!AT:AT,ROW(),0)),"")</f>
        <v/>
      </c>
      <c r="AU409" s="69" t="str">
        <f>IFERROR(CLEAN(HLOOKUP(AU$1,'1.源数据-产品报告-消费降序'!AU:AU,ROW(),0)),"")</f>
        <v/>
      </c>
      <c r="AV409" s="69" t="str">
        <f>IFERROR(CLEAN(HLOOKUP(AV$1,'1.源数据-产品报告-消费降序'!AV:AV,ROW(),0)),"")</f>
        <v/>
      </c>
      <c r="AW409" s="69" t="str">
        <f>IFERROR(CLEAN(HLOOKUP(AW$1,'1.源数据-产品报告-消费降序'!AW:AW,ROW(),0)),"")</f>
        <v/>
      </c>
      <c r="AX409" s="69" t="str">
        <f>IFERROR(CLEAN(HLOOKUP(AX$1,'1.源数据-产品报告-消费降序'!AX:AX,ROW(),0)),"")</f>
        <v/>
      </c>
      <c r="AY409" s="69" t="str">
        <f>IFERROR(CLEAN(HLOOKUP(AY$1,'1.源数据-产品报告-消费降序'!AY:AY,ROW(),0)),"")</f>
        <v/>
      </c>
      <c r="AZ4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09" s="69" t="str">
        <f>IFERROR(CLEAN(HLOOKUP(BA$1,'1.源数据-产品报告-消费降序'!BA:BA,ROW(),0)),"")</f>
        <v/>
      </c>
      <c r="BD409" s="69" t="str">
        <f>IFERROR(CLEAN(HLOOKUP(BD$1,'1.源数据-产品报告-消费降序'!BD:BD,ROW(),0)),"")</f>
        <v/>
      </c>
      <c r="BE409" s="69" t="str">
        <f>IFERROR(CLEAN(HLOOKUP(BE$1,'1.源数据-产品报告-消费降序'!BE:BE,ROW(),0)),"")</f>
        <v/>
      </c>
      <c r="BF409" s="69" t="str">
        <f>IFERROR(CLEAN(HLOOKUP(BF$1,'1.源数据-产品报告-消费降序'!BF:BF,ROW(),0)),"")</f>
        <v/>
      </c>
      <c r="BG409" s="69" t="str">
        <f>IFERROR(CLEAN(HLOOKUP(BG$1,'1.源数据-产品报告-消费降序'!BG:BG,ROW(),0)),"")</f>
        <v/>
      </c>
      <c r="BH409" s="69" t="str">
        <f>IFERROR(CLEAN(HLOOKUP(BH$1,'1.源数据-产品报告-消费降序'!BH:BH,ROW(),0)),"")</f>
        <v/>
      </c>
      <c r="BI409" s="69" t="str">
        <f>IFERROR(CLEAN(HLOOKUP(BI$1,'1.源数据-产品报告-消费降序'!BI:BI,ROW(),0)),"")</f>
        <v/>
      </c>
      <c r="BJ409" s="69" t="str">
        <f>IFERROR(CLEAN(HLOOKUP(BJ$1,'1.源数据-产品报告-消费降序'!BJ:BJ,ROW(),0)),"")</f>
        <v/>
      </c>
      <c r="BK4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09" s="69" t="str">
        <f>IFERROR(CLEAN(HLOOKUP(BL$1,'1.源数据-产品报告-消费降序'!BL:BL,ROW(),0)),"")</f>
        <v/>
      </c>
      <c r="BO409" s="69" t="str">
        <f>IFERROR(CLEAN(HLOOKUP(BO$1,'1.源数据-产品报告-消费降序'!BO:BO,ROW(),0)),"")</f>
        <v/>
      </c>
      <c r="BP409" s="69" t="str">
        <f>IFERROR(CLEAN(HLOOKUP(BP$1,'1.源数据-产品报告-消费降序'!BP:BP,ROW(),0)),"")</f>
        <v/>
      </c>
      <c r="BQ409" s="69" t="str">
        <f>IFERROR(CLEAN(HLOOKUP(BQ$1,'1.源数据-产品报告-消费降序'!BQ:BQ,ROW(),0)),"")</f>
        <v/>
      </c>
      <c r="BR409" s="69" t="str">
        <f>IFERROR(CLEAN(HLOOKUP(BR$1,'1.源数据-产品报告-消费降序'!BR:BR,ROW(),0)),"")</f>
        <v/>
      </c>
      <c r="BS409" s="69" t="str">
        <f>IFERROR(CLEAN(HLOOKUP(BS$1,'1.源数据-产品报告-消费降序'!BS:BS,ROW(),0)),"")</f>
        <v/>
      </c>
      <c r="BT409" s="69" t="str">
        <f>IFERROR(CLEAN(HLOOKUP(BT$1,'1.源数据-产品报告-消费降序'!BT:BT,ROW(),0)),"")</f>
        <v/>
      </c>
      <c r="BU409" s="69" t="str">
        <f>IFERROR(CLEAN(HLOOKUP(BU$1,'1.源数据-产品报告-消费降序'!BU:BU,ROW(),0)),"")</f>
        <v/>
      </c>
      <c r="BV4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09" s="69" t="str">
        <f>IFERROR(CLEAN(HLOOKUP(BW$1,'1.源数据-产品报告-消费降序'!BW:BW,ROW(),0)),"")</f>
        <v/>
      </c>
    </row>
    <row r="410" spans="1:75">
      <c r="A410" s="69" t="str">
        <f>IFERROR(CLEAN(HLOOKUP(A$1,'1.源数据-产品报告-消费降序'!A:A,ROW(),0)),"")</f>
        <v/>
      </c>
      <c r="B410" s="69" t="str">
        <f>IFERROR(CLEAN(HLOOKUP(B$1,'1.源数据-产品报告-消费降序'!B:B,ROW(),0)),"")</f>
        <v/>
      </c>
      <c r="C410" s="69" t="str">
        <f>IFERROR(CLEAN(HLOOKUP(C$1,'1.源数据-产品报告-消费降序'!C:C,ROW(),0)),"")</f>
        <v/>
      </c>
      <c r="D410" s="69" t="str">
        <f>IFERROR(CLEAN(HLOOKUP(D$1,'1.源数据-产品报告-消费降序'!D:D,ROW(),0)),"")</f>
        <v/>
      </c>
      <c r="E410" s="69" t="str">
        <f>IFERROR(CLEAN(HLOOKUP(E$1,'1.源数据-产品报告-消费降序'!E:E,ROW(),0)),"")</f>
        <v/>
      </c>
      <c r="F410" s="69" t="str">
        <f>IFERROR(CLEAN(HLOOKUP(F$1,'1.源数据-产品报告-消费降序'!F:F,ROW(),0)),"")</f>
        <v/>
      </c>
      <c r="G410" s="70">
        <f>IFERROR((HLOOKUP(G$1,'1.源数据-产品报告-消费降序'!G:G,ROW(),0)),"")</f>
        <v>0</v>
      </c>
      <c r="H4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0" s="69" t="str">
        <f>IFERROR(CLEAN(HLOOKUP(I$1,'1.源数据-产品报告-消费降序'!I:I,ROW(),0)),"")</f>
        <v/>
      </c>
      <c r="L410" s="69" t="str">
        <f>IFERROR(CLEAN(HLOOKUP(L$1,'1.源数据-产品报告-消费降序'!L:L,ROW(),0)),"")</f>
        <v/>
      </c>
      <c r="M410" s="69" t="str">
        <f>IFERROR(CLEAN(HLOOKUP(M$1,'1.源数据-产品报告-消费降序'!M:M,ROW(),0)),"")</f>
        <v/>
      </c>
      <c r="N410" s="69" t="str">
        <f>IFERROR(CLEAN(HLOOKUP(N$1,'1.源数据-产品报告-消费降序'!N:N,ROW(),0)),"")</f>
        <v/>
      </c>
      <c r="O410" s="69" t="str">
        <f>IFERROR(CLEAN(HLOOKUP(O$1,'1.源数据-产品报告-消费降序'!O:O,ROW(),0)),"")</f>
        <v/>
      </c>
      <c r="P410" s="69" t="str">
        <f>IFERROR(CLEAN(HLOOKUP(P$1,'1.源数据-产品报告-消费降序'!P:P,ROW(),0)),"")</f>
        <v/>
      </c>
      <c r="Q410" s="69" t="str">
        <f>IFERROR(CLEAN(HLOOKUP(Q$1,'1.源数据-产品报告-消费降序'!Q:Q,ROW(),0)),"")</f>
        <v/>
      </c>
      <c r="R410" s="69" t="str">
        <f>IFERROR(CLEAN(HLOOKUP(R$1,'1.源数据-产品报告-消费降序'!R:R,ROW(),0)),"")</f>
        <v/>
      </c>
      <c r="S4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0" s="69" t="str">
        <f>IFERROR(CLEAN(HLOOKUP(T$1,'1.源数据-产品报告-消费降序'!T:T,ROW(),0)),"")</f>
        <v/>
      </c>
      <c r="W410" s="69" t="str">
        <f>IFERROR(CLEAN(HLOOKUP(W$1,'1.源数据-产品报告-消费降序'!W:W,ROW(),0)),"")</f>
        <v/>
      </c>
      <c r="X410" s="69" t="str">
        <f>IFERROR(CLEAN(HLOOKUP(X$1,'1.源数据-产品报告-消费降序'!X:X,ROW(),0)),"")</f>
        <v/>
      </c>
      <c r="Y410" s="69" t="str">
        <f>IFERROR(CLEAN(HLOOKUP(Y$1,'1.源数据-产品报告-消费降序'!Y:Y,ROW(),0)),"")</f>
        <v/>
      </c>
      <c r="Z410" s="69" t="str">
        <f>IFERROR(CLEAN(HLOOKUP(Z$1,'1.源数据-产品报告-消费降序'!Z:Z,ROW(),0)),"")</f>
        <v/>
      </c>
      <c r="AA410" s="69" t="str">
        <f>IFERROR(CLEAN(HLOOKUP(AA$1,'1.源数据-产品报告-消费降序'!AA:AA,ROW(),0)),"")</f>
        <v/>
      </c>
      <c r="AB410" s="69" t="str">
        <f>IFERROR(CLEAN(HLOOKUP(AB$1,'1.源数据-产品报告-消费降序'!AB:AB,ROW(),0)),"")</f>
        <v/>
      </c>
      <c r="AC410" s="69" t="str">
        <f>IFERROR(CLEAN(HLOOKUP(AC$1,'1.源数据-产品报告-消费降序'!AC:AC,ROW(),0)),"")</f>
        <v/>
      </c>
      <c r="AD4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0" s="69" t="str">
        <f>IFERROR(CLEAN(HLOOKUP(AE$1,'1.源数据-产品报告-消费降序'!AE:AE,ROW(),0)),"")</f>
        <v/>
      </c>
      <c r="AH410" s="69" t="str">
        <f>IFERROR(CLEAN(HLOOKUP(AH$1,'1.源数据-产品报告-消费降序'!AH:AH,ROW(),0)),"")</f>
        <v/>
      </c>
      <c r="AI410" s="69" t="str">
        <f>IFERROR(CLEAN(HLOOKUP(AI$1,'1.源数据-产品报告-消费降序'!AI:AI,ROW(),0)),"")</f>
        <v/>
      </c>
      <c r="AJ410" s="69" t="str">
        <f>IFERROR(CLEAN(HLOOKUP(AJ$1,'1.源数据-产品报告-消费降序'!AJ:AJ,ROW(),0)),"")</f>
        <v/>
      </c>
      <c r="AK410" s="69" t="str">
        <f>IFERROR(CLEAN(HLOOKUP(AK$1,'1.源数据-产品报告-消费降序'!AK:AK,ROW(),0)),"")</f>
        <v/>
      </c>
      <c r="AL410" s="69" t="str">
        <f>IFERROR(CLEAN(HLOOKUP(AL$1,'1.源数据-产品报告-消费降序'!AL:AL,ROW(),0)),"")</f>
        <v/>
      </c>
      <c r="AM410" s="69" t="str">
        <f>IFERROR(CLEAN(HLOOKUP(AM$1,'1.源数据-产品报告-消费降序'!AM:AM,ROW(),0)),"")</f>
        <v/>
      </c>
      <c r="AN410" s="69" t="str">
        <f>IFERROR(CLEAN(HLOOKUP(AN$1,'1.源数据-产品报告-消费降序'!AN:AN,ROW(),0)),"")</f>
        <v/>
      </c>
      <c r="AO4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0" s="69" t="str">
        <f>IFERROR(CLEAN(HLOOKUP(AP$1,'1.源数据-产品报告-消费降序'!AP:AP,ROW(),0)),"")</f>
        <v/>
      </c>
      <c r="AS410" s="69" t="str">
        <f>IFERROR(CLEAN(HLOOKUP(AS$1,'1.源数据-产品报告-消费降序'!AS:AS,ROW(),0)),"")</f>
        <v/>
      </c>
      <c r="AT410" s="69" t="str">
        <f>IFERROR(CLEAN(HLOOKUP(AT$1,'1.源数据-产品报告-消费降序'!AT:AT,ROW(),0)),"")</f>
        <v/>
      </c>
      <c r="AU410" s="69" t="str">
        <f>IFERROR(CLEAN(HLOOKUP(AU$1,'1.源数据-产品报告-消费降序'!AU:AU,ROW(),0)),"")</f>
        <v/>
      </c>
      <c r="AV410" s="69" t="str">
        <f>IFERROR(CLEAN(HLOOKUP(AV$1,'1.源数据-产品报告-消费降序'!AV:AV,ROW(),0)),"")</f>
        <v/>
      </c>
      <c r="AW410" s="69" t="str">
        <f>IFERROR(CLEAN(HLOOKUP(AW$1,'1.源数据-产品报告-消费降序'!AW:AW,ROW(),0)),"")</f>
        <v/>
      </c>
      <c r="AX410" s="69" t="str">
        <f>IFERROR(CLEAN(HLOOKUP(AX$1,'1.源数据-产品报告-消费降序'!AX:AX,ROW(),0)),"")</f>
        <v/>
      </c>
      <c r="AY410" s="69" t="str">
        <f>IFERROR(CLEAN(HLOOKUP(AY$1,'1.源数据-产品报告-消费降序'!AY:AY,ROW(),0)),"")</f>
        <v/>
      </c>
      <c r="AZ4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0" s="69" t="str">
        <f>IFERROR(CLEAN(HLOOKUP(BA$1,'1.源数据-产品报告-消费降序'!BA:BA,ROW(),0)),"")</f>
        <v/>
      </c>
      <c r="BD410" s="69" t="str">
        <f>IFERROR(CLEAN(HLOOKUP(BD$1,'1.源数据-产品报告-消费降序'!BD:BD,ROW(),0)),"")</f>
        <v/>
      </c>
      <c r="BE410" s="69" t="str">
        <f>IFERROR(CLEAN(HLOOKUP(BE$1,'1.源数据-产品报告-消费降序'!BE:BE,ROW(),0)),"")</f>
        <v/>
      </c>
      <c r="BF410" s="69" t="str">
        <f>IFERROR(CLEAN(HLOOKUP(BF$1,'1.源数据-产品报告-消费降序'!BF:BF,ROW(),0)),"")</f>
        <v/>
      </c>
      <c r="BG410" s="69" t="str">
        <f>IFERROR(CLEAN(HLOOKUP(BG$1,'1.源数据-产品报告-消费降序'!BG:BG,ROW(),0)),"")</f>
        <v/>
      </c>
      <c r="BH410" s="69" t="str">
        <f>IFERROR(CLEAN(HLOOKUP(BH$1,'1.源数据-产品报告-消费降序'!BH:BH,ROW(),0)),"")</f>
        <v/>
      </c>
      <c r="BI410" s="69" t="str">
        <f>IFERROR(CLEAN(HLOOKUP(BI$1,'1.源数据-产品报告-消费降序'!BI:BI,ROW(),0)),"")</f>
        <v/>
      </c>
      <c r="BJ410" s="69" t="str">
        <f>IFERROR(CLEAN(HLOOKUP(BJ$1,'1.源数据-产品报告-消费降序'!BJ:BJ,ROW(),0)),"")</f>
        <v/>
      </c>
      <c r="BK4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0" s="69" t="str">
        <f>IFERROR(CLEAN(HLOOKUP(BL$1,'1.源数据-产品报告-消费降序'!BL:BL,ROW(),0)),"")</f>
        <v/>
      </c>
      <c r="BO410" s="69" t="str">
        <f>IFERROR(CLEAN(HLOOKUP(BO$1,'1.源数据-产品报告-消费降序'!BO:BO,ROW(),0)),"")</f>
        <v/>
      </c>
      <c r="BP410" s="69" t="str">
        <f>IFERROR(CLEAN(HLOOKUP(BP$1,'1.源数据-产品报告-消费降序'!BP:BP,ROW(),0)),"")</f>
        <v/>
      </c>
      <c r="BQ410" s="69" t="str">
        <f>IFERROR(CLEAN(HLOOKUP(BQ$1,'1.源数据-产品报告-消费降序'!BQ:BQ,ROW(),0)),"")</f>
        <v/>
      </c>
      <c r="BR410" s="69" t="str">
        <f>IFERROR(CLEAN(HLOOKUP(BR$1,'1.源数据-产品报告-消费降序'!BR:BR,ROW(),0)),"")</f>
        <v/>
      </c>
      <c r="BS410" s="69" t="str">
        <f>IFERROR(CLEAN(HLOOKUP(BS$1,'1.源数据-产品报告-消费降序'!BS:BS,ROW(),0)),"")</f>
        <v/>
      </c>
      <c r="BT410" s="69" t="str">
        <f>IFERROR(CLEAN(HLOOKUP(BT$1,'1.源数据-产品报告-消费降序'!BT:BT,ROW(),0)),"")</f>
        <v/>
      </c>
      <c r="BU410" s="69" t="str">
        <f>IFERROR(CLEAN(HLOOKUP(BU$1,'1.源数据-产品报告-消费降序'!BU:BU,ROW(),0)),"")</f>
        <v/>
      </c>
      <c r="BV4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0" s="69" t="str">
        <f>IFERROR(CLEAN(HLOOKUP(BW$1,'1.源数据-产品报告-消费降序'!BW:BW,ROW(),0)),"")</f>
        <v/>
      </c>
    </row>
    <row r="411" spans="1:75">
      <c r="A411" s="69" t="str">
        <f>IFERROR(CLEAN(HLOOKUP(A$1,'1.源数据-产品报告-消费降序'!A:A,ROW(),0)),"")</f>
        <v/>
      </c>
      <c r="B411" s="69" t="str">
        <f>IFERROR(CLEAN(HLOOKUP(B$1,'1.源数据-产品报告-消费降序'!B:B,ROW(),0)),"")</f>
        <v/>
      </c>
      <c r="C411" s="69" t="str">
        <f>IFERROR(CLEAN(HLOOKUP(C$1,'1.源数据-产品报告-消费降序'!C:C,ROW(),0)),"")</f>
        <v/>
      </c>
      <c r="D411" s="69" t="str">
        <f>IFERROR(CLEAN(HLOOKUP(D$1,'1.源数据-产品报告-消费降序'!D:D,ROW(),0)),"")</f>
        <v/>
      </c>
      <c r="E411" s="69" t="str">
        <f>IFERROR(CLEAN(HLOOKUP(E$1,'1.源数据-产品报告-消费降序'!E:E,ROW(),0)),"")</f>
        <v/>
      </c>
      <c r="F411" s="69" t="str">
        <f>IFERROR(CLEAN(HLOOKUP(F$1,'1.源数据-产品报告-消费降序'!F:F,ROW(),0)),"")</f>
        <v/>
      </c>
      <c r="G411" s="70">
        <f>IFERROR((HLOOKUP(G$1,'1.源数据-产品报告-消费降序'!G:G,ROW(),0)),"")</f>
        <v>0</v>
      </c>
      <c r="H4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1" s="69" t="str">
        <f>IFERROR(CLEAN(HLOOKUP(I$1,'1.源数据-产品报告-消费降序'!I:I,ROW(),0)),"")</f>
        <v/>
      </c>
      <c r="L411" s="69" t="str">
        <f>IFERROR(CLEAN(HLOOKUP(L$1,'1.源数据-产品报告-消费降序'!L:L,ROW(),0)),"")</f>
        <v/>
      </c>
      <c r="M411" s="69" t="str">
        <f>IFERROR(CLEAN(HLOOKUP(M$1,'1.源数据-产品报告-消费降序'!M:M,ROW(),0)),"")</f>
        <v/>
      </c>
      <c r="N411" s="69" t="str">
        <f>IFERROR(CLEAN(HLOOKUP(N$1,'1.源数据-产品报告-消费降序'!N:N,ROW(),0)),"")</f>
        <v/>
      </c>
      <c r="O411" s="69" t="str">
        <f>IFERROR(CLEAN(HLOOKUP(O$1,'1.源数据-产品报告-消费降序'!O:O,ROW(),0)),"")</f>
        <v/>
      </c>
      <c r="P411" s="69" t="str">
        <f>IFERROR(CLEAN(HLOOKUP(P$1,'1.源数据-产品报告-消费降序'!P:P,ROW(),0)),"")</f>
        <v/>
      </c>
      <c r="Q411" s="69" t="str">
        <f>IFERROR(CLEAN(HLOOKUP(Q$1,'1.源数据-产品报告-消费降序'!Q:Q,ROW(),0)),"")</f>
        <v/>
      </c>
      <c r="R411" s="69" t="str">
        <f>IFERROR(CLEAN(HLOOKUP(R$1,'1.源数据-产品报告-消费降序'!R:R,ROW(),0)),"")</f>
        <v/>
      </c>
      <c r="S4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1" s="69" t="str">
        <f>IFERROR(CLEAN(HLOOKUP(T$1,'1.源数据-产品报告-消费降序'!T:T,ROW(),0)),"")</f>
        <v/>
      </c>
      <c r="W411" s="69" t="str">
        <f>IFERROR(CLEAN(HLOOKUP(W$1,'1.源数据-产品报告-消费降序'!W:W,ROW(),0)),"")</f>
        <v/>
      </c>
      <c r="X411" s="69" t="str">
        <f>IFERROR(CLEAN(HLOOKUP(X$1,'1.源数据-产品报告-消费降序'!X:X,ROW(),0)),"")</f>
        <v/>
      </c>
      <c r="Y411" s="69" t="str">
        <f>IFERROR(CLEAN(HLOOKUP(Y$1,'1.源数据-产品报告-消费降序'!Y:Y,ROW(),0)),"")</f>
        <v/>
      </c>
      <c r="Z411" s="69" t="str">
        <f>IFERROR(CLEAN(HLOOKUP(Z$1,'1.源数据-产品报告-消费降序'!Z:Z,ROW(),0)),"")</f>
        <v/>
      </c>
      <c r="AA411" s="69" t="str">
        <f>IFERROR(CLEAN(HLOOKUP(AA$1,'1.源数据-产品报告-消费降序'!AA:AA,ROW(),0)),"")</f>
        <v/>
      </c>
      <c r="AB411" s="69" t="str">
        <f>IFERROR(CLEAN(HLOOKUP(AB$1,'1.源数据-产品报告-消费降序'!AB:AB,ROW(),0)),"")</f>
        <v/>
      </c>
      <c r="AC411" s="69" t="str">
        <f>IFERROR(CLEAN(HLOOKUP(AC$1,'1.源数据-产品报告-消费降序'!AC:AC,ROW(),0)),"")</f>
        <v/>
      </c>
      <c r="AD4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1" s="69" t="str">
        <f>IFERROR(CLEAN(HLOOKUP(AE$1,'1.源数据-产品报告-消费降序'!AE:AE,ROW(),0)),"")</f>
        <v/>
      </c>
      <c r="AH411" s="69" t="str">
        <f>IFERROR(CLEAN(HLOOKUP(AH$1,'1.源数据-产品报告-消费降序'!AH:AH,ROW(),0)),"")</f>
        <v/>
      </c>
      <c r="AI411" s="69" t="str">
        <f>IFERROR(CLEAN(HLOOKUP(AI$1,'1.源数据-产品报告-消费降序'!AI:AI,ROW(),0)),"")</f>
        <v/>
      </c>
      <c r="AJ411" s="69" t="str">
        <f>IFERROR(CLEAN(HLOOKUP(AJ$1,'1.源数据-产品报告-消费降序'!AJ:AJ,ROW(),0)),"")</f>
        <v/>
      </c>
      <c r="AK411" s="69" t="str">
        <f>IFERROR(CLEAN(HLOOKUP(AK$1,'1.源数据-产品报告-消费降序'!AK:AK,ROW(),0)),"")</f>
        <v/>
      </c>
      <c r="AL411" s="69" t="str">
        <f>IFERROR(CLEAN(HLOOKUP(AL$1,'1.源数据-产品报告-消费降序'!AL:AL,ROW(),0)),"")</f>
        <v/>
      </c>
      <c r="AM411" s="69" t="str">
        <f>IFERROR(CLEAN(HLOOKUP(AM$1,'1.源数据-产品报告-消费降序'!AM:AM,ROW(),0)),"")</f>
        <v/>
      </c>
      <c r="AN411" s="69" t="str">
        <f>IFERROR(CLEAN(HLOOKUP(AN$1,'1.源数据-产品报告-消费降序'!AN:AN,ROW(),0)),"")</f>
        <v/>
      </c>
      <c r="AO4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1" s="69" t="str">
        <f>IFERROR(CLEAN(HLOOKUP(AP$1,'1.源数据-产品报告-消费降序'!AP:AP,ROW(),0)),"")</f>
        <v/>
      </c>
      <c r="AS411" s="69" t="str">
        <f>IFERROR(CLEAN(HLOOKUP(AS$1,'1.源数据-产品报告-消费降序'!AS:AS,ROW(),0)),"")</f>
        <v/>
      </c>
      <c r="AT411" s="69" t="str">
        <f>IFERROR(CLEAN(HLOOKUP(AT$1,'1.源数据-产品报告-消费降序'!AT:AT,ROW(),0)),"")</f>
        <v/>
      </c>
      <c r="AU411" s="69" t="str">
        <f>IFERROR(CLEAN(HLOOKUP(AU$1,'1.源数据-产品报告-消费降序'!AU:AU,ROW(),0)),"")</f>
        <v/>
      </c>
      <c r="AV411" s="69" t="str">
        <f>IFERROR(CLEAN(HLOOKUP(AV$1,'1.源数据-产品报告-消费降序'!AV:AV,ROW(),0)),"")</f>
        <v/>
      </c>
      <c r="AW411" s="69" t="str">
        <f>IFERROR(CLEAN(HLOOKUP(AW$1,'1.源数据-产品报告-消费降序'!AW:AW,ROW(),0)),"")</f>
        <v/>
      </c>
      <c r="AX411" s="69" t="str">
        <f>IFERROR(CLEAN(HLOOKUP(AX$1,'1.源数据-产品报告-消费降序'!AX:AX,ROW(),0)),"")</f>
        <v/>
      </c>
      <c r="AY411" s="69" t="str">
        <f>IFERROR(CLEAN(HLOOKUP(AY$1,'1.源数据-产品报告-消费降序'!AY:AY,ROW(),0)),"")</f>
        <v/>
      </c>
      <c r="AZ4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1" s="69" t="str">
        <f>IFERROR(CLEAN(HLOOKUP(BA$1,'1.源数据-产品报告-消费降序'!BA:BA,ROW(),0)),"")</f>
        <v/>
      </c>
      <c r="BD411" s="69" t="str">
        <f>IFERROR(CLEAN(HLOOKUP(BD$1,'1.源数据-产品报告-消费降序'!BD:BD,ROW(),0)),"")</f>
        <v/>
      </c>
      <c r="BE411" s="69" t="str">
        <f>IFERROR(CLEAN(HLOOKUP(BE$1,'1.源数据-产品报告-消费降序'!BE:BE,ROW(),0)),"")</f>
        <v/>
      </c>
      <c r="BF411" s="69" t="str">
        <f>IFERROR(CLEAN(HLOOKUP(BF$1,'1.源数据-产品报告-消费降序'!BF:BF,ROW(),0)),"")</f>
        <v/>
      </c>
      <c r="BG411" s="69" t="str">
        <f>IFERROR(CLEAN(HLOOKUP(BG$1,'1.源数据-产品报告-消费降序'!BG:BG,ROW(),0)),"")</f>
        <v/>
      </c>
      <c r="BH411" s="69" t="str">
        <f>IFERROR(CLEAN(HLOOKUP(BH$1,'1.源数据-产品报告-消费降序'!BH:BH,ROW(),0)),"")</f>
        <v/>
      </c>
      <c r="BI411" s="69" t="str">
        <f>IFERROR(CLEAN(HLOOKUP(BI$1,'1.源数据-产品报告-消费降序'!BI:BI,ROW(),0)),"")</f>
        <v/>
      </c>
      <c r="BJ411" s="69" t="str">
        <f>IFERROR(CLEAN(HLOOKUP(BJ$1,'1.源数据-产品报告-消费降序'!BJ:BJ,ROW(),0)),"")</f>
        <v/>
      </c>
      <c r="BK4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1" s="69" t="str">
        <f>IFERROR(CLEAN(HLOOKUP(BL$1,'1.源数据-产品报告-消费降序'!BL:BL,ROW(),0)),"")</f>
        <v/>
      </c>
      <c r="BO411" s="69" t="str">
        <f>IFERROR(CLEAN(HLOOKUP(BO$1,'1.源数据-产品报告-消费降序'!BO:BO,ROW(),0)),"")</f>
        <v/>
      </c>
      <c r="BP411" s="69" t="str">
        <f>IFERROR(CLEAN(HLOOKUP(BP$1,'1.源数据-产品报告-消费降序'!BP:BP,ROW(),0)),"")</f>
        <v/>
      </c>
      <c r="BQ411" s="69" t="str">
        <f>IFERROR(CLEAN(HLOOKUP(BQ$1,'1.源数据-产品报告-消费降序'!BQ:BQ,ROW(),0)),"")</f>
        <v/>
      </c>
      <c r="BR411" s="69" t="str">
        <f>IFERROR(CLEAN(HLOOKUP(BR$1,'1.源数据-产品报告-消费降序'!BR:BR,ROW(),0)),"")</f>
        <v/>
      </c>
      <c r="BS411" s="69" t="str">
        <f>IFERROR(CLEAN(HLOOKUP(BS$1,'1.源数据-产品报告-消费降序'!BS:BS,ROW(),0)),"")</f>
        <v/>
      </c>
      <c r="BT411" s="69" t="str">
        <f>IFERROR(CLEAN(HLOOKUP(BT$1,'1.源数据-产品报告-消费降序'!BT:BT,ROW(),0)),"")</f>
        <v/>
      </c>
      <c r="BU411" s="69" t="str">
        <f>IFERROR(CLEAN(HLOOKUP(BU$1,'1.源数据-产品报告-消费降序'!BU:BU,ROW(),0)),"")</f>
        <v/>
      </c>
      <c r="BV4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1" s="69" t="str">
        <f>IFERROR(CLEAN(HLOOKUP(BW$1,'1.源数据-产品报告-消费降序'!BW:BW,ROW(),0)),"")</f>
        <v/>
      </c>
    </row>
    <row r="412" spans="1:75">
      <c r="A412" s="69" t="str">
        <f>IFERROR(CLEAN(HLOOKUP(A$1,'1.源数据-产品报告-消费降序'!A:A,ROW(),0)),"")</f>
        <v/>
      </c>
      <c r="B412" s="69" t="str">
        <f>IFERROR(CLEAN(HLOOKUP(B$1,'1.源数据-产品报告-消费降序'!B:B,ROW(),0)),"")</f>
        <v/>
      </c>
      <c r="C412" s="69" t="str">
        <f>IFERROR(CLEAN(HLOOKUP(C$1,'1.源数据-产品报告-消费降序'!C:C,ROW(),0)),"")</f>
        <v/>
      </c>
      <c r="D412" s="69" t="str">
        <f>IFERROR(CLEAN(HLOOKUP(D$1,'1.源数据-产品报告-消费降序'!D:D,ROW(),0)),"")</f>
        <v/>
      </c>
      <c r="E412" s="69" t="str">
        <f>IFERROR(CLEAN(HLOOKUP(E$1,'1.源数据-产品报告-消费降序'!E:E,ROW(),0)),"")</f>
        <v/>
      </c>
      <c r="F412" s="69" t="str">
        <f>IFERROR(CLEAN(HLOOKUP(F$1,'1.源数据-产品报告-消费降序'!F:F,ROW(),0)),"")</f>
        <v/>
      </c>
      <c r="G412" s="70">
        <f>IFERROR((HLOOKUP(G$1,'1.源数据-产品报告-消费降序'!G:G,ROW(),0)),"")</f>
        <v>0</v>
      </c>
      <c r="H4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2" s="69" t="str">
        <f>IFERROR(CLEAN(HLOOKUP(I$1,'1.源数据-产品报告-消费降序'!I:I,ROW(),0)),"")</f>
        <v/>
      </c>
      <c r="L412" s="69" t="str">
        <f>IFERROR(CLEAN(HLOOKUP(L$1,'1.源数据-产品报告-消费降序'!L:L,ROW(),0)),"")</f>
        <v/>
      </c>
      <c r="M412" s="69" t="str">
        <f>IFERROR(CLEAN(HLOOKUP(M$1,'1.源数据-产品报告-消费降序'!M:M,ROW(),0)),"")</f>
        <v/>
      </c>
      <c r="N412" s="69" t="str">
        <f>IFERROR(CLEAN(HLOOKUP(N$1,'1.源数据-产品报告-消费降序'!N:N,ROW(),0)),"")</f>
        <v/>
      </c>
      <c r="O412" s="69" t="str">
        <f>IFERROR(CLEAN(HLOOKUP(O$1,'1.源数据-产品报告-消费降序'!O:O,ROW(),0)),"")</f>
        <v/>
      </c>
      <c r="P412" s="69" t="str">
        <f>IFERROR(CLEAN(HLOOKUP(P$1,'1.源数据-产品报告-消费降序'!P:P,ROW(),0)),"")</f>
        <v/>
      </c>
      <c r="Q412" s="69" t="str">
        <f>IFERROR(CLEAN(HLOOKUP(Q$1,'1.源数据-产品报告-消费降序'!Q:Q,ROW(),0)),"")</f>
        <v/>
      </c>
      <c r="R412" s="69" t="str">
        <f>IFERROR(CLEAN(HLOOKUP(R$1,'1.源数据-产品报告-消费降序'!R:R,ROW(),0)),"")</f>
        <v/>
      </c>
      <c r="S4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2" s="69" t="str">
        <f>IFERROR(CLEAN(HLOOKUP(T$1,'1.源数据-产品报告-消费降序'!T:T,ROW(),0)),"")</f>
        <v/>
      </c>
      <c r="W412" s="69" t="str">
        <f>IFERROR(CLEAN(HLOOKUP(W$1,'1.源数据-产品报告-消费降序'!W:W,ROW(),0)),"")</f>
        <v/>
      </c>
      <c r="X412" s="69" t="str">
        <f>IFERROR(CLEAN(HLOOKUP(X$1,'1.源数据-产品报告-消费降序'!X:X,ROW(),0)),"")</f>
        <v/>
      </c>
      <c r="Y412" s="69" t="str">
        <f>IFERROR(CLEAN(HLOOKUP(Y$1,'1.源数据-产品报告-消费降序'!Y:Y,ROW(),0)),"")</f>
        <v/>
      </c>
      <c r="Z412" s="69" t="str">
        <f>IFERROR(CLEAN(HLOOKUP(Z$1,'1.源数据-产品报告-消费降序'!Z:Z,ROW(),0)),"")</f>
        <v/>
      </c>
      <c r="AA412" s="69" t="str">
        <f>IFERROR(CLEAN(HLOOKUP(AA$1,'1.源数据-产品报告-消费降序'!AA:AA,ROW(),0)),"")</f>
        <v/>
      </c>
      <c r="AB412" s="69" t="str">
        <f>IFERROR(CLEAN(HLOOKUP(AB$1,'1.源数据-产品报告-消费降序'!AB:AB,ROW(),0)),"")</f>
        <v/>
      </c>
      <c r="AC412" s="69" t="str">
        <f>IFERROR(CLEAN(HLOOKUP(AC$1,'1.源数据-产品报告-消费降序'!AC:AC,ROW(),0)),"")</f>
        <v/>
      </c>
      <c r="AD4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2" s="69" t="str">
        <f>IFERROR(CLEAN(HLOOKUP(AE$1,'1.源数据-产品报告-消费降序'!AE:AE,ROW(),0)),"")</f>
        <v/>
      </c>
      <c r="AH412" s="69" t="str">
        <f>IFERROR(CLEAN(HLOOKUP(AH$1,'1.源数据-产品报告-消费降序'!AH:AH,ROW(),0)),"")</f>
        <v/>
      </c>
      <c r="AI412" s="69" t="str">
        <f>IFERROR(CLEAN(HLOOKUP(AI$1,'1.源数据-产品报告-消费降序'!AI:AI,ROW(),0)),"")</f>
        <v/>
      </c>
      <c r="AJ412" s="69" t="str">
        <f>IFERROR(CLEAN(HLOOKUP(AJ$1,'1.源数据-产品报告-消费降序'!AJ:AJ,ROW(),0)),"")</f>
        <v/>
      </c>
      <c r="AK412" s="69" t="str">
        <f>IFERROR(CLEAN(HLOOKUP(AK$1,'1.源数据-产品报告-消费降序'!AK:AK,ROW(),0)),"")</f>
        <v/>
      </c>
      <c r="AL412" s="69" t="str">
        <f>IFERROR(CLEAN(HLOOKUP(AL$1,'1.源数据-产品报告-消费降序'!AL:AL,ROW(),0)),"")</f>
        <v/>
      </c>
      <c r="AM412" s="69" t="str">
        <f>IFERROR(CLEAN(HLOOKUP(AM$1,'1.源数据-产品报告-消费降序'!AM:AM,ROW(),0)),"")</f>
        <v/>
      </c>
      <c r="AN412" s="69" t="str">
        <f>IFERROR(CLEAN(HLOOKUP(AN$1,'1.源数据-产品报告-消费降序'!AN:AN,ROW(),0)),"")</f>
        <v/>
      </c>
      <c r="AO4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2" s="69" t="str">
        <f>IFERROR(CLEAN(HLOOKUP(AP$1,'1.源数据-产品报告-消费降序'!AP:AP,ROW(),0)),"")</f>
        <v/>
      </c>
      <c r="AS412" s="69" t="str">
        <f>IFERROR(CLEAN(HLOOKUP(AS$1,'1.源数据-产品报告-消费降序'!AS:AS,ROW(),0)),"")</f>
        <v/>
      </c>
      <c r="AT412" s="69" t="str">
        <f>IFERROR(CLEAN(HLOOKUP(AT$1,'1.源数据-产品报告-消费降序'!AT:AT,ROW(),0)),"")</f>
        <v/>
      </c>
      <c r="AU412" s="69" t="str">
        <f>IFERROR(CLEAN(HLOOKUP(AU$1,'1.源数据-产品报告-消费降序'!AU:AU,ROW(),0)),"")</f>
        <v/>
      </c>
      <c r="AV412" s="69" t="str">
        <f>IFERROR(CLEAN(HLOOKUP(AV$1,'1.源数据-产品报告-消费降序'!AV:AV,ROW(),0)),"")</f>
        <v/>
      </c>
      <c r="AW412" s="69" t="str">
        <f>IFERROR(CLEAN(HLOOKUP(AW$1,'1.源数据-产品报告-消费降序'!AW:AW,ROW(),0)),"")</f>
        <v/>
      </c>
      <c r="AX412" s="69" t="str">
        <f>IFERROR(CLEAN(HLOOKUP(AX$1,'1.源数据-产品报告-消费降序'!AX:AX,ROW(),0)),"")</f>
        <v/>
      </c>
      <c r="AY412" s="69" t="str">
        <f>IFERROR(CLEAN(HLOOKUP(AY$1,'1.源数据-产品报告-消费降序'!AY:AY,ROW(),0)),"")</f>
        <v/>
      </c>
      <c r="AZ4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2" s="69" t="str">
        <f>IFERROR(CLEAN(HLOOKUP(BA$1,'1.源数据-产品报告-消费降序'!BA:BA,ROW(),0)),"")</f>
        <v/>
      </c>
      <c r="BD412" s="69" t="str">
        <f>IFERROR(CLEAN(HLOOKUP(BD$1,'1.源数据-产品报告-消费降序'!BD:BD,ROW(),0)),"")</f>
        <v/>
      </c>
      <c r="BE412" s="69" t="str">
        <f>IFERROR(CLEAN(HLOOKUP(BE$1,'1.源数据-产品报告-消费降序'!BE:BE,ROW(),0)),"")</f>
        <v/>
      </c>
      <c r="BF412" s="69" t="str">
        <f>IFERROR(CLEAN(HLOOKUP(BF$1,'1.源数据-产品报告-消费降序'!BF:BF,ROW(),0)),"")</f>
        <v/>
      </c>
      <c r="BG412" s="69" t="str">
        <f>IFERROR(CLEAN(HLOOKUP(BG$1,'1.源数据-产品报告-消费降序'!BG:BG,ROW(),0)),"")</f>
        <v/>
      </c>
      <c r="BH412" s="69" t="str">
        <f>IFERROR(CLEAN(HLOOKUP(BH$1,'1.源数据-产品报告-消费降序'!BH:BH,ROW(),0)),"")</f>
        <v/>
      </c>
      <c r="BI412" s="69" t="str">
        <f>IFERROR(CLEAN(HLOOKUP(BI$1,'1.源数据-产品报告-消费降序'!BI:BI,ROW(),0)),"")</f>
        <v/>
      </c>
      <c r="BJ412" s="69" t="str">
        <f>IFERROR(CLEAN(HLOOKUP(BJ$1,'1.源数据-产品报告-消费降序'!BJ:BJ,ROW(),0)),"")</f>
        <v/>
      </c>
      <c r="BK4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2" s="69" t="str">
        <f>IFERROR(CLEAN(HLOOKUP(BL$1,'1.源数据-产品报告-消费降序'!BL:BL,ROW(),0)),"")</f>
        <v/>
      </c>
      <c r="BO412" s="69" t="str">
        <f>IFERROR(CLEAN(HLOOKUP(BO$1,'1.源数据-产品报告-消费降序'!BO:BO,ROW(),0)),"")</f>
        <v/>
      </c>
      <c r="BP412" s="69" t="str">
        <f>IFERROR(CLEAN(HLOOKUP(BP$1,'1.源数据-产品报告-消费降序'!BP:BP,ROW(),0)),"")</f>
        <v/>
      </c>
      <c r="BQ412" s="69" t="str">
        <f>IFERROR(CLEAN(HLOOKUP(BQ$1,'1.源数据-产品报告-消费降序'!BQ:BQ,ROW(),0)),"")</f>
        <v/>
      </c>
      <c r="BR412" s="69" t="str">
        <f>IFERROR(CLEAN(HLOOKUP(BR$1,'1.源数据-产品报告-消费降序'!BR:BR,ROW(),0)),"")</f>
        <v/>
      </c>
      <c r="BS412" s="69" t="str">
        <f>IFERROR(CLEAN(HLOOKUP(BS$1,'1.源数据-产品报告-消费降序'!BS:BS,ROW(),0)),"")</f>
        <v/>
      </c>
      <c r="BT412" s="69" t="str">
        <f>IFERROR(CLEAN(HLOOKUP(BT$1,'1.源数据-产品报告-消费降序'!BT:BT,ROW(),0)),"")</f>
        <v/>
      </c>
      <c r="BU412" s="69" t="str">
        <f>IFERROR(CLEAN(HLOOKUP(BU$1,'1.源数据-产品报告-消费降序'!BU:BU,ROW(),0)),"")</f>
        <v/>
      </c>
      <c r="BV4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2" s="69" t="str">
        <f>IFERROR(CLEAN(HLOOKUP(BW$1,'1.源数据-产品报告-消费降序'!BW:BW,ROW(),0)),"")</f>
        <v/>
      </c>
    </row>
    <row r="413" spans="1:75">
      <c r="A413" s="69" t="str">
        <f>IFERROR(CLEAN(HLOOKUP(A$1,'1.源数据-产品报告-消费降序'!A:A,ROW(),0)),"")</f>
        <v/>
      </c>
      <c r="B413" s="69" t="str">
        <f>IFERROR(CLEAN(HLOOKUP(B$1,'1.源数据-产品报告-消费降序'!B:B,ROW(),0)),"")</f>
        <v/>
      </c>
      <c r="C413" s="69" t="str">
        <f>IFERROR(CLEAN(HLOOKUP(C$1,'1.源数据-产品报告-消费降序'!C:C,ROW(),0)),"")</f>
        <v/>
      </c>
      <c r="D413" s="69" t="str">
        <f>IFERROR(CLEAN(HLOOKUP(D$1,'1.源数据-产品报告-消费降序'!D:D,ROW(),0)),"")</f>
        <v/>
      </c>
      <c r="E413" s="69" t="str">
        <f>IFERROR(CLEAN(HLOOKUP(E$1,'1.源数据-产品报告-消费降序'!E:E,ROW(),0)),"")</f>
        <v/>
      </c>
      <c r="F413" s="69" t="str">
        <f>IFERROR(CLEAN(HLOOKUP(F$1,'1.源数据-产品报告-消费降序'!F:F,ROW(),0)),"")</f>
        <v/>
      </c>
      <c r="G413" s="70">
        <f>IFERROR((HLOOKUP(G$1,'1.源数据-产品报告-消费降序'!G:G,ROW(),0)),"")</f>
        <v>0</v>
      </c>
      <c r="H4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3" s="69" t="str">
        <f>IFERROR(CLEAN(HLOOKUP(I$1,'1.源数据-产品报告-消费降序'!I:I,ROW(),0)),"")</f>
        <v/>
      </c>
      <c r="L413" s="69" t="str">
        <f>IFERROR(CLEAN(HLOOKUP(L$1,'1.源数据-产品报告-消费降序'!L:L,ROW(),0)),"")</f>
        <v/>
      </c>
      <c r="M413" s="69" t="str">
        <f>IFERROR(CLEAN(HLOOKUP(M$1,'1.源数据-产品报告-消费降序'!M:M,ROW(),0)),"")</f>
        <v/>
      </c>
      <c r="N413" s="69" t="str">
        <f>IFERROR(CLEAN(HLOOKUP(N$1,'1.源数据-产品报告-消费降序'!N:N,ROW(),0)),"")</f>
        <v/>
      </c>
      <c r="O413" s="69" t="str">
        <f>IFERROR(CLEAN(HLOOKUP(O$1,'1.源数据-产品报告-消费降序'!O:O,ROW(),0)),"")</f>
        <v/>
      </c>
      <c r="P413" s="69" t="str">
        <f>IFERROR(CLEAN(HLOOKUP(P$1,'1.源数据-产品报告-消费降序'!P:P,ROW(),0)),"")</f>
        <v/>
      </c>
      <c r="Q413" s="69" t="str">
        <f>IFERROR(CLEAN(HLOOKUP(Q$1,'1.源数据-产品报告-消费降序'!Q:Q,ROW(),0)),"")</f>
        <v/>
      </c>
      <c r="R413" s="69" t="str">
        <f>IFERROR(CLEAN(HLOOKUP(R$1,'1.源数据-产品报告-消费降序'!R:R,ROW(),0)),"")</f>
        <v/>
      </c>
      <c r="S4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3" s="69" t="str">
        <f>IFERROR(CLEAN(HLOOKUP(T$1,'1.源数据-产品报告-消费降序'!T:T,ROW(),0)),"")</f>
        <v/>
      </c>
      <c r="W413" s="69" t="str">
        <f>IFERROR(CLEAN(HLOOKUP(W$1,'1.源数据-产品报告-消费降序'!W:W,ROW(),0)),"")</f>
        <v/>
      </c>
      <c r="X413" s="69" t="str">
        <f>IFERROR(CLEAN(HLOOKUP(X$1,'1.源数据-产品报告-消费降序'!X:X,ROW(),0)),"")</f>
        <v/>
      </c>
      <c r="Y413" s="69" t="str">
        <f>IFERROR(CLEAN(HLOOKUP(Y$1,'1.源数据-产品报告-消费降序'!Y:Y,ROW(),0)),"")</f>
        <v/>
      </c>
      <c r="Z413" s="69" t="str">
        <f>IFERROR(CLEAN(HLOOKUP(Z$1,'1.源数据-产品报告-消费降序'!Z:Z,ROW(),0)),"")</f>
        <v/>
      </c>
      <c r="AA413" s="69" t="str">
        <f>IFERROR(CLEAN(HLOOKUP(AA$1,'1.源数据-产品报告-消费降序'!AA:AA,ROW(),0)),"")</f>
        <v/>
      </c>
      <c r="AB413" s="69" t="str">
        <f>IFERROR(CLEAN(HLOOKUP(AB$1,'1.源数据-产品报告-消费降序'!AB:AB,ROW(),0)),"")</f>
        <v/>
      </c>
      <c r="AC413" s="69" t="str">
        <f>IFERROR(CLEAN(HLOOKUP(AC$1,'1.源数据-产品报告-消费降序'!AC:AC,ROW(),0)),"")</f>
        <v/>
      </c>
      <c r="AD4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3" s="69" t="str">
        <f>IFERROR(CLEAN(HLOOKUP(AE$1,'1.源数据-产品报告-消费降序'!AE:AE,ROW(),0)),"")</f>
        <v/>
      </c>
      <c r="AH413" s="69" t="str">
        <f>IFERROR(CLEAN(HLOOKUP(AH$1,'1.源数据-产品报告-消费降序'!AH:AH,ROW(),0)),"")</f>
        <v/>
      </c>
      <c r="AI413" s="69" t="str">
        <f>IFERROR(CLEAN(HLOOKUP(AI$1,'1.源数据-产品报告-消费降序'!AI:AI,ROW(),0)),"")</f>
        <v/>
      </c>
      <c r="AJ413" s="69" t="str">
        <f>IFERROR(CLEAN(HLOOKUP(AJ$1,'1.源数据-产品报告-消费降序'!AJ:AJ,ROW(),0)),"")</f>
        <v/>
      </c>
      <c r="AK413" s="69" t="str">
        <f>IFERROR(CLEAN(HLOOKUP(AK$1,'1.源数据-产品报告-消费降序'!AK:AK,ROW(),0)),"")</f>
        <v/>
      </c>
      <c r="AL413" s="69" t="str">
        <f>IFERROR(CLEAN(HLOOKUP(AL$1,'1.源数据-产品报告-消费降序'!AL:AL,ROW(),0)),"")</f>
        <v/>
      </c>
      <c r="AM413" s="69" t="str">
        <f>IFERROR(CLEAN(HLOOKUP(AM$1,'1.源数据-产品报告-消费降序'!AM:AM,ROW(),0)),"")</f>
        <v/>
      </c>
      <c r="AN413" s="69" t="str">
        <f>IFERROR(CLEAN(HLOOKUP(AN$1,'1.源数据-产品报告-消费降序'!AN:AN,ROW(),0)),"")</f>
        <v/>
      </c>
      <c r="AO4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3" s="69" t="str">
        <f>IFERROR(CLEAN(HLOOKUP(AP$1,'1.源数据-产品报告-消费降序'!AP:AP,ROW(),0)),"")</f>
        <v/>
      </c>
      <c r="AS413" s="69" t="str">
        <f>IFERROR(CLEAN(HLOOKUP(AS$1,'1.源数据-产品报告-消费降序'!AS:AS,ROW(),0)),"")</f>
        <v/>
      </c>
      <c r="AT413" s="69" t="str">
        <f>IFERROR(CLEAN(HLOOKUP(AT$1,'1.源数据-产品报告-消费降序'!AT:AT,ROW(),0)),"")</f>
        <v/>
      </c>
      <c r="AU413" s="69" t="str">
        <f>IFERROR(CLEAN(HLOOKUP(AU$1,'1.源数据-产品报告-消费降序'!AU:AU,ROW(),0)),"")</f>
        <v/>
      </c>
      <c r="AV413" s="69" t="str">
        <f>IFERROR(CLEAN(HLOOKUP(AV$1,'1.源数据-产品报告-消费降序'!AV:AV,ROW(),0)),"")</f>
        <v/>
      </c>
      <c r="AW413" s="69" t="str">
        <f>IFERROR(CLEAN(HLOOKUP(AW$1,'1.源数据-产品报告-消费降序'!AW:AW,ROW(),0)),"")</f>
        <v/>
      </c>
      <c r="AX413" s="69" t="str">
        <f>IFERROR(CLEAN(HLOOKUP(AX$1,'1.源数据-产品报告-消费降序'!AX:AX,ROW(),0)),"")</f>
        <v/>
      </c>
      <c r="AY413" s="69" t="str">
        <f>IFERROR(CLEAN(HLOOKUP(AY$1,'1.源数据-产品报告-消费降序'!AY:AY,ROW(),0)),"")</f>
        <v/>
      </c>
      <c r="AZ4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3" s="69" t="str">
        <f>IFERROR(CLEAN(HLOOKUP(BA$1,'1.源数据-产品报告-消费降序'!BA:BA,ROW(),0)),"")</f>
        <v/>
      </c>
      <c r="BD413" s="69" t="str">
        <f>IFERROR(CLEAN(HLOOKUP(BD$1,'1.源数据-产品报告-消费降序'!BD:BD,ROW(),0)),"")</f>
        <v/>
      </c>
      <c r="BE413" s="69" t="str">
        <f>IFERROR(CLEAN(HLOOKUP(BE$1,'1.源数据-产品报告-消费降序'!BE:BE,ROW(),0)),"")</f>
        <v/>
      </c>
      <c r="BF413" s="69" t="str">
        <f>IFERROR(CLEAN(HLOOKUP(BF$1,'1.源数据-产品报告-消费降序'!BF:BF,ROW(),0)),"")</f>
        <v/>
      </c>
      <c r="BG413" s="69" t="str">
        <f>IFERROR(CLEAN(HLOOKUP(BG$1,'1.源数据-产品报告-消费降序'!BG:BG,ROW(),0)),"")</f>
        <v/>
      </c>
      <c r="BH413" s="69" t="str">
        <f>IFERROR(CLEAN(HLOOKUP(BH$1,'1.源数据-产品报告-消费降序'!BH:BH,ROW(),0)),"")</f>
        <v/>
      </c>
      <c r="BI413" s="69" t="str">
        <f>IFERROR(CLEAN(HLOOKUP(BI$1,'1.源数据-产品报告-消费降序'!BI:BI,ROW(),0)),"")</f>
        <v/>
      </c>
      <c r="BJ413" s="69" t="str">
        <f>IFERROR(CLEAN(HLOOKUP(BJ$1,'1.源数据-产品报告-消费降序'!BJ:BJ,ROW(),0)),"")</f>
        <v/>
      </c>
      <c r="BK4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3" s="69" t="str">
        <f>IFERROR(CLEAN(HLOOKUP(BL$1,'1.源数据-产品报告-消费降序'!BL:BL,ROW(),0)),"")</f>
        <v/>
      </c>
      <c r="BO413" s="69" t="str">
        <f>IFERROR(CLEAN(HLOOKUP(BO$1,'1.源数据-产品报告-消费降序'!BO:BO,ROW(),0)),"")</f>
        <v/>
      </c>
      <c r="BP413" s="69" t="str">
        <f>IFERROR(CLEAN(HLOOKUP(BP$1,'1.源数据-产品报告-消费降序'!BP:BP,ROW(),0)),"")</f>
        <v/>
      </c>
      <c r="BQ413" s="69" t="str">
        <f>IFERROR(CLEAN(HLOOKUP(BQ$1,'1.源数据-产品报告-消费降序'!BQ:BQ,ROW(),0)),"")</f>
        <v/>
      </c>
      <c r="BR413" s="69" t="str">
        <f>IFERROR(CLEAN(HLOOKUP(BR$1,'1.源数据-产品报告-消费降序'!BR:BR,ROW(),0)),"")</f>
        <v/>
      </c>
      <c r="BS413" s="69" t="str">
        <f>IFERROR(CLEAN(HLOOKUP(BS$1,'1.源数据-产品报告-消费降序'!BS:BS,ROW(),0)),"")</f>
        <v/>
      </c>
      <c r="BT413" s="69" t="str">
        <f>IFERROR(CLEAN(HLOOKUP(BT$1,'1.源数据-产品报告-消费降序'!BT:BT,ROW(),0)),"")</f>
        <v/>
      </c>
      <c r="BU413" s="69" t="str">
        <f>IFERROR(CLEAN(HLOOKUP(BU$1,'1.源数据-产品报告-消费降序'!BU:BU,ROW(),0)),"")</f>
        <v/>
      </c>
      <c r="BV4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3" s="69" t="str">
        <f>IFERROR(CLEAN(HLOOKUP(BW$1,'1.源数据-产品报告-消费降序'!BW:BW,ROW(),0)),"")</f>
        <v/>
      </c>
    </row>
    <row r="414" spans="1:75">
      <c r="A414" s="69" t="str">
        <f>IFERROR(CLEAN(HLOOKUP(A$1,'1.源数据-产品报告-消费降序'!A:A,ROW(),0)),"")</f>
        <v/>
      </c>
      <c r="B414" s="69" t="str">
        <f>IFERROR(CLEAN(HLOOKUP(B$1,'1.源数据-产品报告-消费降序'!B:B,ROW(),0)),"")</f>
        <v/>
      </c>
      <c r="C414" s="69" t="str">
        <f>IFERROR(CLEAN(HLOOKUP(C$1,'1.源数据-产品报告-消费降序'!C:C,ROW(),0)),"")</f>
        <v/>
      </c>
      <c r="D414" s="69" t="str">
        <f>IFERROR(CLEAN(HLOOKUP(D$1,'1.源数据-产品报告-消费降序'!D:D,ROW(),0)),"")</f>
        <v/>
      </c>
      <c r="E414" s="69" t="str">
        <f>IFERROR(CLEAN(HLOOKUP(E$1,'1.源数据-产品报告-消费降序'!E:E,ROW(),0)),"")</f>
        <v/>
      </c>
      <c r="F414" s="69" t="str">
        <f>IFERROR(CLEAN(HLOOKUP(F$1,'1.源数据-产品报告-消费降序'!F:F,ROW(),0)),"")</f>
        <v/>
      </c>
      <c r="G414" s="70">
        <f>IFERROR((HLOOKUP(G$1,'1.源数据-产品报告-消费降序'!G:G,ROW(),0)),"")</f>
        <v>0</v>
      </c>
      <c r="H4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4" s="69" t="str">
        <f>IFERROR(CLEAN(HLOOKUP(I$1,'1.源数据-产品报告-消费降序'!I:I,ROW(),0)),"")</f>
        <v/>
      </c>
      <c r="L414" s="69" t="str">
        <f>IFERROR(CLEAN(HLOOKUP(L$1,'1.源数据-产品报告-消费降序'!L:L,ROW(),0)),"")</f>
        <v/>
      </c>
      <c r="M414" s="69" t="str">
        <f>IFERROR(CLEAN(HLOOKUP(M$1,'1.源数据-产品报告-消费降序'!M:M,ROW(),0)),"")</f>
        <v/>
      </c>
      <c r="N414" s="69" t="str">
        <f>IFERROR(CLEAN(HLOOKUP(N$1,'1.源数据-产品报告-消费降序'!N:N,ROW(),0)),"")</f>
        <v/>
      </c>
      <c r="O414" s="69" t="str">
        <f>IFERROR(CLEAN(HLOOKUP(O$1,'1.源数据-产品报告-消费降序'!O:O,ROW(),0)),"")</f>
        <v/>
      </c>
      <c r="P414" s="69" t="str">
        <f>IFERROR(CLEAN(HLOOKUP(P$1,'1.源数据-产品报告-消费降序'!P:P,ROW(),0)),"")</f>
        <v/>
      </c>
      <c r="Q414" s="69" t="str">
        <f>IFERROR(CLEAN(HLOOKUP(Q$1,'1.源数据-产品报告-消费降序'!Q:Q,ROW(),0)),"")</f>
        <v/>
      </c>
      <c r="R414" s="69" t="str">
        <f>IFERROR(CLEAN(HLOOKUP(R$1,'1.源数据-产品报告-消费降序'!R:R,ROW(),0)),"")</f>
        <v/>
      </c>
      <c r="S4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4" s="69" t="str">
        <f>IFERROR(CLEAN(HLOOKUP(T$1,'1.源数据-产品报告-消费降序'!T:T,ROW(),0)),"")</f>
        <v/>
      </c>
      <c r="W414" s="69" t="str">
        <f>IFERROR(CLEAN(HLOOKUP(W$1,'1.源数据-产品报告-消费降序'!W:W,ROW(),0)),"")</f>
        <v/>
      </c>
      <c r="X414" s="69" t="str">
        <f>IFERROR(CLEAN(HLOOKUP(X$1,'1.源数据-产品报告-消费降序'!X:X,ROW(),0)),"")</f>
        <v/>
      </c>
      <c r="Y414" s="69" t="str">
        <f>IFERROR(CLEAN(HLOOKUP(Y$1,'1.源数据-产品报告-消费降序'!Y:Y,ROW(),0)),"")</f>
        <v/>
      </c>
      <c r="Z414" s="69" t="str">
        <f>IFERROR(CLEAN(HLOOKUP(Z$1,'1.源数据-产品报告-消费降序'!Z:Z,ROW(),0)),"")</f>
        <v/>
      </c>
      <c r="AA414" s="69" t="str">
        <f>IFERROR(CLEAN(HLOOKUP(AA$1,'1.源数据-产品报告-消费降序'!AA:AA,ROW(),0)),"")</f>
        <v/>
      </c>
      <c r="AB414" s="69" t="str">
        <f>IFERROR(CLEAN(HLOOKUP(AB$1,'1.源数据-产品报告-消费降序'!AB:AB,ROW(),0)),"")</f>
        <v/>
      </c>
      <c r="AC414" s="69" t="str">
        <f>IFERROR(CLEAN(HLOOKUP(AC$1,'1.源数据-产品报告-消费降序'!AC:AC,ROW(),0)),"")</f>
        <v/>
      </c>
      <c r="AD4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4" s="69" t="str">
        <f>IFERROR(CLEAN(HLOOKUP(AE$1,'1.源数据-产品报告-消费降序'!AE:AE,ROW(),0)),"")</f>
        <v/>
      </c>
      <c r="AH414" s="69" t="str">
        <f>IFERROR(CLEAN(HLOOKUP(AH$1,'1.源数据-产品报告-消费降序'!AH:AH,ROW(),0)),"")</f>
        <v/>
      </c>
      <c r="AI414" s="69" t="str">
        <f>IFERROR(CLEAN(HLOOKUP(AI$1,'1.源数据-产品报告-消费降序'!AI:AI,ROW(),0)),"")</f>
        <v/>
      </c>
      <c r="AJ414" s="69" t="str">
        <f>IFERROR(CLEAN(HLOOKUP(AJ$1,'1.源数据-产品报告-消费降序'!AJ:AJ,ROW(),0)),"")</f>
        <v/>
      </c>
      <c r="AK414" s="69" t="str">
        <f>IFERROR(CLEAN(HLOOKUP(AK$1,'1.源数据-产品报告-消费降序'!AK:AK,ROW(),0)),"")</f>
        <v/>
      </c>
      <c r="AL414" s="69" t="str">
        <f>IFERROR(CLEAN(HLOOKUP(AL$1,'1.源数据-产品报告-消费降序'!AL:AL,ROW(),0)),"")</f>
        <v/>
      </c>
      <c r="AM414" s="69" t="str">
        <f>IFERROR(CLEAN(HLOOKUP(AM$1,'1.源数据-产品报告-消费降序'!AM:AM,ROW(),0)),"")</f>
        <v/>
      </c>
      <c r="AN414" s="69" t="str">
        <f>IFERROR(CLEAN(HLOOKUP(AN$1,'1.源数据-产品报告-消费降序'!AN:AN,ROW(),0)),"")</f>
        <v/>
      </c>
      <c r="AO4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4" s="69" t="str">
        <f>IFERROR(CLEAN(HLOOKUP(AP$1,'1.源数据-产品报告-消费降序'!AP:AP,ROW(),0)),"")</f>
        <v/>
      </c>
      <c r="AS414" s="69" t="str">
        <f>IFERROR(CLEAN(HLOOKUP(AS$1,'1.源数据-产品报告-消费降序'!AS:AS,ROW(),0)),"")</f>
        <v/>
      </c>
      <c r="AT414" s="69" t="str">
        <f>IFERROR(CLEAN(HLOOKUP(AT$1,'1.源数据-产品报告-消费降序'!AT:AT,ROW(),0)),"")</f>
        <v/>
      </c>
      <c r="AU414" s="69" t="str">
        <f>IFERROR(CLEAN(HLOOKUP(AU$1,'1.源数据-产品报告-消费降序'!AU:AU,ROW(),0)),"")</f>
        <v/>
      </c>
      <c r="AV414" s="69" t="str">
        <f>IFERROR(CLEAN(HLOOKUP(AV$1,'1.源数据-产品报告-消费降序'!AV:AV,ROW(),0)),"")</f>
        <v/>
      </c>
      <c r="AW414" s="69" t="str">
        <f>IFERROR(CLEAN(HLOOKUP(AW$1,'1.源数据-产品报告-消费降序'!AW:AW,ROW(),0)),"")</f>
        <v/>
      </c>
      <c r="AX414" s="69" t="str">
        <f>IFERROR(CLEAN(HLOOKUP(AX$1,'1.源数据-产品报告-消费降序'!AX:AX,ROW(),0)),"")</f>
        <v/>
      </c>
      <c r="AY414" s="69" t="str">
        <f>IFERROR(CLEAN(HLOOKUP(AY$1,'1.源数据-产品报告-消费降序'!AY:AY,ROW(),0)),"")</f>
        <v/>
      </c>
      <c r="AZ4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4" s="69" t="str">
        <f>IFERROR(CLEAN(HLOOKUP(BA$1,'1.源数据-产品报告-消费降序'!BA:BA,ROW(),0)),"")</f>
        <v/>
      </c>
      <c r="BD414" s="69" t="str">
        <f>IFERROR(CLEAN(HLOOKUP(BD$1,'1.源数据-产品报告-消费降序'!BD:BD,ROW(),0)),"")</f>
        <v/>
      </c>
      <c r="BE414" s="69" t="str">
        <f>IFERROR(CLEAN(HLOOKUP(BE$1,'1.源数据-产品报告-消费降序'!BE:BE,ROW(),0)),"")</f>
        <v/>
      </c>
      <c r="BF414" s="69" t="str">
        <f>IFERROR(CLEAN(HLOOKUP(BF$1,'1.源数据-产品报告-消费降序'!BF:BF,ROW(),0)),"")</f>
        <v/>
      </c>
      <c r="BG414" s="69" t="str">
        <f>IFERROR(CLEAN(HLOOKUP(BG$1,'1.源数据-产品报告-消费降序'!BG:BG,ROW(),0)),"")</f>
        <v/>
      </c>
      <c r="BH414" s="69" t="str">
        <f>IFERROR(CLEAN(HLOOKUP(BH$1,'1.源数据-产品报告-消费降序'!BH:BH,ROW(),0)),"")</f>
        <v/>
      </c>
      <c r="BI414" s="69" t="str">
        <f>IFERROR(CLEAN(HLOOKUP(BI$1,'1.源数据-产品报告-消费降序'!BI:BI,ROW(),0)),"")</f>
        <v/>
      </c>
      <c r="BJ414" s="69" t="str">
        <f>IFERROR(CLEAN(HLOOKUP(BJ$1,'1.源数据-产品报告-消费降序'!BJ:BJ,ROW(),0)),"")</f>
        <v/>
      </c>
      <c r="BK4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4" s="69" t="str">
        <f>IFERROR(CLEAN(HLOOKUP(BL$1,'1.源数据-产品报告-消费降序'!BL:BL,ROW(),0)),"")</f>
        <v/>
      </c>
      <c r="BO414" s="69" t="str">
        <f>IFERROR(CLEAN(HLOOKUP(BO$1,'1.源数据-产品报告-消费降序'!BO:BO,ROW(),0)),"")</f>
        <v/>
      </c>
      <c r="BP414" s="69" t="str">
        <f>IFERROR(CLEAN(HLOOKUP(BP$1,'1.源数据-产品报告-消费降序'!BP:BP,ROW(),0)),"")</f>
        <v/>
      </c>
      <c r="BQ414" s="69" t="str">
        <f>IFERROR(CLEAN(HLOOKUP(BQ$1,'1.源数据-产品报告-消费降序'!BQ:BQ,ROW(),0)),"")</f>
        <v/>
      </c>
      <c r="BR414" s="69" t="str">
        <f>IFERROR(CLEAN(HLOOKUP(BR$1,'1.源数据-产品报告-消费降序'!BR:BR,ROW(),0)),"")</f>
        <v/>
      </c>
      <c r="BS414" s="69" t="str">
        <f>IFERROR(CLEAN(HLOOKUP(BS$1,'1.源数据-产品报告-消费降序'!BS:BS,ROW(),0)),"")</f>
        <v/>
      </c>
      <c r="BT414" s="69" t="str">
        <f>IFERROR(CLEAN(HLOOKUP(BT$1,'1.源数据-产品报告-消费降序'!BT:BT,ROW(),0)),"")</f>
        <v/>
      </c>
      <c r="BU414" s="69" t="str">
        <f>IFERROR(CLEAN(HLOOKUP(BU$1,'1.源数据-产品报告-消费降序'!BU:BU,ROW(),0)),"")</f>
        <v/>
      </c>
      <c r="BV4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4" s="69" t="str">
        <f>IFERROR(CLEAN(HLOOKUP(BW$1,'1.源数据-产品报告-消费降序'!BW:BW,ROW(),0)),"")</f>
        <v/>
      </c>
    </row>
    <row r="415" spans="1:75">
      <c r="A415" s="69" t="str">
        <f>IFERROR(CLEAN(HLOOKUP(A$1,'1.源数据-产品报告-消费降序'!A:A,ROW(),0)),"")</f>
        <v/>
      </c>
      <c r="B415" s="69" t="str">
        <f>IFERROR(CLEAN(HLOOKUP(B$1,'1.源数据-产品报告-消费降序'!B:B,ROW(),0)),"")</f>
        <v/>
      </c>
      <c r="C415" s="69" t="str">
        <f>IFERROR(CLEAN(HLOOKUP(C$1,'1.源数据-产品报告-消费降序'!C:C,ROW(),0)),"")</f>
        <v/>
      </c>
      <c r="D415" s="69" t="str">
        <f>IFERROR(CLEAN(HLOOKUP(D$1,'1.源数据-产品报告-消费降序'!D:D,ROW(),0)),"")</f>
        <v/>
      </c>
      <c r="E415" s="69" t="str">
        <f>IFERROR(CLEAN(HLOOKUP(E$1,'1.源数据-产品报告-消费降序'!E:E,ROW(),0)),"")</f>
        <v/>
      </c>
      <c r="F415" s="69" t="str">
        <f>IFERROR(CLEAN(HLOOKUP(F$1,'1.源数据-产品报告-消费降序'!F:F,ROW(),0)),"")</f>
        <v/>
      </c>
      <c r="G415" s="70">
        <f>IFERROR((HLOOKUP(G$1,'1.源数据-产品报告-消费降序'!G:G,ROW(),0)),"")</f>
        <v>0</v>
      </c>
      <c r="H4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5" s="69" t="str">
        <f>IFERROR(CLEAN(HLOOKUP(I$1,'1.源数据-产品报告-消费降序'!I:I,ROW(),0)),"")</f>
        <v/>
      </c>
      <c r="L415" s="69" t="str">
        <f>IFERROR(CLEAN(HLOOKUP(L$1,'1.源数据-产品报告-消费降序'!L:L,ROW(),0)),"")</f>
        <v/>
      </c>
      <c r="M415" s="69" t="str">
        <f>IFERROR(CLEAN(HLOOKUP(M$1,'1.源数据-产品报告-消费降序'!M:M,ROW(),0)),"")</f>
        <v/>
      </c>
      <c r="N415" s="69" t="str">
        <f>IFERROR(CLEAN(HLOOKUP(N$1,'1.源数据-产品报告-消费降序'!N:N,ROW(),0)),"")</f>
        <v/>
      </c>
      <c r="O415" s="69" t="str">
        <f>IFERROR(CLEAN(HLOOKUP(O$1,'1.源数据-产品报告-消费降序'!O:O,ROW(),0)),"")</f>
        <v/>
      </c>
      <c r="P415" s="69" t="str">
        <f>IFERROR(CLEAN(HLOOKUP(P$1,'1.源数据-产品报告-消费降序'!P:P,ROW(),0)),"")</f>
        <v/>
      </c>
      <c r="Q415" s="69" t="str">
        <f>IFERROR(CLEAN(HLOOKUP(Q$1,'1.源数据-产品报告-消费降序'!Q:Q,ROW(),0)),"")</f>
        <v/>
      </c>
      <c r="R415" s="69" t="str">
        <f>IFERROR(CLEAN(HLOOKUP(R$1,'1.源数据-产品报告-消费降序'!R:R,ROW(),0)),"")</f>
        <v/>
      </c>
      <c r="S4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5" s="69" t="str">
        <f>IFERROR(CLEAN(HLOOKUP(T$1,'1.源数据-产品报告-消费降序'!T:T,ROW(),0)),"")</f>
        <v/>
      </c>
      <c r="W415" s="69" t="str">
        <f>IFERROR(CLEAN(HLOOKUP(W$1,'1.源数据-产品报告-消费降序'!W:W,ROW(),0)),"")</f>
        <v/>
      </c>
      <c r="X415" s="69" t="str">
        <f>IFERROR(CLEAN(HLOOKUP(X$1,'1.源数据-产品报告-消费降序'!X:X,ROW(),0)),"")</f>
        <v/>
      </c>
      <c r="Y415" s="69" t="str">
        <f>IFERROR(CLEAN(HLOOKUP(Y$1,'1.源数据-产品报告-消费降序'!Y:Y,ROW(),0)),"")</f>
        <v/>
      </c>
      <c r="Z415" s="69" t="str">
        <f>IFERROR(CLEAN(HLOOKUP(Z$1,'1.源数据-产品报告-消费降序'!Z:Z,ROW(),0)),"")</f>
        <v/>
      </c>
      <c r="AA415" s="69" t="str">
        <f>IFERROR(CLEAN(HLOOKUP(AA$1,'1.源数据-产品报告-消费降序'!AA:AA,ROW(),0)),"")</f>
        <v/>
      </c>
      <c r="AB415" s="69" t="str">
        <f>IFERROR(CLEAN(HLOOKUP(AB$1,'1.源数据-产品报告-消费降序'!AB:AB,ROW(),0)),"")</f>
        <v/>
      </c>
      <c r="AC415" s="69" t="str">
        <f>IFERROR(CLEAN(HLOOKUP(AC$1,'1.源数据-产品报告-消费降序'!AC:AC,ROW(),0)),"")</f>
        <v/>
      </c>
      <c r="AD4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5" s="69" t="str">
        <f>IFERROR(CLEAN(HLOOKUP(AE$1,'1.源数据-产品报告-消费降序'!AE:AE,ROW(),0)),"")</f>
        <v/>
      </c>
      <c r="AH415" s="69" t="str">
        <f>IFERROR(CLEAN(HLOOKUP(AH$1,'1.源数据-产品报告-消费降序'!AH:AH,ROW(),0)),"")</f>
        <v/>
      </c>
      <c r="AI415" s="69" t="str">
        <f>IFERROR(CLEAN(HLOOKUP(AI$1,'1.源数据-产品报告-消费降序'!AI:AI,ROW(),0)),"")</f>
        <v/>
      </c>
      <c r="AJ415" s="69" t="str">
        <f>IFERROR(CLEAN(HLOOKUP(AJ$1,'1.源数据-产品报告-消费降序'!AJ:AJ,ROW(),0)),"")</f>
        <v/>
      </c>
      <c r="AK415" s="69" t="str">
        <f>IFERROR(CLEAN(HLOOKUP(AK$1,'1.源数据-产品报告-消费降序'!AK:AK,ROW(),0)),"")</f>
        <v/>
      </c>
      <c r="AL415" s="69" t="str">
        <f>IFERROR(CLEAN(HLOOKUP(AL$1,'1.源数据-产品报告-消费降序'!AL:AL,ROW(),0)),"")</f>
        <v/>
      </c>
      <c r="AM415" s="69" t="str">
        <f>IFERROR(CLEAN(HLOOKUP(AM$1,'1.源数据-产品报告-消费降序'!AM:AM,ROW(),0)),"")</f>
        <v/>
      </c>
      <c r="AN415" s="69" t="str">
        <f>IFERROR(CLEAN(HLOOKUP(AN$1,'1.源数据-产品报告-消费降序'!AN:AN,ROW(),0)),"")</f>
        <v/>
      </c>
      <c r="AO4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5" s="69" t="str">
        <f>IFERROR(CLEAN(HLOOKUP(AP$1,'1.源数据-产品报告-消费降序'!AP:AP,ROW(),0)),"")</f>
        <v/>
      </c>
      <c r="AS415" s="69" t="str">
        <f>IFERROR(CLEAN(HLOOKUP(AS$1,'1.源数据-产品报告-消费降序'!AS:AS,ROW(),0)),"")</f>
        <v/>
      </c>
      <c r="AT415" s="69" t="str">
        <f>IFERROR(CLEAN(HLOOKUP(AT$1,'1.源数据-产品报告-消费降序'!AT:AT,ROW(),0)),"")</f>
        <v/>
      </c>
      <c r="AU415" s="69" t="str">
        <f>IFERROR(CLEAN(HLOOKUP(AU$1,'1.源数据-产品报告-消费降序'!AU:AU,ROW(),0)),"")</f>
        <v/>
      </c>
      <c r="AV415" s="69" t="str">
        <f>IFERROR(CLEAN(HLOOKUP(AV$1,'1.源数据-产品报告-消费降序'!AV:AV,ROW(),0)),"")</f>
        <v/>
      </c>
      <c r="AW415" s="69" t="str">
        <f>IFERROR(CLEAN(HLOOKUP(AW$1,'1.源数据-产品报告-消费降序'!AW:AW,ROW(),0)),"")</f>
        <v/>
      </c>
      <c r="AX415" s="69" t="str">
        <f>IFERROR(CLEAN(HLOOKUP(AX$1,'1.源数据-产品报告-消费降序'!AX:AX,ROW(),0)),"")</f>
        <v/>
      </c>
      <c r="AY415" s="69" t="str">
        <f>IFERROR(CLEAN(HLOOKUP(AY$1,'1.源数据-产品报告-消费降序'!AY:AY,ROW(),0)),"")</f>
        <v/>
      </c>
      <c r="AZ4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5" s="69" t="str">
        <f>IFERROR(CLEAN(HLOOKUP(BA$1,'1.源数据-产品报告-消费降序'!BA:BA,ROW(),0)),"")</f>
        <v/>
      </c>
      <c r="BD415" s="69" t="str">
        <f>IFERROR(CLEAN(HLOOKUP(BD$1,'1.源数据-产品报告-消费降序'!BD:BD,ROW(),0)),"")</f>
        <v/>
      </c>
      <c r="BE415" s="69" t="str">
        <f>IFERROR(CLEAN(HLOOKUP(BE$1,'1.源数据-产品报告-消费降序'!BE:BE,ROW(),0)),"")</f>
        <v/>
      </c>
      <c r="BF415" s="69" t="str">
        <f>IFERROR(CLEAN(HLOOKUP(BF$1,'1.源数据-产品报告-消费降序'!BF:BF,ROW(),0)),"")</f>
        <v/>
      </c>
      <c r="BG415" s="69" t="str">
        <f>IFERROR(CLEAN(HLOOKUP(BG$1,'1.源数据-产品报告-消费降序'!BG:BG,ROW(),0)),"")</f>
        <v/>
      </c>
      <c r="BH415" s="69" t="str">
        <f>IFERROR(CLEAN(HLOOKUP(BH$1,'1.源数据-产品报告-消费降序'!BH:BH,ROW(),0)),"")</f>
        <v/>
      </c>
      <c r="BI415" s="69" t="str">
        <f>IFERROR(CLEAN(HLOOKUP(BI$1,'1.源数据-产品报告-消费降序'!BI:BI,ROW(),0)),"")</f>
        <v/>
      </c>
      <c r="BJ415" s="69" t="str">
        <f>IFERROR(CLEAN(HLOOKUP(BJ$1,'1.源数据-产品报告-消费降序'!BJ:BJ,ROW(),0)),"")</f>
        <v/>
      </c>
      <c r="BK4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5" s="69" t="str">
        <f>IFERROR(CLEAN(HLOOKUP(BL$1,'1.源数据-产品报告-消费降序'!BL:BL,ROW(),0)),"")</f>
        <v/>
      </c>
      <c r="BO415" s="69" t="str">
        <f>IFERROR(CLEAN(HLOOKUP(BO$1,'1.源数据-产品报告-消费降序'!BO:BO,ROW(),0)),"")</f>
        <v/>
      </c>
      <c r="BP415" s="69" t="str">
        <f>IFERROR(CLEAN(HLOOKUP(BP$1,'1.源数据-产品报告-消费降序'!BP:BP,ROW(),0)),"")</f>
        <v/>
      </c>
      <c r="BQ415" s="69" t="str">
        <f>IFERROR(CLEAN(HLOOKUP(BQ$1,'1.源数据-产品报告-消费降序'!BQ:BQ,ROW(),0)),"")</f>
        <v/>
      </c>
      <c r="BR415" s="69" t="str">
        <f>IFERROR(CLEAN(HLOOKUP(BR$1,'1.源数据-产品报告-消费降序'!BR:BR,ROW(),0)),"")</f>
        <v/>
      </c>
      <c r="BS415" s="69" t="str">
        <f>IFERROR(CLEAN(HLOOKUP(BS$1,'1.源数据-产品报告-消费降序'!BS:BS,ROW(),0)),"")</f>
        <v/>
      </c>
      <c r="BT415" s="69" t="str">
        <f>IFERROR(CLEAN(HLOOKUP(BT$1,'1.源数据-产品报告-消费降序'!BT:BT,ROW(),0)),"")</f>
        <v/>
      </c>
      <c r="BU415" s="69" t="str">
        <f>IFERROR(CLEAN(HLOOKUP(BU$1,'1.源数据-产品报告-消费降序'!BU:BU,ROW(),0)),"")</f>
        <v/>
      </c>
      <c r="BV4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5" s="69" t="str">
        <f>IFERROR(CLEAN(HLOOKUP(BW$1,'1.源数据-产品报告-消费降序'!BW:BW,ROW(),0)),"")</f>
        <v/>
      </c>
    </row>
    <row r="416" spans="1:75">
      <c r="A416" s="69" t="str">
        <f>IFERROR(CLEAN(HLOOKUP(A$1,'1.源数据-产品报告-消费降序'!A:A,ROW(),0)),"")</f>
        <v/>
      </c>
      <c r="B416" s="69" t="str">
        <f>IFERROR(CLEAN(HLOOKUP(B$1,'1.源数据-产品报告-消费降序'!B:B,ROW(),0)),"")</f>
        <v/>
      </c>
      <c r="C416" s="69" t="str">
        <f>IFERROR(CLEAN(HLOOKUP(C$1,'1.源数据-产品报告-消费降序'!C:C,ROW(),0)),"")</f>
        <v/>
      </c>
      <c r="D416" s="69" t="str">
        <f>IFERROR(CLEAN(HLOOKUP(D$1,'1.源数据-产品报告-消费降序'!D:D,ROW(),0)),"")</f>
        <v/>
      </c>
      <c r="E416" s="69" t="str">
        <f>IFERROR(CLEAN(HLOOKUP(E$1,'1.源数据-产品报告-消费降序'!E:E,ROW(),0)),"")</f>
        <v/>
      </c>
      <c r="F416" s="69" t="str">
        <f>IFERROR(CLEAN(HLOOKUP(F$1,'1.源数据-产品报告-消费降序'!F:F,ROW(),0)),"")</f>
        <v/>
      </c>
      <c r="G416" s="70">
        <f>IFERROR((HLOOKUP(G$1,'1.源数据-产品报告-消费降序'!G:G,ROW(),0)),"")</f>
        <v>0</v>
      </c>
      <c r="H4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6" s="69" t="str">
        <f>IFERROR(CLEAN(HLOOKUP(I$1,'1.源数据-产品报告-消费降序'!I:I,ROW(),0)),"")</f>
        <v/>
      </c>
      <c r="L416" s="69" t="str">
        <f>IFERROR(CLEAN(HLOOKUP(L$1,'1.源数据-产品报告-消费降序'!L:L,ROW(),0)),"")</f>
        <v/>
      </c>
      <c r="M416" s="69" t="str">
        <f>IFERROR(CLEAN(HLOOKUP(M$1,'1.源数据-产品报告-消费降序'!M:M,ROW(),0)),"")</f>
        <v/>
      </c>
      <c r="N416" s="69" t="str">
        <f>IFERROR(CLEAN(HLOOKUP(N$1,'1.源数据-产品报告-消费降序'!N:N,ROW(),0)),"")</f>
        <v/>
      </c>
      <c r="O416" s="69" t="str">
        <f>IFERROR(CLEAN(HLOOKUP(O$1,'1.源数据-产品报告-消费降序'!O:O,ROW(),0)),"")</f>
        <v/>
      </c>
      <c r="P416" s="69" t="str">
        <f>IFERROR(CLEAN(HLOOKUP(P$1,'1.源数据-产品报告-消费降序'!P:P,ROW(),0)),"")</f>
        <v/>
      </c>
      <c r="Q416" s="69" t="str">
        <f>IFERROR(CLEAN(HLOOKUP(Q$1,'1.源数据-产品报告-消费降序'!Q:Q,ROW(),0)),"")</f>
        <v/>
      </c>
      <c r="R416" s="69" t="str">
        <f>IFERROR(CLEAN(HLOOKUP(R$1,'1.源数据-产品报告-消费降序'!R:R,ROW(),0)),"")</f>
        <v/>
      </c>
      <c r="S4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6" s="69" t="str">
        <f>IFERROR(CLEAN(HLOOKUP(T$1,'1.源数据-产品报告-消费降序'!T:T,ROW(),0)),"")</f>
        <v/>
      </c>
      <c r="W416" s="69" t="str">
        <f>IFERROR(CLEAN(HLOOKUP(W$1,'1.源数据-产品报告-消费降序'!W:W,ROW(),0)),"")</f>
        <v/>
      </c>
      <c r="X416" s="69" t="str">
        <f>IFERROR(CLEAN(HLOOKUP(X$1,'1.源数据-产品报告-消费降序'!X:X,ROW(),0)),"")</f>
        <v/>
      </c>
      <c r="Y416" s="69" t="str">
        <f>IFERROR(CLEAN(HLOOKUP(Y$1,'1.源数据-产品报告-消费降序'!Y:Y,ROW(),0)),"")</f>
        <v/>
      </c>
      <c r="Z416" s="69" t="str">
        <f>IFERROR(CLEAN(HLOOKUP(Z$1,'1.源数据-产品报告-消费降序'!Z:Z,ROW(),0)),"")</f>
        <v/>
      </c>
      <c r="AA416" s="69" t="str">
        <f>IFERROR(CLEAN(HLOOKUP(AA$1,'1.源数据-产品报告-消费降序'!AA:AA,ROW(),0)),"")</f>
        <v/>
      </c>
      <c r="AB416" s="69" t="str">
        <f>IFERROR(CLEAN(HLOOKUP(AB$1,'1.源数据-产品报告-消费降序'!AB:AB,ROW(),0)),"")</f>
        <v/>
      </c>
      <c r="AC416" s="69" t="str">
        <f>IFERROR(CLEAN(HLOOKUP(AC$1,'1.源数据-产品报告-消费降序'!AC:AC,ROW(),0)),"")</f>
        <v/>
      </c>
      <c r="AD4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6" s="69" t="str">
        <f>IFERROR(CLEAN(HLOOKUP(AE$1,'1.源数据-产品报告-消费降序'!AE:AE,ROW(),0)),"")</f>
        <v/>
      </c>
      <c r="AH416" s="69" t="str">
        <f>IFERROR(CLEAN(HLOOKUP(AH$1,'1.源数据-产品报告-消费降序'!AH:AH,ROW(),0)),"")</f>
        <v/>
      </c>
      <c r="AI416" s="69" t="str">
        <f>IFERROR(CLEAN(HLOOKUP(AI$1,'1.源数据-产品报告-消费降序'!AI:AI,ROW(),0)),"")</f>
        <v/>
      </c>
      <c r="AJ416" s="69" t="str">
        <f>IFERROR(CLEAN(HLOOKUP(AJ$1,'1.源数据-产品报告-消费降序'!AJ:AJ,ROW(),0)),"")</f>
        <v/>
      </c>
      <c r="AK416" s="69" t="str">
        <f>IFERROR(CLEAN(HLOOKUP(AK$1,'1.源数据-产品报告-消费降序'!AK:AK,ROW(),0)),"")</f>
        <v/>
      </c>
      <c r="AL416" s="69" t="str">
        <f>IFERROR(CLEAN(HLOOKUP(AL$1,'1.源数据-产品报告-消费降序'!AL:AL,ROW(),0)),"")</f>
        <v/>
      </c>
      <c r="AM416" s="69" t="str">
        <f>IFERROR(CLEAN(HLOOKUP(AM$1,'1.源数据-产品报告-消费降序'!AM:AM,ROW(),0)),"")</f>
        <v/>
      </c>
      <c r="AN416" s="69" t="str">
        <f>IFERROR(CLEAN(HLOOKUP(AN$1,'1.源数据-产品报告-消费降序'!AN:AN,ROW(),0)),"")</f>
        <v/>
      </c>
      <c r="AO4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6" s="69" t="str">
        <f>IFERROR(CLEAN(HLOOKUP(AP$1,'1.源数据-产品报告-消费降序'!AP:AP,ROW(),0)),"")</f>
        <v/>
      </c>
      <c r="AS416" s="69" t="str">
        <f>IFERROR(CLEAN(HLOOKUP(AS$1,'1.源数据-产品报告-消费降序'!AS:AS,ROW(),0)),"")</f>
        <v/>
      </c>
      <c r="AT416" s="69" t="str">
        <f>IFERROR(CLEAN(HLOOKUP(AT$1,'1.源数据-产品报告-消费降序'!AT:AT,ROW(),0)),"")</f>
        <v/>
      </c>
      <c r="AU416" s="69" t="str">
        <f>IFERROR(CLEAN(HLOOKUP(AU$1,'1.源数据-产品报告-消费降序'!AU:AU,ROW(),0)),"")</f>
        <v/>
      </c>
      <c r="AV416" s="69" t="str">
        <f>IFERROR(CLEAN(HLOOKUP(AV$1,'1.源数据-产品报告-消费降序'!AV:AV,ROW(),0)),"")</f>
        <v/>
      </c>
      <c r="AW416" s="69" t="str">
        <f>IFERROR(CLEAN(HLOOKUP(AW$1,'1.源数据-产品报告-消费降序'!AW:AW,ROW(),0)),"")</f>
        <v/>
      </c>
      <c r="AX416" s="69" t="str">
        <f>IFERROR(CLEAN(HLOOKUP(AX$1,'1.源数据-产品报告-消费降序'!AX:AX,ROW(),0)),"")</f>
        <v/>
      </c>
      <c r="AY416" s="69" t="str">
        <f>IFERROR(CLEAN(HLOOKUP(AY$1,'1.源数据-产品报告-消费降序'!AY:AY,ROW(),0)),"")</f>
        <v/>
      </c>
      <c r="AZ4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6" s="69" t="str">
        <f>IFERROR(CLEAN(HLOOKUP(BA$1,'1.源数据-产品报告-消费降序'!BA:BA,ROW(),0)),"")</f>
        <v/>
      </c>
      <c r="BD416" s="69" t="str">
        <f>IFERROR(CLEAN(HLOOKUP(BD$1,'1.源数据-产品报告-消费降序'!BD:BD,ROW(),0)),"")</f>
        <v/>
      </c>
      <c r="BE416" s="69" t="str">
        <f>IFERROR(CLEAN(HLOOKUP(BE$1,'1.源数据-产品报告-消费降序'!BE:BE,ROW(),0)),"")</f>
        <v/>
      </c>
      <c r="BF416" s="69" t="str">
        <f>IFERROR(CLEAN(HLOOKUP(BF$1,'1.源数据-产品报告-消费降序'!BF:BF,ROW(),0)),"")</f>
        <v/>
      </c>
      <c r="BG416" s="69" t="str">
        <f>IFERROR(CLEAN(HLOOKUP(BG$1,'1.源数据-产品报告-消费降序'!BG:BG,ROW(),0)),"")</f>
        <v/>
      </c>
      <c r="BH416" s="69" t="str">
        <f>IFERROR(CLEAN(HLOOKUP(BH$1,'1.源数据-产品报告-消费降序'!BH:BH,ROW(),0)),"")</f>
        <v/>
      </c>
      <c r="BI416" s="69" t="str">
        <f>IFERROR(CLEAN(HLOOKUP(BI$1,'1.源数据-产品报告-消费降序'!BI:BI,ROW(),0)),"")</f>
        <v/>
      </c>
      <c r="BJ416" s="69" t="str">
        <f>IFERROR(CLEAN(HLOOKUP(BJ$1,'1.源数据-产品报告-消费降序'!BJ:BJ,ROW(),0)),"")</f>
        <v/>
      </c>
      <c r="BK4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6" s="69" t="str">
        <f>IFERROR(CLEAN(HLOOKUP(BL$1,'1.源数据-产品报告-消费降序'!BL:BL,ROW(),0)),"")</f>
        <v/>
      </c>
      <c r="BO416" s="69" t="str">
        <f>IFERROR(CLEAN(HLOOKUP(BO$1,'1.源数据-产品报告-消费降序'!BO:BO,ROW(),0)),"")</f>
        <v/>
      </c>
      <c r="BP416" s="69" t="str">
        <f>IFERROR(CLEAN(HLOOKUP(BP$1,'1.源数据-产品报告-消费降序'!BP:BP,ROW(),0)),"")</f>
        <v/>
      </c>
      <c r="BQ416" s="69" t="str">
        <f>IFERROR(CLEAN(HLOOKUP(BQ$1,'1.源数据-产品报告-消费降序'!BQ:BQ,ROW(),0)),"")</f>
        <v/>
      </c>
      <c r="BR416" s="69" t="str">
        <f>IFERROR(CLEAN(HLOOKUP(BR$1,'1.源数据-产品报告-消费降序'!BR:BR,ROW(),0)),"")</f>
        <v/>
      </c>
      <c r="BS416" s="69" t="str">
        <f>IFERROR(CLEAN(HLOOKUP(BS$1,'1.源数据-产品报告-消费降序'!BS:BS,ROW(),0)),"")</f>
        <v/>
      </c>
      <c r="BT416" s="69" t="str">
        <f>IFERROR(CLEAN(HLOOKUP(BT$1,'1.源数据-产品报告-消费降序'!BT:BT,ROW(),0)),"")</f>
        <v/>
      </c>
      <c r="BU416" s="69" t="str">
        <f>IFERROR(CLEAN(HLOOKUP(BU$1,'1.源数据-产品报告-消费降序'!BU:BU,ROW(),0)),"")</f>
        <v/>
      </c>
      <c r="BV4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6" s="69" t="str">
        <f>IFERROR(CLEAN(HLOOKUP(BW$1,'1.源数据-产品报告-消费降序'!BW:BW,ROW(),0)),"")</f>
        <v/>
      </c>
    </row>
    <row r="417" spans="1:75">
      <c r="A417" s="69" t="str">
        <f>IFERROR(CLEAN(HLOOKUP(A$1,'1.源数据-产品报告-消费降序'!A:A,ROW(),0)),"")</f>
        <v/>
      </c>
      <c r="B417" s="69" t="str">
        <f>IFERROR(CLEAN(HLOOKUP(B$1,'1.源数据-产品报告-消费降序'!B:B,ROW(),0)),"")</f>
        <v/>
      </c>
      <c r="C417" s="69" t="str">
        <f>IFERROR(CLEAN(HLOOKUP(C$1,'1.源数据-产品报告-消费降序'!C:C,ROW(),0)),"")</f>
        <v/>
      </c>
      <c r="D417" s="69" t="str">
        <f>IFERROR(CLEAN(HLOOKUP(D$1,'1.源数据-产品报告-消费降序'!D:D,ROW(),0)),"")</f>
        <v/>
      </c>
      <c r="E417" s="69" t="str">
        <f>IFERROR(CLEAN(HLOOKUP(E$1,'1.源数据-产品报告-消费降序'!E:E,ROW(),0)),"")</f>
        <v/>
      </c>
      <c r="F417" s="69" t="str">
        <f>IFERROR(CLEAN(HLOOKUP(F$1,'1.源数据-产品报告-消费降序'!F:F,ROW(),0)),"")</f>
        <v/>
      </c>
      <c r="G417" s="70">
        <f>IFERROR((HLOOKUP(G$1,'1.源数据-产品报告-消费降序'!G:G,ROW(),0)),"")</f>
        <v>0</v>
      </c>
      <c r="H4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7" s="69" t="str">
        <f>IFERROR(CLEAN(HLOOKUP(I$1,'1.源数据-产品报告-消费降序'!I:I,ROW(),0)),"")</f>
        <v/>
      </c>
      <c r="L417" s="69" t="str">
        <f>IFERROR(CLEAN(HLOOKUP(L$1,'1.源数据-产品报告-消费降序'!L:L,ROW(),0)),"")</f>
        <v/>
      </c>
      <c r="M417" s="69" t="str">
        <f>IFERROR(CLEAN(HLOOKUP(M$1,'1.源数据-产品报告-消费降序'!M:M,ROW(),0)),"")</f>
        <v/>
      </c>
      <c r="N417" s="69" t="str">
        <f>IFERROR(CLEAN(HLOOKUP(N$1,'1.源数据-产品报告-消费降序'!N:N,ROW(),0)),"")</f>
        <v/>
      </c>
      <c r="O417" s="69" t="str">
        <f>IFERROR(CLEAN(HLOOKUP(O$1,'1.源数据-产品报告-消费降序'!O:O,ROW(),0)),"")</f>
        <v/>
      </c>
      <c r="P417" s="69" t="str">
        <f>IFERROR(CLEAN(HLOOKUP(P$1,'1.源数据-产品报告-消费降序'!P:P,ROW(),0)),"")</f>
        <v/>
      </c>
      <c r="Q417" s="69" t="str">
        <f>IFERROR(CLEAN(HLOOKUP(Q$1,'1.源数据-产品报告-消费降序'!Q:Q,ROW(),0)),"")</f>
        <v/>
      </c>
      <c r="R417" s="69" t="str">
        <f>IFERROR(CLEAN(HLOOKUP(R$1,'1.源数据-产品报告-消费降序'!R:R,ROW(),0)),"")</f>
        <v/>
      </c>
      <c r="S4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7" s="69" t="str">
        <f>IFERROR(CLEAN(HLOOKUP(T$1,'1.源数据-产品报告-消费降序'!T:T,ROW(),0)),"")</f>
        <v/>
      </c>
      <c r="W417" s="69" t="str">
        <f>IFERROR(CLEAN(HLOOKUP(W$1,'1.源数据-产品报告-消费降序'!W:W,ROW(),0)),"")</f>
        <v/>
      </c>
      <c r="X417" s="69" t="str">
        <f>IFERROR(CLEAN(HLOOKUP(X$1,'1.源数据-产品报告-消费降序'!X:X,ROW(),0)),"")</f>
        <v/>
      </c>
      <c r="Y417" s="69" t="str">
        <f>IFERROR(CLEAN(HLOOKUP(Y$1,'1.源数据-产品报告-消费降序'!Y:Y,ROW(),0)),"")</f>
        <v/>
      </c>
      <c r="Z417" s="69" t="str">
        <f>IFERROR(CLEAN(HLOOKUP(Z$1,'1.源数据-产品报告-消费降序'!Z:Z,ROW(),0)),"")</f>
        <v/>
      </c>
      <c r="AA417" s="69" t="str">
        <f>IFERROR(CLEAN(HLOOKUP(AA$1,'1.源数据-产品报告-消费降序'!AA:AA,ROW(),0)),"")</f>
        <v/>
      </c>
      <c r="AB417" s="69" t="str">
        <f>IFERROR(CLEAN(HLOOKUP(AB$1,'1.源数据-产品报告-消费降序'!AB:AB,ROW(),0)),"")</f>
        <v/>
      </c>
      <c r="AC417" s="69" t="str">
        <f>IFERROR(CLEAN(HLOOKUP(AC$1,'1.源数据-产品报告-消费降序'!AC:AC,ROW(),0)),"")</f>
        <v/>
      </c>
      <c r="AD4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7" s="69" t="str">
        <f>IFERROR(CLEAN(HLOOKUP(AE$1,'1.源数据-产品报告-消费降序'!AE:AE,ROW(),0)),"")</f>
        <v/>
      </c>
      <c r="AH417" s="69" t="str">
        <f>IFERROR(CLEAN(HLOOKUP(AH$1,'1.源数据-产品报告-消费降序'!AH:AH,ROW(),0)),"")</f>
        <v/>
      </c>
      <c r="AI417" s="69" t="str">
        <f>IFERROR(CLEAN(HLOOKUP(AI$1,'1.源数据-产品报告-消费降序'!AI:AI,ROW(),0)),"")</f>
        <v/>
      </c>
      <c r="AJ417" s="69" t="str">
        <f>IFERROR(CLEAN(HLOOKUP(AJ$1,'1.源数据-产品报告-消费降序'!AJ:AJ,ROW(),0)),"")</f>
        <v/>
      </c>
      <c r="AK417" s="69" t="str">
        <f>IFERROR(CLEAN(HLOOKUP(AK$1,'1.源数据-产品报告-消费降序'!AK:AK,ROW(),0)),"")</f>
        <v/>
      </c>
      <c r="AL417" s="69" t="str">
        <f>IFERROR(CLEAN(HLOOKUP(AL$1,'1.源数据-产品报告-消费降序'!AL:AL,ROW(),0)),"")</f>
        <v/>
      </c>
      <c r="AM417" s="69" t="str">
        <f>IFERROR(CLEAN(HLOOKUP(AM$1,'1.源数据-产品报告-消费降序'!AM:AM,ROW(),0)),"")</f>
        <v/>
      </c>
      <c r="AN417" s="69" t="str">
        <f>IFERROR(CLEAN(HLOOKUP(AN$1,'1.源数据-产品报告-消费降序'!AN:AN,ROW(),0)),"")</f>
        <v/>
      </c>
      <c r="AO4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7" s="69" t="str">
        <f>IFERROR(CLEAN(HLOOKUP(AP$1,'1.源数据-产品报告-消费降序'!AP:AP,ROW(),0)),"")</f>
        <v/>
      </c>
      <c r="AS417" s="69" t="str">
        <f>IFERROR(CLEAN(HLOOKUP(AS$1,'1.源数据-产品报告-消费降序'!AS:AS,ROW(),0)),"")</f>
        <v/>
      </c>
      <c r="AT417" s="69" t="str">
        <f>IFERROR(CLEAN(HLOOKUP(AT$1,'1.源数据-产品报告-消费降序'!AT:AT,ROW(),0)),"")</f>
        <v/>
      </c>
      <c r="AU417" s="69" t="str">
        <f>IFERROR(CLEAN(HLOOKUP(AU$1,'1.源数据-产品报告-消费降序'!AU:AU,ROW(),0)),"")</f>
        <v/>
      </c>
      <c r="AV417" s="69" t="str">
        <f>IFERROR(CLEAN(HLOOKUP(AV$1,'1.源数据-产品报告-消费降序'!AV:AV,ROW(),0)),"")</f>
        <v/>
      </c>
      <c r="AW417" s="69" t="str">
        <f>IFERROR(CLEAN(HLOOKUP(AW$1,'1.源数据-产品报告-消费降序'!AW:AW,ROW(),0)),"")</f>
        <v/>
      </c>
      <c r="AX417" s="69" t="str">
        <f>IFERROR(CLEAN(HLOOKUP(AX$1,'1.源数据-产品报告-消费降序'!AX:AX,ROW(),0)),"")</f>
        <v/>
      </c>
      <c r="AY417" s="69" t="str">
        <f>IFERROR(CLEAN(HLOOKUP(AY$1,'1.源数据-产品报告-消费降序'!AY:AY,ROW(),0)),"")</f>
        <v/>
      </c>
      <c r="AZ4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7" s="69" t="str">
        <f>IFERROR(CLEAN(HLOOKUP(BA$1,'1.源数据-产品报告-消费降序'!BA:BA,ROW(),0)),"")</f>
        <v/>
      </c>
      <c r="BD417" s="69" t="str">
        <f>IFERROR(CLEAN(HLOOKUP(BD$1,'1.源数据-产品报告-消费降序'!BD:BD,ROW(),0)),"")</f>
        <v/>
      </c>
      <c r="BE417" s="69" t="str">
        <f>IFERROR(CLEAN(HLOOKUP(BE$1,'1.源数据-产品报告-消费降序'!BE:BE,ROW(),0)),"")</f>
        <v/>
      </c>
      <c r="BF417" s="69" t="str">
        <f>IFERROR(CLEAN(HLOOKUP(BF$1,'1.源数据-产品报告-消费降序'!BF:BF,ROW(),0)),"")</f>
        <v/>
      </c>
      <c r="BG417" s="69" t="str">
        <f>IFERROR(CLEAN(HLOOKUP(BG$1,'1.源数据-产品报告-消费降序'!BG:BG,ROW(),0)),"")</f>
        <v/>
      </c>
      <c r="BH417" s="69" t="str">
        <f>IFERROR(CLEAN(HLOOKUP(BH$1,'1.源数据-产品报告-消费降序'!BH:BH,ROW(),0)),"")</f>
        <v/>
      </c>
      <c r="BI417" s="69" t="str">
        <f>IFERROR(CLEAN(HLOOKUP(BI$1,'1.源数据-产品报告-消费降序'!BI:BI,ROW(),0)),"")</f>
        <v/>
      </c>
      <c r="BJ417" s="69" t="str">
        <f>IFERROR(CLEAN(HLOOKUP(BJ$1,'1.源数据-产品报告-消费降序'!BJ:BJ,ROW(),0)),"")</f>
        <v/>
      </c>
      <c r="BK4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7" s="69" t="str">
        <f>IFERROR(CLEAN(HLOOKUP(BL$1,'1.源数据-产品报告-消费降序'!BL:BL,ROW(),0)),"")</f>
        <v/>
      </c>
      <c r="BO417" s="69" t="str">
        <f>IFERROR(CLEAN(HLOOKUP(BO$1,'1.源数据-产品报告-消费降序'!BO:BO,ROW(),0)),"")</f>
        <v/>
      </c>
      <c r="BP417" s="69" t="str">
        <f>IFERROR(CLEAN(HLOOKUP(BP$1,'1.源数据-产品报告-消费降序'!BP:BP,ROW(),0)),"")</f>
        <v/>
      </c>
      <c r="BQ417" s="69" t="str">
        <f>IFERROR(CLEAN(HLOOKUP(BQ$1,'1.源数据-产品报告-消费降序'!BQ:BQ,ROW(),0)),"")</f>
        <v/>
      </c>
      <c r="BR417" s="69" t="str">
        <f>IFERROR(CLEAN(HLOOKUP(BR$1,'1.源数据-产品报告-消费降序'!BR:BR,ROW(),0)),"")</f>
        <v/>
      </c>
      <c r="BS417" s="69" t="str">
        <f>IFERROR(CLEAN(HLOOKUP(BS$1,'1.源数据-产品报告-消费降序'!BS:BS,ROW(),0)),"")</f>
        <v/>
      </c>
      <c r="BT417" s="69" t="str">
        <f>IFERROR(CLEAN(HLOOKUP(BT$1,'1.源数据-产品报告-消费降序'!BT:BT,ROW(),0)),"")</f>
        <v/>
      </c>
      <c r="BU417" s="69" t="str">
        <f>IFERROR(CLEAN(HLOOKUP(BU$1,'1.源数据-产品报告-消费降序'!BU:BU,ROW(),0)),"")</f>
        <v/>
      </c>
      <c r="BV4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7" s="69" t="str">
        <f>IFERROR(CLEAN(HLOOKUP(BW$1,'1.源数据-产品报告-消费降序'!BW:BW,ROW(),0)),"")</f>
        <v/>
      </c>
    </row>
    <row r="418" spans="1:75">
      <c r="A418" s="69" t="str">
        <f>IFERROR(CLEAN(HLOOKUP(A$1,'1.源数据-产品报告-消费降序'!A:A,ROW(),0)),"")</f>
        <v/>
      </c>
      <c r="B418" s="69" t="str">
        <f>IFERROR(CLEAN(HLOOKUP(B$1,'1.源数据-产品报告-消费降序'!B:B,ROW(),0)),"")</f>
        <v/>
      </c>
      <c r="C418" s="69" t="str">
        <f>IFERROR(CLEAN(HLOOKUP(C$1,'1.源数据-产品报告-消费降序'!C:C,ROW(),0)),"")</f>
        <v/>
      </c>
      <c r="D418" s="69" t="str">
        <f>IFERROR(CLEAN(HLOOKUP(D$1,'1.源数据-产品报告-消费降序'!D:D,ROW(),0)),"")</f>
        <v/>
      </c>
      <c r="E418" s="69" t="str">
        <f>IFERROR(CLEAN(HLOOKUP(E$1,'1.源数据-产品报告-消费降序'!E:E,ROW(),0)),"")</f>
        <v/>
      </c>
      <c r="F418" s="69" t="str">
        <f>IFERROR(CLEAN(HLOOKUP(F$1,'1.源数据-产品报告-消费降序'!F:F,ROW(),0)),"")</f>
        <v/>
      </c>
      <c r="G418" s="70">
        <f>IFERROR((HLOOKUP(G$1,'1.源数据-产品报告-消费降序'!G:G,ROW(),0)),"")</f>
        <v>0</v>
      </c>
      <c r="H4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8" s="69" t="str">
        <f>IFERROR(CLEAN(HLOOKUP(I$1,'1.源数据-产品报告-消费降序'!I:I,ROW(),0)),"")</f>
        <v/>
      </c>
      <c r="L418" s="69" t="str">
        <f>IFERROR(CLEAN(HLOOKUP(L$1,'1.源数据-产品报告-消费降序'!L:L,ROW(),0)),"")</f>
        <v/>
      </c>
      <c r="M418" s="69" t="str">
        <f>IFERROR(CLEAN(HLOOKUP(M$1,'1.源数据-产品报告-消费降序'!M:M,ROW(),0)),"")</f>
        <v/>
      </c>
      <c r="N418" s="69" t="str">
        <f>IFERROR(CLEAN(HLOOKUP(N$1,'1.源数据-产品报告-消费降序'!N:N,ROW(),0)),"")</f>
        <v/>
      </c>
      <c r="O418" s="69" t="str">
        <f>IFERROR(CLEAN(HLOOKUP(O$1,'1.源数据-产品报告-消费降序'!O:O,ROW(),0)),"")</f>
        <v/>
      </c>
      <c r="P418" s="69" t="str">
        <f>IFERROR(CLEAN(HLOOKUP(P$1,'1.源数据-产品报告-消费降序'!P:P,ROW(),0)),"")</f>
        <v/>
      </c>
      <c r="Q418" s="69" t="str">
        <f>IFERROR(CLEAN(HLOOKUP(Q$1,'1.源数据-产品报告-消费降序'!Q:Q,ROW(),0)),"")</f>
        <v/>
      </c>
      <c r="R418" s="69" t="str">
        <f>IFERROR(CLEAN(HLOOKUP(R$1,'1.源数据-产品报告-消费降序'!R:R,ROW(),0)),"")</f>
        <v/>
      </c>
      <c r="S4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8" s="69" t="str">
        <f>IFERROR(CLEAN(HLOOKUP(T$1,'1.源数据-产品报告-消费降序'!T:T,ROW(),0)),"")</f>
        <v/>
      </c>
      <c r="W418" s="69" t="str">
        <f>IFERROR(CLEAN(HLOOKUP(W$1,'1.源数据-产品报告-消费降序'!W:W,ROW(),0)),"")</f>
        <v/>
      </c>
      <c r="X418" s="69" t="str">
        <f>IFERROR(CLEAN(HLOOKUP(X$1,'1.源数据-产品报告-消费降序'!X:X,ROW(),0)),"")</f>
        <v/>
      </c>
      <c r="Y418" s="69" t="str">
        <f>IFERROR(CLEAN(HLOOKUP(Y$1,'1.源数据-产品报告-消费降序'!Y:Y,ROW(),0)),"")</f>
        <v/>
      </c>
      <c r="Z418" s="69" t="str">
        <f>IFERROR(CLEAN(HLOOKUP(Z$1,'1.源数据-产品报告-消费降序'!Z:Z,ROW(),0)),"")</f>
        <v/>
      </c>
      <c r="AA418" s="69" t="str">
        <f>IFERROR(CLEAN(HLOOKUP(AA$1,'1.源数据-产品报告-消费降序'!AA:AA,ROW(),0)),"")</f>
        <v/>
      </c>
      <c r="AB418" s="69" t="str">
        <f>IFERROR(CLEAN(HLOOKUP(AB$1,'1.源数据-产品报告-消费降序'!AB:AB,ROW(),0)),"")</f>
        <v/>
      </c>
      <c r="AC418" s="69" t="str">
        <f>IFERROR(CLEAN(HLOOKUP(AC$1,'1.源数据-产品报告-消费降序'!AC:AC,ROW(),0)),"")</f>
        <v/>
      </c>
      <c r="AD4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8" s="69" t="str">
        <f>IFERROR(CLEAN(HLOOKUP(AE$1,'1.源数据-产品报告-消费降序'!AE:AE,ROW(),0)),"")</f>
        <v/>
      </c>
      <c r="AH418" s="69" t="str">
        <f>IFERROR(CLEAN(HLOOKUP(AH$1,'1.源数据-产品报告-消费降序'!AH:AH,ROW(),0)),"")</f>
        <v/>
      </c>
      <c r="AI418" s="69" t="str">
        <f>IFERROR(CLEAN(HLOOKUP(AI$1,'1.源数据-产品报告-消费降序'!AI:AI,ROW(),0)),"")</f>
        <v/>
      </c>
      <c r="AJ418" s="69" t="str">
        <f>IFERROR(CLEAN(HLOOKUP(AJ$1,'1.源数据-产品报告-消费降序'!AJ:AJ,ROW(),0)),"")</f>
        <v/>
      </c>
      <c r="AK418" s="69" t="str">
        <f>IFERROR(CLEAN(HLOOKUP(AK$1,'1.源数据-产品报告-消费降序'!AK:AK,ROW(),0)),"")</f>
        <v/>
      </c>
      <c r="AL418" s="69" t="str">
        <f>IFERROR(CLEAN(HLOOKUP(AL$1,'1.源数据-产品报告-消费降序'!AL:AL,ROW(),0)),"")</f>
        <v/>
      </c>
      <c r="AM418" s="69" t="str">
        <f>IFERROR(CLEAN(HLOOKUP(AM$1,'1.源数据-产品报告-消费降序'!AM:AM,ROW(),0)),"")</f>
        <v/>
      </c>
      <c r="AN418" s="69" t="str">
        <f>IFERROR(CLEAN(HLOOKUP(AN$1,'1.源数据-产品报告-消费降序'!AN:AN,ROW(),0)),"")</f>
        <v/>
      </c>
      <c r="AO4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8" s="69" t="str">
        <f>IFERROR(CLEAN(HLOOKUP(AP$1,'1.源数据-产品报告-消费降序'!AP:AP,ROW(),0)),"")</f>
        <v/>
      </c>
      <c r="AS418" s="69" t="str">
        <f>IFERROR(CLEAN(HLOOKUP(AS$1,'1.源数据-产品报告-消费降序'!AS:AS,ROW(),0)),"")</f>
        <v/>
      </c>
      <c r="AT418" s="69" t="str">
        <f>IFERROR(CLEAN(HLOOKUP(AT$1,'1.源数据-产品报告-消费降序'!AT:AT,ROW(),0)),"")</f>
        <v/>
      </c>
      <c r="AU418" s="69" t="str">
        <f>IFERROR(CLEAN(HLOOKUP(AU$1,'1.源数据-产品报告-消费降序'!AU:AU,ROW(),0)),"")</f>
        <v/>
      </c>
      <c r="AV418" s="69" t="str">
        <f>IFERROR(CLEAN(HLOOKUP(AV$1,'1.源数据-产品报告-消费降序'!AV:AV,ROW(),0)),"")</f>
        <v/>
      </c>
      <c r="AW418" s="69" t="str">
        <f>IFERROR(CLEAN(HLOOKUP(AW$1,'1.源数据-产品报告-消费降序'!AW:AW,ROW(),0)),"")</f>
        <v/>
      </c>
      <c r="AX418" s="69" t="str">
        <f>IFERROR(CLEAN(HLOOKUP(AX$1,'1.源数据-产品报告-消费降序'!AX:AX,ROW(),0)),"")</f>
        <v/>
      </c>
      <c r="AY418" s="69" t="str">
        <f>IFERROR(CLEAN(HLOOKUP(AY$1,'1.源数据-产品报告-消费降序'!AY:AY,ROW(),0)),"")</f>
        <v/>
      </c>
      <c r="AZ4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8" s="69" t="str">
        <f>IFERROR(CLEAN(HLOOKUP(BA$1,'1.源数据-产品报告-消费降序'!BA:BA,ROW(),0)),"")</f>
        <v/>
      </c>
      <c r="BD418" s="69" t="str">
        <f>IFERROR(CLEAN(HLOOKUP(BD$1,'1.源数据-产品报告-消费降序'!BD:BD,ROW(),0)),"")</f>
        <v/>
      </c>
      <c r="BE418" s="69" t="str">
        <f>IFERROR(CLEAN(HLOOKUP(BE$1,'1.源数据-产品报告-消费降序'!BE:BE,ROW(),0)),"")</f>
        <v/>
      </c>
      <c r="BF418" s="69" t="str">
        <f>IFERROR(CLEAN(HLOOKUP(BF$1,'1.源数据-产品报告-消费降序'!BF:BF,ROW(),0)),"")</f>
        <v/>
      </c>
      <c r="BG418" s="69" t="str">
        <f>IFERROR(CLEAN(HLOOKUP(BG$1,'1.源数据-产品报告-消费降序'!BG:BG,ROW(),0)),"")</f>
        <v/>
      </c>
      <c r="BH418" s="69" t="str">
        <f>IFERROR(CLEAN(HLOOKUP(BH$1,'1.源数据-产品报告-消费降序'!BH:BH,ROW(),0)),"")</f>
        <v/>
      </c>
      <c r="BI418" s="69" t="str">
        <f>IFERROR(CLEAN(HLOOKUP(BI$1,'1.源数据-产品报告-消费降序'!BI:BI,ROW(),0)),"")</f>
        <v/>
      </c>
      <c r="BJ418" s="69" t="str">
        <f>IFERROR(CLEAN(HLOOKUP(BJ$1,'1.源数据-产品报告-消费降序'!BJ:BJ,ROW(),0)),"")</f>
        <v/>
      </c>
      <c r="BK4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8" s="69" t="str">
        <f>IFERROR(CLEAN(HLOOKUP(BL$1,'1.源数据-产品报告-消费降序'!BL:BL,ROW(),0)),"")</f>
        <v/>
      </c>
      <c r="BO418" s="69" t="str">
        <f>IFERROR(CLEAN(HLOOKUP(BO$1,'1.源数据-产品报告-消费降序'!BO:BO,ROW(),0)),"")</f>
        <v/>
      </c>
      <c r="BP418" s="69" t="str">
        <f>IFERROR(CLEAN(HLOOKUP(BP$1,'1.源数据-产品报告-消费降序'!BP:BP,ROW(),0)),"")</f>
        <v/>
      </c>
      <c r="BQ418" s="69" t="str">
        <f>IFERROR(CLEAN(HLOOKUP(BQ$1,'1.源数据-产品报告-消费降序'!BQ:BQ,ROW(),0)),"")</f>
        <v/>
      </c>
      <c r="BR418" s="69" t="str">
        <f>IFERROR(CLEAN(HLOOKUP(BR$1,'1.源数据-产品报告-消费降序'!BR:BR,ROW(),0)),"")</f>
        <v/>
      </c>
      <c r="BS418" s="69" t="str">
        <f>IFERROR(CLEAN(HLOOKUP(BS$1,'1.源数据-产品报告-消费降序'!BS:BS,ROW(),0)),"")</f>
        <v/>
      </c>
      <c r="BT418" s="69" t="str">
        <f>IFERROR(CLEAN(HLOOKUP(BT$1,'1.源数据-产品报告-消费降序'!BT:BT,ROW(),0)),"")</f>
        <v/>
      </c>
      <c r="BU418" s="69" t="str">
        <f>IFERROR(CLEAN(HLOOKUP(BU$1,'1.源数据-产品报告-消费降序'!BU:BU,ROW(),0)),"")</f>
        <v/>
      </c>
      <c r="BV4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8" s="69" t="str">
        <f>IFERROR(CLEAN(HLOOKUP(BW$1,'1.源数据-产品报告-消费降序'!BW:BW,ROW(),0)),"")</f>
        <v/>
      </c>
    </row>
    <row r="419" spans="1:75">
      <c r="A419" s="69" t="str">
        <f>IFERROR(CLEAN(HLOOKUP(A$1,'1.源数据-产品报告-消费降序'!A:A,ROW(),0)),"")</f>
        <v/>
      </c>
      <c r="B419" s="69" t="str">
        <f>IFERROR(CLEAN(HLOOKUP(B$1,'1.源数据-产品报告-消费降序'!B:B,ROW(),0)),"")</f>
        <v/>
      </c>
      <c r="C419" s="69" t="str">
        <f>IFERROR(CLEAN(HLOOKUP(C$1,'1.源数据-产品报告-消费降序'!C:C,ROW(),0)),"")</f>
        <v/>
      </c>
      <c r="D419" s="69" t="str">
        <f>IFERROR(CLEAN(HLOOKUP(D$1,'1.源数据-产品报告-消费降序'!D:D,ROW(),0)),"")</f>
        <v/>
      </c>
      <c r="E419" s="69" t="str">
        <f>IFERROR(CLEAN(HLOOKUP(E$1,'1.源数据-产品报告-消费降序'!E:E,ROW(),0)),"")</f>
        <v/>
      </c>
      <c r="F419" s="69" t="str">
        <f>IFERROR(CLEAN(HLOOKUP(F$1,'1.源数据-产品报告-消费降序'!F:F,ROW(),0)),"")</f>
        <v/>
      </c>
      <c r="G419" s="70">
        <f>IFERROR((HLOOKUP(G$1,'1.源数据-产品报告-消费降序'!G:G,ROW(),0)),"")</f>
        <v>0</v>
      </c>
      <c r="H4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19" s="69" t="str">
        <f>IFERROR(CLEAN(HLOOKUP(I$1,'1.源数据-产品报告-消费降序'!I:I,ROW(),0)),"")</f>
        <v/>
      </c>
      <c r="L419" s="69" t="str">
        <f>IFERROR(CLEAN(HLOOKUP(L$1,'1.源数据-产品报告-消费降序'!L:L,ROW(),0)),"")</f>
        <v/>
      </c>
      <c r="M419" s="69" t="str">
        <f>IFERROR(CLEAN(HLOOKUP(M$1,'1.源数据-产品报告-消费降序'!M:M,ROW(),0)),"")</f>
        <v/>
      </c>
      <c r="N419" s="69" t="str">
        <f>IFERROR(CLEAN(HLOOKUP(N$1,'1.源数据-产品报告-消费降序'!N:N,ROW(),0)),"")</f>
        <v/>
      </c>
      <c r="O419" s="69" t="str">
        <f>IFERROR(CLEAN(HLOOKUP(O$1,'1.源数据-产品报告-消费降序'!O:O,ROW(),0)),"")</f>
        <v/>
      </c>
      <c r="P419" s="69" t="str">
        <f>IFERROR(CLEAN(HLOOKUP(P$1,'1.源数据-产品报告-消费降序'!P:P,ROW(),0)),"")</f>
        <v/>
      </c>
      <c r="Q419" s="69" t="str">
        <f>IFERROR(CLEAN(HLOOKUP(Q$1,'1.源数据-产品报告-消费降序'!Q:Q,ROW(),0)),"")</f>
        <v/>
      </c>
      <c r="R419" s="69" t="str">
        <f>IFERROR(CLEAN(HLOOKUP(R$1,'1.源数据-产品报告-消费降序'!R:R,ROW(),0)),"")</f>
        <v/>
      </c>
      <c r="S4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19" s="69" t="str">
        <f>IFERROR(CLEAN(HLOOKUP(T$1,'1.源数据-产品报告-消费降序'!T:T,ROW(),0)),"")</f>
        <v/>
      </c>
      <c r="W419" s="69" t="str">
        <f>IFERROR(CLEAN(HLOOKUP(W$1,'1.源数据-产品报告-消费降序'!W:W,ROW(),0)),"")</f>
        <v/>
      </c>
      <c r="X419" s="69" t="str">
        <f>IFERROR(CLEAN(HLOOKUP(X$1,'1.源数据-产品报告-消费降序'!X:X,ROW(),0)),"")</f>
        <v/>
      </c>
      <c r="Y419" s="69" t="str">
        <f>IFERROR(CLEAN(HLOOKUP(Y$1,'1.源数据-产品报告-消费降序'!Y:Y,ROW(),0)),"")</f>
        <v/>
      </c>
      <c r="Z419" s="69" t="str">
        <f>IFERROR(CLEAN(HLOOKUP(Z$1,'1.源数据-产品报告-消费降序'!Z:Z,ROW(),0)),"")</f>
        <v/>
      </c>
      <c r="AA419" s="69" t="str">
        <f>IFERROR(CLEAN(HLOOKUP(AA$1,'1.源数据-产品报告-消费降序'!AA:AA,ROW(),0)),"")</f>
        <v/>
      </c>
      <c r="AB419" s="69" t="str">
        <f>IFERROR(CLEAN(HLOOKUP(AB$1,'1.源数据-产品报告-消费降序'!AB:AB,ROW(),0)),"")</f>
        <v/>
      </c>
      <c r="AC419" s="69" t="str">
        <f>IFERROR(CLEAN(HLOOKUP(AC$1,'1.源数据-产品报告-消费降序'!AC:AC,ROW(),0)),"")</f>
        <v/>
      </c>
      <c r="AD4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19" s="69" t="str">
        <f>IFERROR(CLEAN(HLOOKUP(AE$1,'1.源数据-产品报告-消费降序'!AE:AE,ROW(),0)),"")</f>
        <v/>
      </c>
      <c r="AH419" s="69" t="str">
        <f>IFERROR(CLEAN(HLOOKUP(AH$1,'1.源数据-产品报告-消费降序'!AH:AH,ROW(),0)),"")</f>
        <v/>
      </c>
      <c r="AI419" s="69" t="str">
        <f>IFERROR(CLEAN(HLOOKUP(AI$1,'1.源数据-产品报告-消费降序'!AI:AI,ROW(),0)),"")</f>
        <v/>
      </c>
      <c r="AJ419" s="69" t="str">
        <f>IFERROR(CLEAN(HLOOKUP(AJ$1,'1.源数据-产品报告-消费降序'!AJ:AJ,ROW(),0)),"")</f>
        <v/>
      </c>
      <c r="AK419" s="69" t="str">
        <f>IFERROR(CLEAN(HLOOKUP(AK$1,'1.源数据-产品报告-消费降序'!AK:AK,ROW(),0)),"")</f>
        <v/>
      </c>
      <c r="AL419" s="69" t="str">
        <f>IFERROR(CLEAN(HLOOKUP(AL$1,'1.源数据-产品报告-消费降序'!AL:AL,ROW(),0)),"")</f>
        <v/>
      </c>
      <c r="AM419" s="69" t="str">
        <f>IFERROR(CLEAN(HLOOKUP(AM$1,'1.源数据-产品报告-消费降序'!AM:AM,ROW(),0)),"")</f>
        <v/>
      </c>
      <c r="AN419" s="69" t="str">
        <f>IFERROR(CLEAN(HLOOKUP(AN$1,'1.源数据-产品报告-消费降序'!AN:AN,ROW(),0)),"")</f>
        <v/>
      </c>
      <c r="AO4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19" s="69" t="str">
        <f>IFERROR(CLEAN(HLOOKUP(AP$1,'1.源数据-产品报告-消费降序'!AP:AP,ROW(),0)),"")</f>
        <v/>
      </c>
      <c r="AS419" s="69" t="str">
        <f>IFERROR(CLEAN(HLOOKUP(AS$1,'1.源数据-产品报告-消费降序'!AS:AS,ROW(),0)),"")</f>
        <v/>
      </c>
      <c r="AT419" s="69" t="str">
        <f>IFERROR(CLEAN(HLOOKUP(AT$1,'1.源数据-产品报告-消费降序'!AT:AT,ROW(),0)),"")</f>
        <v/>
      </c>
      <c r="AU419" s="69" t="str">
        <f>IFERROR(CLEAN(HLOOKUP(AU$1,'1.源数据-产品报告-消费降序'!AU:AU,ROW(),0)),"")</f>
        <v/>
      </c>
      <c r="AV419" s="69" t="str">
        <f>IFERROR(CLEAN(HLOOKUP(AV$1,'1.源数据-产品报告-消费降序'!AV:AV,ROW(),0)),"")</f>
        <v/>
      </c>
      <c r="AW419" s="69" t="str">
        <f>IFERROR(CLEAN(HLOOKUP(AW$1,'1.源数据-产品报告-消费降序'!AW:AW,ROW(),0)),"")</f>
        <v/>
      </c>
      <c r="AX419" s="69" t="str">
        <f>IFERROR(CLEAN(HLOOKUP(AX$1,'1.源数据-产品报告-消费降序'!AX:AX,ROW(),0)),"")</f>
        <v/>
      </c>
      <c r="AY419" s="69" t="str">
        <f>IFERROR(CLEAN(HLOOKUP(AY$1,'1.源数据-产品报告-消费降序'!AY:AY,ROW(),0)),"")</f>
        <v/>
      </c>
      <c r="AZ4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19" s="69" t="str">
        <f>IFERROR(CLEAN(HLOOKUP(BA$1,'1.源数据-产品报告-消费降序'!BA:BA,ROW(),0)),"")</f>
        <v/>
      </c>
      <c r="BD419" s="69" t="str">
        <f>IFERROR(CLEAN(HLOOKUP(BD$1,'1.源数据-产品报告-消费降序'!BD:BD,ROW(),0)),"")</f>
        <v/>
      </c>
      <c r="BE419" s="69" t="str">
        <f>IFERROR(CLEAN(HLOOKUP(BE$1,'1.源数据-产品报告-消费降序'!BE:BE,ROW(),0)),"")</f>
        <v/>
      </c>
      <c r="BF419" s="69" t="str">
        <f>IFERROR(CLEAN(HLOOKUP(BF$1,'1.源数据-产品报告-消费降序'!BF:BF,ROW(),0)),"")</f>
        <v/>
      </c>
      <c r="BG419" s="69" t="str">
        <f>IFERROR(CLEAN(HLOOKUP(BG$1,'1.源数据-产品报告-消费降序'!BG:BG,ROW(),0)),"")</f>
        <v/>
      </c>
      <c r="BH419" s="69" t="str">
        <f>IFERROR(CLEAN(HLOOKUP(BH$1,'1.源数据-产品报告-消费降序'!BH:BH,ROW(),0)),"")</f>
        <v/>
      </c>
      <c r="BI419" s="69" t="str">
        <f>IFERROR(CLEAN(HLOOKUP(BI$1,'1.源数据-产品报告-消费降序'!BI:BI,ROW(),0)),"")</f>
        <v/>
      </c>
      <c r="BJ419" s="69" t="str">
        <f>IFERROR(CLEAN(HLOOKUP(BJ$1,'1.源数据-产品报告-消费降序'!BJ:BJ,ROW(),0)),"")</f>
        <v/>
      </c>
      <c r="BK4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19" s="69" t="str">
        <f>IFERROR(CLEAN(HLOOKUP(BL$1,'1.源数据-产品报告-消费降序'!BL:BL,ROW(),0)),"")</f>
        <v/>
      </c>
      <c r="BO419" s="69" t="str">
        <f>IFERROR(CLEAN(HLOOKUP(BO$1,'1.源数据-产品报告-消费降序'!BO:BO,ROW(),0)),"")</f>
        <v/>
      </c>
      <c r="BP419" s="69" t="str">
        <f>IFERROR(CLEAN(HLOOKUP(BP$1,'1.源数据-产品报告-消费降序'!BP:BP,ROW(),0)),"")</f>
        <v/>
      </c>
      <c r="BQ419" s="69" t="str">
        <f>IFERROR(CLEAN(HLOOKUP(BQ$1,'1.源数据-产品报告-消费降序'!BQ:BQ,ROW(),0)),"")</f>
        <v/>
      </c>
      <c r="BR419" s="69" t="str">
        <f>IFERROR(CLEAN(HLOOKUP(BR$1,'1.源数据-产品报告-消费降序'!BR:BR,ROW(),0)),"")</f>
        <v/>
      </c>
      <c r="BS419" s="69" t="str">
        <f>IFERROR(CLEAN(HLOOKUP(BS$1,'1.源数据-产品报告-消费降序'!BS:BS,ROW(),0)),"")</f>
        <v/>
      </c>
      <c r="BT419" s="69" t="str">
        <f>IFERROR(CLEAN(HLOOKUP(BT$1,'1.源数据-产品报告-消费降序'!BT:BT,ROW(),0)),"")</f>
        <v/>
      </c>
      <c r="BU419" s="69" t="str">
        <f>IFERROR(CLEAN(HLOOKUP(BU$1,'1.源数据-产品报告-消费降序'!BU:BU,ROW(),0)),"")</f>
        <v/>
      </c>
      <c r="BV4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19" s="69" t="str">
        <f>IFERROR(CLEAN(HLOOKUP(BW$1,'1.源数据-产品报告-消费降序'!BW:BW,ROW(),0)),"")</f>
        <v/>
      </c>
    </row>
    <row r="420" spans="1:75">
      <c r="A420" s="69" t="str">
        <f>IFERROR(CLEAN(HLOOKUP(A$1,'1.源数据-产品报告-消费降序'!A:A,ROW(),0)),"")</f>
        <v/>
      </c>
      <c r="B420" s="69" t="str">
        <f>IFERROR(CLEAN(HLOOKUP(B$1,'1.源数据-产品报告-消费降序'!B:B,ROW(),0)),"")</f>
        <v/>
      </c>
      <c r="C420" s="69" t="str">
        <f>IFERROR(CLEAN(HLOOKUP(C$1,'1.源数据-产品报告-消费降序'!C:C,ROW(),0)),"")</f>
        <v/>
      </c>
      <c r="D420" s="69" t="str">
        <f>IFERROR(CLEAN(HLOOKUP(D$1,'1.源数据-产品报告-消费降序'!D:D,ROW(),0)),"")</f>
        <v/>
      </c>
      <c r="E420" s="69" t="str">
        <f>IFERROR(CLEAN(HLOOKUP(E$1,'1.源数据-产品报告-消费降序'!E:E,ROW(),0)),"")</f>
        <v/>
      </c>
      <c r="F420" s="69" t="str">
        <f>IFERROR(CLEAN(HLOOKUP(F$1,'1.源数据-产品报告-消费降序'!F:F,ROW(),0)),"")</f>
        <v/>
      </c>
      <c r="G420" s="70">
        <f>IFERROR((HLOOKUP(G$1,'1.源数据-产品报告-消费降序'!G:G,ROW(),0)),"")</f>
        <v>0</v>
      </c>
      <c r="H4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0" s="69" t="str">
        <f>IFERROR(CLEAN(HLOOKUP(I$1,'1.源数据-产品报告-消费降序'!I:I,ROW(),0)),"")</f>
        <v/>
      </c>
      <c r="L420" s="69" t="str">
        <f>IFERROR(CLEAN(HLOOKUP(L$1,'1.源数据-产品报告-消费降序'!L:L,ROW(),0)),"")</f>
        <v/>
      </c>
      <c r="M420" s="69" t="str">
        <f>IFERROR(CLEAN(HLOOKUP(M$1,'1.源数据-产品报告-消费降序'!M:M,ROW(),0)),"")</f>
        <v/>
      </c>
      <c r="N420" s="69" t="str">
        <f>IFERROR(CLEAN(HLOOKUP(N$1,'1.源数据-产品报告-消费降序'!N:N,ROW(),0)),"")</f>
        <v/>
      </c>
      <c r="O420" s="69" t="str">
        <f>IFERROR(CLEAN(HLOOKUP(O$1,'1.源数据-产品报告-消费降序'!O:O,ROW(),0)),"")</f>
        <v/>
      </c>
      <c r="P420" s="69" t="str">
        <f>IFERROR(CLEAN(HLOOKUP(P$1,'1.源数据-产品报告-消费降序'!P:P,ROW(),0)),"")</f>
        <v/>
      </c>
      <c r="Q420" s="69" t="str">
        <f>IFERROR(CLEAN(HLOOKUP(Q$1,'1.源数据-产品报告-消费降序'!Q:Q,ROW(),0)),"")</f>
        <v/>
      </c>
      <c r="R420" s="69" t="str">
        <f>IFERROR(CLEAN(HLOOKUP(R$1,'1.源数据-产品报告-消费降序'!R:R,ROW(),0)),"")</f>
        <v/>
      </c>
      <c r="S4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0" s="69" t="str">
        <f>IFERROR(CLEAN(HLOOKUP(T$1,'1.源数据-产品报告-消费降序'!T:T,ROW(),0)),"")</f>
        <v/>
      </c>
      <c r="W420" s="69" t="str">
        <f>IFERROR(CLEAN(HLOOKUP(W$1,'1.源数据-产品报告-消费降序'!W:W,ROW(),0)),"")</f>
        <v/>
      </c>
      <c r="X420" s="69" t="str">
        <f>IFERROR(CLEAN(HLOOKUP(X$1,'1.源数据-产品报告-消费降序'!X:X,ROW(),0)),"")</f>
        <v/>
      </c>
      <c r="Y420" s="69" t="str">
        <f>IFERROR(CLEAN(HLOOKUP(Y$1,'1.源数据-产品报告-消费降序'!Y:Y,ROW(),0)),"")</f>
        <v/>
      </c>
      <c r="Z420" s="69" t="str">
        <f>IFERROR(CLEAN(HLOOKUP(Z$1,'1.源数据-产品报告-消费降序'!Z:Z,ROW(),0)),"")</f>
        <v/>
      </c>
      <c r="AA420" s="69" t="str">
        <f>IFERROR(CLEAN(HLOOKUP(AA$1,'1.源数据-产品报告-消费降序'!AA:AA,ROW(),0)),"")</f>
        <v/>
      </c>
      <c r="AB420" s="69" t="str">
        <f>IFERROR(CLEAN(HLOOKUP(AB$1,'1.源数据-产品报告-消费降序'!AB:AB,ROW(),0)),"")</f>
        <v/>
      </c>
      <c r="AC420" s="69" t="str">
        <f>IFERROR(CLEAN(HLOOKUP(AC$1,'1.源数据-产品报告-消费降序'!AC:AC,ROW(),0)),"")</f>
        <v/>
      </c>
      <c r="AD4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0" s="69" t="str">
        <f>IFERROR(CLEAN(HLOOKUP(AE$1,'1.源数据-产品报告-消费降序'!AE:AE,ROW(),0)),"")</f>
        <v/>
      </c>
      <c r="AH420" s="69" t="str">
        <f>IFERROR(CLEAN(HLOOKUP(AH$1,'1.源数据-产品报告-消费降序'!AH:AH,ROW(),0)),"")</f>
        <v/>
      </c>
      <c r="AI420" s="69" t="str">
        <f>IFERROR(CLEAN(HLOOKUP(AI$1,'1.源数据-产品报告-消费降序'!AI:AI,ROW(),0)),"")</f>
        <v/>
      </c>
      <c r="AJ420" s="69" t="str">
        <f>IFERROR(CLEAN(HLOOKUP(AJ$1,'1.源数据-产品报告-消费降序'!AJ:AJ,ROW(),0)),"")</f>
        <v/>
      </c>
      <c r="AK420" s="69" t="str">
        <f>IFERROR(CLEAN(HLOOKUP(AK$1,'1.源数据-产品报告-消费降序'!AK:AK,ROW(),0)),"")</f>
        <v/>
      </c>
      <c r="AL420" s="69" t="str">
        <f>IFERROR(CLEAN(HLOOKUP(AL$1,'1.源数据-产品报告-消费降序'!AL:AL,ROW(),0)),"")</f>
        <v/>
      </c>
      <c r="AM420" s="69" t="str">
        <f>IFERROR(CLEAN(HLOOKUP(AM$1,'1.源数据-产品报告-消费降序'!AM:AM,ROW(),0)),"")</f>
        <v/>
      </c>
      <c r="AN420" s="69" t="str">
        <f>IFERROR(CLEAN(HLOOKUP(AN$1,'1.源数据-产品报告-消费降序'!AN:AN,ROW(),0)),"")</f>
        <v/>
      </c>
      <c r="AO4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0" s="69" t="str">
        <f>IFERROR(CLEAN(HLOOKUP(AP$1,'1.源数据-产品报告-消费降序'!AP:AP,ROW(),0)),"")</f>
        <v/>
      </c>
      <c r="AS420" s="69" t="str">
        <f>IFERROR(CLEAN(HLOOKUP(AS$1,'1.源数据-产品报告-消费降序'!AS:AS,ROW(),0)),"")</f>
        <v/>
      </c>
      <c r="AT420" s="69" t="str">
        <f>IFERROR(CLEAN(HLOOKUP(AT$1,'1.源数据-产品报告-消费降序'!AT:AT,ROW(),0)),"")</f>
        <v/>
      </c>
      <c r="AU420" s="69" t="str">
        <f>IFERROR(CLEAN(HLOOKUP(AU$1,'1.源数据-产品报告-消费降序'!AU:AU,ROW(),0)),"")</f>
        <v/>
      </c>
      <c r="AV420" s="69" t="str">
        <f>IFERROR(CLEAN(HLOOKUP(AV$1,'1.源数据-产品报告-消费降序'!AV:AV,ROW(),0)),"")</f>
        <v/>
      </c>
      <c r="AW420" s="69" t="str">
        <f>IFERROR(CLEAN(HLOOKUP(AW$1,'1.源数据-产品报告-消费降序'!AW:AW,ROW(),0)),"")</f>
        <v/>
      </c>
      <c r="AX420" s="69" t="str">
        <f>IFERROR(CLEAN(HLOOKUP(AX$1,'1.源数据-产品报告-消费降序'!AX:AX,ROW(),0)),"")</f>
        <v/>
      </c>
      <c r="AY420" s="69" t="str">
        <f>IFERROR(CLEAN(HLOOKUP(AY$1,'1.源数据-产品报告-消费降序'!AY:AY,ROW(),0)),"")</f>
        <v/>
      </c>
      <c r="AZ4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0" s="69" t="str">
        <f>IFERROR(CLEAN(HLOOKUP(BA$1,'1.源数据-产品报告-消费降序'!BA:BA,ROW(),0)),"")</f>
        <v/>
      </c>
      <c r="BD420" s="69" t="str">
        <f>IFERROR(CLEAN(HLOOKUP(BD$1,'1.源数据-产品报告-消费降序'!BD:BD,ROW(),0)),"")</f>
        <v/>
      </c>
      <c r="BE420" s="69" t="str">
        <f>IFERROR(CLEAN(HLOOKUP(BE$1,'1.源数据-产品报告-消费降序'!BE:BE,ROW(),0)),"")</f>
        <v/>
      </c>
      <c r="BF420" s="69" t="str">
        <f>IFERROR(CLEAN(HLOOKUP(BF$1,'1.源数据-产品报告-消费降序'!BF:BF,ROW(),0)),"")</f>
        <v/>
      </c>
      <c r="BG420" s="69" t="str">
        <f>IFERROR(CLEAN(HLOOKUP(BG$1,'1.源数据-产品报告-消费降序'!BG:BG,ROW(),0)),"")</f>
        <v/>
      </c>
      <c r="BH420" s="69" t="str">
        <f>IFERROR(CLEAN(HLOOKUP(BH$1,'1.源数据-产品报告-消费降序'!BH:BH,ROW(),0)),"")</f>
        <v/>
      </c>
      <c r="BI420" s="69" t="str">
        <f>IFERROR(CLEAN(HLOOKUP(BI$1,'1.源数据-产品报告-消费降序'!BI:BI,ROW(),0)),"")</f>
        <v/>
      </c>
      <c r="BJ420" s="69" t="str">
        <f>IFERROR(CLEAN(HLOOKUP(BJ$1,'1.源数据-产品报告-消费降序'!BJ:BJ,ROW(),0)),"")</f>
        <v/>
      </c>
      <c r="BK4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0" s="69" t="str">
        <f>IFERROR(CLEAN(HLOOKUP(BL$1,'1.源数据-产品报告-消费降序'!BL:BL,ROW(),0)),"")</f>
        <v/>
      </c>
      <c r="BO420" s="69" t="str">
        <f>IFERROR(CLEAN(HLOOKUP(BO$1,'1.源数据-产品报告-消费降序'!BO:BO,ROW(),0)),"")</f>
        <v/>
      </c>
      <c r="BP420" s="69" t="str">
        <f>IFERROR(CLEAN(HLOOKUP(BP$1,'1.源数据-产品报告-消费降序'!BP:BP,ROW(),0)),"")</f>
        <v/>
      </c>
      <c r="BQ420" s="69" t="str">
        <f>IFERROR(CLEAN(HLOOKUP(BQ$1,'1.源数据-产品报告-消费降序'!BQ:BQ,ROW(),0)),"")</f>
        <v/>
      </c>
      <c r="BR420" s="69" t="str">
        <f>IFERROR(CLEAN(HLOOKUP(BR$1,'1.源数据-产品报告-消费降序'!BR:BR,ROW(),0)),"")</f>
        <v/>
      </c>
      <c r="BS420" s="69" t="str">
        <f>IFERROR(CLEAN(HLOOKUP(BS$1,'1.源数据-产品报告-消费降序'!BS:BS,ROW(),0)),"")</f>
        <v/>
      </c>
      <c r="BT420" s="69" t="str">
        <f>IFERROR(CLEAN(HLOOKUP(BT$1,'1.源数据-产品报告-消费降序'!BT:BT,ROW(),0)),"")</f>
        <v/>
      </c>
      <c r="BU420" s="69" t="str">
        <f>IFERROR(CLEAN(HLOOKUP(BU$1,'1.源数据-产品报告-消费降序'!BU:BU,ROW(),0)),"")</f>
        <v/>
      </c>
      <c r="BV4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0" s="69" t="str">
        <f>IFERROR(CLEAN(HLOOKUP(BW$1,'1.源数据-产品报告-消费降序'!BW:BW,ROW(),0)),"")</f>
        <v/>
      </c>
    </row>
    <row r="421" spans="1:75">
      <c r="A421" s="69" t="str">
        <f>IFERROR(CLEAN(HLOOKUP(A$1,'1.源数据-产品报告-消费降序'!A:A,ROW(),0)),"")</f>
        <v/>
      </c>
      <c r="B421" s="69" t="str">
        <f>IFERROR(CLEAN(HLOOKUP(B$1,'1.源数据-产品报告-消费降序'!B:B,ROW(),0)),"")</f>
        <v/>
      </c>
      <c r="C421" s="69" t="str">
        <f>IFERROR(CLEAN(HLOOKUP(C$1,'1.源数据-产品报告-消费降序'!C:C,ROW(),0)),"")</f>
        <v/>
      </c>
      <c r="D421" s="69" t="str">
        <f>IFERROR(CLEAN(HLOOKUP(D$1,'1.源数据-产品报告-消费降序'!D:D,ROW(),0)),"")</f>
        <v/>
      </c>
      <c r="E421" s="69" t="str">
        <f>IFERROR(CLEAN(HLOOKUP(E$1,'1.源数据-产品报告-消费降序'!E:E,ROW(),0)),"")</f>
        <v/>
      </c>
      <c r="F421" s="69" t="str">
        <f>IFERROR(CLEAN(HLOOKUP(F$1,'1.源数据-产品报告-消费降序'!F:F,ROW(),0)),"")</f>
        <v/>
      </c>
      <c r="G421" s="70">
        <f>IFERROR((HLOOKUP(G$1,'1.源数据-产品报告-消费降序'!G:G,ROW(),0)),"")</f>
        <v>0</v>
      </c>
      <c r="H4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1" s="69" t="str">
        <f>IFERROR(CLEAN(HLOOKUP(I$1,'1.源数据-产品报告-消费降序'!I:I,ROW(),0)),"")</f>
        <v/>
      </c>
      <c r="L421" s="69" t="str">
        <f>IFERROR(CLEAN(HLOOKUP(L$1,'1.源数据-产品报告-消费降序'!L:L,ROW(),0)),"")</f>
        <v/>
      </c>
      <c r="M421" s="69" t="str">
        <f>IFERROR(CLEAN(HLOOKUP(M$1,'1.源数据-产品报告-消费降序'!M:M,ROW(),0)),"")</f>
        <v/>
      </c>
      <c r="N421" s="69" t="str">
        <f>IFERROR(CLEAN(HLOOKUP(N$1,'1.源数据-产品报告-消费降序'!N:N,ROW(),0)),"")</f>
        <v/>
      </c>
      <c r="O421" s="69" t="str">
        <f>IFERROR(CLEAN(HLOOKUP(O$1,'1.源数据-产品报告-消费降序'!O:O,ROW(),0)),"")</f>
        <v/>
      </c>
      <c r="P421" s="69" t="str">
        <f>IFERROR(CLEAN(HLOOKUP(P$1,'1.源数据-产品报告-消费降序'!P:P,ROW(),0)),"")</f>
        <v/>
      </c>
      <c r="Q421" s="69" t="str">
        <f>IFERROR(CLEAN(HLOOKUP(Q$1,'1.源数据-产品报告-消费降序'!Q:Q,ROW(),0)),"")</f>
        <v/>
      </c>
      <c r="R421" s="69" t="str">
        <f>IFERROR(CLEAN(HLOOKUP(R$1,'1.源数据-产品报告-消费降序'!R:R,ROW(),0)),"")</f>
        <v/>
      </c>
      <c r="S4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1" s="69" t="str">
        <f>IFERROR(CLEAN(HLOOKUP(T$1,'1.源数据-产品报告-消费降序'!T:T,ROW(),0)),"")</f>
        <v/>
      </c>
      <c r="W421" s="69" t="str">
        <f>IFERROR(CLEAN(HLOOKUP(W$1,'1.源数据-产品报告-消费降序'!W:W,ROW(),0)),"")</f>
        <v/>
      </c>
      <c r="X421" s="69" t="str">
        <f>IFERROR(CLEAN(HLOOKUP(X$1,'1.源数据-产品报告-消费降序'!X:X,ROW(),0)),"")</f>
        <v/>
      </c>
      <c r="Y421" s="69" t="str">
        <f>IFERROR(CLEAN(HLOOKUP(Y$1,'1.源数据-产品报告-消费降序'!Y:Y,ROW(),0)),"")</f>
        <v/>
      </c>
      <c r="Z421" s="69" t="str">
        <f>IFERROR(CLEAN(HLOOKUP(Z$1,'1.源数据-产品报告-消费降序'!Z:Z,ROW(),0)),"")</f>
        <v/>
      </c>
      <c r="AA421" s="69" t="str">
        <f>IFERROR(CLEAN(HLOOKUP(AA$1,'1.源数据-产品报告-消费降序'!AA:AA,ROW(),0)),"")</f>
        <v/>
      </c>
      <c r="AB421" s="69" t="str">
        <f>IFERROR(CLEAN(HLOOKUP(AB$1,'1.源数据-产品报告-消费降序'!AB:AB,ROW(),0)),"")</f>
        <v/>
      </c>
      <c r="AC421" s="69" t="str">
        <f>IFERROR(CLEAN(HLOOKUP(AC$1,'1.源数据-产品报告-消费降序'!AC:AC,ROW(),0)),"")</f>
        <v/>
      </c>
      <c r="AD4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1" s="69" t="str">
        <f>IFERROR(CLEAN(HLOOKUP(AE$1,'1.源数据-产品报告-消费降序'!AE:AE,ROW(),0)),"")</f>
        <v/>
      </c>
      <c r="AH421" s="69" t="str">
        <f>IFERROR(CLEAN(HLOOKUP(AH$1,'1.源数据-产品报告-消费降序'!AH:AH,ROW(),0)),"")</f>
        <v/>
      </c>
      <c r="AI421" s="69" t="str">
        <f>IFERROR(CLEAN(HLOOKUP(AI$1,'1.源数据-产品报告-消费降序'!AI:AI,ROW(),0)),"")</f>
        <v/>
      </c>
      <c r="AJ421" s="69" t="str">
        <f>IFERROR(CLEAN(HLOOKUP(AJ$1,'1.源数据-产品报告-消费降序'!AJ:AJ,ROW(),0)),"")</f>
        <v/>
      </c>
      <c r="AK421" s="69" t="str">
        <f>IFERROR(CLEAN(HLOOKUP(AK$1,'1.源数据-产品报告-消费降序'!AK:AK,ROW(),0)),"")</f>
        <v/>
      </c>
      <c r="AL421" s="69" t="str">
        <f>IFERROR(CLEAN(HLOOKUP(AL$1,'1.源数据-产品报告-消费降序'!AL:AL,ROW(),0)),"")</f>
        <v/>
      </c>
      <c r="AM421" s="69" t="str">
        <f>IFERROR(CLEAN(HLOOKUP(AM$1,'1.源数据-产品报告-消费降序'!AM:AM,ROW(),0)),"")</f>
        <v/>
      </c>
      <c r="AN421" s="69" t="str">
        <f>IFERROR(CLEAN(HLOOKUP(AN$1,'1.源数据-产品报告-消费降序'!AN:AN,ROW(),0)),"")</f>
        <v/>
      </c>
      <c r="AO4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1" s="69" t="str">
        <f>IFERROR(CLEAN(HLOOKUP(AP$1,'1.源数据-产品报告-消费降序'!AP:AP,ROW(),0)),"")</f>
        <v/>
      </c>
      <c r="AS421" s="69" t="str">
        <f>IFERROR(CLEAN(HLOOKUP(AS$1,'1.源数据-产品报告-消费降序'!AS:AS,ROW(),0)),"")</f>
        <v/>
      </c>
      <c r="AT421" s="69" t="str">
        <f>IFERROR(CLEAN(HLOOKUP(AT$1,'1.源数据-产品报告-消费降序'!AT:AT,ROW(),0)),"")</f>
        <v/>
      </c>
      <c r="AU421" s="69" t="str">
        <f>IFERROR(CLEAN(HLOOKUP(AU$1,'1.源数据-产品报告-消费降序'!AU:AU,ROW(),0)),"")</f>
        <v/>
      </c>
      <c r="AV421" s="69" t="str">
        <f>IFERROR(CLEAN(HLOOKUP(AV$1,'1.源数据-产品报告-消费降序'!AV:AV,ROW(),0)),"")</f>
        <v/>
      </c>
      <c r="AW421" s="69" t="str">
        <f>IFERROR(CLEAN(HLOOKUP(AW$1,'1.源数据-产品报告-消费降序'!AW:AW,ROW(),0)),"")</f>
        <v/>
      </c>
      <c r="AX421" s="69" t="str">
        <f>IFERROR(CLEAN(HLOOKUP(AX$1,'1.源数据-产品报告-消费降序'!AX:AX,ROW(),0)),"")</f>
        <v/>
      </c>
      <c r="AY421" s="69" t="str">
        <f>IFERROR(CLEAN(HLOOKUP(AY$1,'1.源数据-产品报告-消费降序'!AY:AY,ROW(),0)),"")</f>
        <v/>
      </c>
      <c r="AZ4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1" s="69" t="str">
        <f>IFERROR(CLEAN(HLOOKUP(BA$1,'1.源数据-产品报告-消费降序'!BA:BA,ROW(),0)),"")</f>
        <v/>
      </c>
      <c r="BD421" s="69" t="str">
        <f>IFERROR(CLEAN(HLOOKUP(BD$1,'1.源数据-产品报告-消费降序'!BD:BD,ROW(),0)),"")</f>
        <v/>
      </c>
      <c r="BE421" s="69" t="str">
        <f>IFERROR(CLEAN(HLOOKUP(BE$1,'1.源数据-产品报告-消费降序'!BE:BE,ROW(),0)),"")</f>
        <v/>
      </c>
      <c r="BF421" s="69" t="str">
        <f>IFERROR(CLEAN(HLOOKUP(BF$1,'1.源数据-产品报告-消费降序'!BF:BF,ROW(),0)),"")</f>
        <v/>
      </c>
      <c r="BG421" s="69" t="str">
        <f>IFERROR(CLEAN(HLOOKUP(BG$1,'1.源数据-产品报告-消费降序'!BG:BG,ROW(),0)),"")</f>
        <v/>
      </c>
      <c r="BH421" s="69" t="str">
        <f>IFERROR(CLEAN(HLOOKUP(BH$1,'1.源数据-产品报告-消费降序'!BH:BH,ROW(),0)),"")</f>
        <v/>
      </c>
      <c r="BI421" s="69" t="str">
        <f>IFERROR(CLEAN(HLOOKUP(BI$1,'1.源数据-产品报告-消费降序'!BI:BI,ROW(),0)),"")</f>
        <v/>
      </c>
      <c r="BJ421" s="69" t="str">
        <f>IFERROR(CLEAN(HLOOKUP(BJ$1,'1.源数据-产品报告-消费降序'!BJ:BJ,ROW(),0)),"")</f>
        <v/>
      </c>
      <c r="BK4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1" s="69" t="str">
        <f>IFERROR(CLEAN(HLOOKUP(BL$1,'1.源数据-产品报告-消费降序'!BL:BL,ROW(),0)),"")</f>
        <v/>
      </c>
      <c r="BO421" s="69" t="str">
        <f>IFERROR(CLEAN(HLOOKUP(BO$1,'1.源数据-产品报告-消费降序'!BO:BO,ROW(),0)),"")</f>
        <v/>
      </c>
      <c r="BP421" s="69" t="str">
        <f>IFERROR(CLEAN(HLOOKUP(BP$1,'1.源数据-产品报告-消费降序'!BP:BP,ROW(),0)),"")</f>
        <v/>
      </c>
      <c r="BQ421" s="69" t="str">
        <f>IFERROR(CLEAN(HLOOKUP(BQ$1,'1.源数据-产品报告-消费降序'!BQ:BQ,ROW(),0)),"")</f>
        <v/>
      </c>
      <c r="BR421" s="69" t="str">
        <f>IFERROR(CLEAN(HLOOKUP(BR$1,'1.源数据-产品报告-消费降序'!BR:BR,ROW(),0)),"")</f>
        <v/>
      </c>
      <c r="BS421" s="69" t="str">
        <f>IFERROR(CLEAN(HLOOKUP(BS$1,'1.源数据-产品报告-消费降序'!BS:BS,ROW(),0)),"")</f>
        <v/>
      </c>
      <c r="BT421" s="69" t="str">
        <f>IFERROR(CLEAN(HLOOKUP(BT$1,'1.源数据-产品报告-消费降序'!BT:BT,ROW(),0)),"")</f>
        <v/>
      </c>
      <c r="BU421" s="69" t="str">
        <f>IFERROR(CLEAN(HLOOKUP(BU$1,'1.源数据-产品报告-消费降序'!BU:BU,ROW(),0)),"")</f>
        <v/>
      </c>
      <c r="BV4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1" s="69" t="str">
        <f>IFERROR(CLEAN(HLOOKUP(BW$1,'1.源数据-产品报告-消费降序'!BW:BW,ROW(),0)),"")</f>
        <v/>
      </c>
    </row>
    <row r="422" spans="1:75">
      <c r="A422" s="69" t="str">
        <f>IFERROR(CLEAN(HLOOKUP(A$1,'1.源数据-产品报告-消费降序'!A:A,ROW(),0)),"")</f>
        <v/>
      </c>
      <c r="B422" s="69" t="str">
        <f>IFERROR(CLEAN(HLOOKUP(B$1,'1.源数据-产品报告-消费降序'!B:B,ROW(),0)),"")</f>
        <v/>
      </c>
      <c r="C422" s="69" t="str">
        <f>IFERROR(CLEAN(HLOOKUP(C$1,'1.源数据-产品报告-消费降序'!C:C,ROW(),0)),"")</f>
        <v/>
      </c>
      <c r="D422" s="69" t="str">
        <f>IFERROR(CLEAN(HLOOKUP(D$1,'1.源数据-产品报告-消费降序'!D:D,ROW(),0)),"")</f>
        <v/>
      </c>
      <c r="E422" s="69" t="str">
        <f>IFERROR(CLEAN(HLOOKUP(E$1,'1.源数据-产品报告-消费降序'!E:E,ROW(),0)),"")</f>
        <v/>
      </c>
      <c r="F422" s="69" t="str">
        <f>IFERROR(CLEAN(HLOOKUP(F$1,'1.源数据-产品报告-消费降序'!F:F,ROW(),0)),"")</f>
        <v/>
      </c>
      <c r="G422" s="70">
        <f>IFERROR((HLOOKUP(G$1,'1.源数据-产品报告-消费降序'!G:G,ROW(),0)),"")</f>
        <v>0</v>
      </c>
      <c r="H4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2" s="69" t="str">
        <f>IFERROR(CLEAN(HLOOKUP(I$1,'1.源数据-产品报告-消费降序'!I:I,ROW(),0)),"")</f>
        <v/>
      </c>
      <c r="L422" s="69" t="str">
        <f>IFERROR(CLEAN(HLOOKUP(L$1,'1.源数据-产品报告-消费降序'!L:L,ROW(),0)),"")</f>
        <v/>
      </c>
      <c r="M422" s="69" t="str">
        <f>IFERROR(CLEAN(HLOOKUP(M$1,'1.源数据-产品报告-消费降序'!M:M,ROW(),0)),"")</f>
        <v/>
      </c>
      <c r="N422" s="69" t="str">
        <f>IFERROR(CLEAN(HLOOKUP(N$1,'1.源数据-产品报告-消费降序'!N:N,ROW(),0)),"")</f>
        <v/>
      </c>
      <c r="O422" s="69" t="str">
        <f>IFERROR(CLEAN(HLOOKUP(O$1,'1.源数据-产品报告-消费降序'!O:O,ROW(),0)),"")</f>
        <v/>
      </c>
      <c r="P422" s="69" t="str">
        <f>IFERROR(CLEAN(HLOOKUP(P$1,'1.源数据-产品报告-消费降序'!P:P,ROW(),0)),"")</f>
        <v/>
      </c>
      <c r="Q422" s="69" t="str">
        <f>IFERROR(CLEAN(HLOOKUP(Q$1,'1.源数据-产品报告-消费降序'!Q:Q,ROW(),0)),"")</f>
        <v/>
      </c>
      <c r="R422" s="69" t="str">
        <f>IFERROR(CLEAN(HLOOKUP(R$1,'1.源数据-产品报告-消费降序'!R:R,ROW(),0)),"")</f>
        <v/>
      </c>
      <c r="S4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2" s="69" t="str">
        <f>IFERROR(CLEAN(HLOOKUP(T$1,'1.源数据-产品报告-消费降序'!T:T,ROW(),0)),"")</f>
        <v/>
      </c>
      <c r="W422" s="69" t="str">
        <f>IFERROR(CLEAN(HLOOKUP(W$1,'1.源数据-产品报告-消费降序'!W:W,ROW(),0)),"")</f>
        <v/>
      </c>
      <c r="X422" s="69" t="str">
        <f>IFERROR(CLEAN(HLOOKUP(X$1,'1.源数据-产品报告-消费降序'!X:X,ROW(),0)),"")</f>
        <v/>
      </c>
      <c r="Y422" s="69" t="str">
        <f>IFERROR(CLEAN(HLOOKUP(Y$1,'1.源数据-产品报告-消费降序'!Y:Y,ROW(),0)),"")</f>
        <v/>
      </c>
      <c r="Z422" s="69" t="str">
        <f>IFERROR(CLEAN(HLOOKUP(Z$1,'1.源数据-产品报告-消费降序'!Z:Z,ROW(),0)),"")</f>
        <v/>
      </c>
      <c r="AA422" s="69" t="str">
        <f>IFERROR(CLEAN(HLOOKUP(AA$1,'1.源数据-产品报告-消费降序'!AA:AA,ROW(),0)),"")</f>
        <v/>
      </c>
      <c r="AB422" s="69" t="str">
        <f>IFERROR(CLEAN(HLOOKUP(AB$1,'1.源数据-产品报告-消费降序'!AB:AB,ROW(),0)),"")</f>
        <v/>
      </c>
      <c r="AC422" s="69" t="str">
        <f>IFERROR(CLEAN(HLOOKUP(AC$1,'1.源数据-产品报告-消费降序'!AC:AC,ROW(),0)),"")</f>
        <v/>
      </c>
      <c r="AD4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2" s="69" t="str">
        <f>IFERROR(CLEAN(HLOOKUP(AE$1,'1.源数据-产品报告-消费降序'!AE:AE,ROW(),0)),"")</f>
        <v/>
      </c>
      <c r="AH422" s="69" t="str">
        <f>IFERROR(CLEAN(HLOOKUP(AH$1,'1.源数据-产品报告-消费降序'!AH:AH,ROW(),0)),"")</f>
        <v/>
      </c>
      <c r="AI422" s="69" t="str">
        <f>IFERROR(CLEAN(HLOOKUP(AI$1,'1.源数据-产品报告-消费降序'!AI:AI,ROW(),0)),"")</f>
        <v/>
      </c>
      <c r="AJ422" s="69" t="str">
        <f>IFERROR(CLEAN(HLOOKUP(AJ$1,'1.源数据-产品报告-消费降序'!AJ:AJ,ROW(),0)),"")</f>
        <v/>
      </c>
      <c r="AK422" s="69" t="str">
        <f>IFERROR(CLEAN(HLOOKUP(AK$1,'1.源数据-产品报告-消费降序'!AK:AK,ROW(),0)),"")</f>
        <v/>
      </c>
      <c r="AL422" s="69" t="str">
        <f>IFERROR(CLEAN(HLOOKUP(AL$1,'1.源数据-产品报告-消费降序'!AL:AL,ROW(),0)),"")</f>
        <v/>
      </c>
      <c r="AM422" s="69" t="str">
        <f>IFERROR(CLEAN(HLOOKUP(AM$1,'1.源数据-产品报告-消费降序'!AM:AM,ROW(),0)),"")</f>
        <v/>
      </c>
      <c r="AN422" s="69" t="str">
        <f>IFERROR(CLEAN(HLOOKUP(AN$1,'1.源数据-产品报告-消费降序'!AN:AN,ROW(),0)),"")</f>
        <v/>
      </c>
      <c r="AO4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2" s="69" t="str">
        <f>IFERROR(CLEAN(HLOOKUP(AP$1,'1.源数据-产品报告-消费降序'!AP:AP,ROW(),0)),"")</f>
        <v/>
      </c>
      <c r="AS422" s="69" t="str">
        <f>IFERROR(CLEAN(HLOOKUP(AS$1,'1.源数据-产品报告-消费降序'!AS:AS,ROW(),0)),"")</f>
        <v/>
      </c>
      <c r="AT422" s="69" t="str">
        <f>IFERROR(CLEAN(HLOOKUP(AT$1,'1.源数据-产品报告-消费降序'!AT:AT,ROW(),0)),"")</f>
        <v/>
      </c>
      <c r="AU422" s="69" t="str">
        <f>IFERROR(CLEAN(HLOOKUP(AU$1,'1.源数据-产品报告-消费降序'!AU:AU,ROW(),0)),"")</f>
        <v/>
      </c>
      <c r="AV422" s="69" t="str">
        <f>IFERROR(CLEAN(HLOOKUP(AV$1,'1.源数据-产品报告-消费降序'!AV:AV,ROW(),0)),"")</f>
        <v/>
      </c>
      <c r="AW422" s="69" t="str">
        <f>IFERROR(CLEAN(HLOOKUP(AW$1,'1.源数据-产品报告-消费降序'!AW:AW,ROW(),0)),"")</f>
        <v/>
      </c>
      <c r="AX422" s="69" t="str">
        <f>IFERROR(CLEAN(HLOOKUP(AX$1,'1.源数据-产品报告-消费降序'!AX:AX,ROW(),0)),"")</f>
        <v/>
      </c>
      <c r="AY422" s="69" t="str">
        <f>IFERROR(CLEAN(HLOOKUP(AY$1,'1.源数据-产品报告-消费降序'!AY:AY,ROW(),0)),"")</f>
        <v/>
      </c>
      <c r="AZ4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2" s="69" t="str">
        <f>IFERROR(CLEAN(HLOOKUP(BA$1,'1.源数据-产品报告-消费降序'!BA:BA,ROW(),0)),"")</f>
        <v/>
      </c>
      <c r="BD422" s="69" t="str">
        <f>IFERROR(CLEAN(HLOOKUP(BD$1,'1.源数据-产品报告-消费降序'!BD:BD,ROW(),0)),"")</f>
        <v/>
      </c>
      <c r="BE422" s="69" t="str">
        <f>IFERROR(CLEAN(HLOOKUP(BE$1,'1.源数据-产品报告-消费降序'!BE:BE,ROW(),0)),"")</f>
        <v/>
      </c>
      <c r="BF422" s="69" t="str">
        <f>IFERROR(CLEAN(HLOOKUP(BF$1,'1.源数据-产品报告-消费降序'!BF:BF,ROW(),0)),"")</f>
        <v/>
      </c>
      <c r="BG422" s="69" t="str">
        <f>IFERROR(CLEAN(HLOOKUP(BG$1,'1.源数据-产品报告-消费降序'!BG:BG,ROW(),0)),"")</f>
        <v/>
      </c>
      <c r="BH422" s="69" t="str">
        <f>IFERROR(CLEAN(HLOOKUP(BH$1,'1.源数据-产品报告-消费降序'!BH:BH,ROW(),0)),"")</f>
        <v/>
      </c>
      <c r="BI422" s="69" t="str">
        <f>IFERROR(CLEAN(HLOOKUP(BI$1,'1.源数据-产品报告-消费降序'!BI:BI,ROW(),0)),"")</f>
        <v/>
      </c>
      <c r="BJ422" s="69" t="str">
        <f>IFERROR(CLEAN(HLOOKUP(BJ$1,'1.源数据-产品报告-消费降序'!BJ:BJ,ROW(),0)),"")</f>
        <v/>
      </c>
      <c r="BK4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2" s="69" t="str">
        <f>IFERROR(CLEAN(HLOOKUP(BL$1,'1.源数据-产品报告-消费降序'!BL:BL,ROW(),0)),"")</f>
        <v/>
      </c>
      <c r="BO422" s="69" t="str">
        <f>IFERROR(CLEAN(HLOOKUP(BO$1,'1.源数据-产品报告-消费降序'!BO:BO,ROW(),0)),"")</f>
        <v/>
      </c>
      <c r="BP422" s="69" t="str">
        <f>IFERROR(CLEAN(HLOOKUP(BP$1,'1.源数据-产品报告-消费降序'!BP:BP,ROW(),0)),"")</f>
        <v/>
      </c>
      <c r="BQ422" s="69" t="str">
        <f>IFERROR(CLEAN(HLOOKUP(BQ$1,'1.源数据-产品报告-消费降序'!BQ:BQ,ROW(),0)),"")</f>
        <v/>
      </c>
      <c r="BR422" s="69" t="str">
        <f>IFERROR(CLEAN(HLOOKUP(BR$1,'1.源数据-产品报告-消费降序'!BR:BR,ROW(),0)),"")</f>
        <v/>
      </c>
      <c r="BS422" s="69" t="str">
        <f>IFERROR(CLEAN(HLOOKUP(BS$1,'1.源数据-产品报告-消费降序'!BS:BS,ROW(),0)),"")</f>
        <v/>
      </c>
      <c r="BT422" s="69" t="str">
        <f>IFERROR(CLEAN(HLOOKUP(BT$1,'1.源数据-产品报告-消费降序'!BT:BT,ROW(),0)),"")</f>
        <v/>
      </c>
      <c r="BU422" s="69" t="str">
        <f>IFERROR(CLEAN(HLOOKUP(BU$1,'1.源数据-产品报告-消费降序'!BU:BU,ROW(),0)),"")</f>
        <v/>
      </c>
      <c r="BV4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2" s="69" t="str">
        <f>IFERROR(CLEAN(HLOOKUP(BW$1,'1.源数据-产品报告-消费降序'!BW:BW,ROW(),0)),"")</f>
        <v/>
      </c>
    </row>
    <row r="423" spans="1:75">
      <c r="A423" s="69" t="str">
        <f>IFERROR(CLEAN(HLOOKUP(A$1,'1.源数据-产品报告-消费降序'!A:A,ROW(),0)),"")</f>
        <v/>
      </c>
      <c r="B423" s="69" t="str">
        <f>IFERROR(CLEAN(HLOOKUP(B$1,'1.源数据-产品报告-消费降序'!B:B,ROW(),0)),"")</f>
        <v/>
      </c>
      <c r="C423" s="69" t="str">
        <f>IFERROR(CLEAN(HLOOKUP(C$1,'1.源数据-产品报告-消费降序'!C:C,ROW(),0)),"")</f>
        <v/>
      </c>
      <c r="D423" s="69" t="str">
        <f>IFERROR(CLEAN(HLOOKUP(D$1,'1.源数据-产品报告-消费降序'!D:D,ROW(),0)),"")</f>
        <v/>
      </c>
      <c r="E423" s="69" t="str">
        <f>IFERROR(CLEAN(HLOOKUP(E$1,'1.源数据-产品报告-消费降序'!E:E,ROW(),0)),"")</f>
        <v/>
      </c>
      <c r="F423" s="69" t="str">
        <f>IFERROR(CLEAN(HLOOKUP(F$1,'1.源数据-产品报告-消费降序'!F:F,ROW(),0)),"")</f>
        <v/>
      </c>
      <c r="G423" s="70">
        <f>IFERROR((HLOOKUP(G$1,'1.源数据-产品报告-消费降序'!G:G,ROW(),0)),"")</f>
        <v>0</v>
      </c>
      <c r="H4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3" s="69" t="str">
        <f>IFERROR(CLEAN(HLOOKUP(I$1,'1.源数据-产品报告-消费降序'!I:I,ROW(),0)),"")</f>
        <v/>
      </c>
      <c r="L423" s="69" t="str">
        <f>IFERROR(CLEAN(HLOOKUP(L$1,'1.源数据-产品报告-消费降序'!L:L,ROW(),0)),"")</f>
        <v/>
      </c>
      <c r="M423" s="69" t="str">
        <f>IFERROR(CLEAN(HLOOKUP(M$1,'1.源数据-产品报告-消费降序'!M:M,ROW(),0)),"")</f>
        <v/>
      </c>
      <c r="N423" s="69" t="str">
        <f>IFERROR(CLEAN(HLOOKUP(N$1,'1.源数据-产品报告-消费降序'!N:N,ROW(),0)),"")</f>
        <v/>
      </c>
      <c r="O423" s="69" t="str">
        <f>IFERROR(CLEAN(HLOOKUP(O$1,'1.源数据-产品报告-消费降序'!O:O,ROW(),0)),"")</f>
        <v/>
      </c>
      <c r="P423" s="69" t="str">
        <f>IFERROR(CLEAN(HLOOKUP(P$1,'1.源数据-产品报告-消费降序'!P:P,ROW(),0)),"")</f>
        <v/>
      </c>
      <c r="Q423" s="69" t="str">
        <f>IFERROR(CLEAN(HLOOKUP(Q$1,'1.源数据-产品报告-消费降序'!Q:Q,ROW(),0)),"")</f>
        <v/>
      </c>
      <c r="R423" s="69" t="str">
        <f>IFERROR(CLEAN(HLOOKUP(R$1,'1.源数据-产品报告-消费降序'!R:R,ROW(),0)),"")</f>
        <v/>
      </c>
      <c r="S4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3" s="69" t="str">
        <f>IFERROR(CLEAN(HLOOKUP(T$1,'1.源数据-产品报告-消费降序'!T:T,ROW(),0)),"")</f>
        <v/>
      </c>
      <c r="W423" s="69" t="str">
        <f>IFERROR(CLEAN(HLOOKUP(W$1,'1.源数据-产品报告-消费降序'!W:W,ROW(),0)),"")</f>
        <v/>
      </c>
      <c r="X423" s="69" t="str">
        <f>IFERROR(CLEAN(HLOOKUP(X$1,'1.源数据-产品报告-消费降序'!X:X,ROW(),0)),"")</f>
        <v/>
      </c>
      <c r="Y423" s="69" t="str">
        <f>IFERROR(CLEAN(HLOOKUP(Y$1,'1.源数据-产品报告-消费降序'!Y:Y,ROW(),0)),"")</f>
        <v/>
      </c>
      <c r="Z423" s="69" t="str">
        <f>IFERROR(CLEAN(HLOOKUP(Z$1,'1.源数据-产品报告-消费降序'!Z:Z,ROW(),0)),"")</f>
        <v/>
      </c>
      <c r="AA423" s="69" t="str">
        <f>IFERROR(CLEAN(HLOOKUP(AA$1,'1.源数据-产品报告-消费降序'!AA:AA,ROW(),0)),"")</f>
        <v/>
      </c>
      <c r="AB423" s="69" t="str">
        <f>IFERROR(CLEAN(HLOOKUP(AB$1,'1.源数据-产品报告-消费降序'!AB:AB,ROW(),0)),"")</f>
        <v/>
      </c>
      <c r="AC423" s="69" t="str">
        <f>IFERROR(CLEAN(HLOOKUP(AC$1,'1.源数据-产品报告-消费降序'!AC:AC,ROW(),0)),"")</f>
        <v/>
      </c>
      <c r="AD4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3" s="69" t="str">
        <f>IFERROR(CLEAN(HLOOKUP(AE$1,'1.源数据-产品报告-消费降序'!AE:AE,ROW(),0)),"")</f>
        <v/>
      </c>
      <c r="AH423" s="69" t="str">
        <f>IFERROR(CLEAN(HLOOKUP(AH$1,'1.源数据-产品报告-消费降序'!AH:AH,ROW(),0)),"")</f>
        <v/>
      </c>
      <c r="AI423" s="69" t="str">
        <f>IFERROR(CLEAN(HLOOKUP(AI$1,'1.源数据-产品报告-消费降序'!AI:AI,ROW(),0)),"")</f>
        <v/>
      </c>
      <c r="AJ423" s="69" t="str">
        <f>IFERROR(CLEAN(HLOOKUP(AJ$1,'1.源数据-产品报告-消费降序'!AJ:AJ,ROW(),0)),"")</f>
        <v/>
      </c>
      <c r="AK423" s="69" t="str">
        <f>IFERROR(CLEAN(HLOOKUP(AK$1,'1.源数据-产品报告-消费降序'!AK:AK,ROW(),0)),"")</f>
        <v/>
      </c>
      <c r="AL423" s="69" t="str">
        <f>IFERROR(CLEAN(HLOOKUP(AL$1,'1.源数据-产品报告-消费降序'!AL:AL,ROW(),0)),"")</f>
        <v/>
      </c>
      <c r="AM423" s="69" t="str">
        <f>IFERROR(CLEAN(HLOOKUP(AM$1,'1.源数据-产品报告-消费降序'!AM:AM,ROW(),0)),"")</f>
        <v/>
      </c>
      <c r="AN423" s="69" t="str">
        <f>IFERROR(CLEAN(HLOOKUP(AN$1,'1.源数据-产品报告-消费降序'!AN:AN,ROW(),0)),"")</f>
        <v/>
      </c>
      <c r="AO4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3" s="69" t="str">
        <f>IFERROR(CLEAN(HLOOKUP(AP$1,'1.源数据-产品报告-消费降序'!AP:AP,ROW(),0)),"")</f>
        <v/>
      </c>
      <c r="AS423" s="69" t="str">
        <f>IFERROR(CLEAN(HLOOKUP(AS$1,'1.源数据-产品报告-消费降序'!AS:AS,ROW(),0)),"")</f>
        <v/>
      </c>
      <c r="AT423" s="69" t="str">
        <f>IFERROR(CLEAN(HLOOKUP(AT$1,'1.源数据-产品报告-消费降序'!AT:AT,ROW(),0)),"")</f>
        <v/>
      </c>
      <c r="AU423" s="69" t="str">
        <f>IFERROR(CLEAN(HLOOKUP(AU$1,'1.源数据-产品报告-消费降序'!AU:AU,ROW(),0)),"")</f>
        <v/>
      </c>
      <c r="AV423" s="69" t="str">
        <f>IFERROR(CLEAN(HLOOKUP(AV$1,'1.源数据-产品报告-消费降序'!AV:AV,ROW(),0)),"")</f>
        <v/>
      </c>
      <c r="AW423" s="69" t="str">
        <f>IFERROR(CLEAN(HLOOKUP(AW$1,'1.源数据-产品报告-消费降序'!AW:AW,ROW(),0)),"")</f>
        <v/>
      </c>
      <c r="AX423" s="69" t="str">
        <f>IFERROR(CLEAN(HLOOKUP(AX$1,'1.源数据-产品报告-消费降序'!AX:AX,ROW(),0)),"")</f>
        <v/>
      </c>
      <c r="AY423" s="69" t="str">
        <f>IFERROR(CLEAN(HLOOKUP(AY$1,'1.源数据-产品报告-消费降序'!AY:AY,ROW(),0)),"")</f>
        <v/>
      </c>
      <c r="AZ4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3" s="69" t="str">
        <f>IFERROR(CLEAN(HLOOKUP(BA$1,'1.源数据-产品报告-消费降序'!BA:BA,ROW(),0)),"")</f>
        <v/>
      </c>
      <c r="BD423" s="69" t="str">
        <f>IFERROR(CLEAN(HLOOKUP(BD$1,'1.源数据-产品报告-消费降序'!BD:BD,ROW(),0)),"")</f>
        <v/>
      </c>
      <c r="BE423" s="69" t="str">
        <f>IFERROR(CLEAN(HLOOKUP(BE$1,'1.源数据-产品报告-消费降序'!BE:BE,ROW(),0)),"")</f>
        <v/>
      </c>
      <c r="BF423" s="69" t="str">
        <f>IFERROR(CLEAN(HLOOKUP(BF$1,'1.源数据-产品报告-消费降序'!BF:BF,ROW(),0)),"")</f>
        <v/>
      </c>
      <c r="BG423" s="69" t="str">
        <f>IFERROR(CLEAN(HLOOKUP(BG$1,'1.源数据-产品报告-消费降序'!BG:BG,ROW(),0)),"")</f>
        <v/>
      </c>
      <c r="BH423" s="69" t="str">
        <f>IFERROR(CLEAN(HLOOKUP(BH$1,'1.源数据-产品报告-消费降序'!BH:BH,ROW(),0)),"")</f>
        <v/>
      </c>
      <c r="BI423" s="69" t="str">
        <f>IFERROR(CLEAN(HLOOKUP(BI$1,'1.源数据-产品报告-消费降序'!BI:BI,ROW(),0)),"")</f>
        <v/>
      </c>
      <c r="BJ423" s="69" t="str">
        <f>IFERROR(CLEAN(HLOOKUP(BJ$1,'1.源数据-产品报告-消费降序'!BJ:BJ,ROW(),0)),"")</f>
        <v/>
      </c>
      <c r="BK4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3" s="69" t="str">
        <f>IFERROR(CLEAN(HLOOKUP(BL$1,'1.源数据-产品报告-消费降序'!BL:BL,ROW(),0)),"")</f>
        <v/>
      </c>
      <c r="BO423" s="69" t="str">
        <f>IFERROR(CLEAN(HLOOKUP(BO$1,'1.源数据-产品报告-消费降序'!BO:BO,ROW(),0)),"")</f>
        <v/>
      </c>
      <c r="BP423" s="69" t="str">
        <f>IFERROR(CLEAN(HLOOKUP(BP$1,'1.源数据-产品报告-消费降序'!BP:BP,ROW(),0)),"")</f>
        <v/>
      </c>
      <c r="BQ423" s="69" t="str">
        <f>IFERROR(CLEAN(HLOOKUP(BQ$1,'1.源数据-产品报告-消费降序'!BQ:BQ,ROW(),0)),"")</f>
        <v/>
      </c>
      <c r="BR423" s="69" t="str">
        <f>IFERROR(CLEAN(HLOOKUP(BR$1,'1.源数据-产品报告-消费降序'!BR:BR,ROW(),0)),"")</f>
        <v/>
      </c>
      <c r="BS423" s="69" t="str">
        <f>IFERROR(CLEAN(HLOOKUP(BS$1,'1.源数据-产品报告-消费降序'!BS:BS,ROW(),0)),"")</f>
        <v/>
      </c>
      <c r="BT423" s="69" t="str">
        <f>IFERROR(CLEAN(HLOOKUP(BT$1,'1.源数据-产品报告-消费降序'!BT:BT,ROW(),0)),"")</f>
        <v/>
      </c>
      <c r="BU423" s="69" t="str">
        <f>IFERROR(CLEAN(HLOOKUP(BU$1,'1.源数据-产品报告-消费降序'!BU:BU,ROW(),0)),"")</f>
        <v/>
      </c>
      <c r="BV4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3" s="69" t="str">
        <f>IFERROR(CLEAN(HLOOKUP(BW$1,'1.源数据-产品报告-消费降序'!BW:BW,ROW(),0)),"")</f>
        <v/>
      </c>
    </row>
    <row r="424" spans="1:75">
      <c r="A424" s="69" t="str">
        <f>IFERROR(CLEAN(HLOOKUP(A$1,'1.源数据-产品报告-消费降序'!A:A,ROW(),0)),"")</f>
        <v/>
      </c>
      <c r="B424" s="69" t="str">
        <f>IFERROR(CLEAN(HLOOKUP(B$1,'1.源数据-产品报告-消费降序'!B:B,ROW(),0)),"")</f>
        <v/>
      </c>
      <c r="C424" s="69" t="str">
        <f>IFERROR(CLEAN(HLOOKUP(C$1,'1.源数据-产品报告-消费降序'!C:C,ROW(),0)),"")</f>
        <v/>
      </c>
      <c r="D424" s="69" t="str">
        <f>IFERROR(CLEAN(HLOOKUP(D$1,'1.源数据-产品报告-消费降序'!D:D,ROW(),0)),"")</f>
        <v/>
      </c>
      <c r="E424" s="69" t="str">
        <f>IFERROR(CLEAN(HLOOKUP(E$1,'1.源数据-产品报告-消费降序'!E:E,ROW(),0)),"")</f>
        <v/>
      </c>
      <c r="F424" s="69" t="str">
        <f>IFERROR(CLEAN(HLOOKUP(F$1,'1.源数据-产品报告-消费降序'!F:F,ROW(),0)),"")</f>
        <v/>
      </c>
      <c r="G424" s="70">
        <f>IFERROR((HLOOKUP(G$1,'1.源数据-产品报告-消费降序'!G:G,ROW(),0)),"")</f>
        <v>0</v>
      </c>
      <c r="H4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4" s="69" t="str">
        <f>IFERROR(CLEAN(HLOOKUP(I$1,'1.源数据-产品报告-消费降序'!I:I,ROW(),0)),"")</f>
        <v/>
      </c>
      <c r="L424" s="69" t="str">
        <f>IFERROR(CLEAN(HLOOKUP(L$1,'1.源数据-产品报告-消费降序'!L:L,ROW(),0)),"")</f>
        <v/>
      </c>
      <c r="M424" s="69" t="str">
        <f>IFERROR(CLEAN(HLOOKUP(M$1,'1.源数据-产品报告-消费降序'!M:M,ROW(),0)),"")</f>
        <v/>
      </c>
      <c r="N424" s="69" t="str">
        <f>IFERROR(CLEAN(HLOOKUP(N$1,'1.源数据-产品报告-消费降序'!N:N,ROW(),0)),"")</f>
        <v/>
      </c>
      <c r="O424" s="69" t="str">
        <f>IFERROR(CLEAN(HLOOKUP(O$1,'1.源数据-产品报告-消费降序'!O:O,ROW(),0)),"")</f>
        <v/>
      </c>
      <c r="P424" s="69" t="str">
        <f>IFERROR(CLEAN(HLOOKUP(P$1,'1.源数据-产品报告-消费降序'!P:P,ROW(),0)),"")</f>
        <v/>
      </c>
      <c r="Q424" s="69" t="str">
        <f>IFERROR(CLEAN(HLOOKUP(Q$1,'1.源数据-产品报告-消费降序'!Q:Q,ROW(),0)),"")</f>
        <v/>
      </c>
      <c r="R424" s="69" t="str">
        <f>IFERROR(CLEAN(HLOOKUP(R$1,'1.源数据-产品报告-消费降序'!R:R,ROW(),0)),"")</f>
        <v/>
      </c>
      <c r="S4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4" s="69" t="str">
        <f>IFERROR(CLEAN(HLOOKUP(T$1,'1.源数据-产品报告-消费降序'!T:T,ROW(),0)),"")</f>
        <v/>
      </c>
      <c r="W424" s="69" t="str">
        <f>IFERROR(CLEAN(HLOOKUP(W$1,'1.源数据-产品报告-消费降序'!W:W,ROW(),0)),"")</f>
        <v/>
      </c>
      <c r="X424" s="69" t="str">
        <f>IFERROR(CLEAN(HLOOKUP(X$1,'1.源数据-产品报告-消费降序'!X:X,ROW(),0)),"")</f>
        <v/>
      </c>
      <c r="Y424" s="69" t="str">
        <f>IFERROR(CLEAN(HLOOKUP(Y$1,'1.源数据-产品报告-消费降序'!Y:Y,ROW(),0)),"")</f>
        <v/>
      </c>
      <c r="Z424" s="69" t="str">
        <f>IFERROR(CLEAN(HLOOKUP(Z$1,'1.源数据-产品报告-消费降序'!Z:Z,ROW(),0)),"")</f>
        <v/>
      </c>
      <c r="AA424" s="69" t="str">
        <f>IFERROR(CLEAN(HLOOKUP(AA$1,'1.源数据-产品报告-消费降序'!AA:AA,ROW(),0)),"")</f>
        <v/>
      </c>
      <c r="AB424" s="69" t="str">
        <f>IFERROR(CLEAN(HLOOKUP(AB$1,'1.源数据-产品报告-消费降序'!AB:AB,ROW(),0)),"")</f>
        <v/>
      </c>
      <c r="AC424" s="69" t="str">
        <f>IFERROR(CLEAN(HLOOKUP(AC$1,'1.源数据-产品报告-消费降序'!AC:AC,ROW(),0)),"")</f>
        <v/>
      </c>
      <c r="AD4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4" s="69" t="str">
        <f>IFERROR(CLEAN(HLOOKUP(AE$1,'1.源数据-产品报告-消费降序'!AE:AE,ROW(),0)),"")</f>
        <v/>
      </c>
      <c r="AH424" s="69" t="str">
        <f>IFERROR(CLEAN(HLOOKUP(AH$1,'1.源数据-产品报告-消费降序'!AH:AH,ROW(),0)),"")</f>
        <v/>
      </c>
      <c r="AI424" s="69" t="str">
        <f>IFERROR(CLEAN(HLOOKUP(AI$1,'1.源数据-产品报告-消费降序'!AI:AI,ROW(),0)),"")</f>
        <v/>
      </c>
      <c r="AJ424" s="69" t="str">
        <f>IFERROR(CLEAN(HLOOKUP(AJ$1,'1.源数据-产品报告-消费降序'!AJ:AJ,ROW(),0)),"")</f>
        <v/>
      </c>
      <c r="AK424" s="69" t="str">
        <f>IFERROR(CLEAN(HLOOKUP(AK$1,'1.源数据-产品报告-消费降序'!AK:AK,ROW(),0)),"")</f>
        <v/>
      </c>
      <c r="AL424" s="69" t="str">
        <f>IFERROR(CLEAN(HLOOKUP(AL$1,'1.源数据-产品报告-消费降序'!AL:AL,ROW(),0)),"")</f>
        <v/>
      </c>
      <c r="AM424" s="69" t="str">
        <f>IFERROR(CLEAN(HLOOKUP(AM$1,'1.源数据-产品报告-消费降序'!AM:AM,ROW(),0)),"")</f>
        <v/>
      </c>
      <c r="AN424" s="69" t="str">
        <f>IFERROR(CLEAN(HLOOKUP(AN$1,'1.源数据-产品报告-消费降序'!AN:AN,ROW(),0)),"")</f>
        <v/>
      </c>
      <c r="AO4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4" s="69" t="str">
        <f>IFERROR(CLEAN(HLOOKUP(AP$1,'1.源数据-产品报告-消费降序'!AP:AP,ROW(),0)),"")</f>
        <v/>
      </c>
      <c r="AS424" s="69" t="str">
        <f>IFERROR(CLEAN(HLOOKUP(AS$1,'1.源数据-产品报告-消费降序'!AS:AS,ROW(),0)),"")</f>
        <v/>
      </c>
      <c r="AT424" s="69" t="str">
        <f>IFERROR(CLEAN(HLOOKUP(AT$1,'1.源数据-产品报告-消费降序'!AT:AT,ROW(),0)),"")</f>
        <v/>
      </c>
      <c r="AU424" s="69" t="str">
        <f>IFERROR(CLEAN(HLOOKUP(AU$1,'1.源数据-产品报告-消费降序'!AU:AU,ROW(),0)),"")</f>
        <v/>
      </c>
      <c r="AV424" s="69" t="str">
        <f>IFERROR(CLEAN(HLOOKUP(AV$1,'1.源数据-产品报告-消费降序'!AV:AV,ROW(),0)),"")</f>
        <v/>
      </c>
      <c r="AW424" s="69" t="str">
        <f>IFERROR(CLEAN(HLOOKUP(AW$1,'1.源数据-产品报告-消费降序'!AW:AW,ROW(),0)),"")</f>
        <v/>
      </c>
      <c r="AX424" s="69" t="str">
        <f>IFERROR(CLEAN(HLOOKUP(AX$1,'1.源数据-产品报告-消费降序'!AX:AX,ROW(),0)),"")</f>
        <v/>
      </c>
      <c r="AY424" s="69" t="str">
        <f>IFERROR(CLEAN(HLOOKUP(AY$1,'1.源数据-产品报告-消费降序'!AY:AY,ROW(),0)),"")</f>
        <v/>
      </c>
      <c r="AZ4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4" s="69" t="str">
        <f>IFERROR(CLEAN(HLOOKUP(BA$1,'1.源数据-产品报告-消费降序'!BA:BA,ROW(),0)),"")</f>
        <v/>
      </c>
      <c r="BD424" s="69" t="str">
        <f>IFERROR(CLEAN(HLOOKUP(BD$1,'1.源数据-产品报告-消费降序'!BD:BD,ROW(),0)),"")</f>
        <v/>
      </c>
      <c r="BE424" s="69" t="str">
        <f>IFERROR(CLEAN(HLOOKUP(BE$1,'1.源数据-产品报告-消费降序'!BE:BE,ROW(),0)),"")</f>
        <v/>
      </c>
      <c r="BF424" s="69" t="str">
        <f>IFERROR(CLEAN(HLOOKUP(BF$1,'1.源数据-产品报告-消费降序'!BF:BF,ROW(),0)),"")</f>
        <v/>
      </c>
      <c r="BG424" s="69" t="str">
        <f>IFERROR(CLEAN(HLOOKUP(BG$1,'1.源数据-产品报告-消费降序'!BG:BG,ROW(),0)),"")</f>
        <v/>
      </c>
      <c r="BH424" s="69" t="str">
        <f>IFERROR(CLEAN(HLOOKUP(BH$1,'1.源数据-产品报告-消费降序'!BH:BH,ROW(),0)),"")</f>
        <v/>
      </c>
      <c r="BI424" s="69" t="str">
        <f>IFERROR(CLEAN(HLOOKUP(BI$1,'1.源数据-产品报告-消费降序'!BI:BI,ROW(),0)),"")</f>
        <v/>
      </c>
      <c r="BJ424" s="69" t="str">
        <f>IFERROR(CLEAN(HLOOKUP(BJ$1,'1.源数据-产品报告-消费降序'!BJ:BJ,ROW(),0)),"")</f>
        <v/>
      </c>
      <c r="BK4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4" s="69" t="str">
        <f>IFERROR(CLEAN(HLOOKUP(BL$1,'1.源数据-产品报告-消费降序'!BL:BL,ROW(),0)),"")</f>
        <v/>
      </c>
      <c r="BO424" s="69" t="str">
        <f>IFERROR(CLEAN(HLOOKUP(BO$1,'1.源数据-产品报告-消费降序'!BO:BO,ROW(),0)),"")</f>
        <v/>
      </c>
      <c r="BP424" s="69" t="str">
        <f>IFERROR(CLEAN(HLOOKUP(BP$1,'1.源数据-产品报告-消费降序'!BP:BP,ROW(),0)),"")</f>
        <v/>
      </c>
      <c r="BQ424" s="69" t="str">
        <f>IFERROR(CLEAN(HLOOKUP(BQ$1,'1.源数据-产品报告-消费降序'!BQ:BQ,ROW(),0)),"")</f>
        <v/>
      </c>
      <c r="BR424" s="69" t="str">
        <f>IFERROR(CLEAN(HLOOKUP(BR$1,'1.源数据-产品报告-消费降序'!BR:BR,ROW(),0)),"")</f>
        <v/>
      </c>
      <c r="BS424" s="69" t="str">
        <f>IFERROR(CLEAN(HLOOKUP(BS$1,'1.源数据-产品报告-消费降序'!BS:BS,ROW(),0)),"")</f>
        <v/>
      </c>
      <c r="BT424" s="69" t="str">
        <f>IFERROR(CLEAN(HLOOKUP(BT$1,'1.源数据-产品报告-消费降序'!BT:BT,ROW(),0)),"")</f>
        <v/>
      </c>
      <c r="BU424" s="69" t="str">
        <f>IFERROR(CLEAN(HLOOKUP(BU$1,'1.源数据-产品报告-消费降序'!BU:BU,ROW(),0)),"")</f>
        <v/>
      </c>
      <c r="BV4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4" s="69" t="str">
        <f>IFERROR(CLEAN(HLOOKUP(BW$1,'1.源数据-产品报告-消费降序'!BW:BW,ROW(),0)),"")</f>
        <v/>
      </c>
    </row>
    <row r="425" spans="1:75">
      <c r="A425" s="69" t="str">
        <f>IFERROR(CLEAN(HLOOKUP(A$1,'1.源数据-产品报告-消费降序'!A:A,ROW(),0)),"")</f>
        <v/>
      </c>
      <c r="B425" s="69" t="str">
        <f>IFERROR(CLEAN(HLOOKUP(B$1,'1.源数据-产品报告-消费降序'!B:B,ROW(),0)),"")</f>
        <v/>
      </c>
      <c r="C425" s="69" t="str">
        <f>IFERROR(CLEAN(HLOOKUP(C$1,'1.源数据-产品报告-消费降序'!C:C,ROW(),0)),"")</f>
        <v/>
      </c>
      <c r="D425" s="69" t="str">
        <f>IFERROR(CLEAN(HLOOKUP(D$1,'1.源数据-产品报告-消费降序'!D:D,ROW(),0)),"")</f>
        <v/>
      </c>
      <c r="E425" s="69" t="str">
        <f>IFERROR(CLEAN(HLOOKUP(E$1,'1.源数据-产品报告-消费降序'!E:E,ROW(),0)),"")</f>
        <v/>
      </c>
      <c r="F425" s="69" t="str">
        <f>IFERROR(CLEAN(HLOOKUP(F$1,'1.源数据-产品报告-消费降序'!F:F,ROW(),0)),"")</f>
        <v/>
      </c>
      <c r="G425" s="70">
        <f>IFERROR((HLOOKUP(G$1,'1.源数据-产品报告-消费降序'!G:G,ROW(),0)),"")</f>
        <v>0</v>
      </c>
      <c r="H4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5" s="69" t="str">
        <f>IFERROR(CLEAN(HLOOKUP(I$1,'1.源数据-产品报告-消费降序'!I:I,ROW(),0)),"")</f>
        <v/>
      </c>
      <c r="L425" s="69" t="str">
        <f>IFERROR(CLEAN(HLOOKUP(L$1,'1.源数据-产品报告-消费降序'!L:L,ROW(),0)),"")</f>
        <v/>
      </c>
      <c r="M425" s="69" t="str">
        <f>IFERROR(CLEAN(HLOOKUP(M$1,'1.源数据-产品报告-消费降序'!M:M,ROW(),0)),"")</f>
        <v/>
      </c>
      <c r="N425" s="69" t="str">
        <f>IFERROR(CLEAN(HLOOKUP(N$1,'1.源数据-产品报告-消费降序'!N:N,ROW(),0)),"")</f>
        <v/>
      </c>
      <c r="O425" s="69" t="str">
        <f>IFERROR(CLEAN(HLOOKUP(O$1,'1.源数据-产品报告-消费降序'!O:O,ROW(),0)),"")</f>
        <v/>
      </c>
      <c r="P425" s="69" t="str">
        <f>IFERROR(CLEAN(HLOOKUP(P$1,'1.源数据-产品报告-消费降序'!P:P,ROW(),0)),"")</f>
        <v/>
      </c>
      <c r="Q425" s="69" t="str">
        <f>IFERROR(CLEAN(HLOOKUP(Q$1,'1.源数据-产品报告-消费降序'!Q:Q,ROW(),0)),"")</f>
        <v/>
      </c>
      <c r="R425" s="69" t="str">
        <f>IFERROR(CLEAN(HLOOKUP(R$1,'1.源数据-产品报告-消费降序'!R:R,ROW(),0)),"")</f>
        <v/>
      </c>
      <c r="S4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5" s="69" t="str">
        <f>IFERROR(CLEAN(HLOOKUP(T$1,'1.源数据-产品报告-消费降序'!T:T,ROW(),0)),"")</f>
        <v/>
      </c>
      <c r="W425" s="69" t="str">
        <f>IFERROR(CLEAN(HLOOKUP(W$1,'1.源数据-产品报告-消费降序'!W:W,ROW(),0)),"")</f>
        <v/>
      </c>
      <c r="X425" s="69" t="str">
        <f>IFERROR(CLEAN(HLOOKUP(X$1,'1.源数据-产品报告-消费降序'!X:X,ROW(),0)),"")</f>
        <v/>
      </c>
      <c r="Y425" s="69" t="str">
        <f>IFERROR(CLEAN(HLOOKUP(Y$1,'1.源数据-产品报告-消费降序'!Y:Y,ROW(),0)),"")</f>
        <v/>
      </c>
      <c r="Z425" s="69" t="str">
        <f>IFERROR(CLEAN(HLOOKUP(Z$1,'1.源数据-产品报告-消费降序'!Z:Z,ROW(),0)),"")</f>
        <v/>
      </c>
      <c r="AA425" s="69" t="str">
        <f>IFERROR(CLEAN(HLOOKUP(AA$1,'1.源数据-产品报告-消费降序'!AA:AA,ROW(),0)),"")</f>
        <v/>
      </c>
      <c r="AB425" s="69" t="str">
        <f>IFERROR(CLEAN(HLOOKUP(AB$1,'1.源数据-产品报告-消费降序'!AB:AB,ROW(),0)),"")</f>
        <v/>
      </c>
      <c r="AC425" s="69" t="str">
        <f>IFERROR(CLEAN(HLOOKUP(AC$1,'1.源数据-产品报告-消费降序'!AC:AC,ROW(),0)),"")</f>
        <v/>
      </c>
      <c r="AD4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5" s="69" t="str">
        <f>IFERROR(CLEAN(HLOOKUP(AE$1,'1.源数据-产品报告-消费降序'!AE:AE,ROW(),0)),"")</f>
        <v/>
      </c>
      <c r="AH425" s="69" t="str">
        <f>IFERROR(CLEAN(HLOOKUP(AH$1,'1.源数据-产品报告-消费降序'!AH:AH,ROW(),0)),"")</f>
        <v/>
      </c>
      <c r="AI425" s="69" t="str">
        <f>IFERROR(CLEAN(HLOOKUP(AI$1,'1.源数据-产品报告-消费降序'!AI:AI,ROW(),0)),"")</f>
        <v/>
      </c>
      <c r="AJ425" s="69" t="str">
        <f>IFERROR(CLEAN(HLOOKUP(AJ$1,'1.源数据-产品报告-消费降序'!AJ:AJ,ROW(),0)),"")</f>
        <v/>
      </c>
      <c r="AK425" s="69" t="str">
        <f>IFERROR(CLEAN(HLOOKUP(AK$1,'1.源数据-产品报告-消费降序'!AK:AK,ROW(),0)),"")</f>
        <v/>
      </c>
      <c r="AL425" s="69" t="str">
        <f>IFERROR(CLEAN(HLOOKUP(AL$1,'1.源数据-产品报告-消费降序'!AL:AL,ROW(),0)),"")</f>
        <v/>
      </c>
      <c r="AM425" s="69" t="str">
        <f>IFERROR(CLEAN(HLOOKUP(AM$1,'1.源数据-产品报告-消费降序'!AM:AM,ROW(),0)),"")</f>
        <v/>
      </c>
      <c r="AN425" s="69" t="str">
        <f>IFERROR(CLEAN(HLOOKUP(AN$1,'1.源数据-产品报告-消费降序'!AN:AN,ROW(),0)),"")</f>
        <v/>
      </c>
      <c r="AO4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5" s="69" t="str">
        <f>IFERROR(CLEAN(HLOOKUP(AP$1,'1.源数据-产品报告-消费降序'!AP:AP,ROW(),0)),"")</f>
        <v/>
      </c>
      <c r="AS425" s="69" t="str">
        <f>IFERROR(CLEAN(HLOOKUP(AS$1,'1.源数据-产品报告-消费降序'!AS:AS,ROW(),0)),"")</f>
        <v/>
      </c>
      <c r="AT425" s="69" t="str">
        <f>IFERROR(CLEAN(HLOOKUP(AT$1,'1.源数据-产品报告-消费降序'!AT:AT,ROW(),0)),"")</f>
        <v/>
      </c>
      <c r="AU425" s="69" t="str">
        <f>IFERROR(CLEAN(HLOOKUP(AU$1,'1.源数据-产品报告-消费降序'!AU:AU,ROW(),0)),"")</f>
        <v/>
      </c>
      <c r="AV425" s="69" t="str">
        <f>IFERROR(CLEAN(HLOOKUP(AV$1,'1.源数据-产品报告-消费降序'!AV:AV,ROW(),0)),"")</f>
        <v/>
      </c>
      <c r="AW425" s="69" t="str">
        <f>IFERROR(CLEAN(HLOOKUP(AW$1,'1.源数据-产品报告-消费降序'!AW:AW,ROW(),0)),"")</f>
        <v/>
      </c>
      <c r="AX425" s="69" t="str">
        <f>IFERROR(CLEAN(HLOOKUP(AX$1,'1.源数据-产品报告-消费降序'!AX:AX,ROW(),0)),"")</f>
        <v/>
      </c>
      <c r="AY425" s="69" t="str">
        <f>IFERROR(CLEAN(HLOOKUP(AY$1,'1.源数据-产品报告-消费降序'!AY:AY,ROW(),0)),"")</f>
        <v/>
      </c>
      <c r="AZ4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5" s="69" t="str">
        <f>IFERROR(CLEAN(HLOOKUP(BA$1,'1.源数据-产品报告-消费降序'!BA:BA,ROW(),0)),"")</f>
        <v/>
      </c>
      <c r="BD425" s="69" t="str">
        <f>IFERROR(CLEAN(HLOOKUP(BD$1,'1.源数据-产品报告-消费降序'!BD:BD,ROW(),0)),"")</f>
        <v/>
      </c>
      <c r="BE425" s="69" t="str">
        <f>IFERROR(CLEAN(HLOOKUP(BE$1,'1.源数据-产品报告-消费降序'!BE:BE,ROW(),0)),"")</f>
        <v/>
      </c>
      <c r="BF425" s="69" t="str">
        <f>IFERROR(CLEAN(HLOOKUP(BF$1,'1.源数据-产品报告-消费降序'!BF:BF,ROW(),0)),"")</f>
        <v/>
      </c>
      <c r="BG425" s="69" t="str">
        <f>IFERROR(CLEAN(HLOOKUP(BG$1,'1.源数据-产品报告-消费降序'!BG:BG,ROW(),0)),"")</f>
        <v/>
      </c>
      <c r="BH425" s="69" t="str">
        <f>IFERROR(CLEAN(HLOOKUP(BH$1,'1.源数据-产品报告-消费降序'!BH:BH,ROW(),0)),"")</f>
        <v/>
      </c>
      <c r="BI425" s="69" t="str">
        <f>IFERROR(CLEAN(HLOOKUP(BI$1,'1.源数据-产品报告-消费降序'!BI:BI,ROW(),0)),"")</f>
        <v/>
      </c>
      <c r="BJ425" s="69" t="str">
        <f>IFERROR(CLEAN(HLOOKUP(BJ$1,'1.源数据-产品报告-消费降序'!BJ:BJ,ROW(),0)),"")</f>
        <v/>
      </c>
      <c r="BK4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5" s="69" t="str">
        <f>IFERROR(CLEAN(HLOOKUP(BL$1,'1.源数据-产品报告-消费降序'!BL:BL,ROW(),0)),"")</f>
        <v/>
      </c>
      <c r="BO425" s="69" t="str">
        <f>IFERROR(CLEAN(HLOOKUP(BO$1,'1.源数据-产品报告-消费降序'!BO:BO,ROW(),0)),"")</f>
        <v/>
      </c>
      <c r="BP425" s="69" t="str">
        <f>IFERROR(CLEAN(HLOOKUP(BP$1,'1.源数据-产品报告-消费降序'!BP:BP,ROW(),0)),"")</f>
        <v/>
      </c>
      <c r="BQ425" s="69" t="str">
        <f>IFERROR(CLEAN(HLOOKUP(BQ$1,'1.源数据-产品报告-消费降序'!BQ:BQ,ROW(),0)),"")</f>
        <v/>
      </c>
      <c r="BR425" s="69" t="str">
        <f>IFERROR(CLEAN(HLOOKUP(BR$1,'1.源数据-产品报告-消费降序'!BR:BR,ROW(),0)),"")</f>
        <v/>
      </c>
      <c r="BS425" s="69" t="str">
        <f>IFERROR(CLEAN(HLOOKUP(BS$1,'1.源数据-产品报告-消费降序'!BS:BS,ROW(),0)),"")</f>
        <v/>
      </c>
      <c r="BT425" s="69" t="str">
        <f>IFERROR(CLEAN(HLOOKUP(BT$1,'1.源数据-产品报告-消费降序'!BT:BT,ROW(),0)),"")</f>
        <v/>
      </c>
      <c r="BU425" s="69" t="str">
        <f>IFERROR(CLEAN(HLOOKUP(BU$1,'1.源数据-产品报告-消费降序'!BU:BU,ROW(),0)),"")</f>
        <v/>
      </c>
      <c r="BV4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5" s="69" t="str">
        <f>IFERROR(CLEAN(HLOOKUP(BW$1,'1.源数据-产品报告-消费降序'!BW:BW,ROW(),0)),"")</f>
        <v/>
      </c>
    </row>
    <row r="426" spans="1:75">
      <c r="A426" s="69" t="str">
        <f>IFERROR(CLEAN(HLOOKUP(A$1,'1.源数据-产品报告-消费降序'!A:A,ROW(),0)),"")</f>
        <v/>
      </c>
      <c r="B426" s="69" t="str">
        <f>IFERROR(CLEAN(HLOOKUP(B$1,'1.源数据-产品报告-消费降序'!B:B,ROW(),0)),"")</f>
        <v/>
      </c>
      <c r="C426" s="69" t="str">
        <f>IFERROR(CLEAN(HLOOKUP(C$1,'1.源数据-产品报告-消费降序'!C:C,ROW(),0)),"")</f>
        <v/>
      </c>
      <c r="D426" s="69" t="str">
        <f>IFERROR(CLEAN(HLOOKUP(D$1,'1.源数据-产品报告-消费降序'!D:D,ROW(),0)),"")</f>
        <v/>
      </c>
      <c r="E426" s="69" t="str">
        <f>IFERROR(CLEAN(HLOOKUP(E$1,'1.源数据-产品报告-消费降序'!E:E,ROW(),0)),"")</f>
        <v/>
      </c>
      <c r="F426" s="69" t="str">
        <f>IFERROR(CLEAN(HLOOKUP(F$1,'1.源数据-产品报告-消费降序'!F:F,ROW(),0)),"")</f>
        <v/>
      </c>
      <c r="G426" s="70">
        <f>IFERROR((HLOOKUP(G$1,'1.源数据-产品报告-消费降序'!G:G,ROW(),0)),"")</f>
        <v>0</v>
      </c>
      <c r="H4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6" s="69" t="str">
        <f>IFERROR(CLEAN(HLOOKUP(I$1,'1.源数据-产品报告-消费降序'!I:I,ROW(),0)),"")</f>
        <v/>
      </c>
      <c r="L426" s="69" t="str">
        <f>IFERROR(CLEAN(HLOOKUP(L$1,'1.源数据-产品报告-消费降序'!L:L,ROW(),0)),"")</f>
        <v/>
      </c>
      <c r="M426" s="69" t="str">
        <f>IFERROR(CLEAN(HLOOKUP(M$1,'1.源数据-产品报告-消费降序'!M:M,ROW(),0)),"")</f>
        <v/>
      </c>
      <c r="N426" s="69" t="str">
        <f>IFERROR(CLEAN(HLOOKUP(N$1,'1.源数据-产品报告-消费降序'!N:N,ROW(),0)),"")</f>
        <v/>
      </c>
      <c r="O426" s="69" t="str">
        <f>IFERROR(CLEAN(HLOOKUP(O$1,'1.源数据-产品报告-消费降序'!O:O,ROW(),0)),"")</f>
        <v/>
      </c>
      <c r="P426" s="69" t="str">
        <f>IFERROR(CLEAN(HLOOKUP(P$1,'1.源数据-产品报告-消费降序'!P:P,ROW(),0)),"")</f>
        <v/>
      </c>
      <c r="Q426" s="69" t="str">
        <f>IFERROR(CLEAN(HLOOKUP(Q$1,'1.源数据-产品报告-消费降序'!Q:Q,ROW(),0)),"")</f>
        <v/>
      </c>
      <c r="R426" s="69" t="str">
        <f>IFERROR(CLEAN(HLOOKUP(R$1,'1.源数据-产品报告-消费降序'!R:R,ROW(),0)),"")</f>
        <v/>
      </c>
      <c r="S4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6" s="69" t="str">
        <f>IFERROR(CLEAN(HLOOKUP(T$1,'1.源数据-产品报告-消费降序'!T:T,ROW(),0)),"")</f>
        <v/>
      </c>
      <c r="W426" s="69" t="str">
        <f>IFERROR(CLEAN(HLOOKUP(W$1,'1.源数据-产品报告-消费降序'!W:W,ROW(),0)),"")</f>
        <v/>
      </c>
      <c r="X426" s="69" t="str">
        <f>IFERROR(CLEAN(HLOOKUP(X$1,'1.源数据-产品报告-消费降序'!X:X,ROW(),0)),"")</f>
        <v/>
      </c>
      <c r="Y426" s="69" t="str">
        <f>IFERROR(CLEAN(HLOOKUP(Y$1,'1.源数据-产品报告-消费降序'!Y:Y,ROW(),0)),"")</f>
        <v/>
      </c>
      <c r="Z426" s="69" t="str">
        <f>IFERROR(CLEAN(HLOOKUP(Z$1,'1.源数据-产品报告-消费降序'!Z:Z,ROW(),0)),"")</f>
        <v/>
      </c>
      <c r="AA426" s="69" t="str">
        <f>IFERROR(CLEAN(HLOOKUP(AA$1,'1.源数据-产品报告-消费降序'!AA:AA,ROW(),0)),"")</f>
        <v/>
      </c>
      <c r="AB426" s="69" t="str">
        <f>IFERROR(CLEAN(HLOOKUP(AB$1,'1.源数据-产品报告-消费降序'!AB:AB,ROW(),0)),"")</f>
        <v/>
      </c>
      <c r="AC426" s="69" t="str">
        <f>IFERROR(CLEAN(HLOOKUP(AC$1,'1.源数据-产品报告-消费降序'!AC:AC,ROW(),0)),"")</f>
        <v/>
      </c>
      <c r="AD4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6" s="69" t="str">
        <f>IFERROR(CLEAN(HLOOKUP(AE$1,'1.源数据-产品报告-消费降序'!AE:AE,ROW(),0)),"")</f>
        <v/>
      </c>
      <c r="AH426" s="69" t="str">
        <f>IFERROR(CLEAN(HLOOKUP(AH$1,'1.源数据-产品报告-消费降序'!AH:AH,ROW(),0)),"")</f>
        <v/>
      </c>
      <c r="AI426" s="69" t="str">
        <f>IFERROR(CLEAN(HLOOKUP(AI$1,'1.源数据-产品报告-消费降序'!AI:AI,ROW(),0)),"")</f>
        <v/>
      </c>
      <c r="AJ426" s="69" t="str">
        <f>IFERROR(CLEAN(HLOOKUP(AJ$1,'1.源数据-产品报告-消费降序'!AJ:AJ,ROW(),0)),"")</f>
        <v/>
      </c>
      <c r="AK426" s="69" t="str">
        <f>IFERROR(CLEAN(HLOOKUP(AK$1,'1.源数据-产品报告-消费降序'!AK:AK,ROW(),0)),"")</f>
        <v/>
      </c>
      <c r="AL426" s="69" t="str">
        <f>IFERROR(CLEAN(HLOOKUP(AL$1,'1.源数据-产品报告-消费降序'!AL:AL,ROW(),0)),"")</f>
        <v/>
      </c>
      <c r="AM426" s="69" t="str">
        <f>IFERROR(CLEAN(HLOOKUP(AM$1,'1.源数据-产品报告-消费降序'!AM:AM,ROW(),0)),"")</f>
        <v/>
      </c>
      <c r="AN426" s="69" t="str">
        <f>IFERROR(CLEAN(HLOOKUP(AN$1,'1.源数据-产品报告-消费降序'!AN:AN,ROW(),0)),"")</f>
        <v/>
      </c>
      <c r="AO4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6" s="69" t="str">
        <f>IFERROR(CLEAN(HLOOKUP(AP$1,'1.源数据-产品报告-消费降序'!AP:AP,ROW(),0)),"")</f>
        <v/>
      </c>
      <c r="AS426" s="69" t="str">
        <f>IFERROR(CLEAN(HLOOKUP(AS$1,'1.源数据-产品报告-消费降序'!AS:AS,ROW(),0)),"")</f>
        <v/>
      </c>
      <c r="AT426" s="69" t="str">
        <f>IFERROR(CLEAN(HLOOKUP(AT$1,'1.源数据-产品报告-消费降序'!AT:AT,ROW(),0)),"")</f>
        <v/>
      </c>
      <c r="AU426" s="69" t="str">
        <f>IFERROR(CLEAN(HLOOKUP(AU$1,'1.源数据-产品报告-消费降序'!AU:AU,ROW(),0)),"")</f>
        <v/>
      </c>
      <c r="AV426" s="69" t="str">
        <f>IFERROR(CLEAN(HLOOKUP(AV$1,'1.源数据-产品报告-消费降序'!AV:AV,ROW(),0)),"")</f>
        <v/>
      </c>
      <c r="AW426" s="69" t="str">
        <f>IFERROR(CLEAN(HLOOKUP(AW$1,'1.源数据-产品报告-消费降序'!AW:AW,ROW(),0)),"")</f>
        <v/>
      </c>
      <c r="AX426" s="69" t="str">
        <f>IFERROR(CLEAN(HLOOKUP(AX$1,'1.源数据-产品报告-消费降序'!AX:AX,ROW(),0)),"")</f>
        <v/>
      </c>
      <c r="AY426" s="69" t="str">
        <f>IFERROR(CLEAN(HLOOKUP(AY$1,'1.源数据-产品报告-消费降序'!AY:AY,ROW(),0)),"")</f>
        <v/>
      </c>
      <c r="AZ4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6" s="69" t="str">
        <f>IFERROR(CLEAN(HLOOKUP(BA$1,'1.源数据-产品报告-消费降序'!BA:BA,ROW(),0)),"")</f>
        <v/>
      </c>
      <c r="BD426" s="69" t="str">
        <f>IFERROR(CLEAN(HLOOKUP(BD$1,'1.源数据-产品报告-消费降序'!BD:BD,ROW(),0)),"")</f>
        <v/>
      </c>
      <c r="BE426" s="69" t="str">
        <f>IFERROR(CLEAN(HLOOKUP(BE$1,'1.源数据-产品报告-消费降序'!BE:BE,ROW(),0)),"")</f>
        <v/>
      </c>
      <c r="BF426" s="69" t="str">
        <f>IFERROR(CLEAN(HLOOKUP(BF$1,'1.源数据-产品报告-消费降序'!BF:BF,ROW(),0)),"")</f>
        <v/>
      </c>
      <c r="BG426" s="69" t="str">
        <f>IFERROR(CLEAN(HLOOKUP(BG$1,'1.源数据-产品报告-消费降序'!BG:BG,ROW(),0)),"")</f>
        <v/>
      </c>
      <c r="BH426" s="69" t="str">
        <f>IFERROR(CLEAN(HLOOKUP(BH$1,'1.源数据-产品报告-消费降序'!BH:BH,ROW(),0)),"")</f>
        <v/>
      </c>
      <c r="BI426" s="69" t="str">
        <f>IFERROR(CLEAN(HLOOKUP(BI$1,'1.源数据-产品报告-消费降序'!BI:BI,ROW(),0)),"")</f>
        <v/>
      </c>
      <c r="BJ426" s="69" t="str">
        <f>IFERROR(CLEAN(HLOOKUP(BJ$1,'1.源数据-产品报告-消费降序'!BJ:BJ,ROW(),0)),"")</f>
        <v/>
      </c>
      <c r="BK4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6" s="69" t="str">
        <f>IFERROR(CLEAN(HLOOKUP(BL$1,'1.源数据-产品报告-消费降序'!BL:BL,ROW(),0)),"")</f>
        <v/>
      </c>
      <c r="BO426" s="69" t="str">
        <f>IFERROR(CLEAN(HLOOKUP(BO$1,'1.源数据-产品报告-消费降序'!BO:BO,ROW(),0)),"")</f>
        <v/>
      </c>
      <c r="BP426" s="69" t="str">
        <f>IFERROR(CLEAN(HLOOKUP(BP$1,'1.源数据-产品报告-消费降序'!BP:BP,ROW(),0)),"")</f>
        <v/>
      </c>
      <c r="BQ426" s="69" t="str">
        <f>IFERROR(CLEAN(HLOOKUP(BQ$1,'1.源数据-产品报告-消费降序'!BQ:BQ,ROW(),0)),"")</f>
        <v/>
      </c>
      <c r="BR426" s="69" t="str">
        <f>IFERROR(CLEAN(HLOOKUP(BR$1,'1.源数据-产品报告-消费降序'!BR:BR,ROW(),0)),"")</f>
        <v/>
      </c>
      <c r="BS426" s="69" t="str">
        <f>IFERROR(CLEAN(HLOOKUP(BS$1,'1.源数据-产品报告-消费降序'!BS:BS,ROW(),0)),"")</f>
        <v/>
      </c>
      <c r="BT426" s="69" t="str">
        <f>IFERROR(CLEAN(HLOOKUP(BT$1,'1.源数据-产品报告-消费降序'!BT:BT,ROW(),0)),"")</f>
        <v/>
      </c>
      <c r="BU426" s="69" t="str">
        <f>IFERROR(CLEAN(HLOOKUP(BU$1,'1.源数据-产品报告-消费降序'!BU:BU,ROW(),0)),"")</f>
        <v/>
      </c>
      <c r="BV4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6" s="69" t="str">
        <f>IFERROR(CLEAN(HLOOKUP(BW$1,'1.源数据-产品报告-消费降序'!BW:BW,ROW(),0)),"")</f>
        <v/>
      </c>
    </row>
    <row r="427" spans="1:75">
      <c r="A427" s="69" t="str">
        <f>IFERROR(CLEAN(HLOOKUP(A$1,'1.源数据-产品报告-消费降序'!A:A,ROW(),0)),"")</f>
        <v/>
      </c>
      <c r="B427" s="69" t="str">
        <f>IFERROR(CLEAN(HLOOKUP(B$1,'1.源数据-产品报告-消费降序'!B:B,ROW(),0)),"")</f>
        <v/>
      </c>
      <c r="C427" s="69" t="str">
        <f>IFERROR(CLEAN(HLOOKUP(C$1,'1.源数据-产品报告-消费降序'!C:C,ROW(),0)),"")</f>
        <v/>
      </c>
      <c r="D427" s="69" t="str">
        <f>IFERROR(CLEAN(HLOOKUP(D$1,'1.源数据-产品报告-消费降序'!D:D,ROW(),0)),"")</f>
        <v/>
      </c>
      <c r="E427" s="69" t="str">
        <f>IFERROR(CLEAN(HLOOKUP(E$1,'1.源数据-产品报告-消费降序'!E:E,ROW(),0)),"")</f>
        <v/>
      </c>
      <c r="F427" s="69" t="str">
        <f>IFERROR(CLEAN(HLOOKUP(F$1,'1.源数据-产品报告-消费降序'!F:F,ROW(),0)),"")</f>
        <v/>
      </c>
      <c r="G427" s="70">
        <f>IFERROR((HLOOKUP(G$1,'1.源数据-产品报告-消费降序'!G:G,ROW(),0)),"")</f>
        <v>0</v>
      </c>
      <c r="H4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7" s="69" t="str">
        <f>IFERROR(CLEAN(HLOOKUP(I$1,'1.源数据-产品报告-消费降序'!I:I,ROW(),0)),"")</f>
        <v/>
      </c>
      <c r="L427" s="69" t="str">
        <f>IFERROR(CLEAN(HLOOKUP(L$1,'1.源数据-产品报告-消费降序'!L:L,ROW(),0)),"")</f>
        <v/>
      </c>
      <c r="M427" s="69" t="str">
        <f>IFERROR(CLEAN(HLOOKUP(M$1,'1.源数据-产品报告-消费降序'!M:M,ROW(),0)),"")</f>
        <v/>
      </c>
      <c r="N427" s="69" t="str">
        <f>IFERROR(CLEAN(HLOOKUP(N$1,'1.源数据-产品报告-消费降序'!N:N,ROW(),0)),"")</f>
        <v/>
      </c>
      <c r="O427" s="69" t="str">
        <f>IFERROR(CLEAN(HLOOKUP(O$1,'1.源数据-产品报告-消费降序'!O:O,ROW(),0)),"")</f>
        <v/>
      </c>
      <c r="P427" s="69" t="str">
        <f>IFERROR(CLEAN(HLOOKUP(P$1,'1.源数据-产品报告-消费降序'!P:P,ROW(),0)),"")</f>
        <v/>
      </c>
      <c r="Q427" s="69" t="str">
        <f>IFERROR(CLEAN(HLOOKUP(Q$1,'1.源数据-产品报告-消费降序'!Q:Q,ROW(),0)),"")</f>
        <v/>
      </c>
      <c r="R427" s="69" t="str">
        <f>IFERROR(CLEAN(HLOOKUP(R$1,'1.源数据-产品报告-消费降序'!R:R,ROW(),0)),"")</f>
        <v/>
      </c>
      <c r="S4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7" s="69" t="str">
        <f>IFERROR(CLEAN(HLOOKUP(T$1,'1.源数据-产品报告-消费降序'!T:T,ROW(),0)),"")</f>
        <v/>
      </c>
      <c r="W427" s="69" t="str">
        <f>IFERROR(CLEAN(HLOOKUP(W$1,'1.源数据-产品报告-消费降序'!W:W,ROW(),0)),"")</f>
        <v/>
      </c>
      <c r="X427" s="69" t="str">
        <f>IFERROR(CLEAN(HLOOKUP(X$1,'1.源数据-产品报告-消费降序'!X:X,ROW(),0)),"")</f>
        <v/>
      </c>
      <c r="Y427" s="69" t="str">
        <f>IFERROR(CLEAN(HLOOKUP(Y$1,'1.源数据-产品报告-消费降序'!Y:Y,ROW(),0)),"")</f>
        <v/>
      </c>
      <c r="Z427" s="69" t="str">
        <f>IFERROR(CLEAN(HLOOKUP(Z$1,'1.源数据-产品报告-消费降序'!Z:Z,ROW(),0)),"")</f>
        <v/>
      </c>
      <c r="AA427" s="69" t="str">
        <f>IFERROR(CLEAN(HLOOKUP(AA$1,'1.源数据-产品报告-消费降序'!AA:AA,ROW(),0)),"")</f>
        <v/>
      </c>
      <c r="AB427" s="69" t="str">
        <f>IFERROR(CLEAN(HLOOKUP(AB$1,'1.源数据-产品报告-消费降序'!AB:AB,ROW(),0)),"")</f>
        <v/>
      </c>
      <c r="AC427" s="69" t="str">
        <f>IFERROR(CLEAN(HLOOKUP(AC$1,'1.源数据-产品报告-消费降序'!AC:AC,ROW(),0)),"")</f>
        <v/>
      </c>
      <c r="AD4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7" s="69" t="str">
        <f>IFERROR(CLEAN(HLOOKUP(AE$1,'1.源数据-产品报告-消费降序'!AE:AE,ROW(),0)),"")</f>
        <v/>
      </c>
      <c r="AH427" s="69" t="str">
        <f>IFERROR(CLEAN(HLOOKUP(AH$1,'1.源数据-产品报告-消费降序'!AH:AH,ROW(),0)),"")</f>
        <v/>
      </c>
      <c r="AI427" s="69" t="str">
        <f>IFERROR(CLEAN(HLOOKUP(AI$1,'1.源数据-产品报告-消费降序'!AI:AI,ROW(),0)),"")</f>
        <v/>
      </c>
      <c r="AJ427" s="69" t="str">
        <f>IFERROR(CLEAN(HLOOKUP(AJ$1,'1.源数据-产品报告-消费降序'!AJ:AJ,ROW(),0)),"")</f>
        <v/>
      </c>
      <c r="AK427" s="69" t="str">
        <f>IFERROR(CLEAN(HLOOKUP(AK$1,'1.源数据-产品报告-消费降序'!AK:AK,ROW(),0)),"")</f>
        <v/>
      </c>
      <c r="AL427" s="69" t="str">
        <f>IFERROR(CLEAN(HLOOKUP(AL$1,'1.源数据-产品报告-消费降序'!AL:AL,ROW(),0)),"")</f>
        <v/>
      </c>
      <c r="AM427" s="69" t="str">
        <f>IFERROR(CLEAN(HLOOKUP(AM$1,'1.源数据-产品报告-消费降序'!AM:AM,ROW(),0)),"")</f>
        <v/>
      </c>
      <c r="AN427" s="69" t="str">
        <f>IFERROR(CLEAN(HLOOKUP(AN$1,'1.源数据-产品报告-消费降序'!AN:AN,ROW(),0)),"")</f>
        <v/>
      </c>
      <c r="AO4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7" s="69" t="str">
        <f>IFERROR(CLEAN(HLOOKUP(AP$1,'1.源数据-产品报告-消费降序'!AP:AP,ROW(),0)),"")</f>
        <v/>
      </c>
      <c r="AS427" s="69" t="str">
        <f>IFERROR(CLEAN(HLOOKUP(AS$1,'1.源数据-产品报告-消费降序'!AS:AS,ROW(),0)),"")</f>
        <v/>
      </c>
      <c r="AT427" s="69" t="str">
        <f>IFERROR(CLEAN(HLOOKUP(AT$1,'1.源数据-产品报告-消费降序'!AT:AT,ROW(),0)),"")</f>
        <v/>
      </c>
      <c r="AU427" s="69" t="str">
        <f>IFERROR(CLEAN(HLOOKUP(AU$1,'1.源数据-产品报告-消费降序'!AU:AU,ROW(),0)),"")</f>
        <v/>
      </c>
      <c r="AV427" s="69" t="str">
        <f>IFERROR(CLEAN(HLOOKUP(AV$1,'1.源数据-产品报告-消费降序'!AV:AV,ROW(),0)),"")</f>
        <v/>
      </c>
      <c r="AW427" s="69" t="str">
        <f>IFERROR(CLEAN(HLOOKUP(AW$1,'1.源数据-产品报告-消费降序'!AW:AW,ROW(),0)),"")</f>
        <v/>
      </c>
      <c r="AX427" s="69" t="str">
        <f>IFERROR(CLEAN(HLOOKUP(AX$1,'1.源数据-产品报告-消费降序'!AX:AX,ROW(),0)),"")</f>
        <v/>
      </c>
      <c r="AY427" s="69" t="str">
        <f>IFERROR(CLEAN(HLOOKUP(AY$1,'1.源数据-产品报告-消费降序'!AY:AY,ROW(),0)),"")</f>
        <v/>
      </c>
      <c r="AZ4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7" s="69" t="str">
        <f>IFERROR(CLEAN(HLOOKUP(BA$1,'1.源数据-产品报告-消费降序'!BA:BA,ROW(),0)),"")</f>
        <v/>
      </c>
      <c r="BD427" s="69" t="str">
        <f>IFERROR(CLEAN(HLOOKUP(BD$1,'1.源数据-产品报告-消费降序'!BD:BD,ROW(),0)),"")</f>
        <v/>
      </c>
      <c r="BE427" s="69" t="str">
        <f>IFERROR(CLEAN(HLOOKUP(BE$1,'1.源数据-产品报告-消费降序'!BE:BE,ROW(),0)),"")</f>
        <v/>
      </c>
      <c r="BF427" s="69" t="str">
        <f>IFERROR(CLEAN(HLOOKUP(BF$1,'1.源数据-产品报告-消费降序'!BF:BF,ROW(),0)),"")</f>
        <v/>
      </c>
      <c r="BG427" s="69" t="str">
        <f>IFERROR(CLEAN(HLOOKUP(BG$1,'1.源数据-产品报告-消费降序'!BG:BG,ROW(),0)),"")</f>
        <v/>
      </c>
      <c r="BH427" s="69" t="str">
        <f>IFERROR(CLEAN(HLOOKUP(BH$1,'1.源数据-产品报告-消费降序'!BH:BH,ROW(),0)),"")</f>
        <v/>
      </c>
      <c r="BI427" s="69" t="str">
        <f>IFERROR(CLEAN(HLOOKUP(BI$1,'1.源数据-产品报告-消费降序'!BI:BI,ROW(),0)),"")</f>
        <v/>
      </c>
      <c r="BJ427" s="69" t="str">
        <f>IFERROR(CLEAN(HLOOKUP(BJ$1,'1.源数据-产品报告-消费降序'!BJ:BJ,ROW(),0)),"")</f>
        <v/>
      </c>
      <c r="BK4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7" s="69" t="str">
        <f>IFERROR(CLEAN(HLOOKUP(BL$1,'1.源数据-产品报告-消费降序'!BL:BL,ROW(),0)),"")</f>
        <v/>
      </c>
      <c r="BO427" s="69" t="str">
        <f>IFERROR(CLEAN(HLOOKUP(BO$1,'1.源数据-产品报告-消费降序'!BO:BO,ROW(),0)),"")</f>
        <v/>
      </c>
      <c r="BP427" s="69" t="str">
        <f>IFERROR(CLEAN(HLOOKUP(BP$1,'1.源数据-产品报告-消费降序'!BP:BP,ROW(),0)),"")</f>
        <v/>
      </c>
      <c r="BQ427" s="69" t="str">
        <f>IFERROR(CLEAN(HLOOKUP(BQ$1,'1.源数据-产品报告-消费降序'!BQ:BQ,ROW(),0)),"")</f>
        <v/>
      </c>
      <c r="BR427" s="69" t="str">
        <f>IFERROR(CLEAN(HLOOKUP(BR$1,'1.源数据-产品报告-消费降序'!BR:BR,ROW(),0)),"")</f>
        <v/>
      </c>
      <c r="BS427" s="69" t="str">
        <f>IFERROR(CLEAN(HLOOKUP(BS$1,'1.源数据-产品报告-消费降序'!BS:BS,ROW(),0)),"")</f>
        <v/>
      </c>
      <c r="BT427" s="69" t="str">
        <f>IFERROR(CLEAN(HLOOKUP(BT$1,'1.源数据-产品报告-消费降序'!BT:BT,ROW(),0)),"")</f>
        <v/>
      </c>
      <c r="BU427" s="69" t="str">
        <f>IFERROR(CLEAN(HLOOKUP(BU$1,'1.源数据-产品报告-消费降序'!BU:BU,ROW(),0)),"")</f>
        <v/>
      </c>
      <c r="BV4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7" s="69" t="str">
        <f>IFERROR(CLEAN(HLOOKUP(BW$1,'1.源数据-产品报告-消费降序'!BW:BW,ROW(),0)),"")</f>
        <v/>
      </c>
    </row>
    <row r="428" spans="1:75">
      <c r="A428" s="69" t="str">
        <f>IFERROR(CLEAN(HLOOKUP(A$1,'1.源数据-产品报告-消费降序'!A:A,ROW(),0)),"")</f>
        <v/>
      </c>
      <c r="B428" s="69" t="str">
        <f>IFERROR(CLEAN(HLOOKUP(B$1,'1.源数据-产品报告-消费降序'!B:B,ROW(),0)),"")</f>
        <v/>
      </c>
      <c r="C428" s="69" t="str">
        <f>IFERROR(CLEAN(HLOOKUP(C$1,'1.源数据-产品报告-消费降序'!C:C,ROW(),0)),"")</f>
        <v/>
      </c>
      <c r="D428" s="69" t="str">
        <f>IFERROR(CLEAN(HLOOKUP(D$1,'1.源数据-产品报告-消费降序'!D:D,ROW(),0)),"")</f>
        <v/>
      </c>
      <c r="E428" s="69" t="str">
        <f>IFERROR(CLEAN(HLOOKUP(E$1,'1.源数据-产品报告-消费降序'!E:E,ROW(),0)),"")</f>
        <v/>
      </c>
      <c r="F428" s="69" t="str">
        <f>IFERROR(CLEAN(HLOOKUP(F$1,'1.源数据-产品报告-消费降序'!F:F,ROW(),0)),"")</f>
        <v/>
      </c>
      <c r="G428" s="70">
        <f>IFERROR((HLOOKUP(G$1,'1.源数据-产品报告-消费降序'!G:G,ROW(),0)),"")</f>
        <v>0</v>
      </c>
      <c r="H4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8" s="69" t="str">
        <f>IFERROR(CLEAN(HLOOKUP(I$1,'1.源数据-产品报告-消费降序'!I:I,ROW(),0)),"")</f>
        <v/>
      </c>
      <c r="L428" s="69" t="str">
        <f>IFERROR(CLEAN(HLOOKUP(L$1,'1.源数据-产品报告-消费降序'!L:L,ROW(),0)),"")</f>
        <v/>
      </c>
      <c r="M428" s="69" t="str">
        <f>IFERROR(CLEAN(HLOOKUP(M$1,'1.源数据-产品报告-消费降序'!M:M,ROW(),0)),"")</f>
        <v/>
      </c>
      <c r="N428" s="69" t="str">
        <f>IFERROR(CLEAN(HLOOKUP(N$1,'1.源数据-产品报告-消费降序'!N:N,ROW(),0)),"")</f>
        <v/>
      </c>
      <c r="O428" s="69" t="str">
        <f>IFERROR(CLEAN(HLOOKUP(O$1,'1.源数据-产品报告-消费降序'!O:O,ROW(),0)),"")</f>
        <v/>
      </c>
      <c r="P428" s="69" t="str">
        <f>IFERROR(CLEAN(HLOOKUP(P$1,'1.源数据-产品报告-消费降序'!P:P,ROW(),0)),"")</f>
        <v/>
      </c>
      <c r="Q428" s="69" t="str">
        <f>IFERROR(CLEAN(HLOOKUP(Q$1,'1.源数据-产品报告-消费降序'!Q:Q,ROW(),0)),"")</f>
        <v/>
      </c>
      <c r="R428" s="69" t="str">
        <f>IFERROR(CLEAN(HLOOKUP(R$1,'1.源数据-产品报告-消费降序'!R:R,ROW(),0)),"")</f>
        <v/>
      </c>
      <c r="S4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8" s="69" t="str">
        <f>IFERROR(CLEAN(HLOOKUP(T$1,'1.源数据-产品报告-消费降序'!T:T,ROW(),0)),"")</f>
        <v/>
      </c>
      <c r="W428" s="69" t="str">
        <f>IFERROR(CLEAN(HLOOKUP(W$1,'1.源数据-产品报告-消费降序'!W:W,ROW(),0)),"")</f>
        <v/>
      </c>
      <c r="X428" s="69" t="str">
        <f>IFERROR(CLEAN(HLOOKUP(X$1,'1.源数据-产品报告-消费降序'!X:X,ROW(),0)),"")</f>
        <v/>
      </c>
      <c r="Y428" s="69" t="str">
        <f>IFERROR(CLEAN(HLOOKUP(Y$1,'1.源数据-产品报告-消费降序'!Y:Y,ROW(),0)),"")</f>
        <v/>
      </c>
      <c r="Z428" s="69" t="str">
        <f>IFERROR(CLEAN(HLOOKUP(Z$1,'1.源数据-产品报告-消费降序'!Z:Z,ROW(),0)),"")</f>
        <v/>
      </c>
      <c r="AA428" s="69" t="str">
        <f>IFERROR(CLEAN(HLOOKUP(AA$1,'1.源数据-产品报告-消费降序'!AA:AA,ROW(),0)),"")</f>
        <v/>
      </c>
      <c r="AB428" s="69" t="str">
        <f>IFERROR(CLEAN(HLOOKUP(AB$1,'1.源数据-产品报告-消费降序'!AB:AB,ROW(),0)),"")</f>
        <v/>
      </c>
      <c r="AC428" s="69" t="str">
        <f>IFERROR(CLEAN(HLOOKUP(AC$1,'1.源数据-产品报告-消费降序'!AC:AC,ROW(),0)),"")</f>
        <v/>
      </c>
      <c r="AD4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8" s="69" t="str">
        <f>IFERROR(CLEAN(HLOOKUP(AE$1,'1.源数据-产品报告-消费降序'!AE:AE,ROW(),0)),"")</f>
        <v/>
      </c>
      <c r="AH428" s="69" t="str">
        <f>IFERROR(CLEAN(HLOOKUP(AH$1,'1.源数据-产品报告-消费降序'!AH:AH,ROW(),0)),"")</f>
        <v/>
      </c>
      <c r="AI428" s="69" t="str">
        <f>IFERROR(CLEAN(HLOOKUP(AI$1,'1.源数据-产品报告-消费降序'!AI:AI,ROW(),0)),"")</f>
        <v/>
      </c>
      <c r="AJ428" s="69" t="str">
        <f>IFERROR(CLEAN(HLOOKUP(AJ$1,'1.源数据-产品报告-消费降序'!AJ:AJ,ROW(),0)),"")</f>
        <v/>
      </c>
      <c r="AK428" s="69" t="str">
        <f>IFERROR(CLEAN(HLOOKUP(AK$1,'1.源数据-产品报告-消费降序'!AK:AK,ROW(),0)),"")</f>
        <v/>
      </c>
      <c r="AL428" s="69" t="str">
        <f>IFERROR(CLEAN(HLOOKUP(AL$1,'1.源数据-产品报告-消费降序'!AL:AL,ROW(),0)),"")</f>
        <v/>
      </c>
      <c r="AM428" s="69" t="str">
        <f>IFERROR(CLEAN(HLOOKUP(AM$1,'1.源数据-产品报告-消费降序'!AM:AM,ROW(),0)),"")</f>
        <v/>
      </c>
      <c r="AN428" s="69" t="str">
        <f>IFERROR(CLEAN(HLOOKUP(AN$1,'1.源数据-产品报告-消费降序'!AN:AN,ROW(),0)),"")</f>
        <v/>
      </c>
      <c r="AO4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8" s="69" t="str">
        <f>IFERROR(CLEAN(HLOOKUP(AP$1,'1.源数据-产品报告-消费降序'!AP:AP,ROW(),0)),"")</f>
        <v/>
      </c>
      <c r="AS428" s="69" t="str">
        <f>IFERROR(CLEAN(HLOOKUP(AS$1,'1.源数据-产品报告-消费降序'!AS:AS,ROW(),0)),"")</f>
        <v/>
      </c>
      <c r="AT428" s="69" t="str">
        <f>IFERROR(CLEAN(HLOOKUP(AT$1,'1.源数据-产品报告-消费降序'!AT:AT,ROW(),0)),"")</f>
        <v/>
      </c>
      <c r="AU428" s="69" t="str">
        <f>IFERROR(CLEAN(HLOOKUP(AU$1,'1.源数据-产品报告-消费降序'!AU:AU,ROW(),0)),"")</f>
        <v/>
      </c>
      <c r="AV428" s="69" t="str">
        <f>IFERROR(CLEAN(HLOOKUP(AV$1,'1.源数据-产品报告-消费降序'!AV:AV,ROW(),0)),"")</f>
        <v/>
      </c>
      <c r="AW428" s="69" t="str">
        <f>IFERROR(CLEAN(HLOOKUP(AW$1,'1.源数据-产品报告-消费降序'!AW:AW,ROW(),0)),"")</f>
        <v/>
      </c>
      <c r="AX428" s="69" t="str">
        <f>IFERROR(CLEAN(HLOOKUP(AX$1,'1.源数据-产品报告-消费降序'!AX:AX,ROW(),0)),"")</f>
        <v/>
      </c>
      <c r="AY428" s="69" t="str">
        <f>IFERROR(CLEAN(HLOOKUP(AY$1,'1.源数据-产品报告-消费降序'!AY:AY,ROW(),0)),"")</f>
        <v/>
      </c>
      <c r="AZ4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8" s="69" t="str">
        <f>IFERROR(CLEAN(HLOOKUP(BA$1,'1.源数据-产品报告-消费降序'!BA:BA,ROW(),0)),"")</f>
        <v/>
      </c>
      <c r="BD428" s="69" t="str">
        <f>IFERROR(CLEAN(HLOOKUP(BD$1,'1.源数据-产品报告-消费降序'!BD:BD,ROW(),0)),"")</f>
        <v/>
      </c>
      <c r="BE428" s="69" t="str">
        <f>IFERROR(CLEAN(HLOOKUP(BE$1,'1.源数据-产品报告-消费降序'!BE:BE,ROW(),0)),"")</f>
        <v/>
      </c>
      <c r="BF428" s="69" t="str">
        <f>IFERROR(CLEAN(HLOOKUP(BF$1,'1.源数据-产品报告-消费降序'!BF:BF,ROW(),0)),"")</f>
        <v/>
      </c>
      <c r="BG428" s="69" t="str">
        <f>IFERROR(CLEAN(HLOOKUP(BG$1,'1.源数据-产品报告-消费降序'!BG:BG,ROW(),0)),"")</f>
        <v/>
      </c>
      <c r="BH428" s="69" t="str">
        <f>IFERROR(CLEAN(HLOOKUP(BH$1,'1.源数据-产品报告-消费降序'!BH:BH,ROW(),0)),"")</f>
        <v/>
      </c>
      <c r="BI428" s="69" t="str">
        <f>IFERROR(CLEAN(HLOOKUP(BI$1,'1.源数据-产品报告-消费降序'!BI:BI,ROW(),0)),"")</f>
        <v/>
      </c>
      <c r="BJ428" s="69" t="str">
        <f>IFERROR(CLEAN(HLOOKUP(BJ$1,'1.源数据-产品报告-消费降序'!BJ:BJ,ROW(),0)),"")</f>
        <v/>
      </c>
      <c r="BK4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8" s="69" t="str">
        <f>IFERROR(CLEAN(HLOOKUP(BL$1,'1.源数据-产品报告-消费降序'!BL:BL,ROW(),0)),"")</f>
        <v/>
      </c>
      <c r="BO428" s="69" t="str">
        <f>IFERROR(CLEAN(HLOOKUP(BO$1,'1.源数据-产品报告-消费降序'!BO:BO,ROW(),0)),"")</f>
        <v/>
      </c>
      <c r="BP428" s="69" t="str">
        <f>IFERROR(CLEAN(HLOOKUP(BP$1,'1.源数据-产品报告-消费降序'!BP:BP,ROW(),0)),"")</f>
        <v/>
      </c>
      <c r="BQ428" s="69" t="str">
        <f>IFERROR(CLEAN(HLOOKUP(BQ$1,'1.源数据-产品报告-消费降序'!BQ:BQ,ROW(),0)),"")</f>
        <v/>
      </c>
      <c r="BR428" s="69" t="str">
        <f>IFERROR(CLEAN(HLOOKUP(BR$1,'1.源数据-产品报告-消费降序'!BR:BR,ROW(),0)),"")</f>
        <v/>
      </c>
      <c r="BS428" s="69" t="str">
        <f>IFERROR(CLEAN(HLOOKUP(BS$1,'1.源数据-产品报告-消费降序'!BS:BS,ROW(),0)),"")</f>
        <v/>
      </c>
      <c r="BT428" s="69" t="str">
        <f>IFERROR(CLEAN(HLOOKUP(BT$1,'1.源数据-产品报告-消费降序'!BT:BT,ROW(),0)),"")</f>
        <v/>
      </c>
      <c r="BU428" s="69" t="str">
        <f>IFERROR(CLEAN(HLOOKUP(BU$1,'1.源数据-产品报告-消费降序'!BU:BU,ROW(),0)),"")</f>
        <v/>
      </c>
      <c r="BV4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8" s="69" t="str">
        <f>IFERROR(CLEAN(HLOOKUP(BW$1,'1.源数据-产品报告-消费降序'!BW:BW,ROW(),0)),"")</f>
        <v/>
      </c>
    </row>
    <row r="429" spans="1:75">
      <c r="A429" s="69" t="str">
        <f>IFERROR(CLEAN(HLOOKUP(A$1,'1.源数据-产品报告-消费降序'!A:A,ROW(),0)),"")</f>
        <v/>
      </c>
      <c r="B429" s="69" t="str">
        <f>IFERROR(CLEAN(HLOOKUP(B$1,'1.源数据-产品报告-消费降序'!B:B,ROW(),0)),"")</f>
        <v/>
      </c>
      <c r="C429" s="69" t="str">
        <f>IFERROR(CLEAN(HLOOKUP(C$1,'1.源数据-产品报告-消费降序'!C:C,ROW(),0)),"")</f>
        <v/>
      </c>
      <c r="D429" s="69" t="str">
        <f>IFERROR(CLEAN(HLOOKUP(D$1,'1.源数据-产品报告-消费降序'!D:D,ROW(),0)),"")</f>
        <v/>
      </c>
      <c r="E429" s="69" t="str">
        <f>IFERROR(CLEAN(HLOOKUP(E$1,'1.源数据-产品报告-消费降序'!E:E,ROW(),0)),"")</f>
        <v/>
      </c>
      <c r="F429" s="69" t="str">
        <f>IFERROR(CLEAN(HLOOKUP(F$1,'1.源数据-产品报告-消费降序'!F:F,ROW(),0)),"")</f>
        <v/>
      </c>
      <c r="G429" s="70">
        <f>IFERROR((HLOOKUP(G$1,'1.源数据-产品报告-消费降序'!G:G,ROW(),0)),"")</f>
        <v>0</v>
      </c>
      <c r="H4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29" s="69" t="str">
        <f>IFERROR(CLEAN(HLOOKUP(I$1,'1.源数据-产品报告-消费降序'!I:I,ROW(),0)),"")</f>
        <v/>
      </c>
      <c r="L429" s="69" t="str">
        <f>IFERROR(CLEAN(HLOOKUP(L$1,'1.源数据-产品报告-消费降序'!L:L,ROW(),0)),"")</f>
        <v/>
      </c>
      <c r="M429" s="69" t="str">
        <f>IFERROR(CLEAN(HLOOKUP(M$1,'1.源数据-产品报告-消费降序'!M:M,ROW(),0)),"")</f>
        <v/>
      </c>
      <c r="N429" s="69" t="str">
        <f>IFERROR(CLEAN(HLOOKUP(N$1,'1.源数据-产品报告-消费降序'!N:N,ROW(),0)),"")</f>
        <v/>
      </c>
      <c r="O429" s="69" t="str">
        <f>IFERROR(CLEAN(HLOOKUP(O$1,'1.源数据-产品报告-消费降序'!O:O,ROW(),0)),"")</f>
        <v/>
      </c>
      <c r="P429" s="69" t="str">
        <f>IFERROR(CLEAN(HLOOKUP(P$1,'1.源数据-产品报告-消费降序'!P:P,ROW(),0)),"")</f>
        <v/>
      </c>
      <c r="Q429" s="69" t="str">
        <f>IFERROR(CLEAN(HLOOKUP(Q$1,'1.源数据-产品报告-消费降序'!Q:Q,ROW(),0)),"")</f>
        <v/>
      </c>
      <c r="R429" s="69" t="str">
        <f>IFERROR(CLEAN(HLOOKUP(R$1,'1.源数据-产品报告-消费降序'!R:R,ROW(),0)),"")</f>
        <v/>
      </c>
      <c r="S4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29" s="69" t="str">
        <f>IFERROR(CLEAN(HLOOKUP(T$1,'1.源数据-产品报告-消费降序'!T:T,ROW(),0)),"")</f>
        <v/>
      </c>
      <c r="W429" s="69" t="str">
        <f>IFERROR(CLEAN(HLOOKUP(W$1,'1.源数据-产品报告-消费降序'!W:W,ROW(),0)),"")</f>
        <v/>
      </c>
      <c r="X429" s="69" t="str">
        <f>IFERROR(CLEAN(HLOOKUP(X$1,'1.源数据-产品报告-消费降序'!X:X,ROW(),0)),"")</f>
        <v/>
      </c>
      <c r="Y429" s="69" t="str">
        <f>IFERROR(CLEAN(HLOOKUP(Y$1,'1.源数据-产品报告-消费降序'!Y:Y,ROW(),0)),"")</f>
        <v/>
      </c>
      <c r="Z429" s="69" t="str">
        <f>IFERROR(CLEAN(HLOOKUP(Z$1,'1.源数据-产品报告-消费降序'!Z:Z,ROW(),0)),"")</f>
        <v/>
      </c>
      <c r="AA429" s="69" t="str">
        <f>IFERROR(CLEAN(HLOOKUP(AA$1,'1.源数据-产品报告-消费降序'!AA:AA,ROW(),0)),"")</f>
        <v/>
      </c>
      <c r="AB429" s="69" t="str">
        <f>IFERROR(CLEAN(HLOOKUP(AB$1,'1.源数据-产品报告-消费降序'!AB:AB,ROW(),0)),"")</f>
        <v/>
      </c>
      <c r="AC429" s="69" t="str">
        <f>IFERROR(CLEAN(HLOOKUP(AC$1,'1.源数据-产品报告-消费降序'!AC:AC,ROW(),0)),"")</f>
        <v/>
      </c>
      <c r="AD4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29" s="69" t="str">
        <f>IFERROR(CLEAN(HLOOKUP(AE$1,'1.源数据-产品报告-消费降序'!AE:AE,ROW(),0)),"")</f>
        <v/>
      </c>
      <c r="AH429" s="69" t="str">
        <f>IFERROR(CLEAN(HLOOKUP(AH$1,'1.源数据-产品报告-消费降序'!AH:AH,ROW(),0)),"")</f>
        <v/>
      </c>
      <c r="AI429" s="69" t="str">
        <f>IFERROR(CLEAN(HLOOKUP(AI$1,'1.源数据-产品报告-消费降序'!AI:AI,ROW(),0)),"")</f>
        <v/>
      </c>
      <c r="AJ429" s="69" t="str">
        <f>IFERROR(CLEAN(HLOOKUP(AJ$1,'1.源数据-产品报告-消费降序'!AJ:AJ,ROW(),0)),"")</f>
        <v/>
      </c>
      <c r="AK429" s="69" t="str">
        <f>IFERROR(CLEAN(HLOOKUP(AK$1,'1.源数据-产品报告-消费降序'!AK:AK,ROW(),0)),"")</f>
        <v/>
      </c>
      <c r="AL429" s="69" t="str">
        <f>IFERROR(CLEAN(HLOOKUP(AL$1,'1.源数据-产品报告-消费降序'!AL:AL,ROW(),0)),"")</f>
        <v/>
      </c>
      <c r="AM429" s="69" t="str">
        <f>IFERROR(CLEAN(HLOOKUP(AM$1,'1.源数据-产品报告-消费降序'!AM:AM,ROW(),0)),"")</f>
        <v/>
      </c>
      <c r="AN429" s="69" t="str">
        <f>IFERROR(CLEAN(HLOOKUP(AN$1,'1.源数据-产品报告-消费降序'!AN:AN,ROW(),0)),"")</f>
        <v/>
      </c>
      <c r="AO4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29" s="69" t="str">
        <f>IFERROR(CLEAN(HLOOKUP(AP$1,'1.源数据-产品报告-消费降序'!AP:AP,ROW(),0)),"")</f>
        <v/>
      </c>
      <c r="AS429" s="69" t="str">
        <f>IFERROR(CLEAN(HLOOKUP(AS$1,'1.源数据-产品报告-消费降序'!AS:AS,ROW(),0)),"")</f>
        <v/>
      </c>
      <c r="AT429" s="69" t="str">
        <f>IFERROR(CLEAN(HLOOKUP(AT$1,'1.源数据-产品报告-消费降序'!AT:AT,ROW(),0)),"")</f>
        <v/>
      </c>
      <c r="AU429" s="69" t="str">
        <f>IFERROR(CLEAN(HLOOKUP(AU$1,'1.源数据-产品报告-消费降序'!AU:AU,ROW(),0)),"")</f>
        <v/>
      </c>
      <c r="AV429" s="69" t="str">
        <f>IFERROR(CLEAN(HLOOKUP(AV$1,'1.源数据-产品报告-消费降序'!AV:AV,ROW(),0)),"")</f>
        <v/>
      </c>
      <c r="AW429" s="69" t="str">
        <f>IFERROR(CLEAN(HLOOKUP(AW$1,'1.源数据-产品报告-消费降序'!AW:AW,ROW(),0)),"")</f>
        <v/>
      </c>
      <c r="AX429" s="69" t="str">
        <f>IFERROR(CLEAN(HLOOKUP(AX$1,'1.源数据-产品报告-消费降序'!AX:AX,ROW(),0)),"")</f>
        <v/>
      </c>
      <c r="AY429" s="69" t="str">
        <f>IFERROR(CLEAN(HLOOKUP(AY$1,'1.源数据-产品报告-消费降序'!AY:AY,ROW(),0)),"")</f>
        <v/>
      </c>
      <c r="AZ4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29" s="69" t="str">
        <f>IFERROR(CLEAN(HLOOKUP(BA$1,'1.源数据-产品报告-消费降序'!BA:BA,ROW(),0)),"")</f>
        <v/>
      </c>
      <c r="BD429" s="69" t="str">
        <f>IFERROR(CLEAN(HLOOKUP(BD$1,'1.源数据-产品报告-消费降序'!BD:BD,ROW(),0)),"")</f>
        <v/>
      </c>
      <c r="BE429" s="69" t="str">
        <f>IFERROR(CLEAN(HLOOKUP(BE$1,'1.源数据-产品报告-消费降序'!BE:BE,ROW(),0)),"")</f>
        <v/>
      </c>
      <c r="BF429" s="69" t="str">
        <f>IFERROR(CLEAN(HLOOKUP(BF$1,'1.源数据-产品报告-消费降序'!BF:BF,ROW(),0)),"")</f>
        <v/>
      </c>
      <c r="BG429" s="69" t="str">
        <f>IFERROR(CLEAN(HLOOKUP(BG$1,'1.源数据-产品报告-消费降序'!BG:BG,ROW(),0)),"")</f>
        <v/>
      </c>
      <c r="BH429" s="69" t="str">
        <f>IFERROR(CLEAN(HLOOKUP(BH$1,'1.源数据-产品报告-消费降序'!BH:BH,ROW(),0)),"")</f>
        <v/>
      </c>
      <c r="BI429" s="69" t="str">
        <f>IFERROR(CLEAN(HLOOKUP(BI$1,'1.源数据-产品报告-消费降序'!BI:BI,ROW(),0)),"")</f>
        <v/>
      </c>
      <c r="BJ429" s="69" t="str">
        <f>IFERROR(CLEAN(HLOOKUP(BJ$1,'1.源数据-产品报告-消费降序'!BJ:BJ,ROW(),0)),"")</f>
        <v/>
      </c>
      <c r="BK4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29" s="69" t="str">
        <f>IFERROR(CLEAN(HLOOKUP(BL$1,'1.源数据-产品报告-消费降序'!BL:BL,ROW(),0)),"")</f>
        <v/>
      </c>
      <c r="BO429" s="69" t="str">
        <f>IFERROR(CLEAN(HLOOKUP(BO$1,'1.源数据-产品报告-消费降序'!BO:BO,ROW(),0)),"")</f>
        <v/>
      </c>
      <c r="BP429" s="69" t="str">
        <f>IFERROR(CLEAN(HLOOKUP(BP$1,'1.源数据-产品报告-消费降序'!BP:BP,ROW(),0)),"")</f>
        <v/>
      </c>
      <c r="BQ429" s="69" t="str">
        <f>IFERROR(CLEAN(HLOOKUP(BQ$1,'1.源数据-产品报告-消费降序'!BQ:BQ,ROW(),0)),"")</f>
        <v/>
      </c>
      <c r="BR429" s="69" t="str">
        <f>IFERROR(CLEAN(HLOOKUP(BR$1,'1.源数据-产品报告-消费降序'!BR:BR,ROW(),0)),"")</f>
        <v/>
      </c>
      <c r="BS429" s="69" t="str">
        <f>IFERROR(CLEAN(HLOOKUP(BS$1,'1.源数据-产品报告-消费降序'!BS:BS,ROW(),0)),"")</f>
        <v/>
      </c>
      <c r="BT429" s="69" t="str">
        <f>IFERROR(CLEAN(HLOOKUP(BT$1,'1.源数据-产品报告-消费降序'!BT:BT,ROW(),0)),"")</f>
        <v/>
      </c>
      <c r="BU429" s="69" t="str">
        <f>IFERROR(CLEAN(HLOOKUP(BU$1,'1.源数据-产品报告-消费降序'!BU:BU,ROW(),0)),"")</f>
        <v/>
      </c>
      <c r="BV4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29" s="69" t="str">
        <f>IFERROR(CLEAN(HLOOKUP(BW$1,'1.源数据-产品报告-消费降序'!BW:BW,ROW(),0)),"")</f>
        <v/>
      </c>
    </row>
    <row r="430" spans="1:75">
      <c r="A430" s="69" t="str">
        <f>IFERROR(CLEAN(HLOOKUP(A$1,'1.源数据-产品报告-消费降序'!A:A,ROW(),0)),"")</f>
        <v/>
      </c>
      <c r="B430" s="69" t="str">
        <f>IFERROR(CLEAN(HLOOKUP(B$1,'1.源数据-产品报告-消费降序'!B:B,ROW(),0)),"")</f>
        <v/>
      </c>
      <c r="C430" s="69" t="str">
        <f>IFERROR(CLEAN(HLOOKUP(C$1,'1.源数据-产品报告-消费降序'!C:C,ROW(),0)),"")</f>
        <v/>
      </c>
      <c r="D430" s="69" t="str">
        <f>IFERROR(CLEAN(HLOOKUP(D$1,'1.源数据-产品报告-消费降序'!D:D,ROW(),0)),"")</f>
        <v/>
      </c>
      <c r="E430" s="69" t="str">
        <f>IFERROR(CLEAN(HLOOKUP(E$1,'1.源数据-产品报告-消费降序'!E:E,ROW(),0)),"")</f>
        <v/>
      </c>
      <c r="F430" s="69" t="str">
        <f>IFERROR(CLEAN(HLOOKUP(F$1,'1.源数据-产品报告-消费降序'!F:F,ROW(),0)),"")</f>
        <v/>
      </c>
      <c r="G430" s="70">
        <f>IFERROR((HLOOKUP(G$1,'1.源数据-产品报告-消费降序'!G:G,ROW(),0)),"")</f>
        <v>0</v>
      </c>
      <c r="H4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0" s="69" t="str">
        <f>IFERROR(CLEAN(HLOOKUP(I$1,'1.源数据-产品报告-消费降序'!I:I,ROW(),0)),"")</f>
        <v/>
      </c>
      <c r="L430" s="69" t="str">
        <f>IFERROR(CLEAN(HLOOKUP(L$1,'1.源数据-产品报告-消费降序'!L:L,ROW(),0)),"")</f>
        <v/>
      </c>
      <c r="M430" s="69" t="str">
        <f>IFERROR(CLEAN(HLOOKUP(M$1,'1.源数据-产品报告-消费降序'!M:M,ROW(),0)),"")</f>
        <v/>
      </c>
      <c r="N430" s="69" t="str">
        <f>IFERROR(CLEAN(HLOOKUP(N$1,'1.源数据-产品报告-消费降序'!N:N,ROW(),0)),"")</f>
        <v/>
      </c>
      <c r="O430" s="69" t="str">
        <f>IFERROR(CLEAN(HLOOKUP(O$1,'1.源数据-产品报告-消费降序'!O:O,ROW(),0)),"")</f>
        <v/>
      </c>
      <c r="P430" s="69" t="str">
        <f>IFERROR(CLEAN(HLOOKUP(P$1,'1.源数据-产品报告-消费降序'!P:P,ROW(),0)),"")</f>
        <v/>
      </c>
      <c r="Q430" s="69" t="str">
        <f>IFERROR(CLEAN(HLOOKUP(Q$1,'1.源数据-产品报告-消费降序'!Q:Q,ROW(),0)),"")</f>
        <v/>
      </c>
      <c r="R430" s="69" t="str">
        <f>IFERROR(CLEAN(HLOOKUP(R$1,'1.源数据-产品报告-消费降序'!R:R,ROW(),0)),"")</f>
        <v/>
      </c>
      <c r="S4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0" s="69" t="str">
        <f>IFERROR(CLEAN(HLOOKUP(T$1,'1.源数据-产品报告-消费降序'!T:T,ROW(),0)),"")</f>
        <v/>
      </c>
      <c r="W430" s="69" t="str">
        <f>IFERROR(CLEAN(HLOOKUP(W$1,'1.源数据-产品报告-消费降序'!W:W,ROW(),0)),"")</f>
        <v/>
      </c>
      <c r="X430" s="69" t="str">
        <f>IFERROR(CLEAN(HLOOKUP(X$1,'1.源数据-产品报告-消费降序'!X:X,ROW(),0)),"")</f>
        <v/>
      </c>
      <c r="Y430" s="69" t="str">
        <f>IFERROR(CLEAN(HLOOKUP(Y$1,'1.源数据-产品报告-消费降序'!Y:Y,ROW(),0)),"")</f>
        <v/>
      </c>
      <c r="Z430" s="69" t="str">
        <f>IFERROR(CLEAN(HLOOKUP(Z$1,'1.源数据-产品报告-消费降序'!Z:Z,ROW(),0)),"")</f>
        <v/>
      </c>
      <c r="AA430" s="69" t="str">
        <f>IFERROR(CLEAN(HLOOKUP(AA$1,'1.源数据-产品报告-消费降序'!AA:AA,ROW(),0)),"")</f>
        <v/>
      </c>
      <c r="AB430" s="69" t="str">
        <f>IFERROR(CLEAN(HLOOKUP(AB$1,'1.源数据-产品报告-消费降序'!AB:AB,ROW(),0)),"")</f>
        <v/>
      </c>
      <c r="AC430" s="69" t="str">
        <f>IFERROR(CLEAN(HLOOKUP(AC$1,'1.源数据-产品报告-消费降序'!AC:AC,ROW(),0)),"")</f>
        <v/>
      </c>
      <c r="AD4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0" s="69" t="str">
        <f>IFERROR(CLEAN(HLOOKUP(AE$1,'1.源数据-产品报告-消费降序'!AE:AE,ROW(),0)),"")</f>
        <v/>
      </c>
      <c r="AH430" s="69" t="str">
        <f>IFERROR(CLEAN(HLOOKUP(AH$1,'1.源数据-产品报告-消费降序'!AH:AH,ROW(),0)),"")</f>
        <v/>
      </c>
      <c r="AI430" s="69" t="str">
        <f>IFERROR(CLEAN(HLOOKUP(AI$1,'1.源数据-产品报告-消费降序'!AI:AI,ROW(),0)),"")</f>
        <v/>
      </c>
      <c r="AJ430" s="69" t="str">
        <f>IFERROR(CLEAN(HLOOKUP(AJ$1,'1.源数据-产品报告-消费降序'!AJ:AJ,ROW(),0)),"")</f>
        <v/>
      </c>
      <c r="AK430" s="69" t="str">
        <f>IFERROR(CLEAN(HLOOKUP(AK$1,'1.源数据-产品报告-消费降序'!AK:AK,ROW(),0)),"")</f>
        <v/>
      </c>
      <c r="AL430" s="69" t="str">
        <f>IFERROR(CLEAN(HLOOKUP(AL$1,'1.源数据-产品报告-消费降序'!AL:AL,ROW(),0)),"")</f>
        <v/>
      </c>
      <c r="AM430" s="69" t="str">
        <f>IFERROR(CLEAN(HLOOKUP(AM$1,'1.源数据-产品报告-消费降序'!AM:AM,ROW(),0)),"")</f>
        <v/>
      </c>
      <c r="AN430" s="69" t="str">
        <f>IFERROR(CLEAN(HLOOKUP(AN$1,'1.源数据-产品报告-消费降序'!AN:AN,ROW(),0)),"")</f>
        <v/>
      </c>
      <c r="AO4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0" s="69" t="str">
        <f>IFERROR(CLEAN(HLOOKUP(AP$1,'1.源数据-产品报告-消费降序'!AP:AP,ROW(),0)),"")</f>
        <v/>
      </c>
      <c r="AS430" s="69" t="str">
        <f>IFERROR(CLEAN(HLOOKUP(AS$1,'1.源数据-产品报告-消费降序'!AS:AS,ROW(),0)),"")</f>
        <v/>
      </c>
      <c r="AT430" s="69" t="str">
        <f>IFERROR(CLEAN(HLOOKUP(AT$1,'1.源数据-产品报告-消费降序'!AT:AT,ROW(),0)),"")</f>
        <v/>
      </c>
      <c r="AU430" s="69" t="str">
        <f>IFERROR(CLEAN(HLOOKUP(AU$1,'1.源数据-产品报告-消费降序'!AU:AU,ROW(),0)),"")</f>
        <v/>
      </c>
      <c r="AV430" s="69" t="str">
        <f>IFERROR(CLEAN(HLOOKUP(AV$1,'1.源数据-产品报告-消费降序'!AV:AV,ROW(),0)),"")</f>
        <v/>
      </c>
      <c r="AW430" s="69" t="str">
        <f>IFERROR(CLEAN(HLOOKUP(AW$1,'1.源数据-产品报告-消费降序'!AW:AW,ROW(),0)),"")</f>
        <v/>
      </c>
      <c r="AX430" s="69" t="str">
        <f>IFERROR(CLEAN(HLOOKUP(AX$1,'1.源数据-产品报告-消费降序'!AX:AX,ROW(),0)),"")</f>
        <v/>
      </c>
      <c r="AY430" s="69" t="str">
        <f>IFERROR(CLEAN(HLOOKUP(AY$1,'1.源数据-产品报告-消费降序'!AY:AY,ROW(),0)),"")</f>
        <v/>
      </c>
      <c r="AZ4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0" s="69" t="str">
        <f>IFERROR(CLEAN(HLOOKUP(BA$1,'1.源数据-产品报告-消费降序'!BA:BA,ROW(),0)),"")</f>
        <v/>
      </c>
      <c r="BD430" s="69" t="str">
        <f>IFERROR(CLEAN(HLOOKUP(BD$1,'1.源数据-产品报告-消费降序'!BD:BD,ROW(),0)),"")</f>
        <v/>
      </c>
      <c r="BE430" s="69" t="str">
        <f>IFERROR(CLEAN(HLOOKUP(BE$1,'1.源数据-产品报告-消费降序'!BE:BE,ROW(),0)),"")</f>
        <v/>
      </c>
      <c r="BF430" s="69" t="str">
        <f>IFERROR(CLEAN(HLOOKUP(BF$1,'1.源数据-产品报告-消费降序'!BF:BF,ROW(),0)),"")</f>
        <v/>
      </c>
      <c r="BG430" s="69" t="str">
        <f>IFERROR(CLEAN(HLOOKUP(BG$1,'1.源数据-产品报告-消费降序'!BG:BG,ROW(),0)),"")</f>
        <v/>
      </c>
      <c r="BH430" s="69" t="str">
        <f>IFERROR(CLEAN(HLOOKUP(BH$1,'1.源数据-产品报告-消费降序'!BH:BH,ROW(),0)),"")</f>
        <v/>
      </c>
      <c r="BI430" s="69" t="str">
        <f>IFERROR(CLEAN(HLOOKUP(BI$1,'1.源数据-产品报告-消费降序'!BI:BI,ROW(),0)),"")</f>
        <v/>
      </c>
      <c r="BJ430" s="69" t="str">
        <f>IFERROR(CLEAN(HLOOKUP(BJ$1,'1.源数据-产品报告-消费降序'!BJ:BJ,ROW(),0)),"")</f>
        <v/>
      </c>
      <c r="BK4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0" s="69" t="str">
        <f>IFERROR(CLEAN(HLOOKUP(BL$1,'1.源数据-产品报告-消费降序'!BL:BL,ROW(),0)),"")</f>
        <v/>
      </c>
      <c r="BO430" s="69" t="str">
        <f>IFERROR(CLEAN(HLOOKUP(BO$1,'1.源数据-产品报告-消费降序'!BO:BO,ROW(),0)),"")</f>
        <v/>
      </c>
      <c r="BP430" s="69" t="str">
        <f>IFERROR(CLEAN(HLOOKUP(BP$1,'1.源数据-产品报告-消费降序'!BP:BP,ROW(),0)),"")</f>
        <v/>
      </c>
      <c r="BQ430" s="69" t="str">
        <f>IFERROR(CLEAN(HLOOKUP(BQ$1,'1.源数据-产品报告-消费降序'!BQ:BQ,ROW(),0)),"")</f>
        <v/>
      </c>
      <c r="BR430" s="69" t="str">
        <f>IFERROR(CLEAN(HLOOKUP(BR$1,'1.源数据-产品报告-消费降序'!BR:BR,ROW(),0)),"")</f>
        <v/>
      </c>
      <c r="BS430" s="69" t="str">
        <f>IFERROR(CLEAN(HLOOKUP(BS$1,'1.源数据-产品报告-消费降序'!BS:BS,ROW(),0)),"")</f>
        <v/>
      </c>
      <c r="BT430" s="69" t="str">
        <f>IFERROR(CLEAN(HLOOKUP(BT$1,'1.源数据-产品报告-消费降序'!BT:BT,ROW(),0)),"")</f>
        <v/>
      </c>
      <c r="BU430" s="69" t="str">
        <f>IFERROR(CLEAN(HLOOKUP(BU$1,'1.源数据-产品报告-消费降序'!BU:BU,ROW(),0)),"")</f>
        <v/>
      </c>
      <c r="BV4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0" s="69" t="str">
        <f>IFERROR(CLEAN(HLOOKUP(BW$1,'1.源数据-产品报告-消费降序'!BW:BW,ROW(),0)),"")</f>
        <v/>
      </c>
    </row>
    <row r="431" spans="1:75">
      <c r="A431" s="69" t="str">
        <f>IFERROR(CLEAN(HLOOKUP(A$1,'1.源数据-产品报告-消费降序'!A:A,ROW(),0)),"")</f>
        <v/>
      </c>
      <c r="B431" s="69" t="str">
        <f>IFERROR(CLEAN(HLOOKUP(B$1,'1.源数据-产品报告-消费降序'!B:B,ROW(),0)),"")</f>
        <v/>
      </c>
      <c r="C431" s="69" t="str">
        <f>IFERROR(CLEAN(HLOOKUP(C$1,'1.源数据-产品报告-消费降序'!C:C,ROW(),0)),"")</f>
        <v/>
      </c>
      <c r="D431" s="69" t="str">
        <f>IFERROR(CLEAN(HLOOKUP(D$1,'1.源数据-产品报告-消费降序'!D:D,ROW(),0)),"")</f>
        <v/>
      </c>
      <c r="E431" s="69" t="str">
        <f>IFERROR(CLEAN(HLOOKUP(E$1,'1.源数据-产品报告-消费降序'!E:E,ROW(),0)),"")</f>
        <v/>
      </c>
      <c r="F431" s="69" t="str">
        <f>IFERROR(CLEAN(HLOOKUP(F$1,'1.源数据-产品报告-消费降序'!F:F,ROW(),0)),"")</f>
        <v/>
      </c>
      <c r="G431" s="70">
        <f>IFERROR((HLOOKUP(G$1,'1.源数据-产品报告-消费降序'!G:G,ROW(),0)),"")</f>
        <v>0</v>
      </c>
      <c r="H4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1" s="69" t="str">
        <f>IFERROR(CLEAN(HLOOKUP(I$1,'1.源数据-产品报告-消费降序'!I:I,ROW(),0)),"")</f>
        <v/>
      </c>
      <c r="L431" s="69" t="str">
        <f>IFERROR(CLEAN(HLOOKUP(L$1,'1.源数据-产品报告-消费降序'!L:L,ROW(),0)),"")</f>
        <v/>
      </c>
      <c r="M431" s="69" t="str">
        <f>IFERROR(CLEAN(HLOOKUP(M$1,'1.源数据-产品报告-消费降序'!M:M,ROW(),0)),"")</f>
        <v/>
      </c>
      <c r="N431" s="69" t="str">
        <f>IFERROR(CLEAN(HLOOKUP(N$1,'1.源数据-产品报告-消费降序'!N:N,ROW(),0)),"")</f>
        <v/>
      </c>
      <c r="O431" s="69" t="str">
        <f>IFERROR(CLEAN(HLOOKUP(O$1,'1.源数据-产品报告-消费降序'!O:O,ROW(),0)),"")</f>
        <v/>
      </c>
      <c r="P431" s="69" t="str">
        <f>IFERROR(CLEAN(HLOOKUP(P$1,'1.源数据-产品报告-消费降序'!P:P,ROW(),0)),"")</f>
        <v/>
      </c>
      <c r="Q431" s="69" t="str">
        <f>IFERROR(CLEAN(HLOOKUP(Q$1,'1.源数据-产品报告-消费降序'!Q:Q,ROW(),0)),"")</f>
        <v/>
      </c>
      <c r="R431" s="69" t="str">
        <f>IFERROR(CLEAN(HLOOKUP(R$1,'1.源数据-产品报告-消费降序'!R:R,ROW(),0)),"")</f>
        <v/>
      </c>
      <c r="S4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1" s="69" t="str">
        <f>IFERROR(CLEAN(HLOOKUP(T$1,'1.源数据-产品报告-消费降序'!T:T,ROW(),0)),"")</f>
        <v/>
      </c>
      <c r="W431" s="69" t="str">
        <f>IFERROR(CLEAN(HLOOKUP(W$1,'1.源数据-产品报告-消费降序'!W:W,ROW(),0)),"")</f>
        <v/>
      </c>
      <c r="X431" s="69" t="str">
        <f>IFERROR(CLEAN(HLOOKUP(X$1,'1.源数据-产品报告-消费降序'!X:X,ROW(),0)),"")</f>
        <v/>
      </c>
      <c r="Y431" s="69" t="str">
        <f>IFERROR(CLEAN(HLOOKUP(Y$1,'1.源数据-产品报告-消费降序'!Y:Y,ROW(),0)),"")</f>
        <v/>
      </c>
      <c r="Z431" s="69" t="str">
        <f>IFERROR(CLEAN(HLOOKUP(Z$1,'1.源数据-产品报告-消费降序'!Z:Z,ROW(),0)),"")</f>
        <v/>
      </c>
      <c r="AA431" s="69" t="str">
        <f>IFERROR(CLEAN(HLOOKUP(AA$1,'1.源数据-产品报告-消费降序'!AA:AA,ROW(),0)),"")</f>
        <v/>
      </c>
      <c r="AB431" s="69" t="str">
        <f>IFERROR(CLEAN(HLOOKUP(AB$1,'1.源数据-产品报告-消费降序'!AB:AB,ROW(),0)),"")</f>
        <v/>
      </c>
      <c r="AC431" s="69" t="str">
        <f>IFERROR(CLEAN(HLOOKUP(AC$1,'1.源数据-产品报告-消费降序'!AC:AC,ROW(),0)),"")</f>
        <v/>
      </c>
      <c r="AD4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1" s="69" t="str">
        <f>IFERROR(CLEAN(HLOOKUP(AE$1,'1.源数据-产品报告-消费降序'!AE:AE,ROW(),0)),"")</f>
        <v/>
      </c>
      <c r="AH431" s="69" t="str">
        <f>IFERROR(CLEAN(HLOOKUP(AH$1,'1.源数据-产品报告-消费降序'!AH:AH,ROW(),0)),"")</f>
        <v/>
      </c>
      <c r="AI431" s="69" t="str">
        <f>IFERROR(CLEAN(HLOOKUP(AI$1,'1.源数据-产品报告-消费降序'!AI:AI,ROW(),0)),"")</f>
        <v/>
      </c>
      <c r="AJ431" s="69" t="str">
        <f>IFERROR(CLEAN(HLOOKUP(AJ$1,'1.源数据-产品报告-消费降序'!AJ:AJ,ROW(),0)),"")</f>
        <v/>
      </c>
      <c r="AK431" s="69" t="str">
        <f>IFERROR(CLEAN(HLOOKUP(AK$1,'1.源数据-产品报告-消费降序'!AK:AK,ROW(),0)),"")</f>
        <v/>
      </c>
      <c r="AL431" s="69" t="str">
        <f>IFERROR(CLEAN(HLOOKUP(AL$1,'1.源数据-产品报告-消费降序'!AL:AL,ROW(),0)),"")</f>
        <v/>
      </c>
      <c r="AM431" s="69" t="str">
        <f>IFERROR(CLEAN(HLOOKUP(AM$1,'1.源数据-产品报告-消费降序'!AM:AM,ROW(),0)),"")</f>
        <v/>
      </c>
      <c r="AN431" s="69" t="str">
        <f>IFERROR(CLEAN(HLOOKUP(AN$1,'1.源数据-产品报告-消费降序'!AN:AN,ROW(),0)),"")</f>
        <v/>
      </c>
      <c r="AO4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1" s="69" t="str">
        <f>IFERROR(CLEAN(HLOOKUP(AP$1,'1.源数据-产品报告-消费降序'!AP:AP,ROW(),0)),"")</f>
        <v/>
      </c>
      <c r="AS431" s="69" t="str">
        <f>IFERROR(CLEAN(HLOOKUP(AS$1,'1.源数据-产品报告-消费降序'!AS:AS,ROW(),0)),"")</f>
        <v/>
      </c>
      <c r="AT431" s="69" t="str">
        <f>IFERROR(CLEAN(HLOOKUP(AT$1,'1.源数据-产品报告-消费降序'!AT:AT,ROW(),0)),"")</f>
        <v/>
      </c>
      <c r="AU431" s="69" t="str">
        <f>IFERROR(CLEAN(HLOOKUP(AU$1,'1.源数据-产品报告-消费降序'!AU:AU,ROW(),0)),"")</f>
        <v/>
      </c>
      <c r="AV431" s="69" t="str">
        <f>IFERROR(CLEAN(HLOOKUP(AV$1,'1.源数据-产品报告-消费降序'!AV:AV,ROW(),0)),"")</f>
        <v/>
      </c>
      <c r="AW431" s="69" t="str">
        <f>IFERROR(CLEAN(HLOOKUP(AW$1,'1.源数据-产品报告-消费降序'!AW:AW,ROW(),0)),"")</f>
        <v/>
      </c>
      <c r="AX431" s="69" t="str">
        <f>IFERROR(CLEAN(HLOOKUP(AX$1,'1.源数据-产品报告-消费降序'!AX:AX,ROW(),0)),"")</f>
        <v/>
      </c>
      <c r="AY431" s="69" t="str">
        <f>IFERROR(CLEAN(HLOOKUP(AY$1,'1.源数据-产品报告-消费降序'!AY:AY,ROW(),0)),"")</f>
        <v/>
      </c>
      <c r="AZ4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1" s="69" t="str">
        <f>IFERROR(CLEAN(HLOOKUP(BA$1,'1.源数据-产品报告-消费降序'!BA:BA,ROW(),0)),"")</f>
        <v/>
      </c>
      <c r="BD431" s="69" t="str">
        <f>IFERROR(CLEAN(HLOOKUP(BD$1,'1.源数据-产品报告-消费降序'!BD:BD,ROW(),0)),"")</f>
        <v/>
      </c>
      <c r="BE431" s="69" t="str">
        <f>IFERROR(CLEAN(HLOOKUP(BE$1,'1.源数据-产品报告-消费降序'!BE:BE,ROW(),0)),"")</f>
        <v/>
      </c>
      <c r="BF431" s="69" t="str">
        <f>IFERROR(CLEAN(HLOOKUP(BF$1,'1.源数据-产品报告-消费降序'!BF:BF,ROW(),0)),"")</f>
        <v/>
      </c>
      <c r="BG431" s="69" t="str">
        <f>IFERROR(CLEAN(HLOOKUP(BG$1,'1.源数据-产品报告-消费降序'!BG:BG,ROW(),0)),"")</f>
        <v/>
      </c>
      <c r="BH431" s="69" t="str">
        <f>IFERROR(CLEAN(HLOOKUP(BH$1,'1.源数据-产品报告-消费降序'!BH:BH,ROW(),0)),"")</f>
        <v/>
      </c>
      <c r="BI431" s="69" t="str">
        <f>IFERROR(CLEAN(HLOOKUP(BI$1,'1.源数据-产品报告-消费降序'!BI:BI,ROW(),0)),"")</f>
        <v/>
      </c>
      <c r="BJ431" s="69" t="str">
        <f>IFERROR(CLEAN(HLOOKUP(BJ$1,'1.源数据-产品报告-消费降序'!BJ:BJ,ROW(),0)),"")</f>
        <v/>
      </c>
      <c r="BK4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1" s="69" t="str">
        <f>IFERROR(CLEAN(HLOOKUP(BL$1,'1.源数据-产品报告-消费降序'!BL:BL,ROW(),0)),"")</f>
        <v/>
      </c>
      <c r="BO431" s="69" t="str">
        <f>IFERROR(CLEAN(HLOOKUP(BO$1,'1.源数据-产品报告-消费降序'!BO:BO,ROW(),0)),"")</f>
        <v/>
      </c>
      <c r="BP431" s="69" t="str">
        <f>IFERROR(CLEAN(HLOOKUP(BP$1,'1.源数据-产品报告-消费降序'!BP:BP,ROW(),0)),"")</f>
        <v/>
      </c>
      <c r="BQ431" s="69" t="str">
        <f>IFERROR(CLEAN(HLOOKUP(BQ$1,'1.源数据-产品报告-消费降序'!BQ:BQ,ROW(),0)),"")</f>
        <v/>
      </c>
      <c r="BR431" s="69" t="str">
        <f>IFERROR(CLEAN(HLOOKUP(BR$1,'1.源数据-产品报告-消费降序'!BR:BR,ROW(),0)),"")</f>
        <v/>
      </c>
      <c r="BS431" s="69" t="str">
        <f>IFERROR(CLEAN(HLOOKUP(BS$1,'1.源数据-产品报告-消费降序'!BS:BS,ROW(),0)),"")</f>
        <v/>
      </c>
      <c r="BT431" s="69" t="str">
        <f>IFERROR(CLEAN(HLOOKUP(BT$1,'1.源数据-产品报告-消费降序'!BT:BT,ROW(),0)),"")</f>
        <v/>
      </c>
      <c r="BU431" s="69" t="str">
        <f>IFERROR(CLEAN(HLOOKUP(BU$1,'1.源数据-产品报告-消费降序'!BU:BU,ROW(),0)),"")</f>
        <v/>
      </c>
      <c r="BV4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1" s="69" t="str">
        <f>IFERROR(CLEAN(HLOOKUP(BW$1,'1.源数据-产品报告-消费降序'!BW:BW,ROW(),0)),"")</f>
        <v/>
      </c>
    </row>
    <row r="432" spans="1:75">
      <c r="A432" s="69" t="str">
        <f>IFERROR(CLEAN(HLOOKUP(A$1,'1.源数据-产品报告-消费降序'!A:A,ROW(),0)),"")</f>
        <v/>
      </c>
      <c r="B432" s="69" t="str">
        <f>IFERROR(CLEAN(HLOOKUP(B$1,'1.源数据-产品报告-消费降序'!B:B,ROW(),0)),"")</f>
        <v/>
      </c>
      <c r="C432" s="69" t="str">
        <f>IFERROR(CLEAN(HLOOKUP(C$1,'1.源数据-产品报告-消费降序'!C:C,ROW(),0)),"")</f>
        <v/>
      </c>
      <c r="D432" s="69" t="str">
        <f>IFERROR(CLEAN(HLOOKUP(D$1,'1.源数据-产品报告-消费降序'!D:D,ROW(),0)),"")</f>
        <v/>
      </c>
      <c r="E432" s="69" t="str">
        <f>IFERROR(CLEAN(HLOOKUP(E$1,'1.源数据-产品报告-消费降序'!E:E,ROW(),0)),"")</f>
        <v/>
      </c>
      <c r="F432" s="69" t="str">
        <f>IFERROR(CLEAN(HLOOKUP(F$1,'1.源数据-产品报告-消费降序'!F:F,ROW(),0)),"")</f>
        <v/>
      </c>
      <c r="G432" s="70">
        <f>IFERROR((HLOOKUP(G$1,'1.源数据-产品报告-消费降序'!G:G,ROW(),0)),"")</f>
        <v>0</v>
      </c>
      <c r="H4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2" s="69" t="str">
        <f>IFERROR(CLEAN(HLOOKUP(I$1,'1.源数据-产品报告-消费降序'!I:I,ROW(),0)),"")</f>
        <v/>
      </c>
      <c r="L432" s="69" t="str">
        <f>IFERROR(CLEAN(HLOOKUP(L$1,'1.源数据-产品报告-消费降序'!L:L,ROW(),0)),"")</f>
        <v/>
      </c>
      <c r="M432" s="69" t="str">
        <f>IFERROR(CLEAN(HLOOKUP(M$1,'1.源数据-产品报告-消费降序'!M:M,ROW(),0)),"")</f>
        <v/>
      </c>
      <c r="N432" s="69" t="str">
        <f>IFERROR(CLEAN(HLOOKUP(N$1,'1.源数据-产品报告-消费降序'!N:N,ROW(),0)),"")</f>
        <v/>
      </c>
      <c r="O432" s="69" t="str">
        <f>IFERROR(CLEAN(HLOOKUP(O$1,'1.源数据-产品报告-消费降序'!O:O,ROW(),0)),"")</f>
        <v/>
      </c>
      <c r="P432" s="69" t="str">
        <f>IFERROR(CLEAN(HLOOKUP(P$1,'1.源数据-产品报告-消费降序'!P:P,ROW(),0)),"")</f>
        <v/>
      </c>
      <c r="Q432" s="69" t="str">
        <f>IFERROR(CLEAN(HLOOKUP(Q$1,'1.源数据-产品报告-消费降序'!Q:Q,ROW(),0)),"")</f>
        <v/>
      </c>
      <c r="R432" s="69" t="str">
        <f>IFERROR(CLEAN(HLOOKUP(R$1,'1.源数据-产品报告-消费降序'!R:R,ROW(),0)),"")</f>
        <v/>
      </c>
      <c r="S4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2" s="69" t="str">
        <f>IFERROR(CLEAN(HLOOKUP(T$1,'1.源数据-产品报告-消费降序'!T:T,ROW(),0)),"")</f>
        <v/>
      </c>
      <c r="W432" s="69" t="str">
        <f>IFERROR(CLEAN(HLOOKUP(W$1,'1.源数据-产品报告-消费降序'!W:W,ROW(),0)),"")</f>
        <v/>
      </c>
      <c r="X432" s="69" t="str">
        <f>IFERROR(CLEAN(HLOOKUP(X$1,'1.源数据-产品报告-消费降序'!X:X,ROW(),0)),"")</f>
        <v/>
      </c>
      <c r="Y432" s="69" t="str">
        <f>IFERROR(CLEAN(HLOOKUP(Y$1,'1.源数据-产品报告-消费降序'!Y:Y,ROW(),0)),"")</f>
        <v/>
      </c>
      <c r="Z432" s="69" t="str">
        <f>IFERROR(CLEAN(HLOOKUP(Z$1,'1.源数据-产品报告-消费降序'!Z:Z,ROW(),0)),"")</f>
        <v/>
      </c>
      <c r="AA432" s="69" t="str">
        <f>IFERROR(CLEAN(HLOOKUP(AA$1,'1.源数据-产品报告-消费降序'!AA:AA,ROW(),0)),"")</f>
        <v/>
      </c>
      <c r="AB432" s="69" t="str">
        <f>IFERROR(CLEAN(HLOOKUP(AB$1,'1.源数据-产品报告-消费降序'!AB:AB,ROW(),0)),"")</f>
        <v/>
      </c>
      <c r="AC432" s="69" t="str">
        <f>IFERROR(CLEAN(HLOOKUP(AC$1,'1.源数据-产品报告-消费降序'!AC:AC,ROW(),0)),"")</f>
        <v/>
      </c>
      <c r="AD4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2" s="69" t="str">
        <f>IFERROR(CLEAN(HLOOKUP(AE$1,'1.源数据-产品报告-消费降序'!AE:AE,ROW(),0)),"")</f>
        <v/>
      </c>
      <c r="AH432" s="69" t="str">
        <f>IFERROR(CLEAN(HLOOKUP(AH$1,'1.源数据-产品报告-消费降序'!AH:AH,ROW(),0)),"")</f>
        <v/>
      </c>
      <c r="AI432" s="69" t="str">
        <f>IFERROR(CLEAN(HLOOKUP(AI$1,'1.源数据-产品报告-消费降序'!AI:AI,ROW(),0)),"")</f>
        <v/>
      </c>
      <c r="AJ432" s="69" t="str">
        <f>IFERROR(CLEAN(HLOOKUP(AJ$1,'1.源数据-产品报告-消费降序'!AJ:AJ,ROW(),0)),"")</f>
        <v/>
      </c>
      <c r="AK432" s="69" t="str">
        <f>IFERROR(CLEAN(HLOOKUP(AK$1,'1.源数据-产品报告-消费降序'!AK:AK,ROW(),0)),"")</f>
        <v/>
      </c>
      <c r="AL432" s="69" t="str">
        <f>IFERROR(CLEAN(HLOOKUP(AL$1,'1.源数据-产品报告-消费降序'!AL:AL,ROW(),0)),"")</f>
        <v/>
      </c>
      <c r="AM432" s="69" t="str">
        <f>IFERROR(CLEAN(HLOOKUP(AM$1,'1.源数据-产品报告-消费降序'!AM:AM,ROW(),0)),"")</f>
        <v/>
      </c>
      <c r="AN432" s="69" t="str">
        <f>IFERROR(CLEAN(HLOOKUP(AN$1,'1.源数据-产品报告-消费降序'!AN:AN,ROW(),0)),"")</f>
        <v/>
      </c>
      <c r="AO4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2" s="69" t="str">
        <f>IFERROR(CLEAN(HLOOKUP(AP$1,'1.源数据-产品报告-消费降序'!AP:AP,ROW(),0)),"")</f>
        <v/>
      </c>
      <c r="AS432" s="69" t="str">
        <f>IFERROR(CLEAN(HLOOKUP(AS$1,'1.源数据-产品报告-消费降序'!AS:AS,ROW(),0)),"")</f>
        <v/>
      </c>
      <c r="AT432" s="69" t="str">
        <f>IFERROR(CLEAN(HLOOKUP(AT$1,'1.源数据-产品报告-消费降序'!AT:AT,ROW(),0)),"")</f>
        <v/>
      </c>
      <c r="AU432" s="69" t="str">
        <f>IFERROR(CLEAN(HLOOKUP(AU$1,'1.源数据-产品报告-消费降序'!AU:AU,ROW(),0)),"")</f>
        <v/>
      </c>
      <c r="AV432" s="69" t="str">
        <f>IFERROR(CLEAN(HLOOKUP(AV$1,'1.源数据-产品报告-消费降序'!AV:AV,ROW(),0)),"")</f>
        <v/>
      </c>
      <c r="AW432" s="69" t="str">
        <f>IFERROR(CLEAN(HLOOKUP(AW$1,'1.源数据-产品报告-消费降序'!AW:AW,ROW(),0)),"")</f>
        <v/>
      </c>
      <c r="AX432" s="69" t="str">
        <f>IFERROR(CLEAN(HLOOKUP(AX$1,'1.源数据-产品报告-消费降序'!AX:AX,ROW(),0)),"")</f>
        <v/>
      </c>
      <c r="AY432" s="69" t="str">
        <f>IFERROR(CLEAN(HLOOKUP(AY$1,'1.源数据-产品报告-消费降序'!AY:AY,ROW(),0)),"")</f>
        <v/>
      </c>
      <c r="AZ4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2" s="69" t="str">
        <f>IFERROR(CLEAN(HLOOKUP(BA$1,'1.源数据-产品报告-消费降序'!BA:BA,ROW(),0)),"")</f>
        <v/>
      </c>
      <c r="BD432" s="69" t="str">
        <f>IFERROR(CLEAN(HLOOKUP(BD$1,'1.源数据-产品报告-消费降序'!BD:BD,ROW(),0)),"")</f>
        <v/>
      </c>
      <c r="BE432" s="69" t="str">
        <f>IFERROR(CLEAN(HLOOKUP(BE$1,'1.源数据-产品报告-消费降序'!BE:BE,ROW(),0)),"")</f>
        <v/>
      </c>
      <c r="BF432" s="69" t="str">
        <f>IFERROR(CLEAN(HLOOKUP(BF$1,'1.源数据-产品报告-消费降序'!BF:BF,ROW(),0)),"")</f>
        <v/>
      </c>
      <c r="BG432" s="69" t="str">
        <f>IFERROR(CLEAN(HLOOKUP(BG$1,'1.源数据-产品报告-消费降序'!BG:BG,ROW(),0)),"")</f>
        <v/>
      </c>
      <c r="BH432" s="69" t="str">
        <f>IFERROR(CLEAN(HLOOKUP(BH$1,'1.源数据-产品报告-消费降序'!BH:BH,ROW(),0)),"")</f>
        <v/>
      </c>
      <c r="BI432" s="69" t="str">
        <f>IFERROR(CLEAN(HLOOKUP(BI$1,'1.源数据-产品报告-消费降序'!BI:BI,ROW(),0)),"")</f>
        <v/>
      </c>
      <c r="BJ432" s="69" t="str">
        <f>IFERROR(CLEAN(HLOOKUP(BJ$1,'1.源数据-产品报告-消费降序'!BJ:BJ,ROW(),0)),"")</f>
        <v/>
      </c>
      <c r="BK4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2" s="69" t="str">
        <f>IFERROR(CLEAN(HLOOKUP(BL$1,'1.源数据-产品报告-消费降序'!BL:BL,ROW(),0)),"")</f>
        <v/>
      </c>
      <c r="BO432" s="69" t="str">
        <f>IFERROR(CLEAN(HLOOKUP(BO$1,'1.源数据-产品报告-消费降序'!BO:BO,ROW(),0)),"")</f>
        <v/>
      </c>
      <c r="BP432" s="69" t="str">
        <f>IFERROR(CLEAN(HLOOKUP(BP$1,'1.源数据-产品报告-消费降序'!BP:BP,ROW(),0)),"")</f>
        <v/>
      </c>
      <c r="BQ432" s="69" t="str">
        <f>IFERROR(CLEAN(HLOOKUP(BQ$1,'1.源数据-产品报告-消费降序'!BQ:BQ,ROW(),0)),"")</f>
        <v/>
      </c>
      <c r="BR432" s="69" t="str">
        <f>IFERROR(CLEAN(HLOOKUP(BR$1,'1.源数据-产品报告-消费降序'!BR:BR,ROW(),0)),"")</f>
        <v/>
      </c>
      <c r="BS432" s="69" t="str">
        <f>IFERROR(CLEAN(HLOOKUP(BS$1,'1.源数据-产品报告-消费降序'!BS:BS,ROW(),0)),"")</f>
        <v/>
      </c>
      <c r="BT432" s="69" t="str">
        <f>IFERROR(CLEAN(HLOOKUP(BT$1,'1.源数据-产品报告-消费降序'!BT:BT,ROW(),0)),"")</f>
        <v/>
      </c>
      <c r="BU432" s="69" t="str">
        <f>IFERROR(CLEAN(HLOOKUP(BU$1,'1.源数据-产品报告-消费降序'!BU:BU,ROW(),0)),"")</f>
        <v/>
      </c>
      <c r="BV4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2" s="69" t="str">
        <f>IFERROR(CLEAN(HLOOKUP(BW$1,'1.源数据-产品报告-消费降序'!BW:BW,ROW(),0)),"")</f>
        <v/>
      </c>
    </row>
    <row r="433" spans="1:75">
      <c r="A433" s="69" t="str">
        <f>IFERROR(CLEAN(HLOOKUP(A$1,'1.源数据-产品报告-消费降序'!A:A,ROW(),0)),"")</f>
        <v/>
      </c>
      <c r="B433" s="69" t="str">
        <f>IFERROR(CLEAN(HLOOKUP(B$1,'1.源数据-产品报告-消费降序'!B:B,ROW(),0)),"")</f>
        <v/>
      </c>
      <c r="C433" s="69" t="str">
        <f>IFERROR(CLEAN(HLOOKUP(C$1,'1.源数据-产品报告-消费降序'!C:C,ROW(),0)),"")</f>
        <v/>
      </c>
      <c r="D433" s="69" t="str">
        <f>IFERROR(CLEAN(HLOOKUP(D$1,'1.源数据-产品报告-消费降序'!D:D,ROW(),0)),"")</f>
        <v/>
      </c>
      <c r="E433" s="69" t="str">
        <f>IFERROR(CLEAN(HLOOKUP(E$1,'1.源数据-产品报告-消费降序'!E:E,ROW(),0)),"")</f>
        <v/>
      </c>
      <c r="F433" s="69" t="str">
        <f>IFERROR(CLEAN(HLOOKUP(F$1,'1.源数据-产品报告-消费降序'!F:F,ROW(),0)),"")</f>
        <v/>
      </c>
      <c r="G433" s="70">
        <f>IFERROR((HLOOKUP(G$1,'1.源数据-产品报告-消费降序'!G:G,ROW(),0)),"")</f>
        <v>0</v>
      </c>
      <c r="H4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3" s="69" t="str">
        <f>IFERROR(CLEAN(HLOOKUP(I$1,'1.源数据-产品报告-消费降序'!I:I,ROW(),0)),"")</f>
        <v/>
      </c>
      <c r="L433" s="69" t="str">
        <f>IFERROR(CLEAN(HLOOKUP(L$1,'1.源数据-产品报告-消费降序'!L:L,ROW(),0)),"")</f>
        <v/>
      </c>
      <c r="M433" s="69" t="str">
        <f>IFERROR(CLEAN(HLOOKUP(M$1,'1.源数据-产品报告-消费降序'!M:M,ROW(),0)),"")</f>
        <v/>
      </c>
      <c r="N433" s="69" t="str">
        <f>IFERROR(CLEAN(HLOOKUP(N$1,'1.源数据-产品报告-消费降序'!N:N,ROW(),0)),"")</f>
        <v/>
      </c>
      <c r="O433" s="69" t="str">
        <f>IFERROR(CLEAN(HLOOKUP(O$1,'1.源数据-产品报告-消费降序'!O:O,ROW(),0)),"")</f>
        <v/>
      </c>
      <c r="P433" s="69" t="str">
        <f>IFERROR(CLEAN(HLOOKUP(P$1,'1.源数据-产品报告-消费降序'!P:P,ROW(),0)),"")</f>
        <v/>
      </c>
      <c r="Q433" s="69" t="str">
        <f>IFERROR(CLEAN(HLOOKUP(Q$1,'1.源数据-产品报告-消费降序'!Q:Q,ROW(),0)),"")</f>
        <v/>
      </c>
      <c r="R433" s="69" t="str">
        <f>IFERROR(CLEAN(HLOOKUP(R$1,'1.源数据-产品报告-消费降序'!R:R,ROW(),0)),"")</f>
        <v/>
      </c>
      <c r="S4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3" s="69" t="str">
        <f>IFERROR(CLEAN(HLOOKUP(T$1,'1.源数据-产品报告-消费降序'!T:T,ROW(),0)),"")</f>
        <v/>
      </c>
      <c r="W433" s="69" t="str">
        <f>IFERROR(CLEAN(HLOOKUP(W$1,'1.源数据-产品报告-消费降序'!W:W,ROW(),0)),"")</f>
        <v/>
      </c>
      <c r="X433" s="69" t="str">
        <f>IFERROR(CLEAN(HLOOKUP(X$1,'1.源数据-产品报告-消费降序'!X:X,ROW(),0)),"")</f>
        <v/>
      </c>
      <c r="Y433" s="69" t="str">
        <f>IFERROR(CLEAN(HLOOKUP(Y$1,'1.源数据-产品报告-消费降序'!Y:Y,ROW(),0)),"")</f>
        <v/>
      </c>
      <c r="Z433" s="69" t="str">
        <f>IFERROR(CLEAN(HLOOKUP(Z$1,'1.源数据-产品报告-消费降序'!Z:Z,ROW(),0)),"")</f>
        <v/>
      </c>
      <c r="AA433" s="69" t="str">
        <f>IFERROR(CLEAN(HLOOKUP(AA$1,'1.源数据-产品报告-消费降序'!AA:AA,ROW(),0)),"")</f>
        <v/>
      </c>
      <c r="AB433" s="69" t="str">
        <f>IFERROR(CLEAN(HLOOKUP(AB$1,'1.源数据-产品报告-消费降序'!AB:AB,ROW(),0)),"")</f>
        <v/>
      </c>
      <c r="AC433" s="69" t="str">
        <f>IFERROR(CLEAN(HLOOKUP(AC$1,'1.源数据-产品报告-消费降序'!AC:AC,ROW(),0)),"")</f>
        <v/>
      </c>
      <c r="AD4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3" s="69" t="str">
        <f>IFERROR(CLEAN(HLOOKUP(AE$1,'1.源数据-产品报告-消费降序'!AE:AE,ROW(),0)),"")</f>
        <v/>
      </c>
      <c r="AH433" s="69" t="str">
        <f>IFERROR(CLEAN(HLOOKUP(AH$1,'1.源数据-产品报告-消费降序'!AH:AH,ROW(),0)),"")</f>
        <v/>
      </c>
      <c r="AI433" s="69" t="str">
        <f>IFERROR(CLEAN(HLOOKUP(AI$1,'1.源数据-产品报告-消费降序'!AI:AI,ROW(),0)),"")</f>
        <v/>
      </c>
      <c r="AJ433" s="69" t="str">
        <f>IFERROR(CLEAN(HLOOKUP(AJ$1,'1.源数据-产品报告-消费降序'!AJ:AJ,ROW(),0)),"")</f>
        <v/>
      </c>
      <c r="AK433" s="69" t="str">
        <f>IFERROR(CLEAN(HLOOKUP(AK$1,'1.源数据-产品报告-消费降序'!AK:AK,ROW(),0)),"")</f>
        <v/>
      </c>
      <c r="AL433" s="69" t="str">
        <f>IFERROR(CLEAN(HLOOKUP(AL$1,'1.源数据-产品报告-消费降序'!AL:AL,ROW(),0)),"")</f>
        <v/>
      </c>
      <c r="AM433" s="69" t="str">
        <f>IFERROR(CLEAN(HLOOKUP(AM$1,'1.源数据-产品报告-消费降序'!AM:AM,ROW(),0)),"")</f>
        <v/>
      </c>
      <c r="AN433" s="69" t="str">
        <f>IFERROR(CLEAN(HLOOKUP(AN$1,'1.源数据-产品报告-消费降序'!AN:AN,ROW(),0)),"")</f>
        <v/>
      </c>
      <c r="AO4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3" s="69" t="str">
        <f>IFERROR(CLEAN(HLOOKUP(AP$1,'1.源数据-产品报告-消费降序'!AP:AP,ROW(),0)),"")</f>
        <v/>
      </c>
      <c r="AS433" s="69" t="str">
        <f>IFERROR(CLEAN(HLOOKUP(AS$1,'1.源数据-产品报告-消费降序'!AS:AS,ROW(),0)),"")</f>
        <v/>
      </c>
      <c r="AT433" s="69" t="str">
        <f>IFERROR(CLEAN(HLOOKUP(AT$1,'1.源数据-产品报告-消费降序'!AT:AT,ROW(),0)),"")</f>
        <v/>
      </c>
      <c r="AU433" s="69" t="str">
        <f>IFERROR(CLEAN(HLOOKUP(AU$1,'1.源数据-产品报告-消费降序'!AU:AU,ROW(),0)),"")</f>
        <v/>
      </c>
      <c r="AV433" s="69" t="str">
        <f>IFERROR(CLEAN(HLOOKUP(AV$1,'1.源数据-产品报告-消费降序'!AV:AV,ROW(),0)),"")</f>
        <v/>
      </c>
      <c r="AW433" s="69" t="str">
        <f>IFERROR(CLEAN(HLOOKUP(AW$1,'1.源数据-产品报告-消费降序'!AW:AW,ROW(),0)),"")</f>
        <v/>
      </c>
      <c r="AX433" s="69" t="str">
        <f>IFERROR(CLEAN(HLOOKUP(AX$1,'1.源数据-产品报告-消费降序'!AX:AX,ROW(),0)),"")</f>
        <v/>
      </c>
      <c r="AY433" s="69" t="str">
        <f>IFERROR(CLEAN(HLOOKUP(AY$1,'1.源数据-产品报告-消费降序'!AY:AY,ROW(),0)),"")</f>
        <v/>
      </c>
      <c r="AZ4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3" s="69" t="str">
        <f>IFERROR(CLEAN(HLOOKUP(BA$1,'1.源数据-产品报告-消费降序'!BA:BA,ROW(),0)),"")</f>
        <v/>
      </c>
      <c r="BD433" s="69" t="str">
        <f>IFERROR(CLEAN(HLOOKUP(BD$1,'1.源数据-产品报告-消费降序'!BD:BD,ROW(),0)),"")</f>
        <v/>
      </c>
      <c r="BE433" s="69" t="str">
        <f>IFERROR(CLEAN(HLOOKUP(BE$1,'1.源数据-产品报告-消费降序'!BE:BE,ROW(),0)),"")</f>
        <v/>
      </c>
      <c r="BF433" s="69" t="str">
        <f>IFERROR(CLEAN(HLOOKUP(BF$1,'1.源数据-产品报告-消费降序'!BF:BF,ROW(),0)),"")</f>
        <v/>
      </c>
      <c r="BG433" s="69" t="str">
        <f>IFERROR(CLEAN(HLOOKUP(BG$1,'1.源数据-产品报告-消费降序'!BG:BG,ROW(),0)),"")</f>
        <v/>
      </c>
      <c r="BH433" s="69" t="str">
        <f>IFERROR(CLEAN(HLOOKUP(BH$1,'1.源数据-产品报告-消费降序'!BH:BH,ROW(),0)),"")</f>
        <v/>
      </c>
      <c r="BI433" s="69" t="str">
        <f>IFERROR(CLEAN(HLOOKUP(BI$1,'1.源数据-产品报告-消费降序'!BI:BI,ROW(),0)),"")</f>
        <v/>
      </c>
      <c r="BJ433" s="69" t="str">
        <f>IFERROR(CLEAN(HLOOKUP(BJ$1,'1.源数据-产品报告-消费降序'!BJ:BJ,ROW(),0)),"")</f>
        <v/>
      </c>
      <c r="BK4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3" s="69" t="str">
        <f>IFERROR(CLEAN(HLOOKUP(BL$1,'1.源数据-产品报告-消费降序'!BL:BL,ROW(),0)),"")</f>
        <v/>
      </c>
      <c r="BO433" s="69" t="str">
        <f>IFERROR(CLEAN(HLOOKUP(BO$1,'1.源数据-产品报告-消费降序'!BO:BO,ROW(),0)),"")</f>
        <v/>
      </c>
      <c r="BP433" s="69" t="str">
        <f>IFERROR(CLEAN(HLOOKUP(BP$1,'1.源数据-产品报告-消费降序'!BP:BP,ROW(),0)),"")</f>
        <v/>
      </c>
      <c r="BQ433" s="69" t="str">
        <f>IFERROR(CLEAN(HLOOKUP(BQ$1,'1.源数据-产品报告-消费降序'!BQ:BQ,ROW(),0)),"")</f>
        <v/>
      </c>
      <c r="BR433" s="69" t="str">
        <f>IFERROR(CLEAN(HLOOKUP(BR$1,'1.源数据-产品报告-消费降序'!BR:BR,ROW(),0)),"")</f>
        <v/>
      </c>
      <c r="BS433" s="69" t="str">
        <f>IFERROR(CLEAN(HLOOKUP(BS$1,'1.源数据-产品报告-消费降序'!BS:BS,ROW(),0)),"")</f>
        <v/>
      </c>
      <c r="BT433" s="69" t="str">
        <f>IFERROR(CLEAN(HLOOKUP(BT$1,'1.源数据-产品报告-消费降序'!BT:BT,ROW(),0)),"")</f>
        <v/>
      </c>
      <c r="BU433" s="69" t="str">
        <f>IFERROR(CLEAN(HLOOKUP(BU$1,'1.源数据-产品报告-消费降序'!BU:BU,ROW(),0)),"")</f>
        <v/>
      </c>
      <c r="BV4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3" s="69" t="str">
        <f>IFERROR(CLEAN(HLOOKUP(BW$1,'1.源数据-产品报告-消费降序'!BW:BW,ROW(),0)),"")</f>
        <v/>
      </c>
    </row>
    <row r="434" spans="1:75">
      <c r="A434" s="69" t="str">
        <f>IFERROR(CLEAN(HLOOKUP(A$1,'1.源数据-产品报告-消费降序'!A:A,ROW(),0)),"")</f>
        <v/>
      </c>
      <c r="B434" s="69" t="str">
        <f>IFERROR(CLEAN(HLOOKUP(B$1,'1.源数据-产品报告-消费降序'!B:B,ROW(),0)),"")</f>
        <v/>
      </c>
      <c r="C434" s="69" t="str">
        <f>IFERROR(CLEAN(HLOOKUP(C$1,'1.源数据-产品报告-消费降序'!C:C,ROW(),0)),"")</f>
        <v/>
      </c>
      <c r="D434" s="69" t="str">
        <f>IFERROR(CLEAN(HLOOKUP(D$1,'1.源数据-产品报告-消费降序'!D:D,ROW(),0)),"")</f>
        <v/>
      </c>
      <c r="E434" s="69" t="str">
        <f>IFERROR(CLEAN(HLOOKUP(E$1,'1.源数据-产品报告-消费降序'!E:E,ROW(),0)),"")</f>
        <v/>
      </c>
      <c r="F434" s="69" t="str">
        <f>IFERROR(CLEAN(HLOOKUP(F$1,'1.源数据-产品报告-消费降序'!F:F,ROW(),0)),"")</f>
        <v/>
      </c>
      <c r="G434" s="70">
        <f>IFERROR((HLOOKUP(G$1,'1.源数据-产品报告-消费降序'!G:G,ROW(),0)),"")</f>
        <v>0</v>
      </c>
      <c r="H4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4" s="69" t="str">
        <f>IFERROR(CLEAN(HLOOKUP(I$1,'1.源数据-产品报告-消费降序'!I:I,ROW(),0)),"")</f>
        <v/>
      </c>
      <c r="L434" s="69" t="str">
        <f>IFERROR(CLEAN(HLOOKUP(L$1,'1.源数据-产品报告-消费降序'!L:L,ROW(),0)),"")</f>
        <v/>
      </c>
      <c r="M434" s="69" t="str">
        <f>IFERROR(CLEAN(HLOOKUP(M$1,'1.源数据-产品报告-消费降序'!M:M,ROW(),0)),"")</f>
        <v/>
      </c>
      <c r="N434" s="69" t="str">
        <f>IFERROR(CLEAN(HLOOKUP(N$1,'1.源数据-产品报告-消费降序'!N:N,ROW(),0)),"")</f>
        <v/>
      </c>
      <c r="O434" s="69" t="str">
        <f>IFERROR(CLEAN(HLOOKUP(O$1,'1.源数据-产品报告-消费降序'!O:O,ROW(),0)),"")</f>
        <v/>
      </c>
      <c r="P434" s="69" t="str">
        <f>IFERROR(CLEAN(HLOOKUP(P$1,'1.源数据-产品报告-消费降序'!P:P,ROW(),0)),"")</f>
        <v/>
      </c>
      <c r="Q434" s="69" t="str">
        <f>IFERROR(CLEAN(HLOOKUP(Q$1,'1.源数据-产品报告-消费降序'!Q:Q,ROW(),0)),"")</f>
        <v/>
      </c>
      <c r="R434" s="69" t="str">
        <f>IFERROR(CLEAN(HLOOKUP(R$1,'1.源数据-产品报告-消费降序'!R:R,ROW(),0)),"")</f>
        <v/>
      </c>
      <c r="S4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4" s="69" t="str">
        <f>IFERROR(CLEAN(HLOOKUP(T$1,'1.源数据-产品报告-消费降序'!T:T,ROW(),0)),"")</f>
        <v/>
      </c>
      <c r="W434" s="69" t="str">
        <f>IFERROR(CLEAN(HLOOKUP(W$1,'1.源数据-产品报告-消费降序'!W:W,ROW(),0)),"")</f>
        <v/>
      </c>
      <c r="X434" s="69" t="str">
        <f>IFERROR(CLEAN(HLOOKUP(X$1,'1.源数据-产品报告-消费降序'!X:X,ROW(),0)),"")</f>
        <v/>
      </c>
      <c r="Y434" s="69" t="str">
        <f>IFERROR(CLEAN(HLOOKUP(Y$1,'1.源数据-产品报告-消费降序'!Y:Y,ROW(),0)),"")</f>
        <v/>
      </c>
      <c r="Z434" s="69" t="str">
        <f>IFERROR(CLEAN(HLOOKUP(Z$1,'1.源数据-产品报告-消费降序'!Z:Z,ROW(),0)),"")</f>
        <v/>
      </c>
      <c r="AA434" s="69" t="str">
        <f>IFERROR(CLEAN(HLOOKUP(AA$1,'1.源数据-产品报告-消费降序'!AA:AA,ROW(),0)),"")</f>
        <v/>
      </c>
      <c r="AB434" s="69" t="str">
        <f>IFERROR(CLEAN(HLOOKUP(AB$1,'1.源数据-产品报告-消费降序'!AB:AB,ROW(),0)),"")</f>
        <v/>
      </c>
      <c r="AC434" s="69" t="str">
        <f>IFERROR(CLEAN(HLOOKUP(AC$1,'1.源数据-产品报告-消费降序'!AC:AC,ROW(),0)),"")</f>
        <v/>
      </c>
      <c r="AD4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4" s="69" t="str">
        <f>IFERROR(CLEAN(HLOOKUP(AE$1,'1.源数据-产品报告-消费降序'!AE:AE,ROW(),0)),"")</f>
        <v/>
      </c>
      <c r="AH434" s="69" t="str">
        <f>IFERROR(CLEAN(HLOOKUP(AH$1,'1.源数据-产品报告-消费降序'!AH:AH,ROW(),0)),"")</f>
        <v/>
      </c>
      <c r="AI434" s="69" t="str">
        <f>IFERROR(CLEAN(HLOOKUP(AI$1,'1.源数据-产品报告-消费降序'!AI:AI,ROW(),0)),"")</f>
        <v/>
      </c>
      <c r="AJ434" s="69" t="str">
        <f>IFERROR(CLEAN(HLOOKUP(AJ$1,'1.源数据-产品报告-消费降序'!AJ:AJ,ROW(),0)),"")</f>
        <v/>
      </c>
      <c r="AK434" s="69" t="str">
        <f>IFERROR(CLEAN(HLOOKUP(AK$1,'1.源数据-产品报告-消费降序'!AK:AK,ROW(),0)),"")</f>
        <v/>
      </c>
      <c r="AL434" s="69" t="str">
        <f>IFERROR(CLEAN(HLOOKUP(AL$1,'1.源数据-产品报告-消费降序'!AL:AL,ROW(),0)),"")</f>
        <v/>
      </c>
      <c r="AM434" s="69" t="str">
        <f>IFERROR(CLEAN(HLOOKUP(AM$1,'1.源数据-产品报告-消费降序'!AM:AM,ROW(),0)),"")</f>
        <v/>
      </c>
      <c r="AN434" s="69" t="str">
        <f>IFERROR(CLEAN(HLOOKUP(AN$1,'1.源数据-产品报告-消费降序'!AN:AN,ROW(),0)),"")</f>
        <v/>
      </c>
      <c r="AO4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4" s="69" t="str">
        <f>IFERROR(CLEAN(HLOOKUP(AP$1,'1.源数据-产品报告-消费降序'!AP:AP,ROW(),0)),"")</f>
        <v/>
      </c>
      <c r="AS434" s="69" t="str">
        <f>IFERROR(CLEAN(HLOOKUP(AS$1,'1.源数据-产品报告-消费降序'!AS:AS,ROW(),0)),"")</f>
        <v/>
      </c>
      <c r="AT434" s="69" t="str">
        <f>IFERROR(CLEAN(HLOOKUP(AT$1,'1.源数据-产品报告-消费降序'!AT:AT,ROW(),0)),"")</f>
        <v/>
      </c>
      <c r="AU434" s="69" t="str">
        <f>IFERROR(CLEAN(HLOOKUP(AU$1,'1.源数据-产品报告-消费降序'!AU:AU,ROW(),0)),"")</f>
        <v/>
      </c>
      <c r="AV434" s="69" t="str">
        <f>IFERROR(CLEAN(HLOOKUP(AV$1,'1.源数据-产品报告-消费降序'!AV:AV,ROW(),0)),"")</f>
        <v/>
      </c>
      <c r="AW434" s="69" t="str">
        <f>IFERROR(CLEAN(HLOOKUP(AW$1,'1.源数据-产品报告-消费降序'!AW:AW,ROW(),0)),"")</f>
        <v/>
      </c>
      <c r="AX434" s="69" t="str">
        <f>IFERROR(CLEAN(HLOOKUP(AX$1,'1.源数据-产品报告-消费降序'!AX:AX,ROW(),0)),"")</f>
        <v/>
      </c>
      <c r="AY434" s="69" t="str">
        <f>IFERROR(CLEAN(HLOOKUP(AY$1,'1.源数据-产品报告-消费降序'!AY:AY,ROW(),0)),"")</f>
        <v/>
      </c>
      <c r="AZ4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4" s="69" t="str">
        <f>IFERROR(CLEAN(HLOOKUP(BA$1,'1.源数据-产品报告-消费降序'!BA:BA,ROW(),0)),"")</f>
        <v/>
      </c>
      <c r="BD434" s="69" t="str">
        <f>IFERROR(CLEAN(HLOOKUP(BD$1,'1.源数据-产品报告-消费降序'!BD:BD,ROW(),0)),"")</f>
        <v/>
      </c>
      <c r="BE434" s="69" t="str">
        <f>IFERROR(CLEAN(HLOOKUP(BE$1,'1.源数据-产品报告-消费降序'!BE:BE,ROW(),0)),"")</f>
        <v/>
      </c>
      <c r="BF434" s="69" t="str">
        <f>IFERROR(CLEAN(HLOOKUP(BF$1,'1.源数据-产品报告-消费降序'!BF:BF,ROW(),0)),"")</f>
        <v/>
      </c>
      <c r="BG434" s="69" t="str">
        <f>IFERROR(CLEAN(HLOOKUP(BG$1,'1.源数据-产品报告-消费降序'!BG:BG,ROW(),0)),"")</f>
        <v/>
      </c>
      <c r="BH434" s="69" t="str">
        <f>IFERROR(CLEAN(HLOOKUP(BH$1,'1.源数据-产品报告-消费降序'!BH:BH,ROW(),0)),"")</f>
        <v/>
      </c>
      <c r="BI434" s="69" t="str">
        <f>IFERROR(CLEAN(HLOOKUP(BI$1,'1.源数据-产品报告-消费降序'!BI:BI,ROW(),0)),"")</f>
        <v/>
      </c>
      <c r="BJ434" s="69" t="str">
        <f>IFERROR(CLEAN(HLOOKUP(BJ$1,'1.源数据-产品报告-消费降序'!BJ:BJ,ROW(),0)),"")</f>
        <v/>
      </c>
      <c r="BK4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4" s="69" t="str">
        <f>IFERROR(CLEAN(HLOOKUP(BL$1,'1.源数据-产品报告-消费降序'!BL:BL,ROW(),0)),"")</f>
        <v/>
      </c>
      <c r="BO434" s="69" t="str">
        <f>IFERROR(CLEAN(HLOOKUP(BO$1,'1.源数据-产品报告-消费降序'!BO:BO,ROW(),0)),"")</f>
        <v/>
      </c>
      <c r="BP434" s="69" t="str">
        <f>IFERROR(CLEAN(HLOOKUP(BP$1,'1.源数据-产品报告-消费降序'!BP:BP,ROW(),0)),"")</f>
        <v/>
      </c>
      <c r="BQ434" s="69" t="str">
        <f>IFERROR(CLEAN(HLOOKUP(BQ$1,'1.源数据-产品报告-消费降序'!BQ:BQ,ROW(),0)),"")</f>
        <v/>
      </c>
      <c r="BR434" s="69" t="str">
        <f>IFERROR(CLEAN(HLOOKUP(BR$1,'1.源数据-产品报告-消费降序'!BR:BR,ROW(),0)),"")</f>
        <v/>
      </c>
      <c r="BS434" s="69" t="str">
        <f>IFERROR(CLEAN(HLOOKUP(BS$1,'1.源数据-产品报告-消费降序'!BS:BS,ROW(),0)),"")</f>
        <v/>
      </c>
      <c r="BT434" s="69" t="str">
        <f>IFERROR(CLEAN(HLOOKUP(BT$1,'1.源数据-产品报告-消费降序'!BT:BT,ROW(),0)),"")</f>
        <v/>
      </c>
      <c r="BU434" s="69" t="str">
        <f>IFERROR(CLEAN(HLOOKUP(BU$1,'1.源数据-产品报告-消费降序'!BU:BU,ROW(),0)),"")</f>
        <v/>
      </c>
      <c r="BV4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4" s="69" t="str">
        <f>IFERROR(CLEAN(HLOOKUP(BW$1,'1.源数据-产品报告-消费降序'!BW:BW,ROW(),0)),"")</f>
        <v/>
      </c>
    </row>
    <row r="435" spans="1:75">
      <c r="A435" s="69" t="str">
        <f>IFERROR(CLEAN(HLOOKUP(A$1,'1.源数据-产品报告-消费降序'!A:A,ROW(),0)),"")</f>
        <v/>
      </c>
      <c r="B435" s="69" t="str">
        <f>IFERROR(CLEAN(HLOOKUP(B$1,'1.源数据-产品报告-消费降序'!B:B,ROW(),0)),"")</f>
        <v/>
      </c>
      <c r="C435" s="69" t="str">
        <f>IFERROR(CLEAN(HLOOKUP(C$1,'1.源数据-产品报告-消费降序'!C:C,ROW(),0)),"")</f>
        <v/>
      </c>
      <c r="D435" s="69" t="str">
        <f>IFERROR(CLEAN(HLOOKUP(D$1,'1.源数据-产品报告-消费降序'!D:D,ROW(),0)),"")</f>
        <v/>
      </c>
      <c r="E435" s="69" t="str">
        <f>IFERROR(CLEAN(HLOOKUP(E$1,'1.源数据-产品报告-消费降序'!E:E,ROW(),0)),"")</f>
        <v/>
      </c>
      <c r="F435" s="69" t="str">
        <f>IFERROR(CLEAN(HLOOKUP(F$1,'1.源数据-产品报告-消费降序'!F:F,ROW(),0)),"")</f>
        <v/>
      </c>
      <c r="G435" s="70">
        <f>IFERROR((HLOOKUP(G$1,'1.源数据-产品报告-消费降序'!G:G,ROW(),0)),"")</f>
        <v>0</v>
      </c>
      <c r="H4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5" s="69" t="str">
        <f>IFERROR(CLEAN(HLOOKUP(I$1,'1.源数据-产品报告-消费降序'!I:I,ROW(),0)),"")</f>
        <v/>
      </c>
      <c r="L435" s="69" t="str">
        <f>IFERROR(CLEAN(HLOOKUP(L$1,'1.源数据-产品报告-消费降序'!L:L,ROW(),0)),"")</f>
        <v/>
      </c>
      <c r="M435" s="69" t="str">
        <f>IFERROR(CLEAN(HLOOKUP(M$1,'1.源数据-产品报告-消费降序'!M:M,ROW(),0)),"")</f>
        <v/>
      </c>
      <c r="N435" s="69" t="str">
        <f>IFERROR(CLEAN(HLOOKUP(N$1,'1.源数据-产品报告-消费降序'!N:N,ROW(),0)),"")</f>
        <v/>
      </c>
      <c r="O435" s="69" t="str">
        <f>IFERROR(CLEAN(HLOOKUP(O$1,'1.源数据-产品报告-消费降序'!O:O,ROW(),0)),"")</f>
        <v/>
      </c>
      <c r="P435" s="69" t="str">
        <f>IFERROR(CLEAN(HLOOKUP(P$1,'1.源数据-产品报告-消费降序'!P:P,ROW(),0)),"")</f>
        <v/>
      </c>
      <c r="Q435" s="69" t="str">
        <f>IFERROR(CLEAN(HLOOKUP(Q$1,'1.源数据-产品报告-消费降序'!Q:Q,ROW(),0)),"")</f>
        <v/>
      </c>
      <c r="R435" s="69" t="str">
        <f>IFERROR(CLEAN(HLOOKUP(R$1,'1.源数据-产品报告-消费降序'!R:R,ROW(),0)),"")</f>
        <v/>
      </c>
      <c r="S4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5" s="69" t="str">
        <f>IFERROR(CLEAN(HLOOKUP(T$1,'1.源数据-产品报告-消费降序'!T:T,ROW(),0)),"")</f>
        <v/>
      </c>
      <c r="W435" s="69" t="str">
        <f>IFERROR(CLEAN(HLOOKUP(W$1,'1.源数据-产品报告-消费降序'!W:W,ROW(),0)),"")</f>
        <v/>
      </c>
      <c r="X435" s="69" t="str">
        <f>IFERROR(CLEAN(HLOOKUP(X$1,'1.源数据-产品报告-消费降序'!X:X,ROW(),0)),"")</f>
        <v/>
      </c>
      <c r="Y435" s="69" t="str">
        <f>IFERROR(CLEAN(HLOOKUP(Y$1,'1.源数据-产品报告-消费降序'!Y:Y,ROW(),0)),"")</f>
        <v/>
      </c>
      <c r="Z435" s="69" t="str">
        <f>IFERROR(CLEAN(HLOOKUP(Z$1,'1.源数据-产品报告-消费降序'!Z:Z,ROW(),0)),"")</f>
        <v/>
      </c>
      <c r="AA435" s="69" t="str">
        <f>IFERROR(CLEAN(HLOOKUP(AA$1,'1.源数据-产品报告-消费降序'!AA:AA,ROW(),0)),"")</f>
        <v/>
      </c>
      <c r="AB435" s="69" t="str">
        <f>IFERROR(CLEAN(HLOOKUP(AB$1,'1.源数据-产品报告-消费降序'!AB:AB,ROW(),0)),"")</f>
        <v/>
      </c>
      <c r="AC435" s="69" t="str">
        <f>IFERROR(CLEAN(HLOOKUP(AC$1,'1.源数据-产品报告-消费降序'!AC:AC,ROW(),0)),"")</f>
        <v/>
      </c>
      <c r="AD4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5" s="69" t="str">
        <f>IFERROR(CLEAN(HLOOKUP(AE$1,'1.源数据-产品报告-消费降序'!AE:AE,ROW(),0)),"")</f>
        <v/>
      </c>
      <c r="AH435" s="69" t="str">
        <f>IFERROR(CLEAN(HLOOKUP(AH$1,'1.源数据-产品报告-消费降序'!AH:AH,ROW(),0)),"")</f>
        <v/>
      </c>
      <c r="AI435" s="69" t="str">
        <f>IFERROR(CLEAN(HLOOKUP(AI$1,'1.源数据-产品报告-消费降序'!AI:AI,ROW(),0)),"")</f>
        <v/>
      </c>
      <c r="AJ435" s="69" t="str">
        <f>IFERROR(CLEAN(HLOOKUP(AJ$1,'1.源数据-产品报告-消费降序'!AJ:AJ,ROW(),0)),"")</f>
        <v/>
      </c>
      <c r="AK435" s="69" t="str">
        <f>IFERROR(CLEAN(HLOOKUP(AK$1,'1.源数据-产品报告-消费降序'!AK:AK,ROW(),0)),"")</f>
        <v/>
      </c>
      <c r="AL435" s="69" t="str">
        <f>IFERROR(CLEAN(HLOOKUP(AL$1,'1.源数据-产品报告-消费降序'!AL:AL,ROW(),0)),"")</f>
        <v/>
      </c>
      <c r="AM435" s="69" t="str">
        <f>IFERROR(CLEAN(HLOOKUP(AM$1,'1.源数据-产品报告-消费降序'!AM:AM,ROW(),0)),"")</f>
        <v/>
      </c>
      <c r="AN435" s="69" t="str">
        <f>IFERROR(CLEAN(HLOOKUP(AN$1,'1.源数据-产品报告-消费降序'!AN:AN,ROW(),0)),"")</f>
        <v/>
      </c>
      <c r="AO4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5" s="69" t="str">
        <f>IFERROR(CLEAN(HLOOKUP(AP$1,'1.源数据-产品报告-消费降序'!AP:AP,ROW(),0)),"")</f>
        <v/>
      </c>
      <c r="AS435" s="69" t="str">
        <f>IFERROR(CLEAN(HLOOKUP(AS$1,'1.源数据-产品报告-消费降序'!AS:AS,ROW(),0)),"")</f>
        <v/>
      </c>
      <c r="AT435" s="69" t="str">
        <f>IFERROR(CLEAN(HLOOKUP(AT$1,'1.源数据-产品报告-消费降序'!AT:AT,ROW(),0)),"")</f>
        <v/>
      </c>
      <c r="AU435" s="69" t="str">
        <f>IFERROR(CLEAN(HLOOKUP(AU$1,'1.源数据-产品报告-消费降序'!AU:AU,ROW(),0)),"")</f>
        <v/>
      </c>
      <c r="AV435" s="69" t="str">
        <f>IFERROR(CLEAN(HLOOKUP(AV$1,'1.源数据-产品报告-消费降序'!AV:AV,ROW(),0)),"")</f>
        <v/>
      </c>
      <c r="AW435" s="69" t="str">
        <f>IFERROR(CLEAN(HLOOKUP(AW$1,'1.源数据-产品报告-消费降序'!AW:AW,ROW(),0)),"")</f>
        <v/>
      </c>
      <c r="AX435" s="69" t="str">
        <f>IFERROR(CLEAN(HLOOKUP(AX$1,'1.源数据-产品报告-消费降序'!AX:AX,ROW(),0)),"")</f>
        <v/>
      </c>
      <c r="AY435" s="69" t="str">
        <f>IFERROR(CLEAN(HLOOKUP(AY$1,'1.源数据-产品报告-消费降序'!AY:AY,ROW(),0)),"")</f>
        <v/>
      </c>
      <c r="AZ4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5" s="69" t="str">
        <f>IFERROR(CLEAN(HLOOKUP(BA$1,'1.源数据-产品报告-消费降序'!BA:BA,ROW(),0)),"")</f>
        <v/>
      </c>
      <c r="BD435" s="69" t="str">
        <f>IFERROR(CLEAN(HLOOKUP(BD$1,'1.源数据-产品报告-消费降序'!BD:BD,ROW(),0)),"")</f>
        <v/>
      </c>
      <c r="BE435" s="69" t="str">
        <f>IFERROR(CLEAN(HLOOKUP(BE$1,'1.源数据-产品报告-消费降序'!BE:BE,ROW(),0)),"")</f>
        <v/>
      </c>
      <c r="BF435" s="69" t="str">
        <f>IFERROR(CLEAN(HLOOKUP(BF$1,'1.源数据-产品报告-消费降序'!BF:BF,ROW(),0)),"")</f>
        <v/>
      </c>
      <c r="BG435" s="69" t="str">
        <f>IFERROR(CLEAN(HLOOKUP(BG$1,'1.源数据-产品报告-消费降序'!BG:BG,ROW(),0)),"")</f>
        <v/>
      </c>
      <c r="BH435" s="69" t="str">
        <f>IFERROR(CLEAN(HLOOKUP(BH$1,'1.源数据-产品报告-消费降序'!BH:BH,ROW(),0)),"")</f>
        <v/>
      </c>
      <c r="BI435" s="69" t="str">
        <f>IFERROR(CLEAN(HLOOKUP(BI$1,'1.源数据-产品报告-消费降序'!BI:BI,ROW(),0)),"")</f>
        <v/>
      </c>
      <c r="BJ435" s="69" t="str">
        <f>IFERROR(CLEAN(HLOOKUP(BJ$1,'1.源数据-产品报告-消费降序'!BJ:BJ,ROW(),0)),"")</f>
        <v/>
      </c>
      <c r="BK4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5" s="69" t="str">
        <f>IFERROR(CLEAN(HLOOKUP(BL$1,'1.源数据-产品报告-消费降序'!BL:BL,ROW(),0)),"")</f>
        <v/>
      </c>
      <c r="BO435" s="69" t="str">
        <f>IFERROR(CLEAN(HLOOKUP(BO$1,'1.源数据-产品报告-消费降序'!BO:BO,ROW(),0)),"")</f>
        <v/>
      </c>
      <c r="BP435" s="69" t="str">
        <f>IFERROR(CLEAN(HLOOKUP(BP$1,'1.源数据-产品报告-消费降序'!BP:BP,ROW(),0)),"")</f>
        <v/>
      </c>
      <c r="BQ435" s="69" t="str">
        <f>IFERROR(CLEAN(HLOOKUP(BQ$1,'1.源数据-产品报告-消费降序'!BQ:BQ,ROW(),0)),"")</f>
        <v/>
      </c>
      <c r="BR435" s="69" t="str">
        <f>IFERROR(CLEAN(HLOOKUP(BR$1,'1.源数据-产品报告-消费降序'!BR:BR,ROW(),0)),"")</f>
        <v/>
      </c>
      <c r="BS435" s="69" t="str">
        <f>IFERROR(CLEAN(HLOOKUP(BS$1,'1.源数据-产品报告-消费降序'!BS:BS,ROW(),0)),"")</f>
        <v/>
      </c>
      <c r="BT435" s="69" t="str">
        <f>IFERROR(CLEAN(HLOOKUP(BT$1,'1.源数据-产品报告-消费降序'!BT:BT,ROW(),0)),"")</f>
        <v/>
      </c>
      <c r="BU435" s="69" t="str">
        <f>IFERROR(CLEAN(HLOOKUP(BU$1,'1.源数据-产品报告-消费降序'!BU:BU,ROW(),0)),"")</f>
        <v/>
      </c>
      <c r="BV4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5" s="69" t="str">
        <f>IFERROR(CLEAN(HLOOKUP(BW$1,'1.源数据-产品报告-消费降序'!BW:BW,ROW(),0)),"")</f>
        <v/>
      </c>
    </row>
    <row r="436" spans="1:75">
      <c r="A436" s="69" t="str">
        <f>IFERROR(CLEAN(HLOOKUP(A$1,'1.源数据-产品报告-消费降序'!A:A,ROW(),0)),"")</f>
        <v/>
      </c>
      <c r="B436" s="69" t="str">
        <f>IFERROR(CLEAN(HLOOKUP(B$1,'1.源数据-产品报告-消费降序'!B:B,ROW(),0)),"")</f>
        <v/>
      </c>
      <c r="C436" s="69" t="str">
        <f>IFERROR(CLEAN(HLOOKUP(C$1,'1.源数据-产品报告-消费降序'!C:C,ROW(),0)),"")</f>
        <v/>
      </c>
      <c r="D436" s="69" t="str">
        <f>IFERROR(CLEAN(HLOOKUP(D$1,'1.源数据-产品报告-消费降序'!D:D,ROW(),0)),"")</f>
        <v/>
      </c>
      <c r="E436" s="69" t="str">
        <f>IFERROR(CLEAN(HLOOKUP(E$1,'1.源数据-产品报告-消费降序'!E:E,ROW(),0)),"")</f>
        <v/>
      </c>
      <c r="F436" s="69" t="str">
        <f>IFERROR(CLEAN(HLOOKUP(F$1,'1.源数据-产品报告-消费降序'!F:F,ROW(),0)),"")</f>
        <v/>
      </c>
      <c r="G436" s="70">
        <f>IFERROR((HLOOKUP(G$1,'1.源数据-产品报告-消费降序'!G:G,ROW(),0)),"")</f>
        <v>0</v>
      </c>
      <c r="H4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6" s="69" t="str">
        <f>IFERROR(CLEAN(HLOOKUP(I$1,'1.源数据-产品报告-消费降序'!I:I,ROW(),0)),"")</f>
        <v/>
      </c>
      <c r="L436" s="69" t="str">
        <f>IFERROR(CLEAN(HLOOKUP(L$1,'1.源数据-产品报告-消费降序'!L:L,ROW(),0)),"")</f>
        <v/>
      </c>
      <c r="M436" s="69" t="str">
        <f>IFERROR(CLEAN(HLOOKUP(M$1,'1.源数据-产品报告-消费降序'!M:M,ROW(),0)),"")</f>
        <v/>
      </c>
      <c r="N436" s="69" t="str">
        <f>IFERROR(CLEAN(HLOOKUP(N$1,'1.源数据-产品报告-消费降序'!N:N,ROW(),0)),"")</f>
        <v/>
      </c>
      <c r="O436" s="69" t="str">
        <f>IFERROR(CLEAN(HLOOKUP(O$1,'1.源数据-产品报告-消费降序'!O:O,ROW(),0)),"")</f>
        <v/>
      </c>
      <c r="P436" s="69" t="str">
        <f>IFERROR(CLEAN(HLOOKUP(P$1,'1.源数据-产品报告-消费降序'!P:P,ROW(),0)),"")</f>
        <v/>
      </c>
      <c r="Q436" s="69" t="str">
        <f>IFERROR(CLEAN(HLOOKUP(Q$1,'1.源数据-产品报告-消费降序'!Q:Q,ROW(),0)),"")</f>
        <v/>
      </c>
      <c r="R436" s="69" t="str">
        <f>IFERROR(CLEAN(HLOOKUP(R$1,'1.源数据-产品报告-消费降序'!R:R,ROW(),0)),"")</f>
        <v/>
      </c>
      <c r="S4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6" s="69" t="str">
        <f>IFERROR(CLEAN(HLOOKUP(T$1,'1.源数据-产品报告-消费降序'!T:T,ROW(),0)),"")</f>
        <v/>
      </c>
      <c r="W436" s="69" t="str">
        <f>IFERROR(CLEAN(HLOOKUP(W$1,'1.源数据-产品报告-消费降序'!W:W,ROW(),0)),"")</f>
        <v/>
      </c>
      <c r="X436" s="69" t="str">
        <f>IFERROR(CLEAN(HLOOKUP(X$1,'1.源数据-产品报告-消费降序'!X:X,ROW(),0)),"")</f>
        <v/>
      </c>
      <c r="Y436" s="69" t="str">
        <f>IFERROR(CLEAN(HLOOKUP(Y$1,'1.源数据-产品报告-消费降序'!Y:Y,ROW(),0)),"")</f>
        <v/>
      </c>
      <c r="Z436" s="69" t="str">
        <f>IFERROR(CLEAN(HLOOKUP(Z$1,'1.源数据-产品报告-消费降序'!Z:Z,ROW(),0)),"")</f>
        <v/>
      </c>
      <c r="AA436" s="69" t="str">
        <f>IFERROR(CLEAN(HLOOKUP(AA$1,'1.源数据-产品报告-消费降序'!AA:AA,ROW(),0)),"")</f>
        <v/>
      </c>
      <c r="AB436" s="69" t="str">
        <f>IFERROR(CLEAN(HLOOKUP(AB$1,'1.源数据-产品报告-消费降序'!AB:AB,ROW(),0)),"")</f>
        <v/>
      </c>
      <c r="AC436" s="69" t="str">
        <f>IFERROR(CLEAN(HLOOKUP(AC$1,'1.源数据-产品报告-消费降序'!AC:AC,ROW(),0)),"")</f>
        <v/>
      </c>
      <c r="AD4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6" s="69" t="str">
        <f>IFERROR(CLEAN(HLOOKUP(AE$1,'1.源数据-产品报告-消费降序'!AE:AE,ROW(),0)),"")</f>
        <v/>
      </c>
      <c r="AH436" s="69" t="str">
        <f>IFERROR(CLEAN(HLOOKUP(AH$1,'1.源数据-产品报告-消费降序'!AH:AH,ROW(),0)),"")</f>
        <v/>
      </c>
      <c r="AI436" s="69" t="str">
        <f>IFERROR(CLEAN(HLOOKUP(AI$1,'1.源数据-产品报告-消费降序'!AI:AI,ROW(),0)),"")</f>
        <v/>
      </c>
      <c r="AJ436" s="69" t="str">
        <f>IFERROR(CLEAN(HLOOKUP(AJ$1,'1.源数据-产品报告-消费降序'!AJ:AJ,ROW(),0)),"")</f>
        <v/>
      </c>
      <c r="AK436" s="69" t="str">
        <f>IFERROR(CLEAN(HLOOKUP(AK$1,'1.源数据-产品报告-消费降序'!AK:AK,ROW(),0)),"")</f>
        <v/>
      </c>
      <c r="AL436" s="69" t="str">
        <f>IFERROR(CLEAN(HLOOKUP(AL$1,'1.源数据-产品报告-消费降序'!AL:AL,ROW(),0)),"")</f>
        <v/>
      </c>
      <c r="AM436" s="69" t="str">
        <f>IFERROR(CLEAN(HLOOKUP(AM$1,'1.源数据-产品报告-消费降序'!AM:AM,ROW(),0)),"")</f>
        <v/>
      </c>
      <c r="AN436" s="69" t="str">
        <f>IFERROR(CLEAN(HLOOKUP(AN$1,'1.源数据-产品报告-消费降序'!AN:AN,ROW(),0)),"")</f>
        <v/>
      </c>
      <c r="AO4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6" s="69" t="str">
        <f>IFERROR(CLEAN(HLOOKUP(AP$1,'1.源数据-产品报告-消费降序'!AP:AP,ROW(),0)),"")</f>
        <v/>
      </c>
      <c r="AS436" s="69" t="str">
        <f>IFERROR(CLEAN(HLOOKUP(AS$1,'1.源数据-产品报告-消费降序'!AS:AS,ROW(),0)),"")</f>
        <v/>
      </c>
      <c r="AT436" s="69" t="str">
        <f>IFERROR(CLEAN(HLOOKUP(AT$1,'1.源数据-产品报告-消费降序'!AT:AT,ROW(),0)),"")</f>
        <v/>
      </c>
      <c r="AU436" s="69" t="str">
        <f>IFERROR(CLEAN(HLOOKUP(AU$1,'1.源数据-产品报告-消费降序'!AU:AU,ROW(),0)),"")</f>
        <v/>
      </c>
      <c r="AV436" s="69" t="str">
        <f>IFERROR(CLEAN(HLOOKUP(AV$1,'1.源数据-产品报告-消费降序'!AV:AV,ROW(),0)),"")</f>
        <v/>
      </c>
      <c r="AW436" s="69" t="str">
        <f>IFERROR(CLEAN(HLOOKUP(AW$1,'1.源数据-产品报告-消费降序'!AW:AW,ROW(),0)),"")</f>
        <v/>
      </c>
      <c r="AX436" s="69" t="str">
        <f>IFERROR(CLEAN(HLOOKUP(AX$1,'1.源数据-产品报告-消费降序'!AX:AX,ROW(),0)),"")</f>
        <v/>
      </c>
      <c r="AY436" s="69" t="str">
        <f>IFERROR(CLEAN(HLOOKUP(AY$1,'1.源数据-产品报告-消费降序'!AY:AY,ROW(),0)),"")</f>
        <v/>
      </c>
      <c r="AZ4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6" s="69" t="str">
        <f>IFERROR(CLEAN(HLOOKUP(BA$1,'1.源数据-产品报告-消费降序'!BA:BA,ROW(),0)),"")</f>
        <v/>
      </c>
      <c r="BD436" s="69" t="str">
        <f>IFERROR(CLEAN(HLOOKUP(BD$1,'1.源数据-产品报告-消费降序'!BD:BD,ROW(),0)),"")</f>
        <v/>
      </c>
      <c r="BE436" s="69" t="str">
        <f>IFERROR(CLEAN(HLOOKUP(BE$1,'1.源数据-产品报告-消费降序'!BE:BE,ROW(),0)),"")</f>
        <v/>
      </c>
      <c r="BF436" s="69" t="str">
        <f>IFERROR(CLEAN(HLOOKUP(BF$1,'1.源数据-产品报告-消费降序'!BF:BF,ROW(),0)),"")</f>
        <v/>
      </c>
      <c r="BG436" s="69" t="str">
        <f>IFERROR(CLEAN(HLOOKUP(BG$1,'1.源数据-产品报告-消费降序'!BG:BG,ROW(),0)),"")</f>
        <v/>
      </c>
      <c r="BH436" s="69" t="str">
        <f>IFERROR(CLEAN(HLOOKUP(BH$1,'1.源数据-产品报告-消费降序'!BH:BH,ROW(),0)),"")</f>
        <v/>
      </c>
      <c r="BI436" s="69" t="str">
        <f>IFERROR(CLEAN(HLOOKUP(BI$1,'1.源数据-产品报告-消费降序'!BI:BI,ROW(),0)),"")</f>
        <v/>
      </c>
      <c r="BJ436" s="69" t="str">
        <f>IFERROR(CLEAN(HLOOKUP(BJ$1,'1.源数据-产品报告-消费降序'!BJ:BJ,ROW(),0)),"")</f>
        <v/>
      </c>
      <c r="BK4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6" s="69" t="str">
        <f>IFERROR(CLEAN(HLOOKUP(BL$1,'1.源数据-产品报告-消费降序'!BL:BL,ROW(),0)),"")</f>
        <v/>
      </c>
      <c r="BO436" s="69" t="str">
        <f>IFERROR(CLEAN(HLOOKUP(BO$1,'1.源数据-产品报告-消费降序'!BO:BO,ROW(),0)),"")</f>
        <v/>
      </c>
      <c r="BP436" s="69" t="str">
        <f>IFERROR(CLEAN(HLOOKUP(BP$1,'1.源数据-产品报告-消费降序'!BP:BP,ROW(),0)),"")</f>
        <v/>
      </c>
      <c r="BQ436" s="69" t="str">
        <f>IFERROR(CLEAN(HLOOKUP(BQ$1,'1.源数据-产品报告-消费降序'!BQ:BQ,ROW(),0)),"")</f>
        <v/>
      </c>
      <c r="BR436" s="69" t="str">
        <f>IFERROR(CLEAN(HLOOKUP(BR$1,'1.源数据-产品报告-消费降序'!BR:BR,ROW(),0)),"")</f>
        <v/>
      </c>
      <c r="BS436" s="69" t="str">
        <f>IFERROR(CLEAN(HLOOKUP(BS$1,'1.源数据-产品报告-消费降序'!BS:BS,ROW(),0)),"")</f>
        <v/>
      </c>
      <c r="BT436" s="69" t="str">
        <f>IFERROR(CLEAN(HLOOKUP(BT$1,'1.源数据-产品报告-消费降序'!BT:BT,ROW(),0)),"")</f>
        <v/>
      </c>
      <c r="BU436" s="69" t="str">
        <f>IFERROR(CLEAN(HLOOKUP(BU$1,'1.源数据-产品报告-消费降序'!BU:BU,ROW(),0)),"")</f>
        <v/>
      </c>
      <c r="BV4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6" s="69" t="str">
        <f>IFERROR(CLEAN(HLOOKUP(BW$1,'1.源数据-产品报告-消费降序'!BW:BW,ROW(),0)),"")</f>
        <v/>
      </c>
    </row>
    <row r="437" spans="1:75">
      <c r="A437" s="69" t="str">
        <f>IFERROR(CLEAN(HLOOKUP(A$1,'1.源数据-产品报告-消费降序'!A:A,ROW(),0)),"")</f>
        <v/>
      </c>
      <c r="B437" s="69" t="str">
        <f>IFERROR(CLEAN(HLOOKUP(B$1,'1.源数据-产品报告-消费降序'!B:B,ROW(),0)),"")</f>
        <v/>
      </c>
      <c r="C437" s="69" t="str">
        <f>IFERROR(CLEAN(HLOOKUP(C$1,'1.源数据-产品报告-消费降序'!C:C,ROW(),0)),"")</f>
        <v/>
      </c>
      <c r="D437" s="69" t="str">
        <f>IFERROR(CLEAN(HLOOKUP(D$1,'1.源数据-产品报告-消费降序'!D:D,ROW(),0)),"")</f>
        <v/>
      </c>
      <c r="E437" s="69" t="str">
        <f>IFERROR(CLEAN(HLOOKUP(E$1,'1.源数据-产品报告-消费降序'!E:E,ROW(),0)),"")</f>
        <v/>
      </c>
      <c r="F437" s="69" t="str">
        <f>IFERROR(CLEAN(HLOOKUP(F$1,'1.源数据-产品报告-消费降序'!F:F,ROW(),0)),"")</f>
        <v/>
      </c>
      <c r="G437" s="70">
        <f>IFERROR((HLOOKUP(G$1,'1.源数据-产品报告-消费降序'!G:G,ROW(),0)),"")</f>
        <v>0</v>
      </c>
      <c r="H4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7" s="69" t="str">
        <f>IFERROR(CLEAN(HLOOKUP(I$1,'1.源数据-产品报告-消费降序'!I:I,ROW(),0)),"")</f>
        <v/>
      </c>
      <c r="L437" s="69" t="str">
        <f>IFERROR(CLEAN(HLOOKUP(L$1,'1.源数据-产品报告-消费降序'!L:L,ROW(),0)),"")</f>
        <v/>
      </c>
      <c r="M437" s="69" t="str">
        <f>IFERROR(CLEAN(HLOOKUP(M$1,'1.源数据-产品报告-消费降序'!M:M,ROW(),0)),"")</f>
        <v/>
      </c>
      <c r="N437" s="69" t="str">
        <f>IFERROR(CLEAN(HLOOKUP(N$1,'1.源数据-产品报告-消费降序'!N:N,ROW(),0)),"")</f>
        <v/>
      </c>
      <c r="O437" s="69" t="str">
        <f>IFERROR(CLEAN(HLOOKUP(O$1,'1.源数据-产品报告-消费降序'!O:O,ROW(),0)),"")</f>
        <v/>
      </c>
      <c r="P437" s="69" t="str">
        <f>IFERROR(CLEAN(HLOOKUP(P$1,'1.源数据-产品报告-消费降序'!P:P,ROW(),0)),"")</f>
        <v/>
      </c>
      <c r="Q437" s="69" t="str">
        <f>IFERROR(CLEAN(HLOOKUP(Q$1,'1.源数据-产品报告-消费降序'!Q:Q,ROW(),0)),"")</f>
        <v/>
      </c>
      <c r="R437" s="69" t="str">
        <f>IFERROR(CLEAN(HLOOKUP(R$1,'1.源数据-产品报告-消费降序'!R:R,ROW(),0)),"")</f>
        <v/>
      </c>
      <c r="S4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7" s="69" t="str">
        <f>IFERROR(CLEAN(HLOOKUP(T$1,'1.源数据-产品报告-消费降序'!T:T,ROW(),0)),"")</f>
        <v/>
      </c>
      <c r="W437" s="69" t="str">
        <f>IFERROR(CLEAN(HLOOKUP(W$1,'1.源数据-产品报告-消费降序'!W:W,ROW(),0)),"")</f>
        <v/>
      </c>
      <c r="X437" s="69" t="str">
        <f>IFERROR(CLEAN(HLOOKUP(X$1,'1.源数据-产品报告-消费降序'!X:X,ROW(),0)),"")</f>
        <v/>
      </c>
      <c r="Y437" s="69" t="str">
        <f>IFERROR(CLEAN(HLOOKUP(Y$1,'1.源数据-产品报告-消费降序'!Y:Y,ROW(),0)),"")</f>
        <v/>
      </c>
      <c r="Z437" s="69" t="str">
        <f>IFERROR(CLEAN(HLOOKUP(Z$1,'1.源数据-产品报告-消费降序'!Z:Z,ROW(),0)),"")</f>
        <v/>
      </c>
      <c r="AA437" s="69" t="str">
        <f>IFERROR(CLEAN(HLOOKUP(AA$1,'1.源数据-产品报告-消费降序'!AA:AA,ROW(),0)),"")</f>
        <v/>
      </c>
      <c r="AB437" s="69" t="str">
        <f>IFERROR(CLEAN(HLOOKUP(AB$1,'1.源数据-产品报告-消费降序'!AB:AB,ROW(),0)),"")</f>
        <v/>
      </c>
      <c r="AC437" s="69" t="str">
        <f>IFERROR(CLEAN(HLOOKUP(AC$1,'1.源数据-产品报告-消费降序'!AC:AC,ROW(),0)),"")</f>
        <v/>
      </c>
      <c r="AD4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7" s="69" t="str">
        <f>IFERROR(CLEAN(HLOOKUP(AE$1,'1.源数据-产品报告-消费降序'!AE:AE,ROW(),0)),"")</f>
        <v/>
      </c>
      <c r="AH437" s="69" t="str">
        <f>IFERROR(CLEAN(HLOOKUP(AH$1,'1.源数据-产品报告-消费降序'!AH:AH,ROW(),0)),"")</f>
        <v/>
      </c>
      <c r="AI437" s="69" t="str">
        <f>IFERROR(CLEAN(HLOOKUP(AI$1,'1.源数据-产品报告-消费降序'!AI:AI,ROW(),0)),"")</f>
        <v/>
      </c>
      <c r="AJ437" s="69" t="str">
        <f>IFERROR(CLEAN(HLOOKUP(AJ$1,'1.源数据-产品报告-消费降序'!AJ:AJ,ROW(),0)),"")</f>
        <v/>
      </c>
      <c r="AK437" s="69" t="str">
        <f>IFERROR(CLEAN(HLOOKUP(AK$1,'1.源数据-产品报告-消费降序'!AK:AK,ROW(),0)),"")</f>
        <v/>
      </c>
      <c r="AL437" s="69" t="str">
        <f>IFERROR(CLEAN(HLOOKUP(AL$1,'1.源数据-产品报告-消费降序'!AL:AL,ROW(),0)),"")</f>
        <v/>
      </c>
      <c r="AM437" s="69" t="str">
        <f>IFERROR(CLEAN(HLOOKUP(AM$1,'1.源数据-产品报告-消费降序'!AM:AM,ROW(),0)),"")</f>
        <v/>
      </c>
      <c r="AN437" s="69" t="str">
        <f>IFERROR(CLEAN(HLOOKUP(AN$1,'1.源数据-产品报告-消费降序'!AN:AN,ROW(),0)),"")</f>
        <v/>
      </c>
      <c r="AO4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7" s="69" t="str">
        <f>IFERROR(CLEAN(HLOOKUP(AP$1,'1.源数据-产品报告-消费降序'!AP:AP,ROW(),0)),"")</f>
        <v/>
      </c>
      <c r="AS437" s="69" t="str">
        <f>IFERROR(CLEAN(HLOOKUP(AS$1,'1.源数据-产品报告-消费降序'!AS:AS,ROW(),0)),"")</f>
        <v/>
      </c>
      <c r="AT437" s="69" t="str">
        <f>IFERROR(CLEAN(HLOOKUP(AT$1,'1.源数据-产品报告-消费降序'!AT:AT,ROW(),0)),"")</f>
        <v/>
      </c>
      <c r="AU437" s="69" t="str">
        <f>IFERROR(CLEAN(HLOOKUP(AU$1,'1.源数据-产品报告-消费降序'!AU:AU,ROW(),0)),"")</f>
        <v/>
      </c>
      <c r="AV437" s="69" t="str">
        <f>IFERROR(CLEAN(HLOOKUP(AV$1,'1.源数据-产品报告-消费降序'!AV:AV,ROW(),0)),"")</f>
        <v/>
      </c>
      <c r="AW437" s="69" t="str">
        <f>IFERROR(CLEAN(HLOOKUP(AW$1,'1.源数据-产品报告-消费降序'!AW:AW,ROW(),0)),"")</f>
        <v/>
      </c>
      <c r="AX437" s="69" t="str">
        <f>IFERROR(CLEAN(HLOOKUP(AX$1,'1.源数据-产品报告-消费降序'!AX:AX,ROW(),0)),"")</f>
        <v/>
      </c>
      <c r="AY437" s="69" t="str">
        <f>IFERROR(CLEAN(HLOOKUP(AY$1,'1.源数据-产品报告-消费降序'!AY:AY,ROW(),0)),"")</f>
        <v/>
      </c>
      <c r="AZ4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7" s="69" t="str">
        <f>IFERROR(CLEAN(HLOOKUP(BA$1,'1.源数据-产品报告-消费降序'!BA:BA,ROW(),0)),"")</f>
        <v/>
      </c>
      <c r="BD437" s="69" t="str">
        <f>IFERROR(CLEAN(HLOOKUP(BD$1,'1.源数据-产品报告-消费降序'!BD:BD,ROW(),0)),"")</f>
        <v/>
      </c>
      <c r="BE437" s="69" t="str">
        <f>IFERROR(CLEAN(HLOOKUP(BE$1,'1.源数据-产品报告-消费降序'!BE:BE,ROW(),0)),"")</f>
        <v/>
      </c>
      <c r="BF437" s="69" t="str">
        <f>IFERROR(CLEAN(HLOOKUP(BF$1,'1.源数据-产品报告-消费降序'!BF:BF,ROW(),0)),"")</f>
        <v/>
      </c>
      <c r="BG437" s="69" t="str">
        <f>IFERROR(CLEAN(HLOOKUP(BG$1,'1.源数据-产品报告-消费降序'!BG:BG,ROW(),0)),"")</f>
        <v/>
      </c>
      <c r="BH437" s="69" t="str">
        <f>IFERROR(CLEAN(HLOOKUP(BH$1,'1.源数据-产品报告-消费降序'!BH:BH,ROW(),0)),"")</f>
        <v/>
      </c>
      <c r="BI437" s="69" t="str">
        <f>IFERROR(CLEAN(HLOOKUP(BI$1,'1.源数据-产品报告-消费降序'!BI:BI,ROW(),0)),"")</f>
        <v/>
      </c>
      <c r="BJ437" s="69" t="str">
        <f>IFERROR(CLEAN(HLOOKUP(BJ$1,'1.源数据-产品报告-消费降序'!BJ:BJ,ROW(),0)),"")</f>
        <v/>
      </c>
      <c r="BK4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7" s="69" t="str">
        <f>IFERROR(CLEAN(HLOOKUP(BL$1,'1.源数据-产品报告-消费降序'!BL:BL,ROW(),0)),"")</f>
        <v/>
      </c>
      <c r="BO437" s="69" t="str">
        <f>IFERROR(CLEAN(HLOOKUP(BO$1,'1.源数据-产品报告-消费降序'!BO:BO,ROW(),0)),"")</f>
        <v/>
      </c>
      <c r="BP437" s="69" t="str">
        <f>IFERROR(CLEAN(HLOOKUP(BP$1,'1.源数据-产品报告-消费降序'!BP:BP,ROW(),0)),"")</f>
        <v/>
      </c>
      <c r="BQ437" s="69" t="str">
        <f>IFERROR(CLEAN(HLOOKUP(BQ$1,'1.源数据-产品报告-消费降序'!BQ:BQ,ROW(),0)),"")</f>
        <v/>
      </c>
      <c r="BR437" s="69" t="str">
        <f>IFERROR(CLEAN(HLOOKUP(BR$1,'1.源数据-产品报告-消费降序'!BR:BR,ROW(),0)),"")</f>
        <v/>
      </c>
      <c r="BS437" s="69" t="str">
        <f>IFERROR(CLEAN(HLOOKUP(BS$1,'1.源数据-产品报告-消费降序'!BS:BS,ROW(),0)),"")</f>
        <v/>
      </c>
      <c r="BT437" s="69" t="str">
        <f>IFERROR(CLEAN(HLOOKUP(BT$1,'1.源数据-产品报告-消费降序'!BT:BT,ROW(),0)),"")</f>
        <v/>
      </c>
      <c r="BU437" s="69" t="str">
        <f>IFERROR(CLEAN(HLOOKUP(BU$1,'1.源数据-产品报告-消费降序'!BU:BU,ROW(),0)),"")</f>
        <v/>
      </c>
      <c r="BV4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7" s="69" t="str">
        <f>IFERROR(CLEAN(HLOOKUP(BW$1,'1.源数据-产品报告-消费降序'!BW:BW,ROW(),0)),"")</f>
        <v/>
      </c>
    </row>
    <row r="438" spans="1:75">
      <c r="A438" s="69" t="str">
        <f>IFERROR(CLEAN(HLOOKUP(A$1,'1.源数据-产品报告-消费降序'!A:A,ROW(),0)),"")</f>
        <v/>
      </c>
      <c r="B438" s="69" t="str">
        <f>IFERROR(CLEAN(HLOOKUP(B$1,'1.源数据-产品报告-消费降序'!B:B,ROW(),0)),"")</f>
        <v/>
      </c>
      <c r="C438" s="69" t="str">
        <f>IFERROR(CLEAN(HLOOKUP(C$1,'1.源数据-产品报告-消费降序'!C:C,ROW(),0)),"")</f>
        <v/>
      </c>
      <c r="D438" s="69" t="str">
        <f>IFERROR(CLEAN(HLOOKUP(D$1,'1.源数据-产品报告-消费降序'!D:D,ROW(),0)),"")</f>
        <v/>
      </c>
      <c r="E438" s="69" t="str">
        <f>IFERROR(CLEAN(HLOOKUP(E$1,'1.源数据-产品报告-消费降序'!E:E,ROW(),0)),"")</f>
        <v/>
      </c>
      <c r="F438" s="69" t="str">
        <f>IFERROR(CLEAN(HLOOKUP(F$1,'1.源数据-产品报告-消费降序'!F:F,ROW(),0)),"")</f>
        <v/>
      </c>
      <c r="G438" s="70">
        <f>IFERROR((HLOOKUP(G$1,'1.源数据-产品报告-消费降序'!G:G,ROW(),0)),"")</f>
        <v>0</v>
      </c>
      <c r="H4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8" s="69" t="str">
        <f>IFERROR(CLEAN(HLOOKUP(I$1,'1.源数据-产品报告-消费降序'!I:I,ROW(),0)),"")</f>
        <v/>
      </c>
      <c r="L438" s="69" t="str">
        <f>IFERROR(CLEAN(HLOOKUP(L$1,'1.源数据-产品报告-消费降序'!L:L,ROW(),0)),"")</f>
        <v/>
      </c>
      <c r="M438" s="69" t="str">
        <f>IFERROR(CLEAN(HLOOKUP(M$1,'1.源数据-产品报告-消费降序'!M:M,ROW(),0)),"")</f>
        <v/>
      </c>
      <c r="N438" s="69" t="str">
        <f>IFERROR(CLEAN(HLOOKUP(N$1,'1.源数据-产品报告-消费降序'!N:N,ROW(),0)),"")</f>
        <v/>
      </c>
      <c r="O438" s="69" t="str">
        <f>IFERROR(CLEAN(HLOOKUP(O$1,'1.源数据-产品报告-消费降序'!O:O,ROW(),0)),"")</f>
        <v/>
      </c>
      <c r="P438" s="69" t="str">
        <f>IFERROR(CLEAN(HLOOKUP(P$1,'1.源数据-产品报告-消费降序'!P:P,ROW(),0)),"")</f>
        <v/>
      </c>
      <c r="Q438" s="69" t="str">
        <f>IFERROR(CLEAN(HLOOKUP(Q$1,'1.源数据-产品报告-消费降序'!Q:Q,ROW(),0)),"")</f>
        <v/>
      </c>
      <c r="R438" s="69" t="str">
        <f>IFERROR(CLEAN(HLOOKUP(R$1,'1.源数据-产品报告-消费降序'!R:R,ROW(),0)),"")</f>
        <v/>
      </c>
      <c r="S4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8" s="69" t="str">
        <f>IFERROR(CLEAN(HLOOKUP(T$1,'1.源数据-产品报告-消费降序'!T:T,ROW(),0)),"")</f>
        <v/>
      </c>
      <c r="W438" s="69" t="str">
        <f>IFERROR(CLEAN(HLOOKUP(W$1,'1.源数据-产品报告-消费降序'!W:W,ROW(),0)),"")</f>
        <v/>
      </c>
      <c r="X438" s="69" t="str">
        <f>IFERROR(CLEAN(HLOOKUP(X$1,'1.源数据-产品报告-消费降序'!X:X,ROW(),0)),"")</f>
        <v/>
      </c>
      <c r="Y438" s="69" t="str">
        <f>IFERROR(CLEAN(HLOOKUP(Y$1,'1.源数据-产品报告-消费降序'!Y:Y,ROW(),0)),"")</f>
        <v/>
      </c>
      <c r="Z438" s="69" t="str">
        <f>IFERROR(CLEAN(HLOOKUP(Z$1,'1.源数据-产品报告-消费降序'!Z:Z,ROW(),0)),"")</f>
        <v/>
      </c>
      <c r="AA438" s="69" t="str">
        <f>IFERROR(CLEAN(HLOOKUP(AA$1,'1.源数据-产品报告-消费降序'!AA:AA,ROW(),0)),"")</f>
        <v/>
      </c>
      <c r="AB438" s="69" t="str">
        <f>IFERROR(CLEAN(HLOOKUP(AB$1,'1.源数据-产品报告-消费降序'!AB:AB,ROW(),0)),"")</f>
        <v/>
      </c>
      <c r="AC438" s="69" t="str">
        <f>IFERROR(CLEAN(HLOOKUP(AC$1,'1.源数据-产品报告-消费降序'!AC:AC,ROW(),0)),"")</f>
        <v/>
      </c>
      <c r="AD4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8" s="69" t="str">
        <f>IFERROR(CLEAN(HLOOKUP(AE$1,'1.源数据-产品报告-消费降序'!AE:AE,ROW(),0)),"")</f>
        <v/>
      </c>
      <c r="AH438" s="69" t="str">
        <f>IFERROR(CLEAN(HLOOKUP(AH$1,'1.源数据-产品报告-消费降序'!AH:AH,ROW(),0)),"")</f>
        <v/>
      </c>
      <c r="AI438" s="69" t="str">
        <f>IFERROR(CLEAN(HLOOKUP(AI$1,'1.源数据-产品报告-消费降序'!AI:AI,ROW(),0)),"")</f>
        <v/>
      </c>
      <c r="AJ438" s="69" t="str">
        <f>IFERROR(CLEAN(HLOOKUP(AJ$1,'1.源数据-产品报告-消费降序'!AJ:AJ,ROW(),0)),"")</f>
        <v/>
      </c>
      <c r="AK438" s="69" t="str">
        <f>IFERROR(CLEAN(HLOOKUP(AK$1,'1.源数据-产品报告-消费降序'!AK:AK,ROW(),0)),"")</f>
        <v/>
      </c>
      <c r="AL438" s="69" t="str">
        <f>IFERROR(CLEAN(HLOOKUP(AL$1,'1.源数据-产品报告-消费降序'!AL:AL,ROW(),0)),"")</f>
        <v/>
      </c>
      <c r="AM438" s="69" t="str">
        <f>IFERROR(CLEAN(HLOOKUP(AM$1,'1.源数据-产品报告-消费降序'!AM:AM,ROW(),0)),"")</f>
        <v/>
      </c>
      <c r="AN438" s="69" t="str">
        <f>IFERROR(CLEAN(HLOOKUP(AN$1,'1.源数据-产品报告-消费降序'!AN:AN,ROW(),0)),"")</f>
        <v/>
      </c>
      <c r="AO4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8" s="69" t="str">
        <f>IFERROR(CLEAN(HLOOKUP(AP$1,'1.源数据-产品报告-消费降序'!AP:AP,ROW(),0)),"")</f>
        <v/>
      </c>
      <c r="AS438" s="69" t="str">
        <f>IFERROR(CLEAN(HLOOKUP(AS$1,'1.源数据-产品报告-消费降序'!AS:AS,ROW(),0)),"")</f>
        <v/>
      </c>
      <c r="AT438" s="69" t="str">
        <f>IFERROR(CLEAN(HLOOKUP(AT$1,'1.源数据-产品报告-消费降序'!AT:AT,ROW(),0)),"")</f>
        <v/>
      </c>
      <c r="AU438" s="69" t="str">
        <f>IFERROR(CLEAN(HLOOKUP(AU$1,'1.源数据-产品报告-消费降序'!AU:AU,ROW(),0)),"")</f>
        <v/>
      </c>
      <c r="AV438" s="69" t="str">
        <f>IFERROR(CLEAN(HLOOKUP(AV$1,'1.源数据-产品报告-消费降序'!AV:AV,ROW(),0)),"")</f>
        <v/>
      </c>
      <c r="AW438" s="69" t="str">
        <f>IFERROR(CLEAN(HLOOKUP(AW$1,'1.源数据-产品报告-消费降序'!AW:AW,ROW(),0)),"")</f>
        <v/>
      </c>
      <c r="AX438" s="69" t="str">
        <f>IFERROR(CLEAN(HLOOKUP(AX$1,'1.源数据-产品报告-消费降序'!AX:AX,ROW(),0)),"")</f>
        <v/>
      </c>
      <c r="AY438" s="69" t="str">
        <f>IFERROR(CLEAN(HLOOKUP(AY$1,'1.源数据-产品报告-消费降序'!AY:AY,ROW(),0)),"")</f>
        <v/>
      </c>
      <c r="AZ4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8" s="69" t="str">
        <f>IFERROR(CLEAN(HLOOKUP(BA$1,'1.源数据-产品报告-消费降序'!BA:BA,ROW(),0)),"")</f>
        <v/>
      </c>
      <c r="BD438" s="69" t="str">
        <f>IFERROR(CLEAN(HLOOKUP(BD$1,'1.源数据-产品报告-消费降序'!BD:BD,ROW(),0)),"")</f>
        <v/>
      </c>
      <c r="BE438" s="69" t="str">
        <f>IFERROR(CLEAN(HLOOKUP(BE$1,'1.源数据-产品报告-消费降序'!BE:BE,ROW(),0)),"")</f>
        <v/>
      </c>
      <c r="BF438" s="69" t="str">
        <f>IFERROR(CLEAN(HLOOKUP(BF$1,'1.源数据-产品报告-消费降序'!BF:BF,ROW(),0)),"")</f>
        <v/>
      </c>
      <c r="BG438" s="69" t="str">
        <f>IFERROR(CLEAN(HLOOKUP(BG$1,'1.源数据-产品报告-消费降序'!BG:BG,ROW(),0)),"")</f>
        <v/>
      </c>
      <c r="BH438" s="69" t="str">
        <f>IFERROR(CLEAN(HLOOKUP(BH$1,'1.源数据-产品报告-消费降序'!BH:BH,ROW(),0)),"")</f>
        <v/>
      </c>
      <c r="BI438" s="69" t="str">
        <f>IFERROR(CLEAN(HLOOKUP(BI$1,'1.源数据-产品报告-消费降序'!BI:BI,ROW(),0)),"")</f>
        <v/>
      </c>
      <c r="BJ438" s="69" t="str">
        <f>IFERROR(CLEAN(HLOOKUP(BJ$1,'1.源数据-产品报告-消费降序'!BJ:BJ,ROW(),0)),"")</f>
        <v/>
      </c>
      <c r="BK4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8" s="69" t="str">
        <f>IFERROR(CLEAN(HLOOKUP(BL$1,'1.源数据-产品报告-消费降序'!BL:BL,ROW(),0)),"")</f>
        <v/>
      </c>
      <c r="BO438" s="69" t="str">
        <f>IFERROR(CLEAN(HLOOKUP(BO$1,'1.源数据-产品报告-消费降序'!BO:BO,ROW(),0)),"")</f>
        <v/>
      </c>
      <c r="BP438" s="69" t="str">
        <f>IFERROR(CLEAN(HLOOKUP(BP$1,'1.源数据-产品报告-消费降序'!BP:BP,ROW(),0)),"")</f>
        <v/>
      </c>
      <c r="BQ438" s="69" t="str">
        <f>IFERROR(CLEAN(HLOOKUP(BQ$1,'1.源数据-产品报告-消费降序'!BQ:BQ,ROW(),0)),"")</f>
        <v/>
      </c>
      <c r="BR438" s="69" t="str">
        <f>IFERROR(CLEAN(HLOOKUP(BR$1,'1.源数据-产品报告-消费降序'!BR:BR,ROW(),0)),"")</f>
        <v/>
      </c>
      <c r="BS438" s="69" t="str">
        <f>IFERROR(CLEAN(HLOOKUP(BS$1,'1.源数据-产品报告-消费降序'!BS:BS,ROW(),0)),"")</f>
        <v/>
      </c>
      <c r="BT438" s="69" t="str">
        <f>IFERROR(CLEAN(HLOOKUP(BT$1,'1.源数据-产品报告-消费降序'!BT:BT,ROW(),0)),"")</f>
        <v/>
      </c>
      <c r="BU438" s="69" t="str">
        <f>IFERROR(CLEAN(HLOOKUP(BU$1,'1.源数据-产品报告-消费降序'!BU:BU,ROW(),0)),"")</f>
        <v/>
      </c>
      <c r="BV4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8" s="69" t="str">
        <f>IFERROR(CLEAN(HLOOKUP(BW$1,'1.源数据-产品报告-消费降序'!BW:BW,ROW(),0)),"")</f>
        <v/>
      </c>
    </row>
    <row r="439" spans="1:75">
      <c r="A439" s="69" t="str">
        <f>IFERROR(CLEAN(HLOOKUP(A$1,'1.源数据-产品报告-消费降序'!A:A,ROW(),0)),"")</f>
        <v/>
      </c>
      <c r="B439" s="69" t="str">
        <f>IFERROR(CLEAN(HLOOKUP(B$1,'1.源数据-产品报告-消费降序'!B:B,ROW(),0)),"")</f>
        <v/>
      </c>
      <c r="C439" s="69" t="str">
        <f>IFERROR(CLEAN(HLOOKUP(C$1,'1.源数据-产品报告-消费降序'!C:C,ROW(),0)),"")</f>
        <v/>
      </c>
      <c r="D439" s="69" t="str">
        <f>IFERROR(CLEAN(HLOOKUP(D$1,'1.源数据-产品报告-消费降序'!D:D,ROW(),0)),"")</f>
        <v/>
      </c>
      <c r="E439" s="69" t="str">
        <f>IFERROR(CLEAN(HLOOKUP(E$1,'1.源数据-产品报告-消费降序'!E:E,ROW(),0)),"")</f>
        <v/>
      </c>
      <c r="F439" s="69" t="str">
        <f>IFERROR(CLEAN(HLOOKUP(F$1,'1.源数据-产品报告-消费降序'!F:F,ROW(),0)),"")</f>
        <v/>
      </c>
      <c r="G439" s="70">
        <f>IFERROR((HLOOKUP(G$1,'1.源数据-产品报告-消费降序'!G:G,ROW(),0)),"")</f>
        <v>0</v>
      </c>
      <c r="H4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39" s="69" t="str">
        <f>IFERROR(CLEAN(HLOOKUP(I$1,'1.源数据-产品报告-消费降序'!I:I,ROW(),0)),"")</f>
        <v/>
      </c>
      <c r="L439" s="69" t="str">
        <f>IFERROR(CLEAN(HLOOKUP(L$1,'1.源数据-产品报告-消费降序'!L:L,ROW(),0)),"")</f>
        <v/>
      </c>
      <c r="M439" s="69" t="str">
        <f>IFERROR(CLEAN(HLOOKUP(M$1,'1.源数据-产品报告-消费降序'!M:M,ROW(),0)),"")</f>
        <v/>
      </c>
      <c r="N439" s="69" t="str">
        <f>IFERROR(CLEAN(HLOOKUP(N$1,'1.源数据-产品报告-消费降序'!N:N,ROW(),0)),"")</f>
        <v/>
      </c>
      <c r="O439" s="69" t="str">
        <f>IFERROR(CLEAN(HLOOKUP(O$1,'1.源数据-产品报告-消费降序'!O:O,ROW(),0)),"")</f>
        <v/>
      </c>
      <c r="P439" s="69" t="str">
        <f>IFERROR(CLEAN(HLOOKUP(P$1,'1.源数据-产品报告-消费降序'!P:P,ROW(),0)),"")</f>
        <v/>
      </c>
      <c r="Q439" s="69" t="str">
        <f>IFERROR(CLEAN(HLOOKUP(Q$1,'1.源数据-产品报告-消费降序'!Q:Q,ROW(),0)),"")</f>
        <v/>
      </c>
      <c r="R439" s="69" t="str">
        <f>IFERROR(CLEAN(HLOOKUP(R$1,'1.源数据-产品报告-消费降序'!R:R,ROW(),0)),"")</f>
        <v/>
      </c>
      <c r="S4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39" s="69" t="str">
        <f>IFERROR(CLEAN(HLOOKUP(T$1,'1.源数据-产品报告-消费降序'!T:T,ROW(),0)),"")</f>
        <v/>
      </c>
      <c r="W439" s="69" t="str">
        <f>IFERROR(CLEAN(HLOOKUP(W$1,'1.源数据-产品报告-消费降序'!W:W,ROW(),0)),"")</f>
        <v/>
      </c>
      <c r="X439" s="69" t="str">
        <f>IFERROR(CLEAN(HLOOKUP(X$1,'1.源数据-产品报告-消费降序'!X:X,ROW(),0)),"")</f>
        <v/>
      </c>
      <c r="Y439" s="69" t="str">
        <f>IFERROR(CLEAN(HLOOKUP(Y$1,'1.源数据-产品报告-消费降序'!Y:Y,ROW(),0)),"")</f>
        <v/>
      </c>
      <c r="Z439" s="69" t="str">
        <f>IFERROR(CLEAN(HLOOKUP(Z$1,'1.源数据-产品报告-消费降序'!Z:Z,ROW(),0)),"")</f>
        <v/>
      </c>
      <c r="AA439" s="69" t="str">
        <f>IFERROR(CLEAN(HLOOKUP(AA$1,'1.源数据-产品报告-消费降序'!AA:AA,ROW(),0)),"")</f>
        <v/>
      </c>
      <c r="AB439" s="69" t="str">
        <f>IFERROR(CLEAN(HLOOKUP(AB$1,'1.源数据-产品报告-消费降序'!AB:AB,ROW(),0)),"")</f>
        <v/>
      </c>
      <c r="AC439" s="69" t="str">
        <f>IFERROR(CLEAN(HLOOKUP(AC$1,'1.源数据-产品报告-消费降序'!AC:AC,ROW(),0)),"")</f>
        <v/>
      </c>
      <c r="AD4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39" s="69" t="str">
        <f>IFERROR(CLEAN(HLOOKUP(AE$1,'1.源数据-产品报告-消费降序'!AE:AE,ROW(),0)),"")</f>
        <v/>
      </c>
      <c r="AH439" s="69" t="str">
        <f>IFERROR(CLEAN(HLOOKUP(AH$1,'1.源数据-产品报告-消费降序'!AH:AH,ROW(),0)),"")</f>
        <v/>
      </c>
      <c r="AI439" s="69" t="str">
        <f>IFERROR(CLEAN(HLOOKUP(AI$1,'1.源数据-产品报告-消费降序'!AI:AI,ROW(),0)),"")</f>
        <v/>
      </c>
      <c r="AJ439" s="69" t="str">
        <f>IFERROR(CLEAN(HLOOKUP(AJ$1,'1.源数据-产品报告-消费降序'!AJ:AJ,ROW(),0)),"")</f>
        <v/>
      </c>
      <c r="AK439" s="69" t="str">
        <f>IFERROR(CLEAN(HLOOKUP(AK$1,'1.源数据-产品报告-消费降序'!AK:AK,ROW(),0)),"")</f>
        <v/>
      </c>
      <c r="AL439" s="69" t="str">
        <f>IFERROR(CLEAN(HLOOKUP(AL$1,'1.源数据-产品报告-消费降序'!AL:AL,ROW(),0)),"")</f>
        <v/>
      </c>
      <c r="AM439" s="69" t="str">
        <f>IFERROR(CLEAN(HLOOKUP(AM$1,'1.源数据-产品报告-消费降序'!AM:AM,ROW(),0)),"")</f>
        <v/>
      </c>
      <c r="AN439" s="69" t="str">
        <f>IFERROR(CLEAN(HLOOKUP(AN$1,'1.源数据-产品报告-消费降序'!AN:AN,ROW(),0)),"")</f>
        <v/>
      </c>
      <c r="AO4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39" s="69" t="str">
        <f>IFERROR(CLEAN(HLOOKUP(AP$1,'1.源数据-产品报告-消费降序'!AP:AP,ROW(),0)),"")</f>
        <v/>
      </c>
      <c r="AS439" s="69" t="str">
        <f>IFERROR(CLEAN(HLOOKUP(AS$1,'1.源数据-产品报告-消费降序'!AS:AS,ROW(),0)),"")</f>
        <v/>
      </c>
      <c r="AT439" s="69" t="str">
        <f>IFERROR(CLEAN(HLOOKUP(AT$1,'1.源数据-产品报告-消费降序'!AT:AT,ROW(),0)),"")</f>
        <v/>
      </c>
      <c r="AU439" s="69" t="str">
        <f>IFERROR(CLEAN(HLOOKUP(AU$1,'1.源数据-产品报告-消费降序'!AU:AU,ROW(),0)),"")</f>
        <v/>
      </c>
      <c r="AV439" s="69" t="str">
        <f>IFERROR(CLEAN(HLOOKUP(AV$1,'1.源数据-产品报告-消费降序'!AV:AV,ROW(),0)),"")</f>
        <v/>
      </c>
      <c r="AW439" s="69" t="str">
        <f>IFERROR(CLEAN(HLOOKUP(AW$1,'1.源数据-产品报告-消费降序'!AW:AW,ROW(),0)),"")</f>
        <v/>
      </c>
      <c r="AX439" s="69" t="str">
        <f>IFERROR(CLEAN(HLOOKUP(AX$1,'1.源数据-产品报告-消费降序'!AX:AX,ROW(),0)),"")</f>
        <v/>
      </c>
      <c r="AY439" s="69" t="str">
        <f>IFERROR(CLEAN(HLOOKUP(AY$1,'1.源数据-产品报告-消费降序'!AY:AY,ROW(),0)),"")</f>
        <v/>
      </c>
      <c r="AZ4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39" s="69" t="str">
        <f>IFERROR(CLEAN(HLOOKUP(BA$1,'1.源数据-产品报告-消费降序'!BA:BA,ROW(),0)),"")</f>
        <v/>
      </c>
      <c r="BD439" s="69" t="str">
        <f>IFERROR(CLEAN(HLOOKUP(BD$1,'1.源数据-产品报告-消费降序'!BD:BD,ROW(),0)),"")</f>
        <v/>
      </c>
      <c r="BE439" s="69" t="str">
        <f>IFERROR(CLEAN(HLOOKUP(BE$1,'1.源数据-产品报告-消费降序'!BE:BE,ROW(),0)),"")</f>
        <v/>
      </c>
      <c r="BF439" s="69" t="str">
        <f>IFERROR(CLEAN(HLOOKUP(BF$1,'1.源数据-产品报告-消费降序'!BF:BF,ROW(),0)),"")</f>
        <v/>
      </c>
      <c r="BG439" s="69" t="str">
        <f>IFERROR(CLEAN(HLOOKUP(BG$1,'1.源数据-产品报告-消费降序'!BG:BG,ROW(),0)),"")</f>
        <v/>
      </c>
      <c r="BH439" s="69" t="str">
        <f>IFERROR(CLEAN(HLOOKUP(BH$1,'1.源数据-产品报告-消费降序'!BH:BH,ROW(),0)),"")</f>
        <v/>
      </c>
      <c r="BI439" s="69" t="str">
        <f>IFERROR(CLEAN(HLOOKUP(BI$1,'1.源数据-产品报告-消费降序'!BI:BI,ROW(),0)),"")</f>
        <v/>
      </c>
      <c r="BJ439" s="69" t="str">
        <f>IFERROR(CLEAN(HLOOKUP(BJ$1,'1.源数据-产品报告-消费降序'!BJ:BJ,ROW(),0)),"")</f>
        <v/>
      </c>
      <c r="BK4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39" s="69" t="str">
        <f>IFERROR(CLEAN(HLOOKUP(BL$1,'1.源数据-产品报告-消费降序'!BL:BL,ROW(),0)),"")</f>
        <v/>
      </c>
      <c r="BO439" s="69" t="str">
        <f>IFERROR(CLEAN(HLOOKUP(BO$1,'1.源数据-产品报告-消费降序'!BO:BO,ROW(),0)),"")</f>
        <v/>
      </c>
      <c r="BP439" s="69" t="str">
        <f>IFERROR(CLEAN(HLOOKUP(BP$1,'1.源数据-产品报告-消费降序'!BP:BP,ROW(),0)),"")</f>
        <v/>
      </c>
      <c r="BQ439" s="69" t="str">
        <f>IFERROR(CLEAN(HLOOKUP(BQ$1,'1.源数据-产品报告-消费降序'!BQ:BQ,ROW(),0)),"")</f>
        <v/>
      </c>
      <c r="BR439" s="69" t="str">
        <f>IFERROR(CLEAN(HLOOKUP(BR$1,'1.源数据-产品报告-消费降序'!BR:BR,ROW(),0)),"")</f>
        <v/>
      </c>
      <c r="BS439" s="69" t="str">
        <f>IFERROR(CLEAN(HLOOKUP(BS$1,'1.源数据-产品报告-消费降序'!BS:BS,ROW(),0)),"")</f>
        <v/>
      </c>
      <c r="BT439" s="69" t="str">
        <f>IFERROR(CLEAN(HLOOKUP(BT$1,'1.源数据-产品报告-消费降序'!BT:BT,ROW(),0)),"")</f>
        <v/>
      </c>
      <c r="BU439" s="69" t="str">
        <f>IFERROR(CLEAN(HLOOKUP(BU$1,'1.源数据-产品报告-消费降序'!BU:BU,ROW(),0)),"")</f>
        <v/>
      </c>
      <c r="BV4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39" s="69" t="str">
        <f>IFERROR(CLEAN(HLOOKUP(BW$1,'1.源数据-产品报告-消费降序'!BW:BW,ROW(),0)),"")</f>
        <v/>
      </c>
    </row>
    <row r="440" spans="1:75">
      <c r="A440" s="69" t="str">
        <f>IFERROR(CLEAN(HLOOKUP(A$1,'1.源数据-产品报告-消费降序'!A:A,ROW(),0)),"")</f>
        <v/>
      </c>
      <c r="B440" s="69" t="str">
        <f>IFERROR(CLEAN(HLOOKUP(B$1,'1.源数据-产品报告-消费降序'!B:B,ROW(),0)),"")</f>
        <v/>
      </c>
      <c r="C440" s="69" t="str">
        <f>IFERROR(CLEAN(HLOOKUP(C$1,'1.源数据-产品报告-消费降序'!C:C,ROW(),0)),"")</f>
        <v/>
      </c>
      <c r="D440" s="69" t="str">
        <f>IFERROR(CLEAN(HLOOKUP(D$1,'1.源数据-产品报告-消费降序'!D:D,ROW(),0)),"")</f>
        <v/>
      </c>
      <c r="E440" s="69" t="str">
        <f>IFERROR(CLEAN(HLOOKUP(E$1,'1.源数据-产品报告-消费降序'!E:E,ROW(),0)),"")</f>
        <v/>
      </c>
      <c r="F440" s="69" t="str">
        <f>IFERROR(CLEAN(HLOOKUP(F$1,'1.源数据-产品报告-消费降序'!F:F,ROW(),0)),"")</f>
        <v/>
      </c>
      <c r="G440" s="70">
        <f>IFERROR((HLOOKUP(G$1,'1.源数据-产品报告-消费降序'!G:G,ROW(),0)),"")</f>
        <v>0</v>
      </c>
      <c r="H4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0" s="69" t="str">
        <f>IFERROR(CLEAN(HLOOKUP(I$1,'1.源数据-产品报告-消费降序'!I:I,ROW(),0)),"")</f>
        <v/>
      </c>
      <c r="L440" s="69" t="str">
        <f>IFERROR(CLEAN(HLOOKUP(L$1,'1.源数据-产品报告-消费降序'!L:L,ROW(),0)),"")</f>
        <v/>
      </c>
      <c r="M440" s="69" t="str">
        <f>IFERROR(CLEAN(HLOOKUP(M$1,'1.源数据-产品报告-消费降序'!M:M,ROW(),0)),"")</f>
        <v/>
      </c>
      <c r="N440" s="69" t="str">
        <f>IFERROR(CLEAN(HLOOKUP(N$1,'1.源数据-产品报告-消费降序'!N:N,ROW(),0)),"")</f>
        <v/>
      </c>
      <c r="O440" s="69" t="str">
        <f>IFERROR(CLEAN(HLOOKUP(O$1,'1.源数据-产品报告-消费降序'!O:O,ROW(),0)),"")</f>
        <v/>
      </c>
      <c r="P440" s="69" t="str">
        <f>IFERROR(CLEAN(HLOOKUP(P$1,'1.源数据-产品报告-消费降序'!P:P,ROW(),0)),"")</f>
        <v/>
      </c>
      <c r="Q440" s="69" t="str">
        <f>IFERROR(CLEAN(HLOOKUP(Q$1,'1.源数据-产品报告-消费降序'!Q:Q,ROW(),0)),"")</f>
        <v/>
      </c>
      <c r="R440" s="69" t="str">
        <f>IFERROR(CLEAN(HLOOKUP(R$1,'1.源数据-产品报告-消费降序'!R:R,ROW(),0)),"")</f>
        <v/>
      </c>
      <c r="S4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0" s="69" t="str">
        <f>IFERROR(CLEAN(HLOOKUP(T$1,'1.源数据-产品报告-消费降序'!T:T,ROW(),0)),"")</f>
        <v/>
      </c>
      <c r="W440" s="69" t="str">
        <f>IFERROR(CLEAN(HLOOKUP(W$1,'1.源数据-产品报告-消费降序'!W:W,ROW(),0)),"")</f>
        <v/>
      </c>
      <c r="X440" s="69" t="str">
        <f>IFERROR(CLEAN(HLOOKUP(X$1,'1.源数据-产品报告-消费降序'!X:X,ROW(),0)),"")</f>
        <v/>
      </c>
      <c r="Y440" s="69" t="str">
        <f>IFERROR(CLEAN(HLOOKUP(Y$1,'1.源数据-产品报告-消费降序'!Y:Y,ROW(),0)),"")</f>
        <v/>
      </c>
      <c r="Z440" s="69" t="str">
        <f>IFERROR(CLEAN(HLOOKUP(Z$1,'1.源数据-产品报告-消费降序'!Z:Z,ROW(),0)),"")</f>
        <v/>
      </c>
      <c r="AA440" s="69" t="str">
        <f>IFERROR(CLEAN(HLOOKUP(AA$1,'1.源数据-产品报告-消费降序'!AA:AA,ROW(),0)),"")</f>
        <v/>
      </c>
      <c r="AB440" s="69" t="str">
        <f>IFERROR(CLEAN(HLOOKUP(AB$1,'1.源数据-产品报告-消费降序'!AB:AB,ROW(),0)),"")</f>
        <v/>
      </c>
      <c r="AC440" s="69" t="str">
        <f>IFERROR(CLEAN(HLOOKUP(AC$1,'1.源数据-产品报告-消费降序'!AC:AC,ROW(),0)),"")</f>
        <v/>
      </c>
      <c r="AD4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0" s="69" t="str">
        <f>IFERROR(CLEAN(HLOOKUP(AE$1,'1.源数据-产品报告-消费降序'!AE:AE,ROW(),0)),"")</f>
        <v/>
      </c>
      <c r="AH440" s="69" t="str">
        <f>IFERROR(CLEAN(HLOOKUP(AH$1,'1.源数据-产品报告-消费降序'!AH:AH,ROW(),0)),"")</f>
        <v/>
      </c>
      <c r="AI440" s="69" t="str">
        <f>IFERROR(CLEAN(HLOOKUP(AI$1,'1.源数据-产品报告-消费降序'!AI:AI,ROW(),0)),"")</f>
        <v/>
      </c>
      <c r="AJ440" s="69" t="str">
        <f>IFERROR(CLEAN(HLOOKUP(AJ$1,'1.源数据-产品报告-消费降序'!AJ:AJ,ROW(),0)),"")</f>
        <v/>
      </c>
      <c r="AK440" s="69" t="str">
        <f>IFERROR(CLEAN(HLOOKUP(AK$1,'1.源数据-产品报告-消费降序'!AK:AK,ROW(),0)),"")</f>
        <v/>
      </c>
      <c r="AL440" s="69" t="str">
        <f>IFERROR(CLEAN(HLOOKUP(AL$1,'1.源数据-产品报告-消费降序'!AL:AL,ROW(),0)),"")</f>
        <v/>
      </c>
      <c r="AM440" s="69" t="str">
        <f>IFERROR(CLEAN(HLOOKUP(AM$1,'1.源数据-产品报告-消费降序'!AM:AM,ROW(),0)),"")</f>
        <v/>
      </c>
      <c r="AN440" s="69" t="str">
        <f>IFERROR(CLEAN(HLOOKUP(AN$1,'1.源数据-产品报告-消费降序'!AN:AN,ROW(),0)),"")</f>
        <v/>
      </c>
      <c r="AO4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0" s="69" t="str">
        <f>IFERROR(CLEAN(HLOOKUP(AP$1,'1.源数据-产品报告-消费降序'!AP:AP,ROW(),0)),"")</f>
        <v/>
      </c>
      <c r="AS440" s="69" t="str">
        <f>IFERROR(CLEAN(HLOOKUP(AS$1,'1.源数据-产品报告-消费降序'!AS:AS,ROW(),0)),"")</f>
        <v/>
      </c>
      <c r="AT440" s="69" t="str">
        <f>IFERROR(CLEAN(HLOOKUP(AT$1,'1.源数据-产品报告-消费降序'!AT:AT,ROW(),0)),"")</f>
        <v/>
      </c>
      <c r="AU440" s="69" t="str">
        <f>IFERROR(CLEAN(HLOOKUP(AU$1,'1.源数据-产品报告-消费降序'!AU:AU,ROW(),0)),"")</f>
        <v/>
      </c>
      <c r="AV440" s="69" t="str">
        <f>IFERROR(CLEAN(HLOOKUP(AV$1,'1.源数据-产品报告-消费降序'!AV:AV,ROW(),0)),"")</f>
        <v/>
      </c>
      <c r="AW440" s="69" t="str">
        <f>IFERROR(CLEAN(HLOOKUP(AW$1,'1.源数据-产品报告-消费降序'!AW:AW,ROW(),0)),"")</f>
        <v/>
      </c>
      <c r="AX440" s="69" t="str">
        <f>IFERROR(CLEAN(HLOOKUP(AX$1,'1.源数据-产品报告-消费降序'!AX:AX,ROW(),0)),"")</f>
        <v/>
      </c>
      <c r="AY440" s="69" t="str">
        <f>IFERROR(CLEAN(HLOOKUP(AY$1,'1.源数据-产品报告-消费降序'!AY:AY,ROW(),0)),"")</f>
        <v/>
      </c>
      <c r="AZ4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0" s="69" t="str">
        <f>IFERROR(CLEAN(HLOOKUP(BA$1,'1.源数据-产品报告-消费降序'!BA:BA,ROW(),0)),"")</f>
        <v/>
      </c>
      <c r="BD440" s="69" t="str">
        <f>IFERROR(CLEAN(HLOOKUP(BD$1,'1.源数据-产品报告-消费降序'!BD:BD,ROW(),0)),"")</f>
        <v/>
      </c>
      <c r="BE440" s="69" t="str">
        <f>IFERROR(CLEAN(HLOOKUP(BE$1,'1.源数据-产品报告-消费降序'!BE:BE,ROW(),0)),"")</f>
        <v/>
      </c>
      <c r="BF440" s="69" t="str">
        <f>IFERROR(CLEAN(HLOOKUP(BF$1,'1.源数据-产品报告-消费降序'!BF:BF,ROW(),0)),"")</f>
        <v/>
      </c>
      <c r="BG440" s="69" t="str">
        <f>IFERROR(CLEAN(HLOOKUP(BG$1,'1.源数据-产品报告-消费降序'!BG:BG,ROW(),0)),"")</f>
        <v/>
      </c>
      <c r="BH440" s="69" t="str">
        <f>IFERROR(CLEAN(HLOOKUP(BH$1,'1.源数据-产品报告-消费降序'!BH:BH,ROW(),0)),"")</f>
        <v/>
      </c>
      <c r="BI440" s="69" t="str">
        <f>IFERROR(CLEAN(HLOOKUP(BI$1,'1.源数据-产品报告-消费降序'!BI:BI,ROW(),0)),"")</f>
        <v/>
      </c>
      <c r="BJ440" s="69" t="str">
        <f>IFERROR(CLEAN(HLOOKUP(BJ$1,'1.源数据-产品报告-消费降序'!BJ:BJ,ROW(),0)),"")</f>
        <v/>
      </c>
      <c r="BK4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0" s="69" t="str">
        <f>IFERROR(CLEAN(HLOOKUP(BL$1,'1.源数据-产品报告-消费降序'!BL:BL,ROW(),0)),"")</f>
        <v/>
      </c>
      <c r="BO440" s="69" t="str">
        <f>IFERROR(CLEAN(HLOOKUP(BO$1,'1.源数据-产品报告-消费降序'!BO:BO,ROW(),0)),"")</f>
        <v/>
      </c>
      <c r="BP440" s="69" t="str">
        <f>IFERROR(CLEAN(HLOOKUP(BP$1,'1.源数据-产品报告-消费降序'!BP:BP,ROW(),0)),"")</f>
        <v/>
      </c>
      <c r="BQ440" s="69" t="str">
        <f>IFERROR(CLEAN(HLOOKUP(BQ$1,'1.源数据-产品报告-消费降序'!BQ:BQ,ROW(),0)),"")</f>
        <v/>
      </c>
      <c r="BR440" s="69" t="str">
        <f>IFERROR(CLEAN(HLOOKUP(BR$1,'1.源数据-产品报告-消费降序'!BR:BR,ROW(),0)),"")</f>
        <v/>
      </c>
      <c r="BS440" s="69" t="str">
        <f>IFERROR(CLEAN(HLOOKUP(BS$1,'1.源数据-产品报告-消费降序'!BS:BS,ROW(),0)),"")</f>
        <v/>
      </c>
      <c r="BT440" s="69" t="str">
        <f>IFERROR(CLEAN(HLOOKUP(BT$1,'1.源数据-产品报告-消费降序'!BT:BT,ROW(),0)),"")</f>
        <v/>
      </c>
      <c r="BU440" s="69" t="str">
        <f>IFERROR(CLEAN(HLOOKUP(BU$1,'1.源数据-产品报告-消费降序'!BU:BU,ROW(),0)),"")</f>
        <v/>
      </c>
      <c r="BV4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0" s="69" t="str">
        <f>IFERROR(CLEAN(HLOOKUP(BW$1,'1.源数据-产品报告-消费降序'!BW:BW,ROW(),0)),"")</f>
        <v/>
      </c>
    </row>
    <row r="441" spans="1:75">
      <c r="A441" s="69" t="str">
        <f>IFERROR(CLEAN(HLOOKUP(A$1,'1.源数据-产品报告-消费降序'!A:A,ROW(),0)),"")</f>
        <v/>
      </c>
      <c r="B441" s="69" t="str">
        <f>IFERROR(CLEAN(HLOOKUP(B$1,'1.源数据-产品报告-消费降序'!B:B,ROW(),0)),"")</f>
        <v/>
      </c>
      <c r="C441" s="69" t="str">
        <f>IFERROR(CLEAN(HLOOKUP(C$1,'1.源数据-产品报告-消费降序'!C:C,ROW(),0)),"")</f>
        <v/>
      </c>
      <c r="D441" s="69" t="str">
        <f>IFERROR(CLEAN(HLOOKUP(D$1,'1.源数据-产品报告-消费降序'!D:D,ROW(),0)),"")</f>
        <v/>
      </c>
      <c r="E441" s="69" t="str">
        <f>IFERROR(CLEAN(HLOOKUP(E$1,'1.源数据-产品报告-消费降序'!E:E,ROW(),0)),"")</f>
        <v/>
      </c>
      <c r="F441" s="69" t="str">
        <f>IFERROR(CLEAN(HLOOKUP(F$1,'1.源数据-产品报告-消费降序'!F:F,ROW(),0)),"")</f>
        <v/>
      </c>
      <c r="G441" s="70">
        <f>IFERROR((HLOOKUP(G$1,'1.源数据-产品报告-消费降序'!G:G,ROW(),0)),"")</f>
        <v>0</v>
      </c>
      <c r="H4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1" s="69" t="str">
        <f>IFERROR(CLEAN(HLOOKUP(I$1,'1.源数据-产品报告-消费降序'!I:I,ROW(),0)),"")</f>
        <v/>
      </c>
      <c r="L441" s="69" t="str">
        <f>IFERROR(CLEAN(HLOOKUP(L$1,'1.源数据-产品报告-消费降序'!L:L,ROW(),0)),"")</f>
        <v/>
      </c>
      <c r="M441" s="69" t="str">
        <f>IFERROR(CLEAN(HLOOKUP(M$1,'1.源数据-产品报告-消费降序'!M:M,ROW(),0)),"")</f>
        <v/>
      </c>
      <c r="N441" s="69" t="str">
        <f>IFERROR(CLEAN(HLOOKUP(N$1,'1.源数据-产品报告-消费降序'!N:N,ROW(),0)),"")</f>
        <v/>
      </c>
      <c r="O441" s="69" t="str">
        <f>IFERROR(CLEAN(HLOOKUP(O$1,'1.源数据-产品报告-消费降序'!O:O,ROW(),0)),"")</f>
        <v/>
      </c>
      <c r="P441" s="69" t="str">
        <f>IFERROR(CLEAN(HLOOKUP(P$1,'1.源数据-产品报告-消费降序'!P:P,ROW(),0)),"")</f>
        <v/>
      </c>
      <c r="Q441" s="69" t="str">
        <f>IFERROR(CLEAN(HLOOKUP(Q$1,'1.源数据-产品报告-消费降序'!Q:Q,ROW(),0)),"")</f>
        <v/>
      </c>
      <c r="R441" s="69" t="str">
        <f>IFERROR(CLEAN(HLOOKUP(R$1,'1.源数据-产品报告-消费降序'!R:R,ROW(),0)),"")</f>
        <v/>
      </c>
      <c r="S4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1" s="69" t="str">
        <f>IFERROR(CLEAN(HLOOKUP(T$1,'1.源数据-产品报告-消费降序'!T:T,ROW(),0)),"")</f>
        <v/>
      </c>
      <c r="W441" s="69" t="str">
        <f>IFERROR(CLEAN(HLOOKUP(W$1,'1.源数据-产品报告-消费降序'!W:W,ROW(),0)),"")</f>
        <v/>
      </c>
      <c r="X441" s="69" t="str">
        <f>IFERROR(CLEAN(HLOOKUP(X$1,'1.源数据-产品报告-消费降序'!X:X,ROW(),0)),"")</f>
        <v/>
      </c>
      <c r="Y441" s="69" t="str">
        <f>IFERROR(CLEAN(HLOOKUP(Y$1,'1.源数据-产品报告-消费降序'!Y:Y,ROW(),0)),"")</f>
        <v/>
      </c>
      <c r="Z441" s="69" t="str">
        <f>IFERROR(CLEAN(HLOOKUP(Z$1,'1.源数据-产品报告-消费降序'!Z:Z,ROW(),0)),"")</f>
        <v/>
      </c>
      <c r="AA441" s="69" t="str">
        <f>IFERROR(CLEAN(HLOOKUP(AA$1,'1.源数据-产品报告-消费降序'!AA:AA,ROW(),0)),"")</f>
        <v/>
      </c>
      <c r="AB441" s="69" t="str">
        <f>IFERROR(CLEAN(HLOOKUP(AB$1,'1.源数据-产品报告-消费降序'!AB:AB,ROW(),0)),"")</f>
        <v/>
      </c>
      <c r="AC441" s="69" t="str">
        <f>IFERROR(CLEAN(HLOOKUP(AC$1,'1.源数据-产品报告-消费降序'!AC:AC,ROW(),0)),"")</f>
        <v/>
      </c>
      <c r="AD4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1" s="69" t="str">
        <f>IFERROR(CLEAN(HLOOKUP(AE$1,'1.源数据-产品报告-消费降序'!AE:AE,ROW(),0)),"")</f>
        <v/>
      </c>
      <c r="AH441" s="69" t="str">
        <f>IFERROR(CLEAN(HLOOKUP(AH$1,'1.源数据-产品报告-消费降序'!AH:AH,ROW(),0)),"")</f>
        <v/>
      </c>
      <c r="AI441" s="69" t="str">
        <f>IFERROR(CLEAN(HLOOKUP(AI$1,'1.源数据-产品报告-消费降序'!AI:AI,ROW(),0)),"")</f>
        <v/>
      </c>
      <c r="AJ441" s="69" t="str">
        <f>IFERROR(CLEAN(HLOOKUP(AJ$1,'1.源数据-产品报告-消费降序'!AJ:AJ,ROW(),0)),"")</f>
        <v/>
      </c>
      <c r="AK441" s="69" t="str">
        <f>IFERROR(CLEAN(HLOOKUP(AK$1,'1.源数据-产品报告-消费降序'!AK:AK,ROW(),0)),"")</f>
        <v/>
      </c>
      <c r="AL441" s="69" t="str">
        <f>IFERROR(CLEAN(HLOOKUP(AL$1,'1.源数据-产品报告-消费降序'!AL:AL,ROW(),0)),"")</f>
        <v/>
      </c>
      <c r="AM441" s="69" t="str">
        <f>IFERROR(CLEAN(HLOOKUP(AM$1,'1.源数据-产品报告-消费降序'!AM:AM,ROW(),0)),"")</f>
        <v/>
      </c>
      <c r="AN441" s="69" t="str">
        <f>IFERROR(CLEAN(HLOOKUP(AN$1,'1.源数据-产品报告-消费降序'!AN:AN,ROW(),0)),"")</f>
        <v/>
      </c>
      <c r="AO4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1" s="69" t="str">
        <f>IFERROR(CLEAN(HLOOKUP(AP$1,'1.源数据-产品报告-消费降序'!AP:AP,ROW(),0)),"")</f>
        <v/>
      </c>
      <c r="AS441" s="69" t="str">
        <f>IFERROR(CLEAN(HLOOKUP(AS$1,'1.源数据-产品报告-消费降序'!AS:AS,ROW(),0)),"")</f>
        <v/>
      </c>
      <c r="AT441" s="69" t="str">
        <f>IFERROR(CLEAN(HLOOKUP(AT$1,'1.源数据-产品报告-消费降序'!AT:AT,ROW(),0)),"")</f>
        <v/>
      </c>
      <c r="AU441" s="69" t="str">
        <f>IFERROR(CLEAN(HLOOKUP(AU$1,'1.源数据-产品报告-消费降序'!AU:AU,ROW(),0)),"")</f>
        <v/>
      </c>
      <c r="AV441" s="69" t="str">
        <f>IFERROR(CLEAN(HLOOKUP(AV$1,'1.源数据-产品报告-消费降序'!AV:AV,ROW(),0)),"")</f>
        <v/>
      </c>
      <c r="AW441" s="69" t="str">
        <f>IFERROR(CLEAN(HLOOKUP(AW$1,'1.源数据-产品报告-消费降序'!AW:AW,ROW(),0)),"")</f>
        <v/>
      </c>
      <c r="AX441" s="69" t="str">
        <f>IFERROR(CLEAN(HLOOKUP(AX$1,'1.源数据-产品报告-消费降序'!AX:AX,ROW(),0)),"")</f>
        <v/>
      </c>
      <c r="AY441" s="69" t="str">
        <f>IFERROR(CLEAN(HLOOKUP(AY$1,'1.源数据-产品报告-消费降序'!AY:AY,ROW(),0)),"")</f>
        <v/>
      </c>
      <c r="AZ4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1" s="69" t="str">
        <f>IFERROR(CLEAN(HLOOKUP(BA$1,'1.源数据-产品报告-消费降序'!BA:BA,ROW(),0)),"")</f>
        <v/>
      </c>
      <c r="BD441" s="69" t="str">
        <f>IFERROR(CLEAN(HLOOKUP(BD$1,'1.源数据-产品报告-消费降序'!BD:BD,ROW(),0)),"")</f>
        <v/>
      </c>
      <c r="BE441" s="69" t="str">
        <f>IFERROR(CLEAN(HLOOKUP(BE$1,'1.源数据-产品报告-消费降序'!BE:BE,ROW(),0)),"")</f>
        <v/>
      </c>
      <c r="BF441" s="69" t="str">
        <f>IFERROR(CLEAN(HLOOKUP(BF$1,'1.源数据-产品报告-消费降序'!BF:BF,ROW(),0)),"")</f>
        <v/>
      </c>
      <c r="BG441" s="69" t="str">
        <f>IFERROR(CLEAN(HLOOKUP(BG$1,'1.源数据-产品报告-消费降序'!BG:BG,ROW(),0)),"")</f>
        <v/>
      </c>
      <c r="BH441" s="69" t="str">
        <f>IFERROR(CLEAN(HLOOKUP(BH$1,'1.源数据-产品报告-消费降序'!BH:BH,ROW(),0)),"")</f>
        <v/>
      </c>
      <c r="BI441" s="69" t="str">
        <f>IFERROR(CLEAN(HLOOKUP(BI$1,'1.源数据-产品报告-消费降序'!BI:BI,ROW(),0)),"")</f>
        <v/>
      </c>
      <c r="BJ441" s="69" t="str">
        <f>IFERROR(CLEAN(HLOOKUP(BJ$1,'1.源数据-产品报告-消费降序'!BJ:BJ,ROW(),0)),"")</f>
        <v/>
      </c>
      <c r="BK4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1" s="69" t="str">
        <f>IFERROR(CLEAN(HLOOKUP(BL$1,'1.源数据-产品报告-消费降序'!BL:BL,ROW(),0)),"")</f>
        <v/>
      </c>
      <c r="BO441" s="69" t="str">
        <f>IFERROR(CLEAN(HLOOKUP(BO$1,'1.源数据-产品报告-消费降序'!BO:BO,ROW(),0)),"")</f>
        <v/>
      </c>
      <c r="BP441" s="69" t="str">
        <f>IFERROR(CLEAN(HLOOKUP(BP$1,'1.源数据-产品报告-消费降序'!BP:BP,ROW(),0)),"")</f>
        <v/>
      </c>
      <c r="BQ441" s="69" t="str">
        <f>IFERROR(CLEAN(HLOOKUP(BQ$1,'1.源数据-产品报告-消费降序'!BQ:BQ,ROW(),0)),"")</f>
        <v/>
      </c>
      <c r="BR441" s="69" t="str">
        <f>IFERROR(CLEAN(HLOOKUP(BR$1,'1.源数据-产品报告-消费降序'!BR:BR,ROW(),0)),"")</f>
        <v/>
      </c>
      <c r="BS441" s="69" t="str">
        <f>IFERROR(CLEAN(HLOOKUP(BS$1,'1.源数据-产品报告-消费降序'!BS:BS,ROW(),0)),"")</f>
        <v/>
      </c>
      <c r="BT441" s="69" t="str">
        <f>IFERROR(CLEAN(HLOOKUP(BT$1,'1.源数据-产品报告-消费降序'!BT:BT,ROW(),0)),"")</f>
        <v/>
      </c>
      <c r="BU441" s="69" t="str">
        <f>IFERROR(CLEAN(HLOOKUP(BU$1,'1.源数据-产品报告-消费降序'!BU:BU,ROW(),0)),"")</f>
        <v/>
      </c>
      <c r="BV4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1" s="69" t="str">
        <f>IFERROR(CLEAN(HLOOKUP(BW$1,'1.源数据-产品报告-消费降序'!BW:BW,ROW(),0)),"")</f>
        <v/>
      </c>
    </row>
    <row r="442" spans="1:75">
      <c r="A442" s="69" t="str">
        <f>IFERROR(CLEAN(HLOOKUP(A$1,'1.源数据-产品报告-消费降序'!A:A,ROW(),0)),"")</f>
        <v/>
      </c>
      <c r="B442" s="69" t="str">
        <f>IFERROR(CLEAN(HLOOKUP(B$1,'1.源数据-产品报告-消费降序'!B:B,ROW(),0)),"")</f>
        <v/>
      </c>
      <c r="C442" s="69" t="str">
        <f>IFERROR(CLEAN(HLOOKUP(C$1,'1.源数据-产品报告-消费降序'!C:C,ROW(),0)),"")</f>
        <v/>
      </c>
      <c r="D442" s="69" t="str">
        <f>IFERROR(CLEAN(HLOOKUP(D$1,'1.源数据-产品报告-消费降序'!D:D,ROW(),0)),"")</f>
        <v/>
      </c>
      <c r="E442" s="69" t="str">
        <f>IFERROR(CLEAN(HLOOKUP(E$1,'1.源数据-产品报告-消费降序'!E:E,ROW(),0)),"")</f>
        <v/>
      </c>
      <c r="F442" s="69" t="str">
        <f>IFERROR(CLEAN(HLOOKUP(F$1,'1.源数据-产品报告-消费降序'!F:F,ROW(),0)),"")</f>
        <v/>
      </c>
      <c r="G442" s="70">
        <f>IFERROR((HLOOKUP(G$1,'1.源数据-产品报告-消费降序'!G:G,ROW(),0)),"")</f>
        <v>0</v>
      </c>
      <c r="H4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2" s="69" t="str">
        <f>IFERROR(CLEAN(HLOOKUP(I$1,'1.源数据-产品报告-消费降序'!I:I,ROW(),0)),"")</f>
        <v/>
      </c>
      <c r="L442" s="69" t="str">
        <f>IFERROR(CLEAN(HLOOKUP(L$1,'1.源数据-产品报告-消费降序'!L:L,ROW(),0)),"")</f>
        <v/>
      </c>
      <c r="M442" s="69" t="str">
        <f>IFERROR(CLEAN(HLOOKUP(M$1,'1.源数据-产品报告-消费降序'!M:M,ROW(),0)),"")</f>
        <v/>
      </c>
      <c r="N442" s="69" t="str">
        <f>IFERROR(CLEAN(HLOOKUP(N$1,'1.源数据-产品报告-消费降序'!N:N,ROW(),0)),"")</f>
        <v/>
      </c>
      <c r="O442" s="69" t="str">
        <f>IFERROR(CLEAN(HLOOKUP(O$1,'1.源数据-产品报告-消费降序'!O:O,ROW(),0)),"")</f>
        <v/>
      </c>
      <c r="P442" s="69" t="str">
        <f>IFERROR(CLEAN(HLOOKUP(P$1,'1.源数据-产品报告-消费降序'!P:P,ROW(),0)),"")</f>
        <v/>
      </c>
      <c r="Q442" s="69" t="str">
        <f>IFERROR(CLEAN(HLOOKUP(Q$1,'1.源数据-产品报告-消费降序'!Q:Q,ROW(),0)),"")</f>
        <v/>
      </c>
      <c r="R442" s="69" t="str">
        <f>IFERROR(CLEAN(HLOOKUP(R$1,'1.源数据-产品报告-消费降序'!R:R,ROW(),0)),"")</f>
        <v/>
      </c>
      <c r="S4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2" s="69" t="str">
        <f>IFERROR(CLEAN(HLOOKUP(T$1,'1.源数据-产品报告-消费降序'!T:T,ROW(),0)),"")</f>
        <v/>
      </c>
      <c r="W442" s="69" t="str">
        <f>IFERROR(CLEAN(HLOOKUP(W$1,'1.源数据-产品报告-消费降序'!W:W,ROW(),0)),"")</f>
        <v/>
      </c>
      <c r="X442" s="69" t="str">
        <f>IFERROR(CLEAN(HLOOKUP(X$1,'1.源数据-产品报告-消费降序'!X:X,ROW(),0)),"")</f>
        <v/>
      </c>
      <c r="Y442" s="69" t="str">
        <f>IFERROR(CLEAN(HLOOKUP(Y$1,'1.源数据-产品报告-消费降序'!Y:Y,ROW(),0)),"")</f>
        <v/>
      </c>
      <c r="Z442" s="69" t="str">
        <f>IFERROR(CLEAN(HLOOKUP(Z$1,'1.源数据-产品报告-消费降序'!Z:Z,ROW(),0)),"")</f>
        <v/>
      </c>
      <c r="AA442" s="69" t="str">
        <f>IFERROR(CLEAN(HLOOKUP(AA$1,'1.源数据-产品报告-消费降序'!AA:AA,ROW(),0)),"")</f>
        <v/>
      </c>
      <c r="AB442" s="69" t="str">
        <f>IFERROR(CLEAN(HLOOKUP(AB$1,'1.源数据-产品报告-消费降序'!AB:AB,ROW(),0)),"")</f>
        <v/>
      </c>
      <c r="AC442" s="69" t="str">
        <f>IFERROR(CLEAN(HLOOKUP(AC$1,'1.源数据-产品报告-消费降序'!AC:AC,ROW(),0)),"")</f>
        <v/>
      </c>
      <c r="AD4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2" s="69" t="str">
        <f>IFERROR(CLEAN(HLOOKUP(AE$1,'1.源数据-产品报告-消费降序'!AE:AE,ROW(),0)),"")</f>
        <v/>
      </c>
      <c r="AH442" s="69" t="str">
        <f>IFERROR(CLEAN(HLOOKUP(AH$1,'1.源数据-产品报告-消费降序'!AH:AH,ROW(),0)),"")</f>
        <v/>
      </c>
      <c r="AI442" s="69" t="str">
        <f>IFERROR(CLEAN(HLOOKUP(AI$1,'1.源数据-产品报告-消费降序'!AI:AI,ROW(),0)),"")</f>
        <v/>
      </c>
      <c r="AJ442" s="69" t="str">
        <f>IFERROR(CLEAN(HLOOKUP(AJ$1,'1.源数据-产品报告-消费降序'!AJ:AJ,ROW(),0)),"")</f>
        <v/>
      </c>
      <c r="AK442" s="69" t="str">
        <f>IFERROR(CLEAN(HLOOKUP(AK$1,'1.源数据-产品报告-消费降序'!AK:AK,ROW(),0)),"")</f>
        <v/>
      </c>
      <c r="AL442" s="69" t="str">
        <f>IFERROR(CLEAN(HLOOKUP(AL$1,'1.源数据-产品报告-消费降序'!AL:AL,ROW(),0)),"")</f>
        <v/>
      </c>
      <c r="AM442" s="69" t="str">
        <f>IFERROR(CLEAN(HLOOKUP(AM$1,'1.源数据-产品报告-消费降序'!AM:AM,ROW(),0)),"")</f>
        <v/>
      </c>
      <c r="AN442" s="69" t="str">
        <f>IFERROR(CLEAN(HLOOKUP(AN$1,'1.源数据-产品报告-消费降序'!AN:AN,ROW(),0)),"")</f>
        <v/>
      </c>
      <c r="AO4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2" s="69" t="str">
        <f>IFERROR(CLEAN(HLOOKUP(AP$1,'1.源数据-产品报告-消费降序'!AP:AP,ROW(),0)),"")</f>
        <v/>
      </c>
      <c r="AS442" s="69" t="str">
        <f>IFERROR(CLEAN(HLOOKUP(AS$1,'1.源数据-产品报告-消费降序'!AS:AS,ROW(),0)),"")</f>
        <v/>
      </c>
      <c r="AT442" s="69" t="str">
        <f>IFERROR(CLEAN(HLOOKUP(AT$1,'1.源数据-产品报告-消费降序'!AT:AT,ROW(),0)),"")</f>
        <v/>
      </c>
      <c r="AU442" s="69" t="str">
        <f>IFERROR(CLEAN(HLOOKUP(AU$1,'1.源数据-产品报告-消费降序'!AU:AU,ROW(),0)),"")</f>
        <v/>
      </c>
      <c r="AV442" s="69" t="str">
        <f>IFERROR(CLEAN(HLOOKUP(AV$1,'1.源数据-产品报告-消费降序'!AV:AV,ROW(),0)),"")</f>
        <v/>
      </c>
      <c r="AW442" s="69" t="str">
        <f>IFERROR(CLEAN(HLOOKUP(AW$1,'1.源数据-产品报告-消费降序'!AW:AW,ROW(),0)),"")</f>
        <v/>
      </c>
      <c r="AX442" s="69" t="str">
        <f>IFERROR(CLEAN(HLOOKUP(AX$1,'1.源数据-产品报告-消费降序'!AX:AX,ROW(),0)),"")</f>
        <v/>
      </c>
      <c r="AY442" s="69" t="str">
        <f>IFERROR(CLEAN(HLOOKUP(AY$1,'1.源数据-产品报告-消费降序'!AY:AY,ROW(),0)),"")</f>
        <v/>
      </c>
      <c r="AZ4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2" s="69" t="str">
        <f>IFERROR(CLEAN(HLOOKUP(BA$1,'1.源数据-产品报告-消费降序'!BA:BA,ROW(),0)),"")</f>
        <v/>
      </c>
      <c r="BD442" s="69" t="str">
        <f>IFERROR(CLEAN(HLOOKUP(BD$1,'1.源数据-产品报告-消费降序'!BD:BD,ROW(),0)),"")</f>
        <v/>
      </c>
      <c r="BE442" s="69" t="str">
        <f>IFERROR(CLEAN(HLOOKUP(BE$1,'1.源数据-产品报告-消费降序'!BE:BE,ROW(),0)),"")</f>
        <v/>
      </c>
      <c r="BF442" s="69" t="str">
        <f>IFERROR(CLEAN(HLOOKUP(BF$1,'1.源数据-产品报告-消费降序'!BF:BF,ROW(),0)),"")</f>
        <v/>
      </c>
      <c r="BG442" s="69" t="str">
        <f>IFERROR(CLEAN(HLOOKUP(BG$1,'1.源数据-产品报告-消费降序'!BG:BG,ROW(),0)),"")</f>
        <v/>
      </c>
      <c r="BH442" s="69" t="str">
        <f>IFERROR(CLEAN(HLOOKUP(BH$1,'1.源数据-产品报告-消费降序'!BH:BH,ROW(),0)),"")</f>
        <v/>
      </c>
      <c r="BI442" s="69" t="str">
        <f>IFERROR(CLEAN(HLOOKUP(BI$1,'1.源数据-产品报告-消费降序'!BI:BI,ROW(),0)),"")</f>
        <v/>
      </c>
      <c r="BJ442" s="69" t="str">
        <f>IFERROR(CLEAN(HLOOKUP(BJ$1,'1.源数据-产品报告-消费降序'!BJ:BJ,ROW(),0)),"")</f>
        <v/>
      </c>
      <c r="BK4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2" s="69" t="str">
        <f>IFERROR(CLEAN(HLOOKUP(BL$1,'1.源数据-产品报告-消费降序'!BL:BL,ROW(),0)),"")</f>
        <v/>
      </c>
      <c r="BO442" s="69" t="str">
        <f>IFERROR(CLEAN(HLOOKUP(BO$1,'1.源数据-产品报告-消费降序'!BO:BO,ROW(),0)),"")</f>
        <v/>
      </c>
      <c r="BP442" s="69" t="str">
        <f>IFERROR(CLEAN(HLOOKUP(BP$1,'1.源数据-产品报告-消费降序'!BP:BP,ROW(),0)),"")</f>
        <v/>
      </c>
      <c r="BQ442" s="69" t="str">
        <f>IFERROR(CLEAN(HLOOKUP(BQ$1,'1.源数据-产品报告-消费降序'!BQ:BQ,ROW(),0)),"")</f>
        <v/>
      </c>
      <c r="BR442" s="69" t="str">
        <f>IFERROR(CLEAN(HLOOKUP(BR$1,'1.源数据-产品报告-消费降序'!BR:BR,ROW(),0)),"")</f>
        <v/>
      </c>
      <c r="BS442" s="69" t="str">
        <f>IFERROR(CLEAN(HLOOKUP(BS$1,'1.源数据-产品报告-消费降序'!BS:BS,ROW(),0)),"")</f>
        <v/>
      </c>
      <c r="BT442" s="69" t="str">
        <f>IFERROR(CLEAN(HLOOKUP(BT$1,'1.源数据-产品报告-消费降序'!BT:BT,ROW(),0)),"")</f>
        <v/>
      </c>
      <c r="BU442" s="69" t="str">
        <f>IFERROR(CLEAN(HLOOKUP(BU$1,'1.源数据-产品报告-消费降序'!BU:BU,ROW(),0)),"")</f>
        <v/>
      </c>
      <c r="BV4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2" s="69" t="str">
        <f>IFERROR(CLEAN(HLOOKUP(BW$1,'1.源数据-产品报告-消费降序'!BW:BW,ROW(),0)),"")</f>
        <v/>
      </c>
    </row>
    <row r="443" spans="1:75">
      <c r="A443" s="69" t="str">
        <f>IFERROR(CLEAN(HLOOKUP(A$1,'1.源数据-产品报告-消费降序'!A:A,ROW(),0)),"")</f>
        <v/>
      </c>
      <c r="B443" s="69" t="str">
        <f>IFERROR(CLEAN(HLOOKUP(B$1,'1.源数据-产品报告-消费降序'!B:B,ROW(),0)),"")</f>
        <v/>
      </c>
      <c r="C443" s="69" t="str">
        <f>IFERROR(CLEAN(HLOOKUP(C$1,'1.源数据-产品报告-消费降序'!C:C,ROW(),0)),"")</f>
        <v/>
      </c>
      <c r="D443" s="69" t="str">
        <f>IFERROR(CLEAN(HLOOKUP(D$1,'1.源数据-产品报告-消费降序'!D:D,ROW(),0)),"")</f>
        <v/>
      </c>
      <c r="E443" s="69" t="str">
        <f>IFERROR(CLEAN(HLOOKUP(E$1,'1.源数据-产品报告-消费降序'!E:E,ROW(),0)),"")</f>
        <v/>
      </c>
      <c r="F443" s="69" t="str">
        <f>IFERROR(CLEAN(HLOOKUP(F$1,'1.源数据-产品报告-消费降序'!F:F,ROW(),0)),"")</f>
        <v/>
      </c>
      <c r="G443" s="70">
        <f>IFERROR((HLOOKUP(G$1,'1.源数据-产品报告-消费降序'!G:G,ROW(),0)),"")</f>
        <v>0</v>
      </c>
      <c r="H4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3" s="69" t="str">
        <f>IFERROR(CLEAN(HLOOKUP(I$1,'1.源数据-产品报告-消费降序'!I:I,ROW(),0)),"")</f>
        <v/>
      </c>
      <c r="L443" s="69" t="str">
        <f>IFERROR(CLEAN(HLOOKUP(L$1,'1.源数据-产品报告-消费降序'!L:L,ROW(),0)),"")</f>
        <v/>
      </c>
      <c r="M443" s="69" t="str">
        <f>IFERROR(CLEAN(HLOOKUP(M$1,'1.源数据-产品报告-消费降序'!M:M,ROW(),0)),"")</f>
        <v/>
      </c>
      <c r="N443" s="69" t="str">
        <f>IFERROR(CLEAN(HLOOKUP(N$1,'1.源数据-产品报告-消费降序'!N:N,ROW(),0)),"")</f>
        <v/>
      </c>
      <c r="O443" s="69" t="str">
        <f>IFERROR(CLEAN(HLOOKUP(O$1,'1.源数据-产品报告-消费降序'!O:O,ROW(),0)),"")</f>
        <v/>
      </c>
      <c r="P443" s="69" t="str">
        <f>IFERROR(CLEAN(HLOOKUP(P$1,'1.源数据-产品报告-消费降序'!P:P,ROW(),0)),"")</f>
        <v/>
      </c>
      <c r="Q443" s="69" t="str">
        <f>IFERROR(CLEAN(HLOOKUP(Q$1,'1.源数据-产品报告-消费降序'!Q:Q,ROW(),0)),"")</f>
        <v/>
      </c>
      <c r="R443" s="69" t="str">
        <f>IFERROR(CLEAN(HLOOKUP(R$1,'1.源数据-产品报告-消费降序'!R:R,ROW(),0)),"")</f>
        <v/>
      </c>
      <c r="S4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3" s="69" t="str">
        <f>IFERROR(CLEAN(HLOOKUP(T$1,'1.源数据-产品报告-消费降序'!T:T,ROW(),0)),"")</f>
        <v/>
      </c>
      <c r="W443" s="69" t="str">
        <f>IFERROR(CLEAN(HLOOKUP(W$1,'1.源数据-产品报告-消费降序'!W:W,ROW(),0)),"")</f>
        <v/>
      </c>
      <c r="X443" s="69" t="str">
        <f>IFERROR(CLEAN(HLOOKUP(X$1,'1.源数据-产品报告-消费降序'!X:X,ROW(),0)),"")</f>
        <v/>
      </c>
      <c r="Y443" s="69" t="str">
        <f>IFERROR(CLEAN(HLOOKUP(Y$1,'1.源数据-产品报告-消费降序'!Y:Y,ROW(),0)),"")</f>
        <v/>
      </c>
      <c r="Z443" s="69" t="str">
        <f>IFERROR(CLEAN(HLOOKUP(Z$1,'1.源数据-产品报告-消费降序'!Z:Z,ROW(),0)),"")</f>
        <v/>
      </c>
      <c r="AA443" s="69" t="str">
        <f>IFERROR(CLEAN(HLOOKUP(AA$1,'1.源数据-产品报告-消费降序'!AA:AA,ROW(),0)),"")</f>
        <v/>
      </c>
      <c r="AB443" s="69" t="str">
        <f>IFERROR(CLEAN(HLOOKUP(AB$1,'1.源数据-产品报告-消费降序'!AB:AB,ROW(),0)),"")</f>
        <v/>
      </c>
      <c r="AC443" s="69" t="str">
        <f>IFERROR(CLEAN(HLOOKUP(AC$1,'1.源数据-产品报告-消费降序'!AC:AC,ROW(),0)),"")</f>
        <v/>
      </c>
      <c r="AD4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3" s="69" t="str">
        <f>IFERROR(CLEAN(HLOOKUP(AE$1,'1.源数据-产品报告-消费降序'!AE:AE,ROW(),0)),"")</f>
        <v/>
      </c>
      <c r="AH443" s="69" t="str">
        <f>IFERROR(CLEAN(HLOOKUP(AH$1,'1.源数据-产品报告-消费降序'!AH:AH,ROW(),0)),"")</f>
        <v/>
      </c>
      <c r="AI443" s="69" t="str">
        <f>IFERROR(CLEAN(HLOOKUP(AI$1,'1.源数据-产品报告-消费降序'!AI:AI,ROW(),0)),"")</f>
        <v/>
      </c>
      <c r="AJ443" s="69" t="str">
        <f>IFERROR(CLEAN(HLOOKUP(AJ$1,'1.源数据-产品报告-消费降序'!AJ:AJ,ROW(),0)),"")</f>
        <v/>
      </c>
      <c r="AK443" s="69" t="str">
        <f>IFERROR(CLEAN(HLOOKUP(AK$1,'1.源数据-产品报告-消费降序'!AK:AK,ROW(),0)),"")</f>
        <v/>
      </c>
      <c r="AL443" s="69" t="str">
        <f>IFERROR(CLEAN(HLOOKUP(AL$1,'1.源数据-产品报告-消费降序'!AL:AL,ROW(),0)),"")</f>
        <v/>
      </c>
      <c r="AM443" s="69" t="str">
        <f>IFERROR(CLEAN(HLOOKUP(AM$1,'1.源数据-产品报告-消费降序'!AM:AM,ROW(),0)),"")</f>
        <v/>
      </c>
      <c r="AN443" s="69" t="str">
        <f>IFERROR(CLEAN(HLOOKUP(AN$1,'1.源数据-产品报告-消费降序'!AN:AN,ROW(),0)),"")</f>
        <v/>
      </c>
      <c r="AO4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3" s="69" t="str">
        <f>IFERROR(CLEAN(HLOOKUP(AP$1,'1.源数据-产品报告-消费降序'!AP:AP,ROW(),0)),"")</f>
        <v/>
      </c>
      <c r="AS443" s="69" t="str">
        <f>IFERROR(CLEAN(HLOOKUP(AS$1,'1.源数据-产品报告-消费降序'!AS:AS,ROW(),0)),"")</f>
        <v/>
      </c>
      <c r="AT443" s="69" t="str">
        <f>IFERROR(CLEAN(HLOOKUP(AT$1,'1.源数据-产品报告-消费降序'!AT:AT,ROW(),0)),"")</f>
        <v/>
      </c>
      <c r="AU443" s="69" t="str">
        <f>IFERROR(CLEAN(HLOOKUP(AU$1,'1.源数据-产品报告-消费降序'!AU:AU,ROW(),0)),"")</f>
        <v/>
      </c>
      <c r="AV443" s="69" t="str">
        <f>IFERROR(CLEAN(HLOOKUP(AV$1,'1.源数据-产品报告-消费降序'!AV:AV,ROW(),0)),"")</f>
        <v/>
      </c>
      <c r="AW443" s="69" t="str">
        <f>IFERROR(CLEAN(HLOOKUP(AW$1,'1.源数据-产品报告-消费降序'!AW:AW,ROW(),0)),"")</f>
        <v/>
      </c>
      <c r="AX443" s="69" t="str">
        <f>IFERROR(CLEAN(HLOOKUP(AX$1,'1.源数据-产品报告-消费降序'!AX:AX,ROW(),0)),"")</f>
        <v/>
      </c>
      <c r="AY443" s="69" t="str">
        <f>IFERROR(CLEAN(HLOOKUP(AY$1,'1.源数据-产品报告-消费降序'!AY:AY,ROW(),0)),"")</f>
        <v/>
      </c>
      <c r="AZ4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3" s="69" t="str">
        <f>IFERROR(CLEAN(HLOOKUP(BA$1,'1.源数据-产品报告-消费降序'!BA:BA,ROW(),0)),"")</f>
        <v/>
      </c>
      <c r="BD443" s="69" t="str">
        <f>IFERROR(CLEAN(HLOOKUP(BD$1,'1.源数据-产品报告-消费降序'!BD:BD,ROW(),0)),"")</f>
        <v/>
      </c>
      <c r="BE443" s="69" t="str">
        <f>IFERROR(CLEAN(HLOOKUP(BE$1,'1.源数据-产品报告-消费降序'!BE:BE,ROW(),0)),"")</f>
        <v/>
      </c>
      <c r="BF443" s="69" t="str">
        <f>IFERROR(CLEAN(HLOOKUP(BF$1,'1.源数据-产品报告-消费降序'!BF:BF,ROW(),0)),"")</f>
        <v/>
      </c>
      <c r="BG443" s="69" t="str">
        <f>IFERROR(CLEAN(HLOOKUP(BG$1,'1.源数据-产品报告-消费降序'!BG:BG,ROW(),0)),"")</f>
        <v/>
      </c>
      <c r="BH443" s="69" t="str">
        <f>IFERROR(CLEAN(HLOOKUP(BH$1,'1.源数据-产品报告-消费降序'!BH:BH,ROW(),0)),"")</f>
        <v/>
      </c>
      <c r="BI443" s="69" t="str">
        <f>IFERROR(CLEAN(HLOOKUP(BI$1,'1.源数据-产品报告-消费降序'!BI:BI,ROW(),0)),"")</f>
        <v/>
      </c>
      <c r="BJ443" s="69" t="str">
        <f>IFERROR(CLEAN(HLOOKUP(BJ$1,'1.源数据-产品报告-消费降序'!BJ:BJ,ROW(),0)),"")</f>
        <v/>
      </c>
      <c r="BK4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3" s="69" t="str">
        <f>IFERROR(CLEAN(HLOOKUP(BL$1,'1.源数据-产品报告-消费降序'!BL:BL,ROW(),0)),"")</f>
        <v/>
      </c>
      <c r="BO443" s="69" t="str">
        <f>IFERROR(CLEAN(HLOOKUP(BO$1,'1.源数据-产品报告-消费降序'!BO:BO,ROW(),0)),"")</f>
        <v/>
      </c>
      <c r="BP443" s="69" t="str">
        <f>IFERROR(CLEAN(HLOOKUP(BP$1,'1.源数据-产品报告-消费降序'!BP:BP,ROW(),0)),"")</f>
        <v/>
      </c>
      <c r="BQ443" s="69" t="str">
        <f>IFERROR(CLEAN(HLOOKUP(BQ$1,'1.源数据-产品报告-消费降序'!BQ:BQ,ROW(),0)),"")</f>
        <v/>
      </c>
      <c r="BR443" s="69" t="str">
        <f>IFERROR(CLEAN(HLOOKUP(BR$1,'1.源数据-产品报告-消费降序'!BR:BR,ROW(),0)),"")</f>
        <v/>
      </c>
      <c r="BS443" s="69" t="str">
        <f>IFERROR(CLEAN(HLOOKUP(BS$1,'1.源数据-产品报告-消费降序'!BS:BS,ROW(),0)),"")</f>
        <v/>
      </c>
      <c r="BT443" s="69" t="str">
        <f>IFERROR(CLEAN(HLOOKUP(BT$1,'1.源数据-产品报告-消费降序'!BT:BT,ROW(),0)),"")</f>
        <v/>
      </c>
      <c r="BU443" s="69" t="str">
        <f>IFERROR(CLEAN(HLOOKUP(BU$1,'1.源数据-产品报告-消费降序'!BU:BU,ROW(),0)),"")</f>
        <v/>
      </c>
      <c r="BV4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3" s="69" t="str">
        <f>IFERROR(CLEAN(HLOOKUP(BW$1,'1.源数据-产品报告-消费降序'!BW:BW,ROW(),0)),"")</f>
        <v/>
      </c>
    </row>
    <row r="444" spans="1:75">
      <c r="A444" s="69" t="str">
        <f>IFERROR(CLEAN(HLOOKUP(A$1,'1.源数据-产品报告-消费降序'!A:A,ROW(),0)),"")</f>
        <v/>
      </c>
      <c r="B444" s="69" t="str">
        <f>IFERROR(CLEAN(HLOOKUP(B$1,'1.源数据-产品报告-消费降序'!B:B,ROW(),0)),"")</f>
        <v/>
      </c>
      <c r="C444" s="69" t="str">
        <f>IFERROR(CLEAN(HLOOKUP(C$1,'1.源数据-产品报告-消费降序'!C:C,ROW(),0)),"")</f>
        <v/>
      </c>
      <c r="D444" s="69" t="str">
        <f>IFERROR(CLEAN(HLOOKUP(D$1,'1.源数据-产品报告-消费降序'!D:D,ROW(),0)),"")</f>
        <v/>
      </c>
      <c r="E444" s="69" t="str">
        <f>IFERROR(CLEAN(HLOOKUP(E$1,'1.源数据-产品报告-消费降序'!E:E,ROW(),0)),"")</f>
        <v/>
      </c>
      <c r="F444" s="69" t="str">
        <f>IFERROR(CLEAN(HLOOKUP(F$1,'1.源数据-产品报告-消费降序'!F:F,ROW(),0)),"")</f>
        <v/>
      </c>
      <c r="G444" s="70">
        <f>IFERROR((HLOOKUP(G$1,'1.源数据-产品报告-消费降序'!G:G,ROW(),0)),"")</f>
        <v>0</v>
      </c>
      <c r="H4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4" s="69" t="str">
        <f>IFERROR(CLEAN(HLOOKUP(I$1,'1.源数据-产品报告-消费降序'!I:I,ROW(),0)),"")</f>
        <v/>
      </c>
      <c r="L444" s="69" t="str">
        <f>IFERROR(CLEAN(HLOOKUP(L$1,'1.源数据-产品报告-消费降序'!L:L,ROW(),0)),"")</f>
        <v/>
      </c>
      <c r="M444" s="69" t="str">
        <f>IFERROR(CLEAN(HLOOKUP(M$1,'1.源数据-产品报告-消费降序'!M:M,ROW(),0)),"")</f>
        <v/>
      </c>
      <c r="N444" s="69" t="str">
        <f>IFERROR(CLEAN(HLOOKUP(N$1,'1.源数据-产品报告-消费降序'!N:N,ROW(),0)),"")</f>
        <v/>
      </c>
      <c r="O444" s="69" t="str">
        <f>IFERROR(CLEAN(HLOOKUP(O$1,'1.源数据-产品报告-消费降序'!O:O,ROW(),0)),"")</f>
        <v/>
      </c>
      <c r="P444" s="69" t="str">
        <f>IFERROR(CLEAN(HLOOKUP(P$1,'1.源数据-产品报告-消费降序'!P:P,ROW(),0)),"")</f>
        <v/>
      </c>
      <c r="Q444" s="69" t="str">
        <f>IFERROR(CLEAN(HLOOKUP(Q$1,'1.源数据-产品报告-消费降序'!Q:Q,ROW(),0)),"")</f>
        <v/>
      </c>
      <c r="R444" s="69" t="str">
        <f>IFERROR(CLEAN(HLOOKUP(R$1,'1.源数据-产品报告-消费降序'!R:R,ROW(),0)),"")</f>
        <v/>
      </c>
      <c r="S4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4" s="69" t="str">
        <f>IFERROR(CLEAN(HLOOKUP(T$1,'1.源数据-产品报告-消费降序'!T:T,ROW(),0)),"")</f>
        <v/>
      </c>
      <c r="W444" s="69" t="str">
        <f>IFERROR(CLEAN(HLOOKUP(W$1,'1.源数据-产品报告-消费降序'!W:W,ROW(),0)),"")</f>
        <v/>
      </c>
      <c r="X444" s="69" t="str">
        <f>IFERROR(CLEAN(HLOOKUP(X$1,'1.源数据-产品报告-消费降序'!X:X,ROW(),0)),"")</f>
        <v/>
      </c>
      <c r="Y444" s="69" t="str">
        <f>IFERROR(CLEAN(HLOOKUP(Y$1,'1.源数据-产品报告-消费降序'!Y:Y,ROW(),0)),"")</f>
        <v/>
      </c>
      <c r="Z444" s="69" t="str">
        <f>IFERROR(CLEAN(HLOOKUP(Z$1,'1.源数据-产品报告-消费降序'!Z:Z,ROW(),0)),"")</f>
        <v/>
      </c>
      <c r="AA444" s="69" t="str">
        <f>IFERROR(CLEAN(HLOOKUP(AA$1,'1.源数据-产品报告-消费降序'!AA:AA,ROW(),0)),"")</f>
        <v/>
      </c>
      <c r="AB444" s="69" t="str">
        <f>IFERROR(CLEAN(HLOOKUP(AB$1,'1.源数据-产品报告-消费降序'!AB:AB,ROW(),0)),"")</f>
        <v/>
      </c>
      <c r="AC444" s="69" t="str">
        <f>IFERROR(CLEAN(HLOOKUP(AC$1,'1.源数据-产品报告-消费降序'!AC:AC,ROW(),0)),"")</f>
        <v/>
      </c>
      <c r="AD4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4" s="69" t="str">
        <f>IFERROR(CLEAN(HLOOKUP(AE$1,'1.源数据-产品报告-消费降序'!AE:AE,ROW(),0)),"")</f>
        <v/>
      </c>
      <c r="AH444" s="69" t="str">
        <f>IFERROR(CLEAN(HLOOKUP(AH$1,'1.源数据-产品报告-消费降序'!AH:AH,ROW(),0)),"")</f>
        <v/>
      </c>
      <c r="AI444" s="69" t="str">
        <f>IFERROR(CLEAN(HLOOKUP(AI$1,'1.源数据-产品报告-消费降序'!AI:AI,ROW(),0)),"")</f>
        <v/>
      </c>
      <c r="AJ444" s="69" t="str">
        <f>IFERROR(CLEAN(HLOOKUP(AJ$1,'1.源数据-产品报告-消费降序'!AJ:AJ,ROW(),0)),"")</f>
        <v/>
      </c>
      <c r="AK444" s="69" t="str">
        <f>IFERROR(CLEAN(HLOOKUP(AK$1,'1.源数据-产品报告-消费降序'!AK:AK,ROW(),0)),"")</f>
        <v/>
      </c>
      <c r="AL444" s="69" t="str">
        <f>IFERROR(CLEAN(HLOOKUP(AL$1,'1.源数据-产品报告-消费降序'!AL:AL,ROW(),0)),"")</f>
        <v/>
      </c>
      <c r="AM444" s="69" t="str">
        <f>IFERROR(CLEAN(HLOOKUP(AM$1,'1.源数据-产品报告-消费降序'!AM:AM,ROW(),0)),"")</f>
        <v/>
      </c>
      <c r="AN444" s="69" t="str">
        <f>IFERROR(CLEAN(HLOOKUP(AN$1,'1.源数据-产品报告-消费降序'!AN:AN,ROW(),0)),"")</f>
        <v/>
      </c>
      <c r="AO4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4" s="69" t="str">
        <f>IFERROR(CLEAN(HLOOKUP(AP$1,'1.源数据-产品报告-消费降序'!AP:AP,ROW(),0)),"")</f>
        <v/>
      </c>
      <c r="AS444" s="69" t="str">
        <f>IFERROR(CLEAN(HLOOKUP(AS$1,'1.源数据-产品报告-消费降序'!AS:AS,ROW(),0)),"")</f>
        <v/>
      </c>
      <c r="AT444" s="69" t="str">
        <f>IFERROR(CLEAN(HLOOKUP(AT$1,'1.源数据-产品报告-消费降序'!AT:AT,ROW(),0)),"")</f>
        <v/>
      </c>
      <c r="AU444" s="69" t="str">
        <f>IFERROR(CLEAN(HLOOKUP(AU$1,'1.源数据-产品报告-消费降序'!AU:AU,ROW(),0)),"")</f>
        <v/>
      </c>
      <c r="AV444" s="69" t="str">
        <f>IFERROR(CLEAN(HLOOKUP(AV$1,'1.源数据-产品报告-消费降序'!AV:AV,ROW(),0)),"")</f>
        <v/>
      </c>
      <c r="AW444" s="69" t="str">
        <f>IFERROR(CLEAN(HLOOKUP(AW$1,'1.源数据-产品报告-消费降序'!AW:AW,ROW(),0)),"")</f>
        <v/>
      </c>
      <c r="AX444" s="69" t="str">
        <f>IFERROR(CLEAN(HLOOKUP(AX$1,'1.源数据-产品报告-消费降序'!AX:AX,ROW(),0)),"")</f>
        <v/>
      </c>
      <c r="AY444" s="69" t="str">
        <f>IFERROR(CLEAN(HLOOKUP(AY$1,'1.源数据-产品报告-消费降序'!AY:AY,ROW(),0)),"")</f>
        <v/>
      </c>
      <c r="AZ4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4" s="69" t="str">
        <f>IFERROR(CLEAN(HLOOKUP(BA$1,'1.源数据-产品报告-消费降序'!BA:BA,ROW(),0)),"")</f>
        <v/>
      </c>
      <c r="BD444" s="69" t="str">
        <f>IFERROR(CLEAN(HLOOKUP(BD$1,'1.源数据-产品报告-消费降序'!BD:BD,ROW(),0)),"")</f>
        <v/>
      </c>
      <c r="BE444" s="69" t="str">
        <f>IFERROR(CLEAN(HLOOKUP(BE$1,'1.源数据-产品报告-消费降序'!BE:BE,ROW(),0)),"")</f>
        <v/>
      </c>
      <c r="BF444" s="69" t="str">
        <f>IFERROR(CLEAN(HLOOKUP(BF$1,'1.源数据-产品报告-消费降序'!BF:BF,ROW(),0)),"")</f>
        <v/>
      </c>
      <c r="BG444" s="69" t="str">
        <f>IFERROR(CLEAN(HLOOKUP(BG$1,'1.源数据-产品报告-消费降序'!BG:BG,ROW(),0)),"")</f>
        <v/>
      </c>
      <c r="BH444" s="69" t="str">
        <f>IFERROR(CLEAN(HLOOKUP(BH$1,'1.源数据-产品报告-消费降序'!BH:BH,ROW(),0)),"")</f>
        <v/>
      </c>
      <c r="BI444" s="69" t="str">
        <f>IFERROR(CLEAN(HLOOKUP(BI$1,'1.源数据-产品报告-消费降序'!BI:BI,ROW(),0)),"")</f>
        <v/>
      </c>
      <c r="BJ444" s="69" t="str">
        <f>IFERROR(CLEAN(HLOOKUP(BJ$1,'1.源数据-产品报告-消费降序'!BJ:BJ,ROW(),0)),"")</f>
        <v/>
      </c>
      <c r="BK4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4" s="69" t="str">
        <f>IFERROR(CLEAN(HLOOKUP(BL$1,'1.源数据-产品报告-消费降序'!BL:BL,ROW(),0)),"")</f>
        <v/>
      </c>
      <c r="BO444" s="69" t="str">
        <f>IFERROR(CLEAN(HLOOKUP(BO$1,'1.源数据-产品报告-消费降序'!BO:BO,ROW(),0)),"")</f>
        <v/>
      </c>
      <c r="BP444" s="69" t="str">
        <f>IFERROR(CLEAN(HLOOKUP(BP$1,'1.源数据-产品报告-消费降序'!BP:BP,ROW(),0)),"")</f>
        <v/>
      </c>
      <c r="BQ444" s="69" t="str">
        <f>IFERROR(CLEAN(HLOOKUP(BQ$1,'1.源数据-产品报告-消费降序'!BQ:BQ,ROW(),0)),"")</f>
        <v/>
      </c>
      <c r="BR444" s="69" t="str">
        <f>IFERROR(CLEAN(HLOOKUP(BR$1,'1.源数据-产品报告-消费降序'!BR:BR,ROW(),0)),"")</f>
        <v/>
      </c>
      <c r="BS444" s="69" t="str">
        <f>IFERROR(CLEAN(HLOOKUP(BS$1,'1.源数据-产品报告-消费降序'!BS:BS,ROW(),0)),"")</f>
        <v/>
      </c>
      <c r="BT444" s="69" t="str">
        <f>IFERROR(CLEAN(HLOOKUP(BT$1,'1.源数据-产品报告-消费降序'!BT:BT,ROW(),0)),"")</f>
        <v/>
      </c>
      <c r="BU444" s="69" t="str">
        <f>IFERROR(CLEAN(HLOOKUP(BU$1,'1.源数据-产品报告-消费降序'!BU:BU,ROW(),0)),"")</f>
        <v/>
      </c>
      <c r="BV4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4" s="69" t="str">
        <f>IFERROR(CLEAN(HLOOKUP(BW$1,'1.源数据-产品报告-消费降序'!BW:BW,ROW(),0)),"")</f>
        <v/>
      </c>
    </row>
    <row r="445" spans="1:75">
      <c r="A445" s="69" t="str">
        <f>IFERROR(CLEAN(HLOOKUP(A$1,'1.源数据-产品报告-消费降序'!A:A,ROW(),0)),"")</f>
        <v/>
      </c>
      <c r="B445" s="69" t="str">
        <f>IFERROR(CLEAN(HLOOKUP(B$1,'1.源数据-产品报告-消费降序'!B:B,ROW(),0)),"")</f>
        <v/>
      </c>
      <c r="C445" s="69" t="str">
        <f>IFERROR(CLEAN(HLOOKUP(C$1,'1.源数据-产品报告-消费降序'!C:C,ROW(),0)),"")</f>
        <v/>
      </c>
      <c r="D445" s="69" t="str">
        <f>IFERROR(CLEAN(HLOOKUP(D$1,'1.源数据-产品报告-消费降序'!D:D,ROW(),0)),"")</f>
        <v/>
      </c>
      <c r="E445" s="69" t="str">
        <f>IFERROR(CLEAN(HLOOKUP(E$1,'1.源数据-产品报告-消费降序'!E:E,ROW(),0)),"")</f>
        <v/>
      </c>
      <c r="F445" s="69" t="str">
        <f>IFERROR(CLEAN(HLOOKUP(F$1,'1.源数据-产品报告-消费降序'!F:F,ROW(),0)),"")</f>
        <v/>
      </c>
      <c r="G445" s="70">
        <f>IFERROR((HLOOKUP(G$1,'1.源数据-产品报告-消费降序'!G:G,ROW(),0)),"")</f>
        <v>0</v>
      </c>
      <c r="H4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5" s="69" t="str">
        <f>IFERROR(CLEAN(HLOOKUP(I$1,'1.源数据-产品报告-消费降序'!I:I,ROW(),0)),"")</f>
        <v/>
      </c>
      <c r="L445" s="69" t="str">
        <f>IFERROR(CLEAN(HLOOKUP(L$1,'1.源数据-产品报告-消费降序'!L:L,ROW(),0)),"")</f>
        <v/>
      </c>
      <c r="M445" s="69" t="str">
        <f>IFERROR(CLEAN(HLOOKUP(M$1,'1.源数据-产品报告-消费降序'!M:M,ROW(),0)),"")</f>
        <v/>
      </c>
      <c r="N445" s="69" t="str">
        <f>IFERROR(CLEAN(HLOOKUP(N$1,'1.源数据-产品报告-消费降序'!N:N,ROW(),0)),"")</f>
        <v/>
      </c>
      <c r="O445" s="69" t="str">
        <f>IFERROR(CLEAN(HLOOKUP(O$1,'1.源数据-产品报告-消费降序'!O:O,ROW(),0)),"")</f>
        <v/>
      </c>
      <c r="P445" s="69" t="str">
        <f>IFERROR(CLEAN(HLOOKUP(P$1,'1.源数据-产品报告-消费降序'!P:P,ROW(),0)),"")</f>
        <v/>
      </c>
      <c r="Q445" s="69" t="str">
        <f>IFERROR(CLEAN(HLOOKUP(Q$1,'1.源数据-产品报告-消费降序'!Q:Q,ROW(),0)),"")</f>
        <v/>
      </c>
      <c r="R445" s="69" t="str">
        <f>IFERROR(CLEAN(HLOOKUP(R$1,'1.源数据-产品报告-消费降序'!R:R,ROW(),0)),"")</f>
        <v/>
      </c>
      <c r="S4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5" s="69" t="str">
        <f>IFERROR(CLEAN(HLOOKUP(T$1,'1.源数据-产品报告-消费降序'!T:T,ROW(),0)),"")</f>
        <v/>
      </c>
      <c r="W445" s="69" t="str">
        <f>IFERROR(CLEAN(HLOOKUP(W$1,'1.源数据-产品报告-消费降序'!W:W,ROW(),0)),"")</f>
        <v/>
      </c>
      <c r="X445" s="69" t="str">
        <f>IFERROR(CLEAN(HLOOKUP(X$1,'1.源数据-产品报告-消费降序'!X:X,ROW(),0)),"")</f>
        <v/>
      </c>
      <c r="Y445" s="69" t="str">
        <f>IFERROR(CLEAN(HLOOKUP(Y$1,'1.源数据-产品报告-消费降序'!Y:Y,ROW(),0)),"")</f>
        <v/>
      </c>
      <c r="Z445" s="69" t="str">
        <f>IFERROR(CLEAN(HLOOKUP(Z$1,'1.源数据-产品报告-消费降序'!Z:Z,ROW(),0)),"")</f>
        <v/>
      </c>
      <c r="AA445" s="69" t="str">
        <f>IFERROR(CLEAN(HLOOKUP(AA$1,'1.源数据-产品报告-消费降序'!AA:AA,ROW(),0)),"")</f>
        <v/>
      </c>
      <c r="AB445" s="69" t="str">
        <f>IFERROR(CLEAN(HLOOKUP(AB$1,'1.源数据-产品报告-消费降序'!AB:AB,ROW(),0)),"")</f>
        <v/>
      </c>
      <c r="AC445" s="69" t="str">
        <f>IFERROR(CLEAN(HLOOKUP(AC$1,'1.源数据-产品报告-消费降序'!AC:AC,ROW(),0)),"")</f>
        <v/>
      </c>
      <c r="AD4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5" s="69" t="str">
        <f>IFERROR(CLEAN(HLOOKUP(AE$1,'1.源数据-产品报告-消费降序'!AE:AE,ROW(),0)),"")</f>
        <v/>
      </c>
      <c r="AH445" s="69" t="str">
        <f>IFERROR(CLEAN(HLOOKUP(AH$1,'1.源数据-产品报告-消费降序'!AH:AH,ROW(),0)),"")</f>
        <v/>
      </c>
      <c r="AI445" s="69" t="str">
        <f>IFERROR(CLEAN(HLOOKUP(AI$1,'1.源数据-产品报告-消费降序'!AI:AI,ROW(),0)),"")</f>
        <v/>
      </c>
      <c r="AJ445" s="69" t="str">
        <f>IFERROR(CLEAN(HLOOKUP(AJ$1,'1.源数据-产品报告-消费降序'!AJ:AJ,ROW(),0)),"")</f>
        <v/>
      </c>
      <c r="AK445" s="69" t="str">
        <f>IFERROR(CLEAN(HLOOKUP(AK$1,'1.源数据-产品报告-消费降序'!AK:AK,ROW(),0)),"")</f>
        <v/>
      </c>
      <c r="AL445" s="69" t="str">
        <f>IFERROR(CLEAN(HLOOKUP(AL$1,'1.源数据-产品报告-消费降序'!AL:AL,ROW(),0)),"")</f>
        <v/>
      </c>
      <c r="AM445" s="69" t="str">
        <f>IFERROR(CLEAN(HLOOKUP(AM$1,'1.源数据-产品报告-消费降序'!AM:AM,ROW(),0)),"")</f>
        <v/>
      </c>
      <c r="AN445" s="69" t="str">
        <f>IFERROR(CLEAN(HLOOKUP(AN$1,'1.源数据-产品报告-消费降序'!AN:AN,ROW(),0)),"")</f>
        <v/>
      </c>
      <c r="AO4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5" s="69" t="str">
        <f>IFERROR(CLEAN(HLOOKUP(AP$1,'1.源数据-产品报告-消费降序'!AP:AP,ROW(),0)),"")</f>
        <v/>
      </c>
      <c r="AS445" s="69" t="str">
        <f>IFERROR(CLEAN(HLOOKUP(AS$1,'1.源数据-产品报告-消费降序'!AS:AS,ROW(),0)),"")</f>
        <v/>
      </c>
      <c r="AT445" s="69" t="str">
        <f>IFERROR(CLEAN(HLOOKUP(AT$1,'1.源数据-产品报告-消费降序'!AT:AT,ROW(),0)),"")</f>
        <v/>
      </c>
      <c r="AU445" s="69" t="str">
        <f>IFERROR(CLEAN(HLOOKUP(AU$1,'1.源数据-产品报告-消费降序'!AU:AU,ROW(),0)),"")</f>
        <v/>
      </c>
      <c r="AV445" s="69" t="str">
        <f>IFERROR(CLEAN(HLOOKUP(AV$1,'1.源数据-产品报告-消费降序'!AV:AV,ROW(),0)),"")</f>
        <v/>
      </c>
      <c r="AW445" s="69" t="str">
        <f>IFERROR(CLEAN(HLOOKUP(AW$1,'1.源数据-产品报告-消费降序'!AW:AW,ROW(),0)),"")</f>
        <v/>
      </c>
      <c r="AX445" s="69" t="str">
        <f>IFERROR(CLEAN(HLOOKUP(AX$1,'1.源数据-产品报告-消费降序'!AX:AX,ROW(),0)),"")</f>
        <v/>
      </c>
      <c r="AY445" s="69" t="str">
        <f>IFERROR(CLEAN(HLOOKUP(AY$1,'1.源数据-产品报告-消费降序'!AY:AY,ROW(),0)),"")</f>
        <v/>
      </c>
      <c r="AZ4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5" s="69" t="str">
        <f>IFERROR(CLEAN(HLOOKUP(BA$1,'1.源数据-产品报告-消费降序'!BA:BA,ROW(),0)),"")</f>
        <v/>
      </c>
      <c r="BD445" s="69" t="str">
        <f>IFERROR(CLEAN(HLOOKUP(BD$1,'1.源数据-产品报告-消费降序'!BD:BD,ROW(),0)),"")</f>
        <v/>
      </c>
      <c r="BE445" s="69" t="str">
        <f>IFERROR(CLEAN(HLOOKUP(BE$1,'1.源数据-产品报告-消费降序'!BE:BE,ROW(),0)),"")</f>
        <v/>
      </c>
      <c r="BF445" s="69" t="str">
        <f>IFERROR(CLEAN(HLOOKUP(BF$1,'1.源数据-产品报告-消费降序'!BF:BF,ROW(),0)),"")</f>
        <v/>
      </c>
      <c r="BG445" s="69" t="str">
        <f>IFERROR(CLEAN(HLOOKUP(BG$1,'1.源数据-产品报告-消费降序'!BG:BG,ROW(),0)),"")</f>
        <v/>
      </c>
      <c r="BH445" s="69" t="str">
        <f>IFERROR(CLEAN(HLOOKUP(BH$1,'1.源数据-产品报告-消费降序'!BH:BH,ROW(),0)),"")</f>
        <v/>
      </c>
      <c r="BI445" s="69" t="str">
        <f>IFERROR(CLEAN(HLOOKUP(BI$1,'1.源数据-产品报告-消费降序'!BI:BI,ROW(),0)),"")</f>
        <v/>
      </c>
      <c r="BJ445" s="69" t="str">
        <f>IFERROR(CLEAN(HLOOKUP(BJ$1,'1.源数据-产品报告-消费降序'!BJ:BJ,ROW(),0)),"")</f>
        <v/>
      </c>
      <c r="BK4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5" s="69" t="str">
        <f>IFERROR(CLEAN(HLOOKUP(BL$1,'1.源数据-产品报告-消费降序'!BL:BL,ROW(),0)),"")</f>
        <v/>
      </c>
      <c r="BO445" s="69" t="str">
        <f>IFERROR(CLEAN(HLOOKUP(BO$1,'1.源数据-产品报告-消费降序'!BO:BO,ROW(),0)),"")</f>
        <v/>
      </c>
      <c r="BP445" s="69" t="str">
        <f>IFERROR(CLEAN(HLOOKUP(BP$1,'1.源数据-产品报告-消费降序'!BP:BP,ROW(),0)),"")</f>
        <v/>
      </c>
      <c r="BQ445" s="69" t="str">
        <f>IFERROR(CLEAN(HLOOKUP(BQ$1,'1.源数据-产品报告-消费降序'!BQ:BQ,ROW(),0)),"")</f>
        <v/>
      </c>
      <c r="BR445" s="69" t="str">
        <f>IFERROR(CLEAN(HLOOKUP(BR$1,'1.源数据-产品报告-消费降序'!BR:BR,ROW(),0)),"")</f>
        <v/>
      </c>
      <c r="BS445" s="69" t="str">
        <f>IFERROR(CLEAN(HLOOKUP(BS$1,'1.源数据-产品报告-消费降序'!BS:BS,ROW(),0)),"")</f>
        <v/>
      </c>
      <c r="BT445" s="69" t="str">
        <f>IFERROR(CLEAN(HLOOKUP(BT$1,'1.源数据-产品报告-消费降序'!BT:BT,ROW(),0)),"")</f>
        <v/>
      </c>
      <c r="BU445" s="69" t="str">
        <f>IFERROR(CLEAN(HLOOKUP(BU$1,'1.源数据-产品报告-消费降序'!BU:BU,ROW(),0)),"")</f>
        <v/>
      </c>
      <c r="BV4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5" s="69" t="str">
        <f>IFERROR(CLEAN(HLOOKUP(BW$1,'1.源数据-产品报告-消费降序'!BW:BW,ROW(),0)),"")</f>
        <v/>
      </c>
    </row>
    <row r="446" spans="1:75">
      <c r="A446" s="69" t="str">
        <f>IFERROR(CLEAN(HLOOKUP(A$1,'1.源数据-产品报告-消费降序'!A:A,ROW(),0)),"")</f>
        <v/>
      </c>
      <c r="B446" s="69" t="str">
        <f>IFERROR(CLEAN(HLOOKUP(B$1,'1.源数据-产品报告-消费降序'!B:B,ROW(),0)),"")</f>
        <v/>
      </c>
      <c r="C446" s="69" t="str">
        <f>IFERROR(CLEAN(HLOOKUP(C$1,'1.源数据-产品报告-消费降序'!C:C,ROW(),0)),"")</f>
        <v/>
      </c>
      <c r="D446" s="69" t="str">
        <f>IFERROR(CLEAN(HLOOKUP(D$1,'1.源数据-产品报告-消费降序'!D:D,ROW(),0)),"")</f>
        <v/>
      </c>
      <c r="E446" s="69" t="str">
        <f>IFERROR(CLEAN(HLOOKUP(E$1,'1.源数据-产品报告-消费降序'!E:E,ROW(),0)),"")</f>
        <v/>
      </c>
      <c r="F446" s="69" t="str">
        <f>IFERROR(CLEAN(HLOOKUP(F$1,'1.源数据-产品报告-消费降序'!F:F,ROW(),0)),"")</f>
        <v/>
      </c>
      <c r="G446" s="70">
        <f>IFERROR((HLOOKUP(G$1,'1.源数据-产品报告-消费降序'!G:G,ROW(),0)),"")</f>
        <v>0</v>
      </c>
      <c r="H4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6" s="69" t="str">
        <f>IFERROR(CLEAN(HLOOKUP(I$1,'1.源数据-产品报告-消费降序'!I:I,ROW(),0)),"")</f>
        <v/>
      </c>
      <c r="L446" s="69" t="str">
        <f>IFERROR(CLEAN(HLOOKUP(L$1,'1.源数据-产品报告-消费降序'!L:L,ROW(),0)),"")</f>
        <v/>
      </c>
      <c r="M446" s="69" t="str">
        <f>IFERROR(CLEAN(HLOOKUP(M$1,'1.源数据-产品报告-消费降序'!M:M,ROW(),0)),"")</f>
        <v/>
      </c>
      <c r="N446" s="69" t="str">
        <f>IFERROR(CLEAN(HLOOKUP(N$1,'1.源数据-产品报告-消费降序'!N:N,ROW(),0)),"")</f>
        <v/>
      </c>
      <c r="O446" s="69" t="str">
        <f>IFERROR(CLEAN(HLOOKUP(O$1,'1.源数据-产品报告-消费降序'!O:O,ROW(),0)),"")</f>
        <v/>
      </c>
      <c r="P446" s="69" t="str">
        <f>IFERROR(CLEAN(HLOOKUP(P$1,'1.源数据-产品报告-消费降序'!P:P,ROW(),0)),"")</f>
        <v/>
      </c>
      <c r="Q446" s="69" t="str">
        <f>IFERROR(CLEAN(HLOOKUP(Q$1,'1.源数据-产品报告-消费降序'!Q:Q,ROW(),0)),"")</f>
        <v/>
      </c>
      <c r="R446" s="69" t="str">
        <f>IFERROR(CLEAN(HLOOKUP(R$1,'1.源数据-产品报告-消费降序'!R:R,ROW(),0)),"")</f>
        <v/>
      </c>
      <c r="S4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6" s="69" t="str">
        <f>IFERROR(CLEAN(HLOOKUP(T$1,'1.源数据-产品报告-消费降序'!T:T,ROW(),0)),"")</f>
        <v/>
      </c>
      <c r="W446" s="69" t="str">
        <f>IFERROR(CLEAN(HLOOKUP(W$1,'1.源数据-产品报告-消费降序'!W:W,ROW(),0)),"")</f>
        <v/>
      </c>
      <c r="X446" s="69" t="str">
        <f>IFERROR(CLEAN(HLOOKUP(X$1,'1.源数据-产品报告-消费降序'!X:X,ROW(),0)),"")</f>
        <v/>
      </c>
      <c r="Y446" s="69" t="str">
        <f>IFERROR(CLEAN(HLOOKUP(Y$1,'1.源数据-产品报告-消费降序'!Y:Y,ROW(),0)),"")</f>
        <v/>
      </c>
      <c r="Z446" s="69" t="str">
        <f>IFERROR(CLEAN(HLOOKUP(Z$1,'1.源数据-产品报告-消费降序'!Z:Z,ROW(),0)),"")</f>
        <v/>
      </c>
      <c r="AA446" s="69" t="str">
        <f>IFERROR(CLEAN(HLOOKUP(AA$1,'1.源数据-产品报告-消费降序'!AA:AA,ROW(),0)),"")</f>
        <v/>
      </c>
      <c r="AB446" s="69" t="str">
        <f>IFERROR(CLEAN(HLOOKUP(AB$1,'1.源数据-产品报告-消费降序'!AB:AB,ROW(),0)),"")</f>
        <v/>
      </c>
      <c r="AC446" s="69" t="str">
        <f>IFERROR(CLEAN(HLOOKUP(AC$1,'1.源数据-产品报告-消费降序'!AC:AC,ROW(),0)),"")</f>
        <v/>
      </c>
      <c r="AD4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6" s="69" t="str">
        <f>IFERROR(CLEAN(HLOOKUP(AE$1,'1.源数据-产品报告-消费降序'!AE:AE,ROW(),0)),"")</f>
        <v/>
      </c>
      <c r="AH446" s="69" t="str">
        <f>IFERROR(CLEAN(HLOOKUP(AH$1,'1.源数据-产品报告-消费降序'!AH:AH,ROW(),0)),"")</f>
        <v/>
      </c>
      <c r="AI446" s="69" t="str">
        <f>IFERROR(CLEAN(HLOOKUP(AI$1,'1.源数据-产品报告-消费降序'!AI:AI,ROW(),0)),"")</f>
        <v/>
      </c>
      <c r="AJ446" s="69" t="str">
        <f>IFERROR(CLEAN(HLOOKUP(AJ$1,'1.源数据-产品报告-消费降序'!AJ:AJ,ROW(),0)),"")</f>
        <v/>
      </c>
      <c r="AK446" s="69" t="str">
        <f>IFERROR(CLEAN(HLOOKUP(AK$1,'1.源数据-产品报告-消费降序'!AK:AK,ROW(),0)),"")</f>
        <v/>
      </c>
      <c r="AL446" s="69" t="str">
        <f>IFERROR(CLEAN(HLOOKUP(AL$1,'1.源数据-产品报告-消费降序'!AL:AL,ROW(),0)),"")</f>
        <v/>
      </c>
      <c r="AM446" s="69" t="str">
        <f>IFERROR(CLEAN(HLOOKUP(AM$1,'1.源数据-产品报告-消费降序'!AM:AM,ROW(),0)),"")</f>
        <v/>
      </c>
      <c r="AN446" s="69" t="str">
        <f>IFERROR(CLEAN(HLOOKUP(AN$1,'1.源数据-产品报告-消费降序'!AN:AN,ROW(),0)),"")</f>
        <v/>
      </c>
      <c r="AO4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6" s="69" t="str">
        <f>IFERROR(CLEAN(HLOOKUP(AP$1,'1.源数据-产品报告-消费降序'!AP:AP,ROW(),0)),"")</f>
        <v/>
      </c>
      <c r="AS446" s="69" t="str">
        <f>IFERROR(CLEAN(HLOOKUP(AS$1,'1.源数据-产品报告-消费降序'!AS:AS,ROW(),0)),"")</f>
        <v/>
      </c>
      <c r="AT446" s="69" t="str">
        <f>IFERROR(CLEAN(HLOOKUP(AT$1,'1.源数据-产品报告-消费降序'!AT:AT,ROW(),0)),"")</f>
        <v/>
      </c>
      <c r="AU446" s="69" t="str">
        <f>IFERROR(CLEAN(HLOOKUP(AU$1,'1.源数据-产品报告-消费降序'!AU:AU,ROW(),0)),"")</f>
        <v/>
      </c>
      <c r="AV446" s="69" t="str">
        <f>IFERROR(CLEAN(HLOOKUP(AV$1,'1.源数据-产品报告-消费降序'!AV:AV,ROW(),0)),"")</f>
        <v/>
      </c>
      <c r="AW446" s="69" t="str">
        <f>IFERROR(CLEAN(HLOOKUP(AW$1,'1.源数据-产品报告-消费降序'!AW:AW,ROW(),0)),"")</f>
        <v/>
      </c>
      <c r="AX446" s="69" t="str">
        <f>IFERROR(CLEAN(HLOOKUP(AX$1,'1.源数据-产品报告-消费降序'!AX:AX,ROW(),0)),"")</f>
        <v/>
      </c>
      <c r="AY446" s="69" t="str">
        <f>IFERROR(CLEAN(HLOOKUP(AY$1,'1.源数据-产品报告-消费降序'!AY:AY,ROW(),0)),"")</f>
        <v/>
      </c>
      <c r="AZ4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6" s="69" t="str">
        <f>IFERROR(CLEAN(HLOOKUP(BA$1,'1.源数据-产品报告-消费降序'!BA:BA,ROW(),0)),"")</f>
        <v/>
      </c>
      <c r="BD446" s="69" t="str">
        <f>IFERROR(CLEAN(HLOOKUP(BD$1,'1.源数据-产品报告-消费降序'!BD:BD,ROW(),0)),"")</f>
        <v/>
      </c>
      <c r="BE446" s="69" t="str">
        <f>IFERROR(CLEAN(HLOOKUP(BE$1,'1.源数据-产品报告-消费降序'!BE:BE,ROW(),0)),"")</f>
        <v/>
      </c>
      <c r="BF446" s="69" t="str">
        <f>IFERROR(CLEAN(HLOOKUP(BF$1,'1.源数据-产品报告-消费降序'!BF:BF,ROW(),0)),"")</f>
        <v/>
      </c>
      <c r="BG446" s="69" t="str">
        <f>IFERROR(CLEAN(HLOOKUP(BG$1,'1.源数据-产品报告-消费降序'!BG:BG,ROW(),0)),"")</f>
        <v/>
      </c>
      <c r="BH446" s="69" t="str">
        <f>IFERROR(CLEAN(HLOOKUP(BH$1,'1.源数据-产品报告-消费降序'!BH:BH,ROW(),0)),"")</f>
        <v/>
      </c>
      <c r="BI446" s="69" t="str">
        <f>IFERROR(CLEAN(HLOOKUP(BI$1,'1.源数据-产品报告-消费降序'!BI:BI,ROW(),0)),"")</f>
        <v/>
      </c>
      <c r="BJ446" s="69" t="str">
        <f>IFERROR(CLEAN(HLOOKUP(BJ$1,'1.源数据-产品报告-消费降序'!BJ:BJ,ROW(),0)),"")</f>
        <v/>
      </c>
      <c r="BK4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6" s="69" t="str">
        <f>IFERROR(CLEAN(HLOOKUP(BL$1,'1.源数据-产品报告-消费降序'!BL:BL,ROW(),0)),"")</f>
        <v/>
      </c>
      <c r="BO446" s="69" t="str">
        <f>IFERROR(CLEAN(HLOOKUP(BO$1,'1.源数据-产品报告-消费降序'!BO:BO,ROW(),0)),"")</f>
        <v/>
      </c>
      <c r="BP446" s="69" t="str">
        <f>IFERROR(CLEAN(HLOOKUP(BP$1,'1.源数据-产品报告-消费降序'!BP:BP,ROW(),0)),"")</f>
        <v/>
      </c>
      <c r="BQ446" s="69" t="str">
        <f>IFERROR(CLEAN(HLOOKUP(BQ$1,'1.源数据-产品报告-消费降序'!BQ:BQ,ROW(),0)),"")</f>
        <v/>
      </c>
      <c r="BR446" s="69" t="str">
        <f>IFERROR(CLEAN(HLOOKUP(BR$1,'1.源数据-产品报告-消费降序'!BR:BR,ROW(),0)),"")</f>
        <v/>
      </c>
      <c r="BS446" s="69" t="str">
        <f>IFERROR(CLEAN(HLOOKUP(BS$1,'1.源数据-产品报告-消费降序'!BS:BS,ROW(),0)),"")</f>
        <v/>
      </c>
      <c r="BT446" s="69" t="str">
        <f>IFERROR(CLEAN(HLOOKUP(BT$1,'1.源数据-产品报告-消费降序'!BT:BT,ROW(),0)),"")</f>
        <v/>
      </c>
      <c r="BU446" s="69" t="str">
        <f>IFERROR(CLEAN(HLOOKUP(BU$1,'1.源数据-产品报告-消费降序'!BU:BU,ROW(),0)),"")</f>
        <v/>
      </c>
      <c r="BV4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6" s="69" t="str">
        <f>IFERROR(CLEAN(HLOOKUP(BW$1,'1.源数据-产品报告-消费降序'!BW:BW,ROW(),0)),"")</f>
        <v/>
      </c>
    </row>
    <row r="447" spans="1:75">
      <c r="A447" s="69" t="str">
        <f>IFERROR(CLEAN(HLOOKUP(A$1,'1.源数据-产品报告-消费降序'!A:A,ROW(),0)),"")</f>
        <v/>
      </c>
      <c r="B447" s="69" t="str">
        <f>IFERROR(CLEAN(HLOOKUP(B$1,'1.源数据-产品报告-消费降序'!B:B,ROW(),0)),"")</f>
        <v/>
      </c>
      <c r="C447" s="69" t="str">
        <f>IFERROR(CLEAN(HLOOKUP(C$1,'1.源数据-产品报告-消费降序'!C:C,ROW(),0)),"")</f>
        <v/>
      </c>
      <c r="D447" s="69" t="str">
        <f>IFERROR(CLEAN(HLOOKUP(D$1,'1.源数据-产品报告-消费降序'!D:D,ROW(),0)),"")</f>
        <v/>
      </c>
      <c r="E447" s="69" t="str">
        <f>IFERROR(CLEAN(HLOOKUP(E$1,'1.源数据-产品报告-消费降序'!E:E,ROW(),0)),"")</f>
        <v/>
      </c>
      <c r="F447" s="69" t="str">
        <f>IFERROR(CLEAN(HLOOKUP(F$1,'1.源数据-产品报告-消费降序'!F:F,ROW(),0)),"")</f>
        <v/>
      </c>
      <c r="G447" s="70">
        <f>IFERROR((HLOOKUP(G$1,'1.源数据-产品报告-消费降序'!G:G,ROW(),0)),"")</f>
        <v>0</v>
      </c>
      <c r="H4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7" s="69" t="str">
        <f>IFERROR(CLEAN(HLOOKUP(I$1,'1.源数据-产品报告-消费降序'!I:I,ROW(),0)),"")</f>
        <v/>
      </c>
      <c r="L447" s="69" t="str">
        <f>IFERROR(CLEAN(HLOOKUP(L$1,'1.源数据-产品报告-消费降序'!L:L,ROW(),0)),"")</f>
        <v/>
      </c>
      <c r="M447" s="69" t="str">
        <f>IFERROR(CLEAN(HLOOKUP(M$1,'1.源数据-产品报告-消费降序'!M:M,ROW(),0)),"")</f>
        <v/>
      </c>
      <c r="N447" s="69" t="str">
        <f>IFERROR(CLEAN(HLOOKUP(N$1,'1.源数据-产品报告-消费降序'!N:N,ROW(),0)),"")</f>
        <v/>
      </c>
      <c r="O447" s="69" t="str">
        <f>IFERROR(CLEAN(HLOOKUP(O$1,'1.源数据-产品报告-消费降序'!O:O,ROW(),0)),"")</f>
        <v/>
      </c>
      <c r="P447" s="69" t="str">
        <f>IFERROR(CLEAN(HLOOKUP(P$1,'1.源数据-产品报告-消费降序'!P:P,ROW(),0)),"")</f>
        <v/>
      </c>
      <c r="Q447" s="69" t="str">
        <f>IFERROR(CLEAN(HLOOKUP(Q$1,'1.源数据-产品报告-消费降序'!Q:Q,ROW(),0)),"")</f>
        <v/>
      </c>
      <c r="R447" s="69" t="str">
        <f>IFERROR(CLEAN(HLOOKUP(R$1,'1.源数据-产品报告-消费降序'!R:R,ROW(),0)),"")</f>
        <v/>
      </c>
      <c r="S4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7" s="69" t="str">
        <f>IFERROR(CLEAN(HLOOKUP(T$1,'1.源数据-产品报告-消费降序'!T:T,ROW(),0)),"")</f>
        <v/>
      </c>
      <c r="W447" s="69" t="str">
        <f>IFERROR(CLEAN(HLOOKUP(W$1,'1.源数据-产品报告-消费降序'!W:W,ROW(),0)),"")</f>
        <v/>
      </c>
      <c r="X447" s="69" t="str">
        <f>IFERROR(CLEAN(HLOOKUP(X$1,'1.源数据-产品报告-消费降序'!X:X,ROW(),0)),"")</f>
        <v/>
      </c>
      <c r="Y447" s="69" t="str">
        <f>IFERROR(CLEAN(HLOOKUP(Y$1,'1.源数据-产品报告-消费降序'!Y:Y,ROW(),0)),"")</f>
        <v/>
      </c>
      <c r="Z447" s="69" t="str">
        <f>IFERROR(CLEAN(HLOOKUP(Z$1,'1.源数据-产品报告-消费降序'!Z:Z,ROW(),0)),"")</f>
        <v/>
      </c>
      <c r="AA447" s="69" t="str">
        <f>IFERROR(CLEAN(HLOOKUP(AA$1,'1.源数据-产品报告-消费降序'!AA:AA,ROW(),0)),"")</f>
        <v/>
      </c>
      <c r="AB447" s="69" t="str">
        <f>IFERROR(CLEAN(HLOOKUP(AB$1,'1.源数据-产品报告-消费降序'!AB:AB,ROW(),0)),"")</f>
        <v/>
      </c>
      <c r="AC447" s="69" t="str">
        <f>IFERROR(CLEAN(HLOOKUP(AC$1,'1.源数据-产品报告-消费降序'!AC:AC,ROW(),0)),"")</f>
        <v/>
      </c>
      <c r="AD4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7" s="69" t="str">
        <f>IFERROR(CLEAN(HLOOKUP(AE$1,'1.源数据-产品报告-消费降序'!AE:AE,ROW(),0)),"")</f>
        <v/>
      </c>
      <c r="AH447" s="69" t="str">
        <f>IFERROR(CLEAN(HLOOKUP(AH$1,'1.源数据-产品报告-消费降序'!AH:AH,ROW(),0)),"")</f>
        <v/>
      </c>
      <c r="AI447" s="69" t="str">
        <f>IFERROR(CLEAN(HLOOKUP(AI$1,'1.源数据-产品报告-消费降序'!AI:AI,ROW(),0)),"")</f>
        <v/>
      </c>
      <c r="AJ447" s="69" t="str">
        <f>IFERROR(CLEAN(HLOOKUP(AJ$1,'1.源数据-产品报告-消费降序'!AJ:AJ,ROW(),0)),"")</f>
        <v/>
      </c>
      <c r="AK447" s="69" t="str">
        <f>IFERROR(CLEAN(HLOOKUP(AK$1,'1.源数据-产品报告-消费降序'!AK:AK,ROW(),0)),"")</f>
        <v/>
      </c>
      <c r="AL447" s="69" t="str">
        <f>IFERROR(CLEAN(HLOOKUP(AL$1,'1.源数据-产品报告-消费降序'!AL:AL,ROW(),0)),"")</f>
        <v/>
      </c>
      <c r="AM447" s="69" t="str">
        <f>IFERROR(CLEAN(HLOOKUP(AM$1,'1.源数据-产品报告-消费降序'!AM:AM,ROW(),0)),"")</f>
        <v/>
      </c>
      <c r="AN447" s="69" t="str">
        <f>IFERROR(CLEAN(HLOOKUP(AN$1,'1.源数据-产品报告-消费降序'!AN:AN,ROW(),0)),"")</f>
        <v/>
      </c>
      <c r="AO4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7" s="69" t="str">
        <f>IFERROR(CLEAN(HLOOKUP(AP$1,'1.源数据-产品报告-消费降序'!AP:AP,ROW(),0)),"")</f>
        <v/>
      </c>
      <c r="AS447" s="69" t="str">
        <f>IFERROR(CLEAN(HLOOKUP(AS$1,'1.源数据-产品报告-消费降序'!AS:AS,ROW(),0)),"")</f>
        <v/>
      </c>
      <c r="AT447" s="69" t="str">
        <f>IFERROR(CLEAN(HLOOKUP(AT$1,'1.源数据-产品报告-消费降序'!AT:AT,ROW(),0)),"")</f>
        <v/>
      </c>
      <c r="AU447" s="69" t="str">
        <f>IFERROR(CLEAN(HLOOKUP(AU$1,'1.源数据-产品报告-消费降序'!AU:AU,ROW(),0)),"")</f>
        <v/>
      </c>
      <c r="AV447" s="69" t="str">
        <f>IFERROR(CLEAN(HLOOKUP(AV$1,'1.源数据-产品报告-消费降序'!AV:AV,ROW(),0)),"")</f>
        <v/>
      </c>
      <c r="AW447" s="69" t="str">
        <f>IFERROR(CLEAN(HLOOKUP(AW$1,'1.源数据-产品报告-消费降序'!AW:AW,ROW(),0)),"")</f>
        <v/>
      </c>
      <c r="AX447" s="69" t="str">
        <f>IFERROR(CLEAN(HLOOKUP(AX$1,'1.源数据-产品报告-消费降序'!AX:AX,ROW(),0)),"")</f>
        <v/>
      </c>
      <c r="AY447" s="69" t="str">
        <f>IFERROR(CLEAN(HLOOKUP(AY$1,'1.源数据-产品报告-消费降序'!AY:AY,ROW(),0)),"")</f>
        <v/>
      </c>
      <c r="AZ4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7" s="69" t="str">
        <f>IFERROR(CLEAN(HLOOKUP(BA$1,'1.源数据-产品报告-消费降序'!BA:BA,ROW(),0)),"")</f>
        <v/>
      </c>
      <c r="BD447" s="69" t="str">
        <f>IFERROR(CLEAN(HLOOKUP(BD$1,'1.源数据-产品报告-消费降序'!BD:BD,ROW(),0)),"")</f>
        <v/>
      </c>
      <c r="BE447" s="69" t="str">
        <f>IFERROR(CLEAN(HLOOKUP(BE$1,'1.源数据-产品报告-消费降序'!BE:BE,ROW(),0)),"")</f>
        <v/>
      </c>
      <c r="BF447" s="69" t="str">
        <f>IFERROR(CLEAN(HLOOKUP(BF$1,'1.源数据-产品报告-消费降序'!BF:BF,ROW(),0)),"")</f>
        <v/>
      </c>
      <c r="BG447" s="69" t="str">
        <f>IFERROR(CLEAN(HLOOKUP(BG$1,'1.源数据-产品报告-消费降序'!BG:BG,ROW(),0)),"")</f>
        <v/>
      </c>
      <c r="BH447" s="69" t="str">
        <f>IFERROR(CLEAN(HLOOKUP(BH$1,'1.源数据-产品报告-消费降序'!BH:BH,ROW(),0)),"")</f>
        <v/>
      </c>
      <c r="BI447" s="69" t="str">
        <f>IFERROR(CLEAN(HLOOKUP(BI$1,'1.源数据-产品报告-消费降序'!BI:BI,ROW(),0)),"")</f>
        <v/>
      </c>
      <c r="BJ447" s="69" t="str">
        <f>IFERROR(CLEAN(HLOOKUP(BJ$1,'1.源数据-产品报告-消费降序'!BJ:BJ,ROW(),0)),"")</f>
        <v/>
      </c>
      <c r="BK4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7" s="69" t="str">
        <f>IFERROR(CLEAN(HLOOKUP(BL$1,'1.源数据-产品报告-消费降序'!BL:BL,ROW(),0)),"")</f>
        <v/>
      </c>
      <c r="BO447" s="69" t="str">
        <f>IFERROR(CLEAN(HLOOKUP(BO$1,'1.源数据-产品报告-消费降序'!BO:BO,ROW(),0)),"")</f>
        <v/>
      </c>
      <c r="BP447" s="69" t="str">
        <f>IFERROR(CLEAN(HLOOKUP(BP$1,'1.源数据-产品报告-消费降序'!BP:BP,ROW(),0)),"")</f>
        <v/>
      </c>
      <c r="BQ447" s="69" t="str">
        <f>IFERROR(CLEAN(HLOOKUP(BQ$1,'1.源数据-产品报告-消费降序'!BQ:BQ,ROW(),0)),"")</f>
        <v/>
      </c>
      <c r="BR447" s="69" t="str">
        <f>IFERROR(CLEAN(HLOOKUP(BR$1,'1.源数据-产品报告-消费降序'!BR:BR,ROW(),0)),"")</f>
        <v/>
      </c>
      <c r="BS447" s="69" t="str">
        <f>IFERROR(CLEAN(HLOOKUP(BS$1,'1.源数据-产品报告-消费降序'!BS:BS,ROW(),0)),"")</f>
        <v/>
      </c>
      <c r="BT447" s="69" t="str">
        <f>IFERROR(CLEAN(HLOOKUP(BT$1,'1.源数据-产品报告-消费降序'!BT:BT,ROW(),0)),"")</f>
        <v/>
      </c>
      <c r="BU447" s="69" t="str">
        <f>IFERROR(CLEAN(HLOOKUP(BU$1,'1.源数据-产品报告-消费降序'!BU:BU,ROW(),0)),"")</f>
        <v/>
      </c>
      <c r="BV4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7" s="69" t="str">
        <f>IFERROR(CLEAN(HLOOKUP(BW$1,'1.源数据-产品报告-消费降序'!BW:BW,ROW(),0)),"")</f>
        <v/>
      </c>
    </row>
    <row r="448" spans="1:75">
      <c r="A448" s="69" t="str">
        <f>IFERROR(CLEAN(HLOOKUP(A$1,'1.源数据-产品报告-消费降序'!A:A,ROW(),0)),"")</f>
        <v/>
      </c>
      <c r="B448" s="69" t="str">
        <f>IFERROR(CLEAN(HLOOKUP(B$1,'1.源数据-产品报告-消费降序'!B:B,ROW(),0)),"")</f>
        <v/>
      </c>
      <c r="C448" s="69" t="str">
        <f>IFERROR(CLEAN(HLOOKUP(C$1,'1.源数据-产品报告-消费降序'!C:C,ROW(),0)),"")</f>
        <v/>
      </c>
      <c r="D448" s="69" t="str">
        <f>IFERROR(CLEAN(HLOOKUP(D$1,'1.源数据-产品报告-消费降序'!D:D,ROW(),0)),"")</f>
        <v/>
      </c>
      <c r="E448" s="69" t="str">
        <f>IFERROR(CLEAN(HLOOKUP(E$1,'1.源数据-产品报告-消费降序'!E:E,ROW(),0)),"")</f>
        <v/>
      </c>
      <c r="F448" s="69" t="str">
        <f>IFERROR(CLEAN(HLOOKUP(F$1,'1.源数据-产品报告-消费降序'!F:F,ROW(),0)),"")</f>
        <v/>
      </c>
      <c r="G448" s="70">
        <f>IFERROR((HLOOKUP(G$1,'1.源数据-产品报告-消费降序'!G:G,ROW(),0)),"")</f>
        <v>0</v>
      </c>
      <c r="H4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8" s="69" t="str">
        <f>IFERROR(CLEAN(HLOOKUP(I$1,'1.源数据-产品报告-消费降序'!I:I,ROW(),0)),"")</f>
        <v/>
      </c>
      <c r="L448" s="69" t="str">
        <f>IFERROR(CLEAN(HLOOKUP(L$1,'1.源数据-产品报告-消费降序'!L:L,ROW(),0)),"")</f>
        <v/>
      </c>
      <c r="M448" s="69" t="str">
        <f>IFERROR(CLEAN(HLOOKUP(M$1,'1.源数据-产品报告-消费降序'!M:M,ROW(),0)),"")</f>
        <v/>
      </c>
      <c r="N448" s="69" t="str">
        <f>IFERROR(CLEAN(HLOOKUP(N$1,'1.源数据-产品报告-消费降序'!N:N,ROW(),0)),"")</f>
        <v/>
      </c>
      <c r="O448" s="69" t="str">
        <f>IFERROR(CLEAN(HLOOKUP(O$1,'1.源数据-产品报告-消费降序'!O:O,ROW(),0)),"")</f>
        <v/>
      </c>
      <c r="P448" s="69" t="str">
        <f>IFERROR(CLEAN(HLOOKUP(P$1,'1.源数据-产品报告-消费降序'!P:P,ROW(),0)),"")</f>
        <v/>
      </c>
      <c r="Q448" s="69" t="str">
        <f>IFERROR(CLEAN(HLOOKUP(Q$1,'1.源数据-产品报告-消费降序'!Q:Q,ROW(),0)),"")</f>
        <v/>
      </c>
      <c r="R448" s="69" t="str">
        <f>IFERROR(CLEAN(HLOOKUP(R$1,'1.源数据-产品报告-消费降序'!R:R,ROW(),0)),"")</f>
        <v/>
      </c>
      <c r="S4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8" s="69" t="str">
        <f>IFERROR(CLEAN(HLOOKUP(T$1,'1.源数据-产品报告-消费降序'!T:T,ROW(),0)),"")</f>
        <v/>
      </c>
      <c r="W448" s="69" t="str">
        <f>IFERROR(CLEAN(HLOOKUP(W$1,'1.源数据-产品报告-消费降序'!W:W,ROW(),0)),"")</f>
        <v/>
      </c>
      <c r="X448" s="69" t="str">
        <f>IFERROR(CLEAN(HLOOKUP(X$1,'1.源数据-产品报告-消费降序'!X:X,ROW(),0)),"")</f>
        <v/>
      </c>
      <c r="Y448" s="69" t="str">
        <f>IFERROR(CLEAN(HLOOKUP(Y$1,'1.源数据-产品报告-消费降序'!Y:Y,ROW(),0)),"")</f>
        <v/>
      </c>
      <c r="Z448" s="69" t="str">
        <f>IFERROR(CLEAN(HLOOKUP(Z$1,'1.源数据-产品报告-消费降序'!Z:Z,ROW(),0)),"")</f>
        <v/>
      </c>
      <c r="AA448" s="69" t="str">
        <f>IFERROR(CLEAN(HLOOKUP(AA$1,'1.源数据-产品报告-消费降序'!AA:AA,ROW(),0)),"")</f>
        <v/>
      </c>
      <c r="AB448" s="69" t="str">
        <f>IFERROR(CLEAN(HLOOKUP(AB$1,'1.源数据-产品报告-消费降序'!AB:AB,ROW(),0)),"")</f>
        <v/>
      </c>
      <c r="AC448" s="69" t="str">
        <f>IFERROR(CLEAN(HLOOKUP(AC$1,'1.源数据-产品报告-消费降序'!AC:AC,ROW(),0)),"")</f>
        <v/>
      </c>
      <c r="AD4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8" s="69" t="str">
        <f>IFERROR(CLEAN(HLOOKUP(AE$1,'1.源数据-产品报告-消费降序'!AE:AE,ROW(),0)),"")</f>
        <v/>
      </c>
      <c r="AH448" s="69" t="str">
        <f>IFERROR(CLEAN(HLOOKUP(AH$1,'1.源数据-产品报告-消费降序'!AH:AH,ROW(),0)),"")</f>
        <v/>
      </c>
      <c r="AI448" s="69" t="str">
        <f>IFERROR(CLEAN(HLOOKUP(AI$1,'1.源数据-产品报告-消费降序'!AI:AI,ROW(),0)),"")</f>
        <v/>
      </c>
      <c r="AJ448" s="69" t="str">
        <f>IFERROR(CLEAN(HLOOKUP(AJ$1,'1.源数据-产品报告-消费降序'!AJ:AJ,ROW(),0)),"")</f>
        <v/>
      </c>
      <c r="AK448" s="69" t="str">
        <f>IFERROR(CLEAN(HLOOKUP(AK$1,'1.源数据-产品报告-消费降序'!AK:AK,ROW(),0)),"")</f>
        <v/>
      </c>
      <c r="AL448" s="69" t="str">
        <f>IFERROR(CLEAN(HLOOKUP(AL$1,'1.源数据-产品报告-消费降序'!AL:AL,ROW(),0)),"")</f>
        <v/>
      </c>
      <c r="AM448" s="69" t="str">
        <f>IFERROR(CLEAN(HLOOKUP(AM$1,'1.源数据-产品报告-消费降序'!AM:AM,ROW(),0)),"")</f>
        <v/>
      </c>
      <c r="AN448" s="69" t="str">
        <f>IFERROR(CLEAN(HLOOKUP(AN$1,'1.源数据-产品报告-消费降序'!AN:AN,ROW(),0)),"")</f>
        <v/>
      </c>
      <c r="AO4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8" s="69" t="str">
        <f>IFERROR(CLEAN(HLOOKUP(AP$1,'1.源数据-产品报告-消费降序'!AP:AP,ROW(),0)),"")</f>
        <v/>
      </c>
      <c r="AS448" s="69" t="str">
        <f>IFERROR(CLEAN(HLOOKUP(AS$1,'1.源数据-产品报告-消费降序'!AS:AS,ROW(),0)),"")</f>
        <v/>
      </c>
      <c r="AT448" s="69" t="str">
        <f>IFERROR(CLEAN(HLOOKUP(AT$1,'1.源数据-产品报告-消费降序'!AT:AT,ROW(),0)),"")</f>
        <v/>
      </c>
      <c r="AU448" s="69" t="str">
        <f>IFERROR(CLEAN(HLOOKUP(AU$1,'1.源数据-产品报告-消费降序'!AU:AU,ROW(),0)),"")</f>
        <v/>
      </c>
      <c r="AV448" s="69" t="str">
        <f>IFERROR(CLEAN(HLOOKUP(AV$1,'1.源数据-产品报告-消费降序'!AV:AV,ROW(),0)),"")</f>
        <v/>
      </c>
      <c r="AW448" s="69" t="str">
        <f>IFERROR(CLEAN(HLOOKUP(AW$1,'1.源数据-产品报告-消费降序'!AW:AW,ROW(),0)),"")</f>
        <v/>
      </c>
      <c r="AX448" s="69" t="str">
        <f>IFERROR(CLEAN(HLOOKUP(AX$1,'1.源数据-产品报告-消费降序'!AX:AX,ROW(),0)),"")</f>
        <v/>
      </c>
      <c r="AY448" s="69" t="str">
        <f>IFERROR(CLEAN(HLOOKUP(AY$1,'1.源数据-产品报告-消费降序'!AY:AY,ROW(),0)),"")</f>
        <v/>
      </c>
      <c r="AZ4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8" s="69" t="str">
        <f>IFERROR(CLEAN(HLOOKUP(BA$1,'1.源数据-产品报告-消费降序'!BA:BA,ROW(),0)),"")</f>
        <v/>
      </c>
      <c r="BD448" s="69" t="str">
        <f>IFERROR(CLEAN(HLOOKUP(BD$1,'1.源数据-产品报告-消费降序'!BD:BD,ROW(),0)),"")</f>
        <v/>
      </c>
      <c r="BE448" s="69" t="str">
        <f>IFERROR(CLEAN(HLOOKUP(BE$1,'1.源数据-产品报告-消费降序'!BE:BE,ROW(),0)),"")</f>
        <v/>
      </c>
      <c r="BF448" s="69" t="str">
        <f>IFERROR(CLEAN(HLOOKUP(BF$1,'1.源数据-产品报告-消费降序'!BF:BF,ROW(),0)),"")</f>
        <v/>
      </c>
      <c r="BG448" s="69" t="str">
        <f>IFERROR(CLEAN(HLOOKUP(BG$1,'1.源数据-产品报告-消费降序'!BG:BG,ROW(),0)),"")</f>
        <v/>
      </c>
      <c r="BH448" s="69" t="str">
        <f>IFERROR(CLEAN(HLOOKUP(BH$1,'1.源数据-产品报告-消费降序'!BH:BH,ROW(),0)),"")</f>
        <v/>
      </c>
      <c r="BI448" s="69" t="str">
        <f>IFERROR(CLEAN(HLOOKUP(BI$1,'1.源数据-产品报告-消费降序'!BI:BI,ROW(),0)),"")</f>
        <v/>
      </c>
      <c r="BJ448" s="69" t="str">
        <f>IFERROR(CLEAN(HLOOKUP(BJ$1,'1.源数据-产品报告-消费降序'!BJ:BJ,ROW(),0)),"")</f>
        <v/>
      </c>
      <c r="BK4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8" s="69" t="str">
        <f>IFERROR(CLEAN(HLOOKUP(BL$1,'1.源数据-产品报告-消费降序'!BL:BL,ROW(),0)),"")</f>
        <v/>
      </c>
      <c r="BO448" s="69" t="str">
        <f>IFERROR(CLEAN(HLOOKUP(BO$1,'1.源数据-产品报告-消费降序'!BO:BO,ROW(),0)),"")</f>
        <v/>
      </c>
      <c r="BP448" s="69" t="str">
        <f>IFERROR(CLEAN(HLOOKUP(BP$1,'1.源数据-产品报告-消费降序'!BP:BP,ROW(),0)),"")</f>
        <v/>
      </c>
      <c r="BQ448" s="69" t="str">
        <f>IFERROR(CLEAN(HLOOKUP(BQ$1,'1.源数据-产品报告-消费降序'!BQ:BQ,ROW(),0)),"")</f>
        <v/>
      </c>
      <c r="BR448" s="69" t="str">
        <f>IFERROR(CLEAN(HLOOKUP(BR$1,'1.源数据-产品报告-消费降序'!BR:BR,ROW(),0)),"")</f>
        <v/>
      </c>
      <c r="BS448" s="69" t="str">
        <f>IFERROR(CLEAN(HLOOKUP(BS$1,'1.源数据-产品报告-消费降序'!BS:BS,ROW(),0)),"")</f>
        <v/>
      </c>
      <c r="BT448" s="69" t="str">
        <f>IFERROR(CLEAN(HLOOKUP(BT$1,'1.源数据-产品报告-消费降序'!BT:BT,ROW(),0)),"")</f>
        <v/>
      </c>
      <c r="BU448" s="69" t="str">
        <f>IFERROR(CLEAN(HLOOKUP(BU$1,'1.源数据-产品报告-消费降序'!BU:BU,ROW(),0)),"")</f>
        <v/>
      </c>
      <c r="BV4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8" s="69" t="str">
        <f>IFERROR(CLEAN(HLOOKUP(BW$1,'1.源数据-产品报告-消费降序'!BW:BW,ROW(),0)),"")</f>
        <v/>
      </c>
    </row>
    <row r="449" spans="1:75">
      <c r="A449" s="69" t="str">
        <f>IFERROR(CLEAN(HLOOKUP(A$1,'1.源数据-产品报告-消费降序'!A:A,ROW(),0)),"")</f>
        <v/>
      </c>
      <c r="B449" s="69" t="str">
        <f>IFERROR(CLEAN(HLOOKUP(B$1,'1.源数据-产品报告-消费降序'!B:B,ROW(),0)),"")</f>
        <v/>
      </c>
      <c r="C449" s="69" t="str">
        <f>IFERROR(CLEAN(HLOOKUP(C$1,'1.源数据-产品报告-消费降序'!C:C,ROW(),0)),"")</f>
        <v/>
      </c>
      <c r="D449" s="69" t="str">
        <f>IFERROR(CLEAN(HLOOKUP(D$1,'1.源数据-产品报告-消费降序'!D:D,ROW(),0)),"")</f>
        <v/>
      </c>
      <c r="E449" s="69" t="str">
        <f>IFERROR(CLEAN(HLOOKUP(E$1,'1.源数据-产品报告-消费降序'!E:E,ROW(),0)),"")</f>
        <v/>
      </c>
      <c r="F449" s="69" t="str">
        <f>IFERROR(CLEAN(HLOOKUP(F$1,'1.源数据-产品报告-消费降序'!F:F,ROW(),0)),"")</f>
        <v/>
      </c>
      <c r="G449" s="70">
        <f>IFERROR((HLOOKUP(G$1,'1.源数据-产品报告-消费降序'!G:G,ROW(),0)),"")</f>
        <v>0</v>
      </c>
      <c r="H4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49" s="69" t="str">
        <f>IFERROR(CLEAN(HLOOKUP(I$1,'1.源数据-产品报告-消费降序'!I:I,ROW(),0)),"")</f>
        <v/>
      </c>
      <c r="L449" s="69" t="str">
        <f>IFERROR(CLEAN(HLOOKUP(L$1,'1.源数据-产品报告-消费降序'!L:L,ROW(),0)),"")</f>
        <v/>
      </c>
      <c r="M449" s="69" t="str">
        <f>IFERROR(CLEAN(HLOOKUP(M$1,'1.源数据-产品报告-消费降序'!M:M,ROW(),0)),"")</f>
        <v/>
      </c>
      <c r="N449" s="69" t="str">
        <f>IFERROR(CLEAN(HLOOKUP(N$1,'1.源数据-产品报告-消费降序'!N:N,ROW(),0)),"")</f>
        <v/>
      </c>
      <c r="O449" s="69" t="str">
        <f>IFERROR(CLEAN(HLOOKUP(O$1,'1.源数据-产品报告-消费降序'!O:O,ROW(),0)),"")</f>
        <v/>
      </c>
      <c r="P449" s="69" t="str">
        <f>IFERROR(CLEAN(HLOOKUP(P$1,'1.源数据-产品报告-消费降序'!P:P,ROW(),0)),"")</f>
        <v/>
      </c>
      <c r="Q449" s="69" t="str">
        <f>IFERROR(CLEAN(HLOOKUP(Q$1,'1.源数据-产品报告-消费降序'!Q:Q,ROW(),0)),"")</f>
        <v/>
      </c>
      <c r="R449" s="69" t="str">
        <f>IFERROR(CLEAN(HLOOKUP(R$1,'1.源数据-产品报告-消费降序'!R:R,ROW(),0)),"")</f>
        <v/>
      </c>
      <c r="S4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49" s="69" t="str">
        <f>IFERROR(CLEAN(HLOOKUP(T$1,'1.源数据-产品报告-消费降序'!T:T,ROW(),0)),"")</f>
        <v/>
      </c>
      <c r="W449" s="69" t="str">
        <f>IFERROR(CLEAN(HLOOKUP(W$1,'1.源数据-产品报告-消费降序'!W:W,ROW(),0)),"")</f>
        <v/>
      </c>
      <c r="X449" s="69" t="str">
        <f>IFERROR(CLEAN(HLOOKUP(X$1,'1.源数据-产品报告-消费降序'!X:X,ROW(),0)),"")</f>
        <v/>
      </c>
      <c r="Y449" s="69" t="str">
        <f>IFERROR(CLEAN(HLOOKUP(Y$1,'1.源数据-产品报告-消费降序'!Y:Y,ROW(),0)),"")</f>
        <v/>
      </c>
      <c r="Z449" s="69" t="str">
        <f>IFERROR(CLEAN(HLOOKUP(Z$1,'1.源数据-产品报告-消费降序'!Z:Z,ROW(),0)),"")</f>
        <v/>
      </c>
      <c r="AA449" s="69" t="str">
        <f>IFERROR(CLEAN(HLOOKUP(AA$1,'1.源数据-产品报告-消费降序'!AA:AA,ROW(),0)),"")</f>
        <v/>
      </c>
      <c r="AB449" s="69" t="str">
        <f>IFERROR(CLEAN(HLOOKUP(AB$1,'1.源数据-产品报告-消费降序'!AB:AB,ROW(),0)),"")</f>
        <v/>
      </c>
      <c r="AC449" s="69" t="str">
        <f>IFERROR(CLEAN(HLOOKUP(AC$1,'1.源数据-产品报告-消费降序'!AC:AC,ROW(),0)),"")</f>
        <v/>
      </c>
      <c r="AD4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49" s="69" t="str">
        <f>IFERROR(CLEAN(HLOOKUP(AE$1,'1.源数据-产品报告-消费降序'!AE:AE,ROW(),0)),"")</f>
        <v/>
      </c>
      <c r="AH449" s="69" t="str">
        <f>IFERROR(CLEAN(HLOOKUP(AH$1,'1.源数据-产品报告-消费降序'!AH:AH,ROW(),0)),"")</f>
        <v/>
      </c>
      <c r="AI449" s="69" t="str">
        <f>IFERROR(CLEAN(HLOOKUP(AI$1,'1.源数据-产品报告-消费降序'!AI:AI,ROW(),0)),"")</f>
        <v/>
      </c>
      <c r="AJ449" s="69" t="str">
        <f>IFERROR(CLEAN(HLOOKUP(AJ$1,'1.源数据-产品报告-消费降序'!AJ:AJ,ROW(),0)),"")</f>
        <v/>
      </c>
      <c r="AK449" s="69" t="str">
        <f>IFERROR(CLEAN(HLOOKUP(AK$1,'1.源数据-产品报告-消费降序'!AK:AK,ROW(),0)),"")</f>
        <v/>
      </c>
      <c r="AL449" s="69" t="str">
        <f>IFERROR(CLEAN(HLOOKUP(AL$1,'1.源数据-产品报告-消费降序'!AL:AL,ROW(),0)),"")</f>
        <v/>
      </c>
      <c r="AM449" s="69" t="str">
        <f>IFERROR(CLEAN(HLOOKUP(AM$1,'1.源数据-产品报告-消费降序'!AM:AM,ROW(),0)),"")</f>
        <v/>
      </c>
      <c r="AN449" s="69" t="str">
        <f>IFERROR(CLEAN(HLOOKUP(AN$1,'1.源数据-产品报告-消费降序'!AN:AN,ROW(),0)),"")</f>
        <v/>
      </c>
      <c r="AO4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49" s="69" t="str">
        <f>IFERROR(CLEAN(HLOOKUP(AP$1,'1.源数据-产品报告-消费降序'!AP:AP,ROW(),0)),"")</f>
        <v/>
      </c>
      <c r="AS449" s="69" t="str">
        <f>IFERROR(CLEAN(HLOOKUP(AS$1,'1.源数据-产品报告-消费降序'!AS:AS,ROW(),0)),"")</f>
        <v/>
      </c>
      <c r="AT449" s="69" t="str">
        <f>IFERROR(CLEAN(HLOOKUP(AT$1,'1.源数据-产品报告-消费降序'!AT:AT,ROW(),0)),"")</f>
        <v/>
      </c>
      <c r="AU449" s="69" t="str">
        <f>IFERROR(CLEAN(HLOOKUP(AU$1,'1.源数据-产品报告-消费降序'!AU:AU,ROW(),0)),"")</f>
        <v/>
      </c>
      <c r="AV449" s="69" t="str">
        <f>IFERROR(CLEAN(HLOOKUP(AV$1,'1.源数据-产品报告-消费降序'!AV:AV,ROW(),0)),"")</f>
        <v/>
      </c>
      <c r="AW449" s="69" t="str">
        <f>IFERROR(CLEAN(HLOOKUP(AW$1,'1.源数据-产品报告-消费降序'!AW:AW,ROW(),0)),"")</f>
        <v/>
      </c>
      <c r="AX449" s="69" t="str">
        <f>IFERROR(CLEAN(HLOOKUP(AX$1,'1.源数据-产品报告-消费降序'!AX:AX,ROW(),0)),"")</f>
        <v/>
      </c>
      <c r="AY449" s="69" t="str">
        <f>IFERROR(CLEAN(HLOOKUP(AY$1,'1.源数据-产品报告-消费降序'!AY:AY,ROW(),0)),"")</f>
        <v/>
      </c>
      <c r="AZ4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49" s="69" t="str">
        <f>IFERROR(CLEAN(HLOOKUP(BA$1,'1.源数据-产品报告-消费降序'!BA:BA,ROW(),0)),"")</f>
        <v/>
      </c>
      <c r="BD449" s="69" t="str">
        <f>IFERROR(CLEAN(HLOOKUP(BD$1,'1.源数据-产品报告-消费降序'!BD:BD,ROW(),0)),"")</f>
        <v/>
      </c>
      <c r="BE449" s="69" t="str">
        <f>IFERROR(CLEAN(HLOOKUP(BE$1,'1.源数据-产品报告-消费降序'!BE:BE,ROW(),0)),"")</f>
        <v/>
      </c>
      <c r="BF449" s="69" t="str">
        <f>IFERROR(CLEAN(HLOOKUP(BF$1,'1.源数据-产品报告-消费降序'!BF:BF,ROW(),0)),"")</f>
        <v/>
      </c>
      <c r="BG449" s="69" t="str">
        <f>IFERROR(CLEAN(HLOOKUP(BG$1,'1.源数据-产品报告-消费降序'!BG:BG,ROW(),0)),"")</f>
        <v/>
      </c>
      <c r="BH449" s="69" t="str">
        <f>IFERROR(CLEAN(HLOOKUP(BH$1,'1.源数据-产品报告-消费降序'!BH:BH,ROW(),0)),"")</f>
        <v/>
      </c>
      <c r="BI449" s="69" t="str">
        <f>IFERROR(CLEAN(HLOOKUP(BI$1,'1.源数据-产品报告-消费降序'!BI:BI,ROW(),0)),"")</f>
        <v/>
      </c>
      <c r="BJ449" s="69" t="str">
        <f>IFERROR(CLEAN(HLOOKUP(BJ$1,'1.源数据-产品报告-消费降序'!BJ:BJ,ROW(),0)),"")</f>
        <v/>
      </c>
      <c r="BK4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49" s="69" t="str">
        <f>IFERROR(CLEAN(HLOOKUP(BL$1,'1.源数据-产品报告-消费降序'!BL:BL,ROW(),0)),"")</f>
        <v/>
      </c>
      <c r="BO449" s="69" t="str">
        <f>IFERROR(CLEAN(HLOOKUP(BO$1,'1.源数据-产品报告-消费降序'!BO:BO,ROW(),0)),"")</f>
        <v/>
      </c>
      <c r="BP449" s="69" t="str">
        <f>IFERROR(CLEAN(HLOOKUP(BP$1,'1.源数据-产品报告-消费降序'!BP:BP,ROW(),0)),"")</f>
        <v/>
      </c>
      <c r="BQ449" s="69" t="str">
        <f>IFERROR(CLEAN(HLOOKUP(BQ$1,'1.源数据-产品报告-消费降序'!BQ:BQ,ROW(),0)),"")</f>
        <v/>
      </c>
      <c r="BR449" s="69" t="str">
        <f>IFERROR(CLEAN(HLOOKUP(BR$1,'1.源数据-产品报告-消费降序'!BR:BR,ROW(),0)),"")</f>
        <v/>
      </c>
      <c r="BS449" s="69" t="str">
        <f>IFERROR(CLEAN(HLOOKUP(BS$1,'1.源数据-产品报告-消费降序'!BS:BS,ROW(),0)),"")</f>
        <v/>
      </c>
      <c r="BT449" s="69" t="str">
        <f>IFERROR(CLEAN(HLOOKUP(BT$1,'1.源数据-产品报告-消费降序'!BT:BT,ROW(),0)),"")</f>
        <v/>
      </c>
      <c r="BU449" s="69" t="str">
        <f>IFERROR(CLEAN(HLOOKUP(BU$1,'1.源数据-产品报告-消费降序'!BU:BU,ROW(),0)),"")</f>
        <v/>
      </c>
      <c r="BV4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49" s="69" t="str">
        <f>IFERROR(CLEAN(HLOOKUP(BW$1,'1.源数据-产品报告-消费降序'!BW:BW,ROW(),0)),"")</f>
        <v/>
      </c>
    </row>
    <row r="450" spans="1:75">
      <c r="A450" s="69" t="str">
        <f>IFERROR(CLEAN(HLOOKUP(A$1,'1.源数据-产品报告-消费降序'!A:A,ROW(),0)),"")</f>
        <v/>
      </c>
      <c r="B450" s="69" t="str">
        <f>IFERROR(CLEAN(HLOOKUP(B$1,'1.源数据-产品报告-消费降序'!B:B,ROW(),0)),"")</f>
        <v/>
      </c>
      <c r="C450" s="69" t="str">
        <f>IFERROR(CLEAN(HLOOKUP(C$1,'1.源数据-产品报告-消费降序'!C:C,ROW(),0)),"")</f>
        <v/>
      </c>
      <c r="D450" s="69" t="str">
        <f>IFERROR(CLEAN(HLOOKUP(D$1,'1.源数据-产品报告-消费降序'!D:D,ROW(),0)),"")</f>
        <v/>
      </c>
      <c r="E450" s="69" t="str">
        <f>IFERROR(CLEAN(HLOOKUP(E$1,'1.源数据-产品报告-消费降序'!E:E,ROW(),0)),"")</f>
        <v/>
      </c>
      <c r="F450" s="69" t="str">
        <f>IFERROR(CLEAN(HLOOKUP(F$1,'1.源数据-产品报告-消费降序'!F:F,ROW(),0)),"")</f>
        <v/>
      </c>
      <c r="G450" s="70">
        <f>IFERROR((HLOOKUP(G$1,'1.源数据-产品报告-消费降序'!G:G,ROW(),0)),"")</f>
        <v>0</v>
      </c>
      <c r="H4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0" s="69" t="str">
        <f>IFERROR(CLEAN(HLOOKUP(I$1,'1.源数据-产品报告-消费降序'!I:I,ROW(),0)),"")</f>
        <v/>
      </c>
      <c r="L450" s="69" t="str">
        <f>IFERROR(CLEAN(HLOOKUP(L$1,'1.源数据-产品报告-消费降序'!L:L,ROW(),0)),"")</f>
        <v/>
      </c>
      <c r="M450" s="69" t="str">
        <f>IFERROR(CLEAN(HLOOKUP(M$1,'1.源数据-产品报告-消费降序'!M:M,ROW(),0)),"")</f>
        <v/>
      </c>
      <c r="N450" s="69" t="str">
        <f>IFERROR(CLEAN(HLOOKUP(N$1,'1.源数据-产品报告-消费降序'!N:N,ROW(),0)),"")</f>
        <v/>
      </c>
      <c r="O450" s="69" t="str">
        <f>IFERROR(CLEAN(HLOOKUP(O$1,'1.源数据-产品报告-消费降序'!O:O,ROW(),0)),"")</f>
        <v/>
      </c>
      <c r="P450" s="69" t="str">
        <f>IFERROR(CLEAN(HLOOKUP(P$1,'1.源数据-产品报告-消费降序'!P:P,ROW(),0)),"")</f>
        <v/>
      </c>
      <c r="Q450" s="69" t="str">
        <f>IFERROR(CLEAN(HLOOKUP(Q$1,'1.源数据-产品报告-消费降序'!Q:Q,ROW(),0)),"")</f>
        <v/>
      </c>
      <c r="R450" s="69" t="str">
        <f>IFERROR(CLEAN(HLOOKUP(R$1,'1.源数据-产品报告-消费降序'!R:R,ROW(),0)),"")</f>
        <v/>
      </c>
      <c r="S4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0" s="69" t="str">
        <f>IFERROR(CLEAN(HLOOKUP(T$1,'1.源数据-产品报告-消费降序'!T:T,ROW(),0)),"")</f>
        <v/>
      </c>
      <c r="W450" s="69" t="str">
        <f>IFERROR(CLEAN(HLOOKUP(W$1,'1.源数据-产品报告-消费降序'!W:W,ROW(),0)),"")</f>
        <v/>
      </c>
      <c r="X450" s="69" t="str">
        <f>IFERROR(CLEAN(HLOOKUP(X$1,'1.源数据-产品报告-消费降序'!X:X,ROW(),0)),"")</f>
        <v/>
      </c>
      <c r="Y450" s="69" t="str">
        <f>IFERROR(CLEAN(HLOOKUP(Y$1,'1.源数据-产品报告-消费降序'!Y:Y,ROW(),0)),"")</f>
        <v/>
      </c>
      <c r="Z450" s="69" t="str">
        <f>IFERROR(CLEAN(HLOOKUP(Z$1,'1.源数据-产品报告-消费降序'!Z:Z,ROW(),0)),"")</f>
        <v/>
      </c>
      <c r="AA450" s="69" t="str">
        <f>IFERROR(CLEAN(HLOOKUP(AA$1,'1.源数据-产品报告-消费降序'!AA:AA,ROW(),0)),"")</f>
        <v/>
      </c>
      <c r="AB450" s="69" t="str">
        <f>IFERROR(CLEAN(HLOOKUP(AB$1,'1.源数据-产品报告-消费降序'!AB:AB,ROW(),0)),"")</f>
        <v/>
      </c>
      <c r="AC450" s="69" t="str">
        <f>IFERROR(CLEAN(HLOOKUP(AC$1,'1.源数据-产品报告-消费降序'!AC:AC,ROW(),0)),"")</f>
        <v/>
      </c>
      <c r="AD4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0" s="69" t="str">
        <f>IFERROR(CLEAN(HLOOKUP(AE$1,'1.源数据-产品报告-消费降序'!AE:AE,ROW(),0)),"")</f>
        <v/>
      </c>
      <c r="AH450" s="69" t="str">
        <f>IFERROR(CLEAN(HLOOKUP(AH$1,'1.源数据-产品报告-消费降序'!AH:AH,ROW(),0)),"")</f>
        <v/>
      </c>
      <c r="AI450" s="69" t="str">
        <f>IFERROR(CLEAN(HLOOKUP(AI$1,'1.源数据-产品报告-消费降序'!AI:AI,ROW(),0)),"")</f>
        <v/>
      </c>
      <c r="AJ450" s="69" t="str">
        <f>IFERROR(CLEAN(HLOOKUP(AJ$1,'1.源数据-产品报告-消费降序'!AJ:AJ,ROW(),0)),"")</f>
        <v/>
      </c>
      <c r="AK450" s="69" t="str">
        <f>IFERROR(CLEAN(HLOOKUP(AK$1,'1.源数据-产品报告-消费降序'!AK:AK,ROW(),0)),"")</f>
        <v/>
      </c>
      <c r="AL450" s="69" t="str">
        <f>IFERROR(CLEAN(HLOOKUP(AL$1,'1.源数据-产品报告-消费降序'!AL:AL,ROW(),0)),"")</f>
        <v/>
      </c>
      <c r="AM450" s="69" t="str">
        <f>IFERROR(CLEAN(HLOOKUP(AM$1,'1.源数据-产品报告-消费降序'!AM:AM,ROW(),0)),"")</f>
        <v/>
      </c>
      <c r="AN450" s="69" t="str">
        <f>IFERROR(CLEAN(HLOOKUP(AN$1,'1.源数据-产品报告-消费降序'!AN:AN,ROW(),0)),"")</f>
        <v/>
      </c>
      <c r="AO4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0" s="69" t="str">
        <f>IFERROR(CLEAN(HLOOKUP(AP$1,'1.源数据-产品报告-消费降序'!AP:AP,ROW(),0)),"")</f>
        <v/>
      </c>
      <c r="AS450" s="69" t="str">
        <f>IFERROR(CLEAN(HLOOKUP(AS$1,'1.源数据-产品报告-消费降序'!AS:AS,ROW(),0)),"")</f>
        <v/>
      </c>
      <c r="AT450" s="69" t="str">
        <f>IFERROR(CLEAN(HLOOKUP(AT$1,'1.源数据-产品报告-消费降序'!AT:AT,ROW(),0)),"")</f>
        <v/>
      </c>
      <c r="AU450" s="69" t="str">
        <f>IFERROR(CLEAN(HLOOKUP(AU$1,'1.源数据-产品报告-消费降序'!AU:AU,ROW(),0)),"")</f>
        <v/>
      </c>
      <c r="AV450" s="69" t="str">
        <f>IFERROR(CLEAN(HLOOKUP(AV$1,'1.源数据-产品报告-消费降序'!AV:AV,ROW(),0)),"")</f>
        <v/>
      </c>
      <c r="AW450" s="69" t="str">
        <f>IFERROR(CLEAN(HLOOKUP(AW$1,'1.源数据-产品报告-消费降序'!AW:AW,ROW(),0)),"")</f>
        <v/>
      </c>
      <c r="AX450" s="69" t="str">
        <f>IFERROR(CLEAN(HLOOKUP(AX$1,'1.源数据-产品报告-消费降序'!AX:AX,ROW(),0)),"")</f>
        <v/>
      </c>
      <c r="AY450" s="69" t="str">
        <f>IFERROR(CLEAN(HLOOKUP(AY$1,'1.源数据-产品报告-消费降序'!AY:AY,ROW(),0)),"")</f>
        <v/>
      </c>
      <c r="AZ4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0" s="69" t="str">
        <f>IFERROR(CLEAN(HLOOKUP(BA$1,'1.源数据-产品报告-消费降序'!BA:BA,ROW(),0)),"")</f>
        <v/>
      </c>
      <c r="BD450" s="69" t="str">
        <f>IFERROR(CLEAN(HLOOKUP(BD$1,'1.源数据-产品报告-消费降序'!BD:BD,ROW(),0)),"")</f>
        <v/>
      </c>
      <c r="BE450" s="69" t="str">
        <f>IFERROR(CLEAN(HLOOKUP(BE$1,'1.源数据-产品报告-消费降序'!BE:BE,ROW(),0)),"")</f>
        <v/>
      </c>
      <c r="BF450" s="69" t="str">
        <f>IFERROR(CLEAN(HLOOKUP(BF$1,'1.源数据-产品报告-消费降序'!BF:BF,ROW(),0)),"")</f>
        <v/>
      </c>
      <c r="BG450" s="69" t="str">
        <f>IFERROR(CLEAN(HLOOKUP(BG$1,'1.源数据-产品报告-消费降序'!BG:BG,ROW(),0)),"")</f>
        <v/>
      </c>
      <c r="BH450" s="69" t="str">
        <f>IFERROR(CLEAN(HLOOKUP(BH$1,'1.源数据-产品报告-消费降序'!BH:BH,ROW(),0)),"")</f>
        <v/>
      </c>
      <c r="BI450" s="69" t="str">
        <f>IFERROR(CLEAN(HLOOKUP(BI$1,'1.源数据-产品报告-消费降序'!BI:BI,ROW(),0)),"")</f>
        <v/>
      </c>
      <c r="BJ450" s="69" t="str">
        <f>IFERROR(CLEAN(HLOOKUP(BJ$1,'1.源数据-产品报告-消费降序'!BJ:BJ,ROW(),0)),"")</f>
        <v/>
      </c>
      <c r="BK4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0" s="69" t="str">
        <f>IFERROR(CLEAN(HLOOKUP(BL$1,'1.源数据-产品报告-消费降序'!BL:BL,ROW(),0)),"")</f>
        <v/>
      </c>
      <c r="BO450" s="69" t="str">
        <f>IFERROR(CLEAN(HLOOKUP(BO$1,'1.源数据-产品报告-消费降序'!BO:BO,ROW(),0)),"")</f>
        <v/>
      </c>
      <c r="BP450" s="69" t="str">
        <f>IFERROR(CLEAN(HLOOKUP(BP$1,'1.源数据-产品报告-消费降序'!BP:BP,ROW(),0)),"")</f>
        <v/>
      </c>
      <c r="BQ450" s="69" t="str">
        <f>IFERROR(CLEAN(HLOOKUP(BQ$1,'1.源数据-产品报告-消费降序'!BQ:BQ,ROW(),0)),"")</f>
        <v/>
      </c>
      <c r="BR450" s="69" t="str">
        <f>IFERROR(CLEAN(HLOOKUP(BR$1,'1.源数据-产品报告-消费降序'!BR:BR,ROW(),0)),"")</f>
        <v/>
      </c>
      <c r="BS450" s="69" t="str">
        <f>IFERROR(CLEAN(HLOOKUP(BS$1,'1.源数据-产品报告-消费降序'!BS:BS,ROW(),0)),"")</f>
        <v/>
      </c>
      <c r="BT450" s="69" t="str">
        <f>IFERROR(CLEAN(HLOOKUP(BT$1,'1.源数据-产品报告-消费降序'!BT:BT,ROW(),0)),"")</f>
        <v/>
      </c>
      <c r="BU450" s="69" t="str">
        <f>IFERROR(CLEAN(HLOOKUP(BU$1,'1.源数据-产品报告-消费降序'!BU:BU,ROW(),0)),"")</f>
        <v/>
      </c>
      <c r="BV4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0" s="69" t="str">
        <f>IFERROR(CLEAN(HLOOKUP(BW$1,'1.源数据-产品报告-消费降序'!BW:BW,ROW(),0)),"")</f>
        <v/>
      </c>
    </row>
    <row r="451" spans="1:75">
      <c r="A451" s="69" t="str">
        <f>IFERROR(CLEAN(HLOOKUP(A$1,'1.源数据-产品报告-消费降序'!A:A,ROW(),0)),"")</f>
        <v/>
      </c>
      <c r="B451" s="69" t="str">
        <f>IFERROR(CLEAN(HLOOKUP(B$1,'1.源数据-产品报告-消费降序'!B:B,ROW(),0)),"")</f>
        <v/>
      </c>
      <c r="C451" s="69" t="str">
        <f>IFERROR(CLEAN(HLOOKUP(C$1,'1.源数据-产品报告-消费降序'!C:C,ROW(),0)),"")</f>
        <v/>
      </c>
      <c r="D451" s="69" t="str">
        <f>IFERROR(CLEAN(HLOOKUP(D$1,'1.源数据-产品报告-消费降序'!D:D,ROW(),0)),"")</f>
        <v/>
      </c>
      <c r="E451" s="69" t="str">
        <f>IFERROR(CLEAN(HLOOKUP(E$1,'1.源数据-产品报告-消费降序'!E:E,ROW(),0)),"")</f>
        <v/>
      </c>
      <c r="F451" s="69" t="str">
        <f>IFERROR(CLEAN(HLOOKUP(F$1,'1.源数据-产品报告-消费降序'!F:F,ROW(),0)),"")</f>
        <v/>
      </c>
      <c r="G451" s="70">
        <f>IFERROR((HLOOKUP(G$1,'1.源数据-产品报告-消费降序'!G:G,ROW(),0)),"")</f>
        <v>0</v>
      </c>
      <c r="H4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1" s="69" t="str">
        <f>IFERROR(CLEAN(HLOOKUP(I$1,'1.源数据-产品报告-消费降序'!I:I,ROW(),0)),"")</f>
        <v/>
      </c>
      <c r="L451" s="69" t="str">
        <f>IFERROR(CLEAN(HLOOKUP(L$1,'1.源数据-产品报告-消费降序'!L:L,ROW(),0)),"")</f>
        <v/>
      </c>
      <c r="M451" s="69" t="str">
        <f>IFERROR(CLEAN(HLOOKUP(M$1,'1.源数据-产品报告-消费降序'!M:M,ROW(),0)),"")</f>
        <v/>
      </c>
      <c r="N451" s="69" t="str">
        <f>IFERROR(CLEAN(HLOOKUP(N$1,'1.源数据-产品报告-消费降序'!N:N,ROW(),0)),"")</f>
        <v/>
      </c>
      <c r="O451" s="69" t="str">
        <f>IFERROR(CLEAN(HLOOKUP(O$1,'1.源数据-产品报告-消费降序'!O:O,ROW(),0)),"")</f>
        <v/>
      </c>
      <c r="P451" s="69" t="str">
        <f>IFERROR(CLEAN(HLOOKUP(P$1,'1.源数据-产品报告-消费降序'!P:P,ROW(),0)),"")</f>
        <v/>
      </c>
      <c r="Q451" s="69" t="str">
        <f>IFERROR(CLEAN(HLOOKUP(Q$1,'1.源数据-产品报告-消费降序'!Q:Q,ROW(),0)),"")</f>
        <v/>
      </c>
      <c r="R451" s="69" t="str">
        <f>IFERROR(CLEAN(HLOOKUP(R$1,'1.源数据-产品报告-消费降序'!R:R,ROW(),0)),"")</f>
        <v/>
      </c>
      <c r="S4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1" s="69" t="str">
        <f>IFERROR(CLEAN(HLOOKUP(T$1,'1.源数据-产品报告-消费降序'!T:T,ROW(),0)),"")</f>
        <v/>
      </c>
      <c r="W451" s="69" t="str">
        <f>IFERROR(CLEAN(HLOOKUP(W$1,'1.源数据-产品报告-消费降序'!W:W,ROW(),0)),"")</f>
        <v/>
      </c>
      <c r="X451" s="69" t="str">
        <f>IFERROR(CLEAN(HLOOKUP(X$1,'1.源数据-产品报告-消费降序'!X:X,ROW(),0)),"")</f>
        <v/>
      </c>
      <c r="Y451" s="69" t="str">
        <f>IFERROR(CLEAN(HLOOKUP(Y$1,'1.源数据-产品报告-消费降序'!Y:Y,ROW(),0)),"")</f>
        <v/>
      </c>
      <c r="Z451" s="69" t="str">
        <f>IFERROR(CLEAN(HLOOKUP(Z$1,'1.源数据-产品报告-消费降序'!Z:Z,ROW(),0)),"")</f>
        <v/>
      </c>
      <c r="AA451" s="69" t="str">
        <f>IFERROR(CLEAN(HLOOKUP(AA$1,'1.源数据-产品报告-消费降序'!AA:AA,ROW(),0)),"")</f>
        <v/>
      </c>
      <c r="AB451" s="69" t="str">
        <f>IFERROR(CLEAN(HLOOKUP(AB$1,'1.源数据-产品报告-消费降序'!AB:AB,ROW(),0)),"")</f>
        <v/>
      </c>
      <c r="AC451" s="69" t="str">
        <f>IFERROR(CLEAN(HLOOKUP(AC$1,'1.源数据-产品报告-消费降序'!AC:AC,ROW(),0)),"")</f>
        <v/>
      </c>
      <c r="AD4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1" s="69" t="str">
        <f>IFERROR(CLEAN(HLOOKUP(AE$1,'1.源数据-产品报告-消费降序'!AE:AE,ROW(),0)),"")</f>
        <v/>
      </c>
      <c r="AH451" s="69" t="str">
        <f>IFERROR(CLEAN(HLOOKUP(AH$1,'1.源数据-产品报告-消费降序'!AH:AH,ROW(),0)),"")</f>
        <v/>
      </c>
      <c r="AI451" s="69" t="str">
        <f>IFERROR(CLEAN(HLOOKUP(AI$1,'1.源数据-产品报告-消费降序'!AI:AI,ROW(),0)),"")</f>
        <v/>
      </c>
      <c r="AJ451" s="69" t="str">
        <f>IFERROR(CLEAN(HLOOKUP(AJ$1,'1.源数据-产品报告-消费降序'!AJ:AJ,ROW(),0)),"")</f>
        <v/>
      </c>
      <c r="AK451" s="69" t="str">
        <f>IFERROR(CLEAN(HLOOKUP(AK$1,'1.源数据-产品报告-消费降序'!AK:AK,ROW(),0)),"")</f>
        <v/>
      </c>
      <c r="AL451" s="69" t="str">
        <f>IFERROR(CLEAN(HLOOKUP(AL$1,'1.源数据-产品报告-消费降序'!AL:AL,ROW(),0)),"")</f>
        <v/>
      </c>
      <c r="AM451" s="69" t="str">
        <f>IFERROR(CLEAN(HLOOKUP(AM$1,'1.源数据-产品报告-消费降序'!AM:AM,ROW(),0)),"")</f>
        <v/>
      </c>
      <c r="AN451" s="69" t="str">
        <f>IFERROR(CLEAN(HLOOKUP(AN$1,'1.源数据-产品报告-消费降序'!AN:AN,ROW(),0)),"")</f>
        <v/>
      </c>
      <c r="AO4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1" s="69" t="str">
        <f>IFERROR(CLEAN(HLOOKUP(AP$1,'1.源数据-产品报告-消费降序'!AP:AP,ROW(),0)),"")</f>
        <v/>
      </c>
      <c r="AS451" s="69" t="str">
        <f>IFERROR(CLEAN(HLOOKUP(AS$1,'1.源数据-产品报告-消费降序'!AS:AS,ROW(),0)),"")</f>
        <v/>
      </c>
      <c r="AT451" s="69" t="str">
        <f>IFERROR(CLEAN(HLOOKUP(AT$1,'1.源数据-产品报告-消费降序'!AT:AT,ROW(),0)),"")</f>
        <v/>
      </c>
      <c r="AU451" s="69" t="str">
        <f>IFERROR(CLEAN(HLOOKUP(AU$1,'1.源数据-产品报告-消费降序'!AU:AU,ROW(),0)),"")</f>
        <v/>
      </c>
      <c r="AV451" s="69" t="str">
        <f>IFERROR(CLEAN(HLOOKUP(AV$1,'1.源数据-产品报告-消费降序'!AV:AV,ROW(),0)),"")</f>
        <v/>
      </c>
      <c r="AW451" s="69" t="str">
        <f>IFERROR(CLEAN(HLOOKUP(AW$1,'1.源数据-产品报告-消费降序'!AW:AW,ROW(),0)),"")</f>
        <v/>
      </c>
      <c r="AX451" s="69" t="str">
        <f>IFERROR(CLEAN(HLOOKUP(AX$1,'1.源数据-产品报告-消费降序'!AX:AX,ROW(),0)),"")</f>
        <v/>
      </c>
      <c r="AY451" s="69" t="str">
        <f>IFERROR(CLEAN(HLOOKUP(AY$1,'1.源数据-产品报告-消费降序'!AY:AY,ROW(),0)),"")</f>
        <v/>
      </c>
      <c r="AZ4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1" s="69" t="str">
        <f>IFERROR(CLEAN(HLOOKUP(BA$1,'1.源数据-产品报告-消费降序'!BA:BA,ROW(),0)),"")</f>
        <v/>
      </c>
      <c r="BD451" s="69" t="str">
        <f>IFERROR(CLEAN(HLOOKUP(BD$1,'1.源数据-产品报告-消费降序'!BD:BD,ROW(),0)),"")</f>
        <v/>
      </c>
      <c r="BE451" s="69" t="str">
        <f>IFERROR(CLEAN(HLOOKUP(BE$1,'1.源数据-产品报告-消费降序'!BE:BE,ROW(),0)),"")</f>
        <v/>
      </c>
      <c r="BF451" s="69" t="str">
        <f>IFERROR(CLEAN(HLOOKUP(BF$1,'1.源数据-产品报告-消费降序'!BF:BF,ROW(),0)),"")</f>
        <v/>
      </c>
      <c r="BG451" s="69" t="str">
        <f>IFERROR(CLEAN(HLOOKUP(BG$1,'1.源数据-产品报告-消费降序'!BG:BG,ROW(),0)),"")</f>
        <v/>
      </c>
      <c r="BH451" s="69" t="str">
        <f>IFERROR(CLEAN(HLOOKUP(BH$1,'1.源数据-产品报告-消费降序'!BH:BH,ROW(),0)),"")</f>
        <v/>
      </c>
      <c r="BI451" s="69" t="str">
        <f>IFERROR(CLEAN(HLOOKUP(BI$1,'1.源数据-产品报告-消费降序'!BI:BI,ROW(),0)),"")</f>
        <v/>
      </c>
      <c r="BJ451" s="69" t="str">
        <f>IFERROR(CLEAN(HLOOKUP(BJ$1,'1.源数据-产品报告-消费降序'!BJ:BJ,ROW(),0)),"")</f>
        <v/>
      </c>
      <c r="BK4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1" s="69" t="str">
        <f>IFERROR(CLEAN(HLOOKUP(BL$1,'1.源数据-产品报告-消费降序'!BL:BL,ROW(),0)),"")</f>
        <v/>
      </c>
      <c r="BO451" s="69" t="str">
        <f>IFERROR(CLEAN(HLOOKUP(BO$1,'1.源数据-产品报告-消费降序'!BO:BO,ROW(),0)),"")</f>
        <v/>
      </c>
      <c r="BP451" s="69" t="str">
        <f>IFERROR(CLEAN(HLOOKUP(BP$1,'1.源数据-产品报告-消费降序'!BP:BP,ROW(),0)),"")</f>
        <v/>
      </c>
      <c r="BQ451" s="69" t="str">
        <f>IFERROR(CLEAN(HLOOKUP(BQ$1,'1.源数据-产品报告-消费降序'!BQ:BQ,ROW(),0)),"")</f>
        <v/>
      </c>
      <c r="BR451" s="69" t="str">
        <f>IFERROR(CLEAN(HLOOKUP(BR$1,'1.源数据-产品报告-消费降序'!BR:BR,ROW(),0)),"")</f>
        <v/>
      </c>
      <c r="BS451" s="69" t="str">
        <f>IFERROR(CLEAN(HLOOKUP(BS$1,'1.源数据-产品报告-消费降序'!BS:BS,ROW(),0)),"")</f>
        <v/>
      </c>
      <c r="BT451" s="69" t="str">
        <f>IFERROR(CLEAN(HLOOKUP(BT$1,'1.源数据-产品报告-消费降序'!BT:BT,ROW(),0)),"")</f>
        <v/>
      </c>
      <c r="BU451" s="69" t="str">
        <f>IFERROR(CLEAN(HLOOKUP(BU$1,'1.源数据-产品报告-消费降序'!BU:BU,ROW(),0)),"")</f>
        <v/>
      </c>
      <c r="BV4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1" s="69" t="str">
        <f>IFERROR(CLEAN(HLOOKUP(BW$1,'1.源数据-产品报告-消费降序'!BW:BW,ROW(),0)),"")</f>
        <v/>
      </c>
    </row>
    <row r="452" spans="1:75">
      <c r="A452" s="69" t="str">
        <f>IFERROR(CLEAN(HLOOKUP(A$1,'1.源数据-产品报告-消费降序'!A:A,ROW(),0)),"")</f>
        <v/>
      </c>
      <c r="B452" s="69" t="str">
        <f>IFERROR(CLEAN(HLOOKUP(B$1,'1.源数据-产品报告-消费降序'!B:B,ROW(),0)),"")</f>
        <v/>
      </c>
      <c r="C452" s="69" t="str">
        <f>IFERROR(CLEAN(HLOOKUP(C$1,'1.源数据-产品报告-消费降序'!C:C,ROW(),0)),"")</f>
        <v/>
      </c>
      <c r="D452" s="69" t="str">
        <f>IFERROR(CLEAN(HLOOKUP(D$1,'1.源数据-产品报告-消费降序'!D:D,ROW(),0)),"")</f>
        <v/>
      </c>
      <c r="E452" s="69" t="str">
        <f>IFERROR(CLEAN(HLOOKUP(E$1,'1.源数据-产品报告-消费降序'!E:E,ROW(),0)),"")</f>
        <v/>
      </c>
      <c r="F452" s="69" t="str">
        <f>IFERROR(CLEAN(HLOOKUP(F$1,'1.源数据-产品报告-消费降序'!F:F,ROW(),0)),"")</f>
        <v/>
      </c>
      <c r="G452" s="70">
        <f>IFERROR((HLOOKUP(G$1,'1.源数据-产品报告-消费降序'!G:G,ROW(),0)),"")</f>
        <v>0</v>
      </c>
      <c r="H4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2" s="69" t="str">
        <f>IFERROR(CLEAN(HLOOKUP(I$1,'1.源数据-产品报告-消费降序'!I:I,ROW(),0)),"")</f>
        <v/>
      </c>
      <c r="L452" s="69" t="str">
        <f>IFERROR(CLEAN(HLOOKUP(L$1,'1.源数据-产品报告-消费降序'!L:L,ROW(),0)),"")</f>
        <v/>
      </c>
      <c r="M452" s="69" t="str">
        <f>IFERROR(CLEAN(HLOOKUP(M$1,'1.源数据-产品报告-消费降序'!M:M,ROW(),0)),"")</f>
        <v/>
      </c>
      <c r="N452" s="69" t="str">
        <f>IFERROR(CLEAN(HLOOKUP(N$1,'1.源数据-产品报告-消费降序'!N:N,ROW(),0)),"")</f>
        <v/>
      </c>
      <c r="O452" s="69" t="str">
        <f>IFERROR(CLEAN(HLOOKUP(O$1,'1.源数据-产品报告-消费降序'!O:O,ROW(),0)),"")</f>
        <v/>
      </c>
      <c r="P452" s="69" t="str">
        <f>IFERROR(CLEAN(HLOOKUP(P$1,'1.源数据-产品报告-消费降序'!P:P,ROW(),0)),"")</f>
        <v/>
      </c>
      <c r="Q452" s="69" t="str">
        <f>IFERROR(CLEAN(HLOOKUP(Q$1,'1.源数据-产品报告-消费降序'!Q:Q,ROW(),0)),"")</f>
        <v/>
      </c>
      <c r="R452" s="69" t="str">
        <f>IFERROR(CLEAN(HLOOKUP(R$1,'1.源数据-产品报告-消费降序'!R:R,ROW(),0)),"")</f>
        <v/>
      </c>
      <c r="S4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2" s="69" t="str">
        <f>IFERROR(CLEAN(HLOOKUP(T$1,'1.源数据-产品报告-消费降序'!T:T,ROW(),0)),"")</f>
        <v/>
      </c>
      <c r="W452" s="69" t="str">
        <f>IFERROR(CLEAN(HLOOKUP(W$1,'1.源数据-产品报告-消费降序'!W:W,ROW(),0)),"")</f>
        <v/>
      </c>
      <c r="X452" s="69" t="str">
        <f>IFERROR(CLEAN(HLOOKUP(X$1,'1.源数据-产品报告-消费降序'!X:X,ROW(),0)),"")</f>
        <v/>
      </c>
      <c r="Y452" s="69" t="str">
        <f>IFERROR(CLEAN(HLOOKUP(Y$1,'1.源数据-产品报告-消费降序'!Y:Y,ROW(),0)),"")</f>
        <v/>
      </c>
      <c r="Z452" s="69" t="str">
        <f>IFERROR(CLEAN(HLOOKUP(Z$1,'1.源数据-产品报告-消费降序'!Z:Z,ROW(),0)),"")</f>
        <v/>
      </c>
      <c r="AA452" s="69" t="str">
        <f>IFERROR(CLEAN(HLOOKUP(AA$1,'1.源数据-产品报告-消费降序'!AA:AA,ROW(),0)),"")</f>
        <v/>
      </c>
      <c r="AB452" s="69" t="str">
        <f>IFERROR(CLEAN(HLOOKUP(AB$1,'1.源数据-产品报告-消费降序'!AB:AB,ROW(),0)),"")</f>
        <v/>
      </c>
      <c r="AC452" s="69" t="str">
        <f>IFERROR(CLEAN(HLOOKUP(AC$1,'1.源数据-产品报告-消费降序'!AC:AC,ROW(),0)),"")</f>
        <v/>
      </c>
      <c r="AD4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2" s="69" t="str">
        <f>IFERROR(CLEAN(HLOOKUP(AE$1,'1.源数据-产品报告-消费降序'!AE:AE,ROW(),0)),"")</f>
        <v/>
      </c>
      <c r="AH452" s="69" t="str">
        <f>IFERROR(CLEAN(HLOOKUP(AH$1,'1.源数据-产品报告-消费降序'!AH:AH,ROW(),0)),"")</f>
        <v/>
      </c>
      <c r="AI452" s="69" t="str">
        <f>IFERROR(CLEAN(HLOOKUP(AI$1,'1.源数据-产品报告-消费降序'!AI:AI,ROW(),0)),"")</f>
        <v/>
      </c>
      <c r="AJ452" s="69" t="str">
        <f>IFERROR(CLEAN(HLOOKUP(AJ$1,'1.源数据-产品报告-消费降序'!AJ:AJ,ROW(),0)),"")</f>
        <v/>
      </c>
      <c r="AK452" s="69" t="str">
        <f>IFERROR(CLEAN(HLOOKUP(AK$1,'1.源数据-产品报告-消费降序'!AK:AK,ROW(),0)),"")</f>
        <v/>
      </c>
      <c r="AL452" s="69" t="str">
        <f>IFERROR(CLEAN(HLOOKUP(AL$1,'1.源数据-产品报告-消费降序'!AL:AL,ROW(),0)),"")</f>
        <v/>
      </c>
      <c r="AM452" s="69" t="str">
        <f>IFERROR(CLEAN(HLOOKUP(AM$1,'1.源数据-产品报告-消费降序'!AM:AM,ROW(),0)),"")</f>
        <v/>
      </c>
      <c r="AN452" s="69" t="str">
        <f>IFERROR(CLEAN(HLOOKUP(AN$1,'1.源数据-产品报告-消费降序'!AN:AN,ROW(),0)),"")</f>
        <v/>
      </c>
      <c r="AO4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2" s="69" t="str">
        <f>IFERROR(CLEAN(HLOOKUP(AP$1,'1.源数据-产品报告-消费降序'!AP:AP,ROW(),0)),"")</f>
        <v/>
      </c>
      <c r="AS452" s="69" t="str">
        <f>IFERROR(CLEAN(HLOOKUP(AS$1,'1.源数据-产品报告-消费降序'!AS:AS,ROW(),0)),"")</f>
        <v/>
      </c>
      <c r="AT452" s="69" t="str">
        <f>IFERROR(CLEAN(HLOOKUP(AT$1,'1.源数据-产品报告-消费降序'!AT:AT,ROW(),0)),"")</f>
        <v/>
      </c>
      <c r="AU452" s="69" t="str">
        <f>IFERROR(CLEAN(HLOOKUP(AU$1,'1.源数据-产品报告-消费降序'!AU:AU,ROW(),0)),"")</f>
        <v/>
      </c>
      <c r="AV452" s="69" t="str">
        <f>IFERROR(CLEAN(HLOOKUP(AV$1,'1.源数据-产品报告-消费降序'!AV:AV,ROW(),0)),"")</f>
        <v/>
      </c>
      <c r="AW452" s="69" t="str">
        <f>IFERROR(CLEAN(HLOOKUP(AW$1,'1.源数据-产品报告-消费降序'!AW:AW,ROW(),0)),"")</f>
        <v/>
      </c>
      <c r="AX452" s="69" t="str">
        <f>IFERROR(CLEAN(HLOOKUP(AX$1,'1.源数据-产品报告-消费降序'!AX:AX,ROW(),0)),"")</f>
        <v/>
      </c>
      <c r="AY452" s="69" t="str">
        <f>IFERROR(CLEAN(HLOOKUP(AY$1,'1.源数据-产品报告-消费降序'!AY:AY,ROW(),0)),"")</f>
        <v/>
      </c>
      <c r="AZ4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2" s="69" t="str">
        <f>IFERROR(CLEAN(HLOOKUP(BA$1,'1.源数据-产品报告-消费降序'!BA:BA,ROW(),0)),"")</f>
        <v/>
      </c>
      <c r="BD452" s="69" t="str">
        <f>IFERROR(CLEAN(HLOOKUP(BD$1,'1.源数据-产品报告-消费降序'!BD:BD,ROW(),0)),"")</f>
        <v/>
      </c>
      <c r="BE452" s="69" t="str">
        <f>IFERROR(CLEAN(HLOOKUP(BE$1,'1.源数据-产品报告-消费降序'!BE:BE,ROW(),0)),"")</f>
        <v/>
      </c>
      <c r="BF452" s="69" t="str">
        <f>IFERROR(CLEAN(HLOOKUP(BF$1,'1.源数据-产品报告-消费降序'!BF:BF,ROW(),0)),"")</f>
        <v/>
      </c>
      <c r="BG452" s="69" t="str">
        <f>IFERROR(CLEAN(HLOOKUP(BG$1,'1.源数据-产品报告-消费降序'!BG:BG,ROW(),0)),"")</f>
        <v/>
      </c>
      <c r="BH452" s="69" t="str">
        <f>IFERROR(CLEAN(HLOOKUP(BH$1,'1.源数据-产品报告-消费降序'!BH:BH,ROW(),0)),"")</f>
        <v/>
      </c>
      <c r="BI452" s="69" t="str">
        <f>IFERROR(CLEAN(HLOOKUP(BI$1,'1.源数据-产品报告-消费降序'!BI:BI,ROW(),0)),"")</f>
        <v/>
      </c>
      <c r="BJ452" s="69" t="str">
        <f>IFERROR(CLEAN(HLOOKUP(BJ$1,'1.源数据-产品报告-消费降序'!BJ:BJ,ROW(),0)),"")</f>
        <v/>
      </c>
      <c r="BK4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2" s="69" t="str">
        <f>IFERROR(CLEAN(HLOOKUP(BL$1,'1.源数据-产品报告-消费降序'!BL:BL,ROW(),0)),"")</f>
        <v/>
      </c>
      <c r="BO452" s="69" t="str">
        <f>IFERROR(CLEAN(HLOOKUP(BO$1,'1.源数据-产品报告-消费降序'!BO:BO,ROW(),0)),"")</f>
        <v/>
      </c>
      <c r="BP452" s="69" t="str">
        <f>IFERROR(CLEAN(HLOOKUP(BP$1,'1.源数据-产品报告-消费降序'!BP:BP,ROW(),0)),"")</f>
        <v/>
      </c>
      <c r="BQ452" s="69" t="str">
        <f>IFERROR(CLEAN(HLOOKUP(BQ$1,'1.源数据-产品报告-消费降序'!BQ:BQ,ROW(),0)),"")</f>
        <v/>
      </c>
      <c r="BR452" s="69" t="str">
        <f>IFERROR(CLEAN(HLOOKUP(BR$1,'1.源数据-产品报告-消费降序'!BR:BR,ROW(),0)),"")</f>
        <v/>
      </c>
      <c r="BS452" s="69" t="str">
        <f>IFERROR(CLEAN(HLOOKUP(BS$1,'1.源数据-产品报告-消费降序'!BS:BS,ROW(),0)),"")</f>
        <v/>
      </c>
      <c r="BT452" s="69" t="str">
        <f>IFERROR(CLEAN(HLOOKUP(BT$1,'1.源数据-产品报告-消费降序'!BT:BT,ROW(),0)),"")</f>
        <v/>
      </c>
      <c r="BU452" s="69" t="str">
        <f>IFERROR(CLEAN(HLOOKUP(BU$1,'1.源数据-产品报告-消费降序'!BU:BU,ROW(),0)),"")</f>
        <v/>
      </c>
      <c r="BV4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2" s="69" t="str">
        <f>IFERROR(CLEAN(HLOOKUP(BW$1,'1.源数据-产品报告-消费降序'!BW:BW,ROW(),0)),"")</f>
        <v/>
      </c>
    </row>
    <row r="453" spans="1:75">
      <c r="A453" s="69" t="str">
        <f>IFERROR(CLEAN(HLOOKUP(A$1,'1.源数据-产品报告-消费降序'!A:A,ROW(),0)),"")</f>
        <v/>
      </c>
      <c r="B453" s="69" t="str">
        <f>IFERROR(CLEAN(HLOOKUP(B$1,'1.源数据-产品报告-消费降序'!B:B,ROW(),0)),"")</f>
        <v/>
      </c>
      <c r="C453" s="69" t="str">
        <f>IFERROR(CLEAN(HLOOKUP(C$1,'1.源数据-产品报告-消费降序'!C:C,ROW(),0)),"")</f>
        <v/>
      </c>
      <c r="D453" s="69" t="str">
        <f>IFERROR(CLEAN(HLOOKUP(D$1,'1.源数据-产品报告-消费降序'!D:D,ROW(),0)),"")</f>
        <v/>
      </c>
      <c r="E453" s="69" t="str">
        <f>IFERROR(CLEAN(HLOOKUP(E$1,'1.源数据-产品报告-消费降序'!E:E,ROW(),0)),"")</f>
        <v/>
      </c>
      <c r="F453" s="69" t="str">
        <f>IFERROR(CLEAN(HLOOKUP(F$1,'1.源数据-产品报告-消费降序'!F:F,ROW(),0)),"")</f>
        <v/>
      </c>
      <c r="G453" s="70">
        <f>IFERROR((HLOOKUP(G$1,'1.源数据-产品报告-消费降序'!G:G,ROW(),0)),"")</f>
        <v>0</v>
      </c>
      <c r="H4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3" s="69" t="str">
        <f>IFERROR(CLEAN(HLOOKUP(I$1,'1.源数据-产品报告-消费降序'!I:I,ROW(),0)),"")</f>
        <v/>
      </c>
      <c r="L453" s="69" t="str">
        <f>IFERROR(CLEAN(HLOOKUP(L$1,'1.源数据-产品报告-消费降序'!L:L,ROW(),0)),"")</f>
        <v/>
      </c>
      <c r="M453" s="69" t="str">
        <f>IFERROR(CLEAN(HLOOKUP(M$1,'1.源数据-产品报告-消费降序'!M:M,ROW(),0)),"")</f>
        <v/>
      </c>
      <c r="N453" s="69" t="str">
        <f>IFERROR(CLEAN(HLOOKUP(N$1,'1.源数据-产品报告-消费降序'!N:N,ROW(),0)),"")</f>
        <v/>
      </c>
      <c r="O453" s="69" t="str">
        <f>IFERROR(CLEAN(HLOOKUP(O$1,'1.源数据-产品报告-消费降序'!O:O,ROW(),0)),"")</f>
        <v/>
      </c>
      <c r="P453" s="69" t="str">
        <f>IFERROR(CLEAN(HLOOKUP(P$1,'1.源数据-产品报告-消费降序'!P:P,ROW(),0)),"")</f>
        <v/>
      </c>
      <c r="Q453" s="69" t="str">
        <f>IFERROR(CLEAN(HLOOKUP(Q$1,'1.源数据-产品报告-消费降序'!Q:Q,ROW(),0)),"")</f>
        <v/>
      </c>
      <c r="R453" s="69" t="str">
        <f>IFERROR(CLEAN(HLOOKUP(R$1,'1.源数据-产品报告-消费降序'!R:R,ROW(),0)),"")</f>
        <v/>
      </c>
      <c r="S4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3" s="69" t="str">
        <f>IFERROR(CLEAN(HLOOKUP(T$1,'1.源数据-产品报告-消费降序'!T:T,ROW(),0)),"")</f>
        <v/>
      </c>
      <c r="W453" s="69" t="str">
        <f>IFERROR(CLEAN(HLOOKUP(W$1,'1.源数据-产品报告-消费降序'!W:W,ROW(),0)),"")</f>
        <v/>
      </c>
      <c r="X453" s="69" t="str">
        <f>IFERROR(CLEAN(HLOOKUP(X$1,'1.源数据-产品报告-消费降序'!X:X,ROW(),0)),"")</f>
        <v/>
      </c>
      <c r="Y453" s="69" t="str">
        <f>IFERROR(CLEAN(HLOOKUP(Y$1,'1.源数据-产品报告-消费降序'!Y:Y,ROW(),0)),"")</f>
        <v/>
      </c>
      <c r="Z453" s="69" t="str">
        <f>IFERROR(CLEAN(HLOOKUP(Z$1,'1.源数据-产品报告-消费降序'!Z:Z,ROW(),0)),"")</f>
        <v/>
      </c>
      <c r="AA453" s="69" t="str">
        <f>IFERROR(CLEAN(HLOOKUP(AA$1,'1.源数据-产品报告-消费降序'!AA:AA,ROW(),0)),"")</f>
        <v/>
      </c>
      <c r="AB453" s="69" t="str">
        <f>IFERROR(CLEAN(HLOOKUP(AB$1,'1.源数据-产品报告-消费降序'!AB:AB,ROW(),0)),"")</f>
        <v/>
      </c>
      <c r="AC453" s="69" t="str">
        <f>IFERROR(CLEAN(HLOOKUP(AC$1,'1.源数据-产品报告-消费降序'!AC:AC,ROW(),0)),"")</f>
        <v/>
      </c>
      <c r="AD4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3" s="69" t="str">
        <f>IFERROR(CLEAN(HLOOKUP(AE$1,'1.源数据-产品报告-消费降序'!AE:AE,ROW(),0)),"")</f>
        <v/>
      </c>
      <c r="AH453" s="69" t="str">
        <f>IFERROR(CLEAN(HLOOKUP(AH$1,'1.源数据-产品报告-消费降序'!AH:AH,ROW(),0)),"")</f>
        <v/>
      </c>
      <c r="AI453" s="69" t="str">
        <f>IFERROR(CLEAN(HLOOKUP(AI$1,'1.源数据-产品报告-消费降序'!AI:AI,ROW(),0)),"")</f>
        <v/>
      </c>
      <c r="AJ453" s="69" t="str">
        <f>IFERROR(CLEAN(HLOOKUP(AJ$1,'1.源数据-产品报告-消费降序'!AJ:AJ,ROW(),0)),"")</f>
        <v/>
      </c>
      <c r="AK453" s="69" t="str">
        <f>IFERROR(CLEAN(HLOOKUP(AK$1,'1.源数据-产品报告-消费降序'!AK:AK,ROW(),0)),"")</f>
        <v/>
      </c>
      <c r="AL453" s="69" t="str">
        <f>IFERROR(CLEAN(HLOOKUP(AL$1,'1.源数据-产品报告-消费降序'!AL:AL,ROW(),0)),"")</f>
        <v/>
      </c>
      <c r="AM453" s="69" t="str">
        <f>IFERROR(CLEAN(HLOOKUP(AM$1,'1.源数据-产品报告-消费降序'!AM:AM,ROW(),0)),"")</f>
        <v/>
      </c>
      <c r="AN453" s="69" t="str">
        <f>IFERROR(CLEAN(HLOOKUP(AN$1,'1.源数据-产品报告-消费降序'!AN:AN,ROW(),0)),"")</f>
        <v/>
      </c>
      <c r="AO4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3" s="69" t="str">
        <f>IFERROR(CLEAN(HLOOKUP(AP$1,'1.源数据-产品报告-消费降序'!AP:AP,ROW(),0)),"")</f>
        <v/>
      </c>
      <c r="AS453" s="69" t="str">
        <f>IFERROR(CLEAN(HLOOKUP(AS$1,'1.源数据-产品报告-消费降序'!AS:AS,ROW(),0)),"")</f>
        <v/>
      </c>
      <c r="AT453" s="69" t="str">
        <f>IFERROR(CLEAN(HLOOKUP(AT$1,'1.源数据-产品报告-消费降序'!AT:AT,ROW(),0)),"")</f>
        <v/>
      </c>
      <c r="AU453" s="69" t="str">
        <f>IFERROR(CLEAN(HLOOKUP(AU$1,'1.源数据-产品报告-消费降序'!AU:AU,ROW(),0)),"")</f>
        <v/>
      </c>
      <c r="AV453" s="69" t="str">
        <f>IFERROR(CLEAN(HLOOKUP(AV$1,'1.源数据-产品报告-消费降序'!AV:AV,ROW(),0)),"")</f>
        <v/>
      </c>
      <c r="AW453" s="69" t="str">
        <f>IFERROR(CLEAN(HLOOKUP(AW$1,'1.源数据-产品报告-消费降序'!AW:AW,ROW(),0)),"")</f>
        <v/>
      </c>
      <c r="AX453" s="69" t="str">
        <f>IFERROR(CLEAN(HLOOKUP(AX$1,'1.源数据-产品报告-消费降序'!AX:AX,ROW(),0)),"")</f>
        <v/>
      </c>
      <c r="AY453" s="69" t="str">
        <f>IFERROR(CLEAN(HLOOKUP(AY$1,'1.源数据-产品报告-消费降序'!AY:AY,ROW(),0)),"")</f>
        <v/>
      </c>
      <c r="AZ4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3" s="69" t="str">
        <f>IFERROR(CLEAN(HLOOKUP(BA$1,'1.源数据-产品报告-消费降序'!BA:BA,ROW(),0)),"")</f>
        <v/>
      </c>
      <c r="BD453" s="69" t="str">
        <f>IFERROR(CLEAN(HLOOKUP(BD$1,'1.源数据-产品报告-消费降序'!BD:BD,ROW(),0)),"")</f>
        <v/>
      </c>
      <c r="BE453" s="69" t="str">
        <f>IFERROR(CLEAN(HLOOKUP(BE$1,'1.源数据-产品报告-消费降序'!BE:BE,ROW(),0)),"")</f>
        <v/>
      </c>
      <c r="BF453" s="69" t="str">
        <f>IFERROR(CLEAN(HLOOKUP(BF$1,'1.源数据-产品报告-消费降序'!BF:BF,ROW(),0)),"")</f>
        <v/>
      </c>
      <c r="BG453" s="69" t="str">
        <f>IFERROR(CLEAN(HLOOKUP(BG$1,'1.源数据-产品报告-消费降序'!BG:BG,ROW(),0)),"")</f>
        <v/>
      </c>
      <c r="BH453" s="69" t="str">
        <f>IFERROR(CLEAN(HLOOKUP(BH$1,'1.源数据-产品报告-消费降序'!BH:BH,ROW(),0)),"")</f>
        <v/>
      </c>
      <c r="BI453" s="69" t="str">
        <f>IFERROR(CLEAN(HLOOKUP(BI$1,'1.源数据-产品报告-消费降序'!BI:BI,ROW(),0)),"")</f>
        <v/>
      </c>
      <c r="BJ453" s="69" t="str">
        <f>IFERROR(CLEAN(HLOOKUP(BJ$1,'1.源数据-产品报告-消费降序'!BJ:BJ,ROW(),0)),"")</f>
        <v/>
      </c>
      <c r="BK4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3" s="69" t="str">
        <f>IFERROR(CLEAN(HLOOKUP(BL$1,'1.源数据-产品报告-消费降序'!BL:BL,ROW(),0)),"")</f>
        <v/>
      </c>
      <c r="BO453" s="69" t="str">
        <f>IFERROR(CLEAN(HLOOKUP(BO$1,'1.源数据-产品报告-消费降序'!BO:BO,ROW(),0)),"")</f>
        <v/>
      </c>
      <c r="BP453" s="69" t="str">
        <f>IFERROR(CLEAN(HLOOKUP(BP$1,'1.源数据-产品报告-消费降序'!BP:BP,ROW(),0)),"")</f>
        <v/>
      </c>
      <c r="BQ453" s="69" t="str">
        <f>IFERROR(CLEAN(HLOOKUP(BQ$1,'1.源数据-产品报告-消费降序'!BQ:BQ,ROW(),0)),"")</f>
        <v/>
      </c>
      <c r="BR453" s="69" t="str">
        <f>IFERROR(CLEAN(HLOOKUP(BR$1,'1.源数据-产品报告-消费降序'!BR:BR,ROW(),0)),"")</f>
        <v/>
      </c>
      <c r="BS453" s="69" t="str">
        <f>IFERROR(CLEAN(HLOOKUP(BS$1,'1.源数据-产品报告-消费降序'!BS:BS,ROW(),0)),"")</f>
        <v/>
      </c>
      <c r="BT453" s="69" t="str">
        <f>IFERROR(CLEAN(HLOOKUP(BT$1,'1.源数据-产品报告-消费降序'!BT:BT,ROW(),0)),"")</f>
        <v/>
      </c>
      <c r="BU453" s="69" t="str">
        <f>IFERROR(CLEAN(HLOOKUP(BU$1,'1.源数据-产品报告-消费降序'!BU:BU,ROW(),0)),"")</f>
        <v/>
      </c>
      <c r="BV4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3" s="69" t="str">
        <f>IFERROR(CLEAN(HLOOKUP(BW$1,'1.源数据-产品报告-消费降序'!BW:BW,ROW(),0)),"")</f>
        <v/>
      </c>
    </row>
    <row r="454" spans="1:75">
      <c r="A454" s="69" t="str">
        <f>IFERROR(CLEAN(HLOOKUP(A$1,'1.源数据-产品报告-消费降序'!A:A,ROW(),0)),"")</f>
        <v/>
      </c>
      <c r="B454" s="69" t="str">
        <f>IFERROR(CLEAN(HLOOKUP(B$1,'1.源数据-产品报告-消费降序'!B:B,ROW(),0)),"")</f>
        <v/>
      </c>
      <c r="C454" s="69" t="str">
        <f>IFERROR(CLEAN(HLOOKUP(C$1,'1.源数据-产品报告-消费降序'!C:C,ROW(),0)),"")</f>
        <v/>
      </c>
      <c r="D454" s="69" t="str">
        <f>IFERROR(CLEAN(HLOOKUP(D$1,'1.源数据-产品报告-消费降序'!D:D,ROW(),0)),"")</f>
        <v/>
      </c>
      <c r="E454" s="69" t="str">
        <f>IFERROR(CLEAN(HLOOKUP(E$1,'1.源数据-产品报告-消费降序'!E:E,ROW(),0)),"")</f>
        <v/>
      </c>
      <c r="F454" s="69" t="str">
        <f>IFERROR(CLEAN(HLOOKUP(F$1,'1.源数据-产品报告-消费降序'!F:F,ROW(),0)),"")</f>
        <v/>
      </c>
      <c r="G454" s="70">
        <f>IFERROR((HLOOKUP(G$1,'1.源数据-产品报告-消费降序'!G:G,ROW(),0)),"")</f>
        <v>0</v>
      </c>
      <c r="H4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4" s="69" t="str">
        <f>IFERROR(CLEAN(HLOOKUP(I$1,'1.源数据-产品报告-消费降序'!I:I,ROW(),0)),"")</f>
        <v/>
      </c>
      <c r="L454" s="69" t="str">
        <f>IFERROR(CLEAN(HLOOKUP(L$1,'1.源数据-产品报告-消费降序'!L:L,ROW(),0)),"")</f>
        <v/>
      </c>
      <c r="M454" s="69" t="str">
        <f>IFERROR(CLEAN(HLOOKUP(M$1,'1.源数据-产品报告-消费降序'!M:M,ROW(),0)),"")</f>
        <v/>
      </c>
      <c r="N454" s="69" t="str">
        <f>IFERROR(CLEAN(HLOOKUP(N$1,'1.源数据-产品报告-消费降序'!N:N,ROW(),0)),"")</f>
        <v/>
      </c>
      <c r="O454" s="69" t="str">
        <f>IFERROR(CLEAN(HLOOKUP(O$1,'1.源数据-产品报告-消费降序'!O:O,ROW(),0)),"")</f>
        <v/>
      </c>
      <c r="P454" s="69" t="str">
        <f>IFERROR(CLEAN(HLOOKUP(P$1,'1.源数据-产品报告-消费降序'!P:P,ROW(),0)),"")</f>
        <v/>
      </c>
      <c r="Q454" s="69" t="str">
        <f>IFERROR(CLEAN(HLOOKUP(Q$1,'1.源数据-产品报告-消费降序'!Q:Q,ROW(),0)),"")</f>
        <v/>
      </c>
      <c r="R454" s="69" t="str">
        <f>IFERROR(CLEAN(HLOOKUP(R$1,'1.源数据-产品报告-消费降序'!R:R,ROW(),0)),"")</f>
        <v/>
      </c>
      <c r="S4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4" s="69" t="str">
        <f>IFERROR(CLEAN(HLOOKUP(T$1,'1.源数据-产品报告-消费降序'!T:T,ROW(),0)),"")</f>
        <v/>
      </c>
      <c r="W454" s="69" t="str">
        <f>IFERROR(CLEAN(HLOOKUP(W$1,'1.源数据-产品报告-消费降序'!W:W,ROW(),0)),"")</f>
        <v/>
      </c>
      <c r="X454" s="69" t="str">
        <f>IFERROR(CLEAN(HLOOKUP(X$1,'1.源数据-产品报告-消费降序'!X:X,ROW(),0)),"")</f>
        <v/>
      </c>
      <c r="Y454" s="69" t="str">
        <f>IFERROR(CLEAN(HLOOKUP(Y$1,'1.源数据-产品报告-消费降序'!Y:Y,ROW(),0)),"")</f>
        <v/>
      </c>
      <c r="Z454" s="69" t="str">
        <f>IFERROR(CLEAN(HLOOKUP(Z$1,'1.源数据-产品报告-消费降序'!Z:Z,ROW(),0)),"")</f>
        <v/>
      </c>
      <c r="AA454" s="69" t="str">
        <f>IFERROR(CLEAN(HLOOKUP(AA$1,'1.源数据-产品报告-消费降序'!AA:AA,ROW(),0)),"")</f>
        <v/>
      </c>
      <c r="AB454" s="69" t="str">
        <f>IFERROR(CLEAN(HLOOKUP(AB$1,'1.源数据-产品报告-消费降序'!AB:AB,ROW(),0)),"")</f>
        <v/>
      </c>
      <c r="AC454" s="69" t="str">
        <f>IFERROR(CLEAN(HLOOKUP(AC$1,'1.源数据-产品报告-消费降序'!AC:AC,ROW(),0)),"")</f>
        <v/>
      </c>
      <c r="AD4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4" s="69" t="str">
        <f>IFERROR(CLEAN(HLOOKUP(AE$1,'1.源数据-产品报告-消费降序'!AE:AE,ROW(),0)),"")</f>
        <v/>
      </c>
      <c r="AH454" s="69" t="str">
        <f>IFERROR(CLEAN(HLOOKUP(AH$1,'1.源数据-产品报告-消费降序'!AH:AH,ROW(),0)),"")</f>
        <v/>
      </c>
      <c r="AI454" s="69" t="str">
        <f>IFERROR(CLEAN(HLOOKUP(AI$1,'1.源数据-产品报告-消费降序'!AI:AI,ROW(),0)),"")</f>
        <v/>
      </c>
      <c r="AJ454" s="69" t="str">
        <f>IFERROR(CLEAN(HLOOKUP(AJ$1,'1.源数据-产品报告-消费降序'!AJ:AJ,ROW(),0)),"")</f>
        <v/>
      </c>
      <c r="AK454" s="69" t="str">
        <f>IFERROR(CLEAN(HLOOKUP(AK$1,'1.源数据-产品报告-消费降序'!AK:AK,ROW(),0)),"")</f>
        <v/>
      </c>
      <c r="AL454" s="69" t="str">
        <f>IFERROR(CLEAN(HLOOKUP(AL$1,'1.源数据-产品报告-消费降序'!AL:AL,ROW(),0)),"")</f>
        <v/>
      </c>
      <c r="AM454" s="69" t="str">
        <f>IFERROR(CLEAN(HLOOKUP(AM$1,'1.源数据-产品报告-消费降序'!AM:AM,ROW(),0)),"")</f>
        <v/>
      </c>
      <c r="AN454" s="69" t="str">
        <f>IFERROR(CLEAN(HLOOKUP(AN$1,'1.源数据-产品报告-消费降序'!AN:AN,ROW(),0)),"")</f>
        <v/>
      </c>
      <c r="AO4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4" s="69" t="str">
        <f>IFERROR(CLEAN(HLOOKUP(AP$1,'1.源数据-产品报告-消费降序'!AP:AP,ROW(),0)),"")</f>
        <v/>
      </c>
      <c r="AS454" s="69" t="str">
        <f>IFERROR(CLEAN(HLOOKUP(AS$1,'1.源数据-产品报告-消费降序'!AS:AS,ROW(),0)),"")</f>
        <v/>
      </c>
      <c r="AT454" s="69" t="str">
        <f>IFERROR(CLEAN(HLOOKUP(AT$1,'1.源数据-产品报告-消费降序'!AT:AT,ROW(),0)),"")</f>
        <v/>
      </c>
      <c r="AU454" s="69" t="str">
        <f>IFERROR(CLEAN(HLOOKUP(AU$1,'1.源数据-产品报告-消费降序'!AU:AU,ROW(),0)),"")</f>
        <v/>
      </c>
      <c r="AV454" s="69" t="str">
        <f>IFERROR(CLEAN(HLOOKUP(AV$1,'1.源数据-产品报告-消费降序'!AV:AV,ROW(),0)),"")</f>
        <v/>
      </c>
      <c r="AW454" s="69" t="str">
        <f>IFERROR(CLEAN(HLOOKUP(AW$1,'1.源数据-产品报告-消费降序'!AW:AW,ROW(),0)),"")</f>
        <v/>
      </c>
      <c r="AX454" s="69" t="str">
        <f>IFERROR(CLEAN(HLOOKUP(AX$1,'1.源数据-产品报告-消费降序'!AX:AX,ROW(),0)),"")</f>
        <v/>
      </c>
      <c r="AY454" s="69" t="str">
        <f>IFERROR(CLEAN(HLOOKUP(AY$1,'1.源数据-产品报告-消费降序'!AY:AY,ROW(),0)),"")</f>
        <v/>
      </c>
      <c r="AZ4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4" s="69" t="str">
        <f>IFERROR(CLEAN(HLOOKUP(BA$1,'1.源数据-产品报告-消费降序'!BA:BA,ROW(),0)),"")</f>
        <v/>
      </c>
      <c r="BD454" s="69" t="str">
        <f>IFERROR(CLEAN(HLOOKUP(BD$1,'1.源数据-产品报告-消费降序'!BD:BD,ROW(),0)),"")</f>
        <v/>
      </c>
      <c r="BE454" s="69" t="str">
        <f>IFERROR(CLEAN(HLOOKUP(BE$1,'1.源数据-产品报告-消费降序'!BE:BE,ROW(),0)),"")</f>
        <v/>
      </c>
      <c r="BF454" s="69" t="str">
        <f>IFERROR(CLEAN(HLOOKUP(BF$1,'1.源数据-产品报告-消费降序'!BF:BF,ROW(),0)),"")</f>
        <v/>
      </c>
      <c r="BG454" s="69" t="str">
        <f>IFERROR(CLEAN(HLOOKUP(BG$1,'1.源数据-产品报告-消费降序'!BG:BG,ROW(),0)),"")</f>
        <v/>
      </c>
      <c r="BH454" s="69" t="str">
        <f>IFERROR(CLEAN(HLOOKUP(BH$1,'1.源数据-产品报告-消费降序'!BH:BH,ROW(),0)),"")</f>
        <v/>
      </c>
      <c r="BI454" s="69" t="str">
        <f>IFERROR(CLEAN(HLOOKUP(BI$1,'1.源数据-产品报告-消费降序'!BI:BI,ROW(),0)),"")</f>
        <v/>
      </c>
      <c r="BJ454" s="69" t="str">
        <f>IFERROR(CLEAN(HLOOKUP(BJ$1,'1.源数据-产品报告-消费降序'!BJ:BJ,ROW(),0)),"")</f>
        <v/>
      </c>
      <c r="BK4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4" s="69" t="str">
        <f>IFERROR(CLEAN(HLOOKUP(BL$1,'1.源数据-产品报告-消费降序'!BL:BL,ROW(),0)),"")</f>
        <v/>
      </c>
      <c r="BO454" s="69" t="str">
        <f>IFERROR(CLEAN(HLOOKUP(BO$1,'1.源数据-产品报告-消费降序'!BO:BO,ROW(),0)),"")</f>
        <v/>
      </c>
      <c r="BP454" s="69" t="str">
        <f>IFERROR(CLEAN(HLOOKUP(BP$1,'1.源数据-产品报告-消费降序'!BP:BP,ROW(),0)),"")</f>
        <v/>
      </c>
      <c r="BQ454" s="69" t="str">
        <f>IFERROR(CLEAN(HLOOKUP(BQ$1,'1.源数据-产品报告-消费降序'!BQ:BQ,ROW(),0)),"")</f>
        <v/>
      </c>
      <c r="BR454" s="69" t="str">
        <f>IFERROR(CLEAN(HLOOKUP(BR$1,'1.源数据-产品报告-消费降序'!BR:BR,ROW(),0)),"")</f>
        <v/>
      </c>
      <c r="BS454" s="69" t="str">
        <f>IFERROR(CLEAN(HLOOKUP(BS$1,'1.源数据-产品报告-消费降序'!BS:BS,ROW(),0)),"")</f>
        <v/>
      </c>
      <c r="BT454" s="69" t="str">
        <f>IFERROR(CLEAN(HLOOKUP(BT$1,'1.源数据-产品报告-消费降序'!BT:BT,ROW(),0)),"")</f>
        <v/>
      </c>
      <c r="BU454" s="69" t="str">
        <f>IFERROR(CLEAN(HLOOKUP(BU$1,'1.源数据-产品报告-消费降序'!BU:BU,ROW(),0)),"")</f>
        <v/>
      </c>
      <c r="BV4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4" s="69" t="str">
        <f>IFERROR(CLEAN(HLOOKUP(BW$1,'1.源数据-产品报告-消费降序'!BW:BW,ROW(),0)),"")</f>
        <v/>
      </c>
    </row>
    <row r="455" spans="1:75">
      <c r="A455" s="69" t="str">
        <f>IFERROR(CLEAN(HLOOKUP(A$1,'1.源数据-产品报告-消费降序'!A:A,ROW(),0)),"")</f>
        <v/>
      </c>
      <c r="B455" s="69" t="str">
        <f>IFERROR(CLEAN(HLOOKUP(B$1,'1.源数据-产品报告-消费降序'!B:B,ROW(),0)),"")</f>
        <v/>
      </c>
      <c r="C455" s="69" t="str">
        <f>IFERROR(CLEAN(HLOOKUP(C$1,'1.源数据-产品报告-消费降序'!C:C,ROW(),0)),"")</f>
        <v/>
      </c>
      <c r="D455" s="69" t="str">
        <f>IFERROR(CLEAN(HLOOKUP(D$1,'1.源数据-产品报告-消费降序'!D:D,ROW(),0)),"")</f>
        <v/>
      </c>
      <c r="E455" s="69" t="str">
        <f>IFERROR(CLEAN(HLOOKUP(E$1,'1.源数据-产品报告-消费降序'!E:E,ROW(),0)),"")</f>
        <v/>
      </c>
      <c r="F455" s="69" t="str">
        <f>IFERROR(CLEAN(HLOOKUP(F$1,'1.源数据-产品报告-消费降序'!F:F,ROW(),0)),"")</f>
        <v/>
      </c>
      <c r="G455" s="70">
        <f>IFERROR((HLOOKUP(G$1,'1.源数据-产品报告-消费降序'!G:G,ROW(),0)),"")</f>
        <v>0</v>
      </c>
      <c r="H4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5" s="69" t="str">
        <f>IFERROR(CLEAN(HLOOKUP(I$1,'1.源数据-产品报告-消费降序'!I:I,ROW(),0)),"")</f>
        <v/>
      </c>
      <c r="L455" s="69" t="str">
        <f>IFERROR(CLEAN(HLOOKUP(L$1,'1.源数据-产品报告-消费降序'!L:L,ROW(),0)),"")</f>
        <v/>
      </c>
      <c r="M455" s="69" t="str">
        <f>IFERROR(CLEAN(HLOOKUP(M$1,'1.源数据-产品报告-消费降序'!M:M,ROW(),0)),"")</f>
        <v/>
      </c>
      <c r="N455" s="69" t="str">
        <f>IFERROR(CLEAN(HLOOKUP(N$1,'1.源数据-产品报告-消费降序'!N:N,ROW(),0)),"")</f>
        <v/>
      </c>
      <c r="O455" s="69" t="str">
        <f>IFERROR(CLEAN(HLOOKUP(O$1,'1.源数据-产品报告-消费降序'!O:O,ROW(),0)),"")</f>
        <v/>
      </c>
      <c r="P455" s="69" t="str">
        <f>IFERROR(CLEAN(HLOOKUP(P$1,'1.源数据-产品报告-消费降序'!P:P,ROW(),0)),"")</f>
        <v/>
      </c>
      <c r="Q455" s="69" t="str">
        <f>IFERROR(CLEAN(HLOOKUP(Q$1,'1.源数据-产品报告-消费降序'!Q:Q,ROW(),0)),"")</f>
        <v/>
      </c>
      <c r="R455" s="69" t="str">
        <f>IFERROR(CLEAN(HLOOKUP(R$1,'1.源数据-产品报告-消费降序'!R:R,ROW(),0)),"")</f>
        <v/>
      </c>
      <c r="S4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5" s="69" t="str">
        <f>IFERROR(CLEAN(HLOOKUP(T$1,'1.源数据-产品报告-消费降序'!T:T,ROW(),0)),"")</f>
        <v/>
      </c>
      <c r="W455" s="69" t="str">
        <f>IFERROR(CLEAN(HLOOKUP(W$1,'1.源数据-产品报告-消费降序'!W:W,ROW(),0)),"")</f>
        <v/>
      </c>
      <c r="X455" s="69" t="str">
        <f>IFERROR(CLEAN(HLOOKUP(X$1,'1.源数据-产品报告-消费降序'!X:X,ROW(),0)),"")</f>
        <v/>
      </c>
      <c r="Y455" s="69" t="str">
        <f>IFERROR(CLEAN(HLOOKUP(Y$1,'1.源数据-产品报告-消费降序'!Y:Y,ROW(),0)),"")</f>
        <v/>
      </c>
      <c r="Z455" s="69" t="str">
        <f>IFERROR(CLEAN(HLOOKUP(Z$1,'1.源数据-产品报告-消费降序'!Z:Z,ROW(),0)),"")</f>
        <v/>
      </c>
      <c r="AA455" s="69" t="str">
        <f>IFERROR(CLEAN(HLOOKUP(AA$1,'1.源数据-产品报告-消费降序'!AA:AA,ROW(),0)),"")</f>
        <v/>
      </c>
      <c r="AB455" s="69" t="str">
        <f>IFERROR(CLEAN(HLOOKUP(AB$1,'1.源数据-产品报告-消费降序'!AB:AB,ROW(),0)),"")</f>
        <v/>
      </c>
      <c r="AC455" s="69" t="str">
        <f>IFERROR(CLEAN(HLOOKUP(AC$1,'1.源数据-产品报告-消费降序'!AC:AC,ROW(),0)),"")</f>
        <v/>
      </c>
      <c r="AD4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5" s="69" t="str">
        <f>IFERROR(CLEAN(HLOOKUP(AE$1,'1.源数据-产品报告-消费降序'!AE:AE,ROW(),0)),"")</f>
        <v/>
      </c>
      <c r="AH455" s="69" t="str">
        <f>IFERROR(CLEAN(HLOOKUP(AH$1,'1.源数据-产品报告-消费降序'!AH:AH,ROW(),0)),"")</f>
        <v/>
      </c>
      <c r="AI455" s="69" t="str">
        <f>IFERROR(CLEAN(HLOOKUP(AI$1,'1.源数据-产品报告-消费降序'!AI:AI,ROW(),0)),"")</f>
        <v/>
      </c>
      <c r="AJ455" s="69" t="str">
        <f>IFERROR(CLEAN(HLOOKUP(AJ$1,'1.源数据-产品报告-消费降序'!AJ:AJ,ROW(),0)),"")</f>
        <v/>
      </c>
      <c r="AK455" s="69" t="str">
        <f>IFERROR(CLEAN(HLOOKUP(AK$1,'1.源数据-产品报告-消费降序'!AK:AK,ROW(),0)),"")</f>
        <v/>
      </c>
      <c r="AL455" s="69" t="str">
        <f>IFERROR(CLEAN(HLOOKUP(AL$1,'1.源数据-产品报告-消费降序'!AL:AL,ROW(),0)),"")</f>
        <v/>
      </c>
      <c r="AM455" s="69" t="str">
        <f>IFERROR(CLEAN(HLOOKUP(AM$1,'1.源数据-产品报告-消费降序'!AM:AM,ROW(),0)),"")</f>
        <v/>
      </c>
      <c r="AN455" s="69" t="str">
        <f>IFERROR(CLEAN(HLOOKUP(AN$1,'1.源数据-产品报告-消费降序'!AN:AN,ROW(),0)),"")</f>
        <v/>
      </c>
      <c r="AO4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5" s="69" t="str">
        <f>IFERROR(CLEAN(HLOOKUP(AP$1,'1.源数据-产品报告-消费降序'!AP:AP,ROW(),0)),"")</f>
        <v/>
      </c>
      <c r="AS455" s="69" t="str">
        <f>IFERROR(CLEAN(HLOOKUP(AS$1,'1.源数据-产品报告-消费降序'!AS:AS,ROW(),0)),"")</f>
        <v/>
      </c>
      <c r="AT455" s="69" t="str">
        <f>IFERROR(CLEAN(HLOOKUP(AT$1,'1.源数据-产品报告-消费降序'!AT:AT,ROW(),0)),"")</f>
        <v/>
      </c>
      <c r="AU455" s="69" t="str">
        <f>IFERROR(CLEAN(HLOOKUP(AU$1,'1.源数据-产品报告-消费降序'!AU:AU,ROW(),0)),"")</f>
        <v/>
      </c>
      <c r="AV455" s="69" t="str">
        <f>IFERROR(CLEAN(HLOOKUP(AV$1,'1.源数据-产品报告-消费降序'!AV:AV,ROW(),0)),"")</f>
        <v/>
      </c>
      <c r="AW455" s="69" t="str">
        <f>IFERROR(CLEAN(HLOOKUP(AW$1,'1.源数据-产品报告-消费降序'!AW:AW,ROW(),0)),"")</f>
        <v/>
      </c>
      <c r="AX455" s="69" t="str">
        <f>IFERROR(CLEAN(HLOOKUP(AX$1,'1.源数据-产品报告-消费降序'!AX:AX,ROW(),0)),"")</f>
        <v/>
      </c>
      <c r="AY455" s="69" t="str">
        <f>IFERROR(CLEAN(HLOOKUP(AY$1,'1.源数据-产品报告-消费降序'!AY:AY,ROW(),0)),"")</f>
        <v/>
      </c>
      <c r="AZ4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5" s="69" t="str">
        <f>IFERROR(CLEAN(HLOOKUP(BA$1,'1.源数据-产品报告-消费降序'!BA:BA,ROW(),0)),"")</f>
        <v/>
      </c>
      <c r="BD455" s="69" t="str">
        <f>IFERROR(CLEAN(HLOOKUP(BD$1,'1.源数据-产品报告-消费降序'!BD:BD,ROW(),0)),"")</f>
        <v/>
      </c>
      <c r="BE455" s="69" t="str">
        <f>IFERROR(CLEAN(HLOOKUP(BE$1,'1.源数据-产品报告-消费降序'!BE:BE,ROW(),0)),"")</f>
        <v/>
      </c>
      <c r="BF455" s="69" t="str">
        <f>IFERROR(CLEAN(HLOOKUP(BF$1,'1.源数据-产品报告-消费降序'!BF:BF,ROW(),0)),"")</f>
        <v/>
      </c>
      <c r="BG455" s="69" t="str">
        <f>IFERROR(CLEAN(HLOOKUP(BG$1,'1.源数据-产品报告-消费降序'!BG:BG,ROW(),0)),"")</f>
        <v/>
      </c>
      <c r="BH455" s="69" t="str">
        <f>IFERROR(CLEAN(HLOOKUP(BH$1,'1.源数据-产品报告-消费降序'!BH:BH,ROW(),0)),"")</f>
        <v/>
      </c>
      <c r="BI455" s="69" t="str">
        <f>IFERROR(CLEAN(HLOOKUP(BI$1,'1.源数据-产品报告-消费降序'!BI:BI,ROW(),0)),"")</f>
        <v/>
      </c>
      <c r="BJ455" s="69" t="str">
        <f>IFERROR(CLEAN(HLOOKUP(BJ$1,'1.源数据-产品报告-消费降序'!BJ:BJ,ROW(),0)),"")</f>
        <v/>
      </c>
      <c r="BK4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5" s="69" t="str">
        <f>IFERROR(CLEAN(HLOOKUP(BL$1,'1.源数据-产品报告-消费降序'!BL:BL,ROW(),0)),"")</f>
        <v/>
      </c>
      <c r="BO455" s="69" t="str">
        <f>IFERROR(CLEAN(HLOOKUP(BO$1,'1.源数据-产品报告-消费降序'!BO:BO,ROW(),0)),"")</f>
        <v/>
      </c>
      <c r="BP455" s="69" t="str">
        <f>IFERROR(CLEAN(HLOOKUP(BP$1,'1.源数据-产品报告-消费降序'!BP:BP,ROW(),0)),"")</f>
        <v/>
      </c>
      <c r="BQ455" s="69" t="str">
        <f>IFERROR(CLEAN(HLOOKUP(BQ$1,'1.源数据-产品报告-消费降序'!BQ:BQ,ROW(),0)),"")</f>
        <v/>
      </c>
      <c r="BR455" s="69" t="str">
        <f>IFERROR(CLEAN(HLOOKUP(BR$1,'1.源数据-产品报告-消费降序'!BR:BR,ROW(),0)),"")</f>
        <v/>
      </c>
      <c r="BS455" s="69" t="str">
        <f>IFERROR(CLEAN(HLOOKUP(BS$1,'1.源数据-产品报告-消费降序'!BS:BS,ROW(),0)),"")</f>
        <v/>
      </c>
      <c r="BT455" s="69" t="str">
        <f>IFERROR(CLEAN(HLOOKUP(BT$1,'1.源数据-产品报告-消费降序'!BT:BT,ROW(),0)),"")</f>
        <v/>
      </c>
      <c r="BU455" s="69" t="str">
        <f>IFERROR(CLEAN(HLOOKUP(BU$1,'1.源数据-产品报告-消费降序'!BU:BU,ROW(),0)),"")</f>
        <v/>
      </c>
      <c r="BV4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5" s="69" t="str">
        <f>IFERROR(CLEAN(HLOOKUP(BW$1,'1.源数据-产品报告-消费降序'!BW:BW,ROW(),0)),"")</f>
        <v/>
      </c>
    </row>
    <row r="456" spans="1:75">
      <c r="A456" s="69" t="str">
        <f>IFERROR(CLEAN(HLOOKUP(A$1,'1.源数据-产品报告-消费降序'!A:A,ROW(),0)),"")</f>
        <v/>
      </c>
      <c r="B456" s="69" t="str">
        <f>IFERROR(CLEAN(HLOOKUP(B$1,'1.源数据-产品报告-消费降序'!B:B,ROW(),0)),"")</f>
        <v/>
      </c>
      <c r="C456" s="69" t="str">
        <f>IFERROR(CLEAN(HLOOKUP(C$1,'1.源数据-产品报告-消费降序'!C:C,ROW(),0)),"")</f>
        <v/>
      </c>
      <c r="D456" s="69" t="str">
        <f>IFERROR(CLEAN(HLOOKUP(D$1,'1.源数据-产品报告-消费降序'!D:D,ROW(),0)),"")</f>
        <v/>
      </c>
      <c r="E456" s="69" t="str">
        <f>IFERROR(CLEAN(HLOOKUP(E$1,'1.源数据-产品报告-消费降序'!E:E,ROW(),0)),"")</f>
        <v/>
      </c>
      <c r="F456" s="69" t="str">
        <f>IFERROR(CLEAN(HLOOKUP(F$1,'1.源数据-产品报告-消费降序'!F:F,ROW(),0)),"")</f>
        <v/>
      </c>
      <c r="G456" s="70">
        <f>IFERROR((HLOOKUP(G$1,'1.源数据-产品报告-消费降序'!G:G,ROW(),0)),"")</f>
        <v>0</v>
      </c>
      <c r="H4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6" s="69" t="str">
        <f>IFERROR(CLEAN(HLOOKUP(I$1,'1.源数据-产品报告-消费降序'!I:I,ROW(),0)),"")</f>
        <v/>
      </c>
      <c r="L456" s="69" t="str">
        <f>IFERROR(CLEAN(HLOOKUP(L$1,'1.源数据-产品报告-消费降序'!L:L,ROW(),0)),"")</f>
        <v/>
      </c>
      <c r="M456" s="69" t="str">
        <f>IFERROR(CLEAN(HLOOKUP(M$1,'1.源数据-产品报告-消费降序'!M:M,ROW(),0)),"")</f>
        <v/>
      </c>
      <c r="N456" s="69" t="str">
        <f>IFERROR(CLEAN(HLOOKUP(N$1,'1.源数据-产品报告-消费降序'!N:N,ROW(),0)),"")</f>
        <v/>
      </c>
      <c r="O456" s="69" t="str">
        <f>IFERROR(CLEAN(HLOOKUP(O$1,'1.源数据-产品报告-消费降序'!O:O,ROW(),0)),"")</f>
        <v/>
      </c>
      <c r="P456" s="69" t="str">
        <f>IFERROR(CLEAN(HLOOKUP(P$1,'1.源数据-产品报告-消费降序'!P:P,ROW(),0)),"")</f>
        <v/>
      </c>
      <c r="Q456" s="69" t="str">
        <f>IFERROR(CLEAN(HLOOKUP(Q$1,'1.源数据-产品报告-消费降序'!Q:Q,ROW(),0)),"")</f>
        <v/>
      </c>
      <c r="R456" s="69" t="str">
        <f>IFERROR(CLEAN(HLOOKUP(R$1,'1.源数据-产品报告-消费降序'!R:R,ROW(),0)),"")</f>
        <v/>
      </c>
      <c r="S4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6" s="69" t="str">
        <f>IFERROR(CLEAN(HLOOKUP(T$1,'1.源数据-产品报告-消费降序'!T:T,ROW(),0)),"")</f>
        <v/>
      </c>
      <c r="W456" s="69" t="str">
        <f>IFERROR(CLEAN(HLOOKUP(W$1,'1.源数据-产品报告-消费降序'!W:W,ROW(),0)),"")</f>
        <v/>
      </c>
      <c r="X456" s="69" t="str">
        <f>IFERROR(CLEAN(HLOOKUP(X$1,'1.源数据-产品报告-消费降序'!X:X,ROW(),0)),"")</f>
        <v/>
      </c>
      <c r="Y456" s="69" t="str">
        <f>IFERROR(CLEAN(HLOOKUP(Y$1,'1.源数据-产品报告-消费降序'!Y:Y,ROW(),0)),"")</f>
        <v/>
      </c>
      <c r="Z456" s="69" t="str">
        <f>IFERROR(CLEAN(HLOOKUP(Z$1,'1.源数据-产品报告-消费降序'!Z:Z,ROW(),0)),"")</f>
        <v/>
      </c>
      <c r="AA456" s="69" t="str">
        <f>IFERROR(CLEAN(HLOOKUP(AA$1,'1.源数据-产品报告-消费降序'!AA:AA,ROW(),0)),"")</f>
        <v/>
      </c>
      <c r="AB456" s="69" t="str">
        <f>IFERROR(CLEAN(HLOOKUP(AB$1,'1.源数据-产品报告-消费降序'!AB:AB,ROW(),0)),"")</f>
        <v/>
      </c>
      <c r="AC456" s="69" t="str">
        <f>IFERROR(CLEAN(HLOOKUP(AC$1,'1.源数据-产品报告-消费降序'!AC:AC,ROW(),0)),"")</f>
        <v/>
      </c>
      <c r="AD4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6" s="69" t="str">
        <f>IFERROR(CLEAN(HLOOKUP(AE$1,'1.源数据-产品报告-消费降序'!AE:AE,ROW(),0)),"")</f>
        <v/>
      </c>
      <c r="AH456" s="69" t="str">
        <f>IFERROR(CLEAN(HLOOKUP(AH$1,'1.源数据-产品报告-消费降序'!AH:AH,ROW(),0)),"")</f>
        <v/>
      </c>
      <c r="AI456" s="69" t="str">
        <f>IFERROR(CLEAN(HLOOKUP(AI$1,'1.源数据-产品报告-消费降序'!AI:AI,ROW(),0)),"")</f>
        <v/>
      </c>
      <c r="AJ456" s="69" t="str">
        <f>IFERROR(CLEAN(HLOOKUP(AJ$1,'1.源数据-产品报告-消费降序'!AJ:AJ,ROW(),0)),"")</f>
        <v/>
      </c>
      <c r="AK456" s="69" t="str">
        <f>IFERROR(CLEAN(HLOOKUP(AK$1,'1.源数据-产品报告-消费降序'!AK:AK,ROW(),0)),"")</f>
        <v/>
      </c>
      <c r="AL456" s="69" t="str">
        <f>IFERROR(CLEAN(HLOOKUP(AL$1,'1.源数据-产品报告-消费降序'!AL:AL,ROW(),0)),"")</f>
        <v/>
      </c>
      <c r="AM456" s="69" t="str">
        <f>IFERROR(CLEAN(HLOOKUP(AM$1,'1.源数据-产品报告-消费降序'!AM:AM,ROW(),0)),"")</f>
        <v/>
      </c>
      <c r="AN456" s="69" t="str">
        <f>IFERROR(CLEAN(HLOOKUP(AN$1,'1.源数据-产品报告-消费降序'!AN:AN,ROW(),0)),"")</f>
        <v/>
      </c>
      <c r="AO4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6" s="69" t="str">
        <f>IFERROR(CLEAN(HLOOKUP(AP$1,'1.源数据-产品报告-消费降序'!AP:AP,ROW(),0)),"")</f>
        <v/>
      </c>
      <c r="AS456" s="69" t="str">
        <f>IFERROR(CLEAN(HLOOKUP(AS$1,'1.源数据-产品报告-消费降序'!AS:AS,ROW(),0)),"")</f>
        <v/>
      </c>
      <c r="AT456" s="69" t="str">
        <f>IFERROR(CLEAN(HLOOKUP(AT$1,'1.源数据-产品报告-消费降序'!AT:AT,ROW(),0)),"")</f>
        <v/>
      </c>
      <c r="AU456" s="69" t="str">
        <f>IFERROR(CLEAN(HLOOKUP(AU$1,'1.源数据-产品报告-消费降序'!AU:AU,ROW(),0)),"")</f>
        <v/>
      </c>
      <c r="AV456" s="69" t="str">
        <f>IFERROR(CLEAN(HLOOKUP(AV$1,'1.源数据-产品报告-消费降序'!AV:AV,ROW(),0)),"")</f>
        <v/>
      </c>
      <c r="AW456" s="69" t="str">
        <f>IFERROR(CLEAN(HLOOKUP(AW$1,'1.源数据-产品报告-消费降序'!AW:AW,ROW(),0)),"")</f>
        <v/>
      </c>
      <c r="AX456" s="69" t="str">
        <f>IFERROR(CLEAN(HLOOKUP(AX$1,'1.源数据-产品报告-消费降序'!AX:AX,ROW(),0)),"")</f>
        <v/>
      </c>
      <c r="AY456" s="69" t="str">
        <f>IFERROR(CLEAN(HLOOKUP(AY$1,'1.源数据-产品报告-消费降序'!AY:AY,ROW(),0)),"")</f>
        <v/>
      </c>
      <c r="AZ4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6" s="69" t="str">
        <f>IFERROR(CLEAN(HLOOKUP(BA$1,'1.源数据-产品报告-消费降序'!BA:BA,ROW(),0)),"")</f>
        <v/>
      </c>
      <c r="BD456" s="69" t="str">
        <f>IFERROR(CLEAN(HLOOKUP(BD$1,'1.源数据-产品报告-消费降序'!BD:BD,ROW(),0)),"")</f>
        <v/>
      </c>
      <c r="BE456" s="69" t="str">
        <f>IFERROR(CLEAN(HLOOKUP(BE$1,'1.源数据-产品报告-消费降序'!BE:BE,ROW(),0)),"")</f>
        <v/>
      </c>
      <c r="BF456" s="69" t="str">
        <f>IFERROR(CLEAN(HLOOKUP(BF$1,'1.源数据-产品报告-消费降序'!BF:BF,ROW(),0)),"")</f>
        <v/>
      </c>
      <c r="BG456" s="69" t="str">
        <f>IFERROR(CLEAN(HLOOKUP(BG$1,'1.源数据-产品报告-消费降序'!BG:BG,ROW(),0)),"")</f>
        <v/>
      </c>
      <c r="BH456" s="69" t="str">
        <f>IFERROR(CLEAN(HLOOKUP(BH$1,'1.源数据-产品报告-消费降序'!BH:BH,ROW(),0)),"")</f>
        <v/>
      </c>
      <c r="BI456" s="69" t="str">
        <f>IFERROR(CLEAN(HLOOKUP(BI$1,'1.源数据-产品报告-消费降序'!BI:BI,ROW(),0)),"")</f>
        <v/>
      </c>
      <c r="BJ456" s="69" t="str">
        <f>IFERROR(CLEAN(HLOOKUP(BJ$1,'1.源数据-产品报告-消费降序'!BJ:BJ,ROW(),0)),"")</f>
        <v/>
      </c>
      <c r="BK4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6" s="69" t="str">
        <f>IFERROR(CLEAN(HLOOKUP(BL$1,'1.源数据-产品报告-消费降序'!BL:BL,ROW(),0)),"")</f>
        <v/>
      </c>
      <c r="BO456" s="69" t="str">
        <f>IFERROR(CLEAN(HLOOKUP(BO$1,'1.源数据-产品报告-消费降序'!BO:BO,ROW(),0)),"")</f>
        <v/>
      </c>
      <c r="BP456" s="69" t="str">
        <f>IFERROR(CLEAN(HLOOKUP(BP$1,'1.源数据-产品报告-消费降序'!BP:BP,ROW(),0)),"")</f>
        <v/>
      </c>
      <c r="BQ456" s="69" t="str">
        <f>IFERROR(CLEAN(HLOOKUP(BQ$1,'1.源数据-产品报告-消费降序'!BQ:BQ,ROW(),0)),"")</f>
        <v/>
      </c>
      <c r="BR456" s="69" t="str">
        <f>IFERROR(CLEAN(HLOOKUP(BR$1,'1.源数据-产品报告-消费降序'!BR:BR,ROW(),0)),"")</f>
        <v/>
      </c>
      <c r="BS456" s="69" t="str">
        <f>IFERROR(CLEAN(HLOOKUP(BS$1,'1.源数据-产品报告-消费降序'!BS:BS,ROW(),0)),"")</f>
        <v/>
      </c>
      <c r="BT456" s="69" t="str">
        <f>IFERROR(CLEAN(HLOOKUP(BT$1,'1.源数据-产品报告-消费降序'!BT:BT,ROW(),0)),"")</f>
        <v/>
      </c>
      <c r="BU456" s="69" t="str">
        <f>IFERROR(CLEAN(HLOOKUP(BU$1,'1.源数据-产品报告-消费降序'!BU:BU,ROW(),0)),"")</f>
        <v/>
      </c>
      <c r="BV4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6" s="69" t="str">
        <f>IFERROR(CLEAN(HLOOKUP(BW$1,'1.源数据-产品报告-消费降序'!BW:BW,ROW(),0)),"")</f>
        <v/>
      </c>
    </row>
    <row r="457" spans="1:75">
      <c r="A457" s="69" t="str">
        <f>IFERROR(CLEAN(HLOOKUP(A$1,'1.源数据-产品报告-消费降序'!A:A,ROW(),0)),"")</f>
        <v/>
      </c>
      <c r="B457" s="69" t="str">
        <f>IFERROR(CLEAN(HLOOKUP(B$1,'1.源数据-产品报告-消费降序'!B:B,ROW(),0)),"")</f>
        <v/>
      </c>
      <c r="C457" s="69" t="str">
        <f>IFERROR(CLEAN(HLOOKUP(C$1,'1.源数据-产品报告-消费降序'!C:C,ROW(),0)),"")</f>
        <v/>
      </c>
      <c r="D457" s="69" t="str">
        <f>IFERROR(CLEAN(HLOOKUP(D$1,'1.源数据-产品报告-消费降序'!D:D,ROW(),0)),"")</f>
        <v/>
      </c>
      <c r="E457" s="69" t="str">
        <f>IFERROR(CLEAN(HLOOKUP(E$1,'1.源数据-产品报告-消费降序'!E:E,ROW(),0)),"")</f>
        <v/>
      </c>
      <c r="F457" s="69" t="str">
        <f>IFERROR(CLEAN(HLOOKUP(F$1,'1.源数据-产品报告-消费降序'!F:F,ROW(),0)),"")</f>
        <v/>
      </c>
      <c r="G457" s="70">
        <f>IFERROR((HLOOKUP(G$1,'1.源数据-产品报告-消费降序'!G:G,ROW(),0)),"")</f>
        <v>0</v>
      </c>
      <c r="H4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7" s="69" t="str">
        <f>IFERROR(CLEAN(HLOOKUP(I$1,'1.源数据-产品报告-消费降序'!I:I,ROW(),0)),"")</f>
        <v/>
      </c>
      <c r="L457" s="69" t="str">
        <f>IFERROR(CLEAN(HLOOKUP(L$1,'1.源数据-产品报告-消费降序'!L:L,ROW(),0)),"")</f>
        <v/>
      </c>
      <c r="M457" s="69" t="str">
        <f>IFERROR(CLEAN(HLOOKUP(M$1,'1.源数据-产品报告-消费降序'!M:M,ROW(),0)),"")</f>
        <v/>
      </c>
      <c r="N457" s="69" t="str">
        <f>IFERROR(CLEAN(HLOOKUP(N$1,'1.源数据-产品报告-消费降序'!N:N,ROW(),0)),"")</f>
        <v/>
      </c>
      <c r="O457" s="69" t="str">
        <f>IFERROR(CLEAN(HLOOKUP(O$1,'1.源数据-产品报告-消费降序'!O:O,ROW(),0)),"")</f>
        <v/>
      </c>
      <c r="P457" s="69" t="str">
        <f>IFERROR(CLEAN(HLOOKUP(P$1,'1.源数据-产品报告-消费降序'!P:P,ROW(),0)),"")</f>
        <v/>
      </c>
      <c r="Q457" s="69" t="str">
        <f>IFERROR(CLEAN(HLOOKUP(Q$1,'1.源数据-产品报告-消费降序'!Q:Q,ROW(),0)),"")</f>
        <v/>
      </c>
      <c r="R457" s="69" t="str">
        <f>IFERROR(CLEAN(HLOOKUP(R$1,'1.源数据-产品报告-消费降序'!R:R,ROW(),0)),"")</f>
        <v/>
      </c>
      <c r="S4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7" s="69" t="str">
        <f>IFERROR(CLEAN(HLOOKUP(T$1,'1.源数据-产品报告-消费降序'!T:T,ROW(),0)),"")</f>
        <v/>
      </c>
      <c r="W457" s="69" t="str">
        <f>IFERROR(CLEAN(HLOOKUP(W$1,'1.源数据-产品报告-消费降序'!W:W,ROW(),0)),"")</f>
        <v/>
      </c>
      <c r="X457" s="69" t="str">
        <f>IFERROR(CLEAN(HLOOKUP(X$1,'1.源数据-产品报告-消费降序'!X:X,ROW(),0)),"")</f>
        <v/>
      </c>
      <c r="Y457" s="69" t="str">
        <f>IFERROR(CLEAN(HLOOKUP(Y$1,'1.源数据-产品报告-消费降序'!Y:Y,ROW(),0)),"")</f>
        <v/>
      </c>
      <c r="Z457" s="69" t="str">
        <f>IFERROR(CLEAN(HLOOKUP(Z$1,'1.源数据-产品报告-消费降序'!Z:Z,ROW(),0)),"")</f>
        <v/>
      </c>
      <c r="AA457" s="69" t="str">
        <f>IFERROR(CLEAN(HLOOKUP(AA$1,'1.源数据-产品报告-消费降序'!AA:AA,ROW(),0)),"")</f>
        <v/>
      </c>
      <c r="AB457" s="69" t="str">
        <f>IFERROR(CLEAN(HLOOKUP(AB$1,'1.源数据-产品报告-消费降序'!AB:AB,ROW(),0)),"")</f>
        <v/>
      </c>
      <c r="AC457" s="69" t="str">
        <f>IFERROR(CLEAN(HLOOKUP(AC$1,'1.源数据-产品报告-消费降序'!AC:AC,ROW(),0)),"")</f>
        <v/>
      </c>
      <c r="AD4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7" s="69" t="str">
        <f>IFERROR(CLEAN(HLOOKUP(AE$1,'1.源数据-产品报告-消费降序'!AE:AE,ROW(),0)),"")</f>
        <v/>
      </c>
      <c r="AH457" s="69" t="str">
        <f>IFERROR(CLEAN(HLOOKUP(AH$1,'1.源数据-产品报告-消费降序'!AH:AH,ROW(),0)),"")</f>
        <v/>
      </c>
      <c r="AI457" s="69" t="str">
        <f>IFERROR(CLEAN(HLOOKUP(AI$1,'1.源数据-产品报告-消费降序'!AI:AI,ROW(),0)),"")</f>
        <v/>
      </c>
      <c r="AJ457" s="69" t="str">
        <f>IFERROR(CLEAN(HLOOKUP(AJ$1,'1.源数据-产品报告-消费降序'!AJ:AJ,ROW(),0)),"")</f>
        <v/>
      </c>
      <c r="AK457" s="69" t="str">
        <f>IFERROR(CLEAN(HLOOKUP(AK$1,'1.源数据-产品报告-消费降序'!AK:AK,ROW(),0)),"")</f>
        <v/>
      </c>
      <c r="AL457" s="69" t="str">
        <f>IFERROR(CLEAN(HLOOKUP(AL$1,'1.源数据-产品报告-消费降序'!AL:AL,ROW(),0)),"")</f>
        <v/>
      </c>
      <c r="AM457" s="69" t="str">
        <f>IFERROR(CLEAN(HLOOKUP(AM$1,'1.源数据-产品报告-消费降序'!AM:AM,ROW(),0)),"")</f>
        <v/>
      </c>
      <c r="AN457" s="69" t="str">
        <f>IFERROR(CLEAN(HLOOKUP(AN$1,'1.源数据-产品报告-消费降序'!AN:AN,ROW(),0)),"")</f>
        <v/>
      </c>
      <c r="AO4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7" s="69" t="str">
        <f>IFERROR(CLEAN(HLOOKUP(AP$1,'1.源数据-产品报告-消费降序'!AP:AP,ROW(),0)),"")</f>
        <v/>
      </c>
      <c r="AS457" s="69" t="str">
        <f>IFERROR(CLEAN(HLOOKUP(AS$1,'1.源数据-产品报告-消费降序'!AS:AS,ROW(),0)),"")</f>
        <v/>
      </c>
      <c r="AT457" s="69" t="str">
        <f>IFERROR(CLEAN(HLOOKUP(AT$1,'1.源数据-产品报告-消费降序'!AT:AT,ROW(),0)),"")</f>
        <v/>
      </c>
      <c r="AU457" s="69" t="str">
        <f>IFERROR(CLEAN(HLOOKUP(AU$1,'1.源数据-产品报告-消费降序'!AU:AU,ROW(),0)),"")</f>
        <v/>
      </c>
      <c r="AV457" s="69" t="str">
        <f>IFERROR(CLEAN(HLOOKUP(AV$1,'1.源数据-产品报告-消费降序'!AV:AV,ROW(),0)),"")</f>
        <v/>
      </c>
      <c r="AW457" s="69" t="str">
        <f>IFERROR(CLEAN(HLOOKUP(AW$1,'1.源数据-产品报告-消费降序'!AW:AW,ROW(),0)),"")</f>
        <v/>
      </c>
      <c r="AX457" s="69" t="str">
        <f>IFERROR(CLEAN(HLOOKUP(AX$1,'1.源数据-产品报告-消费降序'!AX:AX,ROW(),0)),"")</f>
        <v/>
      </c>
      <c r="AY457" s="69" t="str">
        <f>IFERROR(CLEAN(HLOOKUP(AY$1,'1.源数据-产品报告-消费降序'!AY:AY,ROW(),0)),"")</f>
        <v/>
      </c>
      <c r="AZ4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7" s="69" t="str">
        <f>IFERROR(CLEAN(HLOOKUP(BA$1,'1.源数据-产品报告-消费降序'!BA:BA,ROW(),0)),"")</f>
        <v/>
      </c>
      <c r="BD457" s="69" t="str">
        <f>IFERROR(CLEAN(HLOOKUP(BD$1,'1.源数据-产品报告-消费降序'!BD:BD,ROW(),0)),"")</f>
        <v/>
      </c>
      <c r="BE457" s="69" t="str">
        <f>IFERROR(CLEAN(HLOOKUP(BE$1,'1.源数据-产品报告-消费降序'!BE:BE,ROW(),0)),"")</f>
        <v/>
      </c>
      <c r="BF457" s="69" t="str">
        <f>IFERROR(CLEAN(HLOOKUP(BF$1,'1.源数据-产品报告-消费降序'!BF:BF,ROW(),0)),"")</f>
        <v/>
      </c>
      <c r="BG457" s="69" t="str">
        <f>IFERROR(CLEAN(HLOOKUP(BG$1,'1.源数据-产品报告-消费降序'!BG:BG,ROW(),0)),"")</f>
        <v/>
      </c>
      <c r="BH457" s="69" t="str">
        <f>IFERROR(CLEAN(HLOOKUP(BH$1,'1.源数据-产品报告-消费降序'!BH:BH,ROW(),0)),"")</f>
        <v/>
      </c>
      <c r="BI457" s="69" t="str">
        <f>IFERROR(CLEAN(HLOOKUP(BI$1,'1.源数据-产品报告-消费降序'!BI:BI,ROW(),0)),"")</f>
        <v/>
      </c>
      <c r="BJ457" s="69" t="str">
        <f>IFERROR(CLEAN(HLOOKUP(BJ$1,'1.源数据-产品报告-消费降序'!BJ:BJ,ROW(),0)),"")</f>
        <v/>
      </c>
      <c r="BK4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7" s="69" t="str">
        <f>IFERROR(CLEAN(HLOOKUP(BL$1,'1.源数据-产品报告-消费降序'!BL:BL,ROW(),0)),"")</f>
        <v/>
      </c>
      <c r="BO457" s="69" t="str">
        <f>IFERROR(CLEAN(HLOOKUP(BO$1,'1.源数据-产品报告-消费降序'!BO:BO,ROW(),0)),"")</f>
        <v/>
      </c>
      <c r="BP457" s="69" t="str">
        <f>IFERROR(CLEAN(HLOOKUP(BP$1,'1.源数据-产品报告-消费降序'!BP:BP,ROW(),0)),"")</f>
        <v/>
      </c>
      <c r="BQ457" s="69" t="str">
        <f>IFERROR(CLEAN(HLOOKUP(BQ$1,'1.源数据-产品报告-消费降序'!BQ:BQ,ROW(),0)),"")</f>
        <v/>
      </c>
      <c r="BR457" s="69" t="str">
        <f>IFERROR(CLEAN(HLOOKUP(BR$1,'1.源数据-产品报告-消费降序'!BR:BR,ROW(),0)),"")</f>
        <v/>
      </c>
      <c r="BS457" s="69" t="str">
        <f>IFERROR(CLEAN(HLOOKUP(BS$1,'1.源数据-产品报告-消费降序'!BS:BS,ROW(),0)),"")</f>
        <v/>
      </c>
      <c r="BT457" s="69" t="str">
        <f>IFERROR(CLEAN(HLOOKUP(BT$1,'1.源数据-产品报告-消费降序'!BT:BT,ROW(),0)),"")</f>
        <v/>
      </c>
      <c r="BU457" s="69" t="str">
        <f>IFERROR(CLEAN(HLOOKUP(BU$1,'1.源数据-产品报告-消费降序'!BU:BU,ROW(),0)),"")</f>
        <v/>
      </c>
      <c r="BV4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7" s="69" t="str">
        <f>IFERROR(CLEAN(HLOOKUP(BW$1,'1.源数据-产品报告-消费降序'!BW:BW,ROW(),0)),"")</f>
        <v/>
      </c>
    </row>
    <row r="458" spans="1:75">
      <c r="A458" s="69" t="str">
        <f>IFERROR(CLEAN(HLOOKUP(A$1,'1.源数据-产品报告-消费降序'!A:A,ROW(),0)),"")</f>
        <v/>
      </c>
      <c r="B458" s="69" t="str">
        <f>IFERROR(CLEAN(HLOOKUP(B$1,'1.源数据-产品报告-消费降序'!B:B,ROW(),0)),"")</f>
        <v/>
      </c>
      <c r="C458" s="69" t="str">
        <f>IFERROR(CLEAN(HLOOKUP(C$1,'1.源数据-产品报告-消费降序'!C:C,ROW(),0)),"")</f>
        <v/>
      </c>
      <c r="D458" s="69" t="str">
        <f>IFERROR(CLEAN(HLOOKUP(D$1,'1.源数据-产品报告-消费降序'!D:D,ROW(),0)),"")</f>
        <v/>
      </c>
      <c r="E458" s="69" t="str">
        <f>IFERROR(CLEAN(HLOOKUP(E$1,'1.源数据-产品报告-消费降序'!E:E,ROW(),0)),"")</f>
        <v/>
      </c>
      <c r="F458" s="69" t="str">
        <f>IFERROR(CLEAN(HLOOKUP(F$1,'1.源数据-产品报告-消费降序'!F:F,ROW(),0)),"")</f>
        <v/>
      </c>
      <c r="G458" s="70">
        <f>IFERROR((HLOOKUP(G$1,'1.源数据-产品报告-消费降序'!G:G,ROW(),0)),"")</f>
        <v>0</v>
      </c>
      <c r="H4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8" s="69" t="str">
        <f>IFERROR(CLEAN(HLOOKUP(I$1,'1.源数据-产品报告-消费降序'!I:I,ROW(),0)),"")</f>
        <v/>
      </c>
      <c r="L458" s="69" t="str">
        <f>IFERROR(CLEAN(HLOOKUP(L$1,'1.源数据-产品报告-消费降序'!L:L,ROW(),0)),"")</f>
        <v/>
      </c>
      <c r="M458" s="69" t="str">
        <f>IFERROR(CLEAN(HLOOKUP(M$1,'1.源数据-产品报告-消费降序'!M:M,ROW(),0)),"")</f>
        <v/>
      </c>
      <c r="N458" s="69" t="str">
        <f>IFERROR(CLEAN(HLOOKUP(N$1,'1.源数据-产品报告-消费降序'!N:N,ROW(),0)),"")</f>
        <v/>
      </c>
      <c r="O458" s="69" t="str">
        <f>IFERROR(CLEAN(HLOOKUP(O$1,'1.源数据-产品报告-消费降序'!O:O,ROW(),0)),"")</f>
        <v/>
      </c>
      <c r="P458" s="69" t="str">
        <f>IFERROR(CLEAN(HLOOKUP(P$1,'1.源数据-产品报告-消费降序'!P:P,ROW(),0)),"")</f>
        <v/>
      </c>
      <c r="Q458" s="69" t="str">
        <f>IFERROR(CLEAN(HLOOKUP(Q$1,'1.源数据-产品报告-消费降序'!Q:Q,ROW(),0)),"")</f>
        <v/>
      </c>
      <c r="R458" s="69" t="str">
        <f>IFERROR(CLEAN(HLOOKUP(R$1,'1.源数据-产品报告-消费降序'!R:R,ROW(),0)),"")</f>
        <v/>
      </c>
      <c r="S4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8" s="69" t="str">
        <f>IFERROR(CLEAN(HLOOKUP(T$1,'1.源数据-产品报告-消费降序'!T:T,ROW(),0)),"")</f>
        <v/>
      </c>
      <c r="W458" s="69" t="str">
        <f>IFERROR(CLEAN(HLOOKUP(W$1,'1.源数据-产品报告-消费降序'!W:W,ROW(),0)),"")</f>
        <v/>
      </c>
      <c r="X458" s="69" t="str">
        <f>IFERROR(CLEAN(HLOOKUP(X$1,'1.源数据-产品报告-消费降序'!X:X,ROW(),0)),"")</f>
        <v/>
      </c>
      <c r="Y458" s="69" t="str">
        <f>IFERROR(CLEAN(HLOOKUP(Y$1,'1.源数据-产品报告-消费降序'!Y:Y,ROW(),0)),"")</f>
        <v/>
      </c>
      <c r="Z458" s="69" t="str">
        <f>IFERROR(CLEAN(HLOOKUP(Z$1,'1.源数据-产品报告-消费降序'!Z:Z,ROW(),0)),"")</f>
        <v/>
      </c>
      <c r="AA458" s="69" t="str">
        <f>IFERROR(CLEAN(HLOOKUP(AA$1,'1.源数据-产品报告-消费降序'!AA:AA,ROW(),0)),"")</f>
        <v/>
      </c>
      <c r="AB458" s="69" t="str">
        <f>IFERROR(CLEAN(HLOOKUP(AB$1,'1.源数据-产品报告-消费降序'!AB:AB,ROW(),0)),"")</f>
        <v/>
      </c>
      <c r="AC458" s="69" t="str">
        <f>IFERROR(CLEAN(HLOOKUP(AC$1,'1.源数据-产品报告-消费降序'!AC:AC,ROW(),0)),"")</f>
        <v/>
      </c>
      <c r="AD4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8" s="69" t="str">
        <f>IFERROR(CLEAN(HLOOKUP(AE$1,'1.源数据-产品报告-消费降序'!AE:AE,ROW(),0)),"")</f>
        <v/>
      </c>
      <c r="AH458" s="69" t="str">
        <f>IFERROR(CLEAN(HLOOKUP(AH$1,'1.源数据-产品报告-消费降序'!AH:AH,ROW(),0)),"")</f>
        <v/>
      </c>
      <c r="AI458" s="69" t="str">
        <f>IFERROR(CLEAN(HLOOKUP(AI$1,'1.源数据-产品报告-消费降序'!AI:AI,ROW(),0)),"")</f>
        <v/>
      </c>
      <c r="AJ458" s="69" t="str">
        <f>IFERROR(CLEAN(HLOOKUP(AJ$1,'1.源数据-产品报告-消费降序'!AJ:AJ,ROW(),0)),"")</f>
        <v/>
      </c>
      <c r="AK458" s="69" t="str">
        <f>IFERROR(CLEAN(HLOOKUP(AK$1,'1.源数据-产品报告-消费降序'!AK:AK,ROW(),0)),"")</f>
        <v/>
      </c>
      <c r="AL458" s="69" t="str">
        <f>IFERROR(CLEAN(HLOOKUP(AL$1,'1.源数据-产品报告-消费降序'!AL:AL,ROW(),0)),"")</f>
        <v/>
      </c>
      <c r="AM458" s="69" t="str">
        <f>IFERROR(CLEAN(HLOOKUP(AM$1,'1.源数据-产品报告-消费降序'!AM:AM,ROW(),0)),"")</f>
        <v/>
      </c>
      <c r="AN458" s="69" t="str">
        <f>IFERROR(CLEAN(HLOOKUP(AN$1,'1.源数据-产品报告-消费降序'!AN:AN,ROW(),0)),"")</f>
        <v/>
      </c>
      <c r="AO4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8" s="69" t="str">
        <f>IFERROR(CLEAN(HLOOKUP(AP$1,'1.源数据-产品报告-消费降序'!AP:AP,ROW(),0)),"")</f>
        <v/>
      </c>
      <c r="AS458" s="69" t="str">
        <f>IFERROR(CLEAN(HLOOKUP(AS$1,'1.源数据-产品报告-消费降序'!AS:AS,ROW(),0)),"")</f>
        <v/>
      </c>
      <c r="AT458" s="69" t="str">
        <f>IFERROR(CLEAN(HLOOKUP(AT$1,'1.源数据-产品报告-消费降序'!AT:AT,ROW(),0)),"")</f>
        <v/>
      </c>
      <c r="AU458" s="69" t="str">
        <f>IFERROR(CLEAN(HLOOKUP(AU$1,'1.源数据-产品报告-消费降序'!AU:AU,ROW(),0)),"")</f>
        <v/>
      </c>
      <c r="AV458" s="69" t="str">
        <f>IFERROR(CLEAN(HLOOKUP(AV$1,'1.源数据-产品报告-消费降序'!AV:AV,ROW(),0)),"")</f>
        <v/>
      </c>
      <c r="AW458" s="69" t="str">
        <f>IFERROR(CLEAN(HLOOKUP(AW$1,'1.源数据-产品报告-消费降序'!AW:AW,ROW(),0)),"")</f>
        <v/>
      </c>
      <c r="AX458" s="69" t="str">
        <f>IFERROR(CLEAN(HLOOKUP(AX$1,'1.源数据-产品报告-消费降序'!AX:AX,ROW(),0)),"")</f>
        <v/>
      </c>
      <c r="AY458" s="69" t="str">
        <f>IFERROR(CLEAN(HLOOKUP(AY$1,'1.源数据-产品报告-消费降序'!AY:AY,ROW(),0)),"")</f>
        <v/>
      </c>
      <c r="AZ4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8" s="69" t="str">
        <f>IFERROR(CLEAN(HLOOKUP(BA$1,'1.源数据-产品报告-消费降序'!BA:BA,ROW(),0)),"")</f>
        <v/>
      </c>
      <c r="BD458" s="69" t="str">
        <f>IFERROR(CLEAN(HLOOKUP(BD$1,'1.源数据-产品报告-消费降序'!BD:BD,ROW(),0)),"")</f>
        <v/>
      </c>
      <c r="BE458" s="69" t="str">
        <f>IFERROR(CLEAN(HLOOKUP(BE$1,'1.源数据-产品报告-消费降序'!BE:BE,ROW(),0)),"")</f>
        <v/>
      </c>
      <c r="BF458" s="69" t="str">
        <f>IFERROR(CLEAN(HLOOKUP(BF$1,'1.源数据-产品报告-消费降序'!BF:BF,ROW(),0)),"")</f>
        <v/>
      </c>
      <c r="BG458" s="69" t="str">
        <f>IFERROR(CLEAN(HLOOKUP(BG$1,'1.源数据-产品报告-消费降序'!BG:BG,ROW(),0)),"")</f>
        <v/>
      </c>
      <c r="BH458" s="69" t="str">
        <f>IFERROR(CLEAN(HLOOKUP(BH$1,'1.源数据-产品报告-消费降序'!BH:BH,ROW(),0)),"")</f>
        <v/>
      </c>
      <c r="BI458" s="69" t="str">
        <f>IFERROR(CLEAN(HLOOKUP(BI$1,'1.源数据-产品报告-消费降序'!BI:BI,ROW(),0)),"")</f>
        <v/>
      </c>
      <c r="BJ458" s="69" t="str">
        <f>IFERROR(CLEAN(HLOOKUP(BJ$1,'1.源数据-产品报告-消费降序'!BJ:BJ,ROW(),0)),"")</f>
        <v/>
      </c>
      <c r="BK4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8" s="69" t="str">
        <f>IFERROR(CLEAN(HLOOKUP(BL$1,'1.源数据-产品报告-消费降序'!BL:BL,ROW(),0)),"")</f>
        <v/>
      </c>
      <c r="BO458" s="69" t="str">
        <f>IFERROR(CLEAN(HLOOKUP(BO$1,'1.源数据-产品报告-消费降序'!BO:BO,ROW(),0)),"")</f>
        <v/>
      </c>
      <c r="BP458" s="69" t="str">
        <f>IFERROR(CLEAN(HLOOKUP(BP$1,'1.源数据-产品报告-消费降序'!BP:BP,ROW(),0)),"")</f>
        <v/>
      </c>
      <c r="BQ458" s="69" t="str">
        <f>IFERROR(CLEAN(HLOOKUP(BQ$1,'1.源数据-产品报告-消费降序'!BQ:BQ,ROW(),0)),"")</f>
        <v/>
      </c>
      <c r="BR458" s="69" t="str">
        <f>IFERROR(CLEAN(HLOOKUP(BR$1,'1.源数据-产品报告-消费降序'!BR:BR,ROW(),0)),"")</f>
        <v/>
      </c>
      <c r="BS458" s="69" t="str">
        <f>IFERROR(CLEAN(HLOOKUP(BS$1,'1.源数据-产品报告-消费降序'!BS:BS,ROW(),0)),"")</f>
        <v/>
      </c>
      <c r="BT458" s="69" t="str">
        <f>IFERROR(CLEAN(HLOOKUP(BT$1,'1.源数据-产品报告-消费降序'!BT:BT,ROW(),0)),"")</f>
        <v/>
      </c>
      <c r="BU458" s="69" t="str">
        <f>IFERROR(CLEAN(HLOOKUP(BU$1,'1.源数据-产品报告-消费降序'!BU:BU,ROW(),0)),"")</f>
        <v/>
      </c>
      <c r="BV4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8" s="69" t="str">
        <f>IFERROR(CLEAN(HLOOKUP(BW$1,'1.源数据-产品报告-消费降序'!BW:BW,ROW(),0)),"")</f>
        <v/>
      </c>
    </row>
    <row r="459" spans="1:75">
      <c r="A459" s="69" t="str">
        <f>IFERROR(CLEAN(HLOOKUP(A$1,'1.源数据-产品报告-消费降序'!A:A,ROW(),0)),"")</f>
        <v/>
      </c>
      <c r="B459" s="69" t="str">
        <f>IFERROR(CLEAN(HLOOKUP(B$1,'1.源数据-产品报告-消费降序'!B:B,ROW(),0)),"")</f>
        <v/>
      </c>
      <c r="C459" s="69" t="str">
        <f>IFERROR(CLEAN(HLOOKUP(C$1,'1.源数据-产品报告-消费降序'!C:C,ROW(),0)),"")</f>
        <v/>
      </c>
      <c r="D459" s="69" t="str">
        <f>IFERROR(CLEAN(HLOOKUP(D$1,'1.源数据-产品报告-消费降序'!D:D,ROW(),0)),"")</f>
        <v/>
      </c>
      <c r="E459" s="69" t="str">
        <f>IFERROR(CLEAN(HLOOKUP(E$1,'1.源数据-产品报告-消费降序'!E:E,ROW(),0)),"")</f>
        <v/>
      </c>
      <c r="F459" s="69" t="str">
        <f>IFERROR(CLEAN(HLOOKUP(F$1,'1.源数据-产品报告-消费降序'!F:F,ROW(),0)),"")</f>
        <v/>
      </c>
      <c r="G459" s="70">
        <f>IFERROR((HLOOKUP(G$1,'1.源数据-产品报告-消费降序'!G:G,ROW(),0)),"")</f>
        <v>0</v>
      </c>
      <c r="H4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59" s="69" t="str">
        <f>IFERROR(CLEAN(HLOOKUP(I$1,'1.源数据-产品报告-消费降序'!I:I,ROW(),0)),"")</f>
        <v/>
      </c>
      <c r="L459" s="69" t="str">
        <f>IFERROR(CLEAN(HLOOKUP(L$1,'1.源数据-产品报告-消费降序'!L:L,ROW(),0)),"")</f>
        <v/>
      </c>
      <c r="M459" s="69" t="str">
        <f>IFERROR(CLEAN(HLOOKUP(M$1,'1.源数据-产品报告-消费降序'!M:M,ROW(),0)),"")</f>
        <v/>
      </c>
      <c r="N459" s="69" t="str">
        <f>IFERROR(CLEAN(HLOOKUP(N$1,'1.源数据-产品报告-消费降序'!N:N,ROW(),0)),"")</f>
        <v/>
      </c>
      <c r="O459" s="69" t="str">
        <f>IFERROR(CLEAN(HLOOKUP(O$1,'1.源数据-产品报告-消费降序'!O:O,ROW(),0)),"")</f>
        <v/>
      </c>
      <c r="P459" s="69" t="str">
        <f>IFERROR(CLEAN(HLOOKUP(P$1,'1.源数据-产品报告-消费降序'!P:P,ROW(),0)),"")</f>
        <v/>
      </c>
      <c r="Q459" s="69" t="str">
        <f>IFERROR(CLEAN(HLOOKUP(Q$1,'1.源数据-产品报告-消费降序'!Q:Q,ROW(),0)),"")</f>
        <v/>
      </c>
      <c r="R459" s="69" t="str">
        <f>IFERROR(CLEAN(HLOOKUP(R$1,'1.源数据-产品报告-消费降序'!R:R,ROW(),0)),"")</f>
        <v/>
      </c>
      <c r="S4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59" s="69" t="str">
        <f>IFERROR(CLEAN(HLOOKUP(T$1,'1.源数据-产品报告-消费降序'!T:T,ROW(),0)),"")</f>
        <v/>
      </c>
      <c r="W459" s="69" t="str">
        <f>IFERROR(CLEAN(HLOOKUP(W$1,'1.源数据-产品报告-消费降序'!W:W,ROW(),0)),"")</f>
        <v/>
      </c>
      <c r="X459" s="69" t="str">
        <f>IFERROR(CLEAN(HLOOKUP(X$1,'1.源数据-产品报告-消费降序'!X:X,ROW(),0)),"")</f>
        <v/>
      </c>
      <c r="Y459" s="69" t="str">
        <f>IFERROR(CLEAN(HLOOKUP(Y$1,'1.源数据-产品报告-消费降序'!Y:Y,ROW(),0)),"")</f>
        <v/>
      </c>
      <c r="Z459" s="69" t="str">
        <f>IFERROR(CLEAN(HLOOKUP(Z$1,'1.源数据-产品报告-消费降序'!Z:Z,ROW(),0)),"")</f>
        <v/>
      </c>
      <c r="AA459" s="69" t="str">
        <f>IFERROR(CLEAN(HLOOKUP(AA$1,'1.源数据-产品报告-消费降序'!AA:AA,ROW(),0)),"")</f>
        <v/>
      </c>
      <c r="AB459" s="69" t="str">
        <f>IFERROR(CLEAN(HLOOKUP(AB$1,'1.源数据-产品报告-消费降序'!AB:AB,ROW(),0)),"")</f>
        <v/>
      </c>
      <c r="AC459" s="69" t="str">
        <f>IFERROR(CLEAN(HLOOKUP(AC$1,'1.源数据-产品报告-消费降序'!AC:AC,ROW(),0)),"")</f>
        <v/>
      </c>
      <c r="AD4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59" s="69" t="str">
        <f>IFERROR(CLEAN(HLOOKUP(AE$1,'1.源数据-产品报告-消费降序'!AE:AE,ROW(),0)),"")</f>
        <v/>
      </c>
      <c r="AH459" s="69" t="str">
        <f>IFERROR(CLEAN(HLOOKUP(AH$1,'1.源数据-产品报告-消费降序'!AH:AH,ROW(),0)),"")</f>
        <v/>
      </c>
      <c r="AI459" s="69" t="str">
        <f>IFERROR(CLEAN(HLOOKUP(AI$1,'1.源数据-产品报告-消费降序'!AI:AI,ROW(),0)),"")</f>
        <v/>
      </c>
      <c r="AJ459" s="69" t="str">
        <f>IFERROR(CLEAN(HLOOKUP(AJ$1,'1.源数据-产品报告-消费降序'!AJ:AJ,ROW(),0)),"")</f>
        <v/>
      </c>
      <c r="AK459" s="69" t="str">
        <f>IFERROR(CLEAN(HLOOKUP(AK$1,'1.源数据-产品报告-消费降序'!AK:AK,ROW(),0)),"")</f>
        <v/>
      </c>
      <c r="AL459" s="69" t="str">
        <f>IFERROR(CLEAN(HLOOKUP(AL$1,'1.源数据-产品报告-消费降序'!AL:AL,ROW(),0)),"")</f>
        <v/>
      </c>
      <c r="AM459" s="69" t="str">
        <f>IFERROR(CLEAN(HLOOKUP(AM$1,'1.源数据-产品报告-消费降序'!AM:AM,ROW(),0)),"")</f>
        <v/>
      </c>
      <c r="AN459" s="69" t="str">
        <f>IFERROR(CLEAN(HLOOKUP(AN$1,'1.源数据-产品报告-消费降序'!AN:AN,ROW(),0)),"")</f>
        <v/>
      </c>
      <c r="AO4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59" s="69" t="str">
        <f>IFERROR(CLEAN(HLOOKUP(AP$1,'1.源数据-产品报告-消费降序'!AP:AP,ROW(),0)),"")</f>
        <v/>
      </c>
      <c r="AS459" s="69" t="str">
        <f>IFERROR(CLEAN(HLOOKUP(AS$1,'1.源数据-产品报告-消费降序'!AS:AS,ROW(),0)),"")</f>
        <v/>
      </c>
      <c r="AT459" s="69" t="str">
        <f>IFERROR(CLEAN(HLOOKUP(AT$1,'1.源数据-产品报告-消费降序'!AT:AT,ROW(),0)),"")</f>
        <v/>
      </c>
      <c r="AU459" s="69" t="str">
        <f>IFERROR(CLEAN(HLOOKUP(AU$1,'1.源数据-产品报告-消费降序'!AU:AU,ROW(),0)),"")</f>
        <v/>
      </c>
      <c r="AV459" s="69" t="str">
        <f>IFERROR(CLEAN(HLOOKUP(AV$1,'1.源数据-产品报告-消费降序'!AV:AV,ROW(),0)),"")</f>
        <v/>
      </c>
      <c r="AW459" s="69" t="str">
        <f>IFERROR(CLEAN(HLOOKUP(AW$1,'1.源数据-产品报告-消费降序'!AW:AW,ROW(),0)),"")</f>
        <v/>
      </c>
      <c r="AX459" s="69" t="str">
        <f>IFERROR(CLEAN(HLOOKUP(AX$1,'1.源数据-产品报告-消费降序'!AX:AX,ROW(),0)),"")</f>
        <v/>
      </c>
      <c r="AY459" s="69" t="str">
        <f>IFERROR(CLEAN(HLOOKUP(AY$1,'1.源数据-产品报告-消费降序'!AY:AY,ROW(),0)),"")</f>
        <v/>
      </c>
      <c r="AZ4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59" s="69" t="str">
        <f>IFERROR(CLEAN(HLOOKUP(BA$1,'1.源数据-产品报告-消费降序'!BA:BA,ROW(),0)),"")</f>
        <v/>
      </c>
      <c r="BD459" s="69" t="str">
        <f>IFERROR(CLEAN(HLOOKUP(BD$1,'1.源数据-产品报告-消费降序'!BD:BD,ROW(),0)),"")</f>
        <v/>
      </c>
      <c r="BE459" s="69" t="str">
        <f>IFERROR(CLEAN(HLOOKUP(BE$1,'1.源数据-产品报告-消费降序'!BE:BE,ROW(),0)),"")</f>
        <v/>
      </c>
      <c r="BF459" s="69" t="str">
        <f>IFERROR(CLEAN(HLOOKUP(BF$1,'1.源数据-产品报告-消费降序'!BF:BF,ROW(),0)),"")</f>
        <v/>
      </c>
      <c r="BG459" s="69" t="str">
        <f>IFERROR(CLEAN(HLOOKUP(BG$1,'1.源数据-产品报告-消费降序'!BG:BG,ROW(),0)),"")</f>
        <v/>
      </c>
      <c r="BH459" s="69" t="str">
        <f>IFERROR(CLEAN(HLOOKUP(BH$1,'1.源数据-产品报告-消费降序'!BH:BH,ROW(),0)),"")</f>
        <v/>
      </c>
      <c r="BI459" s="69" t="str">
        <f>IFERROR(CLEAN(HLOOKUP(BI$1,'1.源数据-产品报告-消费降序'!BI:BI,ROW(),0)),"")</f>
        <v/>
      </c>
      <c r="BJ459" s="69" t="str">
        <f>IFERROR(CLEAN(HLOOKUP(BJ$1,'1.源数据-产品报告-消费降序'!BJ:BJ,ROW(),0)),"")</f>
        <v/>
      </c>
      <c r="BK4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59" s="69" t="str">
        <f>IFERROR(CLEAN(HLOOKUP(BL$1,'1.源数据-产品报告-消费降序'!BL:BL,ROW(),0)),"")</f>
        <v/>
      </c>
      <c r="BO459" s="69" t="str">
        <f>IFERROR(CLEAN(HLOOKUP(BO$1,'1.源数据-产品报告-消费降序'!BO:BO,ROW(),0)),"")</f>
        <v/>
      </c>
      <c r="BP459" s="69" t="str">
        <f>IFERROR(CLEAN(HLOOKUP(BP$1,'1.源数据-产品报告-消费降序'!BP:BP,ROW(),0)),"")</f>
        <v/>
      </c>
      <c r="BQ459" s="69" t="str">
        <f>IFERROR(CLEAN(HLOOKUP(BQ$1,'1.源数据-产品报告-消费降序'!BQ:BQ,ROW(),0)),"")</f>
        <v/>
      </c>
      <c r="BR459" s="69" t="str">
        <f>IFERROR(CLEAN(HLOOKUP(BR$1,'1.源数据-产品报告-消费降序'!BR:BR,ROW(),0)),"")</f>
        <v/>
      </c>
      <c r="BS459" s="69" t="str">
        <f>IFERROR(CLEAN(HLOOKUP(BS$1,'1.源数据-产品报告-消费降序'!BS:BS,ROW(),0)),"")</f>
        <v/>
      </c>
      <c r="BT459" s="69" t="str">
        <f>IFERROR(CLEAN(HLOOKUP(BT$1,'1.源数据-产品报告-消费降序'!BT:BT,ROW(),0)),"")</f>
        <v/>
      </c>
      <c r="BU459" s="69" t="str">
        <f>IFERROR(CLEAN(HLOOKUP(BU$1,'1.源数据-产品报告-消费降序'!BU:BU,ROW(),0)),"")</f>
        <v/>
      </c>
      <c r="BV4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59" s="69" t="str">
        <f>IFERROR(CLEAN(HLOOKUP(BW$1,'1.源数据-产品报告-消费降序'!BW:BW,ROW(),0)),"")</f>
        <v/>
      </c>
    </row>
    <row r="460" spans="1:75">
      <c r="A460" s="69" t="str">
        <f>IFERROR(CLEAN(HLOOKUP(A$1,'1.源数据-产品报告-消费降序'!A:A,ROW(),0)),"")</f>
        <v/>
      </c>
      <c r="B460" s="69" t="str">
        <f>IFERROR(CLEAN(HLOOKUP(B$1,'1.源数据-产品报告-消费降序'!B:B,ROW(),0)),"")</f>
        <v/>
      </c>
      <c r="C460" s="69" t="str">
        <f>IFERROR(CLEAN(HLOOKUP(C$1,'1.源数据-产品报告-消费降序'!C:C,ROW(),0)),"")</f>
        <v/>
      </c>
      <c r="D460" s="69" t="str">
        <f>IFERROR(CLEAN(HLOOKUP(D$1,'1.源数据-产品报告-消费降序'!D:D,ROW(),0)),"")</f>
        <v/>
      </c>
      <c r="E460" s="69" t="str">
        <f>IFERROR(CLEAN(HLOOKUP(E$1,'1.源数据-产品报告-消费降序'!E:E,ROW(),0)),"")</f>
        <v/>
      </c>
      <c r="F460" s="69" t="str">
        <f>IFERROR(CLEAN(HLOOKUP(F$1,'1.源数据-产品报告-消费降序'!F:F,ROW(),0)),"")</f>
        <v/>
      </c>
      <c r="G460" s="70">
        <f>IFERROR((HLOOKUP(G$1,'1.源数据-产品报告-消费降序'!G:G,ROW(),0)),"")</f>
        <v>0</v>
      </c>
      <c r="H4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0" s="69" t="str">
        <f>IFERROR(CLEAN(HLOOKUP(I$1,'1.源数据-产品报告-消费降序'!I:I,ROW(),0)),"")</f>
        <v/>
      </c>
      <c r="L460" s="69" t="str">
        <f>IFERROR(CLEAN(HLOOKUP(L$1,'1.源数据-产品报告-消费降序'!L:L,ROW(),0)),"")</f>
        <v/>
      </c>
      <c r="M460" s="69" t="str">
        <f>IFERROR(CLEAN(HLOOKUP(M$1,'1.源数据-产品报告-消费降序'!M:M,ROW(),0)),"")</f>
        <v/>
      </c>
      <c r="N460" s="69" t="str">
        <f>IFERROR(CLEAN(HLOOKUP(N$1,'1.源数据-产品报告-消费降序'!N:N,ROW(),0)),"")</f>
        <v/>
      </c>
      <c r="O460" s="69" t="str">
        <f>IFERROR(CLEAN(HLOOKUP(O$1,'1.源数据-产品报告-消费降序'!O:O,ROW(),0)),"")</f>
        <v/>
      </c>
      <c r="P460" s="69" t="str">
        <f>IFERROR(CLEAN(HLOOKUP(P$1,'1.源数据-产品报告-消费降序'!P:P,ROW(),0)),"")</f>
        <v/>
      </c>
      <c r="Q460" s="69" t="str">
        <f>IFERROR(CLEAN(HLOOKUP(Q$1,'1.源数据-产品报告-消费降序'!Q:Q,ROW(),0)),"")</f>
        <v/>
      </c>
      <c r="R460" s="69" t="str">
        <f>IFERROR(CLEAN(HLOOKUP(R$1,'1.源数据-产品报告-消费降序'!R:R,ROW(),0)),"")</f>
        <v/>
      </c>
      <c r="S4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0" s="69" t="str">
        <f>IFERROR(CLEAN(HLOOKUP(T$1,'1.源数据-产品报告-消费降序'!T:T,ROW(),0)),"")</f>
        <v/>
      </c>
      <c r="W460" s="69" t="str">
        <f>IFERROR(CLEAN(HLOOKUP(W$1,'1.源数据-产品报告-消费降序'!W:W,ROW(),0)),"")</f>
        <v/>
      </c>
      <c r="X460" s="69" t="str">
        <f>IFERROR(CLEAN(HLOOKUP(X$1,'1.源数据-产品报告-消费降序'!X:X,ROW(),0)),"")</f>
        <v/>
      </c>
      <c r="Y460" s="69" t="str">
        <f>IFERROR(CLEAN(HLOOKUP(Y$1,'1.源数据-产品报告-消费降序'!Y:Y,ROW(),0)),"")</f>
        <v/>
      </c>
      <c r="Z460" s="69" t="str">
        <f>IFERROR(CLEAN(HLOOKUP(Z$1,'1.源数据-产品报告-消费降序'!Z:Z,ROW(),0)),"")</f>
        <v/>
      </c>
      <c r="AA460" s="69" t="str">
        <f>IFERROR(CLEAN(HLOOKUP(AA$1,'1.源数据-产品报告-消费降序'!AA:AA,ROW(),0)),"")</f>
        <v/>
      </c>
      <c r="AB460" s="69" t="str">
        <f>IFERROR(CLEAN(HLOOKUP(AB$1,'1.源数据-产品报告-消费降序'!AB:AB,ROW(),0)),"")</f>
        <v/>
      </c>
      <c r="AC460" s="69" t="str">
        <f>IFERROR(CLEAN(HLOOKUP(AC$1,'1.源数据-产品报告-消费降序'!AC:AC,ROW(),0)),"")</f>
        <v/>
      </c>
      <c r="AD4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0" s="69" t="str">
        <f>IFERROR(CLEAN(HLOOKUP(AE$1,'1.源数据-产品报告-消费降序'!AE:AE,ROW(),0)),"")</f>
        <v/>
      </c>
      <c r="AH460" s="69" t="str">
        <f>IFERROR(CLEAN(HLOOKUP(AH$1,'1.源数据-产品报告-消费降序'!AH:AH,ROW(),0)),"")</f>
        <v/>
      </c>
      <c r="AI460" s="69" t="str">
        <f>IFERROR(CLEAN(HLOOKUP(AI$1,'1.源数据-产品报告-消费降序'!AI:AI,ROW(),0)),"")</f>
        <v/>
      </c>
      <c r="AJ460" s="69" t="str">
        <f>IFERROR(CLEAN(HLOOKUP(AJ$1,'1.源数据-产品报告-消费降序'!AJ:AJ,ROW(),0)),"")</f>
        <v/>
      </c>
      <c r="AK460" s="69" t="str">
        <f>IFERROR(CLEAN(HLOOKUP(AK$1,'1.源数据-产品报告-消费降序'!AK:AK,ROW(),0)),"")</f>
        <v/>
      </c>
      <c r="AL460" s="69" t="str">
        <f>IFERROR(CLEAN(HLOOKUP(AL$1,'1.源数据-产品报告-消费降序'!AL:AL,ROW(),0)),"")</f>
        <v/>
      </c>
      <c r="AM460" s="69" t="str">
        <f>IFERROR(CLEAN(HLOOKUP(AM$1,'1.源数据-产品报告-消费降序'!AM:AM,ROW(),0)),"")</f>
        <v/>
      </c>
      <c r="AN460" s="69" t="str">
        <f>IFERROR(CLEAN(HLOOKUP(AN$1,'1.源数据-产品报告-消费降序'!AN:AN,ROW(),0)),"")</f>
        <v/>
      </c>
      <c r="AO4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0" s="69" t="str">
        <f>IFERROR(CLEAN(HLOOKUP(AP$1,'1.源数据-产品报告-消费降序'!AP:AP,ROW(),0)),"")</f>
        <v/>
      </c>
      <c r="AS460" s="69" t="str">
        <f>IFERROR(CLEAN(HLOOKUP(AS$1,'1.源数据-产品报告-消费降序'!AS:AS,ROW(),0)),"")</f>
        <v/>
      </c>
      <c r="AT460" s="69" t="str">
        <f>IFERROR(CLEAN(HLOOKUP(AT$1,'1.源数据-产品报告-消费降序'!AT:AT,ROW(),0)),"")</f>
        <v/>
      </c>
      <c r="AU460" s="69" t="str">
        <f>IFERROR(CLEAN(HLOOKUP(AU$1,'1.源数据-产品报告-消费降序'!AU:AU,ROW(),0)),"")</f>
        <v/>
      </c>
      <c r="AV460" s="69" t="str">
        <f>IFERROR(CLEAN(HLOOKUP(AV$1,'1.源数据-产品报告-消费降序'!AV:AV,ROW(),0)),"")</f>
        <v/>
      </c>
      <c r="AW460" s="69" t="str">
        <f>IFERROR(CLEAN(HLOOKUP(AW$1,'1.源数据-产品报告-消费降序'!AW:AW,ROW(),0)),"")</f>
        <v/>
      </c>
      <c r="AX460" s="69" t="str">
        <f>IFERROR(CLEAN(HLOOKUP(AX$1,'1.源数据-产品报告-消费降序'!AX:AX,ROW(),0)),"")</f>
        <v/>
      </c>
      <c r="AY460" s="69" t="str">
        <f>IFERROR(CLEAN(HLOOKUP(AY$1,'1.源数据-产品报告-消费降序'!AY:AY,ROW(),0)),"")</f>
        <v/>
      </c>
      <c r="AZ4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0" s="69" t="str">
        <f>IFERROR(CLEAN(HLOOKUP(BA$1,'1.源数据-产品报告-消费降序'!BA:BA,ROW(),0)),"")</f>
        <v/>
      </c>
      <c r="BD460" s="69" t="str">
        <f>IFERROR(CLEAN(HLOOKUP(BD$1,'1.源数据-产品报告-消费降序'!BD:BD,ROW(),0)),"")</f>
        <v/>
      </c>
      <c r="BE460" s="69" t="str">
        <f>IFERROR(CLEAN(HLOOKUP(BE$1,'1.源数据-产品报告-消费降序'!BE:BE,ROW(),0)),"")</f>
        <v/>
      </c>
      <c r="BF460" s="69" t="str">
        <f>IFERROR(CLEAN(HLOOKUP(BF$1,'1.源数据-产品报告-消费降序'!BF:BF,ROW(),0)),"")</f>
        <v/>
      </c>
      <c r="BG460" s="69" t="str">
        <f>IFERROR(CLEAN(HLOOKUP(BG$1,'1.源数据-产品报告-消费降序'!BG:BG,ROW(),0)),"")</f>
        <v/>
      </c>
      <c r="BH460" s="69" t="str">
        <f>IFERROR(CLEAN(HLOOKUP(BH$1,'1.源数据-产品报告-消费降序'!BH:BH,ROW(),0)),"")</f>
        <v/>
      </c>
      <c r="BI460" s="69" t="str">
        <f>IFERROR(CLEAN(HLOOKUP(BI$1,'1.源数据-产品报告-消费降序'!BI:BI,ROW(),0)),"")</f>
        <v/>
      </c>
      <c r="BJ460" s="69" t="str">
        <f>IFERROR(CLEAN(HLOOKUP(BJ$1,'1.源数据-产品报告-消费降序'!BJ:BJ,ROW(),0)),"")</f>
        <v/>
      </c>
      <c r="BK4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0" s="69" t="str">
        <f>IFERROR(CLEAN(HLOOKUP(BL$1,'1.源数据-产品报告-消费降序'!BL:BL,ROW(),0)),"")</f>
        <v/>
      </c>
      <c r="BO460" s="69" t="str">
        <f>IFERROR(CLEAN(HLOOKUP(BO$1,'1.源数据-产品报告-消费降序'!BO:BO,ROW(),0)),"")</f>
        <v/>
      </c>
      <c r="BP460" s="69" t="str">
        <f>IFERROR(CLEAN(HLOOKUP(BP$1,'1.源数据-产品报告-消费降序'!BP:BP,ROW(),0)),"")</f>
        <v/>
      </c>
      <c r="BQ460" s="69" t="str">
        <f>IFERROR(CLEAN(HLOOKUP(BQ$1,'1.源数据-产品报告-消费降序'!BQ:BQ,ROW(),0)),"")</f>
        <v/>
      </c>
      <c r="BR460" s="69" t="str">
        <f>IFERROR(CLEAN(HLOOKUP(BR$1,'1.源数据-产品报告-消费降序'!BR:BR,ROW(),0)),"")</f>
        <v/>
      </c>
      <c r="BS460" s="69" t="str">
        <f>IFERROR(CLEAN(HLOOKUP(BS$1,'1.源数据-产品报告-消费降序'!BS:BS,ROW(),0)),"")</f>
        <v/>
      </c>
      <c r="BT460" s="69" t="str">
        <f>IFERROR(CLEAN(HLOOKUP(BT$1,'1.源数据-产品报告-消费降序'!BT:BT,ROW(),0)),"")</f>
        <v/>
      </c>
      <c r="BU460" s="69" t="str">
        <f>IFERROR(CLEAN(HLOOKUP(BU$1,'1.源数据-产品报告-消费降序'!BU:BU,ROW(),0)),"")</f>
        <v/>
      </c>
      <c r="BV4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0" s="69" t="str">
        <f>IFERROR(CLEAN(HLOOKUP(BW$1,'1.源数据-产品报告-消费降序'!BW:BW,ROW(),0)),"")</f>
        <v/>
      </c>
    </row>
    <row r="461" spans="1:75">
      <c r="A461" s="69" t="str">
        <f>IFERROR(CLEAN(HLOOKUP(A$1,'1.源数据-产品报告-消费降序'!A:A,ROW(),0)),"")</f>
        <v/>
      </c>
      <c r="B461" s="69" t="str">
        <f>IFERROR(CLEAN(HLOOKUP(B$1,'1.源数据-产品报告-消费降序'!B:B,ROW(),0)),"")</f>
        <v/>
      </c>
      <c r="C461" s="69" t="str">
        <f>IFERROR(CLEAN(HLOOKUP(C$1,'1.源数据-产品报告-消费降序'!C:C,ROW(),0)),"")</f>
        <v/>
      </c>
      <c r="D461" s="69" t="str">
        <f>IFERROR(CLEAN(HLOOKUP(D$1,'1.源数据-产品报告-消费降序'!D:D,ROW(),0)),"")</f>
        <v/>
      </c>
      <c r="E461" s="69" t="str">
        <f>IFERROR(CLEAN(HLOOKUP(E$1,'1.源数据-产品报告-消费降序'!E:E,ROW(),0)),"")</f>
        <v/>
      </c>
      <c r="F461" s="69" t="str">
        <f>IFERROR(CLEAN(HLOOKUP(F$1,'1.源数据-产品报告-消费降序'!F:F,ROW(),0)),"")</f>
        <v/>
      </c>
      <c r="G461" s="70">
        <f>IFERROR((HLOOKUP(G$1,'1.源数据-产品报告-消费降序'!G:G,ROW(),0)),"")</f>
        <v>0</v>
      </c>
      <c r="H4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1" s="69" t="str">
        <f>IFERROR(CLEAN(HLOOKUP(I$1,'1.源数据-产品报告-消费降序'!I:I,ROW(),0)),"")</f>
        <v/>
      </c>
      <c r="L461" s="69" t="str">
        <f>IFERROR(CLEAN(HLOOKUP(L$1,'1.源数据-产品报告-消费降序'!L:L,ROW(),0)),"")</f>
        <v/>
      </c>
      <c r="M461" s="69" t="str">
        <f>IFERROR(CLEAN(HLOOKUP(M$1,'1.源数据-产品报告-消费降序'!M:M,ROW(),0)),"")</f>
        <v/>
      </c>
      <c r="N461" s="69" t="str">
        <f>IFERROR(CLEAN(HLOOKUP(N$1,'1.源数据-产品报告-消费降序'!N:N,ROW(),0)),"")</f>
        <v/>
      </c>
      <c r="O461" s="69" t="str">
        <f>IFERROR(CLEAN(HLOOKUP(O$1,'1.源数据-产品报告-消费降序'!O:O,ROW(),0)),"")</f>
        <v/>
      </c>
      <c r="P461" s="69" t="str">
        <f>IFERROR(CLEAN(HLOOKUP(P$1,'1.源数据-产品报告-消费降序'!P:P,ROW(),0)),"")</f>
        <v/>
      </c>
      <c r="Q461" s="69" t="str">
        <f>IFERROR(CLEAN(HLOOKUP(Q$1,'1.源数据-产品报告-消费降序'!Q:Q,ROW(),0)),"")</f>
        <v/>
      </c>
      <c r="R461" s="69" t="str">
        <f>IFERROR(CLEAN(HLOOKUP(R$1,'1.源数据-产品报告-消费降序'!R:R,ROW(),0)),"")</f>
        <v/>
      </c>
      <c r="S4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1" s="69" t="str">
        <f>IFERROR(CLEAN(HLOOKUP(T$1,'1.源数据-产品报告-消费降序'!T:T,ROW(),0)),"")</f>
        <v/>
      </c>
      <c r="W461" s="69" t="str">
        <f>IFERROR(CLEAN(HLOOKUP(W$1,'1.源数据-产品报告-消费降序'!W:W,ROW(),0)),"")</f>
        <v/>
      </c>
      <c r="X461" s="69" t="str">
        <f>IFERROR(CLEAN(HLOOKUP(X$1,'1.源数据-产品报告-消费降序'!X:X,ROW(),0)),"")</f>
        <v/>
      </c>
      <c r="Y461" s="69" t="str">
        <f>IFERROR(CLEAN(HLOOKUP(Y$1,'1.源数据-产品报告-消费降序'!Y:Y,ROW(),0)),"")</f>
        <v/>
      </c>
      <c r="Z461" s="69" t="str">
        <f>IFERROR(CLEAN(HLOOKUP(Z$1,'1.源数据-产品报告-消费降序'!Z:Z,ROW(),0)),"")</f>
        <v/>
      </c>
      <c r="AA461" s="69" t="str">
        <f>IFERROR(CLEAN(HLOOKUP(AA$1,'1.源数据-产品报告-消费降序'!AA:AA,ROW(),0)),"")</f>
        <v/>
      </c>
      <c r="AB461" s="69" t="str">
        <f>IFERROR(CLEAN(HLOOKUP(AB$1,'1.源数据-产品报告-消费降序'!AB:AB,ROW(),0)),"")</f>
        <v/>
      </c>
      <c r="AC461" s="69" t="str">
        <f>IFERROR(CLEAN(HLOOKUP(AC$1,'1.源数据-产品报告-消费降序'!AC:AC,ROW(),0)),"")</f>
        <v/>
      </c>
      <c r="AD4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1" s="69" t="str">
        <f>IFERROR(CLEAN(HLOOKUP(AE$1,'1.源数据-产品报告-消费降序'!AE:AE,ROW(),0)),"")</f>
        <v/>
      </c>
      <c r="AH461" s="69" t="str">
        <f>IFERROR(CLEAN(HLOOKUP(AH$1,'1.源数据-产品报告-消费降序'!AH:AH,ROW(),0)),"")</f>
        <v/>
      </c>
      <c r="AI461" s="69" t="str">
        <f>IFERROR(CLEAN(HLOOKUP(AI$1,'1.源数据-产品报告-消费降序'!AI:AI,ROW(),0)),"")</f>
        <v/>
      </c>
      <c r="AJ461" s="69" t="str">
        <f>IFERROR(CLEAN(HLOOKUP(AJ$1,'1.源数据-产品报告-消费降序'!AJ:AJ,ROW(),0)),"")</f>
        <v/>
      </c>
      <c r="AK461" s="69" t="str">
        <f>IFERROR(CLEAN(HLOOKUP(AK$1,'1.源数据-产品报告-消费降序'!AK:AK,ROW(),0)),"")</f>
        <v/>
      </c>
      <c r="AL461" s="69" t="str">
        <f>IFERROR(CLEAN(HLOOKUP(AL$1,'1.源数据-产品报告-消费降序'!AL:AL,ROW(),0)),"")</f>
        <v/>
      </c>
      <c r="AM461" s="69" t="str">
        <f>IFERROR(CLEAN(HLOOKUP(AM$1,'1.源数据-产品报告-消费降序'!AM:AM,ROW(),0)),"")</f>
        <v/>
      </c>
      <c r="AN461" s="69" t="str">
        <f>IFERROR(CLEAN(HLOOKUP(AN$1,'1.源数据-产品报告-消费降序'!AN:AN,ROW(),0)),"")</f>
        <v/>
      </c>
      <c r="AO4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1" s="69" t="str">
        <f>IFERROR(CLEAN(HLOOKUP(AP$1,'1.源数据-产品报告-消费降序'!AP:AP,ROW(),0)),"")</f>
        <v/>
      </c>
      <c r="AS461" s="69" t="str">
        <f>IFERROR(CLEAN(HLOOKUP(AS$1,'1.源数据-产品报告-消费降序'!AS:AS,ROW(),0)),"")</f>
        <v/>
      </c>
      <c r="AT461" s="69" t="str">
        <f>IFERROR(CLEAN(HLOOKUP(AT$1,'1.源数据-产品报告-消费降序'!AT:AT,ROW(),0)),"")</f>
        <v/>
      </c>
      <c r="AU461" s="69" t="str">
        <f>IFERROR(CLEAN(HLOOKUP(AU$1,'1.源数据-产品报告-消费降序'!AU:AU,ROW(),0)),"")</f>
        <v/>
      </c>
      <c r="AV461" s="69" t="str">
        <f>IFERROR(CLEAN(HLOOKUP(AV$1,'1.源数据-产品报告-消费降序'!AV:AV,ROW(),0)),"")</f>
        <v/>
      </c>
      <c r="AW461" s="69" t="str">
        <f>IFERROR(CLEAN(HLOOKUP(AW$1,'1.源数据-产品报告-消费降序'!AW:AW,ROW(),0)),"")</f>
        <v/>
      </c>
      <c r="AX461" s="69" t="str">
        <f>IFERROR(CLEAN(HLOOKUP(AX$1,'1.源数据-产品报告-消费降序'!AX:AX,ROW(),0)),"")</f>
        <v/>
      </c>
      <c r="AY461" s="69" t="str">
        <f>IFERROR(CLEAN(HLOOKUP(AY$1,'1.源数据-产品报告-消费降序'!AY:AY,ROW(),0)),"")</f>
        <v/>
      </c>
      <c r="AZ4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1" s="69" t="str">
        <f>IFERROR(CLEAN(HLOOKUP(BA$1,'1.源数据-产品报告-消费降序'!BA:BA,ROW(),0)),"")</f>
        <v/>
      </c>
      <c r="BD461" s="69" t="str">
        <f>IFERROR(CLEAN(HLOOKUP(BD$1,'1.源数据-产品报告-消费降序'!BD:BD,ROW(),0)),"")</f>
        <v/>
      </c>
      <c r="BE461" s="69" t="str">
        <f>IFERROR(CLEAN(HLOOKUP(BE$1,'1.源数据-产品报告-消费降序'!BE:BE,ROW(),0)),"")</f>
        <v/>
      </c>
      <c r="BF461" s="69" t="str">
        <f>IFERROR(CLEAN(HLOOKUP(BF$1,'1.源数据-产品报告-消费降序'!BF:BF,ROW(),0)),"")</f>
        <v/>
      </c>
      <c r="BG461" s="69" t="str">
        <f>IFERROR(CLEAN(HLOOKUP(BG$1,'1.源数据-产品报告-消费降序'!BG:BG,ROW(),0)),"")</f>
        <v/>
      </c>
      <c r="BH461" s="69" t="str">
        <f>IFERROR(CLEAN(HLOOKUP(BH$1,'1.源数据-产品报告-消费降序'!BH:BH,ROW(),0)),"")</f>
        <v/>
      </c>
      <c r="BI461" s="69" t="str">
        <f>IFERROR(CLEAN(HLOOKUP(BI$1,'1.源数据-产品报告-消费降序'!BI:BI,ROW(),0)),"")</f>
        <v/>
      </c>
      <c r="BJ461" s="69" t="str">
        <f>IFERROR(CLEAN(HLOOKUP(BJ$1,'1.源数据-产品报告-消费降序'!BJ:BJ,ROW(),0)),"")</f>
        <v/>
      </c>
      <c r="BK4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1" s="69" t="str">
        <f>IFERROR(CLEAN(HLOOKUP(BL$1,'1.源数据-产品报告-消费降序'!BL:BL,ROW(),0)),"")</f>
        <v/>
      </c>
      <c r="BO461" s="69" t="str">
        <f>IFERROR(CLEAN(HLOOKUP(BO$1,'1.源数据-产品报告-消费降序'!BO:BO,ROW(),0)),"")</f>
        <v/>
      </c>
      <c r="BP461" s="69" t="str">
        <f>IFERROR(CLEAN(HLOOKUP(BP$1,'1.源数据-产品报告-消费降序'!BP:BP,ROW(),0)),"")</f>
        <v/>
      </c>
      <c r="BQ461" s="69" t="str">
        <f>IFERROR(CLEAN(HLOOKUP(BQ$1,'1.源数据-产品报告-消费降序'!BQ:BQ,ROW(),0)),"")</f>
        <v/>
      </c>
      <c r="BR461" s="69" t="str">
        <f>IFERROR(CLEAN(HLOOKUP(BR$1,'1.源数据-产品报告-消费降序'!BR:BR,ROW(),0)),"")</f>
        <v/>
      </c>
      <c r="BS461" s="69" t="str">
        <f>IFERROR(CLEAN(HLOOKUP(BS$1,'1.源数据-产品报告-消费降序'!BS:BS,ROW(),0)),"")</f>
        <v/>
      </c>
      <c r="BT461" s="69" t="str">
        <f>IFERROR(CLEAN(HLOOKUP(BT$1,'1.源数据-产品报告-消费降序'!BT:BT,ROW(),0)),"")</f>
        <v/>
      </c>
      <c r="BU461" s="69" t="str">
        <f>IFERROR(CLEAN(HLOOKUP(BU$1,'1.源数据-产品报告-消费降序'!BU:BU,ROW(),0)),"")</f>
        <v/>
      </c>
      <c r="BV4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1" s="69" t="str">
        <f>IFERROR(CLEAN(HLOOKUP(BW$1,'1.源数据-产品报告-消费降序'!BW:BW,ROW(),0)),"")</f>
        <v/>
      </c>
    </row>
    <row r="462" spans="1:75">
      <c r="A462" s="69" t="str">
        <f>IFERROR(CLEAN(HLOOKUP(A$1,'1.源数据-产品报告-消费降序'!A:A,ROW(),0)),"")</f>
        <v/>
      </c>
      <c r="B462" s="69" t="str">
        <f>IFERROR(CLEAN(HLOOKUP(B$1,'1.源数据-产品报告-消费降序'!B:B,ROW(),0)),"")</f>
        <v/>
      </c>
      <c r="C462" s="69" t="str">
        <f>IFERROR(CLEAN(HLOOKUP(C$1,'1.源数据-产品报告-消费降序'!C:C,ROW(),0)),"")</f>
        <v/>
      </c>
      <c r="D462" s="69" t="str">
        <f>IFERROR(CLEAN(HLOOKUP(D$1,'1.源数据-产品报告-消费降序'!D:D,ROW(),0)),"")</f>
        <v/>
      </c>
      <c r="E462" s="69" t="str">
        <f>IFERROR(CLEAN(HLOOKUP(E$1,'1.源数据-产品报告-消费降序'!E:E,ROW(),0)),"")</f>
        <v/>
      </c>
      <c r="F462" s="69" t="str">
        <f>IFERROR(CLEAN(HLOOKUP(F$1,'1.源数据-产品报告-消费降序'!F:F,ROW(),0)),"")</f>
        <v/>
      </c>
      <c r="G462" s="70">
        <f>IFERROR((HLOOKUP(G$1,'1.源数据-产品报告-消费降序'!G:G,ROW(),0)),"")</f>
        <v>0</v>
      </c>
      <c r="H4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2" s="69" t="str">
        <f>IFERROR(CLEAN(HLOOKUP(I$1,'1.源数据-产品报告-消费降序'!I:I,ROW(),0)),"")</f>
        <v/>
      </c>
      <c r="L462" s="69" t="str">
        <f>IFERROR(CLEAN(HLOOKUP(L$1,'1.源数据-产品报告-消费降序'!L:L,ROW(),0)),"")</f>
        <v/>
      </c>
      <c r="M462" s="69" t="str">
        <f>IFERROR(CLEAN(HLOOKUP(M$1,'1.源数据-产品报告-消费降序'!M:M,ROW(),0)),"")</f>
        <v/>
      </c>
      <c r="N462" s="69" t="str">
        <f>IFERROR(CLEAN(HLOOKUP(N$1,'1.源数据-产品报告-消费降序'!N:N,ROW(),0)),"")</f>
        <v/>
      </c>
      <c r="O462" s="69" t="str">
        <f>IFERROR(CLEAN(HLOOKUP(O$1,'1.源数据-产品报告-消费降序'!O:O,ROW(),0)),"")</f>
        <v/>
      </c>
      <c r="P462" s="69" t="str">
        <f>IFERROR(CLEAN(HLOOKUP(P$1,'1.源数据-产品报告-消费降序'!P:P,ROW(),0)),"")</f>
        <v/>
      </c>
      <c r="Q462" s="69" t="str">
        <f>IFERROR(CLEAN(HLOOKUP(Q$1,'1.源数据-产品报告-消费降序'!Q:Q,ROW(),0)),"")</f>
        <v/>
      </c>
      <c r="R462" s="69" t="str">
        <f>IFERROR(CLEAN(HLOOKUP(R$1,'1.源数据-产品报告-消费降序'!R:R,ROW(),0)),"")</f>
        <v/>
      </c>
      <c r="S4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2" s="69" t="str">
        <f>IFERROR(CLEAN(HLOOKUP(T$1,'1.源数据-产品报告-消费降序'!T:T,ROW(),0)),"")</f>
        <v/>
      </c>
      <c r="W462" s="69" t="str">
        <f>IFERROR(CLEAN(HLOOKUP(W$1,'1.源数据-产品报告-消费降序'!W:W,ROW(),0)),"")</f>
        <v/>
      </c>
      <c r="X462" s="69" t="str">
        <f>IFERROR(CLEAN(HLOOKUP(X$1,'1.源数据-产品报告-消费降序'!X:X,ROW(),0)),"")</f>
        <v/>
      </c>
      <c r="Y462" s="69" t="str">
        <f>IFERROR(CLEAN(HLOOKUP(Y$1,'1.源数据-产品报告-消费降序'!Y:Y,ROW(),0)),"")</f>
        <v/>
      </c>
      <c r="Z462" s="69" t="str">
        <f>IFERROR(CLEAN(HLOOKUP(Z$1,'1.源数据-产品报告-消费降序'!Z:Z,ROW(),0)),"")</f>
        <v/>
      </c>
      <c r="AA462" s="69" t="str">
        <f>IFERROR(CLEAN(HLOOKUP(AA$1,'1.源数据-产品报告-消费降序'!AA:AA,ROW(),0)),"")</f>
        <v/>
      </c>
      <c r="AB462" s="69" t="str">
        <f>IFERROR(CLEAN(HLOOKUP(AB$1,'1.源数据-产品报告-消费降序'!AB:AB,ROW(),0)),"")</f>
        <v/>
      </c>
      <c r="AC462" s="69" t="str">
        <f>IFERROR(CLEAN(HLOOKUP(AC$1,'1.源数据-产品报告-消费降序'!AC:AC,ROW(),0)),"")</f>
        <v/>
      </c>
      <c r="AD4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2" s="69" t="str">
        <f>IFERROR(CLEAN(HLOOKUP(AE$1,'1.源数据-产品报告-消费降序'!AE:AE,ROW(),0)),"")</f>
        <v/>
      </c>
      <c r="AH462" s="69" t="str">
        <f>IFERROR(CLEAN(HLOOKUP(AH$1,'1.源数据-产品报告-消费降序'!AH:AH,ROW(),0)),"")</f>
        <v/>
      </c>
      <c r="AI462" s="69" t="str">
        <f>IFERROR(CLEAN(HLOOKUP(AI$1,'1.源数据-产品报告-消费降序'!AI:AI,ROW(),0)),"")</f>
        <v/>
      </c>
      <c r="AJ462" s="69" t="str">
        <f>IFERROR(CLEAN(HLOOKUP(AJ$1,'1.源数据-产品报告-消费降序'!AJ:AJ,ROW(),0)),"")</f>
        <v/>
      </c>
      <c r="AK462" s="69" t="str">
        <f>IFERROR(CLEAN(HLOOKUP(AK$1,'1.源数据-产品报告-消费降序'!AK:AK,ROW(),0)),"")</f>
        <v/>
      </c>
      <c r="AL462" s="69" t="str">
        <f>IFERROR(CLEAN(HLOOKUP(AL$1,'1.源数据-产品报告-消费降序'!AL:AL,ROW(),0)),"")</f>
        <v/>
      </c>
      <c r="AM462" s="69" t="str">
        <f>IFERROR(CLEAN(HLOOKUP(AM$1,'1.源数据-产品报告-消费降序'!AM:AM,ROW(),0)),"")</f>
        <v/>
      </c>
      <c r="AN462" s="69" t="str">
        <f>IFERROR(CLEAN(HLOOKUP(AN$1,'1.源数据-产品报告-消费降序'!AN:AN,ROW(),0)),"")</f>
        <v/>
      </c>
      <c r="AO4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2" s="69" t="str">
        <f>IFERROR(CLEAN(HLOOKUP(AP$1,'1.源数据-产品报告-消费降序'!AP:AP,ROW(),0)),"")</f>
        <v/>
      </c>
      <c r="AS462" s="69" t="str">
        <f>IFERROR(CLEAN(HLOOKUP(AS$1,'1.源数据-产品报告-消费降序'!AS:AS,ROW(),0)),"")</f>
        <v/>
      </c>
      <c r="AT462" s="69" t="str">
        <f>IFERROR(CLEAN(HLOOKUP(AT$1,'1.源数据-产品报告-消费降序'!AT:AT,ROW(),0)),"")</f>
        <v/>
      </c>
      <c r="AU462" s="69" t="str">
        <f>IFERROR(CLEAN(HLOOKUP(AU$1,'1.源数据-产品报告-消费降序'!AU:AU,ROW(),0)),"")</f>
        <v/>
      </c>
      <c r="AV462" s="69" t="str">
        <f>IFERROR(CLEAN(HLOOKUP(AV$1,'1.源数据-产品报告-消费降序'!AV:AV,ROW(),0)),"")</f>
        <v/>
      </c>
      <c r="AW462" s="69" t="str">
        <f>IFERROR(CLEAN(HLOOKUP(AW$1,'1.源数据-产品报告-消费降序'!AW:AW,ROW(),0)),"")</f>
        <v/>
      </c>
      <c r="AX462" s="69" t="str">
        <f>IFERROR(CLEAN(HLOOKUP(AX$1,'1.源数据-产品报告-消费降序'!AX:AX,ROW(),0)),"")</f>
        <v/>
      </c>
      <c r="AY462" s="69" t="str">
        <f>IFERROR(CLEAN(HLOOKUP(AY$1,'1.源数据-产品报告-消费降序'!AY:AY,ROW(),0)),"")</f>
        <v/>
      </c>
      <c r="AZ4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2" s="69" t="str">
        <f>IFERROR(CLEAN(HLOOKUP(BA$1,'1.源数据-产品报告-消费降序'!BA:BA,ROW(),0)),"")</f>
        <v/>
      </c>
      <c r="BD462" s="69" t="str">
        <f>IFERROR(CLEAN(HLOOKUP(BD$1,'1.源数据-产品报告-消费降序'!BD:BD,ROW(),0)),"")</f>
        <v/>
      </c>
      <c r="BE462" s="69" t="str">
        <f>IFERROR(CLEAN(HLOOKUP(BE$1,'1.源数据-产品报告-消费降序'!BE:BE,ROW(),0)),"")</f>
        <v/>
      </c>
      <c r="BF462" s="69" t="str">
        <f>IFERROR(CLEAN(HLOOKUP(BF$1,'1.源数据-产品报告-消费降序'!BF:BF,ROW(),0)),"")</f>
        <v/>
      </c>
      <c r="BG462" s="69" t="str">
        <f>IFERROR(CLEAN(HLOOKUP(BG$1,'1.源数据-产品报告-消费降序'!BG:BG,ROW(),0)),"")</f>
        <v/>
      </c>
      <c r="BH462" s="69" t="str">
        <f>IFERROR(CLEAN(HLOOKUP(BH$1,'1.源数据-产品报告-消费降序'!BH:BH,ROW(),0)),"")</f>
        <v/>
      </c>
      <c r="BI462" s="69" t="str">
        <f>IFERROR(CLEAN(HLOOKUP(BI$1,'1.源数据-产品报告-消费降序'!BI:BI,ROW(),0)),"")</f>
        <v/>
      </c>
      <c r="BJ462" s="69" t="str">
        <f>IFERROR(CLEAN(HLOOKUP(BJ$1,'1.源数据-产品报告-消费降序'!BJ:BJ,ROW(),0)),"")</f>
        <v/>
      </c>
      <c r="BK4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2" s="69" t="str">
        <f>IFERROR(CLEAN(HLOOKUP(BL$1,'1.源数据-产品报告-消费降序'!BL:BL,ROW(),0)),"")</f>
        <v/>
      </c>
      <c r="BO462" s="69" t="str">
        <f>IFERROR(CLEAN(HLOOKUP(BO$1,'1.源数据-产品报告-消费降序'!BO:BO,ROW(),0)),"")</f>
        <v/>
      </c>
      <c r="BP462" s="69" t="str">
        <f>IFERROR(CLEAN(HLOOKUP(BP$1,'1.源数据-产品报告-消费降序'!BP:BP,ROW(),0)),"")</f>
        <v/>
      </c>
      <c r="BQ462" s="69" t="str">
        <f>IFERROR(CLEAN(HLOOKUP(BQ$1,'1.源数据-产品报告-消费降序'!BQ:BQ,ROW(),0)),"")</f>
        <v/>
      </c>
      <c r="BR462" s="69" t="str">
        <f>IFERROR(CLEAN(HLOOKUP(BR$1,'1.源数据-产品报告-消费降序'!BR:BR,ROW(),0)),"")</f>
        <v/>
      </c>
      <c r="BS462" s="69" t="str">
        <f>IFERROR(CLEAN(HLOOKUP(BS$1,'1.源数据-产品报告-消费降序'!BS:BS,ROW(),0)),"")</f>
        <v/>
      </c>
      <c r="BT462" s="69" t="str">
        <f>IFERROR(CLEAN(HLOOKUP(BT$1,'1.源数据-产品报告-消费降序'!BT:BT,ROW(),0)),"")</f>
        <v/>
      </c>
      <c r="BU462" s="69" t="str">
        <f>IFERROR(CLEAN(HLOOKUP(BU$1,'1.源数据-产品报告-消费降序'!BU:BU,ROW(),0)),"")</f>
        <v/>
      </c>
      <c r="BV4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2" s="69" t="str">
        <f>IFERROR(CLEAN(HLOOKUP(BW$1,'1.源数据-产品报告-消费降序'!BW:BW,ROW(),0)),"")</f>
        <v/>
      </c>
    </row>
    <row r="463" spans="1:75">
      <c r="A463" s="69" t="str">
        <f>IFERROR(CLEAN(HLOOKUP(A$1,'1.源数据-产品报告-消费降序'!A:A,ROW(),0)),"")</f>
        <v/>
      </c>
      <c r="B463" s="69" t="str">
        <f>IFERROR(CLEAN(HLOOKUP(B$1,'1.源数据-产品报告-消费降序'!B:B,ROW(),0)),"")</f>
        <v/>
      </c>
      <c r="C463" s="69" t="str">
        <f>IFERROR(CLEAN(HLOOKUP(C$1,'1.源数据-产品报告-消费降序'!C:C,ROW(),0)),"")</f>
        <v/>
      </c>
      <c r="D463" s="69" t="str">
        <f>IFERROR(CLEAN(HLOOKUP(D$1,'1.源数据-产品报告-消费降序'!D:D,ROW(),0)),"")</f>
        <v/>
      </c>
      <c r="E463" s="69" t="str">
        <f>IFERROR(CLEAN(HLOOKUP(E$1,'1.源数据-产品报告-消费降序'!E:E,ROW(),0)),"")</f>
        <v/>
      </c>
      <c r="F463" s="69" t="str">
        <f>IFERROR(CLEAN(HLOOKUP(F$1,'1.源数据-产品报告-消费降序'!F:F,ROW(),0)),"")</f>
        <v/>
      </c>
      <c r="G463" s="70">
        <f>IFERROR((HLOOKUP(G$1,'1.源数据-产品报告-消费降序'!G:G,ROW(),0)),"")</f>
        <v>0</v>
      </c>
      <c r="H4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3" s="69" t="str">
        <f>IFERROR(CLEAN(HLOOKUP(I$1,'1.源数据-产品报告-消费降序'!I:I,ROW(),0)),"")</f>
        <v/>
      </c>
      <c r="L463" s="69" t="str">
        <f>IFERROR(CLEAN(HLOOKUP(L$1,'1.源数据-产品报告-消费降序'!L:L,ROW(),0)),"")</f>
        <v/>
      </c>
      <c r="M463" s="69" t="str">
        <f>IFERROR(CLEAN(HLOOKUP(M$1,'1.源数据-产品报告-消费降序'!M:M,ROW(),0)),"")</f>
        <v/>
      </c>
      <c r="N463" s="69" t="str">
        <f>IFERROR(CLEAN(HLOOKUP(N$1,'1.源数据-产品报告-消费降序'!N:N,ROW(),0)),"")</f>
        <v/>
      </c>
      <c r="O463" s="69" t="str">
        <f>IFERROR(CLEAN(HLOOKUP(O$1,'1.源数据-产品报告-消费降序'!O:O,ROW(),0)),"")</f>
        <v/>
      </c>
      <c r="P463" s="69" t="str">
        <f>IFERROR(CLEAN(HLOOKUP(P$1,'1.源数据-产品报告-消费降序'!P:P,ROW(),0)),"")</f>
        <v/>
      </c>
      <c r="Q463" s="69" t="str">
        <f>IFERROR(CLEAN(HLOOKUP(Q$1,'1.源数据-产品报告-消费降序'!Q:Q,ROW(),0)),"")</f>
        <v/>
      </c>
      <c r="R463" s="69" t="str">
        <f>IFERROR(CLEAN(HLOOKUP(R$1,'1.源数据-产品报告-消费降序'!R:R,ROW(),0)),"")</f>
        <v/>
      </c>
      <c r="S4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3" s="69" t="str">
        <f>IFERROR(CLEAN(HLOOKUP(T$1,'1.源数据-产品报告-消费降序'!T:T,ROW(),0)),"")</f>
        <v/>
      </c>
      <c r="W463" s="69" t="str">
        <f>IFERROR(CLEAN(HLOOKUP(W$1,'1.源数据-产品报告-消费降序'!W:W,ROW(),0)),"")</f>
        <v/>
      </c>
      <c r="X463" s="69" t="str">
        <f>IFERROR(CLEAN(HLOOKUP(X$1,'1.源数据-产品报告-消费降序'!X:X,ROW(),0)),"")</f>
        <v/>
      </c>
      <c r="Y463" s="69" t="str">
        <f>IFERROR(CLEAN(HLOOKUP(Y$1,'1.源数据-产品报告-消费降序'!Y:Y,ROW(),0)),"")</f>
        <v/>
      </c>
      <c r="Z463" s="69" t="str">
        <f>IFERROR(CLEAN(HLOOKUP(Z$1,'1.源数据-产品报告-消费降序'!Z:Z,ROW(),0)),"")</f>
        <v/>
      </c>
      <c r="AA463" s="69" t="str">
        <f>IFERROR(CLEAN(HLOOKUP(AA$1,'1.源数据-产品报告-消费降序'!AA:AA,ROW(),0)),"")</f>
        <v/>
      </c>
      <c r="AB463" s="69" t="str">
        <f>IFERROR(CLEAN(HLOOKUP(AB$1,'1.源数据-产品报告-消费降序'!AB:AB,ROW(),0)),"")</f>
        <v/>
      </c>
      <c r="AC463" s="69" t="str">
        <f>IFERROR(CLEAN(HLOOKUP(AC$1,'1.源数据-产品报告-消费降序'!AC:AC,ROW(),0)),"")</f>
        <v/>
      </c>
      <c r="AD4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3" s="69" t="str">
        <f>IFERROR(CLEAN(HLOOKUP(AE$1,'1.源数据-产品报告-消费降序'!AE:AE,ROW(),0)),"")</f>
        <v/>
      </c>
      <c r="AH463" s="69" t="str">
        <f>IFERROR(CLEAN(HLOOKUP(AH$1,'1.源数据-产品报告-消费降序'!AH:AH,ROW(),0)),"")</f>
        <v/>
      </c>
      <c r="AI463" s="69" t="str">
        <f>IFERROR(CLEAN(HLOOKUP(AI$1,'1.源数据-产品报告-消费降序'!AI:AI,ROW(),0)),"")</f>
        <v/>
      </c>
      <c r="AJ463" s="69" t="str">
        <f>IFERROR(CLEAN(HLOOKUP(AJ$1,'1.源数据-产品报告-消费降序'!AJ:AJ,ROW(),0)),"")</f>
        <v/>
      </c>
      <c r="AK463" s="69" t="str">
        <f>IFERROR(CLEAN(HLOOKUP(AK$1,'1.源数据-产品报告-消费降序'!AK:AK,ROW(),0)),"")</f>
        <v/>
      </c>
      <c r="AL463" s="69" t="str">
        <f>IFERROR(CLEAN(HLOOKUP(AL$1,'1.源数据-产品报告-消费降序'!AL:AL,ROW(),0)),"")</f>
        <v/>
      </c>
      <c r="AM463" s="69" t="str">
        <f>IFERROR(CLEAN(HLOOKUP(AM$1,'1.源数据-产品报告-消费降序'!AM:AM,ROW(),0)),"")</f>
        <v/>
      </c>
      <c r="AN463" s="69" t="str">
        <f>IFERROR(CLEAN(HLOOKUP(AN$1,'1.源数据-产品报告-消费降序'!AN:AN,ROW(),0)),"")</f>
        <v/>
      </c>
      <c r="AO4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3" s="69" t="str">
        <f>IFERROR(CLEAN(HLOOKUP(AP$1,'1.源数据-产品报告-消费降序'!AP:AP,ROW(),0)),"")</f>
        <v/>
      </c>
      <c r="AS463" s="69" t="str">
        <f>IFERROR(CLEAN(HLOOKUP(AS$1,'1.源数据-产品报告-消费降序'!AS:AS,ROW(),0)),"")</f>
        <v/>
      </c>
      <c r="AT463" s="69" t="str">
        <f>IFERROR(CLEAN(HLOOKUP(AT$1,'1.源数据-产品报告-消费降序'!AT:AT,ROW(),0)),"")</f>
        <v/>
      </c>
      <c r="AU463" s="69" t="str">
        <f>IFERROR(CLEAN(HLOOKUP(AU$1,'1.源数据-产品报告-消费降序'!AU:AU,ROW(),0)),"")</f>
        <v/>
      </c>
      <c r="AV463" s="69" t="str">
        <f>IFERROR(CLEAN(HLOOKUP(AV$1,'1.源数据-产品报告-消费降序'!AV:AV,ROW(),0)),"")</f>
        <v/>
      </c>
      <c r="AW463" s="69" t="str">
        <f>IFERROR(CLEAN(HLOOKUP(AW$1,'1.源数据-产品报告-消费降序'!AW:AW,ROW(),0)),"")</f>
        <v/>
      </c>
      <c r="AX463" s="69" t="str">
        <f>IFERROR(CLEAN(HLOOKUP(AX$1,'1.源数据-产品报告-消费降序'!AX:AX,ROW(),0)),"")</f>
        <v/>
      </c>
      <c r="AY463" s="69" t="str">
        <f>IFERROR(CLEAN(HLOOKUP(AY$1,'1.源数据-产品报告-消费降序'!AY:AY,ROW(),0)),"")</f>
        <v/>
      </c>
      <c r="AZ4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3" s="69" t="str">
        <f>IFERROR(CLEAN(HLOOKUP(BA$1,'1.源数据-产品报告-消费降序'!BA:BA,ROW(),0)),"")</f>
        <v/>
      </c>
      <c r="BD463" s="69" t="str">
        <f>IFERROR(CLEAN(HLOOKUP(BD$1,'1.源数据-产品报告-消费降序'!BD:BD,ROW(),0)),"")</f>
        <v/>
      </c>
      <c r="BE463" s="69" t="str">
        <f>IFERROR(CLEAN(HLOOKUP(BE$1,'1.源数据-产品报告-消费降序'!BE:BE,ROW(),0)),"")</f>
        <v/>
      </c>
      <c r="BF463" s="69" t="str">
        <f>IFERROR(CLEAN(HLOOKUP(BF$1,'1.源数据-产品报告-消费降序'!BF:BF,ROW(),0)),"")</f>
        <v/>
      </c>
      <c r="BG463" s="69" t="str">
        <f>IFERROR(CLEAN(HLOOKUP(BG$1,'1.源数据-产品报告-消费降序'!BG:BG,ROW(),0)),"")</f>
        <v/>
      </c>
      <c r="BH463" s="69" t="str">
        <f>IFERROR(CLEAN(HLOOKUP(BH$1,'1.源数据-产品报告-消费降序'!BH:BH,ROW(),0)),"")</f>
        <v/>
      </c>
      <c r="BI463" s="69" t="str">
        <f>IFERROR(CLEAN(HLOOKUP(BI$1,'1.源数据-产品报告-消费降序'!BI:BI,ROW(),0)),"")</f>
        <v/>
      </c>
      <c r="BJ463" s="69" t="str">
        <f>IFERROR(CLEAN(HLOOKUP(BJ$1,'1.源数据-产品报告-消费降序'!BJ:BJ,ROW(),0)),"")</f>
        <v/>
      </c>
      <c r="BK4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3" s="69" t="str">
        <f>IFERROR(CLEAN(HLOOKUP(BL$1,'1.源数据-产品报告-消费降序'!BL:BL,ROW(),0)),"")</f>
        <v/>
      </c>
      <c r="BO463" s="69" t="str">
        <f>IFERROR(CLEAN(HLOOKUP(BO$1,'1.源数据-产品报告-消费降序'!BO:BO,ROW(),0)),"")</f>
        <v/>
      </c>
      <c r="BP463" s="69" t="str">
        <f>IFERROR(CLEAN(HLOOKUP(BP$1,'1.源数据-产品报告-消费降序'!BP:BP,ROW(),0)),"")</f>
        <v/>
      </c>
      <c r="BQ463" s="69" t="str">
        <f>IFERROR(CLEAN(HLOOKUP(BQ$1,'1.源数据-产品报告-消费降序'!BQ:BQ,ROW(),0)),"")</f>
        <v/>
      </c>
      <c r="BR463" s="69" t="str">
        <f>IFERROR(CLEAN(HLOOKUP(BR$1,'1.源数据-产品报告-消费降序'!BR:BR,ROW(),0)),"")</f>
        <v/>
      </c>
      <c r="BS463" s="69" t="str">
        <f>IFERROR(CLEAN(HLOOKUP(BS$1,'1.源数据-产品报告-消费降序'!BS:BS,ROW(),0)),"")</f>
        <v/>
      </c>
      <c r="BT463" s="69" t="str">
        <f>IFERROR(CLEAN(HLOOKUP(BT$1,'1.源数据-产品报告-消费降序'!BT:BT,ROW(),0)),"")</f>
        <v/>
      </c>
      <c r="BU463" s="69" t="str">
        <f>IFERROR(CLEAN(HLOOKUP(BU$1,'1.源数据-产品报告-消费降序'!BU:BU,ROW(),0)),"")</f>
        <v/>
      </c>
      <c r="BV4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3" s="69" t="str">
        <f>IFERROR(CLEAN(HLOOKUP(BW$1,'1.源数据-产品报告-消费降序'!BW:BW,ROW(),0)),"")</f>
        <v/>
      </c>
    </row>
    <row r="464" spans="1:75">
      <c r="A464" s="69" t="str">
        <f>IFERROR(CLEAN(HLOOKUP(A$1,'1.源数据-产品报告-消费降序'!A:A,ROW(),0)),"")</f>
        <v/>
      </c>
      <c r="B464" s="69" t="str">
        <f>IFERROR(CLEAN(HLOOKUP(B$1,'1.源数据-产品报告-消费降序'!B:B,ROW(),0)),"")</f>
        <v/>
      </c>
      <c r="C464" s="69" t="str">
        <f>IFERROR(CLEAN(HLOOKUP(C$1,'1.源数据-产品报告-消费降序'!C:C,ROW(),0)),"")</f>
        <v/>
      </c>
      <c r="D464" s="69" t="str">
        <f>IFERROR(CLEAN(HLOOKUP(D$1,'1.源数据-产品报告-消费降序'!D:D,ROW(),0)),"")</f>
        <v/>
      </c>
      <c r="E464" s="69" t="str">
        <f>IFERROR(CLEAN(HLOOKUP(E$1,'1.源数据-产品报告-消费降序'!E:E,ROW(),0)),"")</f>
        <v/>
      </c>
      <c r="F464" s="69" t="str">
        <f>IFERROR(CLEAN(HLOOKUP(F$1,'1.源数据-产品报告-消费降序'!F:F,ROW(),0)),"")</f>
        <v/>
      </c>
      <c r="G464" s="70">
        <f>IFERROR((HLOOKUP(G$1,'1.源数据-产品报告-消费降序'!G:G,ROW(),0)),"")</f>
        <v>0</v>
      </c>
      <c r="H4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4" s="69" t="str">
        <f>IFERROR(CLEAN(HLOOKUP(I$1,'1.源数据-产品报告-消费降序'!I:I,ROW(),0)),"")</f>
        <v/>
      </c>
      <c r="L464" s="69" t="str">
        <f>IFERROR(CLEAN(HLOOKUP(L$1,'1.源数据-产品报告-消费降序'!L:L,ROW(),0)),"")</f>
        <v/>
      </c>
      <c r="M464" s="69" t="str">
        <f>IFERROR(CLEAN(HLOOKUP(M$1,'1.源数据-产品报告-消费降序'!M:M,ROW(),0)),"")</f>
        <v/>
      </c>
      <c r="N464" s="69" t="str">
        <f>IFERROR(CLEAN(HLOOKUP(N$1,'1.源数据-产品报告-消费降序'!N:N,ROW(),0)),"")</f>
        <v/>
      </c>
      <c r="O464" s="69" t="str">
        <f>IFERROR(CLEAN(HLOOKUP(O$1,'1.源数据-产品报告-消费降序'!O:O,ROW(),0)),"")</f>
        <v/>
      </c>
      <c r="P464" s="69" t="str">
        <f>IFERROR(CLEAN(HLOOKUP(P$1,'1.源数据-产品报告-消费降序'!P:P,ROW(),0)),"")</f>
        <v/>
      </c>
      <c r="Q464" s="69" t="str">
        <f>IFERROR(CLEAN(HLOOKUP(Q$1,'1.源数据-产品报告-消费降序'!Q:Q,ROW(),0)),"")</f>
        <v/>
      </c>
      <c r="R464" s="69" t="str">
        <f>IFERROR(CLEAN(HLOOKUP(R$1,'1.源数据-产品报告-消费降序'!R:R,ROW(),0)),"")</f>
        <v/>
      </c>
      <c r="S4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4" s="69" t="str">
        <f>IFERROR(CLEAN(HLOOKUP(T$1,'1.源数据-产品报告-消费降序'!T:T,ROW(),0)),"")</f>
        <v/>
      </c>
      <c r="W464" s="69" t="str">
        <f>IFERROR(CLEAN(HLOOKUP(W$1,'1.源数据-产品报告-消费降序'!W:W,ROW(),0)),"")</f>
        <v/>
      </c>
      <c r="X464" s="69" t="str">
        <f>IFERROR(CLEAN(HLOOKUP(X$1,'1.源数据-产品报告-消费降序'!X:X,ROW(),0)),"")</f>
        <v/>
      </c>
      <c r="Y464" s="69" t="str">
        <f>IFERROR(CLEAN(HLOOKUP(Y$1,'1.源数据-产品报告-消费降序'!Y:Y,ROW(),0)),"")</f>
        <v/>
      </c>
      <c r="Z464" s="69" t="str">
        <f>IFERROR(CLEAN(HLOOKUP(Z$1,'1.源数据-产品报告-消费降序'!Z:Z,ROW(),0)),"")</f>
        <v/>
      </c>
      <c r="AA464" s="69" t="str">
        <f>IFERROR(CLEAN(HLOOKUP(AA$1,'1.源数据-产品报告-消费降序'!AA:AA,ROW(),0)),"")</f>
        <v/>
      </c>
      <c r="AB464" s="69" t="str">
        <f>IFERROR(CLEAN(HLOOKUP(AB$1,'1.源数据-产品报告-消费降序'!AB:AB,ROW(),0)),"")</f>
        <v/>
      </c>
      <c r="AC464" s="69" t="str">
        <f>IFERROR(CLEAN(HLOOKUP(AC$1,'1.源数据-产品报告-消费降序'!AC:AC,ROW(),0)),"")</f>
        <v/>
      </c>
      <c r="AD4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4" s="69" t="str">
        <f>IFERROR(CLEAN(HLOOKUP(AE$1,'1.源数据-产品报告-消费降序'!AE:AE,ROW(),0)),"")</f>
        <v/>
      </c>
      <c r="AH464" s="69" t="str">
        <f>IFERROR(CLEAN(HLOOKUP(AH$1,'1.源数据-产品报告-消费降序'!AH:AH,ROW(),0)),"")</f>
        <v/>
      </c>
      <c r="AI464" s="69" t="str">
        <f>IFERROR(CLEAN(HLOOKUP(AI$1,'1.源数据-产品报告-消费降序'!AI:AI,ROW(),0)),"")</f>
        <v/>
      </c>
      <c r="AJ464" s="69" t="str">
        <f>IFERROR(CLEAN(HLOOKUP(AJ$1,'1.源数据-产品报告-消费降序'!AJ:AJ,ROW(),0)),"")</f>
        <v/>
      </c>
      <c r="AK464" s="69" t="str">
        <f>IFERROR(CLEAN(HLOOKUP(AK$1,'1.源数据-产品报告-消费降序'!AK:AK,ROW(),0)),"")</f>
        <v/>
      </c>
      <c r="AL464" s="69" t="str">
        <f>IFERROR(CLEAN(HLOOKUP(AL$1,'1.源数据-产品报告-消费降序'!AL:AL,ROW(),0)),"")</f>
        <v/>
      </c>
      <c r="AM464" s="69" t="str">
        <f>IFERROR(CLEAN(HLOOKUP(AM$1,'1.源数据-产品报告-消费降序'!AM:AM,ROW(),0)),"")</f>
        <v/>
      </c>
      <c r="AN464" s="69" t="str">
        <f>IFERROR(CLEAN(HLOOKUP(AN$1,'1.源数据-产品报告-消费降序'!AN:AN,ROW(),0)),"")</f>
        <v/>
      </c>
      <c r="AO4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4" s="69" t="str">
        <f>IFERROR(CLEAN(HLOOKUP(AP$1,'1.源数据-产品报告-消费降序'!AP:AP,ROW(),0)),"")</f>
        <v/>
      </c>
      <c r="AS464" s="69" t="str">
        <f>IFERROR(CLEAN(HLOOKUP(AS$1,'1.源数据-产品报告-消费降序'!AS:AS,ROW(),0)),"")</f>
        <v/>
      </c>
      <c r="AT464" s="69" t="str">
        <f>IFERROR(CLEAN(HLOOKUP(AT$1,'1.源数据-产品报告-消费降序'!AT:AT,ROW(),0)),"")</f>
        <v/>
      </c>
      <c r="AU464" s="69" t="str">
        <f>IFERROR(CLEAN(HLOOKUP(AU$1,'1.源数据-产品报告-消费降序'!AU:AU,ROW(),0)),"")</f>
        <v/>
      </c>
      <c r="AV464" s="69" t="str">
        <f>IFERROR(CLEAN(HLOOKUP(AV$1,'1.源数据-产品报告-消费降序'!AV:AV,ROW(),0)),"")</f>
        <v/>
      </c>
      <c r="AW464" s="69" t="str">
        <f>IFERROR(CLEAN(HLOOKUP(AW$1,'1.源数据-产品报告-消费降序'!AW:AW,ROW(),0)),"")</f>
        <v/>
      </c>
      <c r="AX464" s="69" t="str">
        <f>IFERROR(CLEAN(HLOOKUP(AX$1,'1.源数据-产品报告-消费降序'!AX:AX,ROW(),0)),"")</f>
        <v/>
      </c>
      <c r="AY464" s="69" t="str">
        <f>IFERROR(CLEAN(HLOOKUP(AY$1,'1.源数据-产品报告-消费降序'!AY:AY,ROW(),0)),"")</f>
        <v/>
      </c>
      <c r="AZ4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4" s="69" t="str">
        <f>IFERROR(CLEAN(HLOOKUP(BA$1,'1.源数据-产品报告-消费降序'!BA:BA,ROW(),0)),"")</f>
        <v/>
      </c>
      <c r="BD464" s="69" t="str">
        <f>IFERROR(CLEAN(HLOOKUP(BD$1,'1.源数据-产品报告-消费降序'!BD:BD,ROW(),0)),"")</f>
        <v/>
      </c>
      <c r="BE464" s="69" t="str">
        <f>IFERROR(CLEAN(HLOOKUP(BE$1,'1.源数据-产品报告-消费降序'!BE:BE,ROW(),0)),"")</f>
        <v/>
      </c>
      <c r="BF464" s="69" t="str">
        <f>IFERROR(CLEAN(HLOOKUP(BF$1,'1.源数据-产品报告-消费降序'!BF:BF,ROW(),0)),"")</f>
        <v/>
      </c>
      <c r="BG464" s="69" t="str">
        <f>IFERROR(CLEAN(HLOOKUP(BG$1,'1.源数据-产品报告-消费降序'!BG:BG,ROW(),0)),"")</f>
        <v/>
      </c>
      <c r="BH464" s="69" t="str">
        <f>IFERROR(CLEAN(HLOOKUP(BH$1,'1.源数据-产品报告-消费降序'!BH:BH,ROW(),0)),"")</f>
        <v/>
      </c>
      <c r="BI464" s="69" t="str">
        <f>IFERROR(CLEAN(HLOOKUP(BI$1,'1.源数据-产品报告-消费降序'!BI:BI,ROW(),0)),"")</f>
        <v/>
      </c>
      <c r="BJ464" s="69" t="str">
        <f>IFERROR(CLEAN(HLOOKUP(BJ$1,'1.源数据-产品报告-消费降序'!BJ:BJ,ROW(),0)),"")</f>
        <v/>
      </c>
      <c r="BK4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4" s="69" t="str">
        <f>IFERROR(CLEAN(HLOOKUP(BL$1,'1.源数据-产品报告-消费降序'!BL:BL,ROW(),0)),"")</f>
        <v/>
      </c>
      <c r="BO464" s="69" t="str">
        <f>IFERROR(CLEAN(HLOOKUP(BO$1,'1.源数据-产品报告-消费降序'!BO:BO,ROW(),0)),"")</f>
        <v/>
      </c>
      <c r="BP464" s="69" t="str">
        <f>IFERROR(CLEAN(HLOOKUP(BP$1,'1.源数据-产品报告-消费降序'!BP:BP,ROW(),0)),"")</f>
        <v/>
      </c>
      <c r="BQ464" s="69" t="str">
        <f>IFERROR(CLEAN(HLOOKUP(BQ$1,'1.源数据-产品报告-消费降序'!BQ:BQ,ROW(),0)),"")</f>
        <v/>
      </c>
      <c r="BR464" s="69" t="str">
        <f>IFERROR(CLEAN(HLOOKUP(BR$1,'1.源数据-产品报告-消费降序'!BR:BR,ROW(),0)),"")</f>
        <v/>
      </c>
      <c r="BS464" s="69" t="str">
        <f>IFERROR(CLEAN(HLOOKUP(BS$1,'1.源数据-产品报告-消费降序'!BS:BS,ROW(),0)),"")</f>
        <v/>
      </c>
      <c r="BT464" s="69" t="str">
        <f>IFERROR(CLEAN(HLOOKUP(BT$1,'1.源数据-产品报告-消费降序'!BT:BT,ROW(),0)),"")</f>
        <v/>
      </c>
      <c r="BU464" s="69" t="str">
        <f>IFERROR(CLEAN(HLOOKUP(BU$1,'1.源数据-产品报告-消费降序'!BU:BU,ROW(),0)),"")</f>
        <v/>
      </c>
      <c r="BV4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4" s="69" t="str">
        <f>IFERROR(CLEAN(HLOOKUP(BW$1,'1.源数据-产品报告-消费降序'!BW:BW,ROW(),0)),"")</f>
        <v/>
      </c>
    </row>
    <row r="465" spans="1:75">
      <c r="A465" s="69" t="str">
        <f>IFERROR(CLEAN(HLOOKUP(A$1,'1.源数据-产品报告-消费降序'!A:A,ROW(),0)),"")</f>
        <v/>
      </c>
      <c r="B465" s="69" t="str">
        <f>IFERROR(CLEAN(HLOOKUP(B$1,'1.源数据-产品报告-消费降序'!B:B,ROW(),0)),"")</f>
        <v/>
      </c>
      <c r="C465" s="69" t="str">
        <f>IFERROR(CLEAN(HLOOKUP(C$1,'1.源数据-产品报告-消费降序'!C:C,ROW(),0)),"")</f>
        <v/>
      </c>
      <c r="D465" s="69" t="str">
        <f>IFERROR(CLEAN(HLOOKUP(D$1,'1.源数据-产品报告-消费降序'!D:D,ROW(),0)),"")</f>
        <v/>
      </c>
      <c r="E465" s="69" t="str">
        <f>IFERROR(CLEAN(HLOOKUP(E$1,'1.源数据-产品报告-消费降序'!E:E,ROW(),0)),"")</f>
        <v/>
      </c>
      <c r="F465" s="69" t="str">
        <f>IFERROR(CLEAN(HLOOKUP(F$1,'1.源数据-产品报告-消费降序'!F:F,ROW(),0)),"")</f>
        <v/>
      </c>
      <c r="G465" s="70">
        <f>IFERROR((HLOOKUP(G$1,'1.源数据-产品报告-消费降序'!G:G,ROW(),0)),"")</f>
        <v>0</v>
      </c>
      <c r="H4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5" s="69" t="str">
        <f>IFERROR(CLEAN(HLOOKUP(I$1,'1.源数据-产品报告-消费降序'!I:I,ROW(),0)),"")</f>
        <v/>
      </c>
      <c r="L465" s="69" t="str">
        <f>IFERROR(CLEAN(HLOOKUP(L$1,'1.源数据-产品报告-消费降序'!L:L,ROW(),0)),"")</f>
        <v/>
      </c>
      <c r="M465" s="69" t="str">
        <f>IFERROR(CLEAN(HLOOKUP(M$1,'1.源数据-产品报告-消费降序'!M:M,ROW(),0)),"")</f>
        <v/>
      </c>
      <c r="N465" s="69" t="str">
        <f>IFERROR(CLEAN(HLOOKUP(N$1,'1.源数据-产品报告-消费降序'!N:N,ROW(),0)),"")</f>
        <v/>
      </c>
      <c r="O465" s="69" t="str">
        <f>IFERROR(CLEAN(HLOOKUP(O$1,'1.源数据-产品报告-消费降序'!O:O,ROW(),0)),"")</f>
        <v/>
      </c>
      <c r="P465" s="69" t="str">
        <f>IFERROR(CLEAN(HLOOKUP(P$1,'1.源数据-产品报告-消费降序'!P:P,ROW(),0)),"")</f>
        <v/>
      </c>
      <c r="Q465" s="69" t="str">
        <f>IFERROR(CLEAN(HLOOKUP(Q$1,'1.源数据-产品报告-消费降序'!Q:Q,ROW(),0)),"")</f>
        <v/>
      </c>
      <c r="R465" s="69" t="str">
        <f>IFERROR(CLEAN(HLOOKUP(R$1,'1.源数据-产品报告-消费降序'!R:R,ROW(),0)),"")</f>
        <v/>
      </c>
      <c r="S4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5" s="69" t="str">
        <f>IFERROR(CLEAN(HLOOKUP(T$1,'1.源数据-产品报告-消费降序'!T:T,ROW(),0)),"")</f>
        <v/>
      </c>
      <c r="W465" s="69" t="str">
        <f>IFERROR(CLEAN(HLOOKUP(W$1,'1.源数据-产品报告-消费降序'!W:W,ROW(),0)),"")</f>
        <v/>
      </c>
      <c r="X465" s="69" t="str">
        <f>IFERROR(CLEAN(HLOOKUP(X$1,'1.源数据-产品报告-消费降序'!X:X,ROW(),0)),"")</f>
        <v/>
      </c>
      <c r="Y465" s="69" t="str">
        <f>IFERROR(CLEAN(HLOOKUP(Y$1,'1.源数据-产品报告-消费降序'!Y:Y,ROW(),0)),"")</f>
        <v/>
      </c>
      <c r="Z465" s="69" t="str">
        <f>IFERROR(CLEAN(HLOOKUP(Z$1,'1.源数据-产品报告-消费降序'!Z:Z,ROW(),0)),"")</f>
        <v/>
      </c>
      <c r="AA465" s="69" t="str">
        <f>IFERROR(CLEAN(HLOOKUP(AA$1,'1.源数据-产品报告-消费降序'!AA:AA,ROW(),0)),"")</f>
        <v/>
      </c>
      <c r="AB465" s="69" t="str">
        <f>IFERROR(CLEAN(HLOOKUP(AB$1,'1.源数据-产品报告-消费降序'!AB:AB,ROW(),0)),"")</f>
        <v/>
      </c>
      <c r="AC465" s="69" t="str">
        <f>IFERROR(CLEAN(HLOOKUP(AC$1,'1.源数据-产品报告-消费降序'!AC:AC,ROW(),0)),"")</f>
        <v/>
      </c>
      <c r="AD4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5" s="69" t="str">
        <f>IFERROR(CLEAN(HLOOKUP(AE$1,'1.源数据-产品报告-消费降序'!AE:AE,ROW(),0)),"")</f>
        <v/>
      </c>
      <c r="AH465" s="69" t="str">
        <f>IFERROR(CLEAN(HLOOKUP(AH$1,'1.源数据-产品报告-消费降序'!AH:AH,ROW(),0)),"")</f>
        <v/>
      </c>
      <c r="AI465" s="69" t="str">
        <f>IFERROR(CLEAN(HLOOKUP(AI$1,'1.源数据-产品报告-消费降序'!AI:AI,ROW(),0)),"")</f>
        <v/>
      </c>
      <c r="AJ465" s="69" t="str">
        <f>IFERROR(CLEAN(HLOOKUP(AJ$1,'1.源数据-产品报告-消费降序'!AJ:AJ,ROW(),0)),"")</f>
        <v/>
      </c>
      <c r="AK465" s="69" t="str">
        <f>IFERROR(CLEAN(HLOOKUP(AK$1,'1.源数据-产品报告-消费降序'!AK:AK,ROW(),0)),"")</f>
        <v/>
      </c>
      <c r="AL465" s="69" t="str">
        <f>IFERROR(CLEAN(HLOOKUP(AL$1,'1.源数据-产品报告-消费降序'!AL:AL,ROW(),0)),"")</f>
        <v/>
      </c>
      <c r="AM465" s="69" t="str">
        <f>IFERROR(CLEAN(HLOOKUP(AM$1,'1.源数据-产品报告-消费降序'!AM:AM,ROW(),0)),"")</f>
        <v/>
      </c>
      <c r="AN465" s="69" t="str">
        <f>IFERROR(CLEAN(HLOOKUP(AN$1,'1.源数据-产品报告-消费降序'!AN:AN,ROW(),0)),"")</f>
        <v/>
      </c>
      <c r="AO4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5" s="69" t="str">
        <f>IFERROR(CLEAN(HLOOKUP(AP$1,'1.源数据-产品报告-消费降序'!AP:AP,ROW(),0)),"")</f>
        <v/>
      </c>
      <c r="AS465" s="69" t="str">
        <f>IFERROR(CLEAN(HLOOKUP(AS$1,'1.源数据-产品报告-消费降序'!AS:AS,ROW(),0)),"")</f>
        <v/>
      </c>
      <c r="AT465" s="69" t="str">
        <f>IFERROR(CLEAN(HLOOKUP(AT$1,'1.源数据-产品报告-消费降序'!AT:AT,ROW(),0)),"")</f>
        <v/>
      </c>
      <c r="AU465" s="69" t="str">
        <f>IFERROR(CLEAN(HLOOKUP(AU$1,'1.源数据-产品报告-消费降序'!AU:AU,ROW(),0)),"")</f>
        <v/>
      </c>
      <c r="AV465" s="69" t="str">
        <f>IFERROR(CLEAN(HLOOKUP(AV$1,'1.源数据-产品报告-消费降序'!AV:AV,ROW(),0)),"")</f>
        <v/>
      </c>
      <c r="AW465" s="69" t="str">
        <f>IFERROR(CLEAN(HLOOKUP(AW$1,'1.源数据-产品报告-消费降序'!AW:AW,ROW(),0)),"")</f>
        <v/>
      </c>
      <c r="AX465" s="69" t="str">
        <f>IFERROR(CLEAN(HLOOKUP(AX$1,'1.源数据-产品报告-消费降序'!AX:AX,ROW(),0)),"")</f>
        <v/>
      </c>
      <c r="AY465" s="69" t="str">
        <f>IFERROR(CLEAN(HLOOKUP(AY$1,'1.源数据-产品报告-消费降序'!AY:AY,ROW(),0)),"")</f>
        <v/>
      </c>
      <c r="AZ4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5" s="69" t="str">
        <f>IFERROR(CLEAN(HLOOKUP(BA$1,'1.源数据-产品报告-消费降序'!BA:BA,ROW(),0)),"")</f>
        <v/>
      </c>
      <c r="BD465" s="69" t="str">
        <f>IFERROR(CLEAN(HLOOKUP(BD$1,'1.源数据-产品报告-消费降序'!BD:BD,ROW(),0)),"")</f>
        <v/>
      </c>
      <c r="BE465" s="69" t="str">
        <f>IFERROR(CLEAN(HLOOKUP(BE$1,'1.源数据-产品报告-消费降序'!BE:BE,ROW(),0)),"")</f>
        <v/>
      </c>
      <c r="BF465" s="69" t="str">
        <f>IFERROR(CLEAN(HLOOKUP(BF$1,'1.源数据-产品报告-消费降序'!BF:BF,ROW(),0)),"")</f>
        <v/>
      </c>
      <c r="BG465" s="69" t="str">
        <f>IFERROR(CLEAN(HLOOKUP(BG$1,'1.源数据-产品报告-消费降序'!BG:BG,ROW(),0)),"")</f>
        <v/>
      </c>
      <c r="BH465" s="69" t="str">
        <f>IFERROR(CLEAN(HLOOKUP(BH$1,'1.源数据-产品报告-消费降序'!BH:BH,ROW(),0)),"")</f>
        <v/>
      </c>
      <c r="BI465" s="69" t="str">
        <f>IFERROR(CLEAN(HLOOKUP(BI$1,'1.源数据-产品报告-消费降序'!BI:BI,ROW(),0)),"")</f>
        <v/>
      </c>
      <c r="BJ465" s="69" t="str">
        <f>IFERROR(CLEAN(HLOOKUP(BJ$1,'1.源数据-产品报告-消费降序'!BJ:BJ,ROW(),0)),"")</f>
        <v/>
      </c>
      <c r="BK4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5" s="69" t="str">
        <f>IFERROR(CLEAN(HLOOKUP(BL$1,'1.源数据-产品报告-消费降序'!BL:BL,ROW(),0)),"")</f>
        <v/>
      </c>
      <c r="BO465" s="69" t="str">
        <f>IFERROR(CLEAN(HLOOKUP(BO$1,'1.源数据-产品报告-消费降序'!BO:BO,ROW(),0)),"")</f>
        <v/>
      </c>
      <c r="BP465" s="69" t="str">
        <f>IFERROR(CLEAN(HLOOKUP(BP$1,'1.源数据-产品报告-消费降序'!BP:BP,ROW(),0)),"")</f>
        <v/>
      </c>
      <c r="BQ465" s="69" t="str">
        <f>IFERROR(CLEAN(HLOOKUP(BQ$1,'1.源数据-产品报告-消费降序'!BQ:BQ,ROW(),0)),"")</f>
        <v/>
      </c>
      <c r="BR465" s="69" t="str">
        <f>IFERROR(CLEAN(HLOOKUP(BR$1,'1.源数据-产品报告-消费降序'!BR:BR,ROW(),0)),"")</f>
        <v/>
      </c>
      <c r="BS465" s="69" t="str">
        <f>IFERROR(CLEAN(HLOOKUP(BS$1,'1.源数据-产品报告-消费降序'!BS:BS,ROW(),0)),"")</f>
        <v/>
      </c>
      <c r="BT465" s="69" t="str">
        <f>IFERROR(CLEAN(HLOOKUP(BT$1,'1.源数据-产品报告-消费降序'!BT:BT,ROW(),0)),"")</f>
        <v/>
      </c>
      <c r="BU465" s="69" t="str">
        <f>IFERROR(CLEAN(HLOOKUP(BU$1,'1.源数据-产品报告-消费降序'!BU:BU,ROW(),0)),"")</f>
        <v/>
      </c>
      <c r="BV4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5" s="69" t="str">
        <f>IFERROR(CLEAN(HLOOKUP(BW$1,'1.源数据-产品报告-消费降序'!BW:BW,ROW(),0)),"")</f>
        <v/>
      </c>
    </row>
    <row r="466" spans="1:75">
      <c r="A466" s="69" t="str">
        <f>IFERROR(CLEAN(HLOOKUP(A$1,'1.源数据-产品报告-消费降序'!A:A,ROW(),0)),"")</f>
        <v/>
      </c>
      <c r="B466" s="69" t="str">
        <f>IFERROR(CLEAN(HLOOKUP(B$1,'1.源数据-产品报告-消费降序'!B:B,ROW(),0)),"")</f>
        <v/>
      </c>
      <c r="C466" s="69" t="str">
        <f>IFERROR(CLEAN(HLOOKUP(C$1,'1.源数据-产品报告-消费降序'!C:C,ROW(),0)),"")</f>
        <v/>
      </c>
      <c r="D466" s="69" t="str">
        <f>IFERROR(CLEAN(HLOOKUP(D$1,'1.源数据-产品报告-消费降序'!D:D,ROW(),0)),"")</f>
        <v/>
      </c>
      <c r="E466" s="69" t="str">
        <f>IFERROR(CLEAN(HLOOKUP(E$1,'1.源数据-产品报告-消费降序'!E:E,ROW(),0)),"")</f>
        <v/>
      </c>
      <c r="F466" s="69" t="str">
        <f>IFERROR(CLEAN(HLOOKUP(F$1,'1.源数据-产品报告-消费降序'!F:F,ROW(),0)),"")</f>
        <v/>
      </c>
      <c r="G466" s="70">
        <f>IFERROR((HLOOKUP(G$1,'1.源数据-产品报告-消费降序'!G:G,ROW(),0)),"")</f>
        <v>0</v>
      </c>
      <c r="H4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6" s="69" t="str">
        <f>IFERROR(CLEAN(HLOOKUP(I$1,'1.源数据-产品报告-消费降序'!I:I,ROW(),0)),"")</f>
        <v/>
      </c>
      <c r="L466" s="69" t="str">
        <f>IFERROR(CLEAN(HLOOKUP(L$1,'1.源数据-产品报告-消费降序'!L:L,ROW(),0)),"")</f>
        <v/>
      </c>
      <c r="M466" s="69" t="str">
        <f>IFERROR(CLEAN(HLOOKUP(M$1,'1.源数据-产品报告-消费降序'!M:M,ROW(),0)),"")</f>
        <v/>
      </c>
      <c r="N466" s="69" t="str">
        <f>IFERROR(CLEAN(HLOOKUP(N$1,'1.源数据-产品报告-消费降序'!N:N,ROW(),0)),"")</f>
        <v/>
      </c>
      <c r="O466" s="69" t="str">
        <f>IFERROR(CLEAN(HLOOKUP(O$1,'1.源数据-产品报告-消费降序'!O:O,ROW(),0)),"")</f>
        <v/>
      </c>
      <c r="P466" s="69" t="str">
        <f>IFERROR(CLEAN(HLOOKUP(P$1,'1.源数据-产品报告-消费降序'!P:P,ROW(),0)),"")</f>
        <v/>
      </c>
      <c r="Q466" s="69" t="str">
        <f>IFERROR(CLEAN(HLOOKUP(Q$1,'1.源数据-产品报告-消费降序'!Q:Q,ROW(),0)),"")</f>
        <v/>
      </c>
      <c r="R466" s="69" t="str">
        <f>IFERROR(CLEAN(HLOOKUP(R$1,'1.源数据-产品报告-消费降序'!R:R,ROW(),0)),"")</f>
        <v/>
      </c>
      <c r="S4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6" s="69" t="str">
        <f>IFERROR(CLEAN(HLOOKUP(T$1,'1.源数据-产品报告-消费降序'!T:T,ROW(),0)),"")</f>
        <v/>
      </c>
      <c r="W466" s="69" t="str">
        <f>IFERROR(CLEAN(HLOOKUP(W$1,'1.源数据-产品报告-消费降序'!W:W,ROW(),0)),"")</f>
        <v/>
      </c>
      <c r="X466" s="69" t="str">
        <f>IFERROR(CLEAN(HLOOKUP(X$1,'1.源数据-产品报告-消费降序'!X:X,ROW(),0)),"")</f>
        <v/>
      </c>
      <c r="Y466" s="69" t="str">
        <f>IFERROR(CLEAN(HLOOKUP(Y$1,'1.源数据-产品报告-消费降序'!Y:Y,ROW(),0)),"")</f>
        <v/>
      </c>
      <c r="Z466" s="69" t="str">
        <f>IFERROR(CLEAN(HLOOKUP(Z$1,'1.源数据-产品报告-消费降序'!Z:Z,ROW(),0)),"")</f>
        <v/>
      </c>
      <c r="AA466" s="69" t="str">
        <f>IFERROR(CLEAN(HLOOKUP(AA$1,'1.源数据-产品报告-消费降序'!AA:AA,ROW(),0)),"")</f>
        <v/>
      </c>
      <c r="AB466" s="69" t="str">
        <f>IFERROR(CLEAN(HLOOKUP(AB$1,'1.源数据-产品报告-消费降序'!AB:AB,ROW(),0)),"")</f>
        <v/>
      </c>
      <c r="AC466" s="69" t="str">
        <f>IFERROR(CLEAN(HLOOKUP(AC$1,'1.源数据-产品报告-消费降序'!AC:AC,ROW(),0)),"")</f>
        <v/>
      </c>
      <c r="AD4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6" s="69" t="str">
        <f>IFERROR(CLEAN(HLOOKUP(AE$1,'1.源数据-产品报告-消费降序'!AE:AE,ROW(),0)),"")</f>
        <v/>
      </c>
      <c r="AH466" s="69" t="str">
        <f>IFERROR(CLEAN(HLOOKUP(AH$1,'1.源数据-产品报告-消费降序'!AH:AH,ROW(),0)),"")</f>
        <v/>
      </c>
      <c r="AI466" s="69" t="str">
        <f>IFERROR(CLEAN(HLOOKUP(AI$1,'1.源数据-产品报告-消费降序'!AI:AI,ROW(),0)),"")</f>
        <v/>
      </c>
      <c r="AJ466" s="69" t="str">
        <f>IFERROR(CLEAN(HLOOKUP(AJ$1,'1.源数据-产品报告-消费降序'!AJ:AJ,ROW(),0)),"")</f>
        <v/>
      </c>
      <c r="AK466" s="69" t="str">
        <f>IFERROR(CLEAN(HLOOKUP(AK$1,'1.源数据-产品报告-消费降序'!AK:AK,ROW(),0)),"")</f>
        <v/>
      </c>
      <c r="AL466" s="69" t="str">
        <f>IFERROR(CLEAN(HLOOKUP(AL$1,'1.源数据-产品报告-消费降序'!AL:AL,ROW(),0)),"")</f>
        <v/>
      </c>
      <c r="AM466" s="69" t="str">
        <f>IFERROR(CLEAN(HLOOKUP(AM$1,'1.源数据-产品报告-消费降序'!AM:AM,ROW(),0)),"")</f>
        <v/>
      </c>
      <c r="AN466" s="69" t="str">
        <f>IFERROR(CLEAN(HLOOKUP(AN$1,'1.源数据-产品报告-消费降序'!AN:AN,ROW(),0)),"")</f>
        <v/>
      </c>
      <c r="AO4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6" s="69" t="str">
        <f>IFERROR(CLEAN(HLOOKUP(AP$1,'1.源数据-产品报告-消费降序'!AP:AP,ROW(),0)),"")</f>
        <v/>
      </c>
      <c r="AS466" s="69" t="str">
        <f>IFERROR(CLEAN(HLOOKUP(AS$1,'1.源数据-产品报告-消费降序'!AS:AS,ROW(),0)),"")</f>
        <v/>
      </c>
      <c r="AT466" s="69" t="str">
        <f>IFERROR(CLEAN(HLOOKUP(AT$1,'1.源数据-产品报告-消费降序'!AT:AT,ROW(),0)),"")</f>
        <v/>
      </c>
      <c r="AU466" s="69" t="str">
        <f>IFERROR(CLEAN(HLOOKUP(AU$1,'1.源数据-产品报告-消费降序'!AU:AU,ROW(),0)),"")</f>
        <v/>
      </c>
      <c r="AV466" s="69" t="str">
        <f>IFERROR(CLEAN(HLOOKUP(AV$1,'1.源数据-产品报告-消费降序'!AV:AV,ROW(),0)),"")</f>
        <v/>
      </c>
      <c r="AW466" s="69" t="str">
        <f>IFERROR(CLEAN(HLOOKUP(AW$1,'1.源数据-产品报告-消费降序'!AW:AW,ROW(),0)),"")</f>
        <v/>
      </c>
      <c r="AX466" s="69" t="str">
        <f>IFERROR(CLEAN(HLOOKUP(AX$1,'1.源数据-产品报告-消费降序'!AX:AX,ROW(),0)),"")</f>
        <v/>
      </c>
      <c r="AY466" s="69" t="str">
        <f>IFERROR(CLEAN(HLOOKUP(AY$1,'1.源数据-产品报告-消费降序'!AY:AY,ROW(),0)),"")</f>
        <v/>
      </c>
      <c r="AZ4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6" s="69" t="str">
        <f>IFERROR(CLEAN(HLOOKUP(BA$1,'1.源数据-产品报告-消费降序'!BA:BA,ROW(),0)),"")</f>
        <v/>
      </c>
      <c r="BD466" s="69" t="str">
        <f>IFERROR(CLEAN(HLOOKUP(BD$1,'1.源数据-产品报告-消费降序'!BD:BD,ROW(),0)),"")</f>
        <v/>
      </c>
      <c r="BE466" s="69" t="str">
        <f>IFERROR(CLEAN(HLOOKUP(BE$1,'1.源数据-产品报告-消费降序'!BE:BE,ROW(),0)),"")</f>
        <v/>
      </c>
      <c r="BF466" s="69" t="str">
        <f>IFERROR(CLEAN(HLOOKUP(BF$1,'1.源数据-产品报告-消费降序'!BF:BF,ROW(),0)),"")</f>
        <v/>
      </c>
      <c r="BG466" s="69" t="str">
        <f>IFERROR(CLEAN(HLOOKUP(BG$1,'1.源数据-产品报告-消费降序'!BG:BG,ROW(),0)),"")</f>
        <v/>
      </c>
      <c r="BH466" s="69" t="str">
        <f>IFERROR(CLEAN(HLOOKUP(BH$1,'1.源数据-产品报告-消费降序'!BH:BH,ROW(),0)),"")</f>
        <v/>
      </c>
      <c r="BI466" s="69" t="str">
        <f>IFERROR(CLEAN(HLOOKUP(BI$1,'1.源数据-产品报告-消费降序'!BI:BI,ROW(),0)),"")</f>
        <v/>
      </c>
      <c r="BJ466" s="69" t="str">
        <f>IFERROR(CLEAN(HLOOKUP(BJ$1,'1.源数据-产品报告-消费降序'!BJ:BJ,ROW(),0)),"")</f>
        <v/>
      </c>
      <c r="BK4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6" s="69" t="str">
        <f>IFERROR(CLEAN(HLOOKUP(BL$1,'1.源数据-产品报告-消费降序'!BL:BL,ROW(),0)),"")</f>
        <v/>
      </c>
      <c r="BO466" s="69" t="str">
        <f>IFERROR(CLEAN(HLOOKUP(BO$1,'1.源数据-产品报告-消费降序'!BO:BO,ROW(),0)),"")</f>
        <v/>
      </c>
      <c r="BP466" s="69" t="str">
        <f>IFERROR(CLEAN(HLOOKUP(BP$1,'1.源数据-产品报告-消费降序'!BP:BP,ROW(),0)),"")</f>
        <v/>
      </c>
      <c r="BQ466" s="69" t="str">
        <f>IFERROR(CLEAN(HLOOKUP(BQ$1,'1.源数据-产品报告-消费降序'!BQ:BQ,ROW(),0)),"")</f>
        <v/>
      </c>
      <c r="BR466" s="69" t="str">
        <f>IFERROR(CLEAN(HLOOKUP(BR$1,'1.源数据-产品报告-消费降序'!BR:BR,ROW(),0)),"")</f>
        <v/>
      </c>
      <c r="BS466" s="69" t="str">
        <f>IFERROR(CLEAN(HLOOKUP(BS$1,'1.源数据-产品报告-消费降序'!BS:BS,ROW(),0)),"")</f>
        <v/>
      </c>
      <c r="BT466" s="69" t="str">
        <f>IFERROR(CLEAN(HLOOKUP(BT$1,'1.源数据-产品报告-消费降序'!BT:BT,ROW(),0)),"")</f>
        <v/>
      </c>
      <c r="BU466" s="69" t="str">
        <f>IFERROR(CLEAN(HLOOKUP(BU$1,'1.源数据-产品报告-消费降序'!BU:BU,ROW(),0)),"")</f>
        <v/>
      </c>
      <c r="BV4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6" s="69" t="str">
        <f>IFERROR(CLEAN(HLOOKUP(BW$1,'1.源数据-产品报告-消费降序'!BW:BW,ROW(),0)),"")</f>
        <v/>
      </c>
    </row>
    <row r="467" spans="1:75">
      <c r="A467" s="69" t="str">
        <f>IFERROR(CLEAN(HLOOKUP(A$1,'1.源数据-产品报告-消费降序'!A:A,ROW(),0)),"")</f>
        <v/>
      </c>
      <c r="B467" s="69" t="str">
        <f>IFERROR(CLEAN(HLOOKUP(B$1,'1.源数据-产品报告-消费降序'!B:B,ROW(),0)),"")</f>
        <v/>
      </c>
      <c r="C467" s="69" t="str">
        <f>IFERROR(CLEAN(HLOOKUP(C$1,'1.源数据-产品报告-消费降序'!C:C,ROW(),0)),"")</f>
        <v/>
      </c>
      <c r="D467" s="69" t="str">
        <f>IFERROR(CLEAN(HLOOKUP(D$1,'1.源数据-产品报告-消费降序'!D:D,ROW(),0)),"")</f>
        <v/>
      </c>
      <c r="E467" s="69" t="str">
        <f>IFERROR(CLEAN(HLOOKUP(E$1,'1.源数据-产品报告-消费降序'!E:E,ROW(),0)),"")</f>
        <v/>
      </c>
      <c r="F467" s="69" t="str">
        <f>IFERROR(CLEAN(HLOOKUP(F$1,'1.源数据-产品报告-消费降序'!F:F,ROW(),0)),"")</f>
        <v/>
      </c>
      <c r="G467" s="70">
        <f>IFERROR((HLOOKUP(G$1,'1.源数据-产品报告-消费降序'!G:G,ROW(),0)),"")</f>
        <v>0</v>
      </c>
      <c r="H4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7" s="69" t="str">
        <f>IFERROR(CLEAN(HLOOKUP(I$1,'1.源数据-产品报告-消费降序'!I:I,ROW(),0)),"")</f>
        <v/>
      </c>
      <c r="L467" s="69" t="str">
        <f>IFERROR(CLEAN(HLOOKUP(L$1,'1.源数据-产品报告-消费降序'!L:L,ROW(),0)),"")</f>
        <v/>
      </c>
      <c r="M467" s="69" t="str">
        <f>IFERROR(CLEAN(HLOOKUP(M$1,'1.源数据-产品报告-消费降序'!M:M,ROW(),0)),"")</f>
        <v/>
      </c>
      <c r="N467" s="69" t="str">
        <f>IFERROR(CLEAN(HLOOKUP(N$1,'1.源数据-产品报告-消费降序'!N:N,ROW(),0)),"")</f>
        <v/>
      </c>
      <c r="O467" s="69" t="str">
        <f>IFERROR(CLEAN(HLOOKUP(O$1,'1.源数据-产品报告-消费降序'!O:O,ROW(),0)),"")</f>
        <v/>
      </c>
      <c r="P467" s="69" t="str">
        <f>IFERROR(CLEAN(HLOOKUP(P$1,'1.源数据-产品报告-消费降序'!P:P,ROW(),0)),"")</f>
        <v/>
      </c>
      <c r="Q467" s="69" t="str">
        <f>IFERROR(CLEAN(HLOOKUP(Q$1,'1.源数据-产品报告-消费降序'!Q:Q,ROW(),0)),"")</f>
        <v/>
      </c>
      <c r="R467" s="69" t="str">
        <f>IFERROR(CLEAN(HLOOKUP(R$1,'1.源数据-产品报告-消费降序'!R:R,ROW(),0)),"")</f>
        <v/>
      </c>
      <c r="S4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7" s="69" t="str">
        <f>IFERROR(CLEAN(HLOOKUP(T$1,'1.源数据-产品报告-消费降序'!T:T,ROW(),0)),"")</f>
        <v/>
      </c>
      <c r="W467" s="69" t="str">
        <f>IFERROR(CLEAN(HLOOKUP(W$1,'1.源数据-产品报告-消费降序'!W:W,ROW(),0)),"")</f>
        <v/>
      </c>
      <c r="X467" s="69" t="str">
        <f>IFERROR(CLEAN(HLOOKUP(X$1,'1.源数据-产品报告-消费降序'!X:X,ROW(),0)),"")</f>
        <v/>
      </c>
      <c r="Y467" s="69" t="str">
        <f>IFERROR(CLEAN(HLOOKUP(Y$1,'1.源数据-产品报告-消费降序'!Y:Y,ROW(),0)),"")</f>
        <v/>
      </c>
      <c r="Z467" s="69" t="str">
        <f>IFERROR(CLEAN(HLOOKUP(Z$1,'1.源数据-产品报告-消费降序'!Z:Z,ROW(),0)),"")</f>
        <v/>
      </c>
      <c r="AA467" s="69" t="str">
        <f>IFERROR(CLEAN(HLOOKUP(AA$1,'1.源数据-产品报告-消费降序'!AA:AA,ROW(),0)),"")</f>
        <v/>
      </c>
      <c r="AB467" s="69" t="str">
        <f>IFERROR(CLEAN(HLOOKUP(AB$1,'1.源数据-产品报告-消费降序'!AB:AB,ROW(),0)),"")</f>
        <v/>
      </c>
      <c r="AC467" s="69" t="str">
        <f>IFERROR(CLEAN(HLOOKUP(AC$1,'1.源数据-产品报告-消费降序'!AC:AC,ROW(),0)),"")</f>
        <v/>
      </c>
      <c r="AD4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7" s="69" t="str">
        <f>IFERROR(CLEAN(HLOOKUP(AE$1,'1.源数据-产品报告-消费降序'!AE:AE,ROW(),0)),"")</f>
        <v/>
      </c>
      <c r="AH467" s="69" t="str">
        <f>IFERROR(CLEAN(HLOOKUP(AH$1,'1.源数据-产品报告-消费降序'!AH:AH,ROW(),0)),"")</f>
        <v/>
      </c>
      <c r="AI467" s="69" t="str">
        <f>IFERROR(CLEAN(HLOOKUP(AI$1,'1.源数据-产品报告-消费降序'!AI:AI,ROW(),0)),"")</f>
        <v/>
      </c>
      <c r="AJ467" s="69" t="str">
        <f>IFERROR(CLEAN(HLOOKUP(AJ$1,'1.源数据-产品报告-消费降序'!AJ:AJ,ROW(),0)),"")</f>
        <v/>
      </c>
      <c r="AK467" s="69" t="str">
        <f>IFERROR(CLEAN(HLOOKUP(AK$1,'1.源数据-产品报告-消费降序'!AK:AK,ROW(),0)),"")</f>
        <v/>
      </c>
      <c r="AL467" s="69" t="str">
        <f>IFERROR(CLEAN(HLOOKUP(AL$1,'1.源数据-产品报告-消费降序'!AL:AL,ROW(),0)),"")</f>
        <v/>
      </c>
      <c r="AM467" s="69" t="str">
        <f>IFERROR(CLEAN(HLOOKUP(AM$1,'1.源数据-产品报告-消费降序'!AM:AM,ROW(),0)),"")</f>
        <v/>
      </c>
      <c r="AN467" s="69" t="str">
        <f>IFERROR(CLEAN(HLOOKUP(AN$1,'1.源数据-产品报告-消费降序'!AN:AN,ROW(),0)),"")</f>
        <v/>
      </c>
      <c r="AO4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7" s="69" t="str">
        <f>IFERROR(CLEAN(HLOOKUP(AP$1,'1.源数据-产品报告-消费降序'!AP:AP,ROW(),0)),"")</f>
        <v/>
      </c>
      <c r="AS467" s="69" t="str">
        <f>IFERROR(CLEAN(HLOOKUP(AS$1,'1.源数据-产品报告-消费降序'!AS:AS,ROW(),0)),"")</f>
        <v/>
      </c>
      <c r="AT467" s="69" t="str">
        <f>IFERROR(CLEAN(HLOOKUP(AT$1,'1.源数据-产品报告-消费降序'!AT:AT,ROW(),0)),"")</f>
        <v/>
      </c>
      <c r="AU467" s="69" t="str">
        <f>IFERROR(CLEAN(HLOOKUP(AU$1,'1.源数据-产品报告-消费降序'!AU:AU,ROW(),0)),"")</f>
        <v/>
      </c>
      <c r="AV467" s="69" t="str">
        <f>IFERROR(CLEAN(HLOOKUP(AV$1,'1.源数据-产品报告-消费降序'!AV:AV,ROW(),0)),"")</f>
        <v/>
      </c>
      <c r="AW467" s="69" t="str">
        <f>IFERROR(CLEAN(HLOOKUP(AW$1,'1.源数据-产品报告-消费降序'!AW:AW,ROW(),0)),"")</f>
        <v/>
      </c>
      <c r="AX467" s="69" t="str">
        <f>IFERROR(CLEAN(HLOOKUP(AX$1,'1.源数据-产品报告-消费降序'!AX:AX,ROW(),0)),"")</f>
        <v/>
      </c>
      <c r="AY467" s="69" t="str">
        <f>IFERROR(CLEAN(HLOOKUP(AY$1,'1.源数据-产品报告-消费降序'!AY:AY,ROW(),0)),"")</f>
        <v/>
      </c>
      <c r="AZ4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7" s="69" t="str">
        <f>IFERROR(CLEAN(HLOOKUP(BA$1,'1.源数据-产品报告-消费降序'!BA:BA,ROW(),0)),"")</f>
        <v/>
      </c>
      <c r="BD467" s="69" t="str">
        <f>IFERROR(CLEAN(HLOOKUP(BD$1,'1.源数据-产品报告-消费降序'!BD:BD,ROW(),0)),"")</f>
        <v/>
      </c>
      <c r="BE467" s="69" t="str">
        <f>IFERROR(CLEAN(HLOOKUP(BE$1,'1.源数据-产品报告-消费降序'!BE:BE,ROW(),0)),"")</f>
        <v/>
      </c>
      <c r="BF467" s="69" t="str">
        <f>IFERROR(CLEAN(HLOOKUP(BF$1,'1.源数据-产品报告-消费降序'!BF:BF,ROW(),0)),"")</f>
        <v/>
      </c>
      <c r="BG467" s="69" t="str">
        <f>IFERROR(CLEAN(HLOOKUP(BG$1,'1.源数据-产品报告-消费降序'!BG:BG,ROW(),0)),"")</f>
        <v/>
      </c>
      <c r="BH467" s="69" t="str">
        <f>IFERROR(CLEAN(HLOOKUP(BH$1,'1.源数据-产品报告-消费降序'!BH:BH,ROW(),0)),"")</f>
        <v/>
      </c>
      <c r="BI467" s="69" t="str">
        <f>IFERROR(CLEAN(HLOOKUP(BI$1,'1.源数据-产品报告-消费降序'!BI:BI,ROW(),0)),"")</f>
        <v/>
      </c>
      <c r="BJ467" s="69" t="str">
        <f>IFERROR(CLEAN(HLOOKUP(BJ$1,'1.源数据-产品报告-消费降序'!BJ:BJ,ROW(),0)),"")</f>
        <v/>
      </c>
      <c r="BK4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7" s="69" t="str">
        <f>IFERROR(CLEAN(HLOOKUP(BL$1,'1.源数据-产品报告-消费降序'!BL:BL,ROW(),0)),"")</f>
        <v/>
      </c>
      <c r="BO467" s="69" t="str">
        <f>IFERROR(CLEAN(HLOOKUP(BO$1,'1.源数据-产品报告-消费降序'!BO:BO,ROW(),0)),"")</f>
        <v/>
      </c>
      <c r="BP467" s="69" t="str">
        <f>IFERROR(CLEAN(HLOOKUP(BP$1,'1.源数据-产品报告-消费降序'!BP:BP,ROW(),0)),"")</f>
        <v/>
      </c>
      <c r="BQ467" s="69" t="str">
        <f>IFERROR(CLEAN(HLOOKUP(BQ$1,'1.源数据-产品报告-消费降序'!BQ:BQ,ROW(),0)),"")</f>
        <v/>
      </c>
      <c r="BR467" s="69" t="str">
        <f>IFERROR(CLEAN(HLOOKUP(BR$1,'1.源数据-产品报告-消费降序'!BR:BR,ROW(),0)),"")</f>
        <v/>
      </c>
      <c r="BS467" s="69" t="str">
        <f>IFERROR(CLEAN(HLOOKUP(BS$1,'1.源数据-产品报告-消费降序'!BS:BS,ROW(),0)),"")</f>
        <v/>
      </c>
      <c r="BT467" s="69" t="str">
        <f>IFERROR(CLEAN(HLOOKUP(BT$1,'1.源数据-产品报告-消费降序'!BT:BT,ROW(),0)),"")</f>
        <v/>
      </c>
      <c r="BU467" s="69" t="str">
        <f>IFERROR(CLEAN(HLOOKUP(BU$1,'1.源数据-产品报告-消费降序'!BU:BU,ROW(),0)),"")</f>
        <v/>
      </c>
      <c r="BV4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7" s="69" t="str">
        <f>IFERROR(CLEAN(HLOOKUP(BW$1,'1.源数据-产品报告-消费降序'!BW:BW,ROW(),0)),"")</f>
        <v/>
      </c>
    </row>
    <row r="468" spans="1:75">
      <c r="A468" s="69" t="str">
        <f>IFERROR(CLEAN(HLOOKUP(A$1,'1.源数据-产品报告-消费降序'!A:A,ROW(),0)),"")</f>
        <v/>
      </c>
      <c r="B468" s="69" t="str">
        <f>IFERROR(CLEAN(HLOOKUP(B$1,'1.源数据-产品报告-消费降序'!B:B,ROW(),0)),"")</f>
        <v/>
      </c>
      <c r="C468" s="69" t="str">
        <f>IFERROR(CLEAN(HLOOKUP(C$1,'1.源数据-产品报告-消费降序'!C:C,ROW(),0)),"")</f>
        <v/>
      </c>
      <c r="D468" s="69" t="str">
        <f>IFERROR(CLEAN(HLOOKUP(D$1,'1.源数据-产品报告-消费降序'!D:D,ROW(),0)),"")</f>
        <v/>
      </c>
      <c r="E468" s="69" t="str">
        <f>IFERROR(CLEAN(HLOOKUP(E$1,'1.源数据-产品报告-消费降序'!E:E,ROW(),0)),"")</f>
        <v/>
      </c>
      <c r="F468" s="69" t="str">
        <f>IFERROR(CLEAN(HLOOKUP(F$1,'1.源数据-产品报告-消费降序'!F:F,ROW(),0)),"")</f>
        <v/>
      </c>
      <c r="G468" s="70">
        <f>IFERROR((HLOOKUP(G$1,'1.源数据-产品报告-消费降序'!G:G,ROW(),0)),"")</f>
        <v>0</v>
      </c>
      <c r="H4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8" s="69" t="str">
        <f>IFERROR(CLEAN(HLOOKUP(I$1,'1.源数据-产品报告-消费降序'!I:I,ROW(),0)),"")</f>
        <v/>
      </c>
      <c r="L468" s="69" t="str">
        <f>IFERROR(CLEAN(HLOOKUP(L$1,'1.源数据-产品报告-消费降序'!L:L,ROW(),0)),"")</f>
        <v/>
      </c>
      <c r="M468" s="69" t="str">
        <f>IFERROR(CLEAN(HLOOKUP(M$1,'1.源数据-产品报告-消费降序'!M:M,ROW(),0)),"")</f>
        <v/>
      </c>
      <c r="N468" s="69" t="str">
        <f>IFERROR(CLEAN(HLOOKUP(N$1,'1.源数据-产品报告-消费降序'!N:N,ROW(),0)),"")</f>
        <v/>
      </c>
      <c r="O468" s="69" t="str">
        <f>IFERROR(CLEAN(HLOOKUP(O$1,'1.源数据-产品报告-消费降序'!O:O,ROW(),0)),"")</f>
        <v/>
      </c>
      <c r="P468" s="69" t="str">
        <f>IFERROR(CLEAN(HLOOKUP(P$1,'1.源数据-产品报告-消费降序'!P:P,ROW(),0)),"")</f>
        <v/>
      </c>
      <c r="Q468" s="69" t="str">
        <f>IFERROR(CLEAN(HLOOKUP(Q$1,'1.源数据-产品报告-消费降序'!Q:Q,ROW(),0)),"")</f>
        <v/>
      </c>
      <c r="R468" s="69" t="str">
        <f>IFERROR(CLEAN(HLOOKUP(R$1,'1.源数据-产品报告-消费降序'!R:R,ROW(),0)),"")</f>
        <v/>
      </c>
      <c r="S4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8" s="69" t="str">
        <f>IFERROR(CLEAN(HLOOKUP(T$1,'1.源数据-产品报告-消费降序'!T:T,ROW(),0)),"")</f>
        <v/>
      </c>
      <c r="W468" s="69" t="str">
        <f>IFERROR(CLEAN(HLOOKUP(W$1,'1.源数据-产品报告-消费降序'!W:W,ROW(),0)),"")</f>
        <v/>
      </c>
      <c r="X468" s="69" t="str">
        <f>IFERROR(CLEAN(HLOOKUP(X$1,'1.源数据-产品报告-消费降序'!X:X,ROW(),0)),"")</f>
        <v/>
      </c>
      <c r="Y468" s="69" t="str">
        <f>IFERROR(CLEAN(HLOOKUP(Y$1,'1.源数据-产品报告-消费降序'!Y:Y,ROW(),0)),"")</f>
        <v/>
      </c>
      <c r="Z468" s="69" t="str">
        <f>IFERROR(CLEAN(HLOOKUP(Z$1,'1.源数据-产品报告-消费降序'!Z:Z,ROW(),0)),"")</f>
        <v/>
      </c>
      <c r="AA468" s="69" t="str">
        <f>IFERROR(CLEAN(HLOOKUP(AA$1,'1.源数据-产品报告-消费降序'!AA:AA,ROW(),0)),"")</f>
        <v/>
      </c>
      <c r="AB468" s="69" t="str">
        <f>IFERROR(CLEAN(HLOOKUP(AB$1,'1.源数据-产品报告-消费降序'!AB:AB,ROW(),0)),"")</f>
        <v/>
      </c>
      <c r="AC468" s="69" t="str">
        <f>IFERROR(CLEAN(HLOOKUP(AC$1,'1.源数据-产品报告-消费降序'!AC:AC,ROW(),0)),"")</f>
        <v/>
      </c>
      <c r="AD4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8" s="69" t="str">
        <f>IFERROR(CLEAN(HLOOKUP(AE$1,'1.源数据-产品报告-消费降序'!AE:AE,ROW(),0)),"")</f>
        <v/>
      </c>
      <c r="AH468" s="69" t="str">
        <f>IFERROR(CLEAN(HLOOKUP(AH$1,'1.源数据-产品报告-消费降序'!AH:AH,ROW(),0)),"")</f>
        <v/>
      </c>
      <c r="AI468" s="69" t="str">
        <f>IFERROR(CLEAN(HLOOKUP(AI$1,'1.源数据-产品报告-消费降序'!AI:AI,ROW(),0)),"")</f>
        <v/>
      </c>
      <c r="AJ468" s="69" t="str">
        <f>IFERROR(CLEAN(HLOOKUP(AJ$1,'1.源数据-产品报告-消费降序'!AJ:AJ,ROW(),0)),"")</f>
        <v/>
      </c>
      <c r="AK468" s="69" t="str">
        <f>IFERROR(CLEAN(HLOOKUP(AK$1,'1.源数据-产品报告-消费降序'!AK:AK,ROW(),0)),"")</f>
        <v/>
      </c>
      <c r="AL468" s="69" t="str">
        <f>IFERROR(CLEAN(HLOOKUP(AL$1,'1.源数据-产品报告-消费降序'!AL:AL,ROW(),0)),"")</f>
        <v/>
      </c>
      <c r="AM468" s="69" t="str">
        <f>IFERROR(CLEAN(HLOOKUP(AM$1,'1.源数据-产品报告-消费降序'!AM:AM,ROW(),0)),"")</f>
        <v/>
      </c>
      <c r="AN468" s="69" t="str">
        <f>IFERROR(CLEAN(HLOOKUP(AN$1,'1.源数据-产品报告-消费降序'!AN:AN,ROW(),0)),"")</f>
        <v/>
      </c>
      <c r="AO4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8" s="69" t="str">
        <f>IFERROR(CLEAN(HLOOKUP(AP$1,'1.源数据-产品报告-消费降序'!AP:AP,ROW(),0)),"")</f>
        <v/>
      </c>
      <c r="AS468" s="69" t="str">
        <f>IFERROR(CLEAN(HLOOKUP(AS$1,'1.源数据-产品报告-消费降序'!AS:AS,ROW(),0)),"")</f>
        <v/>
      </c>
      <c r="AT468" s="69" t="str">
        <f>IFERROR(CLEAN(HLOOKUP(AT$1,'1.源数据-产品报告-消费降序'!AT:AT,ROW(),0)),"")</f>
        <v/>
      </c>
      <c r="AU468" s="69" t="str">
        <f>IFERROR(CLEAN(HLOOKUP(AU$1,'1.源数据-产品报告-消费降序'!AU:AU,ROW(),0)),"")</f>
        <v/>
      </c>
      <c r="AV468" s="69" t="str">
        <f>IFERROR(CLEAN(HLOOKUP(AV$1,'1.源数据-产品报告-消费降序'!AV:AV,ROW(),0)),"")</f>
        <v/>
      </c>
      <c r="AW468" s="69" t="str">
        <f>IFERROR(CLEAN(HLOOKUP(AW$1,'1.源数据-产品报告-消费降序'!AW:AW,ROW(),0)),"")</f>
        <v/>
      </c>
      <c r="AX468" s="69" t="str">
        <f>IFERROR(CLEAN(HLOOKUP(AX$1,'1.源数据-产品报告-消费降序'!AX:AX,ROW(),0)),"")</f>
        <v/>
      </c>
      <c r="AY468" s="69" t="str">
        <f>IFERROR(CLEAN(HLOOKUP(AY$1,'1.源数据-产品报告-消费降序'!AY:AY,ROW(),0)),"")</f>
        <v/>
      </c>
      <c r="AZ4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8" s="69" t="str">
        <f>IFERROR(CLEAN(HLOOKUP(BA$1,'1.源数据-产品报告-消费降序'!BA:BA,ROW(),0)),"")</f>
        <v/>
      </c>
      <c r="BD468" s="69" t="str">
        <f>IFERROR(CLEAN(HLOOKUP(BD$1,'1.源数据-产品报告-消费降序'!BD:BD,ROW(),0)),"")</f>
        <v/>
      </c>
      <c r="BE468" s="69" t="str">
        <f>IFERROR(CLEAN(HLOOKUP(BE$1,'1.源数据-产品报告-消费降序'!BE:BE,ROW(),0)),"")</f>
        <v/>
      </c>
      <c r="BF468" s="69" t="str">
        <f>IFERROR(CLEAN(HLOOKUP(BF$1,'1.源数据-产品报告-消费降序'!BF:BF,ROW(),0)),"")</f>
        <v/>
      </c>
      <c r="BG468" s="69" t="str">
        <f>IFERROR(CLEAN(HLOOKUP(BG$1,'1.源数据-产品报告-消费降序'!BG:BG,ROW(),0)),"")</f>
        <v/>
      </c>
      <c r="BH468" s="69" t="str">
        <f>IFERROR(CLEAN(HLOOKUP(BH$1,'1.源数据-产品报告-消费降序'!BH:BH,ROW(),0)),"")</f>
        <v/>
      </c>
      <c r="BI468" s="69" t="str">
        <f>IFERROR(CLEAN(HLOOKUP(BI$1,'1.源数据-产品报告-消费降序'!BI:BI,ROW(),0)),"")</f>
        <v/>
      </c>
      <c r="BJ468" s="69" t="str">
        <f>IFERROR(CLEAN(HLOOKUP(BJ$1,'1.源数据-产品报告-消费降序'!BJ:BJ,ROW(),0)),"")</f>
        <v/>
      </c>
      <c r="BK4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8" s="69" t="str">
        <f>IFERROR(CLEAN(HLOOKUP(BL$1,'1.源数据-产品报告-消费降序'!BL:BL,ROW(),0)),"")</f>
        <v/>
      </c>
      <c r="BO468" s="69" t="str">
        <f>IFERROR(CLEAN(HLOOKUP(BO$1,'1.源数据-产品报告-消费降序'!BO:BO,ROW(),0)),"")</f>
        <v/>
      </c>
      <c r="BP468" s="69" t="str">
        <f>IFERROR(CLEAN(HLOOKUP(BP$1,'1.源数据-产品报告-消费降序'!BP:BP,ROW(),0)),"")</f>
        <v/>
      </c>
      <c r="BQ468" s="69" t="str">
        <f>IFERROR(CLEAN(HLOOKUP(BQ$1,'1.源数据-产品报告-消费降序'!BQ:BQ,ROW(),0)),"")</f>
        <v/>
      </c>
      <c r="BR468" s="69" t="str">
        <f>IFERROR(CLEAN(HLOOKUP(BR$1,'1.源数据-产品报告-消费降序'!BR:BR,ROW(),0)),"")</f>
        <v/>
      </c>
      <c r="BS468" s="69" t="str">
        <f>IFERROR(CLEAN(HLOOKUP(BS$1,'1.源数据-产品报告-消费降序'!BS:BS,ROW(),0)),"")</f>
        <v/>
      </c>
      <c r="BT468" s="69" t="str">
        <f>IFERROR(CLEAN(HLOOKUP(BT$1,'1.源数据-产品报告-消费降序'!BT:BT,ROW(),0)),"")</f>
        <v/>
      </c>
      <c r="BU468" s="69" t="str">
        <f>IFERROR(CLEAN(HLOOKUP(BU$1,'1.源数据-产品报告-消费降序'!BU:BU,ROW(),0)),"")</f>
        <v/>
      </c>
      <c r="BV4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8" s="69" t="str">
        <f>IFERROR(CLEAN(HLOOKUP(BW$1,'1.源数据-产品报告-消费降序'!BW:BW,ROW(),0)),"")</f>
        <v/>
      </c>
    </row>
    <row r="469" spans="1:75">
      <c r="A469" s="69" t="str">
        <f>IFERROR(CLEAN(HLOOKUP(A$1,'1.源数据-产品报告-消费降序'!A:A,ROW(),0)),"")</f>
        <v/>
      </c>
      <c r="B469" s="69" t="str">
        <f>IFERROR(CLEAN(HLOOKUP(B$1,'1.源数据-产品报告-消费降序'!B:B,ROW(),0)),"")</f>
        <v/>
      </c>
      <c r="C469" s="69" t="str">
        <f>IFERROR(CLEAN(HLOOKUP(C$1,'1.源数据-产品报告-消费降序'!C:C,ROW(),0)),"")</f>
        <v/>
      </c>
      <c r="D469" s="69" t="str">
        <f>IFERROR(CLEAN(HLOOKUP(D$1,'1.源数据-产品报告-消费降序'!D:D,ROW(),0)),"")</f>
        <v/>
      </c>
      <c r="E469" s="69" t="str">
        <f>IFERROR(CLEAN(HLOOKUP(E$1,'1.源数据-产品报告-消费降序'!E:E,ROW(),0)),"")</f>
        <v/>
      </c>
      <c r="F469" s="69" t="str">
        <f>IFERROR(CLEAN(HLOOKUP(F$1,'1.源数据-产品报告-消费降序'!F:F,ROW(),0)),"")</f>
        <v/>
      </c>
      <c r="G469" s="70">
        <f>IFERROR((HLOOKUP(G$1,'1.源数据-产品报告-消费降序'!G:G,ROW(),0)),"")</f>
        <v>0</v>
      </c>
      <c r="H4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69" s="69" t="str">
        <f>IFERROR(CLEAN(HLOOKUP(I$1,'1.源数据-产品报告-消费降序'!I:I,ROW(),0)),"")</f>
        <v/>
      </c>
      <c r="L469" s="69" t="str">
        <f>IFERROR(CLEAN(HLOOKUP(L$1,'1.源数据-产品报告-消费降序'!L:L,ROW(),0)),"")</f>
        <v/>
      </c>
      <c r="M469" s="69" t="str">
        <f>IFERROR(CLEAN(HLOOKUP(M$1,'1.源数据-产品报告-消费降序'!M:M,ROW(),0)),"")</f>
        <v/>
      </c>
      <c r="N469" s="69" t="str">
        <f>IFERROR(CLEAN(HLOOKUP(N$1,'1.源数据-产品报告-消费降序'!N:N,ROW(),0)),"")</f>
        <v/>
      </c>
      <c r="O469" s="69" t="str">
        <f>IFERROR(CLEAN(HLOOKUP(O$1,'1.源数据-产品报告-消费降序'!O:O,ROW(),0)),"")</f>
        <v/>
      </c>
      <c r="P469" s="69" t="str">
        <f>IFERROR(CLEAN(HLOOKUP(P$1,'1.源数据-产品报告-消费降序'!P:P,ROW(),0)),"")</f>
        <v/>
      </c>
      <c r="Q469" s="69" t="str">
        <f>IFERROR(CLEAN(HLOOKUP(Q$1,'1.源数据-产品报告-消费降序'!Q:Q,ROW(),0)),"")</f>
        <v/>
      </c>
      <c r="R469" s="69" t="str">
        <f>IFERROR(CLEAN(HLOOKUP(R$1,'1.源数据-产品报告-消费降序'!R:R,ROW(),0)),"")</f>
        <v/>
      </c>
      <c r="S4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69" s="69" t="str">
        <f>IFERROR(CLEAN(HLOOKUP(T$1,'1.源数据-产品报告-消费降序'!T:T,ROW(),0)),"")</f>
        <v/>
      </c>
      <c r="W469" s="69" t="str">
        <f>IFERROR(CLEAN(HLOOKUP(W$1,'1.源数据-产品报告-消费降序'!W:W,ROW(),0)),"")</f>
        <v/>
      </c>
      <c r="X469" s="69" t="str">
        <f>IFERROR(CLEAN(HLOOKUP(X$1,'1.源数据-产品报告-消费降序'!X:X,ROW(),0)),"")</f>
        <v/>
      </c>
      <c r="Y469" s="69" t="str">
        <f>IFERROR(CLEAN(HLOOKUP(Y$1,'1.源数据-产品报告-消费降序'!Y:Y,ROW(),0)),"")</f>
        <v/>
      </c>
      <c r="Z469" s="69" t="str">
        <f>IFERROR(CLEAN(HLOOKUP(Z$1,'1.源数据-产品报告-消费降序'!Z:Z,ROW(),0)),"")</f>
        <v/>
      </c>
      <c r="AA469" s="69" t="str">
        <f>IFERROR(CLEAN(HLOOKUP(AA$1,'1.源数据-产品报告-消费降序'!AA:AA,ROW(),0)),"")</f>
        <v/>
      </c>
      <c r="AB469" s="69" t="str">
        <f>IFERROR(CLEAN(HLOOKUP(AB$1,'1.源数据-产品报告-消费降序'!AB:AB,ROW(),0)),"")</f>
        <v/>
      </c>
      <c r="AC469" s="69" t="str">
        <f>IFERROR(CLEAN(HLOOKUP(AC$1,'1.源数据-产品报告-消费降序'!AC:AC,ROW(),0)),"")</f>
        <v/>
      </c>
      <c r="AD4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69" s="69" t="str">
        <f>IFERROR(CLEAN(HLOOKUP(AE$1,'1.源数据-产品报告-消费降序'!AE:AE,ROW(),0)),"")</f>
        <v/>
      </c>
      <c r="AH469" s="69" t="str">
        <f>IFERROR(CLEAN(HLOOKUP(AH$1,'1.源数据-产品报告-消费降序'!AH:AH,ROW(),0)),"")</f>
        <v/>
      </c>
      <c r="AI469" s="69" t="str">
        <f>IFERROR(CLEAN(HLOOKUP(AI$1,'1.源数据-产品报告-消费降序'!AI:AI,ROW(),0)),"")</f>
        <v/>
      </c>
      <c r="AJ469" s="69" t="str">
        <f>IFERROR(CLEAN(HLOOKUP(AJ$1,'1.源数据-产品报告-消费降序'!AJ:AJ,ROW(),0)),"")</f>
        <v/>
      </c>
      <c r="AK469" s="69" t="str">
        <f>IFERROR(CLEAN(HLOOKUP(AK$1,'1.源数据-产品报告-消费降序'!AK:AK,ROW(),0)),"")</f>
        <v/>
      </c>
      <c r="AL469" s="69" t="str">
        <f>IFERROR(CLEAN(HLOOKUP(AL$1,'1.源数据-产品报告-消费降序'!AL:AL,ROW(),0)),"")</f>
        <v/>
      </c>
      <c r="AM469" s="69" t="str">
        <f>IFERROR(CLEAN(HLOOKUP(AM$1,'1.源数据-产品报告-消费降序'!AM:AM,ROW(),0)),"")</f>
        <v/>
      </c>
      <c r="AN469" s="69" t="str">
        <f>IFERROR(CLEAN(HLOOKUP(AN$1,'1.源数据-产品报告-消费降序'!AN:AN,ROW(),0)),"")</f>
        <v/>
      </c>
      <c r="AO4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69" s="69" t="str">
        <f>IFERROR(CLEAN(HLOOKUP(AP$1,'1.源数据-产品报告-消费降序'!AP:AP,ROW(),0)),"")</f>
        <v/>
      </c>
      <c r="AS469" s="69" t="str">
        <f>IFERROR(CLEAN(HLOOKUP(AS$1,'1.源数据-产品报告-消费降序'!AS:AS,ROW(),0)),"")</f>
        <v/>
      </c>
      <c r="AT469" s="69" t="str">
        <f>IFERROR(CLEAN(HLOOKUP(AT$1,'1.源数据-产品报告-消费降序'!AT:AT,ROW(),0)),"")</f>
        <v/>
      </c>
      <c r="AU469" s="69" t="str">
        <f>IFERROR(CLEAN(HLOOKUP(AU$1,'1.源数据-产品报告-消费降序'!AU:AU,ROW(),0)),"")</f>
        <v/>
      </c>
      <c r="AV469" s="69" t="str">
        <f>IFERROR(CLEAN(HLOOKUP(AV$1,'1.源数据-产品报告-消费降序'!AV:AV,ROW(),0)),"")</f>
        <v/>
      </c>
      <c r="AW469" s="69" t="str">
        <f>IFERROR(CLEAN(HLOOKUP(AW$1,'1.源数据-产品报告-消费降序'!AW:AW,ROW(),0)),"")</f>
        <v/>
      </c>
      <c r="AX469" s="69" t="str">
        <f>IFERROR(CLEAN(HLOOKUP(AX$1,'1.源数据-产品报告-消费降序'!AX:AX,ROW(),0)),"")</f>
        <v/>
      </c>
      <c r="AY469" s="69" t="str">
        <f>IFERROR(CLEAN(HLOOKUP(AY$1,'1.源数据-产品报告-消费降序'!AY:AY,ROW(),0)),"")</f>
        <v/>
      </c>
      <c r="AZ4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69" s="69" t="str">
        <f>IFERROR(CLEAN(HLOOKUP(BA$1,'1.源数据-产品报告-消费降序'!BA:BA,ROW(),0)),"")</f>
        <v/>
      </c>
      <c r="BD469" s="69" t="str">
        <f>IFERROR(CLEAN(HLOOKUP(BD$1,'1.源数据-产品报告-消费降序'!BD:BD,ROW(),0)),"")</f>
        <v/>
      </c>
      <c r="BE469" s="69" t="str">
        <f>IFERROR(CLEAN(HLOOKUP(BE$1,'1.源数据-产品报告-消费降序'!BE:BE,ROW(),0)),"")</f>
        <v/>
      </c>
      <c r="BF469" s="69" t="str">
        <f>IFERROR(CLEAN(HLOOKUP(BF$1,'1.源数据-产品报告-消费降序'!BF:BF,ROW(),0)),"")</f>
        <v/>
      </c>
      <c r="BG469" s="69" t="str">
        <f>IFERROR(CLEAN(HLOOKUP(BG$1,'1.源数据-产品报告-消费降序'!BG:BG,ROW(),0)),"")</f>
        <v/>
      </c>
      <c r="BH469" s="69" t="str">
        <f>IFERROR(CLEAN(HLOOKUP(BH$1,'1.源数据-产品报告-消费降序'!BH:BH,ROW(),0)),"")</f>
        <v/>
      </c>
      <c r="BI469" s="69" t="str">
        <f>IFERROR(CLEAN(HLOOKUP(BI$1,'1.源数据-产品报告-消费降序'!BI:BI,ROW(),0)),"")</f>
        <v/>
      </c>
      <c r="BJ469" s="69" t="str">
        <f>IFERROR(CLEAN(HLOOKUP(BJ$1,'1.源数据-产品报告-消费降序'!BJ:BJ,ROW(),0)),"")</f>
        <v/>
      </c>
      <c r="BK4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69" s="69" t="str">
        <f>IFERROR(CLEAN(HLOOKUP(BL$1,'1.源数据-产品报告-消费降序'!BL:BL,ROW(),0)),"")</f>
        <v/>
      </c>
      <c r="BO469" s="69" t="str">
        <f>IFERROR(CLEAN(HLOOKUP(BO$1,'1.源数据-产品报告-消费降序'!BO:BO,ROW(),0)),"")</f>
        <v/>
      </c>
      <c r="BP469" s="69" t="str">
        <f>IFERROR(CLEAN(HLOOKUP(BP$1,'1.源数据-产品报告-消费降序'!BP:BP,ROW(),0)),"")</f>
        <v/>
      </c>
      <c r="BQ469" s="69" t="str">
        <f>IFERROR(CLEAN(HLOOKUP(BQ$1,'1.源数据-产品报告-消费降序'!BQ:BQ,ROW(),0)),"")</f>
        <v/>
      </c>
      <c r="BR469" s="69" t="str">
        <f>IFERROR(CLEAN(HLOOKUP(BR$1,'1.源数据-产品报告-消费降序'!BR:BR,ROW(),0)),"")</f>
        <v/>
      </c>
      <c r="BS469" s="69" t="str">
        <f>IFERROR(CLEAN(HLOOKUP(BS$1,'1.源数据-产品报告-消费降序'!BS:BS,ROW(),0)),"")</f>
        <v/>
      </c>
      <c r="BT469" s="69" t="str">
        <f>IFERROR(CLEAN(HLOOKUP(BT$1,'1.源数据-产品报告-消费降序'!BT:BT,ROW(),0)),"")</f>
        <v/>
      </c>
      <c r="BU469" s="69" t="str">
        <f>IFERROR(CLEAN(HLOOKUP(BU$1,'1.源数据-产品报告-消费降序'!BU:BU,ROW(),0)),"")</f>
        <v/>
      </c>
      <c r="BV4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69" s="69" t="str">
        <f>IFERROR(CLEAN(HLOOKUP(BW$1,'1.源数据-产品报告-消费降序'!BW:BW,ROW(),0)),"")</f>
        <v/>
      </c>
    </row>
    <row r="470" spans="1:75">
      <c r="A470" s="69" t="str">
        <f>IFERROR(CLEAN(HLOOKUP(A$1,'1.源数据-产品报告-消费降序'!A:A,ROW(),0)),"")</f>
        <v/>
      </c>
      <c r="B470" s="69" t="str">
        <f>IFERROR(CLEAN(HLOOKUP(B$1,'1.源数据-产品报告-消费降序'!B:B,ROW(),0)),"")</f>
        <v/>
      </c>
      <c r="C470" s="69" t="str">
        <f>IFERROR(CLEAN(HLOOKUP(C$1,'1.源数据-产品报告-消费降序'!C:C,ROW(),0)),"")</f>
        <v/>
      </c>
      <c r="D470" s="69" t="str">
        <f>IFERROR(CLEAN(HLOOKUP(D$1,'1.源数据-产品报告-消费降序'!D:D,ROW(),0)),"")</f>
        <v/>
      </c>
      <c r="E470" s="69" t="str">
        <f>IFERROR(CLEAN(HLOOKUP(E$1,'1.源数据-产品报告-消费降序'!E:E,ROW(),0)),"")</f>
        <v/>
      </c>
      <c r="F470" s="69" t="str">
        <f>IFERROR(CLEAN(HLOOKUP(F$1,'1.源数据-产品报告-消费降序'!F:F,ROW(),0)),"")</f>
        <v/>
      </c>
      <c r="G470" s="70">
        <f>IFERROR((HLOOKUP(G$1,'1.源数据-产品报告-消费降序'!G:G,ROW(),0)),"")</f>
        <v>0</v>
      </c>
      <c r="H4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0" s="69" t="str">
        <f>IFERROR(CLEAN(HLOOKUP(I$1,'1.源数据-产品报告-消费降序'!I:I,ROW(),0)),"")</f>
        <v/>
      </c>
      <c r="L470" s="69" t="str">
        <f>IFERROR(CLEAN(HLOOKUP(L$1,'1.源数据-产品报告-消费降序'!L:L,ROW(),0)),"")</f>
        <v/>
      </c>
      <c r="M470" s="69" t="str">
        <f>IFERROR(CLEAN(HLOOKUP(M$1,'1.源数据-产品报告-消费降序'!M:M,ROW(),0)),"")</f>
        <v/>
      </c>
      <c r="N470" s="69" t="str">
        <f>IFERROR(CLEAN(HLOOKUP(N$1,'1.源数据-产品报告-消费降序'!N:N,ROW(),0)),"")</f>
        <v/>
      </c>
      <c r="O470" s="69" t="str">
        <f>IFERROR(CLEAN(HLOOKUP(O$1,'1.源数据-产品报告-消费降序'!O:O,ROW(),0)),"")</f>
        <v/>
      </c>
      <c r="P470" s="69" t="str">
        <f>IFERROR(CLEAN(HLOOKUP(P$1,'1.源数据-产品报告-消费降序'!P:P,ROW(),0)),"")</f>
        <v/>
      </c>
      <c r="Q470" s="69" t="str">
        <f>IFERROR(CLEAN(HLOOKUP(Q$1,'1.源数据-产品报告-消费降序'!Q:Q,ROW(),0)),"")</f>
        <v/>
      </c>
      <c r="R470" s="69" t="str">
        <f>IFERROR(CLEAN(HLOOKUP(R$1,'1.源数据-产品报告-消费降序'!R:R,ROW(),0)),"")</f>
        <v/>
      </c>
      <c r="S4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0" s="69" t="str">
        <f>IFERROR(CLEAN(HLOOKUP(T$1,'1.源数据-产品报告-消费降序'!T:T,ROW(),0)),"")</f>
        <v/>
      </c>
      <c r="W470" s="69" t="str">
        <f>IFERROR(CLEAN(HLOOKUP(W$1,'1.源数据-产品报告-消费降序'!W:W,ROW(),0)),"")</f>
        <v/>
      </c>
      <c r="X470" s="69" t="str">
        <f>IFERROR(CLEAN(HLOOKUP(X$1,'1.源数据-产品报告-消费降序'!X:X,ROW(),0)),"")</f>
        <v/>
      </c>
      <c r="Y470" s="69" t="str">
        <f>IFERROR(CLEAN(HLOOKUP(Y$1,'1.源数据-产品报告-消费降序'!Y:Y,ROW(),0)),"")</f>
        <v/>
      </c>
      <c r="Z470" s="69" t="str">
        <f>IFERROR(CLEAN(HLOOKUP(Z$1,'1.源数据-产品报告-消费降序'!Z:Z,ROW(),0)),"")</f>
        <v/>
      </c>
      <c r="AA470" s="69" t="str">
        <f>IFERROR(CLEAN(HLOOKUP(AA$1,'1.源数据-产品报告-消费降序'!AA:AA,ROW(),0)),"")</f>
        <v/>
      </c>
      <c r="AB470" s="69" t="str">
        <f>IFERROR(CLEAN(HLOOKUP(AB$1,'1.源数据-产品报告-消费降序'!AB:AB,ROW(),0)),"")</f>
        <v/>
      </c>
      <c r="AC470" s="69" t="str">
        <f>IFERROR(CLEAN(HLOOKUP(AC$1,'1.源数据-产品报告-消费降序'!AC:AC,ROW(),0)),"")</f>
        <v/>
      </c>
      <c r="AD4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0" s="69" t="str">
        <f>IFERROR(CLEAN(HLOOKUP(AE$1,'1.源数据-产品报告-消费降序'!AE:AE,ROW(),0)),"")</f>
        <v/>
      </c>
      <c r="AH470" s="69" t="str">
        <f>IFERROR(CLEAN(HLOOKUP(AH$1,'1.源数据-产品报告-消费降序'!AH:AH,ROW(),0)),"")</f>
        <v/>
      </c>
      <c r="AI470" s="69" t="str">
        <f>IFERROR(CLEAN(HLOOKUP(AI$1,'1.源数据-产品报告-消费降序'!AI:AI,ROW(),0)),"")</f>
        <v/>
      </c>
      <c r="AJ470" s="69" t="str">
        <f>IFERROR(CLEAN(HLOOKUP(AJ$1,'1.源数据-产品报告-消费降序'!AJ:AJ,ROW(),0)),"")</f>
        <v/>
      </c>
      <c r="AK470" s="69" t="str">
        <f>IFERROR(CLEAN(HLOOKUP(AK$1,'1.源数据-产品报告-消费降序'!AK:AK,ROW(),0)),"")</f>
        <v/>
      </c>
      <c r="AL470" s="69" t="str">
        <f>IFERROR(CLEAN(HLOOKUP(AL$1,'1.源数据-产品报告-消费降序'!AL:AL,ROW(),0)),"")</f>
        <v/>
      </c>
      <c r="AM470" s="69" t="str">
        <f>IFERROR(CLEAN(HLOOKUP(AM$1,'1.源数据-产品报告-消费降序'!AM:AM,ROW(),0)),"")</f>
        <v/>
      </c>
      <c r="AN470" s="69" t="str">
        <f>IFERROR(CLEAN(HLOOKUP(AN$1,'1.源数据-产品报告-消费降序'!AN:AN,ROW(),0)),"")</f>
        <v/>
      </c>
      <c r="AO4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0" s="69" t="str">
        <f>IFERROR(CLEAN(HLOOKUP(AP$1,'1.源数据-产品报告-消费降序'!AP:AP,ROW(),0)),"")</f>
        <v/>
      </c>
      <c r="AS470" s="69" t="str">
        <f>IFERROR(CLEAN(HLOOKUP(AS$1,'1.源数据-产品报告-消费降序'!AS:AS,ROW(),0)),"")</f>
        <v/>
      </c>
      <c r="AT470" s="69" t="str">
        <f>IFERROR(CLEAN(HLOOKUP(AT$1,'1.源数据-产品报告-消费降序'!AT:AT,ROW(),0)),"")</f>
        <v/>
      </c>
      <c r="AU470" s="69" t="str">
        <f>IFERROR(CLEAN(HLOOKUP(AU$1,'1.源数据-产品报告-消费降序'!AU:AU,ROW(),0)),"")</f>
        <v/>
      </c>
      <c r="AV470" s="69" t="str">
        <f>IFERROR(CLEAN(HLOOKUP(AV$1,'1.源数据-产品报告-消费降序'!AV:AV,ROW(),0)),"")</f>
        <v/>
      </c>
      <c r="AW470" s="69" t="str">
        <f>IFERROR(CLEAN(HLOOKUP(AW$1,'1.源数据-产品报告-消费降序'!AW:AW,ROW(),0)),"")</f>
        <v/>
      </c>
      <c r="AX470" s="69" t="str">
        <f>IFERROR(CLEAN(HLOOKUP(AX$1,'1.源数据-产品报告-消费降序'!AX:AX,ROW(),0)),"")</f>
        <v/>
      </c>
      <c r="AY470" s="69" t="str">
        <f>IFERROR(CLEAN(HLOOKUP(AY$1,'1.源数据-产品报告-消费降序'!AY:AY,ROW(),0)),"")</f>
        <v/>
      </c>
      <c r="AZ4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0" s="69" t="str">
        <f>IFERROR(CLEAN(HLOOKUP(BA$1,'1.源数据-产品报告-消费降序'!BA:BA,ROW(),0)),"")</f>
        <v/>
      </c>
      <c r="BD470" s="69" t="str">
        <f>IFERROR(CLEAN(HLOOKUP(BD$1,'1.源数据-产品报告-消费降序'!BD:BD,ROW(),0)),"")</f>
        <v/>
      </c>
      <c r="BE470" s="69" t="str">
        <f>IFERROR(CLEAN(HLOOKUP(BE$1,'1.源数据-产品报告-消费降序'!BE:BE,ROW(),0)),"")</f>
        <v/>
      </c>
      <c r="BF470" s="69" t="str">
        <f>IFERROR(CLEAN(HLOOKUP(BF$1,'1.源数据-产品报告-消费降序'!BF:BF,ROW(),0)),"")</f>
        <v/>
      </c>
      <c r="BG470" s="69" t="str">
        <f>IFERROR(CLEAN(HLOOKUP(BG$1,'1.源数据-产品报告-消费降序'!BG:BG,ROW(),0)),"")</f>
        <v/>
      </c>
      <c r="BH470" s="69" t="str">
        <f>IFERROR(CLEAN(HLOOKUP(BH$1,'1.源数据-产品报告-消费降序'!BH:BH,ROW(),0)),"")</f>
        <v/>
      </c>
      <c r="BI470" s="69" t="str">
        <f>IFERROR(CLEAN(HLOOKUP(BI$1,'1.源数据-产品报告-消费降序'!BI:BI,ROW(),0)),"")</f>
        <v/>
      </c>
      <c r="BJ470" s="69" t="str">
        <f>IFERROR(CLEAN(HLOOKUP(BJ$1,'1.源数据-产品报告-消费降序'!BJ:BJ,ROW(),0)),"")</f>
        <v/>
      </c>
      <c r="BK4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0" s="69" t="str">
        <f>IFERROR(CLEAN(HLOOKUP(BL$1,'1.源数据-产品报告-消费降序'!BL:BL,ROW(),0)),"")</f>
        <v/>
      </c>
      <c r="BO470" s="69" t="str">
        <f>IFERROR(CLEAN(HLOOKUP(BO$1,'1.源数据-产品报告-消费降序'!BO:BO,ROW(),0)),"")</f>
        <v/>
      </c>
      <c r="BP470" s="69" t="str">
        <f>IFERROR(CLEAN(HLOOKUP(BP$1,'1.源数据-产品报告-消费降序'!BP:BP,ROW(),0)),"")</f>
        <v/>
      </c>
      <c r="BQ470" s="69" t="str">
        <f>IFERROR(CLEAN(HLOOKUP(BQ$1,'1.源数据-产品报告-消费降序'!BQ:BQ,ROW(),0)),"")</f>
        <v/>
      </c>
      <c r="BR470" s="69" t="str">
        <f>IFERROR(CLEAN(HLOOKUP(BR$1,'1.源数据-产品报告-消费降序'!BR:BR,ROW(),0)),"")</f>
        <v/>
      </c>
      <c r="BS470" s="69" t="str">
        <f>IFERROR(CLEAN(HLOOKUP(BS$1,'1.源数据-产品报告-消费降序'!BS:BS,ROW(),0)),"")</f>
        <v/>
      </c>
      <c r="BT470" s="69" t="str">
        <f>IFERROR(CLEAN(HLOOKUP(BT$1,'1.源数据-产品报告-消费降序'!BT:BT,ROW(),0)),"")</f>
        <v/>
      </c>
      <c r="BU470" s="69" t="str">
        <f>IFERROR(CLEAN(HLOOKUP(BU$1,'1.源数据-产品报告-消费降序'!BU:BU,ROW(),0)),"")</f>
        <v/>
      </c>
      <c r="BV4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0" s="69" t="str">
        <f>IFERROR(CLEAN(HLOOKUP(BW$1,'1.源数据-产品报告-消费降序'!BW:BW,ROW(),0)),"")</f>
        <v/>
      </c>
    </row>
    <row r="471" spans="1:75">
      <c r="A471" s="69" t="str">
        <f>IFERROR(CLEAN(HLOOKUP(A$1,'1.源数据-产品报告-消费降序'!A:A,ROW(),0)),"")</f>
        <v/>
      </c>
      <c r="B471" s="69" t="str">
        <f>IFERROR(CLEAN(HLOOKUP(B$1,'1.源数据-产品报告-消费降序'!B:B,ROW(),0)),"")</f>
        <v/>
      </c>
      <c r="C471" s="69" t="str">
        <f>IFERROR(CLEAN(HLOOKUP(C$1,'1.源数据-产品报告-消费降序'!C:C,ROW(),0)),"")</f>
        <v/>
      </c>
      <c r="D471" s="69" t="str">
        <f>IFERROR(CLEAN(HLOOKUP(D$1,'1.源数据-产品报告-消费降序'!D:D,ROW(),0)),"")</f>
        <v/>
      </c>
      <c r="E471" s="69" t="str">
        <f>IFERROR(CLEAN(HLOOKUP(E$1,'1.源数据-产品报告-消费降序'!E:E,ROW(),0)),"")</f>
        <v/>
      </c>
      <c r="F471" s="69" t="str">
        <f>IFERROR(CLEAN(HLOOKUP(F$1,'1.源数据-产品报告-消费降序'!F:F,ROW(),0)),"")</f>
        <v/>
      </c>
      <c r="G471" s="70">
        <f>IFERROR((HLOOKUP(G$1,'1.源数据-产品报告-消费降序'!G:G,ROW(),0)),"")</f>
        <v>0</v>
      </c>
      <c r="H4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1" s="69" t="str">
        <f>IFERROR(CLEAN(HLOOKUP(I$1,'1.源数据-产品报告-消费降序'!I:I,ROW(),0)),"")</f>
        <v/>
      </c>
      <c r="L471" s="69" t="str">
        <f>IFERROR(CLEAN(HLOOKUP(L$1,'1.源数据-产品报告-消费降序'!L:L,ROW(),0)),"")</f>
        <v/>
      </c>
      <c r="M471" s="69" t="str">
        <f>IFERROR(CLEAN(HLOOKUP(M$1,'1.源数据-产品报告-消费降序'!M:M,ROW(),0)),"")</f>
        <v/>
      </c>
      <c r="N471" s="69" t="str">
        <f>IFERROR(CLEAN(HLOOKUP(N$1,'1.源数据-产品报告-消费降序'!N:N,ROW(),0)),"")</f>
        <v/>
      </c>
      <c r="O471" s="69" t="str">
        <f>IFERROR(CLEAN(HLOOKUP(O$1,'1.源数据-产品报告-消费降序'!O:O,ROW(),0)),"")</f>
        <v/>
      </c>
      <c r="P471" s="69" t="str">
        <f>IFERROR(CLEAN(HLOOKUP(P$1,'1.源数据-产品报告-消费降序'!P:P,ROW(),0)),"")</f>
        <v/>
      </c>
      <c r="Q471" s="69" t="str">
        <f>IFERROR(CLEAN(HLOOKUP(Q$1,'1.源数据-产品报告-消费降序'!Q:Q,ROW(),0)),"")</f>
        <v/>
      </c>
      <c r="R471" s="69" t="str">
        <f>IFERROR(CLEAN(HLOOKUP(R$1,'1.源数据-产品报告-消费降序'!R:R,ROW(),0)),"")</f>
        <v/>
      </c>
      <c r="S4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1" s="69" t="str">
        <f>IFERROR(CLEAN(HLOOKUP(T$1,'1.源数据-产品报告-消费降序'!T:T,ROW(),0)),"")</f>
        <v/>
      </c>
      <c r="W471" s="69" t="str">
        <f>IFERROR(CLEAN(HLOOKUP(W$1,'1.源数据-产品报告-消费降序'!W:W,ROW(),0)),"")</f>
        <v/>
      </c>
      <c r="X471" s="69" t="str">
        <f>IFERROR(CLEAN(HLOOKUP(X$1,'1.源数据-产品报告-消费降序'!X:X,ROW(),0)),"")</f>
        <v/>
      </c>
      <c r="Y471" s="69" t="str">
        <f>IFERROR(CLEAN(HLOOKUP(Y$1,'1.源数据-产品报告-消费降序'!Y:Y,ROW(),0)),"")</f>
        <v/>
      </c>
      <c r="Z471" s="69" t="str">
        <f>IFERROR(CLEAN(HLOOKUP(Z$1,'1.源数据-产品报告-消费降序'!Z:Z,ROW(),0)),"")</f>
        <v/>
      </c>
      <c r="AA471" s="69" t="str">
        <f>IFERROR(CLEAN(HLOOKUP(AA$1,'1.源数据-产品报告-消费降序'!AA:AA,ROW(),0)),"")</f>
        <v/>
      </c>
      <c r="AB471" s="69" t="str">
        <f>IFERROR(CLEAN(HLOOKUP(AB$1,'1.源数据-产品报告-消费降序'!AB:AB,ROW(),0)),"")</f>
        <v/>
      </c>
      <c r="AC471" s="69" t="str">
        <f>IFERROR(CLEAN(HLOOKUP(AC$1,'1.源数据-产品报告-消费降序'!AC:AC,ROW(),0)),"")</f>
        <v/>
      </c>
      <c r="AD4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1" s="69" t="str">
        <f>IFERROR(CLEAN(HLOOKUP(AE$1,'1.源数据-产品报告-消费降序'!AE:AE,ROW(),0)),"")</f>
        <v/>
      </c>
      <c r="AH471" s="69" t="str">
        <f>IFERROR(CLEAN(HLOOKUP(AH$1,'1.源数据-产品报告-消费降序'!AH:AH,ROW(),0)),"")</f>
        <v/>
      </c>
      <c r="AI471" s="69" t="str">
        <f>IFERROR(CLEAN(HLOOKUP(AI$1,'1.源数据-产品报告-消费降序'!AI:AI,ROW(),0)),"")</f>
        <v/>
      </c>
      <c r="AJ471" s="69" t="str">
        <f>IFERROR(CLEAN(HLOOKUP(AJ$1,'1.源数据-产品报告-消费降序'!AJ:AJ,ROW(),0)),"")</f>
        <v/>
      </c>
      <c r="AK471" s="69" t="str">
        <f>IFERROR(CLEAN(HLOOKUP(AK$1,'1.源数据-产品报告-消费降序'!AK:AK,ROW(),0)),"")</f>
        <v/>
      </c>
      <c r="AL471" s="69" t="str">
        <f>IFERROR(CLEAN(HLOOKUP(AL$1,'1.源数据-产品报告-消费降序'!AL:AL,ROW(),0)),"")</f>
        <v/>
      </c>
      <c r="AM471" s="69" t="str">
        <f>IFERROR(CLEAN(HLOOKUP(AM$1,'1.源数据-产品报告-消费降序'!AM:AM,ROW(),0)),"")</f>
        <v/>
      </c>
      <c r="AN471" s="69" t="str">
        <f>IFERROR(CLEAN(HLOOKUP(AN$1,'1.源数据-产品报告-消费降序'!AN:AN,ROW(),0)),"")</f>
        <v/>
      </c>
      <c r="AO4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1" s="69" t="str">
        <f>IFERROR(CLEAN(HLOOKUP(AP$1,'1.源数据-产品报告-消费降序'!AP:AP,ROW(),0)),"")</f>
        <v/>
      </c>
      <c r="AS471" s="69" t="str">
        <f>IFERROR(CLEAN(HLOOKUP(AS$1,'1.源数据-产品报告-消费降序'!AS:AS,ROW(),0)),"")</f>
        <v/>
      </c>
      <c r="AT471" s="69" t="str">
        <f>IFERROR(CLEAN(HLOOKUP(AT$1,'1.源数据-产品报告-消费降序'!AT:AT,ROW(),0)),"")</f>
        <v/>
      </c>
      <c r="AU471" s="69" t="str">
        <f>IFERROR(CLEAN(HLOOKUP(AU$1,'1.源数据-产品报告-消费降序'!AU:AU,ROW(),0)),"")</f>
        <v/>
      </c>
      <c r="AV471" s="69" t="str">
        <f>IFERROR(CLEAN(HLOOKUP(AV$1,'1.源数据-产品报告-消费降序'!AV:AV,ROW(),0)),"")</f>
        <v/>
      </c>
      <c r="AW471" s="69" t="str">
        <f>IFERROR(CLEAN(HLOOKUP(AW$1,'1.源数据-产品报告-消费降序'!AW:AW,ROW(),0)),"")</f>
        <v/>
      </c>
      <c r="AX471" s="69" t="str">
        <f>IFERROR(CLEAN(HLOOKUP(AX$1,'1.源数据-产品报告-消费降序'!AX:AX,ROW(),0)),"")</f>
        <v/>
      </c>
      <c r="AY471" s="69" t="str">
        <f>IFERROR(CLEAN(HLOOKUP(AY$1,'1.源数据-产品报告-消费降序'!AY:AY,ROW(),0)),"")</f>
        <v/>
      </c>
      <c r="AZ4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1" s="69" t="str">
        <f>IFERROR(CLEAN(HLOOKUP(BA$1,'1.源数据-产品报告-消费降序'!BA:BA,ROW(),0)),"")</f>
        <v/>
      </c>
      <c r="BD471" s="69" t="str">
        <f>IFERROR(CLEAN(HLOOKUP(BD$1,'1.源数据-产品报告-消费降序'!BD:BD,ROW(),0)),"")</f>
        <v/>
      </c>
      <c r="BE471" s="69" t="str">
        <f>IFERROR(CLEAN(HLOOKUP(BE$1,'1.源数据-产品报告-消费降序'!BE:BE,ROW(),0)),"")</f>
        <v/>
      </c>
      <c r="BF471" s="69" t="str">
        <f>IFERROR(CLEAN(HLOOKUP(BF$1,'1.源数据-产品报告-消费降序'!BF:BF,ROW(),0)),"")</f>
        <v/>
      </c>
      <c r="BG471" s="69" t="str">
        <f>IFERROR(CLEAN(HLOOKUP(BG$1,'1.源数据-产品报告-消费降序'!BG:BG,ROW(),0)),"")</f>
        <v/>
      </c>
      <c r="BH471" s="69" t="str">
        <f>IFERROR(CLEAN(HLOOKUP(BH$1,'1.源数据-产品报告-消费降序'!BH:BH,ROW(),0)),"")</f>
        <v/>
      </c>
      <c r="BI471" s="69" t="str">
        <f>IFERROR(CLEAN(HLOOKUP(BI$1,'1.源数据-产品报告-消费降序'!BI:BI,ROW(),0)),"")</f>
        <v/>
      </c>
      <c r="BJ471" s="69" t="str">
        <f>IFERROR(CLEAN(HLOOKUP(BJ$1,'1.源数据-产品报告-消费降序'!BJ:BJ,ROW(),0)),"")</f>
        <v/>
      </c>
      <c r="BK4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1" s="69" t="str">
        <f>IFERROR(CLEAN(HLOOKUP(BL$1,'1.源数据-产品报告-消费降序'!BL:BL,ROW(),0)),"")</f>
        <v/>
      </c>
      <c r="BO471" s="69" t="str">
        <f>IFERROR(CLEAN(HLOOKUP(BO$1,'1.源数据-产品报告-消费降序'!BO:BO,ROW(),0)),"")</f>
        <v/>
      </c>
      <c r="BP471" s="69" t="str">
        <f>IFERROR(CLEAN(HLOOKUP(BP$1,'1.源数据-产品报告-消费降序'!BP:BP,ROW(),0)),"")</f>
        <v/>
      </c>
      <c r="BQ471" s="69" t="str">
        <f>IFERROR(CLEAN(HLOOKUP(BQ$1,'1.源数据-产品报告-消费降序'!BQ:BQ,ROW(),0)),"")</f>
        <v/>
      </c>
      <c r="BR471" s="69" t="str">
        <f>IFERROR(CLEAN(HLOOKUP(BR$1,'1.源数据-产品报告-消费降序'!BR:BR,ROW(),0)),"")</f>
        <v/>
      </c>
      <c r="BS471" s="69" t="str">
        <f>IFERROR(CLEAN(HLOOKUP(BS$1,'1.源数据-产品报告-消费降序'!BS:BS,ROW(),0)),"")</f>
        <v/>
      </c>
      <c r="BT471" s="69" t="str">
        <f>IFERROR(CLEAN(HLOOKUP(BT$1,'1.源数据-产品报告-消费降序'!BT:BT,ROW(),0)),"")</f>
        <v/>
      </c>
      <c r="BU471" s="69" t="str">
        <f>IFERROR(CLEAN(HLOOKUP(BU$1,'1.源数据-产品报告-消费降序'!BU:BU,ROW(),0)),"")</f>
        <v/>
      </c>
      <c r="BV4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1" s="69" t="str">
        <f>IFERROR(CLEAN(HLOOKUP(BW$1,'1.源数据-产品报告-消费降序'!BW:BW,ROW(),0)),"")</f>
        <v/>
      </c>
    </row>
    <row r="472" spans="1:75">
      <c r="A472" s="69" t="str">
        <f>IFERROR(CLEAN(HLOOKUP(A$1,'1.源数据-产品报告-消费降序'!A:A,ROW(),0)),"")</f>
        <v/>
      </c>
      <c r="B472" s="69" t="str">
        <f>IFERROR(CLEAN(HLOOKUP(B$1,'1.源数据-产品报告-消费降序'!B:B,ROW(),0)),"")</f>
        <v/>
      </c>
      <c r="C472" s="69" t="str">
        <f>IFERROR(CLEAN(HLOOKUP(C$1,'1.源数据-产品报告-消费降序'!C:C,ROW(),0)),"")</f>
        <v/>
      </c>
      <c r="D472" s="69" t="str">
        <f>IFERROR(CLEAN(HLOOKUP(D$1,'1.源数据-产品报告-消费降序'!D:D,ROW(),0)),"")</f>
        <v/>
      </c>
      <c r="E472" s="69" t="str">
        <f>IFERROR(CLEAN(HLOOKUP(E$1,'1.源数据-产品报告-消费降序'!E:E,ROW(),0)),"")</f>
        <v/>
      </c>
      <c r="F472" s="69" t="str">
        <f>IFERROR(CLEAN(HLOOKUP(F$1,'1.源数据-产品报告-消费降序'!F:F,ROW(),0)),"")</f>
        <v/>
      </c>
      <c r="G472" s="70">
        <f>IFERROR((HLOOKUP(G$1,'1.源数据-产品报告-消费降序'!G:G,ROW(),0)),"")</f>
        <v>0</v>
      </c>
      <c r="H4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2" s="69" t="str">
        <f>IFERROR(CLEAN(HLOOKUP(I$1,'1.源数据-产品报告-消费降序'!I:I,ROW(),0)),"")</f>
        <v/>
      </c>
      <c r="L472" s="69" t="str">
        <f>IFERROR(CLEAN(HLOOKUP(L$1,'1.源数据-产品报告-消费降序'!L:L,ROW(),0)),"")</f>
        <v/>
      </c>
      <c r="M472" s="69" t="str">
        <f>IFERROR(CLEAN(HLOOKUP(M$1,'1.源数据-产品报告-消费降序'!M:M,ROW(),0)),"")</f>
        <v/>
      </c>
      <c r="N472" s="69" t="str">
        <f>IFERROR(CLEAN(HLOOKUP(N$1,'1.源数据-产品报告-消费降序'!N:N,ROW(),0)),"")</f>
        <v/>
      </c>
      <c r="O472" s="69" t="str">
        <f>IFERROR(CLEAN(HLOOKUP(O$1,'1.源数据-产品报告-消费降序'!O:O,ROW(),0)),"")</f>
        <v/>
      </c>
      <c r="P472" s="69" t="str">
        <f>IFERROR(CLEAN(HLOOKUP(P$1,'1.源数据-产品报告-消费降序'!P:P,ROW(),0)),"")</f>
        <v/>
      </c>
      <c r="Q472" s="69" t="str">
        <f>IFERROR(CLEAN(HLOOKUP(Q$1,'1.源数据-产品报告-消费降序'!Q:Q,ROW(),0)),"")</f>
        <v/>
      </c>
      <c r="R472" s="69" t="str">
        <f>IFERROR(CLEAN(HLOOKUP(R$1,'1.源数据-产品报告-消费降序'!R:R,ROW(),0)),"")</f>
        <v/>
      </c>
      <c r="S4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2" s="69" t="str">
        <f>IFERROR(CLEAN(HLOOKUP(T$1,'1.源数据-产品报告-消费降序'!T:T,ROW(),0)),"")</f>
        <v/>
      </c>
      <c r="W472" s="69" t="str">
        <f>IFERROR(CLEAN(HLOOKUP(W$1,'1.源数据-产品报告-消费降序'!W:W,ROW(),0)),"")</f>
        <v/>
      </c>
      <c r="X472" s="69" t="str">
        <f>IFERROR(CLEAN(HLOOKUP(X$1,'1.源数据-产品报告-消费降序'!X:X,ROW(),0)),"")</f>
        <v/>
      </c>
      <c r="Y472" s="69" t="str">
        <f>IFERROR(CLEAN(HLOOKUP(Y$1,'1.源数据-产品报告-消费降序'!Y:Y,ROW(),0)),"")</f>
        <v/>
      </c>
      <c r="Z472" s="69" t="str">
        <f>IFERROR(CLEAN(HLOOKUP(Z$1,'1.源数据-产品报告-消费降序'!Z:Z,ROW(),0)),"")</f>
        <v/>
      </c>
      <c r="AA472" s="69" t="str">
        <f>IFERROR(CLEAN(HLOOKUP(AA$1,'1.源数据-产品报告-消费降序'!AA:AA,ROW(),0)),"")</f>
        <v/>
      </c>
      <c r="AB472" s="69" t="str">
        <f>IFERROR(CLEAN(HLOOKUP(AB$1,'1.源数据-产品报告-消费降序'!AB:AB,ROW(),0)),"")</f>
        <v/>
      </c>
      <c r="AC472" s="69" t="str">
        <f>IFERROR(CLEAN(HLOOKUP(AC$1,'1.源数据-产品报告-消费降序'!AC:AC,ROW(),0)),"")</f>
        <v/>
      </c>
      <c r="AD4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2" s="69" t="str">
        <f>IFERROR(CLEAN(HLOOKUP(AE$1,'1.源数据-产品报告-消费降序'!AE:AE,ROW(),0)),"")</f>
        <v/>
      </c>
      <c r="AH472" s="69" t="str">
        <f>IFERROR(CLEAN(HLOOKUP(AH$1,'1.源数据-产品报告-消费降序'!AH:AH,ROW(),0)),"")</f>
        <v/>
      </c>
      <c r="AI472" s="69" t="str">
        <f>IFERROR(CLEAN(HLOOKUP(AI$1,'1.源数据-产品报告-消费降序'!AI:AI,ROW(),0)),"")</f>
        <v/>
      </c>
      <c r="AJ472" s="69" t="str">
        <f>IFERROR(CLEAN(HLOOKUP(AJ$1,'1.源数据-产品报告-消费降序'!AJ:AJ,ROW(),0)),"")</f>
        <v/>
      </c>
      <c r="AK472" s="69" t="str">
        <f>IFERROR(CLEAN(HLOOKUP(AK$1,'1.源数据-产品报告-消费降序'!AK:AK,ROW(),0)),"")</f>
        <v/>
      </c>
      <c r="AL472" s="69" t="str">
        <f>IFERROR(CLEAN(HLOOKUP(AL$1,'1.源数据-产品报告-消费降序'!AL:AL,ROW(),0)),"")</f>
        <v/>
      </c>
      <c r="AM472" s="69" t="str">
        <f>IFERROR(CLEAN(HLOOKUP(AM$1,'1.源数据-产品报告-消费降序'!AM:AM,ROW(),0)),"")</f>
        <v/>
      </c>
      <c r="AN472" s="69" t="str">
        <f>IFERROR(CLEAN(HLOOKUP(AN$1,'1.源数据-产品报告-消费降序'!AN:AN,ROW(),0)),"")</f>
        <v/>
      </c>
      <c r="AO4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2" s="69" t="str">
        <f>IFERROR(CLEAN(HLOOKUP(AP$1,'1.源数据-产品报告-消费降序'!AP:AP,ROW(),0)),"")</f>
        <v/>
      </c>
      <c r="AS472" s="69" t="str">
        <f>IFERROR(CLEAN(HLOOKUP(AS$1,'1.源数据-产品报告-消费降序'!AS:AS,ROW(),0)),"")</f>
        <v/>
      </c>
      <c r="AT472" s="69" t="str">
        <f>IFERROR(CLEAN(HLOOKUP(AT$1,'1.源数据-产品报告-消费降序'!AT:AT,ROW(),0)),"")</f>
        <v/>
      </c>
      <c r="AU472" s="69" t="str">
        <f>IFERROR(CLEAN(HLOOKUP(AU$1,'1.源数据-产品报告-消费降序'!AU:AU,ROW(),0)),"")</f>
        <v/>
      </c>
      <c r="AV472" s="69" t="str">
        <f>IFERROR(CLEAN(HLOOKUP(AV$1,'1.源数据-产品报告-消费降序'!AV:AV,ROW(),0)),"")</f>
        <v/>
      </c>
      <c r="AW472" s="69" t="str">
        <f>IFERROR(CLEAN(HLOOKUP(AW$1,'1.源数据-产品报告-消费降序'!AW:AW,ROW(),0)),"")</f>
        <v/>
      </c>
      <c r="AX472" s="69" t="str">
        <f>IFERROR(CLEAN(HLOOKUP(AX$1,'1.源数据-产品报告-消费降序'!AX:AX,ROW(),0)),"")</f>
        <v/>
      </c>
      <c r="AY472" s="69" t="str">
        <f>IFERROR(CLEAN(HLOOKUP(AY$1,'1.源数据-产品报告-消费降序'!AY:AY,ROW(),0)),"")</f>
        <v/>
      </c>
      <c r="AZ4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2" s="69" t="str">
        <f>IFERROR(CLEAN(HLOOKUP(BA$1,'1.源数据-产品报告-消费降序'!BA:BA,ROW(),0)),"")</f>
        <v/>
      </c>
      <c r="BD472" s="69" t="str">
        <f>IFERROR(CLEAN(HLOOKUP(BD$1,'1.源数据-产品报告-消费降序'!BD:BD,ROW(),0)),"")</f>
        <v/>
      </c>
      <c r="BE472" s="69" t="str">
        <f>IFERROR(CLEAN(HLOOKUP(BE$1,'1.源数据-产品报告-消费降序'!BE:BE,ROW(),0)),"")</f>
        <v/>
      </c>
      <c r="BF472" s="69" t="str">
        <f>IFERROR(CLEAN(HLOOKUP(BF$1,'1.源数据-产品报告-消费降序'!BF:BF,ROW(),0)),"")</f>
        <v/>
      </c>
      <c r="BG472" s="69" t="str">
        <f>IFERROR(CLEAN(HLOOKUP(BG$1,'1.源数据-产品报告-消费降序'!BG:BG,ROW(),0)),"")</f>
        <v/>
      </c>
      <c r="BH472" s="69" t="str">
        <f>IFERROR(CLEAN(HLOOKUP(BH$1,'1.源数据-产品报告-消费降序'!BH:BH,ROW(),0)),"")</f>
        <v/>
      </c>
      <c r="BI472" s="69" t="str">
        <f>IFERROR(CLEAN(HLOOKUP(BI$1,'1.源数据-产品报告-消费降序'!BI:BI,ROW(),0)),"")</f>
        <v/>
      </c>
      <c r="BJ472" s="69" t="str">
        <f>IFERROR(CLEAN(HLOOKUP(BJ$1,'1.源数据-产品报告-消费降序'!BJ:BJ,ROW(),0)),"")</f>
        <v/>
      </c>
      <c r="BK4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2" s="69" t="str">
        <f>IFERROR(CLEAN(HLOOKUP(BL$1,'1.源数据-产品报告-消费降序'!BL:BL,ROW(),0)),"")</f>
        <v/>
      </c>
      <c r="BO472" s="69" t="str">
        <f>IFERROR(CLEAN(HLOOKUP(BO$1,'1.源数据-产品报告-消费降序'!BO:BO,ROW(),0)),"")</f>
        <v/>
      </c>
      <c r="BP472" s="69" t="str">
        <f>IFERROR(CLEAN(HLOOKUP(BP$1,'1.源数据-产品报告-消费降序'!BP:BP,ROW(),0)),"")</f>
        <v/>
      </c>
      <c r="BQ472" s="69" t="str">
        <f>IFERROR(CLEAN(HLOOKUP(BQ$1,'1.源数据-产品报告-消费降序'!BQ:BQ,ROW(),0)),"")</f>
        <v/>
      </c>
      <c r="BR472" s="69" t="str">
        <f>IFERROR(CLEAN(HLOOKUP(BR$1,'1.源数据-产品报告-消费降序'!BR:BR,ROW(),0)),"")</f>
        <v/>
      </c>
      <c r="BS472" s="69" t="str">
        <f>IFERROR(CLEAN(HLOOKUP(BS$1,'1.源数据-产品报告-消费降序'!BS:BS,ROW(),0)),"")</f>
        <v/>
      </c>
      <c r="BT472" s="69" t="str">
        <f>IFERROR(CLEAN(HLOOKUP(BT$1,'1.源数据-产品报告-消费降序'!BT:BT,ROW(),0)),"")</f>
        <v/>
      </c>
      <c r="BU472" s="69" t="str">
        <f>IFERROR(CLEAN(HLOOKUP(BU$1,'1.源数据-产品报告-消费降序'!BU:BU,ROW(),0)),"")</f>
        <v/>
      </c>
      <c r="BV4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2" s="69" t="str">
        <f>IFERROR(CLEAN(HLOOKUP(BW$1,'1.源数据-产品报告-消费降序'!BW:BW,ROW(),0)),"")</f>
        <v/>
      </c>
    </row>
    <row r="473" spans="1:75">
      <c r="A473" s="69" t="str">
        <f>IFERROR(CLEAN(HLOOKUP(A$1,'1.源数据-产品报告-消费降序'!A:A,ROW(),0)),"")</f>
        <v/>
      </c>
      <c r="B473" s="69" t="str">
        <f>IFERROR(CLEAN(HLOOKUP(B$1,'1.源数据-产品报告-消费降序'!B:B,ROW(),0)),"")</f>
        <v/>
      </c>
      <c r="C473" s="69" t="str">
        <f>IFERROR(CLEAN(HLOOKUP(C$1,'1.源数据-产品报告-消费降序'!C:C,ROW(),0)),"")</f>
        <v/>
      </c>
      <c r="D473" s="69" t="str">
        <f>IFERROR(CLEAN(HLOOKUP(D$1,'1.源数据-产品报告-消费降序'!D:D,ROW(),0)),"")</f>
        <v/>
      </c>
      <c r="E473" s="69" t="str">
        <f>IFERROR(CLEAN(HLOOKUP(E$1,'1.源数据-产品报告-消费降序'!E:E,ROW(),0)),"")</f>
        <v/>
      </c>
      <c r="F473" s="69" t="str">
        <f>IFERROR(CLEAN(HLOOKUP(F$1,'1.源数据-产品报告-消费降序'!F:F,ROW(),0)),"")</f>
        <v/>
      </c>
      <c r="G473" s="70">
        <f>IFERROR((HLOOKUP(G$1,'1.源数据-产品报告-消费降序'!G:G,ROW(),0)),"")</f>
        <v>0</v>
      </c>
      <c r="H4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3" s="69" t="str">
        <f>IFERROR(CLEAN(HLOOKUP(I$1,'1.源数据-产品报告-消费降序'!I:I,ROW(),0)),"")</f>
        <v/>
      </c>
      <c r="L473" s="69" t="str">
        <f>IFERROR(CLEAN(HLOOKUP(L$1,'1.源数据-产品报告-消费降序'!L:L,ROW(),0)),"")</f>
        <v/>
      </c>
      <c r="M473" s="69" t="str">
        <f>IFERROR(CLEAN(HLOOKUP(M$1,'1.源数据-产品报告-消费降序'!M:M,ROW(),0)),"")</f>
        <v/>
      </c>
      <c r="N473" s="69" t="str">
        <f>IFERROR(CLEAN(HLOOKUP(N$1,'1.源数据-产品报告-消费降序'!N:N,ROW(),0)),"")</f>
        <v/>
      </c>
      <c r="O473" s="69" t="str">
        <f>IFERROR(CLEAN(HLOOKUP(O$1,'1.源数据-产品报告-消费降序'!O:O,ROW(),0)),"")</f>
        <v/>
      </c>
      <c r="P473" s="69" t="str">
        <f>IFERROR(CLEAN(HLOOKUP(P$1,'1.源数据-产品报告-消费降序'!P:P,ROW(),0)),"")</f>
        <v/>
      </c>
      <c r="Q473" s="69" t="str">
        <f>IFERROR(CLEAN(HLOOKUP(Q$1,'1.源数据-产品报告-消费降序'!Q:Q,ROW(),0)),"")</f>
        <v/>
      </c>
      <c r="R473" s="69" t="str">
        <f>IFERROR(CLEAN(HLOOKUP(R$1,'1.源数据-产品报告-消费降序'!R:R,ROW(),0)),"")</f>
        <v/>
      </c>
      <c r="S4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3" s="69" t="str">
        <f>IFERROR(CLEAN(HLOOKUP(T$1,'1.源数据-产品报告-消费降序'!T:T,ROW(),0)),"")</f>
        <v/>
      </c>
      <c r="W473" s="69" t="str">
        <f>IFERROR(CLEAN(HLOOKUP(W$1,'1.源数据-产品报告-消费降序'!W:W,ROW(),0)),"")</f>
        <v/>
      </c>
      <c r="X473" s="69" t="str">
        <f>IFERROR(CLEAN(HLOOKUP(X$1,'1.源数据-产品报告-消费降序'!X:X,ROW(),0)),"")</f>
        <v/>
      </c>
      <c r="Y473" s="69" t="str">
        <f>IFERROR(CLEAN(HLOOKUP(Y$1,'1.源数据-产品报告-消费降序'!Y:Y,ROW(),0)),"")</f>
        <v/>
      </c>
      <c r="Z473" s="69" t="str">
        <f>IFERROR(CLEAN(HLOOKUP(Z$1,'1.源数据-产品报告-消费降序'!Z:Z,ROW(),0)),"")</f>
        <v/>
      </c>
      <c r="AA473" s="69" t="str">
        <f>IFERROR(CLEAN(HLOOKUP(AA$1,'1.源数据-产品报告-消费降序'!AA:AA,ROW(),0)),"")</f>
        <v/>
      </c>
      <c r="AB473" s="69" t="str">
        <f>IFERROR(CLEAN(HLOOKUP(AB$1,'1.源数据-产品报告-消费降序'!AB:AB,ROW(),0)),"")</f>
        <v/>
      </c>
      <c r="AC473" s="69" t="str">
        <f>IFERROR(CLEAN(HLOOKUP(AC$1,'1.源数据-产品报告-消费降序'!AC:AC,ROW(),0)),"")</f>
        <v/>
      </c>
      <c r="AD4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3" s="69" t="str">
        <f>IFERROR(CLEAN(HLOOKUP(AE$1,'1.源数据-产品报告-消费降序'!AE:AE,ROW(),0)),"")</f>
        <v/>
      </c>
      <c r="AH473" s="69" t="str">
        <f>IFERROR(CLEAN(HLOOKUP(AH$1,'1.源数据-产品报告-消费降序'!AH:AH,ROW(),0)),"")</f>
        <v/>
      </c>
      <c r="AI473" s="69" t="str">
        <f>IFERROR(CLEAN(HLOOKUP(AI$1,'1.源数据-产品报告-消费降序'!AI:AI,ROW(),0)),"")</f>
        <v/>
      </c>
      <c r="AJ473" s="69" t="str">
        <f>IFERROR(CLEAN(HLOOKUP(AJ$1,'1.源数据-产品报告-消费降序'!AJ:AJ,ROW(),0)),"")</f>
        <v/>
      </c>
      <c r="AK473" s="69" t="str">
        <f>IFERROR(CLEAN(HLOOKUP(AK$1,'1.源数据-产品报告-消费降序'!AK:AK,ROW(),0)),"")</f>
        <v/>
      </c>
      <c r="AL473" s="69" t="str">
        <f>IFERROR(CLEAN(HLOOKUP(AL$1,'1.源数据-产品报告-消费降序'!AL:AL,ROW(),0)),"")</f>
        <v/>
      </c>
      <c r="AM473" s="69" t="str">
        <f>IFERROR(CLEAN(HLOOKUP(AM$1,'1.源数据-产品报告-消费降序'!AM:AM,ROW(),0)),"")</f>
        <v/>
      </c>
      <c r="AN473" s="69" t="str">
        <f>IFERROR(CLEAN(HLOOKUP(AN$1,'1.源数据-产品报告-消费降序'!AN:AN,ROW(),0)),"")</f>
        <v/>
      </c>
      <c r="AO4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3" s="69" t="str">
        <f>IFERROR(CLEAN(HLOOKUP(AP$1,'1.源数据-产品报告-消费降序'!AP:AP,ROW(),0)),"")</f>
        <v/>
      </c>
      <c r="AS473" s="69" t="str">
        <f>IFERROR(CLEAN(HLOOKUP(AS$1,'1.源数据-产品报告-消费降序'!AS:AS,ROW(),0)),"")</f>
        <v/>
      </c>
      <c r="AT473" s="69" t="str">
        <f>IFERROR(CLEAN(HLOOKUP(AT$1,'1.源数据-产品报告-消费降序'!AT:AT,ROW(),0)),"")</f>
        <v/>
      </c>
      <c r="AU473" s="69" t="str">
        <f>IFERROR(CLEAN(HLOOKUP(AU$1,'1.源数据-产品报告-消费降序'!AU:AU,ROW(),0)),"")</f>
        <v/>
      </c>
      <c r="AV473" s="69" t="str">
        <f>IFERROR(CLEAN(HLOOKUP(AV$1,'1.源数据-产品报告-消费降序'!AV:AV,ROW(),0)),"")</f>
        <v/>
      </c>
      <c r="AW473" s="69" t="str">
        <f>IFERROR(CLEAN(HLOOKUP(AW$1,'1.源数据-产品报告-消费降序'!AW:AW,ROW(),0)),"")</f>
        <v/>
      </c>
      <c r="AX473" s="69" t="str">
        <f>IFERROR(CLEAN(HLOOKUP(AX$1,'1.源数据-产品报告-消费降序'!AX:AX,ROW(),0)),"")</f>
        <v/>
      </c>
      <c r="AY473" s="69" t="str">
        <f>IFERROR(CLEAN(HLOOKUP(AY$1,'1.源数据-产品报告-消费降序'!AY:AY,ROW(),0)),"")</f>
        <v/>
      </c>
      <c r="AZ4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3" s="69" t="str">
        <f>IFERROR(CLEAN(HLOOKUP(BA$1,'1.源数据-产品报告-消费降序'!BA:BA,ROW(),0)),"")</f>
        <v/>
      </c>
      <c r="BD473" s="69" t="str">
        <f>IFERROR(CLEAN(HLOOKUP(BD$1,'1.源数据-产品报告-消费降序'!BD:BD,ROW(),0)),"")</f>
        <v/>
      </c>
      <c r="BE473" s="69" t="str">
        <f>IFERROR(CLEAN(HLOOKUP(BE$1,'1.源数据-产品报告-消费降序'!BE:BE,ROW(),0)),"")</f>
        <v/>
      </c>
      <c r="BF473" s="69" t="str">
        <f>IFERROR(CLEAN(HLOOKUP(BF$1,'1.源数据-产品报告-消费降序'!BF:BF,ROW(),0)),"")</f>
        <v/>
      </c>
      <c r="BG473" s="69" t="str">
        <f>IFERROR(CLEAN(HLOOKUP(BG$1,'1.源数据-产品报告-消费降序'!BG:BG,ROW(),0)),"")</f>
        <v/>
      </c>
      <c r="BH473" s="69" t="str">
        <f>IFERROR(CLEAN(HLOOKUP(BH$1,'1.源数据-产品报告-消费降序'!BH:BH,ROW(),0)),"")</f>
        <v/>
      </c>
      <c r="BI473" s="69" t="str">
        <f>IFERROR(CLEAN(HLOOKUP(BI$1,'1.源数据-产品报告-消费降序'!BI:BI,ROW(),0)),"")</f>
        <v/>
      </c>
      <c r="BJ473" s="69" t="str">
        <f>IFERROR(CLEAN(HLOOKUP(BJ$1,'1.源数据-产品报告-消费降序'!BJ:BJ,ROW(),0)),"")</f>
        <v/>
      </c>
      <c r="BK4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3" s="69" t="str">
        <f>IFERROR(CLEAN(HLOOKUP(BL$1,'1.源数据-产品报告-消费降序'!BL:BL,ROW(),0)),"")</f>
        <v/>
      </c>
      <c r="BO473" s="69" t="str">
        <f>IFERROR(CLEAN(HLOOKUP(BO$1,'1.源数据-产品报告-消费降序'!BO:BO,ROW(),0)),"")</f>
        <v/>
      </c>
      <c r="BP473" s="69" t="str">
        <f>IFERROR(CLEAN(HLOOKUP(BP$1,'1.源数据-产品报告-消费降序'!BP:BP,ROW(),0)),"")</f>
        <v/>
      </c>
      <c r="BQ473" s="69" t="str">
        <f>IFERROR(CLEAN(HLOOKUP(BQ$1,'1.源数据-产品报告-消费降序'!BQ:BQ,ROW(),0)),"")</f>
        <v/>
      </c>
      <c r="BR473" s="69" t="str">
        <f>IFERROR(CLEAN(HLOOKUP(BR$1,'1.源数据-产品报告-消费降序'!BR:BR,ROW(),0)),"")</f>
        <v/>
      </c>
      <c r="BS473" s="69" t="str">
        <f>IFERROR(CLEAN(HLOOKUP(BS$1,'1.源数据-产品报告-消费降序'!BS:BS,ROW(),0)),"")</f>
        <v/>
      </c>
      <c r="BT473" s="69" t="str">
        <f>IFERROR(CLEAN(HLOOKUP(BT$1,'1.源数据-产品报告-消费降序'!BT:BT,ROW(),0)),"")</f>
        <v/>
      </c>
      <c r="BU473" s="69" t="str">
        <f>IFERROR(CLEAN(HLOOKUP(BU$1,'1.源数据-产品报告-消费降序'!BU:BU,ROW(),0)),"")</f>
        <v/>
      </c>
      <c r="BV4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3" s="69" t="str">
        <f>IFERROR(CLEAN(HLOOKUP(BW$1,'1.源数据-产品报告-消费降序'!BW:BW,ROW(),0)),"")</f>
        <v/>
      </c>
    </row>
    <row r="474" spans="1:75">
      <c r="A474" s="69" t="str">
        <f>IFERROR(CLEAN(HLOOKUP(A$1,'1.源数据-产品报告-消费降序'!A:A,ROW(),0)),"")</f>
        <v/>
      </c>
      <c r="B474" s="69" t="str">
        <f>IFERROR(CLEAN(HLOOKUP(B$1,'1.源数据-产品报告-消费降序'!B:B,ROW(),0)),"")</f>
        <v/>
      </c>
      <c r="C474" s="69" t="str">
        <f>IFERROR(CLEAN(HLOOKUP(C$1,'1.源数据-产品报告-消费降序'!C:C,ROW(),0)),"")</f>
        <v/>
      </c>
      <c r="D474" s="69" t="str">
        <f>IFERROR(CLEAN(HLOOKUP(D$1,'1.源数据-产品报告-消费降序'!D:D,ROW(),0)),"")</f>
        <v/>
      </c>
      <c r="E474" s="69" t="str">
        <f>IFERROR(CLEAN(HLOOKUP(E$1,'1.源数据-产品报告-消费降序'!E:E,ROW(),0)),"")</f>
        <v/>
      </c>
      <c r="F474" s="69" t="str">
        <f>IFERROR(CLEAN(HLOOKUP(F$1,'1.源数据-产品报告-消费降序'!F:F,ROW(),0)),"")</f>
        <v/>
      </c>
      <c r="G474" s="70">
        <f>IFERROR((HLOOKUP(G$1,'1.源数据-产品报告-消费降序'!G:G,ROW(),0)),"")</f>
        <v>0</v>
      </c>
      <c r="H4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4" s="69" t="str">
        <f>IFERROR(CLEAN(HLOOKUP(I$1,'1.源数据-产品报告-消费降序'!I:I,ROW(),0)),"")</f>
        <v/>
      </c>
      <c r="L474" s="69" t="str">
        <f>IFERROR(CLEAN(HLOOKUP(L$1,'1.源数据-产品报告-消费降序'!L:L,ROW(),0)),"")</f>
        <v/>
      </c>
      <c r="M474" s="69" t="str">
        <f>IFERROR(CLEAN(HLOOKUP(M$1,'1.源数据-产品报告-消费降序'!M:M,ROW(),0)),"")</f>
        <v/>
      </c>
      <c r="N474" s="69" t="str">
        <f>IFERROR(CLEAN(HLOOKUP(N$1,'1.源数据-产品报告-消费降序'!N:N,ROW(),0)),"")</f>
        <v/>
      </c>
      <c r="O474" s="69" t="str">
        <f>IFERROR(CLEAN(HLOOKUP(O$1,'1.源数据-产品报告-消费降序'!O:O,ROW(),0)),"")</f>
        <v/>
      </c>
      <c r="P474" s="69" t="str">
        <f>IFERROR(CLEAN(HLOOKUP(P$1,'1.源数据-产品报告-消费降序'!P:P,ROW(),0)),"")</f>
        <v/>
      </c>
      <c r="Q474" s="69" t="str">
        <f>IFERROR(CLEAN(HLOOKUP(Q$1,'1.源数据-产品报告-消费降序'!Q:Q,ROW(),0)),"")</f>
        <v/>
      </c>
      <c r="R474" s="69" t="str">
        <f>IFERROR(CLEAN(HLOOKUP(R$1,'1.源数据-产品报告-消费降序'!R:R,ROW(),0)),"")</f>
        <v/>
      </c>
      <c r="S4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4" s="69" t="str">
        <f>IFERROR(CLEAN(HLOOKUP(T$1,'1.源数据-产品报告-消费降序'!T:T,ROW(),0)),"")</f>
        <v/>
      </c>
      <c r="W474" s="69" t="str">
        <f>IFERROR(CLEAN(HLOOKUP(W$1,'1.源数据-产品报告-消费降序'!W:W,ROW(),0)),"")</f>
        <v/>
      </c>
      <c r="X474" s="69" t="str">
        <f>IFERROR(CLEAN(HLOOKUP(X$1,'1.源数据-产品报告-消费降序'!X:X,ROW(),0)),"")</f>
        <v/>
      </c>
      <c r="Y474" s="69" t="str">
        <f>IFERROR(CLEAN(HLOOKUP(Y$1,'1.源数据-产品报告-消费降序'!Y:Y,ROW(),0)),"")</f>
        <v/>
      </c>
      <c r="Z474" s="69" t="str">
        <f>IFERROR(CLEAN(HLOOKUP(Z$1,'1.源数据-产品报告-消费降序'!Z:Z,ROW(),0)),"")</f>
        <v/>
      </c>
      <c r="AA474" s="69" t="str">
        <f>IFERROR(CLEAN(HLOOKUP(AA$1,'1.源数据-产品报告-消费降序'!AA:AA,ROW(),0)),"")</f>
        <v/>
      </c>
      <c r="AB474" s="69" t="str">
        <f>IFERROR(CLEAN(HLOOKUP(AB$1,'1.源数据-产品报告-消费降序'!AB:AB,ROW(),0)),"")</f>
        <v/>
      </c>
      <c r="AC474" s="69" t="str">
        <f>IFERROR(CLEAN(HLOOKUP(AC$1,'1.源数据-产品报告-消费降序'!AC:AC,ROW(),0)),"")</f>
        <v/>
      </c>
      <c r="AD4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4" s="69" t="str">
        <f>IFERROR(CLEAN(HLOOKUP(AE$1,'1.源数据-产品报告-消费降序'!AE:AE,ROW(),0)),"")</f>
        <v/>
      </c>
      <c r="AH474" s="69" t="str">
        <f>IFERROR(CLEAN(HLOOKUP(AH$1,'1.源数据-产品报告-消费降序'!AH:AH,ROW(),0)),"")</f>
        <v/>
      </c>
      <c r="AI474" s="69" t="str">
        <f>IFERROR(CLEAN(HLOOKUP(AI$1,'1.源数据-产品报告-消费降序'!AI:AI,ROW(),0)),"")</f>
        <v/>
      </c>
      <c r="AJ474" s="69" t="str">
        <f>IFERROR(CLEAN(HLOOKUP(AJ$1,'1.源数据-产品报告-消费降序'!AJ:AJ,ROW(),0)),"")</f>
        <v/>
      </c>
      <c r="AK474" s="69" t="str">
        <f>IFERROR(CLEAN(HLOOKUP(AK$1,'1.源数据-产品报告-消费降序'!AK:AK,ROW(),0)),"")</f>
        <v/>
      </c>
      <c r="AL474" s="69" t="str">
        <f>IFERROR(CLEAN(HLOOKUP(AL$1,'1.源数据-产品报告-消费降序'!AL:AL,ROW(),0)),"")</f>
        <v/>
      </c>
      <c r="AM474" s="69" t="str">
        <f>IFERROR(CLEAN(HLOOKUP(AM$1,'1.源数据-产品报告-消费降序'!AM:AM,ROW(),0)),"")</f>
        <v/>
      </c>
      <c r="AN474" s="69" t="str">
        <f>IFERROR(CLEAN(HLOOKUP(AN$1,'1.源数据-产品报告-消费降序'!AN:AN,ROW(),0)),"")</f>
        <v/>
      </c>
      <c r="AO4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4" s="69" t="str">
        <f>IFERROR(CLEAN(HLOOKUP(AP$1,'1.源数据-产品报告-消费降序'!AP:AP,ROW(),0)),"")</f>
        <v/>
      </c>
      <c r="AS474" s="69" t="str">
        <f>IFERROR(CLEAN(HLOOKUP(AS$1,'1.源数据-产品报告-消费降序'!AS:AS,ROW(),0)),"")</f>
        <v/>
      </c>
      <c r="AT474" s="69" t="str">
        <f>IFERROR(CLEAN(HLOOKUP(AT$1,'1.源数据-产品报告-消费降序'!AT:AT,ROW(),0)),"")</f>
        <v/>
      </c>
      <c r="AU474" s="69" t="str">
        <f>IFERROR(CLEAN(HLOOKUP(AU$1,'1.源数据-产品报告-消费降序'!AU:AU,ROW(),0)),"")</f>
        <v/>
      </c>
      <c r="AV474" s="69" t="str">
        <f>IFERROR(CLEAN(HLOOKUP(AV$1,'1.源数据-产品报告-消费降序'!AV:AV,ROW(),0)),"")</f>
        <v/>
      </c>
      <c r="AW474" s="69" t="str">
        <f>IFERROR(CLEAN(HLOOKUP(AW$1,'1.源数据-产品报告-消费降序'!AW:AW,ROW(),0)),"")</f>
        <v/>
      </c>
      <c r="AX474" s="69" t="str">
        <f>IFERROR(CLEAN(HLOOKUP(AX$1,'1.源数据-产品报告-消费降序'!AX:AX,ROW(),0)),"")</f>
        <v/>
      </c>
      <c r="AY474" s="69" t="str">
        <f>IFERROR(CLEAN(HLOOKUP(AY$1,'1.源数据-产品报告-消费降序'!AY:AY,ROW(),0)),"")</f>
        <v/>
      </c>
      <c r="AZ4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4" s="69" t="str">
        <f>IFERROR(CLEAN(HLOOKUP(BA$1,'1.源数据-产品报告-消费降序'!BA:BA,ROW(),0)),"")</f>
        <v/>
      </c>
      <c r="BD474" s="69" t="str">
        <f>IFERROR(CLEAN(HLOOKUP(BD$1,'1.源数据-产品报告-消费降序'!BD:BD,ROW(),0)),"")</f>
        <v/>
      </c>
      <c r="BE474" s="69" t="str">
        <f>IFERROR(CLEAN(HLOOKUP(BE$1,'1.源数据-产品报告-消费降序'!BE:BE,ROW(),0)),"")</f>
        <v/>
      </c>
      <c r="BF474" s="69" t="str">
        <f>IFERROR(CLEAN(HLOOKUP(BF$1,'1.源数据-产品报告-消费降序'!BF:BF,ROW(),0)),"")</f>
        <v/>
      </c>
      <c r="BG474" s="69" t="str">
        <f>IFERROR(CLEAN(HLOOKUP(BG$1,'1.源数据-产品报告-消费降序'!BG:BG,ROW(),0)),"")</f>
        <v/>
      </c>
      <c r="BH474" s="69" t="str">
        <f>IFERROR(CLEAN(HLOOKUP(BH$1,'1.源数据-产品报告-消费降序'!BH:BH,ROW(),0)),"")</f>
        <v/>
      </c>
      <c r="BI474" s="69" t="str">
        <f>IFERROR(CLEAN(HLOOKUP(BI$1,'1.源数据-产品报告-消费降序'!BI:BI,ROW(),0)),"")</f>
        <v/>
      </c>
      <c r="BJ474" s="69" t="str">
        <f>IFERROR(CLEAN(HLOOKUP(BJ$1,'1.源数据-产品报告-消费降序'!BJ:BJ,ROW(),0)),"")</f>
        <v/>
      </c>
      <c r="BK4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4" s="69" t="str">
        <f>IFERROR(CLEAN(HLOOKUP(BL$1,'1.源数据-产品报告-消费降序'!BL:BL,ROW(),0)),"")</f>
        <v/>
      </c>
      <c r="BO474" s="69" t="str">
        <f>IFERROR(CLEAN(HLOOKUP(BO$1,'1.源数据-产品报告-消费降序'!BO:BO,ROW(),0)),"")</f>
        <v/>
      </c>
      <c r="BP474" s="69" t="str">
        <f>IFERROR(CLEAN(HLOOKUP(BP$1,'1.源数据-产品报告-消费降序'!BP:BP,ROW(),0)),"")</f>
        <v/>
      </c>
      <c r="BQ474" s="69" t="str">
        <f>IFERROR(CLEAN(HLOOKUP(BQ$1,'1.源数据-产品报告-消费降序'!BQ:BQ,ROW(),0)),"")</f>
        <v/>
      </c>
      <c r="BR474" s="69" t="str">
        <f>IFERROR(CLEAN(HLOOKUP(BR$1,'1.源数据-产品报告-消费降序'!BR:BR,ROW(),0)),"")</f>
        <v/>
      </c>
      <c r="BS474" s="69" t="str">
        <f>IFERROR(CLEAN(HLOOKUP(BS$1,'1.源数据-产品报告-消费降序'!BS:BS,ROW(),0)),"")</f>
        <v/>
      </c>
      <c r="BT474" s="69" t="str">
        <f>IFERROR(CLEAN(HLOOKUP(BT$1,'1.源数据-产品报告-消费降序'!BT:BT,ROW(),0)),"")</f>
        <v/>
      </c>
      <c r="BU474" s="69" t="str">
        <f>IFERROR(CLEAN(HLOOKUP(BU$1,'1.源数据-产品报告-消费降序'!BU:BU,ROW(),0)),"")</f>
        <v/>
      </c>
      <c r="BV4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4" s="69" t="str">
        <f>IFERROR(CLEAN(HLOOKUP(BW$1,'1.源数据-产品报告-消费降序'!BW:BW,ROW(),0)),"")</f>
        <v/>
      </c>
    </row>
    <row r="475" spans="1:75">
      <c r="A475" s="69" t="str">
        <f>IFERROR(CLEAN(HLOOKUP(A$1,'1.源数据-产品报告-消费降序'!A:A,ROW(),0)),"")</f>
        <v/>
      </c>
      <c r="B475" s="69" t="str">
        <f>IFERROR(CLEAN(HLOOKUP(B$1,'1.源数据-产品报告-消费降序'!B:B,ROW(),0)),"")</f>
        <v/>
      </c>
      <c r="C475" s="69" t="str">
        <f>IFERROR(CLEAN(HLOOKUP(C$1,'1.源数据-产品报告-消费降序'!C:C,ROW(),0)),"")</f>
        <v/>
      </c>
      <c r="D475" s="69" t="str">
        <f>IFERROR(CLEAN(HLOOKUP(D$1,'1.源数据-产品报告-消费降序'!D:D,ROW(),0)),"")</f>
        <v/>
      </c>
      <c r="E475" s="69" t="str">
        <f>IFERROR(CLEAN(HLOOKUP(E$1,'1.源数据-产品报告-消费降序'!E:E,ROW(),0)),"")</f>
        <v/>
      </c>
      <c r="F475" s="69" t="str">
        <f>IFERROR(CLEAN(HLOOKUP(F$1,'1.源数据-产品报告-消费降序'!F:F,ROW(),0)),"")</f>
        <v/>
      </c>
      <c r="G475" s="70">
        <f>IFERROR((HLOOKUP(G$1,'1.源数据-产品报告-消费降序'!G:G,ROW(),0)),"")</f>
        <v>0</v>
      </c>
      <c r="H4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5" s="69" t="str">
        <f>IFERROR(CLEAN(HLOOKUP(I$1,'1.源数据-产品报告-消费降序'!I:I,ROW(),0)),"")</f>
        <v/>
      </c>
      <c r="L475" s="69" t="str">
        <f>IFERROR(CLEAN(HLOOKUP(L$1,'1.源数据-产品报告-消费降序'!L:L,ROW(),0)),"")</f>
        <v/>
      </c>
      <c r="M475" s="69" t="str">
        <f>IFERROR(CLEAN(HLOOKUP(M$1,'1.源数据-产品报告-消费降序'!M:M,ROW(),0)),"")</f>
        <v/>
      </c>
      <c r="N475" s="69" t="str">
        <f>IFERROR(CLEAN(HLOOKUP(N$1,'1.源数据-产品报告-消费降序'!N:N,ROW(),0)),"")</f>
        <v/>
      </c>
      <c r="O475" s="69" t="str">
        <f>IFERROR(CLEAN(HLOOKUP(O$1,'1.源数据-产品报告-消费降序'!O:O,ROW(),0)),"")</f>
        <v/>
      </c>
      <c r="P475" s="69" t="str">
        <f>IFERROR(CLEAN(HLOOKUP(P$1,'1.源数据-产品报告-消费降序'!P:P,ROW(),0)),"")</f>
        <v/>
      </c>
      <c r="Q475" s="69" t="str">
        <f>IFERROR(CLEAN(HLOOKUP(Q$1,'1.源数据-产品报告-消费降序'!Q:Q,ROW(),0)),"")</f>
        <v/>
      </c>
      <c r="R475" s="69" t="str">
        <f>IFERROR(CLEAN(HLOOKUP(R$1,'1.源数据-产品报告-消费降序'!R:R,ROW(),0)),"")</f>
        <v/>
      </c>
      <c r="S4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5" s="69" t="str">
        <f>IFERROR(CLEAN(HLOOKUP(T$1,'1.源数据-产品报告-消费降序'!T:T,ROW(),0)),"")</f>
        <v/>
      </c>
      <c r="W475" s="69" t="str">
        <f>IFERROR(CLEAN(HLOOKUP(W$1,'1.源数据-产品报告-消费降序'!W:W,ROW(),0)),"")</f>
        <v/>
      </c>
      <c r="X475" s="69" t="str">
        <f>IFERROR(CLEAN(HLOOKUP(X$1,'1.源数据-产品报告-消费降序'!X:X,ROW(),0)),"")</f>
        <v/>
      </c>
      <c r="Y475" s="69" t="str">
        <f>IFERROR(CLEAN(HLOOKUP(Y$1,'1.源数据-产品报告-消费降序'!Y:Y,ROW(),0)),"")</f>
        <v/>
      </c>
      <c r="Z475" s="69" t="str">
        <f>IFERROR(CLEAN(HLOOKUP(Z$1,'1.源数据-产品报告-消费降序'!Z:Z,ROW(),0)),"")</f>
        <v/>
      </c>
      <c r="AA475" s="69" t="str">
        <f>IFERROR(CLEAN(HLOOKUP(AA$1,'1.源数据-产品报告-消费降序'!AA:AA,ROW(),0)),"")</f>
        <v/>
      </c>
      <c r="AB475" s="69" t="str">
        <f>IFERROR(CLEAN(HLOOKUP(AB$1,'1.源数据-产品报告-消费降序'!AB:AB,ROW(),0)),"")</f>
        <v/>
      </c>
      <c r="AC475" s="69" t="str">
        <f>IFERROR(CLEAN(HLOOKUP(AC$1,'1.源数据-产品报告-消费降序'!AC:AC,ROW(),0)),"")</f>
        <v/>
      </c>
      <c r="AD4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5" s="69" t="str">
        <f>IFERROR(CLEAN(HLOOKUP(AE$1,'1.源数据-产品报告-消费降序'!AE:AE,ROW(),0)),"")</f>
        <v/>
      </c>
      <c r="AH475" s="69" t="str">
        <f>IFERROR(CLEAN(HLOOKUP(AH$1,'1.源数据-产品报告-消费降序'!AH:AH,ROW(),0)),"")</f>
        <v/>
      </c>
      <c r="AI475" s="69" t="str">
        <f>IFERROR(CLEAN(HLOOKUP(AI$1,'1.源数据-产品报告-消费降序'!AI:AI,ROW(),0)),"")</f>
        <v/>
      </c>
      <c r="AJ475" s="69" t="str">
        <f>IFERROR(CLEAN(HLOOKUP(AJ$1,'1.源数据-产品报告-消费降序'!AJ:AJ,ROW(),0)),"")</f>
        <v/>
      </c>
      <c r="AK475" s="69" t="str">
        <f>IFERROR(CLEAN(HLOOKUP(AK$1,'1.源数据-产品报告-消费降序'!AK:AK,ROW(),0)),"")</f>
        <v/>
      </c>
      <c r="AL475" s="69" t="str">
        <f>IFERROR(CLEAN(HLOOKUP(AL$1,'1.源数据-产品报告-消费降序'!AL:AL,ROW(),0)),"")</f>
        <v/>
      </c>
      <c r="AM475" s="69" t="str">
        <f>IFERROR(CLEAN(HLOOKUP(AM$1,'1.源数据-产品报告-消费降序'!AM:AM,ROW(),0)),"")</f>
        <v/>
      </c>
      <c r="AN475" s="69" t="str">
        <f>IFERROR(CLEAN(HLOOKUP(AN$1,'1.源数据-产品报告-消费降序'!AN:AN,ROW(),0)),"")</f>
        <v/>
      </c>
      <c r="AO4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5" s="69" t="str">
        <f>IFERROR(CLEAN(HLOOKUP(AP$1,'1.源数据-产品报告-消费降序'!AP:AP,ROW(),0)),"")</f>
        <v/>
      </c>
      <c r="AS475" s="69" t="str">
        <f>IFERROR(CLEAN(HLOOKUP(AS$1,'1.源数据-产品报告-消费降序'!AS:AS,ROW(),0)),"")</f>
        <v/>
      </c>
      <c r="AT475" s="69" t="str">
        <f>IFERROR(CLEAN(HLOOKUP(AT$1,'1.源数据-产品报告-消费降序'!AT:AT,ROW(),0)),"")</f>
        <v/>
      </c>
      <c r="AU475" s="69" t="str">
        <f>IFERROR(CLEAN(HLOOKUP(AU$1,'1.源数据-产品报告-消费降序'!AU:AU,ROW(),0)),"")</f>
        <v/>
      </c>
      <c r="AV475" s="69" t="str">
        <f>IFERROR(CLEAN(HLOOKUP(AV$1,'1.源数据-产品报告-消费降序'!AV:AV,ROW(),0)),"")</f>
        <v/>
      </c>
      <c r="AW475" s="69" t="str">
        <f>IFERROR(CLEAN(HLOOKUP(AW$1,'1.源数据-产品报告-消费降序'!AW:AW,ROW(),0)),"")</f>
        <v/>
      </c>
      <c r="AX475" s="69" t="str">
        <f>IFERROR(CLEAN(HLOOKUP(AX$1,'1.源数据-产品报告-消费降序'!AX:AX,ROW(),0)),"")</f>
        <v/>
      </c>
      <c r="AY475" s="69" t="str">
        <f>IFERROR(CLEAN(HLOOKUP(AY$1,'1.源数据-产品报告-消费降序'!AY:AY,ROW(),0)),"")</f>
        <v/>
      </c>
      <c r="AZ4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5" s="69" t="str">
        <f>IFERROR(CLEAN(HLOOKUP(BA$1,'1.源数据-产品报告-消费降序'!BA:BA,ROW(),0)),"")</f>
        <v/>
      </c>
      <c r="BD475" s="69" t="str">
        <f>IFERROR(CLEAN(HLOOKUP(BD$1,'1.源数据-产品报告-消费降序'!BD:BD,ROW(),0)),"")</f>
        <v/>
      </c>
      <c r="BE475" s="69" t="str">
        <f>IFERROR(CLEAN(HLOOKUP(BE$1,'1.源数据-产品报告-消费降序'!BE:BE,ROW(),0)),"")</f>
        <v/>
      </c>
      <c r="BF475" s="69" t="str">
        <f>IFERROR(CLEAN(HLOOKUP(BF$1,'1.源数据-产品报告-消费降序'!BF:BF,ROW(),0)),"")</f>
        <v/>
      </c>
      <c r="BG475" s="69" t="str">
        <f>IFERROR(CLEAN(HLOOKUP(BG$1,'1.源数据-产品报告-消费降序'!BG:BG,ROW(),0)),"")</f>
        <v/>
      </c>
      <c r="BH475" s="69" t="str">
        <f>IFERROR(CLEAN(HLOOKUP(BH$1,'1.源数据-产品报告-消费降序'!BH:BH,ROW(),0)),"")</f>
        <v/>
      </c>
      <c r="BI475" s="69" t="str">
        <f>IFERROR(CLEAN(HLOOKUP(BI$1,'1.源数据-产品报告-消费降序'!BI:BI,ROW(),0)),"")</f>
        <v/>
      </c>
      <c r="BJ475" s="69" t="str">
        <f>IFERROR(CLEAN(HLOOKUP(BJ$1,'1.源数据-产品报告-消费降序'!BJ:BJ,ROW(),0)),"")</f>
        <v/>
      </c>
      <c r="BK4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5" s="69" t="str">
        <f>IFERROR(CLEAN(HLOOKUP(BL$1,'1.源数据-产品报告-消费降序'!BL:BL,ROW(),0)),"")</f>
        <v/>
      </c>
      <c r="BO475" s="69" t="str">
        <f>IFERROR(CLEAN(HLOOKUP(BO$1,'1.源数据-产品报告-消费降序'!BO:BO,ROW(),0)),"")</f>
        <v/>
      </c>
      <c r="BP475" s="69" t="str">
        <f>IFERROR(CLEAN(HLOOKUP(BP$1,'1.源数据-产品报告-消费降序'!BP:BP,ROW(),0)),"")</f>
        <v/>
      </c>
      <c r="BQ475" s="69" t="str">
        <f>IFERROR(CLEAN(HLOOKUP(BQ$1,'1.源数据-产品报告-消费降序'!BQ:BQ,ROW(),0)),"")</f>
        <v/>
      </c>
      <c r="BR475" s="69" t="str">
        <f>IFERROR(CLEAN(HLOOKUP(BR$1,'1.源数据-产品报告-消费降序'!BR:BR,ROW(),0)),"")</f>
        <v/>
      </c>
      <c r="BS475" s="69" t="str">
        <f>IFERROR(CLEAN(HLOOKUP(BS$1,'1.源数据-产品报告-消费降序'!BS:BS,ROW(),0)),"")</f>
        <v/>
      </c>
      <c r="BT475" s="69" t="str">
        <f>IFERROR(CLEAN(HLOOKUP(BT$1,'1.源数据-产品报告-消费降序'!BT:BT,ROW(),0)),"")</f>
        <v/>
      </c>
      <c r="BU475" s="69" t="str">
        <f>IFERROR(CLEAN(HLOOKUP(BU$1,'1.源数据-产品报告-消费降序'!BU:BU,ROW(),0)),"")</f>
        <v/>
      </c>
      <c r="BV4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5" s="69" t="str">
        <f>IFERROR(CLEAN(HLOOKUP(BW$1,'1.源数据-产品报告-消费降序'!BW:BW,ROW(),0)),"")</f>
        <v/>
      </c>
    </row>
    <row r="476" spans="1:75">
      <c r="A476" s="69" t="str">
        <f>IFERROR(CLEAN(HLOOKUP(A$1,'1.源数据-产品报告-消费降序'!A:A,ROW(),0)),"")</f>
        <v/>
      </c>
      <c r="B476" s="69" t="str">
        <f>IFERROR(CLEAN(HLOOKUP(B$1,'1.源数据-产品报告-消费降序'!B:B,ROW(),0)),"")</f>
        <v/>
      </c>
      <c r="C476" s="69" t="str">
        <f>IFERROR(CLEAN(HLOOKUP(C$1,'1.源数据-产品报告-消费降序'!C:C,ROW(),0)),"")</f>
        <v/>
      </c>
      <c r="D476" s="69" t="str">
        <f>IFERROR(CLEAN(HLOOKUP(D$1,'1.源数据-产品报告-消费降序'!D:D,ROW(),0)),"")</f>
        <v/>
      </c>
      <c r="E476" s="69" t="str">
        <f>IFERROR(CLEAN(HLOOKUP(E$1,'1.源数据-产品报告-消费降序'!E:E,ROW(),0)),"")</f>
        <v/>
      </c>
      <c r="F476" s="69" t="str">
        <f>IFERROR(CLEAN(HLOOKUP(F$1,'1.源数据-产品报告-消费降序'!F:F,ROW(),0)),"")</f>
        <v/>
      </c>
      <c r="G476" s="70">
        <f>IFERROR((HLOOKUP(G$1,'1.源数据-产品报告-消费降序'!G:G,ROW(),0)),"")</f>
        <v>0</v>
      </c>
      <c r="H4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6" s="69" t="str">
        <f>IFERROR(CLEAN(HLOOKUP(I$1,'1.源数据-产品报告-消费降序'!I:I,ROW(),0)),"")</f>
        <v/>
      </c>
      <c r="L476" s="69" t="str">
        <f>IFERROR(CLEAN(HLOOKUP(L$1,'1.源数据-产品报告-消费降序'!L:L,ROW(),0)),"")</f>
        <v/>
      </c>
      <c r="M476" s="69" t="str">
        <f>IFERROR(CLEAN(HLOOKUP(M$1,'1.源数据-产品报告-消费降序'!M:M,ROW(),0)),"")</f>
        <v/>
      </c>
      <c r="N476" s="69" t="str">
        <f>IFERROR(CLEAN(HLOOKUP(N$1,'1.源数据-产品报告-消费降序'!N:N,ROW(),0)),"")</f>
        <v/>
      </c>
      <c r="O476" s="69" t="str">
        <f>IFERROR(CLEAN(HLOOKUP(O$1,'1.源数据-产品报告-消费降序'!O:O,ROW(),0)),"")</f>
        <v/>
      </c>
      <c r="P476" s="69" t="str">
        <f>IFERROR(CLEAN(HLOOKUP(P$1,'1.源数据-产品报告-消费降序'!P:P,ROW(),0)),"")</f>
        <v/>
      </c>
      <c r="Q476" s="69" t="str">
        <f>IFERROR(CLEAN(HLOOKUP(Q$1,'1.源数据-产品报告-消费降序'!Q:Q,ROW(),0)),"")</f>
        <v/>
      </c>
      <c r="R476" s="69" t="str">
        <f>IFERROR(CLEAN(HLOOKUP(R$1,'1.源数据-产品报告-消费降序'!R:R,ROW(),0)),"")</f>
        <v/>
      </c>
      <c r="S4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6" s="69" t="str">
        <f>IFERROR(CLEAN(HLOOKUP(T$1,'1.源数据-产品报告-消费降序'!T:T,ROW(),0)),"")</f>
        <v/>
      </c>
      <c r="W476" s="69" t="str">
        <f>IFERROR(CLEAN(HLOOKUP(W$1,'1.源数据-产品报告-消费降序'!W:W,ROW(),0)),"")</f>
        <v/>
      </c>
      <c r="X476" s="69" t="str">
        <f>IFERROR(CLEAN(HLOOKUP(X$1,'1.源数据-产品报告-消费降序'!X:X,ROW(),0)),"")</f>
        <v/>
      </c>
      <c r="Y476" s="69" t="str">
        <f>IFERROR(CLEAN(HLOOKUP(Y$1,'1.源数据-产品报告-消费降序'!Y:Y,ROW(),0)),"")</f>
        <v/>
      </c>
      <c r="Z476" s="69" t="str">
        <f>IFERROR(CLEAN(HLOOKUP(Z$1,'1.源数据-产品报告-消费降序'!Z:Z,ROW(),0)),"")</f>
        <v/>
      </c>
      <c r="AA476" s="69" t="str">
        <f>IFERROR(CLEAN(HLOOKUP(AA$1,'1.源数据-产品报告-消费降序'!AA:AA,ROW(),0)),"")</f>
        <v/>
      </c>
      <c r="AB476" s="69" t="str">
        <f>IFERROR(CLEAN(HLOOKUP(AB$1,'1.源数据-产品报告-消费降序'!AB:AB,ROW(),0)),"")</f>
        <v/>
      </c>
      <c r="AC476" s="69" t="str">
        <f>IFERROR(CLEAN(HLOOKUP(AC$1,'1.源数据-产品报告-消费降序'!AC:AC,ROW(),0)),"")</f>
        <v/>
      </c>
      <c r="AD4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6" s="69" t="str">
        <f>IFERROR(CLEAN(HLOOKUP(AE$1,'1.源数据-产品报告-消费降序'!AE:AE,ROW(),0)),"")</f>
        <v/>
      </c>
      <c r="AH476" s="69" t="str">
        <f>IFERROR(CLEAN(HLOOKUP(AH$1,'1.源数据-产品报告-消费降序'!AH:AH,ROW(),0)),"")</f>
        <v/>
      </c>
      <c r="AI476" s="69" t="str">
        <f>IFERROR(CLEAN(HLOOKUP(AI$1,'1.源数据-产品报告-消费降序'!AI:AI,ROW(),0)),"")</f>
        <v/>
      </c>
      <c r="AJ476" s="69" t="str">
        <f>IFERROR(CLEAN(HLOOKUP(AJ$1,'1.源数据-产品报告-消费降序'!AJ:AJ,ROW(),0)),"")</f>
        <v/>
      </c>
      <c r="AK476" s="69" t="str">
        <f>IFERROR(CLEAN(HLOOKUP(AK$1,'1.源数据-产品报告-消费降序'!AK:AK,ROW(),0)),"")</f>
        <v/>
      </c>
      <c r="AL476" s="69" t="str">
        <f>IFERROR(CLEAN(HLOOKUP(AL$1,'1.源数据-产品报告-消费降序'!AL:AL,ROW(),0)),"")</f>
        <v/>
      </c>
      <c r="AM476" s="69" t="str">
        <f>IFERROR(CLEAN(HLOOKUP(AM$1,'1.源数据-产品报告-消费降序'!AM:AM,ROW(),0)),"")</f>
        <v/>
      </c>
      <c r="AN476" s="69" t="str">
        <f>IFERROR(CLEAN(HLOOKUP(AN$1,'1.源数据-产品报告-消费降序'!AN:AN,ROW(),0)),"")</f>
        <v/>
      </c>
      <c r="AO4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6" s="69" t="str">
        <f>IFERROR(CLEAN(HLOOKUP(AP$1,'1.源数据-产品报告-消费降序'!AP:AP,ROW(),0)),"")</f>
        <v/>
      </c>
      <c r="AS476" s="69" t="str">
        <f>IFERROR(CLEAN(HLOOKUP(AS$1,'1.源数据-产品报告-消费降序'!AS:AS,ROW(),0)),"")</f>
        <v/>
      </c>
      <c r="AT476" s="69" t="str">
        <f>IFERROR(CLEAN(HLOOKUP(AT$1,'1.源数据-产品报告-消费降序'!AT:AT,ROW(),0)),"")</f>
        <v/>
      </c>
      <c r="AU476" s="69" t="str">
        <f>IFERROR(CLEAN(HLOOKUP(AU$1,'1.源数据-产品报告-消费降序'!AU:AU,ROW(),0)),"")</f>
        <v/>
      </c>
      <c r="AV476" s="69" t="str">
        <f>IFERROR(CLEAN(HLOOKUP(AV$1,'1.源数据-产品报告-消费降序'!AV:AV,ROW(),0)),"")</f>
        <v/>
      </c>
      <c r="AW476" s="69" t="str">
        <f>IFERROR(CLEAN(HLOOKUP(AW$1,'1.源数据-产品报告-消费降序'!AW:AW,ROW(),0)),"")</f>
        <v/>
      </c>
      <c r="AX476" s="69" t="str">
        <f>IFERROR(CLEAN(HLOOKUP(AX$1,'1.源数据-产品报告-消费降序'!AX:AX,ROW(),0)),"")</f>
        <v/>
      </c>
      <c r="AY476" s="69" t="str">
        <f>IFERROR(CLEAN(HLOOKUP(AY$1,'1.源数据-产品报告-消费降序'!AY:AY,ROW(),0)),"")</f>
        <v/>
      </c>
      <c r="AZ4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6" s="69" t="str">
        <f>IFERROR(CLEAN(HLOOKUP(BA$1,'1.源数据-产品报告-消费降序'!BA:BA,ROW(),0)),"")</f>
        <v/>
      </c>
      <c r="BD476" s="69" t="str">
        <f>IFERROR(CLEAN(HLOOKUP(BD$1,'1.源数据-产品报告-消费降序'!BD:BD,ROW(),0)),"")</f>
        <v/>
      </c>
      <c r="BE476" s="69" t="str">
        <f>IFERROR(CLEAN(HLOOKUP(BE$1,'1.源数据-产品报告-消费降序'!BE:BE,ROW(),0)),"")</f>
        <v/>
      </c>
      <c r="BF476" s="69" t="str">
        <f>IFERROR(CLEAN(HLOOKUP(BF$1,'1.源数据-产品报告-消费降序'!BF:BF,ROW(),0)),"")</f>
        <v/>
      </c>
      <c r="BG476" s="69" t="str">
        <f>IFERROR(CLEAN(HLOOKUP(BG$1,'1.源数据-产品报告-消费降序'!BG:BG,ROW(),0)),"")</f>
        <v/>
      </c>
      <c r="BH476" s="69" t="str">
        <f>IFERROR(CLEAN(HLOOKUP(BH$1,'1.源数据-产品报告-消费降序'!BH:BH,ROW(),0)),"")</f>
        <v/>
      </c>
      <c r="BI476" s="69" t="str">
        <f>IFERROR(CLEAN(HLOOKUP(BI$1,'1.源数据-产品报告-消费降序'!BI:BI,ROW(),0)),"")</f>
        <v/>
      </c>
      <c r="BJ476" s="69" t="str">
        <f>IFERROR(CLEAN(HLOOKUP(BJ$1,'1.源数据-产品报告-消费降序'!BJ:BJ,ROW(),0)),"")</f>
        <v/>
      </c>
      <c r="BK4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6" s="69" t="str">
        <f>IFERROR(CLEAN(HLOOKUP(BL$1,'1.源数据-产品报告-消费降序'!BL:BL,ROW(),0)),"")</f>
        <v/>
      </c>
      <c r="BO476" s="69" t="str">
        <f>IFERROR(CLEAN(HLOOKUP(BO$1,'1.源数据-产品报告-消费降序'!BO:BO,ROW(),0)),"")</f>
        <v/>
      </c>
      <c r="BP476" s="69" t="str">
        <f>IFERROR(CLEAN(HLOOKUP(BP$1,'1.源数据-产品报告-消费降序'!BP:BP,ROW(),0)),"")</f>
        <v/>
      </c>
      <c r="BQ476" s="69" t="str">
        <f>IFERROR(CLEAN(HLOOKUP(BQ$1,'1.源数据-产品报告-消费降序'!BQ:BQ,ROW(),0)),"")</f>
        <v/>
      </c>
      <c r="BR476" s="69" t="str">
        <f>IFERROR(CLEAN(HLOOKUP(BR$1,'1.源数据-产品报告-消费降序'!BR:BR,ROW(),0)),"")</f>
        <v/>
      </c>
      <c r="BS476" s="69" t="str">
        <f>IFERROR(CLEAN(HLOOKUP(BS$1,'1.源数据-产品报告-消费降序'!BS:BS,ROW(),0)),"")</f>
        <v/>
      </c>
      <c r="BT476" s="69" t="str">
        <f>IFERROR(CLEAN(HLOOKUP(BT$1,'1.源数据-产品报告-消费降序'!BT:BT,ROW(),0)),"")</f>
        <v/>
      </c>
      <c r="BU476" s="69" t="str">
        <f>IFERROR(CLEAN(HLOOKUP(BU$1,'1.源数据-产品报告-消费降序'!BU:BU,ROW(),0)),"")</f>
        <v/>
      </c>
      <c r="BV4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6" s="69" t="str">
        <f>IFERROR(CLEAN(HLOOKUP(BW$1,'1.源数据-产品报告-消费降序'!BW:BW,ROW(),0)),"")</f>
        <v/>
      </c>
    </row>
    <row r="477" spans="1:75">
      <c r="A477" s="69" t="str">
        <f>IFERROR(CLEAN(HLOOKUP(A$1,'1.源数据-产品报告-消费降序'!A:A,ROW(),0)),"")</f>
        <v/>
      </c>
      <c r="B477" s="69" t="str">
        <f>IFERROR(CLEAN(HLOOKUP(B$1,'1.源数据-产品报告-消费降序'!B:B,ROW(),0)),"")</f>
        <v/>
      </c>
      <c r="C477" s="69" t="str">
        <f>IFERROR(CLEAN(HLOOKUP(C$1,'1.源数据-产品报告-消费降序'!C:C,ROW(),0)),"")</f>
        <v/>
      </c>
      <c r="D477" s="69" t="str">
        <f>IFERROR(CLEAN(HLOOKUP(D$1,'1.源数据-产品报告-消费降序'!D:D,ROW(),0)),"")</f>
        <v/>
      </c>
      <c r="E477" s="69" t="str">
        <f>IFERROR(CLEAN(HLOOKUP(E$1,'1.源数据-产品报告-消费降序'!E:E,ROW(),0)),"")</f>
        <v/>
      </c>
      <c r="F477" s="69" t="str">
        <f>IFERROR(CLEAN(HLOOKUP(F$1,'1.源数据-产品报告-消费降序'!F:F,ROW(),0)),"")</f>
        <v/>
      </c>
      <c r="G477" s="70">
        <f>IFERROR((HLOOKUP(G$1,'1.源数据-产品报告-消费降序'!G:G,ROW(),0)),"")</f>
        <v>0</v>
      </c>
      <c r="H4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7" s="69" t="str">
        <f>IFERROR(CLEAN(HLOOKUP(I$1,'1.源数据-产品报告-消费降序'!I:I,ROW(),0)),"")</f>
        <v/>
      </c>
      <c r="L477" s="69" t="str">
        <f>IFERROR(CLEAN(HLOOKUP(L$1,'1.源数据-产品报告-消费降序'!L:L,ROW(),0)),"")</f>
        <v/>
      </c>
      <c r="M477" s="69" t="str">
        <f>IFERROR(CLEAN(HLOOKUP(M$1,'1.源数据-产品报告-消费降序'!M:M,ROW(),0)),"")</f>
        <v/>
      </c>
      <c r="N477" s="69" t="str">
        <f>IFERROR(CLEAN(HLOOKUP(N$1,'1.源数据-产品报告-消费降序'!N:N,ROW(),0)),"")</f>
        <v/>
      </c>
      <c r="O477" s="69" t="str">
        <f>IFERROR(CLEAN(HLOOKUP(O$1,'1.源数据-产品报告-消费降序'!O:O,ROW(),0)),"")</f>
        <v/>
      </c>
      <c r="P477" s="69" t="str">
        <f>IFERROR(CLEAN(HLOOKUP(P$1,'1.源数据-产品报告-消费降序'!P:P,ROW(),0)),"")</f>
        <v/>
      </c>
      <c r="Q477" s="69" t="str">
        <f>IFERROR(CLEAN(HLOOKUP(Q$1,'1.源数据-产品报告-消费降序'!Q:Q,ROW(),0)),"")</f>
        <v/>
      </c>
      <c r="R477" s="69" t="str">
        <f>IFERROR(CLEAN(HLOOKUP(R$1,'1.源数据-产品报告-消费降序'!R:R,ROW(),0)),"")</f>
        <v/>
      </c>
      <c r="S4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7" s="69" t="str">
        <f>IFERROR(CLEAN(HLOOKUP(T$1,'1.源数据-产品报告-消费降序'!T:T,ROW(),0)),"")</f>
        <v/>
      </c>
      <c r="W477" s="69" t="str">
        <f>IFERROR(CLEAN(HLOOKUP(W$1,'1.源数据-产品报告-消费降序'!W:W,ROW(),0)),"")</f>
        <v/>
      </c>
      <c r="X477" s="69" t="str">
        <f>IFERROR(CLEAN(HLOOKUP(X$1,'1.源数据-产品报告-消费降序'!X:X,ROW(),0)),"")</f>
        <v/>
      </c>
      <c r="Y477" s="69" t="str">
        <f>IFERROR(CLEAN(HLOOKUP(Y$1,'1.源数据-产品报告-消费降序'!Y:Y,ROW(),0)),"")</f>
        <v/>
      </c>
      <c r="Z477" s="69" t="str">
        <f>IFERROR(CLEAN(HLOOKUP(Z$1,'1.源数据-产品报告-消费降序'!Z:Z,ROW(),0)),"")</f>
        <v/>
      </c>
      <c r="AA477" s="69" t="str">
        <f>IFERROR(CLEAN(HLOOKUP(AA$1,'1.源数据-产品报告-消费降序'!AA:AA,ROW(),0)),"")</f>
        <v/>
      </c>
      <c r="AB477" s="69" t="str">
        <f>IFERROR(CLEAN(HLOOKUP(AB$1,'1.源数据-产品报告-消费降序'!AB:AB,ROW(),0)),"")</f>
        <v/>
      </c>
      <c r="AC477" s="69" t="str">
        <f>IFERROR(CLEAN(HLOOKUP(AC$1,'1.源数据-产品报告-消费降序'!AC:AC,ROW(),0)),"")</f>
        <v/>
      </c>
      <c r="AD4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7" s="69" t="str">
        <f>IFERROR(CLEAN(HLOOKUP(AE$1,'1.源数据-产品报告-消费降序'!AE:AE,ROW(),0)),"")</f>
        <v/>
      </c>
      <c r="AH477" s="69" t="str">
        <f>IFERROR(CLEAN(HLOOKUP(AH$1,'1.源数据-产品报告-消费降序'!AH:AH,ROW(),0)),"")</f>
        <v/>
      </c>
      <c r="AI477" s="69" t="str">
        <f>IFERROR(CLEAN(HLOOKUP(AI$1,'1.源数据-产品报告-消费降序'!AI:AI,ROW(),0)),"")</f>
        <v/>
      </c>
      <c r="AJ477" s="69" t="str">
        <f>IFERROR(CLEAN(HLOOKUP(AJ$1,'1.源数据-产品报告-消费降序'!AJ:AJ,ROW(),0)),"")</f>
        <v/>
      </c>
      <c r="AK477" s="69" t="str">
        <f>IFERROR(CLEAN(HLOOKUP(AK$1,'1.源数据-产品报告-消费降序'!AK:AK,ROW(),0)),"")</f>
        <v/>
      </c>
      <c r="AL477" s="69" t="str">
        <f>IFERROR(CLEAN(HLOOKUP(AL$1,'1.源数据-产品报告-消费降序'!AL:AL,ROW(),0)),"")</f>
        <v/>
      </c>
      <c r="AM477" s="69" t="str">
        <f>IFERROR(CLEAN(HLOOKUP(AM$1,'1.源数据-产品报告-消费降序'!AM:AM,ROW(),0)),"")</f>
        <v/>
      </c>
      <c r="AN477" s="69" t="str">
        <f>IFERROR(CLEAN(HLOOKUP(AN$1,'1.源数据-产品报告-消费降序'!AN:AN,ROW(),0)),"")</f>
        <v/>
      </c>
      <c r="AO4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7" s="69" t="str">
        <f>IFERROR(CLEAN(HLOOKUP(AP$1,'1.源数据-产品报告-消费降序'!AP:AP,ROW(),0)),"")</f>
        <v/>
      </c>
      <c r="AS477" s="69" t="str">
        <f>IFERROR(CLEAN(HLOOKUP(AS$1,'1.源数据-产品报告-消费降序'!AS:AS,ROW(),0)),"")</f>
        <v/>
      </c>
      <c r="AT477" s="69" t="str">
        <f>IFERROR(CLEAN(HLOOKUP(AT$1,'1.源数据-产品报告-消费降序'!AT:AT,ROW(),0)),"")</f>
        <v/>
      </c>
      <c r="AU477" s="69" t="str">
        <f>IFERROR(CLEAN(HLOOKUP(AU$1,'1.源数据-产品报告-消费降序'!AU:AU,ROW(),0)),"")</f>
        <v/>
      </c>
      <c r="AV477" s="69" t="str">
        <f>IFERROR(CLEAN(HLOOKUP(AV$1,'1.源数据-产品报告-消费降序'!AV:AV,ROW(),0)),"")</f>
        <v/>
      </c>
      <c r="AW477" s="69" t="str">
        <f>IFERROR(CLEAN(HLOOKUP(AW$1,'1.源数据-产品报告-消费降序'!AW:AW,ROW(),0)),"")</f>
        <v/>
      </c>
      <c r="AX477" s="69" t="str">
        <f>IFERROR(CLEAN(HLOOKUP(AX$1,'1.源数据-产品报告-消费降序'!AX:AX,ROW(),0)),"")</f>
        <v/>
      </c>
      <c r="AY477" s="69" t="str">
        <f>IFERROR(CLEAN(HLOOKUP(AY$1,'1.源数据-产品报告-消费降序'!AY:AY,ROW(),0)),"")</f>
        <v/>
      </c>
      <c r="AZ4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7" s="69" t="str">
        <f>IFERROR(CLEAN(HLOOKUP(BA$1,'1.源数据-产品报告-消费降序'!BA:BA,ROW(),0)),"")</f>
        <v/>
      </c>
      <c r="BD477" s="69" t="str">
        <f>IFERROR(CLEAN(HLOOKUP(BD$1,'1.源数据-产品报告-消费降序'!BD:BD,ROW(),0)),"")</f>
        <v/>
      </c>
      <c r="BE477" s="69" t="str">
        <f>IFERROR(CLEAN(HLOOKUP(BE$1,'1.源数据-产品报告-消费降序'!BE:BE,ROW(),0)),"")</f>
        <v/>
      </c>
      <c r="BF477" s="69" t="str">
        <f>IFERROR(CLEAN(HLOOKUP(BF$1,'1.源数据-产品报告-消费降序'!BF:BF,ROW(),0)),"")</f>
        <v/>
      </c>
      <c r="BG477" s="69" t="str">
        <f>IFERROR(CLEAN(HLOOKUP(BG$1,'1.源数据-产品报告-消费降序'!BG:BG,ROW(),0)),"")</f>
        <v/>
      </c>
      <c r="BH477" s="69" t="str">
        <f>IFERROR(CLEAN(HLOOKUP(BH$1,'1.源数据-产品报告-消费降序'!BH:BH,ROW(),0)),"")</f>
        <v/>
      </c>
      <c r="BI477" s="69" t="str">
        <f>IFERROR(CLEAN(HLOOKUP(BI$1,'1.源数据-产品报告-消费降序'!BI:BI,ROW(),0)),"")</f>
        <v/>
      </c>
      <c r="BJ477" s="69" t="str">
        <f>IFERROR(CLEAN(HLOOKUP(BJ$1,'1.源数据-产品报告-消费降序'!BJ:BJ,ROW(),0)),"")</f>
        <v/>
      </c>
      <c r="BK4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7" s="69" t="str">
        <f>IFERROR(CLEAN(HLOOKUP(BL$1,'1.源数据-产品报告-消费降序'!BL:BL,ROW(),0)),"")</f>
        <v/>
      </c>
      <c r="BO477" s="69" t="str">
        <f>IFERROR(CLEAN(HLOOKUP(BO$1,'1.源数据-产品报告-消费降序'!BO:BO,ROW(),0)),"")</f>
        <v/>
      </c>
      <c r="BP477" s="69" t="str">
        <f>IFERROR(CLEAN(HLOOKUP(BP$1,'1.源数据-产品报告-消费降序'!BP:BP,ROW(),0)),"")</f>
        <v/>
      </c>
      <c r="BQ477" s="69" t="str">
        <f>IFERROR(CLEAN(HLOOKUP(BQ$1,'1.源数据-产品报告-消费降序'!BQ:BQ,ROW(),0)),"")</f>
        <v/>
      </c>
      <c r="BR477" s="69" t="str">
        <f>IFERROR(CLEAN(HLOOKUP(BR$1,'1.源数据-产品报告-消费降序'!BR:BR,ROW(),0)),"")</f>
        <v/>
      </c>
      <c r="BS477" s="69" t="str">
        <f>IFERROR(CLEAN(HLOOKUP(BS$1,'1.源数据-产品报告-消费降序'!BS:BS,ROW(),0)),"")</f>
        <v/>
      </c>
      <c r="BT477" s="69" t="str">
        <f>IFERROR(CLEAN(HLOOKUP(BT$1,'1.源数据-产品报告-消费降序'!BT:BT,ROW(),0)),"")</f>
        <v/>
      </c>
      <c r="BU477" s="69" t="str">
        <f>IFERROR(CLEAN(HLOOKUP(BU$1,'1.源数据-产品报告-消费降序'!BU:BU,ROW(),0)),"")</f>
        <v/>
      </c>
      <c r="BV4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7" s="69" t="str">
        <f>IFERROR(CLEAN(HLOOKUP(BW$1,'1.源数据-产品报告-消费降序'!BW:BW,ROW(),0)),"")</f>
        <v/>
      </c>
    </row>
    <row r="478" spans="1:75">
      <c r="A478" s="69" t="str">
        <f>IFERROR(CLEAN(HLOOKUP(A$1,'1.源数据-产品报告-消费降序'!A:A,ROW(),0)),"")</f>
        <v/>
      </c>
      <c r="B478" s="69" t="str">
        <f>IFERROR(CLEAN(HLOOKUP(B$1,'1.源数据-产品报告-消费降序'!B:B,ROW(),0)),"")</f>
        <v/>
      </c>
      <c r="C478" s="69" t="str">
        <f>IFERROR(CLEAN(HLOOKUP(C$1,'1.源数据-产品报告-消费降序'!C:C,ROW(),0)),"")</f>
        <v/>
      </c>
      <c r="D478" s="69" t="str">
        <f>IFERROR(CLEAN(HLOOKUP(D$1,'1.源数据-产品报告-消费降序'!D:D,ROW(),0)),"")</f>
        <v/>
      </c>
      <c r="E478" s="69" t="str">
        <f>IFERROR(CLEAN(HLOOKUP(E$1,'1.源数据-产品报告-消费降序'!E:E,ROW(),0)),"")</f>
        <v/>
      </c>
      <c r="F478" s="69" t="str">
        <f>IFERROR(CLEAN(HLOOKUP(F$1,'1.源数据-产品报告-消费降序'!F:F,ROW(),0)),"")</f>
        <v/>
      </c>
      <c r="G478" s="70">
        <f>IFERROR((HLOOKUP(G$1,'1.源数据-产品报告-消费降序'!G:G,ROW(),0)),"")</f>
        <v>0</v>
      </c>
      <c r="H4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8" s="69" t="str">
        <f>IFERROR(CLEAN(HLOOKUP(I$1,'1.源数据-产品报告-消费降序'!I:I,ROW(),0)),"")</f>
        <v/>
      </c>
      <c r="L478" s="69" t="str">
        <f>IFERROR(CLEAN(HLOOKUP(L$1,'1.源数据-产品报告-消费降序'!L:L,ROW(),0)),"")</f>
        <v/>
      </c>
      <c r="M478" s="69" t="str">
        <f>IFERROR(CLEAN(HLOOKUP(M$1,'1.源数据-产品报告-消费降序'!M:M,ROW(),0)),"")</f>
        <v/>
      </c>
      <c r="N478" s="69" t="str">
        <f>IFERROR(CLEAN(HLOOKUP(N$1,'1.源数据-产品报告-消费降序'!N:N,ROW(),0)),"")</f>
        <v/>
      </c>
      <c r="O478" s="69" t="str">
        <f>IFERROR(CLEAN(HLOOKUP(O$1,'1.源数据-产品报告-消费降序'!O:O,ROW(),0)),"")</f>
        <v/>
      </c>
      <c r="P478" s="69" t="str">
        <f>IFERROR(CLEAN(HLOOKUP(P$1,'1.源数据-产品报告-消费降序'!P:P,ROW(),0)),"")</f>
        <v/>
      </c>
      <c r="Q478" s="69" t="str">
        <f>IFERROR(CLEAN(HLOOKUP(Q$1,'1.源数据-产品报告-消费降序'!Q:Q,ROW(),0)),"")</f>
        <v/>
      </c>
      <c r="R478" s="69" t="str">
        <f>IFERROR(CLEAN(HLOOKUP(R$1,'1.源数据-产品报告-消费降序'!R:R,ROW(),0)),"")</f>
        <v/>
      </c>
      <c r="S4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8" s="69" t="str">
        <f>IFERROR(CLEAN(HLOOKUP(T$1,'1.源数据-产品报告-消费降序'!T:T,ROW(),0)),"")</f>
        <v/>
      </c>
      <c r="W478" s="69" t="str">
        <f>IFERROR(CLEAN(HLOOKUP(W$1,'1.源数据-产品报告-消费降序'!W:W,ROW(),0)),"")</f>
        <v/>
      </c>
      <c r="X478" s="69" t="str">
        <f>IFERROR(CLEAN(HLOOKUP(X$1,'1.源数据-产品报告-消费降序'!X:X,ROW(),0)),"")</f>
        <v/>
      </c>
      <c r="Y478" s="69" t="str">
        <f>IFERROR(CLEAN(HLOOKUP(Y$1,'1.源数据-产品报告-消费降序'!Y:Y,ROW(),0)),"")</f>
        <v/>
      </c>
      <c r="Z478" s="69" t="str">
        <f>IFERROR(CLEAN(HLOOKUP(Z$1,'1.源数据-产品报告-消费降序'!Z:Z,ROW(),0)),"")</f>
        <v/>
      </c>
      <c r="AA478" s="69" t="str">
        <f>IFERROR(CLEAN(HLOOKUP(AA$1,'1.源数据-产品报告-消费降序'!AA:AA,ROW(),0)),"")</f>
        <v/>
      </c>
      <c r="AB478" s="69" t="str">
        <f>IFERROR(CLEAN(HLOOKUP(AB$1,'1.源数据-产品报告-消费降序'!AB:AB,ROW(),0)),"")</f>
        <v/>
      </c>
      <c r="AC478" s="69" t="str">
        <f>IFERROR(CLEAN(HLOOKUP(AC$1,'1.源数据-产品报告-消费降序'!AC:AC,ROW(),0)),"")</f>
        <v/>
      </c>
      <c r="AD4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8" s="69" t="str">
        <f>IFERROR(CLEAN(HLOOKUP(AE$1,'1.源数据-产品报告-消费降序'!AE:AE,ROW(),0)),"")</f>
        <v/>
      </c>
      <c r="AH478" s="69" t="str">
        <f>IFERROR(CLEAN(HLOOKUP(AH$1,'1.源数据-产品报告-消费降序'!AH:AH,ROW(),0)),"")</f>
        <v/>
      </c>
      <c r="AI478" s="69" t="str">
        <f>IFERROR(CLEAN(HLOOKUP(AI$1,'1.源数据-产品报告-消费降序'!AI:AI,ROW(),0)),"")</f>
        <v/>
      </c>
      <c r="AJ478" s="69" t="str">
        <f>IFERROR(CLEAN(HLOOKUP(AJ$1,'1.源数据-产品报告-消费降序'!AJ:AJ,ROW(),0)),"")</f>
        <v/>
      </c>
      <c r="AK478" s="69" t="str">
        <f>IFERROR(CLEAN(HLOOKUP(AK$1,'1.源数据-产品报告-消费降序'!AK:AK,ROW(),0)),"")</f>
        <v/>
      </c>
      <c r="AL478" s="69" t="str">
        <f>IFERROR(CLEAN(HLOOKUP(AL$1,'1.源数据-产品报告-消费降序'!AL:AL,ROW(),0)),"")</f>
        <v/>
      </c>
      <c r="AM478" s="69" t="str">
        <f>IFERROR(CLEAN(HLOOKUP(AM$1,'1.源数据-产品报告-消费降序'!AM:AM,ROW(),0)),"")</f>
        <v/>
      </c>
      <c r="AN478" s="69" t="str">
        <f>IFERROR(CLEAN(HLOOKUP(AN$1,'1.源数据-产品报告-消费降序'!AN:AN,ROW(),0)),"")</f>
        <v/>
      </c>
      <c r="AO4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8" s="69" t="str">
        <f>IFERROR(CLEAN(HLOOKUP(AP$1,'1.源数据-产品报告-消费降序'!AP:AP,ROW(),0)),"")</f>
        <v/>
      </c>
      <c r="AS478" s="69" t="str">
        <f>IFERROR(CLEAN(HLOOKUP(AS$1,'1.源数据-产品报告-消费降序'!AS:AS,ROW(),0)),"")</f>
        <v/>
      </c>
      <c r="AT478" s="69" t="str">
        <f>IFERROR(CLEAN(HLOOKUP(AT$1,'1.源数据-产品报告-消费降序'!AT:AT,ROW(),0)),"")</f>
        <v/>
      </c>
      <c r="AU478" s="69" t="str">
        <f>IFERROR(CLEAN(HLOOKUP(AU$1,'1.源数据-产品报告-消费降序'!AU:AU,ROW(),0)),"")</f>
        <v/>
      </c>
      <c r="AV478" s="69" t="str">
        <f>IFERROR(CLEAN(HLOOKUP(AV$1,'1.源数据-产品报告-消费降序'!AV:AV,ROW(),0)),"")</f>
        <v/>
      </c>
      <c r="AW478" s="69" t="str">
        <f>IFERROR(CLEAN(HLOOKUP(AW$1,'1.源数据-产品报告-消费降序'!AW:AW,ROW(),0)),"")</f>
        <v/>
      </c>
      <c r="AX478" s="69" t="str">
        <f>IFERROR(CLEAN(HLOOKUP(AX$1,'1.源数据-产品报告-消费降序'!AX:AX,ROW(),0)),"")</f>
        <v/>
      </c>
      <c r="AY478" s="69" t="str">
        <f>IFERROR(CLEAN(HLOOKUP(AY$1,'1.源数据-产品报告-消费降序'!AY:AY,ROW(),0)),"")</f>
        <v/>
      </c>
      <c r="AZ4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8" s="69" t="str">
        <f>IFERROR(CLEAN(HLOOKUP(BA$1,'1.源数据-产品报告-消费降序'!BA:BA,ROW(),0)),"")</f>
        <v/>
      </c>
      <c r="BD478" s="69" t="str">
        <f>IFERROR(CLEAN(HLOOKUP(BD$1,'1.源数据-产品报告-消费降序'!BD:BD,ROW(),0)),"")</f>
        <v/>
      </c>
      <c r="BE478" s="69" t="str">
        <f>IFERROR(CLEAN(HLOOKUP(BE$1,'1.源数据-产品报告-消费降序'!BE:BE,ROW(),0)),"")</f>
        <v/>
      </c>
      <c r="BF478" s="69" t="str">
        <f>IFERROR(CLEAN(HLOOKUP(BF$1,'1.源数据-产品报告-消费降序'!BF:BF,ROW(),0)),"")</f>
        <v/>
      </c>
      <c r="BG478" s="69" t="str">
        <f>IFERROR(CLEAN(HLOOKUP(BG$1,'1.源数据-产品报告-消费降序'!BG:BG,ROW(),0)),"")</f>
        <v/>
      </c>
      <c r="BH478" s="69" t="str">
        <f>IFERROR(CLEAN(HLOOKUP(BH$1,'1.源数据-产品报告-消费降序'!BH:BH,ROW(),0)),"")</f>
        <v/>
      </c>
      <c r="BI478" s="69" t="str">
        <f>IFERROR(CLEAN(HLOOKUP(BI$1,'1.源数据-产品报告-消费降序'!BI:BI,ROW(),0)),"")</f>
        <v/>
      </c>
      <c r="BJ478" s="69" t="str">
        <f>IFERROR(CLEAN(HLOOKUP(BJ$1,'1.源数据-产品报告-消费降序'!BJ:BJ,ROW(),0)),"")</f>
        <v/>
      </c>
      <c r="BK4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8" s="69" t="str">
        <f>IFERROR(CLEAN(HLOOKUP(BL$1,'1.源数据-产品报告-消费降序'!BL:BL,ROW(),0)),"")</f>
        <v/>
      </c>
      <c r="BO478" s="69" t="str">
        <f>IFERROR(CLEAN(HLOOKUP(BO$1,'1.源数据-产品报告-消费降序'!BO:BO,ROW(),0)),"")</f>
        <v/>
      </c>
      <c r="BP478" s="69" t="str">
        <f>IFERROR(CLEAN(HLOOKUP(BP$1,'1.源数据-产品报告-消费降序'!BP:BP,ROW(),0)),"")</f>
        <v/>
      </c>
      <c r="BQ478" s="69" t="str">
        <f>IFERROR(CLEAN(HLOOKUP(BQ$1,'1.源数据-产品报告-消费降序'!BQ:BQ,ROW(),0)),"")</f>
        <v/>
      </c>
      <c r="BR478" s="69" t="str">
        <f>IFERROR(CLEAN(HLOOKUP(BR$1,'1.源数据-产品报告-消费降序'!BR:BR,ROW(),0)),"")</f>
        <v/>
      </c>
      <c r="BS478" s="69" t="str">
        <f>IFERROR(CLEAN(HLOOKUP(BS$1,'1.源数据-产品报告-消费降序'!BS:BS,ROW(),0)),"")</f>
        <v/>
      </c>
      <c r="BT478" s="69" t="str">
        <f>IFERROR(CLEAN(HLOOKUP(BT$1,'1.源数据-产品报告-消费降序'!BT:BT,ROW(),0)),"")</f>
        <v/>
      </c>
      <c r="BU478" s="69" t="str">
        <f>IFERROR(CLEAN(HLOOKUP(BU$1,'1.源数据-产品报告-消费降序'!BU:BU,ROW(),0)),"")</f>
        <v/>
      </c>
      <c r="BV4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8" s="69" t="str">
        <f>IFERROR(CLEAN(HLOOKUP(BW$1,'1.源数据-产品报告-消费降序'!BW:BW,ROW(),0)),"")</f>
        <v/>
      </c>
    </row>
    <row r="479" spans="1:75">
      <c r="A479" s="69" t="str">
        <f>IFERROR(CLEAN(HLOOKUP(A$1,'1.源数据-产品报告-消费降序'!A:A,ROW(),0)),"")</f>
        <v/>
      </c>
      <c r="B479" s="69" t="str">
        <f>IFERROR(CLEAN(HLOOKUP(B$1,'1.源数据-产品报告-消费降序'!B:B,ROW(),0)),"")</f>
        <v/>
      </c>
      <c r="C479" s="69" t="str">
        <f>IFERROR(CLEAN(HLOOKUP(C$1,'1.源数据-产品报告-消费降序'!C:C,ROW(),0)),"")</f>
        <v/>
      </c>
      <c r="D479" s="69" t="str">
        <f>IFERROR(CLEAN(HLOOKUP(D$1,'1.源数据-产品报告-消费降序'!D:D,ROW(),0)),"")</f>
        <v/>
      </c>
      <c r="E479" s="69" t="str">
        <f>IFERROR(CLEAN(HLOOKUP(E$1,'1.源数据-产品报告-消费降序'!E:E,ROW(),0)),"")</f>
        <v/>
      </c>
      <c r="F479" s="69" t="str">
        <f>IFERROR(CLEAN(HLOOKUP(F$1,'1.源数据-产品报告-消费降序'!F:F,ROW(),0)),"")</f>
        <v/>
      </c>
      <c r="G479" s="70">
        <f>IFERROR((HLOOKUP(G$1,'1.源数据-产品报告-消费降序'!G:G,ROW(),0)),"")</f>
        <v>0</v>
      </c>
      <c r="H4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79" s="69" t="str">
        <f>IFERROR(CLEAN(HLOOKUP(I$1,'1.源数据-产品报告-消费降序'!I:I,ROW(),0)),"")</f>
        <v/>
      </c>
      <c r="L479" s="69" t="str">
        <f>IFERROR(CLEAN(HLOOKUP(L$1,'1.源数据-产品报告-消费降序'!L:L,ROW(),0)),"")</f>
        <v/>
      </c>
      <c r="M479" s="69" t="str">
        <f>IFERROR(CLEAN(HLOOKUP(M$1,'1.源数据-产品报告-消费降序'!M:M,ROW(),0)),"")</f>
        <v/>
      </c>
      <c r="N479" s="69" t="str">
        <f>IFERROR(CLEAN(HLOOKUP(N$1,'1.源数据-产品报告-消费降序'!N:N,ROW(),0)),"")</f>
        <v/>
      </c>
      <c r="O479" s="69" t="str">
        <f>IFERROR(CLEAN(HLOOKUP(O$1,'1.源数据-产品报告-消费降序'!O:O,ROW(),0)),"")</f>
        <v/>
      </c>
      <c r="P479" s="69" t="str">
        <f>IFERROR(CLEAN(HLOOKUP(P$1,'1.源数据-产品报告-消费降序'!P:P,ROW(),0)),"")</f>
        <v/>
      </c>
      <c r="Q479" s="69" t="str">
        <f>IFERROR(CLEAN(HLOOKUP(Q$1,'1.源数据-产品报告-消费降序'!Q:Q,ROW(),0)),"")</f>
        <v/>
      </c>
      <c r="R479" s="69" t="str">
        <f>IFERROR(CLEAN(HLOOKUP(R$1,'1.源数据-产品报告-消费降序'!R:R,ROW(),0)),"")</f>
        <v/>
      </c>
      <c r="S4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79" s="69" t="str">
        <f>IFERROR(CLEAN(HLOOKUP(T$1,'1.源数据-产品报告-消费降序'!T:T,ROW(),0)),"")</f>
        <v/>
      </c>
      <c r="W479" s="69" t="str">
        <f>IFERROR(CLEAN(HLOOKUP(W$1,'1.源数据-产品报告-消费降序'!W:W,ROW(),0)),"")</f>
        <v/>
      </c>
      <c r="X479" s="69" t="str">
        <f>IFERROR(CLEAN(HLOOKUP(X$1,'1.源数据-产品报告-消费降序'!X:X,ROW(),0)),"")</f>
        <v/>
      </c>
      <c r="Y479" s="69" t="str">
        <f>IFERROR(CLEAN(HLOOKUP(Y$1,'1.源数据-产品报告-消费降序'!Y:Y,ROW(),0)),"")</f>
        <v/>
      </c>
      <c r="Z479" s="69" t="str">
        <f>IFERROR(CLEAN(HLOOKUP(Z$1,'1.源数据-产品报告-消费降序'!Z:Z,ROW(),0)),"")</f>
        <v/>
      </c>
      <c r="AA479" s="69" t="str">
        <f>IFERROR(CLEAN(HLOOKUP(AA$1,'1.源数据-产品报告-消费降序'!AA:AA,ROW(),0)),"")</f>
        <v/>
      </c>
      <c r="AB479" s="69" t="str">
        <f>IFERROR(CLEAN(HLOOKUP(AB$1,'1.源数据-产品报告-消费降序'!AB:AB,ROW(),0)),"")</f>
        <v/>
      </c>
      <c r="AC479" s="69" t="str">
        <f>IFERROR(CLEAN(HLOOKUP(AC$1,'1.源数据-产品报告-消费降序'!AC:AC,ROW(),0)),"")</f>
        <v/>
      </c>
      <c r="AD4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79" s="69" t="str">
        <f>IFERROR(CLEAN(HLOOKUP(AE$1,'1.源数据-产品报告-消费降序'!AE:AE,ROW(),0)),"")</f>
        <v/>
      </c>
      <c r="AH479" s="69" t="str">
        <f>IFERROR(CLEAN(HLOOKUP(AH$1,'1.源数据-产品报告-消费降序'!AH:AH,ROW(),0)),"")</f>
        <v/>
      </c>
      <c r="AI479" s="69" t="str">
        <f>IFERROR(CLEAN(HLOOKUP(AI$1,'1.源数据-产品报告-消费降序'!AI:AI,ROW(),0)),"")</f>
        <v/>
      </c>
      <c r="AJ479" s="69" t="str">
        <f>IFERROR(CLEAN(HLOOKUP(AJ$1,'1.源数据-产品报告-消费降序'!AJ:AJ,ROW(),0)),"")</f>
        <v/>
      </c>
      <c r="AK479" s="69" t="str">
        <f>IFERROR(CLEAN(HLOOKUP(AK$1,'1.源数据-产品报告-消费降序'!AK:AK,ROW(),0)),"")</f>
        <v/>
      </c>
      <c r="AL479" s="69" t="str">
        <f>IFERROR(CLEAN(HLOOKUP(AL$1,'1.源数据-产品报告-消费降序'!AL:AL,ROW(),0)),"")</f>
        <v/>
      </c>
      <c r="AM479" s="69" t="str">
        <f>IFERROR(CLEAN(HLOOKUP(AM$1,'1.源数据-产品报告-消费降序'!AM:AM,ROW(),0)),"")</f>
        <v/>
      </c>
      <c r="AN479" s="69" t="str">
        <f>IFERROR(CLEAN(HLOOKUP(AN$1,'1.源数据-产品报告-消费降序'!AN:AN,ROW(),0)),"")</f>
        <v/>
      </c>
      <c r="AO4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79" s="69" t="str">
        <f>IFERROR(CLEAN(HLOOKUP(AP$1,'1.源数据-产品报告-消费降序'!AP:AP,ROW(),0)),"")</f>
        <v/>
      </c>
      <c r="AS479" s="69" t="str">
        <f>IFERROR(CLEAN(HLOOKUP(AS$1,'1.源数据-产品报告-消费降序'!AS:AS,ROW(),0)),"")</f>
        <v/>
      </c>
      <c r="AT479" s="69" t="str">
        <f>IFERROR(CLEAN(HLOOKUP(AT$1,'1.源数据-产品报告-消费降序'!AT:AT,ROW(),0)),"")</f>
        <v/>
      </c>
      <c r="AU479" s="69" t="str">
        <f>IFERROR(CLEAN(HLOOKUP(AU$1,'1.源数据-产品报告-消费降序'!AU:AU,ROW(),0)),"")</f>
        <v/>
      </c>
      <c r="AV479" s="69" t="str">
        <f>IFERROR(CLEAN(HLOOKUP(AV$1,'1.源数据-产品报告-消费降序'!AV:AV,ROW(),0)),"")</f>
        <v/>
      </c>
      <c r="AW479" s="69" t="str">
        <f>IFERROR(CLEAN(HLOOKUP(AW$1,'1.源数据-产品报告-消费降序'!AW:AW,ROW(),0)),"")</f>
        <v/>
      </c>
      <c r="AX479" s="69" t="str">
        <f>IFERROR(CLEAN(HLOOKUP(AX$1,'1.源数据-产品报告-消费降序'!AX:AX,ROW(),0)),"")</f>
        <v/>
      </c>
      <c r="AY479" s="69" t="str">
        <f>IFERROR(CLEAN(HLOOKUP(AY$1,'1.源数据-产品报告-消费降序'!AY:AY,ROW(),0)),"")</f>
        <v/>
      </c>
      <c r="AZ4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79" s="69" t="str">
        <f>IFERROR(CLEAN(HLOOKUP(BA$1,'1.源数据-产品报告-消费降序'!BA:BA,ROW(),0)),"")</f>
        <v/>
      </c>
      <c r="BD479" s="69" t="str">
        <f>IFERROR(CLEAN(HLOOKUP(BD$1,'1.源数据-产品报告-消费降序'!BD:BD,ROW(),0)),"")</f>
        <v/>
      </c>
      <c r="BE479" s="69" t="str">
        <f>IFERROR(CLEAN(HLOOKUP(BE$1,'1.源数据-产品报告-消费降序'!BE:BE,ROW(),0)),"")</f>
        <v/>
      </c>
      <c r="BF479" s="69" t="str">
        <f>IFERROR(CLEAN(HLOOKUP(BF$1,'1.源数据-产品报告-消费降序'!BF:BF,ROW(),0)),"")</f>
        <v/>
      </c>
      <c r="BG479" s="69" t="str">
        <f>IFERROR(CLEAN(HLOOKUP(BG$1,'1.源数据-产品报告-消费降序'!BG:BG,ROW(),0)),"")</f>
        <v/>
      </c>
      <c r="BH479" s="69" t="str">
        <f>IFERROR(CLEAN(HLOOKUP(BH$1,'1.源数据-产品报告-消费降序'!BH:BH,ROW(),0)),"")</f>
        <v/>
      </c>
      <c r="BI479" s="69" t="str">
        <f>IFERROR(CLEAN(HLOOKUP(BI$1,'1.源数据-产品报告-消费降序'!BI:BI,ROW(),0)),"")</f>
        <v/>
      </c>
      <c r="BJ479" s="69" t="str">
        <f>IFERROR(CLEAN(HLOOKUP(BJ$1,'1.源数据-产品报告-消费降序'!BJ:BJ,ROW(),0)),"")</f>
        <v/>
      </c>
      <c r="BK4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79" s="69" t="str">
        <f>IFERROR(CLEAN(HLOOKUP(BL$1,'1.源数据-产品报告-消费降序'!BL:BL,ROW(),0)),"")</f>
        <v/>
      </c>
      <c r="BO479" s="69" t="str">
        <f>IFERROR(CLEAN(HLOOKUP(BO$1,'1.源数据-产品报告-消费降序'!BO:BO,ROW(),0)),"")</f>
        <v/>
      </c>
      <c r="BP479" s="69" t="str">
        <f>IFERROR(CLEAN(HLOOKUP(BP$1,'1.源数据-产品报告-消费降序'!BP:BP,ROW(),0)),"")</f>
        <v/>
      </c>
      <c r="BQ479" s="69" t="str">
        <f>IFERROR(CLEAN(HLOOKUP(BQ$1,'1.源数据-产品报告-消费降序'!BQ:BQ,ROW(),0)),"")</f>
        <v/>
      </c>
      <c r="BR479" s="69" t="str">
        <f>IFERROR(CLEAN(HLOOKUP(BR$1,'1.源数据-产品报告-消费降序'!BR:BR,ROW(),0)),"")</f>
        <v/>
      </c>
      <c r="BS479" s="69" t="str">
        <f>IFERROR(CLEAN(HLOOKUP(BS$1,'1.源数据-产品报告-消费降序'!BS:BS,ROW(),0)),"")</f>
        <v/>
      </c>
      <c r="BT479" s="69" t="str">
        <f>IFERROR(CLEAN(HLOOKUP(BT$1,'1.源数据-产品报告-消费降序'!BT:BT,ROW(),0)),"")</f>
        <v/>
      </c>
      <c r="BU479" s="69" t="str">
        <f>IFERROR(CLEAN(HLOOKUP(BU$1,'1.源数据-产品报告-消费降序'!BU:BU,ROW(),0)),"")</f>
        <v/>
      </c>
      <c r="BV4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79" s="69" t="str">
        <f>IFERROR(CLEAN(HLOOKUP(BW$1,'1.源数据-产品报告-消费降序'!BW:BW,ROW(),0)),"")</f>
        <v/>
      </c>
    </row>
    <row r="480" spans="1:75">
      <c r="A480" s="69" t="str">
        <f>IFERROR(CLEAN(HLOOKUP(A$1,'1.源数据-产品报告-消费降序'!A:A,ROW(),0)),"")</f>
        <v/>
      </c>
      <c r="B480" s="69" t="str">
        <f>IFERROR(CLEAN(HLOOKUP(B$1,'1.源数据-产品报告-消费降序'!B:B,ROW(),0)),"")</f>
        <v/>
      </c>
      <c r="C480" s="69" t="str">
        <f>IFERROR(CLEAN(HLOOKUP(C$1,'1.源数据-产品报告-消费降序'!C:C,ROW(),0)),"")</f>
        <v/>
      </c>
      <c r="D480" s="69" t="str">
        <f>IFERROR(CLEAN(HLOOKUP(D$1,'1.源数据-产品报告-消费降序'!D:D,ROW(),0)),"")</f>
        <v/>
      </c>
      <c r="E480" s="69" t="str">
        <f>IFERROR(CLEAN(HLOOKUP(E$1,'1.源数据-产品报告-消费降序'!E:E,ROW(),0)),"")</f>
        <v/>
      </c>
      <c r="F480" s="69" t="str">
        <f>IFERROR(CLEAN(HLOOKUP(F$1,'1.源数据-产品报告-消费降序'!F:F,ROW(),0)),"")</f>
        <v/>
      </c>
      <c r="G480" s="70">
        <f>IFERROR((HLOOKUP(G$1,'1.源数据-产品报告-消费降序'!G:G,ROW(),0)),"")</f>
        <v>0</v>
      </c>
      <c r="H4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0" s="69" t="str">
        <f>IFERROR(CLEAN(HLOOKUP(I$1,'1.源数据-产品报告-消费降序'!I:I,ROW(),0)),"")</f>
        <v/>
      </c>
      <c r="L480" s="69" t="str">
        <f>IFERROR(CLEAN(HLOOKUP(L$1,'1.源数据-产品报告-消费降序'!L:L,ROW(),0)),"")</f>
        <v/>
      </c>
      <c r="M480" s="69" t="str">
        <f>IFERROR(CLEAN(HLOOKUP(M$1,'1.源数据-产品报告-消费降序'!M:M,ROW(),0)),"")</f>
        <v/>
      </c>
      <c r="N480" s="69" t="str">
        <f>IFERROR(CLEAN(HLOOKUP(N$1,'1.源数据-产品报告-消费降序'!N:N,ROW(),0)),"")</f>
        <v/>
      </c>
      <c r="O480" s="69" t="str">
        <f>IFERROR(CLEAN(HLOOKUP(O$1,'1.源数据-产品报告-消费降序'!O:O,ROW(),0)),"")</f>
        <v/>
      </c>
      <c r="P480" s="69" t="str">
        <f>IFERROR(CLEAN(HLOOKUP(P$1,'1.源数据-产品报告-消费降序'!P:P,ROW(),0)),"")</f>
        <v/>
      </c>
      <c r="Q480" s="69" t="str">
        <f>IFERROR(CLEAN(HLOOKUP(Q$1,'1.源数据-产品报告-消费降序'!Q:Q,ROW(),0)),"")</f>
        <v/>
      </c>
      <c r="R480" s="69" t="str">
        <f>IFERROR(CLEAN(HLOOKUP(R$1,'1.源数据-产品报告-消费降序'!R:R,ROW(),0)),"")</f>
        <v/>
      </c>
      <c r="S4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0" s="69" t="str">
        <f>IFERROR(CLEAN(HLOOKUP(T$1,'1.源数据-产品报告-消费降序'!T:T,ROW(),0)),"")</f>
        <v/>
      </c>
      <c r="W480" s="69" t="str">
        <f>IFERROR(CLEAN(HLOOKUP(W$1,'1.源数据-产品报告-消费降序'!W:W,ROW(),0)),"")</f>
        <v/>
      </c>
      <c r="X480" s="69" t="str">
        <f>IFERROR(CLEAN(HLOOKUP(X$1,'1.源数据-产品报告-消费降序'!X:X,ROW(),0)),"")</f>
        <v/>
      </c>
      <c r="Y480" s="69" t="str">
        <f>IFERROR(CLEAN(HLOOKUP(Y$1,'1.源数据-产品报告-消费降序'!Y:Y,ROW(),0)),"")</f>
        <v/>
      </c>
      <c r="Z480" s="69" t="str">
        <f>IFERROR(CLEAN(HLOOKUP(Z$1,'1.源数据-产品报告-消费降序'!Z:Z,ROW(),0)),"")</f>
        <v/>
      </c>
      <c r="AA480" s="69" t="str">
        <f>IFERROR(CLEAN(HLOOKUP(AA$1,'1.源数据-产品报告-消费降序'!AA:AA,ROW(),0)),"")</f>
        <v/>
      </c>
      <c r="AB480" s="69" t="str">
        <f>IFERROR(CLEAN(HLOOKUP(AB$1,'1.源数据-产品报告-消费降序'!AB:AB,ROW(),0)),"")</f>
        <v/>
      </c>
      <c r="AC480" s="69" t="str">
        <f>IFERROR(CLEAN(HLOOKUP(AC$1,'1.源数据-产品报告-消费降序'!AC:AC,ROW(),0)),"")</f>
        <v/>
      </c>
      <c r="AD4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0" s="69" t="str">
        <f>IFERROR(CLEAN(HLOOKUP(AE$1,'1.源数据-产品报告-消费降序'!AE:AE,ROW(),0)),"")</f>
        <v/>
      </c>
      <c r="AH480" s="69" t="str">
        <f>IFERROR(CLEAN(HLOOKUP(AH$1,'1.源数据-产品报告-消费降序'!AH:AH,ROW(),0)),"")</f>
        <v/>
      </c>
      <c r="AI480" s="69" t="str">
        <f>IFERROR(CLEAN(HLOOKUP(AI$1,'1.源数据-产品报告-消费降序'!AI:AI,ROW(),0)),"")</f>
        <v/>
      </c>
      <c r="AJ480" s="69" t="str">
        <f>IFERROR(CLEAN(HLOOKUP(AJ$1,'1.源数据-产品报告-消费降序'!AJ:AJ,ROW(),0)),"")</f>
        <v/>
      </c>
      <c r="AK480" s="69" t="str">
        <f>IFERROR(CLEAN(HLOOKUP(AK$1,'1.源数据-产品报告-消费降序'!AK:AK,ROW(),0)),"")</f>
        <v/>
      </c>
      <c r="AL480" s="69" t="str">
        <f>IFERROR(CLEAN(HLOOKUP(AL$1,'1.源数据-产品报告-消费降序'!AL:AL,ROW(),0)),"")</f>
        <v/>
      </c>
      <c r="AM480" s="69" t="str">
        <f>IFERROR(CLEAN(HLOOKUP(AM$1,'1.源数据-产品报告-消费降序'!AM:AM,ROW(),0)),"")</f>
        <v/>
      </c>
      <c r="AN480" s="69" t="str">
        <f>IFERROR(CLEAN(HLOOKUP(AN$1,'1.源数据-产品报告-消费降序'!AN:AN,ROW(),0)),"")</f>
        <v/>
      </c>
      <c r="AO4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0" s="69" t="str">
        <f>IFERROR(CLEAN(HLOOKUP(AP$1,'1.源数据-产品报告-消费降序'!AP:AP,ROW(),0)),"")</f>
        <v/>
      </c>
      <c r="AS480" s="69" t="str">
        <f>IFERROR(CLEAN(HLOOKUP(AS$1,'1.源数据-产品报告-消费降序'!AS:AS,ROW(),0)),"")</f>
        <v/>
      </c>
      <c r="AT480" s="69" t="str">
        <f>IFERROR(CLEAN(HLOOKUP(AT$1,'1.源数据-产品报告-消费降序'!AT:AT,ROW(),0)),"")</f>
        <v/>
      </c>
      <c r="AU480" s="69" t="str">
        <f>IFERROR(CLEAN(HLOOKUP(AU$1,'1.源数据-产品报告-消费降序'!AU:AU,ROW(),0)),"")</f>
        <v/>
      </c>
      <c r="AV480" s="69" t="str">
        <f>IFERROR(CLEAN(HLOOKUP(AV$1,'1.源数据-产品报告-消费降序'!AV:AV,ROW(),0)),"")</f>
        <v/>
      </c>
      <c r="AW480" s="69" t="str">
        <f>IFERROR(CLEAN(HLOOKUP(AW$1,'1.源数据-产品报告-消费降序'!AW:AW,ROW(),0)),"")</f>
        <v/>
      </c>
      <c r="AX480" s="69" t="str">
        <f>IFERROR(CLEAN(HLOOKUP(AX$1,'1.源数据-产品报告-消费降序'!AX:AX,ROW(),0)),"")</f>
        <v/>
      </c>
      <c r="AY480" s="69" t="str">
        <f>IFERROR(CLEAN(HLOOKUP(AY$1,'1.源数据-产品报告-消费降序'!AY:AY,ROW(),0)),"")</f>
        <v/>
      </c>
      <c r="AZ4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0" s="69" t="str">
        <f>IFERROR(CLEAN(HLOOKUP(BA$1,'1.源数据-产品报告-消费降序'!BA:BA,ROW(),0)),"")</f>
        <v/>
      </c>
      <c r="BD480" s="69" t="str">
        <f>IFERROR(CLEAN(HLOOKUP(BD$1,'1.源数据-产品报告-消费降序'!BD:BD,ROW(),0)),"")</f>
        <v/>
      </c>
      <c r="BE480" s="69" t="str">
        <f>IFERROR(CLEAN(HLOOKUP(BE$1,'1.源数据-产品报告-消费降序'!BE:BE,ROW(),0)),"")</f>
        <v/>
      </c>
      <c r="BF480" s="69" t="str">
        <f>IFERROR(CLEAN(HLOOKUP(BF$1,'1.源数据-产品报告-消费降序'!BF:BF,ROW(),0)),"")</f>
        <v/>
      </c>
      <c r="BG480" s="69" t="str">
        <f>IFERROR(CLEAN(HLOOKUP(BG$1,'1.源数据-产品报告-消费降序'!BG:BG,ROW(),0)),"")</f>
        <v/>
      </c>
      <c r="BH480" s="69" t="str">
        <f>IFERROR(CLEAN(HLOOKUP(BH$1,'1.源数据-产品报告-消费降序'!BH:BH,ROW(),0)),"")</f>
        <v/>
      </c>
      <c r="BI480" s="69" t="str">
        <f>IFERROR(CLEAN(HLOOKUP(BI$1,'1.源数据-产品报告-消费降序'!BI:BI,ROW(),0)),"")</f>
        <v/>
      </c>
      <c r="BJ480" s="69" t="str">
        <f>IFERROR(CLEAN(HLOOKUP(BJ$1,'1.源数据-产品报告-消费降序'!BJ:BJ,ROW(),0)),"")</f>
        <v/>
      </c>
      <c r="BK4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0" s="69" t="str">
        <f>IFERROR(CLEAN(HLOOKUP(BL$1,'1.源数据-产品报告-消费降序'!BL:BL,ROW(),0)),"")</f>
        <v/>
      </c>
      <c r="BO480" s="69" t="str">
        <f>IFERROR(CLEAN(HLOOKUP(BO$1,'1.源数据-产品报告-消费降序'!BO:BO,ROW(),0)),"")</f>
        <v/>
      </c>
      <c r="BP480" s="69" t="str">
        <f>IFERROR(CLEAN(HLOOKUP(BP$1,'1.源数据-产品报告-消费降序'!BP:BP,ROW(),0)),"")</f>
        <v/>
      </c>
      <c r="BQ480" s="69" t="str">
        <f>IFERROR(CLEAN(HLOOKUP(BQ$1,'1.源数据-产品报告-消费降序'!BQ:BQ,ROW(),0)),"")</f>
        <v/>
      </c>
      <c r="BR480" s="69" t="str">
        <f>IFERROR(CLEAN(HLOOKUP(BR$1,'1.源数据-产品报告-消费降序'!BR:BR,ROW(),0)),"")</f>
        <v/>
      </c>
      <c r="BS480" s="69" t="str">
        <f>IFERROR(CLEAN(HLOOKUP(BS$1,'1.源数据-产品报告-消费降序'!BS:BS,ROW(),0)),"")</f>
        <v/>
      </c>
      <c r="BT480" s="69" t="str">
        <f>IFERROR(CLEAN(HLOOKUP(BT$1,'1.源数据-产品报告-消费降序'!BT:BT,ROW(),0)),"")</f>
        <v/>
      </c>
      <c r="BU480" s="69" t="str">
        <f>IFERROR(CLEAN(HLOOKUP(BU$1,'1.源数据-产品报告-消费降序'!BU:BU,ROW(),0)),"")</f>
        <v/>
      </c>
      <c r="BV4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0" s="69" t="str">
        <f>IFERROR(CLEAN(HLOOKUP(BW$1,'1.源数据-产品报告-消费降序'!BW:BW,ROW(),0)),"")</f>
        <v/>
      </c>
    </row>
    <row r="481" spans="1:75">
      <c r="A481" s="69" t="str">
        <f>IFERROR(CLEAN(HLOOKUP(A$1,'1.源数据-产品报告-消费降序'!A:A,ROW(),0)),"")</f>
        <v/>
      </c>
      <c r="B481" s="69" t="str">
        <f>IFERROR(CLEAN(HLOOKUP(B$1,'1.源数据-产品报告-消费降序'!B:B,ROW(),0)),"")</f>
        <v/>
      </c>
      <c r="C481" s="69" t="str">
        <f>IFERROR(CLEAN(HLOOKUP(C$1,'1.源数据-产品报告-消费降序'!C:C,ROW(),0)),"")</f>
        <v/>
      </c>
      <c r="D481" s="69" t="str">
        <f>IFERROR(CLEAN(HLOOKUP(D$1,'1.源数据-产品报告-消费降序'!D:D,ROW(),0)),"")</f>
        <v/>
      </c>
      <c r="E481" s="69" t="str">
        <f>IFERROR(CLEAN(HLOOKUP(E$1,'1.源数据-产品报告-消费降序'!E:E,ROW(),0)),"")</f>
        <v/>
      </c>
      <c r="F481" s="69" t="str">
        <f>IFERROR(CLEAN(HLOOKUP(F$1,'1.源数据-产品报告-消费降序'!F:F,ROW(),0)),"")</f>
        <v/>
      </c>
      <c r="G481" s="70">
        <f>IFERROR((HLOOKUP(G$1,'1.源数据-产品报告-消费降序'!G:G,ROW(),0)),"")</f>
        <v>0</v>
      </c>
      <c r="H4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1" s="69" t="str">
        <f>IFERROR(CLEAN(HLOOKUP(I$1,'1.源数据-产品报告-消费降序'!I:I,ROW(),0)),"")</f>
        <v/>
      </c>
      <c r="L481" s="69" t="str">
        <f>IFERROR(CLEAN(HLOOKUP(L$1,'1.源数据-产品报告-消费降序'!L:L,ROW(),0)),"")</f>
        <v/>
      </c>
      <c r="M481" s="69" t="str">
        <f>IFERROR(CLEAN(HLOOKUP(M$1,'1.源数据-产品报告-消费降序'!M:M,ROW(),0)),"")</f>
        <v/>
      </c>
      <c r="N481" s="69" t="str">
        <f>IFERROR(CLEAN(HLOOKUP(N$1,'1.源数据-产品报告-消费降序'!N:N,ROW(),0)),"")</f>
        <v/>
      </c>
      <c r="O481" s="69" t="str">
        <f>IFERROR(CLEAN(HLOOKUP(O$1,'1.源数据-产品报告-消费降序'!O:O,ROW(),0)),"")</f>
        <v/>
      </c>
      <c r="P481" s="69" t="str">
        <f>IFERROR(CLEAN(HLOOKUP(P$1,'1.源数据-产品报告-消费降序'!P:P,ROW(),0)),"")</f>
        <v/>
      </c>
      <c r="Q481" s="69" t="str">
        <f>IFERROR(CLEAN(HLOOKUP(Q$1,'1.源数据-产品报告-消费降序'!Q:Q,ROW(),0)),"")</f>
        <v/>
      </c>
      <c r="R481" s="69" t="str">
        <f>IFERROR(CLEAN(HLOOKUP(R$1,'1.源数据-产品报告-消费降序'!R:R,ROW(),0)),"")</f>
        <v/>
      </c>
      <c r="S4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1" s="69" t="str">
        <f>IFERROR(CLEAN(HLOOKUP(T$1,'1.源数据-产品报告-消费降序'!T:T,ROW(),0)),"")</f>
        <v/>
      </c>
      <c r="W481" s="69" t="str">
        <f>IFERROR(CLEAN(HLOOKUP(W$1,'1.源数据-产品报告-消费降序'!W:W,ROW(),0)),"")</f>
        <v/>
      </c>
      <c r="X481" s="69" t="str">
        <f>IFERROR(CLEAN(HLOOKUP(X$1,'1.源数据-产品报告-消费降序'!X:X,ROW(),0)),"")</f>
        <v/>
      </c>
      <c r="Y481" s="69" t="str">
        <f>IFERROR(CLEAN(HLOOKUP(Y$1,'1.源数据-产品报告-消费降序'!Y:Y,ROW(),0)),"")</f>
        <v/>
      </c>
      <c r="Z481" s="69" t="str">
        <f>IFERROR(CLEAN(HLOOKUP(Z$1,'1.源数据-产品报告-消费降序'!Z:Z,ROW(),0)),"")</f>
        <v/>
      </c>
      <c r="AA481" s="69" t="str">
        <f>IFERROR(CLEAN(HLOOKUP(AA$1,'1.源数据-产品报告-消费降序'!AA:AA,ROW(),0)),"")</f>
        <v/>
      </c>
      <c r="AB481" s="69" t="str">
        <f>IFERROR(CLEAN(HLOOKUP(AB$1,'1.源数据-产品报告-消费降序'!AB:AB,ROW(),0)),"")</f>
        <v/>
      </c>
      <c r="AC481" s="69" t="str">
        <f>IFERROR(CLEAN(HLOOKUP(AC$1,'1.源数据-产品报告-消费降序'!AC:AC,ROW(),0)),"")</f>
        <v/>
      </c>
      <c r="AD4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1" s="69" t="str">
        <f>IFERROR(CLEAN(HLOOKUP(AE$1,'1.源数据-产品报告-消费降序'!AE:AE,ROW(),0)),"")</f>
        <v/>
      </c>
      <c r="AH481" s="69" t="str">
        <f>IFERROR(CLEAN(HLOOKUP(AH$1,'1.源数据-产品报告-消费降序'!AH:AH,ROW(),0)),"")</f>
        <v/>
      </c>
      <c r="AI481" s="69" t="str">
        <f>IFERROR(CLEAN(HLOOKUP(AI$1,'1.源数据-产品报告-消费降序'!AI:AI,ROW(),0)),"")</f>
        <v/>
      </c>
      <c r="AJ481" s="69" t="str">
        <f>IFERROR(CLEAN(HLOOKUP(AJ$1,'1.源数据-产品报告-消费降序'!AJ:AJ,ROW(),0)),"")</f>
        <v/>
      </c>
      <c r="AK481" s="69" t="str">
        <f>IFERROR(CLEAN(HLOOKUP(AK$1,'1.源数据-产品报告-消费降序'!AK:AK,ROW(),0)),"")</f>
        <v/>
      </c>
      <c r="AL481" s="69" t="str">
        <f>IFERROR(CLEAN(HLOOKUP(AL$1,'1.源数据-产品报告-消费降序'!AL:AL,ROW(),0)),"")</f>
        <v/>
      </c>
      <c r="AM481" s="69" t="str">
        <f>IFERROR(CLEAN(HLOOKUP(AM$1,'1.源数据-产品报告-消费降序'!AM:AM,ROW(),0)),"")</f>
        <v/>
      </c>
      <c r="AN481" s="69" t="str">
        <f>IFERROR(CLEAN(HLOOKUP(AN$1,'1.源数据-产品报告-消费降序'!AN:AN,ROW(),0)),"")</f>
        <v/>
      </c>
      <c r="AO4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1" s="69" t="str">
        <f>IFERROR(CLEAN(HLOOKUP(AP$1,'1.源数据-产品报告-消费降序'!AP:AP,ROW(),0)),"")</f>
        <v/>
      </c>
      <c r="AS481" s="69" t="str">
        <f>IFERROR(CLEAN(HLOOKUP(AS$1,'1.源数据-产品报告-消费降序'!AS:AS,ROW(),0)),"")</f>
        <v/>
      </c>
      <c r="AT481" s="69" t="str">
        <f>IFERROR(CLEAN(HLOOKUP(AT$1,'1.源数据-产品报告-消费降序'!AT:AT,ROW(),0)),"")</f>
        <v/>
      </c>
      <c r="AU481" s="69" t="str">
        <f>IFERROR(CLEAN(HLOOKUP(AU$1,'1.源数据-产品报告-消费降序'!AU:AU,ROW(),0)),"")</f>
        <v/>
      </c>
      <c r="AV481" s="69" t="str">
        <f>IFERROR(CLEAN(HLOOKUP(AV$1,'1.源数据-产品报告-消费降序'!AV:AV,ROW(),0)),"")</f>
        <v/>
      </c>
      <c r="AW481" s="69" t="str">
        <f>IFERROR(CLEAN(HLOOKUP(AW$1,'1.源数据-产品报告-消费降序'!AW:AW,ROW(),0)),"")</f>
        <v/>
      </c>
      <c r="AX481" s="69" t="str">
        <f>IFERROR(CLEAN(HLOOKUP(AX$1,'1.源数据-产品报告-消费降序'!AX:AX,ROW(),0)),"")</f>
        <v/>
      </c>
      <c r="AY481" s="69" t="str">
        <f>IFERROR(CLEAN(HLOOKUP(AY$1,'1.源数据-产品报告-消费降序'!AY:AY,ROW(),0)),"")</f>
        <v/>
      </c>
      <c r="AZ4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1" s="69" t="str">
        <f>IFERROR(CLEAN(HLOOKUP(BA$1,'1.源数据-产品报告-消费降序'!BA:BA,ROW(),0)),"")</f>
        <v/>
      </c>
      <c r="BD481" s="69" t="str">
        <f>IFERROR(CLEAN(HLOOKUP(BD$1,'1.源数据-产品报告-消费降序'!BD:BD,ROW(),0)),"")</f>
        <v/>
      </c>
      <c r="BE481" s="69" t="str">
        <f>IFERROR(CLEAN(HLOOKUP(BE$1,'1.源数据-产品报告-消费降序'!BE:BE,ROW(),0)),"")</f>
        <v/>
      </c>
      <c r="BF481" s="69" t="str">
        <f>IFERROR(CLEAN(HLOOKUP(BF$1,'1.源数据-产品报告-消费降序'!BF:BF,ROW(),0)),"")</f>
        <v/>
      </c>
      <c r="BG481" s="69" t="str">
        <f>IFERROR(CLEAN(HLOOKUP(BG$1,'1.源数据-产品报告-消费降序'!BG:BG,ROW(),0)),"")</f>
        <v/>
      </c>
      <c r="BH481" s="69" t="str">
        <f>IFERROR(CLEAN(HLOOKUP(BH$1,'1.源数据-产品报告-消费降序'!BH:BH,ROW(),0)),"")</f>
        <v/>
      </c>
      <c r="BI481" s="69" t="str">
        <f>IFERROR(CLEAN(HLOOKUP(BI$1,'1.源数据-产品报告-消费降序'!BI:BI,ROW(),0)),"")</f>
        <v/>
      </c>
      <c r="BJ481" s="69" t="str">
        <f>IFERROR(CLEAN(HLOOKUP(BJ$1,'1.源数据-产品报告-消费降序'!BJ:BJ,ROW(),0)),"")</f>
        <v/>
      </c>
      <c r="BK4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1" s="69" t="str">
        <f>IFERROR(CLEAN(HLOOKUP(BL$1,'1.源数据-产品报告-消费降序'!BL:BL,ROW(),0)),"")</f>
        <v/>
      </c>
      <c r="BO481" s="69" t="str">
        <f>IFERROR(CLEAN(HLOOKUP(BO$1,'1.源数据-产品报告-消费降序'!BO:BO,ROW(),0)),"")</f>
        <v/>
      </c>
      <c r="BP481" s="69" t="str">
        <f>IFERROR(CLEAN(HLOOKUP(BP$1,'1.源数据-产品报告-消费降序'!BP:BP,ROW(),0)),"")</f>
        <v/>
      </c>
      <c r="BQ481" s="69" t="str">
        <f>IFERROR(CLEAN(HLOOKUP(BQ$1,'1.源数据-产品报告-消费降序'!BQ:BQ,ROW(),0)),"")</f>
        <v/>
      </c>
      <c r="BR481" s="69" t="str">
        <f>IFERROR(CLEAN(HLOOKUP(BR$1,'1.源数据-产品报告-消费降序'!BR:BR,ROW(),0)),"")</f>
        <v/>
      </c>
      <c r="BS481" s="69" t="str">
        <f>IFERROR(CLEAN(HLOOKUP(BS$1,'1.源数据-产品报告-消费降序'!BS:BS,ROW(),0)),"")</f>
        <v/>
      </c>
      <c r="BT481" s="69" t="str">
        <f>IFERROR(CLEAN(HLOOKUP(BT$1,'1.源数据-产品报告-消费降序'!BT:BT,ROW(),0)),"")</f>
        <v/>
      </c>
      <c r="BU481" s="69" t="str">
        <f>IFERROR(CLEAN(HLOOKUP(BU$1,'1.源数据-产品报告-消费降序'!BU:BU,ROW(),0)),"")</f>
        <v/>
      </c>
      <c r="BV4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1" s="69" t="str">
        <f>IFERROR(CLEAN(HLOOKUP(BW$1,'1.源数据-产品报告-消费降序'!BW:BW,ROW(),0)),"")</f>
        <v/>
      </c>
    </row>
    <row r="482" spans="1:75">
      <c r="A482" s="69" t="str">
        <f>IFERROR(CLEAN(HLOOKUP(A$1,'1.源数据-产品报告-消费降序'!A:A,ROW(),0)),"")</f>
        <v/>
      </c>
      <c r="B482" s="69" t="str">
        <f>IFERROR(CLEAN(HLOOKUP(B$1,'1.源数据-产品报告-消费降序'!B:B,ROW(),0)),"")</f>
        <v/>
      </c>
      <c r="C482" s="69" t="str">
        <f>IFERROR(CLEAN(HLOOKUP(C$1,'1.源数据-产品报告-消费降序'!C:C,ROW(),0)),"")</f>
        <v/>
      </c>
      <c r="D482" s="69" t="str">
        <f>IFERROR(CLEAN(HLOOKUP(D$1,'1.源数据-产品报告-消费降序'!D:D,ROW(),0)),"")</f>
        <v/>
      </c>
      <c r="E482" s="69" t="str">
        <f>IFERROR(CLEAN(HLOOKUP(E$1,'1.源数据-产品报告-消费降序'!E:E,ROW(),0)),"")</f>
        <v/>
      </c>
      <c r="F482" s="69" t="str">
        <f>IFERROR(CLEAN(HLOOKUP(F$1,'1.源数据-产品报告-消费降序'!F:F,ROW(),0)),"")</f>
        <v/>
      </c>
      <c r="G482" s="70">
        <f>IFERROR((HLOOKUP(G$1,'1.源数据-产品报告-消费降序'!G:G,ROW(),0)),"")</f>
        <v>0</v>
      </c>
      <c r="H4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2" s="69" t="str">
        <f>IFERROR(CLEAN(HLOOKUP(I$1,'1.源数据-产品报告-消费降序'!I:I,ROW(),0)),"")</f>
        <v/>
      </c>
      <c r="L482" s="69" t="str">
        <f>IFERROR(CLEAN(HLOOKUP(L$1,'1.源数据-产品报告-消费降序'!L:L,ROW(),0)),"")</f>
        <v/>
      </c>
      <c r="M482" s="69" t="str">
        <f>IFERROR(CLEAN(HLOOKUP(M$1,'1.源数据-产品报告-消费降序'!M:M,ROW(),0)),"")</f>
        <v/>
      </c>
      <c r="N482" s="69" t="str">
        <f>IFERROR(CLEAN(HLOOKUP(N$1,'1.源数据-产品报告-消费降序'!N:N,ROW(),0)),"")</f>
        <v/>
      </c>
      <c r="O482" s="69" t="str">
        <f>IFERROR(CLEAN(HLOOKUP(O$1,'1.源数据-产品报告-消费降序'!O:O,ROW(),0)),"")</f>
        <v/>
      </c>
      <c r="P482" s="69" t="str">
        <f>IFERROR(CLEAN(HLOOKUP(P$1,'1.源数据-产品报告-消费降序'!P:P,ROW(),0)),"")</f>
        <v/>
      </c>
      <c r="Q482" s="69" t="str">
        <f>IFERROR(CLEAN(HLOOKUP(Q$1,'1.源数据-产品报告-消费降序'!Q:Q,ROW(),0)),"")</f>
        <v/>
      </c>
      <c r="R482" s="69" t="str">
        <f>IFERROR(CLEAN(HLOOKUP(R$1,'1.源数据-产品报告-消费降序'!R:R,ROW(),0)),"")</f>
        <v/>
      </c>
      <c r="S4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2" s="69" t="str">
        <f>IFERROR(CLEAN(HLOOKUP(T$1,'1.源数据-产品报告-消费降序'!T:T,ROW(),0)),"")</f>
        <v/>
      </c>
      <c r="W482" s="69" t="str">
        <f>IFERROR(CLEAN(HLOOKUP(W$1,'1.源数据-产品报告-消费降序'!W:W,ROW(),0)),"")</f>
        <v/>
      </c>
      <c r="X482" s="69" t="str">
        <f>IFERROR(CLEAN(HLOOKUP(X$1,'1.源数据-产品报告-消费降序'!X:X,ROW(),0)),"")</f>
        <v/>
      </c>
      <c r="Y482" s="69" t="str">
        <f>IFERROR(CLEAN(HLOOKUP(Y$1,'1.源数据-产品报告-消费降序'!Y:Y,ROW(),0)),"")</f>
        <v/>
      </c>
      <c r="Z482" s="69" t="str">
        <f>IFERROR(CLEAN(HLOOKUP(Z$1,'1.源数据-产品报告-消费降序'!Z:Z,ROW(),0)),"")</f>
        <v/>
      </c>
      <c r="AA482" s="69" t="str">
        <f>IFERROR(CLEAN(HLOOKUP(AA$1,'1.源数据-产品报告-消费降序'!AA:AA,ROW(),0)),"")</f>
        <v/>
      </c>
      <c r="AB482" s="69" t="str">
        <f>IFERROR(CLEAN(HLOOKUP(AB$1,'1.源数据-产品报告-消费降序'!AB:AB,ROW(),0)),"")</f>
        <v/>
      </c>
      <c r="AC482" s="69" t="str">
        <f>IFERROR(CLEAN(HLOOKUP(AC$1,'1.源数据-产品报告-消费降序'!AC:AC,ROW(),0)),"")</f>
        <v/>
      </c>
      <c r="AD4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2" s="69" t="str">
        <f>IFERROR(CLEAN(HLOOKUP(AE$1,'1.源数据-产品报告-消费降序'!AE:AE,ROW(),0)),"")</f>
        <v/>
      </c>
      <c r="AH482" s="69" t="str">
        <f>IFERROR(CLEAN(HLOOKUP(AH$1,'1.源数据-产品报告-消费降序'!AH:AH,ROW(),0)),"")</f>
        <v/>
      </c>
      <c r="AI482" s="69" t="str">
        <f>IFERROR(CLEAN(HLOOKUP(AI$1,'1.源数据-产品报告-消费降序'!AI:AI,ROW(),0)),"")</f>
        <v/>
      </c>
      <c r="AJ482" s="69" t="str">
        <f>IFERROR(CLEAN(HLOOKUP(AJ$1,'1.源数据-产品报告-消费降序'!AJ:AJ,ROW(),0)),"")</f>
        <v/>
      </c>
      <c r="AK482" s="69" t="str">
        <f>IFERROR(CLEAN(HLOOKUP(AK$1,'1.源数据-产品报告-消费降序'!AK:AK,ROW(),0)),"")</f>
        <v/>
      </c>
      <c r="AL482" s="69" t="str">
        <f>IFERROR(CLEAN(HLOOKUP(AL$1,'1.源数据-产品报告-消费降序'!AL:AL,ROW(),0)),"")</f>
        <v/>
      </c>
      <c r="AM482" s="69" t="str">
        <f>IFERROR(CLEAN(HLOOKUP(AM$1,'1.源数据-产品报告-消费降序'!AM:AM,ROW(),0)),"")</f>
        <v/>
      </c>
      <c r="AN482" s="69" t="str">
        <f>IFERROR(CLEAN(HLOOKUP(AN$1,'1.源数据-产品报告-消费降序'!AN:AN,ROW(),0)),"")</f>
        <v/>
      </c>
      <c r="AO4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2" s="69" t="str">
        <f>IFERROR(CLEAN(HLOOKUP(AP$1,'1.源数据-产品报告-消费降序'!AP:AP,ROW(),0)),"")</f>
        <v/>
      </c>
      <c r="AS482" s="69" t="str">
        <f>IFERROR(CLEAN(HLOOKUP(AS$1,'1.源数据-产品报告-消费降序'!AS:AS,ROW(),0)),"")</f>
        <v/>
      </c>
      <c r="AT482" s="69" t="str">
        <f>IFERROR(CLEAN(HLOOKUP(AT$1,'1.源数据-产品报告-消费降序'!AT:AT,ROW(),0)),"")</f>
        <v/>
      </c>
      <c r="AU482" s="69" t="str">
        <f>IFERROR(CLEAN(HLOOKUP(AU$1,'1.源数据-产品报告-消费降序'!AU:AU,ROW(),0)),"")</f>
        <v/>
      </c>
      <c r="AV482" s="69" t="str">
        <f>IFERROR(CLEAN(HLOOKUP(AV$1,'1.源数据-产品报告-消费降序'!AV:AV,ROW(),0)),"")</f>
        <v/>
      </c>
      <c r="AW482" s="69" t="str">
        <f>IFERROR(CLEAN(HLOOKUP(AW$1,'1.源数据-产品报告-消费降序'!AW:AW,ROW(),0)),"")</f>
        <v/>
      </c>
      <c r="AX482" s="69" t="str">
        <f>IFERROR(CLEAN(HLOOKUP(AX$1,'1.源数据-产品报告-消费降序'!AX:AX,ROW(),0)),"")</f>
        <v/>
      </c>
      <c r="AY482" s="69" t="str">
        <f>IFERROR(CLEAN(HLOOKUP(AY$1,'1.源数据-产品报告-消费降序'!AY:AY,ROW(),0)),"")</f>
        <v/>
      </c>
      <c r="AZ4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2" s="69" t="str">
        <f>IFERROR(CLEAN(HLOOKUP(BA$1,'1.源数据-产品报告-消费降序'!BA:BA,ROW(),0)),"")</f>
        <v/>
      </c>
      <c r="BD482" s="69" t="str">
        <f>IFERROR(CLEAN(HLOOKUP(BD$1,'1.源数据-产品报告-消费降序'!BD:BD,ROW(),0)),"")</f>
        <v/>
      </c>
      <c r="BE482" s="69" t="str">
        <f>IFERROR(CLEAN(HLOOKUP(BE$1,'1.源数据-产品报告-消费降序'!BE:BE,ROW(),0)),"")</f>
        <v/>
      </c>
      <c r="BF482" s="69" t="str">
        <f>IFERROR(CLEAN(HLOOKUP(BF$1,'1.源数据-产品报告-消费降序'!BF:BF,ROW(),0)),"")</f>
        <v/>
      </c>
      <c r="BG482" s="69" t="str">
        <f>IFERROR(CLEAN(HLOOKUP(BG$1,'1.源数据-产品报告-消费降序'!BG:BG,ROW(),0)),"")</f>
        <v/>
      </c>
      <c r="BH482" s="69" t="str">
        <f>IFERROR(CLEAN(HLOOKUP(BH$1,'1.源数据-产品报告-消费降序'!BH:BH,ROW(),0)),"")</f>
        <v/>
      </c>
      <c r="BI482" s="69" t="str">
        <f>IFERROR(CLEAN(HLOOKUP(BI$1,'1.源数据-产品报告-消费降序'!BI:BI,ROW(),0)),"")</f>
        <v/>
      </c>
      <c r="BJ482" s="69" t="str">
        <f>IFERROR(CLEAN(HLOOKUP(BJ$1,'1.源数据-产品报告-消费降序'!BJ:BJ,ROW(),0)),"")</f>
        <v/>
      </c>
      <c r="BK4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2" s="69" t="str">
        <f>IFERROR(CLEAN(HLOOKUP(BL$1,'1.源数据-产品报告-消费降序'!BL:BL,ROW(),0)),"")</f>
        <v/>
      </c>
      <c r="BO482" s="69" t="str">
        <f>IFERROR(CLEAN(HLOOKUP(BO$1,'1.源数据-产品报告-消费降序'!BO:BO,ROW(),0)),"")</f>
        <v/>
      </c>
      <c r="BP482" s="69" t="str">
        <f>IFERROR(CLEAN(HLOOKUP(BP$1,'1.源数据-产品报告-消费降序'!BP:BP,ROW(),0)),"")</f>
        <v/>
      </c>
      <c r="BQ482" s="69" t="str">
        <f>IFERROR(CLEAN(HLOOKUP(BQ$1,'1.源数据-产品报告-消费降序'!BQ:BQ,ROW(),0)),"")</f>
        <v/>
      </c>
      <c r="BR482" s="69" t="str">
        <f>IFERROR(CLEAN(HLOOKUP(BR$1,'1.源数据-产品报告-消费降序'!BR:BR,ROW(),0)),"")</f>
        <v/>
      </c>
      <c r="BS482" s="69" t="str">
        <f>IFERROR(CLEAN(HLOOKUP(BS$1,'1.源数据-产品报告-消费降序'!BS:BS,ROW(),0)),"")</f>
        <v/>
      </c>
      <c r="BT482" s="69" t="str">
        <f>IFERROR(CLEAN(HLOOKUP(BT$1,'1.源数据-产品报告-消费降序'!BT:BT,ROW(),0)),"")</f>
        <v/>
      </c>
      <c r="BU482" s="69" t="str">
        <f>IFERROR(CLEAN(HLOOKUP(BU$1,'1.源数据-产品报告-消费降序'!BU:BU,ROW(),0)),"")</f>
        <v/>
      </c>
      <c r="BV4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2" s="69" t="str">
        <f>IFERROR(CLEAN(HLOOKUP(BW$1,'1.源数据-产品报告-消费降序'!BW:BW,ROW(),0)),"")</f>
        <v/>
      </c>
    </row>
    <row r="483" spans="1:75">
      <c r="A483" s="69" t="str">
        <f>IFERROR(CLEAN(HLOOKUP(A$1,'1.源数据-产品报告-消费降序'!A:A,ROW(),0)),"")</f>
        <v/>
      </c>
      <c r="B483" s="69" t="str">
        <f>IFERROR(CLEAN(HLOOKUP(B$1,'1.源数据-产品报告-消费降序'!B:B,ROW(),0)),"")</f>
        <v/>
      </c>
      <c r="C483" s="69" t="str">
        <f>IFERROR(CLEAN(HLOOKUP(C$1,'1.源数据-产品报告-消费降序'!C:C,ROW(),0)),"")</f>
        <v/>
      </c>
      <c r="D483" s="69" t="str">
        <f>IFERROR(CLEAN(HLOOKUP(D$1,'1.源数据-产品报告-消费降序'!D:D,ROW(),0)),"")</f>
        <v/>
      </c>
      <c r="E483" s="69" t="str">
        <f>IFERROR(CLEAN(HLOOKUP(E$1,'1.源数据-产品报告-消费降序'!E:E,ROW(),0)),"")</f>
        <v/>
      </c>
      <c r="F483" s="69" t="str">
        <f>IFERROR(CLEAN(HLOOKUP(F$1,'1.源数据-产品报告-消费降序'!F:F,ROW(),0)),"")</f>
        <v/>
      </c>
      <c r="G483" s="70">
        <f>IFERROR((HLOOKUP(G$1,'1.源数据-产品报告-消费降序'!G:G,ROW(),0)),"")</f>
        <v>0</v>
      </c>
      <c r="H4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3" s="69" t="str">
        <f>IFERROR(CLEAN(HLOOKUP(I$1,'1.源数据-产品报告-消费降序'!I:I,ROW(),0)),"")</f>
        <v/>
      </c>
      <c r="L483" s="69" t="str">
        <f>IFERROR(CLEAN(HLOOKUP(L$1,'1.源数据-产品报告-消费降序'!L:L,ROW(),0)),"")</f>
        <v/>
      </c>
      <c r="M483" s="69" t="str">
        <f>IFERROR(CLEAN(HLOOKUP(M$1,'1.源数据-产品报告-消费降序'!M:M,ROW(),0)),"")</f>
        <v/>
      </c>
      <c r="N483" s="69" t="str">
        <f>IFERROR(CLEAN(HLOOKUP(N$1,'1.源数据-产品报告-消费降序'!N:N,ROW(),0)),"")</f>
        <v/>
      </c>
      <c r="O483" s="69" t="str">
        <f>IFERROR(CLEAN(HLOOKUP(O$1,'1.源数据-产品报告-消费降序'!O:O,ROW(),0)),"")</f>
        <v/>
      </c>
      <c r="P483" s="69" t="str">
        <f>IFERROR(CLEAN(HLOOKUP(P$1,'1.源数据-产品报告-消费降序'!P:P,ROW(),0)),"")</f>
        <v/>
      </c>
      <c r="Q483" s="69" t="str">
        <f>IFERROR(CLEAN(HLOOKUP(Q$1,'1.源数据-产品报告-消费降序'!Q:Q,ROW(),0)),"")</f>
        <v/>
      </c>
      <c r="R483" s="69" t="str">
        <f>IFERROR(CLEAN(HLOOKUP(R$1,'1.源数据-产品报告-消费降序'!R:R,ROW(),0)),"")</f>
        <v/>
      </c>
      <c r="S4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3" s="69" t="str">
        <f>IFERROR(CLEAN(HLOOKUP(T$1,'1.源数据-产品报告-消费降序'!T:T,ROW(),0)),"")</f>
        <v/>
      </c>
      <c r="W483" s="69" t="str">
        <f>IFERROR(CLEAN(HLOOKUP(W$1,'1.源数据-产品报告-消费降序'!W:W,ROW(),0)),"")</f>
        <v/>
      </c>
      <c r="X483" s="69" t="str">
        <f>IFERROR(CLEAN(HLOOKUP(X$1,'1.源数据-产品报告-消费降序'!X:X,ROW(),0)),"")</f>
        <v/>
      </c>
      <c r="Y483" s="69" t="str">
        <f>IFERROR(CLEAN(HLOOKUP(Y$1,'1.源数据-产品报告-消费降序'!Y:Y,ROW(),0)),"")</f>
        <v/>
      </c>
      <c r="Z483" s="69" t="str">
        <f>IFERROR(CLEAN(HLOOKUP(Z$1,'1.源数据-产品报告-消费降序'!Z:Z,ROW(),0)),"")</f>
        <v/>
      </c>
      <c r="AA483" s="69" t="str">
        <f>IFERROR(CLEAN(HLOOKUP(AA$1,'1.源数据-产品报告-消费降序'!AA:AA,ROW(),0)),"")</f>
        <v/>
      </c>
      <c r="AB483" s="69" t="str">
        <f>IFERROR(CLEAN(HLOOKUP(AB$1,'1.源数据-产品报告-消费降序'!AB:AB,ROW(),0)),"")</f>
        <v/>
      </c>
      <c r="AC483" s="69" t="str">
        <f>IFERROR(CLEAN(HLOOKUP(AC$1,'1.源数据-产品报告-消费降序'!AC:AC,ROW(),0)),"")</f>
        <v/>
      </c>
      <c r="AD4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3" s="69" t="str">
        <f>IFERROR(CLEAN(HLOOKUP(AE$1,'1.源数据-产品报告-消费降序'!AE:AE,ROW(),0)),"")</f>
        <v/>
      </c>
      <c r="AH483" s="69" t="str">
        <f>IFERROR(CLEAN(HLOOKUP(AH$1,'1.源数据-产品报告-消费降序'!AH:AH,ROW(),0)),"")</f>
        <v/>
      </c>
      <c r="AI483" s="69" t="str">
        <f>IFERROR(CLEAN(HLOOKUP(AI$1,'1.源数据-产品报告-消费降序'!AI:AI,ROW(),0)),"")</f>
        <v/>
      </c>
      <c r="AJ483" s="69" t="str">
        <f>IFERROR(CLEAN(HLOOKUP(AJ$1,'1.源数据-产品报告-消费降序'!AJ:AJ,ROW(),0)),"")</f>
        <v/>
      </c>
      <c r="AK483" s="69" t="str">
        <f>IFERROR(CLEAN(HLOOKUP(AK$1,'1.源数据-产品报告-消费降序'!AK:AK,ROW(),0)),"")</f>
        <v/>
      </c>
      <c r="AL483" s="69" t="str">
        <f>IFERROR(CLEAN(HLOOKUP(AL$1,'1.源数据-产品报告-消费降序'!AL:AL,ROW(),0)),"")</f>
        <v/>
      </c>
      <c r="AM483" s="69" t="str">
        <f>IFERROR(CLEAN(HLOOKUP(AM$1,'1.源数据-产品报告-消费降序'!AM:AM,ROW(),0)),"")</f>
        <v/>
      </c>
      <c r="AN483" s="69" t="str">
        <f>IFERROR(CLEAN(HLOOKUP(AN$1,'1.源数据-产品报告-消费降序'!AN:AN,ROW(),0)),"")</f>
        <v/>
      </c>
      <c r="AO4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3" s="69" t="str">
        <f>IFERROR(CLEAN(HLOOKUP(AP$1,'1.源数据-产品报告-消费降序'!AP:AP,ROW(),0)),"")</f>
        <v/>
      </c>
      <c r="AS483" s="69" t="str">
        <f>IFERROR(CLEAN(HLOOKUP(AS$1,'1.源数据-产品报告-消费降序'!AS:AS,ROW(),0)),"")</f>
        <v/>
      </c>
      <c r="AT483" s="69" t="str">
        <f>IFERROR(CLEAN(HLOOKUP(AT$1,'1.源数据-产品报告-消费降序'!AT:AT,ROW(),0)),"")</f>
        <v/>
      </c>
      <c r="AU483" s="69" t="str">
        <f>IFERROR(CLEAN(HLOOKUP(AU$1,'1.源数据-产品报告-消费降序'!AU:AU,ROW(),0)),"")</f>
        <v/>
      </c>
      <c r="AV483" s="69" t="str">
        <f>IFERROR(CLEAN(HLOOKUP(AV$1,'1.源数据-产品报告-消费降序'!AV:AV,ROW(),0)),"")</f>
        <v/>
      </c>
      <c r="AW483" s="69" t="str">
        <f>IFERROR(CLEAN(HLOOKUP(AW$1,'1.源数据-产品报告-消费降序'!AW:AW,ROW(),0)),"")</f>
        <v/>
      </c>
      <c r="AX483" s="69" t="str">
        <f>IFERROR(CLEAN(HLOOKUP(AX$1,'1.源数据-产品报告-消费降序'!AX:AX,ROW(),0)),"")</f>
        <v/>
      </c>
      <c r="AY483" s="69" t="str">
        <f>IFERROR(CLEAN(HLOOKUP(AY$1,'1.源数据-产品报告-消费降序'!AY:AY,ROW(),0)),"")</f>
        <v/>
      </c>
      <c r="AZ4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3" s="69" t="str">
        <f>IFERROR(CLEAN(HLOOKUP(BA$1,'1.源数据-产品报告-消费降序'!BA:BA,ROW(),0)),"")</f>
        <v/>
      </c>
      <c r="BD483" s="69" t="str">
        <f>IFERROR(CLEAN(HLOOKUP(BD$1,'1.源数据-产品报告-消费降序'!BD:BD,ROW(),0)),"")</f>
        <v/>
      </c>
      <c r="BE483" s="69" t="str">
        <f>IFERROR(CLEAN(HLOOKUP(BE$1,'1.源数据-产品报告-消费降序'!BE:BE,ROW(),0)),"")</f>
        <v/>
      </c>
      <c r="BF483" s="69" t="str">
        <f>IFERROR(CLEAN(HLOOKUP(BF$1,'1.源数据-产品报告-消费降序'!BF:BF,ROW(),0)),"")</f>
        <v/>
      </c>
      <c r="BG483" s="69" t="str">
        <f>IFERROR(CLEAN(HLOOKUP(BG$1,'1.源数据-产品报告-消费降序'!BG:BG,ROW(),0)),"")</f>
        <v/>
      </c>
      <c r="BH483" s="69" t="str">
        <f>IFERROR(CLEAN(HLOOKUP(BH$1,'1.源数据-产品报告-消费降序'!BH:BH,ROW(),0)),"")</f>
        <v/>
      </c>
      <c r="BI483" s="69" t="str">
        <f>IFERROR(CLEAN(HLOOKUP(BI$1,'1.源数据-产品报告-消费降序'!BI:BI,ROW(),0)),"")</f>
        <v/>
      </c>
      <c r="BJ483" s="69" t="str">
        <f>IFERROR(CLEAN(HLOOKUP(BJ$1,'1.源数据-产品报告-消费降序'!BJ:BJ,ROW(),0)),"")</f>
        <v/>
      </c>
      <c r="BK4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3" s="69" t="str">
        <f>IFERROR(CLEAN(HLOOKUP(BL$1,'1.源数据-产品报告-消费降序'!BL:BL,ROW(),0)),"")</f>
        <v/>
      </c>
      <c r="BO483" s="69" t="str">
        <f>IFERROR(CLEAN(HLOOKUP(BO$1,'1.源数据-产品报告-消费降序'!BO:BO,ROW(),0)),"")</f>
        <v/>
      </c>
      <c r="BP483" s="69" t="str">
        <f>IFERROR(CLEAN(HLOOKUP(BP$1,'1.源数据-产品报告-消费降序'!BP:BP,ROW(),0)),"")</f>
        <v/>
      </c>
      <c r="BQ483" s="69" t="str">
        <f>IFERROR(CLEAN(HLOOKUP(BQ$1,'1.源数据-产品报告-消费降序'!BQ:BQ,ROW(),0)),"")</f>
        <v/>
      </c>
      <c r="BR483" s="69" t="str">
        <f>IFERROR(CLEAN(HLOOKUP(BR$1,'1.源数据-产品报告-消费降序'!BR:BR,ROW(),0)),"")</f>
        <v/>
      </c>
      <c r="BS483" s="69" t="str">
        <f>IFERROR(CLEAN(HLOOKUP(BS$1,'1.源数据-产品报告-消费降序'!BS:BS,ROW(),0)),"")</f>
        <v/>
      </c>
      <c r="BT483" s="69" t="str">
        <f>IFERROR(CLEAN(HLOOKUP(BT$1,'1.源数据-产品报告-消费降序'!BT:BT,ROW(),0)),"")</f>
        <v/>
      </c>
      <c r="BU483" s="69" t="str">
        <f>IFERROR(CLEAN(HLOOKUP(BU$1,'1.源数据-产品报告-消费降序'!BU:BU,ROW(),0)),"")</f>
        <v/>
      </c>
      <c r="BV4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3" s="69" t="str">
        <f>IFERROR(CLEAN(HLOOKUP(BW$1,'1.源数据-产品报告-消费降序'!BW:BW,ROW(),0)),"")</f>
        <v/>
      </c>
    </row>
    <row r="484" spans="1:75">
      <c r="A484" s="69" t="str">
        <f>IFERROR(CLEAN(HLOOKUP(A$1,'1.源数据-产品报告-消费降序'!A:A,ROW(),0)),"")</f>
        <v/>
      </c>
      <c r="B484" s="69" t="str">
        <f>IFERROR(CLEAN(HLOOKUP(B$1,'1.源数据-产品报告-消费降序'!B:B,ROW(),0)),"")</f>
        <v/>
      </c>
      <c r="C484" s="69" t="str">
        <f>IFERROR(CLEAN(HLOOKUP(C$1,'1.源数据-产品报告-消费降序'!C:C,ROW(),0)),"")</f>
        <v/>
      </c>
      <c r="D484" s="69" t="str">
        <f>IFERROR(CLEAN(HLOOKUP(D$1,'1.源数据-产品报告-消费降序'!D:D,ROW(),0)),"")</f>
        <v/>
      </c>
      <c r="E484" s="69" t="str">
        <f>IFERROR(CLEAN(HLOOKUP(E$1,'1.源数据-产品报告-消费降序'!E:E,ROW(),0)),"")</f>
        <v/>
      </c>
      <c r="F484" s="69" t="str">
        <f>IFERROR(CLEAN(HLOOKUP(F$1,'1.源数据-产品报告-消费降序'!F:F,ROW(),0)),"")</f>
        <v/>
      </c>
      <c r="G484" s="70">
        <f>IFERROR((HLOOKUP(G$1,'1.源数据-产品报告-消费降序'!G:G,ROW(),0)),"")</f>
        <v>0</v>
      </c>
      <c r="H4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4" s="69" t="str">
        <f>IFERROR(CLEAN(HLOOKUP(I$1,'1.源数据-产品报告-消费降序'!I:I,ROW(),0)),"")</f>
        <v/>
      </c>
      <c r="L484" s="69" t="str">
        <f>IFERROR(CLEAN(HLOOKUP(L$1,'1.源数据-产品报告-消费降序'!L:L,ROW(),0)),"")</f>
        <v/>
      </c>
      <c r="M484" s="69" t="str">
        <f>IFERROR(CLEAN(HLOOKUP(M$1,'1.源数据-产品报告-消费降序'!M:M,ROW(),0)),"")</f>
        <v/>
      </c>
      <c r="N484" s="69" t="str">
        <f>IFERROR(CLEAN(HLOOKUP(N$1,'1.源数据-产品报告-消费降序'!N:N,ROW(),0)),"")</f>
        <v/>
      </c>
      <c r="O484" s="69" t="str">
        <f>IFERROR(CLEAN(HLOOKUP(O$1,'1.源数据-产品报告-消费降序'!O:O,ROW(),0)),"")</f>
        <v/>
      </c>
      <c r="P484" s="69" t="str">
        <f>IFERROR(CLEAN(HLOOKUP(P$1,'1.源数据-产品报告-消费降序'!P:P,ROW(),0)),"")</f>
        <v/>
      </c>
      <c r="Q484" s="69" t="str">
        <f>IFERROR(CLEAN(HLOOKUP(Q$1,'1.源数据-产品报告-消费降序'!Q:Q,ROW(),0)),"")</f>
        <v/>
      </c>
      <c r="R484" s="69" t="str">
        <f>IFERROR(CLEAN(HLOOKUP(R$1,'1.源数据-产品报告-消费降序'!R:R,ROW(),0)),"")</f>
        <v/>
      </c>
      <c r="S4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4" s="69" t="str">
        <f>IFERROR(CLEAN(HLOOKUP(T$1,'1.源数据-产品报告-消费降序'!T:T,ROW(),0)),"")</f>
        <v/>
      </c>
      <c r="W484" s="69" t="str">
        <f>IFERROR(CLEAN(HLOOKUP(W$1,'1.源数据-产品报告-消费降序'!W:W,ROW(),0)),"")</f>
        <v/>
      </c>
      <c r="X484" s="69" t="str">
        <f>IFERROR(CLEAN(HLOOKUP(X$1,'1.源数据-产品报告-消费降序'!X:X,ROW(),0)),"")</f>
        <v/>
      </c>
      <c r="Y484" s="69" t="str">
        <f>IFERROR(CLEAN(HLOOKUP(Y$1,'1.源数据-产品报告-消费降序'!Y:Y,ROW(),0)),"")</f>
        <v/>
      </c>
      <c r="Z484" s="69" t="str">
        <f>IFERROR(CLEAN(HLOOKUP(Z$1,'1.源数据-产品报告-消费降序'!Z:Z,ROW(),0)),"")</f>
        <v/>
      </c>
      <c r="AA484" s="69" t="str">
        <f>IFERROR(CLEAN(HLOOKUP(AA$1,'1.源数据-产品报告-消费降序'!AA:AA,ROW(),0)),"")</f>
        <v/>
      </c>
      <c r="AB484" s="69" t="str">
        <f>IFERROR(CLEAN(HLOOKUP(AB$1,'1.源数据-产品报告-消费降序'!AB:AB,ROW(),0)),"")</f>
        <v/>
      </c>
      <c r="AC484" s="69" t="str">
        <f>IFERROR(CLEAN(HLOOKUP(AC$1,'1.源数据-产品报告-消费降序'!AC:AC,ROW(),0)),"")</f>
        <v/>
      </c>
      <c r="AD4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4" s="69" t="str">
        <f>IFERROR(CLEAN(HLOOKUP(AE$1,'1.源数据-产品报告-消费降序'!AE:AE,ROW(),0)),"")</f>
        <v/>
      </c>
      <c r="AH484" s="69" t="str">
        <f>IFERROR(CLEAN(HLOOKUP(AH$1,'1.源数据-产品报告-消费降序'!AH:AH,ROW(),0)),"")</f>
        <v/>
      </c>
      <c r="AI484" s="69" t="str">
        <f>IFERROR(CLEAN(HLOOKUP(AI$1,'1.源数据-产品报告-消费降序'!AI:AI,ROW(),0)),"")</f>
        <v/>
      </c>
      <c r="AJ484" s="69" t="str">
        <f>IFERROR(CLEAN(HLOOKUP(AJ$1,'1.源数据-产品报告-消费降序'!AJ:AJ,ROW(),0)),"")</f>
        <v/>
      </c>
      <c r="AK484" s="69" t="str">
        <f>IFERROR(CLEAN(HLOOKUP(AK$1,'1.源数据-产品报告-消费降序'!AK:AK,ROW(),0)),"")</f>
        <v/>
      </c>
      <c r="AL484" s="69" t="str">
        <f>IFERROR(CLEAN(HLOOKUP(AL$1,'1.源数据-产品报告-消费降序'!AL:AL,ROW(),0)),"")</f>
        <v/>
      </c>
      <c r="AM484" s="69" t="str">
        <f>IFERROR(CLEAN(HLOOKUP(AM$1,'1.源数据-产品报告-消费降序'!AM:AM,ROW(),0)),"")</f>
        <v/>
      </c>
      <c r="AN484" s="69" t="str">
        <f>IFERROR(CLEAN(HLOOKUP(AN$1,'1.源数据-产品报告-消费降序'!AN:AN,ROW(),0)),"")</f>
        <v/>
      </c>
      <c r="AO4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4" s="69" t="str">
        <f>IFERROR(CLEAN(HLOOKUP(AP$1,'1.源数据-产品报告-消费降序'!AP:AP,ROW(),0)),"")</f>
        <v/>
      </c>
      <c r="AS484" s="69" t="str">
        <f>IFERROR(CLEAN(HLOOKUP(AS$1,'1.源数据-产品报告-消费降序'!AS:AS,ROW(),0)),"")</f>
        <v/>
      </c>
      <c r="AT484" s="69" t="str">
        <f>IFERROR(CLEAN(HLOOKUP(AT$1,'1.源数据-产品报告-消费降序'!AT:AT,ROW(),0)),"")</f>
        <v/>
      </c>
      <c r="AU484" s="69" t="str">
        <f>IFERROR(CLEAN(HLOOKUP(AU$1,'1.源数据-产品报告-消费降序'!AU:AU,ROW(),0)),"")</f>
        <v/>
      </c>
      <c r="AV484" s="69" t="str">
        <f>IFERROR(CLEAN(HLOOKUP(AV$1,'1.源数据-产品报告-消费降序'!AV:AV,ROW(),0)),"")</f>
        <v/>
      </c>
      <c r="AW484" s="69" t="str">
        <f>IFERROR(CLEAN(HLOOKUP(AW$1,'1.源数据-产品报告-消费降序'!AW:AW,ROW(),0)),"")</f>
        <v/>
      </c>
      <c r="AX484" s="69" t="str">
        <f>IFERROR(CLEAN(HLOOKUP(AX$1,'1.源数据-产品报告-消费降序'!AX:AX,ROW(),0)),"")</f>
        <v/>
      </c>
      <c r="AY484" s="69" t="str">
        <f>IFERROR(CLEAN(HLOOKUP(AY$1,'1.源数据-产品报告-消费降序'!AY:AY,ROW(),0)),"")</f>
        <v/>
      </c>
      <c r="AZ4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4" s="69" t="str">
        <f>IFERROR(CLEAN(HLOOKUP(BA$1,'1.源数据-产品报告-消费降序'!BA:BA,ROW(),0)),"")</f>
        <v/>
      </c>
      <c r="BD484" s="69" t="str">
        <f>IFERROR(CLEAN(HLOOKUP(BD$1,'1.源数据-产品报告-消费降序'!BD:BD,ROW(),0)),"")</f>
        <v/>
      </c>
      <c r="BE484" s="69" t="str">
        <f>IFERROR(CLEAN(HLOOKUP(BE$1,'1.源数据-产品报告-消费降序'!BE:BE,ROW(),0)),"")</f>
        <v/>
      </c>
      <c r="BF484" s="69" t="str">
        <f>IFERROR(CLEAN(HLOOKUP(BF$1,'1.源数据-产品报告-消费降序'!BF:BF,ROW(),0)),"")</f>
        <v/>
      </c>
      <c r="BG484" s="69" t="str">
        <f>IFERROR(CLEAN(HLOOKUP(BG$1,'1.源数据-产品报告-消费降序'!BG:BG,ROW(),0)),"")</f>
        <v/>
      </c>
      <c r="BH484" s="69" t="str">
        <f>IFERROR(CLEAN(HLOOKUP(BH$1,'1.源数据-产品报告-消费降序'!BH:BH,ROW(),0)),"")</f>
        <v/>
      </c>
      <c r="BI484" s="69" t="str">
        <f>IFERROR(CLEAN(HLOOKUP(BI$1,'1.源数据-产品报告-消费降序'!BI:BI,ROW(),0)),"")</f>
        <v/>
      </c>
      <c r="BJ484" s="69" t="str">
        <f>IFERROR(CLEAN(HLOOKUP(BJ$1,'1.源数据-产品报告-消费降序'!BJ:BJ,ROW(),0)),"")</f>
        <v/>
      </c>
      <c r="BK4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4" s="69" t="str">
        <f>IFERROR(CLEAN(HLOOKUP(BL$1,'1.源数据-产品报告-消费降序'!BL:BL,ROW(),0)),"")</f>
        <v/>
      </c>
      <c r="BO484" s="69" t="str">
        <f>IFERROR(CLEAN(HLOOKUP(BO$1,'1.源数据-产品报告-消费降序'!BO:BO,ROW(),0)),"")</f>
        <v/>
      </c>
      <c r="BP484" s="69" t="str">
        <f>IFERROR(CLEAN(HLOOKUP(BP$1,'1.源数据-产品报告-消费降序'!BP:BP,ROW(),0)),"")</f>
        <v/>
      </c>
      <c r="BQ484" s="69" t="str">
        <f>IFERROR(CLEAN(HLOOKUP(BQ$1,'1.源数据-产品报告-消费降序'!BQ:BQ,ROW(),0)),"")</f>
        <v/>
      </c>
      <c r="BR484" s="69" t="str">
        <f>IFERROR(CLEAN(HLOOKUP(BR$1,'1.源数据-产品报告-消费降序'!BR:BR,ROW(),0)),"")</f>
        <v/>
      </c>
      <c r="BS484" s="69" t="str">
        <f>IFERROR(CLEAN(HLOOKUP(BS$1,'1.源数据-产品报告-消费降序'!BS:BS,ROW(),0)),"")</f>
        <v/>
      </c>
      <c r="BT484" s="69" t="str">
        <f>IFERROR(CLEAN(HLOOKUP(BT$1,'1.源数据-产品报告-消费降序'!BT:BT,ROW(),0)),"")</f>
        <v/>
      </c>
      <c r="BU484" s="69" t="str">
        <f>IFERROR(CLEAN(HLOOKUP(BU$1,'1.源数据-产品报告-消费降序'!BU:BU,ROW(),0)),"")</f>
        <v/>
      </c>
      <c r="BV4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4" s="69" t="str">
        <f>IFERROR(CLEAN(HLOOKUP(BW$1,'1.源数据-产品报告-消费降序'!BW:BW,ROW(),0)),"")</f>
        <v/>
      </c>
    </row>
    <row r="485" spans="1:75">
      <c r="A485" s="69" t="str">
        <f>IFERROR(CLEAN(HLOOKUP(A$1,'1.源数据-产品报告-消费降序'!A:A,ROW(),0)),"")</f>
        <v/>
      </c>
      <c r="B485" s="69" t="str">
        <f>IFERROR(CLEAN(HLOOKUP(B$1,'1.源数据-产品报告-消费降序'!B:B,ROW(),0)),"")</f>
        <v/>
      </c>
      <c r="C485" s="69" t="str">
        <f>IFERROR(CLEAN(HLOOKUP(C$1,'1.源数据-产品报告-消费降序'!C:C,ROW(),0)),"")</f>
        <v/>
      </c>
      <c r="D485" s="69" t="str">
        <f>IFERROR(CLEAN(HLOOKUP(D$1,'1.源数据-产品报告-消费降序'!D:D,ROW(),0)),"")</f>
        <v/>
      </c>
      <c r="E485" s="69" t="str">
        <f>IFERROR(CLEAN(HLOOKUP(E$1,'1.源数据-产品报告-消费降序'!E:E,ROW(),0)),"")</f>
        <v/>
      </c>
      <c r="F485" s="69" t="str">
        <f>IFERROR(CLEAN(HLOOKUP(F$1,'1.源数据-产品报告-消费降序'!F:F,ROW(),0)),"")</f>
        <v/>
      </c>
      <c r="G485" s="70">
        <f>IFERROR((HLOOKUP(G$1,'1.源数据-产品报告-消费降序'!G:G,ROW(),0)),"")</f>
        <v>0</v>
      </c>
      <c r="H4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5" s="69" t="str">
        <f>IFERROR(CLEAN(HLOOKUP(I$1,'1.源数据-产品报告-消费降序'!I:I,ROW(),0)),"")</f>
        <v/>
      </c>
      <c r="L485" s="69" t="str">
        <f>IFERROR(CLEAN(HLOOKUP(L$1,'1.源数据-产品报告-消费降序'!L:L,ROW(),0)),"")</f>
        <v/>
      </c>
      <c r="M485" s="69" t="str">
        <f>IFERROR(CLEAN(HLOOKUP(M$1,'1.源数据-产品报告-消费降序'!M:M,ROW(),0)),"")</f>
        <v/>
      </c>
      <c r="N485" s="69" t="str">
        <f>IFERROR(CLEAN(HLOOKUP(N$1,'1.源数据-产品报告-消费降序'!N:N,ROW(),0)),"")</f>
        <v/>
      </c>
      <c r="O485" s="69" t="str">
        <f>IFERROR(CLEAN(HLOOKUP(O$1,'1.源数据-产品报告-消费降序'!O:O,ROW(),0)),"")</f>
        <v/>
      </c>
      <c r="P485" s="69" t="str">
        <f>IFERROR(CLEAN(HLOOKUP(P$1,'1.源数据-产品报告-消费降序'!P:P,ROW(),0)),"")</f>
        <v/>
      </c>
      <c r="Q485" s="69" t="str">
        <f>IFERROR(CLEAN(HLOOKUP(Q$1,'1.源数据-产品报告-消费降序'!Q:Q,ROW(),0)),"")</f>
        <v/>
      </c>
      <c r="R485" s="69" t="str">
        <f>IFERROR(CLEAN(HLOOKUP(R$1,'1.源数据-产品报告-消费降序'!R:R,ROW(),0)),"")</f>
        <v/>
      </c>
      <c r="S4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5" s="69" t="str">
        <f>IFERROR(CLEAN(HLOOKUP(T$1,'1.源数据-产品报告-消费降序'!T:T,ROW(),0)),"")</f>
        <v/>
      </c>
      <c r="W485" s="69" t="str">
        <f>IFERROR(CLEAN(HLOOKUP(W$1,'1.源数据-产品报告-消费降序'!W:W,ROW(),0)),"")</f>
        <v/>
      </c>
      <c r="X485" s="69" t="str">
        <f>IFERROR(CLEAN(HLOOKUP(X$1,'1.源数据-产品报告-消费降序'!X:X,ROW(),0)),"")</f>
        <v/>
      </c>
      <c r="Y485" s="69" t="str">
        <f>IFERROR(CLEAN(HLOOKUP(Y$1,'1.源数据-产品报告-消费降序'!Y:Y,ROW(),0)),"")</f>
        <v/>
      </c>
      <c r="Z485" s="69" t="str">
        <f>IFERROR(CLEAN(HLOOKUP(Z$1,'1.源数据-产品报告-消费降序'!Z:Z,ROW(),0)),"")</f>
        <v/>
      </c>
      <c r="AA485" s="69" t="str">
        <f>IFERROR(CLEAN(HLOOKUP(AA$1,'1.源数据-产品报告-消费降序'!AA:AA,ROW(),0)),"")</f>
        <v/>
      </c>
      <c r="AB485" s="69" t="str">
        <f>IFERROR(CLEAN(HLOOKUP(AB$1,'1.源数据-产品报告-消费降序'!AB:AB,ROW(),0)),"")</f>
        <v/>
      </c>
      <c r="AC485" s="69" t="str">
        <f>IFERROR(CLEAN(HLOOKUP(AC$1,'1.源数据-产品报告-消费降序'!AC:AC,ROW(),0)),"")</f>
        <v/>
      </c>
      <c r="AD4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5" s="69" t="str">
        <f>IFERROR(CLEAN(HLOOKUP(AE$1,'1.源数据-产品报告-消费降序'!AE:AE,ROW(),0)),"")</f>
        <v/>
      </c>
      <c r="AH485" s="69" t="str">
        <f>IFERROR(CLEAN(HLOOKUP(AH$1,'1.源数据-产品报告-消费降序'!AH:AH,ROW(),0)),"")</f>
        <v/>
      </c>
      <c r="AI485" s="69" t="str">
        <f>IFERROR(CLEAN(HLOOKUP(AI$1,'1.源数据-产品报告-消费降序'!AI:AI,ROW(),0)),"")</f>
        <v/>
      </c>
      <c r="AJ485" s="69" t="str">
        <f>IFERROR(CLEAN(HLOOKUP(AJ$1,'1.源数据-产品报告-消费降序'!AJ:AJ,ROW(),0)),"")</f>
        <v/>
      </c>
      <c r="AK485" s="69" t="str">
        <f>IFERROR(CLEAN(HLOOKUP(AK$1,'1.源数据-产品报告-消费降序'!AK:AK,ROW(),0)),"")</f>
        <v/>
      </c>
      <c r="AL485" s="69" t="str">
        <f>IFERROR(CLEAN(HLOOKUP(AL$1,'1.源数据-产品报告-消费降序'!AL:AL,ROW(),0)),"")</f>
        <v/>
      </c>
      <c r="AM485" s="69" t="str">
        <f>IFERROR(CLEAN(HLOOKUP(AM$1,'1.源数据-产品报告-消费降序'!AM:AM,ROW(),0)),"")</f>
        <v/>
      </c>
      <c r="AN485" s="69" t="str">
        <f>IFERROR(CLEAN(HLOOKUP(AN$1,'1.源数据-产品报告-消费降序'!AN:AN,ROW(),0)),"")</f>
        <v/>
      </c>
      <c r="AO4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5" s="69" t="str">
        <f>IFERROR(CLEAN(HLOOKUP(AP$1,'1.源数据-产品报告-消费降序'!AP:AP,ROW(),0)),"")</f>
        <v/>
      </c>
      <c r="AS485" s="69" t="str">
        <f>IFERROR(CLEAN(HLOOKUP(AS$1,'1.源数据-产品报告-消费降序'!AS:AS,ROW(),0)),"")</f>
        <v/>
      </c>
      <c r="AT485" s="69" t="str">
        <f>IFERROR(CLEAN(HLOOKUP(AT$1,'1.源数据-产品报告-消费降序'!AT:AT,ROW(),0)),"")</f>
        <v/>
      </c>
      <c r="AU485" s="69" t="str">
        <f>IFERROR(CLEAN(HLOOKUP(AU$1,'1.源数据-产品报告-消费降序'!AU:AU,ROW(),0)),"")</f>
        <v/>
      </c>
      <c r="AV485" s="69" t="str">
        <f>IFERROR(CLEAN(HLOOKUP(AV$1,'1.源数据-产品报告-消费降序'!AV:AV,ROW(),0)),"")</f>
        <v/>
      </c>
      <c r="AW485" s="69" t="str">
        <f>IFERROR(CLEAN(HLOOKUP(AW$1,'1.源数据-产品报告-消费降序'!AW:AW,ROW(),0)),"")</f>
        <v/>
      </c>
      <c r="AX485" s="69" t="str">
        <f>IFERROR(CLEAN(HLOOKUP(AX$1,'1.源数据-产品报告-消费降序'!AX:AX,ROW(),0)),"")</f>
        <v/>
      </c>
      <c r="AY485" s="69" t="str">
        <f>IFERROR(CLEAN(HLOOKUP(AY$1,'1.源数据-产品报告-消费降序'!AY:AY,ROW(),0)),"")</f>
        <v/>
      </c>
      <c r="AZ4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5" s="69" t="str">
        <f>IFERROR(CLEAN(HLOOKUP(BA$1,'1.源数据-产品报告-消费降序'!BA:BA,ROW(),0)),"")</f>
        <v/>
      </c>
      <c r="BD485" s="69" t="str">
        <f>IFERROR(CLEAN(HLOOKUP(BD$1,'1.源数据-产品报告-消费降序'!BD:BD,ROW(),0)),"")</f>
        <v/>
      </c>
      <c r="BE485" s="69" t="str">
        <f>IFERROR(CLEAN(HLOOKUP(BE$1,'1.源数据-产品报告-消费降序'!BE:BE,ROW(),0)),"")</f>
        <v/>
      </c>
      <c r="BF485" s="69" t="str">
        <f>IFERROR(CLEAN(HLOOKUP(BF$1,'1.源数据-产品报告-消费降序'!BF:BF,ROW(),0)),"")</f>
        <v/>
      </c>
      <c r="BG485" s="69" t="str">
        <f>IFERROR(CLEAN(HLOOKUP(BG$1,'1.源数据-产品报告-消费降序'!BG:BG,ROW(),0)),"")</f>
        <v/>
      </c>
      <c r="BH485" s="69" t="str">
        <f>IFERROR(CLEAN(HLOOKUP(BH$1,'1.源数据-产品报告-消费降序'!BH:BH,ROW(),0)),"")</f>
        <v/>
      </c>
      <c r="BI485" s="69" t="str">
        <f>IFERROR(CLEAN(HLOOKUP(BI$1,'1.源数据-产品报告-消费降序'!BI:BI,ROW(),0)),"")</f>
        <v/>
      </c>
      <c r="BJ485" s="69" t="str">
        <f>IFERROR(CLEAN(HLOOKUP(BJ$1,'1.源数据-产品报告-消费降序'!BJ:BJ,ROW(),0)),"")</f>
        <v/>
      </c>
      <c r="BK4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5" s="69" t="str">
        <f>IFERROR(CLEAN(HLOOKUP(BL$1,'1.源数据-产品报告-消费降序'!BL:BL,ROW(),0)),"")</f>
        <v/>
      </c>
      <c r="BO485" s="69" t="str">
        <f>IFERROR(CLEAN(HLOOKUP(BO$1,'1.源数据-产品报告-消费降序'!BO:BO,ROW(),0)),"")</f>
        <v/>
      </c>
      <c r="BP485" s="69" t="str">
        <f>IFERROR(CLEAN(HLOOKUP(BP$1,'1.源数据-产品报告-消费降序'!BP:BP,ROW(),0)),"")</f>
        <v/>
      </c>
      <c r="BQ485" s="69" t="str">
        <f>IFERROR(CLEAN(HLOOKUP(BQ$1,'1.源数据-产品报告-消费降序'!BQ:BQ,ROW(),0)),"")</f>
        <v/>
      </c>
      <c r="BR485" s="69" t="str">
        <f>IFERROR(CLEAN(HLOOKUP(BR$1,'1.源数据-产品报告-消费降序'!BR:BR,ROW(),0)),"")</f>
        <v/>
      </c>
      <c r="BS485" s="69" t="str">
        <f>IFERROR(CLEAN(HLOOKUP(BS$1,'1.源数据-产品报告-消费降序'!BS:BS,ROW(),0)),"")</f>
        <v/>
      </c>
      <c r="BT485" s="69" t="str">
        <f>IFERROR(CLEAN(HLOOKUP(BT$1,'1.源数据-产品报告-消费降序'!BT:BT,ROW(),0)),"")</f>
        <v/>
      </c>
      <c r="BU485" s="69" t="str">
        <f>IFERROR(CLEAN(HLOOKUP(BU$1,'1.源数据-产品报告-消费降序'!BU:BU,ROW(),0)),"")</f>
        <v/>
      </c>
      <c r="BV4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5" s="69" t="str">
        <f>IFERROR(CLEAN(HLOOKUP(BW$1,'1.源数据-产品报告-消费降序'!BW:BW,ROW(),0)),"")</f>
        <v/>
      </c>
    </row>
    <row r="486" spans="1:75">
      <c r="A486" s="69" t="str">
        <f>IFERROR(CLEAN(HLOOKUP(A$1,'1.源数据-产品报告-消费降序'!A:A,ROW(),0)),"")</f>
        <v/>
      </c>
      <c r="B486" s="69" t="str">
        <f>IFERROR(CLEAN(HLOOKUP(B$1,'1.源数据-产品报告-消费降序'!B:B,ROW(),0)),"")</f>
        <v/>
      </c>
      <c r="C486" s="69" t="str">
        <f>IFERROR(CLEAN(HLOOKUP(C$1,'1.源数据-产品报告-消费降序'!C:C,ROW(),0)),"")</f>
        <v/>
      </c>
      <c r="D486" s="69" t="str">
        <f>IFERROR(CLEAN(HLOOKUP(D$1,'1.源数据-产品报告-消费降序'!D:D,ROW(),0)),"")</f>
        <v/>
      </c>
      <c r="E486" s="69" t="str">
        <f>IFERROR(CLEAN(HLOOKUP(E$1,'1.源数据-产品报告-消费降序'!E:E,ROW(),0)),"")</f>
        <v/>
      </c>
      <c r="F486" s="69" t="str">
        <f>IFERROR(CLEAN(HLOOKUP(F$1,'1.源数据-产品报告-消费降序'!F:F,ROW(),0)),"")</f>
        <v/>
      </c>
      <c r="G486" s="70">
        <f>IFERROR((HLOOKUP(G$1,'1.源数据-产品报告-消费降序'!G:G,ROW(),0)),"")</f>
        <v>0</v>
      </c>
      <c r="H4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6" s="69" t="str">
        <f>IFERROR(CLEAN(HLOOKUP(I$1,'1.源数据-产品报告-消费降序'!I:I,ROW(),0)),"")</f>
        <v/>
      </c>
      <c r="L486" s="69" t="str">
        <f>IFERROR(CLEAN(HLOOKUP(L$1,'1.源数据-产品报告-消费降序'!L:L,ROW(),0)),"")</f>
        <v/>
      </c>
      <c r="M486" s="69" t="str">
        <f>IFERROR(CLEAN(HLOOKUP(M$1,'1.源数据-产品报告-消费降序'!M:M,ROW(),0)),"")</f>
        <v/>
      </c>
      <c r="N486" s="69" t="str">
        <f>IFERROR(CLEAN(HLOOKUP(N$1,'1.源数据-产品报告-消费降序'!N:N,ROW(),0)),"")</f>
        <v/>
      </c>
      <c r="O486" s="69" t="str">
        <f>IFERROR(CLEAN(HLOOKUP(O$1,'1.源数据-产品报告-消费降序'!O:O,ROW(),0)),"")</f>
        <v/>
      </c>
      <c r="P486" s="69" t="str">
        <f>IFERROR(CLEAN(HLOOKUP(P$1,'1.源数据-产品报告-消费降序'!P:P,ROW(),0)),"")</f>
        <v/>
      </c>
      <c r="Q486" s="69" t="str">
        <f>IFERROR(CLEAN(HLOOKUP(Q$1,'1.源数据-产品报告-消费降序'!Q:Q,ROW(),0)),"")</f>
        <v/>
      </c>
      <c r="R486" s="69" t="str">
        <f>IFERROR(CLEAN(HLOOKUP(R$1,'1.源数据-产品报告-消费降序'!R:R,ROW(),0)),"")</f>
        <v/>
      </c>
      <c r="S4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6" s="69" t="str">
        <f>IFERROR(CLEAN(HLOOKUP(T$1,'1.源数据-产品报告-消费降序'!T:T,ROW(),0)),"")</f>
        <v/>
      </c>
      <c r="W486" s="69" t="str">
        <f>IFERROR(CLEAN(HLOOKUP(W$1,'1.源数据-产品报告-消费降序'!W:W,ROW(),0)),"")</f>
        <v/>
      </c>
      <c r="X486" s="69" t="str">
        <f>IFERROR(CLEAN(HLOOKUP(X$1,'1.源数据-产品报告-消费降序'!X:X,ROW(),0)),"")</f>
        <v/>
      </c>
      <c r="Y486" s="69" t="str">
        <f>IFERROR(CLEAN(HLOOKUP(Y$1,'1.源数据-产品报告-消费降序'!Y:Y,ROW(),0)),"")</f>
        <v/>
      </c>
      <c r="Z486" s="69" t="str">
        <f>IFERROR(CLEAN(HLOOKUP(Z$1,'1.源数据-产品报告-消费降序'!Z:Z,ROW(),0)),"")</f>
        <v/>
      </c>
      <c r="AA486" s="69" t="str">
        <f>IFERROR(CLEAN(HLOOKUP(AA$1,'1.源数据-产品报告-消费降序'!AA:AA,ROW(),0)),"")</f>
        <v/>
      </c>
      <c r="AB486" s="69" t="str">
        <f>IFERROR(CLEAN(HLOOKUP(AB$1,'1.源数据-产品报告-消费降序'!AB:AB,ROW(),0)),"")</f>
        <v/>
      </c>
      <c r="AC486" s="69" t="str">
        <f>IFERROR(CLEAN(HLOOKUP(AC$1,'1.源数据-产品报告-消费降序'!AC:AC,ROW(),0)),"")</f>
        <v/>
      </c>
      <c r="AD4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6" s="69" t="str">
        <f>IFERROR(CLEAN(HLOOKUP(AE$1,'1.源数据-产品报告-消费降序'!AE:AE,ROW(),0)),"")</f>
        <v/>
      </c>
      <c r="AH486" s="69" t="str">
        <f>IFERROR(CLEAN(HLOOKUP(AH$1,'1.源数据-产品报告-消费降序'!AH:AH,ROW(),0)),"")</f>
        <v/>
      </c>
      <c r="AI486" s="69" t="str">
        <f>IFERROR(CLEAN(HLOOKUP(AI$1,'1.源数据-产品报告-消费降序'!AI:AI,ROW(),0)),"")</f>
        <v/>
      </c>
      <c r="AJ486" s="69" t="str">
        <f>IFERROR(CLEAN(HLOOKUP(AJ$1,'1.源数据-产品报告-消费降序'!AJ:AJ,ROW(),0)),"")</f>
        <v/>
      </c>
      <c r="AK486" s="69" t="str">
        <f>IFERROR(CLEAN(HLOOKUP(AK$1,'1.源数据-产品报告-消费降序'!AK:AK,ROW(),0)),"")</f>
        <v/>
      </c>
      <c r="AL486" s="69" t="str">
        <f>IFERROR(CLEAN(HLOOKUP(AL$1,'1.源数据-产品报告-消费降序'!AL:AL,ROW(),0)),"")</f>
        <v/>
      </c>
      <c r="AM486" s="69" t="str">
        <f>IFERROR(CLEAN(HLOOKUP(AM$1,'1.源数据-产品报告-消费降序'!AM:AM,ROW(),0)),"")</f>
        <v/>
      </c>
      <c r="AN486" s="69" t="str">
        <f>IFERROR(CLEAN(HLOOKUP(AN$1,'1.源数据-产品报告-消费降序'!AN:AN,ROW(),0)),"")</f>
        <v/>
      </c>
      <c r="AO4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6" s="69" t="str">
        <f>IFERROR(CLEAN(HLOOKUP(AP$1,'1.源数据-产品报告-消费降序'!AP:AP,ROW(),0)),"")</f>
        <v/>
      </c>
      <c r="AS486" s="69" t="str">
        <f>IFERROR(CLEAN(HLOOKUP(AS$1,'1.源数据-产品报告-消费降序'!AS:AS,ROW(),0)),"")</f>
        <v/>
      </c>
      <c r="AT486" s="69" t="str">
        <f>IFERROR(CLEAN(HLOOKUP(AT$1,'1.源数据-产品报告-消费降序'!AT:AT,ROW(),0)),"")</f>
        <v/>
      </c>
      <c r="AU486" s="69" t="str">
        <f>IFERROR(CLEAN(HLOOKUP(AU$1,'1.源数据-产品报告-消费降序'!AU:AU,ROW(),0)),"")</f>
        <v/>
      </c>
      <c r="AV486" s="69" t="str">
        <f>IFERROR(CLEAN(HLOOKUP(AV$1,'1.源数据-产品报告-消费降序'!AV:AV,ROW(),0)),"")</f>
        <v/>
      </c>
      <c r="AW486" s="69" t="str">
        <f>IFERROR(CLEAN(HLOOKUP(AW$1,'1.源数据-产品报告-消费降序'!AW:AW,ROW(),0)),"")</f>
        <v/>
      </c>
      <c r="AX486" s="69" t="str">
        <f>IFERROR(CLEAN(HLOOKUP(AX$1,'1.源数据-产品报告-消费降序'!AX:AX,ROW(),0)),"")</f>
        <v/>
      </c>
      <c r="AY486" s="69" t="str">
        <f>IFERROR(CLEAN(HLOOKUP(AY$1,'1.源数据-产品报告-消费降序'!AY:AY,ROW(),0)),"")</f>
        <v/>
      </c>
      <c r="AZ4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6" s="69" t="str">
        <f>IFERROR(CLEAN(HLOOKUP(BA$1,'1.源数据-产品报告-消费降序'!BA:BA,ROW(),0)),"")</f>
        <v/>
      </c>
      <c r="BD486" s="69" t="str">
        <f>IFERROR(CLEAN(HLOOKUP(BD$1,'1.源数据-产品报告-消费降序'!BD:BD,ROW(),0)),"")</f>
        <v/>
      </c>
      <c r="BE486" s="69" t="str">
        <f>IFERROR(CLEAN(HLOOKUP(BE$1,'1.源数据-产品报告-消费降序'!BE:BE,ROW(),0)),"")</f>
        <v/>
      </c>
      <c r="BF486" s="69" t="str">
        <f>IFERROR(CLEAN(HLOOKUP(BF$1,'1.源数据-产品报告-消费降序'!BF:BF,ROW(),0)),"")</f>
        <v/>
      </c>
      <c r="BG486" s="69" t="str">
        <f>IFERROR(CLEAN(HLOOKUP(BG$1,'1.源数据-产品报告-消费降序'!BG:BG,ROW(),0)),"")</f>
        <v/>
      </c>
      <c r="BH486" s="69" t="str">
        <f>IFERROR(CLEAN(HLOOKUP(BH$1,'1.源数据-产品报告-消费降序'!BH:BH,ROW(),0)),"")</f>
        <v/>
      </c>
      <c r="BI486" s="69" t="str">
        <f>IFERROR(CLEAN(HLOOKUP(BI$1,'1.源数据-产品报告-消费降序'!BI:BI,ROW(),0)),"")</f>
        <v/>
      </c>
      <c r="BJ486" s="69" t="str">
        <f>IFERROR(CLEAN(HLOOKUP(BJ$1,'1.源数据-产品报告-消费降序'!BJ:BJ,ROW(),0)),"")</f>
        <v/>
      </c>
      <c r="BK4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6" s="69" t="str">
        <f>IFERROR(CLEAN(HLOOKUP(BL$1,'1.源数据-产品报告-消费降序'!BL:BL,ROW(),0)),"")</f>
        <v/>
      </c>
      <c r="BO486" s="69" t="str">
        <f>IFERROR(CLEAN(HLOOKUP(BO$1,'1.源数据-产品报告-消费降序'!BO:BO,ROW(),0)),"")</f>
        <v/>
      </c>
      <c r="BP486" s="69" t="str">
        <f>IFERROR(CLEAN(HLOOKUP(BP$1,'1.源数据-产品报告-消费降序'!BP:BP,ROW(),0)),"")</f>
        <v/>
      </c>
      <c r="BQ486" s="69" t="str">
        <f>IFERROR(CLEAN(HLOOKUP(BQ$1,'1.源数据-产品报告-消费降序'!BQ:BQ,ROW(),0)),"")</f>
        <v/>
      </c>
      <c r="BR486" s="69" t="str">
        <f>IFERROR(CLEAN(HLOOKUP(BR$1,'1.源数据-产品报告-消费降序'!BR:BR,ROW(),0)),"")</f>
        <v/>
      </c>
      <c r="BS486" s="69" t="str">
        <f>IFERROR(CLEAN(HLOOKUP(BS$1,'1.源数据-产品报告-消费降序'!BS:BS,ROW(),0)),"")</f>
        <v/>
      </c>
      <c r="BT486" s="69" t="str">
        <f>IFERROR(CLEAN(HLOOKUP(BT$1,'1.源数据-产品报告-消费降序'!BT:BT,ROW(),0)),"")</f>
        <v/>
      </c>
      <c r="BU486" s="69" t="str">
        <f>IFERROR(CLEAN(HLOOKUP(BU$1,'1.源数据-产品报告-消费降序'!BU:BU,ROW(),0)),"")</f>
        <v/>
      </c>
      <c r="BV4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6" s="69" t="str">
        <f>IFERROR(CLEAN(HLOOKUP(BW$1,'1.源数据-产品报告-消费降序'!BW:BW,ROW(),0)),"")</f>
        <v/>
      </c>
    </row>
    <row r="487" spans="1:75">
      <c r="A487" s="69" t="str">
        <f>IFERROR(CLEAN(HLOOKUP(A$1,'1.源数据-产品报告-消费降序'!A:A,ROW(),0)),"")</f>
        <v/>
      </c>
      <c r="B487" s="69" t="str">
        <f>IFERROR(CLEAN(HLOOKUP(B$1,'1.源数据-产品报告-消费降序'!B:B,ROW(),0)),"")</f>
        <v/>
      </c>
      <c r="C487" s="69" t="str">
        <f>IFERROR(CLEAN(HLOOKUP(C$1,'1.源数据-产品报告-消费降序'!C:C,ROW(),0)),"")</f>
        <v/>
      </c>
      <c r="D487" s="69" t="str">
        <f>IFERROR(CLEAN(HLOOKUP(D$1,'1.源数据-产品报告-消费降序'!D:D,ROW(),0)),"")</f>
        <v/>
      </c>
      <c r="E487" s="69" t="str">
        <f>IFERROR(CLEAN(HLOOKUP(E$1,'1.源数据-产品报告-消费降序'!E:E,ROW(),0)),"")</f>
        <v/>
      </c>
      <c r="F487" s="69" t="str">
        <f>IFERROR(CLEAN(HLOOKUP(F$1,'1.源数据-产品报告-消费降序'!F:F,ROW(),0)),"")</f>
        <v/>
      </c>
      <c r="G487" s="70">
        <f>IFERROR((HLOOKUP(G$1,'1.源数据-产品报告-消费降序'!G:G,ROW(),0)),"")</f>
        <v>0</v>
      </c>
      <c r="H4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7" s="69" t="str">
        <f>IFERROR(CLEAN(HLOOKUP(I$1,'1.源数据-产品报告-消费降序'!I:I,ROW(),0)),"")</f>
        <v/>
      </c>
      <c r="L487" s="69" t="str">
        <f>IFERROR(CLEAN(HLOOKUP(L$1,'1.源数据-产品报告-消费降序'!L:L,ROW(),0)),"")</f>
        <v/>
      </c>
      <c r="M487" s="69" t="str">
        <f>IFERROR(CLEAN(HLOOKUP(M$1,'1.源数据-产品报告-消费降序'!M:M,ROW(),0)),"")</f>
        <v/>
      </c>
      <c r="N487" s="69" t="str">
        <f>IFERROR(CLEAN(HLOOKUP(N$1,'1.源数据-产品报告-消费降序'!N:N,ROW(),0)),"")</f>
        <v/>
      </c>
      <c r="O487" s="69" t="str">
        <f>IFERROR(CLEAN(HLOOKUP(O$1,'1.源数据-产品报告-消费降序'!O:O,ROW(),0)),"")</f>
        <v/>
      </c>
      <c r="P487" s="69" t="str">
        <f>IFERROR(CLEAN(HLOOKUP(P$1,'1.源数据-产品报告-消费降序'!P:P,ROW(),0)),"")</f>
        <v/>
      </c>
      <c r="Q487" s="69" t="str">
        <f>IFERROR(CLEAN(HLOOKUP(Q$1,'1.源数据-产品报告-消费降序'!Q:Q,ROW(),0)),"")</f>
        <v/>
      </c>
      <c r="R487" s="69" t="str">
        <f>IFERROR(CLEAN(HLOOKUP(R$1,'1.源数据-产品报告-消费降序'!R:R,ROW(),0)),"")</f>
        <v/>
      </c>
      <c r="S4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7" s="69" t="str">
        <f>IFERROR(CLEAN(HLOOKUP(T$1,'1.源数据-产品报告-消费降序'!T:T,ROW(),0)),"")</f>
        <v/>
      </c>
      <c r="W487" s="69" t="str">
        <f>IFERROR(CLEAN(HLOOKUP(W$1,'1.源数据-产品报告-消费降序'!W:W,ROW(),0)),"")</f>
        <v/>
      </c>
      <c r="X487" s="69" t="str">
        <f>IFERROR(CLEAN(HLOOKUP(X$1,'1.源数据-产品报告-消费降序'!X:X,ROW(),0)),"")</f>
        <v/>
      </c>
      <c r="Y487" s="69" t="str">
        <f>IFERROR(CLEAN(HLOOKUP(Y$1,'1.源数据-产品报告-消费降序'!Y:Y,ROW(),0)),"")</f>
        <v/>
      </c>
      <c r="Z487" s="69" t="str">
        <f>IFERROR(CLEAN(HLOOKUP(Z$1,'1.源数据-产品报告-消费降序'!Z:Z,ROW(),0)),"")</f>
        <v/>
      </c>
      <c r="AA487" s="69" t="str">
        <f>IFERROR(CLEAN(HLOOKUP(AA$1,'1.源数据-产品报告-消费降序'!AA:AA,ROW(),0)),"")</f>
        <v/>
      </c>
      <c r="AB487" s="69" t="str">
        <f>IFERROR(CLEAN(HLOOKUP(AB$1,'1.源数据-产品报告-消费降序'!AB:AB,ROW(),0)),"")</f>
        <v/>
      </c>
      <c r="AC487" s="69" t="str">
        <f>IFERROR(CLEAN(HLOOKUP(AC$1,'1.源数据-产品报告-消费降序'!AC:AC,ROW(),0)),"")</f>
        <v/>
      </c>
      <c r="AD4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7" s="69" t="str">
        <f>IFERROR(CLEAN(HLOOKUP(AE$1,'1.源数据-产品报告-消费降序'!AE:AE,ROW(),0)),"")</f>
        <v/>
      </c>
      <c r="AH487" s="69" t="str">
        <f>IFERROR(CLEAN(HLOOKUP(AH$1,'1.源数据-产品报告-消费降序'!AH:AH,ROW(),0)),"")</f>
        <v/>
      </c>
      <c r="AI487" s="69" t="str">
        <f>IFERROR(CLEAN(HLOOKUP(AI$1,'1.源数据-产品报告-消费降序'!AI:AI,ROW(),0)),"")</f>
        <v/>
      </c>
      <c r="AJ487" s="69" t="str">
        <f>IFERROR(CLEAN(HLOOKUP(AJ$1,'1.源数据-产品报告-消费降序'!AJ:AJ,ROW(),0)),"")</f>
        <v/>
      </c>
      <c r="AK487" s="69" t="str">
        <f>IFERROR(CLEAN(HLOOKUP(AK$1,'1.源数据-产品报告-消费降序'!AK:AK,ROW(),0)),"")</f>
        <v/>
      </c>
      <c r="AL487" s="69" t="str">
        <f>IFERROR(CLEAN(HLOOKUP(AL$1,'1.源数据-产品报告-消费降序'!AL:AL,ROW(),0)),"")</f>
        <v/>
      </c>
      <c r="AM487" s="69" t="str">
        <f>IFERROR(CLEAN(HLOOKUP(AM$1,'1.源数据-产品报告-消费降序'!AM:AM,ROW(),0)),"")</f>
        <v/>
      </c>
      <c r="AN487" s="69" t="str">
        <f>IFERROR(CLEAN(HLOOKUP(AN$1,'1.源数据-产品报告-消费降序'!AN:AN,ROW(),0)),"")</f>
        <v/>
      </c>
      <c r="AO4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7" s="69" t="str">
        <f>IFERROR(CLEAN(HLOOKUP(AP$1,'1.源数据-产品报告-消费降序'!AP:AP,ROW(),0)),"")</f>
        <v/>
      </c>
      <c r="AS487" s="69" t="str">
        <f>IFERROR(CLEAN(HLOOKUP(AS$1,'1.源数据-产品报告-消费降序'!AS:AS,ROW(),0)),"")</f>
        <v/>
      </c>
      <c r="AT487" s="69" t="str">
        <f>IFERROR(CLEAN(HLOOKUP(AT$1,'1.源数据-产品报告-消费降序'!AT:AT,ROW(),0)),"")</f>
        <v/>
      </c>
      <c r="AU487" s="69" t="str">
        <f>IFERROR(CLEAN(HLOOKUP(AU$1,'1.源数据-产品报告-消费降序'!AU:AU,ROW(),0)),"")</f>
        <v/>
      </c>
      <c r="AV487" s="69" t="str">
        <f>IFERROR(CLEAN(HLOOKUP(AV$1,'1.源数据-产品报告-消费降序'!AV:AV,ROW(),0)),"")</f>
        <v/>
      </c>
      <c r="AW487" s="69" t="str">
        <f>IFERROR(CLEAN(HLOOKUP(AW$1,'1.源数据-产品报告-消费降序'!AW:AW,ROW(),0)),"")</f>
        <v/>
      </c>
      <c r="AX487" s="69" t="str">
        <f>IFERROR(CLEAN(HLOOKUP(AX$1,'1.源数据-产品报告-消费降序'!AX:AX,ROW(),0)),"")</f>
        <v/>
      </c>
      <c r="AY487" s="69" t="str">
        <f>IFERROR(CLEAN(HLOOKUP(AY$1,'1.源数据-产品报告-消费降序'!AY:AY,ROW(),0)),"")</f>
        <v/>
      </c>
      <c r="AZ4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7" s="69" t="str">
        <f>IFERROR(CLEAN(HLOOKUP(BA$1,'1.源数据-产品报告-消费降序'!BA:BA,ROW(),0)),"")</f>
        <v/>
      </c>
      <c r="BD487" s="69" t="str">
        <f>IFERROR(CLEAN(HLOOKUP(BD$1,'1.源数据-产品报告-消费降序'!BD:BD,ROW(),0)),"")</f>
        <v/>
      </c>
      <c r="BE487" s="69" t="str">
        <f>IFERROR(CLEAN(HLOOKUP(BE$1,'1.源数据-产品报告-消费降序'!BE:BE,ROW(),0)),"")</f>
        <v/>
      </c>
      <c r="BF487" s="69" t="str">
        <f>IFERROR(CLEAN(HLOOKUP(BF$1,'1.源数据-产品报告-消费降序'!BF:BF,ROW(),0)),"")</f>
        <v/>
      </c>
      <c r="BG487" s="69" t="str">
        <f>IFERROR(CLEAN(HLOOKUP(BG$1,'1.源数据-产品报告-消费降序'!BG:BG,ROW(),0)),"")</f>
        <v/>
      </c>
      <c r="BH487" s="69" t="str">
        <f>IFERROR(CLEAN(HLOOKUP(BH$1,'1.源数据-产品报告-消费降序'!BH:BH,ROW(),0)),"")</f>
        <v/>
      </c>
      <c r="BI487" s="69" t="str">
        <f>IFERROR(CLEAN(HLOOKUP(BI$1,'1.源数据-产品报告-消费降序'!BI:BI,ROW(),0)),"")</f>
        <v/>
      </c>
      <c r="BJ487" s="69" t="str">
        <f>IFERROR(CLEAN(HLOOKUP(BJ$1,'1.源数据-产品报告-消费降序'!BJ:BJ,ROW(),0)),"")</f>
        <v/>
      </c>
      <c r="BK4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7" s="69" t="str">
        <f>IFERROR(CLEAN(HLOOKUP(BL$1,'1.源数据-产品报告-消费降序'!BL:BL,ROW(),0)),"")</f>
        <v/>
      </c>
      <c r="BO487" s="69" t="str">
        <f>IFERROR(CLEAN(HLOOKUP(BO$1,'1.源数据-产品报告-消费降序'!BO:BO,ROW(),0)),"")</f>
        <v/>
      </c>
      <c r="BP487" s="69" t="str">
        <f>IFERROR(CLEAN(HLOOKUP(BP$1,'1.源数据-产品报告-消费降序'!BP:BP,ROW(),0)),"")</f>
        <v/>
      </c>
      <c r="BQ487" s="69" t="str">
        <f>IFERROR(CLEAN(HLOOKUP(BQ$1,'1.源数据-产品报告-消费降序'!BQ:BQ,ROW(),0)),"")</f>
        <v/>
      </c>
      <c r="BR487" s="69" t="str">
        <f>IFERROR(CLEAN(HLOOKUP(BR$1,'1.源数据-产品报告-消费降序'!BR:BR,ROW(),0)),"")</f>
        <v/>
      </c>
      <c r="BS487" s="69" t="str">
        <f>IFERROR(CLEAN(HLOOKUP(BS$1,'1.源数据-产品报告-消费降序'!BS:BS,ROW(),0)),"")</f>
        <v/>
      </c>
      <c r="BT487" s="69" t="str">
        <f>IFERROR(CLEAN(HLOOKUP(BT$1,'1.源数据-产品报告-消费降序'!BT:BT,ROW(),0)),"")</f>
        <v/>
      </c>
      <c r="BU487" s="69" t="str">
        <f>IFERROR(CLEAN(HLOOKUP(BU$1,'1.源数据-产品报告-消费降序'!BU:BU,ROW(),0)),"")</f>
        <v/>
      </c>
      <c r="BV4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7" s="69" t="str">
        <f>IFERROR(CLEAN(HLOOKUP(BW$1,'1.源数据-产品报告-消费降序'!BW:BW,ROW(),0)),"")</f>
        <v/>
      </c>
    </row>
    <row r="488" spans="1:75">
      <c r="A488" s="69" t="str">
        <f>IFERROR(CLEAN(HLOOKUP(A$1,'1.源数据-产品报告-消费降序'!A:A,ROW(),0)),"")</f>
        <v/>
      </c>
      <c r="B488" s="69" t="str">
        <f>IFERROR(CLEAN(HLOOKUP(B$1,'1.源数据-产品报告-消费降序'!B:B,ROW(),0)),"")</f>
        <v/>
      </c>
      <c r="C488" s="69" t="str">
        <f>IFERROR(CLEAN(HLOOKUP(C$1,'1.源数据-产品报告-消费降序'!C:C,ROW(),0)),"")</f>
        <v/>
      </c>
      <c r="D488" s="69" t="str">
        <f>IFERROR(CLEAN(HLOOKUP(D$1,'1.源数据-产品报告-消费降序'!D:D,ROW(),0)),"")</f>
        <v/>
      </c>
      <c r="E488" s="69" t="str">
        <f>IFERROR(CLEAN(HLOOKUP(E$1,'1.源数据-产品报告-消费降序'!E:E,ROW(),0)),"")</f>
        <v/>
      </c>
      <c r="F488" s="69" t="str">
        <f>IFERROR(CLEAN(HLOOKUP(F$1,'1.源数据-产品报告-消费降序'!F:F,ROW(),0)),"")</f>
        <v/>
      </c>
      <c r="G488" s="70">
        <f>IFERROR((HLOOKUP(G$1,'1.源数据-产品报告-消费降序'!G:G,ROW(),0)),"")</f>
        <v>0</v>
      </c>
      <c r="H4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8" s="69" t="str">
        <f>IFERROR(CLEAN(HLOOKUP(I$1,'1.源数据-产品报告-消费降序'!I:I,ROW(),0)),"")</f>
        <v/>
      </c>
      <c r="L488" s="69" t="str">
        <f>IFERROR(CLEAN(HLOOKUP(L$1,'1.源数据-产品报告-消费降序'!L:L,ROW(),0)),"")</f>
        <v/>
      </c>
      <c r="M488" s="69" t="str">
        <f>IFERROR(CLEAN(HLOOKUP(M$1,'1.源数据-产品报告-消费降序'!M:M,ROW(),0)),"")</f>
        <v/>
      </c>
      <c r="N488" s="69" t="str">
        <f>IFERROR(CLEAN(HLOOKUP(N$1,'1.源数据-产品报告-消费降序'!N:N,ROW(),0)),"")</f>
        <v/>
      </c>
      <c r="O488" s="69" t="str">
        <f>IFERROR(CLEAN(HLOOKUP(O$1,'1.源数据-产品报告-消费降序'!O:O,ROW(),0)),"")</f>
        <v/>
      </c>
      <c r="P488" s="69" t="str">
        <f>IFERROR(CLEAN(HLOOKUP(P$1,'1.源数据-产品报告-消费降序'!P:P,ROW(),0)),"")</f>
        <v/>
      </c>
      <c r="Q488" s="69" t="str">
        <f>IFERROR(CLEAN(HLOOKUP(Q$1,'1.源数据-产品报告-消费降序'!Q:Q,ROW(),0)),"")</f>
        <v/>
      </c>
      <c r="R488" s="69" t="str">
        <f>IFERROR(CLEAN(HLOOKUP(R$1,'1.源数据-产品报告-消费降序'!R:R,ROW(),0)),"")</f>
        <v/>
      </c>
      <c r="S4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8" s="69" t="str">
        <f>IFERROR(CLEAN(HLOOKUP(T$1,'1.源数据-产品报告-消费降序'!T:T,ROW(),0)),"")</f>
        <v/>
      </c>
      <c r="W488" s="69" t="str">
        <f>IFERROR(CLEAN(HLOOKUP(W$1,'1.源数据-产品报告-消费降序'!W:W,ROW(),0)),"")</f>
        <v/>
      </c>
      <c r="X488" s="69" t="str">
        <f>IFERROR(CLEAN(HLOOKUP(X$1,'1.源数据-产品报告-消费降序'!X:X,ROW(),0)),"")</f>
        <v/>
      </c>
      <c r="Y488" s="69" t="str">
        <f>IFERROR(CLEAN(HLOOKUP(Y$1,'1.源数据-产品报告-消费降序'!Y:Y,ROW(),0)),"")</f>
        <v/>
      </c>
      <c r="Z488" s="69" t="str">
        <f>IFERROR(CLEAN(HLOOKUP(Z$1,'1.源数据-产品报告-消费降序'!Z:Z,ROW(),0)),"")</f>
        <v/>
      </c>
      <c r="AA488" s="69" t="str">
        <f>IFERROR(CLEAN(HLOOKUP(AA$1,'1.源数据-产品报告-消费降序'!AA:AA,ROW(),0)),"")</f>
        <v/>
      </c>
      <c r="AB488" s="69" t="str">
        <f>IFERROR(CLEAN(HLOOKUP(AB$1,'1.源数据-产品报告-消费降序'!AB:AB,ROW(),0)),"")</f>
        <v/>
      </c>
      <c r="AC488" s="69" t="str">
        <f>IFERROR(CLEAN(HLOOKUP(AC$1,'1.源数据-产品报告-消费降序'!AC:AC,ROW(),0)),"")</f>
        <v/>
      </c>
      <c r="AD4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8" s="69" t="str">
        <f>IFERROR(CLEAN(HLOOKUP(AE$1,'1.源数据-产品报告-消费降序'!AE:AE,ROW(),0)),"")</f>
        <v/>
      </c>
      <c r="AH488" s="69" t="str">
        <f>IFERROR(CLEAN(HLOOKUP(AH$1,'1.源数据-产品报告-消费降序'!AH:AH,ROW(),0)),"")</f>
        <v/>
      </c>
      <c r="AI488" s="69" t="str">
        <f>IFERROR(CLEAN(HLOOKUP(AI$1,'1.源数据-产品报告-消费降序'!AI:AI,ROW(),0)),"")</f>
        <v/>
      </c>
      <c r="AJ488" s="69" t="str">
        <f>IFERROR(CLEAN(HLOOKUP(AJ$1,'1.源数据-产品报告-消费降序'!AJ:AJ,ROW(),0)),"")</f>
        <v/>
      </c>
      <c r="AK488" s="69" t="str">
        <f>IFERROR(CLEAN(HLOOKUP(AK$1,'1.源数据-产品报告-消费降序'!AK:AK,ROW(),0)),"")</f>
        <v/>
      </c>
      <c r="AL488" s="69" t="str">
        <f>IFERROR(CLEAN(HLOOKUP(AL$1,'1.源数据-产品报告-消费降序'!AL:AL,ROW(),0)),"")</f>
        <v/>
      </c>
      <c r="AM488" s="69" t="str">
        <f>IFERROR(CLEAN(HLOOKUP(AM$1,'1.源数据-产品报告-消费降序'!AM:AM,ROW(),0)),"")</f>
        <v/>
      </c>
      <c r="AN488" s="69" t="str">
        <f>IFERROR(CLEAN(HLOOKUP(AN$1,'1.源数据-产品报告-消费降序'!AN:AN,ROW(),0)),"")</f>
        <v/>
      </c>
      <c r="AO4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8" s="69" t="str">
        <f>IFERROR(CLEAN(HLOOKUP(AP$1,'1.源数据-产品报告-消费降序'!AP:AP,ROW(),0)),"")</f>
        <v/>
      </c>
      <c r="AS488" s="69" t="str">
        <f>IFERROR(CLEAN(HLOOKUP(AS$1,'1.源数据-产品报告-消费降序'!AS:AS,ROW(),0)),"")</f>
        <v/>
      </c>
      <c r="AT488" s="69" t="str">
        <f>IFERROR(CLEAN(HLOOKUP(AT$1,'1.源数据-产品报告-消费降序'!AT:AT,ROW(),0)),"")</f>
        <v/>
      </c>
      <c r="AU488" s="69" t="str">
        <f>IFERROR(CLEAN(HLOOKUP(AU$1,'1.源数据-产品报告-消费降序'!AU:AU,ROW(),0)),"")</f>
        <v/>
      </c>
      <c r="AV488" s="69" t="str">
        <f>IFERROR(CLEAN(HLOOKUP(AV$1,'1.源数据-产品报告-消费降序'!AV:AV,ROW(),0)),"")</f>
        <v/>
      </c>
      <c r="AW488" s="69" t="str">
        <f>IFERROR(CLEAN(HLOOKUP(AW$1,'1.源数据-产品报告-消费降序'!AW:AW,ROW(),0)),"")</f>
        <v/>
      </c>
      <c r="AX488" s="69" t="str">
        <f>IFERROR(CLEAN(HLOOKUP(AX$1,'1.源数据-产品报告-消费降序'!AX:AX,ROW(),0)),"")</f>
        <v/>
      </c>
      <c r="AY488" s="69" t="str">
        <f>IFERROR(CLEAN(HLOOKUP(AY$1,'1.源数据-产品报告-消费降序'!AY:AY,ROW(),0)),"")</f>
        <v/>
      </c>
      <c r="AZ4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8" s="69" t="str">
        <f>IFERROR(CLEAN(HLOOKUP(BA$1,'1.源数据-产品报告-消费降序'!BA:BA,ROW(),0)),"")</f>
        <v/>
      </c>
      <c r="BD488" s="69" t="str">
        <f>IFERROR(CLEAN(HLOOKUP(BD$1,'1.源数据-产品报告-消费降序'!BD:BD,ROW(),0)),"")</f>
        <v/>
      </c>
      <c r="BE488" s="69" t="str">
        <f>IFERROR(CLEAN(HLOOKUP(BE$1,'1.源数据-产品报告-消费降序'!BE:BE,ROW(),0)),"")</f>
        <v/>
      </c>
      <c r="BF488" s="69" t="str">
        <f>IFERROR(CLEAN(HLOOKUP(BF$1,'1.源数据-产品报告-消费降序'!BF:BF,ROW(),0)),"")</f>
        <v/>
      </c>
      <c r="BG488" s="69" t="str">
        <f>IFERROR(CLEAN(HLOOKUP(BG$1,'1.源数据-产品报告-消费降序'!BG:BG,ROW(),0)),"")</f>
        <v/>
      </c>
      <c r="BH488" s="69" t="str">
        <f>IFERROR(CLEAN(HLOOKUP(BH$1,'1.源数据-产品报告-消费降序'!BH:BH,ROW(),0)),"")</f>
        <v/>
      </c>
      <c r="BI488" s="69" t="str">
        <f>IFERROR(CLEAN(HLOOKUP(BI$1,'1.源数据-产品报告-消费降序'!BI:BI,ROW(),0)),"")</f>
        <v/>
      </c>
      <c r="BJ488" s="69" t="str">
        <f>IFERROR(CLEAN(HLOOKUP(BJ$1,'1.源数据-产品报告-消费降序'!BJ:BJ,ROW(),0)),"")</f>
        <v/>
      </c>
      <c r="BK4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8" s="69" t="str">
        <f>IFERROR(CLEAN(HLOOKUP(BL$1,'1.源数据-产品报告-消费降序'!BL:BL,ROW(),0)),"")</f>
        <v/>
      </c>
      <c r="BO488" s="69" t="str">
        <f>IFERROR(CLEAN(HLOOKUP(BO$1,'1.源数据-产品报告-消费降序'!BO:BO,ROW(),0)),"")</f>
        <v/>
      </c>
      <c r="BP488" s="69" t="str">
        <f>IFERROR(CLEAN(HLOOKUP(BP$1,'1.源数据-产品报告-消费降序'!BP:BP,ROW(),0)),"")</f>
        <v/>
      </c>
      <c r="BQ488" s="69" t="str">
        <f>IFERROR(CLEAN(HLOOKUP(BQ$1,'1.源数据-产品报告-消费降序'!BQ:BQ,ROW(),0)),"")</f>
        <v/>
      </c>
      <c r="BR488" s="69" t="str">
        <f>IFERROR(CLEAN(HLOOKUP(BR$1,'1.源数据-产品报告-消费降序'!BR:BR,ROW(),0)),"")</f>
        <v/>
      </c>
      <c r="BS488" s="69" t="str">
        <f>IFERROR(CLEAN(HLOOKUP(BS$1,'1.源数据-产品报告-消费降序'!BS:BS,ROW(),0)),"")</f>
        <v/>
      </c>
      <c r="BT488" s="69" t="str">
        <f>IFERROR(CLEAN(HLOOKUP(BT$1,'1.源数据-产品报告-消费降序'!BT:BT,ROW(),0)),"")</f>
        <v/>
      </c>
      <c r="BU488" s="69" t="str">
        <f>IFERROR(CLEAN(HLOOKUP(BU$1,'1.源数据-产品报告-消费降序'!BU:BU,ROW(),0)),"")</f>
        <v/>
      </c>
      <c r="BV4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8" s="69" t="str">
        <f>IFERROR(CLEAN(HLOOKUP(BW$1,'1.源数据-产品报告-消费降序'!BW:BW,ROW(),0)),"")</f>
        <v/>
      </c>
    </row>
    <row r="489" spans="1:75">
      <c r="A489" s="69" t="str">
        <f>IFERROR(CLEAN(HLOOKUP(A$1,'1.源数据-产品报告-消费降序'!A:A,ROW(),0)),"")</f>
        <v/>
      </c>
      <c r="B489" s="69" t="str">
        <f>IFERROR(CLEAN(HLOOKUP(B$1,'1.源数据-产品报告-消费降序'!B:B,ROW(),0)),"")</f>
        <v/>
      </c>
      <c r="C489" s="69" t="str">
        <f>IFERROR(CLEAN(HLOOKUP(C$1,'1.源数据-产品报告-消费降序'!C:C,ROW(),0)),"")</f>
        <v/>
      </c>
      <c r="D489" s="69" t="str">
        <f>IFERROR(CLEAN(HLOOKUP(D$1,'1.源数据-产品报告-消费降序'!D:D,ROW(),0)),"")</f>
        <v/>
      </c>
      <c r="E489" s="69" t="str">
        <f>IFERROR(CLEAN(HLOOKUP(E$1,'1.源数据-产品报告-消费降序'!E:E,ROW(),0)),"")</f>
        <v/>
      </c>
      <c r="F489" s="69" t="str">
        <f>IFERROR(CLEAN(HLOOKUP(F$1,'1.源数据-产品报告-消费降序'!F:F,ROW(),0)),"")</f>
        <v/>
      </c>
      <c r="G489" s="70">
        <f>IFERROR((HLOOKUP(G$1,'1.源数据-产品报告-消费降序'!G:G,ROW(),0)),"")</f>
        <v>0</v>
      </c>
      <c r="H4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89" s="69" t="str">
        <f>IFERROR(CLEAN(HLOOKUP(I$1,'1.源数据-产品报告-消费降序'!I:I,ROW(),0)),"")</f>
        <v/>
      </c>
      <c r="L489" s="69" t="str">
        <f>IFERROR(CLEAN(HLOOKUP(L$1,'1.源数据-产品报告-消费降序'!L:L,ROW(),0)),"")</f>
        <v/>
      </c>
      <c r="M489" s="69" t="str">
        <f>IFERROR(CLEAN(HLOOKUP(M$1,'1.源数据-产品报告-消费降序'!M:M,ROW(),0)),"")</f>
        <v/>
      </c>
      <c r="N489" s="69" t="str">
        <f>IFERROR(CLEAN(HLOOKUP(N$1,'1.源数据-产品报告-消费降序'!N:N,ROW(),0)),"")</f>
        <v/>
      </c>
      <c r="O489" s="69" t="str">
        <f>IFERROR(CLEAN(HLOOKUP(O$1,'1.源数据-产品报告-消费降序'!O:O,ROW(),0)),"")</f>
        <v/>
      </c>
      <c r="P489" s="69" t="str">
        <f>IFERROR(CLEAN(HLOOKUP(P$1,'1.源数据-产品报告-消费降序'!P:P,ROW(),0)),"")</f>
        <v/>
      </c>
      <c r="Q489" s="69" t="str">
        <f>IFERROR(CLEAN(HLOOKUP(Q$1,'1.源数据-产品报告-消费降序'!Q:Q,ROW(),0)),"")</f>
        <v/>
      </c>
      <c r="R489" s="69" t="str">
        <f>IFERROR(CLEAN(HLOOKUP(R$1,'1.源数据-产品报告-消费降序'!R:R,ROW(),0)),"")</f>
        <v/>
      </c>
      <c r="S4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89" s="69" t="str">
        <f>IFERROR(CLEAN(HLOOKUP(T$1,'1.源数据-产品报告-消费降序'!T:T,ROW(),0)),"")</f>
        <v/>
      </c>
      <c r="W489" s="69" t="str">
        <f>IFERROR(CLEAN(HLOOKUP(W$1,'1.源数据-产品报告-消费降序'!W:W,ROW(),0)),"")</f>
        <v/>
      </c>
      <c r="X489" s="69" t="str">
        <f>IFERROR(CLEAN(HLOOKUP(X$1,'1.源数据-产品报告-消费降序'!X:X,ROW(),0)),"")</f>
        <v/>
      </c>
      <c r="Y489" s="69" t="str">
        <f>IFERROR(CLEAN(HLOOKUP(Y$1,'1.源数据-产品报告-消费降序'!Y:Y,ROW(),0)),"")</f>
        <v/>
      </c>
      <c r="Z489" s="69" t="str">
        <f>IFERROR(CLEAN(HLOOKUP(Z$1,'1.源数据-产品报告-消费降序'!Z:Z,ROW(),0)),"")</f>
        <v/>
      </c>
      <c r="AA489" s="69" t="str">
        <f>IFERROR(CLEAN(HLOOKUP(AA$1,'1.源数据-产品报告-消费降序'!AA:AA,ROW(),0)),"")</f>
        <v/>
      </c>
      <c r="AB489" s="69" t="str">
        <f>IFERROR(CLEAN(HLOOKUP(AB$1,'1.源数据-产品报告-消费降序'!AB:AB,ROW(),0)),"")</f>
        <v/>
      </c>
      <c r="AC489" s="69" t="str">
        <f>IFERROR(CLEAN(HLOOKUP(AC$1,'1.源数据-产品报告-消费降序'!AC:AC,ROW(),0)),"")</f>
        <v/>
      </c>
      <c r="AD4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89" s="69" t="str">
        <f>IFERROR(CLEAN(HLOOKUP(AE$1,'1.源数据-产品报告-消费降序'!AE:AE,ROW(),0)),"")</f>
        <v/>
      </c>
      <c r="AH489" s="69" t="str">
        <f>IFERROR(CLEAN(HLOOKUP(AH$1,'1.源数据-产品报告-消费降序'!AH:AH,ROW(),0)),"")</f>
        <v/>
      </c>
      <c r="AI489" s="69" t="str">
        <f>IFERROR(CLEAN(HLOOKUP(AI$1,'1.源数据-产品报告-消费降序'!AI:AI,ROW(),0)),"")</f>
        <v/>
      </c>
      <c r="AJ489" s="69" t="str">
        <f>IFERROR(CLEAN(HLOOKUP(AJ$1,'1.源数据-产品报告-消费降序'!AJ:AJ,ROW(),0)),"")</f>
        <v/>
      </c>
      <c r="AK489" s="69" t="str">
        <f>IFERROR(CLEAN(HLOOKUP(AK$1,'1.源数据-产品报告-消费降序'!AK:AK,ROW(),0)),"")</f>
        <v/>
      </c>
      <c r="AL489" s="69" t="str">
        <f>IFERROR(CLEAN(HLOOKUP(AL$1,'1.源数据-产品报告-消费降序'!AL:AL,ROW(),0)),"")</f>
        <v/>
      </c>
      <c r="AM489" s="69" t="str">
        <f>IFERROR(CLEAN(HLOOKUP(AM$1,'1.源数据-产品报告-消费降序'!AM:AM,ROW(),0)),"")</f>
        <v/>
      </c>
      <c r="AN489" s="69" t="str">
        <f>IFERROR(CLEAN(HLOOKUP(AN$1,'1.源数据-产品报告-消费降序'!AN:AN,ROW(),0)),"")</f>
        <v/>
      </c>
      <c r="AO4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89" s="69" t="str">
        <f>IFERROR(CLEAN(HLOOKUP(AP$1,'1.源数据-产品报告-消费降序'!AP:AP,ROW(),0)),"")</f>
        <v/>
      </c>
      <c r="AS489" s="69" t="str">
        <f>IFERROR(CLEAN(HLOOKUP(AS$1,'1.源数据-产品报告-消费降序'!AS:AS,ROW(),0)),"")</f>
        <v/>
      </c>
      <c r="AT489" s="69" t="str">
        <f>IFERROR(CLEAN(HLOOKUP(AT$1,'1.源数据-产品报告-消费降序'!AT:AT,ROW(),0)),"")</f>
        <v/>
      </c>
      <c r="AU489" s="69" t="str">
        <f>IFERROR(CLEAN(HLOOKUP(AU$1,'1.源数据-产品报告-消费降序'!AU:AU,ROW(),0)),"")</f>
        <v/>
      </c>
      <c r="AV489" s="69" t="str">
        <f>IFERROR(CLEAN(HLOOKUP(AV$1,'1.源数据-产品报告-消费降序'!AV:AV,ROW(),0)),"")</f>
        <v/>
      </c>
      <c r="AW489" s="69" t="str">
        <f>IFERROR(CLEAN(HLOOKUP(AW$1,'1.源数据-产品报告-消费降序'!AW:AW,ROW(),0)),"")</f>
        <v/>
      </c>
      <c r="AX489" s="69" t="str">
        <f>IFERROR(CLEAN(HLOOKUP(AX$1,'1.源数据-产品报告-消费降序'!AX:AX,ROW(),0)),"")</f>
        <v/>
      </c>
      <c r="AY489" s="69" t="str">
        <f>IFERROR(CLEAN(HLOOKUP(AY$1,'1.源数据-产品报告-消费降序'!AY:AY,ROW(),0)),"")</f>
        <v/>
      </c>
      <c r="AZ4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89" s="69" t="str">
        <f>IFERROR(CLEAN(HLOOKUP(BA$1,'1.源数据-产品报告-消费降序'!BA:BA,ROW(),0)),"")</f>
        <v/>
      </c>
      <c r="BD489" s="69" t="str">
        <f>IFERROR(CLEAN(HLOOKUP(BD$1,'1.源数据-产品报告-消费降序'!BD:BD,ROW(),0)),"")</f>
        <v/>
      </c>
      <c r="BE489" s="69" t="str">
        <f>IFERROR(CLEAN(HLOOKUP(BE$1,'1.源数据-产品报告-消费降序'!BE:BE,ROW(),0)),"")</f>
        <v/>
      </c>
      <c r="BF489" s="69" t="str">
        <f>IFERROR(CLEAN(HLOOKUP(BF$1,'1.源数据-产品报告-消费降序'!BF:BF,ROW(),0)),"")</f>
        <v/>
      </c>
      <c r="BG489" s="69" t="str">
        <f>IFERROR(CLEAN(HLOOKUP(BG$1,'1.源数据-产品报告-消费降序'!BG:BG,ROW(),0)),"")</f>
        <v/>
      </c>
      <c r="BH489" s="69" t="str">
        <f>IFERROR(CLEAN(HLOOKUP(BH$1,'1.源数据-产品报告-消费降序'!BH:BH,ROW(),0)),"")</f>
        <v/>
      </c>
      <c r="BI489" s="69" t="str">
        <f>IFERROR(CLEAN(HLOOKUP(BI$1,'1.源数据-产品报告-消费降序'!BI:BI,ROW(),0)),"")</f>
        <v/>
      </c>
      <c r="BJ489" s="69" t="str">
        <f>IFERROR(CLEAN(HLOOKUP(BJ$1,'1.源数据-产品报告-消费降序'!BJ:BJ,ROW(),0)),"")</f>
        <v/>
      </c>
      <c r="BK4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89" s="69" t="str">
        <f>IFERROR(CLEAN(HLOOKUP(BL$1,'1.源数据-产品报告-消费降序'!BL:BL,ROW(),0)),"")</f>
        <v/>
      </c>
      <c r="BO489" s="69" t="str">
        <f>IFERROR(CLEAN(HLOOKUP(BO$1,'1.源数据-产品报告-消费降序'!BO:BO,ROW(),0)),"")</f>
        <v/>
      </c>
      <c r="BP489" s="69" t="str">
        <f>IFERROR(CLEAN(HLOOKUP(BP$1,'1.源数据-产品报告-消费降序'!BP:BP,ROW(),0)),"")</f>
        <v/>
      </c>
      <c r="BQ489" s="69" t="str">
        <f>IFERROR(CLEAN(HLOOKUP(BQ$1,'1.源数据-产品报告-消费降序'!BQ:BQ,ROW(),0)),"")</f>
        <v/>
      </c>
      <c r="BR489" s="69" t="str">
        <f>IFERROR(CLEAN(HLOOKUP(BR$1,'1.源数据-产品报告-消费降序'!BR:BR,ROW(),0)),"")</f>
        <v/>
      </c>
      <c r="BS489" s="69" t="str">
        <f>IFERROR(CLEAN(HLOOKUP(BS$1,'1.源数据-产品报告-消费降序'!BS:BS,ROW(),0)),"")</f>
        <v/>
      </c>
      <c r="BT489" s="69" t="str">
        <f>IFERROR(CLEAN(HLOOKUP(BT$1,'1.源数据-产品报告-消费降序'!BT:BT,ROW(),0)),"")</f>
        <v/>
      </c>
      <c r="BU489" s="69" t="str">
        <f>IFERROR(CLEAN(HLOOKUP(BU$1,'1.源数据-产品报告-消费降序'!BU:BU,ROW(),0)),"")</f>
        <v/>
      </c>
      <c r="BV4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89" s="69" t="str">
        <f>IFERROR(CLEAN(HLOOKUP(BW$1,'1.源数据-产品报告-消费降序'!BW:BW,ROW(),0)),"")</f>
        <v/>
      </c>
    </row>
    <row r="490" spans="1:75">
      <c r="A490" s="69" t="str">
        <f>IFERROR(CLEAN(HLOOKUP(A$1,'1.源数据-产品报告-消费降序'!A:A,ROW(),0)),"")</f>
        <v/>
      </c>
      <c r="B490" s="69" t="str">
        <f>IFERROR(CLEAN(HLOOKUP(B$1,'1.源数据-产品报告-消费降序'!B:B,ROW(),0)),"")</f>
        <v/>
      </c>
      <c r="C490" s="69" t="str">
        <f>IFERROR(CLEAN(HLOOKUP(C$1,'1.源数据-产品报告-消费降序'!C:C,ROW(),0)),"")</f>
        <v/>
      </c>
      <c r="D490" s="69" t="str">
        <f>IFERROR(CLEAN(HLOOKUP(D$1,'1.源数据-产品报告-消费降序'!D:D,ROW(),0)),"")</f>
        <v/>
      </c>
      <c r="E490" s="69" t="str">
        <f>IFERROR(CLEAN(HLOOKUP(E$1,'1.源数据-产品报告-消费降序'!E:E,ROW(),0)),"")</f>
        <v/>
      </c>
      <c r="F490" s="69" t="str">
        <f>IFERROR(CLEAN(HLOOKUP(F$1,'1.源数据-产品报告-消费降序'!F:F,ROW(),0)),"")</f>
        <v/>
      </c>
      <c r="G490" s="70">
        <f>IFERROR((HLOOKUP(G$1,'1.源数据-产品报告-消费降序'!G:G,ROW(),0)),"")</f>
        <v>0</v>
      </c>
      <c r="H4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0" s="69" t="str">
        <f>IFERROR(CLEAN(HLOOKUP(I$1,'1.源数据-产品报告-消费降序'!I:I,ROW(),0)),"")</f>
        <v/>
      </c>
      <c r="L490" s="69" t="str">
        <f>IFERROR(CLEAN(HLOOKUP(L$1,'1.源数据-产品报告-消费降序'!L:L,ROW(),0)),"")</f>
        <v/>
      </c>
      <c r="M490" s="69" t="str">
        <f>IFERROR(CLEAN(HLOOKUP(M$1,'1.源数据-产品报告-消费降序'!M:M,ROW(),0)),"")</f>
        <v/>
      </c>
      <c r="N490" s="69" t="str">
        <f>IFERROR(CLEAN(HLOOKUP(N$1,'1.源数据-产品报告-消费降序'!N:N,ROW(),0)),"")</f>
        <v/>
      </c>
      <c r="O490" s="69" t="str">
        <f>IFERROR(CLEAN(HLOOKUP(O$1,'1.源数据-产品报告-消费降序'!O:O,ROW(),0)),"")</f>
        <v/>
      </c>
      <c r="P490" s="69" t="str">
        <f>IFERROR(CLEAN(HLOOKUP(P$1,'1.源数据-产品报告-消费降序'!P:P,ROW(),0)),"")</f>
        <v/>
      </c>
      <c r="Q490" s="69" t="str">
        <f>IFERROR(CLEAN(HLOOKUP(Q$1,'1.源数据-产品报告-消费降序'!Q:Q,ROW(),0)),"")</f>
        <v/>
      </c>
      <c r="R490" s="69" t="str">
        <f>IFERROR(CLEAN(HLOOKUP(R$1,'1.源数据-产品报告-消费降序'!R:R,ROW(),0)),"")</f>
        <v/>
      </c>
      <c r="S4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0" s="69" t="str">
        <f>IFERROR(CLEAN(HLOOKUP(T$1,'1.源数据-产品报告-消费降序'!T:T,ROW(),0)),"")</f>
        <v/>
      </c>
      <c r="W490" s="69" t="str">
        <f>IFERROR(CLEAN(HLOOKUP(W$1,'1.源数据-产品报告-消费降序'!W:W,ROW(),0)),"")</f>
        <v/>
      </c>
      <c r="X490" s="69" t="str">
        <f>IFERROR(CLEAN(HLOOKUP(X$1,'1.源数据-产品报告-消费降序'!X:X,ROW(),0)),"")</f>
        <v/>
      </c>
      <c r="Y490" s="69" t="str">
        <f>IFERROR(CLEAN(HLOOKUP(Y$1,'1.源数据-产品报告-消费降序'!Y:Y,ROW(),0)),"")</f>
        <v/>
      </c>
      <c r="Z490" s="69" t="str">
        <f>IFERROR(CLEAN(HLOOKUP(Z$1,'1.源数据-产品报告-消费降序'!Z:Z,ROW(),0)),"")</f>
        <v/>
      </c>
      <c r="AA490" s="69" t="str">
        <f>IFERROR(CLEAN(HLOOKUP(AA$1,'1.源数据-产品报告-消费降序'!AA:AA,ROW(),0)),"")</f>
        <v/>
      </c>
      <c r="AB490" s="69" t="str">
        <f>IFERROR(CLEAN(HLOOKUP(AB$1,'1.源数据-产品报告-消费降序'!AB:AB,ROW(),0)),"")</f>
        <v/>
      </c>
      <c r="AC490" s="69" t="str">
        <f>IFERROR(CLEAN(HLOOKUP(AC$1,'1.源数据-产品报告-消费降序'!AC:AC,ROW(),0)),"")</f>
        <v/>
      </c>
      <c r="AD4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0" s="69" t="str">
        <f>IFERROR(CLEAN(HLOOKUP(AE$1,'1.源数据-产品报告-消费降序'!AE:AE,ROW(),0)),"")</f>
        <v/>
      </c>
      <c r="AH490" s="69" t="str">
        <f>IFERROR(CLEAN(HLOOKUP(AH$1,'1.源数据-产品报告-消费降序'!AH:AH,ROW(),0)),"")</f>
        <v/>
      </c>
      <c r="AI490" s="69" t="str">
        <f>IFERROR(CLEAN(HLOOKUP(AI$1,'1.源数据-产品报告-消费降序'!AI:AI,ROW(),0)),"")</f>
        <v/>
      </c>
      <c r="AJ490" s="69" t="str">
        <f>IFERROR(CLEAN(HLOOKUP(AJ$1,'1.源数据-产品报告-消费降序'!AJ:AJ,ROW(),0)),"")</f>
        <v/>
      </c>
      <c r="AK490" s="69" t="str">
        <f>IFERROR(CLEAN(HLOOKUP(AK$1,'1.源数据-产品报告-消费降序'!AK:AK,ROW(),0)),"")</f>
        <v/>
      </c>
      <c r="AL490" s="69" t="str">
        <f>IFERROR(CLEAN(HLOOKUP(AL$1,'1.源数据-产品报告-消费降序'!AL:AL,ROW(),0)),"")</f>
        <v/>
      </c>
      <c r="AM490" s="69" t="str">
        <f>IFERROR(CLEAN(HLOOKUP(AM$1,'1.源数据-产品报告-消费降序'!AM:AM,ROW(),0)),"")</f>
        <v/>
      </c>
      <c r="AN490" s="69" t="str">
        <f>IFERROR(CLEAN(HLOOKUP(AN$1,'1.源数据-产品报告-消费降序'!AN:AN,ROW(),0)),"")</f>
        <v/>
      </c>
      <c r="AO4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0" s="69" t="str">
        <f>IFERROR(CLEAN(HLOOKUP(AP$1,'1.源数据-产品报告-消费降序'!AP:AP,ROW(),0)),"")</f>
        <v/>
      </c>
      <c r="AS490" s="69" t="str">
        <f>IFERROR(CLEAN(HLOOKUP(AS$1,'1.源数据-产品报告-消费降序'!AS:AS,ROW(),0)),"")</f>
        <v/>
      </c>
      <c r="AT490" s="69" t="str">
        <f>IFERROR(CLEAN(HLOOKUP(AT$1,'1.源数据-产品报告-消费降序'!AT:AT,ROW(),0)),"")</f>
        <v/>
      </c>
      <c r="AU490" s="69" t="str">
        <f>IFERROR(CLEAN(HLOOKUP(AU$1,'1.源数据-产品报告-消费降序'!AU:AU,ROW(),0)),"")</f>
        <v/>
      </c>
      <c r="AV490" s="69" t="str">
        <f>IFERROR(CLEAN(HLOOKUP(AV$1,'1.源数据-产品报告-消费降序'!AV:AV,ROW(),0)),"")</f>
        <v/>
      </c>
      <c r="AW490" s="69" t="str">
        <f>IFERROR(CLEAN(HLOOKUP(AW$1,'1.源数据-产品报告-消费降序'!AW:AW,ROW(),0)),"")</f>
        <v/>
      </c>
      <c r="AX490" s="69" t="str">
        <f>IFERROR(CLEAN(HLOOKUP(AX$1,'1.源数据-产品报告-消费降序'!AX:AX,ROW(),0)),"")</f>
        <v/>
      </c>
      <c r="AY490" s="69" t="str">
        <f>IFERROR(CLEAN(HLOOKUP(AY$1,'1.源数据-产品报告-消费降序'!AY:AY,ROW(),0)),"")</f>
        <v/>
      </c>
      <c r="AZ4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0" s="69" t="str">
        <f>IFERROR(CLEAN(HLOOKUP(BA$1,'1.源数据-产品报告-消费降序'!BA:BA,ROW(),0)),"")</f>
        <v/>
      </c>
      <c r="BD490" s="69" t="str">
        <f>IFERROR(CLEAN(HLOOKUP(BD$1,'1.源数据-产品报告-消费降序'!BD:BD,ROW(),0)),"")</f>
        <v/>
      </c>
      <c r="BE490" s="69" t="str">
        <f>IFERROR(CLEAN(HLOOKUP(BE$1,'1.源数据-产品报告-消费降序'!BE:BE,ROW(),0)),"")</f>
        <v/>
      </c>
      <c r="BF490" s="69" t="str">
        <f>IFERROR(CLEAN(HLOOKUP(BF$1,'1.源数据-产品报告-消费降序'!BF:BF,ROW(),0)),"")</f>
        <v/>
      </c>
      <c r="BG490" s="69" t="str">
        <f>IFERROR(CLEAN(HLOOKUP(BG$1,'1.源数据-产品报告-消费降序'!BG:BG,ROW(),0)),"")</f>
        <v/>
      </c>
      <c r="BH490" s="69" t="str">
        <f>IFERROR(CLEAN(HLOOKUP(BH$1,'1.源数据-产品报告-消费降序'!BH:BH,ROW(),0)),"")</f>
        <v/>
      </c>
      <c r="BI490" s="69" t="str">
        <f>IFERROR(CLEAN(HLOOKUP(BI$1,'1.源数据-产品报告-消费降序'!BI:BI,ROW(),0)),"")</f>
        <v/>
      </c>
      <c r="BJ490" s="69" t="str">
        <f>IFERROR(CLEAN(HLOOKUP(BJ$1,'1.源数据-产品报告-消费降序'!BJ:BJ,ROW(),0)),"")</f>
        <v/>
      </c>
      <c r="BK4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0" s="69" t="str">
        <f>IFERROR(CLEAN(HLOOKUP(BL$1,'1.源数据-产品报告-消费降序'!BL:BL,ROW(),0)),"")</f>
        <v/>
      </c>
      <c r="BO490" s="69" t="str">
        <f>IFERROR(CLEAN(HLOOKUP(BO$1,'1.源数据-产品报告-消费降序'!BO:BO,ROW(),0)),"")</f>
        <v/>
      </c>
      <c r="BP490" s="69" t="str">
        <f>IFERROR(CLEAN(HLOOKUP(BP$1,'1.源数据-产品报告-消费降序'!BP:BP,ROW(),0)),"")</f>
        <v/>
      </c>
      <c r="BQ490" s="69" t="str">
        <f>IFERROR(CLEAN(HLOOKUP(BQ$1,'1.源数据-产品报告-消费降序'!BQ:BQ,ROW(),0)),"")</f>
        <v/>
      </c>
      <c r="BR490" s="69" t="str">
        <f>IFERROR(CLEAN(HLOOKUP(BR$1,'1.源数据-产品报告-消费降序'!BR:BR,ROW(),0)),"")</f>
        <v/>
      </c>
      <c r="BS490" s="69" t="str">
        <f>IFERROR(CLEAN(HLOOKUP(BS$1,'1.源数据-产品报告-消费降序'!BS:BS,ROW(),0)),"")</f>
        <v/>
      </c>
      <c r="BT490" s="69" t="str">
        <f>IFERROR(CLEAN(HLOOKUP(BT$1,'1.源数据-产品报告-消费降序'!BT:BT,ROW(),0)),"")</f>
        <v/>
      </c>
      <c r="BU490" s="69" t="str">
        <f>IFERROR(CLEAN(HLOOKUP(BU$1,'1.源数据-产品报告-消费降序'!BU:BU,ROW(),0)),"")</f>
        <v/>
      </c>
      <c r="BV4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0" s="69" t="str">
        <f>IFERROR(CLEAN(HLOOKUP(BW$1,'1.源数据-产品报告-消费降序'!BW:BW,ROW(),0)),"")</f>
        <v/>
      </c>
    </row>
    <row r="491" spans="1:75">
      <c r="A491" s="69" t="str">
        <f>IFERROR(CLEAN(HLOOKUP(A$1,'1.源数据-产品报告-消费降序'!A:A,ROW(),0)),"")</f>
        <v/>
      </c>
      <c r="B491" s="69" t="str">
        <f>IFERROR(CLEAN(HLOOKUP(B$1,'1.源数据-产品报告-消费降序'!B:B,ROW(),0)),"")</f>
        <v/>
      </c>
      <c r="C491" s="69" t="str">
        <f>IFERROR(CLEAN(HLOOKUP(C$1,'1.源数据-产品报告-消费降序'!C:C,ROW(),0)),"")</f>
        <v/>
      </c>
      <c r="D491" s="69" t="str">
        <f>IFERROR(CLEAN(HLOOKUP(D$1,'1.源数据-产品报告-消费降序'!D:D,ROW(),0)),"")</f>
        <v/>
      </c>
      <c r="E491" s="69" t="str">
        <f>IFERROR(CLEAN(HLOOKUP(E$1,'1.源数据-产品报告-消费降序'!E:E,ROW(),0)),"")</f>
        <v/>
      </c>
      <c r="F491" s="69" t="str">
        <f>IFERROR(CLEAN(HLOOKUP(F$1,'1.源数据-产品报告-消费降序'!F:F,ROW(),0)),"")</f>
        <v/>
      </c>
      <c r="G491" s="70">
        <f>IFERROR((HLOOKUP(G$1,'1.源数据-产品报告-消费降序'!G:G,ROW(),0)),"")</f>
        <v>0</v>
      </c>
      <c r="H4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1" s="69" t="str">
        <f>IFERROR(CLEAN(HLOOKUP(I$1,'1.源数据-产品报告-消费降序'!I:I,ROW(),0)),"")</f>
        <v/>
      </c>
      <c r="L491" s="69" t="str">
        <f>IFERROR(CLEAN(HLOOKUP(L$1,'1.源数据-产品报告-消费降序'!L:L,ROW(),0)),"")</f>
        <v/>
      </c>
      <c r="M491" s="69" t="str">
        <f>IFERROR(CLEAN(HLOOKUP(M$1,'1.源数据-产品报告-消费降序'!M:M,ROW(),0)),"")</f>
        <v/>
      </c>
      <c r="N491" s="69" t="str">
        <f>IFERROR(CLEAN(HLOOKUP(N$1,'1.源数据-产品报告-消费降序'!N:N,ROW(),0)),"")</f>
        <v/>
      </c>
      <c r="O491" s="69" t="str">
        <f>IFERROR(CLEAN(HLOOKUP(O$1,'1.源数据-产品报告-消费降序'!O:O,ROW(),0)),"")</f>
        <v/>
      </c>
      <c r="P491" s="69" t="str">
        <f>IFERROR(CLEAN(HLOOKUP(P$1,'1.源数据-产品报告-消费降序'!P:P,ROW(),0)),"")</f>
        <v/>
      </c>
      <c r="Q491" s="69" t="str">
        <f>IFERROR(CLEAN(HLOOKUP(Q$1,'1.源数据-产品报告-消费降序'!Q:Q,ROW(),0)),"")</f>
        <v/>
      </c>
      <c r="R491" s="69" t="str">
        <f>IFERROR(CLEAN(HLOOKUP(R$1,'1.源数据-产品报告-消费降序'!R:R,ROW(),0)),"")</f>
        <v/>
      </c>
      <c r="S4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1" s="69" t="str">
        <f>IFERROR(CLEAN(HLOOKUP(T$1,'1.源数据-产品报告-消费降序'!T:T,ROW(),0)),"")</f>
        <v/>
      </c>
      <c r="W491" s="69" t="str">
        <f>IFERROR(CLEAN(HLOOKUP(W$1,'1.源数据-产品报告-消费降序'!W:W,ROW(),0)),"")</f>
        <v/>
      </c>
      <c r="X491" s="69" t="str">
        <f>IFERROR(CLEAN(HLOOKUP(X$1,'1.源数据-产品报告-消费降序'!X:X,ROW(),0)),"")</f>
        <v/>
      </c>
      <c r="Y491" s="69" t="str">
        <f>IFERROR(CLEAN(HLOOKUP(Y$1,'1.源数据-产品报告-消费降序'!Y:Y,ROW(),0)),"")</f>
        <v/>
      </c>
      <c r="Z491" s="69" t="str">
        <f>IFERROR(CLEAN(HLOOKUP(Z$1,'1.源数据-产品报告-消费降序'!Z:Z,ROW(),0)),"")</f>
        <v/>
      </c>
      <c r="AA491" s="69" t="str">
        <f>IFERROR(CLEAN(HLOOKUP(AA$1,'1.源数据-产品报告-消费降序'!AA:AA,ROW(),0)),"")</f>
        <v/>
      </c>
      <c r="AB491" s="69" t="str">
        <f>IFERROR(CLEAN(HLOOKUP(AB$1,'1.源数据-产品报告-消费降序'!AB:AB,ROW(),0)),"")</f>
        <v/>
      </c>
      <c r="AC491" s="69" t="str">
        <f>IFERROR(CLEAN(HLOOKUP(AC$1,'1.源数据-产品报告-消费降序'!AC:AC,ROW(),0)),"")</f>
        <v/>
      </c>
      <c r="AD4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1" s="69" t="str">
        <f>IFERROR(CLEAN(HLOOKUP(AE$1,'1.源数据-产品报告-消费降序'!AE:AE,ROW(),0)),"")</f>
        <v/>
      </c>
      <c r="AH491" s="69" t="str">
        <f>IFERROR(CLEAN(HLOOKUP(AH$1,'1.源数据-产品报告-消费降序'!AH:AH,ROW(),0)),"")</f>
        <v/>
      </c>
      <c r="AI491" s="69" t="str">
        <f>IFERROR(CLEAN(HLOOKUP(AI$1,'1.源数据-产品报告-消费降序'!AI:AI,ROW(),0)),"")</f>
        <v/>
      </c>
      <c r="AJ491" s="69" t="str">
        <f>IFERROR(CLEAN(HLOOKUP(AJ$1,'1.源数据-产品报告-消费降序'!AJ:AJ,ROW(),0)),"")</f>
        <v/>
      </c>
      <c r="AK491" s="69" t="str">
        <f>IFERROR(CLEAN(HLOOKUP(AK$1,'1.源数据-产品报告-消费降序'!AK:AK,ROW(),0)),"")</f>
        <v/>
      </c>
      <c r="AL491" s="69" t="str">
        <f>IFERROR(CLEAN(HLOOKUP(AL$1,'1.源数据-产品报告-消费降序'!AL:AL,ROW(),0)),"")</f>
        <v/>
      </c>
      <c r="AM491" s="69" t="str">
        <f>IFERROR(CLEAN(HLOOKUP(AM$1,'1.源数据-产品报告-消费降序'!AM:AM,ROW(),0)),"")</f>
        <v/>
      </c>
      <c r="AN491" s="69" t="str">
        <f>IFERROR(CLEAN(HLOOKUP(AN$1,'1.源数据-产品报告-消费降序'!AN:AN,ROW(),0)),"")</f>
        <v/>
      </c>
      <c r="AO4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1" s="69" t="str">
        <f>IFERROR(CLEAN(HLOOKUP(AP$1,'1.源数据-产品报告-消费降序'!AP:AP,ROW(),0)),"")</f>
        <v/>
      </c>
      <c r="AS491" s="69" t="str">
        <f>IFERROR(CLEAN(HLOOKUP(AS$1,'1.源数据-产品报告-消费降序'!AS:AS,ROW(),0)),"")</f>
        <v/>
      </c>
      <c r="AT491" s="69" t="str">
        <f>IFERROR(CLEAN(HLOOKUP(AT$1,'1.源数据-产品报告-消费降序'!AT:AT,ROW(),0)),"")</f>
        <v/>
      </c>
      <c r="AU491" s="69" t="str">
        <f>IFERROR(CLEAN(HLOOKUP(AU$1,'1.源数据-产品报告-消费降序'!AU:AU,ROW(),0)),"")</f>
        <v/>
      </c>
      <c r="AV491" s="69" t="str">
        <f>IFERROR(CLEAN(HLOOKUP(AV$1,'1.源数据-产品报告-消费降序'!AV:AV,ROW(),0)),"")</f>
        <v/>
      </c>
      <c r="AW491" s="69" t="str">
        <f>IFERROR(CLEAN(HLOOKUP(AW$1,'1.源数据-产品报告-消费降序'!AW:AW,ROW(),0)),"")</f>
        <v/>
      </c>
      <c r="AX491" s="69" t="str">
        <f>IFERROR(CLEAN(HLOOKUP(AX$1,'1.源数据-产品报告-消费降序'!AX:AX,ROW(),0)),"")</f>
        <v/>
      </c>
      <c r="AY491" s="69" t="str">
        <f>IFERROR(CLEAN(HLOOKUP(AY$1,'1.源数据-产品报告-消费降序'!AY:AY,ROW(),0)),"")</f>
        <v/>
      </c>
      <c r="AZ4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1" s="69" t="str">
        <f>IFERROR(CLEAN(HLOOKUP(BA$1,'1.源数据-产品报告-消费降序'!BA:BA,ROW(),0)),"")</f>
        <v/>
      </c>
      <c r="BD491" s="69" t="str">
        <f>IFERROR(CLEAN(HLOOKUP(BD$1,'1.源数据-产品报告-消费降序'!BD:BD,ROW(),0)),"")</f>
        <v/>
      </c>
      <c r="BE491" s="69" t="str">
        <f>IFERROR(CLEAN(HLOOKUP(BE$1,'1.源数据-产品报告-消费降序'!BE:BE,ROW(),0)),"")</f>
        <v/>
      </c>
      <c r="BF491" s="69" t="str">
        <f>IFERROR(CLEAN(HLOOKUP(BF$1,'1.源数据-产品报告-消费降序'!BF:BF,ROW(),0)),"")</f>
        <v/>
      </c>
      <c r="BG491" s="69" t="str">
        <f>IFERROR(CLEAN(HLOOKUP(BG$1,'1.源数据-产品报告-消费降序'!BG:BG,ROW(),0)),"")</f>
        <v/>
      </c>
      <c r="BH491" s="69" t="str">
        <f>IFERROR(CLEAN(HLOOKUP(BH$1,'1.源数据-产品报告-消费降序'!BH:BH,ROW(),0)),"")</f>
        <v/>
      </c>
      <c r="BI491" s="69" t="str">
        <f>IFERROR(CLEAN(HLOOKUP(BI$1,'1.源数据-产品报告-消费降序'!BI:BI,ROW(),0)),"")</f>
        <v/>
      </c>
      <c r="BJ491" s="69" t="str">
        <f>IFERROR(CLEAN(HLOOKUP(BJ$1,'1.源数据-产品报告-消费降序'!BJ:BJ,ROW(),0)),"")</f>
        <v/>
      </c>
      <c r="BK4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1" s="69" t="str">
        <f>IFERROR(CLEAN(HLOOKUP(BL$1,'1.源数据-产品报告-消费降序'!BL:BL,ROW(),0)),"")</f>
        <v/>
      </c>
      <c r="BO491" s="69" t="str">
        <f>IFERROR(CLEAN(HLOOKUP(BO$1,'1.源数据-产品报告-消费降序'!BO:BO,ROW(),0)),"")</f>
        <v/>
      </c>
      <c r="BP491" s="69" t="str">
        <f>IFERROR(CLEAN(HLOOKUP(BP$1,'1.源数据-产品报告-消费降序'!BP:BP,ROW(),0)),"")</f>
        <v/>
      </c>
      <c r="BQ491" s="69" t="str">
        <f>IFERROR(CLEAN(HLOOKUP(BQ$1,'1.源数据-产品报告-消费降序'!BQ:BQ,ROW(),0)),"")</f>
        <v/>
      </c>
      <c r="BR491" s="69" t="str">
        <f>IFERROR(CLEAN(HLOOKUP(BR$1,'1.源数据-产品报告-消费降序'!BR:BR,ROW(),0)),"")</f>
        <v/>
      </c>
      <c r="BS491" s="69" t="str">
        <f>IFERROR(CLEAN(HLOOKUP(BS$1,'1.源数据-产品报告-消费降序'!BS:BS,ROW(),0)),"")</f>
        <v/>
      </c>
      <c r="BT491" s="69" t="str">
        <f>IFERROR(CLEAN(HLOOKUP(BT$1,'1.源数据-产品报告-消费降序'!BT:BT,ROW(),0)),"")</f>
        <v/>
      </c>
      <c r="BU491" s="69" t="str">
        <f>IFERROR(CLEAN(HLOOKUP(BU$1,'1.源数据-产品报告-消费降序'!BU:BU,ROW(),0)),"")</f>
        <v/>
      </c>
      <c r="BV4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1" s="69" t="str">
        <f>IFERROR(CLEAN(HLOOKUP(BW$1,'1.源数据-产品报告-消费降序'!BW:BW,ROW(),0)),"")</f>
        <v/>
      </c>
    </row>
    <row r="492" spans="1:75">
      <c r="A492" s="69" t="str">
        <f>IFERROR(CLEAN(HLOOKUP(A$1,'1.源数据-产品报告-消费降序'!A:A,ROW(),0)),"")</f>
        <v/>
      </c>
      <c r="B492" s="69" t="str">
        <f>IFERROR(CLEAN(HLOOKUP(B$1,'1.源数据-产品报告-消费降序'!B:B,ROW(),0)),"")</f>
        <v/>
      </c>
      <c r="C492" s="69" t="str">
        <f>IFERROR(CLEAN(HLOOKUP(C$1,'1.源数据-产品报告-消费降序'!C:C,ROW(),0)),"")</f>
        <v/>
      </c>
      <c r="D492" s="69" t="str">
        <f>IFERROR(CLEAN(HLOOKUP(D$1,'1.源数据-产品报告-消费降序'!D:D,ROW(),0)),"")</f>
        <v/>
      </c>
      <c r="E492" s="69" t="str">
        <f>IFERROR(CLEAN(HLOOKUP(E$1,'1.源数据-产品报告-消费降序'!E:E,ROW(),0)),"")</f>
        <v/>
      </c>
      <c r="F492" s="69" t="str">
        <f>IFERROR(CLEAN(HLOOKUP(F$1,'1.源数据-产品报告-消费降序'!F:F,ROW(),0)),"")</f>
        <v/>
      </c>
      <c r="G492" s="70">
        <f>IFERROR((HLOOKUP(G$1,'1.源数据-产品报告-消费降序'!G:G,ROW(),0)),"")</f>
        <v>0</v>
      </c>
      <c r="H4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2" s="69" t="str">
        <f>IFERROR(CLEAN(HLOOKUP(I$1,'1.源数据-产品报告-消费降序'!I:I,ROW(),0)),"")</f>
        <v/>
      </c>
      <c r="L492" s="69" t="str">
        <f>IFERROR(CLEAN(HLOOKUP(L$1,'1.源数据-产品报告-消费降序'!L:L,ROW(),0)),"")</f>
        <v/>
      </c>
      <c r="M492" s="69" t="str">
        <f>IFERROR(CLEAN(HLOOKUP(M$1,'1.源数据-产品报告-消费降序'!M:M,ROW(),0)),"")</f>
        <v/>
      </c>
      <c r="N492" s="69" t="str">
        <f>IFERROR(CLEAN(HLOOKUP(N$1,'1.源数据-产品报告-消费降序'!N:N,ROW(),0)),"")</f>
        <v/>
      </c>
      <c r="O492" s="69" t="str">
        <f>IFERROR(CLEAN(HLOOKUP(O$1,'1.源数据-产品报告-消费降序'!O:O,ROW(),0)),"")</f>
        <v/>
      </c>
      <c r="P492" s="69" t="str">
        <f>IFERROR(CLEAN(HLOOKUP(P$1,'1.源数据-产品报告-消费降序'!P:P,ROW(),0)),"")</f>
        <v/>
      </c>
      <c r="Q492" s="69" t="str">
        <f>IFERROR(CLEAN(HLOOKUP(Q$1,'1.源数据-产品报告-消费降序'!Q:Q,ROW(),0)),"")</f>
        <v/>
      </c>
      <c r="R492" s="69" t="str">
        <f>IFERROR(CLEAN(HLOOKUP(R$1,'1.源数据-产品报告-消费降序'!R:R,ROW(),0)),"")</f>
        <v/>
      </c>
      <c r="S4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2" s="69" t="str">
        <f>IFERROR(CLEAN(HLOOKUP(T$1,'1.源数据-产品报告-消费降序'!T:T,ROW(),0)),"")</f>
        <v/>
      </c>
      <c r="W492" s="69" t="str">
        <f>IFERROR(CLEAN(HLOOKUP(W$1,'1.源数据-产品报告-消费降序'!W:W,ROW(),0)),"")</f>
        <v/>
      </c>
      <c r="X492" s="69" t="str">
        <f>IFERROR(CLEAN(HLOOKUP(X$1,'1.源数据-产品报告-消费降序'!X:X,ROW(),0)),"")</f>
        <v/>
      </c>
      <c r="Y492" s="69" t="str">
        <f>IFERROR(CLEAN(HLOOKUP(Y$1,'1.源数据-产品报告-消费降序'!Y:Y,ROW(),0)),"")</f>
        <v/>
      </c>
      <c r="Z492" s="69" t="str">
        <f>IFERROR(CLEAN(HLOOKUP(Z$1,'1.源数据-产品报告-消费降序'!Z:Z,ROW(),0)),"")</f>
        <v/>
      </c>
      <c r="AA492" s="69" t="str">
        <f>IFERROR(CLEAN(HLOOKUP(AA$1,'1.源数据-产品报告-消费降序'!AA:AA,ROW(),0)),"")</f>
        <v/>
      </c>
      <c r="AB492" s="69" t="str">
        <f>IFERROR(CLEAN(HLOOKUP(AB$1,'1.源数据-产品报告-消费降序'!AB:AB,ROW(),0)),"")</f>
        <v/>
      </c>
      <c r="AC492" s="69" t="str">
        <f>IFERROR(CLEAN(HLOOKUP(AC$1,'1.源数据-产品报告-消费降序'!AC:AC,ROW(),0)),"")</f>
        <v/>
      </c>
      <c r="AD4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2" s="69" t="str">
        <f>IFERROR(CLEAN(HLOOKUP(AE$1,'1.源数据-产品报告-消费降序'!AE:AE,ROW(),0)),"")</f>
        <v/>
      </c>
      <c r="AH492" s="69" t="str">
        <f>IFERROR(CLEAN(HLOOKUP(AH$1,'1.源数据-产品报告-消费降序'!AH:AH,ROW(),0)),"")</f>
        <v/>
      </c>
      <c r="AI492" s="69" t="str">
        <f>IFERROR(CLEAN(HLOOKUP(AI$1,'1.源数据-产品报告-消费降序'!AI:AI,ROW(),0)),"")</f>
        <v/>
      </c>
      <c r="AJ492" s="69" t="str">
        <f>IFERROR(CLEAN(HLOOKUP(AJ$1,'1.源数据-产品报告-消费降序'!AJ:AJ,ROW(),0)),"")</f>
        <v/>
      </c>
      <c r="AK492" s="69" t="str">
        <f>IFERROR(CLEAN(HLOOKUP(AK$1,'1.源数据-产品报告-消费降序'!AK:AK,ROW(),0)),"")</f>
        <v/>
      </c>
      <c r="AL492" s="69" t="str">
        <f>IFERROR(CLEAN(HLOOKUP(AL$1,'1.源数据-产品报告-消费降序'!AL:AL,ROW(),0)),"")</f>
        <v/>
      </c>
      <c r="AM492" s="69" t="str">
        <f>IFERROR(CLEAN(HLOOKUP(AM$1,'1.源数据-产品报告-消费降序'!AM:AM,ROW(),0)),"")</f>
        <v/>
      </c>
      <c r="AN492" s="69" t="str">
        <f>IFERROR(CLEAN(HLOOKUP(AN$1,'1.源数据-产品报告-消费降序'!AN:AN,ROW(),0)),"")</f>
        <v/>
      </c>
      <c r="AO4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2" s="69" t="str">
        <f>IFERROR(CLEAN(HLOOKUP(AP$1,'1.源数据-产品报告-消费降序'!AP:AP,ROW(),0)),"")</f>
        <v/>
      </c>
      <c r="AS492" s="69" t="str">
        <f>IFERROR(CLEAN(HLOOKUP(AS$1,'1.源数据-产品报告-消费降序'!AS:AS,ROW(),0)),"")</f>
        <v/>
      </c>
      <c r="AT492" s="69" t="str">
        <f>IFERROR(CLEAN(HLOOKUP(AT$1,'1.源数据-产品报告-消费降序'!AT:AT,ROW(),0)),"")</f>
        <v/>
      </c>
      <c r="AU492" s="69" t="str">
        <f>IFERROR(CLEAN(HLOOKUP(AU$1,'1.源数据-产品报告-消费降序'!AU:AU,ROW(),0)),"")</f>
        <v/>
      </c>
      <c r="AV492" s="69" t="str">
        <f>IFERROR(CLEAN(HLOOKUP(AV$1,'1.源数据-产品报告-消费降序'!AV:AV,ROW(),0)),"")</f>
        <v/>
      </c>
      <c r="AW492" s="69" t="str">
        <f>IFERROR(CLEAN(HLOOKUP(AW$1,'1.源数据-产品报告-消费降序'!AW:AW,ROW(),0)),"")</f>
        <v/>
      </c>
      <c r="AX492" s="69" t="str">
        <f>IFERROR(CLEAN(HLOOKUP(AX$1,'1.源数据-产品报告-消费降序'!AX:AX,ROW(),0)),"")</f>
        <v/>
      </c>
      <c r="AY492" s="69" t="str">
        <f>IFERROR(CLEAN(HLOOKUP(AY$1,'1.源数据-产品报告-消费降序'!AY:AY,ROW(),0)),"")</f>
        <v/>
      </c>
      <c r="AZ4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2" s="69" t="str">
        <f>IFERROR(CLEAN(HLOOKUP(BA$1,'1.源数据-产品报告-消费降序'!BA:BA,ROW(),0)),"")</f>
        <v/>
      </c>
      <c r="BD492" s="69" t="str">
        <f>IFERROR(CLEAN(HLOOKUP(BD$1,'1.源数据-产品报告-消费降序'!BD:BD,ROW(),0)),"")</f>
        <v/>
      </c>
      <c r="BE492" s="69" t="str">
        <f>IFERROR(CLEAN(HLOOKUP(BE$1,'1.源数据-产品报告-消费降序'!BE:BE,ROW(),0)),"")</f>
        <v/>
      </c>
      <c r="BF492" s="69" t="str">
        <f>IFERROR(CLEAN(HLOOKUP(BF$1,'1.源数据-产品报告-消费降序'!BF:BF,ROW(),0)),"")</f>
        <v/>
      </c>
      <c r="BG492" s="69" t="str">
        <f>IFERROR(CLEAN(HLOOKUP(BG$1,'1.源数据-产品报告-消费降序'!BG:BG,ROW(),0)),"")</f>
        <v/>
      </c>
      <c r="BH492" s="69" t="str">
        <f>IFERROR(CLEAN(HLOOKUP(BH$1,'1.源数据-产品报告-消费降序'!BH:BH,ROW(),0)),"")</f>
        <v/>
      </c>
      <c r="BI492" s="69" t="str">
        <f>IFERROR(CLEAN(HLOOKUP(BI$1,'1.源数据-产品报告-消费降序'!BI:BI,ROW(),0)),"")</f>
        <v/>
      </c>
      <c r="BJ492" s="69" t="str">
        <f>IFERROR(CLEAN(HLOOKUP(BJ$1,'1.源数据-产品报告-消费降序'!BJ:BJ,ROW(),0)),"")</f>
        <v/>
      </c>
      <c r="BK4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2" s="69" t="str">
        <f>IFERROR(CLEAN(HLOOKUP(BL$1,'1.源数据-产品报告-消费降序'!BL:BL,ROW(),0)),"")</f>
        <v/>
      </c>
      <c r="BO492" s="69" t="str">
        <f>IFERROR(CLEAN(HLOOKUP(BO$1,'1.源数据-产品报告-消费降序'!BO:BO,ROW(),0)),"")</f>
        <v/>
      </c>
      <c r="BP492" s="69" t="str">
        <f>IFERROR(CLEAN(HLOOKUP(BP$1,'1.源数据-产品报告-消费降序'!BP:BP,ROW(),0)),"")</f>
        <v/>
      </c>
      <c r="BQ492" s="69" t="str">
        <f>IFERROR(CLEAN(HLOOKUP(BQ$1,'1.源数据-产品报告-消费降序'!BQ:BQ,ROW(),0)),"")</f>
        <v/>
      </c>
      <c r="BR492" s="69" t="str">
        <f>IFERROR(CLEAN(HLOOKUP(BR$1,'1.源数据-产品报告-消费降序'!BR:BR,ROW(),0)),"")</f>
        <v/>
      </c>
      <c r="BS492" s="69" t="str">
        <f>IFERROR(CLEAN(HLOOKUP(BS$1,'1.源数据-产品报告-消费降序'!BS:BS,ROW(),0)),"")</f>
        <v/>
      </c>
      <c r="BT492" s="69" t="str">
        <f>IFERROR(CLEAN(HLOOKUP(BT$1,'1.源数据-产品报告-消费降序'!BT:BT,ROW(),0)),"")</f>
        <v/>
      </c>
      <c r="BU492" s="69" t="str">
        <f>IFERROR(CLEAN(HLOOKUP(BU$1,'1.源数据-产品报告-消费降序'!BU:BU,ROW(),0)),"")</f>
        <v/>
      </c>
      <c r="BV4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2" s="69" t="str">
        <f>IFERROR(CLEAN(HLOOKUP(BW$1,'1.源数据-产品报告-消费降序'!BW:BW,ROW(),0)),"")</f>
        <v/>
      </c>
    </row>
    <row r="493" spans="1:75">
      <c r="A493" s="69" t="str">
        <f>IFERROR(CLEAN(HLOOKUP(A$1,'1.源数据-产品报告-消费降序'!A:A,ROW(),0)),"")</f>
        <v/>
      </c>
      <c r="B493" s="69" t="str">
        <f>IFERROR(CLEAN(HLOOKUP(B$1,'1.源数据-产品报告-消费降序'!B:B,ROW(),0)),"")</f>
        <v/>
      </c>
      <c r="C493" s="69" t="str">
        <f>IFERROR(CLEAN(HLOOKUP(C$1,'1.源数据-产品报告-消费降序'!C:C,ROW(),0)),"")</f>
        <v/>
      </c>
      <c r="D493" s="69" t="str">
        <f>IFERROR(CLEAN(HLOOKUP(D$1,'1.源数据-产品报告-消费降序'!D:D,ROW(),0)),"")</f>
        <v/>
      </c>
      <c r="E493" s="69" t="str">
        <f>IFERROR(CLEAN(HLOOKUP(E$1,'1.源数据-产品报告-消费降序'!E:E,ROW(),0)),"")</f>
        <v/>
      </c>
      <c r="F493" s="69" t="str">
        <f>IFERROR(CLEAN(HLOOKUP(F$1,'1.源数据-产品报告-消费降序'!F:F,ROW(),0)),"")</f>
        <v/>
      </c>
      <c r="G493" s="70">
        <f>IFERROR((HLOOKUP(G$1,'1.源数据-产品报告-消费降序'!G:G,ROW(),0)),"")</f>
        <v>0</v>
      </c>
      <c r="H4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3" s="69" t="str">
        <f>IFERROR(CLEAN(HLOOKUP(I$1,'1.源数据-产品报告-消费降序'!I:I,ROW(),0)),"")</f>
        <v/>
      </c>
      <c r="L493" s="69" t="str">
        <f>IFERROR(CLEAN(HLOOKUP(L$1,'1.源数据-产品报告-消费降序'!L:L,ROW(),0)),"")</f>
        <v/>
      </c>
      <c r="M493" s="69" t="str">
        <f>IFERROR(CLEAN(HLOOKUP(M$1,'1.源数据-产品报告-消费降序'!M:M,ROW(),0)),"")</f>
        <v/>
      </c>
      <c r="N493" s="69" t="str">
        <f>IFERROR(CLEAN(HLOOKUP(N$1,'1.源数据-产品报告-消费降序'!N:N,ROW(),0)),"")</f>
        <v/>
      </c>
      <c r="O493" s="69" t="str">
        <f>IFERROR(CLEAN(HLOOKUP(O$1,'1.源数据-产品报告-消费降序'!O:O,ROW(),0)),"")</f>
        <v/>
      </c>
      <c r="P493" s="69" t="str">
        <f>IFERROR(CLEAN(HLOOKUP(P$1,'1.源数据-产品报告-消费降序'!P:P,ROW(),0)),"")</f>
        <v/>
      </c>
      <c r="Q493" s="69" t="str">
        <f>IFERROR(CLEAN(HLOOKUP(Q$1,'1.源数据-产品报告-消费降序'!Q:Q,ROW(),0)),"")</f>
        <v/>
      </c>
      <c r="R493" s="69" t="str">
        <f>IFERROR(CLEAN(HLOOKUP(R$1,'1.源数据-产品报告-消费降序'!R:R,ROW(),0)),"")</f>
        <v/>
      </c>
      <c r="S4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3" s="69" t="str">
        <f>IFERROR(CLEAN(HLOOKUP(T$1,'1.源数据-产品报告-消费降序'!T:T,ROW(),0)),"")</f>
        <v/>
      </c>
      <c r="W493" s="69" t="str">
        <f>IFERROR(CLEAN(HLOOKUP(W$1,'1.源数据-产品报告-消费降序'!W:W,ROW(),0)),"")</f>
        <v/>
      </c>
      <c r="X493" s="69" t="str">
        <f>IFERROR(CLEAN(HLOOKUP(X$1,'1.源数据-产品报告-消费降序'!X:X,ROW(),0)),"")</f>
        <v/>
      </c>
      <c r="Y493" s="69" t="str">
        <f>IFERROR(CLEAN(HLOOKUP(Y$1,'1.源数据-产品报告-消费降序'!Y:Y,ROW(),0)),"")</f>
        <v/>
      </c>
      <c r="Z493" s="69" t="str">
        <f>IFERROR(CLEAN(HLOOKUP(Z$1,'1.源数据-产品报告-消费降序'!Z:Z,ROW(),0)),"")</f>
        <v/>
      </c>
      <c r="AA493" s="69" t="str">
        <f>IFERROR(CLEAN(HLOOKUP(AA$1,'1.源数据-产品报告-消费降序'!AA:AA,ROW(),0)),"")</f>
        <v/>
      </c>
      <c r="AB493" s="69" t="str">
        <f>IFERROR(CLEAN(HLOOKUP(AB$1,'1.源数据-产品报告-消费降序'!AB:AB,ROW(),0)),"")</f>
        <v/>
      </c>
      <c r="AC493" s="69" t="str">
        <f>IFERROR(CLEAN(HLOOKUP(AC$1,'1.源数据-产品报告-消费降序'!AC:AC,ROW(),0)),"")</f>
        <v/>
      </c>
      <c r="AD4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3" s="69" t="str">
        <f>IFERROR(CLEAN(HLOOKUP(AE$1,'1.源数据-产品报告-消费降序'!AE:AE,ROW(),0)),"")</f>
        <v/>
      </c>
      <c r="AH493" s="69" t="str">
        <f>IFERROR(CLEAN(HLOOKUP(AH$1,'1.源数据-产品报告-消费降序'!AH:AH,ROW(),0)),"")</f>
        <v/>
      </c>
      <c r="AI493" s="69" t="str">
        <f>IFERROR(CLEAN(HLOOKUP(AI$1,'1.源数据-产品报告-消费降序'!AI:AI,ROW(),0)),"")</f>
        <v/>
      </c>
      <c r="AJ493" s="69" t="str">
        <f>IFERROR(CLEAN(HLOOKUP(AJ$1,'1.源数据-产品报告-消费降序'!AJ:AJ,ROW(),0)),"")</f>
        <v/>
      </c>
      <c r="AK493" s="69" t="str">
        <f>IFERROR(CLEAN(HLOOKUP(AK$1,'1.源数据-产品报告-消费降序'!AK:AK,ROW(),0)),"")</f>
        <v/>
      </c>
      <c r="AL493" s="69" t="str">
        <f>IFERROR(CLEAN(HLOOKUP(AL$1,'1.源数据-产品报告-消费降序'!AL:AL,ROW(),0)),"")</f>
        <v/>
      </c>
      <c r="AM493" s="69" t="str">
        <f>IFERROR(CLEAN(HLOOKUP(AM$1,'1.源数据-产品报告-消费降序'!AM:AM,ROW(),0)),"")</f>
        <v/>
      </c>
      <c r="AN493" s="69" t="str">
        <f>IFERROR(CLEAN(HLOOKUP(AN$1,'1.源数据-产品报告-消费降序'!AN:AN,ROW(),0)),"")</f>
        <v/>
      </c>
      <c r="AO4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3" s="69" t="str">
        <f>IFERROR(CLEAN(HLOOKUP(AP$1,'1.源数据-产品报告-消费降序'!AP:AP,ROW(),0)),"")</f>
        <v/>
      </c>
      <c r="AS493" s="69" t="str">
        <f>IFERROR(CLEAN(HLOOKUP(AS$1,'1.源数据-产品报告-消费降序'!AS:AS,ROW(),0)),"")</f>
        <v/>
      </c>
      <c r="AT493" s="69" t="str">
        <f>IFERROR(CLEAN(HLOOKUP(AT$1,'1.源数据-产品报告-消费降序'!AT:AT,ROW(),0)),"")</f>
        <v/>
      </c>
      <c r="AU493" s="69" t="str">
        <f>IFERROR(CLEAN(HLOOKUP(AU$1,'1.源数据-产品报告-消费降序'!AU:AU,ROW(),0)),"")</f>
        <v/>
      </c>
      <c r="AV493" s="69" t="str">
        <f>IFERROR(CLEAN(HLOOKUP(AV$1,'1.源数据-产品报告-消费降序'!AV:AV,ROW(),0)),"")</f>
        <v/>
      </c>
      <c r="AW493" s="69" t="str">
        <f>IFERROR(CLEAN(HLOOKUP(AW$1,'1.源数据-产品报告-消费降序'!AW:AW,ROW(),0)),"")</f>
        <v/>
      </c>
      <c r="AX493" s="69" t="str">
        <f>IFERROR(CLEAN(HLOOKUP(AX$1,'1.源数据-产品报告-消费降序'!AX:AX,ROW(),0)),"")</f>
        <v/>
      </c>
      <c r="AY493" s="69" t="str">
        <f>IFERROR(CLEAN(HLOOKUP(AY$1,'1.源数据-产品报告-消费降序'!AY:AY,ROW(),0)),"")</f>
        <v/>
      </c>
      <c r="AZ4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3" s="69" t="str">
        <f>IFERROR(CLEAN(HLOOKUP(BA$1,'1.源数据-产品报告-消费降序'!BA:BA,ROW(),0)),"")</f>
        <v/>
      </c>
      <c r="BD493" s="69" t="str">
        <f>IFERROR(CLEAN(HLOOKUP(BD$1,'1.源数据-产品报告-消费降序'!BD:BD,ROW(),0)),"")</f>
        <v/>
      </c>
      <c r="BE493" s="69" t="str">
        <f>IFERROR(CLEAN(HLOOKUP(BE$1,'1.源数据-产品报告-消费降序'!BE:BE,ROW(),0)),"")</f>
        <v/>
      </c>
      <c r="BF493" s="69" t="str">
        <f>IFERROR(CLEAN(HLOOKUP(BF$1,'1.源数据-产品报告-消费降序'!BF:BF,ROW(),0)),"")</f>
        <v/>
      </c>
      <c r="BG493" s="69" t="str">
        <f>IFERROR(CLEAN(HLOOKUP(BG$1,'1.源数据-产品报告-消费降序'!BG:BG,ROW(),0)),"")</f>
        <v/>
      </c>
      <c r="BH493" s="69" t="str">
        <f>IFERROR(CLEAN(HLOOKUP(BH$1,'1.源数据-产品报告-消费降序'!BH:BH,ROW(),0)),"")</f>
        <v/>
      </c>
      <c r="BI493" s="69" t="str">
        <f>IFERROR(CLEAN(HLOOKUP(BI$1,'1.源数据-产品报告-消费降序'!BI:BI,ROW(),0)),"")</f>
        <v/>
      </c>
      <c r="BJ493" s="69" t="str">
        <f>IFERROR(CLEAN(HLOOKUP(BJ$1,'1.源数据-产品报告-消费降序'!BJ:BJ,ROW(),0)),"")</f>
        <v/>
      </c>
      <c r="BK4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3" s="69" t="str">
        <f>IFERROR(CLEAN(HLOOKUP(BL$1,'1.源数据-产品报告-消费降序'!BL:BL,ROW(),0)),"")</f>
        <v/>
      </c>
      <c r="BO493" s="69" t="str">
        <f>IFERROR(CLEAN(HLOOKUP(BO$1,'1.源数据-产品报告-消费降序'!BO:BO,ROW(),0)),"")</f>
        <v/>
      </c>
      <c r="BP493" s="69" t="str">
        <f>IFERROR(CLEAN(HLOOKUP(BP$1,'1.源数据-产品报告-消费降序'!BP:BP,ROW(),0)),"")</f>
        <v/>
      </c>
      <c r="BQ493" s="69" t="str">
        <f>IFERROR(CLEAN(HLOOKUP(BQ$1,'1.源数据-产品报告-消费降序'!BQ:BQ,ROW(),0)),"")</f>
        <v/>
      </c>
      <c r="BR493" s="69" t="str">
        <f>IFERROR(CLEAN(HLOOKUP(BR$1,'1.源数据-产品报告-消费降序'!BR:BR,ROW(),0)),"")</f>
        <v/>
      </c>
      <c r="BS493" s="69" t="str">
        <f>IFERROR(CLEAN(HLOOKUP(BS$1,'1.源数据-产品报告-消费降序'!BS:BS,ROW(),0)),"")</f>
        <v/>
      </c>
      <c r="BT493" s="69" t="str">
        <f>IFERROR(CLEAN(HLOOKUP(BT$1,'1.源数据-产品报告-消费降序'!BT:BT,ROW(),0)),"")</f>
        <v/>
      </c>
      <c r="BU493" s="69" t="str">
        <f>IFERROR(CLEAN(HLOOKUP(BU$1,'1.源数据-产品报告-消费降序'!BU:BU,ROW(),0)),"")</f>
        <v/>
      </c>
      <c r="BV4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3" s="69" t="str">
        <f>IFERROR(CLEAN(HLOOKUP(BW$1,'1.源数据-产品报告-消费降序'!BW:BW,ROW(),0)),"")</f>
        <v/>
      </c>
    </row>
    <row r="494" spans="1:75">
      <c r="A494" s="69" t="str">
        <f>IFERROR(CLEAN(HLOOKUP(A$1,'1.源数据-产品报告-消费降序'!A:A,ROW(),0)),"")</f>
        <v/>
      </c>
      <c r="B494" s="69" t="str">
        <f>IFERROR(CLEAN(HLOOKUP(B$1,'1.源数据-产品报告-消费降序'!B:B,ROW(),0)),"")</f>
        <v/>
      </c>
      <c r="C494" s="69" t="str">
        <f>IFERROR(CLEAN(HLOOKUP(C$1,'1.源数据-产品报告-消费降序'!C:C,ROW(),0)),"")</f>
        <v/>
      </c>
      <c r="D494" s="69" t="str">
        <f>IFERROR(CLEAN(HLOOKUP(D$1,'1.源数据-产品报告-消费降序'!D:D,ROW(),0)),"")</f>
        <v/>
      </c>
      <c r="E494" s="69" t="str">
        <f>IFERROR(CLEAN(HLOOKUP(E$1,'1.源数据-产品报告-消费降序'!E:E,ROW(),0)),"")</f>
        <v/>
      </c>
      <c r="F494" s="69" t="str">
        <f>IFERROR(CLEAN(HLOOKUP(F$1,'1.源数据-产品报告-消费降序'!F:F,ROW(),0)),"")</f>
        <v/>
      </c>
      <c r="G494" s="70">
        <f>IFERROR((HLOOKUP(G$1,'1.源数据-产品报告-消费降序'!G:G,ROW(),0)),"")</f>
        <v>0</v>
      </c>
      <c r="H4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4" s="69" t="str">
        <f>IFERROR(CLEAN(HLOOKUP(I$1,'1.源数据-产品报告-消费降序'!I:I,ROW(),0)),"")</f>
        <v/>
      </c>
      <c r="L494" s="69" t="str">
        <f>IFERROR(CLEAN(HLOOKUP(L$1,'1.源数据-产品报告-消费降序'!L:L,ROW(),0)),"")</f>
        <v/>
      </c>
      <c r="M494" s="69" t="str">
        <f>IFERROR(CLEAN(HLOOKUP(M$1,'1.源数据-产品报告-消费降序'!M:M,ROW(),0)),"")</f>
        <v/>
      </c>
      <c r="N494" s="69" t="str">
        <f>IFERROR(CLEAN(HLOOKUP(N$1,'1.源数据-产品报告-消费降序'!N:N,ROW(),0)),"")</f>
        <v/>
      </c>
      <c r="O494" s="69" t="str">
        <f>IFERROR(CLEAN(HLOOKUP(O$1,'1.源数据-产品报告-消费降序'!O:O,ROW(),0)),"")</f>
        <v/>
      </c>
      <c r="P494" s="69" t="str">
        <f>IFERROR(CLEAN(HLOOKUP(P$1,'1.源数据-产品报告-消费降序'!P:P,ROW(),0)),"")</f>
        <v/>
      </c>
      <c r="Q494" s="69" t="str">
        <f>IFERROR(CLEAN(HLOOKUP(Q$1,'1.源数据-产品报告-消费降序'!Q:Q,ROW(),0)),"")</f>
        <v/>
      </c>
      <c r="R494" s="69" t="str">
        <f>IFERROR(CLEAN(HLOOKUP(R$1,'1.源数据-产品报告-消费降序'!R:R,ROW(),0)),"")</f>
        <v/>
      </c>
      <c r="S4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4" s="69" t="str">
        <f>IFERROR(CLEAN(HLOOKUP(T$1,'1.源数据-产品报告-消费降序'!T:T,ROW(),0)),"")</f>
        <v/>
      </c>
      <c r="W494" s="69" t="str">
        <f>IFERROR(CLEAN(HLOOKUP(W$1,'1.源数据-产品报告-消费降序'!W:W,ROW(),0)),"")</f>
        <v/>
      </c>
      <c r="X494" s="69" t="str">
        <f>IFERROR(CLEAN(HLOOKUP(X$1,'1.源数据-产品报告-消费降序'!X:X,ROW(),0)),"")</f>
        <v/>
      </c>
      <c r="Y494" s="69" t="str">
        <f>IFERROR(CLEAN(HLOOKUP(Y$1,'1.源数据-产品报告-消费降序'!Y:Y,ROW(),0)),"")</f>
        <v/>
      </c>
      <c r="Z494" s="69" t="str">
        <f>IFERROR(CLEAN(HLOOKUP(Z$1,'1.源数据-产品报告-消费降序'!Z:Z,ROW(),0)),"")</f>
        <v/>
      </c>
      <c r="AA494" s="69" t="str">
        <f>IFERROR(CLEAN(HLOOKUP(AA$1,'1.源数据-产品报告-消费降序'!AA:AA,ROW(),0)),"")</f>
        <v/>
      </c>
      <c r="AB494" s="69" t="str">
        <f>IFERROR(CLEAN(HLOOKUP(AB$1,'1.源数据-产品报告-消费降序'!AB:AB,ROW(),0)),"")</f>
        <v/>
      </c>
      <c r="AC494" s="69" t="str">
        <f>IFERROR(CLEAN(HLOOKUP(AC$1,'1.源数据-产品报告-消费降序'!AC:AC,ROW(),0)),"")</f>
        <v/>
      </c>
      <c r="AD4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4" s="69" t="str">
        <f>IFERROR(CLEAN(HLOOKUP(AE$1,'1.源数据-产品报告-消费降序'!AE:AE,ROW(),0)),"")</f>
        <v/>
      </c>
      <c r="AH494" s="69" t="str">
        <f>IFERROR(CLEAN(HLOOKUP(AH$1,'1.源数据-产品报告-消费降序'!AH:AH,ROW(),0)),"")</f>
        <v/>
      </c>
      <c r="AI494" s="69" t="str">
        <f>IFERROR(CLEAN(HLOOKUP(AI$1,'1.源数据-产品报告-消费降序'!AI:AI,ROW(),0)),"")</f>
        <v/>
      </c>
      <c r="AJ494" s="69" t="str">
        <f>IFERROR(CLEAN(HLOOKUP(AJ$1,'1.源数据-产品报告-消费降序'!AJ:AJ,ROW(),0)),"")</f>
        <v/>
      </c>
      <c r="AK494" s="69" t="str">
        <f>IFERROR(CLEAN(HLOOKUP(AK$1,'1.源数据-产品报告-消费降序'!AK:AK,ROW(),0)),"")</f>
        <v/>
      </c>
      <c r="AL494" s="69" t="str">
        <f>IFERROR(CLEAN(HLOOKUP(AL$1,'1.源数据-产品报告-消费降序'!AL:AL,ROW(),0)),"")</f>
        <v/>
      </c>
      <c r="AM494" s="69" t="str">
        <f>IFERROR(CLEAN(HLOOKUP(AM$1,'1.源数据-产品报告-消费降序'!AM:AM,ROW(),0)),"")</f>
        <v/>
      </c>
      <c r="AN494" s="69" t="str">
        <f>IFERROR(CLEAN(HLOOKUP(AN$1,'1.源数据-产品报告-消费降序'!AN:AN,ROW(),0)),"")</f>
        <v/>
      </c>
      <c r="AO4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4" s="69" t="str">
        <f>IFERROR(CLEAN(HLOOKUP(AP$1,'1.源数据-产品报告-消费降序'!AP:AP,ROW(),0)),"")</f>
        <v/>
      </c>
      <c r="AS494" s="69" t="str">
        <f>IFERROR(CLEAN(HLOOKUP(AS$1,'1.源数据-产品报告-消费降序'!AS:AS,ROW(),0)),"")</f>
        <v/>
      </c>
      <c r="AT494" s="69" t="str">
        <f>IFERROR(CLEAN(HLOOKUP(AT$1,'1.源数据-产品报告-消费降序'!AT:AT,ROW(),0)),"")</f>
        <v/>
      </c>
      <c r="AU494" s="69" t="str">
        <f>IFERROR(CLEAN(HLOOKUP(AU$1,'1.源数据-产品报告-消费降序'!AU:AU,ROW(),0)),"")</f>
        <v/>
      </c>
      <c r="AV494" s="69" t="str">
        <f>IFERROR(CLEAN(HLOOKUP(AV$1,'1.源数据-产品报告-消费降序'!AV:AV,ROW(),0)),"")</f>
        <v/>
      </c>
      <c r="AW494" s="69" t="str">
        <f>IFERROR(CLEAN(HLOOKUP(AW$1,'1.源数据-产品报告-消费降序'!AW:AW,ROW(),0)),"")</f>
        <v/>
      </c>
      <c r="AX494" s="69" t="str">
        <f>IFERROR(CLEAN(HLOOKUP(AX$1,'1.源数据-产品报告-消费降序'!AX:AX,ROW(),0)),"")</f>
        <v/>
      </c>
      <c r="AY494" s="69" t="str">
        <f>IFERROR(CLEAN(HLOOKUP(AY$1,'1.源数据-产品报告-消费降序'!AY:AY,ROW(),0)),"")</f>
        <v/>
      </c>
      <c r="AZ4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4" s="69" t="str">
        <f>IFERROR(CLEAN(HLOOKUP(BA$1,'1.源数据-产品报告-消费降序'!BA:BA,ROW(),0)),"")</f>
        <v/>
      </c>
      <c r="BD494" s="69" t="str">
        <f>IFERROR(CLEAN(HLOOKUP(BD$1,'1.源数据-产品报告-消费降序'!BD:BD,ROW(),0)),"")</f>
        <v/>
      </c>
      <c r="BE494" s="69" t="str">
        <f>IFERROR(CLEAN(HLOOKUP(BE$1,'1.源数据-产品报告-消费降序'!BE:BE,ROW(),0)),"")</f>
        <v/>
      </c>
      <c r="BF494" s="69" t="str">
        <f>IFERROR(CLEAN(HLOOKUP(BF$1,'1.源数据-产品报告-消费降序'!BF:BF,ROW(),0)),"")</f>
        <v/>
      </c>
      <c r="BG494" s="69" t="str">
        <f>IFERROR(CLEAN(HLOOKUP(BG$1,'1.源数据-产品报告-消费降序'!BG:BG,ROW(),0)),"")</f>
        <v/>
      </c>
      <c r="BH494" s="69" t="str">
        <f>IFERROR(CLEAN(HLOOKUP(BH$1,'1.源数据-产品报告-消费降序'!BH:BH,ROW(),0)),"")</f>
        <v/>
      </c>
      <c r="BI494" s="69" t="str">
        <f>IFERROR(CLEAN(HLOOKUP(BI$1,'1.源数据-产品报告-消费降序'!BI:BI,ROW(),0)),"")</f>
        <v/>
      </c>
      <c r="BJ494" s="69" t="str">
        <f>IFERROR(CLEAN(HLOOKUP(BJ$1,'1.源数据-产品报告-消费降序'!BJ:BJ,ROW(),0)),"")</f>
        <v/>
      </c>
      <c r="BK4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4" s="69" t="str">
        <f>IFERROR(CLEAN(HLOOKUP(BL$1,'1.源数据-产品报告-消费降序'!BL:BL,ROW(),0)),"")</f>
        <v/>
      </c>
      <c r="BO494" s="69" t="str">
        <f>IFERROR(CLEAN(HLOOKUP(BO$1,'1.源数据-产品报告-消费降序'!BO:BO,ROW(),0)),"")</f>
        <v/>
      </c>
      <c r="BP494" s="69" t="str">
        <f>IFERROR(CLEAN(HLOOKUP(BP$1,'1.源数据-产品报告-消费降序'!BP:BP,ROW(),0)),"")</f>
        <v/>
      </c>
      <c r="BQ494" s="69" t="str">
        <f>IFERROR(CLEAN(HLOOKUP(BQ$1,'1.源数据-产品报告-消费降序'!BQ:BQ,ROW(),0)),"")</f>
        <v/>
      </c>
      <c r="BR494" s="69" t="str">
        <f>IFERROR(CLEAN(HLOOKUP(BR$1,'1.源数据-产品报告-消费降序'!BR:BR,ROW(),0)),"")</f>
        <v/>
      </c>
      <c r="BS494" s="69" t="str">
        <f>IFERROR(CLEAN(HLOOKUP(BS$1,'1.源数据-产品报告-消费降序'!BS:BS,ROW(),0)),"")</f>
        <v/>
      </c>
      <c r="BT494" s="69" t="str">
        <f>IFERROR(CLEAN(HLOOKUP(BT$1,'1.源数据-产品报告-消费降序'!BT:BT,ROW(),0)),"")</f>
        <v/>
      </c>
      <c r="BU494" s="69" t="str">
        <f>IFERROR(CLEAN(HLOOKUP(BU$1,'1.源数据-产品报告-消费降序'!BU:BU,ROW(),0)),"")</f>
        <v/>
      </c>
      <c r="BV4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4" s="69" t="str">
        <f>IFERROR(CLEAN(HLOOKUP(BW$1,'1.源数据-产品报告-消费降序'!BW:BW,ROW(),0)),"")</f>
        <v/>
      </c>
    </row>
    <row r="495" spans="1:75">
      <c r="A495" s="69" t="str">
        <f>IFERROR(CLEAN(HLOOKUP(A$1,'1.源数据-产品报告-消费降序'!A:A,ROW(),0)),"")</f>
        <v/>
      </c>
      <c r="B495" s="69" t="str">
        <f>IFERROR(CLEAN(HLOOKUP(B$1,'1.源数据-产品报告-消费降序'!B:B,ROW(),0)),"")</f>
        <v/>
      </c>
      <c r="C495" s="69" t="str">
        <f>IFERROR(CLEAN(HLOOKUP(C$1,'1.源数据-产品报告-消费降序'!C:C,ROW(),0)),"")</f>
        <v/>
      </c>
      <c r="D495" s="69" t="str">
        <f>IFERROR(CLEAN(HLOOKUP(D$1,'1.源数据-产品报告-消费降序'!D:D,ROW(),0)),"")</f>
        <v/>
      </c>
      <c r="E495" s="69" t="str">
        <f>IFERROR(CLEAN(HLOOKUP(E$1,'1.源数据-产品报告-消费降序'!E:E,ROW(),0)),"")</f>
        <v/>
      </c>
      <c r="F495" s="69" t="str">
        <f>IFERROR(CLEAN(HLOOKUP(F$1,'1.源数据-产品报告-消费降序'!F:F,ROW(),0)),"")</f>
        <v/>
      </c>
      <c r="G495" s="70">
        <f>IFERROR((HLOOKUP(G$1,'1.源数据-产品报告-消费降序'!G:G,ROW(),0)),"")</f>
        <v>0</v>
      </c>
      <c r="H4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5" s="69" t="str">
        <f>IFERROR(CLEAN(HLOOKUP(I$1,'1.源数据-产品报告-消费降序'!I:I,ROW(),0)),"")</f>
        <v/>
      </c>
      <c r="L495" s="69" t="str">
        <f>IFERROR(CLEAN(HLOOKUP(L$1,'1.源数据-产品报告-消费降序'!L:L,ROW(),0)),"")</f>
        <v/>
      </c>
      <c r="M495" s="69" t="str">
        <f>IFERROR(CLEAN(HLOOKUP(M$1,'1.源数据-产品报告-消费降序'!M:M,ROW(),0)),"")</f>
        <v/>
      </c>
      <c r="N495" s="69" t="str">
        <f>IFERROR(CLEAN(HLOOKUP(N$1,'1.源数据-产品报告-消费降序'!N:N,ROW(),0)),"")</f>
        <v/>
      </c>
      <c r="O495" s="69" t="str">
        <f>IFERROR(CLEAN(HLOOKUP(O$1,'1.源数据-产品报告-消费降序'!O:O,ROW(),0)),"")</f>
        <v/>
      </c>
      <c r="P495" s="69" t="str">
        <f>IFERROR(CLEAN(HLOOKUP(P$1,'1.源数据-产品报告-消费降序'!P:P,ROW(),0)),"")</f>
        <v/>
      </c>
      <c r="Q495" s="69" t="str">
        <f>IFERROR(CLEAN(HLOOKUP(Q$1,'1.源数据-产品报告-消费降序'!Q:Q,ROW(),0)),"")</f>
        <v/>
      </c>
      <c r="R495" s="69" t="str">
        <f>IFERROR(CLEAN(HLOOKUP(R$1,'1.源数据-产品报告-消费降序'!R:R,ROW(),0)),"")</f>
        <v/>
      </c>
      <c r="S4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5" s="69" t="str">
        <f>IFERROR(CLEAN(HLOOKUP(T$1,'1.源数据-产品报告-消费降序'!T:T,ROW(),0)),"")</f>
        <v/>
      </c>
      <c r="W495" s="69" t="str">
        <f>IFERROR(CLEAN(HLOOKUP(W$1,'1.源数据-产品报告-消费降序'!W:W,ROW(),0)),"")</f>
        <v/>
      </c>
      <c r="X495" s="69" t="str">
        <f>IFERROR(CLEAN(HLOOKUP(X$1,'1.源数据-产品报告-消费降序'!X:X,ROW(),0)),"")</f>
        <v/>
      </c>
      <c r="Y495" s="69" t="str">
        <f>IFERROR(CLEAN(HLOOKUP(Y$1,'1.源数据-产品报告-消费降序'!Y:Y,ROW(),0)),"")</f>
        <v/>
      </c>
      <c r="Z495" s="69" t="str">
        <f>IFERROR(CLEAN(HLOOKUP(Z$1,'1.源数据-产品报告-消费降序'!Z:Z,ROW(),0)),"")</f>
        <v/>
      </c>
      <c r="AA495" s="69" t="str">
        <f>IFERROR(CLEAN(HLOOKUP(AA$1,'1.源数据-产品报告-消费降序'!AA:AA,ROW(),0)),"")</f>
        <v/>
      </c>
      <c r="AB495" s="69" t="str">
        <f>IFERROR(CLEAN(HLOOKUP(AB$1,'1.源数据-产品报告-消费降序'!AB:AB,ROW(),0)),"")</f>
        <v/>
      </c>
      <c r="AC495" s="69" t="str">
        <f>IFERROR(CLEAN(HLOOKUP(AC$1,'1.源数据-产品报告-消费降序'!AC:AC,ROW(),0)),"")</f>
        <v/>
      </c>
      <c r="AD4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5" s="69" t="str">
        <f>IFERROR(CLEAN(HLOOKUP(AE$1,'1.源数据-产品报告-消费降序'!AE:AE,ROW(),0)),"")</f>
        <v/>
      </c>
      <c r="AH495" s="69" t="str">
        <f>IFERROR(CLEAN(HLOOKUP(AH$1,'1.源数据-产品报告-消费降序'!AH:AH,ROW(),0)),"")</f>
        <v/>
      </c>
      <c r="AI495" s="69" t="str">
        <f>IFERROR(CLEAN(HLOOKUP(AI$1,'1.源数据-产品报告-消费降序'!AI:AI,ROW(),0)),"")</f>
        <v/>
      </c>
      <c r="AJ495" s="69" t="str">
        <f>IFERROR(CLEAN(HLOOKUP(AJ$1,'1.源数据-产品报告-消费降序'!AJ:AJ,ROW(),0)),"")</f>
        <v/>
      </c>
      <c r="AK495" s="69" t="str">
        <f>IFERROR(CLEAN(HLOOKUP(AK$1,'1.源数据-产品报告-消费降序'!AK:AK,ROW(),0)),"")</f>
        <v/>
      </c>
      <c r="AL495" s="69" t="str">
        <f>IFERROR(CLEAN(HLOOKUP(AL$1,'1.源数据-产品报告-消费降序'!AL:AL,ROW(),0)),"")</f>
        <v/>
      </c>
      <c r="AM495" s="69" t="str">
        <f>IFERROR(CLEAN(HLOOKUP(AM$1,'1.源数据-产品报告-消费降序'!AM:AM,ROW(),0)),"")</f>
        <v/>
      </c>
      <c r="AN495" s="69" t="str">
        <f>IFERROR(CLEAN(HLOOKUP(AN$1,'1.源数据-产品报告-消费降序'!AN:AN,ROW(),0)),"")</f>
        <v/>
      </c>
      <c r="AO4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5" s="69" t="str">
        <f>IFERROR(CLEAN(HLOOKUP(AP$1,'1.源数据-产品报告-消费降序'!AP:AP,ROW(),0)),"")</f>
        <v/>
      </c>
      <c r="AS495" s="69" t="str">
        <f>IFERROR(CLEAN(HLOOKUP(AS$1,'1.源数据-产品报告-消费降序'!AS:AS,ROW(),0)),"")</f>
        <v/>
      </c>
      <c r="AT495" s="69" t="str">
        <f>IFERROR(CLEAN(HLOOKUP(AT$1,'1.源数据-产品报告-消费降序'!AT:AT,ROW(),0)),"")</f>
        <v/>
      </c>
      <c r="AU495" s="69" t="str">
        <f>IFERROR(CLEAN(HLOOKUP(AU$1,'1.源数据-产品报告-消费降序'!AU:AU,ROW(),0)),"")</f>
        <v/>
      </c>
      <c r="AV495" s="69" t="str">
        <f>IFERROR(CLEAN(HLOOKUP(AV$1,'1.源数据-产品报告-消费降序'!AV:AV,ROW(),0)),"")</f>
        <v/>
      </c>
      <c r="AW495" s="69" t="str">
        <f>IFERROR(CLEAN(HLOOKUP(AW$1,'1.源数据-产品报告-消费降序'!AW:AW,ROW(),0)),"")</f>
        <v/>
      </c>
      <c r="AX495" s="69" t="str">
        <f>IFERROR(CLEAN(HLOOKUP(AX$1,'1.源数据-产品报告-消费降序'!AX:AX,ROW(),0)),"")</f>
        <v/>
      </c>
      <c r="AY495" s="69" t="str">
        <f>IFERROR(CLEAN(HLOOKUP(AY$1,'1.源数据-产品报告-消费降序'!AY:AY,ROW(),0)),"")</f>
        <v/>
      </c>
      <c r="AZ4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5" s="69" t="str">
        <f>IFERROR(CLEAN(HLOOKUP(BA$1,'1.源数据-产品报告-消费降序'!BA:BA,ROW(),0)),"")</f>
        <v/>
      </c>
      <c r="BD495" s="69" t="str">
        <f>IFERROR(CLEAN(HLOOKUP(BD$1,'1.源数据-产品报告-消费降序'!BD:BD,ROW(),0)),"")</f>
        <v/>
      </c>
      <c r="BE495" s="69" t="str">
        <f>IFERROR(CLEAN(HLOOKUP(BE$1,'1.源数据-产品报告-消费降序'!BE:BE,ROW(),0)),"")</f>
        <v/>
      </c>
      <c r="BF495" s="69" t="str">
        <f>IFERROR(CLEAN(HLOOKUP(BF$1,'1.源数据-产品报告-消费降序'!BF:BF,ROW(),0)),"")</f>
        <v/>
      </c>
      <c r="BG495" s="69" t="str">
        <f>IFERROR(CLEAN(HLOOKUP(BG$1,'1.源数据-产品报告-消费降序'!BG:BG,ROW(),0)),"")</f>
        <v/>
      </c>
      <c r="BH495" s="69" t="str">
        <f>IFERROR(CLEAN(HLOOKUP(BH$1,'1.源数据-产品报告-消费降序'!BH:BH,ROW(),0)),"")</f>
        <v/>
      </c>
      <c r="BI495" s="69" t="str">
        <f>IFERROR(CLEAN(HLOOKUP(BI$1,'1.源数据-产品报告-消费降序'!BI:BI,ROW(),0)),"")</f>
        <v/>
      </c>
      <c r="BJ495" s="69" t="str">
        <f>IFERROR(CLEAN(HLOOKUP(BJ$1,'1.源数据-产品报告-消费降序'!BJ:BJ,ROW(),0)),"")</f>
        <v/>
      </c>
      <c r="BK4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5" s="69" t="str">
        <f>IFERROR(CLEAN(HLOOKUP(BL$1,'1.源数据-产品报告-消费降序'!BL:BL,ROW(),0)),"")</f>
        <v/>
      </c>
      <c r="BO495" s="69" t="str">
        <f>IFERROR(CLEAN(HLOOKUP(BO$1,'1.源数据-产品报告-消费降序'!BO:BO,ROW(),0)),"")</f>
        <v/>
      </c>
      <c r="BP495" s="69" t="str">
        <f>IFERROR(CLEAN(HLOOKUP(BP$1,'1.源数据-产品报告-消费降序'!BP:BP,ROW(),0)),"")</f>
        <v/>
      </c>
      <c r="BQ495" s="69" t="str">
        <f>IFERROR(CLEAN(HLOOKUP(BQ$1,'1.源数据-产品报告-消费降序'!BQ:BQ,ROW(),0)),"")</f>
        <v/>
      </c>
      <c r="BR495" s="69" t="str">
        <f>IFERROR(CLEAN(HLOOKUP(BR$1,'1.源数据-产品报告-消费降序'!BR:BR,ROW(),0)),"")</f>
        <v/>
      </c>
      <c r="BS495" s="69" t="str">
        <f>IFERROR(CLEAN(HLOOKUP(BS$1,'1.源数据-产品报告-消费降序'!BS:BS,ROW(),0)),"")</f>
        <v/>
      </c>
      <c r="BT495" s="69" t="str">
        <f>IFERROR(CLEAN(HLOOKUP(BT$1,'1.源数据-产品报告-消费降序'!BT:BT,ROW(),0)),"")</f>
        <v/>
      </c>
      <c r="BU495" s="69" t="str">
        <f>IFERROR(CLEAN(HLOOKUP(BU$1,'1.源数据-产品报告-消费降序'!BU:BU,ROW(),0)),"")</f>
        <v/>
      </c>
      <c r="BV4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5" s="69" t="str">
        <f>IFERROR(CLEAN(HLOOKUP(BW$1,'1.源数据-产品报告-消费降序'!BW:BW,ROW(),0)),"")</f>
        <v/>
      </c>
    </row>
    <row r="496" spans="1:75">
      <c r="A496" s="69" t="str">
        <f>IFERROR(CLEAN(HLOOKUP(A$1,'1.源数据-产品报告-消费降序'!A:A,ROW(),0)),"")</f>
        <v/>
      </c>
      <c r="B496" s="69" t="str">
        <f>IFERROR(CLEAN(HLOOKUP(B$1,'1.源数据-产品报告-消费降序'!B:B,ROW(),0)),"")</f>
        <v/>
      </c>
      <c r="C496" s="69" t="str">
        <f>IFERROR(CLEAN(HLOOKUP(C$1,'1.源数据-产品报告-消费降序'!C:C,ROW(),0)),"")</f>
        <v/>
      </c>
      <c r="D496" s="69" t="str">
        <f>IFERROR(CLEAN(HLOOKUP(D$1,'1.源数据-产品报告-消费降序'!D:D,ROW(),0)),"")</f>
        <v/>
      </c>
      <c r="E496" s="69" t="str">
        <f>IFERROR(CLEAN(HLOOKUP(E$1,'1.源数据-产品报告-消费降序'!E:E,ROW(),0)),"")</f>
        <v/>
      </c>
      <c r="F496" s="69" t="str">
        <f>IFERROR(CLEAN(HLOOKUP(F$1,'1.源数据-产品报告-消费降序'!F:F,ROW(),0)),"")</f>
        <v/>
      </c>
      <c r="G496" s="70">
        <f>IFERROR((HLOOKUP(G$1,'1.源数据-产品报告-消费降序'!G:G,ROW(),0)),"")</f>
        <v>0</v>
      </c>
      <c r="H4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6" s="69" t="str">
        <f>IFERROR(CLEAN(HLOOKUP(I$1,'1.源数据-产品报告-消费降序'!I:I,ROW(),0)),"")</f>
        <v/>
      </c>
      <c r="L496" s="69" t="str">
        <f>IFERROR(CLEAN(HLOOKUP(L$1,'1.源数据-产品报告-消费降序'!L:L,ROW(),0)),"")</f>
        <v/>
      </c>
      <c r="M496" s="69" t="str">
        <f>IFERROR(CLEAN(HLOOKUP(M$1,'1.源数据-产品报告-消费降序'!M:M,ROW(),0)),"")</f>
        <v/>
      </c>
      <c r="N496" s="69" t="str">
        <f>IFERROR(CLEAN(HLOOKUP(N$1,'1.源数据-产品报告-消费降序'!N:N,ROW(),0)),"")</f>
        <v/>
      </c>
      <c r="O496" s="69" t="str">
        <f>IFERROR(CLEAN(HLOOKUP(O$1,'1.源数据-产品报告-消费降序'!O:O,ROW(),0)),"")</f>
        <v/>
      </c>
      <c r="P496" s="69" t="str">
        <f>IFERROR(CLEAN(HLOOKUP(P$1,'1.源数据-产品报告-消费降序'!P:P,ROW(),0)),"")</f>
        <v/>
      </c>
      <c r="Q496" s="69" t="str">
        <f>IFERROR(CLEAN(HLOOKUP(Q$1,'1.源数据-产品报告-消费降序'!Q:Q,ROW(),0)),"")</f>
        <v/>
      </c>
      <c r="R496" s="69" t="str">
        <f>IFERROR(CLEAN(HLOOKUP(R$1,'1.源数据-产品报告-消费降序'!R:R,ROW(),0)),"")</f>
        <v/>
      </c>
      <c r="S4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6" s="69" t="str">
        <f>IFERROR(CLEAN(HLOOKUP(T$1,'1.源数据-产品报告-消费降序'!T:T,ROW(),0)),"")</f>
        <v/>
      </c>
      <c r="W496" s="69" t="str">
        <f>IFERROR(CLEAN(HLOOKUP(W$1,'1.源数据-产品报告-消费降序'!W:W,ROW(),0)),"")</f>
        <v/>
      </c>
      <c r="X496" s="69" t="str">
        <f>IFERROR(CLEAN(HLOOKUP(X$1,'1.源数据-产品报告-消费降序'!X:X,ROW(),0)),"")</f>
        <v/>
      </c>
      <c r="Y496" s="69" t="str">
        <f>IFERROR(CLEAN(HLOOKUP(Y$1,'1.源数据-产品报告-消费降序'!Y:Y,ROW(),0)),"")</f>
        <v/>
      </c>
      <c r="Z496" s="69" t="str">
        <f>IFERROR(CLEAN(HLOOKUP(Z$1,'1.源数据-产品报告-消费降序'!Z:Z,ROW(),0)),"")</f>
        <v/>
      </c>
      <c r="AA496" s="69" t="str">
        <f>IFERROR(CLEAN(HLOOKUP(AA$1,'1.源数据-产品报告-消费降序'!AA:AA,ROW(),0)),"")</f>
        <v/>
      </c>
      <c r="AB496" s="69" t="str">
        <f>IFERROR(CLEAN(HLOOKUP(AB$1,'1.源数据-产品报告-消费降序'!AB:AB,ROW(),0)),"")</f>
        <v/>
      </c>
      <c r="AC496" s="69" t="str">
        <f>IFERROR(CLEAN(HLOOKUP(AC$1,'1.源数据-产品报告-消费降序'!AC:AC,ROW(),0)),"")</f>
        <v/>
      </c>
      <c r="AD4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6" s="69" t="str">
        <f>IFERROR(CLEAN(HLOOKUP(AE$1,'1.源数据-产品报告-消费降序'!AE:AE,ROW(),0)),"")</f>
        <v/>
      </c>
      <c r="AH496" s="69" t="str">
        <f>IFERROR(CLEAN(HLOOKUP(AH$1,'1.源数据-产品报告-消费降序'!AH:AH,ROW(),0)),"")</f>
        <v/>
      </c>
      <c r="AI496" s="69" t="str">
        <f>IFERROR(CLEAN(HLOOKUP(AI$1,'1.源数据-产品报告-消费降序'!AI:AI,ROW(),0)),"")</f>
        <v/>
      </c>
      <c r="AJ496" s="69" t="str">
        <f>IFERROR(CLEAN(HLOOKUP(AJ$1,'1.源数据-产品报告-消费降序'!AJ:AJ,ROW(),0)),"")</f>
        <v/>
      </c>
      <c r="AK496" s="69" t="str">
        <f>IFERROR(CLEAN(HLOOKUP(AK$1,'1.源数据-产品报告-消费降序'!AK:AK,ROW(),0)),"")</f>
        <v/>
      </c>
      <c r="AL496" s="69" t="str">
        <f>IFERROR(CLEAN(HLOOKUP(AL$1,'1.源数据-产品报告-消费降序'!AL:AL,ROW(),0)),"")</f>
        <v/>
      </c>
      <c r="AM496" s="69" t="str">
        <f>IFERROR(CLEAN(HLOOKUP(AM$1,'1.源数据-产品报告-消费降序'!AM:AM,ROW(),0)),"")</f>
        <v/>
      </c>
      <c r="AN496" s="69" t="str">
        <f>IFERROR(CLEAN(HLOOKUP(AN$1,'1.源数据-产品报告-消费降序'!AN:AN,ROW(),0)),"")</f>
        <v/>
      </c>
      <c r="AO4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6" s="69" t="str">
        <f>IFERROR(CLEAN(HLOOKUP(AP$1,'1.源数据-产品报告-消费降序'!AP:AP,ROW(),0)),"")</f>
        <v/>
      </c>
      <c r="AS496" s="69" t="str">
        <f>IFERROR(CLEAN(HLOOKUP(AS$1,'1.源数据-产品报告-消费降序'!AS:AS,ROW(),0)),"")</f>
        <v/>
      </c>
      <c r="AT496" s="69" t="str">
        <f>IFERROR(CLEAN(HLOOKUP(AT$1,'1.源数据-产品报告-消费降序'!AT:AT,ROW(),0)),"")</f>
        <v/>
      </c>
      <c r="AU496" s="69" t="str">
        <f>IFERROR(CLEAN(HLOOKUP(AU$1,'1.源数据-产品报告-消费降序'!AU:AU,ROW(),0)),"")</f>
        <v/>
      </c>
      <c r="AV496" s="69" t="str">
        <f>IFERROR(CLEAN(HLOOKUP(AV$1,'1.源数据-产品报告-消费降序'!AV:AV,ROW(),0)),"")</f>
        <v/>
      </c>
      <c r="AW496" s="69" t="str">
        <f>IFERROR(CLEAN(HLOOKUP(AW$1,'1.源数据-产品报告-消费降序'!AW:AW,ROW(),0)),"")</f>
        <v/>
      </c>
      <c r="AX496" s="69" t="str">
        <f>IFERROR(CLEAN(HLOOKUP(AX$1,'1.源数据-产品报告-消费降序'!AX:AX,ROW(),0)),"")</f>
        <v/>
      </c>
      <c r="AY496" s="69" t="str">
        <f>IFERROR(CLEAN(HLOOKUP(AY$1,'1.源数据-产品报告-消费降序'!AY:AY,ROW(),0)),"")</f>
        <v/>
      </c>
      <c r="AZ4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6" s="69" t="str">
        <f>IFERROR(CLEAN(HLOOKUP(BA$1,'1.源数据-产品报告-消费降序'!BA:BA,ROW(),0)),"")</f>
        <v/>
      </c>
      <c r="BD496" s="69" t="str">
        <f>IFERROR(CLEAN(HLOOKUP(BD$1,'1.源数据-产品报告-消费降序'!BD:BD,ROW(),0)),"")</f>
        <v/>
      </c>
      <c r="BE496" s="69" t="str">
        <f>IFERROR(CLEAN(HLOOKUP(BE$1,'1.源数据-产品报告-消费降序'!BE:BE,ROW(),0)),"")</f>
        <v/>
      </c>
      <c r="BF496" s="69" t="str">
        <f>IFERROR(CLEAN(HLOOKUP(BF$1,'1.源数据-产品报告-消费降序'!BF:BF,ROW(),0)),"")</f>
        <v/>
      </c>
      <c r="BG496" s="69" t="str">
        <f>IFERROR(CLEAN(HLOOKUP(BG$1,'1.源数据-产品报告-消费降序'!BG:BG,ROW(),0)),"")</f>
        <v/>
      </c>
      <c r="BH496" s="69" t="str">
        <f>IFERROR(CLEAN(HLOOKUP(BH$1,'1.源数据-产品报告-消费降序'!BH:BH,ROW(),0)),"")</f>
        <v/>
      </c>
      <c r="BI496" s="69" t="str">
        <f>IFERROR(CLEAN(HLOOKUP(BI$1,'1.源数据-产品报告-消费降序'!BI:BI,ROW(),0)),"")</f>
        <v/>
      </c>
      <c r="BJ496" s="69" t="str">
        <f>IFERROR(CLEAN(HLOOKUP(BJ$1,'1.源数据-产品报告-消费降序'!BJ:BJ,ROW(),0)),"")</f>
        <v/>
      </c>
      <c r="BK4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6" s="69" t="str">
        <f>IFERROR(CLEAN(HLOOKUP(BL$1,'1.源数据-产品报告-消费降序'!BL:BL,ROW(),0)),"")</f>
        <v/>
      </c>
      <c r="BO496" s="69" t="str">
        <f>IFERROR(CLEAN(HLOOKUP(BO$1,'1.源数据-产品报告-消费降序'!BO:BO,ROW(),0)),"")</f>
        <v/>
      </c>
      <c r="BP496" s="69" t="str">
        <f>IFERROR(CLEAN(HLOOKUP(BP$1,'1.源数据-产品报告-消费降序'!BP:BP,ROW(),0)),"")</f>
        <v/>
      </c>
      <c r="BQ496" s="69" t="str">
        <f>IFERROR(CLEAN(HLOOKUP(BQ$1,'1.源数据-产品报告-消费降序'!BQ:BQ,ROW(),0)),"")</f>
        <v/>
      </c>
      <c r="BR496" s="69" t="str">
        <f>IFERROR(CLEAN(HLOOKUP(BR$1,'1.源数据-产品报告-消费降序'!BR:BR,ROW(),0)),"")</f>
        <v/>
      </c>
      <c r="BS496" s="69" t="str">
        <f>IFERROR(CLEAN(HLOOKUP(BS$1,'1.源数据-产品报告-消费降序'!BS:BS,ROW(),0)),"")</f>
        <v/>
      </c>
      <c r="BT496" s="69" t="str">
        <f>IFERROR(CLEAN(HLOOKUP(BT$1,'1.源数据-产品报告-消费降序'!BT:BT,ROW(),0)),"")</f>
        <v/>
      </c>
      <c r="BU496" s="69" t="str">
        <f>IFERROR(CLEAN(HLOOKUP(BU$1,'1.源数据-产品报告-消费降序'!BU:BU,ROW(),0)),"")</f>
        <v/>
      </c>
      <c r="BV4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6" s="69" t="str">
        <f>IFERROR(CLEAN(HLOOKUP(BW$1,'1.源数据-产品报告-消费降序'!BW:BW,ROW(),0)),"")</f>
        <v/>
      </c>
    </row>
    <row r="497" spans="1:75">
      <c r="A497" s="69" t="str">
        <f>IFERROR(CLEAN(HLOOKUP(A$1,'1.源数据-产品报告-消费降序'!A:A,ROW(),0)),"")</f>
        <v/>
      </c>
      <c r="B497" s="69" t="str">
        <f>IFERROR(CLEAN(HLOOKUP(B$1,'1.源数据-产品报告-消费降序'!B:B,ROW(),0)),"")</f>
        <v/>
      </c>
      <c r="C497" s="69" t="str">
        <f>IFERROR(CLEAN(HLOOKUP(C$1,'1.源数据-产品报告-消费降序'!C:C,ROW(),0)),"")</f>
        <v/>
      </c>
      <c r="D497" s="69" t="str">
        <f>IFERROR(CLEAN(HLOOKUP(D$1,'1.源数据-产品报告-消费降序'!D:D,ROW(),0)),"")</f>
        <v/>
      </c>
      <c r="E497" s="69" t="str">
        <f>IFERROR(CLEAN(HLOOKUP(E$1,'1.源数据-产品报告-消费降序'!E:E,ROW(),0)),"")</f>
        <v/>
      </c>
      <c r="F497" s="69" t="str">
        <f>IFERROR(CLEAN(HLOOKUP(F$1,'1.源数据-产品报告-消费降序'!F:F,ROW(),0)),"")</f>
        <v/>
      </c>
      <c r="G497" s="70">
        <f>IFERROR((HLOOKUP(G$1,'1.源数据-产品报告-消费降序'!G:G,ROW(),0)),"")</f>
        <v>0</v>
      </c>
      <c r="H4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7" s="69" t="str">
        <f>IFERROR(CLEAN(HLOOKUP(I$1,'1.源数据-产品报告-消费降序'!I:I,ROW(),0)),"")</f>
        <v/>
      </c>
      <c r="L497" s="69" t="str">
        <f>IFERROR(CLEAN(HLOOKUP(L$1,'1.源数据-产品报告-消费降序'!L:L,ROW(),0)),"")</f>
        <v/>
      </c>
      <c r="M497" s="69" t="str">
        <f>IFERROR(CLEAN(HLOOKUP(M$1,'1.源数据-产品报告-消费降序'!M:M,ROW(),0)),"")</f>
        <v/>
      </c>
      <c r="N497" s="69" t="str">
        <f>IFERROR(CLEAN(HLOOKUP(N$1,'1.源数据-产品报告-消费降序'!N:N,ROW(),0)),"")</f>
        <v/>
      </c>
      <c r="O497" s="69" t="str">
        <f>IFERROR(CLEAN(HLOOKUP(O$1,'1.源数据-产品报告-消费降序'!O:O,ROW(),0)),"")</f>
        <v/>
      </c>
      <c r="P497" s="69" t="str">
        <f>IFERROR(CLEAN(HLOOKUP(P$1,'1.源数据-产品报告-消费降序'!P:P,ROW(),0)),"")</f>
        <v/>
      </c>
      <c r="Q497" s="69" t="str">
        <f>IFERROR(CLEAN(HLOOKUP(Q$1,'1.源数据-产品报告-消费降序'!Q:Q,ROW(),0)),"")</f>
        <v/>
      </c>
      <c r="R497" s="69" t="str">
        <f>IFERROR(CLEAN(HLOOKUP(R$1,'1.源数据-产品报告-消费降序'!R:R,ROW(),0)),"")</f>
        <v/>
      </c>
      <c r="S4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7" s="69" t="str">
        <f>IFERROR(CLEAN(HLOOKUP(T$1,'1.源数据-产品报告-消费降序'!T:T,ROW(),0)),"")</f>
        <v/>
      </c>
      <c r="W497" s="69" t="str">
        <f>IFERROR(CLEAN(HLOOKUP(W$1,'1.源数据-产品报告-消费降序'!W:W,ROW(),0)),"")</f>
        <v/>
      </c>
      <c r="X497" s="69" t="str">
        <f>IFERROR(CLEAN(HLOOKUP(X$1,'1.源数据-产品报告-消费降序'!X:X,ROW(),0)),"")</f>
        <v/>
      </c>
      <c r="Y497" s="69" t="str">
        <f>IFERROR(CLEAN(HLOOKUP(Y$1,'1.源数据-产品报告-消费降序'!Y:Y,ROW(),0)),"")</f>
        <v/>
      </c>
      <c r="Z497" s="69" t="str">
        <f>IFERROR(CLEAN(HLOOKUP(Z$1,'1.源数据-产品报告-消费降序'!Z:Z,ROW(),0)),"")</f>
        <v/>
      </c>
      <c r="AA497" s="69" t="str">
        <f>IFERROR(CLEAN(HLOOKUP(AA$1,'1.源数据-产品报告-消费降序'!AA:AA,ROW(),0)),"")</f>
        <v/>
      </c>
      <c r="AB497" s="69" t="str">
        <f>IFERROR(CLEAN(HLOOKUP(AB$1,'1.源数据-产品报告-消费降序'!AB:AB,ROW(),0)),"")</f>
        <v/>
      </c>
      <c r="AC497" s="69" t="str">
        <f>IFERROR(CLEAN(HLOOKUP(AC$1,'1.源数据-产品报告-消费降序'!AC:AC,ROW(),0)),"")</f>
        <v/>
      </c>
      <c r="AD4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7" s="69" t="str">
        <f>IFERROR(CLEAN(HLOOKUP(AE$1,'1.源数据-产品报告-消费降序'!AE:AE,ROW(),0)),"")</f>
        <v/>
      </c>
      <c r="AH497" s="69" t="str">
        <f>IFERROR(CLEAN(HLOOKUP(AH$1,'1.源数据-产品报告-消费降序'!AH:AH,ROW(),0)),"")</f>
        <v/>
      </c>
      <c r="AI497" s="69" t="str">
        <f>IFERROR(CLEAN(HLOOKUP(AI$1,'1.源数据-产品报告-消费降序'!AI:AI,ROW(),0)),"")</f>
        <v/>
      </c>
      <c r="AJ497" s="69" t="str">
        <f>IFERROR(CLEAN(HLOOKUP(AJ$1,'1.源数据-产品报告-消费降序'!AJ:AJ,ROW(),0)),"")</f>
        <v/>
      </c>
      <c r="AK497" s="69" t="str">
        <f>IFERROR(CLEAN(HLOOKUP(AK$1,'1.源数据-产品报告-消费降序'!AK:AK,ROW(),0)),"")</f>
        <v/>
      </c>
      <c r="AL497" s="69" t="str">
        <f>IFERROR(CLEAN(HLOOKUP(AL$1,'1.源数据-产品报告-消费降序'!AL:AL,ROW(),0)),"")</f>
        <v/>
      </c>
      <c r="AM497" s="69" t="str">
        <f>IFERROR(CLEAN(HLOOKUP(AM$1,'1.源数据-产品报告-消费降序'!AM:AM,ROW(),0)),"")</f>
        <v/>
      </c>
      <c r="AN497" s="69" t="str">
        <f>IFERROR(CLEAN(HLOOKUP(AN$1,'1.源数据-产品报告-消费降序'!AN:AN,ROW(),0)),"")</f>
        <v/>
      </c>
      <c r="AO4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7" s="69" t="str">
        <f>IFERROR(CLEAN(HLOOKUP(AP$1,'1.源数据-产品报告-消费降序'!AP:AP,ROW(),0)),"")</f>
        <v/>
      </c>
      <c r="AS497" s="69" t="str">
        <f>IFERROR(CLEAN(HLOOKUP(AS$1,'1.源数据-产品报告-消费降序'!AS:AS,ROW(),0)),"")</f>
        <v/>
      </c>
      <c r="AT497" s="69" t="str">
        <f>IFERROR(CLEAN(HLOOKUP(AT$1,'1.源数据-产品报告-消费降序'!AT:AT,ROW(),0)),"")</f>
        <v/>
      </c>
      <c r="AU497" s="69" t="str">
        <f>IFERROR(CLEAN(HLOOKUP(AU$1,'1.源数据-产品报告-消费降序'!AU:AU,ROW(),0)),"")</f>
        <v/>
      </c>
      <c r="AV497" s="69" t="str">
        <f>IFERROR(CLEAN(HLOOKUP(AV$1,'1.源数据-产品报告-消费降序'!AV:AV,ROW(),0)),"")</f>
        <v/>
      </c>
      <c r="AW497" s="69" t="str">
        <f>IFERROR(CLEAN(HLOOKUP(AW$1,'1.源数据-产品报告-消费降序'!AW:AW,ROW(),0)),"")</f>
        <v/>
      </c>
      <c r="AX497" s="69" t="str">
        <f>IFERROR(CLEAN(HLOOKUP(AX$1,'1.源数据-产品报告-消费降序'!AX:AX,ROW(),0)),"")</f>
        <v/>
      </c>
      <c r="AY497" s="69" t="str">
        <f>IFERROR(CLEAN(HLOOKUP(AY$1,'1.源数据-产品报告-消费降序'!AY:AY,ROW(),0)),"")</f>
        <v/>
      </c>
      <c r="AZ4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7" s="69" t="str">
        <f>IFERROR(CLEAN(HLOOKUP(BA$1,'1.源数据-产品报告-消费降序'!BA:BA,ROW(),0)),"")</f>
        <v/>
      </c>
      <c r="BD497" s="69" t="str">
        <f>IFERROR(CLEAN(HLOOKUP(BD$1,'1.源数据-产品报告-消费降序'!BD:BD,ROW(),0)),"")</f>
        <v/>
      </c>
      <c r="BE497" s="69" t="str">
        <f>IFERROR(CLEAN(HLOOKUP(BE$1,'1.源数据-产品报告-消费降序'!BE:BE,ROW(),0)),"")</f>
        <v/>
      </c>
      <c r="BF497" s="69" t="str">
        <f>IFERROR(CLEAN(HLOOKUP(BF$1,'1.源数据-产品报告-消费降序'!BF:BF,ROW(),0)),"")</f>
        <v/>
      </c>
      <c r="BG497" s="69" t="str">
        <f>IFERROR(CLEAN(HLOOKUP(BG$1,'1.源数据-产品报告-消费降序'!BG:BG,ROW(),0)),"")</f>
        <v/>
      </c>
      <c r="BH497" s="69" t="str">
        <f>IFERROR(CLEAN(HLOOKUP(BH$1,'1.源数据-产品报告-消费降序'!BH:BH,ROW(),0)),"")</f>
        <v/>
      </c>
      <c r="BI497" s="69" t="str">
        <f>IFERROR(CLEAN(HLOOKUP(BI$1,'1.源数据-产品报告-消费降序'!BI:BI,ROW(),0)),"")</f>
        <v/>
      </c>
      <c r="BJ497" s="69" t="str">
        <f>IFERROR(CLEAN(HLOOKUP(BJ$1,'1.源数据-产品报告-消费降序'!BJ:BJ,ROW(),0)),"")</f>
        <v/>
      </c>
      <c r="BK4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7" s="69" t="str">
        <f>IFERROR(CLEAN(HLOOKUP(BL$1,'1.源数据-产品报告-消费降序'!BL:BL,ROW(),0)),"")</f>
        <v/>
      </c>
      <c r="BO497" s="69" t="str">
        <f>IFERROR(CLEAN(HLOOKUP(BO$1,'1.源数据-产品报告-消费降序'!BO:BO,ROW(),0)),"")</f>
        <v/>
      </c>
      <c r="BP497" s="69" t="str">
        <f>IFERROR(CLEAN(HLOOKUP(BP$1,'1.源数据-产品报告-消费降序'!BP:BP,ROW(),0)),"")</f>
        <v/>
      </c>
      <c r="BQ497" s="69" t="str">
        <f>IFERROR(CLEAN(HLOOKUP(BQ$1,'1.源数据-产品报告-消费降序'!BQ:BQ,ROW(),0)),"")</f>
        <v/>
      </c>
      <c r="BR497" s="69" t="str">
        <f>IFERROR(CLEAN(HLOOKUP(BR$1,'1.源数据-产品报告-消费降序'!BR:BR,ROW(),0)),"")</f>
        <v/>
      </c>
      <c r="BS497" s="69" t="str">
        <f>IFERROR(CLEAN(HLOOKUP(BS$1,'1.源数据-产品报告-消费降序'!BS:BS,ROW(),0)),"")</f>
        <v/>
      </c>
      <c r="BT497" s="69" t="str">
        <f>IFERROR(CLEAN(HLOOKUP(BT$1,'1.源数据-产品报告-消费降序'!BT:BT,ROW(),0)),"")</f>
        <v/>
      </c>
      <c r="BU497" s="69" t="str">
        <f>IFERROR(CLEAN(HLOOKUP(BU$1,'1.源数据-产品报告-消费降序'!BU:BU,ROW(),0)),"")</f>
        <v/>
      </c>
      <c r="BV4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7" s="69" t="str">
        <f>IFERROR(CLEAN(HLOOKUP(BW$1,'1.源数据-产品报告-消费降序'!BW:BW,ROW(),0)),"")</f>
        <v/>
      </c>
    </row>
    <row r="498" spans="1:75">
      <c r="A498" s="69" t="str">
        <f>IFERROR(CLEAN(HLOOKUP(A$1,'1.源数据-产品报告-消费降序'!A:A,ROW(),0)),"")</f>
        <v/>
      </c>
      <c r="B498" s="69" t="str">
        <f>IFERROR(CLEAN(HLOOKUP(B$1,'1.源数据-产品报告-消费降序'!B:B,ROW(),0)),"")</f>
        <v/>
      </c>
      <c r="C498" s="69" t="str">
        <f>IFERROR(CLEAN(HLOOKUP(C$1,'1.源数据-产品报告-消费降序'!C:C,ROW(),0)),"")</f>
        <v/>
      </c>
      <c r="D498" s="69" t="str">
        <f>IFERROR(CLEAN(HLOOKUP(D$1,'1.源数据-产品报告-消费降序'!D:D,ROW(),0)),"")</f>
        <v/>
      </c>
      <c r="E498" s="69" t="str">
        <f>IFERROR(CLEAN(HLOOKUP(E$1,'1.源数据-产品报告-消费降序'!E:E,ROW(),0)),"")</f>
        <v/>
      </c>
      <c r="F498" s="69" t="str">
        <f>IFERROR(CLEAN(HLOOKUP(F$1,'1.源数据-产品报告-消费降序'!F:F,ROW(),0)),"")</f>
        <v/>
      </c>
      <c r="G498" s="70">
        <f>IFERROR((HLOOKUP(G$1,'1.源数据-产品报告-消费降序'!G:G,ROW(),0)),"")</f>
        <v>0</v>
      </c>
      <c r="H4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8" s="69" t="str">
        <f>IFERROR(CLEAN(HLOOKUP(I$1,'1.源数据-产品报告-消费降序'!I:I,ROW(),0)),"")</f>
        <v/>
      </c>
      <c r="L498" s="69" t="str">
        <f>IFERROR(CLEAN(HLOOKUP(L$1,'1.源数据-产品报告-消费降序'!L:L,ROW(),0)),"")</f>
        <v/>
      </c>
      <c r="M498" s="69" t="str">
        <f>IFERROR(CLEAN(HLOOKUP(M$1,'1.源数据-产品报告-消费降序'!M:M,ROW(),0)),"")</f>
        <v/>
      </c>
      <c r="N498" s="69" t="str">
        <f>IFERROR(CLEAN(HLOOKUP(N$1,'1.源数据-产品报告-消费降序'!N:N,ROW(),0)),"")</f>
        <v/>
      </c>
      <c r="O498" s="69" t="str">
        <f>IFERROR(CLEAN(HLOOKUP(O$1,'1.源数据-产品报告-消费降序'!O:O,ROW(),0)),"")</f>
        <v/>
      </c>
      <c r="P498" s="69" t="str">
        <f>IFERROR(CLEAN(HLOOKUP(P$1,'1.源数据-产品报告-消费降序'!P:P,ROW(),0)),"")</f>
        <v/>
      </c>
      <c r="Q498" s="69" t="str">
        <f>IFERROR(CLEAN(HLOOKUP(Q$1,'1.源数据-产品报告-消费降序'!Q:Q,ROW(),0)),"")</f>
        <v/>
      </c>
      <c r="R498" s="69" t="str">
        <f>IFERROR(CLEAN(HLOOKUP(R$1,'1.源数据-产品报告-消费降序'!R:R,ROW(),0)),"")</f>
        <v/>
      </c>
      <c r="S4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8" s="69" t="str">
        <f>IFERROR(CLEAN(HLOOKUP(T$1,'1.源数据-产品报告-消费降序'!T:T,ROW(),0)),"")</f>
        <v/>
      </c>
      <c r="W498" s="69" t="str">
        <f>IFERROR(CLEAN(HLOOKUP(W$1,'1.源数据-产品报告-消费降序'!W:W,ROW(),0)),"")</f>
        <v/>
      </c>
      <c r="X498" s="69" t="str">
        <f>IFERROR(CLEAN(HLOOKUP(X$1,'1.源数据-产品报告-消费降序'!X:X,ROW(),0)),"")</f>
        <v/>
      </c>
      <c r="Y498" s="69" t="str">
        <f>IFERROR(CLEAN(HLOOKUP(Y$1,'1.源数据-产品报告-消费降序'!Y:Y,ROW(),0)),"")</f>
        <v/>
      </c>
      <c r="Z498" s="69" t="str">
        <f>IFERROR(CLEAN(HLOOKUP(Z$1,'1.源数据-产品报告-消费降序'!Z:Z,ROW(),0)),"")</f>
        <v/>
      </c>
      <c r="AA498" s="69" t="str">
        <f>IFERROR(CLEAN(HLOOKUP(AA$1,'1.源数据-产品报告-消费降序'!AA:AA,ROW(),0)),"")</f>
        <v/>
      </c>
      <c r="AB498" s="69" t="str">
        <f>IFERROR(CLEAN(HLOOKUP(AB$1,'1.源数据-产品报告-消费降序'!AB:AB,ROW(),0)),"")</f>
        <v/>
      </c>
      <c r="AC498" s="69" t="str">
        <f>IFERROR(CLEAN(HLOOKUP(AC$1,'1.源数据-产品报告-消费降序'!AC:AC,ROW(),0)),"")</f>
        <v/>
      </c>
      <c r="AD4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8" s="69" t="str">
        <f>IFERROR(CLEAN(HLOOKUP(AE$1,'1.源数据-产品报告-消费降序'!AE:AE,ROW(),0)),"")</f>
        <v/>
      </c>
      <c r="AH498" s="69" t="str">
        <f>IFERROR(CLEAN(HLOOKUP(AH$1,'1.源数据-产品报告-消费降序'!AH:AH,ROW(),0)),"")</f>
        <v/>
      </c>
      <c r="AI498" s="69" t="str">
        <f>IFERROR(CLEAN(HLOOKUP(AI$1,'1.源数据-产品报告-消费降序'!AI:AI,ROW(),0)),"")</f>
        <v/>
      </c>
      <c r="AJ498" s="69" t="str">
        <f>IFERROR(CLEAN(HLOOKUP(AJ$1,'1.源数据-产品报告-消费降序'!AJ:AJ,ROW(),0)),"")</f>
        <v/>
      </c>
      <c r="AK498" s="69" t="str">
        <f>IFERROR(CLEAN(HLOOKUP(AK$1,'1.源数据-产品报告-消费降序'!AK:AK,ROW(),0)),"")</f>
        <v/>
      </c>
      <c r="AL498" s="69" t="str">
        <f>IFERROR(CLEAN(HLOOKUP(AL$1,'1.源数据-产品报告-消费降序'!AL:AL,ROW(),0)),"")</f>
        <v/>
      </c>
      <c r="AM498" s="69" t="str">
        <f>IFERROR(CLEAN(HLOOKUP(AM$1,'1.源数据-产品报告-消费降序'!AM:AM,ROW(),0)),"")</f>
        <v/>
      </c>
      <c r="AN498" s="69" t="str">
        <f>IFERROR(CLEAN(HLOOKUP(AN$1,'1.源数据-产品报告-消费降序'!AN:AN,ROW(),0)),"")</f>
        <v/>
      </c>
      <c r="AO4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8" s="69" t="str">
        <f>IFERROR(CLEAN(HLOOKUP(AP$1,'1.源数据-产品报告-消费降序'!AP:AP,ROW(),0)),"")</f>
        <v/>
      </c>
      <c r="AS498" s="69" t="str">
        <f>IFERROR(CLEAN(HLOOKUP(AS$1,'1.源数据-产品报告-消费降序'!AS:AS,ROW(),0)),"")</f>
        <v/>
      </c>
      <c r="AT498" s="69" t="str">
        <f>IFERROR(CLEAN(HLOOKUP(AT$1,'1.源数据-产品报告-消费降序'!AT:AT,ROW(),0)),"")</f>
        <v/>
      </c>
      <c r="AU498" s="69" t="str">
        <f>IFERROR(CLEAN(HLOOKUP(AU$1,'1.源数据-产品报告-消费降序'!AU:AU,ROW(),0)),"")</f>
        <v/>
      </c>
      <c r="AV498" s="69" t="str">
        <f>IFERROR(CLEAN(HLOOKUP(AV$1,'1.源数据-产品报告-消费降序'!AV:AV,ROW(),0)),"")</f>
        <v/>
      </c>
      <c r="AW498" s="69" t="str">
        <f>IFERROR(CLEAN(HLOOKUP(AW$1,'1.源数据-产品报告-消费降序'!AW:AW,ROW(),0)),"")</f>
        <v/>
      </c>
      <c r="AX498" s="69" t="str">
        <f>IFERROR(CLEAN(HLOOKUP(AX$1,'1.源数据-产品报告-消费降序'!AX:AX,ROW(),0)),"")</f>
        <v/>
      </c>
      <c r="AY498" s="69" t="str">
        <f>IFERROR(CLEAN(HLOOKUP(AY$1,'1.源数据-产品报告-消费降序'!AY:AY,ROW(),0)),"")</f>
        <v/>
      </c>
      <c r="AZ4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8" s="69" t="str">
        <f>IFERROR(CLEAN(HLOOKUP(BA$1,'1.源数据-产品报告-消费降序'!BA:BA,ROW(),0)),"")</f>
        <v/>
      </c>
      <c r="BD498" s="69" t="str">
        <f>IFERROR(CLEAN(HLOOKUP(BD$1,'1.源数据-产品报告-消费降序'!BD:BD,ROW(),0)),"")</f>
        <v/>
      </c>
      <c r="BE498" s="69" t="str">
        <f>IFERROR(CLEAN(HLOOKUP(BE$1,'1.源数据-产品报告-消费降序'!BE:BE,ROW(),0)),"")</f>
        <v/>
      </c>
      <c r="BF498" s="69" t="str">
        <f>IFERROR(CLEAN(HLOOKUP(BF$1,'1.源数据-产品报告-消费降序'!BF:BF,ROW(),0)),"")</f>
        <v/>
      </c>
      <c r="BG498" s="69" t="str">
        <f>IFERROR(CLEAN(HLOOKUP(BG$1,'1.源数据-产品报告-消费降序'!BG:BG,ROW(),0)),"")</f>
        <v/>
      </c>
      <c r="BH498" s="69" t="str">
        <f>IFERROR(CLEAN(HLOOKUP(BH$1,'1.源数据-产品报告-消费降序'!BH:BH,ROW(),0)),"")</f>
        <v/>
      </c>
      <c r="BI498" s="69" t="str">
        <f>IFERROR(CLEAN(HLOOKUP(BI$1,'1.源数据-产品报告-消费降序'!BI:BI,ROW(),0)),"")</f>
        <v/>
      </c>
      <c r="BJ498" s="69" t="str">
        <f>IFERROR(CLEAN(HLOOKUP(BJ$1,'1.源数据-产品报告-消费降序'!BJ:BJ,ROW(),0)),"")</f>
        <v/>
      </c>
      <c r="BK4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8" s="69" t="str">
        <f>IFERROR(CLEAN(HLOOKUP(BL$1,'1.源数据-产品报告-消费降序'!BL:BL,ROW(),0)),"")</f>
        <v/>
      </c>
      <c r="BO498" s="69" t="str">
        <f>IFERROR(CLEAN(HLOOKUP(BO$1,'1.源数据-产品报告-消费降序'!BO:BO,ROW(),0)),"")</f>
        <v/>
      </c>
      <c r="BP498" s="69" t="str">
        <f>IFERROR(CLEAN(HLOOKUP(BP$1,'1.源数据-产品报告-消费降序'!BP:BP,ROW(),0)),"")</f>
        <v/>
      </c>
      <c r="BQ498" s="69" t="str">
        <f>IFERROR(CLEAN(HLOOKUP(BQ$1,'1.源数据-产品报告-消费降序'!BQ:BQ,ROW(),0)),"")</f>
        <v/>
      </c>
      <c r="BR498" s="69" t="str">
        <f>IFERROR(CLEAN(HLOOKUP(BR$1,'1.源数据-产品报告-消费降序'!BR:BR,ROW(),0)),"")</f>
        <v/>
      </c>
      <c r="BS498" s="69" t="str">
        <f>IFERROR(CLEAN(HLOOKUP(BS$1,'1.源数据-产品报告-消费降序'!BS:BS,ROW(),0)),"")</f>
        <v/>
      </c>
      <c r="BT498" s="69" t="str">
        <f>IFERROR(CLEAN(HLOOKUP(BT$1,'1.源数据-产品报告-消费降序'!BT:BT,ROW(),0)),"")</f>
        <v/>
      </c>
      <c r="BU498" s="69" t="str">
        <f>IFERROR(CLEAN(HLOOKUP(BU$1,'1.源数据-产品报告-消费降序'!BU:BU,ROW(),0)),"")</f>
        <v/>
      </c>
      <c r="BV4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8" s="69" t="str">
        <f>IFERROR(CLEAN(HLOOKUP(BW$1,'1.源数据-产品报告-消费降序'!BW:BW,ROW(),0)),"")</f>
        <v/>
      </c>
    </row>
    <row r="499" spans="1:75">
      <c r="A499" s="69" t="str">
        <f>IFERROR(CLEAN(HLOOKUP(A$1,'1.源数据-产品报告-消费降序'!A:A,ROW(),0)),"")</f>
        <v/>
      </c>
      <c r="B499" s="69" t="str">
        <f>IFERROR(CLEAN(HLOOKUP(B$1,'1.源数据-产品报告-消费降序'!B:B,ROW(),0)),"")</f>
        <v/>
      </c>
      <c r="C499" s="69" t="str">
        <f>IFERROR(CLEAN(HLOOKUP(C$1,'1.源数据-产品报告-消费降序'!C:C,ROW(),0)),"")</f>
        <v/>
      </c>
      <c r="D499" s="69" t="str">
        <f>IFERROR(CLEAN(HLOOKUP(D$1,'1.源数据-产品报告-消费降序'!D:D,ROW(),0)),"")</f>
        <v/>
      </c>
      <c r="E499" s="69" t="str">
        <f>IFERROR(CLEAN(HLOOKUP(E$1,'1.源数据-产品报告-消费降序'!E:E,ROW(),0)),"")</f>
        <v/>
      </c>
      <c r="F499" s="69" t="str">
        <f>IFERROR(CLEAN(HLOOKUP(F$1,'1.源数据-产品报告-消费降序'!F:F,ROW(),0)),"")</f>
        <v/>
      </c>
      <c r="G499" s="70">
        <f>IFERROR((HLOOKUP(G$1,'1.源数据-产品报告-消费降序'!G:G,ROW(),0)),"")</f>
        <v>0</v>
      </c>
      <c r="H4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499" s="69" t="str">
        <f>IFERROR(CLEAN(HLOOKUP(I$1,'1.源数据-产品报告-消费降序'!I:I,ROW(),0)),"")</f>
        <v/>
      </c>
      <c r="L499" s="69" t="str">
        <f>IFERROR(CLEAN(HLOOKUP(L$1,'1.源数据-产品报告-消费降序'!L:L,ROW(),0)),"")</f>
        <v/>
      </c>
      <c r="M499" s="69" t="str">
        <f>IFERROR(CLEAN(HLOOKUP(M$1,'1.源数据-产品报告-消费降序'!M:M,ROW(),0)),"")</f>
        <v/>
      </c>
      <c r="N499" s="69" t="str">
        <f>IFERROR(CLEAN(HLOOKUP(N$1,'1.源数据-产品报告-消费降序'!N:N,ROW(),0)),"")</f>
        <v/>
      </c>
      <c r="O499" s="69" t="str">
        <f>IFERROR(CLEAN(HLOOKUP(O$1,'1.源数据-产品报告-消费降序'!O:O,ROW(),0)),"")</f>
        <v/>
      </c>
      <c r="P499" s="69" t="str">
        <f>IFERROR(CLEAN(HLOOKUP(P$1,'1.源数据-产品报告-消费降序'!P:P,ROW(),0)),"")</f>
        <v/>
      </c>
      <c r="Q499" s="69" t="str">
        <f>IFERROR(CLEAN(HLOOKUP(Q$1,'1.源数据-产品报告-消费降序'!Q:Q,ROW(),0)),"")</f>
        <v/>
      </c>
      <c r="R499" s="69" t="str">
        <f>IFERROR(CLEAN(HLOOKUP(R$1,'1.源数据-产品报告-消费降序'!R:R,ROW(),0)),"")</f>
        <v/>
      </c>
      <c r="S4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499" s="69" t="str">
        <f>IFERROR(CLEAN(HLOOKUP(T$1,'1.源数据-产品报告-消费降序'!T:T,ROW(),0)),"")</f>
        <v/>
      </c>
      <c r="W499" s="69" t="str">
        <f>IFERROR(CLEAN(HLOOKUP(W$1,'1.源数据-产品报告-消费降序'!W:W,ROW(),0)),"")</f>
        <v/>
      </c>
      <c r="X499" s="69" t="str">
        <f>IFERROR(CLEAN(HLOOKUP(X$1,'1.源数据-产品报告-消费降序'!X:X,ROW(),0)),"")</f>
        <v/>
      </c>
      <c r="Y499" s="69" t="str">
        <f>IFERROR(CLEAN(HLOOKUP(Y$1,'1.源数据-产品报告-消费降序'!Y:Y,ROW(),0)),"")</f>
        <v/>
      </c>
      <c r="Z499" s="69" t="str">
        <f>IFERROR(CLEAN(HLOOKUP(Z$1,'1.源数据-产品报告-消费降序'!Z:Z,ROW(),0)),"")</f>
        <v/>
      </c>
      <c r="AA499" s="69" t="str">
        <f>IFERROR(CLEAN(HLOOKUP(AA$1,'1.源数据-产品报告-消费降序'!AA:AA,ROW(),0)),"")</f>
        <v/>
      </c>
      <c r="AB499" s="69" t="str">
        <f>IFERROR(CLEAN(HLOOKUP(AB$1,'1.源数据-产品报告-消费降序'!AB:AB,ROW(),0)),"")</f>
        <v/>
      </c>
      <c r="AC499" s="69" t="str">
        <f>IFERROR(CLEAN(HLOOKUP(AC$1,'1.源数据-产品报告-消费降序'!AC:AC,ROW(),0)),"")</f>
        <v/>
      </c>
      <c r="AD4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499" s="69" t="str">
        <f>IFERROR(CLEAN(HLOOKUP(AE$1,'1.源数据-产品报告-消费降序'!AE:AE,ROW(),0)),"")</f>
        <v/>
      </c>
      <c r="AH499" s="69" t="str">
        <f>IFERROR(CLEAN(HLOOKUP(AH$1,'1.源数据-产品报告-消费降序'!AH:AH,ROW(),0)),"")</f>
        <v/>
      </c>
      <c r="AI499" s="69" t="str">
        <f>IFERROR(CLEAN(HLOOKUP(AI$1,'1.源数据-产品报告-消费降序'!AI:AI,ROW(),0)),"")</f>
        <v/>
      </c>
      <c r="AJ499" s="69" t="str">
        <f>IFERROR(CLEAN(HLOOKUP(AJ$1,'1.源数据-产品报告-消费降序'!AJ:AJ,ROW(),0)),"")</f>
        <v/>
      </c>
      <c r="AK499" s="69" t="str">
        <f>IFERROR(CLEAN(HLOOKUP(AK$1,'1.源数据-产品报告-消费降序'!AK:AK,ROW(),0)),"")</f>
        <v/>
      </c>
      <c r="AL499" s="69" t="str">
        <f>IFERROR(CLEAN(HLOOKUP(AL$1,'1.源数据-产品报告-消费降序'!AL:AL,ROW(),0)),"")</f>
        <v/>
      </c>
      <c r="AM499" s="69" t="str">
        <f>IFERROR(CLEAN(HLOOKUP(AM$1,'1.源数据-产品报告-消费降序'!AM:AM,ROW(),0)),"")</f>
        <v/>
      </c>
      <c r="AN499" s="69" t="str">
        <f>IFERROR(CLEAN(HLOOKUP(AN$1,'1.源数据-产品报告-消费降序'!AN:AN,ROW(),0)),"")</f>
        <v/>
      </c>
      <c r="AO4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499" s="69" t="str">
        <f>IFERROR(CLEAN(HLOOKUP(AP$1,'1.源数据-产品报告-消费降序'!AP:AP,ROW(),0)),"")</f>
        <v/>
      </c>
      <c r="AS499" s="69" t="str">
        <f>IFERROR(CLEAN(HLOOKUP(AS$1,'1.源数据-产品报告-消费降序'!AS:AS,ROW(),0)),"")</f>
        <v/>
      </c>
      <c r="AT499" s="69" t="str">
        <f>IFERROR(CLEAN(HLOOKUP(AT$1,'1.源数据-产品报告-消费降序'!AT:AT,ROW(),0)),"")</f>
        <v/>
      </c>
      <c r="AU499" s="69" t="str">
        <f>IFERROR(CLEAN(HLOOKUP(AU$1,'1.源数据-产品报告-消费降序'!AU:AU,ROW(),0)),"")</f>
        <v/>
      </c>
      <c r="AV499" s="69" t="str">
        <f>IFERROR(CLEAN(HLOOKUP(AV$1,'1.源数据-产品报告-消费降序'!AV:AV,ROW(),0)),"")</f>
        <v/>
      </c>
      <c r="AW499" s="69" t="str">
        <f>IFERROR(CLEAN(HLOOKUP(AW$1,'1.源数据-产品报告-消费降序'!AW:AW,ROW(),0)),"")</f>
        <v/>
      </c>
      <c r="AX499" s="69" t="str">
        <f>IFERROR(CLEAN(HLOOKUP(AX$1,'1.源数据-产品报告-消费降序'!AX:AX,ROW(),0)),"")</f>
        <v/>
      </c>
      <c r="AY499" s="69" t="str">
        <f>IFERROR(CLEAN(HLOOKUP(AY$1,'1.源数据-产品报告-消费降序'!AY:AY,ROW(),0)),"")</f>
        <v/>
      </c>
      <c r="AZ4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499" s="69" t="str">
        <f>IFERROR(CLEAN(HLOOKUP(BA$1,'1.源数据-产品报告-消费降序'!BA:BA,ROW(),0)),"")</f>
        <v/>
      </c>
      <c r="BD499" s="69" t="str">
        <f>IFERROR(CLEAN(HLOOKUP(BD$1,'1.源数据-产品报告-消费降序'!BD:BD,ROW(),0)),"")</f>
        <v/>
      </c>
      <c r="BE499" s="69" t="str">
        <f>IFERROR(CLEAN(HLOOKUP(BE$1,'1.源数据-产品报告-消费降序'!BE:BE,ROW(),0)),"")</f>
        <v/>
      </c>
      <c r="BF499" s="69" t="str">
        <f>IFERROR(CLEAN(HLOOKUP(BF$1,'1.源数据-产品报告-消费降序'!BF:BF,ROW(),0)),"")</f>
        <v/>
      </c>
      <c r="BG499" s="69" t="str">
        <f>IFERROR(CLEAN(HLOOKUP(BG$1,'1.源数据-产品报告-消费降序'!BG:BG,ROW(),0)),"")</f>
        <v/>
      </c>
      <c r="BH499" s="69" t="str">
        <f>IFERROR(CLEAN(HLOOKUP(BH$1,'1.源数据-产品报告-消费降序'!BH:BH,ROW(),0)),"")</f>
        <v/>
      </c>
      <c r="BI499" s="69" t="str">
        <f>IFERROR(CLEAN(HLOOKUP(BI$1,'1.源数据-产品报告-消费降序'!BI:BI,ROW(),0)),"")</f>
        <v/>
      </c>
      <c r="BJ499" s="69" t="str">
        <f>IFERROR(CLEAN(HLOOKUP(BJ$1,'1.源数据-产品报告-消费降序'!BJ:BJ,ROW(),0)),"")</f>
        <v/>
      </c>
      <c r="BK4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499" s="69" t="str">
        <f>IFERROR(CLEAN(HLOOKUP(BL$1,'1.源数据-产品报告-消费降序'!BL:BL,ROW(),0)),"")</f>
        <v/>
      </c>
      <c r="BO499" s="69" t="str">
        <f>IFERROR(CLEAN(HLOOKUP(BO$1,'1.源数据-产品报告-消费降序'!BO:BO,ROW(),0)),"")</f>
        <v/>
      </c>
      <c r="BP499" s="69" t="str">
        <f>IFERROR(CLEAN(HLOOKUP(BP$1,'1.源数据-产品报告-消费降序'!BP:BP,ROW(),0)),"")</f>
        <v/>
      </c>
      <c r="BQ499" s="69" t="str">
        <f>IFERROR(CLEAN(HLOOKUP(BQ$1,'1.源数据-产品报告-消费降序'!BQ:BQ,ROW(),0)),"")</f>
        <v/>
      </c>
      <c r="BR499" s="69" t="str">
        <f>IFERROR(CLEAN(HLOOKUP(BR$1,'1.源数据-产品报告-消费降序'!BR:BR,ROW(),0)),"")</f>
        <v/>
      </c>
      <c r="BS499" s="69" t="str">
        <f>IFERROR(CLEAN(HLOOKUP(BS$1,'1.源数据-产品报告-消费降序'!BS:BS,ROW(),0)),"")</f>
        <v/>
      </c>
      <c r="BT499" s="69" t="str">
        <f>IFERROR(CLEAN(HLOOKUP(BT$1,'1.源数据-产品报告-消费降序'!BT:BT,ROW(),0)),"")</f>
        <v/>
      </c>
      <c r="BU499" s="69" t="str">
        <f>IFERROR(CLEAN(HLOOKUP(BU$1,'1.源数据-产品报告-消费降序'!BU:BU,ROW(),0)),"")</f>
        <v/>
      </c>
      <c r="BV4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499" s="69" t="str">
        <f>IFERROR(CLEAN(HLOOKUP(BW$1,'1.源数据-产品报告-消费降序'!BW:BW,ROW(),0)),"")</f>
        <v/>
      </c>
    </row>
    <row r="500" spans="1:75">
      <c r="A500" s="69" t="str">
        <f>IFERROR(CLEAN(HLOOKUP(A$1,'1.源数据-产品报告-消费降序'!A:A,ROW(),0)),"")</f>
        <v/>
      </c>
      <c r="B500" s="69" t="str">
        <f>IFERROR(CLEAN(HLOOKUP(B$1,'1.源数据-产品报告-消费降序'!B:B,ROW(),0)),"")</f>
        <v/>
      </c>
      <c r="C500" s="69" t="str">
        <f>IFERROR(CLEAN(HLOOKUP(C$1,'1.源数据-产品报告-消费降序'!C:C,ROW(),0)),"")</f>
        <v/>
      </c>
      <c r="D500" s="69" t="str">
        <f>IFERROR(CLEAN(HLOOKUP(D$1,'1.源数据-产品报告-消费降序'!D:D,ROW(),0)),"")</f>
        <v/>
      </c>
      <c r="E500" s="69" t="str">
        <f>IFERROR(CLEAN(HLOOKUP(E$1,'1.源数据-产品报告-消费降序'!E:E,ROW(),0)),"")</f>
        <v/>
      </c>
      <c r="F500" s="69" t="str">
        <f>IFERROR(CLEAN(HLOOKUP(F$1,'1.源数据-产品报告-消费降序'!F:F,ROW(),0)),"")</f>
        <v/>
      </c>
      <c r="G500" s="70">
        <f>IFERROR((HLOOKUP(G$1,'1.源数据-产品报告-消费降序'!G:G,ROW(),0)),"")</f>
        <v>0</v>
      </c>
      <c r="H5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0" s="69" t="str">
        <f>IFERROR(CLEAN(HLOOKUP(I$1,'1.源数据-产品报告-消费降序'!I:I,ROW(),0)),"")</f>
        <v/>
      </c>
      <c r="L500" s="69" t="str">
        <f>IFERROR(CLEAN(HLOOKUP(L$1,'1.源数据-产品报告-消费降序'!L:L,ROW(),0)),"")</f>
        <v/>
      </c>
      <c r="M500" s="69" t="str">
        <f>IFERROR(CLEAN(HLOOKUP(M$1,'1.源数据-产品报告-消费降序'!M:M,ROW(),0)),"")</f>
        <v/>
      </c>
      <c r="N500" s="69" t="str">
        <f>IFERROR(CLEAN(HLOOKUP(N$1,'1.源数据-产品报告-消费降序'!N:N,ROW(),0)),"")</f>
        <v/>
      </c>
      <c r="O500" s="69" t="str">
        <f>IFERROR(CLEAN(HLOOKUP(O$1,'1.源数据-产品报告-消费降序'!O:O,ROW(),0)),"")</f>
        <v/>
      </c>
      <c r="P500" s="69" t="str">
        <f>IFERROR(CLEAN(HLOOKUP(P$1,'1.源数据-产品报告-消费降序'!P:P,ROW(),0)),"")</f>
        <v/>
      </c>
      <c r="Q500" s="69" t="str">
        <f>IFERROR(CLEAN(HLOOKUP(Q$1,'1.源数据-产品报告-消费降序'!Q:Q,ROW(),0)),"")</f>
        <v/>
      </c>
      <c r="R500" s="69" t="str">
        <f>IFERROR(CLEAN(HLOOKUP(R$1,'1.源数据-产品报告-消费降序'!R:R,ROW(),0)),"")</f>
        <v/>
      </c>
      <c r="S5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0" s="69" t="str">
        <f>IFERROR(CLEAN(HLOOKUP(T$1,'1.源数据-产品报告-消费降序'!T:T,ROW(),0)),"")</f>
        <v/>
      </c>
      <c r="W500" s="69" t="str">
        <f>IFERROR(CLEAN(HLOOKUP(W$1,'1.源数据-产品报告-消费降序'!W:W,ROW(),0)),"")</f>
        <v/>
      </c>
      <c r="X500" s="69" t="str">
        <f>IFERROR(CLEAN(HLOOKUP(X$1,'1.源数据-产品报告-消费降序'!X:X,ROW(),0)),"")</f>
        <v/>
      </c>
      <c r="Y500" s="69" t="str">
        <f>IFERROR(CLEAN(HLOOKUP(Y$1,'1.源数据-产品报告-消费降序'!Y:Y,ROW(),0)),"")</f>
        <v/>
      </c>
      <c r="Z500" s="69" t="str">
        <f>IFERROR(CLEAN(HLOOKUP(Z$1,'1.源数据-产品报告-消费降序'!Z:Z,ROW(),0)),"")</f>
        <v/>
      </c>
      <c r="AA500" s="69" t="str">
        <f>IFERROR(CLEAN(HLOOKUP(AA$1,'1.源数据-产品报告-消费降序'!AA:AA,ROW(),0)),"")</f>
        <v/>
      </c>
      <c r="AB500" s="69" t="str">
        <f>IFERROR(CLEAN(HLOOKUP(AB$1,'1.源数据-产品报告-消费降序'!AB:AB,ROW(),0)),"")</f>
        <v/>
      </c>
      <c r="AC500" s="69" t="str">
        <f>IFERROR(CLEAN(HLOOKUP(AC$1,'1.源数据-产品报告-消费降序'!AC:AC,ROW(),0)),"")</f>
        <v/>
      </c>
      <c r="AD5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0" s="69" t="str">
        <f>IFERROR(CLEAN(HLOOKUP(AE$1,'1.源数据-产品报告-消费降序'!AE:AE,ROW(),0)),"")</f>
        <v/>
      </c>
      <c r="AH500" s="69" t="str">
        <f>IFERROR(CLEAN(HLOOKUP(AH$1,'1.源数据-产品报告-消费降序'!AH:AH,ROW(),0)),"")</f>
        <v/>
      </c>
      <c r="AI500" s="69" t="str">
        <f>IFERROR(CLEAN(HLOOKUP(AI$1,'1.源数据-产品报告-消费降序'!AI:AI,ROW(),0)),"")</f>
        <v/>
      </c>
      <c r="AJ500" s="69" t="str">
        <f>IFERROR(CLEAN(HLOOKUP(AJ$1,'1.源数据-产品报告-消费降序'!AJ:AJ,ROW(),0)),"")</f>
        <v/>
      </c>
      <c r="AK500" s="69" t="str">
        <f>IFERROR(CLEAN(HLOOKUP(AK$1,'1.源数据-产品报告-消费降序'!AK:AK,ROW(),0)),"")</f>
        <v/>
      </c>
      <c r="AL500" s="69" t="str">
        <f>IFERROR(CLEAN(HLOOKUP(AL$1,'1.源数据-产品报告-消费降序'!AL:AL,ROW(),0)),"")</f>
        <v/>
      </c>
      <c r="AM500" s="69" t="str">
        <f>IFERROR(CLEAN(HLOOKUP(AM$1,'1.源数据-产品报告-消费降序'!AM:AM,ROW(),0)),"")</f>
        <v/>
      </c>
      <c r="AN500" s="69" t="str">
        <f>IFERROR(CLEAN(HLOOKUP(AN$1,'1.源数据-产品报告-消费降序'!AN:AN,ROW(),0)),"")</f>
        <v/>
      </c>
      <c r="AO5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0" s="69" t="str">
        <f>IFERROR(CLEAN(HLOOKUP(AP$1,'1.源数据-产品报告-消费降序'!AP:AP,ROW(),0)),"")</f>
        <v/>
      </c>
      <c r="AS500" s="69" t="str">
        <f>IFERROR(CLEAN(HLOOKUP(AS$1,'1.源数据-产品报告-消费降序'!AS:AS,ROW(),0)),"")</f>
        <v/>
      </c>
      <c r="AT500" s="69" t="str">
        <f>IFERROR(CLEAN(HLOOKUP(AT$1,'1.源数据-产品报告-消费降序'!AT:AT,ROW(),0)),"")</f>
        <v/>
      </c>
      <c r="AU500" s="69" t="str">
        <f>IFERROR(CLEAN(HLOOKUP(AU$1,'1.源数据-产品报告-消费降序'!AU:AU,ROW(),0)),"")</f>
        <v/>
      </c>
      <c r="AV500" s="69" t="str">
        <f>IFERROR(CLEAN(HLOOKUP(AV$1,'1.源数据-产品报告-消费降序'!AV:AV,ROW(),0)),"")</f>
        <v/>
      </c>
      <c r="AW500" s="69" t="str">
        <f>IFERROR(CLEAN(HLOOKUP(AW$1,'1.源数据-产品报告-消费降序'!AW:AW,ROW(),0)),"")</f>
        <v/>
      </c>
      <c r="AX500" s="69" t="str">
        <f>IFERROR(CLEAN(HLOOKUP(AX$1,'1.源数据-产品报告-消费降序'!AX:AX,ROW(),0)),"")</f>
        <v/>
      </c>
      <c r="AY500" s="69" t="str">
        <f>IFERROR(CLEAN(HLOOKUP(AY$1,'1.源数据-产品报告-消费降序'!AY:AY,ROW(),0)),"")</f>
        <v/>
      </c>
      <c r="AZ5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0" s="69" t="str">
        <f>IFERROR(CLEAN(HLOOKUP(BA$1,'1.源数据-产品报告-消费降序'!BA:BA,ROW(),0)),"")</f>
        <v/>
      </c>
      <c r="BD500" s="69" t="str">
        <f>IFERROR(CLEAN(HLOOKUP(BD$1,'1.源数据-产品报告-消费降序'!BD:BD,ROW(),0)),"")</f>
        <v/>
      </c>
      <c r="BE500" s="69" t="str">
        <f>IFERROR(CLEAN(HLOOKUP(BE$1,'1.源数据-产品报告-消费降序'!BE:BE,ROW(),0)),"")</f>
        <v/>
      </c>
      <c r="BF500" s="69" t="str">
        <f>IFERROR(CLEAN(HLOOKUP(BF$1,'1.源数据-产品报告-消费降序'!BF:BF,ROW(),0)),"")</f>
        <v/>
      </c>
      <c r="BG500" s="69" t="str">
        <f>IFERROR(CLEAN(HLOOKUP(BG$1,'1.源数据-产品报告-消费降序'!BG:BG,ROW(),0)),"")</f>
        <v/>
      </c>
      <c r="BH500" s="69" t="str">
        <f>IFERROR(CLEAN(HLOOKUP(BH$1,'1.源数据-产品报告-消费降序'!BH:BH,ROW(),0)),"")</f>
        <v/>
      </c>
      <c r="BI500" s="69" t="str">
        <f>IFERROR(CLEAN(HLOOKUP(BI$1,'1.源数据-产品报告-消费降序'!BI:BI,ROW(),0)),"")</f>
        <v/>
      </c>
      <c r="BJ500" s="69" t="str">
        <f>IFERROR(CLEAN(HLOOKUP(BJ$1,'1.源数据-产品报告-消费降序'!BJ:BJ,ROW(),0)),"")</f>
        <v/>
      </c>
      <c r="BK5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0" s="69" t="str">
        <f>IFERROR(CLEAN(HLOOKUP(BL$1,'1.源数据-产品报告-消费降序'!BL:BL,ROW(),0)),"")</f>
        <v/>
      </c>
      <c r="BO500" s="69" t="str">
        <f>IFERROR(CLEAN(HLOOKUP(BO$1,'1.源数据-产品报告-消费降序'!BO:BO,ROW(),0)),"")</f>
        <v/>
      </c>
      <c r="BP500" s="69" t="str">
        <f>IFERROR(CLEAN(HLOOKUP(BP$1,'1.源数据-产品报告-消费降序'!BP:BP,ROW(),0)),"")</f>
        <v/>
      </c>
      <c r="BQ500" s="69" t="str">
        <f>IFERROR(CLEAN(HLOOKUP(BQ$1,'1.源数据-产品报告-消费降序'!BQ:BQ,ROW(),0)),"")</f>
        <v/>
      </c>
      <c r="BR500" s="69" t="str">
        <f>IFERROR(CLEAN(HLOOKUP(BR$1,'1.源数据-产品报告-消费降序'!BR:BR,ROW(),0)),"")</f>
        <v/>
      </c>
      <c r="BS500" s="69" t="str">
        <f>IFERROR(CLEAN(HLOOKUP(BS$1,'1.源数据-产品报告-消费降序'!BS:BS,ROW(),0)),"")</f>
        <v/>
      </c>
      <c r="BT500" s="69" t="str">
        <f>IFERROR(CLEAN(HLOOKUP(BT$1,'1.源数据-产品报告-消费降序'!BT:BT,ROW(),0)),"")</f>
        <v/>
      </c>
      <c r="BU500" s="69" t="str">
        <f>IFERROR(CLEAN(HLOOKUP(BU$1,'1.源数据-产品报告-消费降序'!BU:BU,ROW(),0)),"")</f>
        <v/>
      </c>
      <c r="BV5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0" s="69" t="str">
        <f>IFERROR(CLEAN(HLOOKUP(BW$1,'1.源数据-产品报告-消费降序'!BW:BW,ROW(),0)),"")</f>
        <v/>
      </c>
    </row>
    <row r="501" spans="1:75">
      <c r="A501" s="69" t="str">
        <f>IFERROR(CLEAN(HLOOKUP(A$1,'1.源数据-产品报告-消费降序'!A:A,ROW(),0)),"")</f>
        <v/>
      </c>
      <c r="B501" s="69" t="str">
        <f>IFERROR(CLEAN(HLOOKUP(B$1,'1.源数据-产品报告-消费降序'!B:B,ROW(),0)),"")</f>
        <v/>
      </c>
      <c r="C501" s="69" t="str">
        <f>IFERROR(CLEAN(HLOOKUP(C$1,'1.源数据-产品报告-消费降序'!C:C,ROW(),0)),"")</f>
        <v/>
      </c>
      <c r="D501" s="69" t="str">
        <f>IFERROR(CLEAN(HLOOKUP(D$1,'1.源数据-产品报告-消费降序'!D:D,ROW(),0)),"")</f>
        <v/>
      </c>
      <c r="E501" s="69" t="str">
        <f>IFERROR(CLEAN(HLOOKUP(E$1,'1.源数据-产品报告-消费降序'!E:E,ROW(),0)),"")</f>
        <v/>
      </c>
      <c r="F501" s="69" t="str">
        <f>IFERROR(CLEAN(HLOOKUP(F$1,'1.源数据-产品报告-消费降序'!F:F,ROW(),0)),"")</f>
        <v/>
      </c>
      <c r="G501" s="70">
        <f>IFERROR((HLOOKUP(G$1,'1.源数据-产品报告-消费降序'!G:G,ROW(),0)),"")</f>
        <v>0</v>
      </c>
      <c r="H5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1" s="69" t="str">
        <f>IFERROR(CLEAN(HLOOKUP(I$1,'1.源数据-产品报告-消费降序'!I:I,ROW(),0)),"")</f>
        <v/>
      </c>
      <c r="L501" s="69" t="str">
        <f>IFERROR(CLEAN(HLOOKUP(L$1,'1.源数据-产品报告-消费降序'!L:L,ROW(),0)),"")</f>
        <v/>
      </c>
      <c r="M501" s="69" t="str">
        <f>IFERROR(CLEAN(HLOOKUP(M$1,'1.源数据-产品报告-消费降序'!M:M,ROW(),0)),"")</f>
        <v/>
      </c>
      <c r="N501" s="69" t="str">
        <f>IFERROR(CLEAN(HLOOKUP(N$1,'1.源数据-产品报告-消费降序'!N:N,ROW(),0)),"")</f>
        <v/>
      </c>
      <c r="O501" s="69" t="str">
        <f>IFERROR(CLEAN(HLOOKUP(O$1,'1.源数据-产品报告-消费降序'!O:O,ROW(),0)),"")</f>
        <v/>
      </c>
      <c r="P501" s="69" t="str">
        <f>IFERROR(CLEAN(HLOOKUP(P$1,'1.源数据-产品报告-消费降序'!P:P,ROW(),0)),"")</f>
        <v/>
      </c>
      <c r="Q501" s="69" t="str">
        <f>IFERROR(CLEAN(HLOOKUP(Q$1,'1.源数据-产品报告-消费降序'!Q:Q,ROW(),0)),"")</f>
        <v/>
      </c>
      <c r="R501" s="69" t="str">
        <f>IFERROR(CLEAN(HLOOKUP(R$1,'1.源数据-产品报告-消费降序'!R:R,ROW(),0)),"")</f>
        <v/>
      </c>
      <c r="S5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1" s="69" t="str">
        <f>IFERROR(CLEAN(HLOOKUP(T$1,'1.源数据-产品报告-消费降序'!T:T,ROW(),0)),"")</f>
        <v/>
      </c>
      <c r="W501" s="69" t="str">
        <f>IFERROR(CLEAN(HLOOKUP(W$1,'1.源数据-产品报告-消费降序'!W:W,ROW(),0)),"")</f>
        <v/>
      </c>
      <c r="X501" s="69" t="str">
        <f>IFERROR(CLEAN(HLOOKUP(X$1,'1.源数据-产品报告-消费降序'!X:X,ROW(),0)),"")</f>
        <v/>
      </c>
      <c r="Y501" s="69" t="str">
        <f>IFERROR(CLEAN(HLOOKUP(Y$1,'1.源数据-产品报告-消费降序'!Y:Y,ROW(),0)),"")</f>
        <v/>
      </c>
      <c r="Z501" s="69" t="str">
        <f>IFERROR(CLEAN(HLOOKUP(Z$1,'1.源数据-产品报告-消费降序'!Z:Z,ROW(),0)),"")</f>
        <v/>
      </c>
      <c r="AA501" s="69" t="str">
        <f>IFERROR(CLEAN(HLOOKUP(AA$1,'1.源数据-产品报告-消费降序'!AA:AA,ROW(),0)),"")</f>
        <v/>
      </c>
      <c r="AB501" s="69" t="str">
        <f>IFERROR(CLEAN(HLOOKUP(AB$1,'1.源数据-产品报告-消费降序'!AB:AB,ROW(),0)),"")</f>
        <v/>
      </c>
      <c r="AC501" s="69" t="str">
        <f>IFERROR(CLEAN(HLOOKUP(AC$1,'1.源数据-产品报告-消费降序'!AC:AC,ROW(),0)),"")</f>
        <v/>
      </c>
      <c r="AD5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1" s="69" t="str">
        <f>IFERROR(CLEAN(HLOOKUP(AE$1,'1.源数据-产品报告-消费降序'!AE:AE,ROW(),0)),"")</f>
        <v/>
      </c>
      <c r="AH501" s="69" t="str">
        <f>IFERROR(CLEAN(HLOOKUP(AH$1,'1.源数据-产品报告-消费降序'!AH:AH,ROW(),0)),"")</f>
        <v/>
      </c>
      <c r="AI501" s="69" t="str">
        <f>IFERROR(CLEAN(HLOOKUP(AI$1,'1.源数据-产品报告-消费降序'!AI:AI,ROW(),0)),"")</f>
        <v/>
      </c>
      <c r="AJ501" s="69" t="str">
        <f>IFERROR(CLEAN(HLOOKUP(AJ$1,'1.源数据-产品报告-消费降序'!AJ:AJ,ROW(),0)),"")</f>
        <v/>
      </c>
      <c r="AK501" s="69" t="str">
        <f>IFERROR(CLEAN(HLOOKUP(AK$1,'1.源数据-产品报告-消费降序'!AK:AK,ROW(),0)),"")</f>
        <v/>
      </c>
      <c r="AL501" s="69" t="str">
        <f>IFERROR(CLEAN(HLOOKUP(AL$1,'1.源数据-产品报告-消费降序'!AL:AL,ROW(),0)),"")</f>
        <v/>
      </c>
      <c r="AM501" s="69" t="str">
        <f>IFERROR(CLEAN(HLOOKUP(AM$1,'1.源数据-产品报告-消费降序'!AM:AM,ROW(),0)),"")</f>
        <v/>
      </c>
      <c r="AN501" s="69" t="str">
        <f>IFERROR(CLEAN(HLOOKUP(AN$1,'1.源数据-产品报告-消费降序'!AN:AN,ROW(),0)),"")</f>
        <v/>
      </c>
      <c r="AO5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1" s="69" t="str">
        <f>IFERROR(CLEAN(HLOOKUP(AP$1,'1.源数据-产品报告-消费降序'!AP:AP,ROW(),0)),"")</f>
        <v/>
      </c>
      <c r="AS501" s="69" t="str">
        <f>IFERROR(CLEAN(HLOOKUP(AS$1,'1.源数据-产品报告-消费降序'!AS:AS,ROW(),0)),"")</f>
        <v/>
      </c>
      <c r="AT501" s="69" t="str">
        <f>IFERROR(CLEAN(HLOOKUP(AT$1,'1.源数据-产品报告-消费降序'!AT:AT,ROW(),0)),"")</f>
        <v/>
      </c>
      <c r="AU501" s="69" t="str">
        <f>IFERROR(CLEAN(HLOOKUP(AU$1,'1.源数据-产品报告-消费降序'!AU:AU,ROW(),0)),"")</f>
        <v/>
      </c>
      <c r="AV501" s="69" t="str">
        <f>IFERROR(CLEAN(HLOOKUP(AV$1,'1.源数据-产品报告-消费降序'!AV:AV,ROW(),0)),"")</f>
        <v/>
      </c>
      <c r="AW501" s="69" t="str">
        <f>IFERROR(CLEAN(HLOOKUP(AW$1,'1.源数据-产品报告-消费降序'!AW:AW,ROW(),0)),"")</f>
        <v/>
      </c>
      <c r="AX501" s="69" t="str">
        <f>IFERROR(CLEAN(HLOOKUP(AX$1,'1.源数据-产品报告-消费降序'!AX:AX,ROW(),0)),"")</f>
        <v/>
      </c>
      <c r="AY501" s="69" t="str">
        <f>IFERROR(CLEAN(HLOOKUP(AY$1,'1.源数据-产品报告-消费降序'!AY:AY,ROW(),0)),"")</f>
        <v/>
      </c>
      <c r="AZ5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1" s="69" t="str">
        <f>IFERROR(CLEAN(HLOOKUP(BA$1,'1.源数据-产品报告-消费降序'!BA:BA,ROW(),0)),"")</f>
        <v/>
      </c>
      <c r="BD501" s="69" t="str">
        <f>IFERROR(CLEAN(HLOOKUP(BD$1,'1.源数据-产品报告-消费降序'!BD:BD,ROW(),0)),"")</f>
        <v/>
      </c>
      <c r="BE501" s="69" t="str">
        <f>IFERROR(CLEAN(HLOOKUP(BE$1,'1.源数据-产品报告-消费降序'!BE:BE,ROW(),0)),"")</f>
        <v/>
      </c>
      <c r="BF501" s="69" t="str">
        <f>IFERROR(CLEAN(HLOOKUP(BF$1,'1.源数据-产品报告-消费降序'!BF:BF,ROW(),0)),"")</f>
        <v/>
      </c>
      <c r="BG501" s="69" t="str">
        <f>IFERROR(CLEAN(HLOOKUP(BG$1,'1.源数据-产品报告-消费降序'!BG:BG,ROW(),0)),"")</f>
        <v/>
      </c>
      <c r="BH501" s="69" t="str">
        <f>IFERROR(CLEAN(HLOOKUP(BH$1,'1.源数据-产品报告-消费降序'!BH:BH,ROW(),0)),"")</f>
        <v/>
      </c>
      <c r="BI501" s="69" t="str">
        <f>IFERROR(CLEAN(HLOOKUP(BI$1,'1.源数据-产品报告-消费降序'!BI:BI,ROW(),0)),"")</f>
        <v/>
      </c>
      <c r="BJ501" s="69" t="str">
        <f>IFERROR(CLEAN(HLOOKUP(BJ$1,'1.源数据-产品报告-消费降序'!BJ:BJ,ROW(),0)),"")</f>
        <v/>
      </c>
      <c r="BK5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1" s="69" t="str">
        <f>IFERROR(CLEAN(HLOOKUP(BL$1,'1.源数据-产品报告-消费降序'!BL:BL,ROW(),0)),"")</f>
        <v/>
      </c>
      <c r="BO501" s="69" t="str">
        <f>IFERROR(CLEAN(HLOOKUP(BO$1,'1.源数据-产品报告-消费降序'!BO:BO,ROW(),0)),"")</f>
        <v/>
      </c>
      <c r="BP501" s="69" t="str">
        <f>IFERROR(CLEAN(HLOOKUP(BP$1,'1.源数据-产品报告-消费降序'!BP:BP,ROW(),0)),"")</f>
        <v/>
      </c>
      <c r="BQ501" s="69" t="str">
        <f>IFERROR(CLEAN(HLOOKUP(BQ$1,'1.源数据-产品报告-消费降序'!BQ:BQ,ROW(),0)),"")</f>
        <v/>
      </c>
      <c r="BR501" s="69" t="str">
        <f>IFERROR(CLEAN(HLOOKUP(BR$1,'1.源数据-产品报告-消费降序'!BR:BR,ROW(),0)),"")</f>
        <v/>
      </c>
      <c r="BS501" s="69" t="str">
        <f>IFERROR(CLEAN(HLOOKUP(BS$1,'1.源数据-产品报告-消费降序'!BS:BS,ROW(),0)),"")</f>
        <v/>
      </c>
      <c r="BT501" s="69" t="str">
        <f>IFERROR(CLEAN(HLOOKUP(BT$1,'1.源数据-产品报告-消费降序'!BT:BT,ROW(),0)),"")</f>
        <v/>
      </c>
      <c r="BU501" s="69" t="str">
        <f>IFERROR(CLEAN(HLOOKUP(BU$1,'1.源数据-产品报告-消费降序'!BU:BU,ROW(),0)),"")</f>
        <v/>
      </c>
      <c r="BV5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1" s="69" t="str">
        <f>IFERROR(CLEAN(HLOOKUP(BW$1,'1.源数据-产品报告-消费降序'!BW:BW,ROW(),0)),"")</f>
        <v/>
      </c>
    </row>
    <row r="502" spans="1:75">
      <c r="A502" s="69" t="str">
        <f>IFERROR(CLEAN(HLOOKUP(A$1,'1.源数据-产品报告-消费降序'!A:A,ROW(),0)),"")</f>
        <v/>
      </c>
      <c r="B502" s="69" t="str">
        <f>IFERROR(CLEAN(HLOOKUP(B$1,'1.源数据-产品报告-消费降序'!B:B,ROW(),0)),"")</f>
        <v/>
      </c>
      <c r="C502" s="69" t="str">
        <f>IFERROR(CLEAN(HLOOKUP(C$1,'1.源数据-产品报告-消费降序'!C:C,ROW(),0)),"")</f>
        <v/>
      </c>
      <c r="D502" s="69" t="str">
        <f>IFERROR(CLEAN(HLOOKUP(D$1,'1.源数据-产品报告-消费降序'!D:D,ROW(),0)),"")</f>
        <v/>
      </c>
      <c r="E502" s="69" t="str">
        <f>IFERROR(CLEAN(HLOOKUP(E$1,'1.源数据-产品报告-消费降序'!E:E,ROW(),0)),"")</f>
        <v/>
      </c>
      <c r="F502" s="69" t="str">
        <f>IFERROR(CLEAN(HLOOKUP(F$1,'1.源数据-产品报告-消费降序'!F:F,ROW(),0)),"")</f>
        <v/>
      </c>
      <c r="G502" s="70">
        <f>IFERROR((HLOOKUP(G$1,'1.源数据-产品报告-消费降序'!G:G,ROW(),0)),"")</f>
        <v>0</v>
      </c>
      <c r="H5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2" s="69" t="str">
        <f>IFERROR(CLEAN(HLOOKUP(I$1,'1.源数据-产品报告-消费降序'!I:I,ROW(),0)),"")</f>
        <v/>
      </c>
      <c r="L502" s="69" t="str">
        <f>IFERROR(CLEAN(HLOOKUP(L$1,'1.源数据-产品报告-消费降序'!L:L,ROW(),0)),"")</f>
        <v/>
      </c>
      <c r="M502" s="69" t="str">
        <f>IFERROR(CLEAN(HLOOKUP(M$1,'1.源数据-产品报告-消费降序'!M:M,ROW(),0)),"")</f>
        <v/>
      </c>
      <c r="N502" s="69" t="str">
        <f>IFERROR(CLEAN(HLOOKUP(N$1,'1.源数据-产品报告-消费降序'!N:N,ROW(),0)),"")</f>
        <v/>
      </c>
      <c r="O502" s="69" t="str">
        <f>IFERROR(CLEAN(HLOOKUP(O$1,'1.源数据-产品报告-消费降序'!O:O,ROW(),0)),"")</f>
        <v/>
      </c>
      <c r="P502" s="69" t="str">
        <f>IFERROR(CLEAN(HLOOKUP(P$1,'1.源数据-产品报告-消费降序'!P:P,ROW(),0)),"")</f>
        <v/>
      </c>
      <c r="Q502" s="69" t="str">
        <f>IFERROR(CLEAN(HLOOKUP(Q$1,'1.源数据-产品报告-消费降序'!Q:Q,ROW(),0)),"")</f>
        <v/>
      </c>
      <c r="R502" s="69" t="str">
        <f>IFERROR(CLEAN(HLOOKUP(R$1,'1.源数据-产品报告-消费降序'!R:R,ROW(),0)),"")</f>
        <v/>
      </c>
      <c r="S5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2" s="69" t="str">
        <f>IFERROR(CLEAN(HLOOKUP(T$1,'1.源数据-产品报告-消费降序'!T:T,ROW(),0)),"")</f>
        <v/>
      </c>
      <c r="W502" s="69" t="str">
        <f>IFERROR(CLEAN(HLOOKUP(W$1,'1.源数据-产品报告-消费降序'!W:W,ROW(),0)),"")</f>
        <v/>
      </c>
      <c r="X502" s="69" t="str">
        <f>IFERROR(CLEAN(HLOOKUP(X$1,'1.源数据-产品报告-消费降序'!X:X,ROW(),0)),"")</f>
        <v/>
      </c>
      <c r="Y502" s="69" t="str">
        <f>IFERROR(CLEAN(HLOOKUP(Y$1,'1.源数据-产品报告-消费降序'!Y:Y,ROW(),0)),"")</f>
        <v/>
      </c>
      <c r="Z502" s="69" t="str">
        <f>IFERROR(CLEAN(HLOOKUP(Z$1,'1.源数据-产品报告-消费降序'!Z:Z,ROW(),0)),"")</f>
        <v/>
      </c>
      <c r="AA502" s="69" t="str">
        <f>IFERROR(CLEAN(HLOOKUP(AA$1,'1.源数据-产品报告-消费降序'!AA:AA,ROW(),0)),"")</f>
        <v/>
      </c>
      <c r="AB502" s="69" t="str">
        <f>IFERROR(CLEAN(HLOOKUP(AB$1,'1.源数据-产品报告-消费降序'!AB:AB,ROW(),0)),"")</f>
        <v/>
      </c>
      <c r="AC502" s="69" t="str">
        <f>IFERROR(CLEAN(HLOOKUP(AC$1,'1.源数据-产品报告-消费降序'!AC:AC,ROW(),0)),"")</f>
        <v/>
      </c>
      <c r="AD5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2" s="69" t="str">
        <f>IFERROR(CLEAN(HLOOKUP(AE$1,'1.源数据-产品报告-消费降序'!AE:AE,ROW(),0)),"")</f>
        <v/>
      </c>
      <c r="AH502" s="69" t="str">
        <f>IFERROR(CLEAN(HLOOKUP(AH$1,'1.源数据-产品报告-消费降序'!AH:AH,ROW(),0)),"")</f>
        <v/>
      </c>
      <c r="AI502" s="69" t="str">
        <f>IFERROR(CLEAN(HLOOKUP(AI$1,'1.源数据-产品报告-消费降序'!AI:AI,ROW(),0)),"")</f>
        <v/>
      </c>
      <c r="AJ502" s="69" t="str">
        <f>IFERROR(CLEAN(HLOOKUP(AJ$1,'1.源数据-产品报告-消费降序'!AJ:AJ,ROW(),0)),"")</f>
        <v/>
      </c>
      <c r="AK502" s="69" t="str">
        <f>IFERROR(CLEAN(HLOOKUP(AK$1,'1.源数据-产品报告-消费降序'!AK:AK,ROW(),0)),"")</f>
        <v/>
      </c>
      <c r="AL502" s="69" t="str">
        <f>IFERROR(CLEAN(HLOOKUP(AL$1,'1.源数据-产品报告-消费降序'!AL:AL,ROW(),0)),"")</f>
        <v/>
      </c>
      <c r="AM502" s="69" t="str">
        <f>IFERROR(CLEAN(HLOOKUP(AM$1,'1.源数据-产品报告-消费降序'!AM:AM,ROW(),0)),"")</f>
        <v/>
      </c>
      <c r="AN502" s="69" t="str">
        <f>IFERROR(CLEAN(HLOOKUP(AN$1,'1.源数据-产品报告-消费降序'!AN:AN,ROW(),0)),"")</f>
        <v/>
      </c>
      <c r="AO5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2" s="69" t="str">
        <f>IFERROR(CLEAN(HLOOKUP(AP$1,'1.源数据-产品报告-消费降序'!AP:AP,ROW(),0)),"")</f>
        <v/>
      </c>
      <c r="AS502" s="69" t="str">
        <f>IFERROR(CLEAN(HLOOKUP(AS$1,'1.源数据-产品报告-消费降序'!AS:AS,ROW(),0)),"")</f>
        <v/>
      </c>
      <c r="AT502" s="69" t="str">
        <f>IFERROR(CLEAN(HLOOKUP(AT$1,'1.源数据-产品报告-消费降序'!AT:AT,ROW(),0)),"")</f>
        <v/>
      </c>
      <c r="AU502" s="69" t="str">
        <f>IFERROR(CLEAN(HLOOKUP(AU$1,'1.源数据-产品报告-消费降序'!AU:AU,ROW(),0)),"")</f>
        <v/>
      </c>
      <c r="AV502" s="69" t="str">
        <f>IFERROR(CLEAN(HLOOKUP(AV$1,'1.源数据-产品报告-消费降序'!AV:AV,ROW(),0)),"")</f>
        <v/>
      </c>
      <c r="AW502" s="69" t="str">
        <f>IFERROR(CLEAN(HLOOKUP(AW$1,'1.源数据-产品报告-消费降序'!AW:AW,ROW(),0)),"")</f>
        <v/>
      </c>
      <c r="AX502" s="69" t="str">
        <f>IFERROR(CLEAN(HLOOKUP(AX$1,'1.源数据-产品报告-消费降序'!AX:AX,ROW(),0)),"")</f>
        <v/>
      </c>
      <c r="AY502" s="69" t="str">
        <f>IFERROR(CLEAN(HLOOKUP(AY$1,'1.源数据-产品报告-消费降序'!AY:AY,ROW(),0)),"")</f>
        <v/>
      </c>
      <c r="AZ5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2" s="69" t="str">
        <f>IFERROR(CLEAN(HLOOKUP(BA$1,'1.源数据-产品报告-消费降序'!BA:BA,ROW(),0)),"")</f>
        <v/>
      </c>
      <c r="BD502" s="69" t="str">
        <f>IFERROR(CLEAN(HLOOKUP(BD$1,'1.源数据-产品报告-消费降序'!BD:BD,ROW(),0)),"")</f>
        <v/>
      </c>
      <c r="BE502" s="69" t="str">
        <f>IFERROR(CLEAN(HLOOKUP(BE$1,'1.源数据-产品报告-消费降序'!BE:BE,ROW(),0)),"")</f>
        <v/>
      </c>
      <c r="BF502" s="69" t="str">
        <f>IFERROR(CLEAN(HLOOKUP(BF$1,'1.源数据-产品报告-消费降序'!BF:BF,ROW(),0)),"")</f>
        <v/>
      </c>
      <c r="BG502" s="69" t="str">
        <f>IFERROR(CLEAN(HLOOKUP(BG$1,'1.源数据-产品报告-消费降序'!BG:BG,ROW(),0)),"")</f>
        <v/>
      </c>
      <c r="BH502" s="69" t="str">
        <f>IFERROR(CLEAN(HLOOKUP(BH$1,'1.源数据-产品报告-消费降序'!BH:BH,ROW(),0)),"")</f>
        <v/>
      </c>
      <c r="BI502" s="69" t="str">
        <f>IFERROR(CLEAN(HLOOKUP(BI$1,'1.源数据-产品报告-消费降序'!BI:BI,ROW(),0)),"")</f>
        <v/>
      </c>
      <c r="BJ502" s="69" t="str">
        <f>IFERROR(CLEAN(HLOOKUP(BJ$1,'1.源数据-产品报告-消费降序'!BJ:BJ,ROW(),0)),"")</f>
        <v/>
      </c>
      <c r="BK5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2" s="69" t="str">
        <f>IFERROR(CLEAN(HLOOKUP(BL$1,'1.源数据-产品报告-消费降序'!BL:BL,ROW(),0)),"")</f>
        <v/>
      </c>
      <c r="BO502" s="69" t="str">
        <f>IFERROR(CLEAN(HLOOKUP(BO$1,'1.源数据-产品报告-消费降序'!BO:BO,ROW(),0)),"")</f>
        <v/>
      </c>
      <c r="BP502" s="69" t="str">
        <f>IFERROR(CLEAN(HLOOKUP(BP$1,'1.源数据-产品报告-消费降序'!BP:BP,ROW(),0)),"")</f>
        <v/>
      </c>
      <c r="BQ502" s="69" t="str">
        <f>IFERROR(CLEAN(HLOOKUP(BQ$1,'1.源数据-产品报告-消费降序'!BQ:BQ,ROW(),0)),"")</f>
        <v/>
      </c>
      <c r="BR502" s="69" t="str">
        <f>IFERROR(CLEAN(HLOOKUP(BR$1,'1.源数据-产品报告-消费降序'!BR:BR,ROW(),0)),"")</f>
        <v/>
      </c>
      <c r="BS502" s="69" t="str">
        <f>IFERROR(CLEAN(HLOOKUP(BS$1,'1.源数据-产品报告-消费降序'!BS:BS,ROW(),0)),"")</f>
        <v/>
      </c>
      <c r="BT502" s="69" t="str">
        <f>IFERROR(CLEAN(HLOOKUP(BT$1,'1.源数据-产品报告-消费降序'!BT:BT,ROW(),0)),"")</f>
        <v/>
      </c>
      <c r="BU502" s="69" t="str">
        <f>IFERROR(CLEAN(HLOOKUP(BU$1,'1.源数据-产品报告-消费降序'!BU:BU,ROW(),0)),"")</f>
        <v/>
      </c>
      <c r="BV5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2" s="69" t="str">
        <f>IFERROR(CLEAN(HLOOKUP(BW$1,'1.源数据-产品报告-消费降序'!BW:BW,ROW(),0)),"")</f>
        <v/>
      </c>
    </row>
    <row r="503" spans="1:75">
      <c r="A503" s="69" t="str">
        <f>IFERROR(CLEAN(HLOOKUP(A$1,'1.源数据-产品报告-消费降序'!A:A,ROW(),0)),"")</f>
        <v/>
      </c>
      <c r="B503" s="69" t="str">
        <f>IFERROR(CLEAN(HLOOKUP(B$1,'1.源数据-产品报告-消费降序'!B:B,ROW(),0)),"")</f>
        <v/>
      </c>
      <c r="C503" s="69" t="str">
        <f>IFERROR(CLEAN(HLOOKUP(C$1,'1.源数据-产品报告-消费降序'!C:C,ROW(),0)),"")</f>
        <v/>
      </c>
      <c r="D503" s="69" t="str">
        <f>IFERROR(CLEAN(HLOOKUP(D$1,'1.源数据-产品报告-消费降序'!D:D,ROW(),0)),"")</f>
        <v/>
      </c>
      <c r="E503" s="69" t="str">
        <f>IFERROR(CLEAN(HLOOKUP(E$1,'1.源数据-产品报告-消费降序'!E:E,ROW(),0)),"")</f>
        <v/>
      </c>
      <c r="F503" s="69" t="str">
        <f>IFERROR(CLEAN(HLOOKUP(F$1,'1.源数据-产品报告-消费降序'!F:F,ROW(),0)),"")</f>
        <v/>
      </c>
      <c r="G503" s="70">
        <f>IFERROR((HLOOKUP(G$1,'1.源数据-产品报告-消费降序'!G:G,ROW(),0)),"")</f>
        <v>0</v>
      </c>
      <c r="H5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3" s="69" t="str">
        <f>IFERROR(CLEAN(HLOOKUP(I$1,'1.源数据-产品报告-消费降序'!I:I,ROW(),0)),"")</f>
        <v/>
      </c>
      <c r="L503" s="69" t="str">
        <f>IFERROR(CLEAN(HLOOKUP(L$1,'1.源数据-产品报告-消费降序'!L:L,ROW(),0)),"")</f>
        <v/>
      </c>
      <c r="M503" s="69" t="str">
        <f>IFERROR(CLEAN(HLOOKUP(M$1,'1.源数据-产品报告-消费降序'!M:M,ROW(),0)),"")</f>
        <v/>
      </c>
      <c r="N503" s="69" t="str">
        <f>IFERROR(CLEAN(HLOOKUP(N$1,'1.源数据-产品报告-消费降序'!N:N,ROW(),0)),"")</f>
        <v/>
      </c>
      <c r="O503" s="69" t="str">
        <f>IFERROR(CLEAN(HLOOKUP(O$1,'1.源数据-产品报告-消费降序'!O:O,ROW(),0)),"")</f>
        <v/>
      </c>
      <c r="P503" s="69" t="str">
        <f>IFERROR(CLEAN(HLOOKUP(P$1,'1.源数据-产品报告-消费降序'!P:P,ROW(),0)),"")</f>
        <v/>
      </c>
      <c r="Q503" s="69" t="str">
        <f>IFERROR(CLEAN(HLOOKUP(Q$1,'1.源数据-产品报告-消费降序'!Q:Q,ROW(),0)),"")</f>
        <v/>
      </c>
      <c r="R503" s="69" t="str">
        <f>IFERROR(CLEAN(HLOOKUP(R$1,'1.源数据-产品报告-消费降序'!R:R,ROW(),0)),"")</f>
        <v/>
      </c>
      <c r="S5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3" s="69" t="str">
        <f>IFERROR(CLEAN(HLOOKUP(T$1,'1.源数据-产品报告-消费降序'!T:T,ROW(),0)),"")</f>
        <v/>
      </c>
      <c r="W503" s="69" t="str">
        <f>IFERROR(CLEAN(HLOOKUP(W$1,'1.源数据-产品报告-消费降序'!W:W,ROW(),0)),"")</f>
        <v/>
      </c>
      <c r="X503" s="69" t="str">
        <f>IFERROR(CLEAN(HLOOKUP(X$1,'1.源数据-产品报告-消费降序'!X:X,ROW(),0)),"")</f>
        <v/>
      </c>
      <c r="Y503" s="69" t="str">
        <f>IFERROR(CLEAN(HLOOKUP(Y$1,'1.源数据-产品报告-消费降序'!Y:Y,ROW(),0)),"")</f>
        <v/>
      </c>
      <c r="Z503" s="69" t="str">
        <f>IFERROR(CLEAN(HLOOKUP(Z$1,'1.源数据-产品报告-消费降序'!Z:Z,ROW(),0)),"")</f>
        <v/>
      </c>
      <c r="AA503" s="69" t="str">
        <f>IFERROR(CLEAN(HLOOKUP(AA$1,'1.源数据-产品报告-消费降序'!AA:AA,ROW(),0)),"")</f>
        <v/>
      </c>
      <c r="AB503" s="69" t="str">
        <f>IFERROR(CLEAN(HLOOKUP(AB$1,'1.源数据-产品报告-消费降序'!AB:AB,ROW(),0)),"")</f>
        <v/>
      </c>
      <c r="AC503" s="69" t="str">
        <f>IFERROR(CLEAN(HLOOKUP(AC$1,'1.源数据-产品报告-消费降序'!AC:AC,ROW(),0)),"")</f>
        <v/>
      </c>
      <c r="AD5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3" s="69" t="str">
        <f>IFERROR(CLEAN(HLOOKUP(AE$1,'1.源数据-产品报告-消费降序'!AE:AE,ROW(),0)),"")</f>
        <v/>
      </c>
      <c r="AH503" s="69" t="str">
        <f>IFERROR(CLEAN(HLOOKUP(AH$1,'1.源数据-产品报告-消费降序'!AH:AH,ROW(),0)),"")</f>
        <v/>
      </c>
      <c r="AI503" s="69" t="str">
        <f>IFERROR(CLEAN(HLOOKUP(AI$1,'1.源数据-产品报告-消费降序'!AI:AI,ROW(),0)),"")</f>
        <v/>
      </c>
      <c r="AJ503" s="69" t="str">
        <f>IFERROR(CLEAN(HLOOKUP(AJ$1,'1.源数据-产品报告-消费降序'!AJ:AJ,ROW(),0)),"")</f>
        <v/>
      </c>
      <c r="AK503" s="69" t="str">
        <f>IFERROR(CLEAN(HLOOKUP(AK$1,'1.源数据-产品报告-消费降序'!AK:AK,ROW(),0)),"")</f>
        <v/>
      </c>
      <c r="AL503" s="69" t="str">
        <f>IFERROR(CLEAN(HLOOKUP(AL$1,'1.源数据-产品报告-消费降序'!AL:AL,ROW(),0)),"")</f>
        <v/>
      </c>
      <c r="AM503" s="69" t="str">
        <f>IFERROR(CLEAN(HLOOKUP(AM$1,'1.源数据-产品报告-消费降序'!AM:AM,ROW(),0)),"")</f>
        <v/>
      </c>
      <c r="AN503" s="69" t="str">
        <f>IFERROR(CLEAN(HLOOKUP(AN$1,'1.源数据-产品报告-消费降序'!AN:AN,ROW(),0)),"")</f>
        <v/>
      </c>
      <c r="AO5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3" s="69" t="str">
        <f>IFERROR(CLEAN(HLOOKUP(AP$1,'1.源数据-产品报告-消费降序'!AP:AP,ROW(),0)),"")</f>
        <v/>
      </c>
      <c r="AS503" s="69" t="str">
        <f>IFERROR(CLEAN(HLOOKUP(AS$1,'1.源数据-产品报告-消费降序'!AS:AS,ROW(),0)),"")</f>
        <v/>
      </c>
      <c r="AT503" s="69" t="str">
        <f>IFERROR(CLEAN(HLOOKUP(AT$1,'1.源数据-产品报告-消费降序'!AT:AT,ROW(),0)),"")</f>
        <v/>
      </c>
      <c r="AU503" s="69" t="str">
        <f>IFERROR(CLEAN(HLOOKUP(AU$1,'1.源数据-产品报告-消费降序'!AU:AU,ROW(),0)),"")</f>
        <v/>
      </c>
      <c r="AV503" s="69" t="str">
        <f>IFERROR(CLEAN(HLOOKUP(AV$1,'1.源数据-产品报告-消费降序'!AV:AV,ROW(),0)),"")</f>
        <v/>
      </c>
      <c r="AW503" s="69" t="str">
        <f>IFERROR(CLEAN(HLOOKUP(AW$1,'1.源数据-产品报告-消费降序'!AW:AW,ROW(),0)),"")</f>
        <v/>
      </c>
      <c r="AX503" s="69" t="str">
        <f>IFERROR(CLEAN(HLOOKUP(AX$1,'1.源数据-产品报告-消费降序'!AX:AX,ROW(),0)),"")</f>
        <v/>
      </c>
      <c r="AY503" s="69" t="str">
        <f>IFERROR(CLEAN(HLOOKUP(AY$1,'1.源数据-产品报告-消费降序'!AY:AY,ROW(),0)),"")</f>
        <v/>
      </c>
      <c r="AZ5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3" s="69" t="str">
        <f>IFERROR(CLEAN(HLOOKUP(BA$1,'1.源数据-产品报告-消费降序'!BA:BA,ROW(),0)),"")</f>
        <v/>
      </c>
      <c r="BD503" s="69" t="str">
        <f>IFERROR(CLEAN(HLOOKUP(BD$1,'1.源数据-产品报告-消费降序'!BD:BD,ROW(),0)),"")</f>
        <v/>
      </c>
      <c r="BE503" s="69" t="str">
        <f>IFERROR(CLEAN(HLOOKUP(BE$1,'1.源数据-产品报告-消费降序'!BE:BE,ROW(),0)),"")</f>
        <v/>
      </c>
      <c r="BF503" s="69" t="str">
        <f>IFERROR(CLEAN(HLOOKUP(BF$1,'1.源数据-产品报告-消费降序'!BF:BF,ROW(),0)),"")</f>
        <v/>
      </c>
      <c r="BG503" s="69" t="str">
        <f>IFERROR(CLEAN(HLOOKUP(BG$1,'1.源数据-产品报告-消费降序'!BG:BG,ROW(),0)),"")</f>
        <v/>
      </c>
      <c r="BH503" s="69" t="str">
        <f>IFERROR(CLEAN(HLOOKUP(BH$1,'1.源数据-产品报告-消费降序'!BH:BH,ROW(),0)),"")</f>
        <v/>
      </c>
      <c r="BI503" s="69" t="str">
        <f>IFERROR(CLEAN(HLOOKUP(BI$1,'1.源数据-产品报告-消费降序'!BI:BI,ROW(),0)),"")</f>
        <v/>
      </c>
      <c r="BJ503" s="69" t="str">
        <f>IFERROR(CLEAN(HLOOKUP(BJ$1,'1.源数据-产品报告-消费降序'!BJ:BJ,ROW(),0)),"")</f>
        <v/>
      </c>
      <c r="BK5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3" s="69" t="str">
        <f>IFERROR(CLEAN(HLOOKUP(BL$1,'1.源数据-产品报告-消费降序'!BL:BL,ROW(),0)),"")</f>
        <v/>
      </c>
      <c r="BO503" s="69" t="str">
        <f>IFERROR(CLEAN(HLOOKUP(BO$1,'1.源数据-产品报告-消费降序'!BO:BO,ROW(),0)),"")</f>
        <v/>
      </c>
      <c r="BP503" s="69" t="str">
        <f>IFERROR(CLEAN(HLOOKUP(BP$1,'1.源数据-产品报告-消费降序'!BP:BP,ROW(),0)),"")</f>
        <v/>
      </c>
      <c r="BQ503" s="69" t="str">
        <f>IFERROR(CLEAN(HLOOKUP(BQ$1,'1.源数据-产品报告-消费降序'!BQ:BQ,ROW(),0)),"")</f>
        <v/>
      </c>
      <c r="BR503" s="69" t="str">
        <f>IFERROR(CLEAN(HLOOKUP(BR$1,'1.源数据-产品报告-消费降序'!BR:BR,ROW(),0)),"")</f>
        <v/>
      </c>
      <c r="BS503" s="69" t="str">
        <f>IFERROR(CLEAN(HLOOKUP(BS$1,'1.源数据-产品报告-消费降序'!BS:BS,ROW(),0)),"")</f>
        <v/>
      </c>
      <c r="BT503" s="69" t="str">
        <f>IFERROR(CLEAN(HLOOKUP(BT$1,'1.源数据-产品报告-消费降序'!BT:BT,ROW(),0)),"")</f>
        <v/>
      </c>
      <c r="BU503" s="69" t="str">
        <f>IFERROR(CLEAN(HLOOKUP(BU$1,'1.源数据-产品报告-消费降序'!BU:BU,ROW(),0)),"")</f>
        <v/>
      </c>
      <c r="BV5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3" s="69" t="str">
        <f>IFERROR(CLEAN(HLOOKUP(BW$1,'1.源数据-产品报告-消费降序'!BW:BW,ROW(),0)),"")</f>
        <v/>
      </c>
    </row>
    <row r="504" spans="1:75">
      <c r="A504" s="69" t="str">
        <f>IFERROR(CLEAN(HLOOKUP(A$1,'1.源数据-产品报告-消费降序'!A:A,ROW(),0)),"")</f>
        <v/>
      </c>
      <c r="B504" s="69" t="str">
        <f>IFERROR(CLEAN(HLOOKUP(B$1,'1.源数据-产品报告-消费降序'!B:B,ROW(),0)),"")</f>
        <v/>
      </c>
      <c r="C504" s="69" t="str">
        <f>IFERROR(CLEAN(HLOOKUP(C$1,'1.源数据-产品报告-消费降序'!C:C,ROW(),0)),"")</f>
        <v/>
      </c>
      <c r="D504" s="69" t="str">
        <f>IFERROR(CLEAN(HLOOKUP(D$1,'1.源数据-产品报告-消费降序'!D:D,ROW(),0)),"")</f>
        <v/>
      </c>
      <c r="E504" s="69" t="str">
        <f>IFERROR(CLEAN(HLOOKUP(E$1,'1.源数据-产品报告-消费降序'!E:E,ROW(),0)),"")</f>
        <v/>
      </c>
      <c r="F504" s="69" t="str">
        <f>IFERROR(CLEAN(HLOOKUP(F$1,'1.源数据-产品报告-消费降序'!F:F,ROW(),0)),"")</f>
        <v/>
      </c>
      <c r="G504" s="70">
        <f>IFERROR((HLOOKUP(G$1,'1.源数据-产品报告-消费降序'!G:G,ROW(),0)),"")</f>
        <v>0</v>
      </c>
      <c r="H5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4" s="69" t="str">
        <f>IFERROR(CLEAN(HLOOKUP(I$1,'1.源数据-产品报告-消费降序'!I:I,ROW(),0)),"")</f>
        <v/>
      </c>
      <c r="L504" s="69" t="str">
        <f>IFERROR(CLEAN(HLOOKUP(L$1,'1.源数据-产品报告-消费降序'!L:L,ROW(),0)),"")</f>
        <v/>
      </c>
      <c r="M504" s="69" t="str">
        <f>IFERROR(CLEAN(HLOOKUP(M$1,'1.源数据-产品报告-消费降序'!M:M,ROW(),0)),"")</f>
        <v/>
      </c>
      <c r="N504" s="69" t="str">
        <f>IFERROR(CLEAN(HLOOKUP(N$1,'1.源数据-产品报告-消费降序'!N:N,ROW(),0)),"")</f>
        <v/>
      </c>
      <c r="O504" s="69" t="str">
        <f>IFERROR(CLEAN(HLOOKUP(O$1,'1.源数据-产品报告-消费降序'!O:O,ROW(),0)),"")</f>
        <v/>
      </c>
      <c r="P504" s="69" t="str">
        <f>IFERROR(CLEAN(HLOOKUP(P$1,'1.源数据-产品报告-消费降序'!P:P,ROW(),0)),"")</f>
        <v/>
      </c>
      <c r="Q504" s="69" t="str">
        <f>IFERROR(CLEAN(HLOOKUP(Q$1,'1.源数据-产品报告-消费降序'!Q:Q,ROW(),0)),"")</f>
        <v/>
      </c>
      <c r="R504" s="69" t="str">
        <f>IFERROR(CLEAN(HLOOKUP(R$1,'1.源数据-产品报告-消费降序'!R:R,ROW(),0)),"")</f>
        <v/>
      </c>
      <c r="S5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4" s="69" t="str">
        <f>IFERROR(CLEAN(HLOOKUP(T$1,'1.源数据-产品报告-消费降序'!T:T,ROW(),0)),"")</f>
        <v/>
      </c>
      <c r="W504" s="69" t="str">
        <f>IFERROR(CLEAN(HLOOKUP(W$1,'1.源数据-产品报告-消费降序'!W:W,ROW(),0)),"")</f>
        <v/>
      </c>
      <c r="X504" s="69" t="str">
        <f>IFERROR(CLEAN(HLOOKUP(X$1,'1.源数据-产品报告-消费降序'!X:X,ROW(),0)),"")</f>
        <v/>
      </c>
      <c r="Y504" s="69" t="str">
        <f>IFERROR(CLEAN(HLOOKUP(Y$1,'1.源数据-产品报告-消费降序'!Y:Y,ROW(),0)),"")</f>
        <v/>
      </c>
      <c r="Z504" s="69" t="str">
        <f>IFERROR(CLEAN(HLOOKUP(Z$1,'1.源数据-产品报告-消费降序'!Z:Z,ROW(),0)),"")</f>
        <v/>
      </c>
      <c r="AA504" s="69" t="str">
        <f>IFERROR(CLEAN(HLOOKUP(AA$1,'1.源数据-产品报告-消费降序'!AA:AA,ROW(),0)),"")</f>
        <v/>
      </c>
      <c r="AB504" s="69" t="str">
        <f>IFERROR(CLEAN(HLOOKUP(AB$1,'1.源数据-产品报告-消费降序'!AB:AB,ROW(),0)),"")</f>
        <v/>
      </c>
      <c r="AC504" s="69" t="str">
        <f>IFERROR(CLEAN(HLOOKUP(AC$1,'1.源数据-产品报告-消费降序'!AC:AC,ROW(),0)),"")</f>
        <v/>
      </c>
      <c r="AD5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4" s="69" t="str">
        <f>IFERROR(CLEAN(HLOOKUP(AE$1,'1.源数据-产品报告-消费降序'!AE:AE,ROW(),0)),"")</f>
        <v/>
      </c>
      <c r="AH504" s="69" t="str">
        <f>IFERROR(CLEAN(HLOOKUP(AH$1,'1.源数据-产品报告-消费降序'!AH:AH,ROW(),0)),"")</f>
        <v/>
      </c>
      <c r="AI504" s="69" t="str">
        <f>IFERROR(CLEAN(HLOOKUP(AI$1,'1.源数据-产品报告-消费降序'!AI:AI,ROW(),0)),"")</f>
        <v/>
      </c>
      <c r="AJ504" s="69" t="str">
        <f>IFERROR(CLEAN(HLOOKUP(AJ$1,'1.源数据-产品报告-消费降序'!AJ:AJ,ROW(),0)),"")</f>
        <v/>
      </c>
      <c r="AK504" s="69" t="str">
        <f>IFERROR(CLEAN(HLOOKUP(AK$1,'1.源数据-产品报告-消费降序'!AK:AK,ROW(),0)),"")</f>
        <v/>
      </c>
      <c r="AL504" s="69" t="str">
        <f>IFERROR(CLEAN(HLOOKUP(AL$1,'1.源数据-产品报告-消费降序'!AL:AL,ROW(),0)),"")</f>
        <v/>
      </c>
      <c r="AM504" s="69" t="str">
        <f>IFERROR(CLEAN(HLOOKUP(AM$1,'1.源数据-产品报告-消费降序'!AM:AM,ROW(),0)),"")</f>
        <v/>
      </c>
      <c r="AN504" s="69" t="str">
        <f>IFERROR(CLEAN(HLOOKUP(AN$1,'1.源数据-产品报告-消费降序'!AN:AN,ROW(),0)),"")</f>
        <v/>
      </c>
      <c r="AO5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4" s="69" t="str">
        <f>IFERROR(CLEAN(HLOOKUP(AP$1,'1.源数据-产品报告-消费降序'!AP:AP,ROW(),0)),"")</f>
        <v/>
      </c>
      <c r="AS504" s="69" t="str">
        <f>IFERROR(CLEAN(HLOOKUP(AS$1,'1.源数据-产品报告-消费降序'!AS:AS,ROW(),0)),"")</f>
        <v/>
      </c>
      <c r="AT504" s="69" t="str">
        <f>IFERROR(CLEAN(HLOOKUP(AT$1,'1.源数据-产品报告-消费降序'!AT:AT,ROW(),0)),"")</f>
        <v/>
      </c>
      <c r="AU504" s="69" t="str">
        <f>IFERROR(CLEAN(HLOOKUP(AU$1,'1.源数据-产品报告-消费降序'!AU:AU,ROW(),0)),"")</f>
        <v/>
      </c>
      <c r="AV504" s="69" t="str">
        <f>IFERROR(CLEAN(HLOOKUP(AV$1,'1.源数据-产品报告-消费降序'!AV:AV,ROW(),0)),"")</f>
        <v/>
      </c>
      <c r="AW504" s="69" t="str">
        <f>IFERROR(CLEAN(HLOOKUP(AW$1,'1.源数据-产品报告-消费降序'!AW:AW,ROW(),0)),"")</f>
        <v/>
      </c>
      <c r="AX504" s="69" t="str">
        <f>IFERROR(CLEAN(HLOOKUP(AX$1,'1.源数据-产品报告-消费降序'!AX:AX,ROW(),0)),"")</f>
        <v/>
      </c>
      <c r="AY504" s="69" t="str">
        <f>IFERROR(CLEAN(HLOOKUP(AY$1,'1.源数据-产品报告-消费降序'!AY:AY,ROW(),0)),"")</f>
        <v/>
      </c>
      <c r="AZ5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4" s="69" t="str">
        <f>IFERROR(CLEAN(HLOOKUP(BA$1,'1.源数据-产品报告-消费降序'!BA:BA,ROW(),0)),"")</f>
        <v/>
      </c>
      <c r="BD504" s="69" t="str">
        <f>IFERROR(CLEAN(HLOOKUP(BD$1,'1.源数据-产品报告-消费降序'!BD:BD,ROW(),0)),"")</f>
        <v/>
      </c>
      <c r="BE504" s="69" t="str">
        <f>IFERROR(CLEAN(HLOOKUP(BE$1,'1.源数据-产品报告-消费降序'!BE:BE,ROW(),0)),"")</f>
        <v/>
      </c>
      <c r="BF504" s="69" t="str">
        <f>IFERROR(CLEAN(HLOOKUP(BF$1,'1.源数据-产品报告-消费降序'!BF:BF,ROW(),0)),"")</f>
        <v/>
      </c>
      <c r="BG504" s="69" t="str">
        <f>IFERROR(CLEAN(HLOOKUP(BG$1,'1.源数据-产品报告-消费降序'!BG:BG,ROW(),0)),"")</f>
        <v/>
      </c>
      <c r="BH504" s="69" t="str">
        <f>IFERROR(CLEAN(HLOOKUP(BH$1,'1.源数据-产品报告-消费降序'!BH:BH,ROW(),0)),"")</f>
        <v/>
      </c>
      <c r="BI504" s="69" t="str">
        <f>IFERROR(CLEAN(HLOOKUP(BI$1,'1.源数据-产品报告-消费降序'!BI:BI,ROW(),0)),"")</f>
        <v/>
      </c>
      <c r="BJ504" s="69" t="str">
        <f>IFERROR(CLEAN(HLOOKUP(BJ$1,'1.源数据-产品报告-消费降序'!BJ:BJ,ROW(),0)),"")</f>
        <v/>
      </c>
      <c r="BK5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4" s="69" t="str">
        <f>IFERROR(CLEAN(HLOOKUP(BL$1,'1.源数据-产品报告-消费降序'!BL:BL,ROW(),0)),"")</f>
        <v/>
      </c>
      <c r="BO504" s="69" t="str">
        <f>IFERROR(CLEAN(HLOOKUP(BO$1,'1.源数据-产品报告-消费降序'!BO:BO,ROW(),0)),"")</f>
        <v/>
      </c>
      <c r="BP504" s="69" t="str">
        <f>IFERROR(CLEAN(HLOOKUP(BP$1,'1.源数据-产品报告-消费降序'!BP:BP,ROW(),0)),"")</f>
        <v/>
      </c>
      <c r="BQ504" s="69" t="str">
        <f>IFERROR(CLEAN(HLOOKUP(BQ$1,'1.源数据-产品报告-消费降序'!BQ:BQ,ROW(),0)),"")</f>
        <v/>
      </c>
      <c r="BR504" s="69" t="str">
        <f>IFERROR(CLEAN(HLOOKUP(BR$1,'1.源数据-产品报告-消费降序'!BR:BR,ROW(),0)),"")</f>
        <v/>
      </c>
      <c r="BS504" s="69" t="str">
        <f>IFERROR(CLEAN(HLOOKUP(BS$1,'1.源数据-产品报告-消费降序'!BS:BS,ROW(),0)),"")</f>
        <v/>
      </c>
      <c r="BT504" s="69" t="str">
        <f>IFERROR(CLEAN(HLOOKUP(BT$1,'1.源数据-产品报告-消费降序'!BT:BT,ROW(),0)),"")</f>
        <v/>
      </c>
      <c r="BU504" s="69" t="str">
        <f>IFERROR(CLEAN(HLOOKUP(BU$1,'1.源数据-产品报告-消费降序'!BU:BU,ROW(),0)),"")</f>
        <v/>
      </c>
      <c r="BV5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4" s="69" t="str">
        <f>IFERROR(CLEAN(HLOOKUP(BW$1,'1.源数据-产品报告-消费降序'!BW:BW,ROW(),0)),"")</f>
        <v/>
      </c>
    </row>
    <row r="505" spans="1:75">
      <c r="A505" s="69" t="str">
        <f>IFERROR(CLEAN(HLOOKUP(A$1,'1.源数据-产品报告-消费降序'!A:A,ROW(),0)),"")</f>
        <v/>
      </c>
      <c r="B505" s="69" t="str">
        <f>IFERROR(CLEAN(HLOOKUP(B$1,'1.源数据-产品报告-消费降序'!B:B,ROW(),0)),"")</f>
        <v/>
      </c>
      <c r="C505" s="69" t="str">
        <f>IFERROR(CLEAN(HLOOKUP(C$1,'1.源数据-产品报告-消费降序'!C:C,ROW(),0)),"")</f>
        <v/>
      </c>
      <c r="D505" s="69" t="str">
        <f>IFERROR(CLEAN(HLOOKUP(D$1,'1.源数据-产品报告-消费降序'!D:D,ROW(),0)),"")</f>
        <v/>
      </c>
      <c r="E505" s="69" t="str">
        <f>IFERROR(CLEAN(HLOOKUP(E$1,'1.源数据-产品报告-消费降序'!E:E,ROW(),0)),"")</f>
        <v/>
      </c>
      <c r="F505" s="69" t="str">
        <f>IFERROR(CLEAN(HLOOKUP(F$1,'1.源数据-产品报告-消费降序'!F:F,ROW(),0)),"")</f>
        <v/>
      </c>
      <c r="G505" s="70">
        <f>IFERROR((HLOOKUP(G$1,'1.源数据-产品报告-消费降序'!G:G,ROW(),0)),"")</f>
        <v>0</v>
      </c>
      <c r="H5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5" s="69" t="str">
        <f>IFERROR(CLEAN(HLOOKUP(I$1,'1.源数据-产品报告-消费降序'!I:I,ROW(),0)),"")</f>
        <v/>
      </c>
      <c r="L505" s="69" t="str">
        <f>IFERROR(CLEAN(HLOOKUP(L$1,'1.源数据-产品报告-消费降序'!L:L,ROW(),0)),"")</f>
        <v/>
      </c>
      <c r="M505" s="69" t="str">
        <f>IFERROR(CLEAN(HLOOKUP(M$1,'1.源数据-产品报告-消费降序'!M:M,ROW(),0)),"")</f>
        <v/>
      </c>
      <c r="N505" s="69" t="str">
        <f>IFERROR(CLEAN(HLOOKUP(N$1,'1.源数据-产品报告-消费降序'!N:N,ROW(),0)),"")</f>
        <v/>
      </c>
      <c r="O505" s="69" t="str">
        <f>IFERROR(CLEAN(HLOOKUP(O$1,'1.源数据-产品报告-消费降序'!O:O,ROW(),0)),"")</f>
        <v/>
      </c>
      <c r="P505" s="69" t="str">
        <f>IFERROR(CLEAN(HLOOKUP(P$1,'1.源数据-产品报告-消费降序'!P:P,ROW(),0)),"")</f>
        <v/>
      </c>
      <c r="Q505" s="69" t="str">
        <f>IFERROR(CLEAN(HLOOKUP(Q$1,'1.源数据-产品报告-消费降序'!Q:Q,ROW(),0)),"")</f>
        <v/>
      </c>
      <c r="R505" s="69" t="str">
        <f>IFERROR(CLEAN(HLOOKUP(R$1,'1.源数据-产品报告-消费降序'!R:R,ROW(),0)),"")</f>
        <v/>
      </c>
      <c r="S5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5" s="69" t="str">
        <f>IFERROR(CLEAN(HLOOKUP(T$1,'1.源数据-产品报告-消费降序'!T:T,ROW(),0)),"")</f>
        <v/>
      </c>
      <c r="W505" s="69" t="str">
        <f>IFERROR(CLEAN(HLOOKUP(W$1,'1.源数据-产品报告-消费降序'!W:W,ROW(),0)),"")</f>
        <v/>
      </c>
      <c r="X505" s="69" t="str">
        <f>IFERROR(CLEAN(HLOOKUP(X$1,'1.源数据-产品报告-消费降序'!X:X,ROW(),0)),"")</f>
        <v/>
      </c>
      <c r="Y505" s="69" t="str">
        <f>IFERROR(CLEAN(HLOOKUP(Y$1,'1.源数据-产品报告-消费降序'!Y:Y,ROW(),0)),"")</f>
        <v/>
      </c>
      <c r="Z505" s="69" t="str">
        <f>IFERROR(CLEAN(HLOOKUP(Z$1,'1.源数据-产品报告-消费降序'!Z:Z,ROW(),0)),"")</f>
        <v/>
      </c>
      <c r="AA505" s="69" t="str">
        <f>IFERROR(CLEAN(HLOOKUP(AA$1,'1.源数据-产品报告-消费降序'!AA:AA,ROW(),0)),"")</f>
        <v/>
      </c>
      <c r="AB505" s="69" t="str">
        <f>IFERROR(CLEAN(HLOOKUP(AB$1,'1.源数据-产品报告-消费降序'!AB:AB,ROW(),0)),"")</f>
        <v/>
      </c>
      <c r="AC505" s="69" t="str">
        <f>IFERROR(CLEAN(HLOOKUP(AC$1,'1.源数据-产品报告-消费降序'!AC:AC,ROW(),0)),"")</f>
        <v/>
      </c>
      <c r="AD5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5" s="69" t="str">
        <f>IFERROR(CLEAN(HLOOKUP(AE$1,'1.源数据-产品报告-消费降序'!AE:AE,ROW(),0)),"")</f>
        <v/>
      </c>
      <c r="AH505" s="69" t="str">
        <f>IFERROR(CLEAN(HLOOKUP(AH$1,'1.源数据-产品报告-消费降序'!AH:AH,ROW(),0)),"")</f>
        <v/>
      </c>
      <c r="AI505" s="69" t="str">
        <f>IFERROR(CLEAN(HLOOKUP(AI$1,'1.源数据-产品报告-消费降序'!AI:AI,ROW(),0)),"")</f>
        <v/>
      </c>
      <c r="AJ505" s="69" t="str">
        <f>IFERROR(CLEAN(HLOOKUP(AJ$1,'1.源数据-产品报告-消费降序'!AJ:AJ,ROW(),0)),"")</f>
        <v/>
      </c>
      <c r="AK505" s="69" t="str">
        <f>IFERROR(CLEAN(HLOOKUP(AK$1,'1.源数据-产品报告-消费降序'!AK:AK,ROW(),0)),"")</f>
        <v/>
      </c>
      <c r="AL505" s="69" t="str">
        <f>IFERROR(CLEAN(HLOOKUP(AL$1,'1.源数据-产品报告-消费降序'!AL:AL,ROW(),0)),"")</f>
        <v/>
      </c>
      <c r="AM505" s="69" t="str">
        <f>IFERROR(CLEAN(HLOOKUP(AM$1,'1.源数据-产品报告-消费降序'!AM:AM,ROW(),0)),"")</f>
        <v/>
      </c>
      <c r="AN505" s="69" t="str">
        <f>IFERROR(CLEAN(HLOOKUP(AN$1,'1.源数据-产品报告-消费降序'!AN:AN,ROW(),0)),"")</f>
        <v/>
      </c>
      <c r="AO5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5" s="69" t="str">
        <f>IFERROR(CLEAN(HLOOKUP(AP$1,'1.源数据-产品报告-消费降序'!AP:AP,ROW(),0)),"")</f>
        <v/>
      </c>
      <c r="AS505" s="69" t="str">
        <f>IFERROR(CLEAN(HLOOKUP(AS$1,'1.源数据-产品报告-消费降序'!AS:AS,ROW(),0)),"")</f>
        <v/>
      </c>
      <c r="AT505" s="69" t="str">
        <f>IFERROR(CLEAN(HLOOKUP(AT$1,'1.源数据-产品报告-消费降序'!AT:AT,ROW(),0)),"")</f>
        <v/>
      </c>
      <c r="AU505" s="69" t="str">
        <f>IFERROR(CLEAN(HLOOKUP(AU$1,'1.源数据-产品报告-消费降序'!AU:AU,ROW(),0)),"")</f>
        <v/>
      </c>
      <c r="AV505" s="69" t="str">
        <f>IFERROR(CLEAN(HLOOKUP(AV$1,'1.源数据-产品报告-消费降序'!AV:AV,ROW(),0)),"")</f>
        <v/>
      </c>
      <c r="AW505" s="69" t="str">
        <f>IFERROR(CLEAN(HLOOKUP(AW$1,'1.源数据-产品报告-消费降序'!AW:AW,ROW(),0)),"")</f>
        <v/>
      </c>
      <c r="AX505" s="69" t="str">
        <f>IFERROR(CLEAN(HLOOKUP(AX$1,'1.源数据-产品报告-消费降序'!AX:AX,ROW(),0)),"")</f>
        <v/>
      </c>
      <c r="AY505" s="69" t="str">
        <f>IFERROR(CLEAN(HLOOKUP(AY$1,'1.源数据-产品报告-消费降序'!AY:AY,ROW(),0)),"")</f>
        <v/>
      </c>
      <c r="AZ5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5" s="69" t="str">
        <f>IFERROR(CLEAN(HLOOKUP(BA$1,'1.源数据-产品报告-消费降序'!BA:BA,ROW(),0)),"")</f>
        <v/>
      </c>
      <c r="BD505" s="69" t="str">
        <f>IFERROR(CLEAN(HLOOKUP(BD$1,'1.源数据-产品报告-消费降序'!BD:BD,ROW(),0)),"")</f>
        <v/>
      </c>
      <c r="BE505" s="69" t="str">
        <f>IFERROR(CLEAN(HLOOKUP(BE$1,'1.源数据-产品报告-消费降序'!BE:BE,ROW(),0)),"")</f>
        <v/>
      </c>
      <c r="BF505" s="69" t="str">
        <f>IFERROR(CLEAN(HLOOKUP(BF$1,'1.源数据-产品报告-消费降序'!BF:BF,ROW(),0)),"")</f>
        <v/>
      </c>
      <c r="BG505" s="69" t="str">
        <f>IFERROR(CLEAN(HLOOKUP(BG$1,'1.源数据-产品报告-消费降序'!BG:BG,ROW(),0)),"")</f>
        <v/>
      </c>
      <c r="BH505" s="69" t="str">
        <f>IFERROR(CLEAN(HLOOKUP(BH$1,'1.源数据-产品报告-消费降序'!BH:BH,ROW(),0)),"")</f>
        <v/>
      </c>
      <c r="BI505" s="69" t="str">
        <f>IFERROR(CLEAN(HLOOKUP(BI$1,'1.源数据-产品报告-消费降序'!BI:BI,ROW(),0)),"")</f>
        <v/>
      </c>
      <c r="BJ505" s="69" t="str">
        <f>IFERROR(CLEAN(HLOOKUP(BJ$1,'1.源数据-产品报告-消费降序'!BJ:BJ,ROW(),0)),"")</f>
        <v/>
      </c>
      <c r="BK5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5" s="69" t="str">
        <f>IFERROR(CLEAN(HLOOKUP(BL$1,'1.源数据-产品报告-消费降序'!BL:BL,ROW(),0)),"")</f>
        <v/>
      </c>
      <c r="BO505" s="69" t="str">
        <f>IFERROR(CLEAN(HLOOKUP(BO$1,'1.源数据-产品报告-消费降序'!BO:BO,ROW(),0)),"")</f>
        <v/>
      </c>
      <c r="BP505" s="69" t="str">
        <f>IFERROR(CLEAN(HLOOKUP(BP$1,'1.源数据-产品报告-消费降序'!BP:BP,ROW(),0)),"")</f>
        <v/>
      </c>
      <c r="BQ505" s="69" t="str">
        <f>IFERROR(CLEAN(HLOOKUP(BQ$1,'1.源数据-产品报告-消费降序'!BQ:BQ,ROW(),0)),"")</f>
        <v/>
      </c>
      <c r="BR505" s="69" t="str">
        <f>IFERROR(CLEAN(HLOOKUP(BR$1,'1.源数据-产品报告-消费降序'!BR:BR,ROW(),0)),"")</f>
        <v/>
      </c>
      <c r="BS505" s="69" t="str">
        <f>IFERROR(CLEAN(HLOOKUP(BS$1,'1.源数据-产品报告-消费降序'!BS:BS,ROW(),0)),"")</f>
        <v/>
      </c>
      <c r="BT505" s="69" t="str">
        <f>IFERROR(CLEAN(HLOOKUP(BT$1,'1.源数据-产品报告-消费降序'!BT:BT,ROW(),0)),"")</f>
        <v/>
      </c>
      <c r="BU505" s="69" t="str">
        <f>IFERROR(CLEAN(HLOOKUP(BU$1,'1.源数据-产品报告-消费降序'!BU:BU,ROW(),0)),"")</f>
        <v/>
      </c>
      <c r="BV5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5" s="69" t="str">
        <f>IFERROR(CLEAN(HLOOKUP(BW$1,'1.源数据-产品报告-消费降序'!BW:BW,ROW(),0)),"")</f>
        <v/>
      </c>
    </row>
    <row r="506" spans="1:75">
      <c r="A506" s="69" t="str">
        <f>IFERROR(CLEAN(HLOOKUP(A$1,'1.源数据-产品报告-消费降序'!A:A,ROW(),0)),"")</f>
        <v/>
      </c>
      <c r="B506" s="69" t="str">
        <f>IFERROR(CLEAN(HLOOKUP(B$1,'1.源数据-产品报告-消费降序'!B:B,ROW(),0)),"")</f>
        <v/>
      </c>
      <c r="C506" s="69" t="str">
        <f>IFERROR(CLEAN(HLOOKUP(C$1,'1.源数据-产品报告-消费降序'!C:C,ROW(),0)),"")</f>
        <v/>
      </c>
      <c r="D506" s="69" t="str">
        <f>IFERROR(CLEAN(HLOOKUP(D$1,'1.源数据-产品报告-消费降序'!D:D,ROW(),0)),"")</f>
        <v/>
      </c>
      <c r="E506" s="69" t="str">
        <f>IFERROR(CLEAN(HLOOKUP(E$1,'1.源数据-产品报告-消费降序'!E:E,ROW(),0)),"")</f>
        <v/>
      </c>
      <c r="F506" s="69" t="str">
        <f>IFERROR(CLEAN(HLOOKUP(F$1,'1.源数据-产品报告-消费降序'!F:F,ROW(),0)),"")</f>
        <v/>
      </c>
      <c r="G506" s="70">
        <f>IFERROR((HLOOKUP(G$1,'1.源数据-产品报告-消费降序'!G:G,ROW(),0)),"")</f>
        <v>0</v>
      </c>
      <c r="H5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6" s="69" t="str">
        <f>IFERROR(CLEAN(HLOOKUP(I$1,'1.源数据-产品报告-消费降序'!I:I,ROW(),0)),"")</f>
        <v/>
      </c>
      <c r="L506" s="69" t="str">
        <f>IFERROR(CLEAN(HLOOKUP(L$1,'1.源数据-产品报告-消费降序'!L:L,ROW(),0)),"")</f>
        <v/>
      </c>
      <c r="M506" s="69" t="str">
        <f>IFERROR(CLEAN(HLOOKUP(M$1,'1.源数据-产品报告-消费降序'!M:M,ROW(),0)),"")</f>
        <v/>
      </c>
      <c r="N506" s="69" t="str">
        <f>IFERROR(CLEAN(HLOOKUP(N$1,'1.源数据-产品报告-消费降序'!N:N,ROW(),0)),"")</f>
        <v/>
      </c>
      <c r="O506" s="69" t="str">
        <f>IFERROR(CLEAN(HLOOKUP(O$1,'1.源数据-产品报告-消费降序'!O:O,ROW(),0)),"")</f>
        <v/>
      </c>
      <c r="P506" s="69" t="str">
        <f>IFERROR(CLEAN(HLOOKUP(P$1,'1.源数据-产品报告-消费降序'!P:P,ROW(),0)),"")</f>
        <v/>
      </c>
      <c r="Q506" s="69" t="str">
        <f>IFERROR(CLEAN(HLOOKUP(Q$1,'1.源数据-产品报告-消费降序'!Q:Q,ROW(),0)),"")</f>
        <v/>
      </c>
      <c r="R506" s="69" t="str">
        <f>IFERROR(CLEAN(HLOOKUP(R$1,'1.源数据-产品报告-消费降序'!R:R,ROW(),0)),"")</f>
        <v/>
      </c>
      <c r="S5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6" s="69" t="str">
        <f>IFERROR(CLEAN(HLOOKUP(T$1,'1.源数据-产品报告-消费降序'!T:T,ROW(),0)),"")</f>
        <v/>
      </c>
      <c r="W506" s="69" t="str">
        <f>IFERROR(CLEAN(HLOOKUP(W$1,'1.源数据-产品报告-消费降序'!W:W,ROW(),0)),"")</f>
        <v/>
      </c>
      <c r="X506" s="69" t="str">
        <f>IFERROR(CLEAN(HLOOKUP(X$1,'1.源数据-产品报告-消费降序'!X:X,ROW(),0)),"")</f>
        <v/>
      </c>
      <c r="Y506" s="69" t="str">
        <f>IFERROR(CLEAN(HLOOKUP(Y$1,'1.源数据-产品报告-消费降序'!Y:Y,ROW(),0)),"")</f>
        <v/>
      </c>
      <c r="Z506" s="69" t="str">
        <f>IFERROR(CLEAN(HLOOKUP(Z$1,'1.源数据-产品报告-消费降序'!Z:Z,ROW(),0)),"")</f>
        <v/>
      </c>
      <c r="AA506" s="69" t="str">
        <f>IFERROR(CLEAN(HLOOKUP(AA$1,'1.源数据-产品报告-消费降序'!AA:AA,ROW(),0)),"")</f>
        <v/>
      </c>
      <c r="AB506" s="69" t="str">
        <f>IFERROR(CLEAN(HLOOKUP(AB$1,'1.源数据-产品报告-消费降序'!AB:AB,ROW(),0)),"")</f>
        <v/>
      </c>
      <c r="AC506" s="69" t="str">
        <f>IFERROR(CLEAN(HLOOKUP(AC$1,'1.源数据-产品报告-消费降序'!AC:AC,ROW(),0)),"")</f>
        <v/>
      </c>
      <c r="AD5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6" s="69" t="str">
        <f>IFERROR(CLEAN(HLOOKUP(AE$1,'1.源数据-产品报告-消费降序'!AE:AE,ROW(),0)),"")</f>
        <v/>
      </c>
      <c r="AH506" s="69" t="str">
        <f>IFERROR(CLEAN(HLOOKUP(AH$1,'1.源数据-产品报告-消费降序'!AH:AH,ROW(),0)),"")</f>
        <v/>
      </c>
      <c r="AI506" s="69" t="str">
        <f>IFERROR(CLEAN(HLOOKUP(AI$1,'1.源数据-产品报告-消费降序'!AI:AI,ROW(),0)),"")</f>
        <v/>
      </c>
      <c r="AJ506" s="69" t="str">
        <f>IFERROR(CLEAN(HLOOKUP(AJ$1,'1.源数据-产品报告-消费降序'!AJ:AJ,ROW(),0)),"")</f>
        <v/>
      </c>
      <c r="AK506" s="69" t="str">
        <f>IFERROR(CLEAN(HLOOKUP(AK$1,'1.源数据-产品报告-消费降序'!AK:AK,ROW(),0)),"")</f>
        <v/>
      </c>
      <c r="AL506" s="69" t="str">
        <f>IFERROR(CLEAN(HLOOKUP(AL$1,'1.源数据-产品报告-消费降序'!AL:AL,ROW(),0)),"")</f>
        <v/>
      </c>
      <c r="AM506" s="69" t="str">
        <f>IFERROR(CLEAN(HLOOKUP(AM$1,'1.源数据-产品报告-消费降序'!AM:AM,ROW(),0)),"")</f>
        <v/>
      </c>
      <c r="AN506" s="69" t="str">
        <f>IFERROR(CLEAN(HLOOKUP(AN$1,'1.源数据-产品报告-消费降序'!AN:AN,ROW(),0)),"")</f>
        <v/>
      </c>
      <c r="AO5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6" s="69" t="str">
        <f>IFERROR(CLEAN(HLOOKUP(AP$1,'1.源数据-产品报告-消费降序'!AP:AP,ROW(),0)),"")</f>
        <v/>
      </c>
      <c r="AS506" s="69" t="str">
        <f>IFERROR(CLEAN(HLOOKUP(AS$1,'1.源数据-产品报告-消费降序'!AS:AS,ROW(),0)),"")</f>
        <v/>
      </c>
      <c r="AT506" s="69" t="str">
        <f>IFERROR(CLEAN(HLOOKUP(AT$1,'1.源数据-产品报告-消费降序'!AT:AT,ROW(),0)),"")</f>
        <v/>
      </c>
      <c r="AU506" s="69" t="str">
        <f>IFERROR(CLEAN(HLOOKUP(AU$1,'1.源数据-产品报告-消费降序'!AU:AU,ROW(),0)),"")</f>
        <v/>
      </c>
      <c r="AV506" s="69" t="str">
        <f>IFERROR(CLEAN(HLOOKUP(AV$1,'1.源数据-产品报告-消费降序'!AV:AV,ROW(),0)),"")</f>
        <v/>
      </c>
      <c r="AW506" s="69" t="str">
        <f>IFERROR(CLEAN(HLOOKUP(AW$1,'1.源数据-产品报告-消费降序'!AW:AW,ROW(),0)),"")</f>
        <v/>
      </c>
      <c r="AX506" s="69" t="str">
        <f>IFERROR(CLEAN(HLOOKUP(AX$1,'1.源数据-产品报告-消费降序'!AX:AX,ROW(),0)),"")</f>
        <v/>
      </c>
      <c r="AY506" s="69" t="str">
        <f>IFERROR(CLEAN(HLOOKUP(AY$1,'1.源数据-产品报告-消费降序'!AY:AY,ROW(),0)),"")</f>
        <v/>
      </c>
      <c r="AZ5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6" s="69" t="str">
        <f>IFERROR(CLEAN(HLOOKUP(BA$1,'1.源数据-产品报告-消费降序'!BA:BA,ROW(),0)),"")</f>
        <v/>
      </c>
      <c r="BD506" s="69" t="str">
        <f>IFERROR(CLEAN(HLOOKUP(BD$1,'1.源数据-产品报告-消费降序'!BD:BD,ROW(),0)),"")</f>
        <v/>
      </c>
      <c r="BE506" s="69" t="str">
        <f>IFERROR(CLEAN(HLOOKUP(BE$1,'1.源数据-产品报告-消费降序'!BE:BE,ROW(),0)),"")</f>
        <v/>
      </c>
      <c r="BF506" s="69" t="str">
        <f>IFERROR(CLEAN(HLOOKUP(BF$1,'1.源数据-产品报告-消费降序'!BF:BF,ROW(),0)),"")</f>
        <v/>
      </c>
      <c r="BG506" s="69" t="str">
        <f>IFERROR(CLEAN(HLOOKUP(BG$1,'1.源数据-产品报告-消费降序'!BG:BG,ROW(),0)),"")</f>
        <v/>
      </c>
      <c r="BH506" s="69" t="str">
        <f>IFERROR(CLEAN(HLOOKUP(BH$1,'1.源数据-产品报告-消费降序'!BH:BH,ROW(),0)),"")</f>
        <v/>
      </c>
      <c r="BI506" s="69" t="str">
        <f>IFERROR(CLEAN(HLOOKUP(BI$1,'1.源数据-产品报告-消费降序'!BI:BI,ROW(),0)),"")</f>
        <v/>
      </c>
      <c r="BJ506" s="69" t="str">
        <f>IFERROR(CLEAN(HLOOKUP(BJ$1,'1.源数据-产品报告-消费降序'!BJ:BJ,ROW(),0)),"")</f>
        <v/>
      </c>
      <c r="BK5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6" s="69" t="str">
        <f>IFERROR(CLEAN(HLOOKUP(BL$1,'1.源数据-产品报告-消费降序'!BL:BL,ROW(),0)),"")</f>
        <v/>
      </c>
      <c r="BO506" s="69" t="str">
        <f>IFERROR(CLEAN(HLOOKUP(BO$1,'1.源数据-产品报告-消费降序'!BO:BO,ROW(),0)),"")</f>
        <v/>
      </c>
      <c r="BP506" s="69" t="str">
        <f>IFERROR(CLEAN(HLOOKUP(BP$1,'1.源数据-产品报告-消费降序'!BP:BP,ROW(),0)),"")</f>
        <v/>
      </c>
      <c r="BQ506" s="69" t="str">
        <f>IFERROR(CLEAN(HLOOKUP(BQ$1,'1.源数据-产品报告-消费降序'!BQ:BQ,ROW(),0)),"")</f>
        <v/>
      </c>
      <c r="BR506" s="69" t="str">
        <f>IFERROR(CLEAN(HLOOKUP(BR$1,'1.源数据-产品报告-消费降序'!BR:BR,ROW(),0)),"")</f>
        <v/>
      </c>
      <c r="BS506" s="69" t="str">
        <f>IFERROR(CLEAN(HLOOKUP(BS$1,'1.源数据-产品报告-消费降序'!BS:BS,ROW(),0)),"")</f>
        <v/>
      </c>
      <c r="BT506" s="69" t="str">
        <f>IFERROR(CLEAN(HLOOKUP(BT$1,'1.源数据-产品报告-消费降序'!BT:BT,ROW(),0)),"")</f>
        <v/>
      </c>
      <c r="BU506" s="69" t="str">
        <f>IFERROR(CLEAN(HLOOKUP(BU$1,'1.源数据-产品报告-消费降序'!BU:BU,ROW(),0)),"")</f>
        <v/>
      </c>
      <c r="BV5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6" s="69" t="str">
        <f>IFERROR(CLEAN(HLOOKUP(BW$1,'1.源数据-产品报告-消费降序'!BW:BW,ROW(),0)),"")</f>
        <v/>
      </c>
    </row>
    <row r="507" spans="1:75">
      <c r="A507" s="69" t="str">
        <f>IFERROR(CLEAN(HLOOKUP(A$1,'1.源数据-产品报告-消费降序'!A:A,ROW(),0)),"")</f>
        <v/>
      </c>
      <c r="B507" s="69" t="str">
        <f>IFERROR(CLEAN(HLOOKUP(B$1,'1.源数据-产品报告-消费降序'!B:B,ROW(),0)),"")</f>
        <v/>
      </c>
      <c r="C507" s="69" t="str">
        <f>IFERROR(CLEAN(HLOOKUP(C$1,'1.源数据-产品报告-消费降序'!C:C,ROW(),0)),"")</f>
        <v/>
      </c>
      <c r="D507" s="69" t="str">
        <f>IFERROR(CLEAN(HLOOKUP(D$1,'1.源数据-产品报告-消费降序'!D:D,ROW(),0)),"")</f>
        <v/>
      </c>
      <c r="E507" s="69" t="str">
        <f>IFERROR(CLEAN(HLOOKUP(E$1,'1.源数据-产品报告-消费降序'!E:E,ROW(),0)),"")</f>
        <v/>
      </c>
      <c r="F507" s="69" t="str">
        <f>IFERROR(CLEAN(HLOOKUP(F$1,'1.源数据-产品报告-消费降序'!F:F,ROW(),0)),"")</f>
        <v/>
      </c>
      <c r="G507" s="70">
        <f>IFERROR((HLOOKUP(G$1,'1.源数据-产品报告-消费降序'!G:G,ROW(),0)),"")</f>
        <v>0</v>
      </c>
      <c r="H5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7" s="69" t="str">
        <f>IFERROR(CLEAN(HLOOKUP(I$1,'1.源数据-产品报告-消费降序'!I:I,ROW(),0)),"")</f>
        <v/>
      </c>
      <c r="L507" s="69" t="str">
        <f>IFERROR(CLEAN(HLOOKUP(L$1,'1.源数据-产品报告-消费降序'!L:L,ROW(),0)),"")</f>
        <v/>
      </c>
      <c r="M507" s="69" t="str">
        <f>IFERROR(CLEAN(HLOOKUP(M$1,'1.源数据-产品报告-消费降序'!M:M,ROW(),0)),"")</f>
        <v/>
      </c>
      <c r="N507" s="69" t="str">
        <f>IFERROR(CLEAN(HLOOKUP(N$1,'1.源数据-产品报告-消费降序'!N:N,ROW(),0)),"")</f>
        <v/>
      </c>
      <c r="O507" s="69" t="str">
        <f>IFERROR(CLEAN(HLOOKUP(O$1,'1.源数据-产品报告-消费降序'!O:O,ROW(),0)),"")</f>
        <v/>
      </c>
      <c r="P507" s="69" t="str">
        <f>IFERROR(CLEAN(HLOOKUP(P$1,'1.源数据-产品报告-消费降序'!P:P,ROW(),0)),"")</f>
        <v/>
      </c>
      <c r="Q507" s="69" t="str">
        <f>IFERROR(CLEAN(HLOOKUP(Q$1,'1.源数据-产品报告-消费降序'!Q:Q,ROW(),0)),"")</f>
        <v/>
      </c>
      <c r="R507" s="69" t="str">
        <f>IFERROR(CLEAN(HLOOKUP(R$1,'1.源数据-产品报告-消费降序'!R:R,ROW(),0)),"")</f>
        <v/>
      </c>
      <c r="S5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7" s="69" t="str">
        <f>IFERROR(CLEAN(HLOOKUP(T$1,'1.源数据-产品报告-消费降序'!T:T,ROW(),0)),"")</f>
        <v/>
      </c>
      <c r="W507" s="69" t="str">
        <f>IFERROR(CLEAN(HLOOKUP(W$1,'1.源数据-产品报告-消费降序'!W:W,ROW(),0)),"")</f>
        <v/>
      </c>
      <c r="X507" s="69" t="str">
        <f>IFERROR(CLEAN(HLOOKUP(X$1,'1.源数据-产品报告-消费降序'!X:X,ROW(),0)),"")</f>
        <v/>
      </c>
      <c r="Y507" s="69" t="str">
        <f>IFERROR(CLEAN(HLOOKUP(Y$1,'1.源数据-产品报告-消费降序'!Y:Y,ROW(),0)),"")</f>
        <v/>
      </c>
      <c r="Z507" s="69" t="str">
        <f>IFERROR(CLEAN(HLOOKUP(Z$1,'1.源数据-产品报告-消费降序'!Z:Z,ROW(),0)),"")</f>
        <v/>
      </c>
      <c r="AA507" s="69" t="str">
        <f>IFERROR(CLEAN(HLOOKUP(AA$1,'1.源数据-产品报告-消费降序'!AA:AA,ROW(),0)),"")</f>
        <v/>
      </c>
      <c r="AB507" s="69" t="str">
        <f>IFERROR(CLEAN(HLOOKUP(AB$1,'1.源数据-产品报告-消费降序'!AB:AB,ROW(),0)),"")</f>
        <v/>
      </c>
      <c r="AC507" s="69" t="str">
        <f>IFERROR(CLEAN(HLOOKUP(AC$1,'1.源数据-产品报告-消费降序'!AC:AC,ROW(),0)),"")</f>
        <v/>
      </c>
      <c r="AD5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7" s="69" t="str">
        <f>IFERROR(CLEAN(HLOOKUP(AE$1,'1.源数据-产品报告-消费降序'!AE:AE,ROW(),0)),"")</f>
        <v/>
      </c>
      <c r="AH507" s="69" t="str">
        <f>IFERROR(CLEAN(HLOOKUP(AH$1,'1.源数据-产品报告-消费降序'!AH:AH,ROW(),0)),"")</f>
        <v/>
      </c>
      <c r="AI507" s="69" t="str">
        <f>IFERROR(CLEAN(HLOOKUP(AI$1,'1.源数据-产品报告-消费降序'!AI:AI,ROW(),0)),"")</f>
        <v/>
      </c>
      <c r="AJ507" s="69" t="str">
        <f>IFERROR(CLEAN(HLOOKUP(AJ$1,'1.源数据-产品报告-消费降序'!AJ:AJ,ROW(),0)),"")</f>
        <v/>
      </c>
      <c r="AK507" s="69" t="str">
        <f>IFERROR(CLEAN(HLOOKUP(AK$1,'1.源数据-产品报告-消费降序'!AK:AK,ROW(),0)),"")</f>
        <v/>
      </c>
      <c r="AL507" s="69" t="str">
        <f>IFERROR(CLEAN(HLOOKUP(AL$1,'1.源数据-产品报告-消费降序'!AL:AL,ROW(),0)),"")</f>
        <v/>
      </c>
      <c r="AM507" s="69" t="str">
        <f>IFERROR(CLEAN(HLOOKUP(AM$1,'1.源数据-产品报告-消费降序'!AM:AM,ROW(),0)),"")</f>
        <v/>
      </c>
      <c r="AN507" s="69" t="str">
        <f>IFERROR(CLEAN(HLOOKUP(AN$1,'1.源数据-产品报告-消费降序'!AN:AN,ROW(),0)),"")</f>
        <v/>
      </c>
      <c r="AO5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7" s="69" t="str">
        <f>IFERROR(CLEAN(HLOOKUP(AP$1,'1.源数据-产品报告-消费降序'!AP:AP,ROW(),0)),"")</f>
        <v/>
      </c>
      <c r="AS507" s="69" t="str">
        <f>IFERROR(CLEAN(HLOOKUP(AS$1,'1.源数据-产品报告-消费降序'!AS:AS,ROW(),0)),"")</f>
        <v/>
      </c>
      <c r="AT507" s="69" t="str">
        <f>IFERROR(CLEAN(HLOOKUP(AT$1,'1.源数据-产品报告-消费降序'!AT:AT,ROW(),0)),"")</f>
        <v/>
      </c>
      <c r="AU507" s="69" t="str">
        <f>IFERROR(CLEAN(HLOOKUP(AU$1,'1.源数据-产品报告-消费降序'!AU:AU,ROW(),0)),"")</f>
        <v/>
      </c>
      <c r="AV507" s="69" t="str">
        <f>IFERROR(CLEAN(HLOOKUP(AV$1,'1.源数据-产品报告-消费降序'!AV:AV,ROW(),0)),"")</f>
        <v/>
      </c>
      <c r="AW507" s="69" t="str">
        <f>IFERROR(CLEAN(HLOOKUP(AW$1,'1.源数据-产品报告-消费降序'!AW:AW,ROW(),0)),"")</f>
        <v/>
      </c>
      <c r="AX507" s="69" t="str">
        <f>IFERROR(CLEAN(HLOOKUP(AX$1,'1.源数据-产品报告-消费降序'!AX:AX,ROW(),0)),"")</f>
        <v/>
      </c>
      <c r="AY507" s="69" t="str">
        <f>IFERROR(CLEAN(HLOOKUP(AY$1,'1.源数据-产品报告-消费降序'!AY:AY,ROW(),0)),"")</f>
        <v/>
      </c>
      <c r="AZ5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7" s="69" t="str">
        <f>IFERROR(CLEAN(HLOOKUP(BA$1,'1.源数据-产品报告-消费降序'!BA:BA,ROW(),0)),"")</f>
        <v/>
      </c>
      <c r="BD507" s="69" t="str">
        <f>IFERROR(CLEAN(HLOOKUP(BD$1,'1.源数据-产品报告-消费降序'!BD:BD,ROW(),0)),"")</f>
        <v/>
      </c>
      <c r="BE507" s="69" t="str">
        <f>IFERROR(CLEAN(HLOOKUP(BE$1,'1.源数据-产品报告-消费降序'!BE:BE,ROW(),0)),"")</f>
        <v/>
      </c>
      <c r="BF507" s="69" t="str">
        <f>IFERROR(CLEAN(HLOOKUP(BF$1,'1.源数据-产品报告-消费降序'!BF:BF,ROW(),0)),"")</f>
        <v/>
      </c>
      <c r="BG507" s="69" t="str">
        <f>IFERROR(CLEAN(HLOOKUP(BG$1,'1.源数据-产品报告-消费降序'!BG:BG,ROW(),0)),"")</f>
        <v/>
      </c>
      <c r="BH507" s="69" t="str">
        <f>IFERROR(CLEAN(HLOOKUP(BH$1,'1.源数据-产品报告-消费降序'!BH:BH,ROW(),0)),"")</f>
        <v/>
      </c>
      <c r="BI507" s="69" t="str">
        <f>IFERROR(CLEAN(HLOOKUP(BI$1,'1.源数据-产品报告-消费降序'!BI:BI,ROW(),0)),"")</f>
        <v/>
      </c>
      <c r="BJ507" s="69" t="str">
        <f>IFERROR(CLEAN(HLOOKUP(BJ$1,'1.源数据-产品报告-消费降序'!BJ:BJ,ROW(),0)),"")</f>
        <v/>
      </c>
      <c r="BK5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7" s="69" t="str">
        <f>IFERROR(CLEAN(HLOOKUP(BL$1,'1.源数据-产品报告-消费降序'!BL:BL,ROW(),0)),"")</f>
        <v/>
      </c>
      <c r="BO507" s="69" t="str">
        <f>IFERROR(CLEAN(HLOOKUP(BO$1,'1.源数据-产品报告-消费降序'!BO:BO,ROW(),0)),"")</f>
        <v/>
      </c>
      <c r="BP507" s="69" t="str">
        <f>IFERROR(CLEAN(HLOOKUP(BP$1,'1.源数据-产品报告-消费降序'!BP:BP,ROW(),0)),"")</f>
        <v/>
      </c>
      <c r="BQ507" s="69" t="str">
        <f>IFERROR(CLEAN(HLOOKUP(BQ$1,'1.源数据-产品报告-消费降序'!BQ:BQ,ROW(),0)),"")</f>
        <v/>
      </c>
      <c r="BR507" s="69" t="str">
        <f>IFERROR(CLEAN(HLOOKUP(BR$1,'1.源数据-产品报告-消费降序'!BR:BR,ROW(),0)),"")</f>
        <v/>
      </c>
      <c r="BS507" s="69" t="str">
        <f>IFERROR(CLEAN(HLOOKUP(BS$1,'1.源数据-产品报告-消费降序'!BS:BS,ROW(),0)),"")</f>
        <v/>
      </c>
      <c r="BT507" s="69" t="str">
        <f>IFERROR(CLEAN(HLOOKUP(BT$1,'1.源数据-产品报告-消费降序'!BT:BT,ROW(),0)),"")</f>
        <v/>
      </c>
      <c r="BU507" s="69" t="str">
        <f>IFERROR(CLEAN(HLOOKUP(BU$1,'1.源数据-产品报告-消费降序'!BU:BU,ROW(),0)),"")</f>
        <v/>
      </c>
      <c r="BV5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7" s="69" t="str">
        <f>IFERROR(CLEAN(HLOOKUP(BW$1,'1.源数据-产品报告-消费降序'!BW:BW,ROW(),0)),"")</f>
        <v/>
      </c>
    </row>
    <row r="508" spans="1:75">
      <c r="A508" s="69" t="str">
        <f>IFERROR(CLEAN(HLOOKUP(A$1,'1.源数据-产品报告-消费降序'!A:A,ROW(),0)),"")</f>
        <v/>
      </c>
      <c r="B508" s="69" t="str">
        <f>IFERROR(CLEAN(HLOOKUP(B$1,'1.源数据-产品报告-消费降序'!B:B,ROW(),0)),"")</f>
        <v/>
      </c>
      <c r="C508" s="69" t="str">
        <f>IFERROR(CLEAN(HLOOKUP(C$1,'1.源数据-产品报告-消费降序'!C:C,ROW(),0)),"")</f>
        <v/>
      </c>
      <c r="D508" s="69" t="str">
        <f>IFERROR(CLEAN(HLOOKUP(D$1,'1.源数据-产品报告-消费降序'!D:D,ROW(),0)),"")</f>
        <v/>
      </c>
      <c r="E508" s="69" t="str">
        <f>IFERROR(CLEAN(HLOOKUP(E$1,'1.源数据-产品报告-消费降序'!E:E,ROW(),0)),"")</f>
        <v/>
      </c>
      <c r="F508" s="69" t="str">
        <f>IFERROR(CLEAN(HLOOKUP(F$1,'1.源数据-产品报告-消费降序'!F:F,ROW(),0)),"")</f>
        <v/>
      </c>
      <c r="G508" s="70">
        <f>IFERROR((HLOOKUP(G$1,'1.源数据-产品报告-消费降序'!G:G,ROW(),0)),"")</f>
        <v>0</v>
      </c>
      <c r="H5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8" s="69" t="str">
        <f>IFERROR(CLEAN(HLOOKUP(I$1,'1.源数据-产品报告-消费降序'!I:I,ROW(),0)),"")</f>
        <v/>
      </c>
      <c r="L508" s="69" t="str">
        <f>IFERROR(CLEAN(HLOOKUP(L$1,'1.源数据-产品报告-消费降序'!L:L,ROW(),0)),"")</f>
        <v/>
      </c>
      <c r="M508" s="69" t="str">
        <f>IFERROR(CLEAN(HLOOKUP(M$1,'1.源数据-产品报告-消费降序'!M:M,ROW(),0)),"")</f>
        <v/>
      </c>
      <c r="N508" s="69" t="str">
        <f>IFERROR(CLEAN(HLOOKUP(N$1,'1.源数据-产品报告-消费降序'!N:N,ROW(),0)),"")</f>
        <v/>
      </c>
      <c r="O508" s="69" t="str">
        <f>IFERROR(CLEAN(HLOOKUP(O$1,'1.源数据-产品报告-消费降序'!O:O,ROW(),0)),"")</f>
        <v/>
      </c>
      <c r="P508" s="69" t="str">
        <f>IFERROR(CLEAN(HLOOKUP(P$1,'1.源数据-产品报告-消费降序'!P:P,ROW(),0)),"")</f>
        <v/>
      </c>
      <c r="Q508" s="69" t="str">
        <f>IFERROR(CLEAN(HLOOKUP(Q$1,'1.源数据-产品报告-消费降序'!Q:Q,ROW(),0)),"")</f>
        <v/>
      </c>
      <c r="R508" s="69" t="str">
        <f>IFERROR(CLEAN(HLOOKUP(R$1,'1.源数据-产品报告-消费降序'!R:R,ROW(),0)),"")</f>
        <v/>
      </c>
      <c r="S5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8" s="69" t="str">
        <f>IFERROR(CLEAN(HLOOKUP(T$1,'1.源数据-产品报告-消费降序'!T:T,ROW(),0)),"")</f>
        <v/>
      </c>
      <c r="W508" s="69" t="str">
        <f>IFERROR(CLEAN(HLOOKUP(W$1,'1.源数据-产品报告-消费降序'!W:W,ROW(),0)),"")</f>
        <v/>
      </c>
      <c r="X508" s="69" t="str">
        <f>IFERROR(CLEAN(HLOOKUP(X$1,'1.源数据-产品报告-消费降序'!X:X,ROW(),0)),"")</f>
        <v/>
      </c>
      <c r="Y508" s="69" t="str">
        <f>IFERROR(CLEAN(HLOOKUP(Y$1,'1.源数据-产品报告-消费降序'!Y:Y,ROW(),0)),"")</f>
        <v/>
      </c>
      <c r="Z508" s="69" t="str">
        <f>IFERROR(CLEAN(HLOOKUP(Z$1,'1.源数据-产品报告-消费降序'!Z:Z,ROW(),0)),"")</f>
        <v/>
      </c>
      <c r="AA508" s="69" t="str">
        <f>IFERROR(CLEAN(HLOOKUP(AA$1,'1.源数据-产品报告-消费降序'!AA:AA,ROW(),0)),"")</f>
        <v/>
      </c>
      <c r="AB508" s="69" t="str">
        <f>IFERROR(CLEAN(HLOOKUP(AB$1,'1.源数据-产品报告-消费降序'!AB:AB,ROW(),0)),"")</f>
        <v/>
      </c>
      <c r="AC508" s="69" t="str">
        <f>IFERROR(CLEAN(HLOOKUP(AC$1,'1.源数据-产品报告-消费降序'!AC:AC,ROW(),0)),"")</f>
        <v/>
      </c>
      <c r="AD5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8" s="69" t="str">
        <f>IFERROR(CLEAN(HLOOKUP(AE$1,'1.源数据-产品报告-消费降序'!AE:AE,ROW(),0)),"")</f>
        <v/>
      </c>
      <c r="AH508" s="69" t="str">
        <f>IFERROR(CLEAN(HLOOKUP(AH$1,'1.源数据-产品报告-消费降序'!AH:AH,ROW(),0)),"")</f>
        <v/>
      </c>
      <c r="AI508" s="69" t="str">
        <f>IFERROR(CLEAN(HLOOKUP(AI$1,'1.源数据-产品报告-消费降序'!AI:AI,ROW(),0)),"")</f>
        <v/>
      </c>
      <c r="AJ508" s="69" t="str">
        <f>IFERROR(CLEAN(HLOOKUP(AJ$1,'1.源数据-产品报告-消费降序'!AJ:AJ,ROW(),0)),"")</f>
        <v/>
      </c>
      <c r="AK508" s="69" t="str">
        <f>IFERROR(CLEAN(HLOOKUP(AK$1,'1.源数据-产品报告-消费降序'!AK:AK,ROW(),0)),"")</f>
        <v/>
      </c>
      <c r="AL508" s="69" t="str">
        <f>IFERROR(CLEAN(HLOOKUP(AL$1,'1.源数据-产品报告-消费降序'!AL:AL,ROW(),0)),"")</f>
        <v/>
      </c>
      <c r="AM508" s="69" t="str">
        <f>IFERROR(CLEAN(HLOOKUP(AM$1,'1.源数据-产品报告-消费降序'!AM:AM,ROW(),0)),"")</f>
        <v/>
      </c>
      <c r="AN508" s="69" t="str">
        <f>IFERROR(CLEAN(HLOOKUP(AN$1,'1.源数据-产品报告-消费降序'!AN:AN,ROW(),0)),"")</f>
        <v/>
      </c>
      <c r="AO5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8" s="69" t="str">
        <f>IFERROR(CLEAN(HLOOKUP(AP$1,'1.源数据-产品报告-消费降序'!AP:AP,ROW(),0)),"")</f>
        <v/>
      </c>
      <c r="AS508" s="69" t="str">
        <f>IFERROR(CLEAN(HLOOKUP(AS$1,'1.源数据-产品报告-消费降序'!AS:AS,ROW(),0)),"")</f>
        <v/>
      </c>
      <c r="AT508" s="69" t="str">
        <f>IFERROR(CLEAN(HLOOKUP(AT$1,'1.源数据-产品报告-消费降序'!AT:AT,ROW(),0)),"")</f>
        <v/>
      </c>
      <c r="AU508" s="69" t="str">
        <f>IFERROR(CLEAN(HLOOKUP(AU$1,'1.源数据-产品报告-消费降序'!AU:AU,ROW(),0)),"")</f>
        <v/>
      </c>
      <c r="AV508" s="69" t="str">
        <f>IFERROR(CLEAN(HLOOKUP(AV$1,'1.源数据-产品报告-消费降序'!AV:AV,ROW(),0)),"")</f>
        <v/>
      </c>
      <c r="AW508" s="69" t="str">
        <f>IFERROR(CLEAN(HLOOKUP(AW$1,'1.源数据-产品报告-消费降序'!AW:AW,ROW(),0)),"")</f>
        <v/>
      </c>
      <c r="AX508" s="69" t="str">
        <f>IFERROR(CLEAN(HLOOKUP(AX$1,'1.源数据-产品报告-消费降序'!AX:AX,ROW(),0)),"")</f>
        <v/>
      </c>
      <c r="AY508" s="69" t="str">
        <f>IFERROR(CLEAN(HLOOKUP(AY$1,'1.源数据-产品报告-消费降序'!AY:AY,ROW(),0)),"")</f>
        <v/>
      </c>
      <c r="AZ5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8" s="69" t="str">
        <f>IFERROR(CLEAN(HLOOKUP(BA$1,'1.源数据-产品报告-消费降序'!BA:BA,ROW(),0)),"")</f>
        <v/>
      </c>
      <c r="BD508" s="69" t="str">
        <f>IFERROR(CLEAN(HLOOKUP(BD$1,'1.源数据-产品报告-消费降序'!BD:BD,ROW(),0)),"")</f>
        <v/>
      </c>
      <c r="BE508" s="69" t="str">
        <f>IFERROR(CLEAN(HLOOKUP(BE$1,'1.源数据-产品报告-消费降序'!BE:BE,ROW(),0)),"")</f>
        <v/>
      </c>
      <c r="BF508" s="69" t="str">
        <f>IFERROR(CLEAN(HLOOKUP(BF$1,'1.源数据-产品报告-消费降序'!BF:BF,ROW(),0)),"")</f>
        <v/>
      </c>
      <c r="BG508" s="69" t="str">
        <f>IFERROR(CLEAN(HLOOKUP(BG$1,'1.源数据-产品报告-消费降序'!BG:BG,ROW(),0)),"")</f>
        <v/>
      </c>
      <c r="BH508" s="69" t="str">
        <f>IFERROR(CLEAN(HLOOKUP(BH$1,'1.源数据-产品报告-消费降序'!BH:BH,ROW(),0)),"")</f>
        <v/>
      </c>
      <c r="BI508" s="69" t="str">
        <f>IFERROR(CLEAN(HLOOKUP(BI$1,'1.源数据-产品报告-消费降序'!BI:BI,ROW(),0)),"")</f>
        <v/>
      </c>
      <c r="BJ508" s="69" t="str">
        <f>IFERROR(CLEAN(HLOOKUP(BJ$1,'1.源数据-产品报告-消费降序'!BJ:BJ,ROW(),0)),"")</f>
        <v/>
      </c>
      <c r="BK5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8" s="69" t="str">
        <f>IFERROR(CLEAN(HLOOKUP(BL$1,'1.源数据-产品报告-消费降序'!BL:BL,ROW(),0)),"")</f>
        <v/>
      </c>
      <c r="BO508" s="69" t="str">
        <f>IFERROR(CLEAN(HLOOKUP(BO$1,'1.源数据-产品报告-消费降序'!BO:BO,ROW(),0)),"")</f>
        <v/>
      </c>
      <c r="BP508" s="69" t="str">
        <f>IFERROR(CLEAN(HLOOKUP(BP$1,'1.源数据-产品报告-消费降序'!BP:BP,ROW(),0)),"")</f>
        <v/>
      </c>
      <c r="BQ508" s="69" t="str">
        <f>IFERROR(CLEAN(HLOOKUP(BQ$1,'1.源数据-产品报告-消费降序'!BQ:BQ,ROW(),0)),"")</f>
        <v/>
      </c>
      <c r="BR508" s="69" t="str">
        <f>IFERROR(CLEAN(HLOOKUP(BR$1,'1.源数据-产品报告-消费降序'!BR:BR,ROW(),0)),"")</f>
        <v/>
      </c>
      <c r="BS508" s="69" t="str">
        <f>IFERROR(CLEAN(HLOOKUP(BS$1,'1.源数据-产品报告-消费降序'!BS:BS,ROW(),0)),"")</f>
        <v/>
      </c>
      <c r="BT508" s="69" t="str">
        <f>IFERROR(CLEAN(HLOOKUP(BT$1,'1.源数据-产品报告-消费降序'!BT:BT,ROW(),0)),"")</f>
        <v/>
      </c>
      <c r="BU508" s="69" t="str">
        <f>IFERROR(CLEAN(HLOOKUP(BU$1,'1.源数据-产品报告-消费降序'!BU:BU,ROW(),0)),"")</f>
        <v/>
      </c>
      <c r="BV5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8" s="69" t="str">
        <f>IFERROR(CLEAN(HLOOKUP(BW$1,'1.源数据-产品报告-消费降序'!BW:BW,ROW(),0)),"")</f>
        <v/>
      </c>
    </row>
    <row r="509" spans="1:75">
      <c r="A509" s="69" t="str">
        <f>IFERROR(CLEAN(HLOOKUP(A$1,'1.源数据-产品报告-消费降序'!A:A,ROW(),0)),"")</f>
        <v/>
      </c>
      <c r="B509" s="69" t="str">
        <f>IFERROR(CLEAN(HLOOKUP(B$1,'1.源数据-产品报告-消费降序'!B:B,ROW(),0)),"")</f>
        <v/>
      </c>
      <c r="C509" s="69" t="str">
        <f>IFERROR(CLEAN(HLOOKUP(C$1,'1.源数据-产品报告-消费降序'!C:C,ROW(),0)),"")</f>
        <v/>
      </c>
      <c r="D509" s="69" t="str">
        <f>IFERROR(CLEAN(HLOOKUP(D$1,'1.源数据-产品报告-消费降序'!D:D,ROW(),0)),"")</f>
        <v/>
      </c>
      <c r="E509" s="69" t="str">
        <f>IFERROR(CLEAN(HLOOKUP(E$1,'1.源数据-产品报告-消费降序'!E:E,ROW(),0)),"")</f>
        <v/>
      </c>
      <c r="F509" s="69" t="str">
        <f>IFERROR(CLEAN(HLOOKUP(F$1,'1.源数据-产品报告-消费降序'!F:F,ROW(),0)),"")</f>
        <v/>
      </c>
      <c r="G509" s="70">
        <f>IFERROR((HLOOKUP(G$1,'1.源数据-产品报告-消费降序'!G:G,ROW(),0)),"")</f>
        <v>0</v>
      </c>
      <c r="H5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09" s="69" t="str">
        <f>IFERROR(CLEAN(HLOOKUP(I$1,'1.源数据-产品报告-消费降序'!I:I,ROW(),0)),"")</f>
        <v/>
      </c>
      <c r="L509" s="69" t="str">
        <f>IFERROR(CLEAN(HLOOKUP(L$1,'1.源数据-产品报告-消费降序'!L:L,ROW(),0)),"")</f>
        <v/>
      </c>
      <c r="M509" s="69" t="str">
        <f>IFERROR(CLEAN(HLOOKUP(M$1,'1.源数据-产品报告-消费降序'!M:M,ROW(),0)),"")</f>
        <v/>
      </c>
      <c r="N509" s="69" t="str">
        <f>IFERROR(CLEAN(HLOOKUP(N$1,'1.源数据-产品报告-消费降序'!N:N,ROW(),0)),"")</f>
        <v/>
      </c>
      <c r="O509" s="69" t="str">
        <f>IFERROR(CLEAN(HLOOKUP(O$1,'1.源数据-产品报告-消费降序'!O:O,ROW(),0)),"")</f>
        <v/>
      </c>
      <c r="P509" s="69" t="str">
        <f>IFERROR(CLEAN(HLOOKUP(P$1,'1.源数据-产品报告-消费降序'!P:P,ROW(),0)),"")</f>
        <v/>
      </c>
      <c r="Q509" s="69" t="str">
        <f>IFERROR(CLEAN(HLOOKUP(Q$1,'1.源数据-产品报告-消费降序'!Q:Q,ROW(),0)),"")</f>
        <v/>
      </c>
      <c r="R509" s="69" t="str">
        <f>IFERROR(CLEAN(HLOOKUP(R$1,'1.源数据-产品报告-消费降序'!R:R,ROW(),0)),"")</f>
        <v/>
      </c>
      <c r="S5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09" s="69" t="str">
        <f>IFERROR(CLEAN(HLOOKUP(T$1,'1.源数据-产品报告-消费降序'!T:T,ROW(),0)),"")</f>
        <v/>
      </c>
      <c r="W509" s="69" t="str">
        <f>IFERROR(CLEAN(HLOOKUP(W$1,'1.源数据-产品报告-消费降序'!W:W,ROW(),0)),"")</f>
        <v/>
      </c>
      <c r="X509" s="69" t="str">
        <f>IFERROR(CLEAN(HLOOKUP(X$1,'1.源数据-产品报告-消费降序'!X:X,ROW(),0)),"")</f>
        <v/>
      </c>
      <c r="Y509" s="69" t="str">
        <f>IFERROR(CLEAN(HLOOKUP(Y$1,'1.源数据-产品报告-消费降序'!Y:Y,ROW(),0)),"")</f>
        <v/>
      </c>
      <c r="Z509" s="69" t="str">
        <f>IFERROR(CLEAN(HLOOKUP(Z$1,'1.源数据-产品报告-消费降序'!Z:Z,ROW(),0)),"")</f>
        <v/>
      </c>
      <c r="AA509" s="69" t="str">
        <f>IFERROR(CLEAN(HLOOKUP(AA$1,'1.源数据-产品报告-消费降序'!AA:AA,ROW(),0)),"")</f>
        <v/>
      </c>
      <c r="AB509" s="69" t="str">
        <f>IFERROR(CLEAN(HLOOKUP(AB$1,'1.源数据-产品报告-消费降序'!AB:AB,ROW(),0)),"")</f>
        <v/>
      </c>
      <c r="AC509" s="69" t="str">
        <f>IFERROR(CLEAN(HLOOKUP(AC$1,'1.源数据-产品报告-消费降序'!AC:AC,ROW(),0)),"")</f>
        <v/>
      </c>
      <c r="AD5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09" s="69" t="str">
        <f>IFERROR(CLEAN(HLOOKUP(AE$1,'1.源数据-产品报告-消费降序'!AE:AE,ROW(),0)),"")</f>
        <v/>
      </c>
      <c r="AH509" s="69" t="str">
        <f>IFERROR(CLEAN(HLOOKUP(AH$1,'1.源数据-产品报告-消费降序'!AH:AH,ROW(),0)),"")</f>
        <v/>
      </c>
      <c r="AI509" s="69" t="str">
        <f>IFERROR(CLEAN(HLOOKUP(AI$1,'1.源数据-产品报告-消费降序'!AI:AI,ROW(),0)),"")</f>
        <v/>
      </c>
      <c r="AJ509" s="69" t="str">
        <f>IFERROR(CLEAN(HLOOKUP(AJ$1,'1.源数据-产品报告-消费降序'!AJ:AJ,ROW(),0)),"")</f>
        <v/>
      </c>
      <c r="AK509" s="69" t="str">
        <f>IFERROR(CLEAN(HLOOKUP(AK$1,'1.源数据-产品报告-消费降序'!AK:AK,ROW(),0)),"")</f>
        <v/>
      </c>
      <c r="AL509" s="69" t="str">
        <f>IFERROR(CLEAN(HLOOKUP(AL$1,'1.源数据-产品报告-消费降序'!AL:AL,ROW(),0)),"")</f>
        <v/>
      </c>
      <c r="AM509" s="69" t="str">
        <f>IFERROR(CLEAN(HLOOKUP(AM$1,'1.源数据-产品报告-消费降序'!AM:AM,ROW(),0)),"")</f>
        <v/>
      </c>
      <c r="AN509" s="69" t="str">
        <f>IFERROR(CLEAN(HLOOKUP(AN$1,'1.源数据-产品报告-消费降序'!AN:AN,ROW(),0)),"")</f>
        <v/>
      </c>
      <c r="AO5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09" s="69" t="str">
        <f>IFERROR(CLEAN(HLOOKUP(AP$1,'1.源数据-产品报告-消费降序'!AP:AP,ROW(),0)),"")</f>
        <v/>
      </c>
      <c r="AS509" s="69" t="str">
        <f>IFERROR(CLEAN(HLOOKUP(AS$1,'1.源数据-产品报告-消费降序'!AS:AS,ROW(),0)),"")</f>
        <v/>
      </c>
      <c r="AT509" s="69" t="str">
        <f>IFERROR(CLEAN(HLOOKUP(AT$1,'1.源数据-产品报告-消费降序'!AT:AT,ROW(),0)),"")</f>
        <v/>
      </c>
      <c r="AU509" s="69" t="str">
        <f>IFERROR(CLEAN(HLOOKUP(AU$1,'1.源数据-产品报告-消费降序'!AU:AU,ROW(),0)),"")</f>
        <v/>
      </c>
      <c r="AV509" s="69" t="str">
        <f>IFERROR(CLEAN(HLOOKUP(AV$1,'1.源数据-产品报告-消费降序'!AV:AV,ROW(),0)),"")</f>
        <v/>
      </c>
      <c r="AW509" s="69" t="str">
        <f>IFERROR(CLEAN(HLOOKUP(AW$1,'1.源数据-产品报告-消费降序'!AW:AW,ROW(),0)),"")</f>
        <v/>
      </c>
      <c r="AX509" s="69" t="str">
        <f>IFERROR(CLEAN(HLOOKUP(AX$1,'1.源数据-产品报告-消费降序'!AX:AX,ROW(),0)),"")</f>
        <v/>
      </c>
      <c r="AY509" s="69" t="str">
        <f>IFERROR(CLEAN(HLOOKUP(AY$1,'1.源数据-产品报告-消费降序'!AY:AY,ROW(),0)),"")</f>
        <v/>
      </c>
      <c r="AZ5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09" s="69" t="str">
        <f>IFERROR(CLEAN(HLOOKUP(BA$1,'1.源数据-产品报告-消费降序'!BA:BA,ROW(),0)),"")</f>
        <v/>
      </c>
      <c r="BD509" s="69" t="str">
        <f>IFERROR(CLEAN(HLOOKUP(BD$1,'1.源数据-产品报告-消费降序'!BD:BD,ROW(),0)),"")</f>
        <v/>
      </c>
      <c r="BE509" s="69" t="str">
        <f>IFERROR(CLEAN(HLOOKUP(BE$1,'1.源数据-产品报告-消费降序'!BE:BE,ROW(),0)),"")</f>
        <v/>
      </c>
      <c r="BF509" s="69" t="str">
        <f>IFERROR(CLEAN(HLOOKUP(BF$1,'1.源数据-产品报告-消费降序'!BF:BF,ROW(),0)),"")</f>
        <v/>
      </c>
      <c r="BG509" s="69" t="str">
        <f>IFERROR(CLEAN(HLOOKUP(BG$1,'1.源数据-产品报告-消费降序'!BG:BG,ROW(),0)),"")</f>
        <v/>
      </c>
      <c r="BH509" s="69" t="str">
        <f>IFERROR(CLEAN(HLOOKUP(BH$1,'1.源数据-产品报告-消费降序'!BH:BH,ROW(),0)),"")</f>
        <v/>
      </c>
      <c r="BI509" s="69" t="str">
        <f>IFERROR(CLEAN(HLOOKUP(BI$1,'1.源数据-产品报告-消费降序'!BI:BI,ROW(),0)),"")</f>
        <v/>
      </c>
      <c r="BJ509" s="69" t="str">
        <f>IFERROR(CLEAN(HLOOKUP(BJ$1,'1.源数据-产品报告-消费降序'!BJ:BJ,ROW(),0)),"")</f>
        <v/>
      </c>
      <c r="BK5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09" s="69" t="str">
        <f>IFERROR(CLEAN(HLOOKUP(BL$1,'1.源数据-产品报告-消费降序'!BL:BL,ROW(),0)),"")</f>
        <v/>
      </c>
      <c r="BO509" s="69" t="str">
        <f>IFERROR(CLEAN(HLOOKUP(BO$1,'1.源数据-产品报告-消费降序'!BO:BO,ROW(),0)),"")</f>
        <v/>
      </c>
      <c r="BP509" s="69" t="str">
        <f>IFERROR(CLEAN(HLOOKUP(BP$1,'1.源数据-产品报告-消费降序'!BP:BP,ROW(),0)),"")</f>
        <v/>
      </c>
      <c r="BQ509" s="69" t="str">
        <f>IFERROR(CLEAN(HLOOKUP(BQ$1,'1.源数据-产品报告-消费降序'!BQ:BQ,ROW(),0)),"")</f>
        <v/>
      </c>
      <c r="BR509" s="69" t="str">
        <f>IFERROR(CLEAN(HLOOKUP(BR$1,'1.源数据-产品报告-消费降序'!BR:BR,ROW(),0)),"")</f>
        <v/>
      </c>
      <c r="BS509" s="69" t="str">
        <f>IFERROR(CLEAN(HLOOKUP(BS$1,'1.源数据-产品报告-消费降序'!BS:BS,ROW(),0)),"")</f>
        <v/>
      </c>
      <c r="BT509" s="69" t="str">
        <f>IFERROR(CLEAN(HLOOKUP(BT$1,'1.源数据-产品报告-消费降序'!BT:BT,ROW(),0)),"")</f>
        <v/>
      </c>
      <c r="BU509" s="69" t="str">
        <f>IFERROR(CLEAN(HLOOKUP(BU$1,'1.源数据-产品报告-消费降序'!BU:BU,ROW(),0)),"")</f>
        <v/>
      </c>
      <c r="BV5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09" s="69" t="str">
        <f>IFERROR(CLEAN(HLOOKUP(BW$1,'1.源数据-产品报告-消费降序'!BW:BW,ROW(),0)),"")</f>
        <v/>
      </c>
    </row>
    <row r="510" spans="1:75">
      <c r="A510" s="69" t="str">
        <f>IFERROR(CLEAN(HLOOKUP(A$1,'1.源数据-产品报告-消费降序'!A:A,ROW(),0)),"")</f>
        <v/>
      </c>
      <c r="B510" s="69" t="str">
        <f>IFERROR(CLEAN(HLOOKUP(B$1,'1.源数据-产品报告-消费降序'!B:B,ROW(),0)),"")</f>
        <v/>
      </c>
      <c r="C510" s="69" t="str">
        <f>IFERROR(CLEAN(HLOOKUP(C$1,'1.源数据-产品报告-消费降序'!C:C,ROW(),0)),"")</f>
        <v/>
      </c>
      <c r="D510" s="69" t="str">
        <f>IFERROR(CLEAN(HLOOKUP(D$1,'1.源数据-产品报告-消费降序'!D:D,ROW(),0)),"")</f>
        <v/>
      </c>
      <c r="E510" s="69" t="str">
        <f>IFERROR(CLEAN(HLOOKUP(E$1,'1.源数据-产品报告-消费降序'!E:E,ROW(),0)),"")</f>
        <v/>
      </c>
      <c r="F510" s="69" t="str">
        <f>IFERROR(CLEAN(HLOOKUP(F$1,'1.源数据-产品报告-消费降序'!F:F,ROW(),0)),"")</f>
        <v/>
      </c>
      <c r="G510" s="70">
        <f>IFERROR((HLOOKUP(G$1,'1.源数据-产品报告-消费降序'!G:G,ROW(),0)),"")</f>
        <v>0</v>
      </c>
      <c r="H5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0" s="69" t="str">
        <f>IFERROR(CLEAN(HLOOKUP(I$1,'1.源数据-产品报告-消费降序'!I:I,ROW(),0)),"")</f>
        <v/>
      </c>
      <c r="L510" s="69" t="str">
        <f>IFERROR(CLEAN(HLOOKUP(L$1,'1.源数据-产品报告-消费降序'!L:L,ROW(),0)),"")</f>
        <v/>
      </c>
      <c r="M510" s="69" t="str">
        <f>IFERROR(CLEAN(HLOOKUP(M$1,'1.源数据-产品报告-消费降序'!M:M,ROW(),0)),"")</f>
        <v/>
      </c>
      <c r="N510" s="69" t="str">
        <f>IFERROR(CLEAN(HLOOKUP(N$1,'1.源数据-产品报告-消费降序'!N:N,ROW(),0)),"")</f>
        <v/>
      </c>
      <c r="O510" s="69" t="str">
        <f>IFERROR(CLEAN(HLOOKUP(O$1,'1.源数据-产品报告-消费降序'!O:O,ROW(),0)),"")</f>
        <v/>
      </c>
      <c r="P510" s="69" t="str">
        <f>IFERROR(CLEAN(HLOOKUP(P$1,'1.源数据-产品报告-消费降序'!P:P,ROW(),0)),"")</f>
        <v/>
      </c>
      <c r="Q510" s="69" t="str">
        <f>IFERROR(CLEAN(HLOOKUP(Q$1,'1.源数据-产品报告-消费降序'!Q:Q,ROW(),0)),"")</f>
        <v/>
      </c>
      <c r="R510" s="69" t="str">
        <f>IFERROR(CLEAN(HLOOKUP(R$1,'1.源数据-产品报告-消费降序'!R:R,ROW(),0)),"")</f>
        <v/>
      </c>
      <c r="S5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0" s="69" t="str">
        <f>IFERROR(CLEAN(HLOOKUP(T$1,'1.源数据-产品报告-消费降序'!T:T,ROW(),0)),"")</f>
        <v/>
      </c>
      <c r="W510" s="69" t="str">
        <f>IFERROR(CLEAN(HLOOKUP(W$1,'1.源数据-产品报告-消费降序'!W:W,ROW(),0)),"")</f>
        <v/>
      </c>
      <c r="X510" s="69" t="str">
        <f>IFERROR(CLEAN(HLOOKUP(X$1,'1.源数据-产品报告-消费降序'!X:X,ROW(),0)),"")</f>
        <v/>
      </c>
      <c r="Y510" s="69" t="str">
        <f>IFERROR(CLEAN(HLOOKUP(Y$1,'1.源数据-产品报告-消费降序'!Y:Y,ROW(),0)),"")</f>
        <v/>
      </c>
      <c r="Z510" s="69" t="str">
        <f>IFERROR(CLEAN(HLOOKUP(Z$1,'1.源数据-产品报告-消费降序'!Z:Z,ROW(),0)),"")</f>
        <v/>
      </c>
      <c r="AA510" s="69" t="str">
        <f>IFERROR(CLEAN(HLOOKUP(AA$1,'1.源数据-产品报告-消费降序'!AA:AA,ROW(),0)),"")</f>
        <v/>
      </c>
      <c r="AB510" s="69" t="str">
        <f>IFERROR(CLEAN(HLOOKUP(AB$1,'1.源数据-产品报告-消费降序'!AB:AB,ROW(),0)),"")</f>
        <v/>
      </c>
      <c r="AC510" s="69" t="str">
        <f>IFERROR(CLEAN(HLOOKUP(AC$1,'1.源数据-产品报告-消费降序'!AC:AC,ROW(),0)),"")</f>
        <v/>
      </c>
      <c r="AD5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0" s="69" t="str">
        <f>IFERROR(CLEAN(HLOOKUP(AE$1,'1.源数据-产品报告-消费降序'!AE:AE,ROW(),0)),"")</f>
        <v/>
      </c>
      <c r="AH510" s="69" t="str">
        <f>IFERROR(CLEAN(HLOOKUP(AH$1,'1.源数据-产品报告-消费降序'!AH:AH,ROW(),0)),"")</f>
        <v/>
      </c>
      <c r="AI510" s="69" t="str">
        <f>IFERROR(CLEAN(HLOOKUP(AI$1,'1.源数据-产品报告-消费降序'!AI:AI,ROW(),0)),"")</f>
        <v/>
      </c>
      <c r="AJ510" s="69" t="str">
        <f>IFERROR(CLEAN(HLOOKUP(AJ$1,'1.源数据-产品报告-消费降序'!AJ:AJ,ROW(),0)),"")</f>
        <v/>
      </c>
      <c r="AK510" s="69" t="str">
        <f>IFERROR(CLEAN(HLOOKUP(AK$1,'1.源数据-产品报告-消费降序'!AK:AK,ROW(),0)),"")</f>
        <v/>
      </c>
      <c r="AL510" s="69" t="str">
        <f>IFERROR(CLEAN(HLOOKUP(AL$1,'1.源数据-产品报告-消费降序'!AL:AL,ROW(),0)),"")</f>
        <v/>
      </c>
      <c r="AM510" s="69" t="str">
        <f>IFERROR(CLEAN(HLOOKUP(AM$1,'1.源数据-产品报告-消费降序'!AM:AM,ROW(),0)),"")</f>
        <v/>
      </c>
      <c r="AN510" s="69" t="str">
        <f>IFERROR(CLEAN(HLOOKUP(AN$1,'1.源数据-产品报告-消费降序'!AN:AN,ROW(),0)),"")</f>
        <v/>
      </c>
      <c r="AO5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0" s="69" t="str">
        <f>IFERROR(CLEAN(HLOOKUP(AP$1,'1.源数据-产品报告-消费降序'!AP:AP,ROW(),0)),"")</f>
        <v/>
      </c>
      <c r="AS510" s="69" t="str">
        <f>IFERROR(CLEAN(HLOOKUP(AS$1,'1.源数据-产品报告-消费降序'!AS:AS,ROW(),0)),"")</f>
        <v/>
      </c>
      <c r="AT510" s="69" t="str">
        <f>IFERROR(CLEAN(HLOOKUP(AT$1,'1.源数据-产品报告-消费降序'!AT:AT,ROW(),0)),"")</f>
        <v/>
      </c>
      <c r="AU510" s="69" t="str">
        <f>IFERROR(CLEAN(HLOOKUP(AU$1,'1.源数据-产品报告-消费降序'!AU:AU,ROW(),0)),"")</f>
        <v/>
      </c>
      <c r="AV510" s="69" t="str">
        <f>IFERROR(CLEAN(HLOOKUP(AV$1,'1.源数据-产品报告-消费降序'!AV:AV,ROW(),0)),"")</f>
        <v/>
      </c>
      <c r="AW510" s="69" t="str">
        <f>IFERROR(CLEAN(HLOOKUP(AW$1,'1.源数据-产品报告-消费降序'!AW:AW,ROW(),0)),"")</f>
        <v/>
      </c>
      <c r="AX510" s="69" t="str">
        <f>IFERROR(CLEAN(HLOOKUP(AX$1,'1.源数据-产品报告-消费降序'!AX:AX,ROW(),0)),"")</f>
        <v/>
      </c>
      <c r="AY510" s="69" t="str">
        <f>IFERROR(CLEAN(HLOOKUP(AY$1,'1.源数据-产品报告-消费降序'!AY:AY,ROW(),0)),"")</f>
        <v/>
      </c>
      <c r="AZ5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0" s="69" t="str">
        <f>IFERROR(CLEAN(HLOOKUP(BA$1,'1.源数据-产品报告-消费降序'!BA:BA,ROW(),0)),"")</f>
        <v/>
      </c>
      <c r="BD510" s="69" t="str">
        <f>IFERROR(CLEAN(HLOOKUP(BD$1,'1.源数据-产品报告-消费降序'!BD:BD,ROW(),0)),"")</f>
        <v/>
      </c>
      <c r="BE510" s="69" t="str">
        <f>IFERROR(CLEAN(HLOOKUP(BE$1,'1.源数据-产品报告-消费降序'!BE:BE,ROW(),0)),"")</f>
        <v/>
      </c>
      <c r="BF510" s="69" t="str">
        <f>IFERROR(CLEAN(HLOOKUP(BF$1,'1.源数据-产品报告-消费降序'!BF:BF,ROW(),0)),"")</f>
        <v/>
      </c>
      <c r="BG510" s="69" t="str">
        <f>IFERROR(CLEAN(HLOOKUP(BG$1,'1.源数据-产品报告-消费降序'!BG:BG,ROW(),0)),"")</f>
        <v/>
      </c>
      <c r="BH510" s="69" t="str">
        <f>IFERROR(CLEAN(HLOOKUP(BH$1,'1.源数据-产品报告-消费降序'!BH:BH,ROW(),0)),"")</f>
        <v/>
      </c>
      <c r="BI510" s="69" t="str">
        <f>IFERROR(CLEAN(HLOOKUP(BI$1,'1.源数据-产品报告-消费降序'!BI:BI,ROW(),0)),"")</f>
        <v/>
      </c>
      <c r="BJ510" s="69" t="str">
        <f>IFERROR(CLEAN(HLOOKUP(BJ$1,'1.源数据-产品报告-消费降序'!BJ:BJ,ROW(),0)),"")</f>
        <v/>
      </c>
      <c r="BK5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0" s="69" t="str">
        <f>IFERROR(CLEAN(HLOOKUP(BL$1,'1.源数据-产品报告-消费降序'!BL:BL,ROW(),0)),"")</f>
        <v/>
      </c>
      <c r="BO510" s="69" t="str">
        <f>IFERROR(CLEAN(HLOOKUP(BO$1,'1.源数据-产品报告-消费降序'!BO:BO,ROW(),0)),"")</f>
        <v/>
      </c>
      <c r="BP510" s="69" t="str">
        <f>IFERROR(CLEAN(HLOOKUP(BP$1,'1.源数据-产品报告-消费降序'!BP:BP,ROW(),0)),"")</f>
        <v/>
      </c>
      <c r="BQ510" s="69" t="str">
        <f>IFERROR(CLEAN(HLOOKUP(BQ$1,'1.源数据-产品报告-消费降序'!BQ:BQ,ROW(),0)),"")</f>
        <v/>
      </c>
      <c r="BR510" s="69" t="str">
        <f>IFERROR(CLEAN(HLOOKUP(BR$1,'1.源数据-产品报告-消费降序'!BR:BR,ROW(),0)),"")</f>
        <v/>
      </c>
      <c r="BS510" s="69" t="str">
        <f>IFERROR(CLEAN(HLOOKUP(BS$1,'1.源数据-产品报告-消费降序'!BS:BS,ROW(),0)),"")</f>
        <v/>
      </c>
      <c r="BT510" s="69" t="str">
        <f>IFERROR(CLEAN(HLOOKUP(BT$1,'1.源数据-产品报告-消费降序'!BT:BT,ROW(),0)),"")</f>
        <v/>
      </c>
      <c r="BU510" s="69" t="str">
        <f>IFERROR(CLEAN(HLOOKUP(BU$1,'1.源数据-产品报告-消费降序'!BU:BU,ROW(),0)),"")</f>
        <v/>
      </c>
      <c r="BV5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0" s="69" t="str">
        <f>IFERROR(CLEAN(HLOOKUP(BW$1,'1.源数据-产品报告-消费降序'!BW:BW,ROW(),0)),"")</f>
        <v/>
      </c>
    </row>
    <row r="511" spans="1:75">
      <c r="A511" s="69" t="str">
        <f>IFERROR(CLEAN(HLOOKUP(A$1,'1.源数据-产品报告-消费降序'!A:A,ROW(),0)),"")</f>
        <v/>
      </c>
      <c r="B511" s="69" t="str">
        <f>IFERROR(CLEAN(HLOOKUP(B$1,'1.源数据-产品报告-消费降序'!B:B,ROW(),0)),"")</f>
        <v/>
      </c>
      <c r="C511" s="69" t="str">
        <f>IFERROR(CLEAN(HLOOKUP(C$1,'1.源数据-产品报告-消费降序'!C:C,ROW(),0)),"")</f>
        <v/>
      </c>
      <c r="D511" s="69" t="str">
        <f>IFERROR(CLEAN(HLOOKUP(D$1,'1.源数据-产品报告-消费降序'!D:D,ROW(),0)),"")</f>
        <v/>
      </c>
      <c r="E511" s="69" t="str">
        <f>IFERROR(CLEAN(HLOOKUP(E$1,'1.源数据-产品报告-消费降序'!E:E,ROW(),0)),"")</f>
        <v/>
      </c>
      <c r="F511" s="69" t="str">
        <f>IFERROR(CLEAN(HLOOKUP(F$1,'1.源数据-产品报告-消费降序'!F:F,ROW(),0)),"")</f>
        <v/>
      </c>
      <c r="G511" s="70">
        <f>IFERROR((HLOOKUP(G$1,'1.源数据-产品报告-消费降序'!G:G,ROW(),0)),"")</f>
        <v>0</v>
      </c>
      <c r="H5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1" s="69" t="str">
        <f>IFERROR(CLEAN(HLOOKUP(I$1,'1.源数据-产品报告-消费降序'!I:I,ROW(),0)),"")</f>
        <v/>
      </c>
      <c r="L511" s="69" t="str">
        <f>IFERROR(CLEAN(HLOOKUP(L$1,'1.源数据-产品报告-消费降序'!L:L,ROW(),0)),"")</f>
        <v/>
      </c>
      <c r="M511" s="69" t="str">
        <f>IFERROR(CLEAN(HLOOKUP(M$1,'1.源数据-产品报告-消费降序'!M:M,ROW(),0)),"")</f>
        <v/>
      </c>
      <c r="N511" s="69" t="str">
        <f>IFERROR(CLEAN(HLOOKUP(N$1,'1.源数据-产品报告-消费降序'!N:N,ROW(),0)),"")</f>
        <v/>
      </c>
      <c r="O511" s="69" t="str">
        <f>IFERROR(CLEAN(HLOOKUP(O$1,'1.源数据-产品报告-消费降序'!O:O,ROW(),0)),"")</f>
        <v/>
      </c>
      <c r="P511" s="69" t="str">
        <f>IFERROR(CLEAN(HLOOKUP(P$1,'1.源数据-产品报告-消费降序'!P:P,ROW(),0)),"")</f>
        <v/>
      </c>
      <c r="Q511" s="69" t="str">
        <f>IFERROR(CLEAN(HLOOKUP(Q$1,'1.源数据-产品报告-消费降序'!Q:Q,ROW(),0)),"")</f>
        <v/>
      </c>
      <c r="R511" s="69" t="str">
        <f>IFERROR(CLEAN(HLOOKUP(R$1,'1.源数据-产品报告-消费降序'!R:R,ROW(),0)),"")</f>
        <v/>
      </c>
      <c r="S5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1" s="69" t="str">
        <f>IFERROR(CLEAN(HLOOKUP(T$1,'1.源数据-产品报告-消费降序'!T:T,ROW(),0)),"")</f>
        <v/>
      </c>
      <c r="W511" s="69" t="str">
        <f>IFERROR(CLEAN(HLOOKUP(W$1,'1.源数据-产品报告-消费降序'!W:W,ROW(),0)),"")</f>
        <v/>
      </c>
      <c r="X511" s="69" t="str">
        <f>IFERROR(CLEAN(HLOOKUP(X$1,'1.源数据-产品报告-消费降序'!X:X,ROW(),0)),"")</f>
        <v/>
      </c>
      <c r="Y511" s="69" t="str">
        <f>IFERROR(CLEAN(HLOOKUP(Y$1,'1.源数据-产品报告-消费降序'!Y:Y,ROW(),0)),"")</f>
        <v/>
      </c>
      <c r="Z511" s="69" t="str">
        <f>IFERROR(CLEAN(HLOOKUP(Z$1,'1.源数据-产品报告-消费降序'!Z:Z,ROW(),0)),"")</f>
        <v/>
      </c>
      <c r="AA511" s="69" t="str">
        <f>IFERROR(CLEAN(HLOOKUP(AA$1,'1.源数据-产品报告-消费降序'!AA:AA,ROW(),0)),"")</f>
        <v/>
      </c>
      <c r="AB511" s="69" t="str">
        <f>IFERROR(CLEAN(HLOOKUP(AB$1,'1.源数据-产品报告-消费降序'!AB:AB,ROW(),0)),"")</f>
        <v/>
      </c>
      <c r="AC511" s="69" t="str">
        <f>IFERROR(CLEAN(HLOOKUP(AC$1,'1.源数据-产品报告-消费降序'!AC:AC,ROW(),0)),"")</f>
        <v/>
      </c>
      <c r="AD5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1" s="69" t="str">
        <f>IFERROR(CLEAN(HLOOKUP(AE$1,'1.源数据-产品报告-消费降序'!AE:AE,ROW(),0)),"")</f>
        <v/>
      </c>
      <c r="AH511" s="69" t="str">
        <f>IFERROR(CLEAN(HLOOKUP(AH$1,'1.源数据-产品报告-消费降序'!AH:AH,ROW(),0)),"")</f>
        <v/>
      </c>
      <c r="AI511" s="69" t="str">
        <f>IFERROR(CLEAN(HLOOKUP(AI$1,'1.源数据-产品报告-消费降序'!AI:AI,ROW(),0)),"")</f>
        <v/>
      </c>
      <c r="AJ511" s="69" t="str">
        <f>IFERROR(CLEAN(HLOOKUP(AJ$1,'1.源数据-产品报告-消费降序'!AJ:AJ,ROW(),0)),"")</f>
        <v/>
      </c>
      <c r="AK511" s="69" t="str">
        <f>IFERROR(CLEAN(HLOOKUP(AK$1,'1.源数据-产品报告-消费降序'!AK:AK,ROW(),0)),"")</f>
        <v/>
      </c>
      <c r="AL511" s="69" t="str">
        <f>IFERROR(CLEAN(HLOOKUP(AL$1,'1.源数据-产品报告-消费降序'!AL:AL,ROW(),0)),"")</f>
        <v/>
      </c>
      <c r="AM511" s="69" t="str">
        <f>IFERROR(CLEAN(HLOOKUP(AM$1,'1.源数据-产品报告-消费降序'!AM:AM,ROW(),0)),"")</f>
        <v/>
      </c>
      <c r="AN511" s="69" t="str">
        <f>IFERROR(CLEAN(HLOOKUP(AN$1,'1.源数据-产品报告-消费降序'!AN:AN,ROW(),0)),"")</f>
        <v/>
      </c>
      <c r="AO5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1" s="69" t="str">
        <f>IFERROR(CLEAN(HLOOKUP(AP$1,'1.源数据-产品报告-消费降序'!AP:AP,ROW(),0)),"")</f>
        <v/>
      </c>
      <c r="AS511" s="69" t="str">
        <f>IFERROR(CLEAN(HLOOKUP(AS$1,'1.源数据-产品报告-消费降序'!AS:AS,ROW(),0)),"")</f>
        <v/>
      </c>
      <c r="AT511" s="69" t="str">
        <f>IFERROR(CLEAN(HLOOKUP(AT$1,'1.源数据-产品报告-消费降序'!AT:AT,ROW(),0)),"")</f>
        <v/>
      </c>
      <c r="AU511" s="69" t="str">
        <f>IFERROR(CLEAN(HLOOKUP(AU$1,'1.源数据-产品报告-消费降序'!AU:AU,ROW(),0)),"")</f>
        <v/>
      </c>
      <c r="AV511" s="69" t="str">
        <f>IFERROR(CLEAN(HLOOKUP(AV$1,'1.源数据-产品报告-消费降序'!AV:AV,ROW(),0)),"")</f>
        <v/>
      </c>
      <c r="AW511" s="69" t="str">
        <f>IFERROR(CLEAN(HLOOKUP(AW$1,'1.源数据-产品报告-消费降序'!AW:AW,ROW(),0)),"")</f>
        <v/>
      </c>
      <c r="AX511" s="69" t="str">
        <f>IFERROR(CLEAN(HLOOKUP(AX$1,'1.源数据-产品报告-消费降序'!AX:AX,ROW(),0)),"")</f>
        <v/>
      </c>
      <c r="AY511" s="69" t="str">
        <f>IFERROR(CLEAN(HLOOKUP(AY$1,'1.源数据-产品报告-消费降序'!AY:AY,ROW(),0)),"")</f>
        <v/>
      </c>
      <c r="AZ5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1" s="69" t="str">
        <f>IFERROR(CLEAN(HLOOKUP(BA$1,'1.源数据-产品报告-消费降序'!BA:BA,ROW(),0)),"")</f>
        <v/>
      </c>
      <c r="BD511" s="69" t="str">
        <f>IFERROR(CLEAN(HLOOKUP(BD$1,'1.源数据-产品报告-消费降序'!BD:BD,ROW(),0)),"")</f>
        <v/>
      </c>
      <c r="BE511" s="69" t="str">
        <f>IFERROR(CLEAN(HLOOKUP(BE$1,'1.源数据-产品报告-消费降序'!BE:BE,ROW(),0)),"")</f>
        <v/>
      </c>
      <c r="BF511" s="69" t="str">
        <f>IFERROR(CLEAN(HLOOKUP(BF$1,'1.源数据-产品报告-消费降序'!BF:BF,ROW(),0)),"")</f>
        <v/>
      </c>
      <c r="BG511" s="69" t="str">
        <f>IFERROR(CLEAN(HLOOKUP(BG$1,'1.源数据-产品报告-消费降序'!BG:BG,ROW(),0)),"")</f>
        <v/>
      </c>
      <c r="BH511" s="69" t="str">
        <f>IFERROR(CLEAN(HLOOKUP(BH$1,'1.源数据-产品报告-消费降序'!BH:BH,ROW(),0)),"")</f>
        <v/>
      </c>
      <c r="BI511" s="69" t="str">
        <f>IFERROR(CLEAN(HLOOKUP(BI$1,'1.源数据-产品报告-消费降序'!BI:BI,ROW(),0)),"")</f>
        <v/>
      </c>
      <c r="BJ511" s="69" t="str">
        <f>IFERROR(CLEAN(HLOOKUP(BJ$1,'1.源数据-产品报告-消费降序'!BJ:BJ,ROW(),0)),"")</f>
        <v/>
      </c>
      <c r="BK5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1" s="69" t="str">
        <f>IFERROR(CLEAN(HLOOKUP(BL$1,'1.源数据-产品报告-消费降序'!BL:BL,ROW(),0)),"")</f>
        <v/>
      </c>
      <c r="BO511" s="69" t="str">
        <f>IFERROR(CLEAN(HLOOKUP(BO$1,'1.源数据-产品报告-消费降序'!BO:BO,ROW(),0)),"")</f>
        <v/>
      </c>
      <c r="BP511" s="69" t="str">
        <f>IFERROR(CLEAN(HLOOKUP(BP$1,'1.源数据-产品报告-消费降序'!BP:BP,ROW(),0)),"")</f>
        <v/>
      </c>
      <c r="BQ511" s="69" t="str">
        <f>IFERROR(CLEAN(HLOOKUP(BQ$1,'1.源数据-产品报告-消费降序'!BQ:BQ,ROW(),0)),"")</f>
        <v/>
      </c>
      <c r="BR511" s="69" t="str">
        <f>IFERROR(CLEAN(HLOOKUP(BR$1,'1.源数据-产品报告-消费降序'!BR:BR,ROW(),0)),"")</f>
        <v/>
      </c>
      <c r="BS511" s="69" t="str">
        <f>IFERROR(CLEAN(HLOOKUP(BS$1,'1.源数据-产品报告-消费降序'!BS:BS,ROW(),0)),"")</f>
        <v/>
      </c>
      <c r="BT511" s="69" t="str">
        <f>IFERROR(CLEAN(HLOOKUP(BT$1,'1.源数据-产品报告-消费降序'!BT:BT,ROW(),0)),"")</f>
        <v/>
      </c>
      <c r="BU511" s="69" t="str">
        <f>IFERROR(CLEAN(HLOOKUP(BU$1,'1.源数据-产品报告-消费降序'!BU:BU,ROW(),0)),"")</f>
        <v/>
      </c>
      <c r="BV5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1" s="69" t="str">
        <f>IFERROR(CLEAN(HLOOKUP(BW$1,'1.源数据-产品报告-消费降序'!BW:BW,ROW(),0)),"")</f>
        <v/>
      </c>
    </row>
    <row r="512" spans="1:75">
      <c r="A512" s="69" t="str">
        <f>IFERROR(CLEAN(HLOOKUP(A$1,'1.源数据-产品报告-消费降序'!A:A,ROW(),0)),"")</f>
        <v/>
      </c>
      <c r="B512" s="69" t="str">
        <f>IFERROR(CLEAN(HLOOKUP(B$1,'1.源数据-产品报告-消费降序'!B:B,ROW(),0)),"")</f>
        <v/>
      </c>
      <c r="C512" s="69" t="str">
        <f>IFERROR(CLEAN(HLOOKUP(C$1,'1.源数据-产品报告-消费降序'!C:C,ROW(),0)),"")</f>
        <v/>
      </c>
      <c r="D512" s="69" t="str">
        <f>IFERROR(CLEAN(HLOOKUP(D$1,'1.源数据-产品报告-消费降序'!D:D,ROW(),0)),"")</f>
        <v/>
      </c>
      <c r="E512" s="69" t="str">
        <f>IFERROR(CLEAN(HLOOKUP(E$1,'1.源数据-产品报告-消费降序'!E:E,ROW(),0)),"")</f>
        <v/>
      </c>
      <c r="F512" s="69" t="str">
        <f>IFERROR(CLEAN(HLOOKUP(F$1,'1.源数据-产品报告-消费降序'!F:F,ROW(),0)),"")</f>
        <v/>
      </c>
      <c r="G512" s="70">
        <f>IFERROR((HLOOKUP(G$1,'1.源数据-产品报告-消费降序'!G:G,ROW(),0)),"")</f>
        <v>0</v>
      </c>
      <c r="H5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2" s="69" t="str">
        <f>IFERROR(CLEAN(HLOOKUP(I$1,'1.源数据-产品报告-消费降序'!I:I,ROW(),0)),"")</f>
        <v/>
      </c>
      <c r="L512" s="69" t="str">
        <f>IFERROR(CLEAN(HLOOKUP(L$1,'1.源数据-产品报告-消费降序'!L:L,ROW(),0)),"")</f>
        <v/>
      </c>
      <c r="M512" s="69" t="str">
        <f>IFERROR(CLEAN(HLOOKUP(M$1,'1.源数据-产品报告-消费降序'!M:M,ROW(),0)),"")</f>
        <v/>
      </c>
      <c r="N512" s="69" t="str">
        <f>IFERROR(CLEAN(HLOOKUP(N$1,'1.源数据-产品报告-消费降序'!N:N,ROW(),0)),"")</f>
        <v/>
      </c>
      <c r="O512" s="69" t="str">
        <f>IFERROR(CLEAN(HLOOKUP(O$1,'1.源数据-产品报告-消费降序'!O:O,ROW(),0)),"")</f>
        <v/>
      </c>
      <c r="P512" s="69" t="str">
        <f>IFERROR(CLEAN(HLOOKUP(P$1,'1.源数据-产品报告-消费降序'!P:P,ROW(),0)),"")</f>
        <v/>
      </c>
      <c r="Q512" s="69" t="str">
        <f>IFERROR(CLEAN(HLOOKUP(Q$1,'1.源数据-产品报告-消费降序'!Q:Q,ROW(),0)),"")</f>
        <v/>
      </c>
      <c r="R512" s="69" t="str">
        <f>IFERROR(CLEAN(HLOOKUP(R$1,'1.源数据-产品报告-消费降序'!R:R,ROW(),0)),"")</f>
        <v/>
      </c>
      <c r="S5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2" s="69" t="str">
        <f>IFERROR(CLEAN(HLOOKUP(T$1,'1.源数据-产品报告-消费降序'!T:T,ROW(),0)),"")</f>
        <v/>
      </c>
      <c r="W512" s="69" t="str">
        <f>IFERROR(CLEAN(HLOOKUP(W$1,'1.源数据-产品报告-消费降序'!W:W,ROW(),0)),"")</f>
        <v/>
      </c>
      <c r="X512" s="69" t="str">
        <f>IFERROR(CLEAN(HLOOKUP(X$1,'1.源数据-产品报告-消费降序'!X:X,ROW(),0)),"")</f>
        <v/>
      </c>
      <c r="Y512" s="69" t="str">
        <f>IFERROR(CLEAN(HLOOKUP(Y$1,'1.源数据-产品报告-消费降序'!Y:Y,ROW(),0)),"")</f>
        <v/>
      </c>
      <c r="Z512" s="69" t="str">
        <f>IFERROR(CLEAN(HLOOKUP(Z$1,'1.源数据-产品报告-消费降序'!Z:Z,ROW(),0)),"")</f>
        <v/>
      </c>
      <c r="AA512" s="69" t="str">
        <f>IFERROR(CLEAN(HLOOKUP(AA$1,'1.源数据-产品报告-消费降序'!AA:AA,ROW(),0)),"")</f>
        <v/>
      </c>
      <c r="AB512" s="69" t="str">
        <f>IFERROR(CLEAN(HLOOKUP(AB$1,'1.源数据-产品报告-消费降序'!AB:AB,ROW(),0)),"")</f>
        <v/>
      </c>
      <c r="AC512" s="69" t="str">
        <f>IFERROR(CLEAN(HLOOKUP(AC$1,'1.源数据-产品报告-消费降序'!AC:AC,ROW(),0)),"")</f>
        <v/>
      </c>
      <c r="AD5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2" s="69" t="str">
        <f>IFERROR(CLEAN(HLOOKUP(AE$1,'1.源数据-产品报告-消费降序'!AE:AE,ROW(),0)),"")</f>
        <v/>
      </c>
      <c r="AH512" s="69" t="str">
        <f>IFERROR(CLEAN(HLOOKUP(AH$1,'1.源数据-产品报告-消费降序'!AH:AH,ROW(),0)),"")</f>
        <v/>
      </c>
      <c r="AI512" s="69" t="str">
        <f>IFERROR(CLEAN(HLOOKUP(AI$1,'1.源数据-产品报告-消费降序'!AI:AI,ROW(),0)),"")</f>
        <v/>
      </c>
      <c r="AJ512" s="69" t="str">
        <f>IFERROR(CLEAN(HLOOKUP(AJ$1,'1.源数据-产品报告-消费降序'!AJ:AJ,ROW(),0)),"")</f>
        <v/>
      </c>
      <c r="AK512" s="69" t="str">
        <f>IFERROR(CLEAN(HLOOKUP(AK$1,'1.源数据-产品报告-消费降序'!AK:AK,ROW(),0)),"")</f>
        <v/>
      </c>
      <c r="AL512" s="69" t="str">
        <f>IFERROR(CLEAN(HLOOKUP(AL$1,'1.源数据-产品报告-消费降序'!AL:AL,ROW(),0)),"")</f>
        <v/>
      </c>
      <c r="AM512" s="69" t="str">
        <f>IFERROR(CLEAN(HLOOKUP(AM$1,'1.源数据-产品报告-消费降序'!AM:AM,ROW(),0)),"")</f>
        <v/>
      </c>
      <c r="AN512" s="69" t="str">
        <f>IFERROR(CLEAN(HLOOKUP(AN$1,'1.源数据-产品报告-消费降序'!AN:AN,ROW(),0)),"")</f>
        <v/>
      </c>
      <c r="AO5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2" s="69" t="str">
        <f>IFERROR(CLEAN(HLOOKUP(AP$1,'1.源数据-产品报告-消费降序'!AP:AP,ROW(),0)),"")</f>
        <v/>
      </c>
      <c r="AS512" s="69" t="str">
        <f>IFERROR(CLEAN(HLOOKUP(AS$1,'1.源数据-产品报告-消费降序'!AS:AS,ROW(),0)),"")</f>
        <v/>
      </c>
      <c r="AT512" s="69" t="str">
        <f>IFERROR(CLEAN(HLOOKUP(AT$1,'1.源数据-产品报告-消费降序'!AT:AT,ROW(),0)),"")</f>
        <v/>
      </c>
      <c r="AU512" s="69" t="str">
        <f>IFERROR(CLEAN(HLOOKUP(AU$1,'1.源数据-产品报告-消费降序'!AU:AU,ROW(),0)),"")</f>
        <v/>
      </c>
      <c r="AV512" s="69" t="str">
        <f>IFERROR(CLEAN(HLOOKUP(AV$1,'1.源数据-产品报告-消费降序'!AV:AV,ROW(),0)),"")</f>
        <v/>
      </c>
      <c r="AW512" s="69" t="str">
        <f>IFERROR(CLEAN(HLOOKUP(AW$1,'1.源数据-产品报告-消费降序'!AW:AW,ROW(),0)),"")</f>
        <v/>
      </c>
      <c r="AX512" s="69" t="str">
        <f>IFERROR(CLEAN(HLOOKUP(AX$1,'1.源数据-产品报告-消费降序'!AX:AX,ROW(),0)),"")</f>
        <v/>
      </c>
      <c r="AY512" s="69" t="str">
        <f>IFERROR(CLEAN(HLOOKUP(AY$1,'1.源数据-产品报告-消费降序'!AY:AY,ROW(),0)),"")</f>
        <v/>
      </c>
      <c r="AZ5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2" s="69" t="str">
        <f>IFERROR(CLEAN(HLOOKUP(BA$1,'1.源数据-产品报告-消费降序'!BA:BA,ROW(),0)),"")</f>
        <v/>
      </c>
      <c r="BD512" s="69" t="str">
        <f>IFERROR(CLEAN(HLOOKUP(BD$1,'1.源数据-产品报告-消费降序'!BD:BD,ROW(),0)),"")</f>
        <v/>
      </c>
      <c r="BE512" s="69" t="str">
        <f>IFERROR(CLEAN(HLOOKUP(BE$1,'1.源数据-产品报告-消费降序'!BE:BE,ROW(),0)),"")</f>
        <v/>
      </c>
      <c r="BF512" s="69" t="str">
        <f>IFERROR(CLEAN(HLOOKUP(BF$1,'1.源数据-产品报告-消费降序'!BF:BF,ROW(),0)),"")</f>
        <v/>
      </c>
      <c r="BG512" s="69" t="str">
        <f>IFERROR(CLEAN(HLOOKUP(BG$1,'1.源数据-产品报告-消费降序'!BG:BG,ROW(),0)),"")</f>
        <v/>
      </c>
      <c r="BH512" s="69" t="str">
        <f>IFERROR(CLEAN(HLOOKUP(BH$1,'1.源数据-产品报告-消费降序'!BH:BH,ROW(),0)),"")</f>
        <v/>
      </c>
      <c r="BI512" s="69" t="str">
        <f>IFERROR(CLEAN(HLOOKUP(BI$1,'1.源数据-产品报告-消费降序'!BI:BI,ROW(),0)),"")</f>
        <v/>
      </c>
      <c r="BJ512" s="69" t="str">
        <f>IFERROR(CLEAN(HLOOKUP(BJ$1,'1.源数据-产品报告-消费降序'!BJ:BJ,ROW(),0)),"")</f>
        <v/>
      </c>
      <c r="BK5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2" s="69" t="str">
        <f>IFERROR(CLEAN(HLOOKUP(BL$1,'1.源数据-产品报告-消费降序'!BL:BL,ROW(),0)),"")</f>
        <v/>
      </c>
      <c r="BO512" s="69" t="str">
        <f>IFERROR(CLEAN(HLOOKUP(BO$1,'1.源数据-产品报告-消费降序'!BO:BO,ROW(),0)),"")</f>
        <v/>
      </c>
      <c r="BP512" s="69" t="str">
        <f>IFERROR(CLEAN(HLOOKUP(BP$1,'1.源数据-产品报告-消费降序'!BP:BP,ROW(),0)),"")</f>
        <v/>
      </c>
      <c r="BQ512" s="69" t="str">
        <f>IFERROR(CLEAN(HLOOKUP(BQ$1,'1.源数据-产品报告-消费降序'!BQ:BQ,ROW(),0)),"")</f>
        <v/>
      </c>
      <c r="BR512" s="69" t="str">
        <f>IFERROR(CLEAN(HLOOKUP(BR$1,'1.源数据-产品报告-消费降序'!BR:BR,ROW(),0)),"")</f>
        <v/>
      </c>
      <c r="BS512" s="69" t="str">
        <f>IFERROR(CLEAN(HLOOKUP(BS$1,'1.源数据-产品报告-消费降序'!BS:BS,ROW(),0)),"")</f>
        <v/>
      </c>
      <c r="BT512" s="69" t="str">
        <f>IFERROR(CLEAN(HLOOKUP(BT$1,'1.源数据-产品报告-消费降序'!BT:BT,ROW(),0)),"")</f>
        <v/>
      </c>
      <c r="BU512" s="69" t="str">
        <f>IFERROR(CLEAN(HLOOKUP(BU$1,'1.源数据-产品报告-消费降序'!BU:BU,ROW(),0)),"")</f>
        <v/>
      </c>
      <c r="BV5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2" s="69" t="str">
        <f>IFERROR(CLEAN(HLOOKUP(BW$1,'1.源数据-产品报告-消费降序'!BW:BW,ROW(),0)),"")</f>
        <v/>
      </c>
    </row>
    <row r="513" spans="1:75">
      <c r="A513" s="69" t="str">
        <f>IFERROR(CLEAN(HLOOKUP(A$1,'1.源数据-产品报告-消费降序'!A:A,ROW(),0)),"")</f>
        <v/>
      </c>
      <c r="B513" s="69" t="str">
        <f>IFERROR(CLEAN(HLOOKUP(B$1,'1.源数据-产品报告-消费降序'!B:B,ROW(),0)),"")</f>
        <v/>
      </c>
      <c r="C513" s="69" t="str">
        <f>IFERROR(CLEAN(HLOOKUP(C$1,'1.源数据-产品报告-消费降序'!C:C,ROW(),0)),"")</f>
        <v/>
      </c>
      <c r="D513" s="69" t="str">
        <f>IFERROR(CLEAN(HLOOKUP(D$1,'1.源数据-产品报告-消费降序'!D:D,ROW(),0)),"")</f>
        <v/>
      </c>
      <c r="E513" s="69" t="str">
        <f>IFERROR(CLEAN(HLOOKUP(E$1,'1.源数据-产品报告-消费降序'!E:E,ROW(),0)),"")</f>
        <v/>
      </c>
      <c r="F513" s="69" t="str">
        <f>IFERROR(CLEAN(HLOOKUP(F$1,'1.源数据-产品报告-消费降序'!F:F,ROW(),0)),"")</f>
        <v/>
      </c>
      <c r="G513" s="70">
        <f>IFERROR((HLOOKUP(G$1,'1.源数据-产品报告-消费降序'!G:G,ROW(),0)),"")</f>
        <v>0</v>
      </c>
      <c r="H5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3" s="69" t="str">
        <f>IFERROR(CLEAN(HLOOKUP(I$1,'1.源数据-产品报告-消费降序'!I:I,ROW(),0)),"")</f>
        <v/>
      </c>
      <c r="L513" s="69" t="str">
        <f>IFERROR(CLEAN(HLOOKUP(L$1,'1.源数据-产品报告-消费降序'!L:L,ROW(),0)),"")</f>
        <v/>
      </c>
      <c r="M513" s="69" t="str">
        <f>IFERROR(CLEAN(HLOOKUP(M$1,'1.源数据-产品报告-消费降序'!M:M,ROW(),0)),"")</f>
        <v/>
      </c>
      <c r="N513" s="69" t="str">
        <f>IFERROR(CLEAN(HLOOKUP(N$1,'1.源数据-产品报告-消费降序'!N:N,ROW(),0)),"")</f>
        <v/>
      </c>
      <c r="O513" s="69" t="str">
        <f>IFERROR(CLEAN(HLOOKUP(O$1,'1.源数据-产品报告-消费降序'!O:O,ROW(),0)),"")</f>
        <v/>
      </c>
      <c r="P513" s="69" t="str">
        <f>IFERROR(CLEAN(HLOOKUP(P$1,'1.源数据-产品报告-消费降序'!P:P,ROW(),0)),"")</f>
        <v/>
      </c>
      <c r="Q513" s="69" t="str">
        <f>IFERROR(CLEAN(HLOOKUP(Q$1,'1.源数据-产品报告-消费降序'!Q:Q,ROW(),0)),"")</f>
        <v/>
      </c>
      <c r="R513" s="69" t="str">
        <f>IFERROR(CLEAN(HLOOKUP(R$1,'1.源数据-产品报告-消费降序'!R:R,ROW(),0)),"")</f>
        <v/>
      </c>
      <c r="S5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3" s="69" t="str">
        <f>IFERROR(CLEAN(HLOOKUP(T$1,'1.源数据-产品报告-消费降序'!T:T,ROW(),0)),"")</f>
        <v/>
      </c>
      <c r="W513" s="69" t="str">
        <f>IFERROR(CLEAN(HLOOKUP(W$1,'1.源数据-产品报告-消费降序'!W:W,ROW(),0)),"")</f>
        <v/>
      </c>
      <c r="X513" s="69" t="str">
        <f>IFERROR(CLEAN(HLOOKUP(X$1,'1.源数据-产品报告-消费降序'!X:X,ROW(),0)),"")</f>
        <v/>
      </c>
      <c r="Y513" s="69" t="str">
        <f>IFERROR(CLEAN(HLOOKUP(Y$1,'1.源数据-产品报告-消费降序'!Y:Y,ROW(),0)),"")</f>
        <v/>
      </c>
      <c r="Z513" s="69" t="str">
        <f>IFERROR(CLEAN(HLOOKUP(Z$1,'1.源数据-产品报告-消费降序'!Z:Z,ROW(),0)),"")</f>
        <v/>
      </c>
      <c r="AA513" s="69" t="str">
        <f>IFERROR(CLEAN(HLOOKUP(AA$1,'1.源数据-产品报告-消费降序'!AA:AA,ROW(),0)),"")</f>
        <v/>
      </c>
      <c r="AB513" s="69" t="str">
        <f>IFERROR(CLEAN(HLOOKUP(AB$1,'1.源数据-产品报告-消费降序'!AB:AB,ROW(),0)),"")</f>
        <v/>
      </c>
      <c r="AC513" s="69" t="str">
        <f>IFERROR(CLEAN(HLOOKUP(AC$1,'1.源数据-产品报告-消费降序'!AC:AC,ROW(),0)),"")</f>
        <v/>
      </c>
      <c r="AD5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3" s="69" t="str">
        <f>IFERROR(CLEAN(HLOOKUP(AE$1,'1.源数据-产品报告-消费降序'!AE:AE,ROW(),0)),"")</f>
        <v/>
      </c>
      <c r="AH513" s="69" t="str">
        <f>IFERROR(CLEAN(HLOOKUP(AH$1,'1.源数据-产品报告-消费降序'!AH:AH,ROW(),0)),"")</f>
        <v/>
      </c>
      <c r="AI513" s="69" t="str">
        <f>IFERROR(CLEAN(HLOOKUP(AI$1,'1.源数据-产品报告-消费降序'!AI:AI,ROW(),0)),"")</f>
        <v/>
      </c>
      <c r="AJ513" s="69" t="str">
        <f>IFERROR(CLEAN(HLOOKUP(AJ$1,'1.源数据-产品报告-消费降序'!AJ:AJ,ROW(),0)),"")</f>
        <v/>
      </c>
      <c r="AK513" s="69" t="str">
        <f>IFERROR(CLEAN(HLOOKUP(AK$1,'1.源数据-产品报告-消费降序'!AK:AK,ROW(),0)),"")</f>
        <v/>
      </c>
      <c r="AL513" s="69" t="str">
        <f>IFERROR(CLEAN(HLOOKUP(AL$1,'1.源数据-产品报告-消费降序'!AL:AL,ROW(),0)),"")</f>
        <v/>
      </c>
      <c r="AM513" s="69" t="str">
        <f>IFERROR(CLEAN(HLOOKUP(AM$1,'1.源数据-产品报告-消费降序'!AM:AM,ROW(),0)),"")</f>
        <v/>
      </c>
      <c r="AN513" s="69" t="str">
        <f>IFERROR(CLEAN(HLOOKUP(AN$1,'1.源数据-产品报告-消费降序'!AN:AN,ROW(),0)),"")</f>
        <v/>
      </c>
      <c r="AO5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3" s="69" t="str">
        <f>IFERROR(CLEAN(HLOOKUP(AP$1,'1.源数据-产品报告-消费降序'!AP:AP,ROW(),0)),"")</f>
        <v/>
      </c>
      <c r="AS513" s="69" t="str">
        <f>IFERROR(CLEAN(HLOOKUP(AS$1,'1.源数据-产品报告-消费降序'!AS:AS,ROW(),0)),"")</f>
        <v/>
      </c>
      <c r="AT513" s="69" t="str">
        <f>IFERROR(CLEAN(HLOOKUP(AT$1,'1.源数据-产品报告-消费降序'!AT:AT,ROW(),0)),"")</f>
        <v/>
      </c>
      <c r="AU513" s="69" t="str">
        <f>IFERROR(CLEAN(HLOOKUP(AU$1,'1.源数据-产品报告-消费降序'!AU:AU,ROW(),0)),"")</f>
        <v/>
      </c>
      <c r="AV513" s="69" t="str">
        <f>IFERROR(CLEAN(HLOOKUP(AV$1,'1.源数据-产品报告-消费降序'!AV:AV,ROW(),0)),"")</f>
        <v/>
      </c>
      <c r="AW513" s="69" t="str">
        <f>IFERROR(CLEAN(HLOOKUP(AW$1,'1.源数据-产品报告-消费降序'!AW:AW,ROW(),0)),"")</f>
        <v/>
      </c>
      <c r="AX513" s="69" t="str">
        <f>IFERROR(CLEAN(HLOOKUP(AX$1,'1.源数据-产品报告-消费降序'!AX:AX,ROW(),0)),"")</f>
        <v/>
      </c>
      <c r="AY513" s="69" t="str">
        <f>IFERROR(CLEAN(HLOOKUP(AY$1,'1.源数据-产品报告-消费降序'!AY:AY,ROW(),0)),"")</f>
        <v/>
      </c>
      <c r="AZ5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3" s="69" t="str">
        <f>IFERROR(CLEAN(HLOOKUP(BA$1,'1.源数据-产品报告-消费降序'!BA:BA,ROW(),0)),"")</f>
        <v/>
      </c>
      <c r="BD513" s="69" t="str">
        <f>IFERROR(CLEAN(HLOOKUP(BD$1,'1.源数据-产品报告-消费降序'!BD:BD,ROW(),0)),"")</f>
        <v/>
      </c>
      <c r="BE513" s="69" t="str">
        <f>IFERROR(CLEAN(HLOOKUP(BE$1,'1.源数据-产品报告-消费降序'!BE:BE,ROW(),0)),"")</f>
        <v/>
      </c>
      <c r="BF513" s="69" t="str">
        <f>IFERROR(CLEAN(HLOOKUP(BF$1,'1.源数据-产品报告-消费降序'!BF:BF,ROW(),0)),"")</f>
        <v/>
      </c>
      <c r="BG513" s="69" t="str">
        <f>IFERROR(CLEAN(HLOOKUP(BG$1,'1.源数据-产品报告-消费降序'!BG:BG,ROW(),0)),"")</f>
        <v/>
      </c>
      <c r="BH513" s="69" t="str">
        <f>IFERROR(CLEAN(HLOOKUP(BH$1,'1.源数据-产品报告-消费降序'!BH:BH,ROW(),0)),"")</f>
        <v/>
      </c>
      <c r="BI513" s="69" t="str">
        <f>IFERROR(CLEAN(HLOOKUP(BI$1,'1.源数据-产品报告-消费降序'!BI:BI,ROW(),0)),"")</f>
        <v/>
      </c>
      <c r="BJ513" s="69" t="str">
        <f>IFERROR(CLEAN(HLOOKUP(BJ$1,'1.源数据-产品报告-消费降序'!BJ:BJ,ROW(),0)),"")</f>
        <v/>
      </c>
      <c r="BK5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3" s="69" t="str">
        <f>IFERROR(CLEAN(HLOOKUP(BL$1,'1.源数据-产品报告-消费降序'!BL:BL,ROW(),0)),"")</f>
        <v/>
      </c>
      <c r="BO513" s="69" t="str">
        <f>IFERROR(CLEAN(HLOOKUP(BO$1,'1.源数据-产品报告-消费降序'!BO:BO,ROW(),0)),"")</f>
        <v/>
      </c>
      <c r="BP513" s="69" t="str">
        <f>IFERROR(CLEAN(HLOOKUP(BP$1,'1.源数据-产品报告-消费降序'!BP:BP,ROW(),0)),"")</f>
        <v/>
      </c>
      <c r="BQ513" s="69" t="str">
        <f>IFERROR(CLEAN(HLOOKUP(BQ$1,'1.源数据-产品报告-消费降序'!BQ:BQ,ROW(),0)),"")</f>
        <v/>
      </c>
      <c r="BR513" s="69" t="str">
        <f>IFERROR(CLEAN(HLOOKUP(BR$1,'1.源数据-产品报告-消费降序'!BR:BR,ROW(),0)),"")</f>
        <v/>
      </c>
      <c r="BS513" s="69" t="str">
        <f>IFERROR(CLEAN(HLOOKUP(BS$1,'1.源数据-产品报告-消费降序'!BS:BS,ROW(),0)),"")</f>
        <v/>
      </c>
      <c r="BT513" s="69" t="str">
        <f>IFERROR(CLEAN(HLOOKUP(BT$1,'1.源数据-产品报告-消费降序'!BT:BT,ROW(),0)),"")</f>
        <v/>
      </c>
      <c r="BU513" s="69" t="str">
        <f>IFERROR(CLEAN(HLOOKUP(BU$1,'1.源数据-产品报告-消费降序'!BU:BU,ROW(),0)),"")</f>
        <v/>
      </c>
      <c r="BV5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3" s="69" t="str">
        <f>IFERROR(CLEAN(HLOOKUP(BW$1,'1.源数据-产品报告-消费降序'!BW:BW,ROW(),0)),"")</f>
        <v/>
      </c>
    </row>
    <row r="514" spans="1:75">
      <c r="A514" s="69" t="str">
        <f>IFERROR(CLEAN(HLOOKUP(A$1,'1.源数据-产品报告-消费降序'!A:A,ROW(),0)),"")</f>
        <v/>
      </c>
      <c r="B514" s="69" t="str">
        <f>IFERROR(CLEAN(HLOOKUP(B$1,'1.源数据-产品报告-消费降序'!B:B,ROW(),0)),"")</f>
        <v/>
      </c>
      <c r="C514" s="69" t="str">
        <f>IFERROR(CLEAN(HLOOKUP(C$1,'1.源数据-产品报告-消费降序'!C:C,ROW(),0)),"")</f>
        <v/>
      </c>
      <c r="D514" s="69" t="str">
        <f>IFERROR(CLEAN(HLOOKUP(D$1,'1.源数据-产品报告-消费降序'!D:D,ROW(),0)),"")</f>
        <v/>
      </c>
      <c r="E514" s="69" t="str">
        <f>IFERROR(CLEAN(HLOOKUP(E$1,'1.源数据-产品报告-消费降序'!E:E,ROW(),0)),"")</f>
        <v/>
      </c>
      <c r="F514" s="69" t="str">
        <f>IFERROR(CLEAN(HLOOKUP(F$1,'1.源数据-产品报告-消费降序'!F:F,ROW(),0)),"")</f>
        <v/>
      </c>
      <c r="G514" s="70">
        <f>IFERROR((HLOOKUP(G$1,'1.源数据-产品报告-消费降序'!G:G,ROW(),0)),"")</f>
        <v>0</v>
      </c>
      <c r="H5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4" s="69" t="str">
        <f>IFERROR(CLEAN(HLOOKUP(I$1,'1.源数据-产品报告-消费降序'!I:I,ROW(),0)),"")</f>
        <v/>
      </c>
      <c r="L514" s="69" t="str">
        <f>IFERROR(CLEAN(HLOOKUP(L$1,'1.源数据-产品报告-消费降序'!L:L,ROW(),0)),"")</f>
        <v/>
      </c>
      <c r="M514" s="69" t="str">
        <f>IFERROR(CLEAN(HLOOKUP(M$1,'1.源数据-产品报告-消费降序'!M:M,ROW(),0)),"")</f>
        <v/>
      </c>
      <c r="N514" s="69" t="str">
        <f>IFERROR(CLEAN(HLOOKUP(N$1,'1.源数据-产品报告-消费降序'!N:N,ROW(),0)),"")</f>
        <v/>
      </c>
      <c r="O514" s="69" t="str">
        <f>IFERROR(CLEAN(HLOOKUP(O$1,'1.源数据-产品报告-消费降序'!O:O,ROW(),0)),"")</f>
        <v/>
      </c>
      <c r="P514" s="69" t="str">
        <f>IFERROR(CLEAN(HLOOKUP(P$1,'1.源数据-产品报告-消费降序'!P:P,ROW(),0)),"")</f>
        <v/>
      </c>
      <c r="Q514" s="69" t="str">
        <f>IFERROR(CLEAN(HLOOKUP(Q$1,'1.源数据-产品报告-消费降序'!Q:Q,ROW(),0)),"")</f>
        <v/>
      </c>
      <c r="R514" s="69" t="str">
        <f>IFERROR(CLEAN(HLOOKUP(R$1,'1.源数据-产品报告-消费降序'!R:R,ROW(),0)),"")</f>
        <v/>
      </c>
      <c r="S5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4" s="69" t="str">
        <f>IFERROR(CLEAN(HLOOKUP(T$1,'1.源数据-产品报告-消费降序'!T:T,ROW(),0)),"")</f>
        <v/>
      </c>
      <c r="W514" s="69" t="str">
        <f>IFERROR(CLEAN(HLOOKUP(W$1,'1.源数据-产品报告-消费降序'!W:W,ROW(),0)),"")</f>
        <v/>
      </c>
      <c r="X514" s="69" t="str">
        <f>IFERROR(CLEAN(HLOOKUP(X$1,'1.源数据-产品报告-消费降序'!X:X,ROW(),0)),"")</f>
        <v/>
      </c>
      <c r="Y514" s="69" t="str">
        <f>IFERROR(CLEAN(HLOOKUP(Y$1,'1.源数据-产品报告-消费降序'!Y:Y,ROW(),0)),"")</f>
        <v/>
      </c>
      <c r="Z514" s="69" t="str">
        <f>IFERROR(CLEAN(HLOOKUP(Z$1,'1.源数据-产品报告-消费降序'!Z:Z,ROW(),0)),"")</f>
        <v/>
      </c>
      <c r="AA514" s="69" t="str">
        <f>IFERROR(CLEAN(HLOOKUP(AA$1,'1.源数据-产品报告-消费降序'!AA:AA,ROW(),0)),"")</f>
        <v/>
      </c>
      <c r="AB514" s="69" t="str">
        <f>IFERROR(CLEAN(HLOOKUP(AB$1,'1.源数据-产品报告-消费降序'!AB:AB,ROW(),0)),"")</f>
        <v/>
      </c>
      <c r="AC514" s="69" t="str">
        <f>IFERROR(CLEAN(HLOOKUP(AC$1,'1.源数据-产品报告-消费降序'!AC:AC,ROW(),0)),"")</f>
        <v/>
      </c>
      <c r="AD5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4" s="69" t="str">
        <f>IFERROR(CLEAN(HLOOKUP(AE$1,'1.源数据-产品报告-消费降序'!AE:AE,ROW(),0)),"")</f>
        <v/>
      </c>
      <c r="AH514" s="69" t="str">
        <f>IFERROR(CLEAN(HLOOKUP(AH$1,'1.源数据-产品报告-消费降序'!AH:AH,ROW(),0)),"")</f>
        <v/>
      </c>
      <c r="AI514" s="69" t="str">
        <f>IFERROR(CLEAN(HLOOKUP(AI$1,'1.源数据-产品报告-消费降序'!AI:AI,ROW(),0)),"")</f>
        <v/>
      </c>
      <c r="AJ514" s="69" t="str">
        <f>IFERROR(CLEAN(HLOOKUP(AJ$1,'1.源数据-产品报告-消费降序'!AJ:AJ,ROW(),0)),"")</f>
        <v/>
      </c>
      <c r="AK514" s="69" t="str">
        <f>IFERROR(CLEAN(HLOOKUP(AK$1,'1.源数据-产品报告-消费降序'!AK:AK,ROW(),0)),"")</f>
        <v/>
      </c>
      <c r="AL514" s="69" t="str">
        <f>IFERROR(CLEAN(HLOOKUP(AL$1,'1.源数据-产品报告-消费降序'!AL:AL,ROW(),0)),"")</f>
        <v/>
      </c>
      <c r="AM514" s="69" t="str">
        <f>IFERROR(CLEAN(HLOOKUP(AM$1,'1.源数据-产品报告-消费降序'!AM:AM,ROW(),0)),"")</f>
        <v/>
      </c>
      <c r="AN514" s="69" t="str">
        <f>IFERROR(CLEAN(HLOOKUP(AN$1,'1.源数据-产品报告-消费降序'!AN:AN,ROW(),0)),"")</f>
        <v/>
      </c>
      <c r="AO5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4" s="69" t="str">
        <f>IFERROR(CLEAN(HLOOKUP(AP$1,'1.源数据-产品报告-消费降序'!AP:AP,ROW(),0)),"")</f>
        <v/>
      </c>
      <c r="AS514" s="69" t="str">
        <f>IFERROR(CLEAN(HLOOKUP(AS$1,'1.源数据-产品报告-消费降序'!AS:AS,ROW(),0)),"")</f>
        <v/>
      </c>
      <c r="AT514" s="69" t="str">
        <f>IFERROR(CLEAN(HLOOKUP(AT$1,'1.源数据-产品报告-消费降序'!AT:AT,ROW(),0)),"")</f>
        <v/>
      </c>
      <c r="AU514" s="69" t="str">
        <f>IFERROR(CLEAN(HLOOKUP(AU$1,'1.源数据-产品报告-消费降序'!AU:AU,ROW(),0)),"")</f>
        <v/>
      </c>
      <c r="AV514" s="69" t="str">
        <f>IFERROR(CLEAN(HLOOKUP(AV$1,'1.源数据-产品报告-消费降序'!AV:AV,ROW(),0)),"")</f>
        <v/>
      </c>
      <c r="AW514" s="69" t="str">
        <f>IFERROR(CLEAN(HLOOKUP(AW$1,'1.源数据-产品报告-消费降序'!AW:AW,ROW(),0)),"")</f>
        <v/>
      </c>
      <c r="AX514" s="69" t="str">
        <f>IFERROR(CLEAN(HLOOKUP(AX$1,'1.源数据-产品报告-消费降序'!AX:AX,ROW(),0)),"")</f>
        <v/>
      </c>
      <c r="AY514" s="69" t="str">
        <f>IFERROR(CLEAN(HLOOKUP(AY$1,'1.源数据-产品报告-消费降序'!AY:AY,ROW(),0)),"")</f>
        <v/>
      </c>
      <c r="AZ5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4" s="69" t="str">
        <f>IFERROR(CLEAN(HLOOKUP(BA$1,'1.源数据-产品报告-消费降序'!BA:BA,ROW(),0)),"")</f>
        <v/>
      </c>
      <c r="BD514" s="69" t="str">
        <f>IFERROR(CLEAN(HLOOKUP(BD$1,'1.源数据-产品报告-消费降序'!BD:BD,ROW(),0)),"")</f>
        <v/>
      </c>
      <c r="BE514" s="69" t="str">
        <f>IFERROR(CLEAN(HLOOKUP(BE$1,'1.源数据-产品报告-消费降序'!BE:BE,ROW(),0)),"")</f>
        <v/>
      </c>
      <c r="BF514" s="69" t="str">
        <f>IFERROR(CLEAN(HLOOKUP(BF$1,'1.源数据-产品报告-消费降序'!BF:BF,ROW(),0)),"")</f>
        <v/>
      </c>
      <c r="BG514" s="69" t="str">
        <f>IFERROR(CLEAN(HLOOKUP(BG$1,'1.源数据-产品报告-消费降序'!BG:BG,ROW(),0)),"")</f>
        <v/>
      </c>
      <c r="BH514" s="69" t="str">
        <f>IFERROR(CLEAN(HLOOKUP(BH$1,'1.源数据-产品报告-消费降序'!BH:BH,ROW(),0)),"")</f>
        <v/>
      </c>
      <c r="BI514" s="69" t="str">
        <f>IFERROR(CLEAN(HLOOKUP(BI$1,'1.源数据-产品报告-消费降序'!BI:BI,ROW(),0)),"")</f>
        <v/>
      </c>
      <c r="BJ514" s="69" t="str">
        <f>IFERROR(CLEAN(HLOOKUP(BJ$1,'1.源数据-产品报告-消费降序'!BJ:BJ,ROW(),0)),"")</f>
        <v/>
      </c>
      <c r="BK5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4" s="69" t="str">
        <f>IFERROR(CLEAN(HLOOKUP(BL$1,'1.源数据-产品报告-消费降序'!BL:BL,ROW(),0)),"")</f>
        <v/>
      </c>
      <c r="BO514" s="69" t="str">
        <f>IFERROR(CLEAN(HLOOKUP(BO$1,'1.源数据-产品报告-消费降序'!BO:BO,ROW(),0)),"")</f>
        <v/>
      </c>
      <c r="BP514" s="69" t="str">
        <f>IFERROR(CLEAN(HLOOKUP(BP$1,'1.源数据-产品报告-消费降序'!BP:BP,ROW(),0)),"")</f>
        <v/>
      </c>
      <c r="BQ514" s="69" t="str">
        <f>IFERROR(CLEAN(HLOOKUP(BQ$1,'1.源数据-产品报告-消费降序'!BQ:BQ,ROW(),0)),"")</f>
        <v/>
      </c>
      <c r="BR514" s="69" t="str">
        <f>IFERROR(CLEAN(HLOOKUP(BR$1,'1.源数据-产品报告-消费降序'!BR:BR,ROW(),0)),"")</f>
        <v/>
      </c>
      <c r="BS514" s="69" t="str">
        <f>IFERROR(CLEAN(HLOOKUP(BS$1,'1.源数据-产品报告-消费降序'!BS:BS,ROW(),0)),"")</f>
        <v/>
      </c>
      <c r="BT514" s="69" t="str">
        <f>IFERROR(CLEAN(HLOOKUP(BT$1,'1.源数据-产品报告-消费降序'!BT:BT,ROW(),0)),"")</f>
        <v/>
      </c>
      <c r="BU514" s="69" t="str">
        <f>IFERROR(CLEAN(HLOOKUP(BU$1,'1.源数据-产品报告-消费降序'!BU:BU,ROW(),0)),"")</f>
        <v/>
      </c>
      <c r="BV5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4" s="69" t="str">
        <f>IFERROR(CLEAN(HLOOKUP(BW$1,'1.源数据-产品报告-消费降序'!BW:BW,ROW(),0)),"")</f>
        <v/>
      </c>
    </row>
    <row r="515" spans="1:75">
      <c r="A515" s="69" t="str">
        <f>IFERROR(CLEAN(HLOOKUP(A$1,'1.源数据-产品报告-消费降序'!A:A,ROW(),0)),"")</f>
        <v/>
      </c>
      <c r="B515" s="69" t="str">
        <f>IFERROR(CLEAN(HLOOKUP(B$1,'1.源数据-产品报告-消费降序'!B:B,ROW(),0)),"")</f>
        <v/>
      </c>
      <c r="C515" s="69" t="str">
        <f>IFERROR(CLEAN(HLOOKUP(C$1,'1.源数据-产品报告-消费降序'!C:C,ROW(),0)),"")</f>
        <v/>
      </c>
      <c r="D515" s="69" t="str">
        <f>IFERROR(CLEAN(HLOOKUP(D$1,'1.源数据-产品报告-消费降序'!D:D,ROW(),0)),"")</f>
        <v/>
      </c>
      <c r="E515" s="69" t="str">
        <f>IFERROR(CLEAN(HLOOKUP(E$1,'1.源数据-产品报告-消费降序'!E:E,ROW(),0)),"")</f>
        <v/>
      </c>
      <c r="F515" s="69" t="str">
        <f>IFERROR(CLEAN(HLOOKUP(F$1,'1.源数据-产品报告-消费降序'!F:F,ROW(),0)),"")</f>
        <v/>
      </c>
      <c r="G515" s="70">
        <f>IFERROR((HLOOKUP(G$1,'1.源数据-产品报告-消费降序'!G:G,ROW(),0)),"")</f>
        <v>0</v>
      </c>
      <c r="H5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5" s="69" t="str">
        <f>IFERROR(CLEAN(HLOOKUP(I$1,'1.源数据-产品报告-消费降序'!I:I,ROW(),0)),"")</f>
        <v/>
      </c>
      <c r="L515" s="69" t="str">
        <f>IFERROR(CLEAN(HLOOKUP(L$1,'1.源数据-产品报告-消费降序'!L:L,ROW(),0)),"")</f>
        <v/>
      </c>
      <c r="M515" s="69" t="str">
        <f>IFERROR(CLEAN(HLOOKUP(M$1,'1.源数据-产品报告-消费降序'!M:M,ROW(),0)),"")</f>
        <v/>
      </c>
      <c r="N515" s="69" t="str">
        <f>IFERROR(CLEAN(HLOOKUP(N$1,'1.源数据-产品报告-消费降序'!N:N,ROW(),0)),"")</f>
        <v/>
      </c>
      <c r="O515" s="69" t="str">
        <f>IFERROR(CLEAN(HLOOKUP(O$1,'1.源数据-产品报告-消费降序'!O:O,ROW(),0)),"")</f>
        <v/>
      </c>
      <c r="P515" s="69" t="str">
        <f>IFERROR(CLEAN(HLOOKUP(P$1,'1.源数据-产品报告-消费降序'!P:P,ROW(),0)),"")</f>
        <v/>
      </c>
      <c r="Q515" s="69" t="str">
        <f>IFERROR(CLEAN(HLOOKUP(Q$1,'1.源数据-产品报告-消费降序'!Q:Q,ROW(),0)),"")</f>
        <v/>
      </c>
      <c r="R515" s="69" t="str">
        <f>IFERROR(CLEAN(HLOOKUP(R$1,'1.源数据-产品报告-消费降序'!R:R,ROW(),0)),"")</f>
        <v/>
      </c>
      <c r="S5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5" s="69" t="str">
        <f>IFERROR(CLEAN(HLOOKUP(T$1,'1.源数据-产品报告-消费降序'!T:T,ROW(),0)),"")</f>
        <v/>
      </c>
      <c r="W515" s="69" t="str">
        <f>IFERROR(CLEAN(HLOOKUP(W$1,'1.源数据-产品报告-消费降序'!W:W,ROW(),0)),"")</f>
        <v/>
      </c>
      <c r="X515" s="69" t="str">
        <f>IFERROR(CLEAN(HLOOKUP(X$1,'1.源数据-产品报告-消费降序'!X:X,ROW(),0)),"")</f>
        <v/>
      </c>
      <c r="Y515" s="69" t="str">
        <f>IFERROR(CLEAN(HLOOKUP(Y$1,'1.源数据-产品报告-消费降序'!Y:Y,ROW(),0)),"")</f>
        <v/>
      </c>
      <c r="Z515" s="69" t="str">
        <f>IFERROR(CLEAN(HLOOKUP(Z$1,'1.源数据-产品报告-消费降序'!Z:Z,ROW(),0)),"")</f>
        <v/>
      </c>
      <c r="AA515" s="69" t="str">
        <f>IFERROR(CLEAN(HLOOKUP(AA$1,'1.源数据-产品报告-消费降序'!AA:AA,ROW(),0)),"")</f>
        <v/>
      </c>
      <c r="AB515" s="69" t="str">
        <f>IFERROR(CLEAN(HLOOKUP(AB$1,'1.源数据-产品报告-消费降序'!AB:AB,ROW(),0)),"")</f>
        <v/>
      </c>
      <c r="AC515" s="69" t="str">
        <f>IFERROR(CLEAN(HLOOKUP(AC$1,'1.源数据-产品报告-消费降序'!AC:AC,ROW(),0)),"")</f>
        <v/>
      </c>
      <c r="AD5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5" s="69" t="str">
        <f>IFERROR(CLEAN(HLOOKUP(AE$1,'1.源数据-产品报告-消费降序'!AE:AE,ROW(),0)),"")</f>
        <v/>
      </c>
      <c r="AH515" s="69" t="str">
        <f>IFERROR(CLEAN(HLOOKUP(AH$1,'1.源数据-产品报告-消费降序'!AH:AH,ROW(),0)),"")</f>
        <v/>
      </c>
      <c r="AI515" s="69" t="str">
        <f>IFERROR(CLEAN(HLOOKUP(AI$1,'1.源数据-产品报告-消费降序'!AI:AI,ROW(),0)),"")</f>
        <v/>
      </c>
      <c r="AJ515" s="69" t="str">
        <f>IFERROR(CLEAN(HLOOKUP(AJ$1,'1.源数据-产品报告-消费降序'!AJ:AJ,ROW(),0)),"")</f>
        <v/>
      </c>
      <c r="AK515" s="69" t="str">
        <f>IFERROR(CLEAN(HLOOKUP(AK$1,'1.源数据-产品报告-消费降序'!AK:AK,ROW(),0)),"")</f>
        <v/>
      </c>
      <c r="AL515" s="69" t="str">
        <f>IFERROR(CLEAN(HLOOKUP(AL$1,'1.源数据-产品报告-消费降序'!AL:AL,ROW(),0)),"")</f>
        <v/>
      </c>
      <c r="AM515" s="69" t="str">
        <f>IFERROR(CLEAN(HLOOKUP(AM$1,'1.源数据-产品报告-消费降序'!AM:AM,ROW(),0)),"")</f>
        <v/>
      </c>
      <c r="AN515" s="69" t="str">
        <f>IFERROR(CLEAN(HLOOKUP(AN$1,'1.源数据-产品报告-消费降序'!AN:AN,ROW(),0)),"")</f>
        <v/>
      </c>
      <c r="AO5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5" s="69" t="str">
        <f>IFERROR(CLEAN(HLOOKUP(AP$1,'1.源数据-产品报告-消费降序'!AP:AP,ROW(),0)),"")</f>
        <v/>
      </c>
      <c r="AS515" s="69" t="str">
        <f>IFERROR(CLEAN(HLOOKUP(AS$1,'1.源数据-产品报告-消费降序'!AS:AS,ROW(),0)),"")</f>
        <v/>
      </c>
      <c r="AT515" s="69" t="str">
        <f>IFERROR(CLEAN(HLOOKUP(AT$1,'1.源数据-产品报告-消费降序'!AT:AT,ROW(),0)),"")</f>
        <v/>
      </c>
      <c r="AU515" s="69" t="str">
        <f>IFERROR(CLEAN(HLOOKUP(AU$1,'1.源数据-产品报告-消费降序'!AU:AU,ROW(),0)),"")</f>
        <v/>
      </c>
      <c r="AV515" s="69" t="str">
        <f>IFERROR(CLEAN(HLOOKUP(AV$1,'1.源数据-产品报告-消费降序'!AV:AV,ROW(),0)),"")</f>
        <v/>
      </c>
      <c r="AW515" s="69" t="str">
        <f>IFERROR(CLEAN(HLOOKUP(AW$1,'1.源数据-产品报告-消费降序'!AW:AW,ROW(),0)),"")</f>
        <v/>
      </c>
      <c r="AX515" s="69" t="str">
        <f>IFERROR(CLEAN(HLOOKUP(AX$1,'1.源数据-产品报告-消费降序'!AX:AX,ROW(),0)),"")</f>
        <v/>
      </c>
      <c r="AY515" s="69" t="str">
        <f>IFERROR(CLEAN(HLOOKUP(AY$1,'1.源数据-产品报告-消费降序'!AY:AY,ROW(),0)),"")</f>
        <v/>
      </c>
      <c r="AZ5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5" s="69" t="str">
        <f>IFERROR(CLEAN(HLOOKUP(BA$1,'1.源数据-产品报告-消费降序'!BA:BA,ROW(),0)),"")</f>
        <v/>
      </c>
      <c r="BD515" s="69" t="str">
        <f>IFERROR(CLEAN(HLOOKUP(BD$1,'1.源数据-产品报告-消费降序'!BD:BD,ROW(),0)),"")</f>
        <v/>
      </c>
      <c r="BE515" s="69" t="str">
        <f>IFERROR(CLEAN(HLOOKUP(BE$1,'1.源数据-产品报告-消费降序'!BE:BE,ROW(),0)),"")</f>
        <v/>
      </c>
      <c r="BF515" s="69" t="str">
        <f>IFERROR(CLEAN(HLOOKUP(BF$1,'1.源数据-产品报告-消费降序'!BF:BF,ROW(),0)),"")</f>
        <v/>
      </c>
      <c r="BG515" s="69" t="str">
        <f>IFERROR(CLEAN(HLOOKUP(BG$1,'1.源数据-产品报告-消费降序'!BG:BG,ROW(),0)),"")</f>
        <v/>
      </c>
      <c r="BH515" s="69" t="str">
        <f>IFERROR(CLEAN(HLOOKUP(BH$1,'1.源数据-产品报告-消费降序'!BH:BH,ROW(),0)),"")</f>
        <v/>
      </c>
      <c r="BI515" s="69" t="str">
        <f>IFERROR(CLEAN(HLOOKUP(BI$1,'1.源数据-产品报告-消费降序'!BI:BI,ROW(),0)),"")</f>
        <v/>
      </c>
      <c r="BJ515" s="69" t="str">
        <f>IFERROR(CLEAN(HLOOKUP(BJ$1,'1.源数据-产品报告-消费降序'!BJ:BJ,ROW(),0)),"")</f>
        <v/>
      </c>
      <c r="BK5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5" s="69" t="str">
        <f>IFERROR(CLEAN(HLOOKUP(BL$1,'1.源数据-产品报告-消费降序'!BL:BL,ROW(),0)),"")</f>
        <v/>
      </c>
      <c r="BO515" s="69" t="str">
        <f>IFERROR(CLEAN(HLOOKUP(BO$1,'1.源数据-产品报告-消费降序'!BO:BO,ROW(),0)),"")</f>
        <v/>
      </c>
      <c r="BP515" s="69" t="str">
        <f>IFERROR(CLEAN(HLOOKUP(BP$1,'1.源数据-产品报告-消费降序'!BP:BP,ROW(),0)),"")</f>
        <v/>
      </c>
      <c r="BQ515" s="69" t="str">
        <f>IFERROR(CLEAN(HLOOKUP(BQ$1,'1.源数据-产品报告-消费降序'!BQ:BQ,ROW(),0)),"")</f>
        <v/>
      </c>
      <c r="BR515" s="69" t="str">
        <f>IFERROR(CLEAN(HLOOKUP(BR$1,'1.源数据-产品报告-消费降序'!BR:BR,ROW(),0)),"")</f>
        <v/>
      </c>
      <c r="BS515" s="69" t="str">
        <f>IFERROR(CLEAN(HLOOKUP(BS$1,'1.源数据-产品报告-消费降序'!BS:BS,ROW(),0)),"")</f>
        <v/>
      </c>
      <c r="BT515" s="69" t="str">
        <f>IFERROR(CLEAN(HLOOKUP(BT$1,'1.源数据-产品报告-消费降序'!BT:BT,ROW(),0)),"")</f>
        <v/>
      </c>
      <c r="BU515" s="69" t="str">
        <f>IFERROR(CLEAN(HLOOKUP(BU$1,'1.源数据-产品报告-消费降序'!BU:BU,ROW(),0)),"")</f>
        <v/>
      </c>
      <c r="BV5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5" s="69" t="str">
        <f>IFERROR(CLEAN(HLOOKUP(BW$1,'1.源数据-产品报告-消费降序'!BW:BW,ROW(),0)),"")</f>
        <v/>
      </c>
    </row>
    <row r="516" spans="1:75">
      <c r="A516" s="69" t="str">
        <f>IFERROR(CLEAN(HLOOKUP(A$1,'1.源数据-产品报告-消费降序'!A:A,ROW(),0)),"")</f>
        <v/>
      </c>
      <c r="B516" s="69" t="str">
        <f>IFERROR(CLEAN(HLOOKUP(B$1,'1.源数据-产品报告-消费降序'!B:B,ROW(),0)),"")</f>
        <v/>
      </c>
      <c r="C516" s="69" t="str">
        <f>IFERROR(CLEAN(HLOOKUP(C$1,'1.源数据-产品报告-消费降序'!C:C,ROW(),0)),"")</f>
        <v/>
      </c>
      <c r="D516" s="69" t="str">
        <f>IFERROR(CLEAN(HLOOKUP(D$1,'1.源数据-产品报告-消费降序'!D:D,ROW(),0)),"")</f>
        <v/>
      </c>
      <c r="E516" s="69" t="str">
        <f>IFERROR(CLEAN(HLOOKUP(E$1,'1.源数据-产品报告-消费降序'!E:E,ROW(),0)),"")</f>
        <v/>
      </c>
      <c r="F516" s="69" t="str">
        <f>IFERROR(CLEAN(HLOOKUP(F$1,'1.源数据-产品报告-消费降序'!F:F,ROW(),0)),"")</f>
        <v/>
      </c>
      <c r="G516" s="70">
        <f>IFERROR((HLOOKUP(G$1,'1.源数据-产品报告-消费降序'!G:G,ROW(),0)),"")</f>
        <v>0</v>
      </c>
      <c r="H5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6" s="69" t="str">
        <f>IFERROR(CLEAN(HLOOKUP(I$1,'1.源数据-产品报告-消费降序'!I:I,ROW(),0)),"")</f>
        <v/>
      </c>
      <c r="L516" s="69" t="str">
        <f>IFERROR(CLEAN(HLOOKUP(L$1,'1.源数据-产品报告-消费降序'!L:L,ROW(),0)),"")</f>
        <v/>
      </c>
      <c r="M516" s="69" t="str">
        <f>IFERROR(CLEAN(HLOOKUP(M$1,'1.源数据-产品报告-消费降序'!M:M,ROW(),0)),"")</f>
        <v/>
      </c>
      <c r="N516" s="69" t="str">
        <f>IFERROR(CLEAN(HLOOKUP(N$1,'1.源数据-产品报告-消费降序'!N:N,ROW(),0)),"")</f>
        <v/>
      </c>
      <c r="O516" s="69" t="str">
        <f>IFERROR(CLEAN(HLOOKUP(O$1,'1.源数据-产品报告-消费降序'!O:O,ROW(),0)),"")</f>
        <v/>
      </c>
      <c r="P516" s="69" t="str">
        <f>IFERROR(CLEAN(HLOOKUP(P$1,'1.源数据-产品报告-消费降序'!P:P,ROW(),0)),"")</f>
        <v/>
      </c>
      <c r="Q516" s="69" t="str">
        <f>IFERROR(CLEAN(HLOOKUP(Q$1,'1.源数据-产品报告-消费降序'!Q:Q,ROW(),0)),"")</f>
        <v/>
      </c>
      <c r="R516" s="69" t="str">
        <f>IFERROR(CLEAN(HLOOKUP(R$1,'1.源数据-产品报告-消费降序'!R:R,ROW(),0)),"")</f>
        <v/>
      </c>
      <c r="S5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6" s="69" t="str">
        <f>IFERROR(CLEAN(HLOOKUP(T$1,'1.源数据-产品报告-消费降序'!T:T,ROW(),0)),"")</f>
        <v/>
      </c>
      <c r="W516" s="69" t="str">
        <f>IFERROR(CLEAN(HLOOKUP(W$1,'1.源数据-产品报告-消费降序'!W:W,ROW(),0)),"")</f>
        <v/>
      </c>
      <c r="X516" s="69" t="str">
        <f>IFERROR(CLEAN(HLOOKUP(X$1,'1.源数据-产品报告-消费降序'!X:X,ROW(),0)),"")</f>
        <v/>
      </c>
      <c r="Y516" s="69" t="str">
        <f>IFERROR(CLEAN(HLOOKUP(Y$1,'1.源数据-产品报告-消费降序'!Y:Y,ROW(),0)),"")</f>
        <v/>
      </c>
      <c r="Z516" s="69" t="str">
        <f>IFERROR(CLEAN(HLOOKUP(Z$1,'1.源数据-产品报告-消费降序'!Z:Z,ROW(),0)),"")</f>
        <v/>
      </c>
      <c r="AA516" s="69" t="str">
        <f>IFERROR(CLEAN(HLOOKUP(AA$1,'1.源数据-产品报告-消费降序'!AA:AA,ROW(),0)),"")</f>
        <v/>
      </c>
      <c r="AB516" s="69" t="str">
        <f>IFERROR(CLEAN(HLOOKUP(AB$1,'1.源数据-产品报告-消费降序'!AB:AB,ROW(),0)),"")</f>
        <v/>
      </c>
      <c r="AC516" s="69" t="str">
        <f>IFERROR(CLEAN(HLOOKUP(AC$1,'1.源数据-产品报告-消费降序'!AC:AC,ROW(),0)),"")</f>
        <v/>
      </c>
      <c r="AD5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6" s="69" t="str">
        <f>IFERROR(CLEAN(HLOOKUP(AE$1,'1.源数据-产品报告-消费降序'!AE:AE,ROW(),0)),"")</f>
        <v/>
      </c>
      <c r="AH516" s="69" t="str">
        <f>IFERROR(CLEAN(HLOOKUP(AH$1,'1.源数据-产品报告-消费降序'!AH:AH,ROW(),0)),"")</f>
        <v/>
      </c>
      <c r="AI516" s="69" t="str">
        <f>IFERROR(CLEAN(HLOOKUP(AI$1,'1.源数据-产品报告-消费降序'!AI:AI,ROW(),0)),"")</f>
        <v/>
      </c>
      <c r="AJ516" s="69" t="str">
        <f>IFERROR(CLEAN(HLOOKUP(AJ$1,'1.源数据-产品报告-消费降序'!AJ:AJ,ROW(),0)),"")</f>
        <v/>
      </c>
      <c r="AK516" s="69" t="str">
        <f>IFERROR(CLEAN(HLOOKUP(AK$1,'1.源数据-产品报告-消费降序'!AK:AK,ROW(),0)),"")</f>
        <v/>
      </c>
      <c r="AL516" s="69" t="str">
        <f>IFERROR(CLEAN(HLOOKUP(AL$1,'1.源数据-产品报告-消费降序'!AL:AL,ROW(),0)),"")</f>
        <v/>
      </c>
      <c r="AM516" s="69" t="str">
        <f>IFERROR(CLEAN(HLOOKUP(AM$1,'1.源数据-产品报告-消费降序'!AM:AM,ROW(),0)),"")</f>
        <v/>
      </c>
      <c r="AN516" s="69" t="str">
        <f>IFERROR(CLEAN(HLOOKUP(AN$1,'1.源数据-产品报告-消费降序'!AN:AN,ROW(),0)),"")</f>
        <v/>
      </c>
      <c r="AO5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6" s="69" t="str">
        <f>IFERROR(CLEAN(HLOOKUP(AP$1,'1.源数据-产品报告-消费降序'!AP:AP,ROW(),0)),"")</f>
        <v/>
      </c>
      <c r="AS516" s="69" t="str">
        <f>IFERROR(CLEAN(HLOOKUP(AS$1,'1.源数据-产品报告-消费降序'!AS:AS,ROW(),0)),"")</f>
        <v/>
      </c>
      <c r="AT516" s="69" t="str">
        <f>IFERROR(CLEAN(HLOOKUP(AT$1,'1.源数据-产品报告-消费降序'!AT:AT,ROW(),0)),"")</f>
        <v/>
      </c>
      <c r="AU516" s="69" t="str">
        <f>IFERROR(CLEAN(HLOOKUP(AU$1,'1.源数据-产品报告-消费降序'!AU:AU,ROW(),0)),"")</f>
        <v/>
      </c>
      <c r="AV516" s="69" t="str">
        <f>IFERROR(CLEAN(HLOOKUP(AV$1,'1.源数据-产品报告-消费降序'!AV:AV,ROW(),0)),"")</f>
        <v/>
      </c>
      <c r="AW516" s="69" t="str">
        <f>IFERROR(CLEAN(HLOOKUP(AW$1,'1.源数据-产品报告-消费降序'!AW:AW,ROW(),0)),"")</f>
        <v/>
      </c>
      <c r="AX516" s="69" t="str">
        <f>IFERROR(CLEAN(HLOOKUP(AX$1,'1.源数据-产品报告-消费降序'!AX:AX,ROW(),0)),"")</f>
        <v/>
      </c>
      <c r="AY516" s="69" t="str">
        <f>IFERROR(CLEAN(HLOOKUP(AY$1,'1.源数据-产品报告-消费降序'!AY:AY,ROW(),0)),"")</f>
        <v/>
      </c>
      <c r="AZ5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6" s="69" t="str">
        <f>IFERROR(CLEAN(HLOOKUP(BA$1,'1.源数据-产品报告-消费降序'!BA:BA,ROW(),0)),"")</f>
        <v/>
      </c>
      <c r="BD516" s="69" t="str">
        <f>IFERROR(CLEAN(HLOOKUP(BD$1,'1.源数据-产品报告-消费降序'!BD:BD,ROW(),0)),"")</f>
        <v/>
      </c>
      <c r="BE516" s="69" t="str">
        <f>IFERROR(CLEAN(HLOOKUP(BE$1,'1.源数据-产品报告-消费降序'!BE:BE,ROW(),0)),"")</f>
        <v/>
      </c>
      <c r="BF516" s="69" t="str">
        <f>IFERROR(CLEAN(HLOOKUP(BF$1,'1.源数据-产品报告-消费降序'!BF:BF,ROW(),0)),"")</f>
        <v/>
      </c>
      <c r="BG516" s="69" t="str">
        <f>IFERROR(CLEAN(HLOOKUP(BG$1,'1.源数据-产品报告-消费降序'!BG:BG,ROW(),0)),"")</f>
        <v/>
      </c>
      <c r="BH516" s="69" t="str">
        <f>IFERROR(CLEAN(HLOOKUP(BH$1,'1.源数据-产品报告-消费降序'!BH:BH,ROW(),0)),"")</f>
        <v/>
      </c>
      <c r="BI516" s="69" t="str">
        <f>IFERROR(CLEAN(HLOOKUP(BI$1,'1.源数据-产品报告-消费降序'!BI:BI,ROW(),0)),"")</f>
        <v/>
      </c>
      <c r="BJ516" s="69" t="str">
        <f>IFERROR(CLEAN(HLOOKUP(BJ$1,'1.源数据-产品报告-消费降序'!BJ:BJ,ROW(),0)),"")</f>
        <v/>
      </c>
      <c r="BK5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6" s="69" t="str">
        <f>IFERROR(CLEAN(HLOOKUP(BL$1,'1.源数据-产品报告-消费降序'!BL:BL,ROW(),0)),"")</f>
        <v/>
      </c>
      <c r="BO516" s="69" t="str">
        <f>IFERROR(CLEAN(HLOOKUP(BO$1,'1.源数据-产品报告-消费降序'!BO:BO,ROW(),0)),"")</f>
        <v/>
      </c>
      <c r="BP516" s="69" t="str">
        <f>IFERROR(CLEAN(HLOOKUP(BP$1,'1.源数据-产品报告-消费降序'!BP:BP,ROW(),0)),"")</f>
        <v/>
      </c>
      <c r="BQ516" s="69" t="str">
        <f>IFERROR(CLEAN(HLOOKUP(BQ$1,'1.源数据-产品报告-消费降序'!BQ:BQ,ROW(),0)),"")</f>
        <v/>
      </c>
      <c r="BR516" s="69" t="str">
        <f>IFERROR(CLEAN(HLOOKUP(BR$1,'1.源数据-产品报告-消费降序'!BR:BR,ROW(),0)),"")</f>
        <v/>
      </c>
      <c r="BS516" s="69" t="str">
        <f>IFERROR(CLEAN(HLOOKUP(BS$1,'1.源数据-产品报告-消费降序'!BS:BS,ROW(),0)),"")</f>
        <v/>
      </c>
      <c r="BT516" s="69" t="str">
        <f>IFERROR(CLEAN(HLOOKUP(BT$1,'1.源数据-产品报告-消费降序'!BT:BT,ROW(),0)),"")</f>
        <v/>
      </c>
      <c r="BU516" s="69" t="str">
        <f>IFERROR(CLEAN(HLOOKUP(BU$1,'1.源数据-产品报告-消费降序'!BU:BU,ROW(),0)),"")</f>
        <v/>
      </c>
      <c r="BV5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6" s="69" t="str">
        <f>IFERROR(CLEAN(HLOOKUP(BW$1,'1.源数据-产品报告-消费降序'!BW:BW,ROW(),0)),"")</f>
        <v/>
      </c>
    </row>
    <row r="517" spans="1:75">
      <c r="A517" s="69" t="str">
        <f>IFERROR(CLEAN(HLOOKUP(A$1,'1.源数据-产品报告-消费降序'!A:A,ROW(),0)),"")</f>
        <v/>
      </c>
      <c r="B517" s="69" t="str">
        <f>IFERROR(CLEAN(HLOOKUP(B$1,'1.源数据-产品报告-消费降序'!B:B,ROW(),0)),"")</f>
        <v/>
      </c>
      <c r="C517" s="69" t="str">
        <f>IFERROR(CLEAN(HLOOKUP(C$1,'1.源数据-产品报告-消费降序'!C:C,ROW(),0)),"")</f>
        <v/>
      </c>
      <c r="D517" s="69" t="str">
        <f>IFERROR(CLEAN(HLOOKUP(D$1,'1.源数据-产品报告-消费降序'!D:D,ROW(),0)),"")</f>
        <v/>
      </c>
      <c r="E517" s="69" t="str">
        <f>IFERROR(CLEAN(HLOOKUP(E$1,'1.源数据-产品报告-消费降序'!E:E,ROW(),0)),"")</f>
        <v/>
      </c>
      <c r="F517" s="69" t="str">
        <f>IFERROR(CLEAN(HLOOKUP(F$1,'1.源数据-产品报告-消费降序'!F:F,ROW(),0)),"")</f>
        <v/>
      </c>
      <c r="G517" s="70">
        <f>IFERROR((HLOOKUP(G$1,'1.源数据-产品报告-消费降序'!G:G,ROW(),0)),"")</f>
        <v>0</v>
      </c>
      <c r="H5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7" s="69" t="str">
        <f>IFERROR(CLEAN(HLOOKUP(I$1,'1.源数据-产品报告-消费降序'!I:I,ROW(),0)),"")</f>
        <v/>
      </c>
      <c r="L517" s="69" t="str">
        <f>IFERROR(CLEAN(HLOOKUP(L$1,'1.源数据-产品报告-消费降序'!L:L,ROW(),0)),"")</f>
        <v/>
      </c>
      <c r="M517" s="69" t="str">
        <f>IFERROR(CLEAN(HLOOKUP(M$1,'1.源数据-产品报告-消费降序'!M:M,ROW(),0)),"")</f>
        <v/>
      </c>
      <c r="N517" s="69" t="str">
        <f>IFERROR(CLEAN(HLOOKUP(N$1,'1.源数据-产品报告-消费降序'!N:N,ROW(),0)),"")</f>
        <v/>
      </c>
      <c r="O517" s="69" t="str">
        <f>IFERROR(CLEAN(HLOOKUP(O$1,'1.源数据-产品报告-消费降序'!O:O,ROW(),0)),"")</f>
        <v/>
      </c>
      <c r="P517" s="69" t="str">
        <f>IFERROR(CLEAN(HLOOKUP(P$1,'1.源数据-产品报告-消费降序'!P:P,ROW(),0)),"")</f>
        <v/>
      </c>
      <c r="Q517" s="69" t="str">
        <f>IFERROR(CLEAN(HLOOKUP(Q$1,'1.源数据-产品报告-消费降序'!Q:Q,ROW(),0)),"")</f>
        <v/>
      </c>
      <c r="R517" s="69" t="str">
        <f>IFERROR(CLEAN(HLOOKUP(R$1,'1.源数据-产品报告-消费降序'!R:R,ROW(),0)),"")</f>
        <v/>
      </c>
      <c r="S5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7" s="69" t="str">
        <f>IFERROR(CLEAN(HLOOKUP(T$1,'1.源数据-产品报告-消费降序'!T:T,ROW(),0)),"")</f>
        <v/>
      </c>
      <c r="W517" s="69" t="str">
        <f>IFERROR(CLEAN(HLOOKUP(W$1,'1.源数据-产品报告-消费降序'!W:W,ROW(),0)),"")</f>
        <v/>
      </c>
      <c r="X517" s="69" t="str">
        <f>IFERROR(CLEAN(HLOOKUP(X$1,'1.源数据-产品报告-消费降序'!X:X,ROW(),0)),"")</f>
        <v/>
      </c>
      <c r="Y517" s="69" t="str">
        <f>IFERROR(CLEAN(HLOOKUP(Y$1,'1.源数据-产品报告-消费降序'!Y:Y,ROW(),0)),"")</f>
        <v/>
      </c>
      <c r="Z517" s="69" t="str">
        <f>IFERROR(CLEAN(HLOOKUP(Z$1,'1.源数据-产品报告-消费降序'!Z:Z,ROW(),0)),"")</f>
        <v/>
      </c>
      <c r="AA517" s="69" t="str">
        <f>IFERROR(CLEAN(HLOOKUP(AA$1,'1.源数据-产品报告-消费降序'!AA:AA,ROW(),0)),"")</f>
        <v/>
      </c>
      <c r="AB517" s="69" t="str">
        <f>IFERROR(CLEAN(HLOOKUP(AB$1,'1.源数据-产品报告-消费降序'!AB:AB,ROW(),0)),"")</f>
        <v/>
      </c>
      <c r="AC517" s="69" t="str">
        <f>IFERROR(CLEAN(HLOOKUP(AC$1,'1.源数据-产品报告-消费降序'!AC:AC,ROW(),0)),"")</f>
        <v/>
      </c>
      <c r="AD5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7" s="69" t="str">
        <f>IFERROR(CLEAN(HLOOKUP(AE$1,'1.源数据-产品报告-消费降序'!AE:AE,ROW(),0)),"")</f>
        <v/>
      </c>
      <c r="AH517" s="69" t="str">
        <f>IFERROR(CLEAN(HLOOKUP(AH$1,'1.源数据-产品报告-消费降序'!AH:AH,ROW(),0)),"")</f>
        <v/>
      </c>
      <c r="AI517" s="69" t="str">
        <f>IFERROR(CLEAN(HLOOKUP(AI$1,'1.源数据-产品报告-消费降序'!AI:AI,ROW(),0)),"")</f>
        <v/>
      </c>
      <c r="AJ517" s="69" t="str">
        <f>IFERROR(CLEAN(HLOOKUP(AJ$1,'1.源数据-产品报告-消费降序'!AJ:AJ,ROW(),0)),"")</f>
        <v/>
      </c>
      <c r="AK517" s="69" t="str">
        <f>IFERROR(CLEAN(HLOOKUP(AK$1,'1.源数据-产品报告-消费降序'!AK:AK,ROW(),0)),"")</f>
        <v/>
      </c>
      <c r="AL517" s="69" t="str">
        <f>IFERROR(CLEAN(HLOOKUP(AL$1,'1.源数据-产品报告-消费降序'!AL:AL,ROW(),0)),"")</f>
        <v/>
      </c>
      <c r="AM517" s="69" t="str">
        <f>IFERROR(CLEAN(HLOOKUP(AM$1,'1.源数据-产品报告-消费降序'!AM:AM,ROW(),0)),"")</f>
        <v/>
      </c>
      <c r="AN517" s="69" t="str">
        <f>IFERROR(CLEAN(HLOOKUP(AN$1,'1.源数据-产品报告-消费降序'!AN:AN,ROW(),0)),"")</f>
        <v/>
      </c>
      <c r="AO5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7" s="69" t="str">
        <f>IFERROR(CLEAN(HLOOKUP(AP$1,'1.源数据-产品报告-消费降序'!AP:AP,ROW(),0)),"")</f>
        <v/>
      </c>
      <c r="AS517" s="69" t="str">
        <f>IFERROR(CLEAN(HLOOKUP(AS$1,'1.源数据-产品报告-消费降序'!AS:AS,ROW(),0)),"")</f>
        <v/>
      </c>
      <c r="AT517" s="69" t="str">
        <f>IFERROR(CLEAN(HLOOKUP(AT$1,'1.源数据-产品报告-消费降序'!AT:AT,ROW(),0)),"")</f>
        <v/>
      </c>
      <c r="AU517" s="69" t="str">
        <f>IFERROR(CLEAN(HLOOKUP(AU$1,'1.源数据-产品报告-消费降序'!AU:AU,ROW(),0)),"")</f>
        <v/>
      </c>
      <c r="AV517" s="69" t="str">
        <f>IFERROR(CLEAN(HLOOKUP(AV$1,'1.源数据-产品报告-消费降序'!AV:AV,ROW(),0)),"")</f>
        <v/>
      </c>
      <c r="AW517" s="69" t="str">
        <f>IFERROR(CLEAN(HLOOKUP(AW$1,'1.源数据-产品报告-消费降序'!AW:AW,ROW(),0)),"")</f>
        <v/>
      </c>
      <c r="AX517" s="69" t="str">
        <f>IFERROR(CLEAN(HLOOKUP(AX$1,'1.源数据-产品报告-消费降序'!AX:AX,ROW(),0)),"")</f>
        <v/>
      </c>
      <c r="AY517" s="69" t="str">
        <f>IFERROR(CLEAN(HLOOKUP(AY$1,'1.源数据-产品报告-消费降序'!AY:AY,ROW(),0)),"")</f>
        <v/>
      </c>
      <c r="AZ5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7" s="69" t="str">
        <f>IFERROR(CLEAN(HLOOKUP(BA$1,'1.源数据-产品报告-消费降序'!BA:BA,ROW(),0)),"")</f>
        <v/>
      </c>
      <c r="BD517" s="69" t="str">
        <f>IFERROR(CLEAN(HLOOKUP(BD$1,'1.源数据-产品报告-消费降序'!BD:BD,ROW(),0)),"")</f>
        <v/>
      </c>
      <c r="BE517" s="69" t="str">
        <f>IFERROR(CLEAN(HLOOKUP(BE$1,'1.源数据-产品报告-消费降序'!BE:BE,ROW(),0)),"")</f>
        <v/>
      </c>
      <c r="BF517" s="69" t="str">
        <f>IFERROR(CLEAN(HLOOKUP(BF$1,'1.源数据-产品报告-消费降序'!BF:BF,ROW(),0)),"")</f>
        <v/>
      </c>
      <c r="BG517" s="69" t="str">
        <f>IFERROR(CLEAN(HLOOKUP(BG$1,'1.源数据-产品报告-消费降序'!BG:BG,ROW(),0)),"")</f>
        <v/>
      </c>
      <c r="BH517" s="69" t="str">
        <f>IFERROR(CLEAN(HLOOKUP(BH$1,'1.源数据-产品报告-消费降序'!BH:BH,ROW(),0)),"")</f>
        <v/>
      </c>
      <c r="BI517" s="69" t="str">
        <f>IFERROR(CLEAN(HLOOKUP(BI$1,'1.源数据-产品报告-消费降序'!BI:BI,ROW(),0)),"")</f>
        <v/>
      </c>
      <c r="BJ517" s="69" t="str">
        <f>IFERROR(CLEAN(HLOOKUP(BJ$1,'1.源数据-产品报告-消费降序'!BJ:BJ,ROW(),0)),"")</f>
        <v/>
      </c>
      <c r="BK5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7" s="69" t="str">
        <f>IFERROR(CLEAN(HLOOKUP(BL$1,'1.源数据-产品报告-消费降序'!BL:BL,ROW(),0)),"")</f>
        <v/>
      </c>
      <c r="BO517" s="69" t="str">
        <f>IFERROR(CLEAN(HLOOKUP(BO$1,'1.源数据-产品报告-消费降序'!BO:BO,ROW(),0)),"")</f>
        <v/>
      </c>
      <c r="BP517" s="69" t="str">
        <f>IFERROR(CLEAN(HLOOKUP(BP$1,'1.源数据-产品报告-消费降序'!BP:BP,ROW(),0)),"")</f>
        <v/>
      </c>
      <c r="BQ517" s="69" t="str">
        <f>IFERROR(CLEAN(HLOOKUP(BQ$1,'1.源数据-产品报告-消费降序'!BQ:BQ,ROW(),0)),"")</f>
        <v/>
      </c>
      <c r="BR517" s="69" t="str">
        <f>IFERROR(CLEAN(HLOOKUP(BR$1,'1.源数据-产品报告-消费降序'!BR:BR,ROW(),0)),"")</f>
        <v/>
      </c>
      <c r="BS517" s="69" t="str">
        <f>IFERROR(CLEAN(HLOOKUP(BS$1,'1.源数据-产品报告-消费降序'!BS:BS,ROW(),0)),"")</f>
        <v/>
      </c>
      <c r="BT517" s="69" t="str">
        <f>IFERROR(CLEAN(HLOOKUP(BT$1,'1.源数据-产品报告-消费降序'!BT:BT,ROW(),0)),"")</f>
        <v/>
      </c>
      <c r="BU517" s="69" t="str">
        <f>IFERROR(CLEAN(HLOOKUP(BU$1,'1.源数据-产品报告-消费降序'!BU:BU,ROW(),0)),"")</f>
        <v/>
      </c>
      <c r="BV5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7" s="69" t="str">
        <f>IFERROR(CLEAN(HLOOKUP(BW$1,'1.源数据-产品报告-消费降序'!BW:BW,ROW(),0)),"")</f>
        <v/>
      </c>
    </row>
    <row r="518" spans="1:75">
      <c r="A518" s="69" t="str">
        <f>IFERROR(CLEAN(HLOOKUP(A$1,'1.源数据-产品报告-消费降序'!A:A,ROW(),0)),"")</f>
        <v/>
      </c>
      <c r="B518" s="69" t="str">
        <f>IFERROR(CLEAN(HLOOKUP(B$1,'1.源数据-产品报告-消费降序'!B:B,ROW(),0)),"")</f>
        <v/>
      </c>
      <c r="C518" s="69" t="str">
        <f>IFERROR(CLEAN(HLOOKUP(C$1,'1.源数据-产品报告-消费降序'!C:C,ROW(),0)),"")</f>
        <v/>
      </c>
      <c r="D518" s="69" t="str">
        <f>IFERROR(CLEAN(HLOOKUP(D$1,'1.源数据-产品报告-消费降序'!D:D,ROW(),0)),"")</f>
        <v/>
      </c>
      <c r="E518" s="69" t="str">
        <f>IFERROR(CLEAN(HLOOKUP(E$1,'1.源数据-产品报告-消费降序'!E:E,ROW(),0)),"")</f>
        <v/>
      </c>
      <c r="F518" s="69" t="str">
        <f>IFERROR(CLEAN(HLOOKUP(F$1,'1.源数据-产品报告-消费降序'!F:F,ROW(),0)),"")</f>
        <v/>
      </c>
      <c r="G518" s="70">
        <f>IFERROR((HLOOKUP(G$1,'1.源数据-产品报告-消费降序'!G:G,ROW(),0)),"")</f>
        <v>0</v>
      </c>
      <c r="H5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8" s="69" t="str">
        <f>IFERROR(CLEAN(HLOOKUP(I$1,'1.源数据-产品报告-消费降序'!I:I,ROW(),0)),"")</f>
        <v/>
      </c>
      <c r="L518" s="69" t="str">
        <f>IFERROR(CLEAN(HLOOKUP(L$1,'1.源数据-产品报告-消费降序'!L:L,ROW(),0)),"")</f>
        <v/>
      </c>
      <c r="M518" s="69" t="str">
        <f>IFERROR(CLEAN(HLOOKUP(M$1,'1.源数据-产品报告-消费降序'!M:M,ROW(),0)),"")</f>
        <v/>
      </c>
      <c r="N518" s="69" t="str">
        <f>IFERROR(CLEAN(HLOOKUP(N$1,'1.源数据-产品报告-消费降序'!N:N,ROW(),0)),"")</f>
        <v/>
      </c>
      <c r="O518" s="69" t="str">
        <f>IFERROR(CLEAN(HLOOKUP(O$1,'1.源数据-产品报告-消费降序'!O:O,ROW(),0)),"")</f>
        <v/>
      </c>
      <c r="P518" s="69" t="str">
        <f>IFERROR(CLEAN(HLOOKUP(P$1,'1.源数据-产品报告-消费降序'!P:P,ROW(),0)),"")</f>
        <v/>
      </c>
      <c r="Q518" s="69" t="str">
        <f>IFERROR(CLEAN(HLOOKUP(Q$1,'1.源数据-产品报告-消费降序'!Q:Q,ROW(),0)),"")</f>
        <v/>
      </c>
      <c r="R518" s="69" t="str">
        <f>IFERROR(CLEAN(HLOOKUP(R$1,'1.源数据-产品报告-消费降序'!R:R,ROW(),0)),"")</f>
        <v/>
      </c>
      <c r="S5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8" s="69" t="str">
        <f>IFERROR(CLEAN(HLOOKUP(T$1,'1.源数据-产品报告-消费降序'!T:T,ROW(),0)),"")</f>
        <v/>
      </c>
      <c r="W518" s="69" t="str">
        <f>IFERROR(CLEAN(HLOOKUP(W$1,'1.源数据-产品报告-消费降序'!W:W,ROW(),0)),"")</f>
        <v/>
      </c>
      <c r="X518" s="69" t="str">
        <f>IFERROR(CLEAN(HLOOKUP(X$1,'1.源数据-产品报告-消费降序'!X:X,ROW(),0)),"")</f>
        <v/>
      </c>
      <c r="Y518" s="69" t="str">
        <f>IFERROR(CLEAN(HLOOKUP(Y$1,'1.源数据-产品报告-消费降序'!Y:Y,ROW(),0)),"")</f>
        <v/>
      </c>
      <c r="Z518" s="69" t="str">
        <f>IFERROR(CLEAN(HLOOKUP(Z$1,'1.源数据-产品报告-消费降序'!Z:Z,ROW(),0)),"")</f>
        <v/>
      </c>
      <c r="AA518" s="69" t="str">
        <f>IFERROR(CLEAN(HLOOKUP(AA$1,'1.源数据-产品报告-消费降序'!AA:AA,ROW(),0)),"")</f>
        <v/>
      </c>
      <c r="AB518" s="69" t="str">
        <f>IFERROR(CLEAN(HLOOKUP(AB$1,'1.源数据-产品报告-消费降序'!AB:AB,ROW(),0)),"")</f>
        <v/>
      </c>
      <c r="AC518" s="69" t="str">
        <f>IFERROR(CLEAN(HLOOKUP(AC$1,'1.源数据-产品报告-消费降序'!AC:AC,ROW(),0)),"")</f>
        <v/>
      </c>
      <c r="AD5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8" s="69" t="str">
        <f>IFERROR(CLEAN(HLOOKUP(AE$1,'1.源数据-产品报告-消费降序'!AE:AE,ROW(),0)),"")</f>
        <v/>
      </c>
      <c r="AH518" s="69" t="str">
        <f>IFERROR(CLEAN(HLOOKUP(AH$1,'1.源数据-产品报告-消费降序'!AH:AH,ROW(),0)),"")</f>
        <v/>
      </c>
      <c r="AI518" s="69" t="str">
        <f>IFERROR(CLEAN(HLOOKUP(AI$1,'1.源数据-产品报告-消费降序'!AI:AI,ROW(),0)),"")</f>
        <v/>
      </c>
      <c r="AJ518" s="69" t="str">
        <f>IFERROR(CLEAN(HLOOKUP(AJ$1,'1.源数据-产品报告-消费降序'!AJ:AJ,ROW(),0)),"")</f>
        <v/>
      </c>
      <c r="AK518" s="69" t="str">
        <f>IFERROR(CLEAN(HLOOKUP(AK$1,'1.源数据-产品报告-消费降序'!AK:AK,ROW(),0)),"")</f>
        <v/>
      </c>
      <c r="AL518" s="69" t="str">
        <f>IFERROR(CLEAN(HLOOKUP(AL$1,'1.源数据-产品报告-消费降序'!AL:AL,ROW(),0)),"")</f>
        <v/>
      </c>
      <c r="AM518" s="69" t="str">
        <f>IFERROR(CLEAN(HLOOKUP(AM$1,'1.源数据-产品报告-消费降序'!AM:AM,ROW(),0)),"")</f>
        <v/>
      </c>
      <c r="AN518" s="69" t="str">
        <f>IFERROR(CLEAN(HLOOKUP(AN$1,'1.源数据-产品报告-消费降序'!AN:AN,ROW(),0)),"")</f>
        <v/>
      </c>
      <c r="AO5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8" s="69" t="str">
        <f>IFERROR(CLEAN(HLOOKUP(AP$1,'1.源数据-产品报告-消费降序'!AP:AP,ROW(),0)),"")</f>
        <v/>
      </c>
      <c r="AS518" s="69" t="str">
        <f>IFERROR(CLEAN(HLOOKUP(AS$1,'1.源数据-产品报告-消费降序'!AS:AS,ROW(),0)),"")</f>
        <v/>
      </c>
      <c r="AT518" s="69" t="str">
        <f>IFERROR(CLEAN(HLOOKUP(AT$1,'1.源数据-产品报告-消费降序'!AT:AT,ROW(),0)),"")</f>
        <v/>
      </c>
      <c r="AU518" s="69" t="str">
        <f>IFERROR(CLEAN(HLOOKUP(AU$1,'1.源数据-产品报告-消费降序'!AU:AU,ROW(),0)),"")</f>
        <v/>
      </c>
      <c r="AV518" s="69" t="str">
        <f>IFERROR(CLEAN(HLOOKUP(AV$1,'1.源数据-产品报告-消费降序'!AV:AV,ROW(),0)),"")</f>
        <v/>
      </c>
      <c r="AW518" s="69" t="str">
        <f>IFERROR(CLEAN(HLOOKUP(AW$1,'1.源数据-产品报告-消费降序'!AW:AW,ROW(),0)),"")</f>
        <v/>
      </c>
      <c r="AX518" s="69" t="str">
        <f>IFERROR(CLEAN(HLOOKUP(AX$1,'1.源数据-产品报告-消费降序'!AX:AX,ROW(),0)),"")</f>
        <v/>
      </c>
      <c r="AY518" s="69" t="str">
        <f>IFERROR(CLEAN(HLOOKUP(AY$1,'1.源数据-产品报告-消费降序'!AY:AY,ROW(),0)),"")</f>
        <v/>
      </c>
      <c r="AZ5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8" s="69" t="str">
        <f>IFERROR(CLEAN(HLOOKUP(BA$1,'1.源数据-产品报告-消费降序'!BA:BA,ROW(),0)),"")</f>
        <v/>
      </c>
      <c r="BD518" s="69" t="str">
        <f>IFERROR(CLEAN(HLOOKUP(BD$1,'1.源数据-产品报告-消费降序'!BD:BD,ROW(),0)),"")</f>
        <v/>
      </c>
      <c r="BE518" s="69" t="str">
        <f>IFERROR(CLEAN(HLOOKUP(BE$1,'1.源数据-产品报告-消费降序'!BE:BE,ROW(),0)),"")</f>
        <v/>
      </c>
      <c r="BF518" s="69" t="str">
        <f>IFERROR(CLEAN(HLOOKUP(BF$1,'1.源数据-产品报告-消费降序'!BF:BF,ROW(),0)),"")</f>
        <v/>
      </c>
      <c r="BG518" s="69" t="str">
        <f>IFERROR(CLEAN(HLOOKUP(BG$1,'1.源数据-产品报告-消费降序'!BG:BG,ROW(),0)),"")</f>
        <v/>
      </c>
      <c r="BH518" s="69" t="str">
        <f>IFERROR(CLEAN(HLOOKUP(BH$1,'1.源数据-产品报告-消费降序'!BH:BH,ROW(),0)),"")</f>
        <v/>
      </c>
      <c r="BI518" s="69" t="str">
        <f>IFERROR(CLEAN(HLOOKUP(BI$1,'1.源数据-产品报告-消费降序'!BI:BI,ROW(),0)),"")</f>
        <v/>
      </c>
      <c r="BJ518" s="69" t="str">
        <f>IFERROR(CLEAN(HLOOKUP(BJ$1,'1.源数据-产品报告-消费降序'!BJ:BJ,ROW(),0)),"")</f>
        <v/>
      </c>
      <c r="BK5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8" s="69" t="str">
        <f>IFERROR(CLEAN(HLOOKUP(BL$1,'1.源数据-产品报告-消费降序'!BL:BL,ROW(),0)),"")</f>
        <v/>
      </c>
      <c r="BO518" s="69" t="str">
        <f>IFERROR(CLEAN(HLOOKUP(BO$1,'1.源数据-产品报告-消费降序'!BO:BO,ROW(),0)),"")</f>
        <v/>
      </c>
      <c r="BP518" s="69" t="str">
        <f>IFERROR(CLEAN(HLOOKUP(BP$1,'1.源数据-产品报告-消费降序'!BP:BP,ROW(),0)),"")</f>
        <v/>
      </c>
      <c r="BQ518" s="69" t="str">
        <f>IFERROR(CLEAN(HLOOKUP(BQ$1,'1.源数据-产品报告-消费降序'!BQ:BQ,ROW(),0)),"")</f>
        <v/>
      </c>
      <c r="BR518" s="69" t="str">
        <f>IFERROR(CLEAN(HLOOKUP(BR$1,'1.源数据-产品报告-消费降序'!BR:BR,ROW(),0)),"")</f>
        <v/>
      </c>
      <c r="BS518" s="69" t="str">
        <f>IFERROR(CLEAN(HLOOKUP(BS$1,'1.源数据-产品报告-消费降序'!BS:BS,ROW(),0)),"")</f>
        <v/>
      </c>
      <c r="BT518" s="69" t="str">
        <f>IFERROR(CLEAN(HLOOKUP(BT$1,'1.源数据-产品报告-消费降序'!BT:BT,ROW(),0)),"")</f>
        <v/>
      </c>
      <c r="BU518" s="69" t="str">
        <f>IFERROR(CLEAN(HLOOKUP(BU$1,'1.源数据-产品报告-消费降序'!BU:BU,ROW(),0)),"")</f>
        <v/>
      </c>
      <c r="BV5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8" s="69" t="str">
        <f>IFERROR(CLEAN(HLOOKUP(BW$1,'1.源数据-产品报告-消费降序'!BW:BW,ROW(),0)),"")</f>
        <v/>
      </c>
    </row>
    <row r="519" spans="1:75">
      <c r="A519" s="69" t="str">
        <f>IFERROR(CLEAN(HLOOKUP(A$1,'1.源数据-产品报告-消费降序'!A:A,ROW(),0)),"")</f>
        <v/>
      </c>
      <c r="B519" s="69" t="str">
        <f>IFERROR(CLEAN(HLOOKUP(B$1,'1.源数据-产品报告-消费降序'!B:B,ROW(),0)),"")</f>
        <v/>
      </c>
      <c r="C519" s="69" t="str">
        <f>IFERROR(CLEAN(HLOOKUP(C$1,'1.源数据-产品报告-消费降序'!C:C,ROW(),0)),"")</f>
        <v/>
      </c>
      <c r="D519" s="69" t="str">
        <f>IFERROR(CLEAN(HLOOKUP(D$1,'1.源数据-产品报告-消费降序'!D:D,ROW(),0)),"")</f>
        <v/>
      </c>
      <c r="E519" s="69" t="str">
        <f>IFERROR(CLEAN(HLOOKUP(E$1,'1.源数据-产品报告-消费降序'!E:E,ROW(),0)),"")</f>
        <v/>
      </c>
      <c r="F519" s="69" t="str">
        <f>IFERROR(CLEAN(HLOOKUP(F$1,'1.源数据-产品报告-消费降序'!F:F,ROW(),0)),"")</f>
        <v/>
      </c>
      <c r="G519" s="70">
        <f>IFERROR((HLOOKUP(G$1,'1.源数据-产品报告-消费降序'!G:G,ROW(),0)),"")</f>
        <v>0</v>
      </c>
      <c r="H5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19" s="69" t="str">
        <f>IFERROR(CLEAN(HLOOKUP(I$1,'1.源数据-产品报告-消费降序'!I:I,ROW(),0)),"")</f>
        <v/>
      </c>
      <c r="L519" s="69" t="str">
        <f>IFERROR(CLEAN(HLOOKUP(L$1,'1.源数据-产品报告-消费降序'!L:L,ROW(),0)),"")</f>
        <v/>
      </c>
      <c r="M519" s="69" t="str">
        <f>IFERROR(CLEAN(HLOOKUP(M$1,'1.源数据-产品报告-消费降序'!M:M,ROW(),0)),"")</f>
        <v/>
      </c>
      <c r="N519" s="69" t="str">
        <f>IFERROR(CLEAN(HLOOKUP(N$1,'1.源数据-产品报告-消费降序'!N:N,ROW(),0)),"")</f>
        <v/>
      </c>
      <c r="O519" s="69" t="str">
        <f>IFERROR(CLEAN(HLOOKUP(O$1,'1.源数据-产品报告-消费降序'!O:O,ROW(),0)),"")</f>
        <v/>
      </c>
      <c r="P519" s="69" t="str">
        <f>IFERROR(CLEAN(HLOOKUP(P$1,'1.源数据-产品报告-消费降序'!P:P,ROW(),0)),"")</f>
        <v/>
      </c>
      <c r="Q519" s="69" t="str">
        <f>IFERROR(CLEAN(HLOOKUP(Q$1,'1.源数据-产品报告-消费降序'!Q:Q,ROW(),0)),"")</f>
        <v/>
      </c>
      <c r="R519" s="69" t="str">
        <f>IFERROR(CLEAN(HLOOKUP(R$1,'1.源数据-产品报告-消费降序'!R:R,ROW(),0)),"")</f>
        <v/>
      </c>
      <c r="S5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19" s="69" t="str">
        <f>IFERROR(CLEAN(HLOOKUP(T$1,'1.源数据-产品报告-消费降序'!T:T,ROW(),0)),"")</f>
        <v/>
      </c>
      <c r="W519" s="69" t="str">
        <f>IFERROR(CLEAN(HLOOKUP(W$1,'1.源数据-产品报告-消费降序'!W:W,ROW(),0)),"")</f>
        <v/>
      </c>
      <c r="X519" s="69" t="str">
        <f>IFERROR(CLEAN(HLOOKUP(X$1,'1.源数据-产品报告-消费降序'!X:X,ROW(),0)),"")</f>
        <v/>
      </c>
      <c r="Y519" s="69" t="str">
        <f>IFERROR(CLEAN(HLOOKUP(Y$1,'1.源数据-产品报告-消费降序'!Y:Y,ROW(),0)),"")</f>
        <v/>
      </c>
      <c r="Z519" s="69" t="str">
        <f>IFERROR(CLEAN(HLOOKUP(Z$1,'1.源数据-产品报告-消费降序'!Z:Z,ROW(),0)),"")</f>
        <v/>
      </c>
      <c r="AA519" s="69" t="str">
        <f>IFERROR(CLEAN(HLOOKUP(AA$1,'1.源数据-产品报告-消费降序'!AA:AA,ROW(),0)),"")</f>
        <v/>
      </c>
      <c r="AB519" s="69" t="str">
        <f>IFERROR(CLEAN(HLOOKUP(AB$1,'1.源数据-产品报告-消费降序'!AB:AB,ROW(),0)),"")</f>
        <v/>
      </c>
      <c r="AC519" s="69" t="str">
        <f>IFERROR(CLEAN(HLOOKUP(AC$1,'1.源数据-产品报告-消费降序'!AC:AC,ROW(),0)),"")</f>
        <v/>
      </c>
      <c r="AD5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19" s="69" t="str">
        <f>IFERROR(CLEAN(HLOOKUP(AE$1,'1.源数据-产品报告-消费降序'!AE:AE,ROW(),0)),"")</f>
        <v/>
      </c>
      <c r="AH519" s="69" t="str">
        <f>IFERROR(CLEAN(HLOOKUP(AH$1,'1.源数据-产品报告-消费降序'!AH:AH,ROW(),0)),"")</f>
        <v/>
      </c>
      <c r="AI519" s="69" t="str">
        <f>IFERROR(CLEAN(HLOOKUP(AI$1,'1.源数据-产品报告-消费降序'!AI:AI,ROW(),0)),"")</f>
        <v/>
      </c>
      <c r="AJ519" s="69" t="str">
        <f>IFERROR(CLEAN(HLOOKUP(AJ$1,'1.源数据-产品报告-消费降序'!AJ:AJ,ROW(),0)),"")</f>
        <v/>
      </c>
      <c r="AK519" s="69" t="str">
        <f>IFERROR(CLEAN(HLOOKUP(AK$1,'1.源数据-产品报告-消费降序'!AK:AK,ROW(),0)),"")</f>
        <v/>
      </c>
      <c r="AL519" s="69" t="str">
        <f>IFERROR(CLEAN(HLOOKUP(AL$1,'1.源数据-产品报告-消费降序'!AL:AL,ROW(),0)),"")</f>
        <v/>
      </c>
      <c r="AM519" s="69" t="str">
        <f>IFERROR(CLEAN(HLOOKUP(AM$1,'1.源数据-产品报告-消费降序'!AM:AM,ROW(),0)),"")</f>
        <v/>
      </c>
      <c r="AN519" s="69" t="str">
        <f>IFERROR(CLEAN(HLOOKUP(AN$1,'1.源数据-产品报告-消费降序'!AN:AN,ROW(),0)),"")</f>
        <v/>
      </c>
      <c r="AO5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19" s="69" t="str">
        <f>IFERROR(CLEAN(HLOOKUP(AP$1,'1.源数据-产品报告-消费降序'!AP:AP,ROW(),0)),"")</f>
        <v/>
      </c>
      <c r="AS519" s="69" t="str">
        <f>IFERROR(CLEAN(HLOOKUP(AS$1,'1.源数据-产品报告-消费降序'!AS:AS,ROW(),0)),"")</f>
        <v/>
      </c>
      <c r="AT519" s="69" t="str">
        <f>IFERROR(CLEAN(HLOOKUP(AT$1,'1.源数据-产品报告-消费降序'!AT:AT,ROW(),0)),"")</f>
        <v/>
      </c>
      <c r="AU519" s="69" t="str">
        <f>IFERROR(CLEAN(HLOOKUP(AU$1,'1.源数据-产品报告-消费降序'!AU:AU,ROW(),0)),"")</f>
        <v/>
      </c>
      <c r="AV519" s="69" t="str">
        <f>IFERROR(CLEAN(HLOOKUP(AV$1,'1.源数据-产品报告-消费降序'!AV:AV,ROW(),0)),"")</f>
        <v/>
      </c>
      <c r="AW519" s="69" t="str">
        <f>IFERROR(CLEAN(HLOOKUP(AW$1,'1.源数据-产品报告-消费降序'!AW:AW,ROW(),0)),"")</f>
        <v/>
      </c>
      <c r="AX519" s="69" t="str">
        <f>IFERROR(CLEAN(HLOOKUP(AX$1,'1.源数据-产品报告-消费降序'!AX:AX,ROW(),0)),"")</f>
        <v/>
      </c>
      <c r="AY519" s="69" t="str">
        <f>IFERROR(CLEAN(HLOOKUP(AY$1,'1.源数据-产品报告-消费降序'!AY:AY,ROW(),0)),"")</f>
        <v/>
      </c>
      <c r="AZ5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19" s="69" t="str">
        <f>IFERROR(CLEAN(HLOOKUP(BA$1,'1.源数据-产品报告-消费降序'!BA:BA,ROW(),0)),"")</f>
        <v/>
      </c>
      <c r="BD519" s="69" t="str">
        <f>IFERROR(CLEAN(HLOOKUP(BD$1,'1.源数据-产品报告-消费降序'!BD:BD,ROW(),0)),"")</f>
        <v/>
      </c>
      <c r="BE519" s="69" t="str">
        <f>IFERROR(CLEAN(HLOOKUP(BE$1,'1.源数据-产品报告-消费降序'!BE:BE,ROW(),0)),"")</f>
        <v/>
      </c>
      <c r="BF519" s="69" t="str">
        <f>IFERROR(CLEAN(HLOOKUP(BF$1,'1.源数据-产品报告-消费降序'!BF:BF,ROW(),0)),"")</f>
        <v/>
      </c>
      <c r="BG519" s="69" t="str">
        <f>IFERROR(CLEAN(HLOOKUP(BG$1,'1.源数据-产品报告-消费降序'!BG:BG,ROW(),0)),"")</f>
        <v/>
      </c>
      <c r="BH519" s="69" t="str">
        <f>IFERROR(CLEAN(HLOOKUP(BH$1,'1.源数据-产品报告-消费降序'!BH:BH,ROW(),0)),"")</f>
        <v/>
      </c>
      <c r="BI519" s="69" t="str">
        <f>IFERROR(CLEAN(HLOOKUP(BI$1,'1.源数据-产品报告-消费降序'!BI:BI,ROW(),0)),"")</f>
        <v/>
      </c>
      <c r="BJ519" s="69" t="str">
        <f>IFERROR(CLEAN(HLOOKUP(BJ$1,'1.源数据-产品报告-消费降序'!BJ:BJ,ROW(),0)),"")</f>
        <v/>
      </c>
      <c r="BK5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19" s="69" t="str">
        <f>IFERROR(CLEAN(HLOOKUP(BL$1,'1.源数据-产品报告-消费降序'!BL:BL,ROW(),0)),"")</f>
        <v/>
      </c>
      <c r="BO519" s="69" t="str">
        <f>IFERROR(CLEAN(HLOOKUP(BO$1,'1.源数据-产品报告-消费降序'!BO:BO,ROW(),0)),"")</f>
        <v/>
      </c>
      <c r="BP519" s="69" t="str">
        <f>IFERROR(CLEAN(HLOOKUP(BP$1,'1.源数据-产品报告-消费降序'!BP:BP,ROW(),0)),"")</f>
        <v/>
      </c>
      <c r="BQ519" s="69" t="str">
        <f>IFERROR(CLEAN(HLOOKUP(BQ$1,'1.源数据-产品报告-消费降序'!BQ:BQ,ROW(),0)),"")</f>
        <v/>
      </c>
      <c r="BR519" s="69" t="str">
        <f>IFERROR(CLEAN(HLOOKUP(BR$1,'1.源数据-产品报告-消费降序'!BR:BR,ROW(),0)),"")</f>
        <v/>
      </c>
      <c r="BS519" s="69" t="str">
        <f>IFERROR(CLEAN(HLOOKUP(BS$1,'1.源数据-产品报告-消费降序'!BS:BS,ROW(),0)),"")</f>
        <v/>
      </c>
      <c r="BT519" s="69" t="str">
        <f>IFERROR(CLEAN(HLOOKUP(BT$1,'1.源数据-产品报告-消费降序'!BT:BT,ROW(),0)),"")</f>
        <v/>
      </c>
      <c r="BU519" s="69" t="str">
        <f>IFERROR(CLEAN(HLOOKUP(BU$1,'1.源数据-产品报告-消费降序'!BU:BU,ROW(),0)),"")</f>
        <v/>
      </c>
      <c r="BV5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19" s="69" t="str">
        <f>IFERROR(CLEAN(HLOOKUP(BW$1,'1.源数据-产品报告-消费降序'!BW:BW,ROW(),0)),"")</f>
        <v/>
      </c>
    </row>
    <row r="520" spans="1:75">
      <c r="A520" s="69" t="str">
        <f>IFERROR(CLEAN(HLOOKUP(A$1,'1.源数据-产品报告-消费降序'!A:A,ROW(),0)),"")</f>
        <v/>
      </c>
      <c r="B520" s="69" t="str">
        <f>IFERROR(CLEAN(HLOOKUP(B$1,'1.源数据-产品报告-消费降序'!B:B,ROW(),0)),"")</f>
        <v/>
      </c>
      <c r="C520" s="69" t="str">
        <f>IFERROR(CLEAN(HLOOKUP(C$1,'1.源数据-产品报告-消费降序'!C:C,ROW(),0)),"")</f>
        <v/>
      </c>
      <c r="D520" s="69" t="str">
        <f>IFERROR(CLEAN(HLOOKUP(D$1,'1.源数据-产品报告-消费降序'!D:D,ROW(),0)),"")</f>
        <v/>
      </c>
      <c r="E520" s="69" t="str">
        <f>IFERROR(CLEAN(HLOOKUP(E$1,'1.源数据-产品报告-消费降序'!E:E,ROW(),0)),"")</f>
        <v/>
      </c>
      <c r="F520" s="69" t="str">
        <f>IFERROR(CLEAN(HLOOKUP(F$1,'1.源数据-产品报告-消费降序'!F:F,ROW(),0)),"")</f>
        <v/>
      </c>
      <c r="G520" s="70">
        <f>IFERROR((HLOOKUP(G$1,'1.源数据-产品报告-消费降序'!G:G,ROW(),0)),"")</f>
        <v>0</v>
      </c>
      <c r="H5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0" s="69" t="str">
        <f>IFERROR(CLEAN(HLOOKUP(I$1,'1.源数据-产品报告-消费降序'!I:I,ROW(),0)),"")</f>
        <v/>
      </c>
      <c r="L520" s="69" t="str">
        <f>IFERROR(CLEAN(HLOOKUP(L$1,'1.源数据-产品报告-消费降序'!L:L,ROW(),0)),"")</f>
        <v/>
      </c>
      <c r="M520" s="69" t="str">
        <f>IFERROR(CLEAN(HLOOKUP(M$1,'1.源数据-产品报告-消费降序'!M:M,ROW(),0)),"")</f>
        <v/>
      </c>
      <c r="N520" s="69" t="str">
        <f>IFERROR(CLEAN(HLOOKUP(N$1,'1.源数据-产品报告-消费降序'!N:N,ROW(),0)),"")</f>
        <v/>
      </c>
      <c r="O520" s="69" t="str">
        <f>IFERROR(CLEAN(HLOOKUP(O$1,'1.源数据-产品报告-消费降序'!O:O,ROW(),0)),"")</f>
        <v/>
      </c>
      <c r="P520" s="69" t="str">
        <f>IFERROR(CLEAN(HLOOKUP(P$1,'1.源数据-产品报告-消费降序'!P:P,ROW(),0)),"")</f>
        <v/>
      </c>
      <c r="Q520" s="69" t="str">
        <f>IFERROR(CLEAN(HLOOKUP(Q$1,'1.源数据-产品报告-消费降序'!Q:Q,ROW(),0)),"")</f>
        <v/>
      </c>
      <c r="R520" s="69" t="str">
        <f>IFERROR(CLEAN(HLOOKUP(R$1,'1.源数据-产品报告-消费降序'!R:R,ROW(),0)),"")</f>
        <v/>
      </c>
      <c r="S5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0" s="69" t="str">
        <f>IFERROR(CLEAN(HLOOKUP(T$1,'1.源数据-产品报告-消费降序'!T:T,ROW(),0)),"")</f>
        <v/>
      </c>
      <c r="W520" s="69" t="str">
        <f>IFERROR(CLEAN(HLOOKUP(W$1,'1.源数据-产品报告-消费降序'!W:W,ROW(),0)),"")</f>
        <v/>
      </c>
      <c r="X520" s="69" t="str">
        <f>IFERROR(CLEAN(HLOOKUP(X$1,'1.源数据-产品报告-消费降序'!X:X,ROW(),0)),"")</f>
        <v/>
      </c>
      <c r="Y520" s="69" t="str">
        <f>IFERROR(CLEAN(HLOOKUP(Y$1,'1.源数据-产品报告-消费降序'!Y:Y,ROW(),0)),"")</f>
        <v/>
      </c>
      <c r="Z520" s="69" t="str">
        <f>IFERROR(CLEAN(HLOOKUP(Z$1,'1.源数据-产品报告-消费降序'!Z:Z,ROW(),0)),"")</f>
        <v/>
      </c>
      <c r="AA520" s="69" t="str">
        <f>IFERROR(CLEAN(HLOOKUP(AA$1,'1.源数据-产品报告-消费降序'!AA:AA,ROW(),0)),"")</f>
        <v/>
      </c>
      <c r="AB520" s="69" t="str">
        <f>IFERROR(CLEAN(HLOOKUP(AB$1,'1.源数据-产品报告-消费降序'!AB:AB,ROW(),0)),"")</f>
        <v/>
      </c>
      <c r="AC520" s="69" t="str">
        <f>IFERROR(CLEAN(HLOOKUP(AC$1,'1.源数据-产品报告-消费降序'!AC:AC,ROW(),0)),"")</f>
        <v/>
      </c>
      <c r="AD5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0" s="69" t="str">
        <f>IFERROR(CLEAN(HLOOKUP(AE$1,'1.源数据-产品报告-消费降序'!AE:AE,ROW(),0)),"")</f>
        <v/>
      </c>
      <c r="AH520" s="69" t="str">
        <f>IFERROR(CLEAN(HLOOKUP(AH$1,'1.源数据-产品报告-消费降序'!AH:AH,ROW(),0)),"")</f>
        <v/>
      </c>
      <c r="AI520" s="69" t="str">
        <f>IFERROR(CLEAN(HLOOKUP(AI$1,'1.源数据-产品报告-消费降序'!AI:AI,ROW(),0)),"")</f>
        <v/>
      </c>
      <c r="AJ520" s="69" t="str">
        <f>IFERROR(CLEAN(HLOOKUP(AJ$1,'1.源数据-产品报告-消费降序'!AJ:AJ,ROW(),0)),"")</f>
        <v/>
      </c>
      <c r="AK520" s="69" t="str">
        <f>IFERROR(CLEAN(HLOOKUP(AK$1,'1.源数据-产品报告-消费降序'!AK:AK,ROW(),0)),"")</f>
        <v/>
      </c>
      <c r="AL520" s="69" t="str">
        <f>IFERROR(CLEAN(HLOOKUP(AL$1,'1.源数据-产品报告-消费降序'!AL:AL,ROW(),0)),"")</f>
        <v/>
      </c>
      <c r="AM520" s="69" t="str">
        <f>IFERROR(CLEAN(HLOOKUP(AM$1,'1.源数据-产品报告-消费降序'!AM:AM,ROW(),0)),"")</f>
        <v/>
      </c>
      <c r="AN520" s="69" t="str">
        <f>IFERROR(CLEAN(HLOOKUP(AN$1,'1.源数据-产品报告-消费降序'!AN:AN,ROW(),0)),"")</f>
        <v/>
      </c>
      <c r="AO5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0" s="69" t="str">
        <f>IFERROR(CLEAN(HLOOKUP(AP$1,'1.源数据-产品报告-消费降序'!AP:AP,ROW(),0)),"")</f>
        <v/>
      </c>
      <c r="AS520" s="69" t="str">
        <f>IFERROR(CLEAN(HLOOKUP(AS$1,'1.源数据-产品报告-消费降序'!AS:AS,ROW(),0)),"")</f>
        <v/>
      </c>
      <c r="AT520" s="69" t="str">
        <f>IFERROR(CLEAN(HLOOKUP(AT$1,'1.源数据-产品报告-消费降序'!AT:AT,ROW(),0)),"")</f>
        <v/>
      </c>
      <c r="AU520" s="69" t="str">
        <f>IFERROR(CLEAN(HLOOKUP(AU$1,'1.源数据-产品报告-消费降序'!AU:AU,ROW(),0)),"")</f>
        <v/>
      </c>
      <c r="AV520" s="69" t="str">
        <f>IFERROR(CLEAN(HLOOKUP(AV$1,'1.源数据-产品报告-消费降序'!AV:AV,ROW(),0)),"")</f>
        <v/>
      </c>
      <c r="AW520" s="69" t="str">
        <f>IFERROR(CLEAN(HLOOKUP(AW$1,'1.源数据-产品报告-消费降序'!AW:AW,ROW(),0)),"")</f>
        <v/>
      </c>
      <c r="AX520" s="69" t="str">
        <f>IFERROR(CLEAN(HLOOKUP(AX$1,'1.源数据-产品报告-消费降序'!AX:AX,ROW(),0)),"")</f>
        <v/>
      </c>
      <c r="AY520" s="69" t="str">
        <f>IFERROR(CLEAN(HLOOKUP(AY$1,'1.源数据-产品报告-消费降序'!AY:AY,ROW(),0)),"")</f>
        <v/>
      </c>
      <c r="AZ5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0" s="69" t="str">
        <f>IFERROR(CLEAN(HLOOKUP(BA$1,'1.源数据-产品报告-消费降序'!BA:BA,ROW(),0)),"")</f>
        <v/>
      </c>
      <c r="BD520" s="69" t="str">
        <f>IFERROR(CLEAN(HLOOKUP(BD$1,'1.源数据-产品报告-消费降序'!BD:BD,ROW(),0)),"")</f>
        <v/>
      </c>
      <c r="BE520" s="69" t="str">
        <f>IFERROR(CLEAN(HLOOKUP(BE$1,'1.源数据-产品报告-消费降序'!BE:BE,ROW(),0)),"")</f>
        <v/>
      </c>
      <c r="BF520" s="69" t="str">
        <f>IFERROR(CLEAN(HLOOKUP(BF$1,'1.源数据-产品报告-消费降序'!BF:BF,ROW(),0)),"")</f>
        <v/>
      </c>
      <c r="BG520" s="69" t="str">
        <f>IFERROR(CLEAN(HLOOKUP(BG$1,'1.源数据-产品报告-消费降序'!BG:BG,ROW(),0)),"")</f>
        <v/>
      </c>
      <c r="BH520" s="69" t="str">
        <f>IFERROR(CLEAN(HLOOKUP(BH$1,'1.源数据-产品报告-消费降序'!BH:BH,ROW(),0)),"")</f>
        <v/>
      </c>
      <c r="BI520" s="69" t="str">
        <f>IFERROR(CLEAN(HLOOKUP(BI$1,'1.源数据-产品报告-消费降序'!BI:BI,ROW(),0)),"")</f>
        <v/>
      </c>
      <c r="BJ520" s="69" t="str">
        <f>IFERROR(CLEAN(HLOOKUP(BJ$1,'1.源数据-产品报告-消费降序'!BJ:BJ,ROW(),0)),"")</f>
        <v/>
      </c>
      <c r="BK5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0" s="69" t="str">
        <f>IFERROR(CLEAN(HLOOKUP(BL$1,'1.源数据-产品报告-消费降序'!BL:BL,ROW(),0)),"")</f>
        <v/>
      </c>
      <c r="BO520" s="69" t="str">
        <f>IFERROR(CLEAN(HLOOKUP(BO$1,'1.源数据-产品报告-消费降序'!BO:BO,ROW(),0)),"")</f>
        <v/>
      </c>
      <c r="BP520" s="69" t="str">
        <f>IFERROR(CLEAN(HLOOKUP(BP$1,'1.源数据-产品报告-消费降序'!BP:BP,ROW(),0)),"")</f>
        <v/>
      </c>
      <c r="BQ520" s="69" t="str">
        <f>IFERROR(CLEAN(HLOOKUP(BQ$1,'1.源数据-产品报告-消费降序'!BQ:BQ,ROW(),0)),"")</f>
        <v/>
      </c>
      <c r="BR520" s="69" t="str">
        <f>IFERROR(CLEAN(HLOOKUP(BR$1,'1.源数据-产品报告-消费降序'!BR:BR,ROW(),0)),"")</f>
        <v/>
      </c>
      <c r="BS520" s="69" t="str">
        <f>IFERROR(CLEAN(HLOOKUP(BS$1,'1.源数据-产品报告-消费降序'!BS:BS,ROW(),0)),"")</f>
        <v/>
      </c>
      <c r="BT520" s="69" t="str">
        <f>IFERROR(CLEAN(HLOOKUP(BT$1,'1.源数据-产品报告-消费降序'!BT:BT,ROW(),0)),"")</f>
        <v/>
      </c>
      <c r="BU520" s="69" t="str">
        <f>IFERROR(CLEAN(HLOOKUP(BU$1,'1.源数据-产品报告-消费降序'!BU:BU,ROW(),0)),"")</f>
        <v/>
      </c>
      <c r="BV5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0" s="69" t="str">
        <f>IFERROR(CLEAN(HLOOKUP(BW$1,'1.源数据-产品报告-消费降序'!BW:BW,ROW(),0)),"")</f>
        <v/>
      </c>
    </row>
    <row r="521" spans="1:75">
      <c r="A521" s="69" t="str">
        <f>IFERROR(CLEAN(HLOOKUP(A$1,'1.源数据-产品报告-消费降序'!A:A,ROW(),0)),"")</f>
        <v/>
      </c>
      <c r="B521" s="69" t="str">
        <f>IFERROR(CLEAN(HLOOKUP(B$1,'1.源数据-产品报告-消费降序'!B:B,ROW(),0)),"")</f>
        <v/>
      </c>
      <c r="C521" s="69" t="str">
        <f>IFERROR(CLEAN(HLOOKUP(C$1,'1.源数据-产品报告-消费降序'!C:C,ROW(),0)),"")</f>
        <v/>
      </c>
      <c r="D521" s="69" t="str">
        <f>IFERROR(CLEAN(HLOOKUP(D$1,'1.源数据-产品报告-消费降序'!D:D,ROW(),0)),"")</f>
        <v/>
      </c>
      <c r="E521" s="69" t="str">
        <f>IFERROR(CLEAN(HLOOKUP(E$1,'1.源数据-产品报告-消费降序'!E:E,ROW(),0)),"")</f>
        <v/>
      </c>
      <c r="F521" s="69" t="str">
        <f>IFERROR(CLEAN(HLOOKUP(F$1,'1.源数据-产品报告-消费降序'!F:F,ROW(),0)),"")</f>
        <v/>
      </c>
      <c r="G521" s="70">
        <f>IFERROR((HLOOKUP(G$1,'1.源数据-产品报告-消费降序'!G:G,ROW(),0)),"")</f>
        <v>0</v>
      </c>
      <c r="H5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1" s="69" t="str">
        <f>IFERROR(CLEAN(HLOOKUP(I$1,'1.源数据-产品报告-消费降序'!I:I,ROW(),0)),"")</f>
        <v/>
      </c>
      <c r="L521" s="69" t="str">
        <f>IFERROR(CLEAN(HLOOKUP(L$1,'1.源数据-产品报告-消费降序'!L:L,ROW(),0)),"")</f>
        <v/>
      </c>
      <c r="M521" s="69" t="str">
        <f>IFERROR(CLEAN(HLOOKUP(M$1,'1.源数据-产品报告-消费降序'!M:M,ROW(),0)),"")</f>
        <v/>
      </c>
      <c r="N521" s="69" t="str">
        <f>IFERROR(CLEAN(HLOOKUP(N$1,'1.源数据-产品报告-消费降序'!N:N,ROW(),0)),"")</f>
        <v/>
      </c>
      <c r="O521" s="69" t="str">
        <f>IFERROR(CLEAN(HLOOKUP(O$1,'1.源数据-产品报告-消费降序'!O:O,ROW(),0)),"")</f>
        <v/>
      </c>
      <c r="P521" s="69" t="str">
        <f>IFERROR(CLEAN(HLOOKUP(P$1,'1.源数据-产品报告-消费降序'!P:P,ROW(),0)),"")</f>
        <v/>
      </c>
      <c r="Q521" s="69" t="str">
        <f>IFERROR(CLEAN(HLOOKUP(Q$1,'1.源数据-产品报告-消费降序'!Q:Q,ROW(),0)),"")</f>
        <v/>
      </c>
      <c r="R521" s="69" t="str">
        <f>IFERROR(CLEAN(HLOOKUP(R$1,'1.源数据-产品报告-消费降序'!R:R,ROW(),0)),"")</f>
        <v/>
      </c>
      <c r="S5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1" s="69" t="str">
        <f>IFERROR(CLEAN(HLOOKUP(T$1,'1.源数据-产品报告-消费降序'!T:T,ROW(),0)),"")</f>
        <v/>
      </c>
      <c r="W521" s="69" t="str">
        <f>IFERROR(CLEAN(HLOOKUP(W$1,'1.源数据-产品报告-消费降序'!W:W,ROW(),0)),"")</f>
        <v/>
      </c>
      <c r="X521" s="69" t="str">
        <f>IFERROR(CLEAN(HLOOKUP(X$1,'1.源数据-产品报告-消费降序'!X:X,ROW(),0)),"")</f>
        <v/>
      </c>
      <c r="Y521" s="69" t="str">
        <f>IFERROR(CLEAN(HLOOKUP(Y$1,'1.源数据-产品报告-消费降序'!Y:Y,ROW(),0)),"")</f>
        <v/>
      </c>
      <c r="Z521" s="69" t="str">
        <f>IFERROR(CLEAN(HLOOKUP(Z$1,'1.源数据-产品报告-消费降序'!Z:Z,ROW(),0)),"")</f>
        <v/>
      </c>
      <c r="AA521" s="69" t="str">
        <f>IFERROR(CLEAN(HLOOKUP(AA$1,'1.源数据-产品报告-消费降序'!AA:AA,ROW(),0)),"")</f>
        <v/>
      </c>
      <c r="AB521" s="69" t="str">
        <f>IFERROR(CLEAN(HLOOKUP(AB$1,'1.源数据-产品报告-消费降序'!AB:AB,ROW(),0)),"")</f>
        <v/>
      </c>
      <c r="AC521" s="69" t="str">
        <f>IFERROR(CLEAN(HLOOKUP(AC$1,'1.源数据-产品报告-消费降序'!AC:AC,ROW(),0)),"")</f>
        <v/>
      </c>
      <c r="AD5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1" s="69" t="str">
        <f>IFERROR(CLEAN(HLOOKUP(AE$1,'1.源数据-产品报告-消费降序'!AE:AE,ROW(),0)),"")</f>
        <v/>
      </c>
      <c r="AH521" s="69" t="str">
        <f>IFERROR(CLEAN(HLOOKUP(AH$1,'1.源数据-产品报告-消费降序'!AH:AH,ROW(),0)),"")</f>
        <v/>
      </c>
      <c r="AI521" s="69" t="str">
        <f>IFERROR(CLEAN(HLOOKUP(AI$1,'1.源数据-产品报告-消费降序'!AI:AI,ROW(),0)),"")</f>
        <v/>
      </c>
      <c r="AJ521" s="69" t="str">
        <f>IFERROR(CLEAN(HLOOKUP(AJ$1,'1.源数据-产品报告-消费降序'!AJ:AJ,ROW(),0)),"")</f>
        <v/>
      </c>
      <c r="AK521" s="69" t="str">
        <f>IFERROR(CLEAN(HLOOKUP(AK$1,'1.源数据-产品报告-消费降序'!AK:AK,ROW(),0)),"")</f>
        <v/>
      </c>
      <c r="AL521" s="69" t="str">
        <f>IFERROR(CLEAN(HLOOKUP(AL$1,'1.源数据-产品报告-消费降序'!AL:AL,ROW(),0)),"")</f>
        <v/>
      </c>
      <c r="AM521" s="69" t="str">
        <f>IFERROR(CLEAN(HLOOKUP(AM$1,'1.源数据-产品报告-消费降序'!AM:AM,ROW(),0)),"")</f>
        <v/>
      </c>
      <c r="AN521" s="69" t="str">
        <f>IFERROR(CLEAN(HLOOKUP(AN$1,'1.源数据-产品报告-消费降序'!AN:AN,ROW(),0)),"")</f>
        <v/>
      </c>
      <c r="AO5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1" s="69" t="str">
        <f>IFERROR(CLEAN(HLOOKUP(AP$1,'1.源数据-产品报告-消费降序'!AP:AP,ROW(),0)),"")</f>
        <v/>
      </c>
      <c r="AS521" s="69" t="str">
        <f>IFERROR(CLEAN(HLOOKUP(AS$1,'1.源数据-产品报告-消费降序'!AS:AS,ROW(),0)),"")</f>
        <v/>
      </c>
      <c r="AT521" s="69" t="str">
        <f>IFERROR(CLEAN(HLOOKUP(AT$1,'1.源数据-产品报告-消费降序'!AT:AT,ROW(),0)),"")</f>
        <v/>
      </c>
      <c r="AU521" s="69" t="str">
        <f>IFERROR(CLEAN(HLOOKUP(AU$1,'1.源数据-产品报告-消费降序'!AU:AU,ROW(),0)),"")</f>
        <v/>
      </c>
      <c r="AV521" s="69" t="str">
        <f>IFERROR(CLEAN(HLOOKUP(AV$1,'1.源数据-产品报告-消费降序'!AV:AV,ROW(),0)),"")</f>
        <v/>
      </c>
      <c r="AW521" s="69" t="str">
        <f>IFERROR(CLEAN(HLOOKUP(AW$1,'1.源数据-产品报告-消费降序'!AW:AW,ROW(),0)),"")</f>
        <v/>
      </c>
      <c r="AX521" s="69" t="str">
        <f>IFERROR(CLEAN(HLOOKUP(AX$1,'1.源数据-产品报告-消费降序'!AX:AX,ROW(),0)),"")</f>
        <v/>
      </c>
      <c r="AY521" s="69" t="str">
        <f>IFERROR(CLEAN(HLOOKUP(AY$1,'1.源数据-产品报告-消费降序'!AY:AY,ROW(),0)),"")</f>
        <v/>
      </c>
      <c r="AZ5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1" s="69" t="str">
        <f>IFERROR(CLEAN(HLOOKUP(BA$1,'1.源数据-产品报告-消费降序'!BA:BA,ROW(),0)),"")</f>
        <v/>
      </c>
      <c r="BD521" s="69" t="str">
        <f>IFERROR(CLEAN(HLOOKUP(BD$1,'1.源数据-产品报告-消费降序'!BD:BD,ROW(),0)),"")</f>
        <v/>
      </c>
      <c r="BE521" s="69" t="str">
        <f>IFERROR(CLEAN(HLOOKUP(BE$1,'1.源数据-产品报告-消费降序'!BE:BE,ROW(),0)),"")</f>
        <v/>
      </c>
      <c r="BF521" s="69" t="str">
        <f>IFERROR(CLEAN(HLOOKUP(BF$1,'1.源数据-产品报告-消费降序'!BF:BF,ROW(),0)),"")</f>
        <v/>
      </c>
      <c r="BG521" s="69" t="str">
        <f>IFERROR(CLEAN(HLOOKUP(BG$1,'1.源数据-产品报告-消费降序'!BG:BG,ROW(),0)),"")</f>
        <v/>
      </c>
      <c r="BH521" s="69" t="str">
        <f>IFERROR(CLEAN(HLOOKUP(BH$1,'1.源数据-产品报告-消费降序'!BH:BH,ROW(),0)),"")</f>
        <v/>
      </c>
      <c r="BI521" s="69" t="str">
        <f>IFERROR(CLEAN(HLOOKUP(BI$1,'1.源数据-产品报告-消费降序'!BI:BI,ROW(),0)),"")</f>
        <v/>
      </c>
      <c r="BJ521" s="69" t="str">
        <f>IFERROR(CLEAN(HLOOKUP(BJ$1,'1.源数据-产品报告-消费降序'!BJ:BJ,ROW(),0)),"")</f>
        <v/>
      </c>
      <c r="BK5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1" s="69" t="str">
        <f>IFERROR(CLEAN(HLOOKUP(BL$1,'1.源数据-产品报告-消费降序'!BL:BL,ROW(),0)),"")</f>
        <v/>
      </c>
      <c r="BO521" s="69" t="str">
        <f>IFERROR(CLEAN(HLOOKUP(BO$1,'1.源数据-产品报告-消费降序'!BO:BO,ROW(),0)),"")</f>
        <v/>
      </c>
      <c r="BP521" s="69" t="str">
        <f>IFERROR(CLEAN(HLOOKUP(BP$1,'1.源数据-产品报告-消费降序'!BP:BP,ROW(),0)),"")</f>
        <v/>
      </c>
      <c r="BQ521" s="69" t="str">
        <f>IFERROR(CLEAN(HLOOKUP(BQ$1,'1.源数据-产品报告-消费降序'!BQ:BQ,ROW(),0)),"")</f>
        <v/>
      </c>
      <c r="BR521" s="69" t="str">
        <f>IFERROR(CLEAN(HLOOKUP(BR$1,'1.源数据-产品报告-消费降序'!BR:BR,ROW(),0)),"")</f>
        <v/>
      </c>
      <c r="BS521" s="69" t="str">
        <f>IFERROR(CLEAN(HLOOKUP(BS$1,'1.源数据-产品报告-消费降序'!BS:BS,ROW(),0)),"")</f>
        <v/>
      </c>
      <c r="BT521" s="69" t="str">
        <f>IFERROR(CLEAN(HLOOKUP(BT$1,'1.源数据-产品报告-消费降序'!BT:BT,ROW(),0)),"")</f>
        <v/>
      </c>
      <c r="BU521" s="69" t="str">
        <f>IFERROR(CLEAN(HLOOKUP(BU$1,'1.源数据-产品报告-消费降序'!BU:BU,ROW(),0)),"")</f>
        <v/>
      </c>
      <c r="BV5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1" s="69" t="str">
        <f>IFERROR(CLEAN(HLOOKUP(BW$1,'1.源数据-产品报告-消费降序'!BW:BW,ROW(),0)),"")</f>
        <v/>
      </c>
    </row>
    <row r="522" spans="1:75">
      <c r="A522" s="69" t="str">
        <f>IFERROR(CLEAN(HLOOKUP(A$1,'1.源数据-产品报告-消费降序'!A:A,ROW(),0)),"")</f>
        <v/>
      </c>
      <c r="B522" s="69" t="str">
        <f>IFERROR(CLEAN(HLOOKUP(B$1,'1.源数据-产品报告-消费降序'!B:B,ROW(),0)),"")</f>
        <v/>
      </c>
      <c r="C522" s="69" t="str">
        <f>IFERROR(CLEAN(HLOOKUP(C$1,'1.源数据-产品报告-消费降序'!C:C,ROW(),0)),"")</f>
        <v/>
      </c>
      <c r="D522" s="69" t="str">
        <f>IFERROR(CLEAN(HLOOKUP(D$1,'1.源数据-产品报告-消费降序'!D:D,ROW(),0)),"")</f>
        <v/>
      </c>
      <c r="E522" s="69" t="str">
        <f>IFERROR(CLEAN(HLOOKUP(E$1,'1.源数据-产品报告-消费降序'!E:E,ROW(),0)),"")</f>
        <v/>
      </c>
      <c r="F522" s="69" t="str">
        <f>IFERROR(CLEAN(HLOOKUP(F$1,'1.源数据-产品报告-消费降序'!F:F,ROW(),0)),"")</f>
        <v/>
      </c>
      <c r="G522" s="70">
        <f>IFERROR((HLOOKUP(G$1,'1.源数据-产品报告-消费降序'!G:G,ROW(),0)),"")</f>
        <v>0</v>
      </c>
      <c r="H5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2" s="69" t="str">
        <f>IFERROR(CLEAN(HLOOKUP(I$1,'1.源数据-产品报告-消费降序'!I:I,ROW(),0)),"")</f>
        <v/>
      </c>
      <c r="L522" s="69" t="str">
        <f>IFERROR(CLEAN(HLOOKUP(L$1,'1.源数据-产品报告-消费降序'!L:L,ROW(),0)),"")</f>
        <v/>
      </c>
      <c r="M522" s="69" t="str">
        <f>IFERROR(CLEAN(HLOOKUP(M$1,'1.源数据-产品报告-消费降序'!M:M,ROW(),0)),"")</f>
        <v/>
      </c>
      <c r="N522" s="69" t="str">
        <f>IFERROR(CLEAN(HLOOKUP(N$1,'1.源数据-产品报告-消费降序'!N:N,ROW(),0)),"")</f>
        <v/>
      </c>
      <c r="O522" s="69" t="str">
        <f>IFERROR(CLEAN(HLOOKUP(O$1,'1.源数据-产品报告-消费降序'!O:O,ROW(),0)),"")</f>
        <v/>
      </c>
      <c r="P522" s="69" t="str">
        <f>IFERROR(CLEAN(HLOOKUP(P$1,'1.源数据-产品报告-消费降序'!P:P,ROW(),0)),"")</f>
        <v/>
      </c>
      <c r="Q522" s="69" t="str">
        <f>IFERROR(CLEAN(HLOOKUP(Q$1,'1.源数据-产品报告-消费降序'!Q:Q,ROW(),0)),"")</f>
        <v/>
      </c>
      <c r="R522" s="69" t="str">
        <f>IFERROR(CLEAN(HLOOKUP(R$1,'1.源数据-产品报告-消费降序'!R:R,ROW(),0)),"")</f>
        <v/>
      </c>
      <c r="S5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2" s="69" t="str">
        <f>IFERROR(CLEAN(HLOOKUP(T$1,'1.源数据-产品报告-消费降序'!T:T,ROW(),0)),"")</f>
        <v/>
      </c>
      <c r="W522" s="69" t="str">
        <f>IFERROR(CLEAN(HLOOKUP(W$1,'1.源数据-产品报告-消费降序'!W:W,ROW(),0)),"")</f>
        <v/>
      </c>
      <c r="X522" s="69" t="str">
        <f>IFERROR(CLEAN(HLOOKUP(X$1,'1.源数据-产品报告-消费降序'!X:X,ROW(),0)),"")</f>
        <v/>
      </c>
      <c r="Y522" s="69" t="str">
        <f>IFERROR(CLEAN(HLOOKUP(Y$1,'1.源数据-产品报告-消费降序'!Y:Y,ROW(),0)),"")</f>
        <v/>
      </c>
      <c r="Z522" s="69" t="str">
        <f>IFERROR(CLEAN(HLOOKUP(Z$1,'1.源数据-产品报告-消费降序'!Z:Z,ROW(),0)),"")</f>
        <v/>
      </c>
      <c r="AA522" s="69" t="str">
        <f>IFERROR(CLEAN(HLOOKUP(AA$1,'1.源数据-产品报告-消费降序'!AA:AA,ROW(),0)),"")</f>
        <v/>
      </c>
      <c r="AB522" s="69" t="str">
        <f>IFERROR(CLEAN(HLOOKUP(AB$1,'1.源数据-产品报告-消费降序'!AB:AB,ROW(),0)),"")</f>
        <v/>
      </c>
      <c r="AC522" s="69" t="str">
        <f>IFERROR(CLEAN(HLOOKUP(AC$1,'1.源数据-产品报告-消费降序'!AC:AC,ROW(),0)),"")</f>
        <v/>
      </c>
      <c r="AD5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2" s="69" t="str">
        <f>IFERROR(CLEAN(HLOOKUP(AE$1,'1.源数据-产品报告-消费降序'!AE:AE,ROW(),0)),"")</f>
        <v/>
      </c>
      <c r="AH522" s="69" t="str">
        <f>IFERROR(CLEAN(HLOOKUP(AH$1,'1.源数据-产品报告-消费降序'!AH:AH,ROW(),0)),"")</f>
        <v/>
      </c>
      <c r="AI522" s="69" t="str">
        <f>IFERROR(CLEAN(HLOOKUP(AI$1,'1.源数据-产品报告-消费降序'!AI:AI,ROW(),0)),"")</f>
        <v/>
      </c>
      <c r="AJ522" s="69" t="str">
        <f>IFERROR(CLEAN(HLOOKUP(AJ$1,'1.源数据-产品报告-消费降序'!AJ:AJ,ROW(),0)),"")</f>
        <v/>
      </c>
      <c r="AK522" s="69" t="str">
        <f>IFERROR(CLEAN(HLOOKUP(AK$1,'1.源数据-产品报告-消费降序'!AK:AK,ROW(),0)),"")</f>
        <v/>
      </c>
      <c r="AL522" s="69" t="str">
        <f>IFERROR(CLEAN(HLOOKUP(AL$1,'1.源数据-产品报告-消费降序'!AL:AL,ROW(),0)),"")</f>
        <v/>
      </c>
      <c r="AM522" s="69" t="str">
        <f>IFERROR(CLEAN(HLOOKUP(AM$1,'1.源数据-产品报告-消费降序'!AM:AM,ROW(),0)),"")</f>
        <v/>
      </c>
      <c r="AN522" s="69" t="str">
        <f>IFERROR(CLEAN(HLOOKUP(AN$1,'1.源数据-产品报告-消费降序'!AN:AN,ROW(),0)),"")</f>
        <v/>
      </c>
      <c r="AO5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2" s="69" t="str">
        <f>IFERROR(CLEAN(HLOOKUP(AP$1,'1.源数据-产品报告-消费降序'!AP:AP,ROW(),0)),"")</f>
        <v/>
      </c>
      <c r="AS522" s="69" t="str">
        <f>IFERROR(CLEAN(HLOOKUP(AS$1,'1.源数据-产品报告-消费降序'!AS:AS,ROW(),0)),"")</f>
        <v/>
      </c>
      <c r="AT522" s="69" t="str">
        <f>IFERROR(CLEAN(HLOOKUP(AT$1,'1.源数据-产品报告-消费降序'!AT:AT,ROW(),0)),"")</f>
        <v/>
      </c>
      <c r="AU522" s="69" t="str">
        <f>IFERROR(CLEAN(HLOOKUP(AU$1,'1.源数据-产品报告-消费降序'!AU:AU,ROW(),0)),"")</f>
        <v/>
      </c>
      <c r="AV522" s="69" t="str">
        <f>IFERROR(CLEAN(HLOOKUP(AV$1,'1.源数据-产品报告-消费降序'!AV:AV,ROW(),0)),"")</f>
        <v/>
      </c>
      <c r="AW522" s="69" t="str">
        <f>IFERROR(CLEAN(HLOOKUP(AW$1,'1.源数据-产品报告-消费降序'!AW:AW,ROW(),0)),"")</f>
        <v/>
      </c>
      <c r="AX522" s="69" t="str">
        <f>IFERROR(CLEAN(HLOOKUP(AX$1,'1.源数据-产品报告-消费降序'!AX:AX,ROW(),0)),"")</f>
        <v/>
      </c>
      <c r="AY522" s="69" t="str">
        <f>IFERROR(CLEAN(HLOOKUP(AY$1,'1.源数据-产品报告-消费降序'!AY:AY,ROW(),0)),"")</f>
        <v/>
      </c>
      <c r="AZ5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2" s="69" t="str">
        <f>IFERROR(CLEAN(HLOOKUP(BA$1,'1.源数据-产品报告-消费降序'!BA:BA,ROW(),0)),"")</f>
        <v/>
      </c>
      <c r="BD522" s="69" t="str">
        <f>IFERROR(CLEAN(HLOOKUP(BD$1,'1.源数据-产品报告-消费降序'!BD:BD,ROW(),0)),"")</f>
        <v/>
      </c>
      <c r="BE522" s="69" t="str">
        <f>IFERROR(CLEAN(HLOOKUP(BE$1,'1.源数据-产品报告-消费降序'!BE:BE,ROW(),0)),"")</f>
        <v/>
      </c>
      <c r="BF522" s="69" t="str">
        <f>IFERROR(CLEAN(HLOOKUP(BF$1,'1.源数据-产品报告-消费降序'!BF:BF,ROW(),0)),"")</f>
        <v/>
      </c>
      <c r="BG522" s="69" t="str">
        <f>IFERROR(CLEAN(HLOOKUP(BG$1,'1.源数据-产品报告-消费降序'!BG:BG,ROW(),0)),"")</f>
        <v/>
      </c>
      <c r="BH522" s="69" t="str">
        <f>IFERROR(CLEAN(HLOOKUP(BH$1,'1.源数据-产品报告-消费降序'!BH:BH,ROW(),0)),"")</f>
        <v/>
      </c>
      <c r="BI522" s="69" t="str">
        <f>IFERROR(CLEAN(HLOOKUP(BI$1,'1.源数据-产品报告-消费降序'!BI:BI,ROW(),0)),"")</f>
        <v/>
      </c>
      <c r="BJ522" s="69" t="str">
        <f>IFERROR(CLEAN(HLOOKUP(BJ$1,'1.源数据-产品报告-消费降序'!BJ:BJ,ROW(),0)),"")</f>
        <v/>
      </c>
      <c r="BK5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2" s="69" t="str">
        <f>IFERROR(CLEAN(HLOOKUP(BL$1,'1.源数据-产品报告-消费降序'!BL:BL,ROW(),0)),"")</f>
        <v/>
      </c>
      <c r="BO522" s="69" t="str">
        <f>IFERROR(CLEAN(HLOOKUP(BO$1,'1.源数据-产品报告-消费降序'!BO:BO,ROW(),0)),"")</f>
        <v/>
      </c>
      <c r="BP522" s="69" t="str">
        <f>IFERROR(CLEAN(HLOOKUP(BP$1,'1.源数据-产品报告-消费降序'!BP:BP,ROW(),0)),"")</f>
        <v/>
      </c>
      <c r="BQ522" s="69" t="str">
        <f>IFERROR(CLEAN(HLOOKUP(BQ$1,'1.源数据-产品报告-消费降序'!BQ:BQ,ROW(),0)),"")</f>
        <v/>
      </c>
      <c r="BR522" s="69" t="str">
        <f>IFERROR(CLEAN(HLOOKUP(BR$1,'1.源数据-产品报告-消费降序'!BR:BR,ROW(),0)),"")</f>
        <v/>
      </c>
      <c r="BS522" s="69" t="str">
        <f>IFERROR(CLEAN(HLOOKUP(BS$1,'1.源数据-产品报告-消费降序'!BS:BS,ROW(),0)),"")</f>
        <v/>
      </c>
      <c r="BT522" s="69" t="str">
        <f>IFERROR(CLEAN(HLOOKUP(BT$1,'1.源数据-产品报告-消费降序'!BT:BT,ROW(),0)),"")</f>
        <v/>
      </c>
      <c r="BU522" s="69" t="str">
        <f>IFERROR(CLEAN(HLOOKUP(BU$1,'1.源数据-产品报告-消费降序'!BU:BU,ROW(),0)),"")</f>
        <v/>
      </c>
      <c r="BV5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2" s="69" t="str">
        <f>IFERROR(CLEAN(HLOOKUP(BW$1,'1.源数据-产品报告-消费降序'!BW:BW,ROW(),0)),"")</f>
        <v/>
      </c>
    </row>
    <row r="523" spans="1:75">
      <c r="A523" s="69" t="str">
        <f>IFERROR(CLEAN(HLOOKUP(A$1,'1.源数据-产品报告-消费降序'!A:A,ROW(),0)),"")</f>
        <v/>
      </c>
      <c r="B523" s="69" t="str">
        <f>IFERROR(CLEAN(HLOOKUP(B$1,'1.源数据-产品报告-消费降序'!B:B,ROW(),0)),"")</f>
        <v/>
      </c>
      <c r="C523" s="69" t="str">
        <f>IFERROR(CLEAN(HLOOKUP(C$1,'1.源数据-产品报告-消费降序'!C:C,ROW(),0)),"")</f>
        <v/>
      </c>
      <c r="D523" s="69" t="str">
        <f>IFERROR(CLEAN(HLOOKUP(D$1,'1.源数据-产品报告-消费降序'!D:D,ROW(),0)),"")</f>
        <v/>
      </c>
      <c r="E523" s="69" t="str">
        <f>IFERROR(CLEAN(HLOOKUP(E$1,'1.源数据-产品报告-消费降序'!E:E,ROW(),0)),"")</f>
        <v/>
      </c>
      <c r="F523" s="69" t="str">
        <f>IFERROR(CLEAN(HLOOKUP(F$1,'1.源数据-产品报告-消费降序'!F:F,ROW(),0)),"")</f>
        <v/>
      </c>
      <c r="G523" s="70">
        <f>IFERROR((HLOOKUP(G$1,'1.源数据-产品报告-消费降序'!G:G,ROW(),0)),"")</f>
        <v>0</v>
      </c>
      <c r="H5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3" s="69" t="str">
        <f>IFERROR(CLEAN(HLOOKUP(I$1,'1.源数据-产品报告-消费降序'!I:I,ROW(),0)),"")</f>
        <v/>
      </c>
      <c r="L523" s="69" t="str">
        <f>IFERROR(CLEAN(HLOOKUP(L$1,'1.源数据-产品报告-消费降序'!L:L,ROW(),0)),"")</f>
        <v/>
      </c>
      <c r="M523" s="69" t="str">
        <f>IFERROR(CLEAN(HLOOKUP(M$1,'1.源数据-产品报告-消费降序'!M:M,ROW(),0)),"")</f>
        <v/>
      </c>
      <c r="N523" s="69" t="str">
        <f>IFERROR(CLEAN(HLOOKUP(N$1,'1.源数据-产品报告-消费降序'!N:N,ROW(),0)),"")</f>
        <v/>
      </c>
      <c r="O523" s="69" t="str">
        <f>IFERROR(CLEAN(HLOOKUP(O$1,'1.源数据-产品报告-消费降序'!O:O,ROW(),0)),"")</f>
        <v/>
      </c>
      <c r="P523" s="69" t="str">
        <f>IFERROR(CLEAN(HLOOKUP(P$1,'1.源数据-产品报告-消费降序'!P:P,ROW(),0)),"")</f>
        <v/>
      </c>
      <c r="Q523" s="69" t="str">
        <f>IFERROR(CLEAN(HLOOKUP(Q$1,'1.源数据-产品报告-消费降序'!Q:Q,ROW(),0)),"")</f>
        <v/>
      </c>
      <c r="R523" s="69" t="str">
        <f>IFERROR(CLEAN(HLOOKUP(R$1,'1.源数据-产品报告-消费降序'!R:R,ROW(),0)),"")</f>
        <v/>
      </c>
      <c r="S5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3" s="69" t="str">
        <f>IFERROR(CLEAN(HLOOKUP(T$1,'1.源数据-产品报告-消费降序'!T:T,ROW(),0)),"")</f>
        <v/>
      </c>
      <c r="W523" s="69" t="str">
        <f>IFERROR(CLEAN(HLOOKUP(W$1,'1.源数据-产品报告-消费降序'!W:W,ROW(),0)),"")</f>
        <v/>
      </c>
      <c r="X523" s="69" t="str">
        <f>IFERROR(CLEAN(HLOOKUP(X$1,'1.源数据-产品报告-消费降序'!X:X,ROW(),0)),"")</f>
        <v/>
      </c>
      <c r="Y523" s="69" t="str">
        <f>IFERROR(CLEAN(HLOOKUP(Y$1,'1.源数据-产品报告-消费降序'!Y:Y,ROW(),0)),"")</f>
        <v/>
      </c>
      <c r="Z523" s="69" t="str">
        <f>IFERROR(CLEAN(HLOOKUP(Z$1,'1.源数据-产品报告-消费降序'!Z:Z,ROW(),0)),"")</f>
        <v/>
      </c>
      <c r="AA523" s="69" t="str">
        <f>IFERROR(CLEAN(HLOOKUP(AA$1,'1.源数据-产品报告-消费降序'!AA:AA,ROW(),0)),"")</f>
        <v/>
      </c>
      <c r="AB523" s="69" t="str">
        <f>IFERROR(CLEAN(HLOOKUP(AB$1,'1.源数据-产品报告-消费降序'!AB:AB,ROW(),0)),"")</f>
        <v/>
      </c>
      <c r="AC523" s="69" t="str">
        <f>IFERROR(CLEAN(HLOOKUP(AC$1,'1.源数据-产品报告-消费降序'!AC:AC,ROW(),0)),"")</f>
        <v/>
      </c>
      <c r="AD5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3" s="69" t="str">
        <f>IFERROR(CLEAN(HLOOKUP(AE$1,'1.源数据-产品报告-消费降序'!AE:AE,ROW(),0)),"")</f>
        <v/>
      </c>
      <c r="AH523" s="69" t="str">
        <f>IFERROR(CLEAN(HLOOKUP(AH$1,'1.源数据-产品报告-消费降序'!AH:AH,ROW(),0)),"")</f>
        <v/>
      </c>
      <c r="AI523" s="69" t="str">
        <f>IFERROR(CLEAN(HLOOKUP(AI$1,'1.源数据-产品报告-消费降序'!AI:AI,ROW(),0)),"")</f>
        <v/>
      </c>
      <c r="AJ523" s="69" t="str">
        <f>IFERROR(CLEAN(HLOOKUP(AJ$1,'1.源数据-产品报告-消费降序'!AJ:AJ,ROW(),0)),"")</f>
        <v/>
      </c>
      <c r="AK523" s="69" t="str">
        <f>IFERROR(CLEAN(HLOOKUP(AK$1,'1.源数据-产品报告-消费降序'!AK:AK,ROW(),0)),"")</f>
        <v/>
      </c>
      <c r="AL523" s="69" t="str">
        <f>IFERROR(CLEAN(HLOOKUP(AL$1,'1.源数据-产品报告-消费降序'!AL:AL,ROW(),0)),"")</f>
        <v/>
      </c>
      <c r="AM523" s="69" t="str">
        <f>IFERROR(CLEAN(HLOOKUP(AM$1,'1.源数据-产品报告-消费降序'!AM:AM,ROW(),0)),"")</f>
        <v/>
      </c>
      <c r="AN523" s="69" t="str">
        <f>IFERROR(CLEAN(HLOOKUP(AN$1,'1.源数据-产品报告-消费降序'!AN:AN,ROW(),0)),"")</f>
        <v/>
      </c>
      <c r="AO5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3" s="69" t="str">
        <f>IFERROR(CLEAN(HLOOKUP(AP$1,'1.源数据-产品报告-消费降序'!AP:AP,ROW(),0)),"")</f>
        <v/>
      </c>
      <c r="AS523" s="69" t="str">
        <f>IFERROR(CLEAN(HLOOKUP(AS$1,'1.源数据-产品报告-消费降序'!AS:AS,ROW(),0)),"")</f>
        <v/>
      </c>
      <c r="AT523" s="69" t="str">
        <f>IFERROR(CLEAN(HLOOKUP(AT$1,'1.源数据-产品报告-消费降序'!AT:AT,ROW(),0)),"")</f>
        <v/>
      </c>
      <c r="AU523" s="69" t="str">
        <f>IFERROR(CLEAN(HLOOKUP(AU$1,'1.源数据-产品报告-消费降序'!AU:AU,ROW(),0)),"")</f>
        <v/>
      </c>
      <c r="AV523" s="69" t="str">
        <f>IFERROR(CLEAN(HLOOKUP(AV$1,'1.源数据-产品报告-消费降序'!AV:AV,ROW(),0)),"")</f>
        <v/>
      </c>
      <c r="AW523" s="69" t="str">
        <f>IFERROR(CLEAN(HLOOKUP(AW$1,'1.源数据-产品报告-消费降序'!AW:AW,ROW(),0)),"")</f>
        <v/>
      </c>
      <c r="AX523" s="69" t="str">
        <f>IFERROR(CLEAN(HLOOKUP(AX$1,'1.源数据-产品报告-消费降序'!AX:AX,ROW(),0)),"")</f>
        <v/>
      </c>
      <c r="AY523" s="69" t="str">
        <f>IFERROR(CLEAN(HLOOKUP(AY$1,'1.源数据-产品报告-消费降序'!AY:AY,ROW(),0)),"")</f>
        <v/>
      </c>
      <c r="AZ5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3" s="69" t="str">
        <f>IFERROR(CLEAN(HLOOKUP(BA$1,'1.源数据-产品报告-消费降序'!BA:BA,ROW(),0)),"")</f>
        <v/>
      </c>
      <c r="BD523" s="69" t="str">
        <f>IFERROR(CLEAN(HLOOKUP(BD$1,'1.源数据-产品报告-消费降序'!BD:BD,ROW(),0)),"")</f>
        <v/>
      </c>
      <c r="BE523" s="69" t="str">
        <f>IFERROR(CLEAN(HLOOKUP(BE$1,'1.源数据-产品报告-消费降序'!BE:BE,ROW(),0)),"")</f>
        <v/>
      </c>
      <c r="BF523" s="69" t="str">
        <f>IFERROR(CLEAN(HLOOKUP(BF$1,'1.源数据-产品报告-消费降序'!BF:BF,ROW(),0)),"")</f>
        <v/>
      </c>
      <c r="BG523" s="69" t="str">
        <f>IFERROR(CLEAN(HLOOKUP(BG$1,'1.源数据-产品报告-消费降序'!BG:BG,ROW(),0)),"")</f>
        <v/>
      </c>
      <c r="BH523" s="69" t="str">
        <f>IFERROR(CLEAN(HLOOKUP(BH$1,'1.源数据-产品报告-消费降序'!BH:BH,ROW(),0)),"")</f>
        <v/>
      </c>
      <c r="BI523" s="69" t="str">
        <f>IFERROR(CLEAN(HLOOKUP(BI$1,'1.源数据-产品报告-消费降序'!BI:BI,ROW(),0)),"")</f>
        <v/>
      </c>
      <c r="BJ523" s="69" t="str">
        <f>IFERROR(CLEAN(HLOOKUP(BJ$1,'1.源数据-产品报告-消费降序'!BJ:BJ,ROW(),0)),"")</f>
        <v/>
      </c>
      <c r="BK5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3" s="69" t="str">
        <f>IFERROR(CLEAN(HLOOKUP(BL$1,'1.源数据-产品报告-消费降序'!BL:BL,ROW(),0)),"")</f>
        <v/>
      </c>
      <c r="BO523" s="69" t="str">
        <f>IFERROR(CLEAN(HLOOKUP(BO$1,'1.源数据-产品报告-消费降序'!BO:BO,ROW(),0)),"")</f>
        <v/>
      </c>
      <c r="BP523" s="69" t="str">
        <f>IFERROR(CLEAN(HLOOKUP(BP$1,'1.源数据-产品报告-消费降序'!BP:BP,ROW(),0)),"")</f>
        <v/>
      </c>
      <c r="BQ523" s="69" t="str">
        <f>IFERROR(CLEAN(HLOOKUP(BQ$1,'1.源数据-产品报告-消费降序'!BQ:BQ,ROW(),0)),"")</f>
        <v/>
      </c>
      <c r="BR523" s="69" t="str">
        <f>IFERROR(CLEAN(HLOOKUP(BR$1,'1.源数据-产品报告-消费降序'!BR:BR,ROW(),0)),"")</f>
        <v/>
      </c>
      <c r="BS523" s="69" t="str">
        <f>IFERROR(CLEAN(HLOOKUP(BS$1,'1.源数据-产品报告-消费降序'!BS:BS,ROW(),0)),"")</f>
        <v/>
      </c>
      <c r="BT523" s="69" t="str">
        <f>IFERROR(CLEAN(HLOOKUP(BT$1,'1.源数据-产品报告-消费降序'!BT:BT,ROW(),0)),"")</f>
        <v/>
      </c>
      <c r="BU523" s="69" t="str">
        <f>IFERROR(CLEAN(HLOOKUP(BU$1,'1.源数据-产品报告-消费降序'!BU:BU,ROW(),0)),"")</f>
        <v/>
      </c>
      <c r="BV5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3" s="69" t="str">
        <f>IFERROR(CLEAN(HLOOKUP(BW$1,'1.源数据-产品报告-消费降序'!BW:BW,ROW(),0)),"")</f>
        <v/>
      </c>
    </row>
    <row r="524" spans="1:75">
      <c r="A524" s="69" t="str">
        <f>IFERROR(CLEAN(HLOOKUP(A$1,'1.源数据-产品报告-消费降序'!A:A,ROW(),0)),"")</f>
        <v/>
      </c>
      <c r="B524" s="69" t="str">
        <f>IFERROR(CLEAN(HLOOKUP(B$1,'1.源数据-产品报告-消费降序'!B:B,ROW(),0)),"")</f>
        <v/>
      </c>
      <c r="C524" s="69" t="str">
        <f>IFERROR(CLEAN(HLOOKUP(C$1,'1.源数据-产品报告-消费降序'!C:C,ROW(),0)),"")</f>
        <v/>
      </c>
      <c r="D524" s="69" t="str">
        <f>IFERROR(CLEAN(HLOOKUP(D$1,'1.源数据-产品报告-消费降序'!D:D,ROW(),0)),"")</f>
        <v/>
      </c>
      <c r="E524" s="69" t="str">
        <f>IFERROR(CLEAN(HLOOKUP(E$1,'1.源数据-产品报告-消费降序'!E:E,ROW(),0)),"")</f>
        <v/>
      </c>
      <c r="F524" s="69" t="str">
        <f>IFERROR(CLEAN(HLOOKUP(F$1,'1.源数据-产品报告-消费降序'!F:F,ROW(),0)),"")</f>
        <v/>
      </c>
      <c r="G524" s="70">
        <f>IFERROR((HLOOKUP(G$1,'1.源数据-产品报告-消费降序'!G:G,ROW(),0)),"")</f>
        <v>0</v>
      </c>
      <c r="H5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4" s="69" t="str">
        <f>IFERROR(CLEAN(HLOOKUP(I$1,'1.源数据-产品报告-消费降序'!I:I,ROW(),0)),"")</f>
        <v/>
      </c>
      <c r="L524" s="69" t="str">
        <f>IFERROR(CLEAN(HLOOKUP(L$1,'1.源数据-产品报告-消费降序'!L:L,ROW(),0)),"")</f>
        <v/>
      </c>
      <c r="M524" s="69" t="str">
        <f>IFERROR(CLEAN(HLOOKUP(M$1,'1.源数据-产品报告-消费降序'!M:M,ROW(),0)),"")</f>
        <v/>
      </c>
      <c r="N524" s="69" t="str">
        <f>IFERROR(CLEAN(HLOOKUP(N$1,'1.源数据-产品报告-消费降序'!N:N,ROW(),0)),"")</f>
        <v/>
      </c>
      <c r="O524" s="69" t="str">
        <f>IFERROR(CLEAN(HLOOKUP(O$1,'1.源数据-产品报告-消费降序'!O:O,ROW(),0)),"")</f>
        <v/>
      </c>
      <c r="P524" s="69" t="str">
        <f>IFERROR(CLEAN(HLOOKUP(P$1,'1.源数据-产品报告-消费降序'!P:P,ROW(),0)),"")</f>
        <v/>
      </c>
      <c r="Q524" s="69" t="str">
        <f>IFERROR(CLEAN(HLOOKUP(Q$1,'1.源数据-产品报告-消费降序'!Q:Q,ROW(),0)),"")</f>
        <v/>
      </c>
      <c r="R524" s="69" t="str">
        <f>IFERROR(CLEAN(HLOOKUP(R$1,'1.源数据-产品报告-消费降序'!R:R,ROW(),0)),"")</f>
        <v/>
      </c>
      <c r="S5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4" s="69" t="str">
        <f>IFERROR(CLEAN(HLOOKUP(T$1,'1.源数据-产品报告-消费降序'!T:T,ROW(),0)),"")</f>
        <v/>
      </c>
      <c r="W524" s="69" t="str">
        <f>IFERROR(CLEAN(HLOOKUP(W$1,'1.源数据-产品报告-消费降序'!W:W,ROW(),0)),"")</f>
        <v/>
      </c>
      <c r="X524" s="69" t="str">
        <f>IFERROR(CLEAN(HLOOKUP(X$1,'1.源数据-产品报告-消费降序'!X:X,ROW(),0)),"")</f>
        <v/>
      </c>
      <c r="Y524" s="69" t="str">
        <f>IFERROR(CLEAN(HLOOKUP(Y$1,'1.源数据-产品报告-消费降序'!Y:Y,ROW(),0)),"")</f>
        <v/>
      </c>
      <c r="Z524" s="69" t="str">
        <f>IFERROR(CLEAN(HLOOKUP(Z$1,'1.源数据-产品报告-消费降序'!Z:Z,ROW(),0)),"")</f>
        <v/>
      </c>
      <c r="AA524" s="69" t="str">
        <f>IFERROR(CLEAN(HLOOKUP(AA$1,'1.源数据-产品报告-消费降序'!AA:AA,ROW(),0)),"")</f>
        <v/>
      </c>
      <c r="AB524" s="69" t="str">
        <f>IFERROR(CLEAN(HLOOKUP(AB$1,'1.源数据-产品报告-消费降序'!AB:AB,ROW(),0)),"")</f>
        <v/>
      </c>
      <c r="AC524" s="69" t="str">
        <f>IFERROR(CLEAN(HLOOKUP(AC$1,'1.源数据-产品报告-消费降序'!AC:AC,ROW(),0)),"")</f>
        <v/>
      </c>
      <c r="AD5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4" s="69" t="str">
        <f>IFERROR(CLEAN(HLOOKUP(AE$1,'1.源数据-产品报告-消费降序'!AE:AE,ROW(),0)),"")</f>
        <v/>
      </c>
      <c r="AH524" s="69" t="str">
        <f>IFERROR(CLEAN(HLOOKUP(AH$1,'1.源数据-产品报告-消费降序'!AH:AH,ROW(),0)),"")</f>
        <v/>
      </c>
      <c r="AI524" s="69" t="str">
        <f>IFERROR(CLEAN(HLOOKUP(AI$1,'1.源数据-产品报告-消费降序'!AI:AI,ROW(),0)),"")</f>
        <v/>
      </c>
      <c r="AJ524" s="69" t="str">
        <f>IFERROR(CLEAN(HLOOKUP(AJ$1,'1.源数据-产品报告-消费降序'!AJ:AJ,ROW(),0)),"")</f>
        <v/>
      </c>
      <c r="AK524" s="69" t="str">
        <f>IFERROR(CLEAN(HLOOKUP(AK$1,'1.源数据-产品报告-消费降序'!AK:AK,ROW(),0)),"")</f>
        <v/>
      </c>
      <c r="AL524" s="69" t="str">
        <f>IFERROR(CLEAN(HLOOKUP(AL$1,'1.源数据-产品报告-消费降序'!AL:AL,ROW(),0)),"")</f>
        <v/>
      </c>
      <c r="AM524" s="69" t="str">
        <f>IFERROR(CLEAN(HLOOKUP(AM$1,'1.源数据-产品报告-消费降序'!AM:AM,ROW(),0)),"")</f>
        <v/>
      </c>
      <c r="AN524" s="69" t="str">
        <f>IFERROR(CLEAN(HLOOKUP(AN$1,'1.源数据-产品报告-消费降序'!AN:AN,ROW(),0)),"")</f>
        <v/>
      </c>
      <c r="AO5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4" s="69" t="str">
        <f>IFERROR(CLEAN(HLOOKUP(AP$1,'1.源数据-产品报告-消费降序'!AP:AP,ROW(),0)),"")</f>
        <v/>
      </c>
      <c r="AS524" s="69" t="str">
        <f>IFERROR(CLEAN(HLOOKUP(AS$1,'1.源数据-产品报告-消费降序'!AS:AS,ROW(),0)),"")</f>
        <v/>
      </c>
      <c r="AT524" s="69" t="str">
        <f>IFERROR(CLEAN(HLOOKUP(AT$1,'1.源数据-产品报告-消费降序'!AT:AT,ROW(),0)),"")</f>
        <v/>
      </c>
      <c r="AU524" s="69" t="str">
        <f>IFERROR(CLEAN(HLOOKUP(AU$1,'1.源数据-产品报告-消费降序'!AU:AU,ROW(),0)),"")</f>
        <v/>
      </c>
      <c r="AV524" s="69" t="str">
        <f>IFERROR(CLEAN(HLOOKUP(AV$1,'1.源数据-产品报告-消费降序'!AV:AV,ROW(),0)),"")</f>
        <v/>
      </c>
      <c r="AW524" s="69" t="str">
        <f>IFERROR(CLEAN(HLOOKUP(AW$1,'1.源数据-产品报告-消费降序'!AW:AW,ROW(),0)),"")</f>
        <v/>
      </c>
      <c r="AX524" s="69" t="str">
        <f>IFERROR(CLEAN(HLOOKUP(AX$1,'1.源数据-产品报告-消费降序'!AX:AX,ROW(),0)),"")</f>
        <v/>
      </c>
      <c r="AY524" s="69" t="str">
        <f>IFERROR(CLEAN(HLOOKUP(AY$1,'1.源数据-产品报告-消费降序'!AY:AY,ROW(),0)),"")</f>
        <v/>
      </c>
      <c r="AZ5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4" s="69" t="str">
        <f>IFERROR(CLEAN(HLOOKUP(BA$1,'1.源数据-产品报告-消费降序'!BA:BA,ROW(),0)),"")</f>
        <v/>
      </c>
      <c r="BD524" s="69" t="str">
        <f>IFERROR(CLEAN(HLOOKUP(BD$1,'1.源数据-产品报告-消费降序'!BD:BD,ROW(),0)),"")</f>
        <v/>
      </c>
      <c r="BE524" s="69" t="str">
        <f>IFERROR(CLEAN(HLOOKUP(BE$1,'1.源数据-产品报告-消费降序'!BE:BE,ROW(),0)),"")</f>
        <v/>
      </c>
      <c r="BF524" s="69" t="str">
        <f>IFERROR(CLEAN(HLOOKUP(BF$1,'1.源数据-产品报告-消费降序'!BF:BF,ROW(),0)),"")</f>
        <v/>
      </c>
      <c r="BG524" s="69" t="str">
        <f>IFERROR(CLEAN(HLOOKUP(BG$1,'1.源数据-产品报告-消费降序'!BG:BG,ROW(),0)),"")</f>
        <v/>
      </c>
      <c r="BH524" s="69" t="str">
        <f>IFERROR(CLEAN(HLOOKUP(BH$1,'1.源数据-产品报告-消费降序'!BH:BH,ROW(),0)),"")</f>
        <v/>
      </c>
      <c r="BI524" s="69" t="str">
        <f>IFERROR(CLEAN(HLOOKUP(BI$1,'1.源数据-产品报告-消费降序'!BI:BI,ROW(),0)),"")</f>
        <v/>
      </c>
      <c r="BJ524" s="69" t="str">
        <f>IFERROR(CLEAN(HLOOKUP(BJ$1,'1.源数据-产品报告-消费降序'!BJ:BJ,ROW(),0)),"")</f>
        <v/>
      </c>
      <c r="BK5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4" s="69" t="str">
        <f>IFERROR(CLEAN(HLOOKUP(BL$1,'1.源数据-产品报告-消费降序'!BL:BL,ROW(),0)),"")</f>
        <v/>
      </c>
      <c r="BO524" s="69" t="str">
        <f>IFERROR(CLEAN(HLOOKUP(BO$1,'1.源数据-产品报告-消费降序'!BO:BO,ROW(),0)),"")</f>
        <v/>
      </c>
      <c r="BP524" s="69" t="str">
        <f>IFERROR(CLEAN(HLOOKUP(BP$1,'1.源数据-产品报告-消费降序'!BP:BP,ROW(),0)),"")</f>
        <v/>
      </c>
      <c r="BQ524" s="69" t="str">
        <f>IFERROR(CLEAN(HLOOKUP(BQ$1,'1.源数据-产品报告-消费降序'!BQ:BQ,ROW(),0)),"")</f>
        <v/>
      </c>
      <c r="BR524" s="69" t="str">
        <f>IFERROR(CLEAN(HLOOKUP(BR$1,'1.源数据-产品报告-消费降序'!BR:BR,ROW(),0)),"")</f>
        <v/>
      </c>
      <c r="BS524" s="69" t="str">
        <f>IFERROR(CLEAN(HLOOKUP(BS$1,'1.源数据-产品报告-消费降序'!BS:BS,ROW(),0)),"")</f>
        <v/>
      </c>
      <c r="BT524" s="69" t="str">
        <f>IFERROR(CLEAN(HLOOKUP(BT$1,'1.源数据-产品报告-消费降序'!BT:BT,ROW(),0)),"")</f>
        <v/>
      </c>
      <c r="BU524" s="69" t="str">
        <f>IFERROR(CLEAN(HLOOKUP(BU$1,'1.源数据-产品报告-消费降序'!BU:BU,ROW(),0)),"")</f>
        <v/>
      </c>
      <c r="BV5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4" s="69" t="str">
        <f>IFERROR(CLEAN(HLOOKUP(BW$1,'1.源数据-产品报告-消费降序'!BW:BW,ROW(),0)),"")</f>
        <v/>
      </c>
    </row>
    <row r="525" spans="1:75">
      <c r="A525" s="69" t="str">
        <f>IFERROR(CLEAN(HLOOKUP(A$1,'1.源数据-产品报告-消费降序'!A:A,ROW(),0)),"")</f>
        <v/>
      </c>
      <c r="B525" s="69" t="str">
        <f>IFERROR(CLEAN(HLOOKUP(B$1,'1.源数据-产品报告-消费降序'!B:B,ROW(),0)),"")</f>
        <v/>
      </c>
      <c r="C525" s="69" t="str">
        <f>IFERROR(CLEAN(HLOOKUP(C$1,'1.源数据-产品报告-消费降序'!C:C,ROW(),0)),"")</f>
        <v/>
      </c>
      <c r="D525" s="69" t="str">
        <f>IFERROR(CLEAN(HLOOKUP(D$1,'1.源数据-产品报告-消费降序'!D:D,ROW(),0)),"")</f>
        <v/>
      </c>
      <c r="E525" s="69" t="str">
        <f>IFERROR(CLEAN(HLOOKUP(E$1,'1.源数据-产品报告-消费降序'!E:E,ROW(),0)),"")</f>
        <v/>
      </c>
      <c r="F525" s="69" t="str">
        <f>IFERROR(CLEAN(HLOOKUP(F$1,'1.源数据-产品报告-消费降序'!F:F,ROW(),0)),"")</f>
        <v/>
      </c>
      <c r="G525" s="70">
        <f>IFERROR((HLOOKUP(G$1,'1.源数据-产品报告-消费降序'!G:G,ROW(),0)),"")</f>
        <v>0</v>
      </c>
      <c r="H5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5" s="69" t="str">
        <f>IFERROR(CLEAN(HLOOKUP(I$1,'1.源数据-产品报告-消费降序'!I:I,ROW(),0)),"")</f>
        <v/>
      </c>
      <c r="L525" s="69" t="str">
        <f>IFERROR(CLEAN(HLOOKUP(L$1,'1.源数据-产品报告-消费降序'!L:L,ROW(),0)),"")</f>
        <v/>
      </c>
      <c r="M525" s="69" t="str">
        <f>IFERROR(CLEAN(HLOOKUP(M$1,'1.源数据-产品报告-消费降序'!M:M,ROW(),0)),"")</f>
        <v/>
      </c>
      <c r="N525" s="69" t="str">
        <f>IFERROR(CLEAN(HLOOKUP(N$1,'1.源数据-产品报告-消费降序'!N:N,ROW(),0)),"")</f>
        <v/>
      </c>
      <c r="O525" s="69" t="str">
        <f>IFERROR(CLEAN(HLOOKUP(O$1,'1.源数据-产品报告-消费降序'!O:O,ROW(),0)),"")</f>
        <v/>
      </c>
      <c r="P525" s="69" t="str">
        <f>IFERROR(CLEAN(HLOOKUP(P$1,'1.源数据-产品报告-消费降序'!P:P,ROW(),0)),"")</f>
        <v/>
      </c>
      <c r="Q525" s="69" t="str">
        <f>IFERROR(CLEAN(HLOOKUP(Q$1,'1.源数据-产品报告-消费降序'!Q:Q,ROW(),0)),"")</f>
        <v/>
      </c>
      <c r="R525" s="69" t="str">
        <f>IFERROR(CLEAN(HLOOKUP(R$1,'1.源数据-产品报告-消费降序'!R:R,ROW(),0)),"")</f>
        <v/>
      </c>
      <c r="S5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5" s="69" t="str">
        <f>IFERROR(CLEAN(HLOOKUP(T$1,'1.源数据-产品报告-消费降序'!T:T,ROW(),0)),"")</f>
        <v/>
      </c>
      <c r="W525" s="69" t="str">
        <f>IFERROR(CLEAN(HLOOKUP(W$1,'1.源数据-产品报告-消费降序'!W:W,ROW(),0)),"")</f>
        <v/>
      </c>
      <c r="X525" s="69" t="str">
        <f>IFERROR(CLEAN(HLOOKUP(X$1,'1.源数据-产品报告-消费降序'!X:X,ROW(),0)),"")</f>
        <v/>
      </c>
      <c r="Y525" s="69" t="str">
        <f>IFERROR(CLEAN(HLOOKUP(Y$1,'1.源数据-产品报告-消费降序'!Y:Y,ROW(),0)),"")</f>
        <v/>
      </c>
      <c r="Z525" s="69" t="str">
        <f>IFERROR(CLEAN(HLOOKUP(Z$1,'1.源数据-产品报告-消费降序'!Z:Z,ROW(),0)),"")</f>
        <v/>
      </c>
      <c r="AA525" s="69" t="str">
        <f>IFERROR(CLEAN(HLOOKUP(AA$1,'1.源数据-产品报告-消费降序'!AA:AA,ROW(),0)),"")</f>
        <v/>
      </c>
      <c r="AB525" s="69" t="str">
        <f>IFERROR(CLEAN(HLOOKUP(AB$1,'1.源数据-产品报告-消费降序'!AB:AB,ROW(),0)),"")</f>
        <v/>
      </c>
      <c r="AC525" s="69" t="str">
        <f>IFERROR(CLEAN(HLOOKUP(AC$1,'1.源数据-产品报告-消费降序'!AC:AC,ROW(),0)),"")</f>
        <v/>
      </c>
      <c r="AD5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5" s="69" t="str">
        <f>IFERROR(CLEAN(HLOOKUP(AE$1,'1.源数据-产品报告-消费降序'!AE:AE,ROW(),0)),"")</f>
        <v/>
      </c>
      <c r="AH525" s="69" t="str">
        <f>IFERROR(CLEAN(HLOOKUP(AH$1,'1.源数据-产品报告-消费降序'!AH:AH,ROW(),0)),"")</f>
        <v/>
      </c>
      <c r="AI525" s="69" t="str">
        <f>IFERROR(CLEAN(HLOOKUP(AI$1,'1.源数据-产品报告-消费降序'!AI:AI,ROW(),0)),"")</f>
        <v/>
      </c>
      <c r="AJ525" s="69" t="str">
        <f>IFERROR(CLEAN(HLOOKUP(AJ$1,'1.源数据-产品报告-消费降序'!AJ:AJ,ROW(),0)),"")</f>
        <v/>
      </c>
      <c r="AK525" s="69" t="str">
        <f>IFERROR(CLEAN(HLOOKUP(AK$1,'1.源数据-产品报告-消费降序'!AK:AK,ROW(),0)),"")</f>
        <v/>
      </c>
      <c r="AL525" s="69" t="str">
        <f>IFERROR(CLEAN(HLOOKUP(AL$1,'1.源数据-产品报告-消费降序'!AL:AL,ROW(),0)),"")</f>
        <v/>
      </c>
      <c r="AM525" s="69" t="str">
        <f>IFERROR(CLEAN(HLOOKUP(AM$1,'1.源数据-产品报告-消费降序'!AM:AM,ROW(),0)),"")</f>
        <v/>
      </c>
      <c r="AN525" s="69" t="str">
        <f>IFERROR(CLEAN(HLOOKUP(AN$1,'1.源数据-产品报告-消费降序'!AN:AN,ROW(),0)),"")</f>
        <v/>
      </c>
      <c r="AO5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5" s="69" t="str">
        <f>IFERROR(CLEAN(HLOOKUP(AP$1,'1.源数据-产品报告-消费降序'!AP:AP,ROW(),0)),"")</f>
        <v/>
      </c>
      <c r="AS525" s="69" t="str">
        <f>IFERROR(CLEAN(HLOOKUP(AS$1,'1.源数据-产品报告-消费降序'!AS:AS,ROW(),0)),"")</f>
        <v/>
      </c>
      <c r="AT525" s="69" t="str">
        <f>IFERROR(CLEAN(HLOOKUP(AT$1,'1.源数据-产品报告-消费降序'!AT:AT,ROW(),0)),"")</f>
        <v/>
      </c>
      <c r="AU525" s="69" t="str">
        <f>IFERROR(CLEAN(HLOOKUP(AU$1,'1.源数据-产品报告-消费降序'!AU:AU,ROW(),0)),"")</f>
        <v/>
      </c>
      <c r="AV525" s="69" t="str">
        <f>IFERROR(CLEAN(HLOOKUP(AV$1,'1.源数据-产品报告-消费降序'!AV:AV,ROW(),0)),"")</f>
        <v/>
      </c>
      <c r="AW525" s="69" t="str">
        <f>IFERROR(CLEAN(HLOOKUP(AW$1,'1.源数据-产品报告-消费降序'!AW:AW,ROW(),0)),"")</f>
        <v/>
      </c>
      <c r="AX525" s="69" t="str">
        <f>IFERROR(CLEAN(HLOOKUP(AX$1,'1.源数据-产品报告-消费降序'!AX:AX,ROW(),0)),"")</f>
        <v/>
      </c>
      <c r="AY525" s="69" t="str">
        <f>IFERROR(CLEAN(HLOOKUP(AY$1,'1.源数据-产品报告-消费降序'!AY:AY,ROW(),0)),"")</f>
        <v/>
      </c>
      <c r="AZ5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5" s="69" t="str">
        <f>IFERROR(CLEAN(HLOOKUP(BA$1,'1.源数据-产品报告-消费降序'!BA:BA,ROW(),0)),"")</f>
        <v/>
      </c>
      <c r="BD525" s="69" t="str">
        <f>IFERROR(CLEAN(HLOOKUP(BD$1,'1.源数据-产品报告-消费降序'!BD:BD,ROW(),0)),"")</f>
        <v/>
      </c>
      <c r="BE525" s="69" t="str">
        <f>IFERROR(CLEAN(HLOOKUP(BE$1,'1.源数据-产品报告-消费降序'!BE:BE,ROW(),0)),"")</f>
        <v/>
      </c>
      <c r="BF525" s="69" t="str">
        <f>IFERROR(CLEAN(HLOOKUP(BF$1,'1.源数据-产品报告-消费降序'!BF:BF,ROW(),0)),"")</f>
        <v/>
      </c>
      <c r="BG525" s="69" t="str">
        <f>IFERROR(CLEAN(HLOOKUP(BG$1,'1.源数据-产品报告-消费降序'!BG:BG,ROW(),0)),"")</f>
        <v/>
      </c>
      <c r="BH525" s="69" t="str">
        <f>IFERROR(CLEAN(HLOOKUP(BH$1,'1.源数据-产品报告-消费降序'!BH:BH,ROW(),0)),"")</f>
        <v/>
      </c>
      <c r="BI525" s="69" t="str">
        <f>IFERROR(CLEAN(HLOOKUP(BI$1,'1.源数据-产品报告-消费降序'!BI:BI,ROW(),0)),"")</f>
        <v/>
      </c>
      <c r="BJ525" s="69" t="str">
        <f>IFERROR(CLEAN(HLOOKUP(BJ$1,'1.源数据-产品报告-消费降序'!BJ:BJ,ROW(),0)),"")</f>
        <v/>
      </c>
      <c r="BK5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5" s="69" t="str">
        <f>IFERROR(CLEAN(HLOOKUP(BL$1,'1.源数据-产品报告-消费降序'!BL:BL,ROW(),0)),"")</f>
        <v/>
      </c>
      <c r="BO525" s="69" t="str">
        <f>IFERROR(CLEAN(HLOOKUP(BO$1,'1.源数据-产品报告-消费降序'!BO:BO,ROW(),0)),"")</f>
        <v/>
      </c>
      <c r="BP525" s="69" t="str">
        <f>IFERROR(CLEAN(HLOOKUP(BP$1,'1.源数据-产品报告-消费降序'!BP:BP,ROW(),0)),"")</f>
        <v/>
      </c>
      <c r="BQ525" s="69" t="str">
        <f>IFERROR(CLEAN(HLOOKUP(BQ$1,'1.源数据-产品报告-消费降序'!BQ:BQ,ROW(),0)),"")</f>
        <v/>
      </c>
      <c r="BR525" s="69" t="str">
        <f>IFERROR(CLEAN(HLOOKUP(BR$1,'1.源数据-产品报告-消费降序'!BR:BR,ROW(),0)),"")</f>
        <v/>
      </c>
      <c r="BS525" s="69" t="str">
        <f>IFERROR(CLEAN(HLOOKUP(BS$1,'1.源数据-产品报告-消费降序'!BS:BS,ROW(),0)),"")</f>
        <v/>
      </c>
      <c r="BT525" s="69" t="str">
        <f>IFERROR(CLEAN(HLOOKUP(BT$1,'1.源数据-产品报告-消费降序'!BT:BT,ROW(),0)),"")</f>
        <v/>
      </c>
      <c r="BU525" s="69" t="str">
        <f>IFERROR(CLEAN(HLOOKUP(BU$1,'1.源数据-产品报告-消费降序'!BU:BU,ROW(),0)),"")</f>
        <v/>
      </c>
      <c r="BV5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5" s="69" t="str">
        <f>IFERROR(CLEAN(HLOOKUP(BW$1,'1.源数据-产品报告-消费降序'!BW:BW,ROW(),0)),"")</f>
        <v/>
      </c>
    </row>
    <row r="526" spans="1:75">
      <c r="A526" s="69" t="str">
        <f>IFERROR(CLEAN(HLOOKUP(A$1,'1.源数据-产品报告-消费降序'!A:A,ROW(),0)),"")</f>
        <v/>
      </c>
      <c r="B526" s="69" t="str">
        <f>IFERROR(CLEAN(HLOOKUP(B$1,'1.源数据-产品报告-消费降序'!B:B,ROW(),0)),"")</f>
        <v/>
      </c>
      <c r="C526" s="69" t="str">
        <f>IFERROR(CLEAN(HLOOKUP(C$1,'1.源数据-产品报告-消费降序'!C:C,ROW(),0)),"")</f>
        <v/>
      </c>
      <c r="D526" s="69" t="str">
        <f>IFERROR(CLEAN(HLOOKUP(D$1,'1.源数据-产品报告-消费降序'!D:D,ROW(),0)),"")</f>
        <v/>
      </c>
      <c r="E526" s="69" t="str">
        <f>IFERROR(CLEAN(HLOOKUP(E$1,'1.源数据-产品报告-消费降序'!E:E,ROW(),0)),"")</f>
        <v/>
      </c>
      <c r="F526" s="69" t="str">
        <f>IFERROR(CLEAN(HLOOKUP(F$1,'1.源数据-产品报告-消费降序'!F:F,ROW(),0)),"")</f>
        <v/>
      </c>
      <c r="G526" s="70">
        <f>IFERROR((HLOOKUP(G$1,'1.源数据-产品报告-消费降序'!G:G,ROW(),0)),"")</f>
        <v>0</v>
      </c>
      <c r="H5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6" s="69" t="str">
        <f>IFERROR(CLEAN(HLOOKUP(I$1,'1.源数据-产品报告-消费降序'!I:I,ROW(),0)),"")</f>
        <v/>
      </c>
      <c r="L526" s="69" t="str">
        <f>IFERROR(CLEAN(HLOOKUP(L$1,'1.源数据-产品报告-消费降序'!L:L,ROW(),0)),"")</f>
        <v/>
      </c>
      <c r="M526" s="69" t="str">
        <f>IFERROR(CLEAN(HLOOKUP(M$1,'1.源数据-产品报告-消费降序'!M:M,ROW(),0)),"")</f>
        <v/>
      </c>
      <c r="N526" s="69" t="str">
        <f>IFERROR(CLEAN(HLOOKUP(N$1,'1.源数据-产品报告-消费降序'!N:N,ROW(),0)),"")</f>
        <v/>
      </c>
      <c r="O526" s="69" t="str">
        <f>IFERROR(CLEAN(HLOOKUP(O$1,'1.源数据-产品报告-消费降序'!O:O,ROW(),0)),"")</f>
        <v/>
      </c>
      <c r="P526" s="69" t="str">
        <f>IFERROR(CLEAN(HLOOKUP(P$1,'1.源数据-产品报告-消费降序'!P:P,ROW(),0)),"")</f>
        <v/>
      </c>
      <c r="Q526" s="69" t="str">
        <f>IFERROR(CLEAN(HLOOKUP(Q$1,'1.源数据-产品报告-消费降序'!Q:Q,ROW(),0)),"")</f>
        <v/>
      </c>
      <c r="R526" s="69" t="str">
        <f>IFERROR(CLEAN(HLOOKUP(R$1,'1.源数据-产品报告-消费降序'!R:R,ROW(),0)),"")</f>
        <v/>
      </c>
      <c r="S5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6" s="69" t="str">
        <f>IFERROR(CLEAN(HLOOKUP(T$1,'1.源数据-产品报告-消费降序'!T:T,ROW(),0)),"")</f>
        <v/>
      </c>
      <c r="W526" s="69" t="str">
        <f>IFERROR(CLEAN(HLOOKUP(W$1,'1.源数据-产品报告-消费降序'!W:W,ROW(),0)),"")</f>
        <v/>
      </c>
      <c r="X526" s="69" t="str">
        <f>IFERROR(CLEAN(HLOOKUP(X$1,'1.源数据-产品报告-消费降序'!X:X,ROW(),0)),"")</f>
        <v/>
      </c>
      <c r="Y526" s="69" t="str">
        <f>IFERROR(CLEAN(HLOOKUP(Y$1,'1.源数据-产品报告-消费降序'!Y:Y,ROW(),0)),"")</f>
        <v/>
      </c>
      <c r="Z526" s="69" t="str">
        <f>IFERROR(CLEAN(HLOOKUP(Z$1,'1.源数据-产品报告-消费降序'!Z:Z,ROW(),0)),"")</f>
        <v/>
      </c>
      <c r="AA526" s="69" t="str">
        <f>IFERROR(CLEAN(HLOOKUP(AA$1,'1.源数据-产品报告-消费降序'!AA:AA,ROW(),0)),"")</f>
        <v/>
      </c>
      <c r="AB526" s="69" t="str">
        <f>IFERROR(CLEAN(HLOOKUP(AB$1,'1.源数据-产品报告-消费降序'!AB:AB,ROW(),0)),"")</f>
        <v/>
      </c>
      <c r="AC526" s="69" t="str">
        <f>IFERROR(CLEAN(HLOOKUP(AC$1,'1.源数据-产品报告-消费降序'!AC:AC,ROW(),0)),"")</f>
        <v/>
      </c>
      <c r="AD5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6" s="69" t="str">
        <f>IFERROR(CLEAN(HLOOKUP(AE$1,'1.源数据-产品报告-消费降序'!AE:AE,ROW(),0)),"")</f>
        <v/>
      </c>
      <c r="AH526" s="69" t="str">
        <f>IFERROR(CLEAN(HLOOKUP(AH$1,'1.源数据-产品报告-消费降序'!AH:AH,ROW(),0)),"")</f>
        <v/>
      </c>
      <c r="AI526" s="69" t="str">
        <f>IFERROR(CLEAN(HLOOKUP(AI$1,'1.源数据-产品报告-消费降序'!AI:AI,ROW(),0)),"")</f>
        <v/>
      </c>
      <c r="AJ526" s="69" t="str">
        <f>IFERROR(CLEAN(HLOOKUP(AJ$1,'1.源数据-产品报告-消费降序'!AJ:AJ,ROW(),0)),"")</f>
        <v/>
      </c>
      <c r="AK526" s="69" t="str">
        <f>IFERROR(CLEAN(HLOOKUP(AK$1,'1.源数据-产品报告-消费降序'!AK:AK,ROW(),0)),"")</f>
        <v/>
      </c>
      <c r="AL526" s="69" t="str">
        <f>IFERROR(CLEAN(HLOOKUP(AL$1,'1.源数据-产品报告-消费降序'!AL:AL,ROW(),0)),"")</f>
        <v/>
      </c>
      <c r="AM526" s="69" t="str">
        <f>IFERROR(CLEAN(HLOOKUP(AM$1,'1.源数据-产品报告-消费降序'!AM:AM,ROW(),0)),"")</f>
        <v/>
      </c>
      <c r="AN526" s="69" t="str">
        <f>IFERROR(CLEAN(HLOOKUP(AN$1,'1.源数据-产品报告-消费降序'!AN:AN,ROW(),0)),"")</f>
        <v/>
      </c>
      <c r="AO5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6" s="69" t="str">
        <f>IFERROR(CLEAN(HLOOKUP(AP$1,'1.源数据-产品报告-消费降序'!AP:AP,ROW(),0)),"")</f>
        <v/>
      </c>
      <c r="AS526" s="69" t="str">
        <f>IFERROR(CLEAN(HLOOKUP(AS$1,'1.源数据-产品报告-消费降序'!AS:AS,ROW(),0)),"")</f>
        <v/>
      </c>
      <c r="AT526" s="69" t="str">
        <f>IFERROR(CLEAN(HLOOKUP(AT$1,'1.源数据-产品报告-消费降序'!AT:AT,ROW(),0)),"")</f>
        <v/>
      </c>
      <c r="AU526" s="69" t="str">
        <f>IFERROR(CLEAN(HLOOKUP(AU$1,'1.源数据-产品报告-消费降序'!AU:AU,ROW(),0)),"")</f>
        <v/>
      </c>
      <c r="AV526" s="69" t="str">
        <f>IFERROR(CLEAN(HLOOKUP(AV$1,'1.源数据-产品报告-消费降序'!AV:AV,ROW(),0)),"")</f>
        <v/>
      </c>
      <c r="AW526" s="69" t="str">
        <f>IFERROR(CLEAN(HLOOKUP(AW$1,'1.源数据-产品报告-消费降序'!AW:AW,ROW(),0)),"")</f>
        <v/>
      </c>
      <c r="AX526" s="69" t="str">
        <f>IFERROR(CLEAN(HLOOKUP(AX$1,'1.源数据-产品报告-消费降序'!AX:AX,ROW(),0)),"")</f>
        <v/>
      </c>
      <c r="AY526" s="69" t="str">
        <f>IFERROR(CLEAN(HLOOKUP(AY$1,'1.源数据-产品报告-消费降序'!AY:AY,ROW(),0)),"")</f>
        <v/>
      </c>
      <c r="AZ5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6" s="69" t="str">
        <f>IFERROR(CLEAN(HLOOKUP(BA$1,'1.源数据-产品报告-消费降序'!BA:BA,ROW(),0)),"")</f>
        <v/>
      </c>
      <c r="BD526" s="69" t="str">
        <f>IFERROR(CLEAN(HLOOKUP(BD$1,'1.源数据-产品报告-消费降序'!BD:BD,ROW(),0)),"")</f>
        <v/>
      </c>
      <c r="BE526" s="69" t="str">
        <f>IFERROR(CLEAN(HLOOKUP(BE$1,'1.源数据-产品报告-消费降序'!BE:BE,ROW(),0)),"")</f>
        <v/>
      </c>
      <c r="BF526" s="69" t="str">
        <f>IFERROR(CLEAN(HLOOKUP(BF$1,'1.源数据-产品报告-消费降序'!BF:BF,ROW(),0)),"")</f>
        <v/>
      </c>
      <c r="BG526" s="69" t="str">
        <f>IFERROR(CLEAN(HLOOKUP(BG$1,'1.源数据-产品报告-消费降序'!BG:BG,ROW(),0)),"")</f>
        <v/>
      </c>
      <c r="BH526" s="69" t="str">
        <f>IFERROR(CLEAN(HLOOKUP(BH$1,'1.源数据-产品报告-消费降序'!BH:BH,ROW(),0)),"")</f>
        <v/>
      </c>
      <c r="BI526" s="69" t="str">
        <f>IFERROR(CLEAN(HLOOKUP(BI$1,'1.源数据-产品报告-消费降序'!BI:BI,ROW(),0)),"")</f>
        <v/>
      </c>
      <c r="BJ526" s="69" t="str">
        <f>IFERROR(CLEAN(HLOOKUP(BJ$1,'1.源数据-产品报告-消费降序'!BJ:BJ,ROW(),0)),"")</f>
        <v/>
      </c>
      <c r="BK5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6" s="69" t="str">
        <f>IFERROR(CLEAN(HLOOKUP(BL$1,'1.源数据-产品报告-消费降序'!BL:BL,ROW(),0)),"")</f>
        <v/>
      </c>
      <c r="BO526" s="69" t="str">
        <f>IFERROR(CLEAN(HLOOKUP(BO$1,'1.源数据-产品报告-消费降序'!BO:BO,ROW(),0)),"")</f>
        <v/>
      </c>
      <c r="BP526" s="69" t="str">
        <f>IFERROR(CLEAN(HLOOKUP(BP$1,'1.源数据-产品报告-消费降序'!BP:BP,ROW(),0)),"")</f>
        <v/>
      </c>
      <c r="BQ526" s="69" t="str">
        <f>IFERROR(CLEAN(HLOOKUP(BQ$1,'1.源数据-产品报告-消费降序'!BQ:BQ,ROW(),0)),"")</f>
        <v/>
      </c>
      <c r="BR526" s="69" t="str">
        <f>IFERROR(CLEAN(HLOOKUP(BR$1,'1.源数据-产品报告-消费降序'!BR:BR,ROW(),0)),"")</f>
        <v/>
      </c>
      <c r="BS526" s="69" t="str">
        <f>IFERROR(CLEAN(HLOOKUP(BS$1,'1.源数据-产品报告-消费降序'!BS:BS,ROW(),0)),"")</f>
        <v/>
      </c>
      <c r="BT526" s="69" t="str">
        <f>IFERROR(CLEAN(HLOOKUP(BT$1,'1.源数据-产品报告-消费降序'!BT:BT,ROW(),0)),"")</f>
        <v/>
      </c>
      <c r="BU526" s="69" t="str">
        <f>IFERROR(CLEAN(HLOOKUP(BU$1,'1.源数据-产品报告-消费降序'!BU:BU,ROW(),0)),"")</f>
        <v/>
      </c>
      <c r="BV5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6" s="69" t="str">
        <f>IFERROR(CLEAN(HLOOKUP(BW$1,'1.源数据-产品报告-消费降序'!BW:BW,ROW(),0)),"")</f>
        <v/>
      </c>
    </row>
    <row r="527" spans="1:75">
      <c r="A527" s="69" t="str">
        <f>IFERROR(CLEAN(HLOOKUP(A$1,'1.源数据-产品报告-消费降序'!A:A,ROW(),0)),"")</f>
        <v/>
      </c>
      <c r="B527" s="69" t="str">
        <f>IFERROR(CLEAN(HLOOKUP(B$1,'1.源数据-产品报告-消费降序'!B:B,ROW(),0)),"")</f>
        <v/>
      </c>
      <c r="C527" s="69" t="str">
        <f>IFERROR(CLEAN(HLOOKUP(C$1,'1.源数据-产品报告-消费降序'!C:C,ROW(),0)),"")</f>
        <v/>
      </c>
      <c r="D527" s="69" t="str">
        <f>IFERROR(CLEAN(HLOOKUP(D$1,'1.源数据-产品报告-消费降序'!D:D,ROW(),0)),"")</f>
        <v/>
      </c>
      <c r="E527" s="69" t="str">
        <f>IFERROR(CLEAN(HLOOKUP(E$1,'1.源数据-产品报告-消费降序'!E:E,ROW(),0)),"")</f>
        <v/>
      </c>
      <c r="F527" s="69" t="str">
        <f>IFERROR(CLEAN(HLOOKUP(F$1,'1.源数据-产品报告-消费降序'!F:F,ROW(),0)),"")</f>
        <v/>
      </c>
      <c r="G527" s="70">
        <f>IFERROR((HLOOKUP(G$1,'1.源数据-产品报告-消费降序'!G:G,ROW(),0)),"")</f>
        <v>0</v>
      </c>
      <c r="H5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7" s="69" t="str">
        <f>IFERROR(CLEAN(HLOOKUP(I$1,'1.源数据-产品报告-消费降序'!I:I,ROW(),0)),"")</f>
        <v/>
      </c>
      <c r="L527" s="69" t="str">
        <f>IFERROR(CLEAN(HLOOKUP(L$1,'1.源数据-产品报告-消费降序'!L:L,ROW(),0)),"")</f>
        <v/>
      </c>
      <c r="M527" s="69" t="str">
        <f>IFERROR(CLEAN(HLOOKUP(M$1,'1.源数据-产品报告-消费降序'!M:M,ROW(),0)),"")</f>
        <v/>
      </c>
      <c r="N527" s="69" t="str">
        <f>IFERROR(CLEAN(HLOOKUP(N$1,'1.源数据-产品报告-消费降序'!N:N,ROW(),0)),"")</f>
        <v/>
      </c>
      <c r="O527" s="69" t="str">
        <f>IFERROR(CLEAN(HLOOKUP(O$1,'1.源数据-产品报告-消费降序'!O:O,ROW(),0)),"")</f>
        <v/>
      </c>
      <c r="P527" s="69" t="str">
        <f>IFERROR(CLEAN(HLOOKUP(P$1,'1.源数据-产品报告-消费降序'!P:P,ROW(),0)),"")</f>
        <v/>
      </c>
      <c r="Q527" s="69" t="str">
        <f>IFERROR(CLEAN(HLOOKUP(Q$1,'1.源数据-产品报告-消费降序'!Q:Q,ROW(),0)),"")</f>
        <v/>
      </c>
      <c r="R527" s="69" t="str">
        <f>IFERROR(CLEAN(HLOOKUP(R$1,'1.源数据-产品报告-消费降序'!R:R,ROW(),0)),"")</f>
        <v/>
      </c>
      <c r="S5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7" s="69" t="str">
        <f>IFERROR(CLEAN(HLOOKUP(T$1,'1.源数据-产品报告-消费降序'!T:T,ROW(),0)),"")</f>
        <v/>
      </c>
      <c r="W527" s="69" t="str">
        <f>IFERROR(CLEAN(HLOOKUP(W$1,'1.源数据-产品报告-消费降序'!W:W,ROW(),0)),"")</f>
        <v/>
      </c>
      <c r="X527" s="69" t="str">
        <f>IFERROR(CLEAN(HLOOKUP(X$1,'1.源数据-产品报告-消费降序'!X:X,ROW(),0)),"")</f>
        <v/>
      </c>
      <c r="Y527" s="69" t="str">
        <f>IFERROR(CLEAN(HLOOKUP(Y$1,'1.源数据-产品报告-消费降序'!Y:Y,ROW(),0)),"")</f>
        <v/>
      </c>
      <c r="Z527" s="69" t="str">
        <f>IFERROR(CLEAN(HLOOKUP(Z$1,'1.源数据-产品报告-消费降序'!Z:Z,ROW(),0)),"")</f>
        <v/>
      </c>
      <c r="AA527" s="69" t="str">
        <f>IFERROR(CLEAN(HLOOKUP(AA$1,'1.源数据-产品报告-消费降序'!AA:AA,ROW(),0)),"")</f>
        <v/>
      </c>
      <c r="AB527" s="69" t="str">
        <f>IFERROR(CLEAN(HLOOKUP(AB$1,'1.源数据-产品报告-消费降序'!AB:AB,ROW(),0)),"")</f>
        <v/>
      </c>
      <c r="AC527" s="69" t="str">
        <f>IFERROR(CLEAN(HLOOKUP(AC$1,'1.源数据-产品报告-消费降序'!AC:AC,ROW(),0)),"")</f>
        <v/>
      </c>
      <c r="AD5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7" s="69" t="str">
        <f>IFERROR(CLEAN(HLOOKUP(AE$1,'1.源数据-产品报告-消费降序'!AE:AE,ROW(),0)),"")</f>
        <v/>
      </c>
      <c r="AH527" s="69" t="str">
        <f>IFERROR(CLEAN(HLOOKUP(AH$1,'1.源数据-产品报告-消费降序'!AH:AH,ROW(),0)),"")</f>
        <v/>
      </c>
      <c r="AI527" s="69" t="str">
        <f>IFERROR(CLEAN(HLOOKUP(AI$1,'1.源数据-产品报告-消费降序'!AI:AI,ROW(),0)),"")</f>
        <v/>
      </c>
      <c r="AJ527" s="69" t="str">
        <f>IFERROR(CLEAN(HLOOKUP(AJ$1,'1.源数据-产品报告-消费降序'!AJ:AJ,ROW(),0)),"")</f>
        <v/>
      </c>
      <c r="AK527" s="69" t="str">
        <f>IFERROR(CLEAN(HLOOKUP(AK$1,'1.源数据-产品报告-消费降序'!AK:AK,ROW(),0)),"")</f>
        <v/>
      </c>
      <c r="AL527" s="69" t="str">
        <f>IFERROR(CLEAN(HLOOKUP(AL$1,'1.源数据-产品报告-消费降序'!AL:AL,ROW(),0)),"")</f>
        <v/>
      </c>
      <c r="AM527" s="69" t="str">
        <f>IFERROR(CLEAN(HLOOKUP(AM$1,'1.源数据-产品报告-消费降序'!AM:AM,ROW(),0)),"")</f>
        <v/>
      </c>
      <c r="AN527" s="69" t="str">
        <f>IFERROR(CLEAN(HLOOKUP(AN$1,'1.源数据-产品报告-消费降序'!AN:AN,ROW(),0)),"")</f>
        <v/>
      </c>
      <c r="AO5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7" s="69" t="str">
        <f>IFERROR(CLEAN(HLOOKUP(AP$1,'1.源数据-产品报告-消费降序'!AP:AP,ROW(),0)),"")</f>
        <v/>
      </c>
      <c r="AS527" s="69" t="str">
        <f>IFERROR(CLEAN(HLOOKUP(AS$1,'1.源数据-产品报告-消费降序'!AS:AS,ROW(),0)),"")</f>
        <v/>
      </c>
      <c r="AT527" s="69" t="str">
        <f>IFERROR(CLEAN(HLOOKUP(AT$1,'1.源数据-产品报告-消费降序'!AT:AT,ROW(),0)),"")</f>
        <v/>
      </c>
      <c r="AU527" s="69" t="str">
        <f>IFERROR(CLEAN(HLOOKUP(AU$1,'1.源数据-产品报告-消费降序'!AU:AU,ROW(),0)),"")</f>
        <v/>
      </c>
      <c r="AV527" s="69" t="str">
        <f>IFERROR(CLEAN(HLOOKUP(AV$1,'1.源数据-产品报告-消费降序'!AV:AV,ROW(),0)),"")</f>
        <v/>
      </c>
      <c r="AW527" s="69" t="str">
        <f>IFERROR(CLEAN(HLOOKUP(AW$1,'1.源数据-产品报告-消费降序'!AW:AW,ROW(),0)),"")</f>
        <v/>
      </c>
      <c r="AX527" s="69" t="str">
        <f>IFERROR(CLEAN(HLOOKUP(AX$1,'1.源数据-产品报告-消费降序'!AX:AX,ROW(),0)),"")</f>
        <v/>
      </c>
      <c r="AY527" s="69" t="str">
        <f>IFERROR(CLEAN(HLOOKUP(AY$1,'1.源数据-产品报告-消费降序'!AY:AY,ROW(),0)),"")</f>
        <v/>
      </c>
      <c r="AZ5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7" s="69" t="str">
        <f>IFERROR(CLEAN(HLOOKUP(BA$1,'1.源数据-产品报告-消费降序'!BA:BA,ROW(),0)),"")</f>
        <v/>
      </c>
      <c r="BD527" s="69" t="str">
        <f>IFERROR(CLEAN(HLOOKUP(BD$1,'1.源数据-产品报告-消费降序'!BD:BD,ROW(),0)),"")</f>
        <v/>
      </c>
      <c r="BE527" s="69" t="str">
        <f>IFERROR(CLEAN(HLOOKUP(BE$1,'1.源数据-产品报告-消费降序'!BE:BE,ROW(),0)),"")</f>
        <v/>
      </c>
      <c r="BF527" s="69" t="str">
        <f>IFERROR(CLEAN(HLOOKUP(BF$1,'1.源数据-产品报告-消费降序'!BF:BF,ROW(),0)),"")</f>
        <v/>
      </c>
      <c r="BG527" s="69" t="str">
        <f>IFERROR(CLEAN(HLOOKUP(BG$1,'1.源数据-产品报告-消费降序'!BG:BG,ROW(),0)),"")</f>
        <v/>
      </c>
      <c r="BH527" s="69" t="str">
        <f>IFERROR(CLEAN(HLOOKUP(BH$1,'1.源数据-产品报告-消费降序'!BH:BH,ROW(),0)),"")</f>
        <v/>
      </c>
      <c r="BI527" s="69" t="str">
        <f>IFERROR(CLEAN(HLOOKUP(BI$1,'1.源数据-产品报告-消费降序'!BI:BI,ROW(),0)),"")</f>
        <v/>
      </c>
      <c r="BJ527" s="69" t="str">
        <f>IFERROR(CLEAN(HLOOKUP(BJ$1,'1.源数据-产品报告-消费降序'!BJ:BJ,ROW(),0)),"")</f>
        <v/>
      </c>
      <c r="BK5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7" s="69" t="str">
        <f>IFERROR(CLEAN(HLOOKUP(BL$1,'1.源数据-产品报告-消费降序'!BL:BL,ROW(),0)),"")</f>
        <v/>
      </c>
      <c r="BO527" s="69" t="str">
        <f>IFERROR(CLEAN(HLOOKUP(BO$1,'1.源数据-产品报告-消费降序'!BO:BO,ROW(),0)),"")</f>
        <v/>
      </c>
      <c r="BP527" s="69" t="str">
        <f>IFERROR(CLEAN(HLOOKUP(BP$1,'1.源数据-产品报告-消费降序'!BP:BP,ROW(),0)),"")</f>
        <v/>
      </c>
      <c r="BQ527" s="69" t="str">
        <f>IFERROR(CLEAN(HLOOKUP(BQ$1,'1.源数据-产品报告-消费降序'!BQ:BQ,ROW(),0)),"")</f>
        <v/>
      </c>
      <c r="BR527" s="69" t="str">
        <f>IFERROR(CLEAN(HLOOKUP(BR$1,'1.源数据-产品报告-消费降序'!BR:BR,ROW(),0)),"")</f>
        <v/>
      </c>
      <c r="BS527" s="69" t="str">
        <f>IFERROR(CLEAN(HLOOKUP(BS$1,'1.源数据-产品报告-消费降序'!BS:BS,ROW(),0)),"")</f>
        <v/>
      </c>
      <c r="BT527" s="69" t="str">
        <f>IFERROR(CLEAN(HLOOKUP(BT$1,'1.源数据-产品报告-消费降序'!BT:BT,ROW(),0)),"")</f>
        <v/>
      </c>
      <c r="BU527" s="69" t="str">
        <f>IFERROR(CLEAN(HLOOKUP(BU$1,'1.源数据-产品报告-消费降序'!BU:BU,ROW(),0)),"")</f>
        <v/>
      </c>
      <c r="BV5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7" s="69" t="str">
        <f>IFERROR(CLEAN(HLOOKUP(BW$1,'1.源数据-产品报告-消费降序'!BW:BW,ROW(),0)),"")</f>
        <v/>
      </c>
    </row>
    <row r="528" spans="1:75">
      <c r="A528" s="69" t="str">
        <f>IFERROR(CLEAN(HLOOKUP(A$1,'1.源数据-产品报告-消费降序'!A:A,ROW(),0)),"")</f>
        <v/>
      </c>
      <c r="B528" s="69" t="str">
        <f>IFERROR(CLEAN(HLOOKUP(B$1,'1.源数据-产品报告-消费降序'!B:B,ROW(),0)),"")</f>
        <v/>
      </c>
      <c r="C528" s="69" t="str">
        <f>IFERROR(CLEAN(HLOOKUP(C$1,'1.源数据-产品报告-消费降序'!C:C,ROW(),0)),"")</f>
        <v/>
      </c>
      <c r="D528" s="69" t="str">
        <f>IFERROR(CLEAN(HLOOKUP(D$1,'1.源数据-产品报告-消费降序'!D:D,ROW(),0)),"")</f>
        <v/>
      </c>
      <c r="E528" s="69" t="str">
        <f>IFERROR(CLEAN(HLOOKUP(E$1,'1.源数据-产品报告-消费降序'!E:E,ROW(),0)),"")</f>
        <v/>
      </c>
      <c r="F528" s="69" t="str">
        <f>IFERROR(CLEAN(HLOOKUP(F$1,'1.源数据-产品报告-消费降序'!F:F,ROW(),0)),"")</f>
        <v/>
      </c>
      <c r="G528" s="70">
        <f>IFERROR((HLOOKUP(G$1,'1.源数据-产品报告-消费降序'!G:G,ROW(),0)),"")</f>
        <v>0</v>
      </c>
      <c r="H5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8" s="69" t="str">
        <f>IFERROR(CLEAN(HLOOKUP(I$1,'1.源数据-产品报告-消费降序'!I:I,ROW(),0)),"")</f>
        <v/>
      </c>
      <c r="L528" s="69" t="str">
        <f>IFERROR(CLEAN(HLOOKUP(L$1,'1.源数据-产品报告-消费降序'!L:L,ROW(),0)),"")</f>
        <v/>
      </c>
      <c r="M528" s="69" t="str">
        <f>IFERROR(CLEAN(HLOOKUP(M$1,'1.源数据-产品报告-消费降序'!M:M,ROW(),0)),"")</f>
        <v/>
      </c>
      <c r="N528" s="69" t="str">
        <f>IFERROR(CLEAN(HLOOKUP(N$1,'1.源数据-产品报告-消费降序'!N:N,ROW(),0)),"")</f>
        <v/>
      </c>
      <c r="O528" s="69" t="str">
        <f>IFERROR(CLEAN(HLOOKUP(O$1,'1.源数据-产品报告-消费降序'!O:O,ROW(),0)),"")</f>
        <v/>
      </c>
      <c r="P528" s="69" t="str">
        <f>IFERROR(CLEAN(HLOOKUP(P$1,'1.源数据-产品报告-消费降序'!P:P,ROW(),0)),"")</f>
        <v/>
      </c>
      <c r="Q528" s="69" t="str">
        <f>IFERROR(CLEAN(HLOOKUP(Q$1,'1.源数据-产品报告-消费降序'!Q:Q,ROW(),0)),"")</f>
        <v/>
      </c>
      <c r="R528" s="69" t="str">
        <f>IFERROR(CLEAN(HLOOKUP(R$1,'1.源数据-产品报告-消费降序'!R:R,ROW(),0)),"")</f>
        <v/>
      </c>
      <c r="S5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8" s="69" t="str">
        <f>IFERROR(CLEAN(HLOOKUP(T$1,'1.源数据-产品报告-消费降序'!T:T,ROW(),0)),"")</f>
        <v/>
      </c>
      <c r="W528" s="69" t="str">
        <f>IFERROR(CLEAN(HLOOKUP(W$1,'1.源数据-产品报告-消费降序'!W:W,ROW(),0)),"")</f>
        <v/>
      </c>
      <c r="X528" s="69" t="str">
        <f>IFERROR(CLEAN(HLOOKUP(X$1,'1.源数据-产品报告-消费降序'!X:X,ROW(),0)),"")</f>
        <v/>
      </c>
      <c r="Y528" s="69" t="str">
        <f>IFERROR(CLEAN(HLOOKUP(Y$1,'1.源数据-产品报告-消费降序'!Y:Y,ROW(),0)),"")</f>
        <v/>
      </c>
      <c r="Z528" s="69" t="str">
        <f>IFERROR(CLEAN(HLOOKUP(Z$1,'1.源数据-产品报告-消费降序'!Z:Z,ROW(),0)),"")</f>
        <v/>
      </c>
      <c r="AA528" s="69" t="str">
        <f>IFERROR(CLEAN(HLOOKUP(AA$1,'1.源数据-产品报告-消费降序'!AA:AA,ROW(),0)),"")</f>
        <v/>
      </c>
      <c r="AB528" s="69" t="str">
        <f>IFERROR(CLEAN(HLOOKUP(AB$1,'1.源数据-产品报告-消费降序'!AB:AB,ROW(),0)),"")</f>
        <v/>
      </c>
      <c r="AC528" s="69" t="str">
        <f>IFERROR(CLEAN(HLOOKUP(AC$1,'1.源数据-产品报告-消费降序'!AC:AC,ROW(),0)),"")</f>
        <v/>
      </c>
      <c r="AD5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8" s="69" t="str">
        <f>IFERROR(CLEAN(HLOOKUP(AE$1,'1.源数据-产品报告-消费降序'!AE:AE,ROW(),0)),"")</f>
        <v/>
      </c>
      <c r="AH528" s="69" t="str">
        <f>IFERROR(CLEAN(HLOOKUP(AH$1,'1.源数据-产品报告-消费降序'!AH:AH,ROW(),0)),"")</f>
        <v/>
      </c>
      <c r="AI528" s="69" t="str">
        <f>IFERROR(CLEAN(HLOOKUP(AI$1,'1.源数据-产品报告-消费降序'!AI:AI,ROW(),0)),"")</f>
        <v/>
      </c>
      <c r="AJ528" s="69" t="str">
        <f>IFERROR(CLEAN(HLOOKUP(AJ$1,'1.源数据-产品报告-消费降序'!AJ:AJ,ROW(),0)),"")</f>
        <v/>
      </c>
      <c r="AK528" s="69" t="str">
        <f>IFERROR(CLEAN(HLOOKUP(AK$1,'1.源数据-产品报告-消费降序'!AK:AK,ROW(),0)),"")</f>
        <v/>
      </c>
      <c r="AL528" s="69" t="str">
        <f>IFERROR(CLEAN(HLOOKUP(AL$1,'1.源数据-产品报告-消费降序'!AL:AL,ROW(),0)),"")</f>
        <v/>
      </c>
      <c r="AM528" s="69" t="str">
        <f>IFERROR(CLEAN(HLOOKUP(AM$1,'1.源数据-产品报告-消费降序'!AM:AM,ROW(),0)),"")</f>
        <v/>
      </c>
      <c r="AN528" s="69" t="str">
        <f>IFERROR(CLEAN(HLOOKUP(AN$1,'1.源数据-产品报告-消费降序'!AN:AN,ROW(),0)),"")</f>
        <v/>
      </c>
      <c r="AO5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8" s="69" t="str">
        <f>IFERROR(CLEAN(HLOOKUP(AP$1,'1.源数据-产品报告-消费降序'!AP:AP,ROW(),0)),"")</f>
        <v/>
      </c>
      <c r="AS528" s="69" t="str">
        <f>IFERROR(CLEAN(HLOOKUP(AS$1,'1.源数据-产品报告-消费降序'!AS:AS,ROW(),0)),"")</f>
        <v/>
      </c>
      <c r="AT528" s="69" t="str">
        <f>IFERROR(CLEAN(HLOOKUP(AT$1,'1.源数据-产品报告-消费降序'!AT:AT,ROW(),0)),"")</f>
        <v/>
      </c>
      <c r="AU528" s="69" t="str">
        <f>IFERROR(CLEAN(HLOOKUP(AU$1,'1.源数据-产品报告-消费降序'!AU:AU,ROW(),0)),"")</f>
        <v/>
      </c>
      <c r="AV528" s="69" t="str">
        <f>IFERROR(CLEAN(HLOOKUP(AV$1,'1.源数据-产品报告-消费降序'!AV:AV,ROW(),0)),"")</f>
        <v/>
      </c>
      <c r="AW528" s="69" t="str">
        <f>IFERROR(CLEAN(HLOOKUP(AW$1,'1.源数据-产品报告-消费降序'!AW:AW,ROW(),0)),"")</f>
        <v/>
      </c>
      <c r="AX528" s="69" t="str">
        <f>IFERROR(CLEAN(HLOOKUP(AX$1,'1.源数据-产品报告-消费降序'!AX:AX,ROW(),0)),"")</f>
        <v/>
      </c>
      <c r="AY528" s="69" t="str">
        <f>IFERROR(CLEAN(HLOOKUP(AY$1,'1.源数据-产品报告-消费降序'!AY:AY,ROW(),0)),"")</f>
        <v/>
      </c>
      <c r="AZ5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8" s="69" t="str">
        <f>IFERROR(CLEAN(HLOOKUP(BA$1,'1.源数据-产品报告-消费降序'!BA:BA,ROW(),0)),"")</f>
        <v/>
      </c>
      <c r="BD528" s="69" t="str">
        <f>IFERROR(CLEAN(HLOOKUP(BD$1,'1.源数据-产品报告-消费降序'!BD:BD,ROW(),0)),"")</f>
        <v/>
      </c>
      <c r="BE528" s="69" t="str">
        <f>IFERROR(CLEAN(HLOOKUP(BE$1,'1.源数据-产品报告-消费降序'!BE:BE,ROW(),0)),"")</f>
        <v/>
      </c>
      <c r="BF528" s="69" t="str">
        <f>IFERROR(CLEAN(HLOOKUP(BF$1,'1.源数据-产品报告-消费降序'!BF:BF,ROW(),0)),"")</f>
        <v/>
      </c>
      <c r="BG528" s="69" t="str">
        <f>IFERROR(CLEAN(HLOOKUP(BG$1,'1.源数据-产品报告-消费降序'!BG:BG,ROW(),0)),"")</f>
        <v/>
      </c>
      <c r="BH528" s="69" t="str">
        <f>IFERROR(CLEAN(HLOOKUP(BH$1,'1.源数据-产品报告-消费降序'!BH:BH,ROW(),0)),"")</f>
        <v/>
      </c>
      <c r="BI528" s="69" t="str">
        <f>IFERROR(CLEAN(HLOOKUP(BI$1,'1.源数据-产品报告-消费降序'!BI:BI,ROW(),0)),"")</f>
        <v/>
      </c>
      <c r="BJ528" s="69" t="str">
        <f>IFERROR(CLEAN(HLOOKUP(BJ$1,'1.源数据-产品报告-消费降序'!BJ:BJ,ROW(),0)),"")</f>
        <v/>
      </c>
      <c r="BK5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8" s="69" t="str">
        <f>IFERROR(CLEAN(HLOOKUP(BL$1,'1.源数据-产品报告-消费降序'!BL:BL,ROW(),0)),"")</f>
        <v/>
      </c>
      <c r="BO528" s="69" t="str">
        <f>IFERROR(CLEAN(HLOOKUP(BO$1,'1.源数据-产品报告-消费降序'!BO:BO,ROW(),0)),"")</f>
        <v/>
      </c>
      <c r="BP528" s="69" t="str">
        <f>IFERROR(CLEAN(HLOOKUP(BP$1,'1.源数据-产品报告-消费降序'!BP:BP,ROW(),0)),"")</f>
        <v/>
      </c>
      <c r="BQ528" s="69" t="str">
        <f>IFERROR(CLEAN(HLOOKUP(BQ$1,'1.源数据-产品报告-消费降序'!BQ:BQ,ROW(),0)),"")</f>
        <v/>
      </c>
      <c r="BR528" s="69" t="str">
        <f>IFERROR(CLEAN(HLOOKUP(BR$1,'1.源数据-产品报告-消费降序'!BR:BR,ROW(),0)),"")</f>
        <v/>
      </c>
      <c r="BS528" s="69" t="str">
        <f>IFERROR(CLEAN(HLOOKUP(BS$1,'1.源数据-产品报告-消费降序'!BS:BS,ROW(),0)),"")</f>
        <v/>
      </c>
      <c r="BT528" s="69" t="str">
        <f>IFERROR(CLEAN(HLOOKUP(BT$1,'1.源数据-产品报告-消费降序'!BT:BT,ROW(),0)),"")</f>
        <v/>
      </c>
      <c r="BU528" s="69" t="str">
        <f>IFERROR(CLEAN(HLOOKUP(BU$1,'1.源数据-产品报告-消费降序'!BU:BU,ROW(),0)),"")</f>
        <v/>
      </c>
      <c r="BV5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8" s="69" t="str">
        <f>IFERROR(CLEAN(HLOOKUP(BW$1,'1.源数据-产品报告-消费降序'!BW:BW,ROW(),0)),"")</f>
        <v/>
      </c>
    </row>
    <row r="529" spans="1:75">
      <c r="A529" s="69" t="str">
        <f>IFERROR(CLEAN(HLOOKUP(A$1,'1.源数据-产品报告-消费降序'!A:A,ROW(),0)),"")</f>
        <v/>
      </c>
      <c r="B529" s="69" t="str">
        <f>IFERROR(CLEAN(HLOOKUP(B$1,'1.源数据-产品报告-消费降序'!B:B,ROW(),0)),"")</f>
        <v/>
      </c>
      <c r="C529" s="69" t="str">
        <f>IFERROR(CLEAN(HLOOKUP(C$1,'1.源数据-产品报告-消费降序'!C:C,ROW(),0)),"")</f>
        <v/>
      </c>
      <c r="D529" s="69" t="str">
        <f>IFERROR(CLEAN(HLOOKUP(D$1,'1.源数据-产品报告-消费降序'!D:D,ROW(),0)),"")</f>
        <v/>
      </c>
      <c r="E529" s="69" t="str">
        <f>IFERROR(CLEAN(HLOOKUP(E$1,'1.源数据-产品报告-消费降序'!E:E,ROW(),0)),"")</f>
        <v/>
      </c>
      <c r="F529" s="69" t="str">
        <f>IFERROR(CLEAN(HLOOKUP(F$1,'1.源数据-产品报告-消费降序'!F:F,ROW(),0)),"")</f>
        <v/>
      </c>
      <c r="G529" s="70">
        <f>IFERROR((HLOOKUP(G$1,'1.源数据-产品报告-消费降序'!G:G,ROW(),0)),"")</f>
        <v>0</v>
      </c>
      <c r="H5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29" s="69" t="str">
        <f>IFERROR(CLEAN(HLOOKUP(I$1,'1.源数据-产品报告-消费降序'!I:I,ROW(),0)),"")</f>
        <v/>
      </c>
      <c r="L529" s="69" t="str">
        <f>IFERROR(CLEAN(HLOOKUP(L$1,'1.源数据-产品报告-消费降序'!L:L,ROW(),0)),"")</f>
        <v/>
      </c>
      <c r="M529" s="69" t="str">
        <f>IFERROR(CLEAN(HLOOKUP(M$1,'1.源数据-产品报告-消费降序'!M:M,ROW(),0)),"")</f>
        <v/>
      </c>
      <c r="N529" s="69" t="str">
        <f>IFERROR(CLEAN(HLOOKUP(N$1,'1.源数据-产品报告-消费降序'!N:N,ROW(),0)),"")</f>
        <v/>
      </c>
      <c r="O529" s="69" t="str">
        <f>IFERROR(CLEAN(HLOOKUP(O$1,'1.源数据-产品报告-消费降序'!O:O,ROW(),0)),"")</f>
        <v/>
      </c>
      <c r="P529" s="69" t="str">
        <f>IFERROR(CLEAN(HLOOKUP(P$1,'1.源数据-产品报告-消费降序'!P:P,ROW(),0)),"")</f>
        <v/>
      </c>
      <c r="Q529" s="69" t="str">
        <f>IFERROR(CLEAN(HLOOKUP(Q$1,'1.源数据-产品报告-消费降序'!Q:Q,ROW(),0)),"")</f>
        <v/>
      </c>
      <c r="R529" s="69" t="str">
        <f>IFERROR(CLEAN(HLOOKUP(R$1,'1.源数据-产品报告-消费降序'!R:R,ROW(),0)),"")</f>
        <v/>
      </c>
      <c r="S5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29" s="69" t="str">
        <f>IFERROR(CLEAN(HLOOKUP(T$1,'1.源数据-产品报告-消费降序'!T:T,ROW(),0)),"")</f>
        <v/>
      </c>
      <c r="W529" s="69" t="str">
        <f>IFERROR(CLEAN(HLOOKUP(W$1,'1.源数据-产品报告-消费降序'!W:W,ROW(),0)),"")</f>
        <v/>
      </c>
      <c r="X529" s="69" t="str">
        <f>IFERROR(CLEAN(HLOOKUP(X$1,'1.源数据-产品报告-消费降序'!X:X,ROW(),0)),"")</f>
        <v/>
      </c>
      <c r="Y529" s="69" t="str">
        <f>IFERROR(CLEAN(HLOOKUP(Y$1,'1.源数据-产品报告-消费降序'!Y:Y,ROW(),0)),"")</f>
        <v/>
      </c>
      <c r="Z529" s="69" t="str">
        <f>IFERROR(CLEAN(HLOOKUP(Z$1,'1.源数据-产品报告-消费降序'!Z:Z,ROW(),0)),"")</f>
        <v/>
      </c>
      <c r="AA529" s="69" t="str">
        <f>IFERROR(CLEAN(HLOOKUP(AA$1,'1.源数据-产品报告-消费降序'!AA:AA,ROW(),0)),"")</f>
        <v/>
      </c>
      <c r="AB529" s="69" t="str">
        <f>IFERROR(CLEAN(HLOOKUP(AB$1,'1.源数据-产品报告-消费降序'!AB:AB,ROW(),0)),"")</f>
        <v/>
      </c>
      <c r="AC529" s="69" t="str">
        <f>IFERROR(CLEAN(HLOOKUP(AC$1,'1.源数据-产品报告-消费降序'!AC:AC,ROW(),0)),"")</f>
        <v/>
      </c>
      <c r="AD5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29" s="69" t="str">
        <f>IFERROR(CLEAN(HLOOKUP(AE$1,'1.源数据-产品报告-消费降序'!AE:AE,ROW(),0)),"")</f>
        <v/>
      </c>
      <c r="AH529" s="69" t="str">
        <f>IFERROR(CLEAN(HLOOKUP(AH$1,'1.源数据-产品报告-消费降序'!AH:AH,ROW(),0)),"")</f>
        <v/>
      </c>
      <c r="AI529" s="69" t="str">
        <f>IFERROR(CLEAN(HLOOKUP(AI$1,'1.源数据-产品报告-消费降序'!AI:AI,ROW(),0)),"")</f>
        <v/>
      </c>
      <c r="AJ529" s="69" t="str">
        <f>IFERROR(CLEAN(HLOOKUP(AJ$1,'1.源数据-产品报告-消费降序'!AJ:AJ,ROW(),0)),"")</f>
        <v/>
      </c>
      <c r="AK529" s="69" t="str">
        <f>IFERROR(CLEAN(HLOOKUP(AK$1,'1.源数据-产品报告-消费降序'!AK:AK,ROW(),0)),"")</f>
        <v/>
      </c>
      <c r="AL529" s="69" t="str">
        <f>IFERROR(CLEAN(HLOOKUP(AL$1,'1.源数据-产品报告-消费降序'!AL:AL,ROW(),0)),"")</f>
        <v/>
      </c>
      <c r="AM529" s="69" t="str">
        <f>IFERROR(CLEAN(HLOOKUP(AM$1,'1.源数据-产品报告-消费降序'!AM:AM,ROW(),0)),"")</f>
        <v/>
      </c>
      <c r="AN529" s="69" t="str">
        <f>IFERROR(CLEAN(HLOOKUP(AN$1,'1.源数据-产品报告-消费降序'!AN:AN,ROW(),0)),"")</f>
        <v/>
      </c>
      <c r="AO5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29" s="69" t="str">
        <f>IFERROR(CLEAN(HLOOKUP(AP$1,'1.源数据-产品报告-消费降序'!AP:AP,ROW(),0)),"")</f>
        <v/>
      </c>
      <c r="AS529" s="69" t="str">
        <f>IFERROR(CLEAN(HLOOKUP(AS$1,'1.源数据-产品报告-消费降序'!AS:AS,ROW(),0)),"")</f>
        <v/>
      </c>
      <c r="AT529" s="69" t="str">
        <f>IFERROR(CLEAN(HLOOKUP(AT$1,'1.源数据-产品报告-消费降序'!AT:AT,ROW(),0)),"")</f>
        <v/>
      </c>
      <c r="AU529" s="69" t="str">
        <f>IFERROR(CLEAN(HLOOKUP(AU$1,'1.源数据-产品报告-消费降序'!AU:AU,ROW(),0)),"")</f>
        <v/>
      </c>
      <c r="AV529" s="69" t="str">
        <f>IFERROR(CLEAN(HLOOKUP(AV$1,'1.源数据-产品报告-消费降序'!AV:AV,ROW(),0)),"")</f>
        <v/>
      </c>
      <c r="AW529" s="69" t="str">
        <f>IFERROR(CLEAN(HLOOKUP(AW$1,'1.源数据-产品报告-消费降序'!AW:AW,ROW(),0)),"")</f>
        <v/>
      </c>
      <c r="AX529" s="69" t="str">
        <f>IFERROR(CLEAN(HLOOKUP(AX$1,'1.源数据-产品报告-消费降序'!AX:AX,ROW(),0)),"")</f>
        <v/>
      </c>
      <c r="AY529" s="69" t="str">
        <f>IFERROR(CLEAN(HLOOKUP(AY$1,'1.源数据-产品报告-消费降序'!AY:AY,ROW(),0)),"")</f>
        <v/>
      </c>
      <c r="AZ5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29" s="69" t="str">
        <f>IFERROR(CLEAN(HLOOKUP(BA$1,'1.源数据-产品报告-消费降序'!BA:BA,ROW(),0)),"")</f>
        <v/>
      </c>
      <c r="BD529" s="69" t="str">
        <f>IFERROR(CLEAN(HLOOKUP(BD$1,'1.源数据-产品报告-消费降序'!BD:BD,ROW(),0)),"")</f>
        <v/>
      </c>
      <c r="BE529" s="69" t="str">
        <f>IFERROR(CLEAN(HLOOKUP(BE$1,'1.源数据-产品报告-消费降序'!BE:BE,ROW(),0)),"")</f>
        <v/>
      </c>
      <c r="BF529" s="69" t="str">
        <f>IFERROR(CLEAN(HLOOKUP(BF$1,'1.源数据-产品报告-消费降序'!BF:BF,ROW(),0)),"")</f>
        <v/>
      </c>
      <c r="BG529" s="69" t="str">
        <f>IFERROR(CLEAN(HLOOKUP(BG$1,'1.源数据-产品报告-消费降序'!BG:BG,ROW(),0)),"")</f>
        <v/>
      </c>
      <c r="BH529" s="69" t="str">
        <f>IFERROR(CLEAN(HLOOKUP(BH$1,'1.源数据-产品报告-消费降序'!BH:BH,ROW(),0)),"")</f>
        <v/>
      </c>
      <c r="BI529" s="69" t="str">
        <f>IFERROR(CLEAN(HLOOKUP(BI$1,'1.源数据-产品报告-消费降序'!BI:BI,ROW(),0)),"")</f>
        <v/>
      </c>
      <c r="BJ529" s="69" t="str">
        <f>IFERROR(CLEAN(HLOOKUP(BJ$1,'1.源数据-产品报告-消费降序'!BJ:BJ,ROW(),0)),"")</f>
        <v/>
      </c>
      <c r="BK5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29" s="69" t="str">
        <f>IFERROR(CLEAN(HLOOKUP(BL$1,'1.源数据-产品报告-消费降序'!BL:BL,ROW(),0)),"")</f>
        <v/>
      </c>
      <c r="BO529" s="69" t="str">
        <f>IFERROR(CLEAN(HLOOKUP(BO$1,'1.源数据-产品报告-消费降序'!BO:BO,ROW(),0)),"")</f>
        <v/>
      </c>
      <c r="BP529" s="69" t="str">
        <f>IFERROR(CLEAN(HLOOKUP(BP$1,'1.源数据-产品报告-消费降序'!BP:BP,ROW(),0)),"")</f>
        <v/>
      </c>
      <c r="BQ529" s="69" t="str">
        <f>IFERROR(CLEAN(HLOOKUP(BQ$1,'1.源数据-产品报告-消费降序'!BQ:BQ,ROW(),0)),"")</f>
        <v/>
      </c>
      <c r="BR529" s="69" t="str">
        <f>IFERROR(CLEAN(HLOOKUP(BR$1,'1.源数据-产品报告-消费降序'!BR:BR,ROW(),0)),"")</f>
        <v/>
      </c>
      <c r="BS529" s="69" t="str">
        <f>IFERROR(CLEAN(HLOOKUP(BS$1,'1.源数据-产品报告-消费降序'!BS:BS,ROW(),0)),"")</f>
        <v/>
      </c>
      <c r="BT529" s="69" t="str">
        <f>IFERROR(CLEAN(HLOOKUP(BT$1,'1.源数据-产品报告-消费降序'!BT:BT,ROW(),0)),"")</f>
        <v/>
      </c>
      <c r="BU529" s="69" t="str">
        <f>IFERROR(CLEAN(HLOOKUP(BU$1,'1.源数据-产品报告-消费降序'!BU:BU,ROW(),0)),"")</f>
        <v/>
      </c>
      <c r="BV5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29" s="69" t="str">
        <f>IFERROR(CLEAN(HLOOKUP(BW$1,'1.源数据-产品报告-消费降序'!BW:BW,ROW(),0)),"")</f>
        <v/>
      </c>
    </row>
    <row r="530" spans="1:75">
      <c r="A530" s="69" t="str">
        <f>IFERROR(CLEAN(HLOOKUP(A$1,'1.源数据-产品报告-消费降序'!A:A,ROW(),0)),"")</f>
        <v/>
      </c>
      <c r="B530" s="69" t="str">
        <f>IFERROR(CLEAN(HLOOKUP(B$1,'1.源数据-产品报告-消费降序'!B:B,ROW(),0)),"")</f>
        <v/>
      </c>
      <c r="C530" s="69" t="str">
        <f>IFERROR(CLEAN(HLOOKUP(C$1,'1.源数据-产品报告-消费降序'!C:C,ROW(),0)),"")</f>
        <v/>
      </c>
      <c r="D530" s="69" t="str">
        <f>IFERROR(CLEAN(HLOOKUP(D$1,'1.源数据-产品报告-消费降序'!D:D,ROW(),0)),"")</f>
        <v/>
      </c>
      <c r="E530" s="69" t="str">
        <f>IFERROR(CLEAN(HLOOKUP(E$1,'1.源数据-产品报告-消费降序'!E:E,ROW(),0)),"")</f>
        <v/>
      </c>
      <c r="F530" s="69" t="str">
        <f>IFERROR(CLEAN(HLOOKUP(F$1,'1.源数据-产品报告-消费降序'!F:F,ROW(),0)),"")</f>
        <v/>
      </c>
      <c r="G530" s="70">
        <f>IFERROR((HLOOKUP(G$1,'1.源数据-产品报告-消费降序'!G:G,ROW(),0)),"")</f>
        <v>0</v>
      </c>
      <c r="H5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0" s="69" t="str">
        <f>IFERROR(CLEAN(HLOOKUP(I$1,'1.源数据-产品报告-消费降序'!I:I,ROW(),0)),"")</f>
        <v/>
      </c>
      <c r="L530" s="69" t="str">
        <f>IFERROR(CLEAN(HLOOKUP(L$1,'1.源数据-产品报告-消费降序'!L:L,ROW(),0)),"")</f>
        <v/>
      </c>
      <c r="M530" s="69" t="str">
        <f>IFERROR(CLEAN(HLOOKUP(M$1,'1.源数据-产品报告-消费降序'!M:M,ROW(),0)),"")</f>
        <v/>
      </c>
      <c r="N530" s="69" t="str">
        <f>IFERROR(CLEAN(HLOOKUP(N$1,'1.源数据-产品报告-消费降序'!N:N,ROW(),0)),"")</f>
        <v/>
      </c>
      <c r="O530" s="69" t="str">
        <f>IFERROR(CLEAN(HLOOKUP(O$1,'1.源数据-产品报告-消费降序'!O:O,ROW(),0)),"")</f>
        <v/>
      </c>
      <c r="P530" s="69" t="str">
        <f>IFERROR(CLEAN(HLOOKUP(P$1,'1.源数据-产品报告-消费降序'!P:P,ROW(),0)),"")</f>
        <v/>
      </c>
      <c r="Q530" s="69" t="str">
        <f>IFERROR(CLEAN(HLOOKUP(Q$1,'1.源数据-产品报告-消费降序'!Q:Q,ROW(),0)),"")</f>
        <v/>
      </c>
      <c r="R530" s="69" t="str">
        <f>IFERROR(CLEAN(HLOOKUP(R$1,'1.源数据-产品报告-消费降序'!R:R,ROW(),0)),"")</f>
        <v/>
      </c>
      <c r="S5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0" s="69" t="str">
        <f>IFERROR(CLEAN(HLOOKUP(T$1,'1.源数据-产品报告-消费降序'!T:T,ROW(),0)),"")</f>
        <v/>
      </c>
      <c r="W530" s="69" t="str">
        <f>IFERROR(CLEAN(HLOOKUP(W$1,'1.源数据-产品报告-消费降序'!W:W,ROW(),0)),"")</f>
        <v/>
      </c>
      <c r="X530" s="69" t="str">
        <f>IFERROR(CLEAN(HLOOKUP(X$1,'1.源数据-产品报告-消费降序'!X:X,ROW(),0)),"")</f>
        <v/>
      </c>
      <c r="Y530" s="69" t="str">
        <f>IFERROR(CLEAN(HLOOKUP(Y$1,'1.源数据-产品报告-消费降序'!Y:Y,ROW(),0)),"")</f>
        <v/>
      </c>
      <c r="Z530" s="69" t="str">
        <f>IFERROR(CLEAN(HLOOKUP(Z$1,'1.源数据-产品报告-消费降序'!Z:Z,ROW(),0)),"")</f>
        <v/>
      </c>
      <c r="AA530" s="69" t="str">
        <f>IFERROR(CLEAN(HLOOKUP(AA$1,'1.源数据-产品报告-消费降序'!AA:AA,ROW(),0)),"")</f>
        <v/>
      </c>
      <c r="AB530" s="69" t="str">
        <f>IFERROR(CLEAN(HLOOKUP(AB$1,'1.源数据-产品报告-消费降序'!AB:AB,ROW(),0)),"")</f>
        <v/>
      </c>
      <c r="AC530" s="69" t="str">
        <f>IFERROR(CLEAN(HLOOKUP(AC$1,'1.源数据-产品报告-消费降序'!AC:AC,ROW(),0)),"")</f>
        <v/>
      </c>
      <c r="AD5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0" s="69" t="str">
        <f>IFERROR(CLEAN(HLOOKUP(AE$1,'1.源数据-产品报告-消费降序'!AE:AE,ROW(),0)),"")</f>
        <v/>
      </c>
      <c r="AH530" s="69" t="str">
        <f>IFERROR(CLEAN(HLOOKUP(AH$1,'1.源数据-产品报告-消费降序'!AH:AH,ROW(),0)),"")</f>
        <v/>
      </c>
      <c r="AI530" s="69" t="str">
        <f>IFERROR(CLEAN(HLOOKUP(AI$1,'1.源数据-产品报告-消费降序'!AI:AI,ROW(),0)),"")</f>
        <v/>
      </c>
      <c r="AJ530" s="69" t="str">
        <f>IFERROR(CLEAN(HLOOKUP(AJ$1,'1.源数据-产品报告-消费降序'!AJ:AJ,ROW(),0)),"")</f>
        <v/>
      </c>
      <c r="AK530" s="69" t="str">
        <f>IFERROR(CLEAN(HLOOKUP(AK$1,'1.源数据-产品报告-消费降序'!AK:AK,ROW(),0)),"")</f>
        <v/>
      </c>
      <c r="AL530" s="69" t="str">
        <f>IFERROR(CLEAN(HLOOKUP(AL$1,'1.源数据-产品报告-消费降序'!AL:AL,ROW(),0)),"")</f>
        <v/>
      </c>
      <c r="AM530" s="69" t="str">
        <f>IFERROR(CLEAN(HLOOKUP(AM$1,'1.源数据-产品报告-消费降序'!AM:AM,ROW(),0)),"")</f>
        <v/>
      </c>
      <c r="AN530" s="69" t="str">
        <f>IFERROR(CLEAN(HLOOKUP(AN$1,'1.源数据-产品报告-消费降序'!AN:AN,ROW(),0)),"")</f>
        <v/>
      </c>
      <c r="AO5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0" s="69" t="str">
        <f>IFERROR(CLEAN(HLOOKUP(AP$1,'1.源数据-产品报告-消费降序'!AP:AP,ROW(),0)),"")</f>
        <v/>
      </c>
      <c r="AS530" s="69" t="str">
        <f>IFERROR(CLEAN(HLOOKUP(AS$1,'1.源数据-产品报告-消费降序'!AS:AS,ROW(),0)),"")</f>
        <v/>
      </c>
      <c r="AT530" s="69" t="str">
        <f>IFERROR(CLEAN(HLOOKUP(AT$1,'1.源数据-产品报告-消费降序'!AT:AT,ROW(),0)),"")</f>
        <v/>
      </c>
      <c r="AU530" s="69" t="str">
        <f>IFERROR(CLEAN(HLOOKUP(AU$1,'1.源数据-产品报告-消费降序'!AU:AU,ROW(),0)),"")</f>
        <v/>
      </c>
      <c r="AV530" s="69" t="str">
        <f>IFERROR(CLEAN(HLOOKUP(AV$1,'1.源数据-产品报告-消费降序'!AV:AV,ROW(),0)),"")</f>
        <v/>
      </c>
      <c r="AW530" s="69" t="str">
        <f>IFERROR(CLEAN(HLOOKUP(AW$1,'1.源数据-产品报告-消费降序'!AW:AW,ROW(),0)),"")</f>
        <v/>
      </c>
      <c r="AX530" s="69" t="str">
        <f>IFERROR(CLEAN(HLOOKUP(AX$1,'1.源数据-产品报告-消费降序'!AX:AX,ROW(),0)),"")</f>
        <v/>
      </c>
      <c r="AY530" s="69" t="str">
        <f>IFERROR(CLEAN(HLOOKUP(AY$1,'1.源数据-产品报告-消费降序'!AY:AY,ROW(),0)),"")</f>
        <v/>
      </c>
      <c r="AZ5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0" s="69" t="str">
        <f>IFERROR(CLEAN(HLOOKUP(BA$1,'1.源数据-产品报告-消费降序'!BA:BA,ROW(),0)),"")</f>
        <v/>
      </c>
      <c r="BD530" s="69" t="str">
        <f>IFERROR(CLEAN(HLOOKUP(BD$1,'1.源数据-产品报告-消费降序'!BD:BD,ROW(),0)),"")</f>
        <v/>
      </c>
      <c r="BE530" s="69" t="str">
        <f>IFERROR(CLEAN(HLOOKUP(BE$1,'1.源数据-产品报告-消费降序'!BE:BE,ROW(),0)),"")</f>
        <v/>
      </c>
      <c r="BF530" s="69" t="str">
        <f>IFERROR(CLEAN(HLOOKUP(BF$1,'1.源数据-产品报告-消费降序'!BF:BF,ROW(),0)),"")</f>
        <v/>
      </c>
      <c r="BG530" s="69" t="str">
        <f>IFERROR(CLEAN(HLOOKUP(BG$1,'1.源数据-产品报告-消费降序'!BG:BG,ROW(),0)),"")</f>
        <v/>
      </c>
      <c r="BH530" s="69" t="str">
        <f>IFERROR(CLEAN(HLOOKUP(BH$1,'1.源数据-产品报告-消费降序'!BH:BH,ROW(),0)),"")</f>
        <v/>
      </c>
      <c r="BI530" s="69" t="str">
        <f>IFERROR(CLEAN(HLOOKUP(BI$1,'1.源数据-产品报告-消费降序'!BI:BI,ROW(),0)),"")</f>
        <v/>
      </c>
      <c r="BJ530" s="69" t="str">
        <f>IFERROR(CLEAN(HLOOKUP(BJ$1,'1.源数据-产品报告-消费降序'!BJ:BJ,ROW(),0)),"")</f>
        <v/>
      </c>
      <c r="BK5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0" s="69" t="str">
        <f>IFERROR(CLEAN(HLOOKUP(BL$1,'1.源数据-产品报告-消费降序'!BL:BL,ROW(),0)),"")</f>
        <v/>
      </c>
      <c r="BO530" s="69" t="str">
        <f>IFERROR(CLEAN(HLOOKUP(BO$1,'1.源数据-产品报告-消费降序'!BO:BO,ROW(),0)),"")</f>
        <v/>
      </c>
      <c r="BP530" s="69" t="str">
        <f>IFERROR(CLEAN(HLOOKUP(BP$1,'1.源数据-产品报告-消费降序'!BP:BP,ROW(),0)),"")</f>
        <v/>
      </c>
      <c r="BQ530" s="69" t="str">
        <f>IFERROR(CLEAN(HLOOKUP(BQ$1,'1.源数据-产品报告-消费降序'!BQ:BQ,ROW(),0)),"")</f>
        <v/>
      </c>
      <c r="BR530" s="69" t="str">
        <f>IFERROR(CLEAN(HLOOKUP(BR$1,'1.源数据-产品报告-消费降序'!BR:BR,ROW(),0)),"")</f>
        <v/>
      </c>
      <c r="BS530" s="69" t="str">
        <f>IFERROR(CLEAN(HLOOKUP(BS$1,'1.源数据-产品报告-消费降序'!BS:BS,ROW(),0)),"")</f>
        <v/>
      </c>
      <c r="BT530" s="69" t="str">
        <f>IFERROR(CLEAN(HLOOKUP(BT$1,'1.源数据-产品报告-消费降序'!BT:BT,ROW(),0)),"")</f>
        <v/>
      </c>
      <c r="BU530" s="69" t="str">
        <f>IFERROR(CLEAN(HLOOKUP(BU$1,'1.源数据-产品报告-消费降序'!BU:BU,ROW(),0)),"")</f>
        <v/>
      </c>
      <c r="BV5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0" s="69" t="str">
        <f>IFERROR(CLEAN(HLOOKUP(BW$1,'1.源数据-产品报告-消费降序'!BW:BW,ROW(),0)),"")</f>
        <v/>
      </c>
    </row>
    <row r="531" spans="1:75">
      <c r="A531" s="69" t="str">
        <f>IFERROR(CLEAN(HLOOKUP(A$1,'1.源数据-产品报告-消费降序'!A:A,ROW(),0)),"")</f>
        <v/>
      </c>
      <c r="B531" s="69" t="str">
        <f>IFERROR(CLEAN(HLOOKUP(B$1,'1.源数据-产品报告-消费降序'!B:B,ROW(),0)),"")</f>
        <v/>
      </c>
      <c r="C531" s="69" t="str">
        <f>IFERROR(CLEAN(HLOOKUP(C$1,'1.源数据-产品报告-消费降序'!C:C,ROW(),0)),"")</f>
        <v/>
      </c>
      <c r="D531" s="69" t="str">
        <f>IFERROR(CLEAN(HLOOKUP(D$1,'1.源数据-产品报告-消费降序'!D:D,ROW(),0)),"")</f>
        <v/>
      </c>
      <c r="E531" s="69" t="str">
        <f>IFERROR(CLEAN(HLOOKUP(E$1,'1.源数据-产品报告-消费降序'!E:E,ROW(),0)),"")</f>
        <v/>
      </c>
      <c r="F531" s="69" t="str">
        <f>IFERROR(CLEAN(HLOOKUP(F$1,'1.源数据-产品报告-消费降序'!F:F,ROW(),0)),"")</f>
        <v/>
      </c>
      <c r="G531" s="70">
        <f>IFERROR((HLOOKUP(G$1,'1.源数据-产品报告-消费降序'!G:G,ROW(),0)),"")</f>
        <v>0</v>
      </c>
      <c r="H5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1" s="69" t="str">
        <f>IFERROR(CLEAN(HLOOKUP(I$1,'1.源数据-产品报告-消费降序'!I:I,ROW(),0)),"")</f>
        <v/>
      </c>
      <c r="L531" s="69" t="str">
        <f>IFERROR(CLEAN(HLOOKUP(L$1,'1.源数据-产品报告-消费降序'!L:L,ROW(),0)),"")</f>
        <v/>
      </c>
      <c r="M531" s="69" t="str">
        <f>IFERROR(CLEAN(HLOOKUP(M$1,'1.源数据-产品报告-消费降序'!M:M,ROW(),0)),"")</f>
        <v/>
      </c>
      <c r="N531" s="69" t="str">
        <f>IFERROR(CLEAN(HLOOKUP(N$1,'1.源数据-产品报告-消费降序'!N:N,ROW(),0)),"")</f>
        <v/>
      </c>
      <c r="O531" s="69" t="str">
        <f>IFERROR(CLEAN(HLOOKUP(O$1,'1.源数据-产品报告-消费降序'!O:O,ROW(),0)),"")</f>
        <v/>
      </c>
      <c r="P531" s="69" t="str">
        <f>IFERROR(CLEAN(HLOOKUP(P$1,'1.源数据-产品报告-消费降序'!P:P,ROW(),0)),"")</f>
        <v/>
      </c>
      <c r="Q531" s="69" t="str">
        <f>IFERROR(CLEAN(HLOOKUP(Q$1,'1.源数据-产品报告-消费降序'!Q:Q,ROW(),0)),"")</f>
        <v/>
      </c>
      <c r="R531" s="69" t="str">
        <f>IFERROR(CLEAN(HLOOKUP(R$1,'1.源数据-产品报告-消费降序'!R:R,ROW(),0)),"")</f>
        <v/>
      </c>
      <c r="S5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1" s="69" t="str">
        <f>IFERROR(CLEAN(HLOOKUP(T$1,'1.源数据-产品报告-消费降序'!T:T,ROW(),0)),"")</f>
        <v/>
      </c>
      <c r="W531" s="69" t="str">
        <f>IFERROR(CLEAN(HLOOKUP(W$1,'1.源数据-产品报告-消费降序'!W:W,ROW(),0)),"")</f>
        <v/>
      </c>
      <c r="X531" s="69" t="str">
        <f>IFERROR(CLEAN(HLOOKUP(X$1,'1.源数据-产品报告-消费降序'!X:X,ROW(),0)),"")</f>
        <v/>
      </c>
      <c r="Y531" s="69" t="str">
        <f>IFERROR(CLEAN(HLOOKUP(Y$1,'1.源数据-产品报告-消费降序'!Y:Y,ROW(),0)),"")</f>
        <v/>
      </c>
      <c r="Z531" s="69" t="str">
        <f>IFERROR(CLEAN(HLOOKUP(Z$1,'1.源数据-产品报告-消费降序'!Z:Z,ROW(),0)),"")</f>
        <v/>
      </c>
      <c r="AA531" s="69" t="str">
        <f>IFERROR(CLEAN(HLOOKUP(AA$1,'1.源数据-产品报告-消费降序'!AA:AA,ROW(),0)),"")</f>
        <v/>
      </c>
      <c r="AB531" s="69" t="str">
        <f>IFERROR(CLEAN(HLOOKUP(AB$1,'1.源数据-产品报告-消费降序'!AB:AB,ROW(),0)),"")</f>
        <v/>
      </c>
      <c r="AC531" s="69" t="str">
        <f>IFERROR(CLEAN(HLOOKUP(AC$1,'1.源数据-产品报告-消费降序'!AC:AC,ROW(),0)),"")</f>
        <v/>
      </c>
      <c r="AD5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1" s="69" t="str">
        <f>IFERROR(CLEAN(HLOOKUP(AE$1,'1.源数据-产品报告-消费降序'!AE:AE,ROW(),0)),"")</f>
        <v/>
      </c>
      <c r="AH531" s="69" t="str">
        <f>IFERROR(CLEAN(HLOOKUP(AH$1,'1.源数据-产品报告-消费降序'!AH:AH,ROW(),0)),"")</f>
        <v/>
      </c>
      <c r="AI531" s="69" t="str">
        <f>IFERROR(CLEAN(HLOOKUP(AI$1,'1.源数据-产品报告-消费降序'!AI:AI,ROW(),0)),"")</f>
        <v/>
      </c>
      <c r="AJ531" s="69" t="str">
        <f>IFERROR(CLEAN(HLOOKUP(AJ$1,'1.源数据-产品报告-消费降序'!AJ:AJ,ROW(),0)),"")</f>
        <v/>
      </c>
      <c r="AK531" s="69" t="str">
        <f>IFERROR(CLEAN(HLOOKUP(AK$1,'1.源数据-产品报告-消费降序'!AK:AK,ROW(),0)),"")</f>
        <v/>
      </c>
      <c r="AL531" s="69" t="str">
        <f>IFERROR(CLEAN(HLOOKUP(AL$1,'1.源数据-产品报告-消费降序'!AL:AL,ROW(),0)),"")</f>
        <v/>
      </c>
      <c r="AM531" s="69" t="str">
        <f>IFERROR(CLEAN(HLOOKUP(AM$1,'1.源数据-产品报告-消费降序'!AM:AM,ROW(),0)),"")</f>
        <v/>
      </c>
      <c r="AN531" s="69" t="str">
        <f>IFERROR(CLEAN(HLOOKUP(AN$1,'1.源数据-产品报告-消费降序'!AN:AN,ROW(),0)),"")</f>
        <v/>
      </c>
      <c r="AO5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1" s="69" t="str">
        <f>IFERROR(CLEAN(HLOOKUP(AP$1,'1.源数据-产品报告-消费降序'!AP:AP,ROW(),0)),"")</f>
        <v/>
      </c>
      <c r="AS531" s="69" t="str">
        <f>IFERROR(CLEAN(HLOOKUP(AS$1,'1.源数据-产品报告-消费降序'!AS:AS,ROW(),0)),"")</f>
        <v/>
      </c>
      <c r="AT531" s="69" t="str">
        <f>IFERROR(CLEAN(HLOOKUP(AT$1,'1.源数据-产品报告-消费降序'!AT:AT,ROW(),0)),"")</f>
        <v/>
      </c>
      <c r="AU531" s="69" t="str">
        <f>IFERROR(CLEAN(HLOOKUP(AU$1,'1.源数据-产品报告-消费降序'!AU:AU,ROW(),0)),"")</f>
        <v/>
      </c>
      <c r="AV531" s="69" t="str">
        <f>IFERROR(CLEAN(HLOOKUP(AV$1,'1.源数据-产品报告-消费降序'!AV:AV,ROW(),0)),"")</f>
        <v/>
      </c>
      <c r="AW531" s="69" t="str">
        <f>IFERROR(CLEAN(HLOOKUP(AW$1,'1.源数据-产品报告-消费降序'!AW:AW,ROW(),0)),"")</f>
        <v/>
      </c>
      <c r="AX531" s="69" t="str">
        <f>IFERROR(CLEAN(HLOOKUP(AX$1,'1.源数据-产品报告-消费降序'!AX:AX,ROW(),0)),"")</f>
        <v/>
      </c>
      <c r="AY531" s="69" t="str">
        <f>IFERROR(CLEAN(HLOOKUP(AY$1,'1.源数据-产品报告-消费降序'!AY:AY,ROW(),0)),"")</f>
        <v/>
      </c>
      <c r="AZ5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1" s="69" t="str">
        <f>IFERROR(CLEAN(HLOOKUP(BA$1,'1.源数据-产品报告-消费降序'!BA:BA,ROW(),0)),"")</f>
        <v/>
      </c>
      <c r="BD531" s="69" t="str">
        <f>IFERROR(CLEAN(HLOOKUP(BD$1,'1.源数据-产品报告-消费降序'!BD:BD,ROW(),0)),"")</f>
        <v/>
      </c>
      <c r="BE531" s="69" t="str">
        <f>IFERROR(CLEAN(HLOOKUP(BE$1,'1.源数据-产品报告-消费降序'!BE:BE,ROW(),0)),"")</f>
        <v/>
      </c>
      <c r="BF531" s="69" t="str">
        <f>IFERROR(CLEAN(HLOOKUP(BF$1,'1.源数据-产品报告-消费降序'!BF:BF,ROW(),0)),"")</f>
        <v/>
      </c>
      <c r="BG531" s="69" t="str">
        <f>IFERROR(CLEAN(HLOOKUP(BG$1,'1.源数据-产品报告-消费降序'!BG:BG,ROW(),0)),"")</f>
        <v/>
      </c>
      <c r="BH531" s="69" t="str">
        <f>IFERROR(CLEAN(HLOOKUP(BH$1,'1.源数据-产品报告-消费降序'!BH:BH,ROW(),0)),"")</f>
        <v/>
      </c>
      <c r="BI531" s="69" t="str">
        <f>IFERROR(CLEAN(HLOOKUP(BI$1,'1.源数据-产品报告-消费降序'!BI:BI,ROW(),0)),"")</f>
        <v/>
      </c>
      <c r="BJ531" s="69" t="str">
        <f>IFERROR(CLEAN(HLOOKUP(BJ$1,'1.源数据-产品报告-消费降序'!BJ:BJ,ROW(),0)),"")</f>
        <v/>
      </c>
      <c r="BK5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1" s="69" t="str">
        <f>IFERROR(CLEAN(HLOOKUP(BL$1,'1.源数据-产品报告-消费降序'!BL:BL,ROW(),0)),"")</f>
        <v/>
      </c>
      <c r="BO531" s="69" t="str">
        <f>IFERROR(CLEAN(HLOOKUP(BO$1,'1.源数据-产品报告-消费降序'!BO:BO,ROW(),0)),"")</f>
        <v/>
      </c>
      <c r="BP531" s="69" t="str">
        <f>IFERROR(CLEAN(HLOOKUP(BP$1,'1.源数据-产品报告-消费降序'!BP:BP,ROW(),0)),"")</f>
        <v/>
      </c>
      <c r="BQ531" s="69" t="str">
        <f>IFERROR(CLEAN(HLOOKUP(BQ$1,'1.源数据-产品报告-消费降序'!BQ:BQ,ROW(),0)),"")</f>
        <v/>
      </c>
      <c r="BR531" s="69" t="str">
        <f>IFERROR(CLEAN(HLOOKUP(BR$1,'1.源数据-产品报告-消费降序'!BR:BR,ROW(),0)),"")</f>
        <v/>
      </c>
      <c r="BS531" s="69" t="str">
        <f>IFERROR(CLEAN(HLOOKUP(BS$1,'1.源数据-产品报告-消费降序'!BS:BS,ROW(),0)),"")</f>
        <v/>
      </c>
      <c r="BT531" s="69" t="str">
        <f>IFERROR(CLEAN(HLOOKUP(BT$1,'1.源数据-产品报告-消费降序'!BT:BT,ROW(),0)),"")</f>
        <v/>
      </c>
      <c r="BU531" s="69" t="str">
        <f>IFERROR(CLEAN(HLOOKUP(BU$1,'1.源数据-产品报告-消费降序'!BU:BU,ROW(),0)),"")</f>
        <v/>
      </c>
      <c r="BV5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1" s="69" t="str">
        <f>IFERROR(CLEAN(HLOOKUP(BW$1,'1.源数据-产品报告-消费降序'!BW:BW,ROW(),0)),"")</f>
        <v/>
      </c>
    </row>
    <row r="532" spans="1:75">
      <c r="A532" s="69" t="str">
        <f>IFERROR(CLEAN(HLOOKUP(A$1,'1.源数据-产品报告-消费降序'!A:A,ROW(),0)),"")</f>
        <v/>
      </c>
      <c r="B532" s="69" t="str">
        <f>IFERROR(CLEAN(HLOOKUP(B$1,'1.源数据-产品报告-消费降序'!B:B,ROW(),0)),"")</f>
        <v/>
      </c>
      <c r="C532" s="69" t="str">
        <f>IFERROR(CLEAN(HLOOKUP(C$1,'1.源数据-产品报告-消费降序'!C:C,ROW(),0)),"")</f>
        <v/>
      </c>
      <c r="D532" s="69" t="str">
        <f>IFERROR(CLEAN(HLOOKUP(D$1,'1.源数据-产品报告-消费降序'!D:D,ROW(),0)),"")</f>
        <v/>
      </c>
      <c r="E532" s="69" t="str">
        <f>IFERROR(CLEAN(HLOOKUP(E$1,'1.源数据-产品报告-消费降序'!E:E,ROW(),0)),"")</f>
        <v/>
      </c>
      <c r="F532" s="69" t="str">
        <f>IFERROR(CLEAN(HLOOKUP(F$1,'1.源数据-产品报告-消费降序'!F:F,ROW(),0)),"")</f>
        <v/>
      </c>
      <c r="G532" s="70">
        <f>IFERROR((HLOOKUP(G$1,'1.源数据-产品报告-消费降序'!G:G,ROW(),0)),"")</f>
        <v>0</v>
      </c>
      <c r="H5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2" s="69" t="str">
        <f>IFERROR(CLEAN(HLOOKUP(I$1,'1.源数据-产品报告-消费降序'!I:I,ROW(),0)),"")</f>
        <v/>
      </c>
      <c r="L532" s="69" t="str">
        <f>IFERROR(CLEAN(HLOOKUP(L$1,'1.源数据-产品报告-消费降序'!L:L,ROW(),0)),"")</f>
        <v/>
      </c>
      <c r="M532" s="69" t="str">
        <f>IFERROR(CLEAN(HLOOKUP(M$1,'1.源数据-产品报告-消费降序'!M:M,ROW(),0)),"")</f>
        <v/>
      </c>
      <c r="N532" s="69" t="str">
        <f>IFERROR(CLEAN(HLOOKUP(N$1,'1.源数据-产品报告-消费降序'!N:N,ROW(),0)),"")</f>
        <v/>
      </c>
      <c r="O532" s="69" t="str">
        <f>IFERROR(CLEAN(HLOOKUP(O$1,'1.源数据-产品报告-消费降序'!O:O,ROW(),0)),"")</f>
        <v/>
      </c>
      <c r="P532" s="69" t="str">
        <f>IFERROR(CLEAN(HLOOKUP(P$1,'1.源数据-产品报告-消费降序'!P:P,ROW(),0)),"")</f>
        <v/>
      </c>
      <c r="Q532" s="69" t="str">
        <f>IFERROR(CLEAN(HLOOKUP(Q$1,'1.源数据-产品报告-消费降序'!Q:Q,ROW(),0)),"")</f>
        <v/>
      </c>
      <c r="R532" s="69" t="str">
        <f>IFERROR(CLEAN(HLOOKUP(R$1,'1.源数据-产品报告-消费降序'!R:R,ROW(),0)),"")</f>
        <v/>
      </c>
      <c r="S5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2" s="69" t="str">
        <f>IFERROR(CLEAN(HLOOKUP(T$1,'1.源数据-产品报告-消费降序'!T:T,ROW(),0)),"")</f>
        <v/>
      </c>
      <c r="W532" s="69" t="str">
        <f>IFERROR(CLEAN(HLOOKUP(W$1,'1.源数据-产品报告-消费降序'!W:W,ROW(),0)),"")</f>
        <v/>
      </c>
      <c r="X532" s="69" t="str">
        <f>IFERROR(CLEAN(HLOOKUP(X$1,'1.源数据-产品报告-消费降序'!X:X,ROW(),0)),"")</f>
        <v/>
      </c>
      <c r="Y532" s="69" t="str">
        <f>IFERROR(CLEAN(HLOOKUP(Y$1,'1.源数据-产品报告-消费降序'!Y:Y,ROW(),0)),"")</f>
        <v/>
      </c>
      <c r="Z532" s="69" t="str">
        <f>IFERROR(CLEAN(HLOOKUP(Z$1,'1.源数据-产品报告-消费降序'!Z:Z,ROW(),0)),"")</f>
        <v/>
      </c>
      <c r="AA532" s="69" t="str">
        <f>IFERROR(CLEAN(HLOOKUP(AA$1,'1.源数据-产品报告-消费降序'!AA:AA,ROW(),0)),"")</f>
        <v/>
      </c>
      <c r="AB532" s="69" t="str">
        <f>IFERROR(CLEAN(HLOOKUP(AB$1,'1.源数据-产品报告-消费降序'!AB:AB,ROW(),0)),"")</f>
        <v/>
      </c>
      <c r="AC532" s="69" t="str">
        <f>IFERROR(CLEAN(HLOOKUP(AC$1,'1.源数据-产品报告-消费降序'!AC:AC,ROW(),0)),"")</f>
        <v/>
      </c>
      <c r="AD5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2" s="69" t="str">
        <f>IFERROR(CLEAN(HLOOKUP(AE$1,'1.源数据-产品报告-消费降序'!AE:AE,ROW(),0)),"")</f>
        <v/>
      </c>
      <c r="AH532" s="69" t="str">
        <f>IFERROR(CLEAN(HLOOKUP(AH$1,'1.源数据-产品报告-消费降序'!AH:AH,ROW(),0)),"")</f>
        <v/>
      </c>
      <c r="AI532" s="69" t="str">
        <f>IFERROR(CLEAN(HLOOKUP(AI$1,'1.源数据-产品报告-消费降序'!AI:AI,ROW(),0)),"")</f>
        <v/>
      </c>
      <c r="AJ532" s="69" t="str">
        <f>IFERROR(CLEAN(HLOOKUP(AJ$1,'1.源数据-产品报告-消费降序'!AJ:AJ,ROW(),0)),"")</f>
        <v/>
      </c>
      <c r="AK532" s="69" t="str">
        <f>IFERROR(CLEAN(HLOOKUP(AK$1,'1.源数据-产品报告-消费降序'!AK:AK,ROW(),0)),"")</f>
        <v/>
      </c>
      <c r="AL532" s="69" t="str">
        <f>IFERROR(CLEAN(HLOOKUP(AL$1,'1.源数据-产品报告-消费降序'!AL:AL,ROW(),0)),"")</f>
        <v/>
      </c>
      <c r="AM532" s="69" t="str">
        <f>IFERROR(CLEAN(HLOOKUP(AM$1,'1.源数据-产品报告-消费降序'!AM:AM,ROW(),0)),"")</f>
        <v/>
      </c>
      <c r="AN532" s="69" t="str">
        <f>IFERROR(CLEAN(HLOOKUP(AN$1,'1.源数据-产品报告-消费降序'!AN:AN,ROW(),0)),"")</f>
        <v/>
      </c>
      <c r="AO5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2" s="69" t="str">
        <f>IFERROR(CLEAN(HLOOKUP(AP$1,'1.源数据-产品报告-消费降序'!AP:AP,ROW(),0)),"")</f>
        <v/>
      </c>
      <c r="AS532" s="69" t="str">
        <f>IFERROR(CLEAN(HLOOKUP(AS$1,'1.源数据-产品报告-消费降序'!AS:AS,ROW(),0)),"")</f>
        <v/>
      </c>
      <c r="AT532" s="69" t="str">
        <f>IFERROR(CLEAN(HLOOKUP(AT$1,'1.源数据-产品报告-消费降序'!AT:AT,ROW(),0)),"")</f>
        <v/>
      </c>
      <c r="AU532" s="69" t="str">
        <f>IFERROR(CLEAN(HLOOKUP(AU$1,'1.源数据-产品报告-消费降序'!AU:AU,ROW(),0)),"")</f>
        <v/>
      </c>
      <c r="AV532" s="69" t="str">
        <f>IFERROR(CLEAN(HLOOKUP(AV$1,'1.源数据-产品报告-消费降序'!AV:AV,ROW(),0)),"")</f>
        <v/>
      </c>
      <c r="AW532" s="69" t="str">
        <f>IFERROR(CLEAN(HLOOKUP(AW$1,'1.源数据-产品报告-消费降序'!AW:AW,ROW(),0)),"")</f>
        <v/>
      </c>
      <c r="AX532" s="69" t="str">
        <f>IFERROR(CLEAN(HLOOKUP(AX$1,'1.源数据-产品报告-消费降序'!AX:AX,ROW(),0)),"")</f>
        <v/>
      </c>
      <c r="AY532" s="69" t="str">
        <f>IFERROR(CLEAN(HLOOKUP(AY$1,'1.源数据-产品报告-消费降序'!AY:AY,ROW(),0)),"")</f>
        <v/>
      </c>
      <c r="AZ5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2" s="69" t="str">
        <f>IFERROR(CLEAN(HLOOKUP(BA$1,'1.源数据-产品报告-消费降序'!BA:BA,ROW(),0)),"")</f>
        <v/>
      </c>
      <c r="BD532" s="69" t="str">
        <f>IFERROR(CLEAN(HLOOKUP(BD$1,'1.源数据-产品报告-消费降序'!BD:BD,ROW(),0)),"")</f>
        <v/>
      </c>
      <c r="BE532" s="69" t="str">
        <f>IFERROR(CLEAN(HLOOKUP(BE$1,'1.源数据-产品报告-消费降序'!BE:BE,ROW(),0)),"")</f>
        <v/>
      </c>
      <c r="BF532" s="69" t="str">
        <f>IFERROR(CLEAN(HLOOKUP(BF$1,'1.源数据-产品报告-消费降序'!BF:BF,ROW(),0)),"")</f>
        <v/>
      </c>
      <c r="BG532" s="69" t="str">
        <f>IFERROR(CLEAN(HLOOKUP(BG$1,'1.源数据-产品报告-消费降序'!BG:BG,ROW(),0)),"")</f>
        <v/>
      </c>
      <c r="BH532" s="69" t="str">
        <f>IFERROR(CLEAN(HLOOKUP(BH$1,'1.源数据-产品报告-消费降序'!BH:BH,ROW(),0)),"")</f>
        <v/>
      </c>
      <c r="BI532" s="69" t="str">
        <f>IFERROR(CLEAN(HLOOKUP(BI$1,'1.源数据-产品报告-消费降序'!BI:BI,ROW(),0)),"")</f>
        <v/>
      </c>
      <c r="BJ532" s="69" t="str">
        <f>IFERROR(CLEAN(HLOOKUP(BJ$1,'1.源数据-产品报告-消费降序'!BJ:BJ,ROW(),0)),"")</f>
        <v/>
      </c>
      <c r="BK5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2" s="69" t="str">
        <f>IFERROR(CLEAN(HLOOKUP(BL$1,'1.源数据-产品报告-消费降序'!BL:BL,ROW(),0)),"")</f>
        <v/>
      </c>
      <c r="BO532" s="69" t="str">
        <f>IFERROR(CLEAN(HLOOKUP(BO$1,'1.源数据-产品报告-消费降序'!BO:BO,ROW(),0)),"")</f>
        <v/>
      </c>
      <c r="BP532" s="69" t="str">
        <f>IFERROR(CLEAN(HLOOKUP(BP$1,'1.源数据-产品报告-消费降序'!BP:BP,ROW(),0)),"")</f>
        <v/>
      </c>
      <c r="BQ532" s="69" t="str">
        <f>IFERROR(CLEAN(HLOOKUP(BQ$1,'1.源数据-产品报告-消费降序'!BQ:BQ,ROW(),0)),"")</f>
        <v/>
      </c>
      <c r="BR532" s="69" t="str">
        <f>IFERROR(CLEAN(HLOOKUP(BR$1,'1.源数据-产品报告-消费降序'!BR:BR,ROW(),0)),"")</f>
        <v/>
      </c>
      <c r="BS532" s="69" t="str">
        <f>IFERROR(CLEAN(HLOOKUP(BS$1,'1.源数据-产品报告-消费降序'!BS:BS,ROW(),0)),"")</f>
        <v/>
      </c>
      <c r="BT532" s="69" t="str">
        <f>IFERROR(CLEAN(HLOOKUP(BT$1,'1.源数据-产品报告-消费降序'!BT:BT,ROW(),0)),"")</f>
        <v/>
      </c>
      <c r="BU532" s="69" t="str">
        <f>IFERROR(CLEAN(HLOOKUP(BU$1,'1.源数据-产品报告-消费降序'!BU:BU,ROW(),0)),"")</f>
        <v/>
      </c>
      <c r="BV5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2" s="69" t="str">
        <f>IFERROR(CLEAN(HLOOKUP(BW$1,'1.源数据-产品报告-消费降序'!BW:BW,ROW(),0)),"")</f>
        <v/>
      </c>
    </row>
    <row r="533" spans="1:75">
      <c r="A533" s="69" t="str">
        <f>IFERROR(CLEAN(HLOOKUP(A$1,'1.源数据-产品报告-消费降序'!A:A,ROW(),0)),"")</f>
        <v/>
      </c>
      <c r="B533" s="69" t="str">
        <f>IFERROR(CLEAN(HLOOKUP(B$1,'1.源数据-产品报告-消费降序'!B:B,ROW(),0)),"")</f>
        <v/>
      </c>
      <c r="C533" s="69" t="str">
        <f>IFERROR(CLEAN(HLOOKUP(C$1,'1.源数据-产品报告-消费降序'!C:C,ROW(),0)),"")</f>
        <v/>
      </c>
      <c r="D533" s="69" t="str">
        <f>IFERROR(CLEAN(HLOOKUP(D$1,'1.源数据-产品报告-消费降序'!D:D,ROW(),0)),"")</f>
        <v/>
      </c>
      <c r="E533" s="69" t="str">
        <f>IFERROR(CLEAN(HLOOKUP(E$1,'1.源数据-产品报告-消费降序'!E:E,ROW(),0)),"")</f>
        <v/>
      </c>
      <c r="F533" s="69" t="str">
        <f>IFERROR(CLEAN(HLOOKUP(F$1,'1.源数据-产品报告-消费降序'!F:F,ROW(),0)),"")</f>
        <v/>
      </c>
      <c r="G533" s="70">
        <f>IFERROR((HLOOKUP(G$1,'1.源数据-产品报告-消费降序'!G:G,ROW(),0)),"")</f>
        <v>0</v>
      </c>
      <c r="H5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3" s="69" t="str">
        <f>IFERROR(CLEAN(HLOOKUP(I$1,'1.源数据-产品报告-消费降序'!I:I,ROW(),0)),"")</f>
        <v/>
      </c>
      <c r="L533" s="69" t="str">
        <f>IFERROR(CLEAN(HLOOKUP(L$1,'1.源数据-产品报告-消费降序'!L:L,ROW(),0)),"")</f>
        <v/>
      </c>
      <c r="M533" s="69" t="str">
        <f>IFERROR(CLEAN(HLOOKUP(M$1,'1.源数据-产品报告-消费降序'!M:M,ROW(),0)),"")</f>
        <v/>
      </c>
      <c r="N533" s="69" t="str">
        <f>IFERROR(CLEAN(HLOOKUP(N$1,'1.源数据-产品报告-消费降序'!N:N,ROW(),0)),"")</f>
        <v/>
      </c>
      <c r="O533" s="69" t="str">
        <f>IFERROR(CLEAN(HLOOKUP(O$1,'1.源数据-产品报告-消费降序'!O:O,ROW(),0)),"")</f>
        <v/>
      </c>
      <c r="P533" s="69" t="str">
        <f>IFERROR(CLEAN(HLOOKUP(P$1,'1.源数据-产品报告-消费降序'!P:P,ROW(),0)),"")</f>
        <v/>
      </c>
      <c r="Q533" s="69" t="str">
        <f>IFERROR(CLEAN(HLOOKUP(Q$1,'1.源数据-产品报告-消费降序'!Q:Q,ROW(),0)),"")</f>
        <v/>
      </c>
      <c r="R533" s="69" t="str">
        <f>IFERROR(CLEAN(HLOOKUP(R$1,'1.源数据-产品报告-消费降序'!R:R,ROW(),0)),"")</f>
        <v/>
      </c>
      <c r="S5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3" s="69" t="str">
        <f>IFERROR(CLEAN(HLOOKUP(T$1,'1.源数据-产品报告-消费降序'!T:T,ROW(),0)),"")</f>
        <v/>
      </c>
      <c r="W533" s="69" t="str">
        <f>IFERROR(CLEAN(HLOOKUP(W$1,'1.源数据-产品报告-消费降序'!W:W,ROW(),0)),"")</f>
        <v/>
      </c>
      <c r="X533" s="69" t="str">
        <f>IFERROR(CLEAN(HLOOKUP(X$1,'1.源数据-产品报告-消费降序'!X:X,ROW(),0)),"")</f>
        <v/>
      </c>
      <c r="Y533" s="69" t="str">
        <f>IFERROR(CLEAN(HLOOKUP(Y$1,'1.源数据-产品报告-消费降序'!Y:Y,ROW(),0)),"")</f>
        <v/>
      </c>
      <c r="Z533" s="69" t="str">
        <f>IFERROR(CLEAN(HLOOKUP(Z$1,'1.源数据-产品报告-消费降序'!Z:Z,ROW(),0)),"")</f>
        <v/>
      </c>
      <c r="AA533" s="69" t="str">
        <f>IFERROR(CLEAN(HLOOKUP(AA$1,'1.源数据-产品报告-消费降序'!AA:AA,ROW(),0)),"")</f>
        <v/>
      </c>
      <c r="AB533" s="69" t="str">
        <f>IFERROR(CLEAN(HLOOKUP(AB$1,'1.源数据-产品报告-消费降序'!AB:AB,ROW(),0)),"")</f>
        <v/>
      </c>
      <c r="AC533" s="69" t="str">
        <f>IFERROR(CLEAN(HLOOKUP(AC$1,'1.源数据-产品报告-消费降序'!AC:AC,ROW(),0)),"")</f>
        <v/>
      </c>
      <c r="AD5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3" s="69" t="str">
        <f>IFERROR(CLEAN(HLOOKUP(AE$1,'1.源数据-产品报告-消费降序'!AE:AE,ROW(),0)),"")</f>
        <v/>
      </c>
      <c r="AH533" s="69" t="str">
        <f>IFERROR(CLEAN(HLOOKUP(AH$1,'1.源数据-产品报告-消费降序'!AH:AH,ROW(),0)),"")</f>
        <v/>
      </c>
      <c r="AI533" s="69" t="str">
        <f>IFERROR(CLEAN(HLOOKUP(AI$1,'1.源数据-产品报告-消费降序'!AI:AI,ROW(),0)),"")</f>
        <v/>
      </c>
      <c r="AJ533" s="69" t="str">
        <f>IFERROR(CLEAN(HLOOKUP(AJ$1,'1.源数据-产品报告-消费降序'!AJ:AJ,ROW(),0)),"")</f>
        <v/>
      </c>
      <c r="AK533" s="69" t="str">
        <f>IFERROR(CLEAN(HLOOKUP(AK$1,'1.源数据-产品报告-消费降序'!AK:AK,ROW(),0)),"")</f>
        <v/>
      </c>
      <c r="AL533" s="69" t="str">
        <f>IFERROR(CLEAN(HLOOKUP(AL$1,'1.源数据-产品报告-消费降序'!AL:AL,ROW(),0)),"")</f>
        <v/>
      </c>
      <c r="AM533" s="69" t="str">
        <f>IFERROR(CLEAN(HLOOKUP(AM$1,'1.源数据-产品报告-消费降序'!AM:AM,ROW(),0)),"")</f>
        <v/>
      </c>
      <c r="AN533" s="69" t="str">
        <f>IFERROR(CLEAN(HLOOKUP(AN$1,'1.源数据-产品报告-消费降序'!AN:AN,ROW(),0)),"")</f>
        <v/>
      </c>
      <c r="AO5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3" s="69" t="str">
        <f>IFERROR(CLEAN(HLOOKUP(AP$1,'1.源数据-产品报告-消费降序'!AP:AP,ROW(),0)),"")</f>
        <v/>
      </c>
      <c r="AS533" s="69" t="str">
        <f>IFERROR(CLEAN(HLOOKUP(AS$1,'1.源数据-产品报告-消费降序'!AS:AS,ROW(),0)),"")</f>
        <v/>
      </c>
      <c r="AT533" s="69" t="str">
        <f>IFERROR(CLEAN(HLOOKUP(AT$1,'1.源数据-产品报告-消费降序'!AT:AT,ROW(),0)),"")</f>
        <v/>
      </c>
      <c r="AU533" s="69" t="str">
        <f>IFERROR(CLEAN(HLOOKUP(AU$1,'1.源数据-产品报告-消费降序'!AU:AU,ROW(),0)),"")</f>
        <v/>
      </c>
      <c r="AV533" s="69" t="str">
        <f>IFERROR(CLEAN(HLOOKUP(AV$1,'1.源数据-产品报告-消费降序'!AV:AV,ROW(),0)),"")</f>
        <v/>
      </c>
      <c r="AW533" s="69" t="str">
        <f>IFERROR(CLEAN(HLOOKUP(AW$1,'1.源数据-产品报告-消费降序'!AW:AW,ROW(),0)),"")</f>
        <v/>
      </c>
      <c r="AX533" s="69" t="str">
        <f>IFERROR(CLEAN(HLOOKUP(AX$1,'1.源数据-产品报告-消费降序'!AX:AX,ROW(),0)),"")</f>
        <v/>
      </c>
      <c r="AY533" s="69" t="str">
        <f>IFERROR(CLEAN(HLOOKUP(AY$1,'1.源数据-产品报告-消费降序'!AY:AY,ROW(),0)),"")</f>
        <v/>
      </c>
      <c r="AZ5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3" s="69" t="str">
        <f>IFERROR(CLEAN(HLOOKUP(BA$1,'1.源数据-产品报告-消费降序'!BA:BA,ROW(),0)),"")</f>
        <v/>
      </c>
      <c r="BD533" s="69" t="str">
        <f>IFERROR(CLEAN(HLOOKUP(BD$1,'1.源数据-产品报告-消费降序'!BD:BD,ROW(),0)),"")</f>
        <v/>
      </c>
      <c r="BE533" s="69" t="str">
        <f>IFERROR(CLEAN(HLOOKUP(BE$1,'1.源数据-产品报告-消费降序'!BE:BE,ROW(),0)),"")</f>
        <v/>
      </c>
      <c r="BF533" s="69" t="str">
        <f>IFERROR(CLEAN(HLOOKUP(BF$1,'1.源数据-产品报告-消费降序'!BF:BF,ROW(),0)),"")</f>
        <v/>
      </c>
      <c r="BG533" s="69" t="str">
        <f>IFERROR(CLEAN(HLOOKUP(BG$1,'1.源数据-产品报告-消费降序'!BG:BG,ROW(),0)),"")</f>
        <v/>
      </c>
      <c r="BH533" s="69" t="str">
        <f>IFERROR(CLEAN(HLOOKUP(BH$1,'1.源数据-产品报告-消费降序'!BH:BH,ROW(),0)),"")</f>
        <v/>
      </c>
      <c r="BI533" s="69" t="str">
        <f>IFERROR(CLEAN(HLOOKUP(BI$1,'1.源数据-产品报告-消费降序'!BI:BI,ROW(),0)),"")</f>
        <v/>
      </c>
      <c r="BJ533" s="69" t="str">
        <f>IFERROR(CLEAN(HLOOKUP(BJ$1,'1.源数据-产品报告-消费降序'!BJ:BJ,ROW(),0)),"")</f>
        <v/>
      </c>
      <c r="BK5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3" s="69" t="str">
        <f>IFERROR(CLEAN(HLOOKUP(BL$1,'1.源数据-产品报告-消费降序'!BL:BL,ROW(),0)),"")</f>
        <v/>
      </c>
      <c r="BO533" s="69" t="str">
        <f>IFERROR(CLEAN(HLOOKUP(BO$1,'1.源数据-产品报告-消费降序'!BO:BO,ROW(),0)),"")</f>
        <v/>
      </c>
      <c r="BP533" s="69" t="str">
        <f>IFERROR(CLEAN(HLOOKUP(BP$1,'1.源数据-产品报告-消费降序'!BP:BP,ROW(),0)),"")</f>
        <v/>
      </c>
      <c r="BQ533" s="69" t="str">
        <f>IFERROR(CLEAN(HLOOKUP(BQ$1,'1.源数据-产品报告-消费降序'!BQ:BQ,ROW(),0)),"")</f>
        <v/>
      </c>
      <c r="BR533" s="69" t="str">
        <f>IFERROR(CLEAN(HLOOKUP(BR$1,'1.源数据-产品报告-消费降序'!BR:BR,ROW(),0)),"")</f>
        <v/>
      </c>
      <c r="BS533" s="69" t="str">
        <f>IFERROR(CLEAN(HLOOKUP(BS$1,'1.源数据-产品报告-消费降序'!BS:BS,ROW(),0)),"")</f>
        <v/>
      </c>
      <c r="BT533" s="69" t="str">
        <f>IFERROR(CLEAN(HLOOKUP(BT$1,'1.源数据-产品报告-消费降序'!BT:BT,ROW(),0)),"")</f>
        <v/>
      </c>
      <c r="BU533" s="69" t="str">
        <f>IFERROR(CLEAN(HLOOKUP(BU$1,'1.源数据-产品报告-消费降序'!BU:BU,ROW(),0)),"")</f>
        <v/>
      </c>
      <c r="BV5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3" s="69" t="str">
        <f>IFERROR(CLEAN(HLOOKUP(BW$1,'1.源数据-产品报告-消费降序'!BW:BW,ROW(),0)),"")</f>
        <v/>
      </c>
    </row>
    <row r="534" spans="1:75">
      <c r="A534" s="69" t="str">
        <f>IFERROR(CLEAN(HLOOKUP(A$1,'1.源数据-产品报告-消费降序'!A:A,ROW(),0)),"")</f>
        <v/>
      </c>
      <c r="B534" s="69" t="str">
        <f>IFERROR(CLEAN(HLOOKUP(B$1,'1.源数据-产品报告-消费降序'!B:B,ROW(),0)),"")</f>
        <v/>
      </c>
      <c r="C534" s="69" t="str">
        <f>IFERROR(CLEAN(HLOOKUP(C$1,'1.源数据-产品报告-消费降序'!C:C,ROW(),0)),"")</f>
        <v/>
      </c>
      <c r="D534" s="69" t="str">
        <f>IFERROR(CLEAN(HLOOKUP(D$1,'1.源数据-产品报告-消费降序'!D:D,ROW(),0)),"")</f>
        <v/>
      </c>
      <c r="E534" s="69" t="str">
        <f>IFERROR(CLEAN(HLOOKUP(E$1,'1.源数据-产品报告-消费降序'!E:E,ROW(),0)),"")</f>
        <v/>
      </c>
      <c r="F534" s="69" t="str">
        <f>IFERROR(CLEAN(HLOOKUP(F$1,'1.源数据-产品报告-消费降序'!F:F,ROW(),0)),"")</f>
        <v/>
      </c>
      <c r="G534" s="70">
        <f>IFERROR((HLOOKUP(G$1,'1.源数据-产品报告-消费降序'!G:G,ROW(),0)),"")</f>
        <v>0</v>
      </c>
      <c r="H5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4" s="69" t="str">
        <f>IFERROR(CLEAN(HLOOKUP(I$1,'1.源数据-产品报告-消费降序'!I:I,ROW(),0)),"")</f>
        <v/>
      </c>
      <c r="L534" s="69" t="str">
        <f>IFERROR(CLEAN(HLOOKUP(L$1,'1.源数据-产品报告-消费降序'!L:L,ROW(),0)),"")</f>
        <v/>
      </c>
      <c r="M534" s="69" t="str">
        <f>IFERROR(CLEAN(HLOOKUP(M$1,'1.源数据-产品报告-消费降序'!M:M,ROW(),0)),"")</f>
        <v/>
      </c>
      <c r="N534" s="69" t="str">
        <f>IFERROR(CLEAN(HLOOKUP(N$1,'1.源数据-产品报告-消费降序'!N:N,ROW(),0)),"")</f>
        <v/>
      </c>
      <c r="O534" s="69" t="str">
        <f>IFERROR(CLEAN(HLOOKUP(O$1,'1.源数据-产品报告-消费降序'!O:O,ROW(),0)),"")</f>
        <v/>
      </c>
      <c r="P534" s="69" t="str">
        <f>IFERROR(CLEAN(HLOOKUP(P$1,'1.源数据-产品报告-消费降序'!P:P,ROW(),0)),"")</f>
        <v/>
      </c>
      <c r="Q534" s="69" t="str">
        <f>IFERROR(CLEAN(HLOOKUP(Q$1,'1.源数据-产品报告-消费降序'!Q:Q,ROW(),0)),"")</f>
        <v/>
      </c>
      <c r="R534" s="69" t="str">
        <f>IFERROR(CLEAN(HLOOKUP(R$1,'1.源数据-产品报告-消费降序'!R:R,ROW(),0)),"")</f>
        <v/>
      </c>
      <c r="S5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4" s="69" t="str">
        <f>IFERROR(CLEAN(HLOOKUP(T$1,'1.源数据-产品报告-消费降序'!T:T,ROW(),0)),"")</f>
        <v/>
      </c>
      <c r="W534" s="69" t="str">
        <f>IFERROR(CLEAN(HLOOKUP(W$1,'1.源数据-产品报告-消费降序'!W:W,ROW(),0)),"")</f>
        <v/>
      </c>
      <c r="X534" s="69" t="str">
        <f>IFERROR(CLEAN(HLOOKUP(X$1,'1.源数据-产品报告-消费降序'!X:X,ROW(),0)),"")</f>
        <v/>
      </c>
      <c r="Y534" s="69" t="str">
        <f>IFERROR(CLEAN(HLOOKUP(Y$1,'1.源数据-产品报告-消费降序'!Y:Y,ROW(),0)),"")</f>
        <v/>
      </c>
      <c r="Z534" s="69" t="str">
        <f>IFERROR(CLEAN(HLOOKUP(Z$1,'1.源数据-产品报告-消费降序'!Z:Z,ROW(),0)),"")</f>
        <v/>
      </c>
      <c r="AA534" s="69" t="str">
        <f>IFERROR(CLEAN(HLOOKUP(AA$1,'1.源数据-产品报告-消费降序'!AA:AA,ROW(),0)),"")</f>
        <v/>
      </c>
      <c r="AB534" s="69" t="str">
        <f>IFERROR(CLEAN(HLOOKUP(AB$1,'1.源数据-产品报告-消费降序'!AB:AB,ROW(),0)),"")</f>
        <v/>
      </c>
      <c r="AC534" s="69" t="str">
        <f>IFERROR(CLEAN(HLOOKUP(AC$1,'1.源数据-产品报告-消费降序'!AC:AC,ROW(),0)),"")</f>
        <v/>
      </c>
      <c r="AD5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4" s="69" t="str">
        <f>IFERROR(CLEAN(HLOOKUP(AE$1,'1.源数据-产品报告-消费降序'!AE:AE,ROW(),0)),"")</f>
        <v/>
      </c>
      <c r="AH534" s="69" t="str">
        <f>IFERROR(CLEAN(HLOOKUP(AH$1,'1.源数据-产品报告-消费降序'!AH:AH,ROW(),0)),"")</f>
        <v/>
      </c>
      <c r="AI534" s="69" t="str">
        <f>IFERROR(CLEAN(HLOOKUP(AI$1,'1.源数据-产品报告-消费降序'!AI:AI,ROW(),0)),"")</f>
        <v/>
      </c>
      <c r="AJ534" s="69" t="str">
        <f>IFERROR(CLEAN(HLOOKUP(AJ$1,'1.源数据-产品报告-消费降序'!AJ:AJ,ROW(),0)),"")</f>
        <v/>
      </c>
      <c r="AK534" s="69" t="str">
        <f>IFERROR(CLEAN(HLOOKUP(AK$1,'1.源数据-产品报告-消费降序'!AK:AK,ROW(),0)),"")</f>
        <v/>
      </c>
      <c r="AL534" s="69" t="str">
        <f>IFERROR(CLEAN(HLOOKUP(AL$1,'1.源数据-产品报告-消费降序'!AL:AL,ROW(),0)),"")</f>
        <v/>
      </c>
      <c r="AM534" s="69" t="str">
        <f>IFERROR(CLEAN(HLOOKUP(AM$1,'1.源数据-产品报告-消费降序'!AM:AM,ROW(),0)),"")</f>
        <v/>
      </c>
      <c r="AN534" s="69" t="str">
        <f>IFERROR(CLEAN(HLOOKUP(AN$1,'1.源数据-产品报告-消费降序'!AN:AN,ROW(),0)),"")</f>
        <v/>
      </c>
      <c r="AO5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4" s="69" t="str">
        <f>IFERROR(CLEAN(HLOOKUP(AP$1,'1.源数据-产品报告-消费降序'!AP:AP,ROW(),0)),"")</f>
        <v/>
      </c>
      <c r="AS534" s="69" t="str">
        <f>IFERROR(CLEAN(HLOOKUP(AS$1,'1.源数据-产品报告-消费降序'!AS:AS,ROW(),0)),"")</f>
        <v/>
      </c>
      <c r="AT534" s="69" t="str">
        <f>IFERROR(CLEAN(HLOOKUP(AT$1,'1.源数据-产品报告-消费降序'!AT:AT,ROW(),0)),"")</f>
        <v/>
      </c>
      <c r="AU534" s="69" t="str">
        <f>IFERROR(CLEAN(HLOOKUP(AU$1,'1.源数据-产品报告-消费降序'!AU:AU,ROW(),0)),"")</f>
        <v/>
      </c>
      <c r="AV534" s="69" t="str">
        <f>IFERROR(CLEAN(HLOOKUP(AV$1,'1.源数据-产品报告-消费降序'!AV:AV,ROW(),0)),"")</f>
        <v/>
      </c>
      <c r="AW534" s="69" t="str">
        <f>IFERROR(CLEAN(HLOOKUP(AW$1,'1.源数据-产品报告-消费降序'!AW:AW,ROW(),0)),"")</f>
        <v/>
      </c>
      <c r="AX534" s="69" t="str">
        <f>IFERROR(CLEAN(HLOOKUP(AX$1,'1.源数据-产品报告-消费降序'!AX:AX,ROW(),0)),"")</f>
        <v/>
      </c>
      <c r="AY534" s="69" t="str">
        <f>IFERROR(CLEAN(HLOOKUP(AY$1,'1.源数据-产品报告-消费降序'!AY:AY,ROW(),0)),"")</f>
        <v/>
      </c>
      <c r="AZ5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4" s="69" t="str">
        <f>IFERROR(CLEAN(HLOOKUP(BA$1,'1.源数据-产品报告-消费降序'!BA:BA,ROW(),0)),"")</f>
        <v/>
      </c>
      <c r="BD534" s="69" t="str">
        <f>IFERROR(CLEAN(HLOOKUP(BD$1,'1.源数据-产品报告-消费降序'!BD:BD,ROW(),0)),"")</f>
        <v/>
      </c>
      <c r="BE534" s="69" t="str">
        <f>IFERROR(CLEAN(HLOOKUP(BE$1,'1.源数据-产品报告-消费降序'!BE:BE,ROW(),0)),"")</f>
        <v/>
      </c>
      <c r="BF534" s="69" t="str">
        <f>IFERROR(CLEAN(HLOOKUP(BF$1,'1.源数据-产品报告-消费降序'!BF:BF,ROW(),0)),"")</f>
        <v/>
      </c>
      <c r="BG534" s="69" t="str">
        <f>IFERROR(CLEAN(HLOOKUP(BG$1,'1.源数据-产品报告-消费降序'!BG:BG,ROW(),0)),"")</f>
        <v/>
      </c>
      <c r="BH534" s="69" t="str">
        <f>IFERROR(CLEAN(HLOOKUP(BH$1,'1.源数据-产品报告-消费降序'!BH:BH,ROW(),0)),"")</f>
        <v/>
      </c>
      <c r="BI534" s="69" t="str">
        <f>IFERROR(CLEAN(HLOOKUP(BI$1,'1.源数据-产品报告-消费降序'!BI:BI,ROW(),0)),"")</f>
        <v/>
      </c>
      <c r="BJ534" s="69" t="str">
        <f>IFERROR(CLEAN(HLOOKUP(BJ$1,'1.源数据-产品报告-消费降序'!BJ:BJ,ROW(),0)),"")</f>
        <v/>
      </c>
      <c r="BK5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4" s="69" t="str">
        <f>IFERROR(CLEAN(HLOOKUP(BL$1,'1.源数据-产品报告-消费降序'!BL:BL,ROW(),0)),"")</f>
        <v/>
      </c>
      <c r="BO534" s="69" t="str">
        <f>IFERROR(CLEAN(HLOOKUP(BO$1,'1.源数据-产品报告-消费降序'!BO:BO,ROW(),0)),"")</f>
        <v/>
      </c>
      <c r="BP534" s="69" t="str">
        <f>IFERROR(CLEAN(HLOOKUP(BP$1,'1.源数据-产品报告-消费降序'!BP:BP,ROW(),0)),"")</f>
        <v/>
      </c>
      <c r="BQ534" s="69" t="str">
        <f>IFERROR(CLEAN(HLOOKUP(BQ$1,'1.源数据-产品报告-消费降序'!BQ:BQ,ROW(),0)),"")</f>
        <v/>
      </c>
      <c r="BR534" s="69" t="str">
        <f>IFERROR(CLEAN(HLOOKUP(BR$1,'1.源数据-产品报告-消费降序'!BR:BR,ROW(),0)),"")</f>
        <v/>
      </c>
      <c r="BS534" s="69" t="str">
        <f>IFERROR(CLEAN(HLOOKUP(BS$1,'1.源数据-产品报告-消费降序'!BS:BS,ROW(),0)),"")</f>
        <v/>
      </c>
      <c r="BT534" s="69" t="str">
        <f>IFERROR(CLEAN(HLOOKUP(BT$1,'1.源数据-产品报告-消费降序'!BT:BT,ROW(),0)),"")</f>
        <v/>
      </c>
      <c r="BU534" s="69" t="str">
        <f>IFERROR(CLEAN(HLOOKUP(BU$1,'1.源数据-产品报告-消费降序'!BU:BU,ROW(),0)),"")</f>
        <v/>
      </c>
      <c r="BV5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4" s="69" t="str">
        <f>IFERROR(CLEAN(HLOOKUP(BW$1,'1.源数据-产品报告-消费降序'!BW:BW,ROW(),0)),"")</f>
        <v/>
      </c>
    </row>
    <row r="535" spans="1:75">
      <c r="A535" s="69" t="str">
        <f>IFERROR(CLEAN(HLOOKUP(A$1,'1.源数据-产品报告-消费降序'!A:A,ROW(),0)),"")</f>
        <v/>
      </c>
      <c r="B535" s="69" t="str">
        <f>IFERROR(CLEAN(HLOOKUP(B$1,'1.源数据-产品报告-消费降序'!B:B,ROW(),0)),"")</f>
        <v/>
      </c>
      <c r="C535" s="69" t="str">
        <f>IFERROR(CLEAN(HLOOKUP(C$1,'1.源数据-产品报告-消费降序'!C:C,ROW(),0)),"")</f>
        <v/>
      </c>
      <c r="D535" s="69" t="str">
        <f>IFERROR(CLEAN(HLOOKUP(D$1,'1.源数据-产品报告-消费降序'!D:D,ROW(),0)),"")</f>
        <v/>
      </c>
      <c r="E535" s="69" t="str">
        <f>IFERROR(CLEAN(HLOOKUP(E$1,'1.源数据-产品报告-消费降序'!E:E,ROW(),0)),"")</f>
        <v/>
      </c>
      <c r="F535" s="69" t="str">
        <f>IFERROR(CLEAN(HLOOKUP(F$1,'1.源数据-产品报告-消费降序'!F:F,ROW(),0)),"")</f>
        <v/>
      </c>
      <c r="G535" s="70">
        <f>IFERROR((HLOOKUP(G$1,'1.源数据-产品报告-消费降序'!G:G,ROW(),0)),"")</f>
        <v>0</v>
      </c>
      <c r="H5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5" s="69" t="str">
        <f>IFERROR(CLEAN(HLOOKUP(I$1,'1.源数据-产品报告-消费降序'!I:I,ROW(),0)),"")</f>
        <v/>
      </c>
      <c r="L535" s="69" t="str">
        <f>IFERROR(CLEAN(HLOOKUP(L$1,'1.源数据-产品报告-消费降序'!L:L,ROW(),0)),"")</f>
        <v/>
      </c>
      <c r="M535" s="69" t="str">
        <f>IFERROR(CLEAN(HLOOKUP(M$1,'1.源数据-产品报告-消费降序'!M:M,ROW(),0)),"")</f>
        <v/>
      </c>
      <c r="N535" s="69" t="str">
        <f>IFERROR(CLEAN(HLOOKUP(N$1,'1.源数据-产品报告-消费降序'!N:N,ROW(),0)),"")</f>
        <v/>
      </c>
      <c r="O535" s="69" t="str">
        <f>IFERROR(CLEAN(HLOOKUP(O$1,'1.源数据-产品报告-消费降序'!O:O,ROW(),0)),"")</f>
        <v/>
      </c>
      <c r="P535" s="69" t="str">
        <f>IFERROR(CLEAN(HLOOKUP(P$1,'1.源数据-产品报告-消费降序'!P:P,ROW(),0)),"")</f>
        <v/>
      </c>
      <c r="Q535" s="69" t="str">
        <f>IFERROR(CLEAN(HLOOKUP(Q$1,'1.源数据-产品报告-消费降序'!Q:Q,ROW(),0)),"")</f>
        <v/>
      </c>
      <c r="R535" s="69" t="str">
        <f>IFERROR(CLEAN(HLOOKUP(R$1,'1.源数据-产品报告-消费降序'!R:R,ROW(),0)),"")</f>
        <v/>
      </c>
      <c r="S5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5" s="69" t="str">
        <f>IFERROR(CLEAN(HLOOKUP(T$1,'1.源数据-产品报告-消费降序'!T:T,ROW(),0)),"")</f>
        <v/>
      </c>
      <c r="W535" s="69" t="str">
        <f>IFERROR(CLEAN(HLOOKUP(W$1,'1.源数据-产品报告-消费降序'!W:W,ROW(),0)),"")</f>
        <v/>
      </c>
      <c r="X535" s="69" t="str">
        <f>IFERROR(CLEAN(HLOOKUP(X$1,'1.源数据-产品报告-消费降序'!X:X,ROW(),0)),"")</f>
        <v/>
      </c>
      <c r="Y535" s="69" t="str">
        <f>IFERROR(CLEAN(HLOOKUP(Y$1,'1.源数据-产品报告-消费降序'!Y:Y,ROW(),0)),"")</f>
        <v/>
      </c>
      <c r="Z535" s="69" t="str">
        <f>IFERROR(CLEAN(HLOOKUP(Z$1,'1.源数据-产品报告-消费降序'!Z:Z,ROW(),0)),"")</f>
        <v/>
      </c>
      <c r="AA535" s="69" t="str">
        <f>IFERROR(CLEAN(HLOOKUP(AA$1,'1.源数据-产品报告-消费降序'!AA:AA,ROW(),0)),"")</f>
        <v/>
      </c>
      <c r="AB535" s="69" t="str">
        <f>IFERROR(CLEAN(HLOOKUP(AB$1,'1.源数据-产品报告-消费降序'!AB:AB,ROW(),0)),"")</f>
        <v/>
      </c>
      <c r="AC535" s="69" t="str">
        <f>IFERROR(CLEAN(HLOOKUP(AC$1,'1.源数据-产品报告-消费降序'!AC:AC,ROW(),0)),"")</f>
        <v/>
      </c>
      <c r="AD5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5" s="69" t="str">
        <f>IFERROR(CLEAN(HLOOKUP(AE$1,'1.源数据-产品报告-消费降序'!AE:AE,ROW(),0)),"")</f>
        <v/>
      </c>
      <c r="AH535" s="69" t="str">
        <f>IFERROR(CLEAN(HLOOKUP(AH$1,'1.源数据-产品报告-消费降序'!AH:AH,ROW(),0)),"")</f>
        <v/>
      </c>
      <c r="AI535" s="69" t="str">
        <f>IFERROR(CLEAN(HLOOKUP(AI$1,'1.源数据-产品报告-消费降序'!AI:AI,ROW(),0)),"")</f>
        <v/>
      </c>
      <c r="AJ535" s="69" t="str">
        <f>IFERROR(CLEAN(HLOOKUP(AJ$1,'1.源数据-产品报告-消费降序'!AJ:AJ,ROW(),0)),"")</f>
        <v/>
      </c>
      <c r="AK535" s="69" t="str">
        <f>IFERROR(CLEAN(HLOOKUP(AK$1,'1.源数据-产品报告-消费降序'!AK:AK,ROW(),0)),"")</f>
        <v/>
      </c>
      <c r="AL535" s="69" t="str">
        <f>IFERROR(CLEAN(HLOOKUP(AL$1,'1.源数据-产品报告-消费降序'!AL:AL,ROW(),0)),"")</f>
        <v/>
      </c>
      <c r="AM535" s="69" t="str">
        <f>IFERROR(CLEAN(HLOOKUP(AM$1,'1.源数据-产品报告-消费降序'!AM:AM,ROW(),0)),"")</f>
        <v/>
      </c>
      <c r="AN535" s="69" t="str">
        <f>IFERROR(CLEAN(HLOOKUP(AN$1,'1.源数据-产品报告-消费降序'!AN:AN,ROW(),0)),"")</f>
        <v/>
      </c>
      <c r="AO5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5" s="69" t="str">
        <f>IFERROR(CLEAN(HLOOKUP(AP$1,'1.源数据-产品报告-消费降序'!AP:AP,ROW(),0)),"")</f>
        <v/>
      </c>
      <c r="AS535" s="69" t="str">
        <f>IFERROR(CLEAN(HLOOKUP(AS$1,'1.源数据-产品报告-消费降序'!AS:AS,ROW(),0)),"")</f>
        <v/>
      </c>
      <c r="AT535" s="69" t="str">
        <f>IFERROR(CLEAN(HLOOKUP(AT$1,'1.源数据-产品报告-消费降序'!AT:AT,ROW(),0)),"")</f>
        <v/>
      </c>
      <c r="AU535" s="69" t="str">
        <f>IFERROR(CLEAN(HLOOKUP(AU$1,'1.源数据-产品报告-消费降序'!AU:AU,ROW(),0)),"")</f>
        <v/>
      </c>
      <c r="AV535" s="69" t="str">
        <f>IFERROR(CLEAN(HLOOKUP(AV$1,'1.源数据-产品报告-消费降序'!AV:AV,ROW(),0)),"")</f>
        <v/>
      </c>
      <c r="AW535" s="69" t="str">
        <f>IFERROR(CLEAN(HLOOKUP(AW$1,'1.源数据-产品报告-消费降序'!AW:AW,ROW(),0)),"")</f>
        <v/>
      </c>
      <c r="AX535" s="69" t="str">
        <f>IFERROR(CLEAN(HLOOKUP(AX$1,'1.源数据-产品报告-消费降序'!AX:AX,ROW(),0)),"")</f>
        <v/>
      </c>
      <c r="AY535" s="69" t="str">
        <f>IFERROR(CLEAN(HLOOKUP(AY$1,'1.源数据-产品报告-消费降序'!AY:AY,ROW(),0)),"")</f>
        <v/>
      </c>
      <c r="AZ5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5" s="69" t="str">
        <f>IFERROR(CLEAN(HLOOKUP(BA$1,'1.源数据-产品报告-消费降序'!BA:BA,ROW(),0)),"")</f>
        <v/>
      </c>
      <c r="BD535" s="69" t="str">
        <f>IFERROR(CLEAN(HLOOKUP(BD$1,'1.源数据-产品报告-消费降序'!BD:BD,ROW(),0)),"")</f>
        <v/>
      </c>
      <c r="BE535" s="69" t="str">
        <f>IFERROR(CLEAN(HLOOKUP(BE$1,'1.源数据-产品报告-消费降序'!BE:BE,ROW(),0)),"")</f>
        <v/>
      </c>
      <c r="BF535" s="69" t="str">
        <f>IFERROR(CLEAN(HLOOKUP(BF$1,'1.源数据-产品报告-消费降序'!BF:BF,ROW(),0)),"")</f>
        <v/>
      </c>
      <c r="BG535" s="69" t="str">
        <f>IFERROR(CLEAN(HLOOKUP(BG$1,'1.源数据-产品报告-消费降序'!BG:BG,ROW(),0)),"")</f>
        <v/>
      </c>
      <c r="BH535" s="69" t="str">
        <f>IFERROR(CLEAN(HLOOKUP(BH$1,'1.源数据-产品报告-消费降序'!BH:BH,ROW(),0)),"")</f>
        <v/>
      </c>
      <c r="BI535" s="69" t="str">
        <f>IFERROR(CLEAN(HLOOKUP(BI$1,'1.源数据-产品报告-消费降序'!BI:BI,ROW(),0)),"")</f>
        <v/>
      </c>
      <c r="BJ535" s="69" t="str">
        <f>IFERROR(CLEAN(HLOOKUP(BJ$1,'1.源数据-产品报告-消费降序'!BJ:BJ,ROW(),0)),"")</f>
        <v/>
      </c>
      <c r="BK5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5" s="69" t="str">
        <f>IFERROR(CLEAN(HLOOKUP(BL$1,'1.源数据-产品报告-消费降序'!BL:BL,ROW(),0)),"")</f>
        <v/>
      </c>
      <c r="BO535" s="69" t="str">
        <f>IFERROR(CLEAN(HLOOKUP(BO$1,'1.源数据-产品报告-消费降序'!BO:BO,ROW(),0)),"")</f>
        <v/>
      </c>
      <c r="BP535" s="69" t="str">
        <f>IFERROR(CLEAN(HLOOKUP(BP$1,'1.源数据-产品报告-消费降序'!BP:BP,ROW(),0)),"")</f>
        <v/>
      </c>
      <c r="BQ535" s="69" t="str">
        <f>IFERROR(CLEAN(HLOOKUP(BQ$1,'1.源数据-产品报告-消费降序'!BQ:BQ,ROW(),0)),"")</f>
        <v/>
      </c>
      <c r="BR535" s="69" t="str">
        <f>IFERROR(CLEAN(HLOOKUP(BR$1,'1.源数据-产品报告-消费降序'!BR:BR,ROW(),0)),"")</f>
        <v/>
      </c>
      <c r="BS535" s="69" t="str">
        <f>IFERROR(CLEAN(HLOOKUP(BS$1,'1.源数据-产品报告-消费降序'!BS:BS,ROW(),0)),"")</f>
        <v/>
      </c>
      <c r="BT535" s="69" t="str">
        <f>IFERROR(CLEAN(HLOOKUP(BT$1,'1.源数据-产品报告-消费降序'!BT:BT,ROW(),0)),"")</f>
        <v/>
      </c>
      <c r="BU535" s="69" t="str">
        <f>IFERROR(CLEAN(HLOOKUP(BU$1,'1.源数据-产品报告-消费降序'!BU:BU,ROW(),0)),"")</f>
        <v/>
      </c>
      <c r="BV5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5" s="69" t="str">
        <f>IFERROR(CLEAN(HLOOKUP(BW$1,'1.源数据-产品报告-消费降序'!BW:BW,ROW(),0)),"")</f>
        <v/>
      </c>
    </row>
    <row r="536" spans="1:75">
      <c r="A536" s="69" t="str">
        <f>IFERROR(CLEAN(HLOOKUP(A$1,'1.源数据-产品报告-消费降序'!A:A,ROW(),0)),"")</f>
        <v/>
      </c>
      <c r="B536" s="69" t="str">
        <f>IFERROR(CLEAN(HLOOKUP(B$1,'1.源数据-产品报告-消费降序'!B:B,ROW(),0)),"")</f>
        <v/>
      </c>
      <c r="C536" s="69" t="str">
        <f>IFERROR(CLEAN(HLOOKUP(C$1,'1.源数据-产品报告-消费降序'!C:C,ROW(),0)),"")</f>
        <v/>
      </c>
      <c r="D536" s="69" t="str">
        <f>IFERROR(CLEAN(HLOOKUP(D$1,'1.源数据-产品报告-消费降序'!D:D,ROW(),0)),"")</f>
        <v/>
      </c>
      <c r="E536" s="69" t="str">
        <f>IFERROR(CLEAN(HLOOKUP(E$1,'1.源数据-产品报告-消费降序'!E:E,ROW(),0)),"")</f>
        <v/>
      </c>
      <c r="F536" s="69" t="str">
        <f>IFERROR(CLEAN(HLOOKUP(F$1,'1.源数据-产品报告-消费降序'!F:F,ROW(),0)),"")</f>
        <v/>
      </c>
      <c r="G536" s="70">
        <f>IFERROR((HLOOKUP(G$1,'1.源数据-产品报告-消费降序'!G:G,ROW(),0)),"")</f>
        <v>0</v>
      </c>
      <c r="H5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6" s="69" t="str">
        <f>IFERROR(CLEAN(HLOOKUP(I$1,'1.源数据-产品报告-消费降序'!I:I,ROW(),0)),"")</f>
        <v/>
      </c>
      <c r="L536" s="69" t="str">
        <f>IFERROR(CLEAN(HLOOKUP(L$1,'1.源数据-产品报告-消费降序'!L:L,ROW(),0)),"")</f>
        <v/>
      </c>
      <c r="M536" s="69" t="str">
        <f>IFERROR(CLEAN(HLOOKUP(M$1,'1.源数据-产品报告-消费降序'!M:M,ROW(),0)),"")</f>
        <v/>
      </c>
      <c r="N536" s="69" t="str">
        <f>IFERROR(CLEAN(HLOOKUP(N$1,'1.源数据-产品报告-消费降序'!N:N,ROW(),0)),"")</f>
        <v/>
      </c>
      <c r="O536" s="69" t="str">
        <f>IFERROR(CLEAN(HLOOKUP(O$1,'1.源数据-产品报告-消费降序'!O:O,ROW(),0)),"")</f>
        <v/>
      </c>
      <c r="P536" s="69" t="str">
        <f>IFERROR(CLEAN(HLOOKUP(P$1,'1.源数据-产品报告-消费降序'!P:P,ROW(),0)),"")</f>
        <v/>
      </c>
      <c r="Q536" s="69" t="str">
        <f>IFERROR(CLEAN(HLOOKUP(Q$1,'1.源数据-产品报告-消费降序'!Q:Q,ROW(),0)),"")</f>
        <v/>
      </c>
      <c r="R536" s="69" t="str">
        <f>IFERROR(CLEAN(HLOOKUP(R$1,'1.源数据-产品报告-消费降序'!R:R,ROW(),0)),"")</f>
        <v/>
      </c>
      <c r="S5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6" s="69" t="str">
        <f>IFERROR(CLEAN(HLOOKUP(T$1,'1.源数据-产品报告-消费降序'!T:T,ROW(),0)),"")</f>
        <v/>
      </c>
      <c r="W536" s="69" t="str">
        <f>IFERROR(CLEAN(HLOOKUP(W$1,'1.源数据-产品报告-消费降序'!W:W,ROW(),0)),"")</f>
        <v/>
      </c>
      <c r="X536" s="69" t="str">
        <f>IFERROR(CLEAN(HLOOKUP(X$1,'1.源数据-产品报告-消费降序'!X:X,ROW(),0)),"")</f>
        <v/>
      </c>
      <c r="Y536" s="69" t="str">
        <f>IFERROR(CLEAN(HLOOKUP(Y$1,'1.源数据-产品报告-消费降序'!Y:Y,ROW(),0)),"")</f>
        <v/>
      </c>
      <c r="Z536" s="69" t="str">
        <f>IFERROR(CLEAN(HLOOKUP(Z$1,'1.源数据-产品报告-消费降序'!Z:Z,ROW(),0)),"")</f>
        <v/>
      </c>
      <c r="AA536" s="69" t="str">
        <f>IFERROR(CLEAN(HLOOKUP(AA$1,'1.源数据-产品报告-消费降序'!AA:AA,ROW(),0)),"")</f>
        <v/>
      </c>
      <c r="AB536" s="69" t="str">
        <f>IFERROR(CLEAN(HLOOKUP(AB$1,'1.源数据-产品报告-消费降序'!AB:AB,ROW(),0)),"")</f>
        <v/>
      </c>
      <c r="AC536" s="69" t="str">
        <f>IFERROR(CLEAN(HLOOKUP(AC$1,'1.源数据-产品报告-消费降序'!AC:AC,ROW(),0)),"")</f>
        <v/>
      </c>
      <c r="AD5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6" s="69" t="str">
        <f>IFERROR(CLEAN(HLOOKUP(AE$1,'1.源数据-产品报告-消费降序'!AE:AE,ROW(),0)),"")</f>
        <v/>
      </c>
      <c r="AH536" s="69" t="str">
        <f>IFERROR(CLEAN(HLOOKUP(AH$1,'1.源数据-产品报告-消费降序'!AH:AH,ROW(),0)),"")</f>
        <v/>
      </c>
      <c r="AI536" s="69" t="str">
        <f>IFERROR(CLEAN(HLOOKUP(AI$1,'1.源数据-产品报告-消费降序'!AI:AI,ROW(),0)),"")</f>
        <v/>
      </c>
      <c r="AJ536" s="69" t="str">
        <f>IFERROR(CLEAN(HLOOKUP(AJ$1,'1.源数据-产品报告-消费降序'!AJ:AJ,ROW(),0)),"")</f>
        <v/>
      </c>
      <c r="AK536" s="69" t="str">
        <f>IFERROR(CLEAN(HLOOKUP(AK$1,'1.源数据-产品报告-消费降序'!AK:AK,ROW(),0)),"")</f>
        <v/>
      </c>
      <c r="AL536" s="69" t="str">
        <f>IFERROR(CLEAN(HLOOKUP(AL$1,'1.源数据-产品报告-消费降序'!AL:AL,ROW(),0)),"")</f>
        <v/>
      </c>
      <c r="AM536" s="69" t="str">
        <f>IFERROR(CLEAN(HLOOKUP(AM$1,'1.源数据-产品报告-消费降序'!AM:AM,ROW(),0)),"")</f>
        <v/>
      </c>
      <c r="AN536" s="69" t="str">
        <f>IFERROR(CLEAN(HLOOKUP(AN$1,'1.源数据-产品报告-消费降序'!AN:AN,ROW(),0)),"")</f>
        <v/>
      </c>
      <c r="AO5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6" s="69" t="str">
        <f>IFERROR(CLEAN(HLOOKUP(AP$1,'1.源数据-产品报告-消费降序'!AP:AP,ROW(),0)),"")</f>
        <v/>
      </c>
      <c r="AS536" s="69" t="str">
        <f>IFERROR(CLEAN(HLOOKUP(AS$1,'1.源数据-产品报告-消费降序'!AS:AS,ROW(),0)),"")</f>
        <v/>
      </c>
      <c r="AT536" s="69" t="str">
        <f>IFERROR(CLEAN(HLOOKUP(AT$1,'1.源数据-产品报告-消费降序'!AT:AT,ROW(),0)),"")</f>
        <v/>
      </c>
      <c r="AU536" s="69" t="str">
        <f>IFERROR(CLEAN(HLOOKUP(AU$1,'1.源数据-产品报告-消费降序'!AU:AU,ROW(),0)),"")</f>
        <v/>
      </c>
      <c r="AV536" s="69" t="str">
        <f>IFERROR(CLEAN(HLOOKUP(AV$1,'1.源数据-产品报告-消费降序'!AV:AV,ROW(),0)),"")</f>
        <v/>
      </c>
      <c r="AW536" s="69" t="str">
        <f>IFERROR(CLEAN(HLOOKUP(AW$1,'1.源数据-产品报告-消费降序'!AW:AW,ROW(),0)),"")</f>
        <v/>
      </c>
      <c r="AX536" s="69" t="str">
        <f>IFERROR(CLEAN(HLOOKUP(AX$1,'1.源数据-产品报告-消费降序'!AX:AX,ROW(),0)),"")</f>
        <v/>
      </c>
      <c r="AY536" s="69" t="str">
        <f>IFERROR(CLEAN(HLOOKUP(AY$1,'1.源数据-产品报告-消费降序'!AY:AY,ROW(),0)),"")</f>
        <v/>
      </c>
      <c r="AZ5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6" s="69" t="str">
        <f>IFERROR(CLEAN(HLOOKUP(BA$1,'1.源数据-产品报告-消费降序'!BA:BA,ROW(),0)),"")</f>
        <v/>
      </c>
      <c r="BD536" s="69" t="str">
        <f>IFERROR(CLEAN(HLOOKUP(BD$1,'1.源数据-产品报告-消费降序'!BD:BD,ROW(),0)),"")</f>
        <v/>
      </c>
      <c r="BE536" s="69" t="str">
        <f>IFERROR(CLEAN(HLOOKUP(BE$1,'1.源数据-产品报告-消费降序'!BE:BE,ROW(),0)),"")</f>
        <v/>
      </c>
      <c r="BF536" s="69" t="str">
        <f>IFERROR(CLEAN(HLOOKUP(BF$1,'1.源数据-产品报告-消费降序'!BF:BF,ROW(),0)),"")</f>
        <v/>
      </c>
      <c r="BG536" s="69" t="str">
        <f>IFERROR(CLEAN(HLOOKUP(BG$1,'1.源数据-产品报告-消费降序'!BG:BG,ROW(),0)),"")</f>
        <v/>
      </c>
      <c r="BH536" s="69" t="str">
        <f>IFERROR(CLEAN(HLOOKUP(BH$1,'1.源数据-产品报告-消费降序'!BH:BH,ROW(),0)),"")</f>
        <v/>
      </c>
      <c r="BI536" s="69" t="str">
        <f>IFERROR(CLEAN(HLOOKUP(BI$1,'1.源数据-产品报告-消费降序'!BI:BI,ROW(),0)),"")</f>
        <v/>
      </c>
      <c r="BJ536" s="69" t="str">
        <f>IFERROR(CLEAN(HLOOKUP(BJ$1,'1.源数据-产品报告-消费降序'!BJ:BJ,ROW(),0)),"")</f>
        <v/>
      </c>
      <c r="BK5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6" s="69" t="str">
        <f>IFERROR(CLEAN(HLOOKUP(BL$1,'1.源数据-产品报告-消费降序'!BL:BL,ROW(),0)),"")</f>
        <v/>
      </c>
      <c r="BO536" s="69" t="str">
        <f>IFERROR(CLEAN(HLOOKUP(BO$1,'1.源数据-产品报告-消费降序'!BO:BO,ROW(),0)),"")</f>
        <v/>
      </c>
      <c r="BP536" s="69" t="str">
        <f>IFERROR(CLEAN(HLOOKUP(BP$1,'1.源数据-产品报告-消费降序'!BP:BP,ROW(),0)),"")</f>
        <v/>
      </c>
      <c r="BQ536" s="69" t="str">
        <f>IFERROR(CLEAN(HLOOKUP(BQ$1,'1.源数据-产品报告-消费降序'!BQ:BQ,ROW(),0)),"")</f>
        <v/>
      </c>
      <c r="BR536" s="69" t="str">
        <f>IFERROR(CLEAN(HLOOKUP(BR$1,'1.源数据-产品报告-消费降序'!BR:BR,ROW(),0)),"")</f>
        <v/>
      </c>
      <c r="BS536" s="69" t="str">
        <f>IFERROR(CLEAN(HLOOKUP(BS$1,'1.源数据-产品报告-消费降序'!BS:BS,ROW(),0)),"")</f>
        <v/>
      </c>
      <c r="BT536" s="69" t="str">
        <f>IFERROR(CLEAN(HLOOKUP(BT$1,'1.源数据-产品报告-消费降序'!BT:BT,ROW(),0)),"")</f>
        <v/>
      </c>
      <c r="BU536" s="69" t="str">
        <f>IFERROR(CLEAN(HLOOKUP(BU$1,'1.源数据-产品报告-消费降序'!BU:BU,ROW(),0)),"")</f>
        <v/>
      </c>
      <c r="BV5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6" s="69" t="str">
        <f>IFERROR(CLEAN(HLOOKUP(BW$1,'1.源数据-产品报告-消费降序'!BW:BW,ROW(),0)),"")</f>
        <v/>
      </c>
    </row>
    <row r="537" spans="1:75">
      <c r="A537" s="69" t="str">
        <f>IFERROR(CLEAN(HLOOKUP(A$1,'1.源数据-产品报告-消费降序'!A:A,ROW(),0)),"")</f>
        <v/>
      </c>
      <c r="B537" s="69" t="str">
        <f>IFERROR(CLEAN(HLOOKUP(B$1,'1.源数据-产品报告-消费降序'!B:B,ROW(),0)),"")</f>
        <v/>
      </c>
      <c r="C537" s="69" t="str">
        <f>IFERROR(CLEAN(HLOOKUP(C$1,'1.源数据-产品报告-消费降序'!C:C,ROW(),0)),"")</f>
        <v/>
      </c>
      <c r="D537" s="69" t="str">
        <f>IFERROR(CLEAN(HLOOKUP(D$1,'1.源数据-产品报告-消费降序'!D:D,ROW(),0)),"")</f>
        <v/>
      </c>
      <c r="E537" s="69" t="str">
        <f>IFERROR(CLEAN(HLOOKUP(E$1,'1.源数据-产品报告-消费降序'!E:E,ROW(),0)),"")</f>
        <v/>
      </c>
      <c r="F537" s="69" t="str">
        <f>IFERROR(CLEAN(HLOOKUP(F$1,'1.源数据-产品报告-消费降序'!F:F,ROW(),0)),"")</f>
        <v/>
      </c>
      <c r="G537" s="70">
        <f>IFERROR((HLOOKUP(G$1,'1.源数据-产品报告-消费降序'!G:G,ROW(),0)),"")</f>
        <v>0</v>
      </c>
      <c r="H5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7" s="69" t="str">
        <f>IFERROR(CLEAN(HLOOKUP(I$1,'1.源数据-产品报告-消费降序'!I:I,ROW(),0)),"")</f>
        <v/>
      </c>
      <c r="L537" s="69" t="str">
        <f>IFERROR(CLEAN(HLOOKUP(L$1,'1.源数据-产品报告-消费降序'!L:L,ROW(),0)),"")</f>
        <v/>
      </c>
      <c r="M537" s="69" t="str">
        <f>IFERROR(CLEAN(HLOOKUP(M$1,'1.源数据-产品报告-消费降序'!M:M,ROW(),0)),"")</f>
        <v/>
      </c>
      <c r="N537" s="69" t="str">
        <f>IFERROR(CLEAN(HLOOKUP(N$1,'1.源数据-产品报告-消费降序'!N:N,ROW(),0)),"")</f>
        <v/>
      </c>
      <c r="O537" s="69" t="str">
        <f>IFERROR(CLEAN(HLOOKUP(O$1,'1.源数据-产品报告-消费降序'!O:O,ROW(),0)),"")</f>
        <v/>
      </c>
      <c r="P537" s="69" t="str">
        <f>IFERROR(CLEAN(HLOOKUP(P$1,'1.源数据-产品报告-消费降序'!P:P,ROW(),0)),"")</f>
        <v/>
      </c>
      <c r="Q537" s="69" t="str">
        <f>IFERROR(CLEAN(HLOOKUP(Q$1,'1.源数据-产品报告-消费降序'!Q:Q,ROW(),0)),"")</f>
        <v/>
      </c>
      <c r="R537" s="69" t="str">
        <f>IFERROR(CLEAN(HLOOKUP(R$1,'1.源数据-产品报告-消费降序'!R:R,ROW(),0)),"")</f>
        <v/>
      </c>
      <c r="S5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7" s="69" t="str">
        <f>IFERROR(CLEAN(HLOOKUP(T$1,'1.源数据-产品报告-消费降序'!T:T,ROW(),0)),"")</f>
        <v/>
      </c>
      <c r="W537" s="69" t="str">
        <f>IFERROR(CLEAN(HLOOKUP(W$1,'1.源数据-产品报告-消费降序'!W:W,ROW(),0)),"")</f>
        <v/>
      </c>
      <c r="X537" s="69" t="str">
        <f>IFERROR(CLEAN(HLOOKUP(X$1,'1.源数据-产品报告-消费降序'!X:X,ROW(),0)),"")</f>
        <v/>
      </c>
      <c r="Y537" s="69" t="str">
        <f>IFERROR(CLEAN(HLOOKUP(Y$1,'1.源数据-产品报告-消费降序'!Y:Y,ROW(),0)),"")</f>
        <v/>
      </c>
      <c r="Z537" s="69" t="str">
        <f>IFERROR(CLEAN(HLOOKUP(Z$1,'1.源数据-产品报告-消费降序'!Z:Z,ROW(),0)),"")</f>
        <v/>
      </c>
      <c r="AA537" s="69" t="str">
        <f>IFERROR(CLEAN(HLOOKUP(AA$1,'1.源数据-产品报告-消费降序'!AA:AA,ROW(),0)),"")</f>
        <v/>
      </c>
      <c r="AB537" s="69" t="str">
        <f>IFERROR(CLEAN(HLOOKUP(AB$1,'1.源数据-产品报告-消费降序'!AB:AB,ROW(),0)),"")</f>
        <v/>
      </c>
      <c r="AC537" s="69" t="str">
        <f>IFERROR(CLEAN(HLOOKUP(AC$1,'1.源数据-产品报告-消费降序'!AC:AC,ROW(),0)),"")</f>
        <v/>
      </c>
      <c r="AD5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7" s="69" t="str">
        <f>IFERROR(CLEAN(HLOOKUP(AE$1,'1.源数据-产品报告-消费降序'!AE:AE,ROW(),0)),"")</f>
        <v/>
      </c>
      <c r="AH537" s="69" t="str">
        <f>IFERROR(CLEAN(HLOOKUP(AH$1,'1.源数据-产品报告-消费降序'!AH:AH,ROW(),0)),"")</f>
        <v/>
      </c>
      <c r="AI537" s="69" t="str">
        <f>IFERROR(CLEAN(HLOOKUP(AI$1,'1.源数据-产品报告-消费降序'!AI:AI,ROW(),0)),"")</f>
        <v/>
      </c>
      <c r="AJ537" s="69" t="str">
        <f>IFERROR(CLEAN(HLOOKUP(AJ$1,'1.源数据-产品报告-消费降序'!AJ:AJ,ROW(),0)),"")</f>
        <v/>
      </c>
      <c r="AK537" s="69" t="str">
        <f>IFERROR(CLEAN(HLOOKUP(AK$1,'1.源数据-产品报告-消费降序'!AK:AK,ROW(),0)),"")</f>
        <v/>
      </c>
      <c r="AL537" s="69" t="str">
        <f>IFERROR(CLEAN(HLOOKUP(AL$1,'1.源数据-产品报告-消费降序'!AL:AL,ROW(),0)),"")</f>
        <v/>
      </c>
      <c r="AM537" s="69" t="str">
        <f>IFERROR(CLEAN(HLOOKUP(AM$1,'1.源数据-产品报告-消费降序'!AM:AM,ROW(),0)),"")</f>
        <v/>
      </c>
      <c r="AN537" s="69" t="str">
        <f>IFERROR(CLEAN(HLOOKUP(AN$1,'1.源数据-产品报告-消费降序'!AN:AN,ROW(),0)),"")</f>
        <v/>
      </c>
      <c r="AO5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7" s="69" t="str">
        <f>IFERROR(CLEAN(HLOOKUP(AP$1,'1.源数据-产品报告-消费降序'!AP:AP,ROW(),0)),"")</f>
        <v/>
      </c>
      <c r="AS537" s="69" t="str">
        <f>IFERROR(CLEAN(HLOOKUP(AS$1,'1.源数据-产品报告-消费降序'!AS:AS,ROW(),0)),"")</f>
        <v/>
      </c>
      <c r="AT537" s="69" t="str">
        <f>IFERROR(CLEAN(HLOOKUP(AT$1,'1.源数据-产品报告-消费降序'!AT:AT,ROW(),0)),"")</f>
        <v/>
      </c>
      <c r="AU537" s="69" t="str">
        <f>IFERROR(CLEAN(HLOOKUP(AU$1,'1.源数据-产品报告-消费降序'!AU:AU,ROW(),0)),"")</f>
        <v/>
      </c>
      <c r="AV537" s="69" t="str">
        <f>IFERROR(CLEAN(HLOOKUP(AV$1,'1.源数据-产品报告-消费降序'!AV:AV,ROW(),0)),"")</f>
        <v/>
      </c>
      <c r="AW537" s="69" t="str">
        <f>IFERROR(CLEAN(HLOOKUP(AW$1,'1.源数据-产品报告-消费降序'!AW:AW,ROW(),0)),"")</f>
        <v/>
      </c>
      <c r="AX537" s="69" t="str">
        <f>IFERROR(CLEAN(HLOOKUP(AX$1,'1.源数据-产品报告-消费降序'!AX:AX,ROW(),0)),"")</f>
        <v/>
      </c>
      <c r="AY537" s="69" t="str">
        <f>IFERROR(CLEAN(HLOOKUP(AY$1,'1.源数据-产品报告-消费降序'!AY:AY,ROW(),0)),"")</f>
        <v/>
      </c>
      <c r="AZ5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7" s="69" t="str">
        <f>IFERROR(CLEAN(HLOOKUP(BA$1,'1.源数据-产品报告-消费降序'!BA:BA,ROW(),0)),"")</f>
        <v/>
      </c>
      <c r="BD537" s="69" t="str">
        <f>IFERROR(CLEAN(HLOOKUP(BD$1,'1.源数据-产品报告-消费降序'!BD:BD,ROW(),0)),"")</f>
        <v/>
      </c>
      <c r="BE537" s="69" t="str">
        <f>IFERROR(CLEAN(HLOOKUP(BE$1,'1.源数据-产品报告-消费降序'!BE:BE,ROW(),0)),"")</f>
        <v/>
      </c>
      <c r="BF537" s="69" t="str">
        <f>IFERROR(CLEAN(HLOOKUP(BF$1,'1.源数据-产品报告-消费降序'!BF:BF,ROW(),0)),"")</f>
        <v/>
      </c>
      <c r="BG537" s="69" t="str">
        <f>IFERROR(CLEAN(HLOOKUP(BG$1,'1.源数据-产品报告-消费降序'!BG:BG,ROW(),0)),"")</f>
        <v/>
      </c>
      <c r="BH537" s="69" t="str">
        <f>IFERROR(CLEAN(HLOOKUP(BH$1,'1.源数据-产品报告-消费降序'!BH:BH,ROW(),0)),"")</f>
        <v/>
      </c>
      <c r="BI537" s="69" t="str">
        <f>IFERROR(CLEAN(HLOOKUP(BI$1,'1.源数据-产品报告-消费降序'!BI:BI,ROW(),0)),"")</f>
        <v/>
      </c>
      <c r="BJ537" s="69" t="str">
        <f>IFERROR(CLEAN(HLOOKUP(BJ$1,'1.源数据-产品报告-消费降序'!BJ:BJ,ROW(),0)),"")</f>
        <v/>
      </c>
      <c r="BK5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7" s="69" t="str">
        <f>IFERROR(CLEAN(HLOOKUP(BL$1,'1.源数据-产品报告-消费降序'!BL:BL,ROW(),0)),"")</f>
        <v/>
      </c>
      <c r="BO537" s="69" t="str">
        <f>IFERROR(CLEAN(HLOOKUP(BO$1,'1.源数据-产品报告-消费降序'!BO:BO,ROW(),0)),"")</f>
        <v/>
      </c>
      <c r="BP537" s="69" t="str">
        <f>IFERROR(CLEAN(HLOOKUP(BP$1,'1.源数据-产品报告-消费降序'!BP:BP,ROW(),0)),"")</f>
        <v/>
      </c>
      <c r="BQ537" s="69" t="str">
        <f>IFERROR(CLEAN(HLOOKUP(BQ$1,'1.源数据-产品报告-消费降序'!BQ:BQ,ROW(),0)),"")</f>
        <v/>
      </c>
      <c r="BR537" s="69" t="str">
        <f>IFERROR(CLEAN(HLOOKUP(BR$1,'1.源数据-产品报告-消费降序'!BR:BR,ROW(),0)),"")</f>
        <v/>
      </c>
      <c r="BS537" s="69" t="str">
        <f>IFERROR(CLEAN(HLOOKUP(BS$1,'1.源数据-产品报告-消费降序'!BS:BS,ROW(),0)),"")</f>
        <v/>
      </c>
      <c r="BT537" s="69" t="str">
        <f>IFERROR(CLEAN(HLOOKUP(BT$1,'1.源数据-产品报告-消费降序'!BT:BT,ROW(),0)),"")</f>
        <v/>
      </c>
      <c r="BU537" s="69" t="str">
        <f>IFERROR(CLEAN(HLOOKUP(BU$1,'1.源数据-产品报告-消费降序'!BU:BU,ROW(),0)),"")</f>
        <v/>
      </c>
      <c r="BV5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7" s="69" t="str">
        <f>IFERROR(CLEAN(HLOOKUP(BW$1,'1.源数据-产品报告-消费降序'!BW:BW,ROW(),0)),"")</f>
        <v/>
      </c>
    </row>
    <row r="538" spans="1:75">
      <c r="A538" s="69" t="str">
        <f>IFERROR(CLEAN(HLOOKUP(A$1,'1.源数据-产品报告-消费降序'!A:A,ROW(),0)),"")</f>
        <v/>
      </c>
      <c r="B538" s="69" t="str">
        <f>IFERROR(CLEAN(HLOOKUP(B$1,'1.源数据-产品报告-消费降序'!B:B,ROW(),0)),"")</f>
        <v/>
      </c>
      <c r="C538" s="69" t="str">
        <f>IFERROR(CLEAN(HLOOKUP(C$1,'1.源数据-产品报告-消费降序'!C:C,ROW(),0)),"")</f>
        <v/>
      </c>
      <c r="D538" s="69" t="str">
        <f>IFERROR(CLEAN(HLOOKUP(D$1,'1.源数据-产品报告-消费降序'!D:D,ROW(),0)),"")</f>
        <v/>
      </c>
      <c r="E538" s="69" t="str">
        <f>IFERROR(CLEAN(HLOOKUP(E$1,'1.源数据-产品报告-消费降序'!E:E,ROW(),0)),"")</f>
        <v/>
      </c>
      <c r="F538" s="69" t="str">
        <f>IFERROR(CLEAN(HLOOKUP(F$1,'1.源数据-产品报告-消费降序'!F:F,ROW(),0)),"")</f>
        <v/>
      </c>
      <c r="G538" s="70">
        <f>IFERROR((HLOOKUP(G$1,'1.源数据-产品报告-消费降序'!G:G,ROW(),0)),"")</f>
        <v>0</v>
      </c>
      <c r="H5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8" s="69" t="str">
        <f>IFERROR(CLEAN(HLOOKUP(I$1,'1.源数据-产品报告-消费降序'!I:I,ROW(),0)),"")</f>
        <v/>
      </c>
      <c r="L538" s="69" t="str">
        <f>IFERROR(CLEAN(HLOOKUP(L$1,'1.源数据-产品报告-消费降序'!L:L,ROW(),0)),"")</f>
        <v/>
      </c>
      <c r="M538" s="69" t="str">
        <f>IFERROR(CLEAN(HLOOKUP(M$1,'1.源数据-产品报告-消费降序'!M:M,ROW(),0)),"")</f>
        <v/>
      </c>
      <c r="N538" s="69" t="str">
        <f>IFERROR(CLEAN(HLOOKUP(N$1,'1.源数据-产品报告-消费降序'!N:N,ROW(),0)),"")</f>
        <v/>
      </c>
      <c r="O538" s="69" t="str">
        <f>IFERROR(CLEAN(HLOOKUP(O$1,'1.源数据-产品报告-消费降序'!O:O,ROW(),0)),"")</f>
        <v/>
      </c>
      <c r="P538" s="69" t="str">
        <f>IFERROR(CLEAN(HLOOKUP(P$1,'1.源数据-产品报告-消费降序'!P:P,ROW(),0)),"")</f>
        <v/>
      </c>
      <c r="Q538" s="69" t="str">
        <f>IFERROR(CLEAN(HLOOKUP(Q$1,'1.源数据-产品报告-消费降序'!Q:Q,ROW(),0)),"")</f>
        <v/>
      </c>
      <c r="R538" s="69" t="str">
        <f>IFERROR(CLEAN(HLOOKUP(R$1,'1.源数据-产品报告-消费降序'!R:R,ROW(),0)),"")</f>
        <v/>
      </c>
      <c r="S5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8" s="69" t="str">
        <f>IFERROR(CLEAN(HLOOKUP(T$1,'1.源数据-产品报告-消费降序'!T:T,ROW(),0)),"")</f>
        <v/>
      </c>
      <c r="W538" s="69" t="str">
        <f>IFERROR(CLEAN(HLOOKUP(W$1,'1.源数据-产品报告-消费降序'!W:W,ROW(),0)),"")</f>
        <v/>
      </c>
      <c r="X538" s="69" t="str">
        <f>IFERROR(CLEAN(HLOOKUP(X$1,'1.源数据-产品报告-消费降序'!X:X,ROW(),0)),"")</f>
        <v/>
      </c>
      <c r="Y538" s="69" t="str">
        <f>IFERROR(CLEAN(HLOOKUP(Y$1,'1.源数据-产品报告-消费降序'!Y:Y,ROW(),0)),"")</f>
        <v/>
      </c>
      <c r="Z538" s="69" t="str">
        <f>IFERROR(CLEAN(HLOOKUP(Z$1,'1.源数据-产品报告-消费降序'!Z:Z,ROW(),0)),"")</f>
        <v/>
      </c>
      <c r="AA538" s="69" t="str">
        <f>IFERROR(CLEAN(HLOOKUP(AA$1,'1.源数据-产品报告-消费降序'!AA:AA,ROW(),0)),"")</f>
        <v/>
      </c>
      <c r="AB538" s="69" t="str">
        <f>IFERROR(CLEAN(HLOOKUP(AB$1,'1.源数据-产品报告-消费降序'!AB:AB,ROW(),0)),"")</f>
        <v/>
      </c>
      <c r="AC538" s="69" t="str">
        <f>IFERROR(CLEAN(HLOOKUP(AC$1,'1.源数据-产品报告-消费降序'!AC:AC,ROW(),0)),"")</f>
        <v/>
      </c>
      <c r="AD5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8" s="69" t="str">
        <f>IFERROR(CLEAN(HLOOKUP(AE$1,'1.源数据-产品报告-消费降序'!AE:AE,ROW(),0)),"")</f>
        <v/>
      </c>
      <c r="AH538" s="69" t="str">
        <f>IFERROR(CLEAN(HLOOKUP(AH$1,'1.源数据-产品报告-消费降序'!AH:AH,ROW(),0)),"")</f>
        <v/>
      </c>
      <c r="AI538" s="69" t="str">
        <f>IFERROR(CLEAN(HLOOKUP(AI$1,'1.源数据-产品报告-消费降序'!AI:AI,ROW(),0)),"")</f>
        <v/>
      </c>
      <c r="AJ538" s="69" t="str">
        <f>IFERROR(CLEAN(HLOOKUP(AJ$1,'1.源数据-产品报告-消费降序'!AJ:AJ,ROW(),0)),"")</f>
        <v/>
      </c>
      <c r="AK538" s="69" t="str">
        <f>IFERROR(CLEAN(HLOOKUP(AK$1,'1.源数据-产品报告-消费降序'!AK:AK,ROW(),0)),"")</f>
        <v/>
      </c>
      <c r="AL538" s="69" t="str">
        <f>IFERROR(CLEAN(HLOOKUP(AL$1,'1.源数据-产品报告-消费降序'!AL:AL,ROW(),0)),"")</f>
        <v/>
      </c>
      <c r="AM538" s="69" t="str">
        <f>IFERROR(CLEAN(HLOOKUP(AM$1,'1.源数据-产品报告-消费降序'!AM:AM,ROW(),0)),"")</f>
        <v/>
      </c>
      <c r="AN538" s="69" t="str">
        <f>IFERROR(CLEAN(HLOOKUP(AN$1,'1.源数据-产品报告-消费降序'!AN:AN,ROW(),0)),"")</f>
        <v/>
      </c>
      <c r="AO5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8" s="69" t="str">
        <f>IFERROR(CLEAN(HLOOKUP(AP$1,'1.源数据-产品报告-消费降序'!AP:AP,ROW(),0)),"")</f>
        <v/>
      </c>
      <c r="AS538" s="69" t="str">
        <f>IFERROR(CLEAN(HLOOKUP(AS$1,'1.源数据-产品报告-消费降序'!AS:AS,ROW(),0)),"")</f>
        <v/>
      </c>
      <c r="AT538" s="69" t="str">
        <f>IFERROR(CLEAN(HLOOKUP(AT$1,'1.源数据-产品报告-消费降序'!AT:AT,ROW(),0)),"")</f>
        <v/>
      </c>
      <c r="AU538" s="69" t="str">
        <f>IFERROR(CLEAN(HLOOKUP(AU$1,'1.源数据-产品报告-消费降序'!AU:AU,ROW(),0)),"")</f>
        <v/>
      </c>
      <c r="AV538" s="69" t="str">
        <f>IFERROR(CLEAN(HLOOKUP(AV$1,'1.源数据-产品报告-消费降序'!AV:AV,ROW(),0)),"")</f>
        <v/>
      </c>
      <c r="AW538" s="69" t="str">
        <f>IFERROR(CLEAN(HLOOKUP(AW$1,'1.源数据-产品报告-消费降序'!AW:AW,ROW(),0)),"")</f>
        <v/>
      </c>
      <c r="AX538" s="69" t="str">
        <f>IFERROR(CLEAN(HLOOKUP(AX$1,'1.源数据-产品报告-消费降序'!AX:AX,ROW(),0)),"")</f>
        <v/>
      </c>
      <c r="AY538" s="69" t="str">
        <f>IFERROR(CLEAN(HLOOKUP(AY$1,'1.源数据-产品报告-消费降序'!AY:AY,ROW(),0)),"")</f>
        <v/>
      </c>
      <c r="AZ5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8" s="69" t="str">
        <f>IFERROR(CLEAN(HLOOKUP(BA$1,'1.源数据-产品报告-消费降序'!BA:BA,ROW(),0)),"")</f>
        <v/>
      </c>
      <c r="BD538" s="69" t="str">
        <f>IFERROR(CLEAN(HLOOKUP(BD$1,'1.源数据-产品报告-消费降序'!BD:BD,ROW(),0)),"")</f>
        <v/>
      </c>
      <c r="BE538" s="69" t="str">
        <f>IFERROR(CLEAN(HLOOKUP(BE$1,'1.源数据-产品报告-消费降序'!BE:BE,ROW(),0)),"")</f>
        <v/>
      </c>
      <c r="BF538" s="69" t="str">
        <f>IFERROR(CLEAN(HLOOKUP(BF$1,'1.源数据-产品报告-消费降序'!BF:BF,ROW(),0)),"")</f>
        <v/>
      </c>
      <c r="BG538" s="69" t="str">
        <f>IFERROR(CLEAN(HLOOKUP(BG$1,'1.源数据-产品报告-消费降序'!BG:BG,ROW(),0)),"")</f>
        <v/>
      </c>
      <c r="BH538" s="69" t="str">
        <f>IFERROR(CLEAN(HLOOKUP(BH$1,'1.源数据-产品报告-消费降序'!BH:BH,ROW(),0)),"")</f>
        <v/>
      </c>
      <c r="BI538" s="69" t="str">
        <f>IFERROR(CLEAN(HLOOKUP(BI$1,'1.源数据-产品报告-消费降序'!BI:BI,ROW(),0)),"")</f>
        <v/>
      </c>
      <c r="BJ538" s="69" t="str">
        <f>IFERROR(CLEAN(HLOOKUP(BJ$1,'1.源数据-产品报告-消费降序'!BJ:BJ,ROW(),0)),"")</f>
        <v/>
      </c>
      <c r="BK5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8" s="69" t="str">
        <f>IFERROR(CLEAN(HLOOKUP(BL$1,'1.源数据-产品报告-消费降序'!BL:BL,ROW(),0)),"")</f>
        <v/>
      </c>
      <c r="BO538" s="69" t="str">
        <f>IFERROR(CLEAN(HLOOKUP(BO$1,'1.源数据-产品报告-消费降序'!BO:BO,ROW(),0)),"")</f>
        <v/>
      </c>
      <c r="BP538" s="69" t="str">
        <f>IFERROR(CLEAN(HLOOKUP(BP$1,'1.源数据-产品报告-消费降序'!BP:BP,ROW(),0)),"")</f>
        <v/>
      </c>
      <c r="BQ538" s="69" t="str">
        <f>IFERROR(CLEAN(HLOOKUP(BQ$1,'1.源数据-产品报告-消费降序'!BQ:BQ,ROW(),0)),"")</f>
        <v/>
      </c>
      <c r="BR538" s="69" t="str">
        <f>IFERROR(CLEAN(HLOOKUP(BR$1,'1.源数据-产品报告-消费降序'!BR:BR,ROW(),0)),"")</f>
        <v/>
      </c>
      <c r="BS538" s="69" t="str">
        <f>IFERROR(CLEAN(HLOOKUP(BS$1,'1.源数据-产品报告-消费降序'!BS:BS,ROW(),0)),"")</f>
        <v/>
      </c>
      <c r="BT538" s="69" t="str">
        <f>IFERROR(CLEAN(HLOOKUP(BT$1,'1.源数据-产品报告-消费降序'!BT:BT,ROW(),0)),"")</f>
        <v/>
      </c>
      <c r="BU538" s="69" t="str">
        <f>IFERROR(CLEAN(HLOOKUP(BU$1,'1.源数据-产品报告-消费降序'!BU:BU,ROW(),0)),"")</f>
        <v/>
      </c>
      <c r="BV5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8" s="69" t="str">
        <f>IFERROR(CLEAN(HLOOKUP(BW$1,'1.源数据-产品报告-消费降序'!BW:BW,ROW(),0)),"")</f>
        <v/>
      </c>
    </row>
    <row r="539" spans="1:75">
      <c r="A539" s="69" t="str">
        <f>IFERROR(CLEAN(HLOOKUP(A$1,'1.源数据-产品报告-消费降序'!A:A,ROW(),0)),"")</f>
        <v/>
      </c>
      <c r="B539" s="69" t="str">
        <f>IFERROR(CLEAN(HLOOKUP(B$1,'1.源数据-产品报告-消费降序'!B:B,ROW(),0)),"")</f>
        <v/>
      </c>
      <c r="C539" s="69" t="str">
        <f>IFERROR(CLEAN(HLOOKUP(C$1,'1.源数据-产品报告-消费降序'!C:C,ROW(),0)),"")</f>
        <v/>
      </c>
      <c r="D539" s="69" t="str">
        <f>IFERROR(CLEAN(HLOOKUP(D$1,'1.源数据-产品报告-消费降序'!D:D,ROW(),0)),"")</f>
        <v/>
      </c>
      <c r="E539" s="69" t="str">
        <f>IFERROR(CLEAN(HLOOKUP(E$1,'1.源数据-产品报告-消费降序'!E:E,ROW(),0)),"")</f>
        <v/>
      </c>
      <c r="F539" s="69" t="str">
        <f>IFERROR(CLEAN(HLOOKUP(F$1,'1.源数据-产品报告-消费降序'!F:F,ROW(),0)),"")</f>
        <v/>
      </c>
      <c r="G539" s="70">
        <f>IFERROR((HLOOKUP(G$1,'1.源数据-产品报告-消费降序'!G:G,ROW(),0)),"")</f>
        <v>0</v>
      </c>
      <c r="H5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39" s="69" t="str">
        <f>IFERROR(CLEAN(HLOOKUP(I$1,'1.源数据-产品报告-消费降序'!I:I,ROW(),0)),"")</f>
        <v/>
      </c>
      <c r="L539" s="69" t="str">
        <f>IFERROR(CLEAN(HLOOKUP(L$1,'1.源数据-产品报告-消费降序'!L:L,ROW(),0)),"")</f>
        <v/>
      </c>
      <c r="M539" s="69" t="str">
        <f>IFERROR(CLEAN(HLOOKUP(M$1,'1.源数据-产品报告-消费降序'!M:M,ROW(),0)),"")</f>
        <v/>
      </c>
      <c r="N539" s="69" t="str">
        <f>IFERROR(CLEAN(HLOOKUP(N$1,'1.源数据-产品报告-消费降序'!N:N,ROW(),0)),"")</f>
        <v/>
      </c>
      <c r="O539" s="69" t="str">
        <f>IFERROR(CLEAN(HLOOKUP(O$1,'1.源数据-产品报告-消费降序'!O:O,ROW(),0)),"")</f>
        <v/>
      </c>
      <c r="P539" s="69" t="str">
        <f>IFERROR(CLEAN(HLOOKUP(P$1,'1.源数据-产品报告-消费降序'!P:P,ROW(),0)),"")</f>
        <v/>
      </c>
      <c r="Q539" s="69" t="str">
        <f>IFERROR(CLEAN(HLOOKUP(Q$1,'1.源数据-产品报告-消费降序'!Q:Q,ROW(),0)),"")</f>
        <v/>
      </c>
      <c r="R539" s="69" t="str">
        <f>IFERROR(CLEAN(HLOOKUP(R$1,'1.源数据-产品报告-消费降序'!R:R,ROW(),0)),"")</f>
        <v/>
      </c>
      <c r="S5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39" s="69" t="str">
        <f>IFERROR(CLEAN(HLOOKUP(T$1,'1.源数据-产品报告-消费降序'!T:T,ROW(),0)),"")</f>
        <v/>
      </c>
      <c r="W539" s="69" t="str">
        <f>IFERROR(CLEAN(HLOOKUP(W$1,'1.源数据-产品报告-消费降序'!W:W,ROW(),0)),"")</f>
        <v/>
      </c>
      <c r="X539" s="69" t="str">
        <f>IFERROR(CLEAN(HLOOKUP(X$1,'1.源数据-产品报告-消费降序'!X:X,ROW(),0)),"")</f>
        <v/>
      </c>
      <c r="Y539" s="69" t="str">
        <f>IFERROR(CLEAN(HLOOKUP(Y$1,'1.源数据-产品报告-消费降序'!Y:Y,ROW(),0)),"")</f>
        <v/>
      </c>
      <c r="Z539" s="69" t="str">
        <f>IFERROR(CLEAN(HLOOKUP(Z$1,'1.源数据-产品报告-消费降序'!Z:Z,ROW(),0)),"")</f>
        <v/>
      </c>
      <c r="AA539" s="69" t="str">
        <f>IFERROR(CLEAN(HLOOKUP(AA$1,'1.源数据-产品报告-消费降序'!AA:AA,ROW(),0)),"")</f>
        <v/>
      </c>
      <c r="AB539" s="69" t="str">
        <f>IFERROR(CLEAN(HLOOKUP(AB$1,'1.源数据-产品报告-消费降序'!AB:AB,ROW(),0)),"")</f>
        <v/>
      </c>
      <c r="AC539" s="69" t="str">
        <f>IFERROR(CLEAN(HLOOKUP(AC$1,'1.源数据-产品报告-消费降序'!AC:AC,ROW(),0)),"")</f>
        <v/>
      </c>
      <c r="AD5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39" s="69" t="str">
        <f>IFERROR(CLEAN(HLOOKUP(AE$1,'1.源数据-产品报告-消费降序'!AE:AE,ROW(),0)),"")</f>
        <v/>
      </c>
      <c r="AH539" s="69" t="str">
        <f>IFERROR(CLEAN(HLOOKUP(AH$1,'1.源数据-产品报告-消费降序'!AH:AH,ROW(),0)),"")</f>
        <v/>
      </c>
      <c r="AI539" s="69" t="str">
        <f>IFERROR(CLEAN(HLOOKUP(AI$1,'1.源数据-产品报告-消费降序'!AI:AI,ROW(),0)),"")</f>
        <v/>
      </c>
      <c r="AJ539" s="69" t="str">
        <f>IFERROR(CLEAN(HLOOKUP(AJ$1,'1.源数据-产品报告-消费降序'!AJ:AJ,ROW(),0)),"")</f>
        <v/>
      </c>
      <c r="AK539" s="69" t="str">
        <f>IFERROR(CLEAN(HLOOKUP(AK$1,'1.源数据-产品报告-消费降序'!AK:AK,ROW(),0)),"")</f>
        <v/>
      </c>
      <c r="AL539" s="69" t="str">
        <f>IFERROR(CLEAN(HLOOKUP(AL$1,'1.源数据-产品报告-消费降序'!AL:AL,ROW(),0)),"")</f>
        <v/>
      </c>
      <c r="AM539" s="69" t="str">
        <f>IFERROR(CLEAN(HLOOKUP(AM$1,'1.源数据-产品报告-消费降序'!AM:AM,ROW(),0)),"")</f>
        <v/>
      </c>
      <c r="AN539" s="69" t="str">
        <f>IFERROR(CLEAN(HLOOKUP(AN$1,'1.源数据-产品报告-消费降序'!AN:AN,ROW(),0)),"")</f>
        <v/>
      </c>
      <c r="AO5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39" s="69" t="str">
        <f>IFERROR(CLEAN(HLOOKUP(AP$1,'1.源数据-产品报告-消费降序'!AP:AP,ROW(),0)),"")</f>
        <v/>
      </c>
      <c r="AS539" s="69" t="str">
        <f>IFERROR(CLEAN(HLOOKUP(AS$1,'1.源数据-产品报告-消费降序'!AS:AS,ROW(),0)),"")</f>
        <v/>
      </c>
      <c r="AT539" s="69" t="str">
        <f>IFERROR(CLEAN(HLOOKUP(AT$1,'1.源数据-产品报告-消费降序'!AT:AT,ROW(),0)),"")</f>
        <v/>
      </c>
      <c r="AU539" s="69" t="str">
        <f>IFERROR(CLEAN(HLOOKUP(AU$1,'1.源数据-产品报告-消费降序'!AU:AU,ROW(),0)),"")</f>
        <v/>
      </c>
      <c r="AV539" s="69" t="str">
        <f>IFERROR(CLEAN(HLOOKUP(AV$1,'1.源数据-产品报告-消费降序'!AV:AV,ROW(),0)),"")</f>
        <v/>
      </c>
      <c r="AW539" s="69" t="str">
        <f>IFERROR(CLEAN(HLOOKUP(AW$1,'1.源数据-产品报告-消费降序'!AW:AW,ROW(),0)),"")</f>
        <v/>
      </c>
      <c r="AX539" s="69" t="str">
        <f>IFERROR(CLEAN(HLOOKUP(AX$1,'1.源数据-产品报告-消费降序'!AX:AX,ROW(),0)),"")</f>
        <v/>
      </c>
      <c r="AY539" s="69" t="str">
        <f>IFERROR(CLEAN(HLOOKUP(AY$1,'1.源数据-产品报告-消费降序'!AY:AY,ROW(),0)),"")</f>
        <v/>
      </c>
      <c r="AZ5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39" s="69" t="str">
        <f>IFERROR(CLEAN(HLOOKUP(BA$1,'1.源数据-产品报告-消费降序'!BA:BA,ROW(),0)),"")</f>
        <v/>
      </c>
      <c r="BD539" s="69" t="str">
        <f>IFERROR(CLEAN(HLOOKUP(BD$1,'1.源数据-产品报告-消费降序'!BD:BD,ROW(),0)),"")</f>
        <v/>
      </c>
      <c r="BE539" s="69" t="str">
        <f>IFERROR(CLEAN(HLOOKUP(BE$1,'1.源数据-产品报告-消费降序'!BE:BE,ROW(),0)),"")</f>
        <v/>
      </c>
      <c r="BF539" s="69" t="str">
        <f>IFERROR(CLEAN(HLOOKUP(BF$1,'1.源数据-产品报告-消费降序'!BF:BF,ROW(),0)),"")</f>
        <v/>
      </c>
      <c r="BG539" s="69" t="str">
        <f>IFERROR(CLEAN(HLOOKUP(BG$1,'1.源数据-产品报告-消费降序'!BG:BG,ROW(),0)),"")</f>
        <v/>
      </c>
      <c r="BH539" s="69" t="str">
        <f>IFERROR(CLEAN(HLOOKUP(BH$1,'1.源数据-产品报告-消费降序'!BH:BH,ROW(),0)),"")</f>
        <v/>
      </c>
      <c r="BI539" s="69" t="str">
        <f>IFERROR(CLEAN(HLOOKUP(BI$1,'1.源数据-产品报告-消费降序'!BI:BI,ROW(),0)),"")</f>
        <v/>
      </c>
      <c r="BJ539" s="69" t="str">
        <f>IFERROR(CLEAN(HLOOKUP(BJ$1,'1.源数据-产品报告-消费降序'!BJ:BJ,ROW(),0)),"")</f>
        <v/>
      </c>
      <c r="BK5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39" s="69" t="str">
        <f>IFERROR(CLEAN(HLOOKUP(BL$1,'1.源数据-产品报告-消费降序'!BL:BL,ROW(),0)),"")</f>
        <v/>
      </c>
      <c r="BO539" s="69" t="str">
        <f>IFERROR(CLEAN(HLOOKUP(BO$1,'1.源数据-产品报告-消费降序'!BO:BO,ROW(),0)),"")</f>
        <v/>
      </c>
      <c r="BP539" s="69" t="str">
        <f>IFERROR(CLEAN(HLOOKUP(BP$1,'1.源数据-产品报告-消费降序'!BP:BP,ROW(),0)),"")</f>
        <v/>
      </c>
      <c r="BQ539" s="69" t="str">
        <f>IFERROR(CLEAN(HLOOKUP(BQ$1,'1.源数据-产品报告-消费降序'!BQ:BQ,ROW(),0)),"")</f>
        <v/>
      </c>
      <c r="BR539" s="69" t="str">
        <f>IFERROR(CLEAN(HLOOKUP(BR$1,'1.源数据-产品报告-消费降序'!BR:BR,ROW(),0)),"")</f>
        <v/>
      </c>
      <c r="BS539" s="69" t="str">
        <f>IFERROR(CLEAN(HLOOKUP(BS$1,'1.源数据-产品报告-消费降序'!BS:BS,ROW(),0)),"")</f>
        <v/>
      </c>
      <c r="BT539" s="69" t="str">
        <f>IFERROR(CLEAN(HLOOKUP(BT$1,'1.源数据-产品报告-消费降序'!BT:BT,ROW(),0)),"")</f>
        <v/>
      </c>
      <c r="BU539" s="69" t="str">
        <f>IFERROR(CLEAN(HLOOKUP(BU$1,'1.源数据-产品报告-消费降序'!BU:BU,ROW(),0)),"")</f>
        <v/>
      </c>
      <c r="BV5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39" s="69" t="str">
        <f>IFERROR(CLEAN(HLOOKUP(BW$1,'1.源数据-产品报告-消费降序'!BW:BW,ROW(),0)),"")</f>
        <v/>
      </c>
    </row>
    <row r="540" spans="1:75">
      <c r="A540" s="69" t="str">
        <f>IFERROR(CLEAN(HLOOKUP(A$1,'1.源数据-产品报告-消费降序'!A:A,ROW(),0)),"")</f>
        <v/>
      </c>
      <c r="B540" s="69" t="str">
        <f>IFERROR(CLEAN(HLOOKUP(B$1,'1.源数据-产品报告-消费降序'!B:B,ROW(),0)),"")</f>
        <v/>
      </c>
      <c r="C540" s="69" t="str">
        <f>IFERROR(CLEAN(HLOOKUP(C$1,'1.源数据-产品报告-消费降序'!C:C,ROW(),0)),"")</f>
        <v/>
      </c>
      <c r="D540" s="69" t="str">
        <f>IFERROR(CLEAN(HLOOKUP(D$1,'1.源数据-产品报告-消费降序'!D:D,ROW(),0)),"")</f>
        <v/>
      </c>
      <c r="E540" s="69" t="str">
        <f>IFERROR(CLEAN(HLOOKUP(E$1,'1.源数据-产品报告-消费降序'!E:E,ROW(),0)),"")</f>
        <v/>
      </c>
      <c r="F540" s="69" t="str">
        <f>IFERROR(CLEAN(HLOOKUP(F$1,'1.源数据-产品报告-消费降序'!F:F,ROW(),0)),"")</f>
        <v/>
      </c>
      <c r="G540" s="70">
        <f>IFERROR((HLOOKUP(G$1,'1.源数据-产品报告-消费降序'!G:G,ROW(),0)),"")</f>
        <v>0</v>
      </c>
      <c r="H5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0" s="69" t="str">
        <f>IFERROR(CLEAN(HLOOKUP(I$1,'1.源数据-产品报告-消费降序'!I:I,ROW(),0)),"")</f>
        <v/>
      </c>
      <c r="L540" s="69" t="str">
        <f>IFERROR(CLEAN(HLOOKUP(L$1,'1.源数据-产品报告-消费降序'!L:L,ROW(),0)),"")</f>
        <v/>
      </c>
      <c r="M540" s="69" t="str">
        <f>IFERROR(CLEAN(HLOOKUP(M$1,'1.源数据-产品报告-消费降序'!M:M,ROW(),0)),"")</f>
        <v/>
      </c>
      <c r="N540" s="69" t="str">
        <f>IFERROR(CLEAN(HLOOKUP(N$1,'1.源数据-产品报告-消费降序'!N:N,ROW(),0)),"")</f>
        <v/>
      </c>
      <c r="O540" s="69" t="str">
        <f>IFERROR(CLEAN(HLOOKUP(O$1,'1.源数据-产品报告-消费降序'!O:O,ROW(),0)),"")</f>
        <v/>
      </c>
      <c r="P540" s="69" t="str">
        <f>IFERROR(CLEAN(HLOOKUP(P$1,'1.源数据-产品报告-消费降序'!P:P,ROW(),0)),"")</f>
        <v/>
      </c>
      <c r="Q540" s="69" t="str">
        <f>IFERROR(CLEAN(HLOOKUP(Q$1,'1.源数据-产品报告-消费降序'!Q:Q,ROW(),0)),"")</f>
        <v/>
      </c>
      <c r="R540" s="69" t="str">
        <f>IFERROR(CLEAN(HLOOKUP(R$1,'1.源数据-产品报告-消费降序'!R:R,ROW(),0)),"")</f>
        <v/>
      </c>
      <c r="S5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0" s="69" t="str">
        <f>IFERROR(CLEAN(HLOOKUP(T$1,'1.源数据-产品报告-消费降序'!T:T,ROW(),0)),"")</f>
        <v/>
      </c>
      <c r="W540" s="69" t="str">
        <f>IFERROR(CLEAN(HLOOKUP(W$1,'1.源数据-产品报告-消费降序'!W:W,ROW(),0)),"")</f>
        <v/>
      </c>
      <c r="X540" s="69" t="str">
        <f>IFERROR(CLEAN(HLOOKUP(X$1,'1.源数据-产品报告-消费降序'!X:X,ROW(),0)),"")</f>
        <v/>
      </c>
      <c r="Y540" s="69" t="str">
        <f>IFERROR(CLEAN(HLOOKUP(Y$1,'1.源数据-产品报告-消费降序'!Y:Y,ROW(),0)),"")</f>
        <v/>
      </c>
      <c r="Z540" s="69" t="str">
        <f>IFERROR(CLEAN(HLOOKUP(Z$1,'1.源数据-产品报告-消费降序'!Z:Z,ROW(),0)),"")</f>
        <v/>
      </c>
      <c r="AA540" s="69" t="str">
        <f>IFERROR(CLEAN(HLOOKUP(AA$1,'1.源数据-产品报告-消费降序'!AA:AA,ROW(),0)),"")</f>
        <v/>
      </c>
      <c r="AB540" s="69" t="str">
        <f>IFERROR(CLEAN(HLOOKUP(AB$1,'1.源数据-产品报告-消费降序'!AB:AB,ROW(),0)),"")</f>
        <v/>
      </c>
      <c r="AC540" s="69" t="str">
        <f>IFERROR(CLEAN(HLOOKUP(AC$1,'1.源数据-产品报告-消费降序'!AC:AC,ROW(),0)),"")</f>
        <v/>
      </c>
      <c r="AD5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0" s="69" t="str">
        <f>IFERROR(CLEAN(HLOOKUP(AE$1,'1.源数据-产品报告-消费降序'!AE:AE,ROW(),0)),"")</f>
        <v/>
      </c>
      <c r="AH540" s="69" t="str">
        <f>IFERROR(CLEAN(HLOOKUP(AH$1,'1.源数据-产品报告-消费降序'!AH:AH,ROW(),0)),"")</f>
        <v/>
      </c>
      <c r="AI540" s="69" t="str">
        <f>IFERROR(CLEAN(HLOOKUP(AI$1,'1.源数据-产品报告-消费降序'!AI:AI,ROW(),0)),"")</f>
        <v/>
      </c>
      <c r="AJ540" s="69" t="str">
        <f>IFERROR(CLEAN(HLOOKUP(AJ$1,'1.源数据-产品报告-消费降序'!AJ:AJ,ROW(),0)),"")</f>
        <v/>
      </c>
      <c r="AK540" s="69" t="str">
        <f>IFERROR(CLEAN(HLOOKUP(AK$1,'1.源数据-产品报告-消费降序'!AK:AK,ROW(),0)),"")</f>
        <v/>
      </c>
      <c r="AL540" s="69" t="str">
        <f>IFERROR(CLEAN(HLOOKUP(AL$1,'1.源数据-产品报告-消费降序'!AL:AL,ROW(),0)),"")</f>
        <v/>
      </c>
      <c r="AM540" s="69" t="str">
        <f>IFERROR(CLEAN(HLOOKUP(AM$1,'1.源数据-产品报告-消费降序'!AM:AM,ROW(),0)),"")</f>
        <v/>
      </c>
      <c r="AN540" s="69" t="str">
        <f>IFERROR(CLEAN(HLOOKUP(AN$1,'1.源数据-产品报告-消费降序'!AN:AN,ROW(),0)),"")</f>
        <v/>
      </c>
      <c r="AO5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0" s="69" t="str">
        <f>IFERROR(CLEAN(HLOOKUP(AP$1,'1.源数据-产品报告-消费降序'!AP:AP,ROW(),0)),"")</f>
        <v/>
      </c>
      <c r="AS540" s="69" t="str">
        <f>IFERROR(CLEAN(HLOOKUP(AS$1,'1.源数据-产品报告-消费降序'!AS:AS,ROW(),0)),"")</f>
        <v/>
      </c>
      <c r="AT540" s="69" t="str">
        <f>IFERROR(CLEAN(HLOOKUP(AT$1,'1.源数据-产品报告-消费降序'!AT:AT,ROW(),0)),"")</f>
        <v/>
      </c>
      <c r="AU540" s="69" t="str">
        <f>IFERROR(CLEAN(HLOOKUP(AU$1,'1.源数据-产品报告-消费降序'!AU:AU,ROW(),0)),"")</f>
        <v/>
      </c>
      <c r="AV540" s="69" t="str">
        <f>IFERROR(CLEAN(HLOOKUP(AV$1,'1.源数据-产品报告-消费降序'!AV:AV,ROW(),0)),"")</f>
        <v/>
      </c>
      <c r="AW540" s="69" t="str">
        <f>IFERROR(CLEAN(HLOOKUP(AW$1,'1.源数据-产品报告-消费降序'!AW:AW,ROW(),0)),"")</f>
        <v/>
      </c>
      <c r="AX540" s="69" t="str">
        <f>IFERROR(CLEAN(HLOOKUP(AX$1,'1.源数据-产品报告-消费降序'!AX:AX,ROW(),0)),"")</f>
        <v/>
      </c>
      <c r="AY540" s="69" t="str">
        <f>IFERROR(CLEAN(HLOOKUP(AY$1,'1.源数据-产品报告-消费降序'!AY:AY,ROW(),0)),"")</f>
        <v/>
      </c>
      <c r="AZ5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0" s="69" t="str">
        <f>IFERROR(CLEAN(HLOOKUP(BA$1,'1.源数据-产品报告-消费降序'!BA:BA,ROW(),0)),"")</f>
        <v/>
      </c>
      <c r="BD540" s="69" t="str">
        <f>IFERROR(CLEAN(HLOOKUP(BD$1,'1.源数据-产品报告-消费降序'!BD:BD,ROW(),0)),"")</f>
        <v/>
      </c>
      <c r="BE540" s="69" t="str">
        <f>IFERROR(CLEAN(HLOOKUP(BE$1,'1.源数据-产品报告-消费降序'!BE:BE,ROW(),0)),"")</f>
        <v/>
      </c>
      <c r="BF540" s="69" t="str">
        <f>IFERROR(CLEAN(HLOOKUP(BF$1,'1.源数据-产品报告-消费降序'!BF:BF,ROW(),0)),"")</f>
        <v/>
      </c>
      <c r="BG540" s="69" t="str">
        <f>IFERROR(CLEAN(HLOOKUP(BG$1,'1.源数据-产品报告-消费降序'!BG:BG,ROW(),0)),"")</f>
        <v/>
      </c>
      <c r="BH540" s="69" t="str">
        <f>IFERROR(CLEAN(HLOOKUP(BH$1,'1.源数据-产品报告-消费降序'!BH:BH,ROW(),0)),"")</f>
        <v/>
      </c>
      <c r="BI540" s="69" t="str">
        <f>IFERROR(CLEAN(HLOOKUP(BI$1,'1.源数据-产品报告-消费降序'!BI:BI,ROW(),0)),"")</f>
        <v/>
      </c>
      <c r="BJ540" s="69" t="str">
        <f>IFERROR(CLEAN(HLOOKUP(BJ$1,'1.源数据-产品报告-消费降序'!BJ:BJ,ROW(),0)),"")</f>
        <v/>
      </c>
      <c r="BK5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0" s="69" t="str">
        <f>IFERROR(CLEAN(HLOOKUP(BL$1,'1.源数据-产品报告-消费降序'!BL:BL,ROW(),0)),"")</f>
        <v/>
      </c>
      <c r="BO540" s="69" t="str">
        <f>IFERROR(CLEAN(HLOOKUP(BO$1,'1.源数据-产品报告-消费降序'!BO:BO,ROW(),0)),"")</f>
        <v/>
      </c>
      <c r="BP540" s="69" t="str">
        <f>IFERROR(CLEAN(HLOOKUP(BP$1,'1.源数据-产品报告-消费降序'!BP:BP,ROW(),0)),"")</f>
        <v/>
      </c>
      <c r="BQ540" s="69" t="str">
        <f>IFERROR(CLEAN(HLOOKUP(BQ$1,'1.源数据-产品报告-消费降序'!BQ:BQ,ROW(),0)),"")</f>
        <v/>
      </c>
      <c r="BR540" s="69" t="str">
        <f>IFERROR(CLEAN(HLOOKUP(BR$1,'1.源数据-产品报告-消费降序'!BR:BR,ROW(),0)),"")</f>
        <v/>
      </c>
      <c r="BS540" s="69" t="str">
        <f>IFERROR(CLEAN(HLOOKUP(BS$1,'1.源数据-产品报告-消费降序'!BS:BS,ROW(),0)),"")</f>
        <v/>
      </c>
      <c r="BT540" s="69" t="str">
        <f>IFERROR(CLEAN(HLOOKUP(BT$1,'1.源数据-产品报告-消费降序'!BT:BT,ROW(),0)),"")</f>
        <v/>
      </c>
      <c r="BU540" s="69" t="str">
        <f>IFERROR(CLEAN(HLOOKUP(BU$1,'1.源数据-产品报告-消费降序'!BU:BU,ROW(),0)),"")</f>
        <v/>
      </c>
      <c r="BV5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0" s="69" t="str">
        <f>IFERROR(CLEAN(HLOOKUP(BW$1,'1.源数据-产品报告-消费降序'!BW:BW,ROW(),0)),"")</f>
        <v/>
      </c>
    </row>
    <row r="541" spans="1:75">
      <c r="A541" s="69" t="str">
        <f>IFERROR(CLEAN(HLOOKUP(A$1,'1.源数据-产品报告-消费降序'!A:A,ROW(),0)),"")</f>
        <v/>
      </c>
      <c r="B541" s="69" t="str">
        <f>IFERROR(CLEAN(HLOOKUP(B$1,'1.源数据-产品报告-消费降序'!B:B,ROW(),0)),"")</f>
        <v/>
      </c>
      <c r="C541" s="69" t="str">
        <f>IFERROR(CLEAN(HLOOKUP(C$1,'1.源数据-产品报告-消费降序'!C:C,ROW(),0)),"")</f>
        <v/>
      </c>
      <c r="D541" s="69" t="str">
        <f>IFERROR(CLEAN(HLOOKUP(D$1,'1.源数据-产品报告-消费降序'!D:D,ROW(),0)),"")</f>
        <v/>
      </c>
      <c r="E541" s="69" t="str">
        <f>IFERROR(CLEAN(HLOOKUP(E$1,'1.源数据-产品报告-消费降序'!E:E,ROW(),0)),"")</f>
        <v/>
      </c>
      <c r="F541" s="69" t="str">
        <f>IFERROR(CLEAN(HLOOKUP(F$1,'1.源数据-产品报告-消费降序'!F:F,ROW(),0)),"")</f>
        <v/>
      </c>
      <c r="G541" s="70">
        <f>IFERROR((HLOOKUP(G$1,'1.源数据-产品报告-消费降序'!G:G,ROW(),0)),"")</f>
        <v>0</v>
      </c>
      <c r="H5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1" s="69" t="str">
        <f>IFERROR(CLEAN(HLOOKUP(I$1,'1.源数据-产品报告-消费降序'!I:I,ROW(),0)),"")</f>
        <v/>
      </c>
      <c r="L541" s="69" t="str">
        <f>IFERROR(CLEAN(HLOOKUP(L$1,'1.源数据-产品报告-消费降序'!L:L,ROW(),0)),"")</f>
        <v/>
      </c>
      <c r="M541" s="69" t="str">
        <f>IFERROR(CLEAN(HLOOKUP(M$1,'1.源数据-产品报告-消费降序'!M:M,ROW(),0)),"")</f>
        <v/>
      </c>
      <c r="N541" s="69" t="str">
        <f>IFERROR(CLEAN(HLOOKUP(N$1,'1.源数据-产品报告-消费降序'!N:N,ROW(),0)),"")</f>
        <v/>
      </c>
      <c r="O541" s="69" t="str">
        <f>IFERROR(CLEAN(HLOOKUP(O$1,'1.源数据-产品报告-消费降序'!O:O,ROW(),0)),"")</f>
        <v/>
      </c>
      <c r="P541" s="69" t="str">
        <f>IFERROR(CLEAN(HLOOKUP(P$1,'1.源数据-产品报告-消费降序'!P:P,ROW(),0)),"")</f>
        <v/>
      </c>
      <c r="Q541" s="69" t="str">
        <f>IFERROR(CLEAN(HLOOKUP(Q$1,'1.源数据-产品报告-消费降序'!Q:Q,ROW(),0)),"")</f>
        <v/>
      </c>
      <c r="R541" s="69" t="str">
        <f>IFERROR(CLEAN(HLOOKUP(R$1,'1.源数据-产品报告-消费降序'!R:R,ROW(),0)),"")</f>
        <v/>
      </c>
      <c r="S5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1" s="69" t="str">
        <f>IFERROR(CLEAN(HLOOKUP(T$1,'1.源数据-产品报告-消费降序'!T:T,ROW(),0)),"")</f>
        <v/>
      </c>
      <c r="W541" s="69" t="str">
        <f>IFERROR(CLEAN(HLOOKUP(W$1,'1.源数据-产品报告-消费降序'!W:W,ROW(),0)),"")</f>
        <v/>
      </c>
      <c r="X541" s="69" t="str">
        <f>IFERROR(CLEAN(HLOOKUP(X$1,'1.源数据-产品报告-消费降序'!X:X,ROW(),0)),"")</f>
        <v/>
      </c>
      <c r="Y541" s="69" t="str">
        <f>IFERROR(CLEAN(HLOOKUP(Y$1,'1.源数据-产品报告-消费降序'!Y:Y,ROW(),0)),"")</f>
        <v/>
      </c>
      <c r="Z541" s="69" t="str">
        <f>IFERROR(CLEAN(HLOOKUP(Z$1,'1.源数据-产品报告-消费降序'!Z:Z,ROW(),0)),"")</f>
        <v/>
      </c>
      <c r="AA541" s="69" t="str">
        <f>IFERROR(CLEAN(HLOOKUP(AA$1,'1.源数据-产品报告-消费降序'!AA:AA,ROW(),0)),"")</f>
        <v/>
      </c>
      <c r="AB541" s="69" t="str">
        <f>IFERROR(CLEAN(HLOOKUP(AB$1,'1.源数据-产品报告-消费降序'!AB:AB,ROW(),0)),"")</f>
        <v/>
      </c>
      <c r="AC541" s="69" t="str">
        <f>IFERROR(CLEAN(HLOOKUP(AC$1,'1.源数据-产品报告-消费降序'!AC:AC,ROW(),0)),"")</f>
        <v/>
      </c>
      <c r="AD5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1" s="69" t="str">
        <f>IFERROR(CLEAN(HLOOKUP(AE$1,'1.源数据-产品报告-消费降序'!AE:AE,ROW(),0)),"")</f>
        <v/>
      </c>
      <c r="AH541" s="69" t="str">
        <f>IFERROR(CLEAN(HLOOKUP(AH$1,'1.源数据-产品报告-消费降序'!AH:AH,ROW(),0)),"")</f>
        <v/>
      </c>
      <c r="AI541" s="69" t="str">
        <f>IFERROR(CLEAN(HLOOKUP(AI$1,'1.源数据-产品报告-消费降序'!AI:AI,ROW(),0)),"")</f>
        <v/>
      </c>
      <c r="AJ541" s="69" t="str">
        <f>IFERROR(CLEAN(HLOOKUP(AJ$1,'1.源数据-产品报告-消费降序'!AJ:AJ,ROW(),0)),"")</f>
        <v/>
      </c>
      <c r="AK541" s="69" t="str">
        <f>IFERROR(CLEAN(HLOOKUP(AK$1,'1.源数据-产品报告-消费降序'!AK:AK,ROW(),0)),"")</f>
        <v/>
      </c>
      <c r="AL541" s="69" t="str">
        <f>IFERROR(CLEAN(HLOOKUP(AL$1,'1.源数据-产品报告-消费降序'!AL:AL,ROW(),0)),"")</f>
        <v/>
      </c>
      <c r="AM541" s="69" t="str">
        <f>IFERROR(CLEAN(HLOOKUP(AM$1,'1.源数据-产品报告-消费降序'!AM:AM,ROW(),0)),"")</f>
        <v/>
      </c>
      <c r="AN541" s="69" t="str">
        <f>IFERROR(CLEAN(HLOOKUP(AN$1,'1.源数据-产品报告-消费降序'!AN:AN,ROW(),0)),"")</f>
        <v/>
      </c>
      <c r="AO5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1" s="69" t="str">
        <f>IFERROR(CLEAN(HLOOKUP(AP$1,'1.源数据-产品报告-消费降序'!AP:AP,ROW(),0)),"")</f>
        <v/>
      </c>
      <c r="AS541" s="69" t="str">
        <f>IFERROR(CLEAN(HLOOKUP(AS$1,'1.源数据-产品报告-消费降序'!AS:AS,ROW(),0)),"")</f>
        <v/>
      </c>
      <c r="AT541" s="69" t="str">
        <f>IFERROR(CLEAN(HLOOKUP(AT$1,'1.源数据-产品报告-消费降序'!AT:AT,ROW(),0)),"")</f>
        <v/>
      </c>
      <c r="AU541" s="69" t="str">
        <f>IFERROR(CLEAN(HLOOKUP(AU$1,'1.源数据-产品报告-消费降序'!AU:AU,ROW(),0)),"")</f>
        <v/>
      </c>
      <c r="AV541" s="69" t="str">
        <f>IFERROR(CLEAN(HLOOKUP(AV$1,'1.源数据-产品报告-消费降序'!AV:AV,ROW(),0)),"")</f>
        <v/>
      </c>
      <c r="AW541" s="69" t="str">
        <f>IFERROR(CLEAN(HLOOKUP(AW$1,'1.源数据-产品报告-消费降序'!AW:AW,ROW(),0)),"")</f>
        <v/>
      </c>
      <c r="AX541" s="69" t="str">
        <f>IFERROR(CLEAN(HLOOKUP(AX$1,'1.源数据-产品报告-消费降序'!AX:AX,ROW(),0)),"")</f>
        <v/>
      </c>
      <c r="AY541" s="69" t="str">
        <f>IFERROR(CLEAN(HLOOKUP(AY$1,'1.源数据-产品报告-消费降序'!AY:AY,ROW(),0)),"")</f>
        <v/>
      </c>
      <c r="AZ5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1" s="69" t="str">
        <f>IFERROR(CLEAN(HLOOKUP(BA$1,'1.源数据-产品报告-消费降序'!BA:BA,ROW(),0)),"")</f>
        <v/>
      </c>
      <c r="BD541" s="69" t="str">
        <f>IFERROR(CLEAN(HLOOKUP(BD$1,'1.源数据-产品报告-消费降序'!BD:BD,ROW(),0)),"")</f>
        <v/>
      </c>
      <c r="BE541" s="69" t="str">
        <f>IFERROR(CLEAN(HLOOKUP(BE$1,'1.源数据-产品报告-消费降序'!BE:BE,ROW(),0)),"")</f>
        <v/>
      </c>
      <c r="BF541" s="69" t="str">
        <f>IFERROR(CLEAN(HLOOKUP(BF$1,'1.源数据-产品报告-消费降序'!BF:BF,ROW(),0)),"")</f>
        <v/>
      </c>
      <c r="BG541" s="69" t="str">
        <f>IFERROR(CLEAN(HLOOKUP(BG$1,'1.源数据-产品报告-消费降序'!BG:BG,ROW(),0)),"")</f>
        <v/>
      </c>
      <c r="BH541" s="69" t="str">
        <f>IFERROR(CLEAN(HLOOKUP(BH$1,'1.源数据-产品报告-消费降序'!BH:BH,ROW(),0)),"")</f>
        <v/>
      </c>
      <c r="BI541" s="69" t="str">
        <f>IFERROR(CLEAN(HLOOKUP(BI$1,'1.源数据-产品报告-消费降序'!BI:BI,ROW(),0)),"")</f>
        <v/>
      </c>
      <c r="BJ541" s="69" t="str">
        <f>IFERROR(CLEAN(HLOOKUP(BJ$1,'1.源数据-产品报告-消费降序'!BJ:BJ,ROW(),0)),"")</f>
        <v/>
      </c>
      <c r="BK5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1" s="69" t="str">
        <f>IFERROR(CLEAN(HLOOKUP(BL$1,'1.源数据-产品报告-消费降序'!BL:BL,ROW(),0)),"")</f>
        <v/>
      </c>
      <c r="BO541" s="69" t="str">
        <f>IFERROR(CLEAN(HLOOKUP(BO$1,'1.源数据-产品报告-消费降序'!BO:BO,ROW(),0)),"")</f>
        <v/>
      </c>
      <c r="BP541" s="69" t="str">
        <f>IFERROR(CLEAN(HLOOKUP(BP$1,'1.源数据-产品报告-消费降序'!BP:BP,ROW(),0)),"")</f>
        <v/>
      </c>
      <c r="BQ541" s="69" t="str">
        <f>IFERROR(CLEAN(HLOOKUP(BQ$1,'1.源数据-产品报告-消费降序'!BQ:BQ,ROW(),0)),"")</f>
        <v/>
      </c>
      <c r="BR541" s="69" t="str">
        <f>IFERROR(CLEAN(HLOOKUP(BR$1,'1.源数据-产品报告-消费降序'!BR:BR,ROW(),0)),"")</f>
        <v/>
      </c>
      <c r="BS541" s="69" t="str">
        <f>IFERROR(CLEAN(HLOOKUP(BS$1,'1.源数据-产品报告-消费降序'!BS:BS,ROW(),0)),"")</f>
        <v/>
      </c>
      <c r="BT541" s="69" t="str">
        <f>IFERROR(CLEAN(HLOOKUP(BT$1,'1.源数据-产品报告-消费降序'!BT:BT,ROW(),0)),"")</f>
        <v/>
      </c>
      <c r="BU541" s="69" t="str">
        <f>IFERROR(CLEAN(HLOOKUP(BU$1,'1.源数据-产品报告-消费降序'!BU:BU,ROW(),0)),"")</f>
        <v/>
      </c>
      <c r="BV5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1" s="69" t="str">
        <f>IFERROR(CLEAN(HLOOKUP(BW$1,'1.源数据-产品报告-消费降序'!BW:BW,ROW(),0)),"")</f>
        <v/>
      </c>
    </row>
    <row r="542" spans="1:75">
      <c r="A542" s="69" t="str">
        <f>IFERROR(CLEAN(HLOOKUP(A$1,'1.源数据-产品报告-消费降序'!A:A,ROW(),0)),"")</f>
        <v/>
      </c>
      <c r="B542" s="69" t="str">
        <f>IFERROR(CLEAN(HLOOKUP(B$1,'1.源数据-产品报告-消费降序'!B:B,ROW(),0)),"")</f>
        <v/>
      </c>
      <c r="C542" s="69" t="str">
        <f>IFERROR(CLEAN(HLOOKUP(C$1,'1.源数据-产品报告-消费降序'!C:C,ROW(),0)),"")</f>
        <v/>
      </c>
      <c r="D542" s="69" t="str">
        <f>IFERROR(CLEAN(HLOOKUP(D$1,'1.源数据-产品报告-消费降序'!D:D,ROW(),0)),"")</f>
        <v/>
      </c>
      <c r="E542" s="69" t="str">
        <f>IFERROR(CLEAN(HLOOKUP(E$1,'1.源数据-产品报告-消费降序'!E:E,ROW(),0)),"")</f>
        <v/>
      </c>
      <c r="F542" s="69" t="str">
        <f>IFERROR(CLEAN(HLOOKUP(F$1,'1.源数据-产品报告-消费降序'!F:F,ROW(),0)),"")</f>
        <v/>
      </c>
      <c r="G542" s="70">
        <f>IFERROR((HLOOKUP(G$1,'1.源数据-产品报告-消费降序'!G:G,ROW(),0)),"")</f>
        <v>0</v>
      </c>
      <c r="H5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2" s="69" t="str">
        <f>IFERROR(CLEAN(HLOOKUP(I$1,'1.源数据-产品报告-消费降序'!I:I,ROW(),0)),"")</f>
        <v/>
      </c>
      <c r="L542" s="69" t="str">
        <f>IFERROR(CLEAN(HLOOKUP(L$1,'1.源数据-产品报告-消费降序'!L:L,ROW(),0)),"")</f>
        <v/>
      </c>
      <c r="M542" s="69" t="str">
        <f>IFERROR(CLEAN(HLOOKUP(M$1,'1.源数据-产品报告-消费降序'!M:M,ROW(),0)),"")</f>
        <v/>
      </c>
      <c r="N542" s="69" t="str">
        <f>IFERROR(CLEAN(HLOOKUP(N$1,'1.源数据-产品报告-消费降序'!N:N,ROW(),0)),"")</f>
        <v/>
      </c>
      <c r="O542" s="69" t="str">
        <f>IFERROR(CLEAN(HLOOKUP(O$1,'1.源数据-产品报告-消费降序'!O:O,ROW(),0)),"")</f>
        <v/>
      </c>
      <c r="P542" s="69" t="str">
        <f>IFERROR(CLEAN(HLOOKUP(P$1,'1.源数据-产品报告-消费降序'!P:P,ROW(),0)),"")</f>
        <v/>
      </c>
      <c r="Q542" s="69" t="str">
        <f>IFERROR(CLEAN(HLOOKUP(Q$1,'1.源数据-产品报告-消费降序'!Q:Q,ROW(),0)),"")</f>
        <v/>
      </c>
      <c r="R542" s="69" t="str">
        <f>IFERROR(CLEAN(HLOOKUP(R$1,'1.源数据-产品报告-消费降序'!R:R,ROW(),0)),"")</f>
        <v/>
      </c>
      <c r="S5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2" s="69" t="str">
        <f>IFERROR(CLEAN(HLOOKUP(T$1,'1.源数据-产品报告-消费降序'!T:T,ROW(),0)),"")</f>
        <v/>
      </c>
      <c r="W542" s="69" t="str">
        <f>IFERROR(CLEAN(HLOOKUP(W$1,'1.源数据-产品报告-消费降序'!W:W,ROW(),0)),"")</f>
        <v/>
      </c>
      <c r="X542" s="69" t="str">
        <f>IFERROR(CLEAN(HLOOKUP(X$1,'1.源数据-产品报告-消费降序'!X:X,ROW(),0)),"")</f>
        <v/>
      </c>
      <c r="Y542" s="69" t="str">
        <f>IFERROR(CLEAN(HLOOKUP(Y$1,'1.源数据-产品报告-消费降序'!Y:Y,ROW(),0)),"")</f>
        <v/>
      </c>
      <c r="Z542" s="69" t="str">
        <f>IFERROR(CLEAN(HLOOKUP(Z$1,'1.源数据-产品报告-消费降序'!Z:Z,ROW(),0)),"")</f>
        <v/>
      </c>
      <c r="AA542" s="69" t="str">
        <f>IFERROR(CLEAN(HLOOKUP(AA$1,'1.源数据-产品报告-消费降序'!AA:AA,ROW(),0)),"")</f>
        <v/>
      </c>
      <c r="AB542" s="69" t="str">
        <f>IFERROR(CLEAN(HLOOKUP(AB$1,'1.源数据-产品报告-消费降序'!AB:AB,ROW(),0)),"")</f>
        <v/>
      </c>
      <c r="AC542" s="69" t="str">
        <f>IFERROR(CLEAN(HLOOKUP(AC$1,'1.源数据-产品报告-消费降序'!AC:AC,ROW(),0)),"")</f>
        <v/>
      </c>
      <c r="AD5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2" s="69" t="str">
        <f>IFERROR(CLEAN(HLOOKUP(AE$1,'1.源数据-产品报告-消费降序'!AE:AE,ROW(),0)),"")</f>
        <v/>
      </c>
      <c r="AH542" s="69" t="str">
        <f>IFERROR(CLEAN(HLOOKUP(AH$1,'1.源数据-产品报告-消费降序'!AH:AH,ROW(),0)),"")</f>
        <v/>
      </c>
      <c r="AI542" s="69" t="str">
        <f>IFERROR(CLEAN(HLOOKUP(AI$1,'1.源数据-产品报告-消费降序'!AI:AI,ROW(),0)),"")</f>
        <v/>
      </c>
      <c r="AJ542" s="69" t="str">
        <f>IFERROR(CLEAN(HLOOKUP(AJ$1,'1.源数据-产品报告-消费降序'!AJ:AJ,ROW(),0)),"")</f>
        <v/>
      </c>
      <c r="AK542" s="69" t="str">
        <f>IFERROR(CLEAN(HLOOKUP(AK$1,'1.源数据-产品报告-消费降序'!AK:AK,ROW(),0)),"")</f>
        <v/>
      </c>
      <c r="AL542" s="69" t="str">
        <f>IFERROR(CLEAN(HLOOKUP(AL$1,'1.源数据-产品报告-消费降序'!AL:AL,ROW(),0)),"")</f>
        <v/>
      </c>
      <c r="AM542" s="69" t="str">
        <f>IFERROR(CLEAN(HLOOKUP(AM$1,'1.源数据-产品报告-消费降序'!AM:AM,ROW(),0)),"")</f>
        <v/>
      </c>
      <c r="AN542" s="69" t="str">
        <f>IFERROR(CLEAN(HLOOKUP(AN$1,'1.源数据-产品报告-消费降序'!AN:AN,ROW(),0)),"")</f>
        <v/>
      </c>
      <c r="AO5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2" s="69" t="str">
        <f>IFERROR(CLEAN(HLOOKUP(AP$1,'1.源数据-产品报告-消费降序'!AP:AP,ROW(),0)),"")</f>
        <v/>
      </c>
      <c r="AS542" s="69" t="str">
        <f>IFERROR(CLEAN(HLOOKUP(AS$1,'1.源数据-产品报告-消费降序'!AS:AS,ROW(),0)),"")</f>
        <v/>
      </c>
      <c r="AT542" s="69" t="str">
        <f>IFERROR(CLEAN(HLOOKUP(AT$1,'1.源数据-产品报告-消费降序'!AT:AT,ROW(),0)),"")</f>
        <v/>
      </c>
      <c r="AU542" s="69" t="str">
        <f>IFERROR(CLEAN(HLOOKUP(AU$1,'1.源数据-产品报告-消费降序'!AU:AU,ROW(),0)),"")</f>
        <v/>
      </c>
      <c r="AV542" s="69" t="str">
        <f>IFERROR(CLEAN(HLOOKUP(AV$1,'1.源数据-产品报告-消费降序'!AV:AV,ROW(),0)),"")</f>
        <v/>
      </c>
      <c r="AW542" s="69" t="str">
        <f>IFERROR(CLEAN(HLOOKUP(AW$1,'1.源数据-产品报告-消费降序'!AW:AW,ROW(),0)),"")</f>
        <v/>
      </c>
      <c r="AX542" s="69" t="str">
        <f>IFERROR(CLEAN(HLOOKUP(AX$1,'1.源数据-产品报告-消费降序'!AX:AX,ROW(),0)),"")</f>
        <v/>
      </c>
      <c r="AY542" s="69" t="str">
        <f>IFERROR(CLEAN(HLOOKUP(AY$1,'1.源数据-产品报告-消费降序'!AY:AY,ROW(),0)),"")</f>
        <v/>
      </c>
      <c r="AZ5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2" s="69" t="str">
        <f>IFERROR(CLEAN(HLOOKUP(BA$1,'1.源数据-产品报告-消费降序'!BA:BA,ROW(),0)),"")</f>
        <v/>
      </c>
      <c r="BD542" s="69" t="str">
        <f>IFERROR(CLEAN(HLOOKUP(BD$1,'1.源数据-产品报告-消费降序'!BD:BD,ROW(),0)),"")</f>
        <v/>
      </c>
      <c r="BE542" s="69" t="str">
        <f>IFERROR(CLEAN(HLOOKUP(BE$1,'1.源数据-产品报告-消费降序'!BE:BE,ROW(),0)),"")</f>
        <v/>
      </c>
      <c r="BF542" s="69" t="str">
        <f>IFERROR(CLEAN(HLOOKUP(BF$1,'1.源数据-产品报告-消费降序'!BF:BF,ROW(),0)),"")</f>
        <v/>
      </c>
      <c r="BG542" s="69" t="str">
        <f>IFERROR(CLEAN(HLOOKUP(BG$1,'1.源数据-产品报告-消费降序'!BG:BG,ROW(),0)),"")</f>
        <v/>
      </c>
      <c r="BH542" s="69" t="str">
        <f>IFERROR(CLEAN(HLOOKUP(BH$1,'1.源数据-产品报告-消费降序'!BH:BH,ROW(),0)),"")</f>
        <v/>
      </c>
      <c r="BI542" s="69" t="str">
        <f>IFERROR(CLEAN(HLOOKUP(BI$1,'1.源数据-产品报告-消费降序'!BI:BI,ROW(),0)),"")</f>
        <v/>
      </c>
      <c r="BJ542" s="69" t="str">
        <f>IFERROR(CLEAN(HLOOKUP(BJ$1,'1.源数据-产品报告-消费降序'!BJ:BJ,ROW(),0)),"")</f>
        <v/>
      </c>
      <c r="BK5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2" s="69" t="str">
        <f>IFERROR(CLEAN(HLOOKUP(BL$1,'1.源数据-产品报告-消费降序'!BL:BL,ROW(),0)),"")</f>
        <v/>
      </c>
      <c r="BO542" s="69" t="str">
        <f>IFERROR(CLEAN(HLOOKUP(BO$1,'1.源数据-产品报告-消费降序'!BO:BO,ROW(),0)),"")</f>
        <v/>
      </c>
      <c r="BP542" s="69" t="str">
        <f>IFERROR(CLEAN(HLOOKUP(BP$1,'1.源数据-产品报告-消费降序'!BP:BP,ROW(),0)),"")</f>
        <v/>
      </c>
      <c r="BQ542" s="69" t="str">
        <f>IFERROR(CLEAN(HLOOKUP(BQ$1,'1.源数据-产品报告-消费降序'!BQ:BQ,ROW(),0)),"")</f>
        <v/>
      </c>
      <c r="BR542" s="69" t="str">
        <f>IFERROR(CLEAN(HLOOKUP(BR$1,'1.源数据-产品报告-消费降序'!BR:BR,ROW(),0)),"")</f>
        <v/>
      </c>
      <c r="BS542" s="69" t="str">
        <f>IFERROR(CLEAN(HLOOKUP(BS$1,'1.源数据-产品报告-消费降序'!BS:BS,ROW(),0)),"")</f>
        <v/>
      </c>
      <c r="BT542" s="69" t="str">
        <f>IFERROR(CLEAN(HLOOKUP(BT$1,'1.源数据-产品报告-消费降序'!BT:BT,ROW(),0)),"")</f>
        <v/>
      </c>
      <c r="BU542" s="69" t="str">
        <f>IFERROR(CLEAN(HLOOKUP(BU$1,'1.源数据-产品报告-消费降序'!BU:BU,ROW(),0)),"")</f>
        <v/>
      </c>
      <c r="BV5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2" s="69" t="str">
        <f>IFERROR(CLEAN(HLOOKUP(BW$1,'1.源数据-产品报告-消费降序'!BW:BW,ROW(),0)),"")</f>
        <v/>
      </c>
    </row>
    <row r="543" spans="1:75">
      <c r="A543" s="69" t="str">
        <f>IFERROR(CLEAN(HLOOKUP(A$1,'1.源数据-产品报告-消费降序'!A:A,ROW(),0)),"")</f>
        <v/>
      </c>
      <c r="B543" s="69" t="str">
        <f>IFERROR(CLEAN(HLOOKUP(B$1,'1.源数据-产品报告-消费降序'!B:B,ROW(),0)),"")</f>
        <v/>
      </c>
      <c r="C543" s="69" t="str">
        <f>IFERROR(CLEAN(HLOOKUP(C$1,'1.源数据-产品报告-消费降序'!C:C,ROW(),0)),"")</f>
        <v/>
      </c>
      <c r="D543" s="69" t="str">
        <f>IFERROR(CLEAN(HLOOKUP(D$1,'1.源数据-产品报告-消费降序'!D:D,ROW(),0)),"")</f>
        <v/>
      </c>
      <c r="E543" s="69" t="str">
        <f>IFERROR(CLEAN(HLOOKUP(E$1,'1.源数据-产品报告-消费降序'!E:E,ROW(),0)),"")</f>
        <v/>
      </c>
      <c r="F543" s="69" t="str">
        <f>IFERROR(CLEAN(HLOOKUP(F$1,'1.源数据-产品报告-消费降序'!F:F,ROW(),0)),"")</f>
        <v/>
      </c>
      <c r="G543" s="70">
        <f>IFERROR((HLOOKUP(G$1,'1.源数据-产品报告-消费降序'!G:G,ROW(),0)),"")</f>
        <v>0</v>
      </c>
      <c r="H5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3" s="69" t="str">
        <f>IFERROR(CLEAN(HLOOKUP(I$1,'1.源数据-产品报告-消费降序'!I:I,ROW(),0)),"")</f>
        <v/>
      </c>
      <c r="L543" s="69" t="str">
        <f>IFERROR(CLEAN(HLOOKUP(L$1,'1.源数据-产品报告-消费降序'!L:L,ROW(),0)),"")</f>
        <v/>
      </c>
      <c r="M543" s="69" t="str">
        <f>IFERROR(CLEAN(HLOOKUP(M$1,'1.源数据-产品报告-消费降序'!M:M,ROW(),0)),"")</f>
        <v/>
      </c>
      <c r="N543" s="69" t="str">
        <f>IFERROR(CLEAN(HLOOKUP(N$1,'1.源数据-产品报告-消费降序'!N:N,ROW(),0)),"")</f>
        <v/>
      </c>
      <c r="O543" s="69" t="str">
        <f>IFERROR(CLEAN(HLOOKUP(O$1,'1.源数据-产品报告-消费降序'!O:O,ROW(),0)),"")</f>
        <v/>
      </c>
      <c r="P543" s="69" t="str">
        <f>IFERROR(CLEAN(HLOOKUP(P$1,'1.源数据-产品报告-消费降序'!P:P,ROW(),0)),"")</f>
        <v/>
      </c>
      <c r="Q543" s="69" t="str">
        <f>IFERROR(CLEAN(HLOOKUP(Q$1,'1.源数据-产品报告-消费降序'!Q:Q,ROW(),0)),"")</f>
        <v/>
      </c>
      <c r="R543" s="69" t="str">
        <f>IFERROR(CLEAN(HLOOKUP(R$1,'1.源数据-产品报告-消费降序'!R:R,ROW(),0)),"")</f>
        <v/>
      </c>
      <c r="S5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3" s="69" t="str">
        <f>IFERROR(CLEAN(HLOOKUP(T$1,'1.源数据-产品报告-消费降序'!T:T,ROW(),0)),"")</f>
        <v/>
      </c>
      <c r="W543" s="69" t="str">
        <f>IFERROR(CLEAN(HLOOKUP(W$1,'1.源数据-产品报告-消费降序'!W:W,ROW(),0)),"")</f>
        <v/>
      </c>
      <c r="X543" s="69" t="str">
        <f>IFERROR(CLEAN(HLOOKUP(X$1,'1.源数据-产品报告-消费降序'!X:X,ROW(),0)),"")</f>
        <v/>
      </c>
      <c r="Y543" s="69" t="str">
        <f>IFERROR(CLEAN(HLOOKUP(Y$1,'1.源数据-产品报告-消费降序'!Y:Y,ROW(),0)),"")</f>
        <v/>
      </c>
      <c r="Z543" s="69" t="str">
        <f>IFERROR(CLEAN(HLOOKUP(Z$1,'1.源数据-产品报告-消费降序'!Z:Z,ROW(),0)),"")</f>
        <v/>
      </c>
      <c r="AA543" s="69" t="str">
        <f>IFERROR(CLEAN(HLOOKUP(AA$1,'1.源数据-产品报告-消费降序'!AA:AA,ROW(),0)),"")</f>
        <v/>
      </c>
      <c r="AB543" s="69" t="str">
        <f>IFERROR(CLEAN(HLOOKUP(AB$1,'1.源数据-产品报告-消费降序'!AB:AB,ROW(),0)),"")</f>
        <v/>
      </c>
      <c r="AC543" s="69" t="str">
        <f>IFERROR(CLEAN(HLOOKUP(AC$1,'1.源数据-产品报告-消费降序'!AC:AC,ROW(),0)),"")</f>
        <v/>
      </c>
      <c r="AD5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3" s="69" t="str">
        <f>IFERROR(CLEAN(HLOOKUP(AE$1,'1.源数据-产品报告-消费降序'!AE:AE,ROW(),0)),"")</f>
        <v/>
      </c>
      <c r="AH543" s="69" t="str">
        <f>IFERROR(CLEAN(HLOOKUP(AH$1,'1.源数据-产品报告-消费降序'!AH:AH,ROW(),0)),"")</f>
        <v/>
      </c>
      <c r="AI543" s="69" t="str">
        <f>IFERROR(CLEAN(HLOOKUP(AI$1,'1.源数据-产品报告-消费降序'!AI:AI,ROW(),0)),"")</f>
        <v/>
      </c>
      <c r="AJ543" s="69" t="str">
        <f>IFERROR(CLEAN(HLOOKUP(AJ$1,'1.源数据-产品报告-消费降序'!AJ:AJ,ROW(),0)),"")</f>
        <v/>
      </c>
      <c r="AK543" s="69" t="str">
        <f>IFERROR(CLEAN(HLOOKUP(AK$1,'1.源数据-产品报告-消费降序'!AK:AK,ROW(),0)),"")</f>
        <v/>
      </c>
      <c r="AL543" s="69" t="str">
        <f>IFERROR(CLEAN(HLOOKUP(AL$1,'1.源数据-产品报告-消费降序'!AL:AL,ROW(),0)),"")</f>
        <v/>
      </c>
      <c r="AM543" s="69" t="str">
        <f>IFERROR(CLEAN(HLOOKUP(AM$1,'1.源数据-产品报告-消费降序'!AM:AM,ROW(),0)),"")</f>
        <v/>
      </c>
      <c r="AN543" s="69" t="str">
        <f>IFERROR(CLEAN(HLOOKUP(AN$1,'1.源数据-产品报告-消费降序'!AN:AN,ROW(),0)),"")</f>
        <v/>
      </c>
      <c r="AO5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3" s="69" t="str">
        <f>IFERROR(CLEAN(HLOOKUP(AP$1,'1.源数据-产品报告-消费降序'!AP:AP,ROW(),0)),"")</f>
        <v/>
      </c>
      <c r="AS543" s="69" t="str">
        <f>IFERROR(CLEAN(HLOOKUP(AS$1,'1.源数据-产品报告-消费降序'!AS:AS,ROW(),0)),"")</f>
        <v/>
      </c>
      <c r="AT543" s="69" t="str">
        <f>IFERROR(CLEAN(HLOOKUP(AT$1,'1.源数据-产品报告-消费降序'!AT:AT,ROW(),0)),"")</f>
        <v/>
      </c>
      <c r="AU543" s="69" t="str">
        <f>IFERROR(CLEAN(HLOOKUP(AU$1,'1.源数据-产品报告-消费降序'!AU:AU,ROW(),0)),"")</f>
        <v/>
      </c>
      <c r="AV543" s="69" t="str">
        <f>IFERROR(CLEAN(HLOOKUP(AV$1,'1.源数据-产品报告-消费降序'!AV:AV,ROW(),0)),"")</f>
        <v/>
      </c>
      <c r="AW543" s="69" t="str">
        <f>IFERROR(CLEAN(HLOOKUP(AW$1,'1.源数据-产品报告-消费降序'!AW:AW,ROW(),0)),"")</f>
        <v/>
      </c>
      <c r="AX543" s="69" t="str">
        <f>IFERROR(CLEAN(HLOOKUP(AX$1,'1.源数据-产品报告-消费降序'!AX:AX,ROW(),0)),"")</f>
        <v/>
      </c>
      <c r="AY543" s="69" t="str">
        <f>IFERROR(CLEAN(HLOOKUP(AY$1,'1.源数据-产品报告-消费降序'!AY:AY,ROW(),0)),"")</f>
        <v/>
      </c>
      <c r="AZ5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3" s="69" t="str">
        <f>IFERROR(CLEAN(HLOOKUP(BA$1,'1.源数据-产品报告-消费降序'!BA:BA,ROW(),0)),"")</f>
        <v/>
      </c>
      <c r="BD543" s="69" t="str">
        <f>IFERROR(CLEAN(HLOOKUP(BD$1,'1.源数据-产品报告-消费降序'!BD:BD,ROW(),0)),"")</f>
        <v/>
      </c>
      <c r="BE543" s="69" t="str">
        <f>IFERROR(CLEAN(HLOOKUP(BE$1,'1.源数据-产品报告-消费降序'!BE:BE,ROW(),0)),"")</f>
        <v/>
      </c>
      <c r="BF543" s="69" t="str">
        <f>IFERROR(CLEAN(HLOOKUP(BF$1,'1.源数据-产品报告-消费降序'!BF:BF,ROW(),0)),"")</f>
        <v/>
      </c>
      <c r="BG543" s="69" t="str">
        <f>IFERROR(CLEAN(HLOOKUP(BG$1,'1.源数据-产品报告-消费降序'!BG:BG,ROW(),0)),"")</f>
        <v/>
      </c>
      <c r="BH543" s="69" t="str">
        <f>IFERROR(CLEAN(HLOOKUP(BH$1,'1.源数据-产品报告-消费降序'!BH:BH,ROW(),0)),"")</f>
        <v/>
      </c>
      <c r="BI543" s="69" t="str">
        <f>IFERROR(CLEAN(HLOOKUP(BI$1,'1.源数据-产品报告-消费降序'!BI:BI,ROW(),0)),"")</f>
        <v/>
      </c>
      <c r="BJ543" s="69" t="str">
        <f>IFERROR(CLEAN(HLOOKUP(BJ$1,'1.源数据-产品报告-消费降序'!BJ:BJ,ROW(),0)),"")</f>
        <v/>
      </c>
      <c r="BK5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3" s="69" t="str">
        <f>IFERROR(CLEAN(HLOOKUP(BL$1,'1.源数据-产品报告-消费降序'!BL:BL,ROW(),0)),"")</f>
        <v/>
      </c>
      <c r="BO543" s="69" t="str">
        <f>IFERROR(CLEAN(HLOOKUP(BO$1,'1.源数据-产品报告-消费降序'!BO:BO,ROW(),0)),"")</f>
        <v/>
      </c>
      <c r="BP543" s="69" t="str">
        <f>IFERROR(CLEAN(HLOOKUP(BP$1,'1.源数据-产品报告-消费降序'!BP:BP,ROW(),0)),"")</f>
        <v/>
      </c>
      <c r="BQ543" s="69" t="str">
        <f>IFERROR(CLEAN(HLOOKUP(BQ$1,'1.源数据-产品报告-消费降序'!BQ:BQ,ROW(),0)),"")</f>
        <v/>
      </c>
      <c r="BR543" s="69" t="str">
        <f>IFERROR(CLEAN(HLOOKUP(BR$1,'1.源数据-产品报告-消费降序'!BR:BR,ROW(),0)),"")</f>
        <v/>
      </c>
      <c r="BS543" s="69" t="str">
        <f>IFERROR(CLEAN(HLOOKUP(BS$1,'1.源数据-产品报告-消费降序'!BS:BS,ROW(),0)),"")</f>
        <v/>
      </c>
      <c r="BT543" s="69" t="str">
        <f>IFERROR(CLEAN(HLOOKUP(BT$1,'1.源数据-产品报告-消费降序'!BT:BT,ROW(),0)),"")</f>
        <v/>
      </c>
      <c r="BU543" s="69" t="str">
        <f>IFERROR(CLEAN(HLOOKUP(BU$1,'1.源数据-产品报告-消费降序'!BU:BU,ROW(),0)),"")</f>
        <v/>
      </c>
      <c r="BV5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3" s="69" t="str">
        <f>IFERROR(CLEAN(HLOOKUP(BW$1,'1.源数据-产品报告-消费降序'!BW:BW,ROW(),0)),"")</f>
        <v/>
      </c>
    </row>
    <row r="544" spans="1:75">
      <c r="A544" s="69" t="str">
        <f>IFERROR(CLEAN(HLOOKUP(A$1,'1.源数据-产品报告-消费降序'!A:A,ROW(),0)),"")</f>
        <v/>
      </c>
      <c r="B544" s="69" t="str">
        <f>IFERROR(CLEAN(HLOOKUP(B$1,'1.源数据-产品报告-消费降序'!B:B,ROW(),0)),"")</f>
        <v/>
      </c>
      <c r="C544" s="69" t="str">
        <f>IFERROR(CLEAN(HLOOKUP(C$1,'1.源数据-产品报告-消费降序'!C:C,ROW(),0)),"")</f>
        <v/>
      </c>
      <c r="D544" s="69" t="str">
        <f>IFERROR(CLEAN(HLOOKUP(D$1,'1.源数据-产品报告-消费降序'!D:D,ROW(),0)),"")</f>
        <v/>
      </c>
      <c r="E544" s="69" t="str">
        <f>IFERROR(CLEAN(HLOOKUP(E$1,'1.源数据-产品报告-消费降序'!E:E,ROW(),0)),"")</f>
        <v/>
      </c>
      <c r="F544" s="69" t="str">
        <f>IFERROR(CLEAN(HLOOKUP(F$1,'1.源数据-产品报告-消费降序'!F:F,ROW(),0)),"")</f>
        <v/>
      </c>
      <c r="G544" s="70">
        <f>IFERROR((HLOOKUP(G$1,'1.源数据-产品报告-消费降序'!G:G,ROW(),0)),"")</f>
        <v>0</v>
      </c>
      <c r="H5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4" s="69" t="str">
        <f>IFERROR(CLEAN(HLOOKUP(I$1,'1.源数据-产品报告-消费降序'!I:I,ROW(),0)),"")</f>
        <v/>
      </c>
      <c r="L544" s="69" t="str">
        <f>IFERROR(CLEAN(HLOOKUP(L$1,'1.源数据-产品报告-消费降序'!L:L,ROW(),0)),"")</f>
        <v/>
      </c>
      <c r="M544" s="69" t="str">
        <f>IFERROR(CLEAN(HLOOKUP(M$1,'1.源数据-产品报告-消费降序'!M:M,ROW(),0)),"")</f>
        <v/>
      </c>
      <c r="N544" s="69" t="str">
        <f>IFERROR(CLEAN(HLOOKUP(N$1,'1.源数据-产品报告-消费降序'!N:N,ROW(),0)),"")</f>
        <v/>
      </c>
      <c r="O544" s="69" t="str">
        <f>IFERROR(CLEAN(HLOOKUP(O$1,'1.源数据-产品报告-消费降序'!O:O,ROW(),0)),"")</f>
        <v/>
      </c>
      <c r="P544" s="69" t="str">
        <f>IFERROR(CLEAN(HLOOKUP(P$1,'1.源数据-产品报告-消费降序'!P:P,ROW(),0)),"")</f>
        <v/>
      </c>
      <c r="Q544" s="69" t="str">
        <f>IFERROR(CLEAN(HLOOKUP(Q$1,'1.源数据-产品报告-消费降序'!Q:Q,ROW(),0)),"")</f>
        <v/>
      </c>
      <c r="R544" s="69" t="str">
        <f>IFERROR(CLEAN(HLOOKUP(R$1,'1.源数据-产品报告-消费降序'!R:R,ROW(),0)),"")</f>
        <v/>
      </c>
      <c r="S5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4" s="69" t="str">
        <f>IFERROR(CLEAN(HLOOKUP(T$1,'1.源数据-产品报告-消费降序'!T:T,ROW(),0)),"")</f>
        <v/>
      </c>
      <c r="W544" s="69" t="str">
        <f>IFERROR(CLEAN(HLOOKUP(W$1,'1.源数据-产品报告-消费降序'!W:W,ROW(),0)),"")</f>
        <v/>
      </c>
      <c r="X544" s="69" t="str">
        <f>IFERROR(CLEAN(HLOOKUP(X$1,'1.源数据-产品报告-消费降序'!X:X,ROW(),0)),"")</f>
        <v/>
      </c>
      <c r="Y544" s="69" t="str">
        <f>IFERROR(CLEAN(HLOOKUP(Y$1,'1.源数据-产品报告-消费降序'!Y:Y,ROW(),0)),"")</f>
        <v/>
      </c>
      <c r="Z544" s="69" t="str">
        <f>IFERROR(CLEAN(HLOOKUP(Z$1,'1.源数据-产品报告-消费降序'!Z:Z,ROW(),0)),"")</f>
        <v/>
      </c>
      <c r="AA544" s="69" t="str">
        <f>IFERROR(CLEAN(HLOOKUP(AA$1,'1.源数据-产品报告-消费降序'!AA:AA,ROW(),0)),"")</f>
        <v/>
      </c>
      <c r="AB544" s="69" t="str">
        <f>IFERROR(CLEAN(HLOOKUP(AB$1,'1.源数据-产品报告-消费降序'!AB:AB,ROW(),0)),"")</f>
        <v/>
      </c>
      <c r="AC544" s="69" t="str">
        <f>IFERROR(CLEAN(HLOOKUP(AC$1,'1.源数据-产品报告-消费降序'!AC:AC,ROW(),0)),"")</f>
        <v/>
      </c>
      <c r="AD5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4" s="69" t="str">
        <f>IFERROR(CLEAN(HLOOKUP(AE$1,'1.源数据-产品报告-消费降序'!AE:AE,ROW(),0)),"")</f>
        <v/>
      </c>
      <c r="AH544" s="69" t="str">
        <f>IFERROR(CLEAN(HLOOKUP(AH$1,'1.源数据-产品报告-消费降序'!AH:AH,ROW(),0)),"")</f>
        <v/>
      </c>
      <c r="AI544" s="69" t="str">
        <f>IFERROR(CLEAN(HLOOKUP(AI$1,'1.源数据-产品报告-消费降序'!AI:AI,ROW(),0)),"")</f>
        <v/>
      </c>
      <c r="AJ544" s="69" t="str">
        <f>IFERROR(CLEAN(HLOOKUP(AJ$1,'1.源数据-产品报告-消费降序'!AJ:AJ,ROW(),0)),"")</f>
        <v/>
      </c>
      <c r="AK544" s="69" t="str">
        <f>IFERROR(CLEAN(HLOOKUP(AK$1,'1.源数据-产品报告-消费降序'!AK:AK,ROW(),0)),"")</f>
        <v/>
      </c>
      <c r="AL544" s="69" t="str">
        <f>IFERROR(CLEAN(HLOOKUP(AL$1,'1.源数据-产品报告-消费降序'!AL:AL,ROW(),0)),"")</f>
        <v/>
      </c>
      <c r="AM544" s="69" t="str">
        <f>IFERROR(CLEAN(HLOOKUP(AM$1,'1.源数据-产品报告-消费降序'!AM:AM,ROW(),0)),"")</f>
        <v/>
      </c>
      <c r="AN544" s="69" t="str">
        <f>IFERROR(CLEAN(HLOOKUP(AN$1,'1.源数据-产品报告-消费降序'!AN:AN,ROW(),0)),"")</f>
        <v/>
      </c>
      <c r="AO5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4" s="69" t="str">
        <f>IFERROR(CLEAN(HLOOKUP(AP$1,'1.源数据-产品报告-消费降序'!AP:AP,ROW(),0)),"")</f>
        <v/>
      </c>
      <c r="AS544" s="69" t="str">
        <f>IFERROR(CLEAN(HLOOKUP(AS$1,'1.源数据-产品报告-消费降序'!AS:AS,ROW(),0)),"")</f>
        <v/>
      </c>
      <c r="AT544" s="69" t="str">
        <f>IFERROR(CLEAN(HLOOKUP(AT$1,'1.源数据-产品报告-消费降序'!AT:AT,ROW(),0)),"")</f>
        <v/>
      </c>
      <c r="AU544" s="69" t="str">
        <f>IFERROR(CLEAN(HLOOKUP(AU$1,'1.源数据-产品报告-消费降序'!AU:AU,ROW(),0)),"")</f>
        <v/>
      </c>
      <c r="AV544" s="69" t="str">
        <f>IFERROR(CLEAN(HLOOKUP(AV$1,'1.源数据-产品报告-消费降序'!AV:AV,ROW(),0)),"")</f>
        <v/>
      </c>
      <c r="AW544" s="69" t="str">
        <f>IFERROR(CLEAN(HLOOKUP(AW$1,'1.源数据-产品报告-消费降序'!AW:AW,ROW(),0)),"")</f>
        <v/>
      </c>
      <c r="AX544" s="69" t="str">
        <f>IFERROR(CLEAN(HLOOKUP(AX$1,'1.源数据-产品报告-消费降序'!AX:AX,ROW(),0)),"")</f>
        <v/>
      </c>
      <c r="AY544" s="69" t="str">
        <f>IFERROR(CLEAN(HLOOKUP(AY$1,'1.源数据-产品报告-消费降序'!AY:AY,ROW(),0)),"")</f>
        <v/>
      </c>
      <c r="AZ5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4" s="69" t="str">
        <f>IFERROR(CLEAN(HLOOKUP(BA$1,'1.源数据-产品报告-消费降序'!BA:BA,ROW(),0)),"")</f>
        <v/>
      </c>
      <c r="BD544" s="69" t="str">
        <f>IFERROR(CLEAN(HLOOKUP(BD$1,'1.源数据-产品报告-消费降序'!BD:BD,ROW(),0)),"")</f>
        <v/>
      </c>
      <c r="BE544" s="69" t="str">
        <f>IFERROR(CLEAN(HLOOKUP(BE$1,'1.源数据-产品报告-消费降序'!BE:BE,ROW(),0)),"")</f>
        <v/>
      </c>
      <c r="BF544" s="69" t="str">
        <f>IFERROR(CLEAN(HLOOKUP(BF$1,'1.源数据-产品报告-消费降序'!BF:BF,ROW(),0)),"")</f>
        <v/>
      </c>
      <c r="BG544" s="69" t="str">
        <f>IFERROR(CLEAN(HLOOKUP(BG$1,'1.源数据-产品报告-消费降序'!BG:BG,ROW(),0)),"")</f>
        <v/>
      </c>
      <c r="BH544" s="69" t="str">
        <f>IFERROR(CLEAN(HLOOKUP(BH$1,'1.源数据-产品报告-消费降序'!BH:BH,ROW(),0)),"")</f>
        <v/>
      </c>
      <c r="BI544" s="69" t="str">
        <f>IFERROR(CLEAN(HLOOKUP(BI$1,'1.源数据-产品报告-消费降序'!BI:BI,ROW(),0)),"")</f>
        <v/>
      </c>
      <c r="BJ544" s="69" t="str">
        <f>IFERROR(CLEAN(HLOOKUP(BJ$1,'1.源数据-产品报告-消费降序'!BJ:BJ,ROW(),0)),"")</f>
        <v/>
      </c>
      <c r="BK5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4" s="69" t="str">
        <f>IFERROR(CLEAN(HLOOKUP(BL$1,'1.源数据-产品报告-消费降序'!BL:BL,ROW(),0)),"")</f>
        <v/>
      </c>
      <c r="BO544" s="69" t="str">
        <f>IFERROR(CLEAN(HLOOKUP(BO$1,'1.源数据-产品报告-消费降序'!BO:BO,ROW(),0)),"")</f>
        <v/>
      </c>
      <c r="BP544" s="69" t="str">
        <f>IFERROR(CLEAN(HLOOKUP(BP$1,'1.源数据-产品报告-消费降序'!BP:BP,ROW(),0)),"")</f>
        <v/>
      </c>
      <c r="BQ544" s="69" t="str">
        <f>IFERROR(CLEAN(HLOOKUP(BQ$1,'1.源数据-产品报告-消费降序'!BQ:BQ,ROW(),0)),"")</f>
        <v/>
      </c>
      <c r="BR544" s="69" t="str">
        <f>IFERROR(CLEAN(HLOOKUP(BR$1,'1.源数据-产品报告-消费降序'!BR:BR,ROW(),0)),"")</f>
        <v/>
      </c>
      <c r="BS544" s="69" t="str">
        <f>IFERROR(CLEAN(HLOOKUP(BS$1,'1.源数据-产品报告-消费降序'!BS:BS,ROW(),0)),"")</f>
        <v/>
      </c>
      <c r="BT544" s="69" t="str">
        <f>IFERROR(CLEAN(HLOOKUP(BT$1,'1.源数据-产品报告-消费降序'!BT:BT,ROW(),0)),"")</f>
        <v/>
      </c>
      <c r="BU544" s="69" t="str">
        <f>IFERROR(CLEAN(HLOOKUP(BU$1,'1.源数据-产品报告-消费降序'!BU:BU,ROW(),0)),"")</f>
        <v/>
      </c>
      <c r="BV5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4" s="69" t="str">
        <f>IFERROR(CLEAN(HLOOKUP(BW$1,'1.源数据-产品报告-消费降序'!BW:BW,ROW(),0)),"")</f>
        <v/>
      </c>
    </row>
    <row r="545" spans="1:75">
      <c r="A545" s="69" t="str">
        <f>IFERROR(CLEAN(HLOOKUP(A$1,'1.源数据-产品报告-消费降序'!A:A,ROW(),0)),"")</f>
        <v/>
      </c>
      <c r="B545" s="69" t="str">
        <f>IFERROR(CLEAN(HLOOKUP(B$1,'1.源数据-产品报告-消费降序'!B:B,ROW(),0)),"")</f>
        <v/>
      </c>
      <c r="C545" s="69" t="str">
        <f>IFERROR(CLEAN(HLOOKUP(C$1,'1.源数据-产品报告-消费降序'!C:C,ROW(),0)),"")</f>
        <v/>
      </c>
      <c r="D545" s="69" t="str">
        <f>IFERROR(CLEAN(HLOOKUP(D$1,'1.源数据-产品报告-消费降序'!D:D,ROW(),0)),"")</f>
        <v/>
      </c>
      <c r="E545" s="69" t="str">
        <f>IFERROR(CLEAN(HLOOKUP(E$1,'1.源数据-产品报告-消费降序'!E:E,ROW(),0)),"")</f>
        <v/>
      </c>
      <c r="F545" s="69" t="str">
        <f>IFERROR(CLEAN(HLOOKUP(F$1,'1.源数据-产品报告-消费降序'!F:F,ROW(),0)),"")</f>
        <v/>
      </c>
      <c r="G545" s="70">
        <f>IFERROR((HLOOKUP(G$1,'1.源数据-产品报告-消费降序'!G:G,ROW(),0)),"")</f>
        <v>0</v>
      </c>
      <c r="H5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5" s="69" t="str">
        <f>IFERROR(CLEAN(HLOOKUP(I$1,'1.源数据-产品报告-消费降序'!I:I,ROW(),0)),"")</f>
        <v/>
      </c>
      <c r="L545" s="69" t="str">
        <f>IFERROR(CLEAN(HLOOKUP(L$1,'1.源数据-产品报告-消费降序'!L:L,ROW(),0)),"")</f>
        <v/>
      </c>
      <c r="M545" s="69" t="str">
        <f>IFERROR(CLEAN(HLOOKUP(M$1,'1.源数据-产品报告-消费降序'!M:M,ROW(),0)),"")</f>
        <v/>
      </c>
      <c r="N545" s="69" t="str">
        <f>IFERROR(CLEAN(HLOOKUP(N$1,'1.源数据-产品报告-消费降序'!N:N,ROW(),0)),"")</f>
        <v/>
      </c>
      <c r="O545" s="69" t="str">
        <f>IFERROR(CLEAN(HLOOKUP(O$1,'1.源数据-产品报告-消费降序'!O:O,ROW(),0)),"")</f>
        <v/>
      </c>
      <c r="P545" s="69" t="str">
        <f>IFERROR(CLEAN(HLOOKUP(P$1,'1.源数据-产品报告-消费降序'!P:P,ROW(),0)),"")</f>
        <v/>
      </c>
      <c r="Q545" s="69" t="str">
        <f>IFERROR(CLEAN(HLOOKUP(Q$1,'1.源数据-产品报告-消费降序'!Q:Q,ROW(),0)),"")</f>
        <v/>
      </c>
      <c r="R545" s="69" t="str">
        <f>IFERROR(CLEAN(HLOOKUP(R$1,'1.源数据-产品报告-消费降序'!R:R,ROW(),0)),"")</f>
        <v/>
      </c>
      <c r="S5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5" s="69" t="str">
        <f>IFERROR(CLEAN(HLOOKUP(T$1,'1.源数据-产品报告-消费降序'!T:T,ROW(),0)),"")</f>
        <v/>
      </c>
      <c r="W545" s="69" t="str">
        <f>IFERROR(CLEAN(HLOOKUP(W$1,'1.源数据-产品报告-消费降序'!W:W,ROW(),0)),"")</f>
        <v/>
      </c>
      <c r="X545" s="69" t="str">
        <f>IFERROR(CLEAN(HLOOKUP(X$1,'1.源数据-产品报告-消费降序'!X:X,ROW(),0)),"")</f>
        <v/>
      </c>
      <c r="Y545" s="69" t="str">
        <f>IFERROR(CLEAN(HLOOKUP(Y$1,'1.源数据-产品报告-消费降序'!Y:Y,ROW(),0)),"")</f>
        <v/>
      </c>
      <c r="Z545" s="69" t="str">
        <f>IFERROR(CLEAN(HLOOKUP(Z$1,'1.源数据-产品报告-消费降序'!Z:Z,ROW(),0)),"")</f>
        <v/>
      </c>
      <c r="AA545" s="69" t="str">
        <f>IFERROR(CLEAN(HLOOKUP(AA$1,'1.源数据-产品报告-消费降序'!AA:AA,ROW(),0)),"")</f>
        <v/>
      </c>
      <c r="AB545" s="69" t="str">
        <f>IFERROR(CLEAN(HLOOKUP(AB$1,'1.源数据-产品报告-消费降序'!AB:AB,ROW(),0)),"")</f>
        <v/>
      </c>
      <c r="AC545" s="69" t="str">
        <f>IFERROR(CLEAN(HLOOKUP(AC$1,'1.源数据-产品报告-消费降序'!AC:AC,ROW(),0)),"")</f>
        <v/>
      </c>
      <c r="AD5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5" s="69" t="str">
        <f>IFERROR(CLEAN(HLOOKUP(AE$1,'1.源数据-产品报告-消费降序'!AE:AE,ROW(),0)),"")</f>
        <v/>
      </c>
      <c r="AH545" s="69" t="str">
        <f>IFERROR(CLEAN(HLOOKUP(AH$1,'1.源数据-产品报告-消费降序'!AH:AH,ROW(),0)),"")</f>
        <v/>
      </c>
      <c r="AI545" s="69" t="str">
        <f>IFERROR(CLEAN(HLOOKUP(AI$1,'1.源数据-产品报告-消费降序'!AI:AI,ROW(),0)),"")</f>
        <v/>
      </c>
      <c r="AJ545" s="69" t="str">
        <f>IFERROR(CLEAN(HLOOKUP(AJ$1,'1.源数据-产品报告-消费降序'!AJ:AJ,ROW(),0)),"")</f>
        <v/>
      </c>
      <c r="AK545" s="69" t="str">
        <f>IFERROR(CLEAN(HLOOKUP(AK$1,'1.源数据-产品报告-消费降序'!AK:AK,ROW(),0)),"")</f>
        <v/>
      </c>
      <c r="AL545" s="69" t="str">
        <f>IFERROR(CLEAN(HLOOKUP(AL$1,'1.源数据-产品报告-消费降序'!AL:AL,ROW(),0)),"")</f>
        <v/>
      </c>
      <c r="AM545" s="69" t="str">
        <f>IFERROR(CLEAN(HLOOKUP(AM$1,'1.源数据-产品报告-消费降序'!AM:AM,ROW(),0)),"")</f>
        <v/>
      </c>
      <c r="AN545" s="69" t="str">
        <f>IFERROR(CLEAN(HLOOKUP(AN$1,'1.源数据-产品报告-消费降序'!AN:AN,ROW(),0)),"")</f>
        <v/>
      </c>
      <c r="AO5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5" s="69" t="str">
        <f>IFERROR(CLEAN(HLOOKUP(AP$1,'1.源数据-产品报告-消费降序'!AP:AP,ROW(),0)),"")</f>
        <v/>
      </c>
      <c r="AS545" s="69" t="str">
        <f>IFERROR(CLEAN(HLOOKUP(AS$1,'1.源数据-产品报告-消费降序'!AS:AS,ROW(),0)),"")</f>
        <v/>
      </c>
      <c r="AT545" s="69" t="str">
        <f>IFERROR(CLEAN(HLOOKUP(AT$1,'1.源数据-产品报告-消费降序'!AT:AT,ROW(),0)),"")</f>
        <v/>
      </c>
      <c r="AU545" s="69" t="str">
        <f>IFERROR(CLEAN(HLOOKUP(AU$1,'1.源数据-产品报告-消费降序'!AU:AU,ROW(),0)),"")</f>
        <v/>
      </c>
      <c r="AV545" s="69" t="str">
        <f>IFERROR(CLEAN(HLOOKUP(AV$1,'1.源数据-产品报告-消费降序'!AV:AV,ROW(),0)),"")</f>
        <v/>
      </c>
      <c r="AW545" s="69" t="str">
        <f>IFERROR(CLEAN(HLOOKUP(AW$1,'1.源数据-产品报告-消费降序'!AW:AW,ROW(),0)),"")</f>
        <v/>
      </c>
      <c r="AX545" s="69" t="str">
        <f>IFERROR(CLEAN(HLOOKUP(AX$1,'1.源数据-产品报告-消费降序'!AX:AX,ROW(),0)),"")</f>
        <v/>
      </c>
      <c r="AY545" s="69" t="str">
        <f>IFERROR(CLEAN(HLOOKUP(AY$1,'1.源数据-产品报告-消费降序'!AY:AY,ROW(),0)),"")</f>
        <v/>
      </c>
      <c r="AZ5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5" s="69" t="str">
        <f>IFERROR(CLEAN(HLOOKUP(BA$1,'1.源数据-产品报告-消费降序'!BA:BA,ROW(),0)),"")</f>
        <v/>
      </c>
      <c r="BD545" s="69" t="str">
        <f>IFERROR(CLEAN(HLOOKUP(BD$1,'1.源数据-产品报告-消费降序'!BD:BD,ROW(),0)),"")</f>
        <v/>
      </c>
      <c r="BE545" s="69" t="str">
        <f>IFERROR(CLEAN(HLOOKUP(BE$1,'1.源数据-产品报告-消费降序'!BE:BE,ROW(),0)),"")</f>
        <v/>
      </c>
      <c r="BF545" s="69" t="str">
        <f>IFERROR(CLEAN(HLOOKUP(BF$1,'1.源数据-产品报告-消费降序'!BF:BF,ROW(),0)),"")</f>
        <v/>
      </c>
      <c r="BG545" s="69" t="str">
        <f>IFERROR(CLEAN(HLOOKUP(BG$1,'1.源数据-产品报告-消费降序'!BG:BG,ROW(),0)),"")</f>
        <v/>
      </c>
      <c r="BH545" s="69" t="str">
        <f>IFERROR(CLEAN(HLOOKUP(BH$1,'1.源数据-产品报告-消费降序'!BH:BH,ROW(),0)),"")</f>
        <v/>
      </c>
      <c r="BI545" s="69" t="str">
        <f>IFERROR(CLEAN(HLOOKUP(BI$1,'1.源数据-产品报告-消费降序'!BI:BI,ROW(),0)),"")</f>
        <v/>
      </c>
      <c r="BJ545" s="69" t="str">
        <f>IFERROR(CLEAN(HLOOKUP(BJ$1,'1.源数据-产品报告-消费降序'!BJ:BJ,ROW(),0)),"")</f>
        <v/>
      </c>
      <c r="BK5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5" s="69" t="str">
        <f>IFERROR(CLEAN(HLOOKUP(BL$1,'1.源数据-产品报告-消费降序'!BL:BL,ROW(),0)),"")</f>
        <v/>
      </c>
      <c r="BO545" s="69" t="str">
        <f>IFERROR(CLEAN(HLOOKUP(BO$1,'1.源数据-产品报告-消费降序'!BO:BO,ROW(),0)),"")</f>
        <v/>
      </c>
      <c r="BP545" s="69" t="str">
        <f>IFERROR(CLEAN(HLOOKUP(BP$1,'1.源数据-产品报告-消费降序'!BP:BP,ROW(),0)),"")</f>
        <v/>
      </c>
      <c r="BQ545" s="69" t="str">
        <f>IFERROR(CLEAN(HLOOKUP(BQ$1,'1.源数据-产品报告-消费降序'!BQ:BQ,ROW(),0)),"")</f>
        <v/>
      </c>
      <c r="BR545" s="69" t="str">
        <f>IFERROR(CLEAN(HLOOKUP(BR$1,'1.源数据-产品报告-消费降序'!BR:BR,ROW(),0)),"")</f>
        <v/>
      </c>
      <c r="BS545" s="69" t="str">
        <f>IFERROR(CLEAN(HLOOKUP(BS$1,'1.源数据-产品报告-消费降序'!BS:BS,ROW(),0)),"")</f>
        <v/>
      </c>
      <c r="BT545" s="69" t="str">
        <f>IFERROR(CLEAN(HLOOKUP(BT$1,'1.源数据-产品报告-消费降序'!BT:BT,ROW(),0)),"")</f>
        <v/>
      </c>
      <c r="BU545" s="69" t="str">
        <f>IFERROR(CLEAN(HLOOKUP(BU$1,'1.源数据-产品报告-消费降序'!BU:BU,ROW(),0)),"")</f>
        <v/>
      </c>
      <c r="BV5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5" s="69" t="str">
        <f>IFERROR(CLEAN(HLOOKUP(BW$1,'1.源数据-产品报告-消费降序'!BW:BW,ROW(),0)),"")</f>
        <v/>
      </c>
    </row>
    <row r="546" spans="1:75">
      <c r="A546" s="69" t="str">
        <f>IFERROR(CLEAN(HLOOKUP(A$1,'1.源数据-产品报告-消费降序'!A:A,ROW(),0)),"")</f>
        <v/>
      </c>
      <c r="B546" s="69" t="str">
        <f>IFERROR(CLEAN(HLOOKUP(B$1,'1.源数据-产品报告-消费降序'!B:B,ROW(),0)),"")</f>
        <v/>
      </c>
      <c r="C546" s="69" t="str">
        <f>IFERROR(CLEAN(HLOOKUP(C$1,'1.源数据-产品报告-消费降序'!C:C,ROW(),0)),"")</f>
        <v/>
      </c>
      <c r="D546" s="69" t="str">
        <f>IFERROR(CLEAN(HLOOKUP(D$1,'1.源数据-产品报告-消费降序'!D:D,ROW(),0)),"")</f>
        <v/>
      </c>
      <c r="E546" s="69" t="str">
        <f>IFERROR(CLEAN(HLOOKUP(E$1,'1.源数据-产品报告-消费降序'!E:E,ROW(),0)),"")</f>
        <v/>
      </c>
      <c r="F546" s="69" t="str">
        <f>IFERROR(CLEAN(HLOOKUP(F$1,'1.源数据-产品报告-消费降序'!F:F,ROW(),0)),"")</f>
        <v/>
      </c>
      <c r="G546" s="70">
        <f>IFERROR((HLOOKUP(G$1,'1.源数据-产品报告-消费降序'!G:G,ROW(),0)),"")</f>
        <v>0</v>
      </c>
      <c r="H5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6" s="69" t="str">
        <f>IFERROR(CLEAN(HLOOKUP(I$1,'1.源数据-产品报告-消费降序'!I:I,ROW(),0)),"")</f>
        <v/>
      </c>
      <c r="L546" s="69" t="str">
        <f>IFERROR(CLEAN(HLOOKUP(L$1,'1.源数据-产品报告-消费降序'!L:L,ROW(),0)),"")</f>
        <v/>
      </c>
      <c r="M546" s="69" t="str">
        <f>IFERROR(CLEAN(HLOOKUP(M$1,'1.源数据-产品报告-消费降序'!M:M,ROW(),0)),"")</f>
        <v/>
      </c>
      <c r="N546" s="69" t="str">
        <f>IFERROR(CLEAN(HLOOKUP(N$1,'1.源数据-产品报告-消费降序'!N:N,ROW(),0)),"")</f>
        <v/>
      </c>
      <c r="O546" s="69" t="str">
        <f>IFERROR(CLEAN(HLOOKUP(O$1,'1.源数据-产品报告-消费降序'!O:O,ROW(),0)),"")</f>
        <v/>
      </c>
      <c r="P546" s="69" t="str">
        <f>IFERROR(CLEAN(HLOOKUP(P$1,'1.源数据-产品报告-消费降序'!P:P,ROW(),0)),"")</f>
        <v/>
      </c>
      <c r="Q546" s="69" t="str">
        <f>IFERROR(CLEAN(HLOOKUP(Q$1,'1.源数据-产品报告-消费降序'!Q:Q,ROW(),0)),"")</f>
        <v/>
      </c>
      <c r="R546" s="69" t="str">
        <f>IFERROR(CLEAN(HLOOKUP(R$1,'1.源数据-产品报告-消费降序'!R:R,ROW(),0)),"")</f>
        <v/>
      </c>
      <c r="S5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6" s="69" t="str">
        <f>IFERROR(CLEAN(HLOOKUP(T$1,'1.源数据-产品报告-消费降序'!T:T,ROW(),0)),"")</f>
        <v/>
      </c>
      <c r="W546" s="69" t="str">
        <f>IFERROR(CLEAN(HLOOKUP(W$1,'1.源数据-产品报告-消费降序'!W:W,ROW(),0)),"")</f>
        <v/>
      </c>
      <c r="X546" s="69" t="str">
        <f>IFERROR(CLEAN(HLOOKUP(X$1,'1.源数据-产品报告-消费降序'!X:X,ROW(),0)),"")</f>
        <v/>
      </c>
      <c r="Y546" s="69" t="str">
        <f>IFERROR(CLEAN(HLOOKUP(Y$1,'1.源数据-产品报告-消费降序'!Y:Y,ROW(),0)),"")</f>
        <v/>
      </c>
      <c r="Z546" s="69" t="str">
        <f>IFERROR(CLEAN(HLOOKUP(Z$1,'1.源数据-产品报告-消费降序'!Z:Z,ROW(),0)),"")</f>
        <v/>
      </c>
      <c r="AA546" s="69" t="str">
        <f>IFERROR(CLEAN(HLOOKUP(AA$1,'1.源数据-产品报告-消费降序'!AA:AA,ROW(),0)),"")</f>
        <v/>
      </c>
      <c r="AB546" s="69" t="str">
        <f>IFERROR(CLEAN(HLOOKUP(AB$1,'1.源数据-产品报告-消费降序'!AB:AB,ROW(),0)),"")</f>
        <v/>
      </c>
      <c r="AC546" s="69" t="str">
        <f>IFERROR(CLEAN(HLOOKUP(AC$1,'1.源数据-产品报告-消费降序'!AC:AC,ROW(),0)),"")</f>
        <v/>
      </c>
      <c r="AD5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6" s="69" t="str">
        <f>IFERROR(CLEAN(HLOOKUP(AE$1,'1.源数据-产品报告-消费降序'!AE:AE,ROW(),0)),"")</f>
        <v/>
      </c>
      <c r="AH546" s="69" t="str">
        <f>IFERROR(CLEAN(HLOOKUP(AH$1,'1.源数据-产品报告-消费降序'!AH:AH,ROW(),0)),"")</f>
        <v/>
      </c>
      <c r="AI546" s="69" t="str">
        <f>IFERROR(CLEAN(HLOOKUP(AI$1,'1.源数据-产品报告-消费降序'!AI:AI,ROW(),0)),"")</f>
        <v/>
      </c>
      <c r="AJ546" s="69" t="str">
        <f>IFERROR(CLEAN(HLOOKUP(AJ$1,'1.源数据-产品报告-消费降序'!AJ:AJ,ROW(),0)),"")</f>
        <v/>
      </c>
      <c r="AK546" s="69" t="str">
        <f>IFERROR(CLEAN(HLOOKUP(AK$1,'1.源数据-产品报告-消费降序'!AK:AK,ROW(),0)),"")</f>
        <v/>
      </c>
      <c r="AL546" s="69" t="str">
        <f>IFERROR(CLEAN(HLOOKUP(AL$1,'1.源数据-产品报告-消费降序'!AL:AL,ROW(),0)),"")</f>
        <v/>
      </c>
      <c r="AM546" s="69" t="str">
        <f>IFERROR(CLEAN(HLOOKUP(AM$1,'1.源数据-产品报告-消费降序'!AM:AM,ROW(),0)),"")</f>
        <v/>
      </c>
      <c r="AN546" s="69" t="str">
        <f>IFERROR(CLEAN(HLOOKUP(AN$1,'1.源数据-产品报告-消费降序'!AN:AN,ROW(),0)),"")</f>
        <v/>
      </c>
      <c r="AO5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6" s="69" t="str">
        <f>IFERROR(CLEAN(HLOOKUP(AP$1,'1.源数据-产品报告-消费降序'!AP:AP,ROW(),0)),"")</f>
        <v/>
      </c>
      <c r="AS546" s="69" t="str">
        <f>IFERROR(CLEAN(HLOOKUP(AS$1,'1.源数据-产品报告-消费降序'!AS:AS,ROW(),0)),"")</f>
        <v/>
      </c>
      <c r="AT546" s="69" t="str">
        <f>IFERROR(CLEAN(HLOOKUP(AT$1,'1.源数据-产品报告-消费降序'!AT:AT,ROW(),0)),"")</f>
        <v/>
      </c>
      <c r="AU546" s="69" t="str">
        <f>IFERROR(CLEAN(HLOOKUP(AU$1,'1.源数据-产品报告-消费降序'!AU:AU,ROW(),0)),"")</f>
        <v/>
      </c>
      <c r="AV546" s="69" t="str">
        <f>IFERROR(CLEAN(HLOOKUP(AV$1,'1.源数据-产品报告-消费降序'!AV:AV,ROW(),0)),"")</f>
        <v/>
      </c>
      <c r="AW546" s="69" t="str">
        <f>IFERROR(CLEAN(HLOOKUP(AW$1,'1.源数据-产品报告-消费降序'!AW:AW,ROW(),0)),"")</f>
        <v/>
      </c>
      <c r="AX546" s="69" t="str">
        <f>IFERROR(CLEAN(HLOOKUP(AX$1,'1.源数据-产品报告-消费降序'!AX:AX,ROW(),0)),"")</f>
        <v/>
      </c>
      <c r="AY546" s="69" t="str">
        <f>IFERROR(CLEAN(HLOOKUP(AY$1,'1.源数据-产品报告-消费降序'!AY:AY,ROW(),0)),"")</f>
        <v/>
      </c>
      <c r="AZ5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6" s="69" t="str">
        <f>IFERROR(CLEAN(HLOOKUP(BA$1,'1.源数据-产品报告-消费降序'!BA:BA,ROW(),0)),"")</f>
        <v/>
      </c>
      <c r="BD546" s="69" t="str">
        <f>IFERROR(CLEAN(HLOOKUP(BD$1,'1.源数据-产品报告-消费降序'!BD:BD,ROW(),0)),"")</f>
        <v/>
      </c>
      <c r="BE546" s="69" t="str">
        <f>IFERROR(CLEAN(HLOOKUP(BE$1,'1.源数据-产品报告-消费降序'!BE:BE,ROW(),0)),"")</f>
        <v/>
      </c>
      <c r="BF546" s="69" t="str">
        <f>IFERROR(CLEAN(HLOOKUP(BF$1,'1.源数据-产品报告-消费降序'!BF:BF,ROW(),0)),"")</f>
        <v/>
      </c>
      <c r="BG546" s="69" t="str">
        <f>IFERROR(CLEAN(HLOOKUP(BG$1,'1.源数据-产品报告-消费降序'!BG:BG,ROW(),0)),"")</f>
        <v/>
      </c>
      <c r="BH546" s="69" t="str">
        <f>IFERROR(CLEAN(HLOOKUP(BH$1,'1.源数据-产品报告-消费降序'!BH:BH,ROW(),0)),"")</f>
        <v/>
      </c>
      <c r="BI546" s="69" t="str">
        <f>IFERROR(CLEAN(HLOOKUP(BI$1,'1.源数据-产品报告-消费降序'!BI:BI,ROW(),0)),"")</f>
        <v/>
      </c>
      <c r="BJ546" s="69" t="str">
        <f>IFERROR(CLEAN(HLOOKUP(BJ$1,'1.源数据-产品报告-消费降序'!BJ:BJ,ROW(),0)),"")</f>
        <v/>
      </c>
      <c r="BK5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6" s="69" t="str">
        <f>IFERROR(CLEAN(HLOOKUP(BL$1,'1.源数据-产品报告-消费降序'!BL:BL,ROW(),0)),"")</f>
        <v/>
      </c>
      <c r="BO546" s="69" t="str">
        <f>IFERROR(CLEAN(HLOOKUP(BO$1,'1.源数据-产品报告-消费降序'!BO:BO,ROW(),0)),"")</f>
        <v/>
      </c>
      <c r="BP546" s="69" t="str">
        <f>IFERROR(CLEAN(HLOOKUP(BP$1,'1.源数据-产品报告-消费降序'!BP:BP,ROW(),0)),"")</f>
        <v/>
      </c>
      <c r="BQ546" s="69" t="str">
        <f>IFERROR(CLEAN(HLOOKUP(BQ$1,'1.源数据-产品报告-消费降序'!BQ:BQ,ROW(),0)),"")</f>
        <v/>
      </c>
      <c r="BR546" s="69" t="str">
        <f>IFERROR(CLEAN(HLOOKUP(BR$1,'1.源数据-产品报告-消费降序'!BR:BR,ROW(),0)),"")</f>
        <v/>
      </c>
      <c r="BS546" s="69" t="str">
        <f>IFERROR(CLEAN(HLOOKUP(BS$1,'1.源数据-产品报告-消费降序'!BS:BS,ROW(),0)),"")</f>
        <v/>
      </c>
      <c r="BT546" s="69" t="str">
        <f>IFERROR(CLEAN(HLOOKUP(BT$1,'1.源数据-产品报告-消费降序'!BT:BT,ROW(),0)),"")</f>
        <v/>
      </c>
      <c r="BU546" s="69" t="str">
        <f>IFERROR(CLEAN(HLOOKUP(BU$1,'1.源数据-产品报告-消费降序'!BU:BU,ROW(),0)),"")</f>
        <v/>
      </c>
      <c r="BV5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6" s="69" t="str">
        <f>IFERROR(CLEAN(HLOOKUP(BW$1,'1.源数据-产品报告-消费降序'!BW:BW,ROW(),0)),"")</f>
        <v/>
      </c>
    </row>
    <row r="547" spans="1:75">
      <c r="A547" s="69" t="str">
        <f>IFERROR(CLEAN(HLOOKUP(A$1,'1.源数据-产品报告-消费降序'!A:A,ROW(),0)),"")</f>
        <v/>
      </c>
      <c r="B547" s="69" t="str">
        <f>IFERROR(CLEAN(HLOOKUP(B$1,'1.源数据-产品报告-消费降序'!B:B,ROW(),0)),"")</f>
        <v/>
      </c>
      <c r="C547" s="69" t="str">
        <f>IFERROR(CLEAN(HLOOKUP(C$1,'1.源数据-产品报告-消费降序'!C:C,ROW(),0)),"")</f>
        <v/>
      </c>
      <c r="D547" s="69" t="str">
        <f>IFERROR(CLEAN(HLOOKUP(D$1,'1.源数据-产品报告-消费降序'!D:D,ROW(),0)),"")</f>
        <v/>
      </c>
      <c r="E547" s="69" t="str">
        <f>IFERROR(CLEAN(HLOOKUP(E$1,'1.源数据-产品报告-消费降序'!E:E,ROW(),0)),"")</f>
        <v/>
      </c>
      <c r="F547" s="69" t="str">
        <f>IFERROR(CLEAN(HLOOKUP(F$1,'1.源数据-产品报告-消费降序'!F:F,ROW(),0)),"")</f>
        <v/>
      </c>
      <c r="G547" s="70">
        <f>IFERROR((HLOOKUP(G$1,'1.源数据-产品报告-消费降序'!G:G,ROW(),0)),"")</f>
        <v>0</v>
      </c>
      <c r="H5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7" s="69" t="str">
        <f>IFERROR(CLEAN(HLOOKUP(I$1,'1.源数据-产品报告-消费降序'!I:I,ROW(),0)),"")</f>
        <v/>
      </c>
      <c r="L547" s="69" t="str">
        <f>IFERROR(CLEAN(HLOOKUP(L$1,'1.源数据-产品报告-消费降序'!L:L,ROW(),0)),"")</f>
        <v/>
      </c>
      <c r="M547" s="69" t="str">
        <f>IFERROR(CLEAN(HLOOKUP(M$1,'1.源数据-产品报告-消费降序'!M:M,ROW(),0)),"")</f>
        <v/>
      </c>
      <c r="N547" s="69" t="str">
        <f>IFERROR(CLEAN(HLOOKUP(N$1,'1.源数据-产品报告-消费降序'!N:N,ROW(),0)),"")</f>
        <v/>
      </c>
      <c r="O547" s="69" t="str">
        <f>IFERROR(CLEAN(HLOOKUP(O$1,'1.源数据-产品报告-消费降序'!O:O,ROW(),0)),"")</f>
        <v/>
      </c>
      <c r="P547" s="69" t="str">
        <f>IFERROR(CLEAN(HLOOKUP(P$1,'1.源数据-产品报告-消费降序'!P:P,ROW(),0)),"")</f>
        <v/>
      </c>
      <c r="Q547" s="69" t="str">
        <f>IFERROR(CLEAN(HLOOKUP(Q$1,'1.源数据-产品报告-消费降序'!Q:Q,ROW(),0)),"")</f>
        <v/>
      </c>
      <c r="R547" s="69" t="str">
        <f>IFERROR(CLEAN(HLOOKUP(R$1,'1.源数据-产品报告-消费降序'!R:R,ROW(),0)),"")</f>
        <v/>
      </c>
      <c r="S5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7" s="69" t="str">
        <f>IFERROR(CLEAN(HLOOKUP(T$1,'1.源数据-产品报告-消费降序'!T:T,ROW(),0)),"")</f>
        <v/>
      </c>
      <c r="W547" s="69" t="str">
        <f>IFERROR(CLEAN(HLOOKUP(W$1,'1.源数据-产品报告-消费降序'!W:W,ROW(),0)),"")</f>
        <v/>
      </c>
      <c r="X547" s="69" t="str">
        <f>IFERROR(CLEAN(HLOOKUP(X$1,'1.源数据-产品报告-消费降序'!X:X,ROW(),0)),"")</f>
        <v/>
      </c>
      <c r="Y547" s="69" t="str">
        <f>IFERROR(CLEAN(HLOOKUP(Y$1,'1.源数据-产品报告-消费降序'!Y:Y,ROW(),0)),"")</f>
        <v/>
      </c>
      <c r="Z547" s="69" t="str">
        <f>IFERROR(CLEAN(HLOOKUP(Z$1,'1.源数据-产品报告-消费降序'!Z:Z,ROW(),0)),"")</f>
        <v/>
      </c>
      <c r="AA547" s="69" t="str">
        <f>IFERROR(CLEAN(HLOOKUP(AA$1,'1.源数据-产品报告-消费降序'!AA:AA,ROW(),0)),"")</f>
        <v/>
      </c>
      <c r="AB547" s="69" t="str">
        <f>IFERROR(CLEAN(HLOOKUP(AB$1,'1.源数据-产品报告-消费降序'!AB:AB,ROW(),0)),"")</f>
        <v/>
      </c>
      <c r="AC547" s="69" t="str">
        <f>IFERROR(CLEAN(HLOOKUP(AC$1,'1.源数据-产品报告-消费降序'!AC:AC,ROW(),0)),"")</f>
        <v/>
      </c>
      <c r="AD5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7" s="69" t="str">
        <f>IFERROR(CLEAN(HLOOKUP(AE$1,'1.源数据-产品报告-消费降序'!AE:AE,ROW(),0)),"")</f>
        <v/>
      </c>
      <c r="AH547" s="69" t="str">
        <f>IFERROR(CLEAN(HLOOKUP(AH$1,'1.源数据-产品报告-消费降序'!AH:AH,ROW(),0)),"")</f>
        <v/>
      </c>
      <c r="AI547" s="69" t="str">
        <f>IFERROR(CLEAN(HLOOKUP(AI$1,'1.源数据-产品报告-消费降序'!AI:AI,ROW(),0)),"")</f>
        <v/>
      </c>
      <c r="AJ547" s="69" t="str">
        <f>IFERROR(CLEAN(HLOOKUP(AJ$1,'1.源数据-产品报告-消费降序'!AJ:AJ,ROW(),0)),"")</f>
        <v/>
      </c>
      <c r="AK547" s="69" t="str">
        <f>IFERROR(CLEAN(HLOOKUP(AK$1,'1.源数据-产品报告-消费降序'!AK:AK,ROW(),0)),"")</f>
        <v/>
      </c>
      <c r="AL547" s="69" t="str">
        <f>IFERROR(CLEAN(HLOOKUP(AL$1,'1.源数据-产品报告-消费降序'!AL:AL,ROW(),0)),"")</f>
        <v/>
      </c>
      <c r="AM547" s="69" t="str">
        <f>IFERROR(CLEAN(HLOOKUP(AM$1,'1.源数据-产品报告-消费降序'!AM:AM,ROW(),0)),"")</f>
        <v/>
      </c>
      <c r="AN547" s="69" t="str">
        <f>IFERROR(CLEAN(HLOOKUP(AN$1,'1.源数据-产品报告-消费降序'!AN:AN,ROW(),0)),"")</f>
        <v/>
      </c>
      <c r="AO5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7" s="69" t="str">
        <f>IFERROR(CLEAN(HLOOKUP(AP$1,'1.源数据-产品报告-消费降序'!AP:AP,ROW(),0)),"")</f>
        <v/>
      </c>
      <c r="AS547" s="69" t="str">
        <f>IFERROR(CLEAN(HLOOKUP(AS$1,'1.源数据-产品报告-消费降序'!AS:AS,ROW(),0)),"")</f>
        <v/>
      </c>
      <c r="AT547" s="69" t="str">
        <f>IFERROR(CLEAN(HLOOKUP(AT$1,'1.源数据-产品报告-消费降序'!AT:AT,ROW(),0)),"")</f>
        <v/>
      </c>
      <c r="AU547" s="69" t="str">
        <f>IFERROR(CLEAN(HLOOKUP(AU$1,'1.源数据-产品报告-消费降序'!AU:AU,ROW(),0)),"")</f>
        <v/>
      </c>
      <c r="AV547" s="69" t="str">
        <f>IFERROR(CLEAN(HLOOKUP(AV$1,'1.源数据-产品报告-消费降序'!AV:AV,ROW(),0)),"")</f>
        <v/>
      </c>
      <c r="AW547" s="69" t="str">
        <f>IFERROR(CLEAN(HLOOKUP(AW$1,'1.源数据-产品报告-消费降序'!AW:AW,ROW(),0)),"")</f>
        <v/>
      </c>
      <c r="AX547" s="69" t="str">
        <f>IFERROR(CLEAN(HLOOKUP(AX$1,'1.源数据-产品报告-消费降序'!AX:AX,ROW(),0)),"")</f>
        <v/>
      </c>
      <c r="AY547" s="69" t="str">
        <f>IFERROR(CLEAN(HLOOKUP(AY$1,'1.源数据-产品报告-消费降序'!AY:AY,ROW(),0)),"")</f>
        <v/>
      </c>
      <c r="AZ5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7" s="69" t="str">
        <f>IFERROR(CLEAN(HLOOKUP(BA$1,'1.源数据-产品报告-消费降序'!BA:BA,ROW(),0)),"")</f>
        <v/>
      </c>
      <c r="BD547" s="69" t="str">
        <f>IFERROR(CLEAN(HLOOKUP(BD$1,'1.源数据-产品报告-消费降序'!BD:BD,ROW(),0)),"")</f>
        <v/>
      </c>
      <c r="BE547" s="69" t="str">
        <f>IFERROR(CLEAN(HLOOKUP(BE$1,'1.源数据-产品报告-消费降序'!BE:BE,ROW(),0)),"")</f>
        <v/>
      </c>
      <c r="BF547" s="69" t="str">
        <f>IFERROR(CLEAN(HLOOKUP(BF$1,'1.源数据-产品报告-消费降序'!BF:BF,ROW(),0)),"")</f>
        <v/>
      </c>
      <c r="BG547" s="69" t="str">
        <f>IFERROR(CLEAN(HLOOKUP(BG$1,'1.源数据-产品报告-消费降序'!BG:BG,ROW(),0)),"")</f>
        <v/>
      </c>
      <c r="BH547" s="69" t="str">
        <f>IFERROR(CLEAN(HLOOKUP(BH$1,'1.源数据-产品报告-消费降序'!BH:BH,ROW(),0)),"")</f>
        <v/>
      </c>
      <c r="BI547" s="69" t="str">
        <f>IFERROR(CLEAN(HLOOKUP(BI$1,'1.源数据-产品报告-消费降序'!BI:BI,ROW(),0)),"")</f>
        <v/>
      </c>
      <c r="BJ547" s="69" t="str">
        <f>IFERROR(CLEAN(HLOOKUP(BJ$1,'1.源数据-产品报告-消费降序'!BJ:BJ,ROW(),0)),"")</f>
        <v/>
      </c>
      <c r="BK5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7" s="69" t="str">
        <f>IFERROR(CLEAN(HLOOKUP(BL$1,'1.源数据-产品报告-消费降序'!BL:BL,ROW(),0)),"")</f>
        <v/>
      </c>
      <c r="BO547" s="69" t="str">
        <f>IFERROR(CLEAN(HLOOKUP(BO$1,'1.源数据-产品报告-消费降序'!BO:BO,ROW(),0)),"")</f>
        <v/>
      </c>
      <c r="BP547" s="69" t="str">
        <f>IFERROR(CLEAN(HLOOKUP(BP$1,'1.源数据-产品报告-消费降序'!BP:BP,ROW(),0)),"")</f>
        <v/>
      </c>
      <c r="BQ547" s="69" t="str">
        <f>IFERROR(CLEAN(HLOOKUP(BQ$1,'1.源数据-产品报告-消费降序'!BQ:BQ,ROW(),0)),"")</f>
        <v/>
      </c>
      <c r="BR547" s="69" t="str">
        <f>IFERROR(CLEAN(HLOOKUP(BR$1,'1.源数据-产品报告-消费降序'!BR:BR,ROW(),0)),"")</f>
        <v/>
      </c>
      <c r="BS547" s="69" t="str">
        <f>IFERROR(CLEAN(HLOOKUP(BS$1,'1.源数据-产品报告-消费降序'!BS:BS,ROW(),0)),"")</f>
        <v/>
      </c>
      <c r="BT547" s="69" t="str">
        <f>IFERROR(CLEAN(HLOOKUP(BT$1,'1.源数据-产品报告-消费降序'!BT:BT,ROW(),0)),"")</f>
        <v/>
      </c>
      <c r="BU547" s="69" t="str">
        <f>IFERROR(CLEAN(HLOOKUP(BU$1,'1.源数据-产品报告-消费降序'!BU:BU,ROW(),0)),"")</f>
        <v/>
      </c>
      <c r="BV5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7" s="69" t="str">
        <f>IFERROR(CLEAN(HLOOKUP(BW$1,'1.源数据-产品报告-消费降序'!BW:BW,ROW(),0)),"")</f>
        <v/>
      </c>
    </row>
    <row r="548" spans="1:75">
      <c r="A548" s="69" t="str">
        <f>IFERROR(CLEAN(HLOOKUP(A$1,'1.源数据-产品报告-消费降序'!A:A,ROW(),0)),"")</f>
        <v/>
      </c>
      <c r="B548" s="69" t="str">
        <f>IFERROR(CLEAN(HLOOKUP(B$1,'1.源数据-产品报告-消费降序'!B:B,ROW(),0)),"")</f>
        <v/>
      </c>
      <c r="C548" s="69" t="str">
        <f>IFERROR(CLEAN(HLOOKUP(C$1,'1.源数据-产品报告-消费降序'!C:C,ROW(),0)),"")</f>
        <v/>
      </c>
      <c r="D548" s="69" t="str">
        <f>IFERROR(CLEAN(HLOOKUP(D$1,'1.源数据-产品报告-消费降序'!D:D,ROW(),0)),"")</f>
        <v/>
      </c>
      <c r="E548" s="69" t="str">
        <f>IFERROR(CLEAN(HLOOKUP(E$1,'1.源数据-产品报告-消费降序'!E:E,ROW(),0)),"")</f>
        <v/>
      </c>
      <c r="F548" s="69" t="str">
        <f>IFERROR(CLEAN(HLOOKUP(F$1,'1.源数据-产品报告-消费降序'!F:F,ROW(),0)),"")</f>
        <v/>
      </c>
      <c r="G548" s="70">
        <f>IFERROR((HLOOKUP(G$1,'1.源数据-产品报告-消费降序'!G:G,ROW(),0)),"")</f>
        <v>0</v>
      </c>
      <c r="H5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8" s="69" t="str">
        <f>IFERROR(CLEAN(HLOOKUP(I$1,'1.源数据-产品报告-消费降序'!I:I,ROW(),0)),"")</f>
        <v/>
      </c>
      <c r="L548" s="69" t="str">
        <f>IFERROR(CLEAN(HLOOKUP(L$1,'1.源数据-产品报告-消费降序'!L:L,ROW(),0)),"")</f>
        <v/>
      </c>
      <c r="M548" s="69" t="str">
        <f>IFERROR(CLEAN(HLOOKUP(M$1,'1.源数据-产品报告-消费降序'!M:M,ROW(),0)),"")</f>
        <v/>
      </c>
      <c r="N548" s="69" t="str">
        <f>IFERROR(CLEAN(HLOOKUP(N$1,'1.源数据-产品报告-消费降序'!N:N,ROW(),0)),"")</f>
        <v/>
      </c>
      <c r="O548" s="69" t="str">
        <f>IFERROR(CLEAN(HLOOKUP(O$1,'1.源数据-产品报告-消费降序'!O:O,ROW(),0)),"")</f>
        <v/>
      </c>
      <c r="P548" s="69" t="str">
        <f>IFERROR(CLEAN(HLOOKUP(P$1,'1.源数据-产品报告-消费降序'!P:P,ROW(),0)),"")</f>
        <v/>
      </c>
      <c r="Q548" s="69" t="str">
        <f>IFERROR(CLEAN(HLOOKUP(Q$1,'1.源数据-产品报告-消费降序'!Q:Q,ROW(),0)),"")</f>
        <v/>
      </c>
      <c r="R548" s="69" t="str">
        <f>IFERROR(CLEAN(HLOOKUP(R$1,'1.源数据-产品报告-消费降序'!R:R,ROW(),0)),"")</f>
        <v/>
      </c>
      <c r="S5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8" s="69" t="str">
        <f>IFERROR(CLEAN(HLOOKUP(T$1,'1.源数据-产品报告-消费降序'!T:T,ROW(),0)),"")</f>
        <v/>
      </c>
      <c r="W548" s="69" t="str">
        <f>IFERROR(CLEAN(HLOOKUP(W$1,'1.源数据-产品报告-消费降序'!W:W,ROW(),0)),"")</f>
        <v/>
      </c>
      <c r="X548" s="69" t="str">
        <f>IFERROR(CLEAN(HLOOKUP(X$1,'1.源数据-产品报告-消费降序'!X:X,ROW(),0)),"")</f>
        <v/>
      </c>
      <c r="Y548" s="69" t="str">
        <f>IFERROR(CLEAN(HLOOKUP(Y$1,'1.源数据-产品报告-消费降序'!Y:Y,ROW(),0)),"")</f>
        <v/>
      </c>
      <c r="Z548" s="69" t="str">
        <f>IFERROR(CLEAN(HLOOKUP(Z$1,'1.源数据-产品报告-消费降序'!Z:Z,ROW(),0)),"")</f>
        <v/>
      </c>
      <c r="AA548" s="69" t="str">
        <f>IFERROR(CLEAN(HLOOKUP(AA$1,'1.源数据-产品报告-消费降序'!AA:AA,ROW(),0)),"")</f>
        <v/>
      </c>
      <c r="AB548" s="69" t="str">
        <f>IFERROR(CLEAN(HLOOKUP(AB$1,'1.源数据-产品报告-消费降序'!AB:AB,ROW(),0)),"")</f>
        <v/>
      </c>
      <c r="AC548" s="69" t="str">
        <f>IFERROR(CLEAN(HLOOKUP(AC$1,'1.源数据-产品报告-消费降序'!AC:AC,ROW(),0)),"")</f>
        <v/>
      </c>
      <c r="AD5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8" s="69" t="str">
        <f>IFERROR(CLEAN(HLOOKUP(AE$1,'1.源数据-产品报告-消费降序'!AE:AE,ROW(),0)),"")</f>
        <v/>
      </c>
      <c r="AH548" s="69" t="str">
        <f>IFERROR(CLEAN(HLOOKUP(AH$1,'1.源数据-产品报告-消费降序'!AH:AH,ROW(),0)),"")</f>
        <v/>
      </c>
      <c r="AI548" s="69" t="str">
        <f>IFERROR(CLEAN(HLOOKUP(AI$1,'1.源数据-产品报告-消费降序'!AI:AI,ROW(),0)),"")</f>
        <v/>
      </c>
      <c r="AJ548" s="69" t="str">
        <f>IFERROR(CLEAN(HLOOKUP(AJ$1,'1.源数据-产品报告-消费降序'!AJ:AJ,ROW(),0)),"")</f>
        <v/>
      </c>
      <c r="AK548" s="69" t="str">
        <f>IFERROR(CLEAN(HLOOKUP(AK$1,'1.源数据-产品报告-消费降序'!AK:AK,ROW(),0)),"")</f>
        <v/>
      </c>
      <c r="AL548" s="69" t="str">
        <f>IFERROR(CLEAN(HLOOKUP(AL$1,'1.源数据-产品报告-消费降序'!AL:AL,ROW(),0)),"")</f>
        <v/>
      </c>
      <c r="AM548" s="69" t="str">
        <f>IFERROR(CLEAN(HLOOKUP(AM$1,'1.源数据-产品报告-消费降序'!AM:AM,ROW(),0)),"")</f>
        <v/>
      </c>
      <c r="AN548" s="69" t="str">
        <f>IFERROR(CLEAN(HLOOKUP(AN$1,'1.源数据-产品报告-消费降序'!AN:AN,ROW(),0)),"")</f>
        <v/>
      </c>
      <c r="AO5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8" s="69" t="str">
        <f>IFERROR(CLEAN(HLOOKUP(AP$1,'1.源数据-产品报告-消费降序'!AP:AP,ROW(),0)),"")</f>
        <v/>
      </c>
      <c r="AS548" s="69" t="str">
        <f>IFERROR(CLEAN(HLOOKUP(AS$1,'1.源数据-产品报告-消费降序'!AS:AS,ROW(),0)),"")</f>
        <v/>
      </c>
      <c r="AT548" s="69" t="str">
        <f>IFERROR(CLEAN(HLOOKUP(AT$1,'1.源数据-产品报告-消费降序'!AT:AT,ROW(),0)),"")</f>
        <v/>
      </c>
      <c r="AU548" s="69" t="str">
        <f>IFERROR(CLEAN(HLOOKUP(AU$1,'1.源数据-产品报告-消费降序'!AU:AU,ROW(),0)),"")</f>
        <v/>
      </c>
      <c r="AV548" s="69" t="str">
        <f>IFERROR(CLEAN(HLOOKUP(AV$1,'1.源数据-产品报告-消费降序'!AV:AV,ROW(),0)),"")</f>
        <v/>
      </c>
      <c r="AW548" s="69" t="str">
        <f>IFERROR(CLEAN(HLOOKUP(AW$1,'1.源数据-产品报告-消费降序'!AW:AW,ROW(),0)),"")</f>
        <v/>
      </c>
      <c r="AX548" s="69" t="str">
        <f>IFERROR(CLEAN(HLOOKUP(AX$1,'1.源数据-产品报告-消费降序'!AX:AX,ROW(),0)),"")</f>
        <v/>
      </c>
      <c r="AY548" s="69" t="str">
        <f>IFERROR(CLEAN(HLOOKUP(AY$1,'1.源数据-产品报告-消费降序'!AY:AY,ROW(),0)),"")</f>
        <v/>
      </c>
      <c r="AZ5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8" s="69" t="str">
        <f>IFERROR(CLEAN(HLOOKUP(BA$1,'1.源数据-产品报告-消费降序'!BA:BA,ROW(),0)),"")</f>
        <v/>
      </c>
      <c r="BD548" s="69" t="str">
        <f>IFERROR(CLEAN(HLOOKUP(BD$1,'1.源数据-产品报告-消费降序'!BD:BD,ROW(),0)),"")</f>
        <v/>
      </c>
      <c r="BE548" s="69" t="str">
        <f>IFERROR(CLEAN(HLOOKUP(BE$1,'1.源数据-产品报告-消费降序'!BE:BE,ROW(),0)),"")</f>
        <v/>
      </c>
      <c r="BF548" s="69" t="str">
        <f>IFERROR(CLEAN(HLOOKUP(BF$1,'1.源数据-产品报告-消费降序'!BF:BF,ROW(),0)),"")</f>
        <v/>
      </c>
      <c r="BG548" s="69" t="str">
        <f>IFERROR(CLEAN(HLOOKUP(BG$1,'1.源数据-产品报告-消费降序'!BG:BG,ROW(),0)),"")</f>
        <v/>
      </c>
      <c r="BH548" s="69" t="str">
        <f>IFERROR(CLEAN(HLOOKUP(BH$1,'1.源数据-产品报告-消费降序'!BH:BH,ROW(),0)),"")</f>
        <v/>
      </c>
      <c r="BI548" s="69" t="str">
        <f>IFERROR(CLEAN(HLOOKUP(BI$1,'1.源数据-产品报告-消费降序'!BI:BI,ROW(),0)),"")</f>
        <v/>
      </c>
      <c r="BJ548" s="69" t="str">
        <f>IFERROR(CLEAN(HLOOKUP(BJ$1,'1.源数据-产品报告-消费降序'!BJ:BJ,ROW(),0)),"")</f>
        <v/>
      </c>
      <c r="BK5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8" s="69" t="str">
        <f>IFERROR(CLEAN(HLOOKUP(BL$1,'1.源数据-产品报告-消费降序'!BL:BL,ROW(),0)),"")</f>
        <v/>
      </c>
      <c r="BO548" s="69" t="str">
        <f>IFERROR(CLEAN(HLOOKUP(BO$1,'1.源数据-产品报告-消费降序'!BO:BO,ROW(),0)),"")</f>
        <v/>
      </c>
      <c r="BP548" s="69" t="str">
        <f>IFERROR(CLEAN(HLOOKUP(BP$1,'1.源数据-产品报告-消费降序'!BP:BP,ROW(),0)),"")</f>
        <v/>
      </c>
      <c r="BQ548" s="69" t="str">
        <f>IFERROR(CLEAN(HLOOKUP(BQ$1,'1.源数据-产品报告-消费降序'!BQ:BQ,ROW(),0)),"")</f>
        <v/>
      </c>
      <c r="BR548" s="69" t="str">
        <f>IFERROR(CLEAN(HLOOKUP(BR$1,'1.源数据-产品报告-消费降序'!BR:BR,ROW(),0)),"")</f>
        <v/>
      </c>
      <c r="BS548" s="69" t="str">
        <f>IFERROR(CLEAN(HLOOKUP(BS$1,'1.源数据-产品报告-消费降序'!BS:BS,ROW(),0)),"")</f>
        <v/>
      </c>
      <c r="BT548" s="69" t="str">
        <f>IFERROR(CLEAN(HLOOKUP(BT$1,'1.源数据-产品报告-消费降序'!BT:BT,ROW(),0)),"")</f>
        <v/>
      </c>
      <c r="BU548" s="69" t="str">
        <f>IFERROR(CLEAN(HLOOKUP(BU$1,'1.源数据-产品报告-消费降序'!BU:BU,ROW(),0)),"")</f>
        <v/>
      </c>
      <c r="BV5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8" s="69" t="str">
        <f>IFERROR(CLEAN(HLOOKUP(BW$1,'1.源数据-产品报告-消费降序'!BW:BW,ROW(),0)),"")</f>
        <v/>
      </c>
    </row>
    <row r="549" spans="1:75">
      <c r="A549" s="69" t="str">
        <f>IFERROR(CLEAN(HLOOKUP(A$1,'1.源数据-产品报告-消费降序'!A:A,ROW(),0)),"")</f>
        <v/>
      </c>
      <c r="B549" s="69" t="str">
        <f>IFERROR(CLEAN(HLOOKUP(B$1,'1.源数据-产品报告-消费降序'!B:B,ROW(),0)),"")</f>
        <v/>
      </c>
      <c r="C549" s="69" t="str">
        <f>IFERROR(CLEAN(HLOOKUP(C$1,'1.源数据-产品报告-消费降序'!C:C,ROW(),0)),"")</f>
        <v/>
      </c>
      <c r="D549" s="69" t="str">
        <f>IFERROR(CLEAN(HLOOKUP(D$1,'1.源数据-产品报告-消费降序'!D:D,ROW(),0)),"")</f>
        <v/>
      </c>
      <c r="E549" s="69" t="str">
        <f>IFERROR(CLEAN(HLOOKUP(E$1,'1.源数据-产品报告-消费降序'!E:E,ROW(),0)),"")</f>
        <v/>
      </c>
      <c r="F549" s="69" t="str">
        <f>IFERROR(CLEAN(HLOOKUP(F$1,'1.源数据-产品报告-消费降序'!F:F,ROW(),0)),"")</f>
        <v/>
      </c>
      <c r="G549" s="70">
        <f>IFERROR((HLOOKUP(G$1,'1.源数据-产品报告-消费降序'!G:G,ROW(),0)),"")</f>
        <v>0</v>
      </c>
      <c r="H5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49" s="69" t="str">
        <f>IFERROR(CLEAN(HLOOKUP(I$1,'1.源数据-产品报告-消费降序'!I:I,ROW(),0)),"")</f>
        <v/>
      </c>
      <c r="L549" s="69" t="str">
        <f>IFERROR(CLEAN(HLOOKUP(L$1,'1.源数据-产品报告-消费降序'!L:L,ROW(),0)),"")</f>
        <v/>
      </c>
      <c r="M549" s="69" t="str">
        <f>IFERROR(CLEAN(HLOOKUP(M$1,'1.源数据-产品报告-消费降序'!M:M,ROW(),0)),"")</f>
        <v/>
      </c>
      <c r="N549" s="69" t="str">
        <f>IFERROR(CLEAN(HLOOKUP(N$1,'1.源数据-产品报告-消费降序'!N:N,ROW(),0)),"")</f>
        <v/>
      </c>
      <c r="O549" s="69" t="str">
        <f>IFERROR(CLEAN(HLOOKUP(O$1,'1.源数据-产品报告-消费降序'!O:O,ROW(),0)),"")</f>
        <v/>
      </c>
      <c r="P549" s="69" t="str">
        <f>IFERROR(CLEAN(HLOOKUP(P$1,'1.源数据-产品报告-消费降序'!P:P,ROW(),0)),"")</f>
        <v/>
      </c>
      <c r="Q549" s="69" t="str">
        <f>IFERROR(CLEAN(HLOOKUP(Q$1,'1.源数据-产品报告-消费降序'!Q:Q,ROW(),0)),"")</f>
        <v/>
      </c>
      <c r="R549" s="69" t="str">
        <f>IFERROR(CLEAN(HLOOKUP(R$1,'1.源数据-产品报告-消费降序'!R:R,ROW(),0)),"")</f>
        <v/>
      </c>
      <c r="S5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49" s="69" t="str">
        <f>IFERROR(CLEAN(HLOOKUP(T$1,'1.源数据-产品报告-消费降序'!T:T,ROW(),0)),"")</f>
        <v/>
      </c>
      <c r="W549" s="69" t="str">
        <f>IFERROR(CLEAN(HLOOKUP(W$1,'1.源数据-产品报告-消费降序'!W:W,ROW(),0)),"")</f>
        <v/>
      </c>
      <c r="X549" s="69" t="str">
        <f>IFERROR(CLEAN(HLOOKUP(X$1,'1.源数据-产品报告-消费降序'!X:X,ROW(),0)),"")</f>
        <v/>
      </c>
      <c r="Y549" s="69" t="str">
        <f>IFERROR(CLEAN(HLOOKUP(Y$1,'1.源数据-产品报告-消费降序'!Y:Y,ROW(),0)),"")</f>
        <v/>
      </c>
      <c r="Z549" s="69" t="str">
        <f>IFERROR(CLEAN(HLOOKUP(Z$1,'1.源数据-产品报告-消费降序'!Z:Z,ROW(),0)),"")</f>
        <v/>
      </c>
      <c r="AA549" s="69" t="str">
        <f>IFERROR(CLEAN(HLOOKUP(AA$1,'1.源数据-产品报告-消费降序'!AA:AA,ROW(),0)),"")</f>
        <v/>
      </c>
      <c r="AB549" s="69" t="str">
        <f>IFERROR(CLEAN(HLOOKUP(AB$1,'1.源数据-产品报告-消费降序'!AB:AB,ROW(),0)),"")</f>
        <v/>
      </c>
      <c r="AC549" s="69" t="str">
        <f>IFERROR(CLEAN(HLOOKUP(AC$1,'1.源数据-产品报告-消费降序'!AC:AC,ROW(),0)),"")</f>
        <v/>
      </c>
      <c r="AD5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49" s="69" t="str">
        <f>IFERROR(CLEAN(HLOOKUP(AE$1,'1.源数据-产品报告-消费降序'!AE:AE,ROW(),0)),"")</f>
        <v/>
      </c>
      <c r="AH549" s="69" t="str">
        <f>IFERROR(CLEAN(HLOOKUP(AH$1,'1.源数据-产品报告-消费降序'!AH:AH,ROW(),0)),"")</f>
        <v/>
      </c>
      <c r="AI549" s="69" t="str">
        <f>IFERROR(CLEAN(HLOOKUP(AI$1,'1.源数据-产品报告-消费降序'!AI:AI,ROW(),0)),"")</f>
        <v/>
      </c>
      <c r="AJ549" s="69" t="str">
        <f>IFERROR(CLEAN(HLOOKUP(AJ$1,'1.源数据-产品报告-消费降序'!AJ:AJ,ROW(),0)),"")</f>
        <v/>
      </c>
      <c r="AK549" s="69" t="str">
        <f>IFERROR(CLEAN(HLOOKUP(AK$1,'1.源数据-产品报告-消费降序'!AK:AK,ROW(),0)),"")</f>
        <v/>
      </c>
      <c r="AL549" s="69" t="str">
        <f>IFERROR(CLEAN(HLOOKUP(AL$1,'1.源数据-产品报告-消费降序'!AL:AL,ROW(),0)),"")</f>
        <v/>
      </c>
      <c r="AM549" s="69" t="str">
        <f>IFERROR(CLEAN(HLOOKUP(AM$1,'1.源数据-产品报告-消费降序'!AM:AM,ROW(),0)),"")</f>
        <v/>
      </c>
      <c r="AN549" s="69" t="str">
        <f>IFERROR(CLEAN(HLOOKUP(AN$1,'1.源数据-产品报告-消费降序'!AN:AN,ROW(),0)),"")</f>
        <v/>
      </c>
      <c r="AO5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49" s="69" t="str">
        <f>IFERROR(CLEAN(HLOOKUP(AP$1,'1.源数据-产品报告-消费降序'!AP:AP,ROW(),0)),"")</f>
        <v/>
      </c>
      <c r="AS549" s="69" t="str">
        <f>IFERROR(CLEAN(HLOOKUP(AS$1,'1.源数据-产品报告-消费降序'!AS:AS,ROW(),0)),"")</f>
        <v/>
      </c>
      <c r="AT549" s="69" t="str">
        <f>IFERROR(CLEAN(HLOOKUP(AT$1,'1.源数据-产品报告-消费降序'!AT:AT,ROW(),0)),"")</f>
        <v/>
      </c>
      <c r="AU549" s="69" t="str">
        <f>IFERROR(CLEAN(HLOOKUP(AU$1,'1.源数据-产品报告-消费降序'!AU:AU,ROW(),0)),"")</f>
        <v/>
      </c>
      <c r="AV549" s="69" t="str">
        <f>IFERROR(CLEAN(HLOOKUP(AV$1,'1.源数据-产品报告-消费降序'!AV:AV,ROW(),0)),"")</f>
        <v/>
      </c>
      <c r="AW549" s="69" t="str">
        <f>IFERROR(CLEAN(HLOOKUP(AW$1,'1.源数据-产品报告-消费降序'!AW:AW,ROW(),0)),"")</f>
        <v/>
      </c>
      <c r="AX549" s="69" t="str">
        <f>IFERROR(CLEAN(HLOOKUP(AX$1,'1.源数据-产品报告-消费降序'!AX:AX,ROW(),0)),"")</f>
        <v/>
      </c>
      <c r="AY549" s="69" t="str">
        <f>IFERROR(CLEAN(HLOOKUP(AY$1,'1.源数据-产品报告-消费降序'!AY:AY,ROW(),0)),"")</f>
        <v/>
      </c>
      <c r="AZ5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49" s="69" t="str">
        <f>IFERROR(CLEAN(HLOOKUP(BA$1,'1.源数据-产品报告-消费降序'!BA:BA,ROW(),0)),"")</f>
        <v/>
      </c>
      <c r="BD549" s="69" t="str">
        <f>IFERROR(CLEAN(HLOOKUP(BD$1,'1.源数据-产品报告-消费降序'!BD:BD,ROW(),0)),"")</f>
        <v/>
      </c>
      <c r="BE549" s="69" t="str">
        <f>IFERROR(CLEAN(HLOOKUP(BE$1,'1.源数据-产品报告-消费降序'!BE:BE,ROW(),0)),"")</f>
        <v/>
      </c>
      <c r="BF549" s="69" t="str">
        <f>IFERROR(CLEAN(HLOOKUP(BF$1,'1.源数据-产品报告-消费降序'!BF:BF,ROW(),0)),"")</f>
        <v/>
      </c>
      <c r="BG549" s="69" t="str">
        <f>IFERROR(CLEAN(HLOOKUP(BG$1,'1.源数据-产品报告-消费降序'!BG:BG,ROW(),0)),"")</f>
        <v/>
      </c>
      <c r="BH549" s="69" t="str">
        <f>IFERROR(CLEAN(HLOOKUP(BH$1,'1.源数据-产品报告-消费降序'!BH:BH,ROW(),0)),"")</f>
        <v/>
      </c>
      <c r="BI549" s="69" t="str">
        <f>IFERROR(CLEAN(HLOOKUP(BI$1,'1.源数据-产品报告-消费降序'!BI:BI,ROW(),0)),"")</f>
        <v/>
      </c>
      <c r="BJ549" s="69" t="str">
        <f>IFERROR(CLEAN(HLOOKUP(BJ$1,'1.源数据-产品报告-消费降序'!BJ:BJ,ROW(),0)),"")</f>
        <v/>
      </c>
      <c r="BK5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49" s="69" t="str">
        <f>IFERROR(CLEAN(HLOOKUP(BL$1,'1.源数据-产品报告-消费降序'!BL:BL,ROW(),0)),"")</f>
        <v/>
      </c>
      <c r="BO549" s="69" t="str">
        <f>IFERROR(CLEAN(HLOOKUP(BO$1,'1.源数据-产品报告-消费降序'!BO:BO,ROW(),0)),"")</f>
        <v/>
      </c>
      <c r="BP549" s="69" t="str">
        <f>IFERROR(CLEAN(HLOOKUP(BP$1,'1.源数据-产品报告-消费降序'!BP:BP,ROW(),0)),"")</f>
        <v/>
      </c>
      <c r="BQ549" s="69" t="str">
        <f>IFERROR(CLEAN(HLOOKUP(BQ$1,'1.源数据-产品报告-消费降序'!BQ:BQ,ROW(),0)),"")</f>
        <v/>
      </c>
      <c r="BR549" s="69" t="str">
        <f>IFERROR(CLEAN(HLOOKUP(BR$1,'1.源数据-产品报告-消费降序'!BR:BR,ROW(),0)),"")</f>
        <v/>
      </c>
      <c r="BS549" s="69" t="str">
        <f>IFERROR(CLEAN(HLOOKUP(BS$1,'1.源数据-产品报告-消费降序'!BS:BS,ROW(),0)),"")</f>
        <v/>
      </c>
      <c r="BT549" s="69" t="str">
        <f>IFERROR(CLEAN(HLOOKUP(BT$1,'1.源数据-产品报告-消费降序'!BT:BT,ROW(),0)),"")</f>
        <v/>
      </c>
      <c r="BU549" s="69" t="str">
        <f>IFERROR(CLEAN(HLOOKUP(BU$1,'1.源数据-产品报告-消费降序'!BU:BU,ROW(),0)),"")</f>
        <v/>
      </c>
      <c r="BV5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49" s="69" t="str">
        <f>IFERROR(CLEAN(HLOOKUP(BW$1,'1.源数据-产品报告-消费降序'!BW:BW,ROW(),0)),"")</f>
        <v/>
      </c>
    </row>
    <row r="550" spans="1:75">
      <c r="A550" s="69" t="str">
        <f>IFERROR(CLEAN(HLOOKUP(A$1,'1.源数据-产品报告-消费降序'!A:A,ROW(),0)),"")</f>
        <v/>
      </c>
      <c r="B550" s="69" t="str">
        <f>IFERROR(CLEAN(HLOOKUP(B$1,'1.源数据-产品报告-消费降序'!B:B,ROW(),0)),"")</f>
        <v/>
      </c>
      <c r="C550" s="69" t="str">
        <f>IFERROR(CLEAN(HLOOKUP(C$1,'1.源数据-产品报告-消费降序'!C:C,ROW(),0)),"")</f>
        <v/>
      </c>
      <c r="D550" s="69" t="str">
        <f>IFERROR(CLEAN(HLOOKUP(D$1,'1.源数据-产品报告-消费降序'!D:D,ROW(),0)),"")</f>
        <v/>
      </c>
      <c r="E550" s="69" t="str">
        <f>IFERROR(CLEAN(HLOOKUP(E$1,'1.源数据-产品报告-消费降序'!E:E,ROW(),0)),"")</f>
        <v/>
      </c>
      <c r="F550" s="69" t="str">
        <f>IFERROR(CLEAN(HLOOKUP(F$1,'1.源数据-产品报告-消费降序'!F:F,ROW(),0)),"")</f>
        <v/>
      </c>
      <c r="G550" s="70">
        <f>IFERROR((HLOOKUP(G$1,'1.源数据-产品报告-消费降序'!G:G,ROW(),0)),"")</f>
        <v>0</v>
      </c>
      <c r="H5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0" s="69" t="str">
        <f>IFERROR(CLEAN(HLOOKUP(I$1,'1.源数据-产品报告-消费降序'!I:I,ROW(),0)),"")</f>
        <v/>
      </c>
      <c r="L550" s="69" t="str">
        <f>IFERROR(CLEAN(HLOOKUP(L$1,'1.源数据-产品报告-消费降序'!L:L,ROW(),0)),"")</f>
        <v/>
      </c>
      <c r="M550" s="69" t="str">
        <f>IFERROR(CLEAN(HLOOKUP(M$1,'1.源数据-产品报告-消费降序'!M:M,ROW(),0)),"")</f>
        <v/>
      </c>
      <c r="N550" s="69" t="str">
        <f>IFERROR(CLEAN(HLOOKUP(N$1,'1.源数据-产品报告-消费降序'!N:N,ROW(),0)),"")</f>
        <v/>
      </c>
      <c r="O550" s="69" t="str">
        <f>IFERROR(CLEAN(HLOOKUP(O$1,'1.源数据-产品报告-消费降序'!O:O,ROW(),0)),"")</f>
        <v/>
      </c>
      <c r="P550" s="69" t="str">
        <f>IFERROR(CLEAN(HLOOKUP(P$1,'1.源数据-产品报告-消费降序'!P:P,ROW(),0)),"")</f>
        <v/>
      </c>
      <c r="Q550" s="69" t="str">
        <f>IFERROR(CLEAN(HLOOKUP(Q$1,'1.源数据-产品报告-消费降序'!Q:Q,ROW(),0)),"")</f>
        <v/>
      </c>
      <c r="R550" s="69" t="str">
        <f>IFERROR(CLEAN(HLOOKUP(R$1,'1.源数据-产品报告-消费降序'!R:R,ROW(),0)),"")</f>
        <v/>
      </c>
      <c r="S5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0" s="69" t="str">
        <f>IFERROR(CLEAN(HLOOKUP(T$1,'1.源数据-产品报告-消费降序'!T:T,ROW(),0)),"")</f>
        <v/>
      </c>
      <c r="W550" s="69" t="str">
        <f>IFERROR(CLEAN(HLOOKUP(W$1,'1.源数据-产品报告-消费降序'!W:W,ROW(),0)),"")</f>
        <v/>
      </c>
      <c r="X550" s="69" t="str">
        <f>IFERROR(CLEAN(HLOOKUP(X$1,'1.源数据-产品报告-消费降序'!X:X,ROW(),0)),"")</f>
        <v/>
      </c>
      <c r="Y550" s="69" t="str">
        <f>IFERROR(CLEAN(HLOOKUP(Y$1,'1.源数据-产品报告-消费降序'!Y:Y,ROW(),0)),"")</f>
        <v/>
      </c>
      <c r="Z550" s="69" t="str">
        <f>IFERROR(CLEAN(HLOOKUP(Z$1,'1.源数据-产品报告-消费降序'!Z:Z,ROW(),0)),"")</f>
        <v/>
      </c>
      <c r="AA550" s="69" t="str">
        <f>IFERROR(CLEAN(HLOOKUP(AA$1,'1.源数据-产品报告-消费降序'!AA:AA,ROW(),0)),"")</f>
        <v/>
      </c>
      <c r="AB550" s="69" t="str">
        <f>IFERROR(CLEAN(HLOOKUP(AB$1,'1.源数据-产品报告-消费降序'!AB:AB,ROW(),0)),"")</f>
        <v/>
      </c>
      <c r="AC550" s="69" t="str">
        <f>IFERROR(CLEAN(HLOOKUP(AC$1,'1.源数据-产品报告-消费降序'!AC:AC,ROW(),0)),"")</f>
        <v/>
      </c>
      <c r="AD5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0" s="69" t="str">
        <f>IFERROR(CLEAN(HLOOKUP(AE$1,'1.源数据-产品报告-消费降序'!AE:AE,ROW(),0)),"")</f>
        <v/>
      </c>
      <c r="AH550" s="69" t="str">
        <f>IFERROR(CLEAN(HLOOKUP(AH$1,'1.源数据-产品报告-消费降序'!AH:AH,ROW(),0)),"")</f>
        <v/>
      </c>
      <c r="AI550" s="69" t="str">
        <f>IFERROR(CLEAN(HLOOKUP(AI$1,'1.源数据-产品报告-消费降序'!AI:AI,ROW(),0)),"")</f>
        <v/>
      </c>
      <c r="AJ550" s="69" t="str">
        <f>IFERROR(CLEAN(HLOOKUP(AJ$1,'1.源数据-产品报告-消费降序'!AJ:AJ,ROW(),0)),"")</f>
        <v/>
      </c>
      <c r="AK550" s="69" t="str">
        <f>IFERROR(CLEAN(HLOOKUP(AK$1,'1.源数据-产品报告-消费降序'!AK:AK,ROW(),0)),"")</f>
        <v/>
      </c>
      <c r="AL550" s="69" t="str">
        <f>IFERROR(CLEAN(HLOOKUP(AL$1,'1.源数据-产品报告-消费降序'!AL:AL,ROW(),0)),"")</f>
        <v/>
      </c>
      <c r="AM550" s="69" t="str">
        <f>IFERROR(CLEAN(HLOOKUP(AM$1,'1.源数据-产品报告-消费降序'!AM:AM,ROW(),0)),"")</f>
        <v/>
      </c>
      <c r="AN550" s="69" t="str">
        <f>IFERROR(CLEAN(HLOOKUP(AN$1,'1.源数据-产品报告-消费降序'!AN:AN,ROW(),0)),"")</f>
        <v/>
      </c>
      <c r="AO5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0" s="69" t="str">
        <f>IFERROR(CLEAN(HLOOKUP(AP$1,'1.源数据-产品报告-消费降序'!AP:AP,ROW(),0)),"")</f>
        <v/>
      </c>
      <c r="AS550" s="69" t="str">
        <f>IFERROR(CLEAN(HLOOKUP(AS$1,'1.源数据-产品报告-消费降序'!AS:AS,ROW(),0)),"")</f>
        <v/>
      </c>
      <c r="AT550" s="69" t="str">
        <f>IFERROR(CLEAN(HLOOKUP(AT$1,'1.源数据-产品报告-消费降序'!AT:AT,ROW(),0)),"")</f>
        <v/>
      </c>
      <c r="AU550" s="69" t="str">
        <f>IFERROR(CLEAN(HLOOKUP(AU$1,'1.源数据-产品报告-消费降序'!AU:AU,ROW(),0)),"")</f>
        <v/>
      </c>
      <c r="AV550" s="69" t="str">
        <f>IFERROR(CLEAN(HLOOKUP(AV$1,'1.源数据-产品报告-消费降序'!AV:AV,ROW(),0)),"")</f>
        <v/>
      </c>
      <c r="AW550" s="69" t="str">
        <f>IFERROR(CLEAN(HLOOKUP(AW$1,'1.源数据-产品报告-消费降序'!AW:AW,ROW(),0)),"")</f>
        <v/>
      </c>
      <c r="AX550" s="69" t="str">
        <f>IFERROR(CLEAN(HLOOKUP(AX$1,'1.源数据-产品报告-消费降序'!AX:AX,ROW(),0)),"")</f>
        <v/>
      </c>
      <c r="AY550" s="69" t="str">
        <f>IFERROR(CLEAN(HLOOKUP(AY$1,'1.源数据-产品报告-消费降序'!AY:AY,ROW(),0)),"")</f>
        <v/>
      </c>
      <c r="AZ5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0" s="69" t="str">
        <f>IFERROR(CLEAN(HLOOKUP(BA$1,'1.源数据-产品报告-消费降序'!BA:BA,ROW(),0)),"")</f>
        <v/>
      </c>
      <c r="BD550" s="69" t="str">
        <f>IFERROR(CLEAN(HLOOKUP(BD$1,'1.源数据-产品报告-消费降序'!BD:BD,ROW(),0)),"")</f>
        <v/>
      </c>
      <c r="BE550" s="69" t="str">
        <f>IFERROR(CLEAN(HLOOKUP(BE$1,'1.源数据-产品报告-消费降序'!BE:BE,ROW(),0)),"")</f>
        <v/>
      </c>
      <c r="BF550" s="69" t="str">
        <f>IFERROR(CLEAN(HLOOKUP(BF$1,'1.源数据-产品报告-消费降序'!BF:BF,ROW(),0)),"")</f>
        <v/>
      </c>
      <c r="BG550" s="69" t="str">
        <f>IFERROR(CLEAN(HLOOKUP(BG$1,'1.源数据-产品报告-消费降序'!BG:BG,ROW(),0)),"")</f>
        <v/>
      </c>
      <c r="BH550" s="69" t="str">
        <f>IFERROR(CLEAN(HLOOKUP(BH$1,'1.源数据-产品报告-消费降序'!BH:BH,ROW(),0)),"")</f>
        <v/>
      </c>
      <c r="BI550" s="69" t="str">
        <f>IFERROR(CLEAN(HLOOKUP(BI$1,'1.源数据-产品报告-消费降序'!BI:BI,ROW(),0)),"")</f>
        <v/>
      </c>
      <c r="BJ550" s="69" t="str">
        <f>IFERROR(CLEAN(HLOOKUP(BJ$1,'1.源数据-产品报告-消费降序'!BJ:BJ,ROW(),0)),"")</f>
        <v/>
      </c>
      <c r="BK5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0" s="69" t="str">
        <f>IFERROR(CLEAN(HLOOKUP(BL$1,'1.源数据-产品报告-消费降序'!BL:BL,ROW(),0)),"")</f>
        <v/>
      </c>
      <c r="BO550" s="69" t="str">
        <f>IFERROR(CLEAN(HLOOKUP(BO$1,'1.源数据-产品报告-消费降序'!BO:BO,ROW(),0)),"")</f>
        <v/>
      </c>
      <c r="BP550" s="69" t="str">
        <f>IFERROR(CLEAN(HLOOKUP(BP$1,'1.源数据-产品报告-消费降序'!BP:BP,ROW(),0)),"")</f>
        <v/>
      </c>
      <c r="BQ550" s="69" t="str">
        <f>IFERROR(CLEAN(HLOOKUP(BQ$1,'1.源数据-产品报告-消费降序'!BQ:BQ,ROW(),0)),"")</f>
        <v/>
      </c>
      <c r="BR550" s="69" t="str">
        <f>IFERROR(CLEAN(HLOOKUP(BR$1,'1.源数据-产品报告-消费降序'!BR:BR,ROW(),0)),"")</f>
        <v/>
      </c>
      <c r="BS550" s="69" t="str">
        <f>IFERROR(CLEAN(HLOOKUP(BS$1,'1.源数据-产品报告-消费降序'!BS:BS,ROW(),0)),"")</f>
        <v/>
      </c>
      <c r="BT550" s="69" t="str">
        <f>IFERROR(CLEAN(HLOOKUP(BT$1,'1.源数据-产品报告-消费降序'!BT:BT,ROW(),0)),"")</f>
        <v/>
      </c>
      <c r="BU550" s="69" t="str">
        <f>IFERROR(CLEAN(HLOOKUP(BU$1,'1.源数据-产品报告-消费降序'!BU:BU,ROW(),0)),"")</f>
        <v/>
      </c>
      <c r="BV5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0" s="69" t="str">
        <f>IFERROR(CLEAN(HLOOKUP(BW$1,'1.源数据-产品报告-消费降序'!BW:BW,ROW(),0)),"")</f>
        <v/>
      </c>
    </row>
    <row r="551" spans="1:75">
      <c r="A551" s="69" t="str">
        <f>IFERROR(CLEAN(HLOOKUP(A$1,'1.源数据-产品报告-消费降序'!A:A,ROW(),0)),"")</f>
        <v/>
      </c>
      <c r="B551" s="69" t="str">
        <f>IFERROR(CLEAN(HLOOKUP(B$1,'1.源数据-产品报告-消费降序'!B:B,ROW(),0)),"")</f>
        <v/>
      </c>
      <c r="C551" s="69" t="str">
        <f>IFERROR(CLEAN(HLOOKUP(C$1,'1.源数据-产品报告-消费降序'!C:C,ROW(),0)),"")</f>
        <v/>
      </c>
      <c r="D551" s="69" t="str">
        <f>IFERROR(CLEAN(HLOOKUP(D$1,'1.源数据-产品报告-消费降序'!D:D,ROW(),0)),"")</f>
        <v/>
      </c>
      <c r="E551" s="69" t="str">
        <f>IFERROR(CLEAN(HLOOKUP(E$1,'1.源数据-产品报告-消费降序'!E:E,ROW(),0)),"")</f>
        <v/>
      </c>
      <c r="F551" s="69" t="str">
        <f>IFERROR(CLEAN(HLOOKUP(F$1,'1.源数据-产品报告-消费降序'!F:F,ROW(),0)),"")</f>
        <v/>
      </c>
      <c r="G551" s="70">
        <f>IFERROR((HLOOKUP(G$1,'1.源数据-产品报告-消费降序'!G:G,ROW(),0)),"")</f>
        <v>0</v>
      </c>
      <c r="H5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1" s="69" t="str">
        <f>IFERROR(CLEAN(HLOOKUP(I$1,'1.源数据-产品报告-消费降序'!I:I,ROW(),0)),"")</f>
        <v/>
      </c>
      <c r="L551" s="69" t="str">
        <f>IFERROR(CLEAN(HLOOKUP(L$1,'1.源数据-产品报告-消费降序'!L:L,ROW(),0)),"")</f>
        <v/>
      </c>
      <c r="M551" s="69" t="str">
        <f>IFERROR(CLEAN(HLOOKUP(M$1,'1.源数据-产品报告-消费降序'!M:M,ROW(),0)),"")</f>
        <v/>
      </c>
      <c r="N551" s="69" t="str">
        <f>IFERROR(CLEAN(HLOOKUP(N$1,'1.源数据-产品报告-消费降序'!N:N,ROW(),0)),"")</f>
        <v/>
      </c>
      <c r="O551" s="69" t="str">
        <f>IFERROR(CLEAN(HLOOKUP(O$1,'1.源数据-产品报告-消费降序'!O:O,ROW(),0)),"")</f>
        <v/>
      </c>
      <c r="P551" s="69" t="str">
        <f>IFERROR(CLEAN(HLOOKUP(P$1,'1.源数据-产品报告-消费降序'!P:P,ROW(),0)),"")</f>
        <v/>
      </c>
      <c r="Q551" s="69" t="str">
        <f>IFERROR(CLEAN(HLOOKUP(Q$1,'1.源数据-产品报告-消费降序'!Q:Q,ROW(),0)),"")</f>
        <v/>
      </c>
      <c r="R551" s="69" t="str">
        <f>IFERROR(CLEAN(HLOOKUP(R$1,'1.源数据-产品报告-消费降序'!R:R,ROW(),0)),"")</f>
        <v/>
      </c>
      <c r="S5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1" s="69" t="str">
        <f>IFERROR(CLEAN(HLOOKUP(T$1,'1.源数据-产品报告-消费降序'!T:T,ROW(),0)),"")</f>
        <v/>
      </c>
      <c r="W551" s="69" t="str">
        <f>IFERROR(CLEAN(HLOOKUP(W$1,'1.源数据-产品报告-消费降序'!W:W,ROW(),0)),"")</f>
        <v/>
      </c>
      <c r="X551" s="69" t="str">
        <f>IFERROR(CLEAN(HLOOKUP(X$1,'1.源数据-产品报告-消费降序'!X:X,ROW(),0)),"")</f>
        <v/>
      </c>
      <c r="Y551" s="69" t="str">
        <f>IFERROR(CLEAN(HLOOKUP(Y$1,'1.源数据-产品报告-消费降序'!Y:Y,ROW(),0)),"")</f>
        <v/>
      </c>
      <c r="Z551" s="69" t="str">
        <f>IFERROR(CLEAN(HLOOKUP(Z$1,'1.源数据-产品报告-消费降序'!Z:Z,ROW(),0)),"")</f>
        <v/>
      </c>
      <c r="AA551" s="69" t="str">
        <f>IFERROR(CLEAN(HLOOKUP(AA$1,'1.源数据-产品报告-消费降序'!AA:AA,ROW(),0)),"")</f>
        <v/>
      </c>
      <c r="AB551" s="69" t="str">
        <f>IFERROR(CLEAN(HLOOKUP(AB$1,'1.源数据-产品报告-消费降序'!AB:AB,ROW(),0)),"")</f>
        <v/>
      </c>
      <c r="AC551" s="69" t="str">
        <f>IFERROR(CLEAN(HLOOKUP(AC$1,'1.源数据-产品报告-消费降序'!AC:AC,ROW(),0)),"")</f>
        <v/>
      </c>
      <c r="AD5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1" s="69" t="str">
        <f>IFERROR(CLEAN(HLOOKUP(AE$1,'1.源数据-产品报告-消费降序'!AE:AE,ROW(),0)),"")</f>
        <v/>
      </c>
      <c r="AH551" s="69" t="str">
        <f>IFERROR(CLEAN(HLOOKUP(AH$1,'1.源数据-产品报告-消费降序'!AH:AH,ROW(),0)),"")</f>
        <v/>
      </c>
      <c r="AI551" s="69" t="str">
        <f>IFERROR(CLEAN(HLOOKUP(AI$1,'1.源数据-产品报告-消费降序'!AI:AI,ROW(),0)),"")</f>
        <v/>
      </c>
      <c r="AJ551" s="69" t="str">
        <f>IFERROR(CLEAN(HLOOKUP(AJ$1,'1.源数据-产品报告-消费降序'!AJ:AJ,ROW(),0)),"")</f>
        <v/>
      </c>
      <c r="AK551" s="69" t="str">
        <f>IFERROR(CLEAN(HLOOKUP(AK$1,'1.源数据-产品报告-消费降序'!AK:AK,ROW(),0)),"")</f>
        <v/>
      </c>
      <c r="AL551" s="69" t="str">
        <f>IFERROR(CLEAN(HLOOKUP(AL$1,'1.源数据-产品报告-消费降序'!AL:AL,ROW(),0)),"")</f>
        <v/>
      </c>
      <c r="AM551" s="69" t="str">
        <f>IFERROR(CLEAN(HLOOKUP(AM$1,'1.源数据-产品报告-消费降序'!AM:AM,ROW(),0)),"")</f>
        <v/>
      </c>
      <c r="AN551" s="69" t="str">
        <f>IFERROR(CLEAN(HLOOKUP(AN$1,'1.源数据-产品报告-消费降序'!AN:AN,ROW(),0)),"")</f>
        <v/>
      </c>
      <c r="AO5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1" s="69" t="str">
        <f>IFERROR(CLEAN(HLOOKUP(AP$1,'1.源数据-产品报告-消费降序'!AP:AP,ROW(),0)),"")</f>
        <v/>
      </c>
      <c r="AS551" s="69" t="str">
        <f>IFERROR(CLEAN(HLOOKUP(AS$1,'1.源数据-产品报告-消费降序'!AS:AS,ROW(),0)),"")</f>
        <v/>
      </c>
      <c r="AT551" s="69" t="str">
        <f>IFERROR(CLEAN(HLOOKUP(AT$1,'1.源数据-产品报告-消费降序'!AT:AT,ROW(),0)),"")</f>
        <v/>
      </c>
      <c r="AU551" s="69" t="str">
        <f>IFERROR(CLEAN(HLOOKUP(AU$1,'1.源数据-产品报告-消费降序'!AU:AU,ROW(),0)),"")</f>
        <v/>
      </c>
      <c r="AV551" s="69" t="str">
        <f>IFERROR(CLEAN(HLOOKUP(AV$1,'1.源数据-产品报告-消费降序'!AV:AV,ROW(),0)),"")</f>
        <v/>
      </c>
      <c r="AW551" s="69" t="str">
        <f>IFERROR(CLEAN(HLOOKUP(AW$1,'1.源数据-产品报告-消费降序'!AW:AW,ROW(),0)),"")</f>
        <v/>
      </c>
      <c r="AX551" s="69" t="str">
        <f>IFERROR(CLEAN(HLOOKUP(AX$1,'1.源数据-产品报告-消费降序'!AX:AX,ROW(),0)),"")</f>
        <v/>
      </c>
      <c r="AY551" s="69" t="str">
        <f>IFERROR(CLEAN(HLOOKUP(AY$1,'1.源数据-产品报告-消费降序'!AY:AY,ROW(),0)),"")</f>
        <v/>
      </c>
      <c r="AZ5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1" s="69" t="str">
        <f>IFERROR(CLEAN(HLOOKUP(BA$1,'1.源数据-产品报告-消费降序'!BA:BA,ROW(),0)),"")</f>
        <v/>
      </c>
      <c r="BD551" s="69" t="str">
        <f>IFERROR(CLEAN(HLOOKUP(BD$1,'1.源数据-产品报告-消费降序'!BD:BD,ROW(),0)),"")</f>
        <v/>
      </c>
      <c r="BE551" s="69" t="str">
        <f>IFERROR(CLEAN(HLOOKUP(BE$1,'1.源数据-产品报告-消费降序'!BE:BE,ROW(),0)),"")</f>
        <v/>
      </c>
      <c r="BF551" s="69" t="str">
        <f>IFERROR(CLEAN(HLOOKUP(BF$1,'1.源数据-产品报告-消费降序'!BF:BF,ROW(),0)),"")</f>
        <v/>
      </c>
      <c r="BG551" s="69" t="str">
        <f>IFERROR(CLEAN(HLOOKUP(BG$1,'1.源数据-产品报告-消费降序'!BG:BG,ROW(),0)),"")</f>
        <v/>
      </c>
      <c r="BH551" s="69" t="str">
        <f>IFERROR(CLEAN(HLOOKUP(BH$1,'1.源数据-产品报告-消费降序'!BH:BH,ROW(),0)),"")</f>
        <v/>
      </c>
      <c r="BI551" s="69" t="str">
        <f>IFERROR(CLEAN(HLOOKUP(BI$1,'1.源数据-产品报告-消费降序'!BI:BI,ROW(),0)),"")</f>
        <v/>
      </c>
      <c r="BJ551" s="69" t="str">
        <f>IFERROR(CLEAN(HLOOKUP(BJ$1,'1.源数据-产品报告-消费降序'!BJ:BJ,ROW(),0)),"")</f>
        <v/>
      </c>
      <c r="BK5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1" s="69" t="str">
        <f>IFERROR(CLEAN(HLOOKUP(BL$1,'1.源数据-产品报告-消费降序'!BL:BL,ROW(),0)),"")</f>
        <v/>
      </c>
      <c r="BO551" s="69" t="str">
        <f>IFERROR(CLEAN(HLOOKUP(BO$1,'1.源数据-产品报告-消费降序'!BO:BO,ROW(),0)),"")</f>
        <v/>
      </c>
      <c r="BP551" s="69" t="str">
        <f>IFERROR(CLEAN(HLOOKUP(BP$1,'1.源数据-产品报告-消费降序'!BP:BP,ROW(),0)),"")</f>
        <v/>
      </c>
      <c r="BQ551" s="69" t="str">
        <f>IFERROR(CLEAN(HLOOKUP(BQ$1,'1.源数据-产品报告-消费降序'!BQ:BQ,ROW(),0)),"")</f>
        <v/>
      </c>
      <c r="BR551" s="69" t="str">
        <f>IFERROR(CLEAN(HLOOKUP(BR$1,'1.源数据-产品报告-消费降序'!BR:BR,ROW(),0)),"")</f>
        <v/>
      </c>
      <c r="BS551" s="69" t="str">
        <f>IFERROR(CLEAN(HLOOKUP(BS$1,'1.源数据-产品报告-消费降序'!BS:BS,ROW(),0)),"")</f>
        <v/>
      </c>
      <c r="BT551" s="69" t="str">
        <f>IFERROR(CLEAN(HLOOKUP(BT$1,'1.源数据-产品报告-消费降序'!BT:BT,ROW(),0)),"")</f>
        <v/>
      </c>
      <c r="BU551" s="69" t="str">
        <f>IFERROR(CLEAN(HLOOKUP(BU$1,'1.源数据-产品报告-消费降序'!BU:BU,ROW(),0)),"")</f>
        <v/>
      </c>
      <c r="BV5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1" s="69" t="str">
        <f>IFERROR(CLEAN(HLOOKUP(BW$1,'1.源数据-产品报告-消费降序'!BW:BW,ROW(),0)),"")</f>
        <v/>
      </c>
    </row>
    <row r="552" spans="1:75">
      <c r="A552" s="69" t="str">
        <f>IFERROR(CLEAN(HLOOKUP(A$1,'1.源数据-产品报告-消费降序'!A:A,ROW(),0)),"")</f>
        <v/>
      </c>
      <c r="B552" s="69" t="str">
        <f>IFERROR(CLEAN(HLOOKUP(B$1,'1.源数据-产品报告-消费降序'!B:B,ROW(),0)),"")</f>
        <v/>
      </c>
      <c r="C552" s="69" t="str">
        <f>IFERROR(CLEAN(HLOOKUP(C$1,'1.源数据-产品报告-消费降序'!C:C,ROW(),0)),"")</f>
        <v/>
      </c>
      <c r="D552" s="69" t="str">
        <f>IFERROR(CLEAN(HLOOKUP(D$1,'1.源数据-产品报告-消费降序'!D:D,ROW(),0)),"")</f>
        <v/>
      </c>
      <c r="E552" s="69" t="str">
        <f>IFERROR(CLEAN(HLOOKUP(E$1,'1.源数据-产品报告-消费降序'!E:E,ROW(),0)),"")</f>
        <v/>
      </c>
      <c r="F552" s="69" t="str">
        <f>IFERROR(CLEAN(HLOOKUP(F$1,'1.源数据-产品报告-消费降序'!F:F,ROW(),0)),"")</f>
        <v/>
      </c>
      <c r="G552" s="70">
        <f>IFERROR((HLOOKUP(G$1,'1.源数据-产品报告-消费降序'!G:G,ROW(),0)),"")</f>
        <v>0</v>
      </c>
      <c r="H5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2" s="69" t="str">
        <f>IFERROR(CLEAN(HLOOKUP(I$1,'1.源数据-产品报告-消费降序'!I:I,ROW(),0)),"")</f>
        <v/>
      </c>
      <c r="L552" s="69" t="str">
        <f>IFERROR(CLEAN(HLOOKUP(L$1,'1.源数据-产品报告-消费降序'!L:L,ROW(),0)),"")</f>
        <v/>
      </c>
      <c r="M552" s="69" t="str">
        <f>IFERROR(CLEAN(HLOOKUP(M$1,'1.源数据-产品报告-消费降序'!M:M,ROW(),0)),"")</f>
        <v/>
      </c>
      <c r="N552" s="69" t="str">
        <f>IFERROR(CLEAN(HLOOKUP(N$1,'1.源数据-产品报告-消费降序'!N:N,ROW(),0)),"")</f>
        <v/>
      </c>
      <c r="O552" s="69" t="str">
        <f>IFERROR(CLEAN(HLOOKUP(O$1,'1.源数据-产品报告-消费降序'!O:O,ROW(),0)),"")</f>
        <v/>
      </c>
      <c r="P552" s="69" t="str">
        <f>IFERROR(CLEAN(HLOOKUP(P$1,'1.源数据-产品报告-消费降序'!P:P,ROW(),0)),"")</f>
        <v/>
      </c>
      <c r="Q552" s="69" t="str">
        <f>IFERROR(CLEAN(HLOOKUP(Q$1,'1.源数据-产品报告-消费降序'!Q:Q,ROW(),0)),"")</f>
        <v/>
      </c>
      <c r="R552" s="69" t="str">
        <f>IFERROR(CLEAN(HLOOKUP(R$1,'1.源数据-产品报告-消费降序'!R:R,ROW(),0)),"")</f>
        <v/>
      </c>
      <c r="S5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2" s="69" t="str">
        <f>IFERROR(CLEAN(HLOOKUP(T$1,'1.源数据-产品报告-消费降序'!T:T,ROW(),0)),"")</f>
        <v/>
      </c>
      <c r="W552" s="69" t="str">
        <f>IFERROR(CLEAN(HLOOKUP(W$1,'1.源数据-产品报告-消费降序'!W:W,ROW(),0)),"")</f>
        <v/>
      </c>
      <c r="X552" s="69" t="str">
        <f>IFERROR(CLEAN(HLOOKUP(X$1,'1.源数据-产品报告-消费降序'!X:X,ROW(),0)),"")</f>
        <v/>
      </c>
      <c r="Y552" s="69" t="str">
        <f>IFERROR(CLEAN(HLOOKUP(Y$1,'1.源数据-产品报告-消费降序'!Y:Y,ROW(),0)),"")</f>
        <v/>
      </c>
      <c r="Z552" s="69" t="str">
        <f>IFERROR(CLEAN(HLOOKUP(Z$1,'1.源数据-产品报告-消费降序'!Z:Z,ROW(),0)),"")</f>
        <v/>
      </c>
      <c r="AA552" s="69" t="str">
        <f>IFERROR(CLEAN(HLOOKUP(AA$1,'1.源数据-产品报告-消费降序'!AA:AA,ROW(),0)),"")</f>
        <v/>
      </c>
      <c r="AB552" s="69" t="str">
        <f>IFERROR(CLEAN(HLOOKUP(AB$1,'1.源数据-产品报告-消费降序'!AB:AB,ROW(),0)),"")</f>
        <v/>
      </c>
      <c r="AC552" s="69" t="str">
        <f>IFERROR(CLEAN(HLOOKUP(AC$1,'1.源数据-产品报告-消费降序'!AC:AC,ROW(),0)),"")</f>
        <v/>
      </c>
      <c r="AD5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2" s="69" t="str">
        <f>IFERROR(CLEAN(HLOOKUP(AE$1,'1.源数据-产品报告-消费降序'!AE:AE,ROW(),0)),"")</f>
        <v/>
      </c>
      <c r="AH552" s="69" t="str">
        <f>IFERROR(CLEAN(HLOOKUP(AH$1,'1.源数据-产品报告-消费降序'!AH:AH,ROW(),0)),"")</f>
        <v/>
      </c>
      <c r="AI552" s="69" t="str">
        <f>IFERROR(CLEAN(HLOOKUP(AI$1,'1.源数据-产品报告-消费降序'!AI:AI,ROW(),0)),"")</f>
        <v/>
      </c>
      <c r="AJ552" s="69" t="str">
        <f>IFERROR(CLEAN(HLOOKUP(AJ$1,'1.源数据-产品报告-消费降序'!AJ:AJ,ROW(),0)),"")</f>
        <v/>
      </c>
      <c r="AK552" s="69" t="str">
        <f>IFERROR(CLEAN(HLOOKUP(AK$1,'1.源数据-产品报告-消费降序'!AK:AK,ROW(),0)),"")</f>
        <v/>
      </c>
      <c r="AL552" s="69" t="str">
        <f>IFERROR(CLEAN(HLOOKUP(AL$1,'1.源数据-产品报告-消费降序'!AL:AL,ROW(),0)),"")</f>
        <v/>
      </c>
      <c r="AM552" s="69" t="str">
        <f>IFERROR(CLEAN(HLOOKUP(AM$1,'1.源数据-产品报告-消费降序'!AM:AM,ROW(),0)),"")</f>
        <v/>
      </c>
      <c r="AN552" s="69" t="str">
        <f>IFERROR(CLEAN(HLOOKUP(AN$1,'1.源数据-产品报告-消费降序'!AN:AN,ROW(),0)),"")</f>
        <v/>
      </c>
      <c r="AO5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2" s="69" t="str">
        <f>IFERROR(CLEAN(HLOOKUP(AP$1,'1.源数据-产品报告-消费降序'!AP:AP,ROW(),0)),"")</f>
        <v/>
      </c>
      <c r="AS552" s="69" t="str">
        <f>IFERROR(CLEAN(HLOOKUP(AS$1,'1.源数据-产品报告-消费降序'!AS:AS,ROW(),0)),"")</f>
        <v/>
      </c>
      <c r="AT552" s="69" t="str">
        <f>IFERROR(CLEAN(HLOOKUP(AT$1,'1.源数据-产品报告-消费降序'!AT:AT,ROW(),0)),"")</f>
        <v/>
      </c>
      <c r="AU552" s="69" t="str">
        <f>IFERROR(CLEAN(HLOOKUP(AU$1,'1.源数据-产品报告-消费降序'!AU:AU,ROW(),0)),"")</f>
        <v/>
      </c>
      <c r="AV552" s="69" t="str">
        <f>IFERROR(CLEAN(HLOOKUP(AV$1,'1.源数据-产品报告-消费降序'!AV:AV,ROW(),0)),"")</f>
        <v/>
      </c>
      <c r="AW552" s="69" t="str">
        <f>IFERROR(CLEAN(HLOOKUP(AW$1,'1.源数据-产品报告-消费降序'!AW:AW,ROW(),0)),"")</f>
        <v/>
      </c>
      <c r="AX552" s="69" t="str">
        <f>IFERROR(CLEAN(HLOOKUP(AX$1,'1.源数据-产品报告-消费降序'!AX:AX,ROW(),0)),"")</f>
        <v/>
      </c>
      <c r="AY552" s="69" t="str">
        <f>IFERROR(CLEAN(HLOOKUP(AY$1,'1.源数据-产品报告-消费降序'!AY:AY,ROW(),0)),"")</f>
        <v/>
      </c>
      <c r="AZ5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2" s="69" t="str">
        <f>IFERROR(CLEAN(HLOOKUP(BA$1,'1.源数据-产品报告-消费降序'!BA:BA,ROW(),0)),"")</f>
        <v/>
      </c>
      <c r="BD552" s="69" t="str">
        <f>IFERROR(CLEAN(HLOOKUP(BD$1,'1.源数据-产品报告-消费降序'!BD:BD,ROW(),0)),"")</f>
        <v/>
      </c>
      <c r="BE552" s="69" t="str">
        <f>IFERROR(CLEAN(HLOOKUP(BE$1,'1.源数据-产品报告-消费降序'!BE:BE,ROW(),0)),"")</f>
        <v/>
      </c>
      <c r="BF552" s="69" t="str">
        <f>IFERROR(CLEAN(HLOOKUP(BF$1,'1.源数据-产品报告-消费降序'!BF:BF,ROW(),0)),"")</f>
        <v/>
      </c>
      <c r="BG552" s="69" t="str">
        <f>IFERROR(CLEAN(HLOOKUP(BG$1,'1.源数据-产品报告-消费降序'!BG:BG,ROW(),0)),"")</f>
        <v/>
      </c>
      <c r="BH552" s="69" t="str">
        <f>IFERROR(CLEAN(HLOOKUP(BH$1,'1.源数据-产品报告-消费降序'!BH:BH,ROW(),0)),"")</f>
        <v/>
      </c>
      <c r="BI552" s="69" t="str">
        <f>IFERROR(CLEAN(HLOOKUP(BI$1,'1.源数据-产品报告-消费降序'!BI:BI,ROW(),0)),"")</f>
        <v/>
      </c>
      <c r="BJ552" s="69" t="str">
        <f>IFERROR(CLEAN(HLOOKUP(BJ$1,'1.源数据-产品报告-消费降序'!BJ:BJ,ROW(),0)),"")</f>
        <v/>
      </c>
      <c r="BK5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2" s="69" t="str">
        <f>IFERROR(CLEAN(HLOOKUP(BL$1,'1.源数据-产品报告-消费降序'!BL:BL,ROW(),0)),"")</f>
        <v/>
      </c>
      <c r="BO552" s="69" t="str">
        <f>IFERROR(CLEAN(HLOOKUP(BO$1,'1.源数据-产品报告-消费降序'!BO:BO,ROW(),0)),"")</f>
        <v/>
      </c>
      <c r="BP552" s="69" t="str">
        <f>IFERROR(CLEAN(HLOOKUP(BP$1,'1.源数据-产品报告-消费降序'!BP:BP,ROW(),0)),"")</f>
        <v/>
      </c>
      <c r="BQ552" s="69" t="str">
        <f>IFERROR(CLEAN(HLOOKUP(BQ$1,'1.源数据-产品报告-消费降序'!BQ:BQ,ROW(),0)),"")</f>
        <v/>
      </c>
      <c r="BR552" s="69" t="str">
        <f>IFERROR(CLEAN(HLOOKUP(BR$1,'1.源数据-产品报告-消费降序'!BR:BR,ROW(),0)),"")</f>
        <v/>
      </c>
      <c r="BS552" s="69" t="str">
        <f>IFERROR(CLEAN(HLOOKUP(BS$1,'1.源数据-产品报告-消费降序'!BS:BS,ROW(),0)),"")</f>
        <v/>
      </c>
      <c r="BT552" s="69" t="str">
        <f>IFERROR(CLEAN(HLOOKUP(BT$1,'1.源数据-产品报告-消费降序'!BT:BT,ROW(),0)),"")</f>
        <v/>
      </c>
      <c r="BU552" s="69" t="str">
        <f>IFERROR(CLEAN(HLOOKUP(BU$1,'1.源数据-产品报告-消费降序'!BU:BU,ROW(),0)),"")</f>
        <v/>
      </c>
      <c r="BV5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2" s="69" t="str">
        <f>IFERROR(CLEAN(HLOOKUP(BW$1,'1.源数据-产品报告-消费降序'!BW:BW,ROW(),0)),"")</f>
        <v/>
      </c>
    </row>
    <row r="553" spans="1:75">
      <c r="A553" s="69" t="str">
        <f>IFERROR(CLEAN(HLOOKUP(A$1,'1.源数据-产品报告-消费降序'!A:A,ROW(),0)),"")</f>
        <v/>
      </c>
      <c r="B553" s="69" t="str">
        <f>IFERROR(CLEAN(HLOOKUP(B$1,'1.源数据-产品报告-消费降序'!B:B,ROW(),0)),"")</f>
        <v/>
      </c>
      <c r="C553" s="69" t="str">
        <f>IFERROR(CLEAN(HLOOKUP(C$1,'1.源数据-产品报告-消费降序'!C:C,ROW(),0)),"")</f>
        <v/>
      </c>
      <c r="D553" s="69" t="str">
        <f>IFERROR(CLEAN(HLOOKUP(D$1,'1.源数据-产品报告-消费降序'!D:D,ROW(),0)),"")</f>
        <v/>
      </c>
      <c r="E553" s="69" t="str">
        <f>IFERROR(CLEAN(HLOOKUP(E$1,'1.源数据-产品报告-消费降序'!E:E,ROW(),0)),"")</f>
        <v/>
      </c>
      <c r="F553" s="69" t="str">
        <f>IFERROR(CLEAN(HLOOKUP(F$1,'1.源数据-产品报告-消费降序'!F:F,ROW(),0)),"")</f>
        <v/>
      </c>
      <c r="G553" s="70">
        <f>IFERROR((HLOOKUP(G$1,'1.源数据-产品报告-消费降序'!G:G,ROW(),0)),"")</f>
        <v>0</v>
      </c>
      <c r="H5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3" s="69" t="str">
        <f>IFERROR(CLEAN(HLOOKUP(I$1,'1.源数据-产品报告-消费降序'!I:I,ROW(),0)),"")</f>
        <v/>
      </c>
      <c r="L553" s="69" t="str">
        <f>IFERROR(CLEAN(HLOOKUP(L$1,'1.源数据-产品报告-消费降序'!L:L,ROW(),0)),"")</f>
        <v/>
      </c>
      <c r="M553" s="69" t="str">
        <f>IFERROR(CLEAN(HLOOKUP(M$1,'1.源数据-产品报告-消费降序'!M:M,ROW(),0)),"")</f>
        <v/>
      </c>
      <c r="N553" s="69" t="str">
        <f>IFERROR(CLEAN(HLOOKUP(N$1,'1.源数据-产品报告-消费降序'!N:N,ROW(),0)),"")</f>
        <v/>
      </c>
      <c r="O553" s="69" t="str">
        <f>IFERROR(CLEAN(HLOOKUP(O$1,'1.源数据-产品报告-消费降序'!O:O,ROW(),0)),"")</f>
        <v/>
      </c>
      <c r="P553" s="69" t="str">
        <f>IFERROR(CLEAN(HLOOKUP(P$1,'1.源数据-产品报告-消费降序'!P:P,ROW(),0)),"")</f>
        <v/>
      </c>
      <c r="Q553" s="69" t="str">
        <f>IFERROR(CLEAN(HLOOKUP(Q$1,'1.源数据-产品报告-消费降序'!Q:Q,ROW(),0)),"")</f>
        <v/>
      </c>
      <c r="R553" s="69" t="str">
        <f>IFERROR(CLEAN(HLOOKUP(R$1,'1.源数据-产品报告-消费降序'!R:R,ROW(),0)),"")</f>
        <v/>
      </c>
      <c r="S5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3" s="69" t="str">
        <f>IFERROR(CLEAN(HLOOKUP(T$1,'1.源数据-产品报告-消费降序'!T:T,ROW(),0)),"")</f>
        <v/>
      </c>
      <c r="W553" s="69" t="str">
        <f>IFERROR(CLEAN(HLOOKUP(W$1,'1.源数据-产品报告-消费降序'!W:W,ROW(),0)),"")</f>
        <v/>
      </c>
      <c r="X553" s="69" t="str">
        <f>IFERROR(CLEAN(HLOOKUP(X$1,'1.源数据-产品报告-消费降序'!X:X,ROW(),0)),"")</f>
        <v/>
      </c>
      <c r="Y553" s="69" t="str">
        <f>IFERROR(CLEAN(HLOOKUP(Y$1,'1.源数据-产品报告-消费降序'!Y:Y,ROW(),0)),"")</f>
        <v/>
      </c>
      <c r="Z553" s="69" t="str">
        <f>IFERROR(CLEAN(HLOOKUP(Z$1,'1.源数据-产品报告-消费降序'!Z:Z,ROW(),0)),"")</f>
        <v/>
      </c>
      <c r="AA553" s="69" t="str">
        <f>IFERROR(CLEAN(HLOOKUP(AA$1,'1.源数据-产品报告-消费降序'!AA:AA,ROW(),0)),"")</f>
        <v/>
      </c>
      <c r="AB553" s="69" t="str">
        <f>IFERROR(CLEAN(HLOOKUP(AB$1,'1.源数据-产品报告-消费降序'!AB:AB,ROW(),0)),"")</f>
        <v/>
      </c>
      <c r="AC553" s="69" t="str">
        <f>IFERROR(CLEAN(HLOOKUP(AC$1,'1.源数据-产品报告-消费降序'!AC:AC,ROW(),0)),"")</f>
        <v/>
      </c>
      <c r="AD5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3" s="69" t="str">
        <f>IFERROR(CLEAN(HLOOKUP(AE$1,'1.源数据-产品报告-消费降序'!AE:AE,ROW(),0)),"")</f>
        <v/>
      </c>
      <c r="AH553" s="69" t="str">
        <f>IFERROR(CLEAN(HLOOKUP(AH$1,'1.源数据-产品报告-消费降序'!AH:AH,ROW(),0)),"")</f>
        <v/>
      </c>
      <c r="AI553" s="69" t="str">
        <f>IFERROR(CLEAN(HLOOKUP(AI$1,'1.源数据-产品报告-消费降序'!AI:AI,ROW(),0)),"")</f>
        <v/>
      </c>
      <c r="AJ553" s="69" t="str">
        <f>IFERROR(CLEAN(HLOOKUP(AJ$1,'1.源数据-产品报告-消费降序'!AJ:AJ,ROW(),0)),"")</f>
        <v/>
      </c>
      <c r="AK553" s="69" t="str">
        <f>IFERROR(CLEAN(HLOOKUP(AK$1,'1.源数据-产品报告-消费降序'!AK:AK,ROW(),0)),"")</f>
        <v/>
      </c>
      <c r="AL553" s="69" t="str">
        <f>IFERROR(CLEAN(HLOOKUP(AL$1,'1.源数据-产品报告-消费降序'!AL:AL,ROW(),0)),"")</f>
        <v/>
      </c>
      <c r="AM553" s="69" t="str">
        <f>IFERROR(CLEAN(HLOOKUP(AM$1,'1.源数据-产品报告-消费降序'!AM:AM,ROW(),0)),"")</f>
        <v/>
      </c>
      <c r="AN553" s="69" t="str">
        <f>IFERROR(CLEAN(HLOOKUP(AN$1,'1.源数据-产品报告-消费降序'!AN:AN,ROW(),0)),"")</f>
        <v/>
      </c>
      <c r="AO5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3" s="69" t="str">
        <f>IFERROR(CLEAN(HLOOKUP(AP$1,'1.源数据-产品报告-消费降序'!AP:AP,ROW(),0)),"")</f>
        <v/>
      </c>
      <c r="AS553" s="69" t="str">
        <f>IFERROR(CLEAN(HLOOKUP(AS$1,'1.源数据-产品报告-消费降序'!AS:AS,ROW(),0)),"")</f>
        <v/>
      </c>
      <c r="AT553" s="69" t="str">
        <f>IFERROR(CLEAN(HLOOKUP(AT$1,'1.源数据-产品报告-消费降序'!AT:AT,ROW(),0)),"")</f>
        <v/>
      </c>
      <c r="AU553" s="69" t="str">
        <f>IFERROR(CLEAN(HLOOKUP(AU$1,'1.源数据-产品报告-消费降序'!AU:AU,ROW(),0)),"")</f>
        <v/>
      </c>
      <c r="AV553" s="69" t="str">
        <f>IFERROR(CLEAN(HLOOKUP(AV$1,'1.源数据-产品报告-消费降序'!AV:AV,ROW(),0)),"")</f>
        <v/>
      </c>
      <c r="AW553" s="69" t="str">
        <f>IFERROR(CLEAN(HLOOKUP(AW$1,'1.源数据-产品报告-消费降序'!AW:AW,ROW(),0)),"")</f>
        <v/>
      </c>
      <c r="AX553" s="69" t="str">
        <f>IFERROR(CLEAN(HLOOKUP(AX$1,'1.源数据-产品报告-消费降序'!AX:AX,ROW(),0)),"")</f>
        <v/>
      </c>
      <c r="AY553" s="69" t="str">
        <f>IFERROR(CLEAN(HLOOKUP(AY$1,'1.源数据-产品报告-消费降序'!AY:AY,ROW(),0)),"")</f>
        <v/>
      </c>
      <c r="AZ5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3" s="69" t="str">
        <f>IFERROR(CLEAN(HLOOKUP(BA$1,'1.源数据-产品报告-消费降序'!BA:BA,ROW(),0)),"")</f>
        <v/>
      </c>
      <c r="BD553" s="69" t="str">
        <f>IFERROR(CLEAN(HLOOKUP(BD$1,'1.源数据-产品报告-消费降序'!BD:BD,ROW(),0)),"")</f>
        <v/>
      </c>
      <c r="BE553" s="69" t="str">
        <f>IFERROR(CLEAN(HLOOKUP(BE$1,'1.源数据-产品报告-消费降序'!BE:BE,ROW(),0)),"")</f>
        <v/>
      </c>
      <c r="BF553" s="69" t="str">
        <f>IFERROR(CLEAN(HLOOKUP(BF$1,'1.源数据-产品报告-消费降序'!BF:BF,ROW(),0)),"")</f>
        <v/>
      </c>
      <c r="BG553" s="69" t="str">
        <f>IFERROR(CLEAN(HLOOKUP(BG$1,'1.源数据-产品报告-消费降序'!BG:BG,ROW(),0)),"")</f>
        <v/>
      </c>
      <c r="BH553" s="69" t="str">
        <f>IFERROR(CLEAN(HLOOKUP(BH$1,'1.源数据-产品报告-消费降序'!BH:BH,ROW(),0)),"")</f>
        <v/>
      </c>
      <c r="BI553" s="69" t="str">
        <f>IFERROR(CLEAN(HLOOKUP(BI$1,'1.源数据-产品报告-消费降序'!BI:BI,ROW(),0)),"")</f>
        <v/>
      </c>
      <c r="BJ553" s="69" t="str">
        <f>IFERROR(CLEAN(HLOOKUP(BJ$1,'1.源数据-产品报告-消费降序'!BJ:BJ,ROW(),0)),"")</f>
        <v/>
      </c>
      <c r="BK5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3" s="69" t="str">
        <f>IFERROR(CLEAN(HLOOKUP(BL$1,'1.源数据-产品报告-消费降序'!BL:BL,ROW(),0)),"")</f>
        <v/>
      </c>
      <c r="BO553" s="69" t="str">
        <f>IFERROR(CLEAN(HLOOKUP(BO$1,'1.源数据-产品报告-消费降序'!BO:BO,ROW(),0)),"")</f>
        <v/>
      </c>
      <c r="BP553" s="69" t="str">
        <f>IFERROR(CLEAN(HLOOKUP(BP$1,'1.源数据-产品报告-消费降序'!BP:BP,ROW(),0)),"")</f>
        <v/>
      </c>
      <c r="BQ553" s="69" t="str">
        <f>IFERROR(CLEAN(HLOOKUP(BQ$1,'1.源数据-产品报告-消费降序'!BQ:BQ,ROW(),0)),"")</f>
        <v/>
      </c>
      <c r="BR553" s="69" t="str">
        <f>IFERROR(CLEAN(HLOOKUP(BR$1,'1.源数据-产品报告-消费降序'!BR:BR,ROW(),0)),"")</f>
        <v/>
      </c>
      <c r="BS553" s="69" t="str">
        <f>IFERROR(CLEAN(HLOOKUP(BS$1,'1.源数据-产品报告-消费降序'!BS:BS,ROW(),0)),"")</f>
        <v/>
      </c>
      <c r="BT553" s="69" t="str">
        <f>IFERROR(CLEAN(HLOOKUP(BT$1,'1.源数据-产品报告-消费降序'!BT:BT,ROW(),0)),"")</f>
        <v/>
      </c>
      <c r="BU553" s="69" t="str">
        <f>IFERROR(CLEAN(HLOOKUP(BU$1,'1.源数据-产品报告-消费降序'!BU:BU,ROW(),0)),"")</f>
        <v/>
      </c>
      <c r="BV5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3" s="69" t="str">
        <f>IFERROR(CLEAN(HLOOKUP(BW$1,'1.源数据-产品报告-消费降序'!BW:BW,ROW(),0)),"")</f>
        <v/>
      </c>
    </row>
    <row r="554" spans="1:75">
      <c r="A554" s="69" t="str">
        <f>IFERROR(CLEAN(HLOOKUP(A$1,'1.源数据-产品报告-消费降序'!A:A,ROW(),0)),"")</f>
        <v/>
      </c>
      <c r="B554" s="69" t="str">
        <f>IFERROR(CLEAN(HLOOKUP(B$1,'1.源数据-产品报告-消费降序'!B:B,ROW(),0)),"")</f>
        <v/>
      </c>
      <c r="C554" s="69" t="str">
        <f>IFERROR(CLEAN(HLOOKUP(C$1,'1.源数据-产品报告-消费降序'!C:C,ROW(),0)),"")</f>
        <v/>
      </c>
      <c r="D554" s="69" t="str">
        <f>IFERROR(CLEAN(HLOOKUP(D$1,'1.源数据-产品报告-消费降序'!D:D,ROW(),0)),"")</f>
        <v/>
      </c>
      <c r="E554" s="69" t="str">
        <f>IFERROR(CLEAN(HLOOKUP(E$1,'1.源数据-产品报告-消费降序'!E:E,ROW(),0)),"")</f>
        <v/>
      </c>
      <c r="F554" s="69" t="str">
        <f>IFERROR(CLEAN(HLOOKUP(F$1,'1.源数据-产品报告-消费降序'!F:F,ROW(),0)),"")</f>
        <v/>
      </c>
      <c r="G554" s="70">
        <f>IFERROR((HLOOKUP(G$1,'1.源数据-产品报告-消费降序'!G:G,ROW(),0)),"")</f>
        <v>0</v>
      </c>
      <c r="H5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4" s="69" t="str">
        <f>IFERROR(CLEAN(HLOOKUP(I$1,'1.源数据-产品报告-消费降序'!I:I,ROW(),0)),"")</f>
        <v/>
      </c>
      <c r="L554" s="69" t="str">
        <f>IFERROR(CLEAN(HLOOKUP(L$1,'1.源数据-产品报告-消费降序'!L:L,ROW(),0)),"")</f>
        <v/>
      </c>
      <c r="M554" s="69" t="str">
        <f>IFERROR(CLEAN(HLOOKUP(M$1,'1.源数据-产品报告-消费降序'!M:M,ROW(),0)),"")</f>
        <v/>
      </c>
      <c r="N554" s="69" t="str">
        <f>IFERROR(CLEAN(HLOOKUP(N$1,'1.源数据-产品报告-消费降序'!N:N,ROW(),0)),"")</f>
        <v/>
      </c>
      <c r="O554" s="69" t="str">
        <f>IFERROR(CLEAN(HLOOKUP(O$1,'1.源数据-产品报告-消费降序'!O:O,ROW(),0)),"")</f>
        <v/>
      </c>
      <c r="P554" s="69" t="str">
        <f>IFERROR(CLEAN(HLOOKUP(P$1,'1.源数据-产品报告-消费降序'!P:P,ROW(),0)),"")</f>
        <v/>
      </c>
      <c r="Q554" s="69" t="str">
        <f>IFERROR(CLEAN(HLOOKUP(Q$1,'1.源数据-产品报告-消费降序'!Q:Q,ROW(),0)),"")</f>
        <v/>
      </c>
      <c r="R554" s="69" t="str">
        <f>IFERROR(CLEAN(HLOOKUP(R$1,'1.源数据-产品报告-消费降序'!R:R,ROW(),0)),"")</f>
        <v/>
      </c>
      <c r="S5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4" s="69" t="str">
        <f>IFERROR(CLEAN(HLOOKUP(T$1,'1.源数据-产品报告-消费降序'!T:T,ROW(),0)),"")</f>
        <v/>
      </c>
      <c r="W554" s="69" t="str">
        <f>IFERROR(CLEAN(HLOOKUP(W$1,'1.源数据-产品报告-消费降序'!W:W,ROW(),0)),"")</f>
        <v/>
      </c>
      <c r="X554" s="69" t="str">
        <f>IFERROR(CLEAN(HLOOKUP(X$1,'1.源数据-产品报告-消费降序'!X:X,ROW(),0)),"")</f>
        <v/>
      </c>
      <c r="Y554" s="69" t="str">
        <f>IFERROR(CLEAN(HLOOKUP(Y$1,'1.源数据-产品报告-消费降序'!Y:Y,ROW(),0)),"")</f>
        <v/>
      </c>
      <c r="Z554" s="69" t="str">
        <f>IFERROR(CLEAN(HLOOKUP(Z$1,'1.源数据-产品报告-消费降序'!Z:Z,ROW(),0)),"")</f>
        <v/>
      </c>
      <c r="AA554" s="69" t="str">
        <f>IFERROR(CLEAN(HLOOKUP(AA$1,'1.源数据-产品报告-消费降序'!AA:AA,ROW(),0)),"")</f>
        <v/>
      </c>
      <c r="AB554" s="69" t="str">
        <f>IFERROR(CLEAN(HLOOKUP(AB$1,'1.源数据-产品报告-消费降序'!AB:AB,ROW(),0)),"")</f>
        <v/>
      </c>
      <c r="AC554" s="69" t="str">
        <f>IFERROR(CLEAN(HLOOKUP(AC$1,'1.源数据-产品报告-消费降序'!AC:AC,ROW(),0)),"")</f>
        <v/>
      </c>
      <c r="AD5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4" s="69" t="str">
        <f>IFERROR(CLEAN(HLOOKUP(AE$1,'1.源数据-产品报告-消费降序'!AE:AE,ROW(),0)),"")</f>
        <v/>
      </c>
      <c r="AH554" s="69" t="str">
        <f>IFERROR(CLEAN(HLOOKUP(AH$1,'1.源数据-产品报告-消费降序'!AH:AH,ROW(),0)),"")</f>
        <v/>
      </c>
      <c r="AI554" s="69" t="str">
        <f>IFERROR(CLEAN(HLOOKUP(AI$1,'1.源数据-产品报告-消费降序'!AI:AI,ROW(),0)),"")</f>
        <v/>
      </c>
      <c r="AJ554" s="69" t="str">
        <f>IFERROR(CLEAN(HLOOKUP(AJ$1,'1.源数据-产品报告-消费降序'!AJ:AJ,ROW(),0)),"")</f>
        <v/>
      </c>
      <c r="AK554" s="69" t="str">
        <f>IFERROR(CLEAN(HLOOKUP(AK$1,'1.源数据-产品报告-消费降序'!AK:AK,ROW(),0)),"")</f>
        <v/>
      </c>
      <c r="AL554" s="69" t="str">
        <f>IFERROR(CLEAN(HLOOKUP(AL$1,'1.源数据-产品报告-消费降序'!AL:AL,ROW(),0)),"")</f>
        <v/>
      </c>
      <c r="AM554" s="69" t="str">
        <f>IFERROR(CLEAN(HLOOKUP(AM$1,'1.源数据-产品报告-消费降序'!AM:AM,ROW(),0)),"")</f>
        <v/>
      </c>
      <c r="AN554" s="69" t="str">
        <f>IFERROR(CLEAN(HLOOKUP(AN$1,'1.源数据-产品报告-消费降序'!AN:AN,ROW(),0)),"")</f>
        <v/>
      </c>
      <c r="AO5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4" s="69" t="str">
        <f>IFERROR(CLEAN(HLOOKUP(AP$1,'1.源数据-产品报告-消费降序'!AP:AP,ROW(),0)),"")</f>
        <v/>
      </c>
      <c r="AS554" s="69" t="str">
        <f>IFERROR(CLEAN(HLOOKUP(AS$1,'1.源数据-产品报告-消费降序'!AS:AS,ROW(),0)),"")</f>
        <v/>
      </c>
      <c r="AT554" s="69" t="str">
        <f>IFERROR(CLEAN(HLOOKUP(AT$1,'1.源数据-产品报告-消费降序'!AT:AT,ROW(),0)),"")</f>
        <v/>
      </c>
      <c r="AU554" s="69" t="str">
        <f>IFERROR(CLEAN(HLOOKUP(AU$1,'1.源数据-产品报告-消费降序'!AU:AU,ROW(),0)),"")</f>
        <v/>
      </c>
      <c r="AV554" s="69" t="str">
        <f>IFERROR(CLEAN(HLOOKUP(AV$1,'1.源数据-产品报告-消费降序'!AV:AV,ROW(),0)),"")</f>
        <v/>
      </c>
      <c r="AW554" s="69" t="str">
        <f>IFERROR(CLEAN(HLOOKUP(AW$1,'1.源数据-产品报告-消费降序'!AW:AW,ROW(),0)),"")</f>
        <v/>
      </c>
      <c r="AX554" s="69" t="str">
        <f>IFERROR(CLEAN(HLOOKUP(AX$1,'1.源数据-产品报告-消费降序'!AX:AX,ROW(),0)),"")</f>
        <v/>
      </c>
      <c r="AY554" s="69" t="str">
        <f>IFERROR(CLEAN(HLOOKUP(AY$1,'1.源数据-产品报告-消费降序'!AY:AY,ROW(),0)),"")</f>
        <v/>
      </c>
      <c r="AZ5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4" s="69" t="str">
        <f>IFERROR(CLEAN(HLOOKUP(BA$1,'1.源数据-产品报告-消费降序'!BA:BA,ROW(),0)),"")</f>
        <v/>
      </c>
      <c r="BD554" s="69" t="str">
        <f>IFERROR(CLEAN(HLOOKUP(BD$1,'1.源数据-产品报告-消费降序'!BD:BD,ROW(),0)),"")</f>
        <v/>
      </c>
      <c r="BE554" s="69" t="str">
        <f>IFERROR(CLEAN(HLOOKUP(BE$1,'1.源数据-产品报告-消费降序'!BE:BE,ROW(),0)),"")</f>
        <v/>
      </c>
      <c r="BF554" s="69" t="str">
        <f>IFERROR(CLEAN(HLOOKUP(BF$1,'1.源数据-产品报告-消费降序'!BF:BF,ROW(),0)),"")</f>
        <v/>
      </c>
      <c r="BG554" s="69" t="str">
        <f>IFERROR(CLEAN(HLOOKUP(BG$1,'1.源数据-产品报告-消费降序'!BG:BG,ROW(),0)),"")</f>
        <v/>
      </c>
      <c r="BH554" s="69" t="str">
        <f>IFERROR(CLEAN(HLOOKUP(BH$1,'1.源数据-产品报告-消费降序'!BH:BH,ROW(),0)),"")</f>
        <v/>
      </c>
      <c r="BI554" s="69" t="str">
        <f>IFERROR(CLEAN(HLOOKUP(BI$1,'1.源数据-产品报告-消费降序'!BI:BI,ROW(),0)),"")</f>
        <v/>
      </c>
      <c r="BJ554" s="69" t="str">
        <f>IFERROR(CLEAN(HLOOKUP(BJ$1,'1.源数据-产品报告-消费降序'!BJ:BJ,ROW(),0)),"")</f>
        <v/>
      </c>
      <c r="BK5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4" s="69" t="str">
        <f>IFERROR(CLEAN(HLOOKUP(BL$1,'1.源数据-产品报告-消费降序'!BL:BL,ROW(),0)),"")</f>
        <v/>
      </c>
      <c r="BO554" s="69" t="str">
        <f>IFERROR(CLEAN(HLOOKUP(BO$1,'1.源数据-产品报告-消费降序'!BO:BO,ROW(),0)),"")</f>
        <v/>
      </c>
      <c r="BP554" s="69" t="str">
        <f>IFERROR(CLEAN(HLOOKUP(BP$1,'1.源数据-产品报告-消费降序'!BP:BP,ROW(),0)),"")</f>
        <v/>
      </c>
      <c r="BQ554" s="69" t="str">
        <f>IFERROR(CLEAN(HLOOKUP(BQ$1,'1.源数据-产品报告-消费降序'!BQ:BQ,ROW(),0)),"")</f>
        <v/>
      </c>
      <c r="BR554" s="69" t="str">
        <f>IFERROR(CLEAN(HLOOKUP(BR$1,'1.源数据-产品报告-消费降序'!BR:BR,ROW(),0)),"")</f>
        <v/>
      </c>
      <c r="BS554" s="69" t="str">
        <f>IFERROR(CLEAN(HLOOKUP(BS$1,'1.源数据-产品报告-消费降序'!BS:BS,ROW(),0)),"")</f>
        <v/>
      </c>
      <c r="BT554" s="69" t="str">
        <f>IFERROR(CLEAN(HLOOKUP(BT$1,'1.源数据-产品报告-消费降序'!BT:BT,ROW(),0)),"")</f>
        <v/>
      </c>
      <c r="BU554" s="69" t="str">
        <f>IFERROR(CLEAN(HLOOKUP(BU$1,'1.源数据-产品报告-消费降序'!BU:BU,ROW(),0)),"")</f>
        <v/>
      </c>
      <c r="BV5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4" s="69" t="str">
        <f>IFERROR(CLEAN(HLOOKUP(BW$1,'1.源数据-产品报告-消费降序'!BW:BW,ROW(),0)),"")</f>
        <v/>
      </c>
    </row>
    <row r="555" spans="1:75">
      <c r="A555" s="69" t="str">
        <f>IFERROR(CLEAN(HLOOKUP(A$1,'1.源数据-产品报告-消费降序'!A:A,ROW(),0)),"")</f>
        <v/>
      </c>
      <c r="B555" s="69" t="str">
        <f>IFERROR(CLEAN(HLOOKUP(B$1,'1.源数据-产品报告-消费降序'!B:B,ROW(),0)),"")</f>
        <v/>
      </c>
      <c r="C555" s="69" t="str">
        <f>IFERROR(CLEAN(HLOOKUP(C$1,'1.源数据-产品报告-消费降序'!C:C,ROW(),0)),"")</f>
        <v/>
      </c>
      <c r="D555" s="69" t="str">
        <f>IFERROR(CLEAN(HLOOKUP(D$1,'1.源数据-产品报告-消费降序'!D:D,ROW(),0)),"")</f>
        <v/>
      </c>
      <c r="E555" s="69" t="str">
        <f>IFERROR(CLEAN(HLOOKUP(E$1,'1.源数据-产品报告-消费降序'!E:E,ROW(),0)),"")</f>
        <v/>
      </c>
      <c r="F555" s="69" t="str">
        <f>IFERROR(CLEAN(HLOOKUP(F$1,'1.源数据-产品报告-消费降序'!F:F,ROW(),0)),"")</f>
        <v/>
      </c>
      <c r="G555" s="70">
        <f>IFERROR((HLOOKUP(G$1,'1.源数据-产品报告-消费降序'!G:G,ROW(),0)),"")</f>
        <v>0</v>
      </c>
      <c r="H5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5" s="69" t="str">
        <f>IFERROR(CLEAN(HLOOKUP(I$1,'1.源数据-产品报告-消费降序'!I:I,ROW(),0)),"")</f>
        <v/>
      </c>
      <c r="L555" s="69" t="str">
        <f>IFERROR(CLEAN(HLOOKUP(L$1,'1.源数据-产品报告-消费降序'!L:L,ROW(),0)),"")</f>
        <v/>
      </c>
      <c r="M555" s="69" t="str">
        <f>IFERROR(CLEAN(HLOOKUP(M$1,'1.源数据-产品报告-消费降序'!M:M,ROW(),0)),"")</f>
        <v/>
      </c>
      <c r="N555" s="69" t="str">
        <f>IFERROR(CLEAN(HLOOKUP(N$1,'1.源数据-产品报告-消费降序'!N:N,ROW(),0)),"")</f>
        <v/>
      </c>
      <c r="O555" s="69" t="str">
        <f>IFERROR(CLEAN(HLOOKUP(O$1,'1.源数据-产品报告-消费降序'!O:O,ROW(),0)),"")</f>
        <v/>
      </c>
      <c r="P555" s="69" t="str">
        <f>IFERROR(CLEAN(HLOOKUP(P$1,'1.源数据-产品报告-消费降序'!P:P,ROW(),0)),"")</f>
        <v/>
      </c>
      <c r="Q555" s="69" t="str">
        <f>IFERROR(CLEAN(HLOOKUP(Q$1,'1.源数据-产品报告-消费降序'!Q:Q,ROW(),0)),"")</f>
        <v/>
      </c>
      <c r="R555" s="69" t="str">
        <f>IFERROR(CLEAN(HLOOKUP(R$1,'1.源数据-产品报告-消费降序'!R:R,ROW(),0)),"")</f>
        <v/>
      </c>
      <c r="S5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5" s="69" t="str">
        <f>IFERROR(CLEAN(HLOOKUP(T$1,'1.源数据-产品报告-消费降序'!T:T,ROW(),0)),"")</f>
        <v/>
      </c>
      <c r="W555" s="69" t="str">
        <f>IFERROR(CLEAN(HLOOKUP(W$1,'1.源数据-产品报告-消费降序'!W:W,ROW(),0)),"")</f>
        <v/>
      </c>
      <c r="X555" s="69" t="str">
        <f>IFERROR(CLEAN(HLOOKUP(X$1,'1.源数据-产品报告-消费降序'!X:X,ROW(),0)),"")</f>
        <v/>
      </c>
      <c r="Y555" s="69" t="str">
        <f>IFERROR(CLEAN(HLOOKUP(Y$1,'1.源数据-产品报告-消费降序'!Y:Y,ROW(),0)),"")</f>
        <v/>
      </c>
      <c r="Z555" s="69" t="str">
        <f>IFERROR(CLEAN(HLOOKUP(Z$1,'1.源数据-产品报告-消费降序'!Z:Z,ROW(),0)),"")</f>
        <v/>
      </c>
      <c r="AA555" s="69" t="str">
        <f>IFERROR(CLEAN(HLOOKUP(AA$1,'1.源数据-产品报告-消费降序'!AA:AA,ROW(),0)),"")</f>
        <v/>
      </c>
      <c r="AB555" s="69" t="str">
        <f>IFERROR(CLEAN(HLOOKUP(AB$1,'1.源数据-产品报告-消费降序'!AB:AB,ROW(),0)),"")</f>
        <v/>
      </c>
      <c r="AC555" s="69" t="str">
        <f>IFERROR(CLEAN(HLOOKUP(AC$1,'1.源数据-产品报告-消费降序'!AC:AC,ROW(),0)),"")</f>
        <v/>
      </c>
      <c r="AD5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5" s="69" t="str">
        <f>IFERROR(CLEAN(HLOOKUP(AE$1,'1.源数据-产品报告-消费降序'!AE:AE,ROW(),0)),"")</f>
        <v/>
      </c>
      <c r="AH555" s="69" t="str">
        <f>IFERROR(CLEAN(HLOOKUP(AH$1,'1.源数据-产品报告-消费降序'!AH:AH,ROW(),0)),"")</f>
        <v/>
      </c>
      <c r="AI555" s="69" t="str">
        <f>IFERROR(CLEAN(HLOOKUP(AI$1,'1.源数据-产品报告-消费降序'!AI:AI,ROW(),0)),"")</f>
        <v/>
      </c>
      <c r="AJ555" s="69" t="str">
        <f>IFERROR(CLEAN(HLOOKUP(AJ$1,'1.源数据-产品报告-消费降序'!AJ:AJ,ROW(),0)),"")</f>
        <v/>
      </c>
      <c r="AK555" s="69" t="str">
        <f>IFERROR(CLEAN(HLOOKUP(AK$1,'1.源数据-产品报告-消费降序'!AK:AK,ROW(),0)),"")</f>
        <v/>
      </c>
      <c r="AL555" s="69" t="str">
        <f>IFERROR(CLEAN(HLOOKUP(AL$1,'1.源数据-产品报告-消费降序'!AL:AL,ROW(),0)),"")</f>
        <v/>
      </c>
      <c r="AM555" s="69" t="str">
        <f>IFERROR(CLEAN(HLOOKUP(AM$1,'1.源数据-产品报告-消费降序'!AM:AM,ROW(),0)),"")</f>
        <v/>
      </c>
      <c r="AN555" s="69" t="str">
        <f>IFERROR(CLEAN(HLOOKUP(AN$1,'1.源数据-产品报告-消费降序'!AN:AN,ROW(),0)),"")</f>
        <v/>
      </c>
      <c r="AO5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5" s="69" t="str">
        <f>IFERROR(CLEAN(HLOOKUP(AP$1,'1.源数据-产品报告-消费降序'!AP:AP,ROW(),0)),"")</f>
        <v/>
      </c>
      <c r="AS555" s="69" t="str">
        <f>IFERROR(CLEAN(HLOOKUP(AS$1,'1.源数据-产品报告-消费降序'!AS:AS,ROW(),0)),"")</f>
        <v/>
      </c>
      <c r="AT555" s="69" t="str">
        <f>IFERROR(CLEAN(HLOOKUP(AT$1,'1.源数据-产品报告-消费降序'!AT:AT,ROW(),0)),"")</f>
        <v/>
      </c>
      <c r="AU555" s="69" t="str">
        <f>IFERROR(CLEAN(HLOOKUP(AU$1,'1.源数据-产品报告-消费降序'!AU:AU,ROW(),0)),"")</f>
        <v/>
      </c>
      <c r="AV555" s="69" t="str">
        <f>IFERROR(CLEAN(HLOOKUP(AV$1,'1.源数据-产品报告-消费降序'!AV:AV,ROW(),0)),"")</f>
        <v/>
      </c>
      <c r="AW555" s="69" t="str">
        <f>IFERROR(CLEAN(HLOOKUP(AW$1,'1.源数据-产品报告-消费降序'!AW:AW,ROW(),0)),"")</f>
        <v/>
      </c>
      <c r="AX555" s="69" t="str">
        <f>IFERROR(CLEAN(HLOOKUP(AX$1,'1.源数据-产品报告-消费降序'!AX:AX,ROW(),0)),"")</f>
        <v/>
      </c>
      <c r="AY555" s="69" t="str">
        <f>IFERROR(CLEAN(HLOOKUP(AY$1,'1.源数据-产品报告-消费降序'!AY:AY,ROW(),0)),"")</f>
        <v/>
      </c>
      <c r="AZ5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5" s="69" t="str">
        <f>IFERROR(CLEAN(HLOOKUP(BA$1,'1.源数据-产品报告-消费降序'!BA:BA,ROW(),0)),"")</f>
        <v/>
      </c>
      <c r="BD555" s="69" t="str">
        <f>IFERROR(CLEAN(HLOOKUP(BD$1,'1.源数据-产品报告-消费降序'!BD:BD,ROW(),0)),"")</f>
        <v/>
      </c>
      <c r="BE555" s="69" t="str">
        <f>IFERROR(CLEAN(HLOOKUP(BE$1,'1.源数据-产品报告-消费降序'!BE:BE,ROW(),0)),"")</f>
        <v/>
      </c>
      <c r="BF555" s="69" t="str">
        <f>IFERROR(CLEAN(HLOOKUP(BF$1,'1.源数据-产品报告-消费降序'!BF:BF,ROW(),0)),"")</f>
        <v/>
      </c>
      <c r="BG555" s="69" t="str">
        <f>IFERROR(CLEAN(HLOOKUP(BG$1,'1.源数据-产品报告-消费降序'!BG:BG,ROW(),0)),"")</f>
        <v/>
      </c>
      <c r="BH555" s="69" t="str">
        <f>IFERROR(CLEAN(HLOOKUP(BH$1,'1.源数据-产品报告-消费降序'!BH:BH,ROW(),0)),"")</f>
        <v/>
      </c>
      <c r="BI555" s="69" t="str">
        <f>IFERROR(CLEAN(HLOOKUP(BI$1,'1.源数据-产品报告-消费降序'!BI:BI,ROW(),0)),"")</f>
        <v/>
      </c>
      <c r="BJ555" s="69" t="str">
        <f>IFERROR(CLEAN(HLOOKUP(BJ$1,'1.源数据-产品报告-消费降序'!BJ:BJ,ROW(),0)),"")</f>
        <v/>
      </c>
      <c r="BK5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5" s="69" t="str">
        <f>IFERROR(CLEAN(HLOOKUP(BL$1,'1.源数据-产品报告-消费降序'!BL:BL,ROW(),0)),"")</f>
        <v/>
      </c>
      <c r="BO555" s="69" t="str">
        <f>IFERROR(CLEAN(HLOOKUP(BO$1,'1.源数据-产品报告-消费降序'!BO:BO,ROW(),0)),"")</f>
        <v/>
      </c>
      <c r="BP555" s="69" t="str">
        <f>IFERROR(CLEAN(HLOOKUP(BP$1,'1.源数据-产品报告-消费降序'!BP:BP,ROW(),0)),"")</f>
        <v/>
      </c>
      <c r="BQ555" s="69" t="str">
        <f>IFERROR(CLEAN(HLOOKUP(BQ$1,'1.源数据-产品报告-消费降序'!BQ:BQ,ROW(),0)),"")</f>
        <v/>
      </c>
      <c r="BR555" s="69" t="str">
        <f>IFERROR(CLEAN(HLOOKUP(BR$1,'1.源数据-产品报告-消费降序'!BR:BR,ROW(),0)),"")</f>
        <v/>
      </c>
      <c r="BS555" s="69" t="str">
        <f>IFERROR(CLEAN(HLOOKUP(BS$1,'1.源数据-产品报告-消费降序'!BS:BS,ROW(),0)),"")</f>
        <v/>
      </c>
      <c r="BT555" s="69" t="str">
        <f>IFERROR(CLEAN(HLOOKUP(BT$1,'1.源数据-产品报告-消费降序'!BT:BT,ROW(),0)),"")</f>
        <v/>
      </c>
      <c r="BU555" s="69" t="str">
        <f>IFERROR(CLEAN(HLOOKUP(BU$1,'1.源数据-产品报告-消费降序'!BU:BU,ROW(),0)),"")</f>
        <v/>
      </c>
      <c r="BV5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5" s="69" t="str">
        <f>IFERROR(CLEAN(HLOOKUP(BW$1,'1.源数据-产品报告-消费降序'!BW:BW,ROW(),0)),"")</f>
        <v/>
      </c>
    </row>
    <row r="556" spans="1:75">
      <c r="A556" s="69" t="str">
        <f>IFERROR(CLEAN(HLOOKUP(A$1,'1.源数据-产品报告-消费降序'!A:A,ROW(),0)),"")</f>
        <v/>
      </c>
      <c r="B556" s="69" t="str">
        <f>IFERROR(CLEAN(HLOOKUP(B$1,'1.源数据-产品报告-消费降序'!B:B,ROW(),0)),"")</f>
        <v/>
      </c>
      <c r="C556" s="69" t="str">
        <f>IFERROR(CLEAN(HLOOKUP(C$1,'1.源数据-产品报告-消费降序'!C:C,ROW(),0)),"")</f>
        <v/>
      </c>
      <c r="D556" s="69" t="str">
        <f>IFERROR(CLEAN(HLOOKUP(D$1,'1.源数据-产品报告-消费降序'!D:D,ROW(),0)),"")</f>
        <v/>
      </c>
      <c r="E556" s="69" t="str">
        <f>IFERROR(CLEAN(HLOOKUP(E$1,'1.源数据-产品报告-消费降序'!E:E,ROW(),0)),"")</f>
        <v/>
      </c>
      <c r="F556" s="69" t="str">
        <f>IFERROR(CLEAN(HLOOKUP(F$1,'1.源数据-产品报告-消费降序'!F:F,ROW(),0)),"")</f>
        <v/>
      </c>
      <c r="G556" s="70">
        <f>IFERROR((HLOOKUP(G$1,'1.源数据-产品报告-消费降序'!G:G,ROW(),0)),"")</f>
        <v>0</v>
      </c>
      <c r="H5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6" s="69" t="str">
        <f>IFERROR(CLEAN(HLOOKUP(I$1,'1.源数据-产品报告-消费降序'!I:I,ROW(),0)),"")</f>
        <v/>
      </c>
      <c r="L556" s="69" t="str">
        <f>IFERROR(CLEAN(HLOOKUP(L$1,'1.源数据-产品报告-消费降序'!L:L,ROW(),0)),"")</f>
        <v/>
      </c>
      <c r="M556" s="69" t="str">
        <f>IFERROR(CLEAN(HLOOKUP(M$1,'1.源数据-产品报告-消费降序'!M:M,ROW(),0)),"")</f>
        <v/>
      </c>
      <c r="N556" s="69" t="str">
        <f>IFERROR(CLEAN(HLOOKUP(N$1,'1.源数据-产品报告-消费降序'!N:N,ROW(),0)),"")</f>
        <v/>
      </c>
      <c r="O556" s="69" t="str">
        <f>IFERROR(CLEAN(HLOOKUP(O$1,'1.源数据-产品报告-消费降序'!O:O,ROW(),0)),"")</f>
        <v/>
      </c>
      <c r="P556" s="69" t="str">
        <f>IFERROR(CLEAN(HLOOKUP(P$1,'1.源数据-产品报告-消费降序'!P:P,ROW(),0)),"")</f>
        <v/>
      </c>
      <c r="Q556" s="69" t="str">
        <f>IFERROR(CLEAN(HLOOKUP(Q$1,'1.源数据-产品报告-消费降序'!Q:Q,ROW(),0)),"")</f>
        <v/>
      </c>
      <c r="R556" s="69" t="str">
        <f>IFERROR(CLEAN(HLOOKUP(R$1,'1.源数据-产品报告-消费降序'!R:R,ROW(),0)),"")</f>
        <v/>
      </c>
      <c r="S5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6" s="69" t="str">
        <f>IFERROR(CLEAN(HLOOKUP(T$1,'1.源数据-产品报告-消费降序'!T:T,ROW(),0)),"")</f>
        <v/>
      </c>
      <c r="W556" s="69" t="str">
        <f>IFERROR(CLEAN(HLOOKUP(W$1,'1.源数据-产品报告-消费降序'!W:W,ROW(),0)),"")</f>
        <v/>
      </c>
      <c r="X556" s="69" t="str">
        <f>IFERROR(CLEAN(HLOOKUP(X$1,'1.源数据-产品报告-消费降序'!X:X,ROW(),0)),"")</f>
        <v/>
      </c>
      <c r="Y556" s="69" t="str">
        <f>IFERROR(CLEAN(HLOOKUP(Y$1,'1.源数据-产品报告-消费降序'!Y:Y,ROW(),0)),"")</f>
        <v/>
      </c>
      <c r="Z556" s="69" t="str">
        <f>IFERROR(CLEAN(HLOOKUP(Z$1,'1.源数据-产品报告-消费降序'!Z:Z,ROW(),0)),"")</f>
        <v/>
      </c>
      <c r="AA556" s="69" t="str">
        <f>IFERROR(CLEAN(HLOOKUP(AA$1,'1.源数据-产品报告-消费降序'!AA:AA,ROW(),0)),"")</f>
        <v/>
      </c>
      <c r="AB556" s="69" t="str">
        <f>IFERROR(CLEAN(HLOOKUP(AB$1,'1.源数据-产品报告-消费降序'!AB:AB,ROW(),0)),"")</f>
        <v/>
      </c>
      <c r="AC556" s="69" t="str">
        <f>IFERROR(CLEAN(HLOOKUP(AC$1,'1.源数据-产品报告-消费降序'!AC:AC,ROW(),0)),"")</f>
        <v/>
      </c>
      <c r="AD5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6" s="69" t="str">
        <f>IFERROR(CLEAN(HLOOKUP(AE$1,'1.源数据-产品报告-消费降序'!AE:AE,ROW(),0)),"")</f>
        <v/>
      </c>
      <c r="AH556" s="69" t="str">
        <f>IFERROR(CLEAN(HLOOKUP(AH$1,'1.源数据-产品报告-消费降序'!AH:AH,ROW(),0)),"")</f>
        <v/>
      </c>
      <c r="AI556" s="69" t="str">
        <f>IFERROR(CLEAN(HLOOKUP(AI$1,'1.源数据-产品报告-消费降序'!AI:AI,ROW(),0)),"")</f>
        <v/>
      </c>
      <c r="AJ556" s="69" t="str">
        <f>IFERROR(CLEAN(HLOOKUP(AJ$1,'1.源数据-产品报告-消费降序'!AJ:AJ,ROW(),0)),"")</f>
        <v/>
      </c>
      <c r="AK556" s="69" t="str">
        <f>IFERROR(CLEAN(HLOOKUP(AK$1,'1.源数据-产品报告-消费降序'!AK:AK,ROW(),0)),"")</f>
        <v/>
      </c>
      <c r="AL556" s="69" t="str">
        <f>IFERROR(CLEAN(HLOOKUP(AL$1,'1.源数据-产品报告-消费降序'!AL:AL,ROW(),0)),"")</f>
        <v/>
      </c>
      <c r="AM556" s="69" t="str">
        <f>IFERROR(CLEAN(HLOOKUP(AM$1,'1.源数据-产品报告-消费降序'!AM:AM,ROW(),0)),"")</f>
        <v/>
      </c>
      <c r="AN556" s="69" t="str">
        <f>IFERROR(CLEAN(HLOOKUP(AN$1,'1.源数据-产品报告-消费降序'!AN:AN,ROW(),0)),"")</f>
        <v/>
      </c>
      <c r="AO5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6" s="69" t="str">
        <f>IFERROR(CLEAN(HLOOKUP(AP$1,'1.源数据-产品报告-消费降序'!AP:AP,ROW(),0)),"")</f>
        <v/>
      </c>
      <c r="AS556" s="69" t="str">
        <f>IFERROR(CLEAN(HLOOKUP(AS$1,'1.源数据-产品报告-消费降序'!AS:AS,ROW(),0)),"")</f>
        <v/>
      </c>
      <c r="AT556" s="69" t="str">
        <f>IFERROR(CLEAN(HLOOKUP(AT$1,'1.源数据-产品报告-消费降序'!AT:AT,ROW(),0)),"")</f>
        <v/>
      </c>
      <c r="AU556" s="69" t="str">
        <f>IFERROR(CLEAN(HLOOKUP(AU$1,'1.源数据-产品报告-消费降序'!AU:AU,ROW(),0)),"")</f>
        <v/>
      </c>
      <c r="AV556" s="69" t="str">
        <f>IFERROR(CLEAN(HLOOKUP(AV$1,'1.源数据-产品报告-消费降序'!AV:AV,ROW(),0)),"")</f>
        <v/>
      </c>
      <c r="AW556" s="69" t="str">
        <f>IFERROR(CLEAN(HLOOKUP(AW$1,'1.源数据-产品报告-消费降序'!AW:AW,ROW(),0)),"")</f>
        <v/>
      </c>
      <c r="AX556" s="69" t="str">
        <f>IFERROR(CLEAN(HLOOKUP(AX$1,'1.源数据-产品报告-消费降序'!AX:AX,ROW(),0)),"")</f>
        <v/>
      </c>
      <c r="AY556" s="69" t="str">
        <f>IFERROR(CLEAN(HLOOKUP(AY$1,'1.源数据-产品报告-消费降序'!AY:AY,ROW(),0)),"")</f>
        <v/>
      </c>
      <c r="AZ5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6" s="69" t="str">
        <f>IFERROR(CLEAN(HLOOKUP(BA$1,'1.源数据-产品报告-消费降序'!BA:BA,ROW(),0)),"")</f>
        <v/>
      </c>
      <c r="BD556" s="69" t="str">
        <f>IFERROR(CLEAN(HLOOKUP(BD$1,'1.源数据-产品报告-消费降序'!BD:BD,ROW(),0)),"")</f>
        <v/>
      </c>
      <c r="BE556" s="69" t="str">
        <f>IFERROR(CLEAN(HLOOKUP(BE$1,'1.源数据-产品报告-消费降序'!BE:BE,ROW(),0)),"")</f>
        <v/>
      </c>
      <c r="BF556" s="69" t="str">
        <f>IFERROR(CLEAN(HLOOKUP(BF$1,'1.源数据-产品报告-消费降序'!BF:BF,ROW(),0)),"")</f>
        <v/>
      </c>
      <c r="BG556" s="69" t="str">
        <f>IFERROR(CLEAN(HLOOKUP(BG$1,'1.源数据-产品报告-消费降序'!BG:BG,ROW(),0)),"")</f>
        <v/>
      </c>
      <c r="BH556" s="69" t="str">
        <f>IFERROR(CLEAN(HLOOKUP(BH$1,'1.源数据-产品报告-消费降序'!BH:BH,ROW(),0)),"")</f>
        <v/>
      </c>
      <c r="BI556" s="69" t="str">
        <f>IFERROR(CLEAN(HLOOKUP(BI$1,'1.源数据-产品报告-消费降序'!BI:BI,ROW(),0)),"")</f>
        <v/>
      </c>
      <c r="BJ556" s="69" t="str">
        <f>IFERROR(CLEAN(HLOOKUP(BJ$1,'1.源数据-产品报告-消费降序'!BJ:BJ,ROW(),0)),"")</f>
        <v/>
      </c>
      <c r="BK5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6" s="69" t="str">
        <f>IFERROR(CLEAN(HLOOKUP(BL$1,'1.源数据-产品报告-消费降序'!BL:BL,ROW(),0)),"")</f>
        <v/>
      </c>
      <c r="BO556" s="69" t="str">
        <f>IFERROR(CLEAN(HLOOKUP(BO$1,'1.源数据-产品报告-消费降序'!BO:BO,ROW(),0)),"")</f>
        <v/>
      </c>
      <c r="BP556" s="69" t="str">
        <f>IFERROR(CLEAN(HLOOKUP(BP$1,'1.源数据-产品报告-消费降序'!BP:BP,ROW(),0)),"")</f>
        <v/>
      </c>
      <c r="BQ556" s="69" t="str">
        <f>IFERROR(CLEAN(HLOOKUP(BQ$1,'1.源数据-产品报告-消费降序'!BQ:BQ,ROW(),0)),"")</f>
        <v/>
      </c>
      <c r="BR556" s="69" t="str">
        <f>IFERROR(CLEAN(HLOOKUP(BR$1,'1.源数据-产品报告-消费降序'!BR:BR,ROW(),0)),"")</f>
        <v/>
      </c>
      <c r="BS556" s="69" t="str">
        <f>IFERROR(CLEAN(HLOOKUP(BS$1,'1.源数据-产品报告-消费降序'!BS:BS,ROW(),0)),"")</f>
        <v/>
      </c>
      <c r="BT556" s="69" t="str">
        <f>IFERROR(CLEAN(HLOOKUP(BT$1,'1.源数据-产品报告-消费降序'!BT:BT,ROW(),0)),"")</f>
        <v/>
      </c>
      <c r="BU556" s="69" t="str">
        <f>IFERROR(CLEAN(HLOOKUP(BU$1,'1.源数据-产品报告-消费降序'!BU:BU,ROW(),0)),"")</f>
        <v/>
      </c>
      <c r="BV5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6" s="69" t="str">
        <f>IFERROR(CLEAN(HLOOKUP(BW$1,'1.源数据-产品报告-消费降序'!BW:BW,ROW(),0)),"")</f>
        <v/>
      </c>
    </row>
    <row r="557" spans="1:75">
      <c r="A557" s="69" t="str">
        <f>IFERROR(CLEAN(HLOOKUP(A$1,'1.源数据-产品报告-消费降序'!A:A,ROW(),0)),"")</f>
        <v/>
      </c>
      <c r="B557" s="69" t="str">
        <f>IFERROR(CLEAN(HLOOKUP(B$1,'1.源数据-产品报告-消费降序'!B:B,ROW(),0)),"")</f>
        <v/>
      </c>
      <c r="C557" s="69" t="str">
        <f>IFERROR(CLEAN(HLOOKUP(C$1,'1.源数据-产品报告-消费降序'!C:C,ROW(),0)),"")</f>
        <v/>
      </c>
      <c r="D557" s="69" t="str">
        <f>IFERROR(CLEAN(HLOOKUP(D$1,'1.源数据-产品报告-消费降序'!D:D,ROW(),0)),"")</f>
        <v/>
      </c>
      <c r="E557" s="69" t="str">
        <f>IFERROR(CLEAN(HLOOKUP(E$1,'1.源数据-产品报告-消费降序'!E:E,ROW(),0)),"")</f>
        <v/>
      </c>
      <c r="F557" s="69" t="str">
        <f>IFERROR(CLEAN(HLOOKUP(F$1,'1.源数据-产品报告-消费降序'!F:F,ROW(),0)),"")</f>
        <v/>
      </c>
      <c r="G557" s="70">
        <f>IFERROR((HLOOKUP(G$1,'1.源数据-产品报告-消费降序'!G:G,ROW(),0)),"")</f>
        <v>0</v>
      </c>
      <c r="H5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7" s="69" t="str">
        <f>IFERROR(CLEAN(HLOOKUP(I$1,'1.源数据-产品报告-消费降序'!I:I,ROW(),0)),"")</f>
        <v/>
      </c>
      <c r="L557" s="69" t="str">
        <f>IFERROR(CLEAN(HLOOKUP(L$1,'1.源数据-产品报告-消费降序'!L:L,ROW(),0)),"")</f>
        <v/>
      </c>
      <c r="M557" s="69" t="str">
        <f>IFERROR(CLEAN(HLOOKUP(M$1,'1.源数据-产品报告-消费降序'!M:M,ROW(),0)),"")</f>
        <v/>
      </c>
      <c r="N557" s="69" t="str">
        <f>IFERROR(CLEAN(HLOOKUP(N$1,'1.源数据-产品报告-消费降序'!N:N,ROW(),0)),"")</f>
        <v/>
      </c>
      <c r="O557" s="69" t="str">
        <f>IFERROR(CLEAN(HLOOKUP(O$1,'1.源数据-产品报告-消费降序'!O:O,ROW(),0)),"")</f>
        <v/>
      </c>
      <c r="P557" s="69" t="str">
        <f>IFERROR(CLEAN(HLOOKUP(P$1,'1.源数据-产品报告-消费降序'!P:P,ROW(),0)),"")</f>
        <v/>
      </c>
      <c r="Q557" s="69" t="str">
        <f>IFERROR(CLEAN(HLOOKUP(Q$1,'1.源数据-产品报告-消费降序'!Q:Q,ROW(),0)),"")</f>
        <v/>
      </c>
      <c r="R557" s="69" t="str">
        <f>IFERROR(CLEAN(HLOOKUP(R$1,'1.源数据-产品报告-消费降序'!R:R,ROW(),0)),"")</f>
        <v/>
      </c>
      <c r="S5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7" s="69" t="str">
        <f>IFERROR(CLEAN(HLOOKUP(T$1,'1.源数据-产品报告-消费降序'!T:T,ROW(),0)),"")</f>
        <v/>
      </c>
      <c r="W557" s="69" t="str">
        <f>IFERROR(CLEAN(HLOOKUP(W$1,'1.源数据-产品报告-消费降序'!W:W,ROW(),0)),"")</f>
        <v/>
      </c>
      <c r="X557" s="69" t="str">
        <f>IFERROR(CLEAN(HLOOKUP(X$1,'1.源数据-产品报告-消费降序'!X:X,ROW(),0)),"")</f>
        <v/>
      </c>
      <c r="Y557" s="69" t="str">
        <f>IFERROR(CLEAN(HLOOKUP(Y$1,'1.源数据-产品报告-消费降序'!Y:Y,ROW(),0)),"")</f>
        <v/>
      </c>
      <c r="Z557" s="69" t="str">
        <f>IFERROR(CLEAN(HLOOKUP(Z$1,'1.源数据-产品报告-消费降序'!Z:Z,ROW(),0)),"")</f>
        <v/>
      </c>
      <c r="AA557" s="69" t="str">
        <f>IFERROR(CLEAN(HLOOKUP(AA$1,'1.源数据-产品报告-消费降序'!AA:AA,ROW(),0)),"")</f>
        <v/>
      </c>
      <c r="AB557" s="69" t="str">
        <f>IFERROR(CLEAN(HLOOKUP(AB$1,'1.源数据-产品报告-消费降序'!AB:AB,ROW(),0)),"")</f>
        <v/>
      </c>
      <c r="AC557" s="69" t="str">
        <f>IFERROR(CLEAN(HLOOKUP(AC$1,'1.源数据-产品报告-消费降序'!AC:AC,ROW(),0)),"")</f>
        <v/>
      </c>
      <c r="AD5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7" s="69" t="str">
        <f>IFERROR(CLEAN(HLOOKUP(AE$1,'1.源数据-产品报告-消费降序'!AE:AE,ROW(),0)),"")</f>
        <v/>
      </c>
      <c r="AH557" s="69" t="str">
        <f>IFERROR(CLEAN(HLOOKUP(AH$1,'1.源数据-产品报告-消费降序'!AH:AH,ROW(),0)),"")</f>
        <v/>
      </c>
      <c r="AI557" s="69" t="str">
        <f>IFERROR(CLEAN(HLOOKUP(AI$1,'1.源数据-产品报告-消费降序'!AI:AI,ROW(),0)),"")</f>
        <v/>
      </c>
      <c r="AJ557" s="69" t="str">
        <f>IFERROR(CLEAN(HLOOKUP(AJ$1,'1.源数据-产品报告-消费降序'!AJ:AJ,ROW(),0)),"")</f>
        <v/>
      </c>
      <c r="AK557" s="69" t="str">
        <f>IFERROR(CLEAN(HLOOKUP(AK$1,'1.源数据-产品报告-消费降序'!AK:AK,ROW(),0)),"")</f>
        <v/>
      </c>
      <c r="AL557" s="69" t="str">
        <f>IFERROR(CLEAN(HLOOKUP(AL$1,'1.源数据-产品报告-消费降序'!AL:AL,ROW(),0)),"")</f>
        <v/>
      </c>
      <c r="AM557" s="69" t="str">
        <f>IFERROR(CLEAN(HLOOKUP(AM$1,'1.源数据-产品报告-消费降序'!AM:AM,ROW(),0)),"")</f>
        <v/>
      </c>
      <c r="AN557" s="69" t="str">
        <f>IFERROR(CLEAN(HLOOKUP(AN$1,'1.源数据-产品报告-消费降序'!AN:AN,ROW(),0)),"")</f>
        <v/>
      </c>
      <c r="AO5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7" s="69" t="str">
        <f>IFERROR(CLEAN(HLOOKUP(AP$1,'1.源数据-产品报告-消费降序'!AP:AP,ROW(),0)),"")</f>
        <v/>
      </c>
      <c r="AS557" s="69" t="str">
        <f>IFERROR(CLEAN(HLOOKUP(AS$1,'1.源数据-产品报告-消费降序'!AS:AS,ROW(),0)),"")</f>
        <v/>
      </c>
      <c r="AT557" s="69" t="str">
        <f>IFERROR(CLEAN(HLOOKUP(AT$1,'1.源数据-产品报告-消费降序'!AT:AT,ROW(),0)),"")</f>
        <v/>
      </c>
      <c r="AU557" s="69" t="str">
        <f>IFERROR(CLEAN(HLOOKUP(AU$1,'1.源数据-产品报告-消费降序'!AU:AU,ROW(),0)),"")</f>
        <v/>
      </c>
      <c r="AV557" s="69" t="str">
        <f>IFERROR(CLEAN(HLOOKUP(AV$1,'1.源数据-产品报告-消费降序'!AV:AV,ROW(),0)),"")</f>
        <v/>
      </c>
      <c r="AW557" s="69" t="str">
        <f>IFERROR(CLEAN(HLOOKUP(AW$1,'1.源数据-产品报告-消费降序'!AW:AW,ROW(),0)),"")</f>
        <v/>
      </c>
      <c r="AX557" s="69" t="str">
        <f>IFERROR(CLEAN(HLOOKUP(AX$1,'1.源数据-产品报告-消费降序'!AX:AX,ROW(),0)),"")</f>
        <v/>
      </c>
      <c r="AY557" s="69" t="str">
        <f>IFERROR(CLEAN(HLOOKUP(AY$1,'1.源数据-产品报告-消费降序'!AY:AY,ROW(),0)),"")</f>
        <v/>
      </c>
      <c r="AZ5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7" s="69" t="str">
        <f>IFERROR(CLEAN(HLOOKUP(BA$1,'1.源数据-产品报告-消费降序'!BA:BA,ROW(),0)),"")</f>
        <v/>
      </c>
      <c r="BD557" s="69" t="str">
        <f>IFERROR(CLEAN(HLOOKUP(BD$1,'1.源数据-产品报告-消费降序'!BD:BD,ROW(),0)),"")</f>
        <v/>
      </c>
      <c r="BE557" s="69" t="str">
        <f>IFERROR(CLEAN(HLOOKUP(BE$1,'1.源数据-产品报告-消费降序'!BE:BE,ROW(),0)),"")</f>
        <v/>
      </c>
      <c r="BF557" s="69" t="str">
        <f>IFERROR(CLEAN(HLOOKUP(BF$1,'1.源数据-产品报告-消费降序'!BF:BF,ROW(),0)),"")</f>
        <v/>
      </c>
      <c r="BG557" s="69" t="str">
        <f>IFERROR(CLEAN(HLOOKUP(BG$1,'1.源数据-产品报告-消费降序'!BG:BG,ROW(),0)),"")</f>
        <v/>
      </c>
      <c r="BH557" s="69" t="str">
        <f>IFERROR(CLEAN(HLOOKUP(BH$1,'1.源数据-产品报告-消费降序'!BH:BH,ROW(),0)),"")</f>
        <v/>
      </c>
      <c r="BI557" s="69" t="str">
        <f>IFERROR(CLEAN(HLOOKUP(BI$1,'1.源数据-产品报告-消费降序'!BI:BI,ROW(),0)),"")</f>
        <v/>
      </c>
      <c r="BJ557" s="69" t="str">
        <f>IFERROR(CLEAN(HLOOKUP(BJ$1,'1.源数据-产品报告-消费降序'!BJ:BJ,ROW(),0)),"")</f>
        <v/>
      </c>
      <c r="BK5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7" s="69" t="str">
        <f>IFERROR(CLEAN(HLOOKUP(BL$1,'1.源数据-产品报告-消费降序'!BL:BL,ROW(),0)),"")</f>
        <v/>
      </c>
      <c r="BO557" s="69" t="str">
        <f>IFERROR(CLEAN(HLOOKUP(BO$1,'1.源数据-产品报告-消费降序'!BO:BO,ROW(),0)),"")</f>
        <v/>
      </c>
      <c r="BP557" s="69" t="str">
        <f>IFERROR(CLEAN(HLOOKUP(BP$1,'1.源数据-产品报告-消费降序'!BP:BP,ROW(),0)),"")</f>
        <v/>
      </c>
      <c r="BQ557" s="69" t="str">
        <f>IFERROR(CLEAN(HLOOKUP(BQ$1,'1.源数据-产品报告-消费降序'!BQ:BQ,ROW(),0)),"")</f>
        <v/>
      </c>
      <c r="BR557" s="69" t="str">
        <f>IFERROR(CLEAN(HLOOKUP(BR$1,'1.源数据-产品报告-消费降序'!BR:BR,ROW(),0)),"")</f>
        <v/>
      </c>
      <c r="BS557" s="69" t="str">
        <f>IFERROR(CLEAN(HLOOKUP(BS$1,'1.源数据-产品报告-消费降序'!BS:BS,ROW(),0)),"")</f>
        <v/>
      </c>
      <c r="BT557" s="69" t="str">
        <f>IFERROR(CLEAN(HLOOKUP(BT$1,'1.源数据-产品报告-消费降序'!BT:BT,ROW(),0)),"")</f>
        <v/>
      </c>
      <c r="BU557" s="69" t="str">
        <f>IFERROR(CLEAN(HLOOKUP(BU$1,'1.源数据-产品报告-消费降序'!BU:BU,ROW(),0)),"")</f>
        <v/>
      </c>
      <c r="BV5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7" s="69" t="str">
        <f>IFERROR(CLEAN(HLOOKUP(BW$1,'1.源数据-产品报告-消费降序'!BW:BW,ROW(),0)),"")</f>
        <v/>
      </c>
    </row>
    <row r="558" spans="1:75">
      <c r="A558" s="69" t="str">
        <f>IFERROR(CLEAN(HLOOKUP(A$1,'1.源数据-产品报告-消费降序'!A:A,ROW(),0)),"")</f>
        <v/>
      </c>
      <c r="B558" s="69" t="str">
        <f>IFERROR(CLEAN(HLOOKUP(B$1,'1.源数据-产品报告-消费降序'!B:B,ROW(),0)),"")</f>
        <v/>
      </c>
      <c r="C558" s="69" t="str">
        <f>IFERROR(CLEAN(HLOOKUP(C$1,'1.源数据-产品报告-消费降序'!C:C,ROW(),0)),"")</f>
        <v/>
      </c>
      <c r="D558" s="69" t="str">
        <f>IFERROR(CLEAN(HLOOKUP(D$1,'1.源数据-产品报告-消费降序'!D:D,ROW(),0)),"")</f>
        <v/>
      </c>
      <c r="E558" s="69" t="str">
        <f>IFERROR(CLEAN(HLOOKUP(E$1,'1.源数据-产品报告-消费降序'!E:E,ROW(),0)),"")</f>
        <v/>
      </c>
      <c r="F558" s="69" t="str">
        <f>IFERROR(CLEAN(HLOOKUP(F$1,'1.源数据-产品报告-消费降序'!F:F,ROW(),0)),"")</f>
        <v/>
      </c>
      <c r="G558" s="70">
        <f>IFERROR((HLOOKUP(G$1,'1.源数据-产品报告-消费降序'!G:G,ROW(),0)),"")</f>
        <v>0</v>
      </c>
      <c r="H5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8" s="69" t="str">
        <f>IFERROR(CLEAN(HLOOKUP(I$1,'1.源数据-产品报告-消费降序'!I:I,ROW(),0)),"")</f>
        <v/>
      </c>
      <c r="L558" s="69" t="str">
        <f>IFERROR(CLEAN(HLOOKUP(L$1,'1.源数据-产品报告-消费降序'!L:L,ROW(),0)),"")</f>
        <v/>
      </c>
      <c r="M558" s="69" t="str">
        <f>IFERROR(CLEAN(HLOOKUP(M$1,'1.源数据-产品报告-消费降序'!M:M,ROW(),0)),"")</f>
        <v/>
      </c>
      <c r="N558" s="69" t="str">
        <f>IFERROR(CLEAN(HLOOKUP(N$1,'1.源数据-产品报告-消费降序'!N:N,ROW(),0)),"")</f>
        <v/>
      </c>
      <c r="O558" s="69" t="str">
        <f>IFERROR(CLEAN(HLOOKUP(O$1,'1.源数据-产品报告-消费降序'!O:O,ROW(),0)),"")</f>
        <v/>
      </c>
      <c r="P558" s="69" t="str">
        <f>IFERROR(CLEAN(HLOOKUP(P$1,'1.源数据-产品报告-消费降序'!P:P,ROW(),0)),"")</f>
        <v/>
      </c>
      <c r="Q558" s="69" t="str">
        <f>IFERROR(CLEAN(HLOOKUP(Q$1,'1.源数据-产品报告-消费降序'!Q:Q,ROW(),0)),"")</f>
        <v/>
      </c>
      <c r="R558" s="69" t="str">
        <f>IFERROR(CLEAN(HLOOKUP(R$1,'1.源数据-产品报告-消费降序'!R:R,ROW(),0)),"")</f>
        <v/>
      </c>
      <c r="S5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8" s="69" t="str">
        <f>IFERROR(CLEAN(HLOOKUP(T$1,'1.源数据-产品报告-消费降序'!T:T,ROW(),0)),"")</f>
        <v/>
      </c>
      <c r="W558" s="69" t="str">
        <f>IFERROR(CLEAN(HLOOKUP(W$1,'1.源数据-产品报告-消费降序'!W:W,ROW(),0)),"")</f>
        <v/>
      </c>
      <c r="X558" s="69" t="str">
        <f>IFERROR(CLEAN(HLOOKUP(X$1,'1.源数据-产品报告-消费降序'!X:X,ROW(),0)),"")</f>
        <v/>
      </c>
      <c r="Y558" s="69" t="str">
        <f>IFERROR(CLEAN(HLOOKUP(Y$1,'1.源数据-产品报告-消费降序'!Y:Y,ROW(),0)),"")</f>
        <v/>
      </c>
      <c r="Z558" s="69" t="str">
        <f>IFERROR(CLEAN(HLOOKUP(Z$1,'1.源数据-产品报告-消费降序'!Z:Z,ROW(),0)),"")</f>
        <v/>
      </c>
      <c r="AA558" s="69" t="str">
        <f>IFERROR(CLEAN(HLOOKUP(AA$1,'1.源数据-产品报告-消费降序'!AA:AA,ROW(),0)),"")</f>
        <v/>
      </c>
      <c r="AB558" s="69" t="str">
        <f>IFERROR(CLEAN(HLOOKUP(AB$1,'1.源数据-产品报告-消费降序'!AB:AB,ROW(),0)),"")</f>
        <v/>
      </c>
      <c r="AC558" s="69" t="str">
        <f>IFERROR(CLEAN(HLOOKUP(AC$1,'1.源数据-产品报告-消费降序'!AC:AC,ROW(),0)),"")</f>
        <v/>
      </c>
      <c r="AD5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8" s="69" t="str">
        <f>IFERROR(CLEAN(HLOOKUP(AE$1,'1.源数据-产品报告-消费降序'!AE:AE,ROW(),0)),"")</f>
        <v/>
      </c>
      <c r="AH558" s="69" t="str">
        <f>IFERROR(CLEAN(HLOOKUP(AH$1,'1.源数据-产品报告-消费降序'!AH:AH,ROW(),0)),"")</f>
        <v/>
      </c>
      <c r="AI558" s="69" t="str">
        <f>IFERROR(CLEAN(HLOOKUP(AI$1,'1.源数据-产品报告-消费降序'!AI:AI,ROW(),0)),"")</f>
        <v/>
      </c>
      <c r="AJ558" s="69" t="str">
        <f>IFERROR(CLEAN(HLOOKUP(AJ$1,'1.源数据-产品报告-消费降序'!AJ:AJ,ROW(),0)),"")</f>
        <v/>
      </c>
      <c r="AK558" s="69" t="str">
        <f>IFERROR(CLEAN(HLOOKUP(AK$1,'1.源数据-产品报告-消费降序'!AK:AK,ROW(),0)),"")</f>
        <v/>
      </c>
      <c r="AL558" s="69" t="str">
        <f>IFERROR(CLEAN(HLOOKUP(AL$1,'1.源数据-产品报告-消费降序'!AL:AL,ROW(),0)),"")</f>
        <v/>
      </c>
      <c r="AM558" s="69" t="str">
        <f>IFERROR(CLEAN(HLOOKUP(AM$1,'1.源数据-产品报告-消费降序'!AM:AM,ROW(),0)),"")</f>
        <v/>
      </c>
      <c r="AN558" s="69" t="str">
        <f>IFERROR(CLEAN(HLOOKUP(AN$1,'1.源数据-产品报告-消费降序'!AN:AN,ROW(),0)),"")</f>
        <v/>
      </c>
      <c r="AO5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8" s="69" t="str">
        <f>IFERROR(CLEAN(HLOOKUP(AP$1,'1.源数据-产品报告-消费降序'!AP:AP,ROW(),0)),"")</f>
        <v/>
      </c>
      <c r="AS558" s="69" t="str">
        <f>IFERROR(CLEAN(HLOOKUP(AS$1,'1.源数据-产品报告-消费降序'!AS:AS,ROW(),0)),"")</f>
        <v/>
      </c>
      <c r="AT558" s="69" t="str">
        <f>IFERROR(CLEAN(HLOOKUP(AT$1,'1.源数据-产品报告-消费降序'!AT:AT,ROW(),0)),"")</f>
        <v/>
      </c>
      <c r="AU558" s="69" t="str">
        <f>IFERROR(CLEAN(HLOOKUP(AU$1,'1.源数据-产品报告-消费降序'!AU:AU,ROW(),0)),"")</f>
        <v/>
      </c>
      <c r="AV558" s="69" t="str">
        <f>IFERROR(CLEAN(HLOOKUP(AV$1,'1.源数据-产品报告-消费降序'!AV:AV,ROW(),0)),"")</f>
        <v/>
      </c>
      <c r="AW558" s="69" t="str">
        <f>IFERROR(CLEAN(HLOOKUP(AW$1,'1.源数据-产品报告-消费降序'!AW:AW,ROW(),0)),"")</f>
        <v/>
      </c>
      <c r="AX558" s="69" t="str">
        <f>IFERROR(CLEAN(HLOOKUP(AX$1,'1.源数据-产品报告-消费降序'!AX:AX,ROW(),0)),"")</f>
        <v/>
      </c>
      <c r="AY558" s="69" t="str">
        <f>IFERROR(CLEAN(HLOOKUP(AY$1,'1.源数据-产品报告-消费降序'!AY:AY,ROW(),0)),"")</f>
        <v/>
      </c>
      <c r="AZ5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8" s="69" t="str">
        <f>IFERROR(CLEAN(HLOOKUP(BA$1,'1.源数据-产品报告-消费降序'!BA:BA,ROW(),0)),"")</f>
        <v/>
      </c>
      <c r="BD558" s="69" t="str">
        <f>IFERROR(CLEAN(HLOOKUP(BD$1,'1.源数据-产品报告-消费降序'!BD:BD,ROW(),0)),"")</f>
        <v/>
      </c>
      <c r="BE558" s="69" t="str">
        <f>IFERROR(CLEAN(HLOOKUP(BE$1,'1.源数据-产品报告-消费降序'!BE:BE,ROW(),0)),"")</f>
        <v/>
      </c>
      <c r="BF558" s="69" t="str">
        <f>IFERROR(CLEAN(HLOOKUP(BF$1,'1.源数据-产品报告-消费降序'!BF:BF,ROW(),0)),"")</f>
        <v/>
      </c>
      <c r="BG558" s="69" t="str">
        <f>IFERROR(CLEAN(HLOOKUP(BG$1,'1.源数据-产品报告-消费降序'!BG:BG,ROW(),0)),"")</f>
        <v/>
      </c>
      <c r="BH558" s="69" t="str">
        <f>IFERROR(CLEAN(HLOOKUP(BH$1,'1.源数据-产品报告-消费降序'!BH:BH,ROW(),0)),"")</f>
        <v/>
      </c>
      <c r="BI558" s="69" t="str">
        <f>IFERROR(CLEAN(HLOOKUP(BI$1,'1.源数据-产品报告-消费降序'!BI:BI,ROW(),0)),"")</f>
        <v/>
      </c>
      <c r="BJ558" s="69" t="str">
        <f>IFERROR(CLEAN(HLOOKUP(BJ$1,'1.源数据-产品报告-消费降序'!BJ:BJ,ROW(),0)),"")</f>
        <v/>
      </c>
      <c r="BK5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8" s="69" t="str">
        <f>IFERROR(CLEAN(HLOOKUP(BL$1,'1.源数据-产品报告-消费降序'!BL:BL,ROW(),0)),"")</f>
        <v/>
      </c>
      <c r="BO558" s="69" t="str">
        <f>IFERROR(CLEAN(HLOOKUP(BO$1,'1.源数据-产品报告-消费降序'!BO:BO,ROW(),0)),"")</f>
        <v/>
      </c>
      <c r="BP558" s="69" t="str">
        <f>IFERROR(CLEAN(HLOOKUP(BP$1,'1.源数据-产品报告-消费降序'!BP:BP,ROW(),0)),"")</f>
        <v/>
      </c>
      <c r="BQ558" s="69" t="str">
        <f>IFERROR(CLEAN(HLOOKUP(BQ$1,'1.源数据-产品报告-消费降序'!BQ:BQ,ROW(),0)),"")</f>
        <v/>
      </c>
      <c r="BR558" s="69" t="str">
        <f>IFERROR(CLEAN(HLOOKUP(BR$1,'1.源数据-产品报告-消费降序'!BR:BR,ROW(),0)),"")</f>
        <v/>
      </c>
      <c r="BS558" s="69" t="str">
        <f>IFERROR(CLEAN(HLOOKUP(BS$1,'1.源数据-产品报告-消费降序'!BS:BS,ROW(),0)),"")</f>
        <v/>
      </c>
      <c r="BT558" s="69" t="str">
        <f>IFERROR(CLEAN(HLOOKUP(BT$1,'1.源数据-产品报告-消费降序'!BT:BT,ROW(),0)),"")</f>
        <v/>
      </c>
      <c r="BU558" s="69" t="str">
        <f>IFERROR(CLEAN(HLOOKUP(BU$1,'1.源数据-产品报告-消费降序'!BU:BU,ROW(),0)),"")</f>
        <v/>
      </c>
      <c r="BV5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8" s="69" t="str">
        <f>IFERROR(CLEAN(HLOOKUP(BW$1,'1.源数据-产品报告-消费降序'!BW:BW,ROW(),0)),"")</f>
        <v/>
      </c>
    </row>
    <row r="559" spans="1:75">
      <c r="A559" s="69" t="str">
        <f>IFERROR(CLEAN(HLOOKUP(A$1,'1.源数据-产品报告-消费降序'!A:A,ROW(),0)),"")</f>
        <v/>
      </c>
      <c r="B559" s="69" t="str">
        <f>IFERROR(CLEAN(HLOOKUP(B$1,'1.源数据-产品报告-消费降序'!B:B,ROW(),0)),"")</f>
        <v/>
      </c>
      <c r="C559" s="69" t="str">
        <f>IFERROR(CLEAN(HLOOKUP(C$1,'1.源数据-产品报告-消费降序'!C:C,ROW(),0)),"")</f>
        <v/>
      </c>
      <c r="D559" s="69" t="str">
        <f>IFERROR(CLEAN(HLOOKUP(D$1,'1.源数据-产品报告-消费降序'!D:D,ROW(),0)),"")</f>
        <v/>
      </c>
      <c r="E559" s="69" t="str">
        <f>IFERROR(CLEAN(HLOOKUP(E$1,'1.源数据-产品报告-消费降序'!E:E,ROW(),0)),"")</f>
        <v/>
      </c>
      <c r="F559" s="69" t="str">
        <f>IFERROR(CLEAN(HLOOKUP(F$1,'1.源数据-产品报告-消费降序'!F:F,ROW(),0)),"")</f>
        <v/>
      </c>
      <c r="G559" s="70">
        <f>IFERROR((HLOOKUP(G$1,'1.源数据-产品报告-消费降序'!G:G,ROW(),0)),"")</f>
        <v>0</v>
      </c>
      <c r="H5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59" s="69" t="str">
        <f>IFERROR(CLEAN(HLOOKUP(I$1,'1.源数据-产品报告-消费降序'!I:I,ROW(),0)),"")</f>
        <v/>
      </c>
      <c r="L559" s="69" t="str">
        <f>IFERROR(CLEAN(HLOOKUP(L$1,'1.源数据-产品报告-消费降序'!L:L,ROW(),0)),"")</f>
        <v/>
      </c>
      <c r="M559" s="69" t="str">
        <f>IFERROR(CLEAN(HLOOKUP(M$1,'1.源数据-产品报告-消费降序'!M:M,ROW(),0)),"")</f>
        <v/>
      </c>
      <c r="N559" s="69" t="str">
        <f>IFERROR(CLEAN(HLOOKUP(N$1,'1.源数据-产品报告-消费降序'!N:N,ROW(),0)),"")</f>
        <v/>
      </c>
      <c r="O559" s="69" t="str">
        <f>IFERROR(CLEAN(HLOOKUP(O$1,'1.源数据-产品报告-消费降序'!O:O,ROW(),0)),"")</f>
        <v/>
      </c>
      <c r="P559" s="69" t="str">
        <f>IFERROR(CLEAN(HLOOKUP(P$1,'1.源数据-产品报告-消费降序'!P:P,ROW(),0)),"")</f>
        <v/>
      </c>
      <c r="Q559" s="69" t="str">
        <f>IFERROR(CLEAN(HLOOKUP(Q$1,'1.源数据-产品报告-消费降序'!Q:Q,ROW(),0)),"")</f>
        <v/>
      </c>
      <c r="R559" s="69" t="str">
        <f>IFERROR(CLEAN(HLOOKUP(R$1,'1.源数据-产品报告-消费降序'!R:R,ROW(),0)),"")</f>
        <v/>
      </c>
      <c r="S5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59" s="69" t="str">
        <f>IFERROR(CLEAN(HLOOKUP(T$1,'1.源数据-产品报告-消费降序'!T:T,ROW(),0)),"")</f>
        <v/>
      </c>
      <c r="W559" s="69" t="str">
        <f>IFERROR(CLEAN(HLOOKUP(W$1,'1.源数据-产品报告-消费降序'!W:W,ROW(),0)),"")</f>
        <v/>
      </c>
      <c r="X559" s="69" t="str">
        <f>IFERROR(CLEAN(HLOOKUP(X$1,'1.源数据-产品报告-消费降序'!X:X,ROW(),0)),"")</f>
        <v/>
      </c>
      <c r="Y559" s="69" t="str">
        <f>IFERROR(CLEAN(HLOOKUP(Y$1,'1.源数据-产品报告-消费降序'!Y:Y,ROW(),0)),"")</f>
        <v/>
      </c>
      <c r="Z559" s="69" t="str">
        <f>IFERROR(CLEAN(HLOOKUP(Z$1,'1.源数据-产品报告-消费降序'!Z:Z,ROW(),0)),"")</f>
        <v/>
      </c>
      <c r="AA559" s="69" t="str">
        <f>IFERROR(CLEAN(HLOOKUP(AA$1,'1.源数据-产品报告-消费降序'!AA:AA,ROW(),0)),"")</f>
        <v/>
      </c>
      <c r="AB559" s="69" t="str">
        <f>IFERROR(CLEAN(HLOOKUP(AB$1,'1.源数据-产品报告-消费降序'!AB:AB,ROW(),0)),"")</f>
        <v/>
      </c>
      <c r="AC559" s="69" t="str">
        <f>IFERROR(CLEAN(HLOOKUP(AC$1,'1.源数据-产品报告-消费降序'!AC:AC,ROW(),0)),"")</f>
        <v/>
      </c>
      <c r="AD5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59" s="69" t="str">
        <f>IFERROR(CLEAN(HLOOKUP(AE$1,'1.源数据-产品报告-消费降序'!AE:AE,ROW(),0)),"")</f>
        <v/>
      </c>
      <c r="AH559" s="69" t="str">
        <f>IFERROR(CLEAN(HLOOKUP(AH$1,'1.源数据-产品报告-消费降序'!AH:AH,ROW(),0)),"")</f>
        <v/>
      </c>
      <c r="AI559" s="69" t="str">
        <f>IFERROR(CLEAN(HLOOKUP(AI$1,'1.源数据-产品报告-消费降序'!AI:AI,ROW(),0)),"")</f>
        <v/>
      </c>
      <c r="AJ559" s="69" t="str">
        <f>IFERROR(CLEAN(HLOOKUP(AJ$1,'1.源数据-产品报告-消费降序'!AJ:AJ,ROW(),0)),"")</f>
        <v/>
      </c>
      <c r="AK559" s="69" t="str">
        <f>IFERROR(CLEAN(HLOOKUP(AK$1,'1.源数据-产品报告-消费降序'!AK:AK,ROW(),0)),"")</f>
        <v/>
      </c>
      <c r="AL559" s="69" t="str">
        <f>IFERROR(CLEAN(HLOOKUP(AL$1,'1.源数据-产品报告-消费降序'!AL:AL,ROW(),0)),"")</f>
        <v/>
      </c>
      <c r="AM559" s="69" t="str">
        <f>IFERROR(CLEAN(HLOOKUP(AM$1,'1.源数据-产品报告-消费降序'!AM:AM,ROW(),0)),"")</f>
        <v/>
      </c>
      <c r="AN559" s="69" t="str">
        <f>IFERROR(CLEAN(HLOOKUP(AN$1,'1.源数据-产品报告-消费降序'!AN:AN,ROW(),0)),"")</f>
        <v/>
      </c>
      <c r="AO5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59" s="69" t="str">
        <f>IFERROR(CLEAN(HLOOKUP(AP$1,'1.源数据-产品报告-消费降序'!AP:AP,ROW(),0)),"")</f>
        <v/>
      </c>
      <c r="AS559" s="69" t="str">
        <f>IFERROR(CLEAN(HLOOKUP(AS$1,'1.源数据-产品报告-消费降序'!AS:AS,ROW(),0)),"")</f>
        <v/>
      </c>
      <c r="AT559" s="69" t="str">
        <f>IFERROR(CLEAN(HLOOKUP(AT$1,'1.源数据-产品报告-消费降序'!AT:AT,ROW(),0)),"")</f>
        <v/>
      </c>
      <c r="AU559" s="69" t="str">
        <f>IFERROR(CLEAN(HLOOKUP(AU$1,'1.源数据-产品报告-消费降序'!AU:AU,ROW(),0)),"")</f>
        <v/>
      </c>
      <c r="AV559" s="69" t="str">
        <f>IFERROR(CLEAN(HLOOKUP(AV$1,'1.源数据-产品报告-消费降序'!AV:AV,ROW(),0)),"")</f>
        <v/>
      </c>
      <c r="AW559" s="69" t="str">
        <f>IFERROR(CLEAN(HLOOKUP(AW$1,'1.源数据-产品报告-消费降序'!AW:AW,ROW(),0)),"")</f>
        <v/>
      </c>
      <c r="AX559" s="69" t="str">
        <f>IFERROR(CLEAN(HLOOKUP(AX$1,'1.源数据-产品报告-消费降序'!AX:AX,ROW(),0)),"")</f>
        <v/>
      </c>
      <c r="AY559" s="69" t="str">
        <f>IFERROR(CLEAN(HLOOKUP(AY$1,'1.源数据-产品报告-消费降序'!AY:AY,ROW(),0)),"")</f>
        <v/>
      </c>
      <c r="AZ5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59" s="69" t="str">
        <f>IFERROR(CLEAN(HLOOKUP(BA$1,'1.源数据-产品报告-消费降序'!BA:BA,ROW(),0)),"")</f>
        <v/>
      </c>
      <c r="BD559" s="69" t="str">
        <f>IFERROR(CLEAN(HLOOKUP(BD$1,'1.源数据-产品报告-消费降序'!BD:BD,ROW(),0)),"")</f>
        <v/>
      </c>
      <c r="BE559" s="69" t="str">
        <f>IFERROR(CLEAN(HLOOKUP(BE$1,'1.源数据-产品报告-消费降序'!BE:BE,ROW(),0)),"")</f>
        <v/>
      </c>
      <c r="BF559" s="69" t="str">
        <f>IFERROR(CLEAN(HLOOKUP(BF$1,'1.源数据-产品报告-消费降序'!BF:BF,ROW(),0)),"")</f>
        <v/>
      </c>
      <c r="BG559" s="69" t="str">
        <f>IFERROR(CLEAN(HLOOKUP(BG$1,'1.源数据-产品报告-消费降序'!BG:BG,ROW(),0)),"")</f>
        <v/>
      </c>
      <c r="BH559" s="69" t="str">
        <f>IFERROR(CLEAN(HLOOKUP(BH$1,'1.源数据-产品报告-消费降序'!BH:BH,ROW(),0)),"")</f>
        <v/>
      </c>
      <c r="BI559" s="69" t="str">
        <f>IFERROR(CLEAN(HLOOKUP(BI$1,'1.源数据-产品报告-消费降序'!BI:BI,ROW(),0)),"")</f>
        <v/>
      </c>
      <c r="BJ559" s="69" t="str">
        <f>IFERROR(CLEAN(HLOOKUP(BJ$1,'1.源数据-产品报告-消费降序'!BJ:BJ,ROW(),0)),"")</f>
        <v/>
      </c>
      <c r="BK5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59" s="69" t="str">
        <f>IFERROR(CLEAN(HLOOKUP(BL$1,'1.源数据-产品报告-消费降序'!BL:BL,ROW(),0)),"")</f>
        <v/>
      </c>
      <c r="BO559" s="69" t="str">
        <f>IFERROR(CLEAN(HLOOKUP(BO$1,'1.源数据-产品报告-消费降序'!BO:BO,ROW(),0)),"")</f>
        <v/>
      </c>
      <c r="BP559" s="69" t="str">
        <f>IFERROR(CLEAN(HLOOKUP(BP$1,'1.源数据-产品报告-消费降序'!BP:BP,ROW(),0)),"")</f>
        <v/>
      </c>
      <c r="BQ559" s="69" t="str">
        <f>IFERROR(CLEAN(HLOOKUP(BQ$1,'1.源数据-产品报告-消费降序'!BQ:BQ,ROW(),0)),"")</f>
        <v/>
      </c>
      <c r="BR559" s="69" t="str">
        <f>IFERROR(CLEAN(HLOOKUP(BR$1,'1.源数据-产品报告-消费降序'!BR:BR,ROW(),0)),"")</f>
        <v/>
      </c>
      <c r="BS559" s="69" t="str">
        <f>IFERROR(CLEAN(HLOOKUP(BS$1,'1.源数据-产品报告-消费降序'!BS:BS,ROW(),0)),"")</f>
        <v/>
      </c>
      <c r="BT559" s="69" t="str">
        <f>IFERROR(CLEAN(HLOOKUP(BT$1,'1.源数据-产品报告-消费降序'!BT:BT,ROW(),0)),"")</f>
        <v/>
      </c>
      <c r="BU559" s="69" t="str">
        <f>IFERROR(CLEAN(HLOOKUP(BU$1,'1.源数据-产品报告-消费降序'!BU:BU,ROW(),0)),"")</f>
        <v/>
      </c>
      <c r="BV5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59" s="69" t="str">
        <f>IFERROR(CLEAN(HLOOKUP(BW$1,'1.源数据-产品报告-消费降序'!BW:BW,ROW(),0)),"")</f>
        <v/>
      </c>
    </row>
    <row r="560" spans="1:75">
      <c r="A560" s="69" t="str">
        <f>IFERROR(CLEAN(HLOOKUP(A$1,'1.源数据-产品报告-消费降序'!A:A,ROW(),0)),"")</f>
        <v/>
      </c>
      <c r="B560" s="69" t="str">
        <f>IFERROR(CLEAN(HLOOKUP(B$1,'1.源数据-产品报告-消费降序'!B:B,ROW(),0)),"")</f>
        <v/>
      </c>
      <c r="C560" s="69" t="str">
        <f>IFERROR(CLEAN(HLOOKUP(C$1,'1.源数据-产品报告-消费降序'!C:C,ROW(),0)),"")</f>
        <v/>
      </c>
      <c r="D560" s="69" t="str">
        <f>IFERROR(CLEAN(HLOOKUP(D$1,'1.源数据-产品报告-消费降序'!D:D,ROW(),0)),"")</f>
        <v/>
      </c>
      <c r="E560" s="69" t="str">
        <f>IFERROR(CLEAN(HLOOKUP(E$1,'1.源数据-产品报告-消费降序'!E:E,ROW(),0)),"")</f>
        <v/>
      </c>
      <c r="F560" s="69" t="str">
        <f>IFERROR(CLEAN(HLOOKUP(F$1,'1.源数据-产品报告-消费降序'!F:F,ROW(),0)),"")</f>
        <v/>
      </c>
      <c r="G560" s="70">
        <f>IFERROR((HLOOKUP(G$1,'1.源数据-产品报告-消费降序'!G:G,ROW(),0)),"")</f>
        <v>0</v>
      </c>
      <c r="H5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0" s="69" t="str">
        <f>IFERROR(CLEAN(HLOOKUP(I$1,'1.源数据-产品报告-消费降序'!I:I,ROW(),0)),"")</f>
        <v/>
      </c>
      <c r="L560" s="69" t="str">
        <f>IFERROR(CLEAN(HLOOKUP(L$1,'1.源数据-产品报告-消费降序'!L:L,ROW(),0)),"")</f>
        <v/>
      </c>
      <c r="M560" s="69" t="str">
        <f>IFERROR(CLEAN(HLOOKUP(M$1,'1.源数据-产品报告-消费降序'!M:M,ROW(),0)),"")</f>
        <v/>
      </c>
      <c r="N560" s="69" t="str">
        <f>IFERROR(CLEAN(HLOOKUP(N$1,'1.源数据-产品报告-消费降序'!N:N,ROW(),0)),"")</f>
        <v/>
      </c>
      <c r="O560" s="69" t="str">
        <f>IFERROR(CLEAN(HLOOKUP(O$1,'1.源数据-产品报告-消费降序'!O:O,ROW(),0)),"")</f>
        <v/>
      </c>
      <c r="P560" s="69" t="str">
        <f>IFERROR(CLEAN(HLOOKUP(P$1,'1.源数据-产品报告-消费降序'!P:P,ROW(),0)),"")</f>
        <v/>
      </c>
      <c r="Q560" s="69" t="str">
        <f>IFERROR(CLEAN(HLOOKUP(Q$1,'1.源数据-产品报告-消费降序'!Q:Q,ROW(),0)),"")</f>
        <v/>
      </c>
      <c r="R560" s="69" t="str">
        <f>IFERROR(CLEAN(HLOOKUP(R$1,'1.源数据-产品报告-消费降序'!R:R,ROW(),0)),"")</f>
        <v/>
      </c>
      <c r="S5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0" s="69" t="str">
        <f>IFERROR(CLEAN(HLOOKUP(T$1,'1.源数据-产品报告-消费降序'!T:T,ROW(),0)),"")</f>
        <v/>
      </c>
      <c r="W560" s="69" t="str">
        <f>IFERROR(CLEAN(HLOOKUP(W$1,'1.源数据-产品报告-消费降序'!W:W,ROW(),0)),"")</f>
        <v/>
      </c>
      <c r="X560" s="69" t="str">
        <f>IFERROR(CLEAN(HLOOKUP(X$1,'1.源数据-产品报告-消费降序'!X:X,ROW(),0)),"")</f>
        <v/>
      </c>
      <c r="Y560" s="69" t="str">
        <f>IFERROR(CLEAN(HLOOKUP(Y$1,'1.源数据-产品报告-消费降序'!Y:Y,ROW(),0)),"")</f>
        <v/>
      </c>
      <c r="Z560" s="69" t="str">
        <f>IFERROR(CLEAN(HLOOKUP(Z$1,'1.源数据-产品报告-消费降序'!Z:Z,ROW(),0)),"")</f>
        <v/>
      </c>
      <c r="AA560" s="69" t="str">
        <f>IFERROR(CLEAN(HLOOKUP(AA$1,'1.源数据-产品报告-消费降序'!AA:AA,ROW(),0)),"")</f>
        <v/>
      </c>
      <c r="AB560" s="69" t="str">
        <f>IFERROR(CLEAN(HLOOKUP(AB$1,'1.源数据-产品报告-消费降序'!AB:AB,ROW(),0)),"")</f>
        <v/>
      </c>
      <c r="AC560" s="69" t="str">
        <f>IFERROR(CLEAN(HLOOKUP(AC$1,'1.源数据-产品报告-消费降序'!AC:AC,ROW(),0)),"")</f>
        <v/>
      </c>
      <c r="AD5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0" s="69" t="str">
        <f>IFERROR(CLEAN(HLOOKUP(AE$1,'1.源数据-产品报告-消费降序'!AE:AE,ROW(),0)),"")</f>
        <v/>
      </c>
      <c r="AH560" s="69" t="str">
        <f>IFERROR(CLEAN(HLOOKUP(AH$1,'1.源数据-产品报告-消费降序'!AH:AH,ROW(),0)),"")</f>
        <v/>
      </c>
      <c r="AI560" s="69" t="str">
        <f>IFERROR(CLEAN(HLOOKUP(AI$1,'1.源数据-产品报告-消费降序'!AI:AI,ROW(),0)),"")</f>
        <v/>
      </c>
      <c r="AJ560" s="69" t="str">
        <f>IFERROR(CLEAN(HLOOKUP(AJ$1,'1.源数据-产品报告-消费降序'!AJ:AJ,ROW(),0)),"")</f>
        <v/>
      </c>
      <c r="AK560" s="69" t="str">
        <f>IFERROR(CLEAN(HLOOKUP(AK$1,'1.源数据-产品报告-消费降序'!AK:AK,ROW(),0)),"")</f>
        <v/>
      </c>
      <c r="AL560" s="69" t="str">
        <f>IFERROR(CLEAN(HLOOKUP(AL$1,'1.源数据-产品报告-消费降序'!AL:AL,ROW(),0)),"")</f>
        <v/>
      </c>
      <c r="AM560" s="69" t="str">
        <f>IFERROR(CLEAN(HLOOKUP(AM$1,'1.源数据-产品报告-消费降序'!AM:AM,ROW(),0)),"")</f>
        <v/>
      </c>
      <c r="AN560" s="69" t="str">
        <f>IFERROR(CLEAN(HLOOKUP(AN$1,'1.源数据-产品报告-消费降序'!AN:AN,ROW(),0)),"")</f>
        <v/>
      </c>
      <c r="AO5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0" s="69" t="str">
        <f>IFERROR(CLEAN(HLOOKUP(AP$1,'1.源数据-产品报告-消费降序'!AP:AP,ROW(),0)),"")</f>
        <v/>
      </c>
      <c r="AS560" s="69" t="str">
        <f>IFERROR(CLEAN(HLOOKUP(AS$1,'1.源数据-产品报告-消费降序'!AS:AS,ROW(),0)),"")</f>
        <v/>
      </c>
      <c r="AT560" s="69" t="str">
        <f>IFERROR(CLEAN(HLOOKUP(AT$1,'1.源数据-产品报告-消费降序'!AT:AT,ROW(),0)),"")</f>
        <v/>
      </c>
      <c r="AU560" s="69" t="str">
        <f>IFERROR(CLEAN(HLOOKUP(AU$1,'1.源数据-产品报告-消费降序'!AU:AU,ROW(),0)),"")</f>
        <v/>
      </c>
      <c r="AV560" s="69" t="str">
        <f>IFERROR(CLEAN(HLOOKUP(AV$1,'1.源数据-产品报告-消费降序'!AV:AV,ROW(),0)),"")</f>
        <v/>
      </c>
      <c r="AW560" s="69" t="str">
        <f>IFERROR(CLEAN(HLOOKUP(AW$1,'1.源数据-产品报告-消费降序'!AW:AW,ROW(),0)),"")</f>
        <v/>
      </c>
      <c r="AX560" s="69" t="str">
        <f>IFERROR(CLEAN(HLOOKUP(AX$1,'1.源数据-产品报告-消费降序'!AX:AX,ROW(),0)),"")</f>
        <v/>
      </c>
      <c r="AY560" s="69" t="str">
        <f>IFERROR(CLEAN(HLOOKUP(AY$1,'1.源数据-产品报告-消费降序'!AY:AY,ROW(),0)),"")</f>
        <v/>
      </c>
      <c r="AZ5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0" s="69" t="str">
        <f>IFERROR(CLEAN(HLOOKUP(BA$1,'1.源数据-产品报告-消费降序'!BA:BA,ROW(),0)),"")</f>
        <v/>
      </c>
      <c r="BD560" s="69" t="str">
        <f>IFERROR(CLEAN(HLOOKUP(BD$1,'1.源数据-产品报告-消费降序'!BD:BD,ROW(),0)),"")</f>
        <v/>
      </c>
      <c r="BE560" s="69" t="str">
        <f>IFERROR(CLEAN(HLOOKUP(BE$1,'1.源数据-产品报告-消费降序'!BE:BE,ROW(),0)),"")</f>
        <v/>
      </c>
      <c r="BF560" s="69" t="str">
        <f>IFERROR(CLEAN(HLOOKUP(BF$1,'1.源数据-产品报告-消费降序'!BF:BF,ROW(),0)),"")</f>
        <v/>
      </c>
      <c r="BG560" s="69" t="str">
        <f>IFERROR(CLEAN(HLOOKUP(BG$1,'1.源数据-产品报告-消费降序'!BG:BG,ROW(),0)),"")</f>
        <v/>
      </c>
      <c r="BH560" s="69" t="str">
        <f>IFERROR(CLEAN(HLOOKUP(BH$1,'1.源数据-产品报告-消费降序'!BH:BH,ROW(),0)),"")</f>
        <v/>
      </c>
      <c r="BI560" s="69" t="str">
        <f>IFERROR(CLEAN(HLOOKUP(BI$1,'1.源数据-产品报告-消费降序'!BI:BI,ROW(),0)),"")</f>
        <v/>
      </c>
      <c r="BJ560" s="69" t="str">
        <f>IFERROR(CLEAN(HLOOKUP(BJ$1,'1.源数据-产品报告-消费降序'!BJ:BJ,ROW(),0)),"")</f>
        <v/>
      </c>
      <c r="BK5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0" s="69" t="str">
        <f>IFERROR(CLEAN(HLOOKUP(BL$1,'1.源数据-产品报告-消费降序'!BL:BL,ROW(),0)),"")</f>
        <v/>
      </c>
      <c r="BO560" s="69" t="str">
        <f>IFERROR(CLEAN(HLOOKUP(BO$1,'1.源数据-产品报告-消费降序'!BO:BO,ROW(),0)),"")</f>
        <v/>
      </c>
      <c r="BP560" s="69" t="str">
        <f>IFERROR(CLEAN(HLOOKUP(BP$1,'1.源数据-产品报告-消费降序'!BP:BP,ROW(),0)),"")</f>
        <v/>
      </c>
      <c r="BQ560" s="69" t="str">
        <f>IFERROR(CLEAN(HLOOKUP(BQ$1,'1.源数据-产品报告-消费降序'!BQ:BQ,ROW(),0)),"")</f>
        <v/>
      </c>
      <c r="BR560" s="69" t="str">
        <f>IFERROR(CLEAN(HLOOKUP(BR$1,'1.源数据-产品报告-消费降序'!BR:BR,ROW(),0)),"")</f>
        <v/>
      </c>
      <c r="BS560" s="69" t="str">
        <f>IFERROR(CLEAN(HLOOKUP(BS$1,'1.源数据-产品报告-消费降序'!BS:BS,ROW(),0)),"")</f>
        <v/>
      </c>
      <c r="BT560" s="69" t="str">
        <f>IFERROR(CLEAN(HLOOKUP(BT$1,'1.源数据-产品报告-消费降序'!BT:BT,ROW(),0)),"")</f>
        <v/>
      </c>
      <c r="BU560" s="69" t="str">
        <f>IFERROR(CLEAN(HLOOKUP(BU$1,'1.源数据-产品报告-消费降序'!BU:BU,ROW(),0)),"")</f>
        <v/>
      </c>
      <c r="BV5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0" s="69" t="str">
        <f>IFERROR(CLEAN(HLOOKUP(BW$1,'1.源数据-产品报告-消费降序'!BW:BW,ROW(),0)),"")</f>
        <v/>
      </c>
    </row>
    <row r="561" spans="1:75">
      <c r="A561" s="69" t="str">
        <f>IFERROR(CLEAN(HLOOKUP(A$1,'1.源数据-产品报告-消费降序'!A:A,ROW(),0)),"")</f>
        <v/>
      </c>
      <c r="B561" s="69" t="str">
        <f>IFERROR(CLEAN(HLOOKUP(B$1,'1.源数据-产品报告-消费降序'!B:B,ROW(),0)),"")</f>
        <v/>
      </c>
      <c r="C561" s="69" t="str">
        <f>IFERROR(CLEAN(HLOOKUP(C$1,'1.源数据-产品报告-消费降序'!C:C,ROW(),0)),"")</f>
        <v/>
      </c>
      <c r="D561" s="69" t="str">
        <f>IFERROR(CLEAN(HLOOKUP(D$1,'1.源数据-产品报告-消费降序'!D:D,ROW(),0)),"")</f>
        <v/>
      </c>
      <c r="E561" s="69" t="str">
        <f>IFERROR(CLEAN(HLOOKUP(E$1,'1.源数据-产品报告-消费降序'!E:E,ROW(),0)),"")</f>
        <v/>
      </c>
      <c r="F561" s="69" t="str">
        <f>IFERROR(CLEAN(HLOOKUP(F$1,'1.源数据-产品报告-消费降序'!F:F,ROW(),0)),"")</f>
        <v/>
      </c>
      <c r="G561" s="70">
        <f>IFERROR((HLOOKUP(G$1,'1.源数据-产品报告-消费降序'!G:G,ROW(),0)),"")</f>
        <v>0</v>
      </c>
      <c r="H5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1" s="69" t="str">
        <f>IFERROR(CLEAN(HLOOKUP(I$1,'1.源数据-产品报告-消费降序'!I:I,ROW(),0)),"")</f>
        <v/>
      </c>
      <c r="L561" s="69" t="str">
        <f>IFERROR(CLEAN(HLOOKUP(L$1,'1.源数据-产品报告-消费降序'!L:L,ROW(),0)),"")</f>
        <v/>
      </c>
      <c r="M561" s="69" t="str">
        <f>IFERROR(CLEAN(HLOOKUP(M$1,'1.源数据-产品报告-消费降序'!M:M,ROW(),0)),"")</f>
        <v/>
      </c>
      <c r="N561" s="69" t="str">
        <f>IFERROR(CLEAN(HLOOKUP(N$1,'1.源数据-产品报告-消费降序'!N:N,ROW(),0)),"")</f>
        <v/>
      </c>
      <c r="O561" s="69" t="str">
        <f>IFERROR(CLEAN(HLOOKUP(O$1,'1.源数据-产品报告-消费降序'!O:O,ROW(),0)),"")</f>
        <v/>
      </c>
      <c r="P561" s="69" t="str">
        <f>IFERROR(CLEAN(HLOOKUP(P$1,'1.源数据-产品报告-消费降序'!P:P,ROW(),0)),"")</f>
        <v/>
      </c>
      <c r="Q561" s="69" t="str">
        <f>IFERROR(CLEAN(HLOOKUP(Q$1,'1.源数据-产品报告-消费降序'!Q:Q,ROW(),0)),"")</f>
        <v/>
      </c>
      <c r="R561" s="69" t="str">
        <f>IFERROR(CLEAN(HLOOKUP(R$1,'1.源数据-产品报告-消费降序'!R:R,ROW(),0)),"")</f>
        <v/>
      </c>
      <c r="S5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1" s="69" t="str">
        <f>IFERROR(CLEAN(HLOOKUP(T$1,'1.源数据-产品报告-消费降序'!T:T,ROW(),0)),"")</f>
        <v/>
      </c>
      <c r="W561" s="69" t="str">
        <f>IFERROR(CLEAN(HLOOKUP(W$1,'1.源数据-产品报告-消费降序'!W:W,ROW(),0)),"")</f>
        <v/>
      </c>
      <c r="X561" s="69" t="str">
        <f>IFERROR(CLEAN(HLOOKUP(X$1,'1.源数据-产品报告-消费降序'!X:X,ROW(),0)),"")</f>
        <v/>
      </c>
      <c r="Y561" s="69" t="str">
        <f>IFERROR(CLEAN(HLOOKUP(Y$1,'1.源数据-产品报告-消费降序'!Y:Y,ROW(),0)),"")</f>
        <v/>
      </c>
      <c r="Z561" s="69" t="str">
        <f>IFERROR(CLEAN(HLOOKUP(Z$1,'1.源数据-产品报告-消费降序'!Z:Z,ROW(),0)),"")</f>
        <v/>
      </c>
      <c r="AA561" s="69" t="str">
        <f>IFERROR(CLEAN(HLOOKUP(AA$1,'1.源数据-产品报告-消费降序'!AA:AA,ROW(),0)),"")</f>
        <v/>
      </c>
      <c r="AB561" s="69" t="str">
        <f>IFERROR(CLEAN(HLOOKUP(AB$1,'1.源数据-产品报告-消费降序'!AB:AB,ROW(),0)),"")</f>
        <v/>
      </c>
      <c r="AC561" s="69" t="str">
        <f>IFERROR(CLEAN(HLOOKUP(AC$1,'1.源数据-产品报告-消费降序'!AC:AC,ROW(),0)),"")</f>
        <v/>
      </c>
      <c r="AD5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1" s="69" t="str">
        <f>IFERROR(CLEAN(HLOOKUP(AE$1,'1.源数据-产品报告-消费降序'!AE:AE,ROW(),0)),"")</f>
        <v/>
      </c>
      <c r="AH561" s="69" t="str">
        <f>IFERROR(CLEAN(HLOOKUP(AH$1,'1.源数据-产品报告-消费降序'!AH:AH,ROW(),0)),"")</f>
        <v/>
      </c>
      <c r="AI561" s="69" t="str">
        <f>IFERROR(CLEAN(HLOOKUP(AI$1,'1.源数据-产品报告-消费降序'!AI:AI,ROW(),0)),"")</f>
        <v/>
      </c>
      <c r="AJ561" s="69" t="str">
        <f>IFERROR(CLEAN(HLOOKUP(AJ$1,'1.源数据-产品报告-消费降序'!AJ:AJ,ROW(),0)),"")</f>
        <v/>
      </c>
      <c r="AK561" s="69" t="str">
        <f>IFERROR(CLEAN(HLOOKUP(AK$1,'1.源数据-产品报告-消费降序'!AK:AK,ROW(),0)),"")</f>
        <v/>
      </c>
      <c r="AL561" s="69" t="str">
        <f>IFERROR(CLEAN(HLOOKUP(AL$1,'1.源数据-产品报告-消费降序'!AL:AL,ROW(),0)),"")</f>
        <v/>
      </c>
      <c r="AM561" s="69" t="str">
        <f>IFERROR(CLEAN(HLOOKUP(AM$1,'1.源数据-产品报告-消费降序'!AM:AM,ROW(),0)),"")</f>
        <v/>
      </c>
      <c r="AN561" s="69" t="str">
        <f>IFERROR(CLEAN(HLOOKUP(AN$1,'1.源数据-产品报告-消费降序'!AN:AN,ROW(),0)),"")</f>
        <v/>
      </c>
      <c r="AO5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1" s="69" t="str">
        <f>IFERROR(CLEAN(HLOOKUP(AP$1,'1.源数据-产品报告-消费降序'!AP:AP,ROW(),0)),"")</f>
        <v/>
      </c>
      <c r="AS561" s="69" t="str">
        <f>IFERROR(CLEAN(HLOOKUP(AS$1,'1.源数据-产品报告-消费降序'!AS:AS,ROW(),0)),"")</f>
        <v/>
      </c>
      <c r="AT561" s="69" t="str">
        <f>IFERROR(CLEAN(HLOOKUP(AT$1,'1.源数据-产品报告-消费降序'!AT:AT,ROW(),0)),"")</f>
        <v/>
      </c>
      <c r="AU561" s="69" t="str">
        <f>IFERROR(CLEAN(HLOOKUP(AU$1,'1.源数据-产品报告-消费降序'!AU:AU,ROW(),0)),"")</f>
        <v/>
      </c>
      <c r="AV561" s="69" t="str">
        <f>IFERROR(CLEAN(HLOOKUP(AV$1,'1.源数据-产品报告-消费降序'!AV:AV,ROW(),0)),"")</f>
        <v/>
      </c>
      <c r="AW561" s="69" t="str">
        <f>IFERROR(CLEAN(HLOOKUP(AW$1,'1.源数据-产品报告-消费降序'!AW:AW,ROW(),0)),"")</f>
        <v/>
      </c>
      <c r="AX561" s="69" t="str">
        <f>IFERROR(CLEAN(HLOOKUP(AX$1,'1.源数据-产品报告-消费降序'!AX:AX,ROW(),0)),"")</f>
        <v/>
      </c>
      <c r="AY561" s="69" t="str">
        <f>IFERROR(CLEAN(HLOOKUP(AY$1,'1.源数据-产品报告-消费降序'!AY:AY,ROW(),0)),"")</f>
        <v/>
      </c>
      <c r="AZ5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1" s="69" t="str">
        <f>IFERROR(CLEAN(HLOOKUP(BA$1,'1.源数据-产品报告-消费降序'!BA:BA,ROW(),0)),"")</f>
        <v/>
      </c>
      <c r="BD561" s="69" t="str">
        <f>IFERROR(CLEAN(HLOOKUP(BD$1,'1.源数据-产品报告-消费降序'!BD:BD,ROW(),0)),"")</f>
        <v/>
      </c>
      <c r="BE561" s="69" t="str">
        <f>IFERROR(CLEAN(HLOOKUP(BE$1,'1.源数据-产品报告-消费降序'!BE:BE,ROW(),0)),"")</f>
        <v/>
      </c>
      <c r="BF561" s="69" t="str">
        <f>IFERROR(CLEAN(HLOOKUP(BF$1,'1.源数据-产品报告-消费降序'!BF:BF,ROW(),0)),"")</f>
        <v/>
      </c>
      <c r="BG561" s="69" t="str">
        <f>IFERROR(CLEAN(HLOOKUP(BG$1,'1.源数据-产品报告-消费降序'!BG:BG,ROW(),0)),"")</f>
        <v/>
      </c>
      <c r="BH561" s="69" t="str">
        <f>IFERROR(CLEAN(HLOOKUP(BH$1,'1.源数据-产品报告-消费降序'!BH:BH,ROW(),0)),"")</f>
        <v/>
      </c>
      <c r="BI561" s="69" t="str">
        <f>IFERROR(CLEAN(HLOOKUP(BI$1,'1.源数据-产品报告-消费降序'!BI:BI,ROW(),0)),"")</f>
        <v/>
      </c>
      <c r="BJ561" s="69" t="str">
        <f>IFERROR(CLEAN(HLOOKUP(BJ$1,'1.源数据-产品报告-消费降序'!BJ:BJ,ROW(),0)),"")</f>
        <v/>
      </c>
      <c r="BK5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1" s="69" t="str">
        <f>IFERROR(CLEAN(HLOOKUP(BL$1,'1.源数据-产品报告-消费降序'!BL:BL,ROW(),0)),"")</f>
        <v/>
      </c>
      <c r="BO561" s="69" t="str">
        <f>IFERROR(CLEAN(HLOOKUP(BO$1,'1.源数据-产品报告-消费降序'!BO:BO,ROW(),0)),"")</f>
        <v/>
      </c>
      <c r="BP561" s="69" t="str">
        <f>IFERROR(CLEAN(HLOOKUP(BP$1,'1.源数据-产品报告-消费降序'!BP:BP,ROW(),0)),"")</f>
        <v/>
      </c>
      <c r="BQ561" s="69" t="str">
        <f>IFERROR(CLEAN(HLOOKUP(BQ$1,'1.源数据-产品报告-消费降序'!BQ:BQ,ROW(),0)),"")</f>
        <v/>
      </c>
      <c r="BR561" s="69" t="str">
        <f>IFERROR(CLEAN(HLOOKUP(BR$1,'1.源数据-产品报告-消费降序'!BR:BR,ROW(),0)),"")</f>
        <v/>
      </c>
      <c r="BS561" s="69" t="str">
        <f>IFERROR(CLEAN(HLOOKUP(BS$1,'1.源数据-产品报告-消费降序'!BS:BS,ROW(),0)),"")</f>
        <v/>
      </c>
      <c r="BT561" s="69" t="str">
        <f>IFERROR(CLEAN(HLOOKUP(BT$1,'1.源数据-产品报告-消费降序'!BT:BT,ROW(),0)),"")</f>
        <v/>
      </c>
      <c r="BU561" s="69" t="str">
        <f>IFERROR(CLEAN(HLOOKUP(BU$1,'1.源数据-产品报告-消费降序'!BU:BU,ROW(),0)),"")</f>
        <v/>
      </c>
      <c r="BV5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1" s="69" t="str">
        <f>IFERROR(CLEAN(HLOOKUP(BW$1,'1.源数据-产品报告-消费降序'!BW:BW,ROW(),0)),"")</f>
        <v/>
      </c>
    </row>
    <row r="562" spans="1:75">
      <c r="A562" s="69" t="str">
        <f>IFERROR(CLEAN(HLOOKUP(A$1,'1.源数据-产品报告-消费降序'!A:A,ROW(),0)),"")</f>
        <v/>
      </c>
      <c r="B562" s="69" t="str">
        <f>IFERROR(CLEAN(HLOOKUP(B$1,'1.源数据-产品报告-消费降序'!B:B,ROW(),0)),"")</f>
        <v/>
      </c>
      <c r="C562" s="69" t="str">
        <f>IFERROR(CLEAN(HLOOKUP(C$1,'1.源数据-产品报告-消费降序'!C:C,ROW(),0)),"")</f>
        <v/>
      </c>
      <c r="D562" s="69" t="str">
        <f>IFERROR(CLEAN(HLOOKUP(D$1,'1.源数据-产品报告-消费降序'!D:D,ROW(),0)),"")</f>
        <v/>
      </c>
      <c r="E562" s="69" t="str">
        <f>IFERROR(CLEAN(HLOOKUP(E$1,'1.源数据-产品报告-消费降序'!E:E,ROW(),0)),"")</f>
        <v/>
      </c>
      <c r="F562" s="69" t="str">
        <f>IFERROR(CLEAN(HLOOKUP(F$1,'1.源数据-产品报告-消费降序'!F:F,ROW(),0)),"")</f>
        <v/>
      </c>
      <c r="G562" s="70">
        <f>IFERROR((HLOOKUP(G$1,'1.源数据-产品报告-消费降序'!G:G,ROW(),0)),"")</f>
        <v>0</v>
      </c>
      <c r="H5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2" s="69" t="str">
        <f>IFERROR(CLEAN(HLOOKUP(I$1,'1.源数据-产品报告-消费降序'!I:I,ROW(),0)),"")</f>
        <v/>
      </c>
      <c r="L562" s="69" t="str">
        <f>IFERROR(CLEAN(HLOOKUP(L$1,'1.源数据-产品报告-消费降序'!L:L,ROW(),0)),"")</f>
        <v/>
      </c>
      <c r="M562" s="69" t="str">
        <f>IFERROR(CLEAN(HLOOKUP(M$1,'1.源数据-产品报告-消费降序'!M:M,ROW(),0)),"")</f>
        <v/>
      </c>
      <c r="N562" s="69" t="str">
        <f>IFERROR(CLEAN(HLOOKUP(N$1,'1.源数据-产品报告-消费降序'!N:N,ROW(),0)),"")</f>
        <v/>
      </c>
      <c r="O562" s="69" t="str">
        <f>IFERROR(CLEAN(HLOOKUP(O$1,'1.源数据-产品报告-消费降序'!O:O,ROW(),0)),"")</f>
        <v/>
      </c>
      <c r="P562" s="69" t="str">
        <f>IFERROR(CLEAN(HLOOKUP(P$1,'1.源数据-产品报告-消费降序'!P:P,ROW(),0)),"")</f>
        <v/>
      </c>
      <c r="Q562" s="69" t="str">
        <f>IFERROR(CLEAN(HLOOKUP(Q$1,'1.源数据-产品报告-消费降序'!Q:Q,ROW(),0)),"")</f>
        <v/>
      </c>
      <c r="R562" s="69" t="str">
        <f>IFERROR(CLEAN(HLOOKUP(R$1,'1.源数据-产品报告-消费降序'!R:R,ROW(),0)),"")</f>
        <v/>
      </c>
      <c r="S5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2" s="69" t="str">
        <f>IFERROR(CLEAN(HLOOKUP(T$1,'1.源数据-产品报告-消费降序'!T:T,ROW(),0)),"")</f>
        <v/>
      </c>
      <c r="W562" s="69" t="str">
        <f>IFERROR(CLEAN(HLOOKUP(W$1,'1.源数据-产品报告-消费降序'!W:W,ROW(),0)),"")</f>
        <v/>
      </c>
      <c r="X562" s="69" t="str">
        <f>IFERROR(CLEAN(HLOOKUP(X$1,'1.源数据-产品报告-消费降序'!X:X,ROW(),0)),"")</f>
        <v/>
      </c>
      <c r="Y562" s="69" t="str">
        <f>IFERROR(CLEAN(HLOOKUP(Y$1,'1.源数据-产品报告-消费降序'!Y:Y,ROW(),0)),"")</f>
        <v/>
      </c>
      <c r="Z562" s="69" t="str">
        <f>IFERROR(CLEAN(HLOOKUP(Z$1,'1.源数据-产品报告-消费降序'!Z:Z,ROW(),0)),"")</f>
        <v/>
      </c>
      <c r="AA562" s="69" t="str">
        <f>IFERROR(CLEAN(HLOOKUP(AA$1,'1.源数据-产品报告-消费降序'!AA:AA,ROW(),0)),"")</f>
        <v/>
      </c>
      <c r="AB562" s="69" t="str">
        <f>IFERROR(CLEAN(HLOOKUP(AB$1,'1.源数据-产品报告-消费降序'!AB:AB,ROW(),0)),"")</f>
        <v/>
      </c>
      <c r="AC562" s="69" t="str">
        <f>IFERROR(CLEAN(HLOOKUP(AC$1,'1.源数据-产品报告-消费降序'!AC:AC,ROW(),0)),"")</f>
        <v/>
      </c>
      <c r="AD5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2" s="69" t="str">
        <f>IFERROR(CLEAN(HLOOKUP(AE$1,'1.源数据-产品报告-消费降序'!AE:AE,ROW(),0)),"")</f>
        <v/>
      </c>
      <c r="AH562" s="69" t="str">
        <f>IFERROR(CLEAN(HLOOKUP(AH$1,'1.源数据-产品报告-消费降序'!AH:AH,ROW(),0)),"")</f>
        <v/>
      </c>
      <c r="AI562" s="69" t="str">
        <f>IFERROR(CLEAN(HLOOKUP(AI$1,'1.源数据-产品报告-消费降序'!AI:AI,ROW(),0)),"")</f>
        <v/>
      </c>
      <c r="AJ562" s="69" t="str">
        <f>IFERROR(CLEAN(HLOOKUP(AJ$1,'1.源数据-产品报告-消费降序'!AJ:AJ,ROW(),0)),"")</f>
        <v/>
      </c>
      <c r="AK562" s="69" t="str">
        <f>IFERROR(CLEAN(HLOOKUP(AK$1,'1.源数据-产品报告-消费降序'!AK:AK,ROW(),0)),"")</f>
        <v/>
      </c>
      <c r="AL562" s="69" t="str">
        <f>IFERROR(CLEAN(HLOOKUP(AL$1,'1.源数据-产品报告-消费降序'!AL:AL,ROW(),0)),"")</f>
        <v/>
      </c>
      <c r="AM562" s="69" t="str">
        <f>IFERROR(CLEAN(HLOOKUP(AM$1,'1.源数据-产品报告-消费降序'!AM:AM,ROW(),0)),"")</f>
        <v/>
      </c>
      <c r="AN562" s="69" t="str">
        <f>IFERROR(CLEAN(HLOOKUP(AN$1,'1.源数据-产品报告-消费降序'!AN:AN,ROW(),0)),"")</f>
        <v/>
      </c>
      <c r="AO5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2" s="69" t="str">
        <f>IFERROR(CLEAN(HLOOKUP(AP$1,'1.源数据-产品报告-消费降序'!AP:AP,ROW(),0)),"")</f>
        <v/>
      </c>
      <c r="AS562" s="69" t="str">
        <f>IFERROR(CLEAN(HLOOKUP(AS$1,'1.源数据-产品报告-消费降序'!AS:AS,ROW(),0)),"")</f>
        <v/>
      </c>
      <c r="AT562" s="69" t="str">
        <f>IFERROR(CLEAN(HLOOKUP(AT$1,'1.源数据-产品报告-消费降序'!AT:AT,ROW(),0)),"")</f>
        <v/>
      </c>
      <c r="AU562" s="69" t="str">
        <f>IFERROR(CLEAN(HLOOKUP(AU$1,'1.源数据-产品报告-消费降序'!AU:AU,ROW(),0)),"")</f>
        <v/>
      </c>
      <c r="AV562" s="69" t="str">
        <f>IFERROR(CLEAN(HLOOKUP(AV$1,'1.源数据-产品报告-消费降序'!AV:AV,ROW(),0)),"")</f>
        <v/>
      </c>
      <c r="AW562" s="69" t="str">
        <f>IFERROR(CLEAN(HLOOKUP(AW$1,'1.源数据-产品报告-消费降序'!AW:AW,ROW(),0)),"")</f>
        <v/>
      </c>
      <c r="AX562" s="69" t="str">
        <f>IFERROR(CLEAN(HLOOKUP(AX$1,'1.源数据-产品报告-消费降序'!AX:AX,ROW(),0)),"")</f>
        <v/>
      </c>
      <c r="AY562" s="69" t="str">
        <f>IFERROR(CLEAN(HLOOKUP(AY$1,'1.源数据-产品报告-消费降序'!AY:AY,ROW(),0)),"")</f>
        <v/>
      </c>
      <c r="AZ5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2" s="69" t="str">
        <f>IFERROR(CLEAN(HLOOKUP(BA$1,'1.源数据-产品报告-消费降序'!BA:BA,ROW(),0)),"")</f>
        <v/>
      </c>
      <c r="BD562" s="69" t="str">
        <f>IFERROR(CLEAN(HLOOKUP(BD$1,'1.源数据-产品报告-消费降序'!BD:BD,ROW(),0)),"")</f>
        <v/>
      </c>
      <c r="BE562" s="69" t="str">
        <f>IFERROR(CLEAN(HLOOKUP(BE$1,'1.源数据-产品报告-消费降序'!BE:BE,ROW(),0)),"")</f>
        <v/>
      </c>
      <c r="BF562" s="69" t="str">
        <f>IFERROR(CLEAN(HLOOKUP(BF$1,'1.源数据-产品报告-消费降序'!BF:BF,ROW(),0)),"")</f>
        <v/>
      </c>
      <c r="BG562" s="69" t="str">
        <f>IFERROR(CLEAN(HLOOKUP(BG$1,'1.源数据-产品报告-消费降序'!BG:BG,ROW(),0)),"")</f>
        <v/>
      </c>
      <c r="BH562" s="69" t="str">
        <f>IFERROR(CLEAN(HLOOKUP(BH$1,'1.源数据-产品报告-消费降序'!BH:BH,ROW(),0)),"")</f>
        <v/>
      </c>
      <c r="BI562" s="69" t="str">
        <f>IFERROR(CLEAN(HLOOKUP(BI$1,'1.源数据-产品报告-消费降序'!BI:BI,ROW(),0)),"")</f>
        <v/>
      </c>
      <c r="BJ562" s="69" t="str">
        <f>IFERROR(CLEAN(HLOOKUP(BJ$1,'1.源数据-产品报告-消费降序'!BJ:BJ,ROW(),0)),"")</f>
        <v/>
      </c>
      <c r="BK5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2" s="69" t="str">
        <f>IFERROR(CLEAN(HLOOKUP(BL$1,'1.源数据-产品报告-消费降序'!BL:BL,ROW(),0)),"")</f>
        <v/>
      </c>
      <c r="BO562" s="69" t="str">
        <f>IFERROR(CLEAN(HLOOKUP(BO$1,'1.源数据-产品报告-消费降序'!BO:BO,ROW(),0)),"")</f>
        <v/>
      </c>
      <c r="BP562" s="69" t="str">
        <f>IFERROR(CLEAN(HLOOKUP(BP$1,'1.源数据-产品报告-消费降序'!BP:BP,ROW(),0)),"")</f>
        <v/>
      </c>
      <c r="BQ562" s="69" t="str">
        <f>IFERROR(CLEAN(HLOOKUP(BQ$1,'1.源数据-产品报告-消费降序'!BQ:BQ,ROW(),0)),"")</f>
        <v/>
      </c>
      <c r="BR562" s="69" t="str">
        <f>IFERROR(CLEAN(HLOOKUP(BR$1,'1.源数据-产品报告-消费降序'!BR:BR,ROW(),0)),"")</f>
        <v/>
      </c>
      <c r="BS562" s="69" t="str">
        <f>IFERROR(CLEAN(HLOOKUP(BS$1,'1.源数据-产品报告-消费降序'!BS:BS,ROW(),0)),"")</f>
        <v/>
      </c>
      <c r="BT562" s="69" t="str">
        <f>IFERROR(CLEAN(HLOOKUP(BT$1,'1.源数据-产品报告-消费降序'!BT:BT,ROW(),0)),"")</f>
        <v/>
      </c>
      <c r="BU562" s="69" t="str">
        <f>IFERROR(CLEAN(HLOOKUP(BU$1,'1.源数据-产品报告-消费降序'!BU:BU,ROW(),0)),"")</f>
        <v/>
      </c>
      <c r="BV5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2" s="69" t="str">
        <f>IFERROR(CLEAN(HLOOKUP(BW$1,'1.源数据-产品报告-消费降序'!BW:BW,ROW(),0)),"")</f>
        <v/>
      </c>
    </row>
    <row r="563" spans="1:75">
      <c r="A563" s="69" t="str">
        <f>IFERROR(CLEAN(HLOOKUP(A$1,'1.源数据-产品报告-消费降序'!A:A,ROW(),0)),"")</f>
        <v/>
      </c>
      <c r="B563" s="69" t="str">
        <f>IFERROR(CLEAN(HLOOKUP(B$1,'1.源数据-产品报告-消费降序'!B:B,ROW(),0)),"")</f>
        <v/>
      </c>
      <c r="C563" s="69" t="str">
        <f>IFERROR(CLEAN(HLOOKUP(C$1,'1.源数据-产品报告-消费降序'!C:C,ROW(),0)),"")</f>
        <v/>
      </c>
      <c r="D563" s="69" t="str">
        <f>IFERROR(CLEAN(HLOOKUP(D$1,'1.源数据-产品报告-消费降序'!D:D,ROW(),0)),"")</f>
        <v/>
      </c>
      <c r="E563" s="69" t="str">
        <f>IFERROR(CLEAN(HLOOKUP(E$1,'1.源数据-产品报告-消费降序'!E:E,ROW(),0)),"")</f>
        <v/>
      </c>
      <c r="F563" s="69" t="str">
        <f>IFERROR(CLEAN(HLOOKUP(F$1,'1.源数据-产品报告-消费降序'!F:F,ROW(),0)),"")</f>
        <v/>
      </c>
      <c r="G563" s="70">
        <f>IFERROR((HLOOKUP(G$1,'1.源数据-产品报告-消费降序'!G:G,ROW(),0)),"")</f>
        <v>0</v>
      </c>
      <c r="H5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3" s="69" t="str">
        <f>IFERROR(CLEAN(HLOOKUP(I$1,'1.源数据-产品报告-消费降序'!I:I,ROW(),0)),"")</f>
        <v/>
      </c>
      <c r="L563" s="69" t="str">
        <f>IFERROR(CLEAN(HLOOKUP(L$1,'1.源数据-产品报告-消费降序'!L:L,ROW(),0)),"")</f>
        <v/>
      </c>
      <c r="M563" s="69" t="str">
        <f>IFERROR(CLEAN(HLOOKUP(M$1,'1.源数据-产品报告-消费降序'!M:M,ROW(),0)),"")</f>
        <v/>
      </c>
      <c r="N563" s="69" t="str">
        <f>IFERROR(CLEAN(HLOOKUP(N$1,'1.源数据-产品报告-消费降序'!N:N,ROW(),0)),"")</f>
        <v/>
      </c>
      <c r="O563" s="69" t="str">
        <f>IFERROR(CLEAN(HLOOKUP(O$1,'1.源数据-产品报告-消费降序'!O:O,ROW(),0)),"")</f>
        <v/>
      </c>
      <c r="P563" s="69" t="str">
        <f>IFERROR(CLEAN(HLOOKUP(P$1,'1.源数据-产品报告-消费降序'!P:P,ROW(),0)),"")</f>
        <v/>
      </c>
      <c r="Q563" s="69" t="str">
        <f>IFERROR(CLEAN(HLOOKUP(Q$1,'1.源数据-产品报告-消费降序'!Q:Q,ROW(),0)),"")</f>
        <v/>
      </c>
      <c r="R563" s="69" t="str">
        <f>IFERROR(CLEAN(HLOOKUP(R$1,'1.源数据-产品报告-消费降序'!R:R,ROW(),0)),"")</f>
        <v/>
      </c>
      <c r="S5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3" s="69" t="str">
        <f>IFERROR(CLEAN(HLOOKUP(T$1,'1.源数据-产品报告-消费降序'!T:T,ROW(),0)),"")</f>
        <v/>
      </c>
      <c r="W563" s="69" t="str">
        <f>IFERROR(CLEAN(HLOOKUP(W$1,'1.源数据-产品报告-消费降序'!W:W,ROW(),0)),"")</f>
        <v/>
      </c>
      <c r="X563" s="69" t="str">
        <f>IFERROR(CLEAN(HLOOKUP(X$1,'1.源数据-产品报告-消费降序'!X:X,ROW(),0)),"")</f>
        <v/>
      </c>
      <c r="Y563" s="69" t="str">
        <f>IFERROR(CLEAN(HLOOKUP(Y$1,'1.源数据-产品报告-消费降序'!Y:Y,ROW(),0)),"")</f>
        <v/>
      </c>
      <c r="Z563" s="69" t="str">
        <f>IFERROR(CLEAN(HLOOKUP(Z$1,'1.源数据-产品报告-消费降序'!Z:Z,ROW(),0)),"")</f>
        <v/>
      </c>
      <c r="AA563" s="69" t="str">
        <f>IFERROR(CLEAN(HLOOKUP(AA$1,'1.源数据-产品报告-消费降序'!AA:AA,ROW(),0)),"")</f>
        <v/>
      </c>
      <c r="AB563" s="69" t="str">
        <f>IFERROR(CLEAN(HLOOKUP(AB$1,'1.源数据-产品报告-消费降序'!AB:AB,ROW(),0)),"")</f>
        <v/>
      </c>
      <c r="AC563" s="69" t="str">
        <f>IFERROR(CLEAN(HLOOKUP(AC$1,'1.源数据-产品报告-消费降序'!AC:AC,ROW(),0)),"")</f>
        <v/>
      </c>
      <c r="AD5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3" s="69" t="str">
        <f>IFERROR(CLEAN(HLOOKUP(AE$1,'1.源数据-产品报告-消费降序'!AE:AE,ROW(),0)),"")</f>
        <v/>
      </c>
      <c r="AH563" s="69" t="str">
        <f>IFERROR(CLEAN(HLOOKUP(AH$1,'1.源数据-产品报告-消费降序'!AH:AH,ROW(),0)),"")</f>
        <v/>
      </c>
      <c r="AI563" s="69" t="str">
        <f>IFERROR(CLEAN(HLOOKUP(AI$1,'1.源数据-产品报告-消费降序'!AI:AI,ROW(),0)),"")</f>
        <v/>
      </c>
      <c r="AJ563" s="69" t="str">
        <f>IFERROR(CLEAN(HLOOKUP(AJ$1,'1.源数据-产品报告-消费降序'!AJ:AJ,ROW(),0)),"")</f>
        <v/>
      </c>
      <c r="AK563" s="69" t="str">
        <f>IFERROR(CLEAN(HLOOKUP(AK$1,'1.源数据-产品报告-消费降序'!AK:AK,ROW(),0)),"")</f>
        <v/>
      </c>
      <c r="AL563" s="69" t="str">
        <f>IFERROR(CLEAN(HLOOKUP(AL$1,'1.源数据-产品报告-消费降序'!AL:AL,ROW(),0)),"")</f>
        <v/>
      </c>
      <c r="AM563" s="69" t="str">
        <f>IFERROR(CLEAN(HLOOKUP(AM$1,'1.源数据-产品报告-消费降序'!AM:AM,ROW(),0)),"")</f>
        <v/>
      </c>
      <c r="AN563" s="69" t="str">
        <f>IFERROR(CLEAN(HLOOKUP(AN$1,'1.源数据-产品报告-消费降序'!AN:AN,ROW(),0)),"")</f>
        <v/>
      </c>
      <c r="AO5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3" s="69" t="str">
        <f>IFERROR(CLEAN(HLOOKUP(AP$1,'1.源数据-产品报告-消费降序'!AP:AP,ROW(),0)),"")</f>
        <v/>
      </c>
      <c r="AS563" s="69" t="str">
        <f>IFERROR(CLEAN(HLOOKUP(AS$1,'1.源数据-产品报告-消费降序'!AS:AS,ROW(),0)),"")</f>
        <v/>
      </c>
      <c r="AT563" s="69" t="str">
        <f>IFERROR(CLEAN(HLOOKUP(AT$1,'1.源数据-产品报告-消费降序'!AT:AT,ROW(),0)),"")</f>
        <v/>
      </c>
      <c r="AU563" s="69" t="str">
        <f>IFERROR(CLEAN(HLOOKUP(AU$1,'1.源数据-产品报告-消费降序'!AU:AU,ROW(),0)),"")</f>
        <v/>
      </c>
      <c r="AV563" s="69" t="str">
        <f>IFERROR(CLEAN(HLOOKUP(AV$1,'1.源数据-产品报告-消费降序'!AV:AV,ROW(),0)),"")</f>
        <v/>
      </c>
      <c r="AW563" s="69" t="str">
        <f>IFERROR(CLEAN(HLOOKUP(AW$1,'1.源数据-产品报告-消费降序'!AW:AW,ROW(),0)),"")</f>
        <v/>
      </c>
      <c r="AX563" s="69" t="str">
        <f>IFERROR(CLEAN(HLOOKUP(AX$1,'1.源数据-产品报告-消费降序'!AX:AX,ROW(),0)),"")</f>
        <v/>
      </c>
      <c r="AY563" s="69" t="str">
        <f>IFERROR(CLEAN(HLOOKUP(AY$1,'1.源数据-产品报告-消费降序'!AY:AY,ROW(),0)),"")</f>
        <v/>
      </c>
      <c r="AZ5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3" s="69" t="str">
        <f>IFERROR(CLEAN(HLOOKUP(BA$1,'1.源数据-产品报告-消费降序'!BA:BA,ROW(),0)),"")</f>
        <v/>
      </c>
      <c r="BD563" s="69" t="str">
        <f>IFERROR(CLEAN(HLOOKUP(BD$1,'1.源数据-产品报告-消费降序'!BD:BD,ROW(),0)),"")</f>
        <v/>
      </c>
      <c r="BE563" s="69" t="str">
        <f>IFERROR(CLEAN(HLOOKUP(BE$1,'1.源数据-产品报告-消费降序'!BE:BE,ROW(),0)),"")</f>
        <v/>
      </c>
      <c r="BF563" s="69" t="str">
        <f>IFERROR(CLEAN(HLOOKUP(BF$1,'1.源数据-产品报告-消费降序'!BF:BF,ROW(),0)),"")</f>
        <v/>
      </c>
      <c r="BG563" s="69" t="str">
        <f>IFERROR(CLEAN(HLOOKUP(BG$1,'1.源数据-产品报告-消费降序'!BG:BG,ROW(),0)),"")</f>
        <v/>
      </c>
      <c r="BH563" s="69" t="str">
        <f>IFERROR(CLEAN(HLOOKUP(BH$1,'1.源数据-产品报告-消费降序'!BH:BH,ROW(),0)),"")</f>
        <v/>
      </c>
      <c r="BI563" s="69" t="str">
        <f>IFERROR(CLEAN(HLOOKUP(BI$1,'1.源数据-产品报告-消费降序'!BI:BI,ROW(),0)),"")</f>
        <v/>
      </c>
      <c r="BJ563" s="69" t="str">
        <f>IFERROR(CLEAN(HLOOKUP(BJ$1,'1.源数据-产品报告-消费降序'!BJ:BJ,ROW(),0)),"")</f>
        <v/>
      </c>
      <c r="BK5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3" s="69" t="str">
        <f>IFERROR(CLEAN(HLOOKUP(BL$1,'1.源数据-产品报告-消费降序'!BL:BL,ROW(),0)),"")</f>
        <v/>
      </c>
      <c r="BO563" s="69" t="str">
        <f>IFERROR(CLEAN(HLOOKUP(BO$1,'1.源数据-产品报告-消费降序'!BO:BO,ROW(),0)),"")</f>
        <v/>
      </c>
      <c r="BP563" s="69" t="str">
        <f>IFERROR(CLEAN(HLOOKUP(BP$1,'1.源数据-产品报告-消费降序'!BP:BP,ROW(),0)),"")</f>
        <v/>
      </c>
      <c r="BQ563" s="69" t="str">
        <f>IFERROR(CLEAN(HLOOKUP(BQ$1,'1.源数据-产品报告-消费降序'!BQ:BQ,ROW(),0)),"")</f>
        <v/>
      </c>
      <c r="BR563" s="69" t="str">
        <f>IFERROR(CLEAN(HLOOKUP(BR$1,'1.源数据-产品报告-消费降序'!BR:BR,ROW(),0)),"")</f>
        <v/>
      </c>
      <c r="BS563" s="69" t="str">
        <f>IFERROR(CLEAN(HLOOKUP(BS$1,'1.源数据-产品报告-消费降序'!BS:BS,ROW(),0)),"")</f>
        <v/>
      </c>
      <c r="BT563" s="69" t="str">
        <f>IFERROR(CLEAN(HLOOKUP(BT$1,'1.源数据-产品报告-消费降序'!BT:BT,ROW(),0)),"")</f>
        <v/>
      </c>
      <c r="BU563" s="69" t="str">
        <f>IFERROR(CLEAN(HLOOKUP(BU$1,'1.源数据-产品报告-消费降序'!BU:BU,ROW(),0)),"")</f>
        <v/>
      </c>
      <c r="BV5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3" s="69" t="str">
        <f>IFERROR(CLEAN(HLOOKUP(BW$1,'1.源数据-产品报告-消费降序'!BW:BW,ROW(),0)),"")</f>
        <v/>
      </c>
    </row>
    <row r="564" spans="1:75">
      <c r="A564" s="69" t="str">
        <f>IFERROR(CLEAN(HLOOKUP(A$1,'1.源数据-产品报告-消费降序'!A:A,ROW(),0)),"")</f>
        <v/>
      </c>
      <c r="B564" s="69" t="str">
        <f>IFERROR(CLEAN(HLOOKUP(B$1,'1.源数据-产品报告-消费降序'!B:B,ROW(),0)),"")</f>
        <v/>
      </c>
      <c r="C564" s="69" t="str">
        <f>IFERROR(CLEAN(HLOOKUP(C$1,'1.源数据-产品报告-消费降序'!C:C,ROW(),0)),"")</f>
        <v/>
      </c>
      <c r="D564" s="69" t="str">
        <f>IFERROR(CLEAN(HLOOKUP(D$1,'1.源数据-产品报告-消费降序'!D:D,ROW(),0)),"")</f>
        <v/>
      </c>
      <c r="E564" s="69" t="str">
        <f>IFERROR(CLEAN(HLOOKUP(E$1,'1.源数据-产品报告-消费降序'!E:E,ROW(),0)),"")</f>
        <v/>
      </c>
      <c r="F564" s="69" t="str">
        <f>IFERROR(CLEAN(HLOOKUP(F$1,'1.源数据-产品报告-消费降序'!F:F,ROW(),0)),"")</f>
        <v/>
      </c>
      <c r="G564" s="70">
        <f>IFERROR((HLOOKUP(G$1,'1.源数据-产品报告-消费降序'!G:G,ROW(),0)),"")</f>
        <v>0</v>
      </c>
      <c r="H5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4" s="69" t="str">
        <f>IFERROR(CLEAN(HLOOKUP(I$1,'1.源数据-产品报告-消费降序'!I:I,ROW(),0)),"")</f>
        <v/>
      </c>
      <c r="L564" s="69" t="str">
        <f>IFERROR(CLEAN(HLOOKUP(L$1,'1.源数据-产品报告-消费降序'!L:L,ROW(),0)),"")</f>
        <v/>
      </c>
      <c r="M564" s="69" t="str">
        <f>IFERROR(CLEAN(HLOOKUP(M$1,'1.源数据-产品报告-消费降序'!M:M,ROW(),0)),"")</f>
        <v/>
      </c>
      <c r="N564" s="69" t="str">
        <f>IFERROR(CLEAN(HLOOKUP(N$1,'1.源数据-产品报告-消费降序'!N:N,ROW(),0)),"")</f>
        <v/>
      </c>
      <c r="O564" s="69" t="str">
        <f>IFERROR(CLEAN(HLOOKUP(O$1,'1.源数据-产品报告-消费降序'!O:O,ROW(),0)),"")</f>
        <v/>
      </c>
      <c r="P564" s="69" t="str">
        <f>IFERROR(CLEAN(HLOOKUP(P$1,'1.源数据-产品报告-消费降序'!P:P,ROW(),0)),"")</f>
        <v/>
      </c>
      <c r="Q564" s="69" t="str">
        <f>IFERROR(CLEAN(HLOOKUP(Q$1,'1.源数据-产品报告-消费降序'!Q:Q,ROW(),0)),"")</f>
        <v/>
      </c>
      <c r="R564" s="69" t="str">
        <f>IFERROR(CLEAN(HLOOKUP(R$1,'1.源数据-产品报告-消费降序'!R:R,ROW(),0)),"")</f>
        <v/>
      </c>
      <c r="S5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4" s="69" t="str">
        <f>IFERROR(CLEAN(HLOOKUP(T$1,'1.源数据-产品报告-消费降序'!T:T,ROW(),0)),"")</f>
        <v/>
      </c>
      <c r="W564" s="69" t="str">
        <f>IFERROR(CLEAN(HLOOKUP(W$1,'1.源数据-产品报告-消费降序'!W:W,ROW(),0)),"")</f>
        <v/>
      </c>
      <c r="X564" s="69" t="str">
        <f>IFERROR(CLEAN(HLOOKUP(X$1,'1.源数据-产品报告-消费降序'!X:X,ROW(),0)),"")</f>
        <v/>
      </c>
      <c r="Y564" s="69" t="str">
        <f>IFERROR(CLEAN(HLOOKUP(Y$1,'1.源数据-产品报告-消费降序'!Y:Y,ROW(),0)),"")</f>
        <v/>
      </c>
      <c r="Z564" s="69" t="str">
        <f>IFERROR(CLEAN(HLOOKUP(Z$1,'1.源数据-产品报告-消费降序'!Z:Z,ROW(),0)),"")</f>
        <v/>
      </c>
      <c r="AA564" s="69" t="str">
        <f>IFERROR(CLEAN(HLOOKUP(AA$1,'1.源数据-产品报告-消费降序'!AA:AA,ROW(),0)),"")</f>
        <v/>
      </c>
      <c r="AB564" s="69" t="str">
        <f>IFERROR(CLEAN(HLOOKUP(AB$1,'1.源数据-产品报告-消费降序'!AB:AB,ROW(),0)),"")</f>
        <v/>
      </c>
      <c r="AC564" s="69" t="str">
        <f>IFERROR(CLEAN(HLOOKUP(AC$1,'1.源数据-产品报告-消费降序'!AC:AC,ROW(),0)),"")</f>
        <v/>
      </c>
      <c r="AD5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4" s="69" t="str">
        <f>IFERROR(CLEAN(HLOOKUP(AE$1,'1.源数据-产品报告-消费降序'!AE:AE,ROW(),0)),"")</f>
        <v/>
      </c>
      <c r="AH564" s="69" t="str">
        <f>IFERROR(CLEAN(HLOOKUP(AH$1,'1.源数据-产品报告-消费降序'!AH:AH,ROW(),0)),"")</f>
        <v/>
      </c>
      <c r="AI564" s="69" t="str">
        <f>IFERROR(CLEAN(HLOOKUP(AI$1,'1.源数据-产品报告-消费降序'!AI:AI,ROW(),0)),"")</f>
        <v/>
      </c>
      <c r="AJ564" s="69" t="str">
        <f>IFERROR(CLEAN(HLOOKUP(AJ$1,'1.源数据-产品报告-消费降序'!AJ:AJ,ROW(),0)),"")</f>
        <v/>
      </c>
      <c r="AK564" s="69" t="str">
        <f>IFERROR(CLEAN(HLOOKUP(AK$1,'1.源数据-产品报告-消费降序'!AK:AK,ROW(),0)),"")</f>
        <v/>
      </c>
      <c r="AL564" s="69" t="str">
        <f>IFERROR(CLEAN(HLOOKUP(AL$1,'1.源数据-产品报告-消费降序'!AL:AL,ROW(),0)),"")</f>
        <v/>
      </c>
      <c r="AM564" s="69" t="str">
        <f>IFERROR(CLEAN(HLOOKUP(AM$1,'1.源数据-产品报告-消费降序'!AM:AM,ROW(),0)),"")</f>
        <v/>
      </c>
      <c r="AN564" s="69" t="str">
        <f>IFERROR(CLEAN(HLOOKUP(AN$1,'1.源数据-产品报告-消费降序'!AN:AN,ROW(),0)),"")</f>
        <v/>
      </c>
      <c r="AO5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4" s="69" t="str">
        <f>IFERROR(CLEAN(HLOOKUP(AP$1,'1.源数据-产品报告-消费降序'!AP:AP,ROW(),0)),"")</f>
        <v/>
      </c>
      <c r="AS564" s="69" t="str">
        <f>IFERROR(CLEAN(HLOOKUP(AS$1,'1.源数据-产品报告-消费降序'!AS:AS,ROW(),0)),"")</f>
        <v/>
      </c>
      <c r="AT564" s="69" t="str">
        <f>IFERROR(CLEAN(HLOOKUP(AT$1,'1.源数据-产品报告-消费降序'!AT:AT,ROW(),0)),"")</f>
        <v/>
      </c>
      <c r="AU564" s="69" t="str">
        <f>IFERROR(CLEAN(HLOOKUP(AU$1,'1.源数据-产品报告-消费降序'!AU:AU,ROW(),0)),"")</f>
        <v/>
      </c>
      <c r="AV564" s="69" t="str">
        <f>IFERROR(CLEAN(HLOOKUP(AV$1,'1.源数据-产品报告-消费降序'!AV:AV,ROW(),0)),"")</f>
        <v/>
      </c>
      <c r="AW564" s="69" t="str">
        <f>IFERROR(CLEAN(HLOOKUP(AW$1,'1.源数据-产品报告-消费降序'!AW:AW,ROW(),0)),"")</f>
        <v/>
      </c>
      <c r="AX564" s="69" t="str">
        <f>IFERROR(CLEAN(HLOOKUP(AX$1,'1.源数据-产品报告-消费降序'!AX:AX,ROW(),0)),"")</f>
        <v/>
      </c>
      <c r="AY564" s="69" t="str">
        <f>IFERROR(CLEAN(HLOOKUP(AY$1,'1.源数据-产品报告-消费降序'!AY:AY,ROW(),0)),"")</f>
        <v/>
      </c>
      <c r="AZ5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4" s="69" t="str">
        <f>IFERROR(CLEAN(HLOOKUP(BA$1,'1.源数据-产品报告-消费降序'!BA:BA,ROW(),0)),"")</f>
        <v/>
      </c>
      <c r="BD564" s="69" t="str">
        <f>IFERROR(CLEAN(HLOOKUP(BD$1,'1.源数据-产品报告-消费降序'!BD:BD,ROW(),0)),"")</f>
        <v/>
      </c>
      <c r="BE564" s="69" t="str">
        <f>IFERROR(CLEAN(HLOOKUP(BE$1,'1.源数据-产品报告-消费降序'!BE:BE,ROW(),0)),"")</f>
        <v/>
      </c>
      <c r="BF564" s="69" t="str">
        <f>IFERROR(CLEAN(HLOOKUP(BF$1,'1.源数据-产品报告-消费降序'!BF:BF,ROW(),0)),"")</f>
        <v/>
      </c>
      <c r="BG564" s="69" t="str">
        <f>IFERROR(CLEAN(HLOOKUP(BG$1,'1.源数据-产品报告-消费降序'!BG:BG,ROW(),0)),"")</f>
        <v/>
      </c>
      <c r="BH564" s="69" t="str">
        <f>IFERROR(CLEAN(HLOOKUP(BH$1,'1.源数据-产品报告-消费降序'!BH:BH,ROW(),0)),"")</f>
        <v/>
      </c>
      <c r="BI564" s="69" t="str">
        <f>IFERROR(CLEAN(HLOOKUP(BI$1,'1.源数据-产品报告-消费降序'!BI:BI,ROW(),0)),"")</f>
        <v/>
      </c>
      <c r="BJ564" s="69" t="str">
        <f>IFERROR(CLEAN(HLOOKUP(BJ$1,'1.源数据-产品报告-消费降序'!BJ:BJ,ROW(),0)),"")</f>
        <v/>
      </c>
      <c r="BK5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4" s="69" t="str">
        <f>IFERROR(CLEAN(HLOOKUP(BL$1,'1.源数据-产品报告-消费降序'!BL:BL,ROW(),0)),"")</f>
        <v/>
      </c>
      <c r="BO564" s="69" t="str">
        <f>IFERROR(CLEAN(HLOOKUP(BO$1,'1.源数据-产品报告-消费降序'!BO:BO,ROW(),0)),"")</f>
        <v/>
      </c>
      <c r="BP564" s="69" t="str">
        <f>IFERROR(CLEAN(HLOOKUP(BP$1,'1.源数据-产品报告-消费降序'!BP:BP,ROW(),0)),"")</f>
        <v/>
      </c>
      <c r="BQ564" s="69" t="str">
        <f>IFERROR(CLEAN(HLOOKUP(BQ$1,'1.源数据-产品报告-消费降序'!BQ:BQ,ROW(),0)),"")</f>
        <v/>
      </c>
      <c r="BR564" s="69" t="str">
        <f>IFERROR(CLEAN(HLOOKUP(BR$1,'1.源数据-产品报告-消费降序'!BR:BR,ROW(),0)),"")</f>
        <v/>
      </c>
      <c r="BS564" s="69" t="str">
        <f>IFERROR(CLEAN(HLOOKUP(BS$1,'1.源数据-产品报告-消费降序'!BS:BS,ROW(),0)),"")</f>
        <v/>
      </c>
      <c r="BT564" s="69" t="str">
        <f>IFERROR(CLEAN(HLOOKUP(BT$1,'1.源数据-产品报告-消费降序'!BT:BT,ROW(),0)),"")</f>
        <v/>
      </c>
      <c r="BU564" s="69" t="str">
        <f>IFERROR(CLEAN(HLOOKUP(BU$1,'1.源数据-产品报告-消费降序'!BU:BU,ROW(),0)),"")</f>
        <v/>
      </c>
      <c r="BV5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4" s="69" t="str">
        <f>IFERROR(CLEAN(HLOOKUP(BW$1,'1.源数据-产品报告-消费降序'!BW:BW,ROW(),0)),"")</f>
        <v/>
      </c>
    </row>
    <row r="565" spans="1:75">
      <c r="A565" s="69" t="str">
        <f>IFERROR(CLEAN(HLOOKUP(A$1,'1.源数据-产品报告-消费降序'!A:A,ROW(),0)),"")</f>
        <v/>
      </c>
      <c r="B565" s="69" t="str">
        <f>IFERROR(CLEAN(HLOOKUP(B$1,'1.源数据-产品报告-消费降序'!B:B,ROW(),0)),"")</f>
        <v/>
      </c>
      <c r="C565" s="69" t="str">
        <f>IFERROR(CLEAN(HLOOKUP(C$1,'1.源数据-产品报告-消费降序'!C:C,ROW(),0)),"")</f>
        <v/>
      </c>
      <c r="D565" s="69" t="str">
        <f>IFERROR(CLEAN(HLOOKUP(D$1,'1.源数据-产品报告-消费降序'!D:D,ROW(),0)),"")</f>
        <v/>
      </c>
      <c r="E565" s="69" t="str">
        <f>IFERROR(CLEAN(HLOOKUP(E$1,'1.源数据-产品报告-消费降序'!E:E,ROW(),0)),"")</f>
        <v/>
      </c>
      <c r="F565" s="69" t="str">
        <f>IFERROR(CLEAN(HLOOKUP(F$1,'1.源数据-产品报告-消费降序'!F:F,ROW(),0)),"")</f>
        <v/>
      </c>
      <c r="G565" s="70">
        <f>IFERROR((HLOOKUP(G$1,'1.源数据-产品报告-消费降序'!G:G,ROW(),0)),"")</f>
        <v>0</v>
      </c>
      <c r="H5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5" s="69" t="str">
        <f>IFERROR(CLEAN(HLOOKUP(I$1,'1.源数据-产品报告-消费降序'!I:I,ROW(),0)),"")</f>
        <v/>
      </c>
      <c r="L565" s="69" t="str">
        <f>IFERROR(CLEAN(HLOOKUP(L$1,'1.源数据-产品报告-消费降序'!L:L,ROW(),0)),"")</f>
        <v/>
      </c>
      <c r="M565" s="69" t="str">
        <f>IFERROR(CLEAN(HLOOKUP(M$1,'1.源数据-产品报告-消费降序'!M:M,ROW(),0)),"")</f>
        <v/>
      </c>
      <c r="N565" s="69" t="str">
        <f>IFERROR(CLEAN(HLOOKUP(N$1,'1.源数据-产品报告-消费降序'!N:N,ROW(),0)),"")</f>
        <v/>
      </c>
      <c r="O565" s="69" t="str">
        <f>IFERROR(CLEAN(HLOOKUP(O$1,'1.源数据-产品报告-消费降序'!O:O,ROW(),0)),"")</f>
        <v/>
      </c>
      <c r="P565" s="69" t="str">
        <f>IFERROR(CLEAN(HLOOKUP(P$1,'1.源数据-产品报告-消费降序'!P:P,ROW(),0)),"")</f>
        <v/>
      </c>
      <c r="Q565" s="69" t="str">
        <f>IFERROR(CLEAN(HLOOKUP(Q$1,'1.源数据-产品报告-消费降序'!Q:Q,ROW(),0)),"")</f>
        <v/>
      </c>
      <c r="R565" s="69" t="str">
        <f>IFERROR(CLEAN(HLOOKUP(R$1,'1.源数据-产品报告-消费降序'!R:R,ROW(),0)),"")</f>
        <v/>
      </c>
      <c r="S5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5" s="69" t="str">
        <f>IFERROR(CLEAN(HLOOKUP(T$1,'1.源数据-产品报告-消费降序'!T:T,ROW(),0)),"")</f>
        <v/>
      </c>
      <c r="W565" s="69" t="str">
        <f>IFERROR(CLEAN(HLOOKUP(W$1,'1.源数据-产品报告-消费降序'!W:W,ROW(),0)),"")</f>
        <v/>
      </c>
      <c r="X565" s="69" t="str">
        <f>IFERROR(CLEAN(HLOOKUP(X$1,'1.源数据-产品报告-消费降序'!X:X,ROW(),0)),"")</f>
        <v/>
      </c>
      <c r="Y565" s="69" t="str">
        <f>IFERROR(CLEAN(HLOOKUP(Y$1,'1.源数据-产品报告-消费降序'!Y:Y,ROW(),0)),"")</f>
        <v/>
      </c>
      <c r="Z565" s="69" t="str">
        <f>IFERROR(CLEAN(HLOOKUP(Z$1,'1.源数据-产品报告-消费降序'!Z:Z,ROW(),0)),"")</f>
        <v/>
      </c>
      <c r="AA565" s="69" t="str">
        <f>IFERROR(CLEAN(HLOOKUP(AA$1,'1.源数据-产品报告-消费降序'!AA:AA,ROW(),0)),"")</f>
        <v/>
      </c>
      <c r="AB565" s="69" t="str">
        <f>IFERROR(CLEAN(HLOOKUP(AB$1,'1.源数据-产品报告-消费降序'!AB:AB,ROW(),0)),"")</f>
        <v/>
      </c>
      <c r="AC565" s="69" t="str">
        <f>IFERROR(CLEAN(HLOOKUP(AC$1,'1.源数据-产品报告-消费降序'!AC:AC,ROW(),0)),"")</f>
        <v/>
      </c>
      <c r="AD5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5" s="69" t="str">
        <f>IFERROR(CLEAN(HLOOKUP(AE$1,'1.源数据-产品报告-消费降序'!AE:AE,ROW(),0)),"")</f>
        <v/>
      </c>
      <c r="AH565" s="69" t="str">
        <f>IFERROR(CLEAN(HLOOKUP(AH$1,'1.源数据-产品报告-消费降序'!AH:AH,ROW(),0)),"")</f>
        <v/>
      </c>
      <c r="AI565" s="69" t="str">
        <f>IFERROR(CLEAN(HLOOKUP(AI$1,'1.源数据-产品报告-消费降序'!AI:AI,ROW(),0)),"")</f>
        <v/>
      </c>
      <c r="AJ565" s="69" t="str">
        <f>IFERROR(CLEAN(HLOOKUP(AJ$1,'1.源数据-产品报告-消费降序'!AJ:AJ,ROW(),0)),"")</f>
        <v/>
      </c>
      <c r="AK565" s="69" t="str">
        <f>IFERROR(CLEAN(HLOOKUP(AK$1,'1.源数据-产品报告-消费降序'!AK:AK,ROW(),0)),"")</f>
        <v/>
      </c>
      <c r="AL565" s="69" t="str">
        <f>IFERROR(CLEAN(HLOOKUP(AL$1,'1.源数据-产品报告-消费降序'!AL:AL,ROW(),0)),"")</f>
        <v/>
      </c>
      <c r="AM565" s="69" t="str">
        <f>IFERROR(CLEAN(HLOOKUP(AM$1,'1.源数据-产品报告-消费降序'!AM:AM,ROW(),0)),"")</f>
        <v/>
      </c>
      <c r="AN565" s="69" t="str">
        <f>IFERROR(CLEAN(HLOOKUP(AN$1,'1.源数据-产品报告-消费降序'!AN:AN,ROW(),0)),"")</f>
        <v/>
      </c>
      <c r="AO5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5" s="69" t="str">
        <f>IFERROR(CLEAN(HLOOKUP(AP$1,'1.源数据-产品报告-消费降序'!AP:AP,ROW(),0)),"")</f>
        <v/>
      </c>
      <c r="AS565" s="69" t="str">
        <f>IFERROR(CLEAN(HLOOKUP(AS$1,'1.源数据-产品报告-消费降序'!AS:AS,ROW(),0)),"")</f>
        <v/>
      </c>
      <c r="AT565" s="69" t="str">
        <f>IFERROR(CLEAN(HLOOKUP(AT$1,'1.源数据-产品报告-消费降序'!AT:AT,ROW(),0)),"")</f>
        <v/>
      </c>
      <c r="AU565" s="69" t="str">
        <f>IFERROR(CLEAN(HLOOKUP(AU$1,'1.源数据-产品报告-消费降序'!AU:AU,ROW(),0)),"")</f>
        <v/>
      </c>
      <c r="AV565" s="69" t="str">
        <f>IFERROR(CLEAN(HLOOKUP(AV$1,'1.源数据-产品报告-消费降序'!AV:AV,ROW(),0)),"")</f>
        <v/>
      </c>
      <c r="AW565" s="69" t="str">
        <f>IFERROR(CLEAN(HLOOKUP(AW$1,'1.源数据-产品报告-消费降序'!AW:AW,ROW(),0)),"")</f>
        <v/>
      </c>
      <c r="AX565" s="69" t="str">
        <f>IFERROR(CLEAN(HLOOKUP(AX$1,'1.源数据-产品报告-消费降序'!AX:AX,ROW(),0)),"")</f>
        <v/>
      </c>
      <c r="AY565" s="69" t="str">
        <f>IFERROR(CLEAN(HLOOKUP(AY$1,'1.源数据-产品报告-消费降序'!AY:AY,ROW(),0)),"")</f>
        <v/>
      </c>
      <c r="AZ5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5" s="69" t="str">
        <f>IFERROR(CLEAN(HLOOKUP(BA$1,'1.源数据-产品报告-消费降序'!BA:BA,ROW(),0)),"")</f>
        <v/>
      </c>
      <c r="BD565" s="69" t="str">
        <f>IFERROR(CLEAN(HLOOKUP(BD$1,'1.源数据-产品报告-消费降序'!BD:BD,ROW(),0)),"")</f>
        <v/>
      </c>
      <c r="BE565" s="69" t="str">
        <f>IFERROR(CLEAN(HLOOKUP(BE$1,'1.源数据-产品报告-消费降序'!BE:BE,ROW(),0)),"")</f>
        <v/>
      </c>
      <c r="BF565" s="69" t="str">
        <f>IFERROR(CLEAN(HLOOKUP(BF$1,'1.源数据-产品报告-消费降序'!BF:BF,ROW(),0)),"")</f>
        <v/>
      </c>
      <c r="BG565" s="69" t="str">
        <f>IFERROR(CLEAN(HLOOKUP(BG$1,'1.源数据-产品报告-消费降序'!BG:BG,ROW(),0)),"")</f>
        <v/>
      </c>
      <c r="BH565" s="69" t="str">
        <f>IFERROR(CLEAN(HLOOKUP(BH$1,'1.源数据-产品报告-消费降序'!BH:BH,ROW(),0)),"")</f>
        <v/>
      </c>
      <c r="BI565" s="69" t="str">
        <f>IFERROR(CLEAN(HLOOKUP(BI$1,'1.源数据-产品报告-消费降序'!BI:BI,ROW(),0)),"")</f>
        <v/>
      </c>
      <c r="BJ565" s="69" t="str">
        <f>IFERROR(CLEAN(HLOOKUP(BJ$1,'1.源数据-产品报告-消费降序'!BJ:BJ,ROW(),0)),"")</f>
        <v/>
      </c>
      <c r="BK5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5" s="69" t="str">
        <f>IFERROR(CLEAN(HLOOKUP(BL$1,'1.源数据-产品报告-消费降序'!BL:BL,ROW(),0)),"")</f>
        <v/>
      </c>
      <c r="BO565" s="69" t="str">
        <f>IFERROR(CLEAN(HLOOKUP(BO$1,'1.源数据-产品报告-消费降序'!BO:BO,ROW(),0)),"")</f>
        <v/>
      </c>
      <c r="BP565" s="69" t="str">
        <f>IFERROR(CLEAN(HLOOKUP(BP$1,'1.源数据-产品报告-消费降序'!BP:BP,ROW(),0)),"")</f>
        <v/>
      </c>
      <c r="BQ565" s="69" t="str">
        <f>IFERROR(CLEAN(HLOOKUP(BQ$1,'1.源数据-产品报告-消费降序'!BQ:BQ,ROW(),0)),"")</f>
        <v/>
      </c>
      <c r="BR565" s="69" t="str">
        <f>IFERROR(CLEAN(HLOOKUP(BR$1,'1.源数据-产品报告-消费降序'!BR:BR,ROW(),0)),"")</f>
        <v/>
      </c>
      <c r="BS565" s="69" t="str">
        <f>IFERROR(CLEAN(HLOOKUP(BS$1,'1.源数据-产品报告-消费降序'!BS:BS,ROW(),0)),"")</f>
        <v/>
      </c>
      <c r="BT565" s="69" t="str">
        <f>IFERROR(CLEAN(HLOOKUP(BT$1,'1.源数据-产品报告-消费降序'!BT:BT,ROW(),0)),"")</f>
        <v/>
      </c>
      <c r="BU565" s="69" t="str">
        <f>IFERROR(CLEAN(HLOOKUP(BU$1,'1.源数据-产品报告-消费降序'!BU:BU,ROW(),0)),"")</f>
        <v/>
      </c>
      <c r="BV5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5" s="69" t="str">
        <f>IFERROR(CLEAN(HLOOKUP(BW$1,'1.源数据-产品报告-消费降序'!BW:BW,ROW(),0)),"")</f>
        <v/>
      </c>
    </row>
    <row r="566" spans="1:75">
      <c r="A566" s="69" t="str">
        <f>IFERROR(CLEAN(HLOOKUP(A$1,'1.源数据-产品报告-消费降序'!A:A,ROW(),0)),"")</f>
        <v/>
      </c>
      <c r="B566" s="69" t="str">
        <f>IFERROR(CLEAN(HLOOKUP(B$1,'1.源数据-产品报告-消费降序'!B:B,ROW(),0)),"")</f>
        <v/>
      </c>
      <c r="C566" s="69" t="str">
        <f>IFERROR(CLEAN(HLOOKUP(C$1,'1.源数据-产品报告-消费降序'!C:C,ROW(),0)),"")</f>
        <v/>
      </c>
      <c r="D566" s="69" t="str">
        <f>IFERROR(CLEAN(HLOOKUP(D$1,'1.源数据-产品报告-消费降序'!D:D,ROW(),0)),"")</f>
        <v/>
      </c>
      <c r="E566" s="69" t="str">
        <f>IFERROR(CLEAN(HLOOKUP(E$1,'1.源数据-产品报告-消费降序'!E:E,ROW(),0)),"")</f>
        <v/>
      </c>
      <c r="F566" s="69" t="str">
        <f>IFERROR(CLEAN(HLOOKUP(F$1,'1.源数据-产品报告-消费降序'!F:F,ROW(),0)),"")</f>
        <v/>
      </c>
      <c r="G566" s="70">
        <f>IFERROR((HLOOKUP(G$1,'1.源数据-产品报告-消费降序'!G:G,ROW(),0)),"")</f>
        <v>0</v>
      </c>
      <c r="H5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6" s="69" t="str">
        <f>IFERROR(CLEAN(HLOOKUP(I$1,'1.源数据-产品报告-消费降序'!I:I,ROW(),0)),"")</f>
        <v/>
      </c>
      <c r="L566" s="69" t="str">
        <f>IFERROR(CLEAN(HLOOKUP(L$1,'1.源数据-产品报告-消费降序'!L:L,ROW(),0)),"")</f>
        <v/>
      </c>
      <c r="M566" s="69" t="str">
        <f>IFERROR(CLEAN(HLOOKUP(M$1,'1.源数据-产品报告-消费降序'!M:M,ROW(),0)),"")</f>
        <v/>
      </c>
      <c r="N566" s="69" t="str">
        <f>IFERROR(CLEAN(HLOOKUP(N$1,'1.源数据-产品报告-消费降序'!N:N,ROW(),0)),"")</f>
        <v/>
      </c>
      <c r="O566" s="69" t="str">
        <f>IFERROR(CLEAN(HLOOKUP(O$1,'1.源数据-产品报告-消费降序'!O:O,ROW(),0)),"")</f>
        <v/>
      </c>
      <c r="P566" s="69" t="str">
        <f>IFERROR(CLEAN(HLOOKUP(P$1,'1.源数据-产品报告-消费降序'!P:P,ROW(),0)),"")</f>
        <v/>
      </c>
      <c r="Q566" s="69" t="str">
        <f>IFERROR(CLEAN(HLOOKUP(Q$1,'1.源数据-产品报告-消费降序'!Q:Q,ROW(),0)),"")</f>
        <v/>
      </c>
      <c r="R566" s="69" t="str">
        <f>IFERROR(CLEAN(HLOOKUP(R$1,'1.源数据-产品报告-消费降序'!R:R,ROW(),0)),"")</f>
        <v/>
      </c>
      <c r="S5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6" s="69" t="str">
        <f>IFERROR(CLEAN(HLOOKUP(T$1,'1.源数据-产品报告-消费降序'!T:T,ROW(),0)),"")</f>
        <v/>
      </c>
      <c r="W566" s="69" t="str">
        <f>IFERROR(CLEAN(HLOOKUP(W$1,'1.源数据-产品报告-消费降序'!W:W,ROW(),0)),"")</f>
        <v/>
      </c>
      <c r="X566" s="69" t="str">
        <f>IFERROR(CLEAN(HLOOKUP(X$1,'1.源数据-产品报告-消费降序'!X:X,ROW(),0)),"")</f>
        <v/>
      </c>
      <c r="Y566" s="69" t="str">
        <f>IFERROR(CLEAN(HLOOKUP(Y$1,'1.源数据-产品报告-消费降序'!Y:Y,ROW(),0)),"")</f>
        <v/>
      </c>
      <c r="Z566" s="69" t="str">
        <f>IFERROR(CLEAN(HLOOKUP(Z$1,'1.源数据-产品报告-消费降序'!Z:Z,ROW(),0)),"")</f>
        <v/>
      </c>
      <c r="AA566" s="69" t="str">
        <f>IFERROR(CLEAN(HLOOKUP(AA$1,'1.源数据-产品报告-消费降序'!AA:AA,ROW(),0)),"")</f>
        <v/>
      </c>
      <c r="AB566" s="69" t="str">
        <f>IFERROR(CLEAN(HLOOKUP(AB$1,'1.源数据-产品报告-消费降序'!AB:AB,ROW(),0)),"")</f>
        <v/>
      </c>
      <c r="AC566" s="69" t="str">
        <f>IFERROR(CLEAN(HLOOKUP(AC$1,'1.源数据-产品报告-消费降序'!AC:AC,ROW(),0)),"")</f>
        <v/>
      </c>
      <c r="AD5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6" s="69" t="str">
        <f>IFERROR(CLEAN(HLOOKUP(AE$1,'1.源数据-产品报告-消费降序'!AE:AE,ROW(),0)),"")</f>
        <v/>
      </c>
      <c r="AH566" s="69" t="str">
        <f>IFERROR(CLEAN(HLOOKUP(AH$1,'1.源数据-产品报告-消费降序'!AH:AH,ROW(),0)),"")</f>
        <v/>
      </c>
      <c r="AI566" s="69" t="str">
        <f>IFERROR(CLEAN(HLOOKUP(AI$1,'1.源数据-产品报告-消费降序'!AI:AI,ROW(),0)),"")</f>
        <v/>
      </c>
      <c r="AJ566" s="69" t="str">
        <f>IFERROR(CLEAN(HLOOKUP(AJ$1,'1.源数据-产品报告-消费降序'!AJ:AJ,ROW(),0)),"")</f>
        <v/>
      </c>
      <c r="AK566" s="69" t="str">
        <f>IFERROR(CLEAN(HLOOKUP(AK$1,'1.源数据-产品报告-消费降序'!AK:AK,ROW(),0)),"")</f>
        <v/>
      </c>
      <c r="AL566" s="69" t="str">
        <f>IFERROR(CLEAN(HLOOKUP(AL$1,'1.源数据-产品报告-消费降序'!AL:AL,ROW(),0)),"")</f>
        <v/>
      </c>
      <c r="AM566" s="69" t="str">
        <f>IFERROR(CLEAN(HLOOKUP(AM$1,'1.源数据-产品报告-消费降序'!AM:AM,ROW(),0)),"")</f>
        <v/>
      </c>
      <c r="AN566" s="69" t="str">
        <f>IFERROR(CLEAN(HLOOKUP(AN$1,'1.源数据-产品报告-消费降序'!AN:AN,ROW(),0)),"")</f>
        <v/>
      </c>
      <c r="AO5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6" s="69" t="str">
        <f>IFERROR(CLEAN(HLOOKUP(AP$1,'1.源数据-产品报告-消费降序'!AP:AP,ROW(),0)),"")</f>
        <v/>
      </c>
      <c r="AS566" s="69" t="str">
        <f>IFERROR(CLEAN(HLOOKUP(AS$1,'1.源数据-产品报告-消费降序'!AS:AS,ROW(),0)),"")</f>
        <v/>
      </c>
      <c r="AT566" s="69" t="str">
        <f>IFERROR(CLEAN(HLOOKUP(AT$1,'1.源数据-产品报告-消费降序'!AT:AT,ROW(),0)),"")</f>
        <v/>
      </c>
      <c r="AU566" s="69" t="str">
        <f>IFERROR(CLEAN(HLOOKUP(AU$1,'1.源数据-产品报告-消费降序'!AU:AU,ROW(),0)),"")</f>
        <v/>
      </c>
      <c r="AV566" s="69" t="str">
        <f>IFERROR(CLEAN(HLOOKUP(AV$1,'1.源数据-产品报告-消费降序'!AV:AV,ROW(),0)),"")</f>
        <v/>
      </c>
      <c r="AW566" s="69" t="str">
        <f>IFERROR(CLEAN(HLOOKUP(AW$1,'1.源数据-产品报告-消费降序'!AW:AW,ROW(),0)),"")</f>
        <v/>
      </c>
      <c r="AX566" s="69" t="str">
        <f>IFERROR(CLEAN(HLOOKUP(AX$1,'1.源数据-产品报告-消费降序'!AX:AX,ROW(),0)),"")</f>
        <v/>
      </c>
      <c r="AY566" s="69" t="str">
        <f>IFERROR(CLEAN(HLOOKUP(AY$1,'1.源数据-产品报告-消费降序'!AY:AY,ROW(),0)),"")</f>
        <v/>
      </c>
      <c r="AZ5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6" s="69" t="str">
        <f>IFERROR(CLEAN(HLOOKUP(BA$1,'1.源数据-产品报告-消费降序'!BA:BA,ROW(),0)),"")</f>
        <v/>
      </c>
      <c r="BD566" s="69" t="str">
        <f>IFERROR(CLEAN(HLOOKUP(BD$1,'1.源数据-产品报告-消费降序'!BD:BD,ROW(),0)),"")</f>
        <v/>
      </c>
      <c r="BE566" s="69" t="str">
        <f>IFERROR(CLEAN(HLOOKUP(BE$1,'1.源数据-产品报告-消费降序'!BE:BE,ROW(),0)),"")</f>
        <v/>
      </c>
      <c r="BF566" s="69" t="str">
        <f>IFERROR(CLEAN(HLOOKUP(BF$1,'1.源数据-产品报告-消费降序'!BF:BF,ROW(),0)),"")</f>
        <v/>
      </c>
      <c r="BG566" s="69" t="str">
        <f>IFERROR(CLEAN(HLOOKUP(BG$1,'1.源数据-产品报告-消费降序'!BG:BG,ROW(),0)),"")</f>
        <v/>
      </c>
      <c r="BH566" s="69" t="str">
        <f>IFERROR(CLEAN(HLOOKUP(BH$1,'1.源数据-产品报告-消费降序'!BH:BH,ROW(),0)),"")</f>
        <v/>
      </c>
      <c r="BI566" s="69" t="str">
        <f>IFERROR(CLEAN(HLOOKUP(BI$1,'1.源数据-产品报告-消费降序'!BI:BI,ROW(),0)),"")</f>
        <v/>
      </c>
      <c r="BJ566" s="69" t="str">
        <f>IFERROR(CLEAN(HLOOKUP(BJ$1,'1.源数据-产品报告-消费降序'!BJ:BJ,ROW(),0)),"")</f>
        <v/>
      </c>
      <c r="BK5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6" s="69" t="str">
        <f>IFERROR(CLEAN(HLOOKUP(BL$1,'1.源数据-产品报告-消费降序'!BL:BL,ROW(),0)),"")</f>
        <v/>
      </c>
      <c r="BO566" s="69" t="str">
        <f>IFERROR(CLEAN(HLOOKUP(BO$1,'1.源数据-产品报告-消费降序'!BO:BO,ROW(),0)),"")</f>
        <v/>
      </c>
      <c r="BP566" s="69" t="str">
        <f>IFERROR(CLEAN(HLOOKUP(BP$1,'1.源数据-产品报告-消费降序'!BP:BP,ROW(),0)),"")</f>
        <v/>
      </c>
      <c r="BQ566" s="69" t="str">
        <f>IFERROR(CLEAN(HLOOKUP(BQ$1,'1.源数据-产品报告-消费降序'!BQ:BQ,ROW(),0)),"")</f>
        <v/>
      </c>
      <c r="BR566" s="69" t="str">
        <f>IFERROR(CLEAN(HLOOKUP(BR$1,'1.源数据-产品报告-消费降序'!BR:BR,ROW(),0)),"")</f>
        <v/>
      </c>
      <c r="BS566" s="69" t="str">
        <f>IFERROR(CLEAN(HLOOKUP(BS$1,'1.源数据-产品报告-消费降序'!BS:BS,ROW(),0)),"")</f>
        <v/>
      </c>
      <c r="BT566" s="69" t="str">
        <f>IFERROR(CLEAN(HLOOKUP(BT$1,'1.源数据-产品报告-消费降序'!BT:BT,ROW(),0)),"")</f>
        <v/>
      </c>
      <c r="BU566" s="69" t="str">
        <f>IFERROR(CLEAN(HLOOKUP(BU$1,'1.源数据-产品报告-消费降序'!BU:BU,ROW(),0)),"")</f>
        <v/>
      </c>
      <c r="BV5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6" s="69" t="str">
        <f>IFERROR(CLEAN(HLOOKUP(BW$1,'1.源数据-产品报告-消费降序'!BW:BW,ROW(),0)),"")</f>
        <v/>
      </c>
    </row>
    <row r="567" spans="1:75">
      <c r="A567" s="69" t="str">
        <f>IFERROR(CLEAN(HLOOKUP(A$1,'1.源数据-产品报告-消费降序'!A:A,ROW(),0)),"")</f>
        <v/>
      </c>
      <c r="B567" s="69" t="str">
        <f>IFERROR(CLEAN(HLOOKUP(B$1,'1.源数据-产品报告-消费降序'!B:B,ROW(),0)),"")</f>
        <v/>
      </c>
      <c r="C567" s="69" t="str">
        <f>IFERROR(CLEAN(HLOOKUP(C$1,'1.源数据-产品报告-消费降序'!C:C,ROW(),0)),"")</f>
        <v/>
      </c>
      <c r="D567" s="69" t="str">
        <f>IFERROR(CLEAN(HLOOKUP(D$1,'1.源数据-产品报告-消费降序'!D:D,ROW(),0)),"")</f>
        <v/>
      </c>
      <c r="E567" s="69" t="str">
        <f>IFERROR(CLEAN(HLOOKUP(E$1,'1.源数据-产品报告-消费降序'!E:E,ROW(),0)),"")</f>
        <v/>
      </c>
      <c r="F567" s="69" t="str">
        <f>IFERROR(CLEAN(HLOOKUP(F$1,'1.源数据-产品报告-消费降序'!F:F,ROW(),0)),"")</f>
        <v/>
      </c>
      <c r="G567" s="70">
        <f>IFERROR((HLOOKUP(G$1,'1.源数据-产品报告-消费降序'!G:G,ROW(),0)),"")</f>
        <v>0</v>
      </c>
      <c r="H5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7" s="69" t="str">
        <f>IFERROR(CLEAN(HLOOKUP(I$1,'1.源数据-产品报告-消费降序'!I:I,ROW(),0)),"")</f>
        <v/>
      </c>
      <c r="L567" s="69" t="str">
        <f>IFERROR(CLEAN(HLOOKUP(L$1,'1.源数据-产品报告-消费降序'!L:L,ROW(),0)),"")</f>
        <v/>
      </c>
      <c r="M567" s="69" t="str">
        <f>IFERROR(CLEAN(HLOOKUP(M$1,'1.源数据-产品报告-消费降序'!M:M,ROW(),0)),"")</f>
        <v/>
      </c>
      <c r="N567" s="69" t="str">
        <f>IFERROR(CLEAN(HLOOKUP(N$1,'1.源数据-产品报告-消费降序'!N:N,ROW(),0)),"")</f>
        <v/>
      </c>
      <c r="O567" s="69" t="str">
        <f>IFERROR(CLEAN(HLOOKUP(O$1,'1.源数据-产品报告-消费降序'!O:O,ROW(),0)),"")</f>
        <v/>
      </c>
      <c r="P567" s="69" t="str">
        <f>IFERROR(CLEAN(HLOOKUP(P$1,'1.源数据-产品报告-消费降序'!P:P,ROW(),0)),"")</f>
        <v/>
      </c>
      <c r="Q567" s="69" t="str">
        <f>IFERROR(CLEAN(HLOOKUP(Q$1,'1.源数据-产品报告-消费降序'!Q:Q,ROW(),0)),"")</f>
        <v/>
      </c>
      <c r="R567" s="69" t="str">
        <f>IFERROR(CLEAN(HLOOKUP(R$1,'1.源数据-产品报告-消费降序'!R:R,ROW(),0)),"")</f>
        <v/>
      </c>
      <c r="S5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7" s="69" t="str">
        <f>IFERROR(CLEAN(HLOOKUP(T$1,'1.源数据-产品报告-消费降序'!T:T,ROW(),0)),"")</f>
        <v/>
      </c>
      <c r="W567" s="69" t="str">
        <f>IFERROR(CLEAN(HLOOKUP(W$1,'1.源数据-产品报告-消费降序'!W:W,ROW(),0)),"")</f>
        <v/>
      </c>
      <c r="X567" s="69" t="str">
        <f>IFERROR(CLEAN(HLOOKUP(X$1,'1.源数据-产品报告-消费降序'!X:X,ROW(),0)),"")</f>
        <v/>
      </c>
      <c r="Y567" s="69" t="str">
        <f>IFERROR(CLEAN(HLOOKUP(Y$1,'1.源数据-产品报告-消费降序'!Y:Y,ROW(),0)),"")</f>
        <v/>
      </c>
      <c r="Z567" s="69" t="str">
        <f>IFERROR(CLEAN(HLOOKUP(Z$1,'1.源数据-产品报告-消费降序'!Z:Z,ROW(),0)),"")</f>
        <v/>
      </c>
      <c r="AA567" s="69" t="str">
        <f>IFERROR(CLEAN(HLOOKUP(AA$1,'1.源数据-产品报告-消费降序'!AA:AA,ROW(),0)),"")</f>
        <v/>
      </c>
      <c r="AB567" s="69" t="str">
        <f>IFERROR(CLEAN(HLOOKUP(AB$1,'1.源数据-产品报告-消费降序'!AB:AB,ROW(),0)),"")</f>
        <v/>
      </c>
      <c r="AC567" s="69" t="str">
        <f>IFERROR(CLEAN(HLOOKUP(AC$1,'1.源数据-产品报告-消费降序'!AC:AC,ROW(),0)),"")</f>
        <v/>
      </c>
      <c r="AD5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7" s="69" t="str">
        <f>IFERROR(CLEAN(HLOOKUP(AE$1,'1.源数据-产品报告-消费降序'!AE:AE,ROW(),0)),"")</f>
        <v/>
      </c>
      <c r="AH567" s="69" t="str">
        <f>IFERROR(CLEAN(HLOOKUP(AH$1,'1.源数据-产品报告-消费降序'!AH:AH,ROW(),0)),"")</f>
        <v/>
      </c>
      <c r="AI567" s="69" t="str">
        <f>IFERROR(CLEAN(HLOOKUP(AI$1,'1.源数据-产品报告-消费降序'!AI:AI,ROW(),0)),"")</f>
        <v/>
      </c>
      <c r="AJ567" s="69" t="str">
        <f>IFERROR(CLEAN(HLOOKUP(AJ$1,'1.源数据-产品报告-消费降序'!AJ:AJ,ROW(),0)),"")</f>
        <v/>
      </c>
      <c r="AK567" s="69" t="str">
        <f>IFERROR(CLEAN(HLOOKUP(AK$1,'1.源数据-产品报告-消费降序'!AK:AK,ROW(),0)),"")</f>
        <v/>
      </c>
      <c r="AL567" s="69" t="str">
        <f>IFERROR(CLEAN(HLOOKUP(AL$1,'1.源数据-产品报告-消费降序'!AL:AL,ROW(),0)),"")</f>
        <v/>
      </c>
      <c r="AM567" s="69" t="str">
        <f>IFERROR(CLEAN(HLOOKUP(AM$1,'1.源数据-产品报告-消费降序'!AM:AM,ROW(),0)),"")</f>
        <v/>
      </c>
      <c r="AN567" s="69" t="str">
        <f>IFERROR(CLEAN(HLOOKUP(AN$1,'1.源数据-产品报告-消费降序'!AN:AN,ROW(),0)),"")</f>
        <v/>
      </c>
      <c r="AO5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7" s="69" t="str">
        <f>IFERROR(CLEAN(HLOOKUP(AP$1,'1.源数据-产品报告-消费降序'!AP:AP,ROW(),0)),"")</f>
        <v/>
      </c>
      <c r="AS567" s="69" t="str">
        <f>IFERROR(CLEAN(HLOOKUP(AS$1,'1.源数据-产品报告-消费降序'!AS:AS,ROW(),0)),"")</f>
        <v/>
      </c>
      <c r="AT567" s="69" t="str">
        <f>IFERROR(CLEAN(HLOOKUP(AT$1,'1.源数据-产品报告-消费降序'!AT:AT,ROW(),0)),"")</f>
        <v/>
      </c>
      <c r="AU567" s="69" t="str">
        <f>IFERROR(CLEAN(HLOOKUP(AU$1,'1.源数据-产品报告-消费降序'!AU:AU,ROW(),0)),"")</f>
        <v/>
      </c>
      <c r="AV567" s="69" t="str">
        <f>IFERROR(CLEAN(HLOOKUP(AV$1,'1.源数据-产品报告-消费降序'!AV:AV,ROW(),0)),"")</f>
        <v/>
      </c>
      <c r="AW567" s="69" t="str">
        <f>IFERROR(CLEAN(HLOOKUP(AW$1,'1.源数据-产品报告-消费降序'!AW:AW,ROW(),0)),"")</f>
        <v/>
      </c>
      <c r="AX567" s="69" t="str">
        <f>IFERROR(CLEAN(HLOOKUP(AX$1,'1.源数据-产品报告-消费降序'!AX:AX,ROW(),0)),"")</f>
        <v/>
      </c>
      <c r="AY567" s="69" t="str">
        <f>IFERROR(CLEAN(HLOOKUP(AY$1,'1.源数据-产品报告-消费降序'!AY:AY,ROW(),0)),"")</f>
        <v/>
      </c>
      <c r="AZ5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7" s="69" t="str">
        <f>IFERROR(CLEAN(HLOOKUP(BA$1,'1.源数据-产品报告-消费降序'!BA:BA,ROW(),0)),"")</f>
        <v/>
      </c>
      <c r="BD567" s="69" t="str">
        <f>IFERROR(CLEAN(HLOOKUP(BD$1,'1.源数据-产品报告-消费降序'!BD:BD,ROW(),0)),"")</f>
        <v/>
      </c>
      <c r="BE567" s="69" t="str">
        <f>IFERROR(CLEAN(HLOOKUP(BE$1,'1.源数据-产品报告-消费降序'!BE:BE,ROW(),0)),"")</f>
        <v/>
      </c>
      <c r="BF567" s="69" t="str">
        <f>IFERROR(CLEAN(HLOOKUP(BF$1,'1.源数据-产品报告-消费降序'!BF:BF,ROW(),0)),"")</f>
        <v/>
      </c>
      <c r="BG567" s="69" t="str">
        <f>IFERROR(CLEAN(HLOOKUP(BG$1,'1.源数据-产品报告-消费降序'!BG:BG,ROW(),0)),"")</f>
        <v/>
      </c>
      <c r="BH567" s="69" t="str">
        <f>IFERROR(CLEAN(HLOOKUP(BH$1,'1.源数据-产品报告-消费降序'!BH:BH,ROW(),0)),"")</f>
        <v/>
      </c>
      <c r="BI567" s="69" t="str">
        <f>IFERROR(CLEAN(HLOOKUP(BI$1,'1.源数据-产品报告-消费降序'!BI:BI,ROW(),0)),"")</f>
        <v/>
      </c>
      <c r="BJ567" s="69" t="str">
        <f>IFERROR(CLEAN(HLOOKUP(BJ$1,'1.源数据-产品报告-消费降序'!BJ:BJ,ROW(),0)),"")</f>
        <v/>
      </c>
      <c r="BK5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7" s="69" t="str">
        <f>IFERROR(CLEAN(HLOOKUP(BL$1,'1.源数据-产品报告-消费降序'!BL:BL,ROW(),0)),"")</f>
        <v/>
      </c>
      <c r="BO567" s="69" t="str">
        <f>IFERROR(CLEAN(HLOOKUP(BO$1,'1.源数据-产品报告-消费降序'!BO:BO,ROW(),0)),"")</f>
        <v/>
      </c>
      <c r="BP567" s="69" t="str">
        <f>IFERROR(CLEAN(HLOOKUP(BP$1,'1.源数据-产品报告-消费降序'!BP:BP,ROW(),0)),"")</f>
        <v/>
      </c>
      <c r="BQ567" s="69" t="str">
        <f>IFERROR(CLEAN(HLOOKUP(BQ$1,'1.源数据-产品报告-消费降序'!BQ:BQ,ROW(),0)),"")</f>
        <v/>
      </c>
      <c r="BR567" s="69" t="str">
        <f>IFERROR(CLEAN(HLOOKUP(BR$1,'1.源数据-产品报告-消费降序'!BR:BR,ROW(),0)),"")</f>
        <v/>
      </c>
      <c r="BS567" s="69" t="str">
        <f>IFERROR(CLEAN(HLOOKUP(BS$1,'1.源数据-产品报告-消费降序'!BS:BS,ROW(),0)),"")</f>
        <v/>
      </c>
      <c r="BT567" s="69" t="str">
        <f>IFERROR(CLEAN(HLOOKUP(BT$1,'1.源数据-产品报告-消费降序'!BT:BT,ROW(),0)),"")</f>
        <v/>
      </c>
      <c r="BU567" s="69" t="str">
        <f>IFERROR(CLEAN(HLOOKUP(BU$1,'1.源数据-产品报告-消费降序'!BU:BU,ROW(),0)),"")</f>
        <v/>
      </c>
      <c r="BV5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7" s="69" t="str">
        <f>IFERROR(CLEAN(HLOOKUP(BW$1,'1.源数据-产品报告-消费降序'!BW:BW,ROW(),0)),"")</f>
        <v/>
      </c>
    </row>
    <row r="568" spans="1:75">
      <c r="A568" s="69" t="str">
        <f>IFERROR(CLEAN(HLOOKUP(A$1,'1.源数据-产品报告-消费降序'!A:A,ROW(),0)),"")</f>
        <v/>
      </c>
      <c r="B568" s="69" t="str">
        <f>IFERROR(CLEAN(HLOOKUP(B$1,'1.源数据-产品报告-消费降序'!B:B,ROW(),0)),"")</f>
        <v/>
      </c>
      <c r="C568" s="69" t="str">
        <f>IFERROR(CLEAN(HLOOKUP(C$1,'1.源数据-产品报告-消费降序'!C:C,ROW(),0)),"")</f>
        <v/>
      </c>
      <c r="D568" s="69" t="str">
        <f>IFERROR(CLEAN(HLOOKUP(D$1,'1.源数据-产品报告-消费降序'!D:D,ROW(),0)),"")</f>
        <v/>
      </c>
      <c r="E568" s="69" t="str">
        <f>IFERROR(CLEAN(HLOOKUP(E$1,'1.源数据-产品报告-消费降序'!E:E,ROW(),0)),"")</f>
        <v/>
      </c>
      <c r="F568" s="69" t="str">
        <f>IFERROR(CLEAN(HLOOKUP(F$1,'1.源数据-产品报告-消费降序'!F:F,ROW(),0)),"")</f>
        <v/>
      </c>
      <c r="G568" s="70">
        <f>IFERROR((HLOOKUP(G$1,'1.源数据-产品报告-消费降序'!G:G,ROW(),0)),"")</f>
        <v>0</v>
      </c>
      <c r="H5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8" s="69" t="str">
        <f>IFERROR(CLEAN(HLOOKUP(I$1,'1.源数据-产品报告-消费降序'!I:I,ROW(),0)),"")</f>
        <v/>
      </c>
      <c r="L568" s="69" t="str">
        <f>IFERROR(CLEAN(HLOOKUP(L$1,'1.源数据-产品报告-消费降序'!L:L,ROW(),0)),"")</f>
        <v/>
      </c>
      <c r="M568" s="69" t="str">
        <f>IFERROR(CLEAN(HLOOKUP(M$1,'1.源数据-产品报告-消费降序'!M:M,ROW(),0)),"")</f>
        <v/>
      </c>
      <c r="N568" s="69" t="str">
        <f>IFERROR(CLEAN(HLOOKUP(N$1,'1.源数据-产品报告-消费降序'!N:N,ROW(),0)),"")</f>
        <v/>
      </c>
      <c r="O568" s="69" t="str">
        <f>IFERROR(CLEAN(HLOOKUP(O$1,'1.源数据-产品报告-消费降序'!O:O,ROW(),0)),"")</f>
        <v/>
      </c>
      <c r="P568" s="69" t="str">
        <f>IFERROR(CLEAN(HLOOKUP(P$1,'1.源数据-产品报告-消费降序'!P:P,ROW(),0)),"")</f>
        <v/>
      </c>
      <c r="Q568" s="69" t="str">
        <f>IFERROR(CLEAN(HLOOKUP(Q$1,'1.源数据-产品报告-消费降序'!Q:Q,ROW(),0)),"")</f>
        <v/>
      </c>
      <c r="R568" s="69" t="str">
        <f>IFERROR(CLEAN(HLOOKUP(R$1,'1.源数据-产品报告-消费降序'!R:R,ROW(),0)),"")</f>
        <v/>
      </c>
      <c r="S5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8" s="69" t="str">
        <f>IFERROR(CLEAN(HLOOKUP(T$1,'1.源数据-产品报告-消费降序'!T:T,ROW(),0)),"")</f>
        <v/>
      </c>
      <c r="W568" s="69" t="str">
        <f>IFERROR(CLEAN(HLOOKUP(W$1,'1.源数据-产品报告-消费降序'!W:W,ROW(),0)),"")</f>
        <v/>
      </c>
      <c r="X568" s="69" t="str">
        <f>IFERROR(CLEAN(HLOOKUP(X$1,'1.源数据-产品报告-消费降序'!X:X,ROW(),0)),"")</f>
        <v/>
      </c>
      <c r="Y568" s="69" t="str">
        <f>IFERROR(CLEAN(HLOOKUP(Y$1,'1.源数据-产品报告-消费降序'!Y:Y,ROW(),0)),"")</f>
        <v/>
      </c>
      <c r="Z568" s="69" t="str">
        <f>IFERROR(CLEAN(HLOOKUP(Z$1,'1.源数据-产品报告-消费降序'!Z:Z,ROW(),0)),"")</f>
        <v/>
      </c>
      <c r="AA568" s="69" t="str">
        <f>IFERROR(CLEAN(HLOOKUP(AA$1,'1.源数据-产品报告-消费降序'!AA:AA,ROW(),0)),"")</f>
        <v/>
      </c>
      <c r="AB568" s="69" t="str">
        <f>IFERROR(CLEAN(HLOOKUP(AB$1,'1.源数据-产品报告-消费降序'!AB:AB,ROW(),0)),"")</f>
        <v/>
      </c>
      <c r="AC568" s="69" t="str">
        <f>IFERROR(CLEAN(HLOOKUP(AC$1,'1.源数据-产品报告-消费降序'!AC:AC,ROW(),0)),"")</f>
        <v/>
      </c>
      <c r="AD5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8" s="69" t="str">
        <f>IFERROR(CLEAN(HLOOKUP(AE$1,'1.源数据-产品报告-消费降序'!AE:AE,ROW(),0)),"")</f>
        <v/>
      </c>
      <c r="AH568" s="69" t="str">
        <f>IFERROR(CLEAN(HLOOKUP(AH$1,'1.源数据-产品报告-消费降序'!AH:AH,ROW(),0)),"")</f>
        <v/>
      </c>
      <c r="AI568" s="69" t="str">
        <f>IFERROR(CLEAN(HLOOKUP(AI$1,'1.源数据-产品报告-消费降序'!AI:AI,ROW(),0)),"")</f>
        <v/>
      </c>
      <c r="AJ568" s="69" t="str">
        <f>IFERROR(CLEAN(HLOOKUP(AJ$1,'1.源数据-产品报告-消费降序'!AJ:AJ,ROW(),0)),"")</f>
        <v/>
      </c>
      <c r="AK568" s="69" t="str">
        <f>IFERROR(CLEAN(HLOOKUP(AK$1,'1.源数据-产品报告-消费降序'!AK:AK,ROW(),0)),"")</f>
        <v/>
      </c>
      <c r="AL568" s="69" t="str">
        <f>IFERROR(CLEAN(HLOOKUP(AL$1,'1.源数据-产品报告-消费降序'!AL:AL,ROW(),0)),"")</f>
        <v/>
      </c>
      <c r="AM568" s="69" t="str">
        <f>IFERROR(CLEAN(HLOOKUP(AM$1,'1.源数据-产品报告-消费降序'!AM:AM,ROW(),0)),"")</f>
        <v/>
      </c>
      <c r="AN568" s="69" t="str">
        <f>IFERROR(CLEAN(HLOOKUP(AN$1,'1.源数据-产品报告-消费降序'!AN:AN,ROW(),0)),"")</f>
        <v/>
      </c>
      <c r="AO5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8" s="69" t="str">
        <f>IFERROR(CLEAN(HLOOKUP(AP$1,'1.源数据-产品报告-消费降序'!AP:AP,ROW(),0)),"")</f>
        <v/>
      </c>
      <c r="AS568" s="69" t="str">
        <f>IFERROR(CLEAN(HLOOKUP(AS$1,'1.源数据-产品报告-消费降序'!AS:AS,ROW(),0)),"")</f>
        <v/>
      </c>
      <c r="AT568" s="69" t="str">
        <f>IFERROR(CLEAN(HLOOKUP(AT$1,'1.源数据-产品报告-消费降序'!AT:AT,ROW(),0)),"")</f>
        <v/>
      </c>
      <c r="AU568" s="69" t="str">
        <f>IFERROR(CLEAN(HLOOKUP(AU$1,'1.源数据-产品报告-消费降序'!AU:AU,ROW(),0)),"")</f>
        <v/>
      </c>
      <c r="AV568" s="69" t="str">
        <f>IFERROR(CLEAN(HLOOKUP(AV$1,'1.源数据-产品报告-消费降序'!AV:AV,ROW(),0)),"")</f>
        <v/>
      </c>
      <c r="AW568" s="69" t="str">
        <f>IFERROR(CLEAN(HLOOKUP(AW$1,'1.源数据-产品报告-消费降序'!AW:AW,ROW(),0)),"")</f>
        <v/>
      </c>
      <c r="AX568" s="69" t="str">
        <f>IFERROR(CLEAN(HLOOKUP(AX$1,'1.源数据-产品报告-消费降序'!AX:AX,ROW(),0)),"")</f>
        <v/>
      </c>
      <c r="AY568" s="69" t="str">
        <f>IFERROR(CLEAN(HLOOKUP(AY$1,'1.源数据-产品报告-消费降序'!AY:AY,ROW(),0)),"")</f>
        <v/>
      </c>
      <c r="AZ5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8" s="69" t="str">
        <f>IFERROR(CLEAN(HLOOKUP(BA$1,'1.源数据-产品报告-消费降序'!BA:BA,ROW(),0)),"")</f>
        <v/>
      </c>
      <c r="BD568" s="69" t="str">
        <f>IFERROR(CLEAN(HLOOKUP(BD$1,'1.源数据-产品报告-消费降序'!BD:BD,ROW(),0)),"")</f>
        <v/>
      </c>
      <c r="BE568" s="69" t="str">
        <f>IFERROR(CLEAN(HLOOKUP(BE$1,'1.源数据-产品报告-消费降序'!BE:BE,ROW(),0)),"")</f>
        <v/>
      </c>
      <c r="BF568" s="69" t="str">
        <f>IFERROR(CLEAN(HLOOKUP(BF$1,'1.源数据-产品报告-消费降序'!BF:BF,ROW(),0)),"")</f>
        <v/>
      </c>
      <c r="BG568" s="69" t="str">
        <f>IFERROR(CLEAN(HLOOKUP(BG$1,'1.源数据-产品报告-消费降序'!BG:BG,ROW(),0)),"")</f>
        <v/>
      </c>
      <c r="BH568" s="69" t="str">
        <f>IFERROR(CLEAN(HLOOKUP(BH$1,'1.源数据-产品报告-消费降序'!BH:BH,ROW(),0)),"")</f>
        <v/>
      </c>
      <c r="BI568" s="69" t="str">
        <f>IFERROR(CLEAN(HLOOKUP(BI$1,'1.源数据-产品报告-消费降序'!BI:BI,ROW(),0)),"")</f>
        <v/>
      </c>
      <c r="BJ568" s="69" t="str">
        <f>IFERROR(CLEAN(HLOOKUP(BJ$1,'1.源数据-产品报告-消费降序'!BJ:BJ,ROW(),0)),"")</f>
        <v/>
      </c>
      <c r="BK5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8" s="69" t="str">
        <f>IFERROR(CLEAN(HLOOKUP(BL$1,'1.源数据-产品报告-消费降序'!BL:BL,ROW(),0)),"")</f>
        <v/>
      </c>
      <c r="BO568" s="69" t="str">
        <f>IFERROR(CLEAN(HLOOKUP(BO$1,'1.源数据-产品报告-消费降序'!BO:BO,ROW(),0)),"")</f>
        <v/>
      </c>
      <c r="BP568" s="69" t="str">
        <f>IFERROR(CLEAN(HLOOKUP(BP$1,'1.源数据-产品报告-消费降序'!BP:BP,ROW(),0)),"")</f>
        <v/>
      </c>
      <c r="BQ568" s="69" t="str">
        <f>IFERROR(CLEAN(HLOOKUP(BQ$1,'1.源数据-产品报告-消费降序'!BQ:BQ,ROW(),0)),"")</f>
        <v/>
      </c>
      <c r="BR568" s="69" t="str">
        <f>IFERROR(CLEAN(HLOOKUP(BR$1,'1.源数据-产品报告-消费降序'!BR:BR,ROW(),0)),"")</f>
        <v/>
      </c>
      <c r="BS568" s="69" t="str">
        <f>IFERROR(CLEAN(HLOOKUP(BS$1,'1.源数据-产品报告-消费降序'!BS:BS,ROW(),0)),"")</f>
        <v/>
      </c>
      <c r="BT568" s="69" t="str">
        <f>IFERROR(CLEAN(HLOOKUP(BT$1,'1.源数据-产品报告-消费降序'!BT:BT,ROW(),0)),"")</f>
        <v/>
      </c>
      <c r="BU568" s="69" t="str">
        <f>IFERROR(CLEAN(HLOOKUP(BU$1,'1.源数据-产品报告-消费降序'!BU:BU,ROW(),0)),"")</f>
        <v/>
      </c>
      <c r="BV5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8" s="69" t="str">
        <f>IFERROR(CLEAN(HLOOKUP(BW$1,'1.源数据-产品报告-消费降序'!BW:BW,ROW(),0)),"")</f>
        <v/>
      </c>
    </row>
    <row r="569" spans="1:75">
      <c r="A569" s="69" t="str">
        <f>IFERROR(CLEAN(HLOOKUP(A$1,'1.源数据-产品报告-消费降序'!A:A,ROW(),0)),"")</f>
        <v/>
      </c>
      <c r="B569" s="69" t="str">
        <f>IFERROR(CLEAN(HLOOKUP(B$1,'1.源数据-产品报告-消费降序'!B:B,ROW(),0)),"")</f>
        <v/>
      </c>
      <c r="C569" s="69" t="str">
        <f>IFERROR(CLEAN(HLOOKUP(C$1,'1.源数据-产品报告-消费降序'!C:C,ROW(),0)),"")</f>
        <v/>
      </c>
      <c r="D569" s="69" t="str">
        <f>IFERROR(CLEAN(HLOOKUP(D$1,'1.源数据-产品报告-消费降序'!D:D,ROW(),0)),"")</f>
        <v/>
      </c>
      <c r="E569" s="69" t="str">
        <f>IFERROR(CLEAN(HLOOKUP(E$1,'1.源数据-产品报告-消费降序'!E:E,ROW(),0)),"")</f>
        <v/>
      </c>
      <c r="F569" s="69" t="str">
        <f>IFERROR(CLEAN(HLOOKUP(F$1,'1.源数据-产品报告-消费降序'!F:F,ROW(),0)),"")</f>
        <v/>
      </c>
      <c r="G569" s="70">
        <f>IFERROR((HLOOKUP(G$1,'1.源数据-产品报告-消费降序'!G:G,ROW(),0)),"")</f>
        <v>0</v>
      </c>
      <c r="H5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69" s="69" t="str">
        <f>IFERROR(CLEAN(HLOOKUP(I$1,'1.源数据-产品报告-消费降序'!I:I,ROW(),0)),"")</f>
        <v/>
      </c>
      <c r="L569" s="69" t="str">
        <f>IFERROR(CLEAN(HLOOKUP(L$1,'1.源数据-产品报告-消费降序'!L:L,ROW(),0)),"")</f>
        <v/>
      </c>
      <c r="M569" s="69" t="str">
        <f>IFERROR(CLEAN(HLOOKUP(M$1,'1.源数据-产品报告-消费降序'!M:M,ROW(),0)),"")</f>
        <v/>
      </c>
      <c r="N569" s="69" t="str">
        <f>IFERROR(CLEAN(HLOOKUP(N$1,'1.源数据-产品报告-消费降序'!N:N,ROW(),0)),"")</f>
        <v/>
      </c>
      <c r="O569" s="69" t="str">
        <f>IFERROR(CLEAN(HLOOKUP(O$1,'1.源数据-产品报告-消费降序'!O:O,ROW(),0)),"")</f>
        <v/>
      </c>
      <c r="P569" s="69" t="str">
        <f>IFERROR(CLEAN(HLOOKUP(P$1,'1.源数据-产品报告-消费降序'!P:P,ROW(),0)),"")</f>
        <v/>
      </c>
      <c r="Q569" s="69" t="str">
        <f>IFERROR(CLEAN(HLOOKUP(Q$1,'1.源数据-产品报告-消费降序'!Q:Q,ROW(),0)),"")</f>
        <v/>
      </c>
      <c r="R569" s="69" t="str">
        <f>IFERROR(CLEAN(HLOOKUP(R$1,'1.源数据-产品报告-消费降序'!R:R,ROW(),0)),"")</f>
        <v/>
      </c>
      <c r="S5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69" s="69" t="str">
        <f>IFERROR(CLEAN(HLOOKUP(T$1,'1.源数据-产品报告-消费降序'!T:T,ROW(),0)),"")</f>
        <v/>
      </c>
      <c r="W569" s="69" t="str">
        <f>IFERROR(CLEAN(HLOOKUP(W$1,'1.源数据-产品报告-消费降序'!W:W,ROW(),0)),"")</f>
        <v/>
      </c>
      <c r="X569" s="69" t="str">
        <f>IFERROR(CLEAN(HLOOKUP(X$1,'1.源数据-产品报告-消费降序'!X:X,ROW(),0)),"")</f>
        <v/>
      </c>
      <c r="Y569" s="69" t="str">
        <f>IFERROR(CLEAN(HLOOKUP(Y$1,'1.源数据-产品报告-消费降序'!Y:Y,ROW(),0)),"")</f>
        <v/>
      </c>
      <c r="Z569" s="69" t="str">
        <f>IFERROR(CLEAN(HLOOKUP(Z$1,'1.源数据-产品报告-消费降序'!Z:Z,ROW(),0)),"")</f>
        <v/>
      </c>
      <c r="AA569" s="69" t="str">
        <f>IFERROR(CLEAN(HLOOKUP(AA$1,'1.源数据-产品报告-消费降序'!AA:AA,ROW(),0)),"")</f>
        <v/>
      </c>
      <c r="AB569" s="69" t="str">
        <f>IFERROR(CLEAN(HLOOKUP(AB$1,'1.源数据-产品报告-消费降序'!AB:AB,ROW(),0)),"")</f>
        <v/>
      </c>
      <c r="AC569" s="69" t="str">
        <f>IFERROR(CLEAN(HLOOKUP(AC$1,'1.源数据-产品报告-消费降序'!AC:AC,ROW(),0)),"")</f>
        <v/>
      </c>
      <c r="AD5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69" s="69" t="str">
        <f>IFERROR(CLEAN(HLOOKUP(AE$1,'1.源数据-产品报告-消费降序'!AE:AE,ROW(),0)),"")</f>
        <v/>
      </c>
      <c r="AH569" s="69" t="str">
        <f>IFERROR(CLEAN(HLOOKUP(AH$1,'1.源数据-产品报告-消费降序'!AH:AH,ROW(),0)),"")</f>
        <v/>
      </c>
      <c r="AI569" s="69" t="str">
        <f>IFERROR(CLEAN(HLOOKUP(AI$1,'1.源数据-产品报告-消费降序'!AI:AI,ROW(),0)),"")</f>
        <v/>
      </c>
      <c r="AJ569" s="69" t="str">
        <f>IFERROR(CLEAN(HLOOKUP(AJ$1,'1.源数据-产品报告-消费降序'!AJ:AJ,ROW(),0)),"")</f>
        <v/>
      </c>
      <c r="AK569" s="69" t="str">
        <f>IFERROR(CLEAN(HLOOKUP(AK$1,'1.源数据-产品报告-消费降序'!AK:AK,ROW(),0)),"")</f>
        <v/>
      </c>
      <c r="AL569" s="69" t="str">
        <f>IFERROR(CLEAN(HLOOKUP(AL$1,'1.源数据-产品报告-消费降序'!AL:AL,ROW(),0)),"")</f>
        <v/>
      </c>
      <c r="AM569" s="69" t="str">
        <f>IFERROR(CLEAN(HLOOKUP(AM$1,'1.源数据-产品报告-消费降序'!AM:AM,ROW(),0)),"")</f>
        <v/>
      </c>
      <c r="AN569" s="69" t="str">
        <f>IFERROR(CLEAN(HLOOKUP(AN$1,'1.源数据-产品报告-消费降序'!AN:AN,ROW(),0)),"")</f>
        <v/>
      </c>
      <c r="AO5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69" s="69" t="str">
        <f>IFERROR(CLEAN(HLOOKUP(AP$1,'1.源数据-产品报告-消费降序'!AP:AP,ROW(),0)),"")</f>
        <v/>
      </c>
      <c r="AS569" s="69" t="str">
        <f>IFERROR(CLEAN(HLOOKUP(AS$1,'1.源数据-产品报告-消费降序'!AS:AS,ROW(),0)),"")</f>
        <v/>
      </c>
      <c r="AT569" s="69" t="str">
        <f>IFERROR(CLEAN(HLOOKUP(AT$1,'1.源数据-产品报告-消费降序'!AT:AT,ROW(),0)),"")</f>
        <v/>
      </c>
      <c r="AU569" s="69" t="str">
        <f>IFERROR(CLEAN(HLOOKUP(AU$1,'1.源数据-产品报告-消费降序'!AU:AU,ROW(),0)),"")</f>
        <v/>
      </c>
      <c r="AV569" s="69" t="str">
        <f>IFERROR(CLEAN(HLOOKUP(AV$1,'1.源数据-产品报告-消费降序'!AV:AV,ROW(),0)),"")</f>
        <v/>
      </c>
      <c r="AW569" s="69" t="str">
        <f>IFERROR(CLEAN(HLOOKUP(AW$1,'1.源数据-产品报告-消费降序'!AW:AW,ROW(),0)),"")</f>
        <v/>
      </c>
      <c r="AX569" s="69" t="str">
        <f>IFERROR(CLEAN(HLOOKUP(AX$1,'1.源数据-产品报告-消费降序'!AX:AX,ROW(),0)),"")</f>
        <v/>
      </c>
      <c r="AY569" s="69" t="str">
        <f>IFERROR(CLEAN(HLOOKUP(AY$1,'1.源数据-产品报告-消费降序'!AY:AY,ROW(),0)),"")</f>
        <v/>
      </c>
      <c r="AZ5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69" s="69" t="str">
        <f>IFERROR(CLEAN(HLOOKUP(BA$1,'1.源数据-产品报告-消费降序'!BA:BA,ROW(),0)),"")</f>
        <v/>
      </c>
      <c r="BD569" s="69" t="str">
        <f>IFERROR(CLEAN(HLOOKUP(BD$1,'1.源数据-产品报告-消费降序'!BD:BD,ROW(),0)),"")</f>
        <v/>
      </c>
      <c r="BE569" s="69" t="str">
        <f>IFERROR(CLEAN(HLOOKUP(BE$1,'1.源数据-产品报告-消费降序'!BE:BE,ROW(),0)),"")</f>
        <v/>
      </c>
      <c r="BF569" s="69" t="str">
        <f>IFERROR(CLEAN(HLOOKUP(BF$1,'1.源数据-产品报告-消费降序'!BF:BF,ROW(),0)),"")</f>
        <v/>
      </c>
      <c r="BG569" s="69" t="str">
        <f>IFERROR(CLEAN(HLOOKUP(BG$1,'1.源数据-产品报告-消费降序'!BG:BG,ROW(),0)),"")</f>
        <v/>
      </c>
      <c r="BH569" s="69" t="str">
        <f>IFERROR(CLEAN(HLOOKUP(BH$1,'1.源数据-产品报告-消费降序'!BH:BH,ROW(),0)),"")</f>
        <v/>
      </c>
      <c r="BI569" s="69" t="str">
        <f>IFERROR(CLEAN(HLOOKUP(BI$1,'1.源数据-产品报告-消费降序'!BI:BI,ROW(),0)),"")</f>
        <v/>
      </c>
      <c r="BJ569" s="69" t="str">
        <f>IFERROR(CLEAN(HLOOKUP(BJ$1,'1.源数据-产品报告-消费降序'!BJ:BJ,ROW(),0)),"")</f>
        <v/>
      </c>
      <c r="BK5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69" s="69" t="str">
        <f>IFERROR(CLEAN(HLOOKUP(BL$1,'1.源数据-产品报告-消费降序'!BL:BL,ROW(),0)),"")</f>
        <v/>
      </c>
      <c r="BO569" s="69" t="str">
        <f>IFERROR(CLEAN(HLOOKUP(BO$1,'1.源数据-产品报告-消费降序'!BO:BO,ROW(),0)),"")</f>
        <v/>
      </c>
      <c r="BP569" s="69" t="str">
        <f>IFERROR(CLEAN(HLOOKUP(BP$1,'1.源数据-产品报告-消费降序'!BP:BP,ROW(),0)),"")</f>
        <v/>
      </c>
      <c r="BQ569" s="69" t="str">
        <f>IFERROR(CLEAN(HLOOKUP(BQ$1,'1.源数据-产品报告-消费降序'!BQ:BQ,ROW(),0)),"")</f>
        <v/>
      </c>
      <c r="BR569" s="69" t="str">
        <f>IFERROR(CLEAN(HLOOKUP(BR$1,'1.源数据-产品报告-消费降序'!BR:BR,ROW(),0)),"")</f>
        <v/>
      </c>
      <c r="BS569" s="69" t="str">
        <f>IFERROR(CLEAN(HLOOKUP(BS$1,'1.源数据-产品报告-消费降序'!BS:BS,ROW(),0)),"")</f>
        <v/>
      </c>
      <c r="BT569" s="69" t="str">
        <f>IFERROR(CLEAN(HLOOKUP(BT$1,'1.源数据-产品报告-消费降序'!BT:BT,ROW(),0)),"")</f>
        <v/>
      </c>
      <c r="BU569" s="69" t="str">
        <f>IFERROR(CLEAN(HLOOKUP(BU$1,'1.源数据-产品报告-消费降序'!BU:BU,ROW(),0)),"")</f>
        <v/>
      </c>
      <c r="BV5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69" s="69" t="str">
        <f>IFERROR(CLEAN(HLOOKUP(BW$1,'1.源数据-产品报告-消费降序'!BW:BW,ROW(),0)),"")</f>
        <v/>
      </c>
    </row>
    <row r="570" spans="1:75">
      <c r="A570" s="69" t="str">
        <f>IFERROR(CLEAN(HLOOKUP(A$1,'1.源数据-产品报告-消费降序'!A:A,ROW(),0)),"")</f>
        <v/>
      </c>
      <c r="B570" s="69" t="str">
        <f>IFERROR(CLEAN(HLOOKUP(B$1,'1.源数据-产品报告-消费降序'!B:B,ROW(),0)),"")</f>
        <v/>
      </c>
      <c r="C570" s="69" t="str">
        <f>IFERROR(CLEAN(HLOOKUP(C$1,'1.源数据-产品报告-消费降序'!C:C,ROW(),0)),"")</f>
        <v/>
      </c>
      <c r="D570" s="69" t="str">
        <f>IFERROR(CLEAN(HLOOKUP(D$1,'1.源数据-产品报告-消费降序'!D:D,ROW(),0)),"")</f>
        <v/>
      </c>
      <c r="E570" s="69" t="str">
        <f>IFERROR(CLEAN(HLOOKUP(E$1,'1.源数据-产品报告-消费降序'!E:E,ROW(),0)),"")</f>
        <v/>
      </c>
      <c r="F570" s="69" t="str">
        <f>IFERROR(CLEAN(HLOOKUP(F$1,'1.源数据-产品报告-消费降序'!F:F,ROW(),0)),"")</f>
        <v/>
      </c>
      <c r="G570" s="70">
        <f>IFERROR((HLOOKUP(G$1,'1.源数据-产品报告-消费降序'!G:G,ROW(),0)),"")</f>
        <v>0</v>
      </c>
      <c r="H5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0" s="69" t="str">
        <f>IFERROR(CLEAN(HLOOKUP(I$1,'1.源数据-产品报告-消费降序'!I:I,ROW(),0)),"")</f>
        <v/>
      </c>
      <c r="L570" s="69" t="str">
        <f>IFERROR(CLEAN(HLOOKUP(L$1,'1.源数据-产品报告-消费降序'!L:L,ROW(),0)),"")</f>
        <v/>
      </c>
      <c r="M570" s="69" t="str">
        <f>IFERROR(CLEAN(HLOOKUP(M$1,'1.源数据-产品报告-消费降序'!M:M,ROW(),0)),"")</f>
        <v/>
      </c>
      <c r="N570" s="69" t="str">
        <f>IFERROR(CLEAN(HLOOKUP(N$1,'1.源数据-产品报告-消费降序'!N:N,ROW(),0)),"")</f>
        <v/>
      </c>
      <c r="O570" s="69" t="str">
        <f>IFERROR(CLEAN(HLOOKUP(O$1,'1.源数据-产品报告-消费降序'!O:O,ROW(),0)),"")</f>
        <v/>
      </c>
      <c r="P570" s="69" t="str">
        <f>IFERROR(CLEAN(HLOOKUP(P$1,'1.源数据-产品报告-消费降序'!P:P,ROW(),0)),"")</f>
        <v/>
      </c>
      <c r="Q570" s="69" t="str">
        <f>IFERROR(CLEAN(HLOOKUP(Q$1,'1.源数据-产品报告-消费降序'!Q:Q,ROW(),0)),"")</f>
        <v/>
      </c>
      <c r="R570" s="69" t="str">
        <f>IFERROR(CLEAN(HLOOKUP(R$1,'1.源数据-产品报告-消费降序'!R:R,ROW(),0)),"")</f>
        <v/>
      </c>
      <c r="S5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0" s="69" t="str">
        <f>IFERROR(CLEAN(HLOOKUP(T$1,'1.源数据-产品报告-消费降序'!T:T,ROW(),0)),"")</f>
        <v/>
      </c>
      <c r="W570" s="69" t="str">
        <f>IFERROR(CLEAN(HLOOKUP(W$1,'1.源数据-产品报告-消费降序'!W:W,ROW(),0)),"")</f>
        <v/>
      </c>
      <c r="X570" s="69" t="str">
        <f>IFERROR(CLEAN(HLOOKUP(X$1,'1.源数据-产品报告-消费降序'!X:X,ROW(),0)),"")</f>
        <v/>
      </c>
      <c r="Y570" s="69" t="str">
        <f>IFERROR(CLEAN(HLOOKUP(Y$1,'1.源数据-产品报告-消费降序'!Y:Y,ROW(),0)),"")</f>
        <v/>
      </c>
      <c r="Z570" s="69" t="str">
        <f>IFERROR(CLEAN(HLOOKUP(Z$1,'1.源数据-产品报告-消费降序'!Z:Z,ROW(),0)),"")</f>
        <v/>
      </c>
      <c r="AA570" s="69" t="str">
        <f>IFERROR(CLEAN(HLOOKUP(AA$1,'1.源数据-产品报告-消费降序'!AA:AA,ROW(),0)),"")</f>
        <v/>
      </c>
      <c r="AB570" s="69" t="str">
        <f>IFERROR(CLEAN(HLOOKUP(AB$1,'1.源数据-产品报告-消费降序'!AB:AB,ROW(),0)),"")</f>
        <v/>
      </c>
      <c r="AC570" s="69" t="str">
        <f>IFERROR(CLEAN(HLOOKUP(AC$1,'1.源数据-产品报告-消费降序'!AC:AC,ROW(),0)),"")</f>
        <v/>
      </c>
      <c r="AD5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0" s="69" t="str">
        <f>IFERROR(CLEAN(HLOOKUP(AE$1,'1.源数据-产品报告-消费降序'!AE:AE,ROW(),0)),"")</f>
        <v/>
      </c>
      <c r="AH570" s="69" t="str">
        <f>IFERROR(CLEAN(HLOOKUP(AH$1,'1.源数据-产品报告-消费降序'!AH:AH,ROW(),0)),"")</f>
        <v/>
      </c>
      <c r="AI570" s="69" t="str">
        <f>IFERROR(CLEAN(HLOOKUP(AI$1,'1.源数据-产品报告-消费降序'!AI:AI,ROW(),0)),"")</f>
        <v/>
      </c>
      <c r="AJ570" s="69" t="str">
        <f>IFERROR(CLEAN(HLOOKUP(AJ$1,'1.源数据-产品报告-消费降序'!AJ:AJ,ROW(),0)),"")</f>
        <v/>
      </c>
      <c r="AK570" s="69" t="str">
        <f>IFERROR(CLEAN(HLOOKUP(AK$1,'1.源数据-产品报告-消费降序'!AK:AK,ROW(),0)),"")</f>
        <v/>
      </c>
      <c r="AL570" s="69" t="str">
        <f>IFERROR(CLEAN(HLOOKUP(AL$1,'1.源数据-产品报告-消费降序'!AL:AL,ROW(),0)),"")</f>
        <v/>
      </c>
      <c r="AM570" s="69" t="str">
        <f>IFERROR(CLEAN(HLOOKUP(AM$1,'1.源数据-产品报告-消费降序'!AM:AM,ROW(),0)),"")</f>
        <v/>
      </c>
      <c r="AN570" s="69" t="str">
        <f>IFERROR(CLEAN(HLOOKUP(AN$1,'1.源数据-产品报告-消费降序'!AN:AN,ROW(),0)),"")</f>
        <v/>
      </c>
      <c r="AO5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0" s="69" t="str">
        <f>IFERROR(CLEAN(HLOOKUP(AP$1,'1.源数据-产品报告-消费降序'!AP:AP,ROW(),0)),"")</f>
        <v/>
      </c>
      <c r="AS570" s="69" t="str">
        <f>IFERROR(CLEAN(HLOOKUP(AS$1,'1.源数据-产品报告-消费降序'!AS:AS,ROW(),0)),"")</f>
        <v/>
      </c>
      <c r="AT570" s="69" t="str">
        <f>IFERROR(CLEAN(HLOOKUP(AT$1,'1.源数据-产品报告-消费降序'!AT:AT,ROW(),0)),"")</f>
        <v/>
      </c>
      <c r="AU570" s="69" t="str">
        <f>IFERROR(CLEAN(HLOOKUP(AU$1,'1.源数据-产品报告-消费降序'!AU:AU,ROW(),0)),"")</f>
        <v/>
      </c>
      <c r="AV570" s="69" t="str">
        <f>IFERROR(CLEAN(HLOOKUP(AV$1,'1.源数据-产品报告-消费降序'!AV:AV,ROW(),0)),"")</f>
        <v/>
      </c>
      <c r="AW570" s="69" t="str">
        <f>IFERROR(CLEAN(HLOOKUP(AW$1,'1.源数据-产品报告-消费降序'!AW:AW,ROW(),0)),"")</f>
        <v/>
      </c>
      <c r="AX570" s="69" t="str">
        <f>IFERROR(CLEAN(HLOOKUP(AX$1,'1.源数据-产品报告-消费降序'!AX:AX,ROW(),0)),"")</f>
        <v/>
      </c>
      <c r="AY570" s="69" t="str">
        <f>IFERROR(CLEAN(HLOOKUP(AY$1,'1.源数据-产品报告-消费降序'!AY:AY,ROW(),0)),"")</f>
        <v/>
      </c>
      <c r="AZ5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0" s="69" t="str">
        <f>IFERROR(CLEAN(HLOOKUP(BA$1,'1.源数据-产品报告-消费降序'!BA:BA,ROW(),0)),"")</f>
        <v/>
      </c>
      <c r="BD570" s="69" t="str">
        <f>IFERROR(CLEAN(HLOOKUP(BD$1,'1.源数据-产品报告-消费降序'!BD:BD,ROW(),0)),"")</f>
        <v/>
      </c>
      <c r="BE570" s="69" t="str">
        <f>IFERROR(CLEAN(HLOOKUP(BE$1,'1.源数据-产品报告-消费降序'!BE:BE,ROW(),0)),"")</f>
        <v/>
      </c>
      <c r="BF570" s="69" t="str">
        <f>IFERROR(CLEAN(HLOOKUP(BF$1,'1.源数据-产品报告-消费降序'!BF:BF,ROW(),0)),"")</f>
        <v/>
      </c>
      <c r="BG570" s="69" t="str">
        <f>IFERROR(CLEAN(HLOOKUP(BG$1,'1.源数据-产品报告-消费降序'!BG:BG,ROW(),0)),"")</f>
        <v/>
      </c>
      <c r="BH570" s="69" t="str">
        <f>IFERROR(CLEAN(HLOOKUP(BH$1,'1.源数据-产品报告-消费降序'!BH:BH,ROW(),0)),"")</f>
        <v/>
      </c>
      <c r="BI570" s="69" t="str">
        <f>IFERROR(CLEAN(HLOOKUP(BI$1,'1.源数据-产品报告-消费降序'!BI:BI,ROW(),0)),"")</f>
        <v/>
      </c>
      <c r="BJ570" s="69" t="str">
        <f>IFERROR(CLEAN(HLOOKUP(BJ$1,'1.源数据-产品报告-消费降序'!BJ:BJ,ROW(),0)),"")</f>
        <v/>
      </c>
      <c r="BK5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0" s="69" t="str">
        <f>IFERROR(CLEAN(HLOOKUP(BL$1,'1.源数据-产品报告-消费降序'!BL:BL,ROW(),0)),"")</f>
        <v/>
      </c>
      <c r="BO570" s="69" t="str">
        <f>IFERROR(CLEAN(HLOOKUP(BO$1,'1.源数据-产品报告-消费降序'!BO:BO,ROW(),0)),"")</f>
        <v/>
      </c>
      <c r="BP570" s="69" t="str">
        <f>IFERROR(CLEAN(HLOOKUP(BP$1,'1.源数据-产品报告-消费降序'!BP:BP,ROW(),0)),"")</f>
        <v/>
      </c>
      <c r="BQ570" s="69" t="str">
        <f>IFERROR(CLEAN(HLOOKUP(BQ$1,'1.源数据-产品报告-消费降序'!BQ:BQ,ROW(),0)),"")</f>
        <v/>
      </c>
      <c r="BR570" s="69" t="str">
        <f>IFERROR(CLEAN(HLOOKUP(BR$1,'1.源数据-产品报告-消费降序'!BR:BR,ROW(),0)),"")</f>
        <v/>
      </c>
      <c r="BS570" s="69" t="str">
        <f>IFERROR(CLEAN(HLOOKUP(BS$1,'1.源数据-产品报告-消费降序'!BS:BS,ROW(),0)),"")</f>
        <v/>
      </c>
      <c r="BT570" s="69" t="str">
        <f>IFERROR(CLEAN(HLOOKUP(BT$1,'1.源数据-产品报告-消费降序'!BT:BT,ROW(),0)),"")</f>
        <v/>
      </c>
      <c r="BU570" s="69" t="str">
        <f>IFERROR(CLEAN(HLOOKUP(BU$1,'1.源数据-产品报告-消费降序'!BU:BU,ROW(),0)),"")</f>
        <v/>
      </c>
      <c r="BV5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0" s="69" t="str">
        <f>IFERROR(CLEAN(HLOOKUP(BW$1,'1.源数据-产品报告-消费降序'!BW:BW,ROW(),0)),"")</f>
        <v/>
      </c>
    </row>
    <row r="571" spans="1:75">
      <c r="A571" s="69" t="str">
        <f>IFERROR(CLEAN(HLOOKUP(A$1,'1.源数据-产品报告-消费降序'!A:A,ROW(),0)),"")</f>
        <v/>
      </c>
      <c r="B571" s="69" t="str">
        <f>IFERROR(CLEAN(HLOOKUP(B$1,'1.源数据-产品报告-消费降序'!B:B,ROW(),0)),"")</f>
        <v/>
      </c>
      <c r="C571" s="69" t="str">
        <f>IFERROR(CLEAN(HLOOKUP(C$1,'1.源数据-产品报告-消费降序'!C:C,ROW(),0)),"")</f>
        <v/>
      </c>
      <c r="D571" s="69" t="str">
        <f>IFERROR(CLEAN(HLOOKUP(D$1,'1.源数据-产品报告-消费降序'!D:D,ROW(),0)),"")</f>
        <v/>
      </c>
      <c r="E571" s="69" t="str">
        <f>IFERROR(CLEAN(HLOOKUP(E$1,'1.源数据-产品报告-消费降序'!E:E,ROW(),0)),"")</f>
        <v/>
      </c>
      <c r="F571" s="69" t="str">
        <f>IFERROR(CLEAN(HLOOKUP(F$1,'1.源数据-产品报告-消费降序'!F:F,ROW(),0)),"")</f>
        <v/>
      </c>
      <c r="G571" s="70">
        <f>IFERROR((HLOOKUP(G$1,'1.源数据-产品报告-消费降序'!G:G,ROW(),0)),"")</f>
        <v>0</v>
      </c>
      <c r="H5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1" s="69" t="str">
        <f>IFERROR(CLEAN(HLOOKUP(I$1,'1.源数据-产品报告-消费降序'!I:I,ROW(),0)),"")</f>
        <v/>
      </c>
      <c r="L571" s="69" t="str">
        <f>IFERROR(CLEAN(HLOOKUP(L$1,'1.源数据-产品报告-消费降序'!L:L,ROW(),0)),"")</f>
        <v/>
      </c>
      <c r="M571" s="69" t="str">
        <f>IFERROR(CLEAN(HLOOKUP(M$1,'1.源数据-产品报告-消费降序'!M:M,ROW(),0)),"")</f>
        <v/>
      </c>
      <c r="N571" s="69" t="str">
        <f>IFERROR(CLEAN(HLOOKUP(N$1,'1.源数据-产品报告-消费降序'!N:N,ROW(),0)),"")</f>
        <v/>
      </c>
      <c r="O571" s="69" t="str">
        <f>IFERROR(CLEAN(HLOOKUP(O$1,'1.源数据-产品报告-消费降序'!O:O,ROW(),0)),"")</f>
        <v/>
      </c>
      <c r="P571" s="69" t="str">
        <f>IFERROR(CLEAN(HLOOKUP(P$1,'1.源数据-产品报告-消费降序'!P:P,ROW(),0)),"")</f>
        <v/>
      </c>
      <c r="Q571" s="69" t="str">
        <f>IFERROR(CLEAN(HLOOKUP(Q$1,'1.源数据-产品报告-消费降序'!Q:Q,ROW(),0)),"")</f>
        <v/>
      </c>
      <c r="R571" s="69" t="str">
        <f>IFERROR(CLEAN(HLOOKUP(R$1,'1.源数据-产品报告-消费降序'!R:R,ROW(),0)),"")</f>
        <v/>
      </c>
      <c r="S5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1" s="69" t="str">
        <f>IFERROR(CLEAN(HLOOKUP(T$1,'1.源数据-产品报告-消费降序'!T:T,ROW(),0)),"")</f>
        <v/>
      </c>
      <c r="W571" s="69" t="str">
        <f>IFERROR(CLEAN(HLOOKUP(W$1,'1.源数据-产品报告-消费降序'!W:W,ROW(),0)),"")</f>
        <v/>
      </c>
      <c r="X571" s="69" t="str">
        <f>IFERROR(CLEAN(HLOOKUP(X$1,'1.源数据-产品报告-消费降序'!X:X,ROW(),0)),"")</f>
        <v/>
      </c>
      <c r="Y571" s="69" t="str">
        <f>IFERROR(CLEAN(HLOOKUP(Y$1,'1.源数据-产品报告-消费降序'!Y:Y,ROW(),0)),"")</f>
        <v/>
      </c>
      <c r="Z571" s="69" t="str">
        <f>IFERROR(CLEAN(HLOOKUP(Z$1,'1.源数据-产品报告-消费降序'!Z:Z,ROW(),0)),"")</f>
        <v/>
      </c>
      <c r="AA571" s="69" t="str">
        <f>IFERROR(CLEAN(HLOOKUP(AA$1,'1.源数据-产品报告-消费降序'!AA:AA,ROW(),0)),"")</f>
        <v/>
      </c>
      <c r="AB571" s="69" t="str">
        <f>IFERROR(CLEAN(HLOOKUP(AB$1,'1.源数据-产品报告-消费降序'!AB:AB,ROW(),0)),"")</f>
        <v/>
      </c>
      <c r="AC571" s="69" t="str">
        <f>IFERROR(CLEAN(HLOOKUP(AC$1,'1.源数据-产品报告-消费降序'!AC:AC,ROW(),0)),"")</f>
        <v/>
      </c>
      <c r="AD5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1" s="69" t="str">
        <f>IFERROR(CLEAN(HLOOKUP(AE$1,'1.源数据-产品报告-消费降序'!AE:AE,ROW(),0)),"")</f>
        <v/>
      </c>
      <c r="AH571" s="69" t="str">
        <f>IFERROR(CLEAN(HLOOKUP(AH$1,'1.源数据-产品报告-消费降序'!AH:AH,ROW(),0)),"")</f>
        <v/>
      </c>
      <c r="AI571" s="69" t="str">
        <f>IFERROR(CLEAN(HLOOKUP(AI$1,'1.源数据-产品报告-消费降序'!AI:AI,ROW(),0)),"")</f>
        <v/>
      </c>
      <c r="AJ571" s="69" t="str">
        <f>IFERROR(CLEAN(HLOOKUP(AJ$1,'1.源数据-产品报告-消费降序'!AJ:AJ,ROW(),0)),"")</f>
        <v/>
      </c>
      <c r="AK571" s="69" t="str">
        <f>IFERROR(CLEAN(HLOOKUP(AK$1,'1.源数据-产品报告-消费降序'!AK:AK,ROW(),0)),"")</f>
        <v/>
      </c>
      <c r="AL571" s="69" t="str">
        <f>IFERROR(CLEAN(HLOOKUP(AL$1,'1.源数据-产品报告-消费降序'!AL:AL,ROW(),0)),"")</f>
        <v/>
      </c>
      <c r="AM571" s="69" t="str">
        <f>IFERROR(CLEAN(HLOOKUP(AM$1,'1.源数据-产品报告-消费降序'!AM:AM,ROW(),0)),"")</f>
        <v/>
      </c>
      <c r="AN571" s="69" t="str">
        <f>IFERROR(CLEAN(HLOOKUP(AN$1,'1.源数据-产品报告-消费降序'!AN:AN,ROW(),0)),"")</f>
        <v/>
      </c>
      <c r="AO5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1" s="69" t="str">
        <f>IFERROR(CLEAN(HLOOKUP(AP$1,'1.源数据-产品报告-消费降序'!AP:AP,ROW(),0)),"")</f>
        <v/>
      </c>
      <c r="AS571" s="69" t="str">
        <f>IFERROR(CLEAN(HLOOKUP(AS$1,'1.源数据-产品报告-消费降序'!AS:AS,ROW(),0)),"")</f>
        <v/>
      </c>
      <c r="AT571" s="69" t="str">
        <f>IFERROR(CLEAN(HLOOKUP(AT$1,'1.源数据-产品报告-消费降序'!AT:AT,ROW(),0)),"")</f>
        <v/>
      </c>
      <c r="AU571" s="69" t="str">
        <f>IFERROR(CLEAN(HLOOKUP(AU$1,'1.源数据-产品报告-消费降序'!AU:AU,ROW(),0)),"")</f>
        <v/>
      </c>
      <c r="AV571" s="69" t="str">
        <f>IFERROR(CLEAN(HLOOKUP(AV$1,'1.源数据-产品报告-消费降序'!AV:AV,ROW(),0)),"")</f>
        <v/>
      </c>
      <c r="AW571" s="69" t="str">
        <f>IFERROR(CLEAN(HLOOKUP(AW$1,'1.源数据-产品报告-消费降序'!AW:AW,ROW(),0)),"")</f>
        <v/>
      </c>
      <c r="AX571" s="69" t="str">
        <f>IFERROR(CLEAN(HLOOKUP(AX$1,'1.源数据-产品报告-消费降序'!AX:AX,ROW(),0)),"")</f>
        <v/>
      </c>
      <c r="AY571" s="69" t="str">
        <f>IFERROR(CLEAN(HLOOKUP(AY$1,'1.源数据-产品报告-消费降序'!AY:AY,ROW(),0)),"")</f>
        <v/>
      </c>
      <c r="AZ5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1" s="69" t="str">
        <f>IFERROR(CLEAN(HLOOKUP(BA$1,'1.源数据-产品报告-消费降序'!BA:BA,ROW(),0)),"")</f>
        <v/>
      </c>
      <c r="BD571" s="69" t="str">
        <f>IFERROR(CLEAN(HLOOKUP(BD$1,'1.源数据-产品报告-消费降序'!BD:BD,ROW(),0)),"")</f>
        <v/>
      </c>
      <c r="BE571" s="69" t="str">
        <f>IFERROR(CLEAN(HLOOKUP(BE$1,'1.源数据-产品报告-消费降序'!BE:BE,ROW(),0)),"")</f>
        <v/>
      </c>
      <c r="BF571" s="69" t="str">
        <f>IFERROR(CLEAN(HLOOKUP(BF$1,'1.源数据-产品报告-消费降序'!BF:BF,ROW(),0)),"")</f>
        <v/>
      </c>
      <c r="BG571" s="69" t="str">
        <f>IFERROR(CLEAN(HLOOKUP(BG$1,'1.源数据-产品报告-消费降序'!BG:BG,ROW(),0)),"")</f>
        <v/>
      </c>
      <c r="BH571" s="69" t="str">
        <f>IFERROR(CLEAN(HLOOKUP(BH$1,'1.源数据-产品报告-消费降序'!BH:BH,ROW(),0)),"")</f>
        <v/>
      </c>
      <c r="BI571" s="69" t="str">
        <f>IFERROR(CLEAN(HLOOKUP(BI$1,'1.源数据-产品报告-消费降序'!BI:BI,ROW(),0)),"")</f>
        <v/>
      </c>
      <c r="BJ571" s="69" t="str">
        <f>IFERROR(CLEAN(HLOOKUP(BJ$1,'1.源数据-产品报告-消费降序'!BJ:BJ,ROW(),0)),"")</f>
        <v/>
      </c>
      <c r="BK5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1" s="69" t="str">
        <f>IFERROR(CLEAN(HLOOKUP(BL$1,'1.源数据-产品报告-消费降序'!BL:BL,ROW(),0)),"")</f>
        <v/>
      </c>
      <c r="BO571" s="69" t="str">
        <f>IFERROR(CLEAN(HLOOKUP(BO$1,'1.源数据-产品报告-消费降序'!BO:BO,ROW(),0)),"")</f>
        <v/>
      </c>
      <c r="BP571" s="69" t="str">
        <f>IFERROR(CLEAN(HLOOKUP(BP$1,'1.源数据-产品报告-消费降序'!BP:BP,ROW(),0)),"")</f>
        <v/>
      </c>
      <c r="BQ571" s="69" t="str">
        <f>IFERROR(CLEAN(HLOOKUP(BQ$1,'1.源数据-产品报告-消费降序'!BQ:BQ,ROW(),0)),"")</f>
        <v/>
      </c>
      <c r="BR571" s="69" t="str">
        <f>IFERROR(CLEAN(HLOOKUP(BR$1,'1.源数据-产品报告-消费降序'!BR:BR,ROW(),0)),"")</f>
        <v/>
      </c>
      <c r="BS571" s="69" t="str">
        <f>IFERROR(CLEAN(HLOOKUP(BS$1,'1.源数据-产品报告-消费降序'!BS:BS,ROW(),0)),"")</f>
        <v/>
      </c>
      <c r="BT571" s="69" t="str">
        <f>IFERROR(CLEAN(HLOOKUP(BT$1,'1.源数据-产品报告-消费降序'!BT:BT,ROW(),0)),"")</f>
        <v/>
      </c>
      <c r="BU571" s="69" t="str">
        <f>IFERROR(CLEAN(HLOOKUP(BU$1,'1.源数据-产品报告-消费降序'!BU:BU,ROW(),0)),"")</f>
        <v/>
      </c>
      <c r="BV5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1" s="69" t="str">
        <f>IFERROR(CLEAN(HLOOKUP(BW$1,'1.源数据-产品报告-消费降序'!BW:BW,ROW(),0)),"")</f>
        <v/>
      </c>
    </row>
    <row r="572" spans="1:75">
      <c r="A572" s="69" t="str">
        <f>IFERROR(CLEAN(HLOOKUP(A$1,'1.源数据-产品报告-消费降序'!A:A,ROW(),0)),"")</f>
        <v/>
      </c>
      <c r="B572" s="69" t="str">
        <f>IFERROR(CLEAN(HLOOKUP(B$1,'1.源数据-产品报告-消费降序'!B:B,ROW(),0)),"")</f>
        <v/>
      </c>
      <c r="C572" s="69" t="str">
        <f>IFERROR(CLEAN(HLOOKUP(C$1,'1.源数据-产品报告-消费降序'!C:C,ROW(),0)),"")</f>
        <v/>
      </c>
      <c r="D572" s="69" t="str">
        <f>IFERROR(CLEAN(HLOOKUP(D$1,'1.源数据-产品报告-消费降序'!D:D,ROW(),0)),"")</f>
        <v/>
      </c>
      <c r="E572" s="69" t="str">
        <f>IFERROR(CLEAN(HLOOKUP(E$1,'1.源数据-产品报告-消费降序'!E:E,ROW(),0)),"")</f>
        <v/>
      </c>
      <c r="F572" s="69" t="str">
        <f>IFERROR(CLEAN(HLOOKUP(F$1,'1.源数据-产品报告-消费降序'!F:F,ROW(),0)),"")</f>
        <v/>
      </c>
      <c r="G572" s="70">
        <f>IFERROR((HLOOKUP(G$1,'1.源数据-产品报告-消费降序'!G:G,ROW(),0)),"")</f>
        <v>0</v>
      </c>
      <c r="H5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2" s="69" t="str">
        <f>IFERROR(CLEAN(HLOOKUP(I$1,'1.源数据-产品报告-消费降序'!I:I,ROW(),0)),"")</f>
        <v/>
      </c>
      <c r="L572" s="69" t="str">
        <f>IFERROR(CLEAN(HLOOKUP(L$1,'1.源数据-产品报告-消费降序'!L:L,ROW(),0)),"")</f>
        <v/>
      </c>
      <c r="M572" s="69" t="str">
        <f>IFERROR(CLEAN(HLOOKUP(M$1,'1.源数据-产品报告-消费降序'!M:M,ROW(),0)),"")</f>
        <v/>
      </c>
      <c r="N572" s="69" t="str">
        <f>IFERROR(CLEAN(HLOOKUP(N$1,'1.源数据-产品报告-消费降序'!N:N,ROW(),0)),"")</f>
        <v/>
      </c>
      <c r="O572" s="69" t="str">
        <f>IFERROR(CLEAN(HLOOKUP(O$1,'1.源数据-产品报告-消费降序'!O:O,ROW(),0)),"")</f>
        <v/>
      </c>
      <c r="P572" s="69" t="str">
        <f>IFERROR(CLEAN(HLOOKUP(P$1,'1.源数据-产品报告-消费降序'!P:P,ROW(),0)),"")</f>
        <v/>
      </c>
      <c r="Q572" s="69" t="str">
        <f>IFERROR(CLEAN(HLOOKUP(Q$1,'1.源数据-产品报告-消费降序'!Q:Q,ROW(),0)),"")</f>
        <v/>
      </c>
      <c r="R572" s="69" t="str">
        <f>IFERROR(CLEAN(HLOOKUP(R$1,'1.源数据-产品报告-消费降序'!R:R,ROW(),0)),"")</f>
        <v/>
      </c>
      <c r="S5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2" s="69" t="str">
        <f>IFERROR(CLEAN(HLOOKUP(T$1,'1.源数据-产品报告-消费降序'!T:T,ROW(),0)),"")</f>
        <v/>
      </c>
      <c r="W572" s="69" t="str">
        <f>IFERROR(CLEAN(HLOOKUP(W$1,'1.源数据-产品报告-消费降序'!W:W,ROW(),0)),"")</f>
        <v/>
      </c>
      <c r="X572" s="69" t="str">
        <f>IFERROR(CLEAN(HLOOKUP(X$1,'1.源数据-产品报告-消费降序'!X:X,ROW(),0)),"")</f>
        <v/>
      </c>
      <c r="Y572" s="69" t="str">
        <f>IFERROR(CLEAN(HLOOKUP(Y$1,'1.源数据-产品报告-消费降序'!Y:Y,ROW(),0)),"")</f>
        <v/>
      </c>
      <c r="Z572" s="69" t="str">
        <f>IFERROR(CLEAN(HLOOKUP(Z$1,'1.源数据-产品报告-消费降序'!Z:Z,ROW(),0)),"")</f>
        <v/>
      </c>
      <c r="AA572" s="69" t="str">
        <f>IFERROR(CLEAN(HLOOKUP(AA$1,'1.源数据-产品报告-消费降序'!AA:AA,ROW(),0)),"")</f>
        <v/>
      </c>
      <c r="AB572" s="69" t="str">
        <f>IFERROR(CLEAN(HLOOKUP(AB$1,'1.源数据-产品报告-消费降序'!AB:AB,ROW(),0)),"")</f>
        <v/>
      </c>
      <c r="AC572" s="69" t="str">
        <f>IFERROR(CLEAN(HLOOKUP(AC$1,'1.源数据-产品报告-消费降序'!AC:AC,ROW(),0)),"")</f>
        <v/>
      </c>
      <c r="AD5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2" s="69" t="str">
        <f>IFERROR(CLEAN(HLOOKUP(AE$1,'1.源数据-产品报告-消费降序'!AE:AE,ROW(),0)),"")</f>
        <v/>
      </c>
      <c r="AH572" s="69" t="str">
        <f>IFERROR(CLEAN(HLOOKUP(AH$1,'1.源数据-产品报告-消费降序'!AH:AH,ROW(),0)),"")</f>
        <v/>
      </c>
      <c r="AI572" s="69" t="str">
        <f>IFERROR(CLEAN(HLOOKUP(AI$1,'1.源数据-产品报告-消费降序'!AI:AI,ROW(),0)),"")</f>
        <v/>
      </c>
      <c r="AJ572" s="69" t="str">
        <f>IFERROR(CLEAN(HLOOKUP(AJ$1,'1.源数据-产品报告-消费降序'!AJ:AJ,ROW(),0)),"")</f>
        <v/>
      </c>
      <c r="AK572" s="69" t="str">
        <f>IFERROR(CLEAN(HLOOKUP(AK$1,'1.源数据-产品报告-消费降序'!AK:AK,ROW(),0)),"")</f>
        <v/>
      </c>
      <c r="AL572" s="69" t="str">
        <f>IFERROR(CLEAN(HLOOKUP(AL$1,'1.源数据-产品报告-消费降序'!AL:AL,ROW(),0)),"")</f>
        <v/>
      </c>
      <c r="AM572" s="69" t="str">
        <f>IFERROR(CLEAN(HLOOKUP(AM$1,'1.源数据-产品报告-消费降序'!AM:AM,ROW(),0)),"")</f>
        <v/>
      </c>
      <c r="AN572" s="69" t="str">
        <f>IFERROR(CLEAN(HLOOKUP(AN$1,'1.源数据-产品报告-消费降序'!AN:AN,ROW(),0)),"")</f>
        <v/>
      </c>
      <c r="AO5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2" s="69" t="str">
        <f>IFERROR(CLEAN(HLOOKUP(AP$1,'1.源数据-产品报告-消费降序'!AP:AP,ROW(),0)),"")</f>
        <v/>
      </c>
      <c r="AS572" s="69" t="str">
        <f>IFERROR(CLEAN(HLOOKUP(AS$1,'1.源数据-产品报告-消费降序'!AS:AS,ROW(),0)),"")</f>
        <v/>
      </c>
      <c r="AT572" s="69" t="str">
        <f>IFERROR(CLEAN(HLOOKUP(AT$1,'1.源数据-产品报告-消费降序'!AT:AT,ROW(),0)),"")</f>
        <v/>
      </c>
      <c r="AU572" s="69" t="str">
        <f>IFERROR(CLEAN(HLOOKUP(AU$1,'1.源数据-产品报告-消费降序'!AU:AU,ROW(),0)),"")</f>
        <v/>
      </c>
      <c r="AV572" s="69" t="str">
        <f>IFERROR(CLEAN(HLOOKUP(AV$1,'1.源数据-产品报告-消费降序'!AV:AV,ROW(),0)),"")</f>
        <v/>
      </c>
      <c r="AW572" s="69" t="str">
        <f>IFERROR(CLEAN(HLOOKUP(AW$1,'1.源数据-产品报告-消费降序'!AW:AW,ROW(),0)),"")</f>
        <v/>
      </c>
      <c r="AX572" s="69" t="str">
        <f>IFERROR(CLEAN(HLOOKUP(AX$1,'1.源数据-产品报告-消费降序'!AX:AX,ROW(),0)),"")</f>
        <v/>
      </c>
      <c r="AY572" s="69" t="str">
        <f>IFERROR(CLEAN(HLOOKUP(AY$1,'1.源数据-产品报告-消费降序'!AY:AY,ROW(),0)),"")</f>
        <v/>
      </c>
      <c r="AZ5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2" s="69" t="str">
        <f>IFERROR(CLEAN(HLOOKUP(BA$1,'1.源数据-产品报告-消费降序'!BA:BA,ROW(),0)),"")</f>
        <v/>
      </c>
      <c r="BD572" s="69" t="str">
        <f>IFERROR(CLEAN(HLOOKUP(BD$1,'1.源数据-产品报告-消费降序'!BD:BD,ROW(),0)),"")</f>
        <v/>
      </c>
      <c r="BE572" s="69" t="str">
        <f>IFERROR(CLEAN(HLOOKUP(BE$1,'1.源数据-产品报告-消费降序'!BE:BE,ROW(),0)),"")</f>
        <v/>
      </c>
      <c r="BF572" s="69" t="str">
        <f>IFERROR(CLEAN(HLOOKUP(BF$1,'1.源数据-产品报告-消费降序'!BF:BF,ROW(),0)),"")</f>
        <v/>
      </c>
      <c r="BG572" s="69" t="str">
        <f>IFERROR(CLEAN(HLOOKUP(BG$1,'1.源数据-产品报告-消费降序'!BG:BG,ROW(),0)),"")</f>
        <v/>
      </c>
      <c r="BH572" s="69" t="str">
        <f>IFERROR(CLEAN(HLOOKUP(BH$1,'1.源数据-产品报告-消费降序'!BH:BH,ROW(),0)),"")</f>
        <v/>
      </c>
      <c r="BI572" s="69" t="str">
        <f>IFERROR(CLEAN(HLOOKUP(BI$1,'1.源数据-产品报告-消费降序'!BI:BI,ROW(),0)),"")</f>
        <v/>
      </c>
      <c r="BJ572" s="69" t="str">
        <f>IFERROR(CLEAN(HLOOKUP(BJ$1,'1.源数据-产品报告-消费降序'!BJ:BJ,ROW(),0)),"")</f>
        <v/>
      </c>
      <c r="BK5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2" s="69" t="str">
        <f>IFERROR(CLEAN(HLOOKUP(BL$1,'1.源数据-产品报告-消费降序'!BL:BL,ROW(),0)),"")</f>
        <v/>
      </c>
      <c r="BO572" s="69" t="str">
        <f>IFERROR(CLEAN(HLOOKUP(BO$1,'1.源数据-产品报告-消费降序'!BO:BO,ROW(),0)),"")</f>
        <v/>
      </c>
      <c r="BP572" s="69" t="str">
        <f>IFERROR(CLEAN(HLOOKUP(BP$1,'1.源数据-产品报告-消费降序'!BP:BP,ROW(),0)),"")</f>
        <v/>
      </c>
      <c r="BQ572" s="69" t="str">
        <f>IFERROR(CLEAN(HLOOKUP(BQ$1,'1.源数据-产品报告-消费降序'!BQ:BQ,ROW(),0)),"")</f>
        <v/>
      </c>
      <c r="BR572" s="69" t="str">
        <f>IFERROR(CLEAN(HLOOKUP(BR$1,'1.源数据-产品报告-消费降序'!BR:BR,ROW(),0)),"")</f>
        <v/>
      </c>
      <c r="BS572" s="69" t="str">
        <f>IFERROR(CLEAN(HLOOKUP(BS$1,'1.源数据-产品报告-消费降序'!BS:BS,ROW(),0)),"")</f>
        <v/>
      </c>
      <c r="BT572" s="69" t="str">
        <f>IFERROR(CLEAN(HLOOKUP(BT$1,'1.源数据-产品报告-消费降序'!BT:BT,ROW(),0)),"")</f>
        <v/>
      </c>
      <c r="BU572" s="69" t="str">
        <f>IFERROR(CLEAN(HLOOKUP(BU$1,'1.源数据-产品报告-消费降序'!BU:BU,ROW(),0)),"")</f>
        <v/>
      </c>
      <c r="BV5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2" s="69" t="str">
        <f>IFERROR(CLEAN(HLOOKUP(BW$1,'1.源数据-产品报告-消费降序'!BW:BW,ROW(),0)),"")</f>
        <v/>
      </c>
    </row>
    <row r="573" spans="1:75">
      <c r="A573" s="69" t="str">
        <f>IFERROR(CLEAN(HLOOKUP(A$1,'1.源数据-产品报告-消费降序'!A:A,ROW(),0)),"")</f>
        <v/>
      </c>
      <c r="B573" s="69" t="str">
        <f>IFERROR(CLEAN(HLOOKUP(B$1,'1.源数据-产品报告-消费降序'!B:B,ROW(),0)),"")</f>
        <v/>
      </c>
      <c r="C573" s="69" t="str">
        <f>IFERROR(CLEAN(HLOOKUP(C$1,'1.源数据-产品报告-消费降序'!C:C,ROW(),0)),"")</f>
        <v/>
      </c>
      <c r="D573" s="69" t="str">
        <f>IFERROR(CLEAN(HLOOKUP(D$1,'1.源数据-产品报告-消费降序'!D:D,ROW(),0)),"")</f>
        <v/>
      </c>
      <c r="E573" s="69" t="str">
        <f>IFERROR(CLEAN(HLOOKUP(E$1,'1.源数据-产品报告-消费降序'!E:E,ROW(),0)),"")</f>
        <v/>
      </c>
      <c r="F573" s="69" t="str">
        <f>IFERROR(CLEAN(HLOOKUP(F$1,'1.源数据-产品报告-消费降序'!F:F,ROW(),0)),"")</f>
        <v/>
      </c>
      <c r="G573" s="70">
        <f>IFERROR((HLOOKUP(G$1,'1.源数据-产品报告-消费降序'!G:G,ROW(),0)),"")</f>
        <v>0</v>
      </c>
      <c r="H5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3" s="69" t="str">
        <f>IFERROR(CLEAN(HLOOKUP(I$1,'1.源数据-产品报告-消费降序'!I:I,ROW(),0)),"")</f>
        <v/>
      </c>
      <c r="L573" s="69" t="str">
        <f>IFERROR(CLEAN(HLOOKUP(L$1,'1.源数据-产品报告-消费降序'!L:L,ROW(),0)),"")</f>
        <v/>
      </c>
      <c r="M573" s="69" t="str">
        <f>IFERROR(CLEAN(HLOOKUP(M$1,'1.源数据-产品报告-消费降序'!M:M,ROW(),0)),"")</f>
        <v/>
      </c>
      <c r="N573" s="69" t="str">
        <f>IFERROR(CLEAN(HLOOKUP(N$1,'1.源数据-产品报告-消费降序'!N:N,ROW(),0)),"")</f>
        <v/>
      </c>
      <c r="O573" s="69" t="str">
        <f>IFERROR(CLEAN(HLOOKUP(O$1,'1.源数据-产品报告-消费降序'!O:O,ROW(),0)),"")</f>
        <v/>
      </c>
      <c r="P573" s="69" t="str">
        <f>IFERROR(CLEAN(HLOOKUP(P$1,'1.源数据-产品报告-消费降序'!P:P,ROW(),0)),"")</f>
        <v/>
      </c>
      <c r="Q573" s="69" t="str">
        <f>IFERROR(CLEAN(HLOOKUP(Q$1,'1.源数据-产品报告-消费降序'!Q:Q,ROW(),0)),"")</f>
        <v/>
      </c>
      <c r="R573" s="69" t="str">
        <f>IFERROR(CLEAN(HLOOKUP(R$1,'1.源数据-产品报告-消费降序'!R:R,ROW(),0)),"")</f>
        <v/>
      </c>
      <c r="S5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3" s="69" t="str">
        <f>IFERROR(CLEAN(HLOOKUP(T$1,'1.源数据-产品报告-消费降序'!T:T,ROW(),0)),"")</f>
        <v/>
      </c>
      <c r="W573" s="69" t="str">
        <f>IFERROR(CLEAN(HLOOKUP(W$1,'1.源数据-产品报告-消费降序'!W:W,ROW(),0)),"")</f>
        <v/>
      </c>
      <c r="X573" s="69" t="str">
        <f>IFERROR(CLEAN(HLOOKUP(X$1,'1.源数据-产品报告-消费降序'!X:X,ROW(),0)),"")</f>
        <v/>
      </c>
      <c r="Y573" s="69" t="str">
        <f>IFERROR(CLEAN(HLOOKUP(Y$1,'1.源数据-产品报告-消费降序'!Y:Y,ROW(),0)),"")</f>
        <v/>
      </c>
      <c r="Z573" s="69" t="str">
        <f>IFERROR(CLEAN(HLOOKUP(Z$1,'1.源数据-产品报告-消费降序'!Z:Z,ROW(),0)),"")</f>
        <v/>
      </c>
      <c r="AA573" s="69" t="str">
        <f>IFERROR(CLEAN(HLOOKUP(AA$1,'1.源数据-产品报告-消费降序'!AA:AA,ROW(),0)),"")</f>
        <v/>
      </c>
      <c r="AB573" s="69" t="str">
        <f>IFERROR(CLEAN(HLOOKUP(AB$1,'1.源数据-产品报告-消费降序'!AB:AB,ROW(),0)),"")</f>
        <v/>
      </c>
      <c r="AC573" s="69" t="str">
        <f>IFERROR(CLEAN(HLOOKUP(AC$1,'1.源数据-产品报告-消费降序'!AC:AC,ROW(),0)),"")</f>
        <v/>
      </c>
      <c r="AD5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3" s="69" t="str">
        <f>IFERROR(CLEAN(HLOOKUP(AE$1,'1.源数据-产品报告-消费降序'!AE:AE,ROW(),0)),"")</f>
        <v/>
      </c>
      <c r="AH573" s="69" t="str">
        <f>IFERROR(CLEAN(HLOOKUP(AH$1,'1.源数据-产品报告-消费降序'!AH:AH,ROW(),0)),"")</f>
        <v/>
      </c>
      <c r="AI573" s="69" t="str">
        <f>IFERROR(CLEAN(HLOOKUP(AI$1,'1.源数据-产品报告-消费降序'!AI:AI,ROW(),0)),"")</f>
        <v/>
      </c>
      <c r="AJ573" s="69" t="str">
        <f>IFERROR(CLEAN(HLOOKUP(AJ$1,'1.源数据-产品报告-消费降序'!AJ:AJ,ROW(),0)),"")</f>
        <v/>
      </c>
      <c r="AK573" s="69" t="str">
        <f>IFERROR(CLEAN(HLOOKUP(AK$1,'1.源数据-产品报告-消费降序'!AK:AK,ROW(),0)),"")</f>
        <v/>
      </c>
      <c r="AL573" s="69" t="str">
        <f>IFERROR(CLEAN(HLOOKUP(AL$1,'1.源数据-产品报告-消费降序'!AL:AL,ROW(),0)),"")</f>
        <v/>
      </c>
      <c r="AM573" s="69" t="str">
        <f>IFERROR(CLEAN(HLOOKUP(AM$1,'1.源数据-产品报告-消费降序'!AM:AM,ROW(),0)),"")</f>
        <v/>
      </c>
      <c r="AN573" s="69" t="str">
        <f>IFERROR(CLEAN(HLOOKUP(AN$1,'1.源数据-产品报告-消费降序'!AN:AN,ROW(),0)),"")</f>
        <v/>
      </c>
      <c r="AO5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3" s="69" t="str">
        <f>IFERROR(CLEAN(HLOOKUP(AP$1,'1.源数据-产品报告-消费降序'!AP:AP,ROW(),0)),"")</f>
        <v/>
      </c>
      <c r="AS573" s="69" t="str">
        <f>IFERROR(CLEAN(HLOOKUP(AS$1,'1.源数据-产品报告-消费降序'!AS:AS,ROW(),0)),"")</f>
        <v/>
      </c>
      <c r="AT573" s="69" t="str">
        <f>IFERROR(CLEAN(HLOOKUP(AT$1,'1.源数据-产品报告-消费降序'!AT:AT,ROW(),0)),"")</f>
        <v/>
      </c>
      <c r="AU573" s="69" t="str">
        <f>IFERROR(CLEAN(HLOOKUP(AU$1,'1.源数据-产品报告-消费降序'!AU:AU,ROW(),0)),"")</f>
        <v/>
      </c>
      <c r="AV573" s="69" t="str">
        <f>IFERROR(CLEAN(HLOOKUP(AV$1,'1.源数据-产品报告-消费降序'!AV:AV,ROW(),0)),"")</f>
        <v/>
      </c>
      <c r="AW573" s="69" t="str">
        <f>IFERROR(CLEAN(HLOOKUP(AW$1,'1.源数据-产品报告-消费降序'!AW:AW,ROW(),0)),"")</f>
        <v/>
      </c>
      <c r="AX573" s="69" t="str">
        <f>IFERROR(CLEAN(HLOOKUP(AX$1,'1.源数据-产品报告-消费降序'!AX:AX,ROW(),0)),"")</f>
        <v/>
      </c>
      <c r="AY573" s="69" t="str">
        <f>IFERROR(CLEAN(HLOOKUP(AY$1,'1.源数据-产品报告-消费降序'!AY:AY,ROW(),0)),"")</f>
        <v/>
      </c>
      <c r="AZ5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3" s="69" t="str">
        <f>IFERROR(CLEAN(HLOOKUP(BA$1,'1.源数据-产品报告-消费降序'!BA:BA,ROW(),0)),"")</f>
        <v/>
      </c>
      <c r="BD573" s="69" t="str">
        <f>IFERROR(CLEAN(HLOOKUP(BD$1,'1.源数据-产品报告-消费降序'!BD:BD,ROW(),0)),"")</f>
        <v/>
      </c>
      <c r="BE573" s="69" t="str">
        <f>IFERROR(CLEAN(HLOOKUP(BE$1,'1.源数据-产品报告-消费降序'!BE:BE,ROW(),0)),"")</f>
        <v/>
      </c>
      <c r="BF573" s="69" t="str">
        <f>IFERROR(CLEAN(HLOOKUP(BF$1,'1.源数据-产品报告-消费降序'!BF:BF,ROW(),0)),"")</f>
        <v/>
      </c>
      <c r="BG573" s="69" t="str">
        <f>IFERROR(CLEAN(HLOOKUP(BG$1,'1.源数据-产品报告-消费降序'!BG:BG,ROW(),0)),"")</f>
        <v/>
      </c>
      <c r="BH573" s="69" t="str">
        <f>IFERROR(CLEAN(HLOOKUP(BH$1,'1.源数据-产品报告-消费降序'!BH:BH,ROW(),0)),"")</f>
        <v/>
      </c>
      <c r="BI573" s="69" t="str">
        <f>IFERROR(CLEAN(HLOOKUP(BI$1,'1.源数据-产品报告-消费降序'!BI:BI,ROW(),0)),"")</f>
        <v/>
      </c>
      <c r="BJ573" s="69" t="str">
        <f>IFERROR(CLEAN(HLOOKUP(BJ$1,'1.源数据-产品报告-消费降序'!BJ:BJ,ROW(),0)),"")</f>
        <v/>
      </c>
      <c r="BK5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3" s="69" t="str">
        <f>IFERROR(CLEAN(HLOOKUP(BL$1,'1.源数据-产品报告-消费降序'!BL:BL,ROW(),0)),"")</f>
        <v/>
      </c>
      <c r="BO573" s="69" t="str">
        <f>IFERROR(CLEAN(HLOOKUP(BO$1,'1.源数据-产品报告-消费降序'!BO:BO,ROW(),0)),"")</f>
        <v/>
      </c>
      <c r="BP573" s="69" t="str">
        <f>IFERROR(CLEAN(HLOOKUP(BP$1,'1.源数据-产品报告-消费降序'!BP:BP,ROW(),0)),"")</f>
        <v/>
      </c>
      <c r="BQ573" s="69" t="str">
        <f>IFERROR(CLEAN(HLOOKUP(BQ$1,'1.源数据-产品报告-消费降序'!BQ:BQ,ROW(),0)),"")</f>
        <v/>
      </c>
      <c r="BR573" s="69" t="str">
        <f>IFERROR(CLEAN(HLOOKUP(BR$1,'1.源数据-产品报告-消费降序'!BR:BR,ROW(),0)),"")</f>
        <v/>
      </c>
      <c r="BS573" s="69" t="str">
        <f>IFERROR(CLEAN(HLOOKUP(BS$1,'1.源数据-产品报告-消费降序'!BS:BS,ROW(),0)),"")</f>
        <v/>
      </c>
      <c r="BT573" s="69" t="str">
        <f>IFERROR(CLEAN(HLOOKUP(BT$1,'1.源数据-产品报告-消费降序'!BT:BT,ROW(),0)),"")</f>
        <v/>
      </c>
      <c r="BU573" s="69" t="str">
        <f>IFERROR(CLEAN(HLOOKUP(BU$1,'1.源数据-产品报告-消费降序'!BU:BU,ROW(),0)),"")</f>
        <v/>
      </c>
      <c r="BV5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3" s="69" t="str">
        <f>IFERROR(CLEAN(HLOOKUP(BW$1,'1.源数据-产品报告-消费降序'!BW:BW,ROW(),0)),"")</f>
        <v/>
      </c>
    </row>
    <row r="574" spans="1:75">
      <c r="A574" s="69" t="str">
        <f>IFERROR(CLEAN(HLOOKUP(A$1,'1.源数据-产品报告-消费降序'!A:A,ROW(),0)),"")</f>
        <v/>
      </c>
      <c r="B574" s="69" t="str">
        <f>IFERROR(CLEAN(HLOOKUP(B$1,'1.源数据-产品报告-消费降序'!B:B,ROW(),0)),"")</f>
        <v/>
      </c>
      <c r="C574" s="69" t="str">
        <f>IFERROR(CLEAN(HLOOKUP(C$1,'1.源数据-产品报告-消费降序'!C:C,ROW(),0)),"")</f>
        <v/>
      </c>
      <c r="D574" s="69" t="str">
        <f>IFERROR(CLEAN(HLOOKUP(D$1,'1.源数据-产品报告-消费降序'!D:D,ROW(),0)),"")</f>
        <v/>
      </c>
      <c r="E574" s="69" t="str">
        <f>IFERROR(CLEAN(HLOOKUP(E$1,'1.源数据-产品报告-消费降序'!E:E,ROW(),0)),"")</f>
        <v/>
      </c>
      <c r="F574" s="69" t="str">
        <f>IFERROR(CLEAN(HLOOKUP(F$1,'1.源数据-产品报告-消费降序'!F:F,ROW(),0)),"")</f>
        <v/>
      </c>
      <c r="G574" s="70">
        <f>IFERROR((HLOOKUP(G$1,'1.源数据-产品报告-消费降序'!G:G,ROW(),0)),"")</f>
        <v>0</v>
      </c>
      <c r="H5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4" s="69" t="str">
        <f>IFERROR(CLEAN(HLOOKUP(I$1,'1.源数据-产品报告-消费降序'!I:I,ROW(),0)),"")</f>
        <v/>
      </c>
      <c r="L574" s="69" t="str">
        <f>IFERROR(CLEAN(HLOOKUP(L$1,'1.源数据-产品报告-消费降序'!L:L,ROW(),0)),"")</f>
        <v/>
      </c>
      <c r="M574" s="69" t="str">
        <f>IFERROR(CLEAN(HLOOKUP(M$1,'1.源数据-产品报告-消费降序'!M:M,ROW(),0)),"")</f>
        <v/>
      </c>
      <c r="N574" s="69" t="str">
        <f>IFERROR(CLEAN(HLOOKUP(N$1,'1.源数据-产品报告-消费降序'!N:N,ROW(),0)),"")</f>
        <v/>
      </c>
      <c r="O574" s="69" t="str">
        <f>IFERROR(CLEAN(HLOOKUP(O$1,'1.源数据-产品报告-消费降序'!O:O,ROW(),0)),"")</f>
        <v/>
      </c>
      <c r="P574" s="69" t="str">
        <f>IFERROR(CLEAN(HLOOKUP(P$1,'1.源数据-产品报告-消费降序'!P:P,ROW(),0)),"")</f>
        <v/>
      </c>
      <c r="Q574" s="69" t="str">
        <f>IFERROR(CLEAN(HLOOKUP(Q$1,'1.源数据-产品报告-消费降序'!Q:Q,ROW(),0)),"")</f>
        <v/>
      </c>
      <c r="R574" s="69" t="str">
        <f>IFERROR(CLEAN(HLOOKUP(R$1,'1.源数据-产品报告-消费降序'!R:R,ROW(),0)),"")</f>
        <v/>
      </c>
      <c r="S5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4" s="69" t="str">
        <f>IFERROR(CLEAN(HLOOKUP(T$1,'1.源数据-产品报告-消费降序'!T:T,ROW(),0)),"")</f>
        <v/>
      </c>
      <c r="W574" s="69" t="str">
        <f>IFERROR(CLEAN(HLOOKUP(W$1,'1.源数据-产品报告-消费降序'!W:W,ROW(),0)),"")</f>
        <v/>
      </c>
      <c r="X574" s="69" t="str">
        <f>IFERROR(CLEAN(HLOOKUP(X$1,'1.源数据-产品报告-消费降序'!X:X,ROW(),0)),"")</f>
        <v/>
      </c>
      <c r="Y574" s="69" t="str">
        <f>IFERROR(CLEAN(HLOOKUP(Y$1,'1.源数据-产品报告-消费降序'!Y:Y,ROW(),0)),"")</f>
        <v/>
      </c>
      <c r="Z574" s="69" t="str">
        <f>IFERROR(CLEAN(HLOOKUP(Z$1,'1.源数据-产品报告-消费降序'!Z:Z,ROW(),0)),"")</f>
        <v/>
      </c>
      <c r="AA574" s="69" t="str">
        <f>IFERROR(CLEAN(HLOOKUP(AA$1,'1.源数据-产品报告-消费降序'!AA:AA,ROW(),0)),"")</f>
        <v/>
      </c>
      <c r="AB574" s="69" t="str">
        <f>IFERROR(CLEAN(HLOOKUP(AB$1,'1.源数据-产品报告-消费降序'!AB:AB,ROW(),0)),"")</f>
        <v/>
      </c>
      <c r="AC574" s="69" t="str">
        <f>IFERROR(CLEAN(HLOOKUP(AC$1,'1.源数据-产品报告-消费降序'!AC:AC,ROW(),0)),"")</f>
        <v/>
      </c>
      <c r="AD5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4" s="69" t="str">
        <f>IFERROR(CLEAN(HLOOKUP(AE$1,'1.源数据-产品报告-消费降序'!AE:AE,ROW(),0)),"")</f>
        <v/>
      </c>
      <c r="AH574" s="69" t="str">
        <f>IFERROR(CLEAN(HLOOKUP(AH$1,'1.源数据-产品报告-消费降序'!AH:AH,ROW(),0)),"")</f>
        <v/>
      </c>
      <c r="AI574" s="69" t="str">
        <f>IFERROR(CLEAN(HLOOKUP(AI$1,'1.源数据-产品报告-消费降序'!AI:AI,ROW(),0)),"")</f>
        <v/>
      </c>
      <c r="AJ574" s="69" t="str">
        <f>IFERROR(CLEAN(HLOOKUP(AJ$1,'1.源数据-产品报告-消费降序'!AJ:AJ,ROW(),0)),"")</f>
        <v/>
      </c>
      <c r="AK574" s="69" t="str">
        <f>IFERROR(CLEAN(HLOOKUP(AK$1,'1.源数据-产品报告-消费降序'!AK:AK,ROW(),0)),"")</f>
        <v/>
      </c>
      <c r="AL574" s="69" t="str">
        <f>IFERROR(CLEAN(HLOOKUP(AL$1,'1.源数据-产品报告-消费降序'!AL:AL,ROW(),0)),"")</f>
        <v/>
      </c>
      <c r="AM574" s="69" t="str">
        <f>IFERROR(CLEAN(HLOOKUP(AM$1,'1.源数据-产品报告-消费降序'!AM:AM,ROW(),0)),"")</f>
        <v/>
      </c>
      <c r="AN574" s="69" t="str">
        <f>IFERROR(CLEAN(HLOOKUP(AN$1,'1.源数据-产品报告-消费降序'!AN:AN,ROW(),0)),"")</f>
        <v/>
      </c>
      <c r="AO5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4" s="69" t="str">
        <f>IFERROR(CLEAN(HLOOKUP(AP$1,'1.源数据-产品报告-消费降序'!AP:AP,ROW(),0)),"")</f>
        <v/>
      </c>
      <c r="AS574" s="69" t="str">
        <f>IFERROR(CLEAN(HLOOKUP(AS$1,'1.源数据-产品报告-消费降序'!AS:AS,ROW(),0)),"")</f>
        <v/>
      </c>
      <c r="AT574" s="69" t="str">
        <f>IFERROR(CLEAN(HLOOKUP(AT$1,'1.源数据-产品报告-消费降序'!AT:AT,ROW(),0)),"")</f>
        <v/>
      </c>
      <c r="AU574" s="69" t="str">
        <f>IFERROR(CLEAN(HLOOKUP(AU$1,'1.源数据-产品报告-消费降序'!AU:AU,ROW(),0)),"")</f>
        <v/>
      </c>
      <c r="AV574" s="69" t="str">
        <f>IFERROR(CLEAN(HLOOKUP(AV$1,'1.源数据-产品报告-消费降序'!AV:AV,ROW(),0)),"")</f>
        <v/>
      </c>
      <c r="AW574" s="69" t="str">
        <f>IFERROR(CLEAN(HLOOKUP(AW$1,'1.源数据-产品报告-消费降序'!AW:AW,ROW(),0)),"")</f>
        <v/>
      </c>
      <c r="AX574" s="69" t="str">
        <f>IFERROR(CLEAN(HLOOKUP(AX$1,'1.源数据-产品报告-消费降序'!AX:AX,ROW(),0)),"")</f>
        <v/>
      </c>
      <c r="AY574" s="69" t="str">
        <f>IFERROR(CLEAN(HLOOKUP(AY$1,'1.源数据-产品报告-消费降序'!AY:AY,ROW(),0)),"")</f>
        <v/>
      </c>
      <c r="AZ5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4" s="69" t="str">
        <f>IFERROR(CLEAN(HLOOKUP(BA$1,'1.源数据-产品报告-消费降序'!BA:BA,ROW(),0)),"")</f>
        <v/>
      </c>
      <c r="BD574" s="69" t="str">
        <f>IFERROR(CLEAN(HLOOKUP(BD$1,'1.源数据-产品报告-消费降序'!BD:BD,ROW(),0)),"")</f>
        <v/>
      </c>
      <c r="BE574" s="69" t="str">
        <f>IFERROR(CLEAN(HLOOKUP(BE$1,'1.源数据-产品报告-消费降序'!BE:BE,ROW(),0)),"")</f>
        <v/>
      </c>
      <c r="BF574" s="69" t="str">
        <f>IFERROR(CLEAN(HLOOKUP(BF$1,'1.源数据-产品报告-消费降序'!BF:BF,ROW(),0)),"")</f>
        <v/>
      </c>
      <c r="BG574" s="69" t="str">
        <f>IFERROR(CLEAN(HLOOKUP(BG$1,'1.源数据-产品报告-消费降序'!BG:BG,ROW(),0)),"")</f>
        <v/>
      </c>
      <c r="BH574" s="69" t="str">
        <f>IFERROR(CLEAN(HLOOKUP(BH$1,'1.源数据-产品报告-消费降序'!BH:BH,ROW(),0)),"")</f>
        <v/>
      </c>
      <c r="BI574" s="69" t="str">
        <f>IFERROR(CLEAN(HLOOKUP(BI$1,'1.源数据-产品报告-消费降序'!BI:BI,ROW(),0)),"")</f>
        <v/>
      </c>
      <c r="BJ574" s="69" t="str">
        <f>IFERROR(CLEAN(HLOOKUP(BJ$1,'1.源数据-产品报告-消费降序'!BJ:BJ,ROW(),0)),"")</f>
        <v/>
      </c>
      <c r="BK5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4" s="69" t="str">
        <f>IFERROR(CLEAN(HLOOKUP(BL$1,'1.源数据-产品报告-消费降序'!BL:BL,ROW(),0)),"")</f>
        <v/>
      </c>
      <c r="BO574" s="69" t="str">
        <f>IFERROR(CLEAN(HLOOKUP(BO$1,'1.源数据-产品报告-消费降序'!BO:BO,ROW(),0)),"")</f>
        <v/>
      </c>
      <c r="BP574" s="69" t="str">
        <f>IFERROR(CLEAN(HLOOKUP(BP$1,'1.源数据-产品报告-消费降序'!BP:BP,ROW(),0)),"")</f>
        <v/>
      </c>
      <c r="BQ574" s="69" t="str">
        <f>IFERROR(CLEAN(HLOOKUP(BQ$1,'1.源数据-产品报告-消费降序'!BQ:BQ,ROW(),0)),"")</f>
        <v/>
      </c>
      <c r="BR574" s="69" t="str">
        <f>IFERROR(CLEAN(HLOOKUP(BR$1,'1.源数据-产品报告-消费降序'!BR:BR,ROW(),0)),"")</f>
        <v/>
      </c>
      <c r="BS574" s="69" t="str">
        <f>IFERROR(CLEAN(HLOOKUP(BS$1,'1.源数据-产品报告-消费降序'!BS:BS,ROW(),0)),"")</f>
        <v/>
      </c>
      <c r="BT574" s="69" t="str">
        <f>IFERROR(CLEAN(HLOOKUP(BT$1,'1.源数据-产品报告-消费降序'!BT:BT,ROW(),0)),"")</f>
        <v/>
      </c>
      <c r="BU574" s="69" t="str">
        <f>IFERROR(CLEAN(HLOOKUP(BU$1,'1.源数据-产品报告-消费降序'!BU:BU,ROW(),0)),"")</f>
        <v/>
      </c>
      <c r="BV5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4" s="69" t="str">
        <f>IFERROR(CLEAN(HLOOKUP(BW$1,'1.源数据-产品报告-消费降序'!BW:BW,ROW(),0)),"")</f>
        <v/>
      </c>
    </row>
    <row r="575" spans="1:75">
      <c r="A575" s="69" t="str">
        <f>IFERROR(CLEAN(HLOOKUP(A$1,'1.源数据-产品报告-消费降序'!A:A,ROW(),0)),"")</f>
        <v/>
      </c>
      <c r="B575" s="69" t="str">
        <f>IFERROR(CLEAN(HLOOKUP(B$1,'1.源数据-产品报告-消费降序'!B:B,ROW(),0)),"")</f>
        <v/>
      </c>
      <c r="C575" s="69" t="str">
        <f>IFERROR(CLEAN(HLOOKUP(C$1,'1.源数据-产品报告-消费降序'!C:C,ROW(),0)),"")</f>
        <v/>
      </c>
      <c r="D575" s="69" t="str">
        <f>IFERROR(CLEAN(HLOOKUP(D$1,'1.源数据-产品报告-消费降序'!D:D,ROW(),0)),"")</f>
        <v/>
      </c>
      <c r="E575" s="69" t="str">
        <f>IFERROR(CLEAN(HLOOKUP(E$1,'1.源数据-产品报告-消费降序'!E:E,ROW(),0)),"")</f>
        <v/>
      </c>
      <c r="F575" s="69" t="str">
        <f>IFERROR(CLEAN(HLOOKUP(F$1,'1.源数据-产品报告-消费降序'!F:F,ROW(),0)),"")</f>
        <v/>
      </c>
      <c r="G575" s="70">
        <f>IFERROR((HLOOKUP(G$1,'1.源数据-产品报告-消费降序'!G:G,ROW(),0)),"")</f>
        <v>0</v>
      </c>
      <c r="H5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5" s="69" t="str">
        <f>IFERROR(CLEAN(HLOOKUP(I$1,'1.源数据-产品报告-消费降序'!I:I,ROW(),0)),"")</f>
        <v/>
      </c>
      <c r="L575" s="69" t="str">
        <f>IFERROR(CLEAN(HLOOKUP(L$1,'1.源数据-产品报告-消费降序'!L:L,ROW(),0)),"")</f>
        <v/>
      </c>
      <c r="M575" s="69" t="str">
        <f>IFERROR(CLEAN(HLOOKUP(M$1,'1.源数据-产品报告-消费降序'!M:M,ROW(),0)),"")</f>
        <v/>
      </c>
      <c r="N575" s="69" t="str">
        <f>IFERROR(CLEAN(HLOOKUP(N$1,'1.源数据-产品报告-消费降序'!N:N,ROW(),0)),"")</f>
        <v/>
      </c>
      <c r="O575" s="69" t="str">
        <f>IFERROR(CLEAN(HLOOKUP(O$1,'1.源数据-产品报告-消费降序'!O:O,ROW(),0)),"")</f>
        <v/>
      </c>
      <c r="P575" s="69" t="str">
        <f>IFERROR(CLEAN(HLOOKUP(P$1,'1.源数据-产品报告-消费降序'!P:P,ROW(),0)),"")</f>
        <v/>
      </c>
      <c r="Q575" s="69" t="str">
        <f>IFERROR(CLEAN(HLOOKUP(Q$1,'1.源数据-产品报告-消费降序'!Q:Q,ROW(),0)),"")</f>
        <v/>
      </c>
      <c r="R575" s="69" t="str">
        <f>IFERROR(CLEAN(HLOOKUP(R$1,'1.源数据-产品报告-消费降序'!R:R,ROW(),0)),"")</f>
        <v/>
      </c>
      <c r="S5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5" s="69" t="str">
        <f>IFERROR(CLEAN(HLOOKUP(T$1,'1.源数据-产品报告-消费降序'!T:T,ROW(),0)),"")</f>
        <v/>
      </c>
      <c r="W575" s="69" t="str">
        <f>IFERROR(CLEAN(HLOOKUP(W$1,'1.源数据-产品报告-消费降序'!W:W,ROW(),0)),"")</f>
        <v/>
      </c>
      <c r="X575" s="69" t="str">
        <f>IFERROR(CLEAN(HLOOKUP(X$1,'1.源数据-产品报告-消费降序'!X:X,ROW(),0)),"")</f>
        <v/>
      </c>
      <c r="Y575" s="69" t="str">
        <f>IFERROR(CLEAN(HLOOKUP(Y$1,'1.源数据-产品报告-消费降序'!Y:Y,ROW(),0)),"")</f>
        <v/>
      </c>
      <c r="Z575" s="69" t="str">
        <f>IFERROR(CLEAN(HLOOKUP(Z$1,'1.源数据-产品报告-消费降序'!Z:Z,ROW(),0)),"")</f>
        <v/>
      </c>
      <c r="AA575" s="69" t="str">
        <f>IFERROR(CLEAN(HLOOKUP(AA$1,'1.源数据-产品报告-消费降序'!AA:AA,ROW(),0)),"")</f>
        <v/>
      </c>
      <c r="AB575" s="69" t="str">
        <f>IFERROR(CLEAN(HLOOKUP(AB$1,'1.源数据-产品报告-消费降序'!AB:AB,ROW(),0)),"")</f>
        <v/>
      </c>
      <c r="AC575" s="69" t="str">
        <f>IFERROR(CLEAN(HLOOKUP(AC$1,'1.源数据-产品报告-消费降序'!AC:AC,ROW(),0)),"")</f>
        <v/>
      </c>
      <c r="AD5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5" s="69" t="str">
        <f>IFERROR(CLEAN(HLOOKUP(AE$1,'1.源数据-产品报告-消费降序'!AE:AE,ROW(),0)),"")</f>
        <v/>
      </c>
      <c r="AH575" s="69" t="str">
        <f>IFERROR(CLEAN(HLOOKUP(AH$1,'1.源数据-产品报告-消费降序'!AH:AH,ROW(),0)),"")</f>
        <v/>
      </c>
      <c r="AI575" s="69" t="str">
        <f>IFERROR(CLEAN(HLOOKUP(AI$1,'1.源数据-产品报告-消费降序'!AI:AI,ROW(),0)),"")</f>
        <v/>
      </c>
      <c r="AJ575" s="69" t="str">
        <f>IFERROR(CLEAN(HLOOKUP(AJ$1,'1.源数据-产品报告-消费降序'!AJ:AJ,ROW(),0)),"")</f>
        <v/>
      </c>
      <c r="AK575" s="69" t="str">
        <f>IFERROR(CLEAN(HLOOKUP(AK$1,'1.源数据-产品报告-消费降序'!AK:AK,ROW(),0)),"")</f>
        <v/>
      </c>
      <c r="AL575" s="69" t="str">
        <f>IFERROR(CLEAN(HLOOKUP(AL$1,'1.源数据-产品报告-消费降序'!AL:AL,ROW(),0)),"")</f>
        <v/>
      </c>
      <c r="AM575" s="69" t="str">
        <f>IFERROR(CLEAN(HLOOKUP(AM$1,'1.源数据-产品报告-消费降序'!AM:AM,ROW(),0)),"")</f>
        <v/>
      </c>
      <c r="AN575" s="69" t="str">
        <f>IFERROR(CLEAN(HLOOKUP(AN$1,'1.源数据-产品报告-消费降序'!AN:AN,ROW(),0)),"")</f>
        <v/>
      </c>
      <c r="AO5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5" s="69" t="str">
        <f>IFERROR(CLEAN(HLOOKUP(AP$1,'1.源数据-产品报告-消费降序'!AP:AP,ROW(),0)),"")</f>
        <v/>
      </c>
      <c r="AS575" s="69" t="str">
        <f>IFERROR(CLEAN(HLOOKUP(AS$1,'1.源数据-产品报告-消费降序'!AS:AS,ROW(),0)),"")</f>
        <v/>
      </c>
      <c r="AT575" s="69" t="str">
        <f>IFERROR(CLEAN(HLOOKUP(AT$1,'1.源数据-产品报告-消费降序'!AT:AT,ROW(),0)),"")</f>
        <v/>
      </c>
      <c r="AU575" s="69" t="str">
        <f>IFERROR(CLEAN(HLOOKUP(AU$1,'1.源数据-产品报告-消费降序'!AU:AU,ROW(),0)),"")</f>
        <v/>
      </c>
      <c r="AV575" s="69" t="str">
        <f>IFERROR(CLEAN(HLOOKUP(AV$1,'1.源数据-产品报告-消费降序'!AV:AV,ROW(),0)),"")</f>
        <v/>
      </c>
      <c r="AW575" s="69" t="str">
        <f>IFERROR(CLEAN(HLOOKUP(AW$1,'1.源数据-产品报告-消费降序'!AW:AW,ROW(),0)),"")</f>
        <v/>
      </c>
      <c r="AX575" s="69" t="str">
        <f>IFERROR(CLEAN(HLOOKUP(AX$1,'1.源数据-产品报告-消费降序'!AX:AX,ROW(),0)),"")</f>
        <v/>
      </c>
      <c r="AY575" s="69" t="str">
        <f>IFERROR(CLEAN(HLOOKUP(AY$1,'1.源数据-产品报告-消费降序'!AY:AY,ROW(),0)),"")</f>
        <v/>
      </c>
      <c r="AZ5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5" s="69" t="str">
        <f>IFERROR(CLEAN(HLOOKUP(BA$1,'1.源数据-产品报告-消费降序'!BA:BA,ROW(),0)),"")</f>
        <v/>
      </c>
      <c r="BD575" s="69" t="str">
        <f>IFERROR(CLEAN(HLOOKUP(BD$1,'1.源数据-产品报告-消费降序'!BD:BD,ROW(),0)),"")</f>
        <v/>
      </c>
      <c r="BE575" s="69" t="str">
        <f>IFERROR(CLEAN(HLOOKUP(BE$1,'1.源数据-产品报告-消费降序'!BE:BE,ROW(),0)),"")</f>
        <v/>
      </c>
      <c r="BF575" s="69" t="str">
        <f>IFERROR(CLEAN(HLOOKUP(BF$1,'1.源数据-产品报告-消费降序'!BF:BF,ROW(),0)),"")</f>
        <v/>
      </c>
      <c r="BG575" s="69" t="str">
        <f>IFERROR(CLEAN(HLOOKUP(BG$1,'1.源数据-产品报告-消费降序'!BG:BG,ROW(),0)),"")</f>
        <v/>
      </c>
      <c r="BH575" s="69" t="str">
        <f>IFERROR(CLEAN(HLOOKUP(BH$1,'1.源数据-产品报告-消费降序'!BH:BH,ROW(),0)),"")</f>
        <v/>
      </c>
      <c r="BI575" s="69" t="str">
        <f>IFERROR(CLEAN(HLOOKUP(BI$1,'1.源数据-产品报告-消费降序'!BI:BI,ROW(),0)),"")</f>
        <v/>
      </c>
      <c r="BJ575" s="69" t="str">
        <f>IFERROR(CLEAN(HLOOKUP(BJ$1,'1.源数据-产品报告-消费降序'!BJ:BJ,ROW(),0)),"")</f>
        <v/>
      </c>
      <c r="BK5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5" s="69" t="str">
        <f>IFERROR(CLEAN(HLOOKUP(BL$1,'1.源数据-产品报告-消费降序'!BL:BL,ROW(),0)),"")</f>
        <v/>
      </c>
      <c r="BO575" s="69" t="str">
        <f>IFERROR(CLEAN(HLOOKUP(BO$1,'1.源数据-产品报告-消费降序'!BO:BO,ROW(),0)),"")</f>
        <v/>
      </c>
      <c r="BP575" s="69" t="str">
        <f>IFERROR(CLEAN(HLOOKUP(BP$1,'1.源数据-产品报告-消费降序'!BP:BP,ROW(),0)),"")</f>
        <v/>
      </c>
      <c r="BQ575" s="69" t="str">
        <f>IFERROR(CLEAN(HLOOKUP(BQ$1,'1.源数据-产品报告-消费降序'!BQ:BQ,ROW(),0)),"")</f>
        <v/>
      </c>
      <c r="BR575" s="69" t="str">
        <f>IFERROR(CLEAN(HLOOKUP(BR$1,'1.源数据-产品报告-消费降序'!BR:BR,ROW(),0)),"")</f>
        <v/>
      </c>
      <c r="BS575" s="69" t="str">
        <f>IFERROR(CLEAN(HLOOKUP(BS$1,'1.源数据-产品报告-消费降序'!BS:BS,ROW(),0)),"")</f>
        <v/>
      </c>
      <c r="BT575" s="69" t="str">
        <f>IFERROR(CLEAN(HLOOKUP(BT$1,'1.源数据-产品报告-消费降序'!BT:BT,ROW(),0)),"")</f>
        <v/>
      </c>
      <c r="BU575" s="69" t="str">
        <f>IFERROR(CLEAN(HLOOKUP(BU$1,'1.源数据-产品报告-消费降序'!BU:BU,ROW(),0)),"")</f>
        <v/>
      </c>
      <c r="BV5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5" s="69" t="str">
        <f>IFERROR(CLEAN(HLOOKUP(BW$1,'1.源数据-产品报告-消费降序'!BW:BW,ROW(),0)),"")</f>
        <v/>
      </c>
    </row>
    <row r="576" spans="1:75">
      <c r="A576" s="69" t="str">
        <f>IFERROR(CLEAN(HLOOKUP(A$1,'1.源数据-产品报告-消费降序'!A:A,ROW(),0)),"")</f>
        <v/>
      </c>
      <c r="B576" s="69" t="str">
        <f>IFERROR(CLEAN(HLOOKUP(B$1,'1.源数据-产品报告-消费降序'!B:B,ROW(),0)),"")</f>
        <v/>
      </c>
      <c r="C576" s="69" t="str">
        <f>IFERROR(CLEAN(HLOOKUP(C$1,'1.源数据-产品报告-消费降序'!C:C,ROW(),0)),"")</f>
        <v/>
      </c>
      <c r="D576" s="69" t="str">
        <f>IFERROR(CLEAN(HLOOKUP(D$1,'1.源数据-产品报告-消费降序'!D:D,ROW(),0)),"")</f>
        <v/>
      </c>
      <c r="E576" s="69" t="str">
        <f>IFERROR(CLEAN(HLOOKUP(E$1,'1.源数据-产品报告-消费降序'!E:E,ROW(),0)),"")</f>
        <v/>
      </c>
      <c r="F576" s="69" t="str">
        <f>IFERROR(CLEAN(HLOOKUP(F$1,'1.源数据-产品报告-消费降序'!F:F,ROW(),0)),"")</f>
        <v/>
      </c>
      <c r="G576" s="70">
        <f>IFERROR((HLOOKUP(G$1,'1.源数据-产品报告-消费降序'!G:G,ROW(),0)),"")</f>
        <v>0</v>
      </c>
      <c r="H5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6" s="69" t="str">
        <f>IFERROR(CLEAN(HLOOKUP(I$1,'1.源数据-产品报告-消费降序'!I:I,ROW(),0)),"")</f>
        <v/>
      </c>
      <c r="L576" s="69" t="str">
        <f>IFERROR(CLEAN(HLOOKUP(L$1,'1.源数据-产品报告-消费降序'!L:L,ROW(),0)),"")</f>
        <v/>
      </c>
      <c r="M576" s="69" t="str">
        <f>IFERROR(CLEAN(HLOOKUP(M$1,'1.源数据-产品报告-消费降序'!M:M,ROW(),0)),"")</f>
        <v/>
      </c>
      <c r="N576" s="69" t="str">
        <f>IFERROR(CLEAN(HLOOKUP(N$1,'1.源数据-产品报告-消费降序'!N:N,ROW(),0)),"")</f>
        <v/>
      </c>
      <c r="O576" s="69" t="str">
        <f>IFERROR(CLEAN(HLOOKUP(O$1,'1.源数据-产品报告-消费降序'!O:O,ROW(),0)),"")</f>
        <v/>
      </c>
      <c r="P576" s="69" t="str">
        <f>IFERROR(CLEAN(HLOOKUP(P$1,'1.源数据-产品报告-消费降序'!P:P,ROW(),0)),"")</f>
        <v/>
      </c>
      <c r="Q576" s="69" t="str">
        <f>IFERROR(CLEAN(HLOOKUP(Q$1,'1.源数据-产品报告-消费降序'!Q:Q,ROW(),0)),"")</f>
        <v/>
      </c>
      <c r="R576" s="69" t="str">
        <f>IFERROR(CLEAN(HLOOKUP(R$1,'1.源数据-产品报告-消费降序'!R:R,ROW(),0)),"")</f>
        <v/>
      </c>
      <c r="S5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6" s="69" t="str">
        <f>IFERROR(CLEAN(HLOOKUP(T$1,'1.源数据-产品报告-消费降序'!T:T,ROW(),0)),"")</f>
        <v/>
      </c>
      <c r="W576" s="69" t="str">
        <f>IFERROR(CLEAN(HLOOKUP(W$1,'1.源数据-产品报告-消费降序'!W:W,ROW(),0)),"")</f>
        <v/>
      </c>
      <c r="X576" s="69" t="str">
        <f>IFERROR(CLEAN(HLOOKUP(X$1,'1.源数据-产品报告-消费降序'!X:X,ROW(),0)),"")</f>
        <v/>
      </c>
      <c r="Y576" s="69" t="str">
        <f>IFERROR(CLEAN(HLOOKUP(Y$1,'1.源数据-产品报告-消费降序'!Y:Y,ROW(),0)),"")</f>
        <v/>
      </c>
      <c r="Z576" s="69" t="str">
        <f>IFERROR(CLEAN(HLOOKUP(Z$1,'1.源数据-产品报告-消费降序'!Z:Z,ROW(),0)),"")</f>
        <v/>
      </c>
      <c r="AA576" s="69" t="str">
        <f>IFERROR(CLEAN(HLOOKUP(AA$1,'1.源数据-产品报告-消费降序'!AA:AA,ROW(),0)),"")</f>
        <v/>
      </c>
      <c r="AB576" s="69" t="str">
        <f>IFERROR(CLEAN(HLOOKUP(AB$1,'1.源数据-产品报告-消费降序'!AB:AB,ROW(),0)),"")</f>
        <v/>
      </c>
      <c r="AC576" s="69" t="str">
        <f>IFERROR(CLEAN(HLOOKUP(AC$1,'1.源数据-产品报告-消费降序'!AC:AC,ROW(),0)),"")</f>
        <v/>
      </c>
      <c r="AD5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6" s="69" t="str">
        <f>IFERROR(CLEAN(HLOOKUP(AE$1,'1.源数据-产品报告-消费降序'!AE:AE,ROW(),0)),"")</f>
        <v/>
      </c>
      <c r="AH576" s="69" t="str">
        <f>IFERROR(CLEAN(HLOOKUP(AH$1,'1.源数据-产品报告-消费降序'!AH:AH,ROW(),0)),"")</f>
        <v/>
      </c>
      <c r="AI576" s="69" t="str">
        <f>IFERROR(CLEAN(HLOOKUP(AI$1,'1.源数据-产品报告-消费降序'!AI:AI,ROW(),0)),"")</f>
        <v/>
      </c>
      <c r="AJ576" s="69" t="str">
        <f>IFERROR(CLEAN(HLOOKUP(AJ$1,'1.源数据-产品报告-消费降序'!AJ:AJ,ROW(),0)),"")</f>
        <v/>
      </c>
      <c r="AK576" s="69" t="str">
        <f>IFERROR(CLEAN(HLOOKUP(AK$1,'1.源数据-产品报告-消费降序'!AK:AK,ROW(),0)),"")</f>
        <v/>
      </c>
      <c r="AL576" s="69" t="str">
        <f>IFERROR(CLEAN(HLOOKUP(AL$1,'1.源数据-产品报告-消费降序'!AL:AL,ROW(),0)),"")</f>
        <v/>
      </c>
      <c r="AM576" s="69" t="str">
        <f>IFERROR(CLEAN(HLOOKUP(AM$1,'1.源数据-产品报告-消费降序'!AM:AM,ROW(),0)),"")</f>
        <v/>
      </c>
      <c r="AN576" s="69" t="str">
        <f>IFERROR(CLEAN(HLOOKUP(AN$1,'1.源数据-产品报告-消费降序'!AN:AN,ROW(),0)),"")</f>
        <v/>
      </c>
      <c r="AO5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6" s="69" t="str">
        <f>IFERROR(CLEAN(HLOOKUP(AP$1,'1.源数据-产品报告-消费降序'!AP:AP,ROW(),0)),"")</f>
        <v/>
      </c>
      <c r="AS576" s="69" t="str">
        <f>IFERROR(CLEAN(HLOOKUP(AS$1,'1.源数据-产品报告-消费降序'!AS:AS,ROW(),0)),"")</f>
        <v/>
      </c>
      <c r="AT576" s="69" t="str">
        <f>IFERROR(CLEAN(HLOOKUP(AT$1,'1.源数据-产品报告-消费降序'!AT:AT,ROW(),0)),"")</f>
        <v/>
      </c>
      <c r="AU576" s="69" t="str">
        <f>IFERROR(CLEAN(HLOOKUP(AU$1,'1.源数据-产品报告-消费降序'!AU:AU,ROW(),0)),"")</f>
        <v/>
      </c>
      <c r="AV576" s="69" t="str">
        <f>IFERROR(CLEAN(HLOOKUP(AV$1,'1.源数据-产品报告-消费降序'!AV:AV,ROW(),0)),"")</f>
        <v/>
      </c>
      <c r="AW576" s="69" t="str">
        <f>IFERROR(CLEAN(HLOOKUP(AW$1,'1.源数据-产品报告-消费降序'!AW:AW,ROW(),0)),"")</f>
        <v/>
      </c>
      <c r="AX576" s="69" t="str">
        <f>IFERROR(CLEAN(HLOOKUP(AX$1,'1.源数据-产品报告-消费降序'!AX:AX,ROW(),0)),"")</f>
        <v/>
      </c>
      <c r="AY576" s="69" t="str">
        <f>IFERROR(CLEAN(HLOOKUP(AY$1,'1.源数据-产品报告-消费降序'!AY:AY,ROW(),0)),"")</f>
        <v/>
      </c>
      <c r="AZ5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6" s="69" t="str">
        <f>IFERROR(CLEAN(HLOOKUP(BA$1,'1.源数据-产品报告-消费降序'!BA:BA,ROW(),0)),"")</f>
        <v/>
      </c>
      <c r="BD576" s="69" t="str">
        <f>IFERROR(CLEAN(HLOOKUP(BD$1,'1.源数据-产品报告-消费降序'!BD:BD,ROW(),0)),"")</f>
        <v/>
      </c>
      <c r="BE576" s="69" t="str">
        <f>IFERROR(CLEAN(HLOOKUP(BE$1,'1.源数据-产品报告-消费降序'!BE:BE,ROW(),0)),"")</f>
        <v/>
      </c>
      <c r="BF576" s="69" t="str">
        <f>IFERROR(CLEAN(HLOOKUP(BF$1,'1.源数据-产品报告-消费降序'!BF:BF,ROW(),0)),"")</f>
        <v/>
      </c>
      <c r="BG576" s="69" t="str">
        <f>IFERROR(CLEAN(HLOOKUP(BG$1,'1.源数据-产品报告-消费降序'!BG:BG,ROW(),0)),"")</f>
        <v/>
      </c>
      <c r="BH576" s="69" t="str">
        <f>IFERROR(CLEAN(HLOOKUP(BH$1,'1.源数据-产品报告-消费降序'!BH:BH,ROW(),0)),"")</f>
        <v/>
      </c>
      <c r="BI576" s="69" t="str">
        <f>IFERROR(CLEAN(HLOOKUP(BI$1,'1.源数据-产品报告-消费降序'!BI:BI,ROW(),0)),"")</f>
        <v/>
      </c>
      <c r="BJ576" s="69" t="str">
        <f>IFERROR(CLEAN(HLOOKUP(BJ$1,'1.源数据-产品报告-消费降序'!BJ:BJ,ROW(),0)),"")</f>
        <v/>
      </c>
      <c r="BK5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6" s="69" t="str">
        <f>IFERROR(CLEAN(HLOOKUP(BL$1,'1.源数据-产品报告-消费降序'!BL:BL,ROW(),0)),"")</f>
        <v/>
      </c>
      <c r="BO576" s="69" t="str">
        <f>IFERROR(CLEAN(HLOOKUP(BO$1,'1.源数据-产品报告-消费降序'!BO:BO,ROW(),0)),"")</f>
        <v/>
      </c>
      <c r="BP576" s="69" t="str">
        <f>IFERROR(CLEAN(HLOOKUP(BP$1,'1.源数据-产品报告-消费降序'!BP:BP,ROW(),0)),"")</f>
        <v/>
      </c>
      <c r="BQ576" s="69" t="str">
        <f>IFERROR(CLEAN(HLOOKUP(BQ$1,'1.源数据-产品报告-消费降序'!BQ:BQ,ROW(),0)),"")</f>
        <v/>
      </c>
      <c r="BR576" s="69" t="str">
        <f>IFERROR(CLEAN(HLOOKUP(BR$1,'1.源数据-产品报告-消费降序'!BR:BR,ROW(),0)),"")</f>
        <v/>
      </c>
      <c r="BS576" s="69" t="str">
        <f>IFERROR(CLEAN(HLOOKUP(BS$1,'1.源数据-产品报告-消费降序'!BS:BS,ROW(),0)),"")</f>
        <v/>
      </c>
      <c r="BT576" s="69" t="str">
        <f>IFERROR(CLEAN(HLOOKUP(BT$1,'1.源数据-产品报告-消费降序'!BT:BT,ROW(),0)),"")</f>
        <v/>
      </c>
      <c r="BU576" s="69" t="str">
        <f>IFERROR(CLEAN(HLOOKUP(BU$1,'1.源数据-产品报告-消费降序'!BU:BU,ROW(),0)),"")</f>
        <v/>
      </c>
      <c r="BV5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6" s="69" t="str">
        <f>IFERROR(CLEAN(HLOOKUP(BW$1,'1.源数据-产品报告-消费降序'!BW:BW,ROW(),0)),"")</f>
        <v/>
      </c>
    </row>
    <row r="577" spans="1:75">
      <c r="A577" s="69" t="str">
        <f>IFERROR(CLEAN(HLOOKUP(A$1,'1.源数据-产品报告-消费降序'!A:A,ROW(),0)),"")</f>
        <v/>
      </c>
      <c r="B577" s="69" t="str">
        <f>IFERROR(CLEAN(HLOOKUP(B$1,'1.源数据-产品报告-消费降序'!B:B,ROW(),0)),"")</f>
        <v/>
      </c>
      <c r="C577" s="69" t="str">
        <f>IFERROR(CLEAN(HLOOKUP(C$1,'1.源数据-产品报告-消费降序'!C:C,ROW(),0)),"")</f>
        <v/>
      </c>
      <c r="D577" s="69" t="str">
        <f>IFERROR(CLEAN(HLOOKUP(D$1,'1.源数据-产品报告-消费降序'!D:D,ROW(),0)),"")</f>
        <v/>
      </c>
      <c r="E577" s="69" t="str">
        <f>IFERROR(CLEAN(HLOOKUP(E$1,'1.源数据-产品报告-消费降序'!E:E,ROW(),0)),"")</f>
        <v/>
      </c>
      <c r="F577" s="69" t="str">
        <f>IFERROR(CLEAN(HLOOKUP(F$1,'1.源数据-产品报告-消费降序'!F:F,ROW(),0)),"")</f>
        <v/>
      </c>
      <c r="G577" s="70">
        <f>IFERROR((HLOOKUP(G$1,'1.源数据-产品报告-消费降序'!G:G,ROW(),0)),"")</f>
        <v>0</v>
      </c>
      <c r="H5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7" s="69" t="str">
        <f>IFERROR(CLEAN(HLOOKUP(I$1,'1.源数据-产品报告-消费降序'!I:I,ROW(),0)),"")</f>
        <v/>
      </c>
      <c r="L577" s="69" t="str">
        <f>IFERROR(CLEAN(HLOOKUP(L$1,'1.源数据-产品报告-消费降序'!L:L,ROW(),0)),"")</f>
        <v/>
      </c>
      <c r="M577" s="69" t="str">
        <f>IFERROR(CLEAN(HLOOKUP(M$1,'1.源数据-产品报告-消费降序'!M:M,ROW(),0)),"")</f>
        <v/>
      </c>
      <c r="N577" s="69" t="str">
        <f>IFERROR(CLEAN(HLOOKUP(N$1,'1.源数据-产品报告-消费降序'!N:N,ROW(),0)),"")</f>
        <v/>
      </c>
      <c r="O577" s="69" t="str">
        <f>IFERROR(CLEAN(HLOOKUP(O$1,'1.源数据-产品报告-消费降序'!O:O,ROW(),0)),"")</f>
        <v/>
      </c>
      <c r="P577" s="69" t="str">
        <f>IFERROR(CLEAN(HLOOKUP(P$1,'1.源数据-产品报告-消费降序'!P:P,ROW(),0)),"")</f>
        <v/>
      </c>
      <c r="Q577" s="69" t="str">
        <f>IFERROR(CLEAN(HLOOKUP(Q$1,'1.源数据-产品报告-消费降序'!Q:Q,ROW(),0)),"")</f>
        <v/>
      </c>
      <c r="R577" s="69" t="str">
        <f>IFERROR(CLEAN(HLOOKUP(R$1,'1.源数据-产品报告-消费降序'!R:R,ROW(),0)),"")</f>
        <v/>
      </c>
      <c r="S5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7" s="69" t="str">
        <f>IFERROR(CLEAN(HLOOKUP(T$1,'1.源数据-产品报告-消费降序'!T:T,ROW(),0)),"")</f>
        <v/>
      </c>
      <c r="W577" s="69" t="str">
        <f>IFERROR(CLEAN(HLOOKUP(W$1,'1.源数据-产品报告-消费降序'!W:W,ROW(),0)),"")</f>
        <v/>
      </c>
      <c r="X577" s="69" t="str">
        <f>IFERROR(CLEAN(HLOOKUP(X$1,'1.源数据-产品报告-消费降序'!X:X,ROW(),0)),"")</f>
        <v/>
      </c>
      <c r="Y577" s="69" t="str">
        <f>IFERROR(CLEAN(HLOOKUP(Y$1,'1.源数据-产品报告-消费降序'!Y:Y,ROW(),0)),"")</f>
        <v/>
      </c>
      <c r="Z577" s="69" t="str">
        <f>IFERROR(CLEAN(HLOOKUP(Z$1,'1.源数据-产品报告-消费降序'!Z:Z,ROW(),0)),"")</f>
        <v/>
      </c>
      <c r="AA577" s="69" t="str">
        <f>IFERROR(CLEAN(HLOOKUP(AA$1,'1.源数据-产品报告-消费降序'!AA:AA,ROW(),0)),"")</f>
        <v/>
      </c>
      <c r="AB577" s="69" t="str">
        <f>IFERROR(CLEAN(HLOOKUP(AB$1,'1.源数据-产品报告-消费降序'!AB:AB,ROW(),0)),"")</f>
        <v/>
      </c>
      <c r="AC577" s="69" t="str">
        <f>IFERROR(CLEAN(HLOOKUP(AC$1,'1.源数据-产品报告-消费降序'!AC:AC,ROW(),0)),"")</f>
        <v/>
      </c>
      <c r="AD5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7" s="69" t="str">
        <f>IFERROR(CLEAN(HLOOKUP(AE$1,'1.源数据-产品报告-消费降序'!AE:AE,ROW(),0)),"")</f>
        <v/>
      </c>
      <c r="AH577" s="69" t="str">
        <f>IFERROR(CLEAN(HLOOKUP(AH$1,'1.源数据-产品报告-消费降序'!AH:AH,ROW(),0)),"")</f>
        <v/>
      </c>
      <c r="AI577" s="69" t="str">
        <f>IFERROR(CLEAN(HLOOKUP(AI$1,'1.源数据-产品报告-消费降序'!AI:AI,ROW(),0)),"")</f>
        <v/>
      </c>
      <c r="AJ577" s="69" t="str">
        <f>IFERROR(CLEAN(HLOOKUP(AJ$1,'1.源数据-产品报告-消费降序'!AJ:AJ,ROW(),0)),"")</f>
        <v/>
      </c>
      <c r="AK577" s="69" t="str">
        <f>IFERROR(CLEAN(HLOOKUP(AK$1,'1.源数据-产品报告-消费降序'!AK:AK,ROW(),0)),"")</f>
        <v/>
      </c>
      <c r="AL577" s="69" t="str">
        <f>IFERROR(CLEAN(HLOOKUP(AL$1,'1.源数据-产品报告-消费降序'!AL:AL,ROW(),0)),"")</f>
        <v/>
      </c>
      <c r="AM577" s="69" t="str">
        <f>IFERROR(CLEAN(HLOOKUP(AM$1,'1.源数据-产品报告-消费降序'!AM:AM,ROW(),0)),"")</f>
        <v/>
      </c>
      <c r="AN577" s="69" t="str">
        <f>IFERROR(CLEAN(HLOOKUP(AN$1,'1.源数据-产品报告-消费降序'!AN:AN,ROW(),0)),"")</f>
        <v/>
      </c>
      <c r="AO5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7" s="69" t="str">
        <f>IFERROR(CLEAN(HLOOKUP(AP$1,'1.源数据-产品报告-消费降序'!AP:AP,ROW(),0)),"")</f>
        <v/>
      </c>
      <c r="AS577" s="69" t="str">
        <f>IFERROR(CLEAN(HLOOKUP(AS$1,'1.源数据-产品报告-消费降序'!AS:AS,ROW(),0)),"")</f>
        <v/>
      </c>
      <c r="AT577" s="69" t="str">
        <f>IFERROR(CLEAN(HLOOKUP(AT$1,'1.源数据-产品报告-消费降序'!AT:AT,ROW(),0)),"")</f>
        <v/>
      </c>
      <c r="AU577" s="69" t="str">
        <f>IFERROR(CLEAN(HLOOKUP(AU$1,'1.源数据-产品报告-消费降序'!AU:AU,ROW(),0)),"")</f>
        <v/>
      </c>
      <c r="AV577" s="69" t="str">
        <f>IFERROR(CLEAN(HLOOKUP(AV$1,'1.源数据-产品报告-消费降序'!AV:AV,ROW(),0)),"")</f>
        <v/>
      </c>
      <c r="AW577" s="69" t="str">
        <f>IFERROR(CLEAN(HLOOKUP(AW$1,'1.源数据-产品报告-消费降序'!AW:AW,ROW(),0)),"")</f>
        <v/>
      </c>
      <c r="AX577" s="69" t="str">
        <f>IFERROR(CLEAN(HLOOKUP(AX$1,'1.源数据-产品报告-消费降序'!AX:AX,ROW(),0)),"")</f>
        <v/>
      </c>
      <c r="AY577" s="69" t="str">
        <f>IFERROR(CLEAN(HLOOKUP(AY$1,'1.源数据-产品报告-消费降序'!AY:AY,ROW(),0)),"")</f>
        <v/>
      </c>
      <c r="AZ5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7" s="69" t="str">
        <f>IFERROR(CLEAN(HLOOKUP(BA$1,'1.源数据-产品报告-消费降序'!BA:BA,ROW(),0)),"")</f>
        <v/>
      </c>
      <c r="BD577" s="69" t="str">
        <f>IFERROR(CLEAN(HLOOKUP(BD$1,'1.源数据-产品报告-消费降序'!BD:BD,ROW(),0)),"")</f>
        <v/>
      </c>
      <c r="BE577" s="69" t="str">
        <f>IFERROR(CLEAN(HLOOKUP(BE$1,'1.源数据-产品报告-消费降序'!BE:BE,ROW(),0)),"")</f>
        <v/>
      </c>
      <c r="BF577" s="69" t="str">
        <f>IFERROR(CLEAN(HLOOKUP(BF$1,'1.源数据-产品报告-消费降序'!BF:BF,ROW(),0)),"")</f>
        <v/>
      </c>
      <c r="BG577" s="69" t="str">
        <f>IFERROR(CLEAN(HLOOKUP(BG$1,'1.源数据-产品报告-消费降序'!BG:BG,ROW(),0)),"")</f>
        <v/>
      </c>
      <c r="BH577" s="69" t="str">
        <f>IFERROR(CLEAN(HLOOKUP(BH$1,'1.源数据-产品报告-消费降序'!BH:BH,ROW(),0)),"")</f>
        <v/>
      </c>
      <c r="BI577" s="69" t="str">
        <f>IFERROR(CLEAN(HLOOKUP(BI$1,'1.源数据-产品报告-消费降序'!BI:BI,ROW(),0)),"")</f>
        <v/>
      </c>
      <c r="BJ577" s="69" t="str">
        <f>IFERROR(CLEAN(HLOOKUP(BJ$1,'1.源数据-产品报告-消费降序'!BJ:BJ,ROW(),0)),"")</f>
        <v/>
      </c>
      <c r="BK5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7" s="69" t="str">
        <f>IFERROR(CLEAN(HLOOKUP(BL$1,'1.源数据-产品报告-消费降序'!BL:BL,ROW(),0)),"")</f>
        <v/>
      </c>
      <c r="BO577" s="69" t="str">
        <f>IFERROR(CLEAN(HLOOKUP(BO$1,'1.源数据-产品报告-消费降序'!BO:BO,ROW(),0)),"")</f>
        <v/>
      </c>
      <c r="BP577" s="69" t="str">
        <f>IFERROR(CLEAN(HLOOKUP(BP$1,'1.源数据-产品报告-消费降序'!BP:BP,ROW(),0)),"")</f>
        <v/>
      </c>
      <c r="BQ577" s="69" t="str">
        <f>IFERROR(CLEAN(HLOOKUP(BQ$1,'1.源数据-产品报告-消费降序'!BQ:BQ,ROW(),0)),"")</f>
        <v/>
      </c>
      <c r="BR577" s="69" t="str">
        <f>IFERROR(CLEAN(HLOOKUP(BR$1,'1.源数据-产品报告-消费降序'!BR:BR,ROW(),0)),"")</f>
        <v/>
      </c>
      <c r="BS577" s="69" t="str">
        <f>IFERROR(CLEAN(HLOOKUP(BS$1,'1.源数据-产品报告-消费降序'!BS:BS,ROW(),0)),"")</f>
        <v/>
      </c>
      <c r="BT577" s="69" t="str">
        <f>IFERROR(CLEAN(HLOOKUP(BT$1,'1.源数据-产品报告-消费降序'!BT:BT,ROW(),0)),"")</f>
        <v/>
      </c>
      <c r="BU577" s="69" t="str">
        <f>IFERROR(CLEAN(HLOOKUP(BU$1,'1.源数据-产品报告-消费降序'!BU:BU,ROW(),0)),"")</f>
        <v/>
      </c>
      <c r="BV5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7" s="69" t="str">
        <f>IFERROR(CLEAN(HLOOKUP(BW$1,'1.源数据-产品报告-消费降序'!BW:BW,ROW(),0)),"")</f>
        <v/>
      </c>
    </row>
    <row r="578" spans="1:75">
      <c r="A578" s="69" t="str">
        <f>IFERROR(CLEAN(HLOOKUP(A$1,'1.源数据-产品报告-消费降序'!A:A,ROW(),0)),"")</f>
        <v/>
      </c>
      <c r="B578" s="69" t="str">
        <f>IFERROR(CLEAN(HLOOKUP(B$1,'1.源数据-产品报告-消费降序'!B:B,ROW(),0)),"")</f>
        <v/>
      </c>
      <c r="C578" s="69" t="str">
        <f>IFERROR(CLEAN(HLOOKUP(C$1,'1.源数据-产品报告-消费降序'!C:C,ROW(),0)),"")</f>
        <v/>
      </c>
      <c r="D578" s="69" t="str">
        <f>IFERROR(CLEAN(HLOOKUP(D$1,'1.源数据-产品报告-消费降序'!D:D,ROW(),0)),"")</f>
        <v/>
      </c>
      <c r="E578" s="69" t="str">
        <f>IFERROR(CLEAN(HLOOKUP(E$1,'1.源数据-产品报告-消费降序'!E:E,ROW(),0)),"")</f>
        <v/>
      </c>
      <c r="F578" s="69" t="str">
        <f>IFERROR(CLEAN(HLOOKUP(F$1,'1.源数据-产品报告-消费降序'!F:F,ROW(),0)),"")</f>
        <v/>
      </c>
      <c r="G578" s="70">
        <f>IFERROR((HLOOKUP(G$1,'1.源数据-产品报告-消费降序'!G:G,ROW(),0)),"")</f>
        <v>0</v>
      </c>
      <c r="H5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8" s="69" t="str">
        <f>IFERROR(CLEAN(HLOOKUP(I$1,'1.源数据-产品报告-消费降序'!I:I,ROW(),0)),"")</f>
        <v/>
      </c>
      <c r="L578" s="69" t="str">
        <f>IFERROR(CLEAN(HLOOKUP(L$1,'1.源数据-产品报告-消费降序'!L:L,ROW(),0)),"")</f>
        <v/>
      </c>
      <c r="M578" s="69" t="str">
        <f>IFERROR(CLEAN(HLOOKUP(M$1,'1.源数据-产品报告-消费降序'!M:M,ROW(),0)),"")</f>
        <v/>
      </c>
      <c r="N578" s="69" t="str">
        <f>IFERROR(CLEAN(HLOOKUP(N$1,'1.源数据-产品报告-消费降序'!N:N,ROW(),0)),"")</f>
        <v/>
      </c>
      <c r="O578" s="69" t="str">
        <f>IFERROR(CLEAN(HLOOKUP(O$1,'1.源数据-产品报告-消费降序'!O:O,ROW(),0)),"")</f>
        <v/>
      </c>
      <c r="P578" s="69" t="str">
        <f>IFERROR(CLEAN(HLOOKUP(P$1,'1.源数据-产品报告-消费降序'!P:P,ROW(),0)),"")</f>
        <v/>
      </c>
      <c r="Q578" s="69" t="str">
        <f>IFERROR(CLEAN(HLOOKUP(Q$1,'1.源数据-产品报告-消费降序'!Q:Q,ROW(),0)),"")</f>
        <v/>
      </c>
      <c r="R578" s="69" t="str">
        <f>IFERROR(CLEAN(HLOOKUP(R$1,'1.源数据-产品报告-消费降序'!R:R,ROW(),0)),"")</f>
        <v/>
      </c>
      <c r="S5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8" s="69" t="str">
        <f>IFERROR(CLEAN(HLOOKUP(T$1,'1.源数据-产品报告-消费降序'!T:T,ROW(),0)),"")</f>
        <v/>
      </c>
      <c r="W578" s="69" t="str">
        <f>IFERROR(CLEAN(HLOOKUP(W$1,'1.源数据-产品报告-消费降序'!W:W,ROW(),0)),"")</f>
        <v/>
      </c>
      <c r="X578" s="69" t="str">
        <f>IFERROR(CLEAN(HLOOKUP(X$1,'1.源数据-产品报告-消费降序'!X:X,ROW(),0)),"")</f>
        <v/>
      </c>
      <c r="Y578" s="69" t="str">
        <f>IFERROR(CLEAN(HLOOKUP(Y$1,'1.源数据-产品报告-消费降序'!Y:Y,ROW(),0)),"")</f>
        <v/>
      </c>
      <c r="Z578" s="69" t="str">
        <f>IFERROR(CLEAN(HLOOKUP(Z$1,'1.源数据-产品报告-消费降序'!Z:Z,ROW(),0)),"")</f>
        <v/>
      </c>
      <c r="AA578" s="69" t="str">
        <f>IFERROR(CLEAN(HLOOKUP(AA$1,'1.源数据-产品报告-消费降序'!AA:AA,ROW(),0)),"")</f>
        <v/>
      </c>
      <c r="AB578" s="69" t="str">
        <f>IFERROR(CLEAN(HLOOKUP(AB$1,'1.源数据-产品报告-消费降序'!AB:AB,ROW(),0)),"")</f>
        <v/>
      </c>
      <c r="AC578" s="69" t="str">
        <f>IFERROR(CLEAN(HLOOKUP(AC$1,'1.源数据-产品报告-消费降序'!AC:AC,ROW(),0)),"")</f>
        <v/>
      </c>
      <c r="AD5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8" s="69" t="str">
        <f>IFERROR(CLEAN(HLOOKUP(AE$1,'1.源数据-产品报告-消费降序'!AE:AE,ROW(),0)),"")</f>
        <v/>
      </c>
      <c r="AH578" s="69" t="str">
        <f>IFERROR(CLEAN(HLOOKUP(AH$1,'1.源数据-产品报告-消费降序'!AH:AH,ROW(),0)),"")</f>
        <v/>
      </c>
      <c r="AI578" s="69" t="str">
        <f>IFERROR(CLEAN(HLOOKUP(AI$1,'1.源数据-产品报告-消费降序'!AI:AI,ROW(),0)),"")</f>
        <v/>
      </c>
      <c r="AJ578" s="69" t="str">
        <f>IFERROR(CLEAN(HLOOKUP(AJ$1,'1.源数据-产品报告-消费降序'!AJ:AJ,ROW(),0)),"")</f>
        <v/>
      </c>
      <c r="AK578" s="69" t="str">
        <f>IFERROR(CLEAN(HLOOKUP(AK$1,'1.源数据-产品报告-消费降序'!AK:AK,ROW(),0)),"")</f>
        <v/>
      </c>
      <c r="AL578" s="69" t="str">
        <f>IFERROR(CLEAN(HLOOKUP(AL$1,'1.源数据-产品报告-消费降序'!AL:AL,ROW(),0)),"")</f>
        <v/>
      </c>
      <c r="AM578" s="69" t="str">
        <f>IFERROR(CLEAN(HLOOKUP(AM$1,'1.源数据-产品报告-消费降序'!AM:AM,ROW(),0)),"")</f>
        <v/>
      </c>
      <c r="AN578" s="69" t="str">
        <f>IFERROR(CLEAN(HLOOKUP(AN$1,'1.源数据-产品报告-消费降序'!AN:AN,ROW(),0)),"")</f>
        <v/>
      </c>
      <c r="AO5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8" s="69" t="str">
        <f>IFERROR(CLEAN(HLOOKUP(AP$1,'1.源数据-产品报告-消费降序'!AP:AP,ROW(),0)),"")</f>
        <v/>
      </c>
      <c r="AS578" s="69" t="str">
        <f>IFERROR(CLEAN(HLOOKUP(AS$1,'1.源数据-产品报告-消费降序'!AS:AS,ROW(),0)),"")</f>
        <v/>
      </c>
      <c r="AT578" s="69" t="str">
        <f>IFERROR(CLEAN(HLOOKUP(AT$1,'1.源数据-产品报告-消费降序'!AT:AT,ROW(),0)),"")</f>
        <v/>
      </c>
      <c r="AU578" s="69" t="str">
        <f>IFERROR(CLEAN(HLOOKUP(AU$1,'1.源数据-产品报告-消费降序'!AU:AU,ROW(),0)),"")</f>
        <v/>
      </c>
      <c r="AV578" s="69" t="str">
        <f>IFERROR(CLEAN(HLOOKUP(AV$1,'1.源数据-产品报告-消费降序'!AV:AV,ROW(),0)),"")</f>
        <v/>
      </c>
      <c r="AW578" s="69" t="str">
        <f>IFERROR(CLEAN(HLOOKUP(AW$1,'1.源数据-产品报告-消费降序'!AW:AW,ROW(),0)),"")</f>
        <v/>
      </c>
      <c r="AX578" s="69" t="str">
        <f>IFERROR(CLEAN(HLOOKUP(AX$1,'1.源数据-产品报告-消费降序'!AX:AX,ROW(),0)),"")</f>
        <v/>
      </c>
      <c r="AY578" s="69" t="str">
        <f>IFERROR(CLEAN(HLOOKUP(AY$1,'1.源数据-产品报告-消费降序'!AY:AY,ROW(),0)),"")</f>
        <v/>
      </c>
      <c r="AZ5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8" s="69" t="str">
        <f>IFERROR(CLEAN(HLOOKUP(BA$1,'1.源数据-产品报告-消费降序'!BA:BA,ROW(),0)),"")</f>
        <v/>
      </c>
      <c r="BD578" s="69" t="str">
        <f>IFERROR(CLEAN(HLOOKUP(BD$1,'1.源数据-产品报告-消费降序'!BD:BD,ROW(),0)),"")</f>
        <v/>
      </c>
      <c r="BE578" s="69" t="str">
        <f>IFERROR(CLEAN(HLOOKUP(BE$1,'1.源数据-产品报告-消费降序'!BE:BE,ROW(),0)),"")</f>
        <v/>
      </c>
      <c r="BF578" s="69" t="str">
        <f>IFERROR(CLEAN(HLOOKUP(BF$1,'1.源数据-产品报告-消费降序'!BF:BF,ROW(),0)),"")</f>
        <v/>
      </c>
      <c r="BG578" s="69" t="str">
        <f>IFERROR(CLEAN(HLOOKUP(BG$1,'1.源数据-产品报告-消费降序'!BG:BG,ROW(),0)),"")</f>
        <v/>
      </c>
      <c r="BH578" s="69" t="str">
        <f>IFERROR(CLEAN(HLOOKUP(BH$1,'1.源数据-产品报告-消费降序'!BH:BH,ROW(),0)),"")</f>
        <v/>
      </c>
      <c r="BI578" s="69" t="str">
        <f>IFERROR(CLEAN(HLOOKUP(BI$1,'1.源数据-产品报告-消费降序'!BI:BI,ROW(),0)),"")</f>
        <v/>
      </c>
      <c r="BJ578" s="69" t="str">
        <f>IFERROR(CLEAN(HLOOKUP(BJ$1,'1.源数据-产品报告-消费降序'!BJ:BJ,ROW(),0)),"")</f>
        <v/>
      </c>
      <c r="BK5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8" s="69" t="str">
        <f>IFERROR(CLEAN(HLOOKUP(BL$1,'1.源数据-产品报告-消费降序'!BL:BL,ROW(),0)),"")</f>
        <v/>
      </c>
      <c r="BO578" s="69" t="str">
        <f>IFERROR(CLEAN(HLOOKUP(BO$1,'1.源数据-产品报告-消费降序'!BO:BO,ROW(),0)),"")</f>
        <v/>
      </c>
      <c r="BP578" s="69" t="str">
        <f>IFERROR(CLEAN(HLOOKUP(BP$1,'1.源数据-产品报告-消费降序'!BP:BP,ROW(),0)),"")</f>
        <v/>
      </c>
      <c r="BQ578" s="69" t="str">
        <f>IFERROR(CLEAN(HLOOKUP(BQ$1,'1.源数据-产品报告-消费降序'!BQ:BQ,ROW(),0)),"")</f>
        <v/>
      </c>
      <c r="BR578" s="69" t="str">
        <f>IFERROR(CLEAN(HLOOKUP(BR$1,'1.源数据-产品报告-消费降序'!BR:BR,ROW(),0)),"")</f>
        <v/>
      </c>
      <c r="BS578" s="69" t="str">
        <f>IFERROR(CLEAN(HLOOKUP(BS$1,'1.源数据-产品报告-消费降序'!BS:BS,ROW(),0)),"")</f>
        <v/>
      </c>
      <c r="BT578" s="69" t="str">
        <f>IFERROR(CLEAN(HLOOKUP(BT$1,'1.源数据-产品报告-消费降序'!BT:BT,ROW(),0)),"")</f>
        <v/>
      </c>
      <c r="BU578" s="69" t="str">
        <f>IFERROR(CLEAN(HLOOKUP(BU$1,'1.源数据-产品报告-消费降序'!BU:BU,ROW(),0)),"")</f>
        <v/>
      </c>
      <c r="BV5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8" s="69" t="str">
        <f>IFERROR(CLEAN(HLOOKUP(BW$1,'1.源数据-产品报告-消费降序'!BW:BW,ROW(),0)),"")</f>
        <v/>
      </c>
    </row>
    <row r="579" spans="1:75">
      <c r="A579" s="69" t="str">
        <f>IFERROR(CLEAN(HLOOKUP(A$1,'1.源数据-产品报告-消费降序'!A:A,ROW(),0)),"")</f>
        <v/>
      </c>
      <c r="B579" s="69" t="str">
        <f>IFERROR(CLEAN(HLOOKUP(B$1,'1.源数据-产品报告-消费降序'!B:B,ROW(),0)),"")</f>
        <v/>
      </c>
      <c r="C579" s="69" t="str">
        <f>IFERROR(CLEAN(HLOOKUP(C$1,'1.源数据-产品报告-消费降序'!C:C,ROW(),0)),"")</f>
        <v/>
      </c>
      <c r="D579" s="69" t="str">
        <f>IFERROR(CLEAN(HLOOKUP(D$1,'1.源数据-产品报告-消费降序'!D:D,ROW(),0)),"")</f>
        <v/>
      </c>
      <c r="E579" s="69" t="str">
        <f>IFERROR(CLEAN(HLOOKUP(E$1,'1.源数据-产品报告-消费降序'!E:E,ROW(),0)),"")</f>
        <v/>
      </c>
      <c r="F579" s="69" t="str">
        <f>IFERROR(CLEAN(HLOOKUP(F$1,'1.源数据-产品报告-消费降序'!F:F,ROW(),0)),"")</f>
        <v/>
      </c>
      <c r="G579" s="70">
        <f>IFERROR((HLOOKUP(G$1,'1.源数据-产品报告-消费降序'!G:G,ROW(),0)),"")</f>
        <v>0</v>
      </c>
      <c r="H5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79" s="69" t="str">
        <f>IFERROR(CLEAN(HLOOKUP(I$1,'1.源数据-产品报告-消费降序'!I:I,ROW(),0)),"")</f>
        <v/>
      </c>
      <c r="L579" s="69" t="str">
        <f>IFERROR(CLEAN(HLOOKUP(L$1,'1.源数据-产品报告-消费降序'!L:L,ROW(),0)),"")</f>
        <v/>
      </c>
      <c r="M579" s="69" t="str">
        <f>IFERROR(CLEAN(HLOOKUP(M$1,'1.源数据-产品报告-消费降序'!M:M,ROW(),0)),"")</f>
        <v/>
      </c>
      <c r="N579" s="69" t="str">
        <f>IFERROR(CLEAN(HLOOKUP(N$1,'1.源数据-产品报告-消费降序'!N:N,ROW(),0)),"")</f>
        <v/>
      </c>
      <c r="O579" s="69" t="str">
        <f>IFERROR(CLEAN(HLOOKUP(O$1,'1.源数据-产品报告-消费降序'!O:O,ROW(),0)),"")</f>
        <v/>
      </c>
      <c r="P579" s="69" t="str">
        <f>IFERROR(CLEAN(HLOOKUP(P$1,'1.源数据-产品报告-消费降序'!P:P,ROW(),0)),"")</f>
        <v/>
      </c>
      <c r="Q579" s="69" t="str">
        <f>IFERROR(CLEAN(HLOOKUP(Q$1,'1.源数据-产品报告-消费降序'!Q:Q,ROW(),0)),"")</f>
        <v/>
      </c>
      <c r="R579" s="69" t="str">
        <f>IFERROR(CLEAN(HLOOKUP(R$1,'1.源数据-产品报告-消费降序'!R:R,ROW(),0)),"")</f>
        <v/>
      </c>
      <c r="S5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79" s="69" t="str">
        <f>IFERROR(CLEAN(HLOOKUP(T$1,'1.源数据-产品报告-消费降序'!T:T,ROW(),0)),"")</f>
        <v/>
      </c>
      <c r="W579" s="69" t="str">
        <f>IFERROR(CLEAN(HLOOKUP(W$1,'1.源数据-产品报告-消费降序'!W:W,ROW(),0)),"")</f>
        <v/>
      </c>
      <c r="X579" s="69" t="str">
        <f>IFERROR(CLEAN(HLOOKUP(X$1,'1.源数据-产品报告-消费降序'!X:X,ROW(),0)),"")</f>
        <v/>
      </c>
      <c r="Y579" s="69" t="str">
        <f>IFERROR(CLEAN(HLOOKUP(Y$1,'1.源数据-产品报告-消费降序'!Y:Y,ROW(),0)),"")</f>
        <v/>
      </c>
      <c r="Z579" s="69" t="str">
        <f>IFERROR(CLEAN(HLOOKUP(Z$1,'1.源数据-产品报告-消费降序'!Z:Z,ROW(),0)),"")</f>
        <v/>
      </c>
      <c r="AA579" s="69" t="str">
        <f>IFERROR(CLEAN(HLOOKUP(AA$1,'1.源数据-产品报告-消费降序'!AA:AA,ROW(),0)),"")</f>
        <v/>
      </c>
      <c r="AB579" s="69" t="str">
        <f>IFERROR(CLEAN(HLOOKUP(AB$1,'1.源数据-产品报告-消费降序'!AB:AB,ROW(),0)),"")</f>
        <v/>
      </c>
      <c r="AC579" s="69" t="str">
        <f>IFERROR(CLEAN(HLOOKUP(AC$1,'1.源数据-产品报告-消费降序'!AC:AC,ROW(),0)),"")</f>
        <v/>
      </c>
      <c r="AD5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79" s="69" t="str">
        <f>IFERROR(CLEAN(HLOOKUP(AE$1,'1.源数据-产品报告-消费降序'!AE:AE,ROW(),0)),"")</f>
        <v/>
      </c>
      <c r="AH579" s="69" t="str">
        <f>IFERROR(CLEAN(HLOOKUP(AH$1,'1.源数据-产品报告-消费降序'!AH:AH,ROW(),0)),"")</f>
        <v/>
      </c>
      <c r="AI579" s="69" t="str">
        <f>IFERROR(CLEAN(HLOOKUP(AI$1,'1.源数据-产品报告-消费降序'!AI:AI,ROW(),0)),"")</f>
        <v/>
      </c>
      <c r="AJ579" s="69" t="str">
        <f>IFERROR(CLEAN(HLOOKUP(AJ$1,'1.源数据-产品报告-消费降序'!AJ:AJ,ROW(),0)),"")</f>
        <v/>
      </c>
      <c r="AK579" s="69" t="str">
        <f>IFERROR(CLEAN(HLOOKUP(AK$1,'1.源数据-产品报告-消费降序'!AK:AK,ROW(),0)),"")</f>
        <v/>
      </c>
      <c r="AL579" s="69" t="str">
        <f>IFERROR(CLEAN(HLOOKUP(AL$1,'1.源数据-产品报告-消费降序'!AL:AL,ROW(),0)),"")</f>
        <v/>
      </c>
      <c r="AM579" s="69" t="str">
        <f>IFERROR(CLEAN(HLOOKUP(AM$1,'1.源数据-产品报告-消费降序'!AM:AM,ROW(),0)),"")</f>
        <v/>
      </c>
      <c r="AN579" s="69" t="str">
        <f>IFERROR(CLEAN(HLOOKUP(AN$1,'1.源数据-产品报告-消费降序'!AN:AN,ROW(),0)),"")</f>
        <v/>
      </c>
      <c r="AO5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79" s="69" t="str">
        <f>IFERROR(CLEAN(HLOOKUP(AP$1,'1.源数据-产品报告-消费降序'!AP:AP,ROW(),0)),"")</f>
        <v/>
      </c>
      <c r="AS579" s="69" t="str">
        <f>IFERROR(CLEAN(HLOOKUP(AS$1,'1.源数据-产品报告-消费降序'!AS:AS,ROW(),0)),"")</f>
        <v/>
      </c>
      <c r="AT579" s="69" t="str">
        <f>IFERROR(CLEAN(HLOOKUP(AT$1,'1.源数据-产品报告-消费降序'!AT:AT,ROW(),0)),"")</f>
        <v/>
      </c>
      <c r="AU579" s="69" t="str">
        <f>IFERROR(CLEAN(HLOOKUP(AU$1,'1.源数据-产品报告-消费降序'!AU:AU,ROW(),0)),"")</f>
        <v/>
      </c>
      <c r="AV579" s="69" t="str">
        <f>IFERROR(CLEAN(HLOOKUP(AV$1,'1.源数据-产品报告-消费降序'!AV:AV,ROW(),0)),"")</f>
        <v/>
      </c>
      <c r="AW579" s="69" t="str">
        <f>IFERROR(CLEAN(HLOOKUP(AW$1,'1.源数据-产品报告-消费降序'!AW:AW,ROW(),0)),"")</f>
        <v/>
      </c>
      <c r="AX579" s="69" t="str">
        <f>IFERROR(CLEAN(HLOOKUP(AX$1,'1.源数据-产品报告-消费降序'!AX:AX,ROW(),0)),"")</f>
        <v/>
      </c>
      <c r="AY579" s="69" t="str">
        <f>IFERROR(CLEAN(HLOOKUP(AY$1,'1.源数据-产品报告-消费降序'!AY:AY,ROW(),0)),"")</f>
        <v/>
      </c>
      <c r="AZ5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79" s="69" t="str">
        <f>IFERROR(CLEAN(HLOOKUP(BA$1,'1.源数据-产品报告-消费降序'!BA:BA,ROW(),0)),"")</f>
        <v/>
      </c>
      <c r="BD579" s="69" t="str">
        <f>IFERROR(CLEAN(HLOOKUP(BD$1,'1.源数据-产品报告-消费降序'!BD:BD,ROW(),0)),"")</f>
        <v/>
      </c>
      <c r="BE579" s="69" t="str">
        <f>IFERROR(CLEAN(HLOOKUP(BE$1,'1.源数据-产品报告-消费降序'!BE:BE,ROW(),0)),"")</f>
        <v/>
      </c>
      <c r="BF579" s="69" t="str">
        <f>IFERROR(CLEAN(HLOOKUP(BF$1,'1.源数据-产品报告-消费降序'!BF:BF,ROW(),0)),"")</f>
        <v/>
      </c>
      <c r="BG579" s="69" t="str">
        <f>IFERROR(CLEAN(HLOOKUP(BG$1,'1.源数据-产品报告-消费降序'!BG:BG,ROW(),0)),"")</f>
        <v/>
      </c>
      <c r="BH579" s="69" t="str">
        <f>IFERROR(CLEAN(HLOOKUP(BH$1,'1.源数据-产品报告-消费降序'!BH:BH,ROW(),0)),"")</f>
        <v/>
      </c>
      <c r="BI579" s="69" t="str">
        <f>IFERROR(CLEAN(HLOOKUP(BI$1,'1.源数据-产品报告-消费降序'!BI:BI,ROW(),0)),"")</f>
        <v/>
      </c>
      <c r="BJ579" s="69" t="str">
        <f>IFERROR(CLEAN(HLOOKUP(BJ$1,'1.源数据-产品报告-消费降序'!BJ:BJ,ROW(),0)),"")</f>
        <v/>
      </c>
      <c r="BK5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79" s="69" t="str">
        <f>IFERROR(CLEAN(HLOOKUP(BL$1,'1.源数据-产品报告-消费降序'!BL:BL,ROW(),0)),"")</f>
        <v/>
      </c>
      <c r="BO579" s="69" t="str">
        <f>IFERROR(CLEAN(HLOOKUP(BO$1,'1.源数据-产品报告-消费降序'!BO:BO,ROW(),0)),"")</f>
        <v/>
      </c>
      <c r="BP579" s="69" t="str">
        <f>IFERROR(CLEAN(HLOOKUP(BP$1,'1.源数据-产品报告-消费降序'!BP:BP,ROW(),0)),"")</f>
        <v/>
      </c>
      <c r="BQ579" s="69" t="str">
        <f>IFERROR(CLEAN(HLOOKUP(BQ$1,'1.源数据-产品报告-消费降序'!BQ:BQ,ROW(),0)),"")</f>
        <v/>
      </c>
      <c r="BR579" s="69" t="str">
        <f>IFERROR(CLEAN(HLOOKUP(BR$1,'1.源数据-产品报告-消费降序'!BR:BR,ROW(),0)),"")</f>
        <v/>
      </c>
      <c r="BS579" s="69" t="str">
        <f>IFERROR(CLEAN(HLOOKUP(BS$1,'1.源数据-产品报告-消费降序'!BS:BS,ROW(),0)),"")</f>
        <v/>
      </c>
      <c r="BT579" s="69" t="str">
        <f>IFERROR(CLEAN(HLOOKUP(BT$1,'1.源数据-产品报告-消费降序'!BT:BT,ROW(),0)),"")</f>
        <v/>
      </c>
      <c r="BU579" s="69" t="str">
        <f>IFERROR(CLEAN(HLOOKUP(BU$1,'1.源数据-产品报告-消费降序'!BU:BU,ROW(),0)),"")</f>
        <v/>
      </c>
      <c r="BV5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79" s="69" t="str">
        <f>IFERROR(CLEAN(HLOOKUP(BW$1,'1.源数据-产品报告-消费降序'!BW:BW,ROW(),0)),"")</f>
        <v/>
      </c>
    </row>
    <row r="580" spans="1:75">
      <c r="A580" s="69" t="str">
        <f>IFERROR(CLEAN(HLOOKUP(A$1,'1.源数据-产品报告-消费降序'!A:A,ROW(),0)),"")</f>
        <v/>
      </c>
      <c r="B580" s="69" t="str">
        <f>IFERROR(CLEAN(HLOOKUP(B$1,'1.源数据-产品报告-消费降序'!B:B,ROW(),0)),"")</f>
        <v/>
      </c>
      <c r="C580" s="69" t="str">
        <f>IFERROR(CLEAN(HLOOKUP(C$1,'1.源数据-产品报告-消费降序'!C:C,ROW(),0)),"")</f>
        <v/>
      </c>
      <c r="D580" s="69" t="str">
        <f>IFERROR(CLEAN(HLOOKUP(D$1,'1.源数据-产品报告-消费降序'!D:D,ROW(),0)),"")</f>
        <v/>
      </c>
      <c r="E580" s="69" t="str">
        <f>IFERROR(CLEAN(HLOOKUP(E$1,'1.源数据-产品报告-消费降序'!E:E,ROW(),0)),"")</f>
        <v/>
      </c>
      <c r="F580" s="69" t="str">
        <f>IFERROR(CLEAN(HLOOKUP(F$1,'1.源数据-产品报告-消费降序'!F:F,ROW(),0)),"")</f>
        <v/>
      </c>
      <c r="G580" s="70">
        <f>IFERROR((HLOOKUP(G$1,'1.源数据-产品报告-消费降序'!G:G,ROW(),0)),"")</f>
        <v>0</v>
      </c>
      <c r="H5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0" s="69" t="str">
        <f>IFERROR(CLEAN(HLOOKUP(I$1,'1.源数据-产品报告-消费降序'!I:I,ROW(),0)),"")</f>
        <v/>
      </c>
      <c r="L580" s="69" t="str">
        <f>IFERROR(CLEAN(HLOOKUP(L$1,'1.源数据-产品报告-消费降序'!L:L,ROW(),0)),"")</f>
        <v/>
      </c>
      <c r="M580" s="69" t="str">
        <f>IFERROR(CLEAN(HLOOKUP(M$1,'1.源数据-产品报告-消费降序'!M:M,ROW(),0)),"")</f>
        <v/>
      </c>
      <c r="N580" s="69" t="str">
        <f>IFERROR(CLEAN(HLOOKUP(N$1,'1.源数据-产品报告-消费降序'!N:N,ROW(),0)),"")</f>
        <v/>
      </c>
      <c r="O580" s="69" t="str">
        <f>IFERROR(CLEAN(HLOOKUP(O$1,'1.源数据-产品报告-消费降序'!O:O,ROW(),0)),"")</f>
        <v/>
      </c>
      <c r="P580" s="69" t="str">
        <f>IFERROR(CLEAN(HLOOKUP(P$1,'1.源数据-产品报告-消费降序'!P:P,ROW(),0)),"")</f>
        <v/>
      </c>
      <c r="Q580" s="69" t="str">
        <f>IFERROR(CLEAN(HLOOKUP(Q$1,'1.源数据-产品报告-消费降序'!Q:Q,ROW(),0)),"")</f>
        <v/>
      </c>
      <c r="R580" s="69" t="str">
        <f>IFERROR(CLEAN(HLOOKUP(R$1,'1.源数据-产品报告-消费降序'!R:R,ROW(),0)),"")</f>
        <v/>
      </c>
      <c r="S5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0" s="69" t="str">
        <f>IFERROR(CLEAN(HLOOKUP(T$1,'1.源数据-产品报告-消费降序'!T:T,ROW(),0)),"")</f>
        <v/>
      </c>
      <c r="W580" s="69" t="str">
        <f>IFERROR(CLEAN(HLOOKUP(W$1,'1.源数据-产品报告-消费降序'!W:W,ROW(),0)),"")</f>
        <v/>
      </c>
      <c r="X580" s="69" t="str">
        <f>IFERROR(CLEAN(HLOOKUP(X$1,'1.源数据-产品报告-消费降序'!X:X,ROW(),0)),"")</f>
        <v/>
      </c>
      <c r="Y580" s="69" t="str">
        <f>IFERROR(CLEAN(HLOOKUP(Y$1,'1.源数据-产品报告-消费降序'!Y:Y,ROW(),0)),"")</f>
        <v/>
      </c>
      <c r="Z580" s="69" t="str">
        <f>IFERROR(CLEAN(HLOOKUP(Z$1,'1.源数据-产品报告-消费降序'!Z:Z,ROW(),0)),"")</f>
        <v/>
      </c>
      <c r="AA580" s="69" t="str">
        <f>IFERROR(CLEAN(HLOOKUP(AA$1,'1.源数据-产品报告-消费降序'!AA:AA,ROW(),0)),"")</f>
        <v/>
      </c>
      <c r="AB580" s="69" t="str">
        <f>IFERROR(CLEAN(HLOOKUP(AB$1,'1.源数据-产品报告-消费降序'!AB:AB,ROW(),0)),"")</f>
        <v/>
      </c>
      <c r="AC580" s="69" t="str">
        <f>IFERROR(CLEAN(HLOOKUP(AC$1,'1.源数据-产品报告-消费降序'!AC:AC,ROW(),0)),"")</f>
        <v/>
      </c>
      <c r="AD5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0" s="69" t="str">
        <f>IFERROR(CLEAN(HLOOKUP(AE$1,'1.源数据-产品报告-消费降序'!AE:AE,ROW(),0)),"")</f>
        <v/>
      </c>
      <c r="AH580" s="69" t="str">
        <f>IFERROR(CLEAN(HLOOKUP(AH$1,'1.源数据-产品报告-消费降序'!AH:AH,ROW(),0)),"")</f>
        <v/>
      </c>
      <c r="AI580" s="69" t="str">
        <f>IFERROR(CLEAN(HLOOKUP(AI$1,'1.源数据-产品报告-消费降序'!AI:AI,ROW(),0)),"")</f>
        <v/>
      </c>
      <c r="AJ580" s="69" t="str">
        <f>IFERROR(CLEAN(HLOOKUP(AJ$1,'1.源数据-产品报告-消费降序'!AJ:AJ,ROW(),0)),"")</f>
        <v/>
      </c>
      <c r="AK580" s="69" t="str">
        <f>IFERROR(CLEAN(HLOOKUP(AK$1,'1.源数据-产品报告-消费降序'!AK:AK,ROW(),0)),"")</f>
        <v/>
      </c>
      <c r="AL580" s="69" t="str">
        <f>IFERROR(CLEAN(HLOOKUP(AL$1,'1.源数据-产品报告-消费降序'!AL:AL,ROW(),0)),"")</f>
        <v/>
      </c>
      <c r="AM580" s="69" t="str">
        <f>IFERROR(CLEAN(HLOOKUP(AM$1,'1.源数据-产品报告-消费降序'!AM:AM,ROW(),0)),"")</f>
        <v/>
      </c>
      <c r="AN580" s="69" t="str">
        <f>IFERROR(CLEAN(HLOOKUP(AN$1,'1.源数据-产品报告-消费降序'!AN:AN,ROW(),0)),"")</f>
        <v/>
      </c>
      <c r="AO5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0" s="69" t="str">
        <f>IFERROR(CLEAN(HLOOKUP(AP$1,'1.源数据-产品报告-消费降序'!AP:AP,ROW(),0)),"")</f>
        <v/>
      </c>
      <c r="AS580" s="69" t="str">
        <f>IFERROR(CLEAN(HLOOKUP(AS$1,'1.源数据-产品报告-消费降序'!AS:AS,ROW(),0)),"")</f>
        <v/>
      </c>
      <c r="AT580" s="69" t="str">
        <f>IFERROR(CLEAN(HLOOKUP(AT$1,'1.源数据-产品报告-消费降序'!AT:AT,ROW(),0)),"")</f>
        <v/>
      </c>
      <c r="AU580" s="69" t="str">
        <f>IFERROR(CLEAN(HLOOKUP(AU$1,'1.源数据-产品报告-消费降序'!AU:AU,ROW(),0)),"")</f>
        <v/>
      </c>
      <c r="AV580" s="69" t="str">
        <f>IFERROR(CLEAN(HLOOKUP(AV$1,'1.源数据-产品报告-消费降序'!AV:AV,ROW(),0)),"")</f>
        <v/>
      </c>
      <c r="AW580" s="69" t="str">
        <f>IFERROR(CLEAN(HLOOKUP(AW$1,'1.源数据-产品报告-消费降序'!AW:AW,ROW(),0)),"")</f>
        <v/>
      </c>
      <c r="AX580" s="69" t="str">
        <f>IFERROR(CLEAN(HLOOKUP(AX$1,'1.源数据-产品报告-消费降序'!AX:AX,ROW(),0)),"")</f>
        <v/>
      </c>
      <c r="AY580" s="69" t="str">
        <f>IFERROR(CLEAN(HLOOKUP(AY$1,'1.源数据-产品报告-消费降序'!AY:AY,ROW(),0)),"")</f>
        <v/>
      </c>
      <c r="AZ5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0" s="69" t="str">
        <f>IFERROR(CLEAN(HLOOKUP(BA$1,'1.源数据-产品报告-消费降序'!BA:BA,ROW(),0)),"")</f>
        <v/>
      </c>
      <c r="BD580" s="69" t="str">
        <f>IFERROR(CLEAN(HLOOKUP(BD$1,'1.源数据-产品报告-消费降序'!BD:BD,ROW(),0)),"")</f>
        <v/>
      </c>
      <c r="BE580" s="69" t="str">
        <f>IFERROR(CLEAN(HLOOKUP(BE$1,'1.源数据-产品报告-消费降序'!BE:BE,ROW(),0)),"")</f>
        <v/>
      </c>
      <c r="BF580" s="69" t="str">
        <f>IFERROR(CLEAN(HLOOKUP(BF$1,'1.源数据-产品报告-消费降序'!BF:BF,ROW(),0)),"")</f>
        <v/>
      </c>
      <c r="BG580" s="69" t="str">
        <f>IFERROR(CLEAN(HLOOKUP(BG$1,'1.源数据-产品报告-消费降序'!BG:BG,ROW(),0)),"")</f>
        <v/>
      </c>
      <c r="BH580" s="69" t="str">
        <f>IFERROR(CLEAN(HLOOKUP(BH$1,'1.源数据-产品报告-消费降序'!BH:BH,ROW(),0)),"")</f>
        <v/>
      </c>
      <c r="BI580" s="69" t="str">
        <f>IFERROR(CLEAN(HLOOKUP(BI$1,'1.源数据-产品报告-消费降序'!BI:BI,ROW(),0)),"")</f>
        <v/>
      </c>
      <c r="BJ580" s="69" t="str">
        <f>IFERROR(CLEAN(HLOOKUP(BJ$1,'1.源数据-产品报告-消费降序'!BJ:BJ,ROW(),0)),"")</f>
        <v/>
      </c>
      <c r="BK5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0" s="69" t="str">
        <f>IFERROR(CLEAN(HLOOKUP(BL$1,'1.源数据-产品报告-消费降序'!BL:BL,ROW(),0)),"")</f>
        <v/>
      </c>
      <c r="BO580" s="69" t="str">
        <f>IFERROR(CLEAN(HLOOKUP(BO$1,'1.源数据-产品报告-消费降序'!BO:BO,ROW(),0)),"")</f>
        <v/>
      </c>
      <c r="BP580" s="69" t="str">
        <f>IFERROR(CLEAN(HLOOKUP(BP$1,'1.源数据-产品报告-消费降序'!BP:BP,ROW(),0)),"")</f>
        <v/>
      </c>
      <c r="BQ580" s="69" t="str">
        <f>IFERROR(CLEAN(HLOOKUP(BQ$1,'1.源数据-产品报告-消费降序'!BQ:BQ,ROW(),0)),"")</f>
        <v/>
      </c>
      <c r="BR580" s="69" t="str">
        <f>IFERROR(CLEAN(HLOOKUP(BR$1,'1.源数据-产品报告-消费降序'!BR:BR,ROW(),0)),"")</f>
        <v/>
      </c>
      <c r="BS580" s="69" t="str">
        <f>IFERROR(CLEAN(HLOOKUP(BS$1,'1.源数据-产品报告-消费降序'!BS:BS,ROW(),0)),"")</f>
        <v/>
      </c>
      <c r="BT580" s="69" t="str">
        <f>IFERROR(CLEAN(HLOOKUP(BT$1,'1.源数据-产品报告-消费降序'!BT:BT,ROW(),0)),"")</f>
        <v/>
      </c>
      <c r="BU580" s="69" t="str">
        <f>IFERROR(CLEAN(HLOOKUP(BU$1,'1.源数据-产品报告-消费降序'!BU:BU,ROW(),0)),"")</f>
        <v/>
      </c>
      <c r="BV5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0" s="69" t="str">
        <f>IFERROR(CLEAN(HLOOKUP(BW$1,'1.源数据-产品报告-消费降序'!BW:BW,ROW(),0)),"")</f>
        <v/>
      </c>
    </row>
    <row r="581" spans="1:75">
      <c r="A581" s="69" t="str">
        <f>IFERROR(CLEAN(HLOOKUP(A$1,'1.源数据-产品报告-消费降序'!A:A,ROW(),0)),"")</f>
        <v/>
      </c>
      <c r="B581" s="69" t="str">
        <f>IFERROR(CLEAN(HLOOKUP(B$1,'1.源数据-产品报告-消费降序'!B:B,ROW(),0)),"")</f>
        <v/>
      </c>
      <c r="C581" s="69" t="str">
        <f>IFERROR(CLEAN(HLOOKUP(C$1,'1.源数据-产品报告-消费降序'!C:C,ROW(),0)),"")</f>
        <v/>
      </c>
      <c r="D581" s="69" t="str">
        <f>IFERROR(CLEAN(HLOOKUP(D$1,'1.源数据-产品报告-消费降序'!D:D,ROW(),0)),"")</f>
        <v/>
      </c>
      <c r="E581" s="69" t="str">
        <f>IFERROR(CLEAN(HLOOKUP(E$1,'1.源数据-产品报告-消费降序'!E:E,ROW(),0)),"")</f>
        <v/>
      </c>
      <c r="F581" s="69" t="str">
        <f>IFERROR(CLEAN(HLOOKUP(F$1,'1.源数据-产品报告-消费降序'!F:F,ROW(),0)),"")</f>
        <v/>
      </c>
      <c r="G581" s="70">
        <f>IFERROR((HLOOKUP(G$1,'1.源数据-产品报告-消费降序'!G:G,ROW(),0)),"")</f>
        <v>0</v>
      </c>
      <c r="H5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1" s="69" t="str">
        <f>IFERROR(CLEAN(HLOOKUP(I$1,'1.源数据-产品报告-消费降序'!I:I,ROW(),0)),"")</f>
        <v/>
      </c>
      <c r="L581" s="69" t="str">
        <f>IFERROR(CLEAN(HLOOKUP(L$1,'1.源数据-产品报告-消费降序'!L:L,ROW(),0)),"")</f>
        <v/>
      </c>
      <c r="M581" s="69" t="str">
        <f>IFERROR(CLEAN(HLOOKUP(M$1,'1.源数据-产品报告-消费降序'!M:M,ROW(),0)),"")</f>
        <v/>
      </c>
      <c r="N581" s="69" t="str">
        <f>IFERROR(CLEAN(HLOOKUP(N$1,'1.源数据-产品报告-消费降序'!N:N,ROW(),0)),"")</f>
        <v/>
      </c>
      <c r="O581" s="69" t="str">
        <f>IFERROR(CLEAN(HLOOKUP(O$1,'1.源数据-产品报告-消费降序'!O:O,ROW(),0)),"")</f>
        <v/>
      </c>
      <c r="P581" s="69" t="str">
        <f>IFERROR(CLEAN(HLOOKUP(P$1,'1.源数据-产品报告-消费降序'!P:P,ROW(),0)),"")</f>
        <v/>
      </c>
      <c r="Q581" s="69" t="str">
        <f>IFERROR(CLEAN(HLOOKUP(Q$1,'1.源数据-产品报告-消费降序'!Q:Q,ROW(),0)),"")</f>
        <v/>
      </c>
      <c r="R581" s="69" t="str">
        <f>IFERROR(CLEAN(HLOOKUP(R$1,'1.源数据-产品报告-消费降序'!R:R,ROW(),0)),"")</f>
        <v/>
      </c>
      <c r="S5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1" s="69" t="str">
        <f>IFERROR(CLEAN(HLOOKUP(T$1,'1.源数据-产品报告-消费降序'!T:T,ROW(),0)),"")</f>
        <v/>
      </c>
      <c r="W581" s="69" t="str">
        <f>IFERROR(CLEAN(HLOOKUP(W$1,'1.源数据-产品报告-消费降序'!W:W,ROW(),0)),"")</f>
        <v/>
      </c>
      <c r="X581" s="69" t="str">
        <f>IFERROR(CLEAN(HLOOKUP(X$1,'1.源数据-产品报告-消费降序'!X:X,ROW(),0)),"")</f>
        <v/>
      </c>
      <c r="Y581" s="69" t="str">
        <f>IFERROR(CLEAN(HLOOKUP(Y$1,'1.源数据-产品报告-消费降序'!Y:Y,ROW(),0)),"")</f>
        <v/>
      </c>
      <c r="Z581" s="69" t="str">
        <f>IFERROR(CLEAN(HLOOKUP(Z$1,'1.源数据-产品报告-消费降序'!Z:Z,ROW(),0)),"")</f>
        <v/>
      </c>
      <c r="AA581" s="69" t="str">
        <f>IFERROR(CLEAN(HLOOKUP(AA$1,'1.源数据-产品报告-消费降序'!AA:AA,ROW(),0)),"")</f>
        <v/>
      </c>
      <c r="AB581" s="69" t="str">
        <f>IFERROR(CLEAN(HLOOKUP(AB$1,'1.源数据-产品报告-消费降序'!AB:AB,ROW(),0)),"")</f>
        <v/>
      </c>
      <c r="AC581" s="69" t="str">
        <f>IFERROR(CLEAN(HLOOKUP(AC$1,'1.源数据-产品报告-消费降序'!AC:AC,ROW(),0)),"")</f>
        <v/>
      </c>
      <c r="AD5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1" s="69" t="str">
        <f>IFERROR(CLEAN(HLOOKUP(AE$1,'1.源数据-产品报告-消费降序'!AE:AE,ROW(),0)),"")</f>
        <v/>
      </c>
      <c r="AH581" s="69" t="str">
        <f>IFERROR(CLEAN(HLOOKUP(AH$1,'1.源数据-产品报告-消费降序'!AH:AH,ROW(),0)),"")</f>
        <v/>
      </c>
      <c r="AI581" s="69" t="str">
        <f>IFERROR(CLEAN(HLOOKUP(AI$1,'1.源数据-产品报告-消费降序'!AI:AI,ROW(),0)),"")</f>
        <v/>
      </c>
      <c r="AJ581" s="69" t="str">
        <f>IFERROR(CLEAN(HLOOKUP(AJ$1,'1.源数据-产品报告-消费降序'!AJ:AJ,ROW(),0)),"")</f>
        <v/>
      </c>
      <c r="AK581" s="69" t="str">
        <f>IFERROR(CLEAN(HLOOKUP(AK$1,'1.源数据-产品报告-消费降序'!AK:AK,ROW(),0)),"")</f>
        <v/>
      </c>
      <c r="AL581" s="69" t="str">
        <f>IFERROR(CLEAN(HLOOKUP(AL$1,'1.源数据-产品报告-消费降序'!AL:AL,ROW(),0)),"")</f>
        <v/>
      </c>
      <c r="AM581" s="69" t="str">
        <f>IFERROR(CLEAN(HLOOKUP(AM$1,'1.源数据-产品报告-消费降序'!AM:AM,ROW(),0)),"")</f>
        <v/>
      </c>
      <c r="AN581" s="69" t="str">
        <f>IFERROR(CLEAN(HLOOKUP(AN$1,'1.源数据-产品报告-消费降序'!AN:AN,ROW(),0)),"")</f>
        <v/>
      </c>
      <c r="AO5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1" s="69" t="str">
        <f>IFERROR(CLEAN(HLOOKUP(AP$1,'1.源数据-产品报告-消费降序'!AP:AP,ROW(),0)),"")</f>
        <v/>
      </c>
      <c r="AS581" s="69" t="str">
        <f>IFERROR(CLEAN(HLOOKUP(AS$1,'1.源数据-产品报告-消费降序'!AS:AS,ROW(),0)),"")</f>
        <v/>
      </c>
      <c r="AT581" s="69" t="str">
        <f>IFERROR(CLEAN(HLOOKUP(AT$1,'1.源数据-产品报告-消费降序'!AT:AT,ROW(),0)),"")</f>
        <v/>
      </c>
      <c r="AU581" s="69" t="str">
        <f>IFERROR(CLEAN(HLOOKUP(AU$1,'1.源数据-产品报告-消费降序'!AU:AU,ROW(),0)),"")</f>
        <v/>
      </c>
      <c r="AV581" s="69" t="str">
        <f>IFERROR(CLEAN(HLOOKUP(AV$1,'1.源数据-产品报告-消费降序'!AV:AV,ROW(),0)),"")</f>
        <v/>
      </c>
      <c r="AW581" s="69" t="str">
        <f>IFERROR(CLEAN(HLOOKUP(AW$1,'1.源数据-产品报告-消费降序'!AW:AW,ROW(),0)),"")</f>
        <v/>
      </c>
      <c r="AX581" s="69" t="str">
        <f>IFERROR(CLEAN(HLOOKUP(AX$1,'1.源数据-产品报告-消费降序'!AX:AX,ROW(),0)),"")</f>
        <v/>
      </c>
      <c r="AY581" s="69" t="str">
        <f>IFERROR(CLEAN(HLOOKUP(AY$1,'1.源数据-产品报告-消费降序'!AY:AY,ROW(),0)),"")</f>
        <v/>
      </c>
      <c r="AZ5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1" s="69" t="str">
        <f>IFERROR(CLEAN(HLOOKUP(BA$1,'1.源数据-产品报告-消费降序'!BA:BA,ROW(),0)),"")</f>
        <v/>
      </c>
      <c r="BD581" s="69" t="str">
        <f>IFERROR(CLEAN(HLOOKUP(BD$1,'1.源数据-产品报告-消费降序'!BD:BD,ROW(),0)),"")</f>
        <v/>
      </c>
      <c r="BE581" s="69" t="str">
        <f>IFERROR(CLEAN(HLOOKUP(BE$1,'1.源数据-产品报告-消费降序'!BE:BE,ROW(),0)),"")</f>
        <v/>
      </c>
      <c r="BF581" s="69" t="str">
        <f>IFERROR(CLEAN(HLOOKUP(BF$1,'1.源数据-产品报告-消费降序'!BF:BF,ROW(),0)),"")</f>
        <v/>
      </c>
      <c r="BG581" s="69" t="str">
        <f>IFERROR(CLEAN(HLOOKUP(BG$1,'1.源数据-产品报告-消费降序'!BG:BG,ROW(),0)),"")</f>
        <v/>
      </c>
      <c r="BH581" s="69" t="str">
        <f>IFERROR(CLEAN(HLOOKUP(BH$1,'1.源数据-产品报告-消费降序'!BH:BH,ROW(),0)),"")</f>
        <v/>
      </c>
      <c r="BI581" s="69" t="str">
        <f>IFERROR(CLEAN(HLOOKUP(BI$1,'1.源数据-产品报告-消费降序'!BI:BI,ROW(),0)),"")</f>
        <v/>
      </c>
      <c r="BJ581" s="69" t="str">
        <f>IFERROR(CLEAN(HLOOKUP(BJ$1,'1.源数据-产品报告-消费降序'!BJ:BJ,ROW(),0)),"")</f>
        <v/>
      </c>
      <c r="BK5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1" s="69" t="str">
        <f>IFERROR(CLEAN(HLOOKUP(BL$1,'1.源数据-产品报告-消费降序'!BL:BL,ROW(),0)),"")</f>
        <v/>
      </c>
      <c r="BO581" s="69" t="str">
        <f>IFERROR(CLEAN(HLOOKUP(BO$1,'1.源数据-产品报告-消费降序'!BO:BO,ROW(),0)),"")</f>
        <v/>
      </c>
      <c r="BP581" s="69" t="str">
        <f>IFERROR(CLEAN(HLOOKUP(BP$1,'1.源数据-产品报告-消费降序'!BP:BP,ROW(),0)),"")</f>
        <v/>
      </c>
      <c r="BQ581" s="69" t="str">
        <f>IFERROR(CLEAN(HLOOKUP(BQ$1,'1.源数据-产品报告-消费降序'!BQ:BQ,ROW(),0)),"")</f>
        <v/>
      </c>
      <c r="BR581" s="69" t="str">
        <f>IFERROR(CLEAN(HLOOKUP(BR$1,'1.源数据-产品报告-消费降序'!BR:BR,ROW(),0)),"")</f>
        <v/>
      </c>
      <c r="BS581" s="69" t="str">
        <f>IFERROR(CLEAN(HLOOKUP(BS$1,'1.源数据-产品报告-消费降序'!BS:BS,ROW(),0)),"")</f>
        <v/>
      </c>
      <c r="BT581" s="69" t="str">
        <f>IFERROR(CLEAN(HLOOKUP(BT$1,'1.源数据-产品报告-消费降序'!BT:BT,ROW(),0)),"")</f>
        <v/>
      </c>
      <c r="BU581" s="69" t="str">
        <f>IFERROR(CLEAN(HLOOKUP(BU$1,'1.源数据-产品报告-消费降序'!BU:BU,ROW(),0)),"")</f>
        <v/>
      </c>
      <c r="BV5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1" s="69" t="str">
        <f>IFERROR(CLEAN(HLOOKUP(BW$1,'1.源数据-产品报告-消费降序'!BW:BW,ROW(),0)),"")</f>
        <v/>
      </c>
    </row>
    <row r="582" spans="1:75">
      <c r="A582" s="69" t="str">
        <f>IFERROR(CLEAN(HLOOKUP(A$1,'1.源数据-产品报告-消费降序'!A:A,ROW(),0)),"")</f>
        <v/>
      </c>
      <c r="B582" s="69" t="str">
        <f>IFERROR(CLEAN(HLOOKUP(B$1,'1.源数据-产品报告-消费降序'!B:B,ROW(),0)),"")</f>
        <v/>
      </c>
      <c r="C582" s="69" t="str">
        <f>IFERROR(CLEAN(HLOOKUP(C$1,'1.源数据-产品报告-消费降序'!C:C,ROW(),0)),"")</f>
        <v/>
      </c>
      <c r="D582" s="69" t="str">
        <f>IFERROR(CLEAN(HLOOKUP(D$1,'1.源数据-产品报告-消费降序'!D:D,ROW(),0)),"")</f>
        <v/>
      </c>
      <c r="E582" s="69" t="str">
        <f>IFERROR(CLEAN(HLOOKUP(E$1,'1.源数据-产品报告-消费降序'!E:E,ROW(),0)),"")</f>
        <v/>
      </c>
      <c r="F582" s="69" t="str">
        <f>IFERROR(CLEAN(HLOOKUP(F$1,'1.源数据-产品报告-消费降序'!F:F,ROW(),0)),"")</f>
        <v/>
      </c>
      <c r="G582" s="70">
        <f>IFERROR((HLOOKUP(G$1,'1.源数据-产品报告-消费降序'!G:G,ROW(),0)),"")</f>
        <v>0</v>
      </c>
      <c r="H5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2" s="69" t="str">
        <f>IFERROR(CLEAN(HLOOKUP(I$1,'1.源数据-产品报告-消费降序'!I:I,ROW(),0)),"")</f>
        <v/>
      </c>
      <c r="L582" s="69" t="str">
        <f>IFERROR(CLEAN(HLOOKUP(L$1,'1.源数据-产品报告-消费降序'!L:L,ROW(),0)),"")</f>
        <v/>
      </c>
      <c r="M582" s="69" t="str">
        <f>IFERROR(CLEAN(HLOOKUP(M$1,'1.源数据-产品报告-消费降序'!M:M,ROW(),0)),"")</f>
        <v/>
      </c>
      <c r="N582" s="69" t="str">
        <f>IFERROR(CLEAN(HLOOKUP(N$1,'1.源数据-产品报告-消费降序'!N:N,ROW(),0)),"")</f>
        <v/>
      </c>
      <c r="O582" s="69" t="str">
        <f>IFERROR(CLEAN(HLOOKUP(O$1,'1.源数据-产品报告-消费降序'!O:O,ROW(),0)),"")</f>
        <v/>
      </c>
      <c r="P582" s="69" t="str">
        <f>IFERROR(CLEAN(HLOOKUP(P$1,'1.源数据-产品报告-消费降序'!P:P,ROW(),0)),"")</f>
        <v/>
      </c>
      <c r="Q582" s="69" t="str">
        <f>IFERROR(CLEAN(HLOOKUP(Q$1,'1.源数据-产品报告-消费降序'!Q:Q,ROW(),0)),"")</f>
        <v/>
      </c>
      <c r="R582" s="69" t="str">
        <f>IFERROR(CLEAN(HLOOKUP(R$1,'1.源数据-产品报告-消费降序'!R:R,ROW(),0)),"")</f>
        <v/>
      </c>
      <c r="S5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2" s="69" t="str">
        <f>IFERROR(CLEAN(HLOOKUP(T$1,'1.源数据-产品报告-消费降序'!T:T,ROW(),0)),"")</f>
        <v/>
      </c>
      <c r="W582" s="69" t="str">
        <f>IFERROR(CLEAN(HLOOKUP(W$1,'1.源数据-产品报告-消费降序'!W:W,ROW(),0)),"")</f>
        <v/>
      </c>
      <c r="X582" s="69" t="str">
        <f>IFERROR(CLEAN(HLOOKUP(X$1,'1.源数据-产品报告-消费降序'!X:X,ROW(),0)),"")</f>
        <v/>
      </c>
      <c r="Y582" s="69" t="str">
        <f>IFERROR(CLEAN(HLOOKUP(Y$1,'1.源数据-产品报告-消费降序'!Y:Y,ROW(),0)),"")</f>
        <v/>
      </c>
      <c r="Z582" s="69" t="str">
        <f>IFERROR(CLEAN(HLOOKUP(Z$1,'1.源数据-产品报告-消费降序'!Z:Z,ROW(),0)),"")</f>
        <v/>
      </c>
      <c r="AA582" s="69" t="str">
        <f>IFERROR(CLEAN(HLOOKUP(AA$1,'1.源数据-产品报告-消费降序'!AA:AA,ROW(),0)),"")</f>
        <v/>
      </c>
      <c r="AB582" s="69" t="str">
        <f>IFERROR(CLEAN(HLOOKUP(AB$1,'1.源数据-产品报告-消费降序'!AB:AB,ROW(),0)),"")</f>
        <v/>
      </c>
      <c r="AC582" s="69" t="str">
        <f>IFERROR(CLEAN(HLOOKUP(AC$1,'1.源数据-产品报告-消费降序'!AC:AC,ROW(),0)),"")</f>
        <v/>
      </c>
      <c r="AD5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2" s="69" t="str">
        <f>IFERROR(CLEAN(HLOOKUP(AE$1,'1.源数据-产品报告-消费降序'!AE:AE,ROW(),0)),"")</f>
        <v/>
      </c>
      <c r="AH582" s="69" t="str">
        <f>IFERROR(CLEAN(HLOOKUP(AH$1,'1.源数据-产品报告-消费降序'!AH:AH,ROW(),0)),"")</f>
        <v/>
      </c>
      <c r="AI582" s="69" t="str">
        <f>IFERROR(CLEAN(HLOOKUP(AI$1,'1.源数据-产品报告-消费降序'!AI:AI,ROW(),0)),"")</f>
        <v/>
      </c>
      <c r="AJ582" s="69" t="str">
        <f>IFERROR(CLEAN(HLOOKUP(AJ$1,'1.源数据-产品报告-消费降序'!AJ:AJ,ROW(),0)),"")</f>
        <v/>
      </c>
      <c r="AK582" s="69" t="str">
        <f>IFERROR(CLEAN(HLOOKUP(AK$1,'1.源数据-产品报告-消费降序'!AK:AK,ROW(),0)),"")</f>
        <v/>
      </c>
      <c r="AL582" s="69" t="str">
        <f>IFERROR(CLEAN(HLOOKUP(AL$1,'1.源数据-产品报告-消费降序'!AL:AL,ROW(),0)),"")</f>
        <v/>
      </c>
      <c r="AM582" s="69" t="str">
        <f>IFERROR(CLEAN(HLOOKUP(AM$1,'1.源数据-产品报告-消费降序'!AM:AM,ROW(),0)),"")</f>
        <v/>
      </c>
      <c r="AN582" s="69" t="str">
        <f>IFERROR(CLEAN(HLOOKUP(AN$1,'1.源数据-产品报告-消费降序'!AN:AN,ROW(),0)),"")</f>
        <v/>
      </c>
      <c r="AO5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2" s="69" t="str">
        <f>IFERROR(CLEAN(HLOOKUP(AP$1,'1.源数据-产品报告-消费降序'!AP:AP,ROW(),0)),"")</f>
        <v/>
      </c>
      <c r="AS582" s="69" t="str">
        <f>IFERROR(CLEAN(HLOOKUP(AS$1,'1.源数据-产品报告-消费降序'!AS:AS,ROW(),0)),"")</f>
        <v/>
      </c>
      <c r="AT582" s="69" t="str">
        <f>IFERROR(CLEAN(HLOOKUP(AT$1,'1.源数据-产品报告-消费降序'!AT:AT,ROW(),0)),"")</f>
        <v/>
      </c>
      <c r="AU582" s="69" t="str">
        <f>IFERROR(CLEAN(HLOOKUP(AU$1,'1.源数据-产品报告-消费降序'!AU:AU,ROW(),0)),"")</f>
        <v/>
      </c>
      <c r="AV582" s="69" t="str">
        <f>IFERROR(CLEAN(HLOOKUP(AV$1,'1.源数据-产品报告-消费降序'!AV:AV,ROW(),0)),"")</f>
        <v/>
      </c>
      <c r="AW582" s="69" t="str">
        <f>IFERROR(CLEAN(HLOOKUP(AW$1,'1.源数据-产品报告-消费降序'!AW:AW,ROW(),0)),"")</f>
        <v/>
      </c>
      <c r="AX582" s="69" t="str">
        <f>IFERROR(CLEAN(HLOOKUP(AX$1,'1.源数据-产品报告-消费降序'!AX:AX,ROW(),0)),"")</f>
        <v/>
      </c>
      <c r="AY582" s="69" t="str">
        <f>IFERROR(CLEAN(HLOOKUP(AY$1,'1.源数据-产品报告-消费降序'!AY:AY,ROW(),0)),"")</f>
        <v/>
      </c>
      <c r="AZ5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2" s="69" t="str">
        <f>IFERROR(CLEAN(HLOOKUP(BA$1,'1.源数据-产品报告-消费降序'!BA:BA,ROW(),0)),"")</f>
        <v/>
      </c>
      <c r="BD582" s="69" t="str">
        <f>IFERROR(CLEAN(HLOOKUP(BD$1,'1.源数据-产品报告-消费降序'!BD:BD,ROW(),0)),"")</f>
        <v/>
      </c>
      <c r="BE582" s="69" t="str">
        <f>IFERROR(CLEAN(HLOOKUP(BE$1,'1.源数据-产品报告-消费降序'!BE:BE,ROW(),0)),"")</f>
        <v/>
      </c>
      <c r="BF582" s="69" t="str">
        <f>IFERROR(CLEAN(HLOOKUP(BF$1,'1.源数据-产品报告-消费降序'!BF:BF,ROW(),0)),"")</f>
        <v/>
      </c>
      <c r="BG582" s="69" t="str">
        <f>IFERROR(CLEAN(HLOOKUP(BG$1,'1.源数据-产品报告-消费降序'!BG:BG,ROW(),0)),"")</f>
        <v/>
      </c>
      <c r="BH582" s="69" t="str">
        <f>IFERROR(CLEAN(HLOOKUP(BH$1,'1.源数据-产品报告-消费降序'!BH:BH,ROW(),0)),"")</f>
        <v/>
      </c>
      <c r="BI582" s="69" t="str">
        <f>IFERROR(CLEAN(HLOOKUP(BI$1,'1.源数据-产品报告-消费降序'!BI:BI,ROW(),0)),"")</f>
        <v/>
      </c>
      <c r="BJ582" s="69" t="str">
        <f>IFERROR(CLEAN(HLOOKUP(BJ$1,'1.源数据-产品报告-消费降序'!BJ:BJ,ROW(),0)),"")</f>
        <v/>
      </c>
      <c r="BK5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2" s="69" t="str">
        <f>IFERROR(CLEAN(HLOOKUP(BL$1,'1.源数据-产品报告-消费降序'!BL:BL,ROW(),0)),"")</f>
        <v/>
      </c>
      <c r="BO582" s="69" t="str">
        <f>IFERROR(CLEAN(HLOOKUP(BO$1,'1.源数据-产品报告-消费降序'!BO:BO,ROW(),0)),"")</f>
        <v/>
      </c>
      <c r="BP582" s="69" t="str">
        <f>IFERROR(CLEAN(HLOOKUP(BP$1,'1.源数据-产品报告-消费降序'!BP:BP,ROW(),0)),"")</f>
        <v/>
      </c>
      <c r="BQ582" s="69" t="str">
        <f>IFERROR(CLEAN(HLOOKUP(BQ$1,'1.源数据-产品报告-消费降序'!BQ:BQ,ROW(),0)),"")</f>
        <v/>
      </c>
      <c r="BR582" s="69" t="str">
        <f>IFERROR(CLEAN(HLOOKUP(BR$1,'1.源数据-产品报告-消费降序'!BR:BR,ROW(),0)),"")</f>
        <v/>
      </c>
      <c r="BS582" s="69" t="str">
        <f>IFERROR(CLEAN(HLOOKUP(BS$1,'1.源数据-产品报告-消费降序'!BS:BS,ROW(),0)),"")</f>
        <v/>
      </c>
      <c r="BT582" s="69" t="str">
        <f>IFERROR(CLEAN(HLOOKUP(BT$1,'1.源数据-产品报告-消费降序'!BT:BT,ROW(),0)),"")</f>
        <v/>
      </c>
      <c r="BU582" s="69" t="str">
        <f>IFERROR(CLEAN(HLOOKUP(BU$1,'1.源数据-产品报告-消费降序'!BU:BU,ROW(),0)),"")</f>
        <v/>
      </c>
      <c r="BV5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2" s="69" t="str">
        <f>IFERROR(CLEAN(HLOOKUP(BW$1,'1.源数据-产品报告-消费降序'!BW:BW,ROW(),0)),"")</f>
        <v/>
      </c>
    </row>
    <row r="583" spans="1:75">
      <c r="A583" s="69" t="str">
        <f>IFERROR(CLEAN(HLOOKUP(A$1,'1.源数据-产品报告-消费降序'!A:A,ROW(),0)),"")</f>
        <v/>
      </c>
      <c r="B583" s="69" t="str">
        <f>IFERROR(CLEAN(HLOOKUP(B$1,'1.源数据-产品报告-消费降序'!B:B,ROW(),0)),"")</f>
        <v/>
      </c>
      <c r="C583" s="69" t="str">
        <f>IFERROR(CLEAN(HLOOKUP(C$1,'1.源数据-产品报告-消费降序'!C:C,ROW(),0)),"")</f>
        <v/>
      </c>
      <c r="D583" s="69" t="str">
        <f>IFERROR(CLEAN(HLOOKUP(D$1,'1.源数据-产品报告-消费降序'!D:D,ROW(),0)),"")</f>
        <v/>
      </c>
      <c r="E583" s="69" t="str">
        <f>IFERROR(CLEAN(HLOOKUP(E$1,'1.源数据-产品报告-消费降序'!E:E,ROW(),0)),"")</f>
        <v/>
      </c>
      <c r="F583" s="69" t="str">
        <f>IFERROR(CLEAN(HLOOKUP(F$1,'1.源数据-产品报告-消费降序'!F:F,ROW(),0)),"")</f>
        <v/>
      </c>
      <c r="G583" s="70">
        <f>IFERROR((HLOOKUP(G$1,'1.源数据-产品报告-消费降序'!G:G,ROW(),0)),"")</f>
        <v>0</v>
      </c>
      <c r="H5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3" s="69" t="str">
        <f>IFERROR(CLEAN(HLOOKUP(I$1,'1.源数据-产品报告-消费降序'!I:I,ROW(),0)),"")</f>
        <v/>
      </c>
      <c r="L583" s="69" t="str">
        <f>IFERROR(CLEAN(HLOOKUP(L$1,'1.源数据-产品报告-消费降序'!L:L,ROW(),0)),"")</f>
        <v/>
      </c>
      <c r="M583" s="69" t="str">
        <f>IFERROR(CLEAN(HLOOKUP(M$1,'1.源数据-产品报告-消费降序'!M:M,ROW(),0)),"")</f>
        <v/>
      </c>
      <c r="N583" s="69" t="str">
        <f>IFERROR(CLEAN(HLOOKUP(N$1,'1.源数据-产品报告-消费降序'!N:N,ROW(),0)),"")</f>
        <v/>
      </c>
      <c r="O583" s="69" t="str">
        <f>IFERROR(CLEAN(HLOOKUP(O$1,'1.源数据-产品报告-消费降序'!O:O,ROW(),0)),"")</f>
        <v/>
      </c>
      <c r="P583" s="69" t="str">
        <f>IFERROR(CLEAN(HLOOKUP(P$1,'1.源数据-产品报告-消费降序'!P:P,ROW(),0)),"")</f>
        <v/>
      </c>
      <c r="Q583" s="69" t="str">
        <f>IFERROR(CLEAN(HLOOKUP(Q$1,'1.源数据-产品报告-消费降序'!Q:Q,ROW(),0)),"")</f>
        <v/>
      </c>
      <c r="R583" s="69" t="str">
        <f>IFERROR(CLEAN(HLOOKUP(R$1,'1.源数据-产品报告-消费降序'!R:R,ROW(),0)),"")</f>
        <v/>
      </c>
      <c r="S5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3" s="69" t="str">
        <f>IFERROR(CLEAN(HLOOKUP(T$1,'1.源数据-产品报告-消费降序'!T:T,ROW(),0)),"")</f>
        <v/>
      </c>
      <c r="W583" s="69" t="str">
        <f>IFERROR(CLEAN(HLOOKUP(W$1,'1.源数据-产品报告-消费降序'!W:W,ROW(),0)),"")</f>
        <v/>
      </c>
      <c r="X583" s="69" t="str">
        <f>IFERROR(CLEAN(HLOOKUP(X$1,'1.源数据-产品报告-消费降序'!X:X,ROW(),0)),"")</f>
        <v/>
      </c>
      <c r="Y583" s="69" t="str">
        <f>IFERROR(CLEAN(HLOOKUP(Y$1,'1.源数据-产品报告-消费降序'!Y:Y,ROW(),0)),"")</f>
        <v/>
      </c>
      <c r="Z583" s="69" t="str">
        <f>IFERROR(CLEAN(HLOOKUP(Z$1,'1.源数据-产品报告-消费降序'!Z:Z,ROW(),0)),"")</f>
        <v/>
      </c>
      <c r="AA583" s="69" t="str">
        <f>IFERROR(CLEAN(HLOOKUP(AA$1,'1.源数据-产品报告-消费降序'!AA:AA,ROW(),0)),"")</f>
        <v/>
      </c>
      <c r="AB583" s="69" t="str">
        <f>IFERROR(CLEAN(HLOOKUP(AB$1,'1.源数据-产品报告-消费降序'!AB:AB,ROW(),0)),"")</f>
        <v/>
      </c>
      <c r="AC583" s="69" t="str">
        <f>IFERROR(CLEAN(HLOOKUP(AC$1,'1.源数据-产品报告-消费降序'!AC:AC,ROW(),0)),"")</f>
        <v/>
      </c>
      <c r="AD5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3" s="69" t="str">
        <f>IFERROR(CLEAN(HLOOKUP(AE$1,'1.源数据-产品报告-消费降序'!AE:AE,ROW(),0)),"")</f>
        <v/>
      </c>
      <c r="AH583" s="69" t="str">
        <f>IFERROR(CLEAN(HLOOKUP(AH$1,'1.源数据-产品报告-消费降序'!AH:AH,ROW(),0)),"")</f>
        <v/>
      </c>
      <c r="AI583" s="69" t="str">
        <f>IFERROR(CLEAN(HLOOKUP(AI$1,'1.源数据-产品报告-消费降序'!AI:AI,ROW(),0)),"")</f>
        <v/>
      </c>
      <c r="AJ583" s="69" t="str">
        <f>IFERROR(CLEAN(HLOOKUP(AJ$1,'1.源数据-产品报告-消费降序'!AJ:AJ,ROW(),0)),"")</f>
        <v/>
      </c>
      <c r="AK583" s="69" t="str">
        <f>IFERROR(CLEAN(HLOOKUP(AK$1,'1.源数据-产品报告-消费降序'!AK:AK,ROW(),0)),"")</f>
        <v/>
      </c>
      <c r="AL583" s="69" t="str">
        <f>IFERROR(CLEAN(HLOOKUP(AL$1,'1.源数据-产品报告-消费降序'!AL:AL,ROW(),0)),"")</f>
        <v/>
      </c>
      <c r="AM583" s="69" t="str">
        <f>IFERROR(CLEAN(HLOOKUP(AM$1,'1.源数据-产品报告-消费降序'!AM:AM,ROW(),0)),"")</f>
        <v/>
      </c>
      <c r="AN583" s="69" t="str">
        <f>IFERROR(CLEAN(HLOOKUP(AN$1,'1.源数据-产品报告-消费降序'!AN:AN,ROW(),0)),"")</f>
        <v/>
      </c>
      <c r="AO5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3" s="69" t="str">
        <f>IFERROR(CLEAN(HLOOKUP(AP$1,'1.源数据-产品报告-消费降序'!AP:AP,ROW(),0)),"")</f>
        <v/>
      </c>
      <c r="AS583" s="69" t="str">
        <f>IFERROR(CLEAN(HLOOKUP(AS$1,'1.源数据-产品报告-消费降序'!AS:AS,ROW(),0)),"")</f>
        <v/>
      </c>
      <c r="AT583" s="69" t="str">
        <f>IFERROR(CLEAN(HLOOKUP(AT$1,'1.源数据-产品报告-消费降序'!AT:AT,ROW(),0)),"")</f>
        <v/>
      </c>
      <c r="AU583" s="69" t="str">
        <f>IFERROR(CLEAN(HLOOKUP(AU$1,'1.源数据-产品报告-消费降序'!AU:AU,ROW(),0)),"")</f>
        <v/>
      </c>
      <c r="AV583" s="69" t="str">
        <f>IFERROR(CLEAN(HLOOKUP(AV$1,'1.源数据-产品报告-消费降序'!AV:AV,ROW(),0)),"")</f>
        <v/>
      </c>
      <c r="AW583" s="69" t="str">
        <f>IFERROR(CLEAN(HLOOKUP(AW$1,'1.源数据-产品报告-消费降序'!AW:AW,ROW(),0)),"")</f>
        <v/>
      </c>
      <c r="AX583" s="69" t="str">
        <f>IFERROR(CLEAN(HLOOKUP(AX$1,'1.源数据-产品报告-消费降序'!AX:AX,ROW(),0)),"")</f>
        <v/>
      </c>
      <c r="AY583" s="69" t="str">
        <f>IFERROR(CLEAN(HLOOKUP(AY$1,'1.源数据-产品报告-消费降序'!AY:AY,ROW(),0)),"")</f>
        <v/>
      </c>
      <c r="AZ5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3" s="69" t="str">
        <f>IFERROR(CLEAN(HLOOKUP(BA$1,'1.源数据-产品报告-消费降序'!BA:BA,ROW(),0)),"")</f>
        <v/>
      </c>
      <c r="BD583" s="69" t="str">
        <f>IFERROR(CLEAN(HLOOKUP(BD$1,'1.源数据-产品报告-消费降序'!BD:BD,ROW(),0)),"")</f>
        <v/>
      </c>
      <c r="BE583" s="69" t="str">
        <f>IFERROR(CLEAN(HLOOKUP(BE$1,'1.源数据-产品报告-消费降序'!BE:BE,ROW(),0)),"")</f>
        <v/>
      </c>
      <c r="BF583" s="69" t="str">
        <f>IFERROR(CLEAN(HLOOKUP(BF$1,'1.源数据-产品报告-消费降序'!BF:BF,ROW(),0)),"")</f>
        <v/>
      </c>
      <c r="BG583" s="69" t="str">
        <f>IFERROR(CLEAN(HLOOKUP(BG$1,'1.源数据-产品报告-消费降序'!BG:BG,ROW(),0)),"")</f>
        <v/>
      </c>
      <c r="BH583" s="69" t="str">
        <f>IFERROR(CLEAN(HLOOKUP(BH$1,'1.源数据-产品报告-消费降序'!BH:BH,ROW(),0)),"")</f>
        <v/>
      </c>
      <c r="BI583" s="69" t="str">
        <f>IFERROR(CLEAN(HLOOKUP(BI$1,'1.源数据-产品报告-消费降序'!BI:BI,ROW(),0)),"")</f>
        <v/>
      </c>
      <c r="BJ583" s="69" t="str">
        <f>IFERROR(CLEAN(HLOOKUP(BJ$1,'1.源数据-产品报告-消费降序'!BJ:BJ,ROW(),0)),"")</f>
        <v/>
      </c>
      <c r="BK5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3" s="69" t="str">
        <f>IFERROR(CLEAN(HLOOKUP(BL$1,'1.源数据-产品报告-消费降序'!BL:BL,ROW(),0)),"")</f>
        <v/>
      </c>
      <c r="BO583" s="69" t="str">
        <f>IFERROR(CLEAN(HLOOKUP(BO$1,'1.源数据-产品报告-消费降序'!BO:BO,ROW(),0)),"")</f>
        <v/>
      </c>
      <c r="BP583" s="69" t="str">
        <f>IFERROR(CLEAN(HLOOKUP(BP$1,'1.源数据-产品报告-消费降序'!BP:BP,ROW(),0)),"")</f>
        <v/>
      </c>
      <c r="BQ583" s="69" t="str">
        <f>IFERROR(CLEAN(HLOOKUP(BQ$1,'1.源数据-产品报告-消费降序'!BQ:BQ,ROW(),0)),"")</f>
        <v/>
      </c>
      <c r="BR583" s="69" t="str">
        <f>IFERROR(CLEAN(HLOOKUP(BR$1,'1.源数据-产品报告-消费降序'!BR:BR,ROW(),0)),"")</f>
        <v/>
      </c>
      <c r="BS583" s="69" t="str">
        <f>IFERROR(CLEAN(HLOOKUP(BS$1,'1.源数据-产品报告-消费降序'!BS:BS,ROW(),0)),"")</f>
        <v/>
      </c>
      <c r="BT583" s="69" t="str">
        <f>IFERROR(CLEAN(HLOOKUP(BT$1,'1.源数据-产品报告-消费降序'!BT:BT,ROW(),0)),"")</f>
        <v/>
      </c>
      <c r="BU583" s="69" t="str">
        <f>IFERROR(CLEAN(HLOOKUP(BU$1,'1.源数据-产品报告-消费降序'!BU:BU,ROW(),0)),"")</f>
        <v/>
      </c>
      <c r="BV5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3" s="69" t="str">
        <f>IFERROR(CLEAN(HLOOKUP(BW$1,'1.源数据-产品报告-消费降序'!BW:BW,ROW(),0)),"")</f>
        <v/>
      </c>
    </row>
    <row r="584" spans="1:75">
      <c r="A584" s="69" t="str">
        <f>IFERROR(CLEAN(HLOOKUP(A$1,'1.源数据-产品报告-消费降序'!A:A,ROW(),0)),"")</f>
        <v/>
      </c>
      <c r="B584" s="69" t="str">
        <f>IFERROR(CLEAN(HLOOKUP(B$1,'1.源数据-产品报告-消费降序'!B:B,ROW(),0)),"")</f>
        <v/>
      </c>
      <c r="C584" s="69" t="str">
        <f>IFERROR(CLEAN(HLOOKUP(C$1,'1.源数据-产品报告-消费降序'!C:C,ROW(),0)),"")</f>
        <v/>
      </c>
      <c r="D584" s="69" t="str">
        <f>IFERROR(CLEAN(HLOOKUP(D$1,'1.源数据-产品报告-消费降序'!D:D,ROW(),0)),"")</f>
        <v/>
      </c>
      <c r="E584" s="69" t="str">
        <f>IFERROR(CLEAN(HLOOKUP(E$1,'1.源数据-产品报告-消费降序'!E:E,ROW(),0)),"")</f>
        <v/>
      </c>
      <c r="F584" s="69" t="str">
        <f>IFERROR(CLEAN(HLOOKUP(F$1,'1.源数据-产品报告-消费降序'!F:F,ROW(),0)),"")</f>
        <v/>
      </c>
      <c r="G584" s="70">
        <f>IFERROR((HLOOKUP(G$1,'1.源数据-产品报告-消费降序'!G:G,ROW(),0)),"")</f>
        <v>0</v>
      </c>
      <c r="H5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4" s="69" t="str">
        <f>IFERROR(CLEAN(HLOOKUP(I$1,'1.源数据-产品报告-消费降序'!I:I,ROW(),0)),"")</f>
        <v/>
      </c>
      <c r="L584" s="69" t="str">
        <f>IFERROR(CLEAN(HLOOKUP(L$1,'1.源数据-产品报告-消费降序'!L:L,ROW(),0)),"")</f>
        <v/>
      </c>
      <c r="M584" s="69" t="str">
        <f>IFERROR(CLEAN(HLOOKUP(M$1,'1.源数据-产品报告-消费降序'!M:M,ROW(),0)),"")</f>
        <v/>
      </c>
      <c r="N584" s="69" t="str">
        <f>IFERROR(CLEAN(HLOOKUP(N$1,'1.源数据-产品报告-消费降序'!N:N,ROW(),0)),"")</f>
        <v/>
      </c>
      <c r="O584" s="69" t="str">
        <f>IFERROR(CLEAN(HLOOKUP(O$1,'1.源数据-产品报告-消费降序'!O:O,ROW(),0)),"")</f>
        <v/>
      </c>
      <c r="P584" s="69" t="str">
        <f>IFERROR(CLEAN(HLOOKUP(P$1,'1.源数据-产品报告-消费降序'!P:P,ROW(),0)),"")</f>
        <v/>
      </c>
      <c r="Q584" s="69" t="str">
        <f>IFERROR(CLEAN(HLOOKUP(Q$1,'1.源数据-产品报告-消费降序'!Q:Q,ROW(),0)),"")</f>
        <v/>
      </c>
      <c r="R584" s="69" t="str">
        <f>IFERROR(CLEAN(HLOOKUP(R$1,'1.源数据-产品报告-消费降序'!R:R,ROW(),0)),"")</f>
        <v/>
      </c>
      <c r="S5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4" s="69" t="str">
        <f>IFERROR(CLEAN(HLOOKUP(T$1,'1.源数据-产品报告-消费降序'!T:T,ROW(),0)),"")</f>
        <v/>
      </c>
      <c r="W584" s="69" t="str">
        <f>IFERROR(CLEAN(HLOOKUP(W$1,'1.源数据-产品报告-消费降序'!W:W,ROW(),0)),"")</f>
        <v/>
      </c>
      <c r="X584" s="69" t="str">
        <f>IFERROR(CLEAN(HLOOKUP(X$1,'1.源数据-产品报告-消费降序'!X:X,ROW(),0)),"")</f>
        <v/>
      </c>
      <c r="Y584" s="69" t="str">
        <f>IFERROR(CLEAN(HLOOKUP(Y$1,'1.源数据-产品报告-消费降序'!Y:Y,ROW(),0)),"")</f>
        <v/>
      </c>
      <c r="Z584" s="69" t="str">
        <f>IFERROR(CLEAN(HLOOKUP(Z$1,'1.源数据-产品报告-消费降序'!Z:Z,ROW(),0)),"")</f>
        <v/>
      </c>
      <c r="AA584" s="69" t="str">
        <f>IFERROR(CLEAN(HLOOKUP(AA$1,'1.源数据-产品报告-消费降序'!AA:AA,ROW(),0)),"")</f>
        <v/>
      </c>
      <c r="AB584" s="69" t="str">
        <f>IFERROR(CLEAN(HLOOKUP(AB$1,'1.源数据-产品报告-消费降序'!AB:AB,ROW(),0)),"")</f>
        <v/>
      </c>
      <c r="AC584" s="69" t="str">
        <f>IFERROR(CLEAN(HLOOKUP(AC$1,'1.源数据-产品报告-消费降序'!AC:AC,ROW(),0)),"")</f>
        <v/>
      </c>
      <c r="AD5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4" s="69" t="str">
        <f>IFERROR(CLEAN(HLOOKUP(AE$1,'1.源数据-产品报告-消费降序'!AE:AE,ROW(),0)),"")</f>
        <v/>
      </c>
      <c r="AH584" s="69" t="str">
        <f>IFERROR(CLEAN(HLOOKUP(AH$1,'1.源数据-产品报告-消费降序'!AH:AH,ROW(),0)),"")</f>
        <v/>
      </c>
      <c r="AI584" s="69" t="str">
        <f>IFERROR(CLEAN(HLOOKUP(AI$1,'1.源数据-产品报告-消费降序'!AI:AI,ROW(),0)),"")</f>
        <v/>
      </c>
      <c r="AJ584" s="69" t="str">
        <f>IFERROR(CLEAN(HLOOKUP(AJ$1,'1.源数据-产品报告-消费降序'!AJ:AJ,ROW(),0)),"")</f>
        <v/>
      </c>
      <c r="AK584" s="69" t="str">
        <f>IFERROR(CLEAN(HLOOKUP(AK$1,'1.源数据-产品报告-消费降序'!AK:AK,ROW(),0)),"")</f>
        <v/>
      </c>
      <c r="AL584" s="69" t="str">
        <f>IFERROR(CLEAN(HLOOKUP(AL$1,'1.源数据-产品报告-消费降序'!AL:AL,ROW(),0)),"")</f>
        <v/>
      </c>
      <c r="AM584" s="69" t="str">
        <f>IFERROR(CLEAN(HLOOKUP(AM$1,'1.源数据-产品报告-消费降序'!AM:AM,ROW(),0)),"")</f>
        <v/>
      </c>
      <c r="AN584" s="69" t="str">
        <f>IFERROR(CLEAN(HLOOKUP(AN$1,'1.源数据-产品报告-消费降序'!AN:AN,ROW(),0)),"")</f>
        <v/>
      </c>
      <c r="AO5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4" s="69" t="str">
        <f>IFERROR(CLEAN(HLOOKUP(AP$1,'1.源数据-产品报告-消费降序'!AP:AP,ROW(),0)),"")</f>
        <v/>
      </c>
      <c r="AS584" s="69" t="str">
        <f>IFERROR(CLEAN(HLOOKUP(AS$1,'1.源数据-产品报告-消费降序'!AS:AS,ROW(),0)),"")</f>
        <v/>
      </c>
      <c r="AT584" s="69" t="str">
        <f>IFERROR(CLEAN(HLOOKUP(AT$1,'1.源数据-产品报告-消费降序'!AT:AT,ROW(),0)),"")</f>
        <v/>
      </c>
      <c r="AU584" s="69" t="str">
        <f>IFERROR(CLEAN(HLOOKUP(AU$1,'1.源数据-产品报告-消费降序'!AU:AU,ROW(),0)),"")</f>
        <v/>
      </c>
      <c r="AV584" s="69" t="str">
        <f>IFERROR(CLEAN(HLOOKUP(AV$1,'1.源数据-产品报告-消费降序'!AV:AV,ROW(),0)),"")</f>
        <v/>
      </c>
      <c r="AW584" s="69" t="str">
        <f>IFERROR(CLEAN(HLOOKUP(AW$1,'1.源数据-产品报告-消费降序'!AW:AW,ROW(),0)),"")</f>
        <v/>
      </c>
      <c r="AX584" s="69" t="str">
        <f>IFERROR(CLEAN(HLOOKUP(AX$1,'1.源数据-产品报告-消费降序'!AX:AX,ROW(),0)),"")</f>
        <v/>
      </c>
      <c r="AY584" s="69" t="str">
        <f>IFERROR(CLEAN(HLOOKUP(AY$1,'1.源数据-产品报告-消费降序'!AY:AY,ROW(),0)),"")</f>
        <v/>
      </c>
      <c r="AZ5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4" s="69" t="str">
        <f>IFERROR(CLEAN(HLOOKUP(BA$1,'1.源数据-产品报告-消费降序'!BA:BA,ROW(),0)),"")</f>
        <v/>
      </c>
      <c r="BD584" s="69" t="str">
        <f>IFERROR(CLEAN(HLOOKUP(BD$1,'1.源数据-产品报告-消费降序'!BD:BD,ROW(),0)),"")</f>
        <v/>
      </c>
      <c r="BE584" s="69" t="str">
        <f>IFERROR(CLEAN(HLOOKUP(BE$1,'1.源数据-产品报告-消费降序'!BE:BE,ROW(),0)),"")</f>
        <v/>
      </c>
      <c r="BF584" s="69" t="str">
        <f>IFERROR(CLEAN(HLOOKUP(BF$1,'1.源数据-产品报告-消费降序'!BF:BF,ROW(),0)),"")</f>
        <v/>
      </c>
      <c r="BG584" s="69" t="str">
        <f>IFERROR(CLEAN(HLOOKUP(BG$1,'1.源数据-产品报告-消费降序'!BG:BG,ROW(),0)),"")</f>
        <v/>
      </c>
      <c r="BH584" s="69" t="str">
        <f>IFERROR(CLEAN(HLOOKUP(BH$1,'1.源数据-产品报告-消费降序'!BH:BH,ROW(),0)),"")</f>
        <v/>
      </c>
      <c r="BI584" s="69" t="str">
        <f>IFERROR(CLEAN(HLOOKUP(BI$1,'1.源数据-产品报告-消费降序'!BI:BI,ROW(),0)),"")</f>
        <v/>
      </c>
      <c r="BJ584" s="69" t="str">
        <f>IFERROR(CLEAN(HLOOKUP(BJ$1,'1.源数据-产品报告-消费降序'!BJ:BJ,ROW(),0)),"")</f>
        <v/>
      </c>
      <c r="BK5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4" s="69" t="str">
        <f>IFERROR(CLEAN(HLOOKUP(BL$1,'1.源数据-产品报告-消费降序'!BL:BL,ROW(),0)),"")</f>
        <v/>
      </c>
      <c r="BO584" s="69" t="str">
        <f>IFERROR(CLEAN(HLOOKUP(BO$1,'1.源数据-产品报告-消费降序'!BO:BO,ROW(),0)),"")</f>
        <v/>
      </c>
      <c r="BP584" s="69" t="str">
        <f>IFERROR(CLEAN(HLOOKUP(BP$1,'1.源数据-产品报告-消费降序'!BP:BP,ROW(),0)),"")</f>
        <v/>
      </c>
      <c r="BQ584" s="69" t="str">
        <f>IFERROR(CLEAN(HLOOKUP(BQ$1,'1.源数据-产品报告-消费降序'!BQ:BQ,ROW(),0)),"")</f>
        <v/>
      </c>
      <c r="BR584" s="69" t="str">
        <f>IFERROR(CLEAN(HLOOKUP(BR$1,'1.源数据-产品报告-消费降序'!BR:BR,ROW(),0)),"")</f>
        <v/>
      </c>
      <c r="BS584" s="69" t="str">
        <f>IFERROR(CLEAN(HLOOKUP(BS$1,'1.源数据-产品报告-消费降序'!BS:BS,ROW(),0)),"")</f>
        <v/>
      </c>
      <c r="BT584" s="69" t="str">
        <f>IFERROR(CLEAN(HLOOKUP(BT$1,'1.源数据-产品报告-消费降序'!BT:BT,ROW(),0)),"")</f>
        <v/>
      </c>
      <c r="BU584" s="69" t="str">
        <f>IFERROR(CLEAN(HLOOKUP(BU$1,'1.源数据-产品报告-消费降序'!BU:BU,ROW(),0)),"")</f>
        <v/>
      </c>
      <c r="BV5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4" s="69" t="str">
        <f>IFERROR(CLEAN(HLOOKUP(BW$1,'1.源数据-产品报告-消费降序'!BW:BW,ROW(),0)),"")</f>
        <v/>
      </c>
    </row>
    <row r="585" spans="1:75">
      <c r="A585" s="69" t="str">
        <f>IFERROR(CLEAN(HLOOKUP(A$1,'1.源数据-产品报告-消费降序'!A:A,ROW(),0)),"")</f>
        <v/>
      </c>
      <c r="B585" s="69" t="str">
        <f>IFERROR(CLEAN(HLOOKUP(B$1,'1.源数据-产品报告-消费降序'!B:B,ROW(),0)),"")</f>
        <v/>
      </c>
      <c r="C585" s="69" t="str">
        <f>IFERROR(CLEAN(HLOOKUP(C$1,'1.源数据-产品报告-消费降序'!C:C,ROW(),0)),"")</f>
        <v/>
      </c>
      <c r="D585" s="69" t="str">
        <f>IFERROR(CLEAN(HLOOKUP(D$1,'1.源数据-产品报告-消费降序'!D:D,ROW(),0)),"")</f>
        <v/>
      </c>
      <c r="E585" s="69" t="str">
        <f>IFERROR(CLEAN(HLOOKUP(E$1,'1.源数据-产品报告-消费降序'!E:E,ROW(),0)),"")</f>
        <v/>
      </c>
      <c r="F585" s="69" t="str">
        <f>IFERROR(CLEAN(HLOOKUP(F$1,'1.源数据-产品报告-消费降序'!F:F,ROW(),0)),"")</f>
        <v/>
      </c>
      <c r="G585" s="70">
        <f>IFERROR((HLOOKUP(G$1,'1.源数据-产品报告-消费降序'!G:G,ROW(),0)),"")</f>
        <v>0</v>
      </c>
      <c r="H5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5" s="69" t="str">
        <f>IFERROR(CLEAN(HLOOKUP(I$1,'1.源数据-产品报告-消费降序'!I:I,ROW(),0)),"")</f>
        <v/>
      </c>
      <c r="L585" s="69" t="str">
        <f>IFERROR(CLEAN(HLOOKUP(L$1,'1.源数据-产品报告-消费降序'!L:L,ROW(),0)),"")</f>
        <v/>
      </c>
      <c r="M585" s="69" t="str">
        <f>IFERROR(CLEAN(HLOOKUP(M$1,'1.源数据-产品报告-消费降序'!M:M,ROW(),0)),"")</f>
        <v/>
      </c>
      <c r="N585" s="69" t="str">
        <f>IFERROR(CLEAN(HLOOKUP(N$1,'1.源数据-产品报告-消费降序'!N:N,ROW(),0)),"")</f>
        <v/>
      </c>
      <c r="O585" s="69" t="str">
        <f>IFERROR(CLEAN(HLOOKUP(O$1,'1.源数据-产品报告-消费降序'!O:O,ROW(),0)),"")</f>
        <v/>
      </c>
      <c r="P585" s="69" t="str">
        <f>IFERROR(CLEAN(HLOOKUP(P$1,'1.源数据-产品报告-消费降序'!P:P,ROW(),0)),"")</f>
        <v/>
      </c>
      <c r="Q585" s="69" t="str">
        <f>IFERROR(CLEAN(HLOOKUP(Q$1,'1.源数据-产品报告-消费降序'!Q:Q,ROW(),0)),"")</f>
        <v/>
      </c>
      <c r="R585" s="69" t="str">
        <f>IFERROR(CLEAN(HLOOKUP(R$1,'1.源数据-产品报告-消费降序'!R:R,ROW(),0)),"")</f>
        <v/>
      </c>
      <c r="S5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5" s="69" t="str">
        <f>IFERROR(CLEAN(HLOOKUP(T$1,'1.源数据-产品报告-消费降序'!T:T,ROW(),0)),"")</f>
        <v/>
      </c>
      <c r="W585" s="69" t="str">
        <f>IFERROR(CLEAN(HLOOKUP(W$1,'1.源数据-产品报告-消费降序'!W:W,ROW(),0)),"")</f>
        <v/>
      </c>
      <c r="X585" s="69" t="str">
        <f>IFERROR(CLEAN(HLOOKUP(X$1,'1.源数据-产品报告-消费降序'!X:X,ROW(),0)),"")</f>
        <v/>
      </c>
      <c r="Y585" s="69" t="str">
        <f>IFERROR(CLEAN(HLOOKUP(Y$1,'1.源数据-产品报告-消费降序'!Y:Y,ROW(),0)),"")</f>
        <v/>
      </c>
      <c r="Z585" s="69" t="str">
        <f>IFERROR(CLEAN(HLOOKUP(Z$1,'1.源数据-产品报告-消费降序'!Z:Z,ROW(),0)),"")</f>
        <v/>
      </c>
      <c r="AA585" s="69" t="str">
        <f>IFERROR(CLEAN(HLOOKUP(AA$1,'1.源数据-产品报告-消费降序'!AA:AA,ROW(),0)),"")</f>
        <v/>
      </c>
      <c r="AB585" s="69" t="str">
        <f>IFERROR(CLEAN(HLOOKUP(AB$1,'1.源数据-产品报告-消费降序'!AB:AB,ROW(),0)),"")</f>
        <v/>
      </c>
      <c r="AC585" s="69" t="str">
        <f>IFERROR(CLEAN(HLOOKUP(AC$1,'1.源数据-产品报告-消费降序'!AC:AC,ROW(),0)),"")</f>
        <v/>
      </c>
      <c r="AD5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5" s="69" t="str">
        <f>IFERROR(CLEAN(HLOOKUP(AE$1,'1.源数据-产品报告-消费降序'!AE:AE,ROW(),0)),"")</f>
        <v/>
      </c>
      <c r="AH585" s="69" t="str">
        <f>IFERROR(CLEAN(HLOOKUP(AH$1,'1.源数据-产品报告-消费降序'!AH:AH,ROW(),0)),"")</f>
        <v/>
      </c>
      <c r="AI585" s="69" t="str">
        <f>IFERROR(CLEAN(HLOOKUP(AI$1,'1.源数据-产品报告-消费降序'!AI:AI,ROW(),0)),"")</f>
        <v/>
      </c>
      <c r="AJ585" s="69" t="str">
        <f>IFERROR(CLEAN(HLOOKUP(AJ$1,'1.源数据-产品报告-消费降序'!AJ:AJ,ROW(),0)),"")</f>
        <v/>
      </c>
      <c r="AK585" s="69" t="str">
        <f>IFERROR(CLEAN(HLOOKUP(AK$1,'1.源数据-产品报告-消费降序'!AK:AK,ROW(),0)),"")</f>
        <v/>
      </c>
      <c r="AL585" s="69" t="str">
        <f>IFERROR(CLEAN(HLOOKUP(AL$1,'1.源数据-产品报告-消费降序'!AL:AL,ROW(),0)),"")</f>
        <v/>
      </c>
      <c r="AM585" s="69" t="str">
        <f>IFERROR(CLEAN(HLOOKUP(AM$1,'1.源数据-产品报告-消费降序'!AM:AM,ROW(),0)),"")</f>
        <v/>
      </c>
      <c r="AN585" s="69" t="str">
        <f>IFERROR(CLEAN(HLOOKUP(AN$1,'1.源数据-产品报告-消费降序'!AN:AN,ROW(),0)),"")</f>
        <v/>
      </c>
      <c r="AO5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5" s="69" t="str">
        <f>IFERROR(CLEAN(HLOOKUP(AP$1,'1.源数据-产品报告-消费降序'!AP:AP,ROW(),0)),"")</f>
        <v/>
      </c>
      <c r="AS585" s="69" t="str">
        <f>IFERROR(CLEAN(HLOOKUP(AS$1,'1.源数据-产品报告-消费降序'!AS:AS,ROW(),0)),"")</f>
        <v/>
      </c>
      <c r="AT585" s="69" t="str">
        <f>IFERROR(CLEAN(HLOOKUP(AT$1,'1.源数据-产品报告-消费降序'!AT:AT,ROW(),0)),"")</f>
        <v/>
      </c>
      <c r="AU585" s="69" t="str">
        <f>IFERROR(CLEAN(HLOOKUP(AU$1,'1.源数据-产品报告-消费降序'!AU:AU,ROW(),0)),"")</f>
        <v/>
      </c>
      <c r="AV585" s="69" t="str">
        <f>IFERROR(CLEAN(HLOOKUP(AV$1,'1.源数据-产品报告-消费降序'!AV:AV,ROW(),0)),"")</f>
        <v/>
      </c>
      <c r="AW585" s="69" t="str">
        <f>IFERROR(CLEAN(HLOOKUP(AW$1,'1.源数据-产品报告-消费降序'!AW:AW,ROW(),0)),"")</f>
        <v/>
      </c>
      <c r="AX585" s="69" t="str">
        <f>IFERROR(CLEAN(HLOOKUP(AX$1,'1.源数据-产品报告-消费降序'!AX:AX,ROW(),0)),"")</f>
        <v/>
      </c>
      <c r="AY585" s="69" t="str">
        <f>IFERROR(CLEAN(HLOOKUP(AY$1,'1.源数据-产品报告-消费降序'!AY:AY,ROW(),0)),"")</f>
        <v/>
      </c>
      <c r="AZ5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5" s="69" t="str">
        <f>IFERROR(CLEAN(HLOOKUP(BA$1,'1.源数据-产品报告-消费降序'!BA:BA,ROW(),0)),"")</f>
        <v/>
      </c>
      <c r="BD585" s="69" t="str">
        <f>IFERROR(CLEAN(HLOOKUP(BD$1,'1.源数据-产品报告-消费降序'!BD:BD,ROW(),0)),"")</f>
        <v/>
      </c>
      <c r="BE585" s="69" t="str">
        <f>IFERROR(CLEAN(HLOOKUP(BE$1,'1.源数据-产品报告-消费降序'!BE:BE,ROW(),0)),"")</f>
        <v/>
      </c>
      <c r="BF585" s="69" t="str">
        <f>IFERROR(CLEAN(HLOOKUP(BF$1,'1.源数据-产品报告-消费降序'!BF:BF,ROW(),0)),"")</f>
        <v/>
      </c>
      <c r="BG585" s="69" t="str">
        <f>IFERROR(CLEAN(HLOOKUP(BG$1,'1.源数据-产品报告-消费降序'!BG:BG,ROW(),0)),"")</f>
        <v/>
      </c>
      <c r="BH585" s="69" t="str">
        <f>IFERROR(CLEAN(HLOOKUP(BH$1,'1.源数据-产品报告-消费降序'!BH:BH,ROW(),0)),"")</f>
        <v/>
      </c>
      <c r="BI585" s="69" t="str">
        <f>IFERROR(CLEAN(HLOOKUP(BI$1,'1.源数据-产品报告-消费降序'!BI:BI,ROW(),0)),"")</f>
        <v/>
      </c>
      <c r="BJ585" s="69" t="str">
        <f>IFERROR(CLEAN(HLOOKUP(BJ$1,'1.源数据-产品报告-消费降序'!BJ:BJ,ROW(),0)),"")</f>
        <v/>
      </c>
      <c r="BK5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5" s="69" t="str">
        <f>IFERROR(CLEAN(HLOOKUP(BL$1,'1.源数据-产品报告-消费降序'!BL:BL,ROW(),0)),"")</f>
        <v/>
      </c>
      <c r="BO585" s="69" t="str">
        <f>IFERROR(CLEAN(HLOOKUP(BO$1,'1.源数据-产品报告-消费降序'!BO:BO,ROW(),0)),"")</f>
        <v/>
      </c>
      <c r="BP585" s="69" t="str">
        <f>IFERROR(CLEAN(HLOOKUP(BP$1,'1.源数据-产品报告-消费降序'!BP:BP,ROW(),0)),"")</f>
        <v/>
      </c>
      <c r="BQ585" s="69" t="str">
        <f>IFERROR(CLEAN(HLOOKUP(BQ$1,'1.源数据-产品报告-消费降序'!BQ:BQ,ROW(),0)),"")</f>
        <v/>
      </c>
      <c r="BR585" s="69" t="str">
        <f>IFERROR(CLEAN(HLOOKUP(BR$1,'1.源数据-产品报告-消费降序'!BR:BR,ROW(),0)),"")</f>
        <v/>
      </c>
      <c r="BS585" s="69" t="str">
        <f>IFERROR(CLEAN(HLOOKUP(BS$1,'1.源数据-产品报告-消费降序'!BS:BS,ROW(),0)),"")</f>
        <v/>
      </c>
      <c r="BT585" s="69" t="str">
        <f>IFERROR(CLEAN(HLOOKUP(BT$1,'1.源数据-产品报告-消费降序'!BT:BT,ROW(),0)),"")</f>
        <v/>
      </c>
      <c r="BU585" s="69" t="str">
        <f>IFERROR(CLEAN(HLOOKUP(BU$1,'1.源数据-产品报告-消费降序'!BU:BU,ROW(),0)),"")</f>
        <v/>
      </c>
      <c r="BV5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5" s="69" t="str">
        <f>IFERROR(CLEAN(HLOOKUP(BW$1,'1.源数据-产品报告-消费降序'!BW:BW,ROW(),0)),"")</f>
        <v/>
      </c>
    </row>
    <row r="586" spans="1:75">
      <c r="A586" s="69" t="str">
        <f>IFERROR(CLEAN(HLOOKUP(A$1,'1.源数据-产品报告-消费降序'!A:A,ROW(),0)),"")</f>
        <v/>
      </c>
      <c r="B586" s="69" t="str">
        <f>IFERROR(CLEAN(HLOOKUP(B$1,'1.源数据-产品报告-消费降序'!B:B,ROW(),0)),"")</f>
        <v/>
      </c>
      <c r="C586" s="69" t="str">
        <f>IFERROR(CLEAN(HLOOKUP(C$1,'1.源数据-产品报告-消费降序'!C:C,ROW(),0)),"")</f>
        <v/>
      </c>
      <c r="D586" s="69" t="str">
        <f>IFERROR(CLEAN(HLOOKUP(D$1,'1.源数据-产品报告-消费降序'!D:D,ROW(),0)),"")</f>
        <v/>
      </c>
      <c r="E586" s="69" t="str">
        <f>IFERROR(CLEAN(HLOOKUP(E$1,'1.源数据-产品报告-消费降序'!E:E,ROW(),0)),"")</f>
        <v/>
      </c>
      <c r="F586" s="69" t="str">
        <f>IFERROR(CLEAN(HLOOKUP(F$1,'1.源数据-产品报告-消费降序'!F:F,ROW(),0)),"")</f>
        <v/>
      </c>
      <c r="G586" s="70">
        <f>IFERROR((HLOOKUP(G$1,'1.源数据-产品报告-消费降序'!G:G,ROW(),0)),"")</f>
        <v>0</v>
      </c>
      <c r="H5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6" s="69" t="str">
        <f>IFERROR(CLEAN(HLOOKUP(I$1,'1.源数据-产品报告-消费降序'!I:I,ROW(),0)),"")</f>
        <v/>
      </c>
      <c r="L586" s="69" t="str">
        <f>IFERROR(CLEAN(HLOOKUP(L$1,'1.源数据-产品报告-消费降序'!L:L,ROW(),0)),"")</f>
        <v/>
      </c>
      <c r="M586" s="69" t="str">
        <f>IFERROR(CLEAN(HLOOKUP(M$1,'1.源数据-产品报告-消费降序'!M:M,ROW(),0)),"")</f>
        <v/>
      </c>
      <c r="N586" s="69" t="str">
        <f>IFERROR(CLEAN(HLOOKUP(N$1,'1.源数据-产品报告-消费降序'!N:N,ROW(),0)),"")</f>
        <v/>
      </c>
      <c r="O586" s="69" t="str">
        <f>IFERROR(CLEAN(HLOOKUP(O$1,'1.源数据-产品报告-消费降序'!O:O,ROW(),0)),"")</f>
        <v/>
      </c>
      <c r="P586" s="69" t="str">
        <f>IFERROR(CLEAN(HLOOKUP(P$1,'1.源数据-产品报告-消费降序'!P:P,ROW(),0)),"")</f>
        <v/>
      </c>
      <c r="Q586" s="69" t="str">
        <f>IFERROR(CLEAN(HLOOKUP(Q$1,'1.源数据-产品报告-消费降序'!Q:Q,ROW(),0)),"")</f>
        <v/>
      </c>
      <c r="R586" s="69" t="str">
        <f>IFERROR(CLEAN(HLOOKUP(R$1,'1.源数据-产品报告-消费降序'!R:R,ROW(),0)),"")</f>
        <v/>
      </c>
      <c r="S5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6" s="69" t="str">
        <f>IFERROR(CLEAN(HLOOKUP(T$1,'1.源数据-产品报告-消费降序'!T:T,ROW(),0)),"")</f>
        <v/>
      </c>
      <c r="W586" s="69" t="str">
        <f>IFERROR(CLEAN(HLOOKUP(W$1,'1.源数据-产品报告-消费降序'!W:W,ROW(),0)),"")</f>
        <v/>
      </c>
      <c r="X586" s="69" t="str">
        <f>IFERROR(CLEAN(HLOOKUP(X$1,'1.源数据-产品报告-消费降序'!X:X,ROW(),0)),"")</f>
        <v/>
      </c>
      <c r="Y586" s="69" t="str">
        <f>IFERROR(CLEAN(HLOOKUP(Y$1,'1.源数据-产品报告-消费降序'!Y:Y,ROW(),0)),"")</f>
        <v/>
      </c>
      <c r="Z586" s="69" t="str">
        <f>IFERROR(CLEAN(HLOOKUP(Z$1,'1.源数据-产品报告-消费降序'!Z:Z,ROW(),0)),"")</f>
        <v/>
      </c>
      <c r="AA586" s="69" t="str">
        <f>IFERROR(CLEAN(HLOOKUP(AA$1,'1.源数据-产品报告-消费降序'!AA:AA,ROW(),0)),"")</f>
        <v/>
      </c>
      <c r="AB586" s="69" t="str">
        <f>IFERROR(CLEAN(HLOOKUP(AB$1,'1.源数据-产品报告-消费降序'!AB:AB,ROW(),0)),"")</f>
        <v/>
      </c>
      <c r="AC586" s="69" t="str">
        <f>IFERROR(CLEAN(HLOOKUP(AC$1,'1.源数据-产品报告-消费降序'!AC:AC,ROW(),0)),"")</f>
        <v/>
      </c>
      <c r="AD5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6" s="69" t="str">
        <f>IFERROR(CLEAN(HLOOKUP(AE$1,'1.源数据-产品报告-消费降序'!AE:AE,ROW(),0)),"")</f>
        <v/>
      </c>
      <c r="AH586" s="69" t="str">
        <f>IFERROR(CLEAN(HLOOKUP(AH$1,'1.源数据-产品报告-消费降序'!AH:AH,ROW(),0)),"")</f>
        <v/>
      </c>
      <c r="AI586" s="69" t="str">
        <f>IFERROR(CLEAN(HLOOKUP(AI$1,'1.源数据-产品报告-消费降序'!AI:AI,ROW(),0)),"")</f>
        <v/>
      </c>
      <c r="AJ586" s="69" t="str">
        <f>IFERROR(CLEAN(HLOOKUP(AJ$1,'1.源数据-产品报告-消费降序'!AJ:AJ,ROW(),0)),"")</f>
        <v/>
      </c>
      <c r="AK586" s="69" t="str">
        <f>IFERROR(CLEAN(HLOOKUP(AK$1,'1.源数据-产品报告-消费降序'!AK:AK,ROW(),0)),"")</f>
        <v/>
      </c>
      <c r="AL586" s="69" t="str">
        <f>IFERROR(CLEAN(HLOOKUP(AL$1,'1.源数据-产品报告-消费降序'!AL:AL,ROW(),0)),"")</f>
        <v/>
      </c>
      <c r="AM586" s="69" t="str">
        <f>IFERROR(CLEAN(HLOOKUP(AM$1,'1.源数据-产品报告-消费降序'!AM:AM,ROW(),0)),"")</f>
        <v/>
      </c>
      <c r="AN586" s="69" t="str">
        <f>IFERROR(CLEAN(HLOOKUP(AN$1,'1.源数据-产品报告-消费降序'!AN:AN,ROW(),0)),"")</f>
        <v/>
      </c>
      <c r="AO5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6" s="69" t="str">
        <f>IFERROR(CLEAN(HLOOKUP(AP$1,'1.源数据-产品报告-消费降序'!AP:AP,ROW(),0)),"")</f>
        <v/>
      </c>
      <c r="AS586" s="69" t="str">
        <f>IFERROR(CLEAN(HLOOKUP(AS$1,'1.源数据-产品报告-消费降序'!AS:AS,ROW(),0)),"")</f>
        <v/>
      </c>
      <c r="AT586" s="69" t="str">
        <f>IFERROR(CLEAN(HLOOKUP(AT$1,'1.源数据-产品报告-消费降序'!AT:AT,ROW(),0)),"")</f>
        <v/>
      </c>
      <c r="AU586" s="69" t="str">
        <f>IFERROR(CLEAN(HLOOKUP(AU$1,'1.源数据-产品报告-消费降序'!AU:AU,ROW(),0)),"")</f>
        <v/>
      </c>
      <c r="AV586" s="69" t="str">
        <f>IFERROR(CLEAN(HLOOKUP(AV$1,'1.源数据-产品报告-消费降序'!AV:AV,ROW(),0)),"")</f>
        <v/>
      </c>
      <c r="AW586" s="69" t="str">
        <f>IFERROR(CLEAN(HLOOKUP(AW$1,'1.源数据-产品报告-消费降序'!AW:AW,ROW(),0)),"")</f>
        <v/>
      </c>
      <c r="AX586" s="69" t="str">
        <f>IFERROR(CLEAN(HLOOKUP(AX$1,'1.源数据-产品报告-消费降序'!AX:AX,ROW(),0)),"")</f>
        <v/>
      </c>
      <c r="AY586" s="69" t="str">
        <f>IFERROR(CLEAN(HLOOKUP(AY$1,'1.源数据-产品报告-消费降序'!AY:AY,ROW(),0)),"")</f>
        <v/>
      </c>
      <c r="AZ5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6" s="69" t="str">
        <f>IFERROR(CLEAN(HLOOKUP(BA$1,'1.源数据-产品报告-消费降序'!BA:BA,ROW(),0)),"")</f>
        <v/>
      </c>
      <c r="BD586" s="69" t="str">
        <f>IFERROR(CLEAN(HLOOKUP(BD$1,'1.源数据-产品报告-消费降序'!BD:BD,ROW(),0)),"")</f>
        <v/>
      </c>
      <c r="BE586" s="69" t="str">
        <f>IFERROR(CLEAN(HLOOKUP(BE$1,'1.源数据-产品报告-消费降序'!BE:BE,ROW(),0)),"")</f>
        <v/>
      </c>
      <c r="BF586" s="69" t="str">
        <f>IFERROR(CLEAN(HLOOKUP(BF$1,'1.源数据-产品报告-消费降序'!BF:BF,ROW(),0)),"")</f>
        <v/>
      </c>
      <c r="BG586" s="69" t="str">
        <f>IFERROR(CLEAN(HLOOKUP(BG$1,'1.源数据-产品报告-消费降序'!BG:BG,ROW(),0)),"")</f>
        <v/>
      </c>
      <c r="BH586" s="69" t="str">
        <f>IFERROR(CLEAN(HLOOKUP(BH$1,'1.源数据-产品报告-消费降序'!BH:BH,ROW(),0)),"")</f>
        <v/>
      </c>
      <c r="BI586" s="69" t="str">
        <f>IFERROR(CLEAN(HLOOKUP(BI$1,'1.源数据-产品报告-消费降序'!BI:BI,ROW(),0)),"")</f>
        <v/>
      </c>
      <c r="BJ586" s="69" t="str">
        <f>IFERROR(CLEAN(HLOOKUP(BJ$1,'1.源数据-产品报告-消费降序'!BJ:BJ,ROW(),0)),"")</f>
        <v/>
      </c>
      <c r="BK5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6" s="69" t="str">
        <f>IFERROR(CLEAN(HLOOKUP(BL$1,'1.源数据-产品报告-消费降序'!BL:BL,ROW(),0)),"")</f>
        <v/>
      </c>
      <c r="BO586" s="69" t="str">
        <f>IFERROR(CLEAN(HLOOKUP(BO$1,'1.源数据-产品报告-消费降序'!BO:BO,ROW(),0)),"")</f>
        <v/>
      </c>
      <c r="BP586" s="69" t="str">
        <f>IFERROR(CLEAN(HLOOKUP(BP$1,'1.源数据-产品报告-消费降序'!BP:BP,ROW(),0)),"")</f>
        <v/>
      </c>
      <c r="BQ586" s="69" t="str">
        <f>IFERROR(CLEAN(HLOOKUP(BQ$1,'1.源数据-产品报告-消费降序'!BQ:BQ,ROW(),0)),"")</f>
        <v/>
      </c>
      <c r="BR586" s="69" t="str">
        <f>IFERROR(CLEAN(HLOOKUP(BR$1,'1.源数据-产品报告-消费降序'!BR:BR,ROW(),0)),"")</f>
        <v/>
      </c>
      <c r="BS586" s="69" t="str">
        <f>IFERROR(CLEAN(HLOOKUP(BS$1,'1.源数据-产品报告-消费降序'!BS:BS,ROW(),0)),"")</f>
        <v/>
      </c>
      <c r="BT586" s="69" t="str">
        <f>IFERROR(CLEAN(HLOOKUP(BT$1,'1.源数据-产品报告-消费降序'!BT:BT,ROW(),0)),"")</f>
        <v/>
      </c>
      <c r="BU586" s="69" t="str">
        <f>IFERROR(CLEAN(HLOOKUP(BU$1,'1.源数据-产品报告-消费降序'!BU:BU,ROW(),0)),"")</f>
        <v/>
      </c>
      <c r="BV5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6" s="69" t="str">
        <f>IFERROR(CLEAN(HLOOKUP(BW$1,'1.源数据-产品报告-消费降序'!BW:BW,ROW(),0)),"")</f>
        <v/>
      </c>
    </row>
    <row r="587" spans="1:75">
      <c r="A587" s="69" t="str">
        <f>IFERROR(CLEAN(HLOOKUP(A$1,'1.源数据-产品报告-消费降序'!A:A,ROW(),0)),"")</f>
        <v/>
      </c>
      <c r="B587" s="69" t="str">
        <f>IFERROR(CLEAN(HLOOKUP(B$1,'1.源数据-产品报告-消费降序'!B:B,ROW(),0)),"")</f>
        <v/>
      </c>
      <c r="C587" s="69" t="str">
        <f>IFERROR(CLEAN(HLOOKUP(C$1,'1.源数据-产品报告-消费降序'!C:C,ROW(),0)),"")</f>
        <v/>
      </c>
      <c r="D587" s="69" t="str">
        <f>IFERROR(CLEAN(HLOOKUP(D$1,'1.源数据-产品报告-消费降序'!D:D,ROW(),0)),"")</f>
        <v/>
      </c>
      <c r="E587" s="69" t="str">
        <f>IFERROR(CLEAN(HLOOKUP(E$1,'1.源数据-产品报告-消费降序'!E:E,ROW(),0)),"")</f>
        <v/>
      </c>
      <c r="F587" s="69" t="str">
        <f>IFERROR(CLEAN(HLOOKUP(F$1,'1.源数据-产品报告-消费降序'!F:F,ROW(),0)),"")</f>
        <v/>
      </c>
      <c r="G587" s="70">
        <f>IFERROR((HLOOKUP(G$1,'1.源数据-产品报告-消费降序'!G:G,ROW(),0)),"")</f>
        <v>0</v>
      </c>
      <c r="H5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7" s="69" t="str">
        <f>IFERROR(CLEAN(HLOOKUP(I$1,'1.源数据-产品报告-消费降序'!I:I,ROW(),0)),"")</f>
        <v/>
      </c>
      <c r="L587" s="69" t="str">
        <f>IFERROR(CLEAN(HLOOKUP(L$1,'1.源数据-产品报告-消费降序'!L:L,ROW(),0)),"")</f>
        <v/>
      </c>
      <c r="M587" s="69" t="str">
        <f>IFERROR(CLEAN(HLOOKUP(M$1,'1.源数据-产品报告-消费降序'!M:M,ROW(),0)),"")</f>
        <v/>
      </c>
      <c r="N587" s="69" t="str">
        <f>IFERROR(CLEAN(HLOOKUP(N$1,'1.源数据-产品报告-消费降序'!N:N,ROW(),0)),"")</f>
        <v/>
      </c>
      <c r="O587" s="69" t="str">
        <f>IFERROR(CLEAN(HLOOKUP(O$1,'1.源数据-产品报告-消费降序'!O:O,ROW(),0)),"")</f>
        <v/>
      </c>
      <c r="P587" s="69" t="str">
        <f>IFERROR(CLEAN(HLOOKUP(P$1,'1.源数据-产品报告-消费降序'!P:P,ROW(),0)),"")</f>
        <v/>
      </c>
      <c r="Q587" s="69" t="str">
        <f>IFERROR(CLEAN(HLOOKUP(Q$1,'1.源数据-产品报告-消费降序'!Q:Q,ROW(),0)),"")</f>
        <v/>
      </c>
      <c r="R587" s="69" t="str">
        <f>IFERROR(CLEAN(HLOOKUP(R$1,'1.源数据-产品报告-消费降序'!R:R,ROW(),0)),"")</f>
        <v/>
      </c>
      <c r="S5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7" s="69" t="str">
        <f>IFERROR(CLEAN(HLOOKUP(T$1,'1.源数据-产品报告-消费降序'!T:T,ROW(),0)),"")</f>
        <v/>
      </c>
      <c r="W587" s="69" t="str">
        <f>IFERROR(CLEAN(HLOOKUP(W$1,'1.源数据-产品报告-消费降序'!W:W,ROW(),0)),"")</f>
        <v/>
      </c>
      <c r="X587" s="69" t="str">
        <f>IFERROR(CLEAN(HLOOKUP(X$1,'1.源数据-产品报告-消费降序'!X:X,ROW(),0)),"")</f>
        <v/>
      </c>
      <c r="Y587" s="69" t="str">
        <f>IFERROR(CLEAN(HLOOKUP(Y$1,'1.源数据-产品报告-消费降序'!Y:Y,ROW(),0)),"")</f>
        <v/>
      </c>
      <c r="Z587" s="69" t="str">
        <f>IFERROR(CLEAN(HLOOKUP(Z$1,'1.源数据-产品报告-消费降序'!Z:Z,ROW(),0)),"")</f>
        <v/>
      </c>
      <c r="AA587" s="69" t="str">
        <f>IFERROR(CLEAN(HLOOKUP(AA$1,'1.源数据-产品报告-消费降序'!AA:AA,ROW(),0)),"")</f>
        <v/>
      </c>
      <c r="AB587" s="69" t="str">
        <f>IFERROR(CLEAN(HLOOKUP(AB$1,'1.源数据-产品报告-消费降序'!AB:AB,ROW(),0)),"")</f>
        <v/>
      </c>
      <c r="AC587" s="69" t="str">
        <f>IFERROR(CLEAN(HLOOKUP(AC$1,'1.源数据-产品报告-消费降序'!AC:AC,ROW(),0)),"")</f>
        <v/>
      </c>
      <c r="AD5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7" s="69" t="str">
        <f>IFERROR(CLEAN(HLOOKUP(AE$1,'1.源数据-产品报告-消费降序'!AE:AE,ROW(),0)),"")</f>
        <v/>
      </c>
      <c r="AH587" s="69" t="str">
        <f>IFERROR(CLEAN(HLOOKUP(AH$1,'1.源数据-产品报告-消费降序'!AH:AH,ROW(),0)),"")</f>
        <v/>
      </c>
      <c r="AI587" s="69" t="str">
        <f>IFERROR(CLEAN(HLOOKUP(AI$1,'1.源数据-产品报告-消费降序'!AI:AI,ROW(),0)),"")</f>
        <v/>
      </c>
      <c r="AJ587" s="69" t="str">
        <f>IFERROR(CLEAN(HLOOKUP(AJ$1,'1.源数据-产品报告-消费降序'!AJ:AJ,ROW(),0)),"")</f>
        <v/>
      </c>
      <c r="AK587" s="69" t="str">
        <f>IFERROR(CLEAN(HLOOKUP(AK$1,'1.源数据-产品报告-消费降序'!AK:AK,ROW(),0)),"")</f>
        <v/>
      </c>
      <c r="AL587" s="69" t="str">
        <f>IFERROR(CLEAN(HLOOKUP(AL$1,'1.源数据-产品报告-消费降序'!AL:AL,ROW(),0)),"")</f>
        <v/>
      </c>
      <c r="AM587" s="69" t="str">
        <f>IFERROR(CLEAN(HLOOKUP(AM$1,'1.源数据-产品报告-消费降序'!AM:AM,ROW(),0)),"")</f>
        <v/>
      </c>
      <c r="AN587" s="69" t="str">
        <f>IFERROR(CLEAN(HLOOKUP(AN$1,'1.源数据-产品报告-消费降序'!AN:AN,ROW(),0)),"")</f>
        <v/>
      </c>
      <c r="AO5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7" s="69" t="str">
        <f>IFERROR(CLEAN(HLOOKUP(AP$1,'1.源数据-产品报告-消费降序'!AP:AP,ROW(),0)),"")</f>
        <v/>
      </c>
      <c r="AS587" s="69" t="str">
        <f>IFERROR(CLEAN(HLOOKUP(AS$1,'1.源数据-产品报告-消费降序'!AS:AS,ROW(),0)),"")</f>
        <v/>
      </c>
      <c r="AT587" s="69" t="str">
        <f>IFERROR(CLEAN(HLOOKUP(AT$1,'1.源数据-产品报告-消费降序'!AT:AT,ROW(),0)),"")</f>
        <v/>
      </c>
      <c r="AU587" s="69" t="str">
        <f>IFERROR(CLEAN(HLOOKUP(AU$1,'1.源数据-产品报告-消费降序'!AU:AU,ROW(),0)),"")</f>
        <v/>
      </c>
      <c r="AV587" s="69" t="str">
        <f>IFERROR(CLEAN(HLOOKUP(AV$1,'1.源数据-产品报告-消费降序'!AV:AV,ROW(),0)),"")</f>
        <v/>
      </c>
      <c r="AW587" s="69" t="str">
        <f>IFERROR(CLEAN(HLOOKUP(AW$1,'1.源数据-产品报告-消费降序'!AW:AW,ROW(),0)),"")</f>
        <v/>
      </c>
      <c r="AX587" s="69" t="str">
        <f>IFERROR(CLEAN(HLOOKUP(AX$1,'1.源数据-产品报告-消费降序'!AX:AX,ROW(),0)),"")</f>
        <v/>
      </c>
      <c r="AY587" s="69" t="str">
        <f>IFERROR(CLEAN(HLOOKUP(AY$1,'1.源数据-产品报告-消费降序'!AY:AY,ROW(),0)),"")</f>
        <v/>
      </c>
      <c r="AZ5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7" s="69" t="str">
        <f>IFERROR(CLEAN(HLOOKUP(BA$1,'1.源数据-产品报告-消费降序'!BA:BA,ROW(),0)),"")</f>
        <v/>
      </c>
      <c r="BD587" s="69" t="str">
        <f>IFERROR(CLEAN(HLOOKUP(BD$1,'1.源数据-产品报告-消费降序'!BD:BD,ROW(),0)),"")</f>
        <v/>
      </c>
      <c r="BE587" s="69" t="str">
        <f>IFERROR(CLEAN(HLOOKUP(BE$1,'1.源数据-产品报告-消费降序'!BE:BE,ROW(),0)),"")</f>
        <v/>
      </c>
      <c r="BF587" s="69" t="str">
        <f>IFERROR(CLEAN(HLOOKUP(BF$1,'1.源数据-产品报告-消费降序'!BF:BF,ROW(),0)),"")</f>
        <v/>
      </c>
      <c r="BG587" s="69" t="str">
        <f>IFERROR(CLEAN(HLOOKUP(BG$1,'1.源数据-产品报告-消费降序'!BG:BG,ROW(),0)),"")</f>
        <v/>
      </c>
      <c r="BH587" s="69" t="str">
        <f>IFERROR(CLEAN(HLOOKUP(BH$1,'1.源数据-产品报告-消费降序'!BH:BH,ROW(),0)),"")</f>
        <v/>
      </c>
      <c r="BI587" s="69" t="str">
        <f>IFERROR(CLEAN(HLOOKUP(BI$1,'1.源数据-产品报告-消费降序'!BI:BI,ROW(),0)),"")</f>
        <v/>
      </c>
      <c r="BJ587" s="69" t="str">
        <f>IFERROR(CLEAN(HLOOKUP(BJ$1,'1.源数据-产品报告-消费降序'!BJ:BJ,ROW(),0)),"")</f>
        <v/>
      </c>
      <c r="BK5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7" s="69" t="str">
        <f>IFERROR(CLEAN(HLOOKUP(BL$1,'1.源数据-产品报告-消费降序'!BL:BL,ROW(),0)),"")</f>
        <v/>
      </c>
      <c r="BO587" s="69" t="str">
        <f>IFERROR(CLEAN(HLOOKUP(BO$1,'1.源数据-产品报告-消费降序'!BO:BO,ROW(),0)),"")</f>
        <v/>
      </c>
      <c r="BP587" s="69" t="str">
        <f>IFERROR(CLEAN(HLOOKUP(BP$1,'1.源数据-产品报告-消费降序'!BP:BP,ROW(),0)),"")</f>
        <v/>
      </c>
      <c r="BQ587" s="69" t="str">
        <f>IFERROR(CLEAN(HLOOKUP(BQ$1,'1.源数据-产品报告-消费降序'!BQ:BQ,ROW(),0)),"")</f>
        <v/>
      </c>
      <c r="BR587" s="69" t="str">
        <f>IFERROR(CLEAN(HLOOKUP(BR$1,'1.源数据-产品报告-消费降序'!BR:BR,ROW(),0)),"")</f>
        <v/>
      </c>
      <c r="BS587" s="69" t="str">
        <f>IFERROR(CLEAN(HLOOKUP(BS$1,'1.源数据-产品报告-消费降序'!BS:BS,ROW(),0)),"")</f>
        <v/>
      </c>
      <c r="BT587" s="69" t="str">
        <f>IFERROR(CLEAN(HLOOKUP(BT$1,'1.源数据-产品报告-消费降序'!BT:BT,ROW(),0)),"")</f>
        <v/>
      </c>
      <c r="BU587" s="69" t="str">
        <f>IFERROR(CLEAN(HLOOKUP(BU$1,'1.源数据-产品报告-消费降序'!BU:BU,ROW(),0)),"")</f>
        <v/>
      </c>
      <c r="BV5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7" s="69" t="str">
        <f>IFERROR(CLEAN(HLOOKUP(BW$1,'1.源数据-产品报告-消费降序'!BW:BW,ROW(),0)),"")</f>
        <v/>
      </c>
    </row>
    <row r="588" spans="1:75">
      <c r="A588" s="69" t="str">
        <f>IFERROR(CLEAN(HLOOKUP(A$1,'1.源数据-产品报告-消费降序'!A:A,ROW(),0)),"")</f>
        <v/>
      </c>
      <c r="B588" s="69" t="str">
        <f>IFERROR(CLEAN(HLOOKUP(B$1,'1.源数据-产品报告-消费降序'!B:B,ROW(),0)),"")</f>
        <v/>
      </c>
      <c r="C588" s="69" t="str">
        <f>IFERROR(CLEAN(HLOOKUP(C$1,'1.源数据-产品报告-消费降序'!C:C,ROW(),0)),"")</f>
        <v/>
      </c>
      <c r="D588" s="69" t="str">
        <f>IFERROR(CLEAN(HLOOKUP(D$1,'1.源数据-产品报告-消费降序'!D:D,ROW(),0)),"")</f>
        <v/>
      </c>
      <c r="E588" s="69" t="str">
        <f>IFERROR(CLEAN(HLOOKUP(E$1,'1.源数据-产品报告-消费降序'!E:E,ROW(),0)),"")</f>
        <v/>
      </c>
      <c r="F588" s="69" t="str">
        <f>IFERROR(CLEAN(HLOOKUP(F$1,'1.源数据-产品报告-消费降序'!F:F,ROW(),0)),"")</f>
        <v/>
      </c>
      <c r="G588" s="70">
        <f>IFERROR((HLOOKUP(G$1,'1.源数据-产品报告-消费降序'!G:G,ROW(),0)),"")</f>
        <v>0</v>
      </c>
      <c r="H5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8" s="69" t="str">
        <f>IFERROR(CLEAN(HLOOKUP(I$1,'1.源数据-产品报告-消费降序'!I:I,ROW(),0)),"")</f>
        <v/>
      </c>
      <c r="L588" s="69" t="str">
        <f>IFERROR(CLEAN(HLOOKUP(L$1,'1.源数据-产品报告-消费降序'!L:L,ROW(),0)),"")</f>
        <v/>
      </c>
      <c r="M588" s="69" t="str">
        <f>IFERROR(CLEAN(HLOOKUP(M$1,'1.源数据-产品报告-消费降序'!M:M,ROW(),0)),"")</f>
        <v/>
      </c>
      <c r="N588" s="69" t="str">
        <f>IFERROR(CLEAN(HLOOKUP(N$1,'1.源数据-产品报告-消费降序'!N:N,ROW(),0)),"")</f>
        <v/>
      </c>
      <c r="O588" s="69" t="str">
        <f>IFERROR(CLEAN(HLOOKUP(O$1,'1.源数据-产品报告-消费降序'!O:O,ROW(),0)),"")</f>
        <v/>
      </c>
      <c r="P588" s="69" t="str">
        <f>IFERROR(CLEAN(HLOOKUP(P$1,'1.源数据-产品报告-消费降序'!P:P,ROW(),0)),"")</f>
        <v/>
      </c>
      <c r="Q588" s="69" t="str">
        <f>IFERROR(CLEAN(HLOOKUP(Q$1,'1.源数据-产品报告-消费降序'!Q:Q,ROW(),0)),"")</f>
        <v/>
      </c>
      <c r="R588" s="69" t="str">
        <f>IFERROR(CLEAN(HLOOKUP(R$1,'1.源数据-产品报告-消费降序'!R:R,ROW(),0)),"")</f>
        <v/>
      </c>
      <c r="S5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8" s="69" t="str">
        <f>IFERROR(CLEAN(HLOOKUP(T$1,'1.源数据-产品报告-消费降序'!T:T,ROW(),0)),"")</f>
        <v/>
      </c>
      <c r="W588" s="69" t="str">
        <f>IFERROR(CLEAN(HLOOKUP(W$1,'1.源数据-产品报告-消费降序'!W:W,ROW(),0)),"")</f>
        <v/>
      </c>
      <c r="X588" s="69" t="str">
        <f>IFERROR(CLEAN(HLOOKUP(X$1,'1.源数据-产品报告-消费降序'!X:X,ROW(),0)),"")</f>
        <v/>
      </c>
      <c r="Y588" s="69" t="str">
        <f>IFERROR(CLEAN(HLOOKUP(Y$1,'1.源数据-产品报告-消费降序'!Y:Y,ROW(),0)),"")</f>
        <v/>
      </c>
      <c r="Z588" s="69" t="str">
        <f>IFERROR(CLEAN(HLOOKUP(Z$1,'1.源数据-产品报告-消费降序'!Z:Z,ROW(),0)),"")</f>
        <v/>
      </c>
      <c r="AA588" s="69" t="str">
        <f>IFERROR(CLEAN(HLOOKUP(AA$1,'1.源数据-产品报告-消费降序'!AA:AA,ROW(),0)),"")</f>
        <v/>
      </c>
      <c r="AB588" s="69" t="str">
        <f>IFERROR(CLEAN(HLOOKUP(AB$1,'1.源数据-产品报告-消费降序'!AB:AB,ROW(),0)),"")</f>
        <v/>
      </c>
      <c r="AC588" s="69" t="str">
        <f>IFERROR(CLEAN(HLOOKUP(AC$1,'1.源数据-产品报告-消费降序'!AC:AC,ROW(),0)),"")</f>
        <v/>
      </c>
      <c r="AD5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8" s="69" t="str">
        <f>IFERROR(CLEAN(HLOOKUP(AE$1,'1.源数据-产品报告-消费降序'!AE:AE,ROW(),0)),"")</f>
        <v/>
      </c>
      <c r="AH588" s="69" t="str">
        <f>IFERROR(CLEAN(HLOOKUP(AH$1,'1.源数据-产品报告-消费降序'!AH:AH,ROW(),0)),"")</f>
        <v/>
      </c>
      <c r="AI588" s="69" t="str">
        <f>IFERROR(CLEAN(HLOOKUP(AI$1,'1.源数据-产品报告-消费降序'!AI:AI,ROW(),0)),"")</f>
        <v/>
      </c>
      <c r="AJ588" s="69" t="str">
        <f>IFERROR(CLEAN(HLOOKUP(AJ$1,'1.源数据-产品报告-消费降序'!AJ:AJ,ROW(),0)),"")</f>
        <v/>
      </c>
      <c r="AK588" s="69" t="str">
        <f>IFERROR(CLEAN(HLOOKUP(AK$1,'1.源数据-产品报告-消费降序'!AK:AK,ROW(),0)),"")</f>
        <v/>
      </c>
      <c r="AL588" s="69" t="str">
        <f>IFERROR(CLEAN(HLOOKUP(AL$1,'1.源数据-产品报告-消费降序'!AL:AL,ROW(),0)),"")</f>
        <v/>
      </c>
      <c r="AM588" s="69" t="str">
        <f>IFERROR(CLEAN(HLOOKUP(AM$1,'1.源数据-产品报告-消费降序'!AM:AM,ROW(),0)),"")</f>
        <v/>
      </c>
      <c r="AN588" s="69" t="str">
        <f>IFERROR(CLEAN(HLOOKUP(AN$1,'1.源数据-产品报告-消费降序'!AN:AN,ROW(),0)),"")</f>
        <v/>
      </c>
      <c r="AO5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8" s="69" t="str">
        <f>IFERROR(CLEAN(HLOOKUP(AP$1,'1.源数据-产品报告-消费降序'!AP:AP,ROW(),0)),"")</f>
        <v/>
      </c>
      <c r="AS588" s="69" t="str">
        <f>IFERROR(CLEAN(HLOOKUP(AS$1,'1.源数据-产品报告-消费降序'!AS:AS,ROW(),0)),"")</f>
        <v/>
      </c>
      <c r="AT588" s="69" t="str">
        <f>IFERROR(CLEAN(HLOOKUP(AT$1,'1.源数据-产品报告-消费降序'!AT:AT,ROW(),0)),"")</f>
        <v/>
      </c>
      <c r="AU588" s="69" t="str">
        <f>IFERROR(CLEAN(HLOOKUP(AU$1,'1.源数据-产品报告-消费降序'!AU:AU,ROW(),0)),"")</f>
        <v/>
      </c>
      <c r="AV588" s="69" t="str">
        <f>IFERROR(CLEAN(HLOOKUP(AV$1,'1.源数据-产品报告-消费降序'!AV:AV,ROW(),0)),"")</f>
        <v/>
      </c>
      <c r="AW588" s="69" t="str">
        <f>IFERROR(CLEAN(HLOOKUP(AW$1,'1.源数据-产品报告-消费降序'!AW:AW,ROW(),0)),"")</f>
        <v/>
      </c>
      <c r="AX588" s="69" t="str">
        <f>IFERROR(CLEAN(HLOOKUP(AX$1,'1.源数据-产品报告-消费降序'!AX:AX,ROW(),0)),"")</f>
        <v/>
      </c>
      <c r="AY588" s="69" t="str">
        <f>IFERROR(CLEAN(HLOOKUP(AY$1,'1.源数据-产品报告-消费降序'!AY:AY,ROW(),0)),"")</f>
        <v/>
      </c>
      <c r="AZ5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8" s="69" t="str">
        <f>IFERROR(CLEAN(HLOOKUP(BA$1,'1.源数据-产品报告-消费降序'!BA:BA,ROW(),0)),"")</f>
        <v/>
      </c>
      <c r="BD588" s="69" t="str">
        <f>IFERROR(CLEAN(HLOOKUP(BD$1,'1.源数据-产品报告-消费降序'!BD:BD,ROW(),0)),"")</f>
        <v/>
      </c>
      <c r="BE588" s="69" t="str">
        <f>IFERROR(CLEAN(HLOOKUP(BE$1,'1.源数据-产品报告-消费降序'!BE:BE,ROW(),0)),"")</f>
        <v/>
      </c>
      <c r="BF588" s="69" t="str">
        <f>IFERROR(CLEAN(HLOOKUP(BF$1,'1.源数据-产品报告-消费降序'!BF:BF,ROW(),0)),"")</f>
        <v/>
      </c>
      <c r="BG588" s="69" t="str">
        <f>IFERROR(CLEAN(HLOOKUP(BG$1,'1.源数据-产品报告-消费降序'!BG:BG,ROW(),0)),"")</f>
        <v/>
      </c>
      <c r="BH588" s="69" t="str">
        <f>IFERROR(CLEAN(HLOOKUP(BH$1,'1.源数据-产品报告-消费降序'!BH:BH,ROW(),0)),"")</f>
        <v/>
      </c>
      <c r="BI588" s="69" t="str">
        <f>IFERROR(CLEAN(HLOOKUP(BI$1,'1.源数据-产品报告-消费降序'!BI:BI,ROW(),0)),"")</f>
        <v/>
      </c>
      <c r="BJ588" s="69" t="str">
        <f>IFERROR(CLEAN(HLOOKUP(BJ$1,'1.源数据-产品报告-消费降序'!BJ:BJ,ROW(),0)),"")</f>
        <v/>
      </c>
      <c r="BK5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8" s="69" t="str">
        <f>IFERROR(CLEAN(HLOOKUP(BL$1,'1.源数据-产品报告-消费降序'!BL:BL,ROW(),0)),"")</f>
        <v/>
      </c>
      <c r="BO588" s="69" t="str">
        <f>IFERROR(CLEAN(HLOOKUP(BO$1,'1.源数据-产品报告-消费降序'!BO:BO,ROW(),0)),"")</f>
        <v/>
      </c>
      <c r="BP588" s="69" t="str">
        <f>IFERROR(CLEAN(HLOOKUP(BP$1,'1.源数据-产品报告-消费降序'!BP:BP,ROW(),0)),"")</f>
        <v/>
      </c>
      <c r="BQ588" s="69" t="str">
        <f>IFERROR(CLEAN(HLOOKUP(BQ$1,'1.源数据-产品报告-消费降序'!BQ:BQ,ROW(),0)),"")</f>
        <v/>
      </c>
      <c r="BR588" s="69" t="str">
        <f>IFERROR(CLEAN(HLOOKUP(BR$1,'1.源数据-产品报告-消费降序'!BR:BR,ROW(),0)),"")</f>
        <v/>
      </c>
      <c r="BS588" s="69" t="str">
        <f>IFERROR(CLEAN(HLOOKUP(BS$1,'1.源数据-产品报告-消费降序'!BS:BS,ROW(),0)),"")</f>
        <v/>
      </c>
      <c r="BT588" s="69" t="str">
        <f>IFERROR(CLEAN(HLOOKUP(BT$1,'1.源数据-产品报告-消费降序'!BT:BT,ROW(),0)),"")</f>
        <v/>
      </c>
      <c r="BU588" s="69" t="str">
        <f>IFERROR(CLEAN(HLOOKUP(BU$1,'1.源数据-产品报告-消费降序'!BU:BU,ROW(),0)),"")</f>
        <v/>
      </c>
      <c r="BV5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8" s="69" t="str">
        <f>IFERROR(CLEAN(HLOOKUP(BW$1,'1.源数据-产品报告-消费降序'!BW:BW,ROW(),0)),"")</f>
        <v/>
      </c>
    </row>
    <row r="589" spans="1:75">
      <c r="A589" s="69" t="str">
        <f>IFERROR(CLEAN(HLOOKUP(A$1,'1.源数据-产品报告-消费降序'!A:A,ROW(),0)),"")</f>
        <v/>
      </c>
      <c r="B589" s="69" t="str">
        <f>IFERROR(CLEAN(HLOOKUP(B$1,'1.源数据-产品报告-消费降序'!B:B,ROW(),0)),"")</f>
        <v/>
      </c>
      <c r="C589" s="69" t="str">
        <f>IFERROR(CLEAN(HLOOKUP(C$1,'1.源数据-产品报告-消费降序'!C:C,ROW(),0)),"")</f>
        <v/>
      </c>
      <c r="D589" s="69" t="str">
        <f>IFERROR(CLEAN(HLOOKUP(D$1,'1.源数据-产品报告-消费降序'!D:D,ROW(),0)),"")</f>
        <v/>
      </c>
      <c r="E589" s="69" t="str">
        <f>IFERROR(CLEAN(HLOOKUP(E$1,'1.源数据-产品报告-消费降序'!E:E,ROW(),0)),"")</f>
        <v/>
      </c>
      <c r="F589" s="69" t="str">
        <f>IFERROR(CLEAN(HLOOKUP(F$1,'1.源数据-产品报告-消费降序'!F:F,ROW(),0)),"")</f>
        <v/>
      </c>
      <c r="G589" s="70">
        <f>IFERROR((HLOOKUP(G$1,'1.源数据-产品报告-消费降序'!G:G,ROW(),0)),"")</f>
        <v>0</v>
      </c>
      <c r="H5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89" s="69" t="str">
        <f>IFERROR(CLEAN(HLOOKUP(I$1,'1.源数据-产品报告-消费降序'!I:I,ROW(),0)),"")</f>
        <v/>
      </c>
      <c r="L589" s="69" t="str">
        <f>IFERROR(CLEAN(HLOOKUP(L$1,'1.源数据-产品报告-消费降序'!L:L,ROW(),0)),"")</f>
        <v/>
      </c>
      <c r="M589" s="69" t="str">
        <f>IFERROR(CLEAN(HLOOKUP(M$1,'1.源数据-产品报告-消费降序'!M:M,ROW(),0)),"")</f>
        <v/>
      </c>
      <c r="N589" s="69" t="str">
        <f>IFERROR(CLEAN(HLOOKUP(N$1,'1.源数据-产品报告-消费降序'!N:N,ROW(),0)),"")</f>
        <v/>
      </c>
      <c r="O589" s="69" t="str">
        <f>IFERROR(CLEAN(HLOOKUP(O$1,'1.源数据-产品报告-消费降序'!O:O,ROW(),0)),"")</f>
        <v/>
      </c>
      <c r="P589" s="69" t="str">
        <f>IFERROR(CLEAN(HLOOKUP(P$1,'1.源数据-产品报告-消费降序'!P:P,ROW(),0)),"")</f>
        <v/>
      </c>
      <c r="Q589" s="69" t="str">
        <f>IFERROR(CLEAN(HLOOKUP(Q$1,'1.源数据-产品报告-消费降序'!Q:Q,ROW(),0)),"")</f>
        <v/>
      </c>
      <c r="R589" s="69" t="str">
        <f>IFERROR(CLEAN(HLOOKUP(R$1,'1.源数据-产品报告-消费降序'!R:R,ROW(),0)),"")</f>
        <v/>
      </c>
      <c r="S5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89" s="69" t="str">
        <f>IFERROR(CLEAN(HLOOKUP(T$1,'1.源数据-产品报告-消费降序'!T:T,ROW(),0)),"")</f>
        <v/>
      </c>
      <c r="W589" s="69" t="str">
        <f>IFERROR(CLEAN(HLOOKUP(W$1,'1.源数据-产品报告-消费降序'!W:W,ROW(),0)),"")</f>
        <v/>
      </c>
      <c r="X589" s="69" t="str">
        <f>IFERROR(CLEAN(HLOOKUP(X$1,'1.源数据-产品报告-消费降序'!X:X,ROW(),0)),"")</f>
        <v/>
      </c>
      <c r="Y589" s="69" t="str">
        <f>IFERROR(CLEAN(HLOOKUP(Y$1,'1.源数据-产品报告-消费降序'!Y:Y,ROW(),0)),"")</f>
        <v/>
      </c>
      <c r="Z589" s="69" t="str">
        <f>IFERROR(CLEAN(HLOOKUP(Z$1,'1.源数据-产品报告-消费降序'!Z:Z,ROW(),0)),"")</f>
        <v/>
      </c>
      <c r="AA589" s="69" t="str">
        <f>IFERROR(CLEAN(HLOOKUP(AA$1,'1.源数据-产品报告-消费降序'!AA:AA,ROW(),0)),"")</f>
        <v/>
      </c>
      <c r="AB589" s="69" t="str">
        <f>IFERROR(CLEAN(HLOOKUP(AB$1,'1.源数据-产品报告-消费降序'!AB:AB,ROW(),0)),"")</f>
        <v/>
      </c>
      <c r="AC589" s="69" t="str">
        <f>IFERROR(CLEAN(HLOOKUP(AC$1,'1.源数据-产品报告-消费降序'!AC:AC,ROW(),0)),"")</f>
        <v/>
      </c>
      <c r="AD5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89" s="69" t="str">
        <f>IFERROR(CLEAN(HLOOKUP(AE$1,'1.源数据-产品报告-消费降序'!AE:AE,ROW(),0)),"")</f>
        <v/>
      </c>
      <c r="AH589" s="69" t="str">
        <f>IFERROR(CLEAN(HLOOKUP(AH$1,'1.源数据-产品报告-消费降序'!AH:AH,ROW(),0)),"")</f>
        <v/>
      </c>
      <c r="AI589" s="69" t="str">
        <f>IFERROR(CLEAN(HLOOKUP(AI$1,'1.源数据-产品报告-消费降序'!AI:AI,ROW(),0)),"")</f>
        <v/>
      </c>
      <c r="AJ589" s="69" t="str">
        <f>IFERROR(CLEAN(HLOOKUP(AJ$1,'1.源数据-产品报告-消费降序'!AJ:AJ,ROW(),0)),"")</f>
        <v/>
      </c>
      <c r="AK589" s="69" t="str">
        <f>IFERROR(CLEAN(HLOOKUP(AK$1,'1.源数据-产品报告-消费降序'!AK:AK,ROW(),0)),"")</f>
        <v/>
      </c>
      <c r="AL589" s="69" t="str">
        <f>IFERROR(CLEAN(HLOOKUP(AL$1,'1.源数据-产品报告-消费降序'!AL:AL,ROW(),0)),"")</f>
        <v/>
      </c>
      <c r="AM589" s="69" t="str">
        <f>IFERROR(CLEAN(HLOOKUP(AM$1,'1.源数据-产品报告-消费降序'!AM:AM,ROW(),0)),"")</f>
        <v/>
      </c>
      <c r="AN589" s="69" t="str">
        <f>IFERROR(CLEAN(HLOOKUP(AN$1,'1.源数据-产品报告-消费降序'!AN:AN,ROW(),0)),"")</f>
        <v/>
      </c>
      <c r="AO5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89" s="69" t="str">
        <f>IFERROR(CLEAN(HLOOKUP(AP$1,'1.源数据-产品报告-消费降序'!AP:AP,ROW(),0)),"")</f>
        <v/>
      </c>
      <c r="AS589" s="69" t="str">
        <f>IFERROR(CLEAN(HLOOKUP(AS$1,'1.源数据-产品报告-消费降序'!AS:AS,ROW(),0)),"")</f>
        <v/>
      </c>
      <c r="AT589" s="69" t="str">
        <f>IFERROR(CLEAN(HLOOKUP(AT$1,'1.源数据-产品报告-消费降序'!AT:AT,ROW(),0)),"")</f>
        <v/>
      </c>
      <c r="AU589" s="69" t="str">
        <f>IFERROR(CLEAN(HLOOKUP(AU$1,'1.源数据-产品报告-消费降序'!AU:AU,ROW(),0)),"")</f>
        <v/>
      </c>
      <c r="AV589" s="69" t="str">
        <f>IFERROR(CLEAN(HLOOKUP(AV$1,'1.源数据-产品报告-消费降序'!AV:AV,ROW(),0)),"")</f>
        <v/>
      </c>
      <c r="AW589" s="69" t="str">
        <f>IFERROR(CLEAN(HLOOKUP(AW$1,'1.源数据-产品报告-消费降序'!AW:AW,ROW(),0)),"")</f>
        <v/>
      </c>
      <c r="AX589" s="69" t="str">
        <f>IFERROR(CLEAN(HLOOKUP(AX$1,'1.源数据-产品报告-消费降序'!AX:AX,ROW(),0)),"")</f>
        <v/>
      </c>
      <c r="AY589" s="69" t="str">
        <f>IFERROR(CLEAN(HLOOKUP(AY$1,'1.源数据-产品报告-消费降序'!AY:AY,ROW(),0)),"")</f>
        <v/>
      </c>
      <c r="AZ5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89" s="69" t="str">
        <f>IFERROR(CLEAN(HLOOKUP(BA$1,'1.源数据-产品报告-消费降序'!BA:BA,ROW(),0)),"")</f>
        <v/>
      </c>
      <c r="BD589" s="69" t="str">
        <f>IFERROR(CLEAN(HLOOKUP(BD$1,'1.源数据-产品报告-消费降序'!BD:BD,ROW(),0)),"")</f>
        <v/>
      </c>
      <c r="BE589" s="69" t="str">
        <f>IFERROR(CLEAN(HLOOKUP(BE$1,'1.源数据-产品报告-消费降序'!BE:BE,ROW(),0)),"")</f>
        <v/>
      </c>
      <c r="BF589" s="69" t="str">
        <f>IFERROR(CLEAN(HLOOKUP(BF$1,'1.源数据-产品报告-消费降序'!BF:BF,ROW(),0)),"")</f>
        <v/>
      </c>
      <c r="BG589" s="69" t="str">
        <f>IFERROR(CLEAN(HLOOKUP(BG$1,'1.源数据-产品报告-消费降序'!BG:BG,ROW(),0)),"")</f>
        <v/>
      </c>
      <c r="BH589" s="69" t="str">
        <f>IFERROR(CLEAN(HLOOKUP(BH$1,'1.源数据-产品报告-消费降序'!BH:BH,ROW(),0)),"")</f>
        <v/>
      </c>
      <c r="BI589" s="69" t="str">
        <f>IFERROR(CLEAN(HLOOKUP(BI$1,'1.源数据-产品报告-消费降序'!BI:BI,ROW(),0)),"")</f>
        <v/>
      </c>
      <c r="BJ589" s="69" t="str">
        <f>IFERROR(CLEAN(HLOOKUP(BJ$1,'1.源数据-产品报告-消费降序'!BJ:BJ,ROW(),0)),"")</f>
        <v/>
      </c>
      <c r="BK5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89" s="69" t="str">
        <f>IFERROR(CLEAN(HLOOKUP(BL$1,'1.源数据-产品报告-消费降序'!BL:BL,ROW(),0)),"")</f>
        <v/>
      </c>
      <c r="BO589" s="69" t="str">
        <f>IFERROR(CLEAN(HLOOKUP(BO$1,'1.源数据-产品报告-消费降序'!BO:BO,ROW(),0)),"")</f>
        <v/>
      </c>
      <c r="BP589" s="69" t="str">
        <f>IFERROR(CLEAN(HLOOKUP(BP$1,'1.源数据-产品报告-消费降序'!BP:BP,ROW(),0)),"")</f>
        <v/>
      </c>
      <c r="BQ589" s="69" t="str">
        <f>IFERROR(CLEAN(HLOOKUP(BQ$1,'1.源数据-产品报告-消费降序'!BQ:BQ,ROW(),0)),"")</f>
        <v/>
      </c>
      <c r="BR589" s="69" t="str">
        <f>IFERROR(CLEAN(HLOOKUP(BR$1,'1.源数据-产品报告-消费降序'!BR:BR,ROW(),0)),"")</f>
        <v/>
      </c>
      <c r="BS589" s="69" t="str">
        <f>IFERROR(CLEAN(HLOOKUP(BS$1,'1.源数据-产品报告-消费降序'!BS:BS,ROW(),0)),"")</f>
        <v/>
      </c>
      <c r="BT589" s="69" t="str">
        <f>IFERROR(CLEAN(HLOOKUP(BT$1,'1.源数据-产品报告-消费降序'!BT:BT,ROW(),0)),"")</f>
        <v/>
      </c>
      <c r="BU589" s="69" t="str">
        <f>IFERROR(CLEAN(HLOOKUP(BU$1,'1.源数据-产品报告-消费降序'!BU:BU,ROW(),0)),"")</f>
        <v/>
      </c>
      <c r="BV5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89" s="69" t="str">
        <f>IFERROR(CLEAN(HLOOKUP(BW$1,'1.源数据-产品报告-消费降序'!BW:BW,ROW(),0)),"")</f>
        <v/>
      </c>
    </row>
    <row r="590" spans="1:75">
      <c r="A590" s="69" t="str">
        <f>IFERROR(CLEAN(HLOOKUP(A$1,'1.源数据-产品报告-消费降序'!A:A,ROW(),0)),"")</f>
        <v/>
      </c>
      <c r="B590" s="69" t="str">
        <f>IFERROR(CLEAN(HLOOKUP(B$1,'1.源数据-产品报告-消费降序'!B:B,ROW(),0)),"")</f>
        <v/>
      </c>
      <c r="C590" s="69" t="str">
        <f>IFERROR(CLEAN(HLOOKUP(C$1,'1.源数据-产品报告-消费降序'!C:C,ROW(),0)),"")</f>
        <v/>
      </c>
      <c r="D590" s="69" t="str">
        <f>IFERROR(CLEAN(HLOOKUP(D$1,'1.源数据-产品报告-消费降序'!D:D,ROW(),0)),"")</f>
        <v/>
      </c>
      <c r="E590" s="69" t="str">
        <f>IFERROR(CLEAN(HLOOKUP(E$1,'1.源数据-产品报告-消费降序'!E:E,ROW(),0)),"")</f>
        <v/>
      </c>
      <c r="F590" s="69" t="str">
        <f>IFERROR(CLEAN(HLOOKUP(F$1,'1.源数据-产品报告-消费降序'!F:F,ROW(),0)),"")</f>
        <v/>
      </c>
      <c r="G590" s="70">
        <f>IFERROR((HLOOKUP(G$1,'1.源数据-产品报告-消费降序'!G:G,ROW(),0)),"")</f>
        <v>0</v>
      </c>
      <c r="H5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0" s="69" t="str">
        <f>IFERROR(CLEAN(HLOOKUP(I$1,'1.源数据-产品报告-消费降序'!I:I,ROW(),0)),"")</f>
        <v/>
      </c>
      <c r="L590" s="69" t="str">
        <f>IFERROR(CLEAN(HLOOKUP(L$1,'1.源数据-产品报告-消费降序'!L:L,ROW(),0)),"")</f>
        <v/>
      </c>
      <c r="M590" s="69" t="str">
        <f>IFERROR(CLEAN(HLOOKUP(M$1,'1.源数据-产品报告-消费降序'!M:M,ROW(),0)),"")</f>
        <v/>
      </c>
      <c r="N590" s="69" t="str">
        <f>IFERROR(CLEAN(HLOOKUP(N$1,'1.源数据-产品报告-消费降序'!N:N,ROW(),0)),"")</f>
        <v/>
      </c>
      <c r="O590" s="69" t="str">
        <f>IFERROR(CLEAN(HLOOKUP(O$1,'1.源数据-产品报告-消费降序'!O:O,ROW(),0)),"")</f>
        <v/>
      </c>
      <c r="P590" s="69" t="str">
        <f>IFERROR(CLEAN(HLOOKUP(P$1,'1.源数据-产品报告-消费降序'!P:P,ROW(),0)),"")</f>
        <v/>
      </c>
      <c r="Q590" s="69" t="str">
        <f>IFERROR(CLEAN(HLOOKUP(Q$1,'1.源数据-产品报告-消费降序'!Q:Q,ROW(),0)),"")</f>
        <v/>
      </c>
      <c r="R590" s="69" t="str">
        <f>IFERROR(CLEAN(HLOOKUP(R$1,'1.源数据-产品报告-消费降序'!R:R,ROW(),0)),"")</f>
        <v/>
      </c>
      <c r="S5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0" s="69" t="str">
        <f>IFERROR(CLEAN(HLOOKUP(T$1,'1.源数据-产品报告-消费降序'!T:T,ROW(),0)),"")</f>
        <v/>
      </c>
      <c r="W590" s="69" t="str">
        <f>IFERROR(CLEAN(HLOOKUP(W$1,'1.源数据-产品报告-消费降序'!W:W,ROW(),0)),"")</f>
        <v/>
      </c>
      <c r="X590" s="69" t="str">
        <f>IFERROR(CLEAN(HLOOKUP(X$1,'1.源数据-产品报告-消费降序'!X:X,ROW(),0)),"")</f>
        <v/>
      </c>
      <c r="Y590" s="69" t="str">
        <f>IFERROR(CLEAN(HLOOKUP(Y$1,'1.源数据-产品报告-消费降序'!Y:Y,ROW(),0)),"")</f>
        <v/>
      </c>
      <c r="Z590" s="69" t="str">
        <f>IFERROR(CLEAN(HLOOKUP(Z$1,'1.源数据-产品报告-消费降序'!Z:Z,ROW(),0)),"")</f>
        <v/>
      </c>
      <c r="AA590" s="69" t="str">
        <f>IFERROR(CLEAN(HLOOKUP(AA$1,'1.源数据-产品报告-消费降序'!AA:AA,ROW(),0)),"")</f>
        <v/>
      </c>
      <c r="AB590" s="69" t="str">
        <f>IFERROR(CLEAN(HLOOKUP(AB$1,'1.源数据-产品报告-消费降序'!AB:AB,ROW(),0)),"")</f>
        <v/>
      </c>
      <c r="AC590" s="69" t="str">
        <f>IFERROR(CLEAN(HLOOKUP(AC$1,'1.源数据-产品报告-消费降序'!AC:AC,ROW(),0)),"")</f>
        <v/>
      </c>
      <c r="AD5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0" s="69" t="str">
        <f>IFERROR(CLEAN(HLOOKUP(AE$1,'1.源数据-产品报告-消费降序'!AE:AE,ROW(),0)),"")</f>
        <v/>
      </c>
      <c r="AH590" s="69" t="str">
        <f>IFERROR(CLEAN(HLOOKUP(AH$1,'1.源数据-产品报告-消费降序'!AH:AH,ROW(),0)),"")</f>
        <v/>
      </c>
      <c r="AI590" s="69" t="str">
        <f>IFERROR(CLEAN(HLOOKUP(AI$1,'1.源数据-产品报告-消费降序'!AI:AI,ROW(),0)),"")</f>
        <v/>
      </c>
      <c r="AJ590" s="69" t="str">
        <f>IFERROR(CLEAN(HLOOKUP(AJ$1,'1.源数据-产品报告-消费降序'!AJ:AJ,ROW(),0)),"")</f>
        <v/>
      </c>
      <c r="AK590" s="69" t="str">
        <f>IFERROR(CLEAN(HLOOKUP(AK$1,'1.源数据-产品报告-消费降序'!AK:AK,ROW(),0)),"")</f>
        <v/>
      </c>
      <c r="AL590" s="69" t="str">
        <f>IFERROR(CLEAN(HLOOKUP(AL$1,'1.源数据-产品报告-消费降序'!AL:AL,ROW(),0)),"")</f>
        <v/>
      </c>
      <c r="AM590" s="69" t="str">
        <f>IFERROR(CLEAN(HLOOKUP(AM$1,'1.源数据-产品报告-消费降序'!AM:AM,ROW(),0)),"")</f>
        <v/>
      </c>
      <c r="AN590" s="69" t="str">
        <f>IFERROR(CLEAN(HLOOKUP(AN$1,'1.源数据-产品报告-消费降序'!AN:AN,ROW(),0)),"")</f>
        <v/>
      </c>
      <c r="AO5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0" s="69" t="str">
        <f>IFERROR(CLEAN(HLOOKUP(AP$1,'1.源数据-产品报告-消费降序'!AP:AP,ROW(),0)),"")</f>
        <v/>
      </c>
      <c r="AS590" s="69" t="str">
        <f>IFERROR(CLEAN(HLOOKUP(AS$1,'1.源数据-产品报告-消费降序'!AS:AS,ROW(),0)),"")</f>
        <v/>
      </c>
      <c r="AT590" s="69" t="str">
        <f>IFERROR(CLEAN(HLOOKUP(AT$1,'1.源数据-产品报告-消费降序'!AT:AT,ROW(),0)),"")</f>
        <v/>
      </c>
      <c r="AU590" s="69" t="str">
        <f>IFERROR(CLEAN(HLOOKUP(AU$1,'1.源数据-产品报告-消费降序'!AU:AU,ROW(),0)),"")</f>
        <v/>
      </c>
      <c r="AV590" s="69" t="str">
        <f>IFERROR(CLEAN(HLOOKUP(AV$1,'1.源数据-产品报告-消费降序'!AV:AV,ROW(),0)),"")</f>
        <v/>
      </c>
      <c r="AW590" s="69" t="str">
        <f>IFERROR(CLEAN(HLOOKUP(AW$1,'1.源数据-产品报告-消费降序'!AW:AW,ROW(),0)),"")</f>
        <v/>
      </c>
      <c r="AX590" s="69" t="str">
        <f>IFERROR(CLEAN(HLOOKUP(AX$1,'1.源数据-产品报告-消费降序'!AX:AX,ROW(),0)),"")</f>
        <v/>
      </c>
      <c r="AY590" s="69" t="str">
        <f>IFERROR(CLEAN(HLOOKUP(AY$1,'1.源数据-产品报告-消费降序'!AY:AY,ROW(),0)),"")</f>
        <v/>
      </c>
      <c r="AZ5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0" s="69" t="str">
        <f>IFERROR(CLEAN(HLOOKUP(BA$1,'1.源数据-产品报告-消费降序'!BA:BA,ROW(),0)),"")</f>
        <v/>
      </c>
      <c r="BD590" s="69" t="str">
        <f>IFERROR(CLEAN(HLOOKUP(BD$1,'1.源数据-产品报告-消费降序'!BD:BD,ROW(),0)),"")</f>
        <v/>
      </c>
      <c r="BE590" s="69" t="str">
        <f>IFERROR(CLEAN(HLOOKUP(BE$1,'1.源数据-产品报告-消费降序'!BE:BE,ROW(),0)),"")</f>
        <v/>
      </c>
      <c r="BF590" s="69" t="str">
        <f>IFERROR(CLEAN(HLOOKUP(BF$1,'1.源数据-产品报告-消费降序'!BF:BF,ROW(),0)),"")</f>
        <v/>
      </c>
      <c r="BG590" s="69" t="str">
        <f>IFERROR(CLEAN(HLOOKUP(BG$1,'1.源数据-产品报告-消费降序'!BG:BG,ROW(),0)),"")</f>
        <v/>
      </c>
      <c r="BH590" s="69" t="str">
        <f>IFERROR(CLEAN(HLOOKUP(BH$1,'1.源数据-产品报告-消费降序'!BH:BH,ROW(),0)),"")</f>
        <v/>
      </c>
      <c r="BI590" s="69" t="str">
        <f>IFERROR(CLEAN(HLOOKUP(BI$1,'1.源数据-产品报告-消费降序'!BI:BI,ROW(),0)),"")</f>
        <v/>
      </c>
      <c r="BJ590" s="69" t="str">
        <f>IFERROR(CLEAN(HLOOKUP(BJ$1,'1.源数据-产品报告-消费降序'!BJ:BJ,ROW(),0)),"")</f>
        <v/>
      </c>
      <c r="BK5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0" s="69" t="str">
        <f>IFERROR(CLEAN(HLOOKUP(BL$1,'1.源数据-产品报告-消费降序'!BL:BL,ROW(),0)),"")</f>
        <v/>
      </c>
      <c r="BO590" s="69" t="str">
        <f>IFERROR(CLEAN(HLOOKUP(BO$1,'1.源数据-产品报告-消费降序'!BO:BO,ROW(),0)),"")</f>
        <v/>
      </c>
      <c r="BP590" s="69" t="str">
        <f>IFERROR(CLEAN(HLOOKUP(BP$1,'1.源数据-产品报告-消费降序'!BP:BP,ROW(),0)),"")</f>
        <v/>
      </c>
      <c r="BQ590" s="69" t="str">
        <f>IFERROR(CLEAN(HLOOKUP(BQ$1,'1.源数据-产品报告-消费降序'!BQ:BQ,ROW(),0)),"")</f>
        <v/>
      </c>
      <c r="BR590" s="69" t="str">
        <f>IFERROR(CLEAN(HLOOKUP(BR$1,'1.源数据-产品报告-消费降序'!BR:BR,ROW(),0)),"")</f>
        <v/>
      </c>
      <c r="BS590" s="69" t="str">
        <f>IFERROR(CLEAN(HLOOKUP(BS$1,'1.源数据-产品报告-消费降序'!BS:BS,ROW(),0)),"")</f>
        <v/>
      </c>
      <c r="BT590" s="69" t="str">
        <f>IFERROR(CLEAN(HLOOKUP(BT$1,'1.源数据-产品报告-消费降序'!BT:BT,ROW(),0)),"")</f>
        <v/>
      </c>
      <c r="BU590" s="69" t="str">
        <f>IFERROR(CLEAN(HLOOKUP(BU$1,'1.源数据-产品报告-消费降序'!BU:BU,ROW(),0)),"")</f>
        <v/>
      </c>
      <c r="BV5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0" s="69" t="str">
        <f>IFERROR(CLEAN(HLOOKUP(BW$1,'1.源数据-产品报告-消费降序'!BW:BW,ROW(),0)),"")</f>
        <v/>
      </c>
    </row>
    <row r="591" spans="1:75">
      <c r="A591" s="69" t="str">
        <f>IFERROR(CLEAN(HLOOKUP(A$1,'1.源数据-产品报告-消费降序'!A:A,ROW(),0)),"")</f>
        <v/>
      </c>
      <c r="B591" s="69" t="str">
        <f>IFERROR(CLEAN(HLOOKUP(B$1,'1.源数据-产品报告-消费降序'!B:B,ROW(),0)),"")</f>
        <v/>
      </c>
      <c r="C591" s="69" t="str">
        <f>IFERROR(CLEAN(HLOOKUP(C$1,'1.源数据-产品报告-消费降序'!C:C,ROW(),0)),"")</f>
        <v/>
      </c>
      <c r="D591" s="69" t="str">
        <f>IFERROR(CLEAN(HLOOKUP(D$1,'1.源数据-产品报告-消费降序'!D:D,ROW(),0)),"")</f>
        <v/>
      </c>
      <c r="E591" s="69" t="str">
        <f>IFERROR(CLEAN(HLOOKUP(E$1,'1.源数据-产品报告-消费降序'!E:E,ROW(),0)),"")</f>
        <v/>
      </c>
      <c r="F591" s="69" t="str">
        <f>IFERROR(CLEAN(HLOOKUP(F$1,'1.源数据-产品报告-消费降序'!F:F,ROW(),0)),"")</f>
        <v/>
      </c>
      <c r="G591" s="70">
        <f>IFERROR((HLOOKUP(G$1,'1.源数据-产品报告-消费降序'!G:G,ROW(),0)),"")</f>
        <v>0</v>
      </c>
      <c r="H5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1" s="69" t="str">
        <f>IFERROR(CLEAN(HLOOKUP(I$1,'1.源数据-产品报告-消费降序'!I:I,ROW(),0)),"")</f>
        <v/>
      </c>
      <c r="L591" s="69" t="str">
        <f>IFERROR(CLEAN(HLOOKUP(L$1,'1.源数据-产品报告-消费降序'!L:L,ROW(),0)),"")</f>
        <v/>
      </c>
      <c r="M591" s="69" t="str">
        <f>IFERROR(CLEAN(HLOOKUP(M$1,'1.源数据-产品报告-消费降序'!M:M,ROW(),0)),"")</f>
        <v/>
      </c>
      <c r="N591" s="69" t="str">
        <f>IFERROR(CLEAN(HLOOKUP(N$1,'1.源数据-产品报告-消费降序'!N:N,ROW(),0)),"")</f>
        <v/>
      </c>
      <c r="O591" s="69" t="str">
        <f>IFERROR(CLEAN(HLOOKUP(O$1,'1.源数据-产品报告-消费降序'!O:O,ROW(),0)),"")</f>
        <v/>
      </c>
      <c r="P591" s="69" t="str">
        <f>IFERROR(CLEAN(HLOOKUP(P$1,'1.源数据-产品报告-消费降序'!P:P,ROW(),0)),"")</f>
        <v/>
      </c>
      <c r="Q591" s="69" t="str">
        <f>IFERROR(CLEAN(HLOOKUP(Q$1,'1.源数据-产品报告-消费降序'!Q:Q,ROW(),0)),"")</f>
        <v/>
      </c>
      <c r="R591" s="69" t="str">
        <f>IFERROR(CLEAN(HLOOKUP(R$1,'1.源数据-产品报告-消费降序'!R:R,ROW(),0)),"")</f>
        <v/>
      </c>
      <c r="S5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1" s="69" t="str">
        <f>IFERROR(CLEAN(HLOOKUP(T$1,'1.源数据-产品报告-消费降序'!T:T,ROW(),0)),"")</f>
        <v/>
      </c>
      <c r="W591" s="69" t="str">
        <f>IFERROR(CLEAN(HLOOKUP(W$1,'1.源数据-产品报告-消费降序'!W:W,ROW(),0)),"")</f>
        <v/>
      </c>
      <c r="X591" s="69" t="str">
        <f>IFERROR(CLEAN(HLOOKUP(X$1,'1.源数据-产品报告-消费降序'!X:X,ROW(),0)),"")</f>
        <v/>
      </c>
      <c r="Y591" s="69" t="str">
        <f>IFERROR(CLEAN(HLOOKUP(Y$1,'1.源数据-产品报告-消费降序'!Y:Y,ROW(),0)),"")</f>
        <v/>
      </c>
      <c r="Z591" s="69" t="str">
        <f>IFERROR(CLEAN(HLOOKUP(Z$1,'1.源数据-产品报告-消费降序'!Z:Z,ROW(),0)),"")</f>
        <v/>
      </c>
      <c r="AA591" s="69" t="str">
        <f>IFERROR(CLEAN(HLOOKUP(AA$1,'1.源数据-产品报告-消费降序'!AA:AA,ROW(),0)),"")</f>
        <v/>
      </c>
      <c r="AB591" s="69" t="str">
        <f>IFERROR(CLEAN(HLOOKUP(AB$1,'1.源数据-产品报告-消费降序'!AB:AB,ROW(),0)),"")</f>
        <v/>
      </c>
      <c r="AC591" s="69" t="str">
        <f>IFERROR(CLEAN(HLOOKUP(AC$1,'1.源数据-产品报告-消费降序'!AC:AC,ROW(),0)),"")</f>
        <v/>
      </c>
      <c r="AD5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1" s="69" t="str">
        <f>IFERROR(CLEAN(HLOOKUP(AE$1,'1.源数据-产品报告-消费降序'!AE:AE,ROW(),0)),"")</f>
        <v/>
      </c>
      <c r="AH591" s="69" t="str">
        <f>IFERROR(CLEAN(HLOOKUP(AH$1,'1.源数据-产品报告-消费降序'!AH:AH,ROW(),0)),"")</f>
        <v/>
      </c>
      <c r="AI591" s="69" t="str">
        <f>IFERROR(CLEAN(HLOOKUP(AI$1,'1.源数据-产品报告-消费降序'!AI:AI,ROW(),0)),"")</f>
        <v/>
      </c>
      <c r="AJ591" s="69" t="str">
        <f>IFERROR(CLEAN(HLOOKUP(AJ$1,'1.源数据-产品报告-消费降序'!AJ:AJ,ROW(),0)),"")</f>
        <v/>
      </c>
      <c r="AK591" s="69" t="str">
        <f>IFERROR(CLEAN(HLOOKUP(AK$1,'1.源数据-产品报告-消费降序'!AK:AK,ROW(),0)),"")</f>
        <v/>
      </c>
      <c r="AL591" s="69" t="str">
        <f>IFERROR(CLEAN(HLOOKUP(AL$1,'1.源数据-产品报告-消费降序'!AL:AL,ROW(),0)),"")</f>
        <v/>
      </c>
      <c r="AM591" s="69" t="str">
        <f>IFERROR(CLEAN(HLOOKUP(AM$1,'1.源数据-产品报告-消费降序'!AM:AM,ROW(),0)),"")</f>
        <v/>
      </c>
      <c r="AN591" s="69" t="str">
        <f>IFERROR(CLEAN(HLOOKUP(AN$1,'1.源数据-产品报告-消费降序'!AN:AN,ROW(),0)),"")</f>
        <v/>
      </c>
      <c r="AO5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1" s="69" t="str">
        <f>IFERROR(CLEAN(HLOOKUP(AP$1,'1.源数据-产品报告-消费降序'!AP:AP,ROW(),0)),"")</f>
        <v/>
      </c>
      <c r="AS591" s="69" t="str">
        <f>IFERROR(CLEAN(HLOOKUP(AS$1,'1.源数据-产品报告-消费降序'!AS:AS,ROW(),0)),"")</f>
        <v/>
      </c>
      <c r="AT591" s="69" t="str">
        <f>IFERROR(CLEAN(HLOOKUP(AT$1,'1.源数据-产品报告-消费降序'!AT:AT,ROW(),0)),"")</f>
        <v/>
      </c>
      <c r="AU591" s="69" t="str">
        <f>IFERROR(CLEAN(HLOOKUP(AU$1,'1.源数据-产品报告-消费降序'!AU:AU,ROW(),0)),"")</f>
        <v/>
      </c>
      <c r="AV591" s="69" t="str">
        <f>IFERROR(CLEAN(HLOOKUP(AV$1,'1.源数据-产品报告-消费降序'!AV:AV,ROW(),0)),"")</f>
        <v/>
      </c>
      <c r="AW591" s="69" t="str">
        <f>IFERROR(CLEAN(HLOOKUP(AW$1,'1.源数据-产品报告-消费降序'!AW:AW,ROW(),0)),"")</f>
        <v/>
      </c>
      <c r="AX591" s="69" t="str">
        <f>IFERROR(CLEAN(HLOOKUP(AX$1,'1.源数据-产品报告-消费降序'!AX:AX,ROW(),0)),"")</f>
        <v/>
      </c>
      <c r="AY591" s="69" t="str">
        <f>IFERROR(CLEAN(HLOOKUP(AY$1,'1.源数据-产品报告-消费降序'!AY:AY,ROW(),0)),"")</f>
        <v/>
      </c>
      <c r="AZ5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1" s="69" t="str">
        <f>IFERROR(CLEAN(HLOOKUP(BA$1,'1.源数据-产品报告-消费降序'!BA:BA,ROW(),0)),"")</f>
        <v/>
      </c>
      <c r="BD591" s="69" t="str">
        <f>IFERROR(CLEAN(HLOOKUP(BD$1,'1.源数据-产品报告-消费降序'!BD:BD,ROW(),0)),"")</f>
        <v/>
      </c>
      <c r="BE591" s="69" t="str">
        <f>IFERROR(CLEAN(HLOOKUP(BE$1,'1.源数据-产品报告-消费降序'!BE:BE,ROW(),0)),"")</f>
        <v/>
      </c>
      <c r="BF591" s="69" t="str">
        <f>IFERROR(CLEAN(HLOOKUP(BF$1,'1.源数据-产品报告-消费降序'!BF:BF,ROW(),0)),"")</f>
        <v/>
      </c>
      <c r="BG591" s="69" t="str">
        <f>IFERROR(CLEAN(HLOOKUP(BG$1,'1.源数据-产品报告-消费降序'!BG:BG,ROW(),0)),"")</f>
        <v/>
      </c>
      <c r="BH591" s="69" t="str">
        <f>IFERROR(CLEAN(HLOOKUP(BH$1,'1.源数据-产品报告-消费降序'!BH:BH,ROW(),0)),"")</f>
        <v/>
      </c>
      <c r="BI591" s="69" t="str">
        <f>IFERROR(CLEAN(HLOOKUP(BI$1,'1.源数据-产品报告-消费降序'!BI:BI,ROW(),0)),"")</f>
        <v/>
      </c>
      <c r="BJ591" s="69" t="str">
        <f>IFERROR(CLEAN(HLOOKUP(BJ$1,'1.源数据-产品报告-消费降序'!BJ:BJ,ROW(),0)),"")</f>
        <v/>
      </c>
      <c r="BK5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1" s="69" t="str">
        <f>IFERROR(CLEAN(HLOOKUP(BL$1,'1.源数据-产品报告-消费降序'!BL:BL,ROW(),0)),"")</f>
        <v/>
      </c>
      <c r="BO591" s="69" t="str">
        <f>IFERROR(CLEAN(HLOOKUP(BO$1,'1.源数据-产品报告-消费降序'!BO:BO,ROW(),0)),"")</f>
        <v/>
      </c>
      <c r="BP591" s="69" t="str">
        <f>IFERROR(CLEAN(HLOOKUP(BP$1,'1.源数据-产品报告-消费降序'!BP:BP,ROW(),0)),"")</f>
        <v/>
      </c>
      <c r="BQ591" s="69" t="str">
        <f>IFERROR(CLEAN(HLOOKUP(BQ$1,'1.源数据-产品报告-消费降序'!BQ:BQ,ROW(),0)),"")</f>
        <v/>
      </c>
      <c r="BR591" s="69" t="str">
        <f>IFERROR(CLEAN(HLOOKUP(BR$1,'1.源数据-产品报告-消费降序'!BR:BR,ROW(),0)),"")</f>
        <v/>
      </c>
      <c r="BS591" s="69" t="str">
        <f>IFERROR(CLEAN(HLOOKUP(BS$1,'1.源数据-产品报告-消费降序'!BS:BS,ROW(),0)),"")</f>
        <v/>
      </c>
      <c r="BT591" s="69" t="str">
        <f>IFERROR(CLEAN(HLOOKUP(BT$1,'1.源数据-产品报告-消费降序'!BT:BT,ROW(),0)),"")</f>
        <v/>
      </c>
      <c r="BU591" s="69" t="str">
        <f>IFERROR(CLEAN(HLOOKUP(BU$1,'1.源数据-产品报告-消费降序'!BU:BU,ROW(),0)),"")</f>
        <v/>
      </c>
      <c r="BV5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1" s="69" t="str">
        <f>IFERROR(CLEAN(HLOOKUP(BW$1,'1.源数据-产品报告-消费降序'!BW:BW,ROW(),0)),"")</f>
        <v/>
      </c>
    </row>
    <row r="592" spans="1:75">
      <c r="A592" s="69" t="str">
        <f>IFERROR(CLEAN(HLOOKUP(A$1,'1.源数据-产品报告-消费降序'!A:A,ROW(),0)),"")</f>
        <v/>
      </c>
      <c r="B592" s="69" t="str">
        <f>IFERROR(CLEAN(HLOOKUP(B$1,'1.源数据-产品报告-消费降序'!B:B,ROW(),0)),"")</f>
        <v/>
      </c>
      <c r="C592" s="69" t="str">
        <f>IFERROR(CLEAN(HLOOKUP(C$1,'1.源数据-产品报告-消费降序'!C:C,ROW(),0)),"")</f>
        <v/>
      </c>
      <c r="D592" s="69" t="str">
        <f>IFERROR(CLEAN(HLOOKUP(D$1,'1.源数据-产品报告-消费降序'!D:D,ROW(),0)),"")</f>
        <v/>
      </c>
      <c r="E592" s="69" t="str">
        <f>IFERROR(CLEAN(HLOOKUP(E$1,'1.源数据-产品报告-消费降序'!E:E,ROW(),0)),"")</f>
        <v/>
      </c>
      <c r="F592" s="69" t="str">
        <f>IFERROR(CLEAN(HLOOKUP(F$1,'1.源数据-产品报告-消费降序'!F:F,ROW(),0)),"")</f>
        <v/>
      </c>
      <c r="G592" s="70">
        <f>IFERROR((HLOOKUP(G$1,'1.源数据-产品报告-消费降序'!G:G,ROW(),0)),"")</f>
        <v>0</v>
      </c>
      <c r="H5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2" s="69" t="str">
        <f>IFERROR(CLEAN(HLOOKUP(I$1,'1.源数据-产品报告-消费降序'!I:I,ROW(),0)),"")</f>
        <v/>
      </c>
      <c r="L592" s="69" t="str">
        <f>IFERROR(CLEAN(HLOOKUP(L$1,'1.源数据-产品报告-消费降序'!L:L,ROW(),0)),"")</f>
        <v/>
      </c>
      <c r="M592" s="69" t="str">
        <f>IFERROR(CLEAN(HLOOKUP(M$1,'1.源数据-产品报告-消费降序'!M:M,ROW(),0)),"")</f>
        <v/>
      </c>
      <c r="N592" s="69" t="str">
        <f>IFERROR(CLEAN(HLOOKUP(N$1,'1.源数据-产品报告-消费降序'!N:N,ROW(),0)),"")</f>
        <v/>
      </c>
      <c r="O592" s="69" t="str">
        <f>IFERROR(CLEAN(HLOOKUP(O$1,'1.源数据-产品报告-消费降序'!O:O,ROW(),0)),"")</f>
        <v/>
      </c>
      <c r="P592" s="69" t="str">
        <f>IFERROR(CLEAN(HLOOKUP(P$1,'1.源数据-产品报告-消费降序'!P:P,ROW(),0)),"")</f>
        <v/>
      </c>
      <c r="Q592" s="69" t="str">
        <f>IFERROR(CLEAN(HLOOKUP(Q$1,'1.源数据-产品报告-消费降序'!Q:Q,ROW(),0)),"")</f>
        <v/>
      </c>
      <c r="R592" s="69" t="str">
        <f>IFERROR(CLEAN(HLOOKUP(R$1,'1.源数据-产品报告-消费降序'!R:R,ROW(),0)),"")</f>
        <v/>
      </c>
      <c r="S5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2" s="69" t="str">
        <f>IFERROR(CLEAN(HLOOKUP(T$1,'1.源数据-产品报告-消费降序'!T:T,ROW(),0)),"")</f>
        <v/>
      </c>
      <c r="W592" s="69" t="str">
        <f>IFERROR(CLEAN(HLOOKUP(W$1,'1.源数据-产品报告-消费降序'!W:W,ROW(),0)),"")</f>
        <v/>
      </c>
      <c r="X592" s="69" t="str">
        <f>IFERROR(CLEAN(HLOOKUP(X$1,'1.源数据-产品报告-消费降序'!X:X,ROW(),0)),"")</f>
        <v/>
      </c>
      <c r="Y592" s="69" t="str">
        <f>IFERROR(CLEAN(HLOOKUP(Y$1,'1.源数据-产品报告-消费降序'!Y:Y,ROW(),0)),"")</f>
        <v/>
      </c>
      <c r="Z592" s="69" t="str">
        <f>IFERROR(CLEAN(HLOOKUP(Z$1,'1.源数据-产品报告-消费降序'!Z:Z,ROW(),0)),"")</f>
        <v/>
      </c>
      <c r="AA592" s="69" t="str">
        <f>IFERROR(CLEAN(HLOOKUP(AA$1,'1.源数据-产品报告-消费降序'!AA:AA,ROW(),0)),"")</f>
        <v/>
      </c>
      <c r="AB592" s="69" t="str">
        <f>IFERROR(CLEAN(HLOOKUP(AB$1,'1.源数据-产品报告-消费降序'!AB:AB,ROW(),0)),"")</f>
        <v/>
      </c>
      <c r="AC592" s="69" t="str">
        <f>IFERROR(CLEAN(HLOOKUP(AC$1,'1.源数据-产品报告-消费降序'!AC:AC,ROW(),0)),"")</f>
        <v/>
      </c>
      <c r="AD5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2" s="69" t="str">
        <f>IFERROR(CLEAN(HLOOKUP(AE$1,'1.源数据-产品报告-消费降序'!AE:AE,ROW(),0)),"")</f>
        <v/>
      </c>
      <c r="AH592" s="69" t="str">
        <f>IFERROR(CLEAN(HLOOKUP(AH$1,'1.源数据-产品报告-消费降序'!AH:AH,ROW(),0)),"")</f>
        <v/>
      </c>
      <c r="AI592" s="69" t="str">
        <f>IFERROR(CLEAN(HLOOKUP(AI$1,'1.源数据-产品报告-消费降序'!AI:AI,ROW(),0)),"")</f>
        <v/>
      </c>
      <c r="AJ592" s="69" t="str">
        <f>IFERROR(CLEAN(HLOOKUP(AJ$1,'1.源数据-产品报告-消费降序'!AJ:AJ,ROW(),0)),"")</f>
        <v/>
      </c>
      <c r="AK592" s="69" t="str">
        <f>IFERROR(CLEAN(HLOOKUP(AK$1,'1.源数据-产品报告-消费降序'!AK:AK,ROW(),0)),"")</f>
        <v/>
      </c>
      <c r="AL592" s="69" t="str">
        <f>IFERROR(CLEAN(HLOOKUP(AL$1,'1.源数据-产品报告-消费降序'!AL:AL,ROW(),0)),"")</f>
        <v/>
      </c>
      <c r="AM592" s="69" t="str">
        <f>IFERROR(CLEAN(HLOOKUP(AM$1,'1.源数据-产品报告-消费降序'!AM:AM,ROW(),0)),"")</f>
        <v/>
      </c>
      <c r="AN592" s="69" t="str">
        <f>IFERROR(CLEAN(HLOOKUP(AN$1,'1.源数据-产品报告-消费降序'!AN:AN,ROW(),0)),"")</f>
        <v/>
      </c>
      <c r="AO5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2" s="69" t="str">
        <f>IFERROR(CLEAN(HLOOKUP(AP$1,'1.源数据-产品报告-消费降序'!AP:AP,ROW(),0)),"")</f>
        <v/>
      </c>
      <c r="AS592" s="69" t="str">
        <f>IFERROR(CLEAN(HLOOKUP(AS$1,'1.源数据-产品报告-消费降序'!AS:AS,ROW(),0)),"")</f>
        <v/>
      </c>
      <c r="AT592" s="69" t="str">
        <f>IFERROR(CLEAN(HLOOKUP(AT$1,'1.源数据-产品报告-消费降序'!AT:AT,ROW(),0)),"")</f>
        <v/>
      </c>
      <c r="AU592" s="69" t="str">
        <f>IFERROR(CLEAN(HLOOKUP(AU$1,'1.源数据-产品报告-消费降序'!AU:AU,ROW(),0)),"")</f>
        <v/>
      </c>
      <c r="AV592" s="69" t="str">
        <f>IFERROR(CLEAN(HLOOKUP(AV$1,'1.源数据-产品报告-消费降序'!AV:AV,ROW(),0)),"")</f>
        <v/>
      </c>
      <c r="AW592" s="69" t="str">
        <f>IFERROR(CLEAN(HLOOKUP(AW$1,'1.源数据-产品报告-消费降序'!AW:AW,ROW(),0)),"")</f>
        <v/>
      </c>
      <c r="AX592" s="69" t="str">
        <f>IFERROR(CLEAN(HLOOKUP(AX$1,'1.源数据-产品报告-消费降序'!AX:AX,ROW(),0)),"")</f>
        <v/>
      </c>
      <c r="AY592" s="69" t="str">
        <f>IFERROR(CLEAN(HLOOKUP(AY$1,'1.源数据-产品报告-消费降序'!AY:AY,ROW(),0)),"")</f>
        <v/>
      </c>
      <c r="AZ5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2" s="69" t="str">
        <f>IFERROR(CLEAN(HLOOKUP(BA$1,'1.源数据-产品报告-消费降序'!BA:BA,ROW(),0)),"")</f>
        <v/>
      </c>
      <c r="BD592" s="69" t="str">
        <f>IFERROR(CLEAN(HLOOKUP(BD$1,'1.源数据-产品报告-消费降序'!BD:BD,ROW(),0)),"")</f>
        <v/>
      </c>
      <c r="BE592" s="69" t="str">
        <f>IFERROR(CLEAN(HLOOKUP(BE$1,'1.源数据-产品报告-消费降序'!BE:BE,ROW(),0)),"")</f>
        <v/>
      </c>
      <c r="BF592" s="69" t="str">
        <f>IFERROR(CLEAN(HLOOKUP(BF$1,'1.源数据-产品报告-消费降序'!BF:BF,ROW(),0)),"")</f>
        <v/>
      </c>
      <c r="BG592" s="69" t="str">
        <f>IFERROR(CLEAN(HLOOKUP(BG$1,'1.源数据-产品报告-消费降序'!BG:BG,ROW(),0)),"")</f>
        <v/>
      </c>
      <c r="BH592" s="69" t="str">
        <f>IFERROR(CLEAN(HLOOKUP(BH$1,'1.源数据-产品报告-消费降序'!BH:BH,ROW(),0)),"")</f>
        <v/>
      </c>
      <c r="BI592" s="69" t="str">
        <f>IFERROR(CLEAN(HLOOKUP(BI$1,'1.源数据-产品报告-消费降序'!BI:BI,ROW(),0)),"")</f>
        <v/>
      </c>
      <c r="BJ592" s="69" t="str">
        <f>IFERROR(CLEAN(HLOOKUP(BJ$1,'1.源数据-产品报告-消费降序'!BJ:BJ,ROW(),0)),"")</f>
        <v/>
      </c>
      <c r="BK5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2" s="69" t="str">
        <f>IFERROR(CLEAN(HLOOKUP(BL$1,'1.源数据-产品报告-消费降序'!BL:BL,ROW(),0)),"")</f>
        <v/>
      </c>
      <c r="BO592" s="69" t="str">
        <f>IFERROR(CLEAN(HLOOKUP(BO$1,'1.源数据-产品报告-消费降序'!BO:BO,ROW(),0)),"")</f>
        <v/>
      </c>
      <c r="BP592" s="69" t="str">
        <f>IFERROR(CLEAN(HLOOKUP(BP$1,'1.源数据-产品报告-消费降序'!BP:BP,ROW(),0)),"")</f>
        <v/>
      </c>
      <c r="BQ592" s="69" t="str">
        <f>IFERROR(CLEAN(HLOOKUP(BQ$1,'1.源数据-产品报告-消费降序'!BQ:BQ,ROW(),0)),"")</f>
        <v/>
      </c>
      <c r="BR592" s="69" t="str">
        <f>IFERROR(CLEAN(HLOOKUP(BR$1,'1.源数据-产品报告-消费降序'!BR:BR,ROW(),0)),"")</f>
        <v/>
      </c>
      <c r="BS592" s="69" t="str">
        <f>IFERROR(CLEAN(HLOOKUP(BS$1,'1.源数据-产品报告-消费降序'!BS:BS,ROW(),0)),"")</f>
        <v/>
      </c>
      <c r="BT592" s="69" t="str">
        <f>IFERROR(CLEAN(HLOOKUP(BT$1,'1.源数据-产品报告-消费降序'!BT:BT,ROW(),0)),"")</f>
        <v/>
      </c>
      <c r="BU592" s="69" t="str">
        <f>IFERROR(CLEAN(HLOOKUP(BU$1,'1.源数据-产品报告-消费降序'!BU:BU,ROW(),0)),"")</f>
        <v/>
      </c>
      <c r="BV5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2" s="69" t="str">
        <f>IFERROR(CLEAN(HLOOKUP(BW$1,'1.源数据-产品报告-消费降序'!BW:BW,ROW(),0)),"")</f>
        <v/>
      </c>
    </row>
    <row r="593" spans="1:75">
      <c r="A593" s="69" t="str">
        <f>IFERROR(CLEAN(HLOOKUP(A$1,'1.源数据-产品报告-消费降序'!A:A,ROW(),0)),"")</f>
        <v/>
      </c>
      <c r="B593" s="69" t="str">
        <f>IFERROR(CLEAN(HLOOKUP(B$1,'1.源数据-产品报告-消费降序'!B:B,ROW(),0)),"")</f>
        <v/>
      </c>
      <c r="C593" s="69" t="str">
        <f>IFERROR(CLEAN(HLOOKUP(C$1,'1.源数据-产品报告-消费降序'!C:C,ROW(),0)),"")</f>
        <v/>
      </c>
      <c r="D593" s="69" t="str">
        <f>IFERROR(CLEAN(HLOOKUP(D$1,'1.源数据-产品报告-消费降序'!D:D,ROW(),0)),"")</f>
        <v/>
      </c>
      <c r="E593" s="69" t="str">
        <f>IFERROR(CLEAN(HLOOKUP(E$1,'1.源数据-产品报告-消费降序'!E:E,ROW(),0)),"")</f>
        <v/>
      </c>
      <c r="F593" s="69" t="str">
        <f>IFERROR(CLEAN(HLOOKUP(F$1,'1.源数据-产品报告-消费降序'!F:F,ROW(),0)),"")</f>
        <v/>
      </c>
      <c r="G593" s="70">
        <f>IFERROR((HLOOKUP(G$1,'1.源数据-产品报告-消费降序'!G:G,ROW(),0)),"")</f>
        <v>0</v>
      </c>
      <c r="H5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3" s="69" t="str">
        <f>IFERROR(CLEAN(HLOOKUP(I$1,'1.源数据-产品报告-消费降序'!I:I,ROW(),0)),"")</f>
        <v/>
      </c>
      <c r="L593" s="69" t="str">
        <f>IFERROR(CLEAN(HLOOKUP(L$1,'1.源数据-产品报告-消费降序'!L:L,ROW(),0)),"")</f>
        <v/>
      </c>
      <c r="M593" s="69" t="str">
        <f>IFERROR(CLEAN(HLOOKUP(M$1,'1.源数据-产品报告-消费降序'!M:M,ROW(),0)),"")</f>
        <v/>
      </c>
      <c r="N593" s="69" t="str">
        <f>IFERROR(CLEAN(HLOOKUP(N$1,'1.源数据-产品报告-消费降序'!N:N,ROW(),0)),"")</f>
        <v/>
      </c>
      <c r="O593" s="69" t="str">
        <f>IFERROR(CLEAN(HLOOKUP(O$1,'1.源数据-产品报告-消费降序'!O:O,ROW(),0)),"")</f>
        <v/>
      </c>
      <c r="P593" s="69" t="str">
        <f>IFERROR(CLEAN(HLOOKUP(P$1,'1.源数据-产品报告-消费降序'!P:P,ROW(),0)),"")</f>
        <v/>
      </c>
      <c r="Q593" s="69" t="str">
        <f>IFERROR(CLEAN(HLOOKUP(Q$1,'1.源数据-产品报告-消费降序'!Q:Q,ROW(),0)),"")</f>
        <v/>
      </c>
      <c r="R593" s="69" t="str">
        <f>IFERROR(CLEAN(HLOOKUP(R$1,'1.源数据-产品报告-消费降序'!R:R,ROW(),0)),"")</f>
        <v/>
      </c>
      <c r="S5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3" s="69" t="str">
        <f>IFERROR(CLEAN(HLOOKUP(T$1,'1.源数据-产品报告-消费降序'!T:T,ROW(),0)),"")</f>
        <v/>
      </c>
      <c r="W593" s="69" t="str">
        <f>IFERROR(CLEAN(HLOOKUP(W$1,'1.源数据-产品报告-消费降序'!W:W,ROW(),0)),"")</f>
        <v/>
      </c>
      <c r="X593" s="69" t="str">
        <f>IFERROR(CLEAN(HLOOKUP(X$1,'1.源数据-产品报告-消费降序'!X:X,ROW(),0)),"")</f>
        <v/>
      </c>
      <c r="Y593" s="69" t="str">
        <f>IFERROR(CLEAN(HLOOKUP(Y$1,'1.源数据-产品报告-消费降序'!Y:Y,ROW(),0)),"")</f>
        <v/>
      </c>
      <c r="Z593" s="69" t="str">
        <f>IFERROR(CLEAN(HLOOKUP(Z$1,'1.源数据-产品报告-消费降序'!Z:Z,ROW(),0)),"")</f>
        <v/>
      </c>
      <c r="AA593" s="69" t="str">
        <f>IFERROR(CLEAN(HLOOKUP(AA$1,'1.源数据-产品报告-消费降序'!AA:AA,ROW(),0)),"")</f>
        <v/>
      </c>
      <c r="AB593" s="69" t="str">
        <f>IFERROR(CLEAN(HLOOKUP(AB$1,'1.源数据-产品报告-消费降序'!AB:AB,ROW(),0)),"")</f>
        <v/>
      </c>
      <c r="AC593" s="69" t="str">
        <f>IFERROR(CLEAN(HLOOKUP(AC$1,'1.源数据-产品报告-消费降序'!AC:AC,ROW(),0)),"")</f>
        <v/>
      </c>
      <c r="AD5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3" s="69" t="str">
        <f>IFERROR(CLEAN(HLOOKUP(AE$1,'1.源数据-产品报告-消费降序'!AE:AE,ROW(),0)),"")</f>
        <v/>
      </c>
      <c r="AH593" s="69" t="str">
        <f>IFERROR(CLEAN(HLOOKUP(AH$1,'1.源数据-产品报告-消费降序'!AH:AH,ROW(),0)),"")</f>
        <v/>
      </c>
      <c r="AI593" s="69" t="str">
        <f>IFERROR(CLEAN(HLOOKUP(AI$1,'1.源数据-产品报告-消费降序'!AI:AI,ROW(),0)),"")</f>
        <v/>
      </c>
      <c r="AJ593" s="69" t="str">
        <f>IFERROR(CLEAN(HLOOKUP(AJ$1,'1.源数据-产品报告-消费降序'!AJ:AJ,ROW(),0)),"")</f>
        <v/>
      </c>
      <c r="AK593" s="69" t="str">
        <f>IFERROR(CLEAN(HLOOKUP(AK$1,'1.源数据-产品报告-消费降序'!AK:AK,ROW(),0)),"")</f>
        <v/>
      </c>
      <c r="AL593" s="69" t="str">
        <f>IFERROR(CLEAN(HLOOKUP(AL$1,'1.源数据-产品报告-消费降序'!AL:AL,ROW(),0)),"")</f>
        <v/>
      </c>
      <c r="AM593" s="69" t="str">
        <f>IFERROR(CLEAN(HLOOKUP(AM$1,'1.源数据-产品报告-消费降序'!AM:AM,ROW(),0)),"")</f>
        <v/>
      </c>
      <c r="AN593" s="69" t="str">
        <f>IFERROR(CLEAN(HLOOKUP(AN$1,'1.源数据-产品报告-消费降序'!AN:AN,ROW(),0)),"")</f>
        <v/>
      </c>
      <c r="AO5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3" s="69" t="str">
        <f>IFERROR(CLEAN(HLOOKUP(AP$1,'1.源数据-产品报告-消费降序'!AP:AP,ROW(),0)),"")</f>
        <v/>
      </c>
      <c r="AS593" s="69" t="str">
        <f>IFERROR(CLEAN(HLOOKUP(AS$1,'1.源数据-产品报告-消费降序'!AS:AS,ROW(),0)),"")</f>
        <v/>
      </c>
      <c r="AT593" s="69" t="str">
        <f>IFERROR(CLEAN(HLOOKUP(AT$1,'1.源数据-产品报告-消费降序'!AT:AT,ROW(),0)),"")</f>
        <v/>
      </c>
      <c r="AU593" s="69" t="str">
        <f>IFERROR(CLEAN(HLOOKUP(AU$1,'1.源数据-产品报告-消费降序'!AU:AU,ROW(),0)),"")</f>
        <v/>
      </c>
      <c r="AV593" s="69" t="str">
        <f>IFERROR(CLEAN(HLOOKUP(AV$1,'1.源数据-产品报告-消费降序'!AV:AV,ROW(),0)),"")</f>
        <v/>
      </c>
      <c r="AW593" s="69" t="str">
        <f>IFERROR(CLEAN(HLOOKUP(AW$1,'1.源数据-产品报告-消费降序'!AW:AW,ROW(),0)),"")</f>
        <v/>
      </c>
      <c r="AX593" s="69" t="str">
        <f>IFERROR(CLEAN(HLOOKUP(AX$1,'1.源数据-产品报告-消费降序'!AX:AX,ROW(),0)),"")</f>
        <v/>
      </c>
      <c r="AY593" s="69" t="str">
        <f>IFERROR(CLEAN(HLOOKUP(AY$1,'1.源数据-产品报告-消费降序'!AY:AY,ROW(),0)),"")</f>
        <v/>
      </c>
      <c r="AZ5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3" s="69" t="str">
        <f>IFERROR(CLEAN(HLOOKUP(BA$1,'1.源数据-产品报告-消费降序'!BA:BA,ROW(),0)),"")</f>
        <v/>
      </c>
      <c r="BD593" s="69" t="str">
        <f>IFERROR(CLEAN(HLOOKUP(BD$1,'1.源数据-产品报告-消费降序'!BD:BD,ROW(),0)),"")</f>
        <v/>
      </c>
      <c r="BE593" s="69" t="str">
        <f>IFERROR(CLEAN(HLOOKUP(BE$1,'1.源数据-产品报告-消费降序'!BE:BE,ROW(),0)),"")</f>
        <v/>
      </c>
      <c r="BF593" s="69" t="str">
        <f>IFERROR(CLEAN(HLOOKUP(BF$1,'1.源数据-产品报告-消费降序'!BF:BF,ROW(),0)),"")</f>
        <v/>
      </c>
      <c r="BG593" s="69" t="str">
        <f>IFERROR(CLEAN(HLOOKUP(BG$1,'1.源数据-产品报告-消费降序'!BG:BG,ROW(),0)),"")</f>
        <v/>
      </c>
      <c r="BH593" s="69" t="str">
        <f>IFERROR(CLEAN(HLOOKUP(BH$1,'1.源数据-产品报告-消费降序'!BH:BH,ROW(),0)),"")</f>
        <v/>
      </c>
      <c r="BI593" s="69" t="str">
        <f>IFERROR(CLEAN(HLOOKUP(BI$1,'1.源数据-产品报告-消费降序'!BI:BI,ROW(),0)),"")</f>
        <v/>
      </c>
      <c r="BJ593" s="69" t="str">
        <f>IFERROR(CLEAN(HLOOKUP(BJ$1,'1.源数据-产品报告-消费降序'!BJ:BJ,ROW(),0)),"")</f>
        <v/>
      </c>
      <c r="BK5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3" s="69" t="str">
        <f>IFERROR(CLEAN(HLOOKUP(BL$1,'1.源数据-产品报告-消费降序'!BL:BL,ROW(),0)),"")</f>
        <v/>
      </c>
      <c r="BO593" s="69" t="str">
        <f>IFERROR(CLEAN(HLOOKUP(BO$1,'1.源数据-产品报告-消费降序'!BO:BO,ROW(),0)),"")</f>
        <v/>
      </c>
      <c r="BP593" s="69" t="str">
        <f>IFERROR(CLEAN(HLOOKUP(BP$1,'1.源数据-产品报告-消费降序'!BP:BP,ROW(),0)),"")</f>
        <v/>
      </c>
      <c r="BQ593" s="69" t="str">
        <f>IFERROR(CLEAN(HLOOKUP(BQ$1,'1.源数据-产品报告-消费降序'!BQ:BQ,ROW(),0)),"")</f>
        <v/>
      </c>
      <c r="BR593" s="69" t="str">
        <f>IFERROR(CLEAN(HLOOKUP(BR$1,'1.源数据-产品报告-消费降序'!BR:BR,ROW(),0)),"")</f>
        <v/>
      </c>
      <c r="BS593" s="69" t="str">
        <f>IFERROR(CLEAN(HLOOKUP(BS$1,'1.源数据-产品报告-消费降序'!BS:BS,ROW(),0)),"")</f>
        <v/>
      </c>
      <c r="BT593" s="69" t="str">
        <f>IFERROR(CLEAN(HLOOKUP(BT$1,'1.源数据-产品报告-消费降序'!BT:BT,ROW(),0)),"")</f>
        <v/>
      </c>
      <c r="BU593" s="69" t="str">
        <f>IFERROR(CLEAN(HLOOKUP(BU$1,'1.源数据-产品报告-消费降序'!BU:BU,ROW(),0)),"")</f>
        <v/>
      </c>
      <c r="BV5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3" s="69" t="str">
        <f>IFERROR(CLEAN(HLOOKUP(BW$1,'1.源数据-产品报告-消费降序'!BW:BW,ROW(),0)),"")</f>
        <v/>
      </c>
    </row>
    <row r="594" spans="1:75">
      <c r="A594" s="69" t="str">
        <f>IFERROR(CLEAN(HLOOKUP(A$1,'1.源数据-产品报告-消费降序'!A:A,ROW(),0)),"")</f>
        <v/>
      </c>
      <c r="B594" s="69" t="str">
        <f>IFERROR(CLEAN(HLOOKUP(B$1,'1.源数据-产品报告-消费降序'!B:B,ROW(),0)),"")</f>
        <v/>
      </c>
      <c r="C594" s="69" t="str">
        <f>IFERROR(CLEAN(HLOOKUP(C$1,'1.源数据-产品报告-消费降序'!C:C,ROW(),0)),"")</f>
        <v/>
      </c>
      <c r="D594" s="69" t="str">
        <f>IFERROR(CLEAN(HLOOKUP(D$1,'1.源数据-产品报告-消费降序'!D:D,ROW(),0)),"")</f>
        <v/>
      </c>
      <c r="E594" s="69" t="str">
        <f>IFERROR(CLEAN(HLOOKUP(E$1,'1.源数据-产品报告-消费降序'!E:E,ROW(),0)),"")</f>
        <v/>
      </c>
      <c r="F594" s="69" t="str">
        <f>IFERROR(CLEAN(HLOOKUP(F$1,'1.源数据-产品报告-消费降序'!F:F,ROW(),0)),"")</f>
        <v/>
      </c>
      <c r="G594" s="70">
        <f>IFERROR((HLOOKUP(G$1,'1.源数据-产品报告-消费降序'!G:G,ROW(),0)),"")</f>
        <v>0</v>
      </c>
      <c r="H5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4" s="69" t="str">
        <f>IFERROR(CLEAN(HLOOKUP(I$1,'1.源数据-产品报告-消费降序'!I:I,ROW(),0)),"")</f>
        <v/>
      </c>
      <c r="L594" s="69" t="str">
        <f>IFERROR(CLEAN(HLOOKUP(L$1,'1.源数据-产品报告-消费降序'!L:L,ROW(),0)),"")</f>
        <v/>
      </c>
      <c r="M594" s="69" t="str">
        <f>IFERROR(CLEAN(HLOOKUP(M$1,'1.源数据-产品报告-消费降序'!M:M,ROW(),0)),"")</f>
        <v/>
      </c>
      <c r="N594" s="69" t="str">
        <f>IFERROR(CLEAN(HLOOKUP(N$1,'1.源数据-产品报告-消费降序'!N:N,ROW(),0)),"")</f>
        <v/>
      </c>
      <c r="O594" s="69" t="str">
        <f>IFERROR(CLEAN(HLOOKUP(O$1,'1.源数据-产品报告-消费降序'!O:O,ROW(),0)),"")</f>
        <v/>
      </c>
      <c r="P594" s="69" t="str">
        <f>IFERROR(CLEAN(HLOOKUP(P$1,'1.源数据-产品报告-消费降序'!P:P,ROW(),0)),"")</f>
        <v/>
      </c>
      <c r="Q594" s="69" t="str">
        <f>IFERROR(CLEAN(HLOOKUP(Q$1,'1.源数据-产品报告-消费降序'!Q:Q,ROW(),0)),"")</f>
        <v/>
      </c>
      <c r="R594" s="69" t="str">
        <f>IFERROR(CLEAN(HLOOKUP(R$1,'1.源数据-产品报告-消费降序'!R:R,ROW(),0)),"")</f>
        <v/>
      </c>
      <c r="S5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4" s="69" t="str">
        <f>IFERROR(CLEAN(HLOOKUP(T$1,'1.源数据-产品报告-消费降序'!T:T,ROW(),0)),"")</f>
        <v/>
      </c>
      <c r="W594" s="69" t="str">
        <f>IFERROR(CLEAN(HLOOKUP(W$1,'1.源数据-产品报告-消费降序'!W:W,ROW(),0)),"")</f>
        <v/>
      </c>
      <c r="X594" s="69" t="str">
        <f>IFERROR(CLEAN(HLOOKUP(X$1,'1.源数据-产品报告-消费降序'!X:X,ROW(),0)),"")</f>
        <v/>
      </c>
      <c r="Y594" s="69" t="str">
        <f>IFERROR(CLEAN(HLOOKUP(Y$1,'1.源数据-产品报告-消费降序'!Y:Y,ROW(),0)),"")</f>
        <v/>
      </c>
      <c r="Z594" s="69" t="str">
        <f>IFERROR(CLEAN(HLOOKUP(Z$1,'1.源数据-产品报告-消费降序'!Z:Z,ROW(),0)),"")</f>
        <v/>
      </c>
      <c r="AA594" s="69" t="str">
        <f>IFERROR(CLEAN(HLOOKUP(AA$1,'1.源数据-产品报告-消费降序'!AA:AA,ROW(),0)),"")</f>
        <v/>
      </c>
      <c r="AB594" s="69" t="str">
        <f>IFERROR(CLEAN(HLOOKUP(AB$1,'1.源数据-产品报告-消费降序'!AB:AB,ROW(),0)),"")</f>
        <v/>
      </c>
      <c r="AC594" s="69" t="str">
        <f>IFERROR(CLEAN(HLOOKUP(AC$1,'1.源数据-产品报告-消费降序'!AC:AC,ROW(),0)),"")</f>
        <v/>
      </c>
      <c r="AD5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4" s="69" t="str">
        <f>IFERROR(CLEAN(HLOOKUP(AE$1,'1.源数据-产品报告-消费降序'!AE:AE,ROW(),0)),"")</f>
        <v/>
      </c>
      <c r="AH594" s="69" t="str">
        <f>IFERROR(CLEAN(HLOOKUP(AH$1,'1.源数据-产品报告-消费降序'!AH:AH,ROW(),0)),"")</f>
        <v/>
      </c>
      <c r="AI594" s="69" t="str">
        <f>IFERROR(CLEAN(HLOOKUP(AI$1,'1.源数据-产品报告-消费降序'!AI:AI,ROW(),0)),"")</f>
        <v/>
      </c>
      <c r="AJ594" s="69" t="str">
        <f>IFERROR(CLEAN(HLOOKUP(AJ$1,'1.源数据-产品报告-消费降序'!AJ:AJ,ROW(),0)),"")</f>
        <v/>
      </c>
      <c r="AK594" s="69" t="str">
        <f>IFERROR(CLEAN(HLOOKUP(AK$1,'1.源数据-产品报告-消费降序'!AK:AK,ROW(),0)),"")</f>
        <v/>
      </c>
      <c r="AL594" s="69" t="str">
        <f>IFERROR(CLEAN(HLOOKUP(AL$1,'1.源数据-产品报告-消费降序'!AL:AL,ROW(),0)),"")</f>
        <v/>
      </c>
      <c r="AM594" s="69" t="str">
        <f>IFERROR(CLEAN(HLOOKUP(AM$1,'1.源数据-产品报告-消费降序'!AM:AM,ROW(),0)),"")</f>
        <v/>
      </c>
      <c r="AN594" s="69" t="str">
        <f>IFERROR(CLEAN(HLOOKUP(AN$1,'1.源数据-产品报告-消费降序'!AN:AN,ROW(),0)),"")</f>
        <v/>
      </c>
      <c r="AO5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4" s="69" t="str">
        <f>IFERROR(CLEAN(HLOOKUP(AP$1,'1.源数据-产品报告-消费降序'!AP:AP,ROW(),0)),"")</f>
        <v/>
      </c>
      <c r="AS594" s="69" t="str">
        <f>IFERROR(CLEAN(HLOOKUP(AS$1,'1.源数据-产品报告-消费降序'!AS:AS,ROW(),0)),"")</f>
        <v/>
      </c>
      <c r="AT594" s="69" t="str">
        <f>IFERROR(CLEAN(HLOOKUP(AT$1,'1.源数据-产品报告-消费降序'!AT:AT,ROW(),0)),"")</f>
        <v/>
      </c>
      <c r="AU594" s="69" t="str">
        <f>IFERROR(CLEAN(HLOOKUP(AU$1,'1.源数据-产品报告-消费降序'!AU:AU,ROW(),0)),"")</f>
        <v/>
      </c>
      <c r="AV594" s="69" t="str">
        <f>IFERROR(CLEAN(HLOOKUP(AV$1,'1.源数据-产品报告-消费降序'!AV:AV,ROW(),0)),"")</f>
        <v/>
      </c>
      <c r="AW594" s="69" t="str">
        <f>IFERROR(CLEAN(HLOOKUP(AW$1,'1.源数据-产品报告-消费降序'!AW:AW,ROW(),0)),"")</f>
        <v/>
      </c>
      <c r="AX594" s="69" t="str">
        <f>IFERROR(CLEAN(HLOOKUP(AX$1,'1.源数据-产品报告-消费降序'!AX:AX,ROW(),0)),"")</f>
        <v/>
      </c>
      <c r="AY594" s="69" t="str">
        <f>IFERROR(CLEAN(HLOOKUP(AY$1,'1.源数据-产品报告-消费降序'!AY:AY,ROW(),0)),"")</f>
        <v/>
      </c>
      <c r="AZ5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4" s="69" t="str">
        <f>IFERROR(CLEAN(HLOOKUP(BA$1,'1.源数据-产品报告-消费降序'!BA:BA,ROW(),0)),"")</f>
        <v/>
      </c>
      <c r="BD594" s="69" t="str">
        <f>IFERROR(CLEAN(HLOOKUP(BD$1,'1.源数据-产品报告-消费降序'!BD:BD,ROW(),0)),"")</f>
        <v/>
      </c>
      <c r="BE594" s="69" t="str">
        <f>IFERROR(CLEAN(HLOOKUP(BE$1,'1.源数据-产品报告-消费降序'!BE:BE,ROW(),0)),"")</f>
        <v/>
      </c>
      <c r="BF594" s="69" t="str">
        <f>IFERROR(CLEAN(HLOOKUP(BF$1,'1.源数据-产品报告-消费降序'!BF:BF,ROW(),0)),"")</f>
        <v/>
      </c>
      <c r="BG594" s="69" t="str">
        <f>IFERROR(CLEAN(HLOOKUP(BG$1,'1.源数据-产品报告-消费降序'!BG:BG,ROW(),0)),"")</f>
        <v/>
      </c>
      <c r="BH594" s="69" t="str">
        <f>IFERROR(CLEAN(HLOOKUP(BH$1,'1.源数据-产品报告-消费降序'!BH:BH,ROW(),0)),"")</f>
        <v/>
      </c>
      <c r="BI594" s="69" t="str">
        <f>IFERROR(CLEAN(HLOOKUP(BI$1,'1.源数据-产品报告-消费降序'!BI:BI,ROW(),0)),"")</f>
        <v/>
      </c>
      <c r="BJ594" s="69" t="str">
        <f>IFERROR(CLEAN(HLOOKUP(BJ$1,'1.源数据-产品报告-消费降序'!BJ:BJ,ROW(),0)),"")</f>
        <v/>
      </c>
      <c r="BK5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4" s="69" t="str">
        <f>IFERROR(CLEAN(HLOOKUP(BL$1,'1.源数据-产品报告-消费降序'!BL:BL,ROW(),0)),"")</f>
        <v/>
      </c>
      <c r="BO594" s="69" t="str">
        <f>IFERROR(CLEAN(HLOOKUP(BO$1,'1.源数据-产品报告-消费降序'!BO:BO,ROW(),0)),"")</f>
        <v/>
      </c>
      <c r="BP594" s="69" t="str">
        <f>IFERROR(CLEAN(HLOOKUP(BP$1,'1.源数据-产品报告-消费降序'!BP:BP,ROW(),0)),"")</f>
        <v/>
      </c>
      <c r="BQ594" s="69" t="str">
        <f>IFERROR(CLEAN(HLOOKUP(BQ$1,'1.源数据-产品报告-消费降序'!BQ:BQ,ROW(),0)),"")</f>
        <v/>
      </c>
      <c r="BR594" s="69" t="str">
        <f>IFERROR(CLEAN(HLOOKUP(BR$1,'1.源数据-产品报告-消费降序'!BR:BR,ROW(),0)),"")</f>
        <v/>
      </c>
      <c r="BS594" s="69" t="str">
        <f>IFERROR(CLEAN(HLOOKUP(BS$1,'1.源数据-产品报告-消费降序'!BS:BS,ROW(),0)),"")</f>
        <v/>
      </c>
      <c r="BT594" s="69" t="str">
        <f>IFERROR(CLEAN(HLOOKUP(BT$1,'1.源数据-产品报告-消费降序'!BT:BT,ROW(),0)),"")</f>
        <v/>
      </c>
      <c r="BU594" s="69" t="str">
        <f>IFERROR(CLEAN(HLOOKUP(BU$1,'1.源数据-产品报告-消费降序'!BU:BU,ROW(),0)),"")</f>
        <v/>
      </c>
      <c r="BV5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4" s="69" t="str">
        <f>IFERROR(CLEAN(HLOOKUP(BW$1,'1.源数据-产品报告-消费降序'!BW:BW,ROW(),0)),"")</f>
        <v/>
      </c>
    </row>
    <row r="595" spans="1:75">
      <c r="A595" s="69" t="str">
        <f>IFERROR(CLEAN(HLOOKUP(A$1,'1.源数据-产品报告-消费降序'!A:A,ROW(),0)),"")</f>
        <v/>
      </c>
      <c r="B595" s="69" t="str">
        <f>IFERROR(CLEAN(HLOOKUP(B$1,'1.源数据-产品报告-消费降序'!B:B,ROW(),0)),"")</f>
        <v/>
      </c>
      <c r="C595" s="69" t="str">
        <f>IFERROR(CLEAN(HLOOKUP(C$1,'1.源数据-产品报告-消费降序'!C:C,ROW(),0)),"")</f>
        <v/>
      </c>
      <c r="D595" s="69" t="str">
        <f>IFERROR(CLEAN(HLOOKUP(D$1,'1.源数据-产品报告-消费降序'!D:D,ROW(),0)),"")</f>
        <v/>
      </c>
      <c r="E595" s="69" t="str">
        <f>IFERROR(CLEAN(HLOOKUP(E$1,'1.源数据-产品报告-消费降序'!E:E,ROW(),0)),"")</f>
        <v/>
      </c>
      <c r="F595" s="69" t="str">
        <f>IFERROR(CLEAN(HLOOKUP(F$1,'1.源数据-产品报告-消费降序'!F:F,ROW(),0)),"")</f>
        <v/>
      </c>
      <c r="G595" s="70">
        <f>IFERROR((HLOOKUP(G$1,'1.源数据-产品报告-消费降序'!G:G,ROW(),0)),"")</f>
        <v>0</v>
      </c>
      <c r="H5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5" s="69" t="str">
        <f>IFERROR(CLEAN(HLOOKUP(I$1,'1.源数据-产品报告-消费降序'!I:I,ROW(),0)),"")</f>
        <v/>
      </c>
      <c r="L595" s="69" t="str">
        <f>IFERROR(CLEAN(HLOOKUP(L$1,'1.源数据-产品报告-消费降序'!L:L,ROW(),0)),"")</f>
        <v/>
      </c>
      <c r="M595" s="69" t="str">
        <f>IFERROR(CLEAN(HLOOKUP(M$1,'1.源数据-产品报告-消费降序'!M:M,ROW(),0)),"")</f>
        <v/>
      </c>
      <c r="N595" s="69" t="str">
        <f>IFERROR(CLEAN(HLOOKUP(N$1,'1.源数据-产品报告-消费降序'!N:N,ROW(),0)),"")</f>
        <v/>
      </c>
      <c r="O595" s="69" t="str">
        <f>IFERROR(CLEAN(HLOOKUP(O$1,'1.源数据-产品报告-消费降序'!O:O,ROW(),0)),"")</f>
        <v/>
      </c>
      <c r="P595" s="69" t="str">
        <f>IFERROR(CLEAN(HLOOKUP(P$1,'1.源数据-产品报告-消费降序'!P:P,ROW(),0)),"")</f>
        <v/>
      </c>
      <c r="Q595" s="69" t="str">
        <f>IFERROR(CLEAN(HLOOKUP(Q$1,'1.源数据-产品报告-消费降序'!Q:Q,ROW(),0)),"")</f>
        <v/>
      </c>
      <c r="R595" s="69" t="str">
        <f>IFERROR(CLEAN(HLOOKUP(R$1,'1.源数据-产品报告-消费降序'!R:R,ROW(),0)),"")</f>
        <v/>
      </c>
      <c r="S5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5" s="69" t="str">
        <f>IFERROR(CLEAN(HLOOKUP(T$1,'1.源数据-产品报告-消费降序'!T:T,ROW(),0)),"")</f>
        <v/>
      </c>
      <c r="W595" s="69" t="str">
        <f>IFERROR(CLEAN(HLOOKUP(W$1,'1.源数据-产品报告-消费降序'!W:W,ROW(),0)),"")</f>
        <v/>
      </c>
      <c r="X595" s="69" t="str">
        <f>IFERROR(CLEAN(HLOOKUP(X$1,'1.源数据-产品报告-消费降序'!X:X,ROW(),0)),"")</f>
        <v/>
      </c>
      <c r="Y595" s="69" t="str">
        <f>IFERROR(CLEAN(HLOOKUP(Y$1,'1.源数据-产品报告-消费降序'!Y:Y,ROW(),0)),"")</f>
        <v/>
      </c>
      <c r="Z595" s="69" t="str">
        <f>IFERROR(CLEAN(HLOOKUP(Z$1,'1.源数据-产品报告-消费降序'!Z:Z,ROW(),0)),"")</f>
        <v/>
      </c>
      <c r="AA595" s="69" t="str">
        <f>IFERROR(CLEAN(HLOOKUP(AA$1,'1.源数据-产品报告-消费降序'!AA:AA,ROW(),0)),"")</f>
        <v/>
      </c>
      <c r="AB595" s="69" t="str">
        <f>IFERROR(CLEAN(HLOOKUP(AB$1,'1.源数据-产品报告-消费降序'!AB:AB,ROW(),0)),"")</f>
        <v/>
      </c>
      <c r="AC595" s="69" t="str">
        <f>IFERROR(CLEAN(HLOOKUP(AC$1,'1.源数据-产品报告-消费降序'!AC:AC,ROW(),0)),"")</f>
        <v/>
      </c>
      <c r="AD5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5" s="69" t="str">
        <f>IFERROR(CLEAN(HLOOKUP(AE$1,'1.源数据-产品报告-消费降序'!AE:AE,ROW(),0)),"")</f>
        <v/>
      </c>
      <c r="AH595" s="69" t="str">
        <f>IFERROR(CLEAN(HLOOKUP(AH$1,'1.源数据-产品报告-消费降序'!AH:AH,ROW(),0)),"")</f>
        <v/>
      </c>
      <c r="AI595" s="69" t="str">
        <f>IFERROR(CLEAN(HLOOKUP(AI$1,'1.源数据-产品报告-消费降序'!AI:AI,ROW(),0)),"")</f>
        <v/>
      </c>
      <c r="AJ595" s="69" t="str">
        <f>IFERROR(CLEAN(HLOOKUP(AJ$1,'1.源数据-产品报告-消费降序'!AJ:AJ,ROW(),0)),"")</f>
        <v/>
      </c>
      <c r="AK595" s="69" t="str">
        <f>IFERROR(CLEAN(HLOOKUP(AK$1,'1.源数据-产品报告-消费降序'!AK:AK,ROW(),0)),"")</f>
        <v/>
      </c>
      <c r="AL595" s="69" t="str">
        <f>IFERROR(CLEAN(HLOOKUP(AL$1,'1.源数据-产品报告-消费降序'!AL:AL,ROW(),0)),"")</f>
        <v/>
      </c>
      <c r="AM595" s="69" t="str">
        <f>IFERROR(CLEAN(HLOOKUP(AM$1,'1.源数据-产品报告-消费降序'!AM:AM,ROW(),0)),"")</f>
        <v/>
      </c>
      <c r="AN595" s="69" t="str">
        <f>IFERROR(CLEAN(HLOOKUP(AN$1,'1.源数据-产品报告-消费降序'!AN:AN,ROW(),0)),"")</f>
        <v/>
      </c>
      <c r="AO5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5" s="69" t="str">
        <f>IFERROR(CLEAN(HLOOKUP(AP$1,'1.源数据-产品报告-消费降序'!AP:AP,ROW(),0)),"")</f>
        <v/>
      </c>
      <c r="AS595" s="69" t="str">
        <f>IFERROR(CLEAN(HLOOKUP(AS$1,'1.源数据-产品报告-消费降序'!AS:AS,ROW(),0)),"")</f>
        <v/>
      </c>
      <c r="AT595" s="69" t="str">
        <f>IFERROR(CLEAN(HLOOKUP(AT$1,'1.源数据-产品报告-消费降序'!AT:AT,ROW(),0)),"")</f>
        <v/>
      </c>
      <c r="AU595" s="69" t="str">
        <f>IFERROR(CLEAN(HLOOKUP(AU$1,'1.源数据-产品报告-消费降序'!AU:AU,ROW(),0)),"")</f>
        <v/>
      </c>
      <c r="AV595" s="69" t="str">
        <f>IFERROR(CLEAN(HLOOKUP(AV$1,'1.源数据-产品报告-消费降序'!AV:AV,ROW(),0)),"")</f>
        <v/>
      </c>
      <c r="AW595" s="69" t="str">
        <f>IFERROR(CLEAN(HLOOKUP(AW$1,'1.源数据-产品报告-消费降序'!AW:AW,ROW(),0)),"")</f>
        <v/>
      </c>
      <c r="AX595" s="69" t="str">
        <f>IFERROR(CLEAN(HLOOKUP(AX$1,'1.源数据-产品报告-消费降序'!AX:AX,ROW(),0)),"")</f>
        <v/>
      </c>
      <c r="AY595" s="69" t="str">
        <f>IFERROR(CLEAN(HLOOKUP(AY$1,'1.源数据-产品报告-消费降序'!AY:AY,ROW(),0)),"")</f>
        <v/>
      </c>
      <c r="AZ5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5" s="69" t="str">
        <f>IFERROR(CLEAN(HLOOKUP(BA$1,'1.源数据-产品报告-消费降序'!BA:BA,ROW(),0)),"")</f>
        <v/>
      </c>
      <c r="BD595" s="69" t="str">
        <f>IFERROR(CLEAN(HLOOKUP(BD$1,'1.源数据-产品报告-消费降序'!BD:BD,ROW(),0)),"")</f>
        <v/>
      </c>
      <c r="BE595" s="69" t="str">
        <f>IFERROR(CLEAN(HLOOKUP(BE$1,'1.源数据-产品报告-消费降序'!BE:BE,ROW(),0)),"")</f>
        <v/>
      </c>
      <c r="BF595" s="69" t="str">
        <f>IFERROR(CLEAN(HLOOKUP(BF$1,'1.源数据-产品报告-消费降序'!BF:BF,ROW(),0)),"")</f>
        <v/>
      </c>
      <c r="BG595" s="69" t="str">
        <f>IFERROR(CLEAN(HLOOKUP(BG$1,'1.源数据-产品报告-消费降序'!BG:BG,ROW(),0)),"")</f>
        <v/>
      </c>
      <c r="BH595" s="69" t="str">
        <f>IFERROR(CLEAN(HLOOKUP(BH$1,'1.源数据-产品报告-消费降序'!BH:BH,ROW(),0)),"")</f>
        <v/>
      </c>
      <c r="BI595" s="69" t="str">
        <f>IFERROR(CLEAN(HLOOKUP(BI$1,'1.源数据-产品报告-消费降序'!BI:BI,ROW(),0)),"")</f>
        <v/>
      </c>
      <c r="BJ595" s="69" t="str">
        <f>IFERROR(CLEAN(HLOOKUP(BJ$1,'1.源数据-产品报告-消费降序'!BJ:BJ,ROW(),0)),"")</f>
        <v/>
      </c>
      <c r="BK5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5" s="69" t="str">
        <f>IFERROR(CLEAN(HLOOKUP(BL$1,'1.源数据-产品报告-消费降序'!BL:BL,ROW(),0)),"")</f>
        <v/>
      </c>
      <c r="BO595" s="69" t="str">
        <f>IFERROR(CLEAN(HLOOKUP(BO$1,'1.源数据-产品报告-消费降序'!BO:BO,ROW(),0)),"")</f>
        <v/>
      </c>
      <c r="BP595" s="69" t="str">
        <f>IFERROR(CLEAN(HLOOKUP(BP$1,'1.源数据-产品报告-消费降序'!BP:BP,ROW(),0)),"")</f>
        <v/>
      </c>
      <c r="BQ595" s="69" t="str">
        <f>IFERROR(CLEAN(HLOOKUP(BQ$1,'1.源数据-产品报告-消费降序'!BQ:BQ,ROW(),0)),"")</f>
        <v/>
      </c>
      <c r="BR595" s="69" t="str">
        <f>IFERROR(CLEAN(HLOOKUP(BR$1,'1.源数据-产品报告-消费降序'!BR:BR,ROW(),0)),"")</f>
        <v/>
      </c>
      <c r="BS595" s="69" t="str">
        <f>IFERROR(CLEAN(HLOOKUP(BS$1,'1.源数据-产品报告-消费降序'!BS:BS,ROW(),0)),"")</f>
        <v/>
      </c>
      <c r="BT595" s="69" t="str">
        <f>IFERROR(CLEAN(HLOOKUP(BT$1,'1.源数据-产品报告-消费降序'!BT:BT,ROW(),0)),"")</f>
        <v/>
      </c>
      <c r="BU595" s="69" t="str">
        <f>IFERROR(CLEAN(HLOOKUP(BU$1,'1.源数据-产品报告-消费降序'!BU:BU,ROW(),0)),"")</f>
        <v/>
      </c>
      <c r="BV5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5" s="69" t="str">
        <f>IFERROR(CLEAN(HLOOKUP(BW$1,'1.源数据-产品报告-消费降序'!BW:BW,ROW(),0)),"")</f>
        <v/>
      </c>
    </row>
    <row r="596" spans="1:75">
      <c r="A596" s="69" t="str">
        <f>IFERROR(CLEAN(HLOOKUP(A$1,'1.源数据-产品报告-消费降序'!A:A,ROW(),0)),"")</f>
        <v/>
      </c>
      <c r="B596" s="69" t="str">
        <f>IFERROR(CLEAN(HLOOKUP(B$1,'1.源数据-产品报告-消费降序'!B:B,ROW(),0)),"")</f>
        <v/>
      </c>
      <c r="C596" s="69" t="str">
        <f>IFERROR(CLEAN(HLOOKUP(C$1,'1.源数据-产品报告-消费降序'!C:C,ROW(),0)),"")</f>
        <v/>
      </c>
      <c r="D596" s="69" t="str">
        <f>IFERROR(CLEAN(HLOOKUP(D$1,'1.源数据-产品报告-消费降序'!D:D,ROW(),0)),"")</f>
        <v/>
      </c>
      <c r="E596" s="69" t="str">
        <f>IFERROR(CLEAN(HLOOKUP(E$1,'1.源数据-产品报告-消费降序'!E:E,ROW(),0)),"")</f>
        <v/>
      </c>
      <c r="F596" s="69" t="str">
        <f>IFERROR(CLEAN(HLOOKUP(F$1,'1.源数据-产品报告-消费降序'!F:F,ROW(),0)),"")</f>
        <v/>
      </c>
      <c r="G596" s="70">
        <f>IFERROR((HLOOKUP(G$1,'1.源数据-产品报告-消费降序'!G:G,ROW(),0)),"")</f>
        <v>0</v>
      </c>
      <c r="H5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6" s="69" t="str">
        <f>IFERROR(CLEAN(HLOOKUP(I$1,'1.源数据-产品报告-消费降序'!I:I,ROW(),0)),"")</f>
        <v/>
      </c>
      <c r="L596" s="69" t="str">
        <f>IFERROR(CLEAN(HLOOKUP(L$1,'1.源数据-产品报告-消费降序'!L:L,ROW(),0)),"")</f>
        <v/>
      </c>
      <c r="M596" s="69" t="str">
        <f>IFERROR(CLEAN(HLOOKUP(M$1,'1.源数据-产品报告-消费降序'!M:M,ROW(),0)),"")</f>
        <v/>
      </c>
      <c r="N596" s="69" t="str">
        <f>IFERROR(CLEAN(HLOOKUP(N$1,'1.源数据-产品报告-消费降序'!N:N,ROW(),0)),"")</f>
        <v/>
      </c>
      <c r="O596" s="69" t="str">
        <f>IFERROR(CLEAN(HLOOKUP(O$1,'1.源数据-产品报告-消费降序'!O:O,ROW(),0)),"")</f>
        <v/>
      </c>
      <c r="P596" s="69" t="str">
        <f>IFERROR(CLEAN(HLOOKUP(P$1,'1.源数据-产品报告-消费降序'!P:P,ROW(),0)),"")</f>
        <v/>
      </c>
      <c r="Q596" s="69" t="str">
        <f>IFERROR(CLEAN(HLOOKUP(Q$1,'1.源数据-产品报告-消费降序'!Q:Q,ROW(),0)),"")</f>
        <v/>
      </c>
      <c r="R596" s="69" t="str">
        <f>IFERROR(CLEAN(HLOOKUP(R$1,'1.源数据-产品报告-消费降序'!R:R,ROW(),0)),"")</f>
        <v/>
      </c>
      <c r="S5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6" s="69" t="str">
        <f>IFERROR(CLEAN(HLOOKUP(T$1,'1.源数据-产品报告-消费降序'!T:T,ROW(),0)),"")</f>
        <v/>
      </c>
      <c r="W596" s="69" t="str">
        <f>IFERROR(CLEAN(HLOOKUP(W$1,'1.源数据-产品报告-消费降序'!W:W,ROW(),0)),"")</f>
        <v/>
      </c>
      <c r="X596" s="69" t="str">
        <f>IFERROR(CLEAN(HLOOKUP(X$1,'1.源数据-产品报告-消费降序'!X:X,ROW(),0)),"")</f>
        <v/>
      </c>
      <c r="Y596" s="69" t="str">
        <f>IFERROR(CLEAN(HLOOKUP(Y$1,'1.源数据-产品报告-消费降序'!Y:Y,ROW(),0)),"")</f>
        <v/>
      </c>
      <c r="Z596" s="69" t="str">
        <f>IFERROR(CLEAN(HLOOKUP(Z$1,'1.源数据-产品报告-消费降序'!Z:Z,ROW(),0)),"")</f>
        <v/>
      </c>
      <c r="AA596" s="69" t="str">
        <f>IFERROR(CLEAN(HLOOKUP(AA$1,'1.源数据-产品报告-消费降序'!AA:AA,ROW(),0)),"")</f>
        <v/>
      </c>
      <c r="AB596" s="69" t="str">
        <f>IFERROR(CLEAN(HLOOKUP(AB$1,'1.源数据-产品报告-消费降序'!AB:AB,ROW(),0)),"")</f>
        <v/>
      </c>
      <c r="AC596" s="69" t="str">
        <f>IFERROR(CLEAN(HLOOKUP(AC$1,'1.源数据-产品报告-消费降序'!AC:AC,ROW(),0)),"")</f>
        <v/>
      </c>
      <c r="AD5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6" s="69" t="str">
        <f>IFERROR(CLEAN(HLOOKUP(AE$1,'1.源数据-产品报告-消费降序'!AE:AE,ROW(),0)),"")</f>
        <v/>
      </c>
      <c r="AH596" s="69" t="str">
        <f>IFERROR(CLEAN(HLOOKUP(AH$1,'1.源数据-产品报告-消费降序'!AH:AH,ROW(),0)),"")</f>
        <v/>
      </c>
      <c r="AI596" s="69" t="str">
        <f>IFERROR(CLEAN(HLOOKUP(AI$1,'1.源数据-产品报告-消费降序'!AI:AI,ROW(),0)),"")</f>
        <v/>
      </c>
      <c r="AJ596" s="69" t="str">
        <f>IFERROR(CLEAN(HLOOKUP(AJ$1,'1.源数据-产品报告-消费降序'!AJ:AJ,ROW(),0)),"")</f>
        <v/>
      </c>
      <c r="AK596" s="69" t="str">
        <f>IFERROR(CLEAN(HLOOKUP(AK$1,'1.源数据-产品报告-消费降序'!AK:AK,ROW(),0)),"")</f>
        <v/>
      </c>
      <c r="AL596" s="69" t="str">
        <f>IFERROR(CLEAN(HLOOKUP(AL$1,'1.源数据-产品报告-消费降序'!AL:AL,ROW(),0)),"")</f>
        <v/>
      </c>
      <c r="AM596" s="69" t="str">
        <f>IFERROR(CLEAN(HLOOKUP(AM$1,'1.源数据-产品报告-消费降序'!AM:AM,ROW(),0)),"")</f>
        <v/>
      </c>
      <c r="AN596" s="69" t="str">
        <f>IFERROR(CLEAN(HLOOKUP(AN$1,'1.源数据-产品报告-消费降序'!AN:AN,ROW(),0)),"")</f>
        <v/>
      </c>
      <c r="AO5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6" s="69" t="str">
        <f>IFERROR(CLEAN(HLOOKUP(AP$1,'1.源数据-产品报告-消费降序'!AP:AP,ROW(),0)),"")</f>
        <v/>
      </c>
      <c r="AS596" s="69" t="str">
        <f>IFERROR(CLEAN(HLOOKUP(AS$1,'1.源数据-产品报告-消费降序'!AS:AS,ROW(),0)),"")</f>
        <v/>
      </c>
      <c r="AT596" s="69" t="str">
        <f>IFERROR(CLEAN(HLOOKUP(AT$1,'1.源数据-产品报告-消费降序'!AT:AT,ROW(),0)),"")</f>
        <v/>
      </c>
      <c r="AU596" s="69" t="str">
        <f>IFERROR(CLEAN(HLOOKUP(AU$1,'1.源数据-产品报告-消费降序'!AU:AU,ROW(),0)),"")</f>
        <v/>
      </c>
      <c r="AV596" s="69" t="str">
        <f>IFERROR(CLEAN(HLOOKUP(AV$1,'1.源数据-产品报告-消费降序'!AV:AV,ROW(),0)),"")</f>
        <v/>
      </c>
      <c r="AW596" s="69" t="str">
        <f>IFERROR(CLEAN(HLOOKUP(AW$1,'1.源数据-产品报告-消费降序'!AW:AW,ROW(),0)),"")</f>
        <v/>
      </c>
      <c r="AX596" s="69" t="str">
        <f>IFERROR(CLEAN(HLOOKUP(AX$1,'1.源数据-产品报告-消费降序'!AX:AX,ROW(),0)),"")</f>
        <v/>
      </c>
      <c r="AY596" s="69" t="str">
        <f>IFERROR(CLEAN(HLOOKUP(AY$1,'1.源数据-产品报告-消费降序'!AY:AY,ROW(),0)),"")</f>
        <v/>
      </c>
      <c r="AZ5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6" s="69" t="str">
        <f>IFERROR(CLEAN(HLOOKUP(BA$1,'1.源数据-产品报告-消费降序'!BA:BA,ROW(),0)),"")</f>
        <v/>
      </c>
      <c r="BD596" s="69" t="str">
        <f>IFERROR(CLEAN(HLOOKUP(BD$1,'1.源数据-产品报告-消费降序'!BD:BD,ROW(),0)),"")</f>
        <v/>
      </c>
      <c r="BE596" s="69" t="str">
        <f>IFERROR(CLEAN(HLOOKUP(BE$1,'1.源数据-产品报告-消费降序'!BE:BE,ROW(),0)),"")</f>
        <v/>
      </c>
      <c r="BF596" s="69" t="str">
        <f>IFERROR(CLEAN(HLOOKUP(BF$1,'1.源数据-产品报告-消费降序'!BF:BF,ROW(),0)),"")</f>
        <v/>
      </c>
      <c r="BG596" s="69" t="str">
        <f>IFERROR(CLEAN(HLOOKUP(BG$1,'1.源数据-产品报告-消费降序'!BG:BG,ROW(),0)),"")</f>
        <v/>
      </c>
      <c r="BH596" s="69" t="str">
        <f>IFERROR(CLEAN(HLOOKUP(BH$1,'1.源数据-产品报告-消费降序'!BH:BH,ROW(),0)),"")</f>
        <v/>
      </c>
      <c r="BI596" s="69" t="str">
        <f>IFERROR(CLEAN(HLOOKUP(BI$1,'1.源数据-产品报告-消费降序'!BI:BI,ROW(),0)),"")</f>
        <v/>
      </c>
      <c r="BJ596" s="69" t="str">
        <f>IFERROR(CLEAN(HLOOKUP(BJ$1,'1.源数据-产品报告-消费降序'!BJ:BJ,ROW(),0)),"")</f>
        <v/>
      </c>
      <c r="BK5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6" s="69" t="str">
        <f>IFERROR(CLEAN(HLOOKUP(BL$1,'1.源数据-产品报告-消费降序'!BL:BL,ROW(),0)),"")</f>
        <v/>
      </c>
      <c r="BO596" s="69" t="str">
        <f>IFERROR(CLEAN(HLOOKUP(BO$1,'1.源数据-产品报告-消费降序'!BO:BO,ROW(),0)),"")</f>
        <v/>
      </c>
      <c r="BP596" s="69" t="str">
        <f>IFERROR(CLEAN(HLOOKUP(BP$1,'1.源数据-产品报告-消费降序'!BP:BP,ROW(),0)),"")</f>
        <v/>
      </c>
      <c r="BQ596" s="69" t="str">
        <f>IFERROR(CLEAN(HLOOKUP(BQ$1,'1.源数据-产品报告-消费降序'!BQ:BQ,ROW(),0)),"")</f>
        <v/>
      </c>
      <c r="BR596" s="69" t="str">
        <f>IFERROR(CLEAN(HLOOKUP(BR$1,'1.源数据-产品报告-消费降序'!BR:BR,ROW(),0)),"")</f>
        <v/>
      </c>
      <c r="BS596" s="69" t="str">
        <f>IFERROR(CLEAN(HLOOKUP(BS$1,'1.源数据-产品报告-消费降序'!BS:BS,ROW(),0)),"")</f>
        <v/>
      </c>
      <c r="BT596" s="69" t="str">
        <f>IFERROR(CLEAN(HLOOKUP(BT$1,'1.源数据-产品报告-消费降序'!BT:BT,ROW(),0)),"")</f>
        <v/>
      </c>
      <c r="BU596" s="69" t="str">
        <f>IFERROR(CLEAN(HLOOKUP(BU$1,'1.源数据-产品报告-消费降序'!BU:BU,ROW(),0)),"")</f>
        <v/>
      </c>
      <c r="BV5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6" s="69" t="str">
        <f>IFERROR(CLEAN(HLOOKUP(BW$1,'1.源数据-产品报告-消费降序'!BW:BW,ROW(),0)),"")</f>
        <v/>
      </c>
    </row>
    <row r="597" spans="1:75">
      <c r="A597" s="69" t="str">
        <f>IFERROR(CLEAN(HLOOKUP(A$1,'1.源数据-产品报告-消费降序'!A:A,ROW(),0)),"")</f>
        <v/>
      </c>
      <c r="B597" s="69" t="str">
        <f>IFERROR(CLEAN(HLOOKUP(B$1,'1.源数据-产品报告-消费降序'!B:B,ROW(),0)),"")</f>
        <v/>
      </c>
      <c r="C597" s="69" t="str">
        <f>IFERROR(CLEAN(HLOOKUP(C$1,'1.源数据-产品报告-消费降序'!C:C,ROW(),0)),"")</f>
        <v/>
      </c>
      <c r="D597" s="69" t="str">
        <f>IFERROR(CLEAN(HLOOKUP(D$1,'1.源数据-产品报告-消费降序'!D:D,ROW(),0)),"")</f>
        <v/>
      </c>
      <c r="E597" s="69" t="str">
        <f>IFERROR(CLEAN(HLOOKUP(E$1,'1.源数据-产品报告-消费降序'!E:E,ROW(),0)),"")</f>
        <v/>
      </c>
      <c r="F597" s="69" t="str">
        <f>IFERROR(CLEAN(HLOOKUP(F$1,'1.源数据-产品报告-消费降序'!F:F,ROW(),0)),"")</f>
        <v/>
      </c>
      <c r="G597" s="70">
        <f>IFERROR((HLOOKUP(G$1,'1.源数据-产品报告-消费降序'!G:G,ROW(),0)),"")</f>
        <v>0</v>
      </c>
      <c r="H5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7" s="69" t="str">
        <f>IFERROR(CLEAN(HLOOKUP(I$1,'1.源数据-产品报告-消费降序'!I:I,ROW(),0)),"")</f>
        <v/>
      </c>
      <c r="L597" s="69" t="str">
        <f>IFERROR(CLEAN(HLOOKUP(L$1,'1.源数据-产品报告-消费降序'!L:L,ROW(),0)),"")</f>
        <v/>
      </c>
      <c r="M597" s="69" t="str">
        <f>IFERROR(CLEAN(HLOOKUP(M$1,'1.源数据-产品报告-消费降序'!M:M,ROW(),0)),"")</f>
        <v/>
      </c>
      <c r="N597" s="69" t="str">
        <f>IFERROR(CLEAN(HLOOKUP(N$1,'1.源数据-产品报告-消费降序'!N:N,ROW(),0)),"")</f>
        <v/>
      </c>
      <c r="O597" s="69" t="str">
        <f>IFERROR(CLEAN(HLOOKUP(O$1,'1.源数据-产品报告-消费降序'!O:O,ROW(),0)),"")</f>
        <v/>
      </c>
      <c r="P597" s="69" t="str">
        <f>IFERROR(CLEAN(HLOOKUP(P$1,'1.源数据-产品报告-消费降序'!P:P,ROW(),0)),"")</f>
        <v/>
      </c>
      <c r="Q597" s="69" t="str">
        <f>IFERROR(CLEAN(HLOOKUP(Q$1,'1.源数据-产品报告-消费降序'!Q:Q,ROW(),0)),"")</f>
        <v/>
      </c>
      <c r="R597" s="69" t="str">
        <f>IFERROR(CLEAN(HLOOKUP(R$1,'1.源数据-产品报告-消费降序'!R:R,ROW(),0)),"")</f>
        <v/>
      </c>
      <c r="S5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7" s="69" t="str">
        <f>IFERROR(CLEAN(HLOOKUP(T$1,'1.源数据-产品报告-消费降序'!T:T,ROW(),0)),"")</f>
        <v/>
      </c>
      <c r="W597" s="69" t="str">
        <f>IFERROR(CLEAN(HLOOKUP(W$1,'1.源数据-产品报告-消费降序'!W:W,ROW(),0)),"")</f>
        <v/>
      </c>
      <c r="X597" s="69" t="str">
        <f>IFERROR(CLEAN(HLOOKUP(X$1,'1.源数据-产品报告-消费降序'!X:X,ROW(),0)),"")</f>
        <v/>
      </c>
      <c r="Y597" s="69" t="str">
        <f>IFERROR(CLEAN(HLOOKUP(Y$1,'1.源数据-产品报告-消费降序'!Y:Y,ROW(),0)),"")</f>
        <v/>
      </c>
      <c r="Z597" s="69" t="str">
        <f>IFERROR(CLEAN(HLOOKUP(Z$1,'1.源数据-产品报告-消费降序'!Z:Z,ROW(),0)),"")</f>
        <v/>
      </c>
      <c r="AA597" s="69" t="str">
        <f>IFERROR(CLEAN(HLOOKUP(AA$1,'1.源数据-产品报告-消费降序'!AA:AA,ROW(),0)),"")</f>
        <v/>
      </c>
      <c r="AB597" s="69" t="str">
        <f>IFERROR(CLEAN(HLOOKUP(AB$1,'1.源数据-产品报告-消费降序'!AB:AB,ROW(),0)),"")</f>
        <v/>
      </c>
      <c r="AC597" s="69" t="str">
        <f>IFERROR(CLEAN(HLOOKUP(AC$1,'1.源数据-产品报告-消费降序'!AC:AC,ROW(),0)),"")</f>
        <v/>
      </c>
      <c r="AD5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7" s="69" t="str">
        <f>IFERROR(CLEAN(HLOOKUP(AE$1,'1.源数据-产品报告-消费降序'!AE:AE,ROW(),0)),"")</f>
        <v/>
      </c>
      <c r="AH597" s="69" t="str">
        <f>IFERROR(CLEAN(HLOOKUP(AH$1,'1.源数据-产品报告-消费降序'!AH:AH,ROW(),0)),"")</f>
        <v/>
      </c>
      <c r="AI597" s="69" t="str">
        <f>IFERROR(CLEAN(HLOOKUP(AI$1,'1.源数据-产品报告-消费降序'!AI:AI,ROW(),0)),"")</f>
        <v/>
      </c>
      <c r="AJ597" s="69" t="str">
        <f>IFERROR(CLEAN(HLOOKUP(AJ$1,'1.源数据-产品报告-消费降序'!AJ:AJ,ROW(),0)),"")</f>
        <v/>
      </c>
      <c r="AK597" s="69" t="str">
        <f>IFERROR(CLEAN(HLOOKUP(AK$1,'1.源数据-产品报告-消费降序'!AK:AK,ROW(),0)),"")</f>
        <v/>
      </c>
      <c r="AL597" s="69" t="str">
        <f>IFERROR(CLEAN(HLOOKUP(AL$1,'1.源数据-产品报告-消费降序'!AL:AL,ROW(),0)),"")</f>
        <v/>
      </c>
      <c r="AM597" s="69" t="str">
        <f>IFERROR(CLEAN(HLOOKUP(AM$1,'1.源数据-产品报告-消费降序'!AM:AM,ROW(),0)),"")</f>
        <v/>
      </c>
      <c r="AN597" s="69" t="str">
        <f>IFERROR(CLEAN(HLOOKUP(AN$1,'1.源数据-产品报告-消费降序'!AN:AN,ROW(),0)),"")</f>
        <v/>
      </c>
      <c r="AO5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7" s="69" t="str">
        <f>IFERROR(CLEAN(HLOOKUP(AP$1,'1.源数据-产品报告-消费降序'!AP:AP,ROW(),0)),"")</f>
        <v/>
      </c>
      <c r="AS597" s="69" t="str">
        <f>IFERROR(CLEAN(HLOOKUP(AS$1,'1.源数据-产品报告-消费降序'!AS:AS,ROW(),0)),"")</f>
        <v/>
      </c>
      <c r="AT597" s="69" t="str">
        <f>IFERROR(CLEAN(HLOOKUP(AT$1,'1.源数据-产品报告-消费降序'!AT:AT,ROW(),0)),"")</f>
        <v/>
      </c>
      <c r="AU597" s="69" t="str">
        <f>IFERROR(CLEAN(HLOOKUP(AU$1,'1.源数据-产品报告-消费降序'!AU:AU,ROW(),0)),"")</f>
        <v/>
      </c>
      <c r="AV597" s="69" t="str">
        <f>IFERROR(CLEAN(HLOOKUP(AV$1,'1.源数据-产品报告-消费降序'!AV:AV,ROW(),0)),"")</f>
        <v/>
      </c>
      <c r="AW597" s="69" t="str">
        <f>IFERROR(CLEAN(HLOOKUP(AW$1,'1.源数据-产品报告-消费降序'!AW:AW,ROW(),0)),"")</f>
        <v/>
      </c>
      <c r="AX597" s="69" t="str">
        <f>IFERROR(CLEAN(HLOOKUP(AX$1,'1.源数据-产品报告-消费降序'!AX:AX,ROW(),0)),"")</f>
        <v/>
      </c>
      <c r="AY597" s="69" t="str">
        <f>IFERROR(CLEAN(HLOOKUP(AY$1,'1.源数据-产品报告-消费降序'!AY:AY,ROW(),0)),"")</f>
        <v/>
      </c>
      <c r="AZ5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7" s="69" t="str">
        <f>IFERROR(CLEAN(HLOOKUP(BA$1,'1.源数据-产品报告-消费降序'!BA:BA,ROW(),0)),"")</f>
        <v/>
      </c>
      <c r="BD597" s="69" t="str">
        <f>IFERROR(CLEAN(HLOOKUP(BD$1,'1.源数据-产品报告-消费降序'!BD:BD,ROW(),0)),"")</f>
        <v/>
      </c>
      <c r="BE597" s="69" t="str">
        <f>IFERROR(CLEAN(HLOOKUP(BE$1,'1.源数据-产品报告-消费降序'!BE:BE,ROW(),0)),"")</f>
        <v/>
      </c>
      <c r="BF597" s="69" t="str">
        <f>IFERROR(CLEAN(HLOOKUP(BF$1,'1.源数据-产品报告-消费降序'!BF:BF,ROW(),0)),"")</f>
        <v/>
      </c>
      <c r="BG597" s="69" t="str">
        <f>IFERROR(CLEAN(HLOOKUP(BG$1,'1.源数据-产品报告-消费降序'!BG:BG,ROW(),0)),"")</f>
        <v/>
      </c>
      <c r="BH597" s="69" t="str">
        <f>IFERROR(CLEAN(HLOOKUP(BH$1,'1.源数据-产品报告-消费降序'!BH:BH,ROW(),0)),"")</f>
        <v/>
      </c>
      <c r="BI597" s="69" t="str">
        <f>IFERROR(CLEAN(HLOOKUP(BI$1,'1.源数据-产品报告-消费降序'!BI:BI,ROW(),0)),"")</f>
        <v/>
      </c>
      <c r="BJ597" s="69" t="str">
        <f>IFERROR(CLEAN(HLOOKUP(BJ$1,'1.源数据-产品报告-消费降序'!BJ:BJ,ROW(),0)),"")</f>
        <v/>
      </c>
      <c r="BK5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7" s="69" t="str">
        <f>IFERROR(CLEAN(HLOOKUP(BL$1,'1.源数据-产品报告-消费降序'!BL:BL,ROW(),0)),"")</f>
        <v/>
      </c>
      <c r="BO597" s="69" t="str">
        <f>IFERROR(CLEAN(HLOOKUP(BO$1,'1.源数据-产品报告-消费降序'!BO:BO,ROW(),0)),"")</f>
        <v/>
      </c>
      <c r="BP597" s="69" t="str">
        <f>IFERROR(CLEAN(HLOOKUP(BP$1,'1.源数据-产品报告-消费降序'!BP:BP,ROW(),0)),"")</f>
        <v/>
      </c>
      <c r="BQ597" s="69" t="str">
        <f>IFERROR(CLEAN(HLOOKUP(BQ$1,'1.源数据-产品报告-消费降序'!BQ:BQ,ROW(),0)),"")</f>
        <v/>
      </c>
      <c r="BR597" s="69" t="str">
        <f>IFERROR(CLEAN(HLOOKUP(BR$1,'1.源数据-产品报告-消费降序'!BR:BR,ROW(),0)),"")</f>
        <v/>
      </c>
      <c r="BS597" s="69" t="str">
        <f>IFERROR(CLEAN(HLOOKUP(BS$1,'1.源数据-产品报告-消费降序'!BS:BS,ROW(),0)),"")</f>
        <v/>
      </c>
      <c r="BT597" s="69" t="str">
        <f>IFERROR(CLEAN(HLOOKUP(BT$1,'1.源数据-产品报告-消费降序'!BT:BT,ROW(),0)),"")</f>
        <v/>
      </c>
      <c r="BU597" s="69" t="str">
        <f>IFERROR(CLEAN(HLOOKUP(BU$1,'1.源数据-产品报告-消费降序'!BU:BU,ROW(),0)),"")</f>
        <v/>
      </c>
      <c r="BV5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7" s="69" t="str">
        <f>IFERROR(CLEAN(HLOOKUP(BW$1,'1.源数据-产品报告-消费降序'!BW:BW,ROW(),0)),"")</f>
        <v/>
      </c>
    </row>
    <row r="598" spans="1:75">
      <c r="A598" s="69" t="str">
        <f>IFERROR(CLEAN(HLOOKUP(A$1,'1.源数据-产品报告-消费降序'!A:A,ROW(),0)),"")</f>
        <v/>
      </c>
      <c r="B598" s="69" t="str">
        <f>IFERROR(CLEAN(HLOOKUP(B$1,'1.源数据-产品报告-消费降序'!B:B,ROW(),0)),"")</f>
        <v/>
      </c>
      <c r="C598" s="69" t="str">
        <f>IFERROR(CLEAN(HLOOKUP(C$1,'1.源数据-产品报告-消费降序'!C:C,ROW(),0)),"")</f>
        <v/>
      </c>
      <c r="D598" s="69" t="str">
        <f>IFERROR(CLEAN(HLOOKUP(D$1,'1.源数据-产品报告-消费降序'!D:D,ROW(),0)),"")</f>
        <v/>
      </c>
      <c r="E598" s="69" t="str">
        <f>IFERROR(CLEAN(HLOOKUP(E$1,'1.源数据-产品报告-消费降序'!E:E,ROW(),0)),"")</f>
        <v/>
      </c>
      <c r="F598" s="69" t="str">
        <f>IFERROR(CLEAN(HLOOKUP(F$1,'1.源数据-产品报告-消费降序'!F:F,ROW(),0)),"")</f>
        <v/>
      </c>
      <c r="G598" s="70">
        <f>IFERROR((HLOOKUP(G$1,'1.源数据-产品报告-消费降序'!G:G,ROW(),0)),"")</f>
        <v>0</v>
      </c>
      <c r="H5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8" s="69" t="str">
        <f>IFERROR(CLEAN(HLOOKUP(I$1,'1.源数据-产品报告-消费降序'!I:I,ROW(),0)),"")</f>
        <v/>
      </c>
      <c r="L598" s="69" t="str">
        <f>IFERROR(CLEAN(HLOOKUP(L$1,'1.源数据-产品报告-消费降序'!L:L,ROW(),0)),"")</f>
        <v/>
      </c>
      <c r="M598" s="69" t="str">
        <f>IFERROR(CLEAN(HLOOKUP(M$1,'1.源数据-产品报告-消费降序'!M:M,ROW(),0)),"")</f>
        <v/>
      </c>
      <c r="N598" s="69" t="str">
        <f>IFERROR(CLEAN(HLOOKUP(N$1,'1.源数据-产品报告-消费降序'!N:N,ROW(),0)),"")</f>
        <v/>
      </c>
      <c r="O598" s="69" t="str">
        <f>IFERROR(CLEAN(HLOOKUP(O$1,'1.源数据-产品报告-消费降序'!O:O,ROW(),0)),"")</f>
        <v/>
      </c>
      <c r="P598" s="69" t="str">
        <f>IFERROR(CLEAN(HLOOKUP(P$1,'1.源数据-产品报告-消费降序'!P:P,ROW(),0)),"")</f>
        <v/>
      </c>
      <c r="Q598" s="69" t="str">
        <f>IFERROR(CLEAN(HLOOKUP(Q$1,'1.源数据-产品报告-消费降序'!Q:Q,ROW(),0)),"")</f>
        <v/>
      </c>
      <c r="R598" s="69" t="str">
        <f>IFERROR(CLEAN(HLOOKUP(R$1,'1.源数据-产品报告-消费降序'!R:R,ROW(),0)),"")</f>
        <v/>
      </c>
      <c r="S5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8" s="69" t="str">
        <f>IFERROR(CLEAN(HLOOKUP(T$1,'1.源数据-产品报告-消费降序'!T:T,ROW(),0)),"")</f>
        <v/>
      </c>
      <c r="W598" s="69" t="str">
        <f>IFERROR(CLEAN(HLOOKUP(W$1,'1.源数据-产品报告-消费降序'!W:W,ROW(),0)),"")</f>
        <v/>
      </c>
      <c r="X598" s="69" t="str">
        <f>IFERROR(CLEAN(HLOOKUP(X$1,'1.源数据-产品报告-消费降序'!X:X,ROW(),0)),"")</f>
        <v/>
      </c>
      <c r="Y598" s="69" t="str">
        <f>IFERROR(CLEAN(HLOOKUP(Y$1,'1.源数据-产品报告-消费降序'!Y:Y,ROW(),0)),"")</f>
        <v/>
      </c>
      <c r="Z598" s="69" t="str">
        <f>IFERROR(CLEAN(HLOOKUP(Z$1,'1.源数据-产品报告-消费降序'!Z:Z,ROW(),0)),"")</f>
        <v/>
      </c>
      <c r="AA598" s="69" t="str">
        <f>IFERROR(CLEAN(HLOOKUP(AA$1,'1.源数据-产品报告-消费降序'!AA:AA,ROW(),0)),"")</f>
        <v/>
      </c>
      <c r="AB598" s="69" t="str">
        <f>IFERROR(CLEAN(HLOOKUP(AB$1,'1.源数据-产品报告-消费降序'!AB:AB,ROW(),0)),"")</f>
        <v/>
      </c>
      <c r="AC598" s="69" t="str">
        <f>IFERROR(CLEAN(HLOOKUP(AC$1,'1.源数据-产品报告-消费降序'!AC:AC,ROW(),0)),"")</f>
        <v/>
      </c>
      <c r="AD5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8" s="69" t="str">
        <f>IFERROR(CLEAN(HLOOKUP(AE$1,'1.源数据-产品报告-消费降序'!AE:AE,ROW(),0)),"")</f>
        <v/>
      </c>
      <c r="AH598" s="69" t="str">
        <f>IFERROR(CLEAN(HLOOKUP(AH$1,'1.源数据-产品报告-消费降序'!AH:AH,ROW(),0)),"")</f>
        <v/>
      </c>
      <c r="AI598" s="69" t="str">
        <f>IFERROR(CLEAN(HLOOKUP(AI$1,'1.源数据-产品报告-消费降序'!AI:AI,ROW(),0)),"")</f>
        <v/>
      </c>
      <c r="AJ598" s="69" t="str">
        <f>IFERROR(CLEAN(HLOOKUP(AJ$1,'1.源数据-产品报告-消费降序'!AJ:AJ,ROW(),0)),"")</f>
        <v/>
      </c>
      <c r="AK598" s="69" t="str">
        <f>IFERROR(CLEAN(HLOOKUP(AK$1,'1.源数据-产品报告-消费降序'!AK:AK,ROW(),0)),"")</f>
        <v/>
      </c>
      <c r="AL598" s="69" t="str">
        <f>IFERROR(CLEAN(HLOOKUP(AL$1,'1.源数据-产品报告-消费降序'!AL:AL,ROW(),0)),"")</f>
        <v/>
      </c>
      <c r="AM598" s="69" t="str">
        <f>IFERROR(CLEAN(HLOOKUP(AM$1,'1.源数据-产品报告-消费降序'!AM:AM,ROW(),0)),"")</f>
        <v/>
      </c>
      <c r="AN598" s="69" t="str">
        <f>IFERROR(CLEAN(HLOOKUP(AN$1,'1.源数据-产品报告-消费降序'!AN:AN,ROW(),0)),"")</f>
        <v/>
      </c>
      <c r="AO5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8" s="69" t="str">
        <f>IFERROR(CLEAN(HLOOKUP(AP$1,'1.源数据-产品报告-消费降序'!AP:AP,ROW(),0)),"")</f>
        <v/>
      </c>
      <c r="AS598" s="69" t="str">
        <f>IFERROR(CLEAN(HLOOKUP(AS$1,'1.源数据-产品报告-消费降序'!AS:AS,ROW(),0)),"")</f>
        <v/>
      </c>
      <c r="AT598" s="69" t="str">
        <f>IFERROR(CLEAN(HLOOKUP(AT$1,'1.源数据-产品报告-消费降序'!AT:AT,ROW(),0)),"")</f>
        <v/>
      </c>
      <c r="AU598" s="69" t="str">
        <f>IFERROR(CLEAN(HLOOKUP(AU$1,'1.源数据-产品报告-消费降序'!AU:AU,ROW(),0)),"")</f>
        <v/>
      </c>
      <c r="AV598" s="69" t="str">
        <f>IFERROR(CLEAN(HLOOKUP(AV$1,'1.源数据-产品报告-消费降序'!AV:AV,ROW(),0)),"")</f>
        <v/>
      </c>
      <c r="AW598" s="69" t="str">
        <f>IFERROR(CLEAN(HLOOKUP(AW$1,'1.源数据-产品报告-消费降序'!AW:AW,ROW(),0)),"")</f>
        <v/>
      </c>
      <c r="AX598" s="69" t="str">
        <f>IFERROR(CLEAN(HLOOKUP(AX$1,'1.源数据-产品报告-消费降序'!AX:AX,ROW(),0)),"")</f>
        <v/>
      </c>
      <c r="AY598" s="69" t="str">
        <f>IFERROR(CLEAN(HLOOKUP(AY$1,'1.源数据-产品报告-消费降序'!AY:AY,ROW(),0)),"")</f>
        <v/>
      </c>
      <c r="AZ5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8" s="69" t="str">
        <f>IFERROR(CLEAN(HLOOKUP(BA$1,'1.源数据-产品报告-消费降序'!BA:BA,ROW(),0)),"")</f>
        <v/>
      </c>
      <c r="BD598" s="69" t="str">
        <f>IFERROR(CLEAN(HLOOKUP(BD$1,'1.源数据-产品报告-消费降序'!BD:BD,ROW(),0)),"")</f>
        <v/>
      </c>
      <c r="BE598" s="69" t="str">
        <f>IFERROR(CLEAN(HLOOKUP(BE$1,'1.源数据-产品报告-消费降序'!BE:BE,ROW(),0)),"")</f>
        <v/>
      </c>
      <c r="BF598" s="69" t="str">
        <f>IFERROR(CLEAN(HLOOKUP(BF$1,'1.源数据-产品报告-消费降序'!BF:BF,ROW(),0)),"")</f>
        <v/>
      </c>
      <c r="BG598" s="69" t="str">
        <f>IFERROR(CLEAN(HLOOKUP(BG$1,'1.源数据-产品报告-消费降序'!BG:BG,ROW(),0)),"")</f>
        <v/>
      </c>
      <c r="BH598" s="69" t="str">
        <f>IFERROR(CLEAN(HLOOKUP(BH$1,'1.源数据-产品报告-消费降序'!BH:BH,ROW(),0)),"")</f>
        <v/>
      </c>
      <c r="BI598" s="69" t="str">
        <f>IFERROR(CLEAN(HLOOKUP(BI$1,'1.源数据-产品报告-消费降序'!BI:BI,ROW(),0)),"")</f>
        <v/>
      </c>
      <c r="BJ598" s="69" t="str">
        <f>IFERROR(CLEAN(HLOOKUP(BJ$1,'1.源数据-产品报告-消费降序'!BJ:BJ,ROW(),0)),"")</f>
        <v/>
      </c>
      <c r="BK5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8" s="69" t="str">
        <f>IFERROR(CLEAN(HLOOKUP(BL$1,'1.源数据-产品报告-消费降序'!BL:BL,ROW(),0)),"")</f>
        <v/>
      </c>
      <c r="BO598" s="69" t="str">
        <f>IFERROR(CLEAN(HLOOKUP(BO$1,'1.源数据-产品报告-消费降序'!BO:BO,ROW(),0)),"")</f>
        <v/>
      </c>
      <c r="BP598" s="69" t="str">
        <f>IFERROR(CLEAN(HLOOKUP(BP$1,'1.源数据-产品报告-消费降序'!BP:BP,ROW(),0)),"")</f>
        <v/>
      </c>
      <c r="BQ598" s="69" t="str">
        <f>IFERROR(CLEAN(HLOOKUP(BQ$1,'1.源数据-产品报告-消费降序'!BQ:BQ,ROW(),0)),"")</f>
        <v/>
      </c>
      <c r="BR598" s="69" t="str">
        <f>IFERROR(CLEAN(HLOOKUP(BR$1,'1.源数据-产品报告-消费降序'!BR:BR,ROW(),0)),"")</f>
        <v/>
      </c>
      <c r="BS598" s="69" t="str">
        <f>IFERROR(CLEAN(HLOOKUP(BS$1,'1.源数据-产品报告-消费降序'!BS:BS,ROW(),0)),"")</f>
        <v/>
      </c>
      <c r="BT598" s="69" t="str">
        <f>IFERROR(CLEAN(HLOOKUP(BT$1,'1.源数据-产品报告-消费降序'!BT:BT,ROW(),0)),"")</f>
        <v/>
      </c>
      <c r="BU598" s="69" t="str">
        <f>IFERROR(CLEAN(HLOOKUP(BU$1,'1.源数据-产品报告-消费降序'!BU:BU,ROW(),0)),"")</f>
        <v/>
      </c>
      <c r="BV5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8" s="69" t="str">
        <f>IFERROR(CLEAN(HLOOKUP(BW$1,'1.源数据-产品报告-消费降序'!BW:BW,ROW(),0)),"")</f>
        <v/>
      </c>
    </row>
    <row r="599" spans="1:75">
      <c r="A599" s="69" t="str">
        <f>IFERROR(CLEAN(HLOOKUP(A$1,'1.源数据-产品报告-消费降序'!A:A,ROW(),0)),"")</f>
        <v/>
      </c>
      <c r="B599" s="69" t="str">
        <f>IFERROR(CLEAN(HLOOKUP(B$1,'1.源数据-产品报告-消费降序'!B:B,ROW(),0)),"")</f>
        <v/>
      </c>
      <c r="C599" s="69" t="str">
        <f>IFERROR(CLEAN(HLOOKUP(C$1,'1.源数据-产品报告-消费降序'!C:C,ROW(),0)),"")</f>
        <v/>
      </c>
      <c r="D599" s="69" t="str">
        <f>IFERROR(CLEAN(HLOOKUP(D$1,'1.源数据-产品报告-消费降序'!D:D,ROW(),0)),"")</f>
        <v/>
      </c>
      <c r="E599" s="69" t="str">
        <f>IFERROR(CLEAN(HLOOKUP(E$1,'1.源数据-产品报告-消费降序'!E:E,ROW(),0)),"")</f>
        <v/>
      </c>
      <c r="F599" s="69" t="str">
        <f>IFERROR(CLEAN(HLOOKUP(F$1,'1.源数据-产品报告-消费降序'!F:F,ROW(),0)),"")</f>
        <v/>
      </c>
      <c r="G599" s="70">
        <f>IFERROR((HLOOKUP(G$1,'1.源数据-产品报告-消费降序'!G:G,ROW(),0)),"")</f>
        <v>0</v>
      </c>
      <c r="H5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599" s="69" t="str">
        <f>IFERROR(CLEAN(HLOOKUP(I$1,'1.源数据-产品报告-消费降序'!I:I,ROW(),0)),"")</f>
        <v/>
      </c>
      <c r="L599" s="69" t="str">
        <f>IFERROR(CLEAN(HLOOKUP(L$1,'1.源数据-产品报告-消费降序'!L:L,ROW(),0)),"")</f>
        <v/>
      </c>
      <c r="M599" s="69" t="str">
        <f>IFERROR(CLEAN(HLOOKUP(M$1,'1.源数据-产品报告-消费降序'!M:M,ROW(),0)),"")</f>
        <v/>
      </c>
      <c r="N599" s="69" t="str">
        <f>IFERROR(CLEAN(HLOOKUP(N$1,'1.源数据-产品报告-消费降序'!N:N,ROW(),0)),"")</f>
        <v/>
      </c>
      <c r="O599" s="69" t="str">
        <f>IFERROR(CLEAN(HLOOKUP(O$1,'1.源数据-产品报告-消费降序'!O:O,ROW(),0)),"")</f>
        <v/>
      </c>
      <c r="P599" s="69" t="str">
        <f>IFERROR(CLEAN(HLOOKUP(P$1,'1.源数据-产品报告-消费降序'!P:P,ROW(),0)),"")</f>
        <v/>
      </c>
      <c r="Q599" s="69" t="str">
        <f>IFERROR(CLEAN(HLOOKUP(Q$1,'1.源数据-产品报告-消费降序'!Q:Q,ROW(),0)),"")</f>
        <v/>
      </c>
      <c r="R599" s="69" t="str">
        <f>IFERROR(CLEAN(HLOOKUP(R$1,'1.源数据-产品报告-消费降序'!R:R,ROW(),0)),"")</f>
        <v/>
      </c>
      <c r="S5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599" s="69" t="str">
        <f>IFERROR(CLEAN(HLOOKUP(T$1,'1.源数据-产品报告-消费降序'!T:T,ROW(),0)),"")</f>
        <v/>
      </c>
      <c r="W599" s="69" t="str">
        <f>IFERROR(CLEAN(HLOOKUP(W$1,'1.源数据-产品报告-消费降序'!W:W,ROW(),0)),"")</f>
        <v/>
      </c>
      <c r="X599" s="69" t="str">
        <f>IFERROR(CLEAN(HLOOKUP(X$1,'1.源数据-产品报告-消费降序'!X:X,ROW(),0)),"")</f>
        <v/>
      </c>
      <c r="Y599" s="69" t="str">
        <f>IFERROR(CLEAN(HLOOKUP(Y$1,'1.源数据-产品报告-消费降序'!Y:Y,ROW(),0)),"")</f>
        <v/>
      </c>
      <c r="Z599" s="69" t="str">
        <f>IFERROR(CLEAN(HLOOKUP(Z$1,'1.源数据-产品报告-消费降序'!Z:Z,ROW(),0)),"")</f>
        <v/>
      </c>
      <c r="AA599" s="69" t="str">
        <f>IFERROR(CLEAN(HLOOKUP(AA$1,'1.源数据-产品报告-消费降序'!AA:AA,ROW(),0)),"")</f>
        <v/>
      </c>
      <c r="AB599" s="69" t="str">
        <f>IFERROR(CLEAN(HLOOKUP(AB$1,'1.源数据-产品报告-消费降序'!AB:AB,ROW(),0)),"")</f>
        <v/>
      </c>
      <c r="AC599" s="69" t="str">
        <f>IFERROR(CLEAN(HLOOKUP(AC$1,'1.源数据-产品报告-消费降序'!AC:AC,ROW(),0)),"")</f>
        <v/>
      </c>
      <c r="AD5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599" s="69" t="str">
        <f>IFERROR(CLEAN(HLOOKUP(AE$1,'1.源数据-产品报告-消费降序'!AE:AE,ROW(),0)),"")</f>
        <v/>
      </c>
      <c r="AH599" s="69" t="str">
        <f>IFERROR(CLEAN(HLOOKUP(AH$1,'1.源数据-产品报告-消费降序'!AH:AH,ROW(),0)),"")</f>
        <v/>
      </c>
      <c r="AI599" s="69" t="str">
        <f>IFERROR(CLEAN(HLOOKUP(AI$1,'1.源数据-产品报告-消费降序'!AI:AI,ROW(),0)),"")</f>
        <v/>
      </c>
      <c r="AJ599" s="69" t="str">
        <f>IFERROR(CLEAN(HLOOKUP(AJ$1,'1.源数据-产品报告-消费降序'!AJ:AJ,ROW(),0)),"")</f>
        <v/>
      </c>
      <c r="AK599" s="69" t="str">
        <f>IFERROR(CLEAN(HLOOKUP(AK$1,'1.源数据-产品报告-消费降序'!AK:AK,ROW(),0)),"")</f>
        <v/>
      </c>
      <c r="AL599" s="69" t="str">
        <f>IFERROR(CLEAN(HLOOKUP(AL$1,'1.源数据-产品报告-消费降序'!AL:AL,ROW(),0)),"")</f>
        <v/>
      </c>
      <c r="AM599" s="69" t="str">
        <f>IFERROR(CLEAN(HLOOKUP(AM$1,'1.源数据-产品报告-消费降序'!AM:AM,ROW(),0)),"")</f>
        <v/>
      </c>
      <c r="AN599" s="69" t="str">
        <f>IFERROR(CLEAN(HLOOKUP(AN$1,'1.源数据-产品报告-消费降序'!AN:AN,ROW(),0)),"")</f>
        <v/>
      </c>
      <c r="AO5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599" s="69" t="str">
        <f>IFERROR(CLEAN(HLOOKUP(AP$1,'1.源数据-产品报告-消费降序'!AP:AP,ROW(),0)),"")</f>
        <v/>
      </c>
      <c r="AS599" s="69" t="str">
        <f>IFERROR(CLEAN(HLOOKUP(AS$1,'1.源数据-产品报告-消费降序'!AS:AS,ROW(),0)),"")</f>
        <v/>
      </c>
      <c r="AT599" s="69" t="str">
        <f>IFERROR(CLEAN(HLOOKUP(AT$1,'1.源数据-产品报告-消费降序'!AT:AT,ROW(),0)),"")</f>
        <v/>
      </c>
      <c r="AU599" s="69" t="str">
        <f>IFERROR(CLEAN(HLOOKUP(AU$1,'1.源数据-产品报告-消费降序'!AU:AU,ROW(),0)),"")</f>
        <v/>
      </c>
      <c r="AV599" s="69" t="str">
        <f>IFERROR(CLEAN(HLOOKUP(AV$1,'1.源数据-产品报告-消费降序'!AV:AV,ROW(),0)),"")</f>
        <v/>
      </c>
      <c r="AW599" s="69" t="str">
        <f>IFERROR(CLEAN(HLOOKUP(AW$1,'1.源数据-产品报告-消费降序'!AW:AW,ROW(),0)),"")</f>
        <v/>
      </c>
      <c r="AX599" s="69" t="str">
        <f>IFERROR(CLEAN(HLOOKUP(AX$1,'1.源数据-产品报告-消费降序'!AX:AX,ROW(),0)),"")</f>
        <v/>
      </c>
      <c r="AY599" s="69" t="str">
        <f>IFERROR(CLEAN(HLOOKUP(AY$1,'1.源数据-产品报告-消费降序'!AY:AY,ROW(),0)),"")</f>
        <v/>
      </c>
      <c r="AZ5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599" s="69" t="str">
        <f>IFERROR(CLEAN(HLOOKUP(BA$1,'1.源数据-产品报告-消费降序'!BA:BA,ROW(),0)),"")</f>
        <v/>
      </c>
      <c r="BD599" s="69" t="str">
        <f>IFERROR(CLEAN(HLOOKUP(BD$1,'1.源数据-产品报告-消费降序'!BD:BD,ROW(),0)),"")</f>
        <v/>
      </c>
      <c r="BE599" s="69" t="str">
        <f>IFERROR(CLEAN(HLOOKUP(BE$1,'1.源数据-产品报告-消费降序'!BE:BE,ROW(),0)),"")</f>
        <v/>
      </c>
      <c r="BF599" s="69" t="str">
        <f>IFERROR(CLEAN(HLOOKUP(BF$1,'1.源数据-产品报告-消费降序'!BF:BF,ROW(),0)),"")</f>
        <v/>
      </c>
      <c r="BG599" s="69" t="str">
        <f>IFERROR(CLEAN(HLOOKUP(BG$1,'1.源数据-产品报告-消费降序'!BG:BG,ROW(),0)),"")</f>
        <v/>
      </c>
      <c r="BH599" s="69" t="str">
        <f>IFERROR(CLEAN(HLOOKUP(BH$1,'1.源数据-产品报告-消费降序'!BH:BH,ROW(),0)),"")</f>
        <v/>
      </c>
      <c r="BI599" s="69" t="str">
        <f>IFERROR(CLEAN(HLOOKUP(BI$1,'1.源数据-产品报告-消费降序'!BI:BI,ROW(),0)),"")</f>
        <v/>
      </c>
      <c r="BJ599" s="69" t="str">
        <f>IFERROR(CLEAN(HLOOKUP(BJ$1,'1.源数据-产品报告-消费降序'!BJ:BJ,ROW(),0)),"")</f>
        <v/>
      </c>
      <c r="BK5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599" s="69" t="str">
        <f>IFERROR(CLEAN(HLOOKUP(BL$1,'1.源数据-产品报告-消费降序'!BL:BL,ROW(),0)),"")</f>
        <v/>
      </c>
      <c r="BO599" s="69" t="str">
        <f>IFERROR(CLEAN(HLOOKUP(BO$1,'1.源数据-产品报告-消费降序'!BO:BO,ROW(),0)),"")</f>
        <v/>
      </c>
      <c r="BP599" s="69" t="str">
        <f>IFERROR(CLEAN(HLOOKUP(BP$1,'1.源数据-产品报告-消费降序'!BP:BP,ROW(),0)),"")</f>
        <v/>
      </c>
      <c r="BQ599" s="69" t="str">
        <f>IFERROR(CLEAN(HLOOKUP(BQ$1,'1.源数据-产品报告-消费降序'!BQ:BQ,ROW(),0)),"")</f>
        <v/>
      </c>
      <c r="BR599" s="69" t="str">
        <f>IFERROR(CLEAN(HLOOKUP(BR$1,'1.源数据-产品报告-消费降序'!BR:BR,ROW(),0)),"")</f>
        <v/>
      </c>
      <c r="BS599" s="69" t="str">
        <f>IFERROR(CLEAN(HLOOKUP(BS$1,'1.源数据-产品报告-消费降序'!BS:BS,ROW(),0)),"")</f>
        <v/>
      </c>
      <c r="BT599" s="69" t="str">
        <f>IFERROR(CLEAN(HLOOKUP(BT$1,'1.源数据-产品报告-消费降序'!BT:BT,ROW(),0)),"")</f>
        <v/>
      </c>
      <c r="BU599" s="69" t="str">
        <f>IFERROR(CLEAN(HLOOKUP(BU$1,'1.源数据-产品报告-消费降序'!BU:BU,ROW(),0)),"")</f>
        <v/>
      </c>
      <c r="BV5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599" s="69" t="str">
        <f>IFERROR(CLEAN(HLOOKUP(BW$1,'1.源数据-产品报告-消费降序'!BW:BW,ROW(),0)),"")</f>
        <v/>
      </c>
    </row>
    <row r="600" spans="1:75">
      <c r="A600" s="69" t="str">
        <f>IFERROR(CLEAN(HLOOKUP(A$1,'1.源数据-产品报告-消费降序'!A:A,ROW(),0)),"")</f>
        <v/>
      </c>
      <c r="B600" s="69" t="str">
        <f>IFERROR(CLEAN(HLOOKUP(B$1,'1.源数据-产品报告-消费降序'!B:B,ROW(),0)),"")</f>
        <v/>
      </c>
      <c r="C600" s="69" t="str">
        <f>IFERROR(CLEAN(HLOOKUP(C$1,'1.源数据-产品报告-消费降序'!C:C,ROW(),0)),"")</f>
        <v/>
      </c>
      <c r="D600" s="69" t="str">
        <f>IFERROR(CLEAN(HLOOKUP(D$1,'1.源数据-产品报告-消费降序'!D:D,ROW(),0)),"")</f>
        <v/>
      </c>
      <c r="E600" s="69" t="str">
        <f>IFERROR(CLEAN(HLOOKUP(E$1,'1.源数据-产品报告-消费降序'!E:E,ROW(),0)),"")</f>
        <v/>
      </c>
      <c r="F600" s="69" t="str">
        <f>IFERROR(CLEAN(HLOOKUP(F$1,'1.源数据-产品报告-消费降序'!F:F,ROW(),0)),"")</f>
        <v/>
      </c>
      <c r="G600" s="70">
        <f>IFERROR((HLOOKUP(G$1,'1.源数据-产品报告-消费降序'!G:G,ROW(),0)),"")</f>
        <v>0</v>
      </c>
      <c r="H6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0" s="69" t="str">
        <f>IFERROR(CLEAN(HLOOKUP(I$1,'1.源数据-产品报告-消费降序'!I:I,ROW(),0)),"")</f>
        <v/>
      </c>
      <c r="L600" s="69" t="str">
        <f>IFERROR(CLEAN(HLOOKUP(L$1,'1.源数据-产品报告-消费降序'!L:L,ROW(),0)),"")</f>
        <v/>
      </c>
      <c r="M600" s="69" t="str">
        <f>IFERROR(CLEAN(HLOOKUP(M$1,'1.源数据-产品报告-消费降序'!M:M,ROW(),0)),"")</f>
        <v/>
      </c>
      <c r="N600" s="69" t="str">
        <f>IFERROR(CLEAN(HLOOKUP(N$1,'1.源数据-产品报告-消费降序'!N:N,ROW(),0)),"")</f>
        <v/>
      </c>
      <c r="O600" s="69" t="str">
        <f>IFERROR(CLEAN(HLOOKUP(O$1,'1.源数据-产品报告-消费降序'!O:O,ROW(),0)),"")</f>
        <v/>
      </c>
      <c r="P600" s="69" t="str">
        <f>IFERROR(CLEAN(HLOOKUP(P$1,'1.源数据-产品报告-消费降序'!P:P,ROW(),0)),"")</f>
        <v/>
      </c>
      <c r="Q600" s="69" t="str">
        <f>IFERROR(CLEAN(HLOOKUP(Q$1,'1.源数据-产品报告-消费降序'!Q:Q,ROW(),0)),"")</f>
        <v/>
      </c>
      <c r="R600" s="69" t="str">
        <f>IFERROR(CLEAN(HLOOKUP(R$1,'1.源数据-产品报告-消费降序'!R:R,ROW(),0)),"")</f>
        <v/>
      </c>
      <c r="S6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0" s="69" t="str">
        <f>IFERROR(CLEAN(HLOOKUP(T$1,'1.源数据-产品报告-消费降序'!T:T,ROW(),0)),"")</f>
        <v/>
      </c>
      <c r="W600" s="69" t="str">
        <f>IFERROR(CLEAN(HLOOKUP(W$1,'1.源数据-产品报告-消费降序'!W:W,ROW(),0)),"")</f>
        <v/>
      </c>
      <c r="X600" s="69" t="str">
        <f>IFERROR(CLEAN(HLOOKUP(X$1,'1.源数据-产品报告-消费降序'!X:X,ROW(),0)),"")</f>
        <v/>
      </c>
      <c r="Y600" s="69" t="str">
        <f>IFERROR(CLEAN(HLOOKUP(Y$1,'1.源数据-产品报告-消费降序'!Y:Y,ROW(),0)),"")</f>
        <v/>
      </c>
      <c r="Z600" s="69" t="str">
        <f>IFERROR(CLEAN(HLOOKUP(Z$1,'1.源数据-产品报告-消费降序'!Z:Z,ROW(),0)),"")</f>
        <v/>
      </c>
      <c r="AA600" s="69" t="str">
        <f>IFERROR(CLEAN(HLOOKUP(AA$1,'1.源数据-产品报告-消费降序'!AA:AA,ROW(),0)),"")</f>
        <v/>
      </c>
      <c r="AB600" s="69" t="str">
        <f>IFERROR(CLEAN(HLOOKUP(AB$1,'1.源数据-产品报告-消费降序'!AB:AB,ROW(),0)),"")</f>
        <v/>
      </c>
      <c r="AC600" s="69" t="str">
        <f>IFERROR(CLEAN(HLOOKUP(AC$1,'1.源数据-产品报告-消费降序'!AC:AC,ROW(),0)),"")</f>
        <v/>
      </c>
      <c r="AD6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0" s="69" t="str">
        <f>IFERROR(CLEAN(HLOOKUP(AE$1,'1.源数据-产品报告-消费降序'!AE:AE,ROW(),0)),"")</f>
        <v/>
      </c>
      <c r="AH600" s="69" t="str">
        <f>IFERROR(CLEAN(HLOOKUP(AH$1,'1.源数据-产品报告-消费降序'!AH:AH,ROW(),0)),"")</f>
        <v/>
      </c>
      <c r="AI600" s="69" t="str">
        <f>IFERROR(CLEAN(HLOOKUP(AI$1,'1.源数据-产品报告-消费降序'!AI:AI,ROW(),0)),"")</f>
        <v/>
      </c>
      <c r="AJ600" s="69" t="str">
        <f>IFERROR(CLEAN(HLOOKUP(AJ$1,'1.源数据-产品报告-消费降序'!AJ:AJ,ROW(),0)),"")</f>
        <v/>
      </c>
      <c r="AK600" s="69" t="str">
        <f>IFERROR(CLEAN(HLOOKUP(AK$1,'1.源数据-产品报告-消费降序'!AK:AK,ROW(),0)),"")</f>
        <v/>
      </c>
      <c r="AL600" s="69" t="str">
        <f>IFERROR(CLEAN(HLOOKUP(AL$1,'1.源数据-产品报告-消费降序'!AL:AL,ROW(),0)),"")</f>
        <v/>
      </c>
      <c r="AM600" s="69" t="str">
        <f>IFERROR(CLEAN(HLOOKUP(AM$1,'1.源数据-产品报告-消费降序'!AM:AM,ROW(),0)),"")</f>
        <v/>
      </c>
      <c r="AN600" s="69" t="str">
        <f>IFERROR(CLEAN(HLOOKUP(AN$1,'1.源数据-产品报告-消费降序'!AN:AN,ROW(),0)),"")</f>
        <v/>
      </c>
      <c r="AO6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0" s="69" t="str">
        <f>IFERROR(CLEAN(HLOOKUP(AP$1,'1.源数据-产品报告-消费降序'!AP:AP,ROW(),0)),"")</f>
        <v/>
      </c>
      <c r="AS600" s="69" t="str">
        <f>IFERROR(CLEAN(HLOOKUP(AS$1,'1.源数据-产品报告-消费降序'!AS:AS,ROW(),0)),"")</f>
        <v/>
      </c>
      <c r="AT600" s="69" t="str">
        <f>IFERROR(CLEAN(HLOOKUP(AT$1,'1.源数据-产品报告-消费降序'!AT:AT,ROW(),0)),"")</f>
        <v/>
      </c>
      <c r="AU600" s="69" t="str">
        <f>IFERROR(CLEAN(HLOOKUP(AU$1,'1.源数据-产品报告-消费降序'!AU:AU,ROW(),0)),"")</f>
        <v/>
      </c>
      <c r="AV600" s="69" t="str">
        <f>IFERROR(CLEAN(HLOOKUP(AV$1,'1.源数据-产品报告-消费降序'!AV:AV,ROW(),0)),"")</f>
        <v/>
      </c>
      <c r="AW600" s="69" t="str">
        <f>IFERROR(CLEAN(HLOOKUP(AW$1,'1.源数据-产品报告-消费降序'!AW:AW,ROW(),0)),"")</f>
        <v/>
      </c>
      <c r="AX600" s="69" t="str">
        <f>IFERROR(CLEAN(HLOOKUP(AX$1,'1.源数据-产品报告-消费降序'!AX:AX,ROW(),0)),"")</f>
        <v/>
      </c>
      <c r="AY600" s="69" t="str">
        <f>IFERROR(CLEAN(HLOOKUP(AY$1,'1.源数据-产品报告-消费降序'!AY:AY,ROW(),0)),"")</f>
        <v/>
      </c>
      <c r="AZ6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0" s="69" t="str">
        <f>IFERROR(CLEAN(HLOOKUP(BA$1,'1.源数据-产品报告-消费降序'!BA:BA,ROW(),0)),"")</f>
        <v/>
      </c>
      <c r="BD600" s="69" t="str">
        <f>IFERROR(CLEAN(HLOOKUP(BD$1,'1.源数据-产品报告-消费降序'!BD:BD,ROW(),0)),"")</f>
        <v/>
      </c>
      <c r="BE600" s="69" t="str">
        <f>IFERROR(CLEAN(HLOOKUP(BE$1,'1.源数据-产品报告-消费降序'!BE:BE,ROW(),0)),"")</f>
        <v/>
      </c>
      <c r="BF600" s="69" t="str">
        <f>IFERROR(CLEAN(HLOOKUP(BF$1,'1.源数据-产品报告-消费降序'!BF:BF,ROW(),0)),"")</f>
        <v/>
      </c>
      <c r="BG600" s="69" t="str">
        <f>IFERROR(CLEAN(HLOOKUP(BG$1,'1.源数据-产品报告-消费降序'!BG:BG,ROW(),0)),"")</f>
        <v/>
      </c>
      <c r="BH600" s="69" t="str">
        <f>IFERROR(CLEAN(HLOOKUP(BH$1,'1.源数据-产品报告-消费降序'!BH:BH,ROW(),0)),"")</f>
        <v/>
      </c>
      <c r="BI600" s="69" t="str">
        <f>IFERROR(CLEAN(HLOOKUP(BI$1,'1.源数据-产品报告-消费降序'!BI:BI,ROW(),0)),"")</f>
        <v/>
      </c>
      <c r="BJ600" s="69" t="str">
        <f>IFERROR(CLEAN(HLOOKUP(BJ$1,'1.源数据-产品报告-消费降序'!BJ:BJ,ROW(),0)),"")</f>
        <v/>
      </c>
      <c r="BK6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0" s="69" t="str">
        <f>IFERROR(CLEAN(HLOOKUP(BL$1,'1.源数据-产品报告-消费降序'!BL:BL,ROW(),0)),"")</f>
        <v/>
      </c>
      <c r="BO600" s="69" t="str">
        <f>IFERROR(CLEAN(HLOOKUP(BO$1,'1.源数据-产品报告-消费降序'!BO:BO,ROW(),0)),"")</f>
        <v/>
      </c>
      <c r="BP600" s="69" t="str">
        <f>IFERROR(CLEAN(HLOOKUP(BP$1,'1.源数据-产品报告-消费降序'!BP:BP,ROW(),0)),"")</f>
        <v/>
      </c>
      <c r="BQ600" s="69" t="str">
        <f>IFERROR(CLEAN(HLOOKUP(BQ$1,'1.源数据-产品报告-消费降序'!BQ:BQ,ROW(),0)),"")</f>
        <v/>
      </c>
      <c r="BR600" s="69" t="str">
        <f>IFERROR(CLEAN(HLOOKUP(BR$1,'1.源数据-产品报告-消费降序'!BR:BR,ROW(),0)),"")</f>
        <v/>
      </c>
      <c r="BS600" s="69" t="str">
        <f>IFERROR(CLEAN(HLOOKUP(BS$1,'1.源数据-产品报告-消费降序'!BS:BS,ROW(),0)),"")</f>
        <v/>
      </c>
      <c r="BT600" s="69" t="str">
        <f>IFERROR(CLEAN(HLOOKUP(BT$1,'1.源数据-产品报告-消费降序'!BT:BT,ROW(),0)),"")</f>
        <v/>
      </c>
      <c r="BU600" s="69" t="str">
        <f>IFERROR(CLEAN(HLOOKUP(BU$1,'1.源数据-产品报告-消费降序'!BU:BU,ROW(),0)),"")</f>
        <v/>
      </c>
      <c r="BV6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0" s="69" t="str">
        <f>IFERROR(CLEAN(HLOOKUP(BW$1,'1.源数据-产品报告-消费降序'!BW:BW,ROW(),0)),"")</f>
        <v/>
      </c>
    </row>
    <row r="601" spans="1:75">
      <c r="A601" s="69" t="str">
        <f>IFERROR(CLEAN(HLOOKUP(A$1,'1.源数据-产品报告-消费降序'!A:A,ROW(),0)),"")</f>
        <v/>
      </c>
      <c r="B601" s="69" t="str">
        <f>IFERROR(CLEAN(HLOOKUP(B$1,'1.源数据-产品报告-消费降序'!B:B,ROW(),0)),"")</f>
        <v/>
      </c>
      <c r="C601" s="69" t="str">
        <f>IFERROR(CLEAN(HLOOKUP(C$1,'1.源数据-产品报告-消费降序'!C:C,ROW(),0)),"")</f>
        <v/>
      </c>
      <c r="D601" s="69" t="str">
        <f>IFERROR(CLEAN(HLOOKUP(D$1,'1.源数据-产品报告-消费降序'!D:D,ROW(),0)),"")</f>
        <v/>
      </c>
      <c r="E601" s="69" t="str">
        <f>IFERROR(CLEAN(HLOOKUP(E$1,'1.源数据-产品报告-消费降序'!E:E,ROW(),0)),"")</f>
        <v/>
      </c>
      <c r="F601" s="69" t="str">
        <f>IFERROR(CLEAN(HLOOKUP(F$1,'1.源数据-产品报告-消费降序'!F:F,ROW(),0)),"")</f>
        <v/>
      </c>
      <c r="G601" s="70">
        <f>IFERROR((HLOOKUP(G$1,'1.源数据-产品报告-消费降序'!G:G,ROW(),0)),"")</f>
        <v>0</v>
      </c>
      <c r="H6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1" s="69" t="str">
        <f>IFERROR(CLEAN(HLOOKUP(I$1,'1.源数据-产品报告-消费降序'!I:I,ROW(),0)),"")</f>
        <v/>
      </c>
      <c r="L601" s="69" t="str">
        <f>IFERROR(CLEAN(HLOOKUP(L$1,'1.源数据-产品报告-消费降序'!L:L,ROW(),0)),"")</f>
        <v/>
      </c>
      <c r="M601" s="69" t="str">
        <f>IFERROR(CLEAN(HLOOKUP(M$1,'1.源数据-产品报告-消费降序'!M:M,ROW(),0)),"")</f>
        <v/>
      </c>
      <c r="N601" s="69" t="str">
        <f>IFERROR(CLEAN(HLOOKUP(N$1,'1.源数据-产品报告-消费降序'!N:N,ROW(),0)),"")</f>
        <v/>
      </c>
      <c r="O601" s="69" t="str">
        <f>IFERROR(CLEAN(HLOOKUP(O$1,'1.源数据-产品报告-消费降序'!O:O,ROW(),0)),"")</f>
        <v/>
      </c>
      <c r="P601" s="69" t="str">
        <f>IFERROR(CLEAN(HLOOKUP(P$1,'1.源数据-产品报告-消费降序'!P:P,ROW(),0)),"")</f>
        <v/>
      </c>
      <c r="Q601" s="69" t="str">
        <f>IFERROR(CLEAN(HLOOKUP(Q$1,'1.源数据-产品报告-消费降序'!Q:Q,ROW(),0)),"")</f>
        <v/>
      </c>
      <c r="R601" s="69" t="str">
        <f>IFERROR(CLEAN(HLOOKUP(R$1,'1.源数据-产品报告-消费降序'!R:R,ROW(),0)),"")</f>
        <v/>
      </c>
      <c r="S6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1" s="69" t="str">
        <f>IFERROR(CLEAN(HLOOKUP(T$1,'1.源数据-产品报告-消费降序'!T:T,ROW(),0)),"")</f>
        <v/>
      </c>
      <c r="W601" s="69" t="str">
        <f>IFERROR(CLEAN(HLOOKUP(W$1,'1.源数据-产品报告-消费降序'!W:W,ROW(),0)),"")</f>
        <v/>
      </c>
      <c r="X601" s="69" t="str">
        <f>IFERROR(CLEAN(HLOOKUP(X$1,'1.源数据-产品报告-消费降序'!X:X,ROW(),0)),"")</f>
        <v/>
      </c>
      <c r="Y601" s="69" t="str">
        <f>IFERROR(CLEAN(HLOOKUP(Y$1,'1.源数据-产品报告-消费降序'!Y:Y,ROW(),0)),"")</f>
        <v/>
      </c>
      <c r="Z601" s="69" t="str">
        <f>IFERROR(CLEAN(HLOOKUP(Z$1,'1.源数据-产品报告-消费降序'!Z:Z,ROW(),0)),"")</f>
        <v/>
      </c>
      <c r="AA601" s="69" t="str">
        <f>IFERROR(CLEAN(HLOOKUP(AA$1,'1.源数据-产品报告-消费降序'!AA:AA,ROW(),0)),"")</f>
        <v/>
      </c>
      <c r="AB601" s="69" t="str">
        <f>IFERROR(CLEAN(HLOOKUP(AB$1,'1.源数据-产品报告-消费降序'!AB:AB,ROW(),0)),"")</f>
        <v/>
      </c>
      <c r="AC601" s="69" t="str">
        <f>IFERROR(CLEAN(HLOOKUP(AC$1,'1.源数据-产品报告-消费降序'!AC:AC,ROW(),0)),"")</f>
        <v/>
      </c>
      <c r="AD6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1" s="69" t="str">
        <f>IFERROR(CLEAN(HLOOKUP(AE$1,'1.源数据-产品报告-消费降序'!AE:AE,ROW(),0)),"")</f>
        <v/>
      </c>
      <c r="AH601" s="69" t="str">
        <f>IFERROR(CLEAN(HLOOKUP(AH$1,'1.源数据-产品报告-消费降序'!AH:AH,ROW(),0)),"")</f>
        <v/>
      </c>
      <c r="AI601" s="69" t="str">
        <f>IFERROR(CLEAN(HLOOKUP(AI$1,'1.源数据-产品报告-消费降序'!AI:AI,ROW(),0)),"")</f>
        <v/>
      </c>
      <c r="AJ601" s="69" t="str">
        <f>IFERROR(CLEAN(HLOOKUP(AJ$1,'1.源数据-产品报告-消费降序'!AJ:AJ,ROW(),0)),"")</f>
        <v/>
      </c>
      <c r="AK601" s="69" t="str">
        <f>IFERROR(CLEAN(HLOOKUP(AK$1,'1.源数据-产品报告-消费降序'!AK:AK,ROW(),0)),"")</f>
        <v/>
      </c>
      <c r="AL601" s="69" t="str">
        <f>IFERROR(CLEAN(HLOOKUP(AL$1,'1.源数据-产品报告-消费降序'!AL:AL,ROW(),0)),"")</f>
        <v/>
      </c>
      <c r="AM601" s="69" t="str">
        <f>IFERROR(CLEAN(HLOOKUP(AM$1,'1.源数据-产品报告-消费降序'!AM:AM,ROW(),0)),"")</f>
        <v/>
      </c>
      <c r="AN601" s="69" t="str">
        <f>IFERROR(CLEAN(HLOOKUP(AN$1,'1.源数据-产品报告-消费降序'!AN:AN,ROW(),0)),"")</f>
        <v/>
      </c>
      <c r="AO6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1" s="69" t="str">
        <f>IFERROR(CLEAN(HLOOKUP(AP$1,'1.源数据-产品报告-消费降序'!AP:AP,ROW(),0)),"")</f>
        <v/>
      </c>
      <c r="AS601" s="69" t="str">
        <f>IFERROR(CLEAN(HLOOKUP(AS$1,'1.源数据-产品报告-消费降序'!AS:AS,ROW(),0)),"")</f>
        <v/>
      </c>
      <c r="AT601" s="69" t="str">
        <f>IFERROR(CLEAN(HLOOKUP(AT$1,'1.源数据-产品报告-消费降序'!AT:AT,ROW(),0)),"")</f>
        <v/>
      </c>
      <c r="AU601" s="69" t="str">
        <f>IFERROR(CLEAN(HLOOKUP(AU$1,'1.源数据-产品报告-消费降序'!AU:AU,ROW(),0)),"")</f>
        <v/>
      </c>
      <c r="AV601" s="69" t="str">
        <f>IFERROR(CLEAN(HLOOKUP(AV$1,'1.源数据-产品报告-消费降序'!AV:AV,ROW(),0)),"")</f>
        <v/>
      </c>
      <c r="AW601" s="69" t="str">
        <f>IFERROR(CLEAN(HLOOKUP(AW$1,'1.源数据-产品报告-消费降序'!AW:AW,ROW(),0)),"")</f>
        <v/>
      </c>
      <c r="AX601" s="69" t="str">
        <f>IFERROR(CLEAN(HLOOKUP(AX$1,'1.源数据-产品报告-消费降序'!AX:AX,ROW(),0)),"")</f>
        <v/>
      </c>
      <c r="AY601" s="69" t="str">
        <f>IFERROR(CLEAN(HLOOKUP(AY$1,'1.源数据-产品报告-消费降序'!AY:AY,ROW(),0)),"")</f>
        <v/>
      </c>
      <c r="AZ6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1" s="69" t="str">
        <f>IFERROR(CLEAN(HLOOKUP(BA$1,'1.源数据-产品报告-消费降序'!BA:BA,ROW(),0)),"")</f>
        <v/>
      </c>
      <c r="BD601" s="69" t="str">
        <f>IFERROR(CLEAN(HLOOKUP(BD$1,'1.源数据-产品报告-消费降序'!BD:BD,ROW(),0)),"")</f>
        <v/>
      </c>
      <c r="BE601" s="69" t="str">
        <f>IFERROR(CLEAN(HLOOKUP(BE$1,'1.源数据-产品报告-消费降序'!BE:BE,ROW(),0)),"")</f>
        <v/>
      </c>
      <c r="BF601" s="69" t="str">
        <f>IFERROR(CLEAN(HLOOKUP(BF$1,'1.源数据-产品报告-消费降序'!BF:BF,ROW(),0)),"")</f>
        <v/>
      </c>
      <c r="BG601" s="69" t="str">
        <f>IFERROR(CLEAN(HLOOKUP(BG$1,'1.源数据-产品报告-消费降序'!BG:BG,ROW(),0)),"")</f>
        <v/>
      </c>
      <c r="BH601" s="69" t="str">
        <f>IFERROR(CLEAN(HLOOKUP(BH$1,'1.源数据-产品报告-消费降序'!BH:BH,ROW(),0)),"")</f>
        <v/>
      </c>
      <c r="BI601" s="69" t="str">
        <f>IFERROR(CLEAN(HLOOKUP(BI$1,'1.源数据-产品报告-消费降序'!BI:BI,ROW(),0)),"")</f>
        <v/>
      </c>
      <c r="BJ601" s="69" t="str">
        <f>IFERROR(CLEAN(HLOOKUP(BJ$1,'1.源数据-产品报告-消费降序'!BJ:BJ,ROW(),0)),"")</f>
        <v/>
      </c>
      <c r="BK6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1" s="69" t="str">
        <f>IFERROR(CLEAN(HLOOKUP(BL$1,'1.源数据-产品报告-消费降序'!BL:BL,ROW(),0)),"")</f>
        <v/>
      </c>
      <c r="BO601" s="69" t="str">
        <f>IFERROR(CLEAN(HLOOKUP(BO$1,'1.源数据-产品报告-消费降序'!BO:BO,ROW(),0)),"")</f>
        <v/>
      </c>
      <c r="BP601" s="69" t="str">
        <f>IFERROR(CLEAN(HLOOKUP(BP$1,'1.源数据-产品报告-消费降序'!BP:BP,ROW(),0)),"")</f>
        <v/>
      </c>
      <c r="BQ601" s="69" t="str">
        <f>IFERROR(CLEAN(HLOOKUP(BQ$1,'1.源数据-产品报告-消费降序'!BQ:BQ,ROW(),0)),"")</f>
        <v/>
      </c>
      <c r="BR601" s="69" t="str">
        <f>IFERROR(CLEAN(HLOOKUP(BR$1,'1.源数据-产品报告-消费降序'!BR:BR,ROW(),0)),"")</f>
        <v/>
      </c>
      <c r="BS601" s="69" t="str">
        <f>IFERROR(CLEAN(HLOOKUP(BS$1,'1.源数据-产品报告-消费降序'!BS:BS,ROW(),0)),"")</f>
        <v/>
      </c>
      <c r="BT601" s="69" t="str">
        <f>IFERROR(CLEAN(HLOOKUP(BT$1,'1.源数据-产品报告-消费降序'!BT:BT,ROW(),0)),"")</f>
        <v/>
      </c>
      <c r="BU601" s="69" t="str">
        <f>IFERROR(CLEAN(HLOOKUP(BU$1,'1.源数据-产品报告-消费降序'!BU:BU,ROW(),0)),"")</f>
        <v/>
      </c>
      <c r="BV6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1" s="69" t="str">
        <f>IFERROR(CLEAN(HLOOKUP(BW$1,'1.源数据-产品报告-消费降序'!BW:BW,ROW(),0)),"")</f>
        <v/>
      </c>
    </row>
    <row r="602" spans="1:75">
      <c r="A602" s="69" t="str">
        <f>IFERROR(CLEAN(HLOOKUP(A$1,'1.源数据-产品报告-消费降序'!A:A,ROW(),0)),"")</f>
        <v/>
      </c>
      <c r="B602" s="69" t="str">
        <f>IFERROR(CLEAN(HLOOKUP(B$1,'1.源数据-产品报告-消费降序'!B:B,ROW(),0)),"")</f>
        <v/>
      </c>
      <c r="C602" s="69" t="str">
        <f>IFERROR(CLEAN(HLOOKUP(C$1,'1.源数据-产品报告-消费降序'!C:C,ROW(),0)),"")</f>
        <v/>
      </c>
      <c r="D602" s="69" t="str">
        <f>IFERROR(CLEAN(HLOOKUP(D$1,'1.源数据-产品报告-消费降序'!D:D,ROW(),0)),"")</f>
        <v/>
      </c>
      <c r="E602" s="69" t="str">
        <f>IFERROR(CLEAN(HLOOKUP(E$1,'1.源数据-产品报告-消费降序'!E:E,ROW(),0)),"")</f>
        <v/>
      </c>
      <c r="F602" s="69" t="str">
        <f>IFERROR(CLEAN(HLOOKUP(F$1,'1.源数据-产品报告-消费降序'!F:F,ROW(),0)),"")</f>
        <v/>
      </c>
      <c r="G602" s="70">
        <f>IFERROR((HLOOKUP(G$1,'1.源数据-产品报告-消费降序'!G:G,ROW(),0)),"")</f>
        <v>0</v>
      </c>
      <c r="H6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2" s="69" t="str">
        <f>IFERROR(CLEAN(HLOOKUP(I$1,'1.源数据-产品报告-消费降序'!I:I,ROW(),0)),"")</f>
        <v/>
      </c>
      <c r="L602" s="69" t="str">
        <f>IFERROR(CLEAN(HLOOKUP(L$1,'1.源数据-产品报告-消费降序'!L:L,ROW(),0)),"")</f>
        <v/>
      </c>
      <c r="M602" s="69" t="str">
        <f>IFERROR(CLEAN(HLOOKUP(M$1,'1.源数据-产品报告-消费降序'!M:M,ROW(),0)),"")</f>
        <v/>
      </c>
      <c r="N602" s="69" t="str">
        <f>IFERROR(CLEAN(HLOOKUP(N$1,'1.源数据-产品报告-消费降序'!N:N,ROW(),0)),"")</f>
        <v/>
      </c>
      <c r="O602" s="69" t="str">
        <f>IFERROR(CLEAN(HLOOKUP(O$1,'1.源数据-产品报告-消费降序'!O:O,ROW(),0)),"")</f>
        <v/>
      </c>
      <c r="P602" s="69" t="str">
        <f>IFERROR(CLEAN(HLOOKUP(P$1,'1.源数据-产品报告-消费降序'!P:P,ROW(),0)),"")</f>
        <v/>
      </c>
      <c r="Q602" s="69" t="str">
        <f>IFERROR(CLEAN(HLOOKUP(Q$1,'1.源数据-产品报告-消费降序'!Q:Q,ROW(),0)),"")</f>
        <v/>
      </c>
      <c r="R602" s="69" t="str">
        <f>IFERROR(CLEAN(HLOOKUP(R$1,'1.源数据-产品报告-消费降序'!R:R,ROW(),0)),"")</f>
        <v/>
      </c>
      <c r="S6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2" s="69" t="str">
        <f>IFERROR(CLEAN(HLOOKUP(T$1,'1.源数据-产品报告-消费降序'!T:T,ROW(),0)),"")</f>
        <v/>
      </c>
      <c r="W602" s="69" t="str">
        <f>IFERROR(CLEAN(HLOOKUP(W$1,'1.源数据-产品报告-消费降序'!W:W,ROW(),0)),"")</f>
        <v/>
      </c>
      <c r="X602" s="69" t="str">
        <f>IFERROR(CLEAN(HLOOKUP(X$1,'1.源数据-产品报告-消费降序'!X:X,ROW(),0)),"")</f>
        <v/>
      </c>
      <c r="Y602" s="69" t="str">
        <f>IFERROR(CLEAN(HLOOKUP(Y$1,'1.源数据-产品报告-消费降序'!Y:Y,ROW(),0)),"")</f>
        <v/>
      </c>
      <c r="Z602" s="69" t="str">
        <f>IFERROR(CLEAN(HLOOKUP(Z$1,'1.源数据-产品报告-消费降序'!Z:Z,ROW(),0)),"")</f>
        <v/>
      </c>
      <c r="AA602" s="69" t="str">
        <f>IFERROR(CLEAN(HLOOKUP(AA$1,'1.源数据-产品报告-消费降序'!AA:AA,ROW(),0)),"")</f>
        <v/>
      </c>
      <c r="AB602" s="69" t="str">
        <f>IFERROR(CLEAN(HLOOKUP(AB$1,'1.源数据-产品报告-消费降序'!AB:AB,ROW(),0)),"")</f>
        <v/>
      </c>
      <c r="AC602" s="69" t="str">
        <f>IFERROR(CLEAN(HLOOKUP(AC$1,'1.源数据-产品报告-消费降序'!AC:AC,ROW(),0)),"")</f>
        <v/>
      </c>
      <c r="AD6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2" s="69" t="str">
        <f>IFERROR(CLEAN(HLOOKUP(AE$1,'1.源数据-产品报告-消费降序'!AE:AE,ROW(),0)),"")</f>
        <v/>
      </c>
      <c r="AH602" s="69" t="str">
        <f>IFERROR(CLEAN(HLOOKUP(AH$1,'1.源数据-产品报告-消费降序'!AH:AH,ROW(),0)),"")</f>
        <v/>
      </c>
      <c r="AI602" s="69" t="str">
        <f>IFERROR(CLEAN(HLOOKUP(AI$1,'1.源数据-产品报告-消费降序'!AI:AI,ROW(),0)),"")</f>
        <v/>
      </c>
      <c r="AJ602" s="69" t="str">
        <f>IFERROR(CLEAN(HLOOKUP(AJ$1,'1.源数据-产品报告-消费降序'!AJ:AJ,ROW(),0)),"")</f>
        <v/>
      </c>
      <c r="AK602" s="69" t="str">
        <f>IFERROR(CLEAN(HLOOKUP(AK$1,'1.源数据-产品报告-消费降序'!AK:AK,ROW(),0)),"")</f>
        <v/>
      </c>
      <c r="AL602" s="69" t="str">
        <f>IFERROR(CLEAN(HLOOKUP(AL$1,'1.源数据-产品报告-消费降序'!AL:AL,ROW(),0)),"")</f>
        <v/>
      </c>
      <c r="AM602" s="69" t="str">
        <f>IFERROR(CLEAN(HLOOKUP(AM$1,'1.源数据-产品报告-消费降序'!AM:AM,ROW(),0)),"")</f>
        <v/>
      </c>
      <c r="AN602" s="69" t="str">
        <f>IFERROR(CLEAN(HLOOKUP(AN$1,'1.源数据-产品报告-消费降序'!AN:AN,ROW(),0)),"")</f>
        <v/>
      </c>
      <c r="AO6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2" s="69" t="str">
        <f>IFERROR(CLEAN(HLOOKUP(AP$1,'1.源数据-产品报告-消费降序'!AP:AP,ROW(),0)),"")</f>
        <v/>
      </c>
      <c r="AS602" s="69" t="str">
        <f>IFERROR(CLEAN(HLOOKUP(AS$1,'1.源数据-产品报告-消费降序'!AS:AS,ROW(),0)),"")</f>
        <v/>
      </c>
      <c r="AT602" s="69" t="str">
        <f>IFERROR(CLEAN(HLOOKUP(AT$1,'1.源数据-产品报告-消费降序'!AT:AT,ROW(),0)),"")</f>
        <v/>
      </c>
      <c r="AU602" s="69" t="str">
        <f>IFERROR(CLEAN(HLOOKUP(AU$1,'1.源数据-产品报告-消费降序'!AU:AU,ROW(),0)),"")</f>
        <v/>
      </c>
      <c r="AV602" s="69" t="str">
        <f>IFERROR(CLEAN(HLOOKUP(AV$1,'1.源数据-产品报告-消费降序'!AV:AV,ROW(),0)),"")</f>
        <v/>
      </c>
      <c r="AW602" s="69" t="str">
        <f>IFERROR(CLEAN(HLOOKUP(AW$1,'1.源数据-产品报告-消费降序'!AW:AW,ROW(),0)),"")</f>
        <v/>
      </c>
      <c r="AX602" s="69" t="str">
        <f>IFERROR(CLEAN(HLOOKUP(AX$1,'1.源数据-产品报告-消费降序'!AX:AX,ROW(),0)),"")</f>
        <v/>
      </c>
      <c r="AY602" s="69" t="str">
        <f>IFERROR(CLEAN(HLOOKUP(AY$1,'1.源数据-产品报告-消费降序'!AY:AY,ROW(),0)),"")</f>
        <v/>
      </c>
      <c r="AZ6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2" s="69" t="str">
        <f>IFERROR(CLEAN(HLOOKUP(BA$1,'1.源数据-产品报告-消费降序'!BA:BA,ROW(),0)),"")</f>
        <v/>
      </c>
      <c r="BD602" s="69" t="str">
        <f>IFERROR(CLEAN(HLOOKUP(BD$1,'1.源数据-产品报告-消费降序'!BD:BD,ROW(),0)),"")</f>
        <v/>
      </c>
      <c r="BE602" s="69" t="str">
        <f>IFERROR(CLEAN(HLOOKUP(BE$1,'1.源数据-产品报告-消费降序'!BE:BE,ROW(),0)),"")</f>
        <v/>
      </c>
      <c r="BF602" s="69" t="str">
        <f>IFERROR(CLEAN(HLOOKUP(BF$1,'1.源数据-产品报告-消费降序'!BF:BF,ROW(),0)),"")</f>
        <v/>
      </c>
      <c r="BG602" s="69" t="str">
        <f>IFERROR(CLEAN(HLOOKUP(BG$1,'1.源数据-产品报告-消费降序'!BG:BG,ROW(),0)),"")</f>
        <v/>
      </c>
      <c r="BH602" s="69" t="str">
        <f>IFERROR(CLEAN(HLOOKUP(BH$1,'1.源数据-产品报告-消费降序'!BH:BH,ROW(),0)),"")</f>
        <v/>
      </c>
      <c r="BI602" s="69" t="str">
        <f>IFERROR(CLEAN(HLOOKUP(BI$1,'1.源数据-产品报告-消费降序'!BI:BI,ROW(),0)),"")</f>
        <v/>
      </c>
      <c r="BJ602" s="69" t="str">
        <f>IFERROR(CLEAN(HLOOKUP(BJ$1,'1.源数据-产品报告-消费降序'!BJ:BJ,ROW(),0)),"")</f>
        <v/>
      </c>
      <c r="BK6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2" s="69" t="str">
        <f>IFERROR(CLEAN(HLOOKUP(BL$1,'1.源数据-产品报告-消费降序'!BL:BL,ROW(),0)),"")</f>
        <v/>
      </c>
      <c r="BO602" s="69" t="str">
        <f>IFERROR(CLEAN(HLOOKUP(BO$1,'1.源数据-产品报告-消费降序'!BO:BO,ROW(),0)),"")</f>
        <v/>
      </c>
      <c r="BP602" s="69" t="str">
        <f>IFERROR(CLEAN(HLOOKUP(BP$1,'1.源数据-产品报告-消费降序'!BP:BP,ROW(),0)),"")</f>
        <v/>
      </c>
      <c r="BQ602" s="69" t="str">
        <f>IFERROR(CLEAN(HLOOKUP(BQ$1,'1.源数据-产品报告-消费降序'!BQ:BQ,ROW(),0)),"")</f>
        <v/>
      </c>
      <c r="BR602" s="69" t="str">
        <f>IFERROR(CLEAN(HLOOKUP(BR$1,'1.源数据-产品报告-消费降序'!BR:BR,ROW(),0)),"")</f>
        <v/>
      </c>
      <c r="BS602" s="69" t="str">
        <f>IFERROR(CLEAN(HLOOKUP(BS$1,'1.源数据-产品报告-消费降序'!BS:BS,ROW(),0)),"")</f>
        <v/>
      </c>
      <c r="BT602" s="69" t="str">
        <f>IFERROR(CLEAN(HLOOKUP(BT$1,'1.源数据-产品报告-消费降序'!BT:BT,ROW(),0)),"")</f>
        <v/>
      </c>
      <c r="BU602" s="69" t="str">
        <f>IFERROR(CLEAN(HLOOKUP(BU$1,'1.源数据-产品报告-消费降序'!BU:BU,ROW(),0)),"")</f>
        <v/>
      </c>
      <c r="BV6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2" s="69" t="str">
        <f>IFERROR(CLEAN(HLOOKUP(BW$1,'1.源数据-产品报告-消费降序'!BW:BW,ROW(),0)),"")</f>
        <v/>
      </c>
    </row>
    <row r="603" spans="1:75">
      <c r="A603" s="69" t="str">
        <f>IFERROR(CLEAN(HLOOKUP(A$1,'1.源数据-产品报告-消费降序'!A:A,ROW(),0)),"")</f>
        <v/>
      </c>
      <c r="B603" s="69" t="str">
        <f>IFERROR(CLEAN(HLOOKUP(B$1,'1.源数据-产品报告-消费降序'!B:B,ROW(),0)),"")</f>
        <v/>
      </c>
      <c r="C603" s="69" t="str">
        <f>IFERROR(CLEAN(HLOOKUP(C$1,'1.源数据-产品报告-消费降序'!C:C,ROW(),0)),"")</f>
        <v/>
      </c>
      <c r="D603" s="69" t="str">
        <f>IFERROR(CLEAN(HLOOKUP(D$1,'1.源数据-产品报告-消费降序'!D:D,ROW(),0)),"")</f>
        <v/>
      </c>
      <c r="E603" s="69" t="str">
        <f>IFERROR(CLEAN(HLOOKUP(E$1,'1.源数据-产品报告-消费降序'!E:E,ROW(),0)),"")</f>
        <v/>
      </c>
      <c r="F603" s="69" t="str">
        <f>IFERROR(CLEAN(HLOOKUP(F$1,'1.源数据-产品报告-消费降序'!F:F,ROW(),0)),"")</f>
        <v/>
      </c>
      <c r="G603" s="70">
        <f>IFERROR((HLOOKUP(G$1,'1.源数据-产品报告-消费降序'!G:G,ROW(),0)),"")</f>
        <v>0</v>
      </c>
      <c r="H6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3" s="69" t="str">
        <f>IFERROR(CLEAN(HLOOKUP(I$1,'1.源数据-产品报告-消费降序'!I:I,ROW(),0)),"")</f>
        <v/>
      </c>
      <c r="L603" s="69" t="str">
        <f>IFERROR(CLEAN(HLOOKUP(L$1,'1.源数据-产品报告-消费降序'!L:L,ROW(),0)),"")</f>
        <v/>
      </c>
      <c r="M603" s="69" t="str">
        <f>IFERROR(CLEAN(HLOOKUP(M$1,'1.源数据-产品报告-消费降序'!M:M,ROW(),0)),"")</f>
        <v/>
      </c>
      <c r="N603" s="69" t="str">
        <f>IFERROR(CLEAN(HLOOKUP(N$1,'1.源数据-产品报告-消费降序'!N:N,ROW(),0)),"")</f>
        <v/>
      </c>
      <c r="O603" s="69" t="str">
        <f>IFERROR(CLEAN(HLOOKUP(O$1,'1.源数据-产品报告-消费降序'!O:O,ROW(),0)),"")</f>
        <v/>
      </c>
      <c r="P603" s="69" t="str">
        <f>IFERROR(CLEAN(HLOOKUP(P$1,'1.源数据-产品报告-消费降序'!P:P,ROW(),0)),"")</f>
        <v/>
      </c>
      <c r="Q603" s="69" t="str">
        <f>IFERROR(CLEAN(HLOOKUP(Q$1,'1.源数据-产品报告-消费降序'!Q:Q,ROW(),0)),"")</f>
        <v/>
      </c>
      <c r="R603" s="69" t="str">
        <f>IFERROR(CLEAN(HLOOKUP(R$1,'1.源数据-产品报告-消费降序'!R:R,ROW(),0)),"")</f>
        <v/>
      </c>
      <c r="S6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3" s="69" t="str">
        <f>IFERROR(CLEAN(HLOOKUP(T$1,'1.源数据-产品报告-消费降序'!T:T,ROW(),0)),"")</f>
        <v/>
      </c>
      <c r="W603" s="69" t="str">
        <f>IFERROR(CLEAN(HLOOKUP(W$1,'1.源数据-产品报告-消费降序'!W:W,ROW(),0)),"")</f>
        <v/>
      </c>
      <c r="X603" s="69" t="str">
        <f>IFERROR(CLEAN(HLOOKUP(X$1,'1.源数据-产品报告-消费降序'!X:X,ROW(),0)),"")</f>
        <v/>
      </c>
      <c r="Y603" s="69" t="str">
        <f>IFERROR(CLEAN(HLOOKUP(Y$1,'1.源数据-产品报告-消费降序'!Y:Y,ROW(),0)),"")</f>
        <v/>
      </c>
      <c r="Z603" s="69" t="str">
        <f>IFERROR(CLEAN(HLOOKUP(Z$1,'1.源数据-产品报告-消费降序'!Z:Z,ROW(),0)),"")</f>
        <v/>
      </c>
      <c r="AA603" s="69" t="str">
        <f>IFERROR(CLEAN(HLOOKUP(AA$1,'1.源数据-产品报告-消费降序'!AA:AA,ROW(),0)),"")</f>
        <v/>
      </c>
      <c r="AB603" s="69" t="str">
        <f>IFERROR(CLEAN(HLOOKUP(AB$1,'1.源数据-产品报告-消费降序'!AB:AB,ROW(),0)),"")</f>
        <v/>
      </c>
      <c r="AC603" s="69" t="str">
        <f>IFERROR(CLEAN(HLOOKUP(AC$1,'1.源数据-产品报告-消费降序'!AC:AC,ROW(),0)),"")</f>
        <v/>
      </c>
      <c r="AD6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3" s="69" t="str">
        <f>IFERROR(CLEAN(HLOOKUP(AE$1,'1.源数据-产品报告-消费降序'!AE:AE,ROW(),0)),"")</f>
        <v/>
      </c>
      <c r="AH603" s="69" t="str">
        <f>IFERROR(CLEAN(HLOOKUP(AH$1,'1.源数据-产品报告-消费降序'!AH:AH,ROW(),0)),"")</f>
        <v/>
      </c>
      <c r="AI603" s="69" t="str">
        <f>IFERROR(CLEAN(HLOOKUP(AI$1,'1.源数据-产品报告-消费降序'!AI:AI,ROW(),0)),"")</f>
        <v/>
      </c>
      <c r="AJ603" s="69" t="str">
        <f>IFERROR(CLEAN(HLOOKUP(AJ$1,'1.源数据-产品报告-消费降序'!AJ:AJ,ROW(),0)),"")</f>
        <v/>
      </c>
      <c r="AK603" s="69" t="str">
        <f>IFERROR(CLEAN(HLOOKUP(AK$1,'1.源数据-产品报告-消费降序'!AK:AK,ROW(),0)),"")</f>
        <v/>
      </c>
      <c r="AL603" s="69" t="str">
        <f>IFERROR(CLEAN(HLOOKUP(AL$1,'1.源数据-产品报告-消费降序'!AL:AL,ROW(),0)),"")</f>
        <v/>
      </c>
      <c r="AM603" s="69" t="str">
        <f>IFERROR(CLEAN(HLOOKUP(AM$1,'1.源数据-产品报告-消费降序'!AM:AM,ROW(),0)),"")</f>
        <v/>
      </c>
      <c r="AN603" s="69" t="str">
        <f>IFERROR(CLEAN(HLOOKUP(AN$1,'1.源数据-产品报告-消费降序'!AN:AN,ROW(),0)),"")</f>
        <v/>
      </c>
      <c r="AO6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3" s="69" t="str">
        <f>IFERROR(CLEAN(HLOOKUP(AP$1,'1.源数据-产品报告-消费降序'!AP:AP,ROW(),0)),"")</f>
        <v/>
      </c>
      <c r="AS603" s="69" t="str">
        <f>IFERROR(CLEAN(HLOOKUP(AS$1,'1.源数据-产品报告-消费降序'!AS:AS,ROW(),0)),"")</f>
        <v/>
      </c>
      <c r="AT603" s="69" t="str">
        <f>IFERROR(CLEAN(HLOOKUP(AT$1,'1.源数据-产品报告-消费降序'!AT:AT,ROW(),0)),"")</f>
        <v/>
      </c>
      <c r="AU603" s="69" t="str">
        <f>IFERROR(CLEAN(HLOOKUP(AU$1,'1.源数据-产品报告-消费降序'!AU:AU,ROW(),0)),"")</f>
        <v/>
      </c>
      <c r="AV603" s="69" t="str">
        <f>IFERROR(CLEAN(HLOOKUP(AV$1,'1.源数据-产品报告-消费降序'!AV:AV,ROW(),0)),"")</f>
        <v/>
      </c>
      <c r="AW603" s="69" t="str">
        <f>IFERROR(CLEAN(HLOOKUP(AW$1,'1.源数据-产品报告-消费降序'!AW:AW,ROW(),0)),"")</f>
        <v/>
      </c>
      <c r="AX603" s="69" t="str">
        <f>IFERROR(CLEAN(HLOOKUP(AX$1,'1.源数据-产品报告-消费降序'!AX:AX,ROW(),0)),"")</f>
        <v/>
      </c>
      <c r="AY603" s="69" t="str">
        <f>IFERROR(CLEAN(HLOOKUP(AY$1,'1.源数据-产品报告-消费降序'!AY:AY,ROW(),0)),"")</f>
        <v/>
      </c>
      <c r="AZ6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3" s="69" t="str">
        <f>IFERROR(CLEAN(HLOOKUP(BA$1,'1.源数据-产品报告-消费降序'!BA:BA,ROW(),0)),"")</f>
        <v/>
      </c>
      <c r="BD603" s="69" t="str">
        <f>IFERROR(CLEAN(HLOOKUP(BD$1,'1.源数据-产品报告-消费降序'!BD:BD,ROW(),0)),"")</f>
        <v/>
      </c>
      <c r="BE603" s="69" t="str">
        <f>IFERROR(CLEAN(HLOOKUP(BE$1,'1.源数据-产品报告-消费降序'!BE:BE,ROW(),0)),"")</f>
        <v/>
      </c>
      <c r="BF603" s="69" t="str">
        <f>IFERROR(CLEAN(HLOOKUP(BF$1,'1.源数据-产品报告-消费降序'!BF:BF,ROW(),0)),"")</f>
        <v/>
      </c>
      <c r="BG603" s="69" t="str">
        <f>IFERROR(CLEAN(HLOOKUP(BG$1,'1.源数据-产品报告-消费降序'!BG:BG,ROW(),0)),"")</f>
        <v/>
      </c>
      <c r="BH603" s="69" t="str">
        <f>IFERROR(CLEAN(HLOOKUP(BH$1,'1.源数据-产品报告-消费降序'!BH:BH,ROW(),0)),"")</f>
        <v/>
      </c>
      <c r="BI603" s="69" t="str">
        <f>IFERROR(CLEAN(HLOOKUP(BI$1,'1.源数据-产品报告-消费降序'!BI:BI,ROW(),0)),"")</f>
        <v/>
      </c>
      <c r="BJ603" s="69" t="str">
        <f>IFERROR(CLEAN(HLOOKUP(BJ$1,'1.源数据-产品报告-消费降序'!BJ:BJ,ROW(),0)),"")</f>
        <v/>
      </c>
      <c r="BK6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3" s="69" t="str">
        <f>IFERROR(CLEAN(HLOOKUP(BL$1,'1.源数据-产品报告-消费降序'!BL:BL,ROW(),0)),"")</f>
        <v/>
      </c>
      <c r="BO603" s="69" t="str">
        <f>IFERROR(CLEAN(HLOOKUP(BO$1,'1.源数据-产品报告-消费降序'!BO:BO,ROW(),0)),"")</f>
        <v/>
      </c>
      <c r="BP603" s="69" t="str">
        <f>IFERROR(CLEAN(HLOOKUP(BP$1,'1.源数据-产品报告-消费降序'!BP:BP,ROW(),0)),"")</f>
        <v/>
      </c>
      <c r="BQ603" s="69" t="str">
        <f>IFERROR(CLEAN(HLOOKUP(BQ$1,'1.源数据-产品报告-消费降序'!BQ:BQ,ROW(),0)),"")</f>
        <v/>
      </c>
      <c r="BR603" s="69" t="str">
        <f>IFERROR(CLEAN(HLOOKUP(BR$1,'1.源数据-产品报告-消费降序'!BR:BR,ROW(),0)),"")</f>
        <v/>
      </c>
      <c r="BS603" s="69" t="str">
        <f>IFERROR(CLEAN(HLOOKUP(BS$1,'1.源数据-产品报告-消费降序'!BS:BS,ROW(),0)),"")</f>
        <v/>
      </c>
      <c r="BT603" s="69" t="str">
        <f>IFERROR(CLEAN(HLOOKUP(BT$1,'1.源数据-产品报告-消费降序'!BT:BT,ROW(),0)),"")</f>
        <v/>
      </c>
      <c r="BU603" s="69" t="str">
        <f>IFERROR(CLEAN(HLOOKUP(BU$1,'1.源数据-产品报告-消费降序'!BU:BU,ROW(),0)),"")</f>
        <v/>
      </c>
      <c r="BV6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3" s="69" t="str">
        <f>IFERROR(CLEAN(HLOOKUP(BW$1,'1.源数据-产品报告-消费降序'!BW:BW,ROW(),0)),"")</f>
        <v/>
      </c>
    </row>
    <row r="604" spans="1:75">
      <c r="A604" s="69" t="str">
        <f>IFERROR(CLEAN(HLOOKUP(A$1,'1.源数据-产品报告-消费降序'!A:A,ROW(),0)),"")</f>
        <v/>
      </c>
      <c r="B604" s="69" t="str">
        <f>IFERROR(CLEAN(HLOOKUP(B$1,'1.源数据-产品报告-消费降序'!B:B,ROW(),0)),"")</f>
        <v/>
      </c>
      <c r="C604" s="69" t="str">
        <f>IFERROR(CLEAN(HLOOKUP(C$1,'1.源数据-产品报告-消费降序'!C:C,ROW(),0)),"")</f>
        <v/>
      </c>
      <c r="D604" s="69" t="str">
        <f>IFERROR(CLEAN(HLOOKUP(D$1,'1.源数据-产品报告-消费降序'!D:D,ROW(),0)),"")</f>
        <v/>
      </c>
      <c r="E604" s="69" t="str">
        <f>IFERROR(CLEAN(HLOOKUP(E$1,'1.源数据-产品报告-消费降序'!E:E,ROW(),0)),"")</f>
        <v/>
      </c>
      <c r="F604" s="69" t="str">
        <f>IFERROR(CLEAN(HLOOKUP(F$1,'1.源数据-产品报告-消费降序'!F:F,ROW(),0)),"")</f>
        <v/>
      </c>
      <c r="G604" s="70">
        <f>IFERROR((HLOOKUP(G$1,'1.源数据-产品报告-消费降序'!G:G,ROW(),0)),"")</f>
        <v>0</v>
      </c>
      <c r="H6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4" s="69" t="str">
        <f>IFERROR(CLEAN(HLOOKUP(I$1,'1.源数据-产品报告-消费降序'!I:I,ROW(),0)),"")</f>
        <v/>
      </c>
      <c r="L604" s="69" t="str">
        <f>IFERROR(CLEAN(HLOOKUP(L$1,'1.源数据-产品报告-消费降序'!L:L,ROW(),0)),"")</f>
        <v/>
      </c>
      <c r="M604" s="69" t="str">
        <f>IFERROR(CLEAN(HLOOKUP(M$1,'1.源数据-产品报告-消费降序'!M:M,ROW(),0)),"")</f>
        <v/>
      </c>
      <c r="N604" s="69" t="str">
        <f>IFERROR(CLEAN(HLOOKUP(N$1,'1.源数据-产品报告-消费降序'!N:N,ROW(),0)),"")</f>
        <v/>
      </c>
      <c r="O604" s="69" t="str">
        <f>IFERROR(CLEAN(HLOOKUP(O$1,'1.源数据-产品报告-消费降序'!O:O,ROW(),0)),"")</f>
        <v/>
      </c>
      <c r="P604" s="69" t="str">
        <f>IFERROR(CLEAN(HLOOKUP(P$1,'1.源数据-产品报告-消费降序'!P:P,ROW(),0)),"")</f>
        <v/>
      </c>
      <c r="Q604" s="69" t="str">
        <f>IFERROR(CLEAN(HLOOKUP(Q$1,'1.源数据-产品报告-消费降序'!Q:Q,ROW(),0)),"")</f>
        <v/>
      </c>
      <c r="R604" s="69" t="str">
        <f>IFERROR(CLEAN(HLOOKUP(R$1,'1.源数据-产品报告-消费降序'!R:R,ROW(),0)),"")</f>
        <v/>
      </c>
      <c r="S6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4" s="69" t="str">
        <f>IFERROR(CLEAN(HLOOKUP(T$1,'1.源数据-产品报告-消费降序'!T:T,ROW(),0)),"")</f>
        <v/>
      </c>
      <c r="W604" s="69" t="str">
        <f>IFERROR(CLEAN(HLOOKUP(W$1,'1.源数据-产品报告-消费降序'!W:W,ROW(),0)),"")</f>
        <v/>
      </c>
      <c r="X604" s="69" t="str">
        <f>IFERROR(CLEAN(HLOOKUP(X$1,'1.源数据-产品报告-消费降序'!X:X,ROW(),0)),"")</f>
        <v/>
      </c>
      <c r="Y604" s="69" t="str">
        <f>IFERROR(CLEAN(HLOOKUP(Y$1,'1.源数据-产品报告-消费降序'!Y:Y,ROW(),0)),"")</f>
        <v/>
      </c>
      <c r="Z604" s="69" t="str">
        <f>IFERROR(CLEAN(HLOOKUP(Z$1,'1.源数据-产品报告-消费降序'!Z:Z,ROW(),0)),"")</f>
        <v/>
      </c>
      <c r="AA604" s="69" t="str">
        <f>IFERROR(CLEAN(HLOOKUP(AA$1,'1.源数据-产品报告-消费降序'!AA:AA,ROW(),0)),"")</f>
        <v/>
      </c>
      <c r="AB604" s="69" t="str">
        <f>IFERROR(CLEAN(HLOOKUP(AB$1,'1.源数据-产品报告-消费降序'!AB:AB,ROW(),0)),"")</f>
        <v/>
      </c>
      <c r="AC604" s="69" t="str">
        <f>IFERROR(CLEAN(HLOOKUP(AC$1,'1.源数据-产品报告-消费降序'!AC:AC,ROW(),0)),"")</f>
        <v/>
      </c>
      <c r="AD6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4" s="69" t="str">
        <f>IFERROR(CLEAN(HLOOKUP(AE$1,'1.源数据-产品报告-消费降序'!AE:AE,ROW(),0)),"")</f>
        <v/>
      </c>
      <c r="AH604" s="69" t="str">
        <f>IFERROR(CLEAN(HLOOKUP(AH$1,'1.源数据-产品报告-消费降序'!AH:AH,ROW(),0)),"")</f>
        <v/>
      </c>
      <c r="AI604" s="69" t="str">
        <f>IFERROR(CLEAN(HLOOKUP(AI$1,'1.源数据-产品报告-消费降序'!AI:AI,ROW(),0)),"")</f>
        <v/>
      </c>
      <c r="AJ604" s="69" t="str">
        <f>IFERROR(CLEAN(HLOOKUP(AJ$1,'1.源数据-产品报告-消费降序'!AJ:AJ,ROW(),0)),"")</f>
        <v/>
      </c>
      <c r="AK604" s="69" t="str">
        <f>IFERROR(CLEAN(HLOOKUP(AK$1,'1.源数据-产品报告-消费降序'!AK:AK,ROW(),0)),"")</f>
        <v/>
      </c>
      <c r="AL604" s="69" t="str">
        <f>IFERROR(CLEAN(HLOOKUP(AL$1,'1.源数据-产品报告-消费降序'!AL:AL,ROW(),0)),"")</f>
        <v/>
      </c>
      <c r="AM604" s="69" t="str">
        <f>IFERROR(CLEAN(HLOOKUP(AM$1,'1.源数据-产品报告-消费降序'!AM:AM,ROW(),0)),"")</f>
        <v/>
      </c>
      <c r="AN604" s="69" t="str">
        <f>IFERROR(CLEAN(HLOOKUP(AN$1,'1.源数据-产品报告-消费降序'!AN:AN,ROW(),0)),"")</f>
        <v/>
      </c>
      <c r="AO6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4" s="69" t="str">
        <f>IFERROR(CLEAN(HLOOKUP(AP$1,'1.源数据-产品报告-消费降序'!AP:AP,ROW(),0)),"")</f>
        <v/>
      </c>
      <c r="AS604" s="69" t="str">
        <f>IFERROR(CLEAN(HLOOKUP(AS$1,'1.源数据-产品报告-消费降序'!AS:AS,ROW(),0)),"")</f>
        <v/>
      </c>
      <c r="AT604" s="69" t="str">
        <f>IFERROR(CLEAN(HLOOKUP(AT$1,'1.源数据-产品报告-消费降序'!AT:AT,ROW(),0)),"")</f>
        <v/>
      </c>
      <c r="AU604" s="69" t="str">
        <f>IFERROR(CLEAN(HLOOKUP(AU$1,'1.源数据-产品报告-消费降序'!AU:AU,ROW(),0)),"")</f>
        <v/>
      </c>
      <c r="AV604" s="69" t="str">
        <f>IFERROR(CLEAN(HLOOKUP(AV$1,'1.源数据-产品报告-消费降序'!AV:AV,ROW(),0)),"")</f>
        <v/>
      </c>
      <c r="AW604" s="69" t="str">
        <f>IFERROR(CLEAN(HLOOKUP(AW$1,'1.源数据-产品报告-消费降序'!AW:AW,ROW(),0)),"")</f>
        <v/>
      </c>
      <c r="AX604" s="69" t="str">
        <f>IFERROR(CLEAN(HLOOKUP(AX$1,'1.源数据-产品报告-消费降序'!AX:AX,ROW(),0)),"")</f>
        <v/>
      </c>
      <c r="AY604" s="69" t="str">
        <f>IFERROR(CLEAN(HLOOKUP(AY$1,'1.源数据-产品报告-消费降序'!AY:AY,ROW(),0)),"")</f>
        <v/>
      </c>
      <c r="AZ6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4" s="69" t="str">
        <f>IFERROR(CLEAN(HLOOKUP(BA$1,'1.源数据-产品报告-消费降序'!BA:BA,ROW(),0)),"")</f>
        <v/>
      </c>
      <c r="BD604" s="69" t="str">
        <f>IFERROR(CLEAN(HLOOKUP(BD$1,'1.源数据-产品报告-消费降序'!BD:BD,ROW(),0)),"")</f>
        <v/>
      </c>
      <c r="BE604" s="69" t="str">
        <f>IFERROR(CLEAN(HLOOKUP(BE$1,'1.源数据-产品报告-消费降序'!BE:BE,ROW(),0)),"")</f>
        <v/>
      </c>
      <c r="BF604" s="69" t="str">
        <f>IFERROR(CLEAN(HLOOKUP(BF$1,'1.源数据-产品报告-消费降序'!BF:BF,ROW(),0)),"")</f>
        <v/>
      </c>
      <c r="BG604" s="69" t="str">
        <f>IFERROR(CLEAN(HLOOKUP(BG$1,'1.源数据-产品报告-消费降序'!BG:BG,ROW(),0)),"")</f>
        <v/>
      </c>
      <c r="BH604" s="69" t="str">
        <f>IFERROR(CLEAN(HLOOKUP(BH$1,'1.源数据-产品报告-消费降序'!BH:BH,ROW(),0)),"")</f>
        <v/>
      </c>
      <c r="BI604" s="69" t="str">
        <f>IFERROR(CLEAN(HLOOKUP(BI$1,'1.源数据-产品报告-消费降序'!BI:BI,ROW(),0)),"")</f>
        <v/>
      </c>
      <c r="BJ604" s="69" t="str">
        <f>IFERROR(CLEAN(HLOOKUP(BJ$1,'1.源数据-产品报告-消费降序'!BJ:BJ,ROW(),0)),"")</f>
        <v/>
      </c>
      <c r="BK6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4" s="69" t="str">
        <f>IFERROR(CLEAN(HLOOKUP(BL$1,'1.源数据-产品报告-消费降序'!BL:BL,ROW(),0)),"")</f>
        <v/>
      </c>
      <c r="BO604" s="69" t="str">
        <f>IFERROR(CLEAN(HLOOKUP(BO$1,'1.源数据-产品报告-消费降序'!BO:BO,ROW(),0)),"")</f>
        <v/>
      </c>
      <c r="BP604" s="69" t="str">
        <f>IFERROR(CLEAN(HLOOKUP(BP$1,'1.源数据-产品报告-消费降序'!BP:BP,ROW(),0)),"")</f>
        <v/>
      </c>
      <c r="BQ604" s="69" t="str">
        <f>IFERROR(CLEAN(HLOOKUP(BQ$1,'1.源数据-产品报告-消费降序'!BQ:BQ,ROW(),0)),"")</f>
        <v/>
      </c>
      <c r="BR604" s="69" t="str">
        <f>IFERROR(CLEAN(HLOOKUP(BR$1,'1.源数据-产品报告-消费降序'!BR:BR,ROW(),0)),"")</f>
        <v/>
      </c>
      <c r="BS604" s="69" t="str">
        <f>IFERROR(CLEAN(HLOOKUP(BS$1,'1.源数据-产品报告-消费降序'!BS:BS,ROW(),0)),"")</f>
        <v/>
      </c>
      <c r="BT604" s="69" t="str">
        <f>IFERROR(CLEAN(HLOOKUP(BT$1,'1.源数据-产品报告-消费降序'!BT:BT,ROW(),0)),"")</f>
        <v/>
      </c>
      <c r="BU604" s="69" t="str">
        <f>IFERROR(CLEAN(HLOOKUP(BU$1,'1.源数据-产品报告-消费降序'!BU:BU,ROW(),0)),"")</f>
        <v/>
      </c>
      <c r="BV6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4" s="69" t="str">
        <f>IFERROR(CLEAN(HLOOKUP(BW$1,'1.源数据-产品报告-消费降序'!BW:BW,ROW(),0)),"")</f>
        <v/>
      </c>
    </row>
    <row r="605" spans="1:75">
      <c r="A605" s="69" t="str">
        <f>IFERROR(CLEAN(HLOOKUP(A$1,'1.源数据-产品报告-消费降序'!A:A,ROW(),0)),"")</f>
        <v/>
      </c>
      <c r="B605" s="69" t="str">
        <f>IFERROR(CLEAN(HLOOKUP(B$1,'1.源数据-产品报告-消费降序'!B:B,ROW(),0)),"")</f>
        <v/>
      </c>
      <c r="C605" s="69" t="str">
        <f>IFERROR(CLEAN(HLOOKUP(C$1,'1.源数据-产品报告-消费降序'!C:C,ROW(),0)),"")</f>
        <v/>
      </c>
      <c r="D605" s="69" t="str">
        <f>IFERROR(CLEAN(HLOOKUP(D$1,'1.源数据-产品报告-消费降序'!D:D,ROW(),0)),"")</f>
        <v/>
      </c>
      <c r="E605" s="69" t="str">
        <f>IFERROR(CLEAN(HLOOKUP(E$1,'1.源数据-产品报告-消费降序'!E:E,ROW(),0)),"")</f>
        <v/>
      </c>
      <c r="F605" s="69" t="str">
        <f>IFERROR(CLEAN(HLOOKUP(F$1,'1.源数据-产品报告-消费降序'!F:F,ROW(),0)),"")</f>
        <v/>
      </c>
      <c r="G605" s="70">
        <f>IFERROR((HLOOKUP(G$1,'1.源数据-产品报告-消费降序'!G:G,ROW(),0)),"")</f>
        <v>0</v>
      </c>
      <c r="H6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5" s="69" t="str">
        <f>IFERROR(CLEAN(HLOOKUP(I$1,'1.源数据-产品报告-消费降序'!I:I,ROW(),0)),"")</f>
        <v/>
      </c>
      <c r="L605" s="69" t="str">
        <f>IFERROR(CLEAN(HLOOKUP(L$1,'1.源数据-产品报告-消费降序'!L:L,ROW(),0)),"")</f>
        <v/>
      </c>
      <c r="M605" s="69" t="str">
        <f>IFERROR(CLEAN(HLOOKUP(M$1,'1.源数据-产品报告-消费降序'!M:M,ROW(),0)),"")</f>
        <v/>
      </c>
      <c r="N605" s="69" t="str">
        <f>IFERROR(CLEAN(HLOOKUP(N$1,'1.源数据-产品报告-消费降序'!N:N,ROW(),0)),"")</f>
        <v/>
      </c>
      <c r="O605" s="69" t="str">
        <f>IFERROR(CLEAN(HLOOKUP(O$1,'1.源数据-产品报告-消费降序'!O:O,ROW(),0)),"")</f>
        <v/>
      </c>
      <c r="P605" s="69" t="str">
        <f>IFERROR(CLEAN(HLOOKUP(P$1,'1.源数据-产品报告-消费降序'!P:P,ROW(),0)),"")</f>
        <v/>
      </c>
      <c r="Q605" s="69" t="str">
        <f>IFERROR(CLEAN(HLOOKUP(Q$1,'1.源数据-产品报告-消费降序'!Q:Q,ROW(),0)),"")</f>
        <v/>
      </c>
      <c r="R605" s="69" t="str">
        <f>IFERROR(CLEAN(HLOOKUP(R$1,'1.源数据-产品报告-消费降序'!R:R,ROW(),0)),"")</f>
        <v/>
      </c>
      <c r="S6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5" s="69" t="str">
        <f>IFERROR(CLEAN(HLOOKUP(T$1,'1.源数据-产品报告-消费降序'!T:T,ROW(),0)),"")</f>
        <v/>
      </c>
      <c r="W605" s="69" t="str">
        <f>IFERROR(CLEAN(HLOOKUP(W$1,'1.源数据-产品报告-消费降序'!W:W,ROW(),0)),"")</f>
        <v/>
      </c>
      <c r="X605" s="69" t="str">
        <f>IFERROR(CLEAN(HLOOKUP(X$1,'1.源数据-产品报告-消费降序'!X:X,ROW(),0)),"")</f>
        <v/>
      </c>
      <c r="Y605" s="69" t="str">
        <f>IFERROR(CLEAN(HLOOKUP(Y$1,'1.源数据-产品报告-消费降序'!Y:Y,ROW(),0)),"")</f>
        <v/>
      </c>
      <c r="Z605" s="69" t="str">
        <f>IFERROR(CLEAN(HLOOKUP(Z$1,'1.源数据-产品报告-消费降序'!Z:Z,ROW(),0)),"")</f>
        <v/>
      </c>
      <c r="AA605" s="69" t="str">
        <f>IFERROR(CLEAN(HLOOKUP(AA$1,'1.源数据-产品报告-消费降序'!AA:AA,ROW(),0)),"")</f>
        <v/>
      </c>
      <c r="AB605" s="69" t="str">
        <f>IFERROR(CLEAN(HLOOKUP(AB$1,'1.源数据-产品报告-消费降序'!AB:AB,ROW(),0)),"")</f>
        <v/>
      </c>
      <c r="AC605" s="69" t="str">
        <f>IFERROR(CLEAN(HLOOKUP(AC$1,'1.源数据-产品报告-消费降序'!AC:AC,ROW(),0)),"")</f>
        <v/>
      </c>
      <c r="AD6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5" s="69" t="str">
        <f>IFERROR(CLEAN(HLOOKUP(AE$1,'1.源数据-产品报告-消费降序'!AE:AE,ROW(),0)),"")</f>
        <v/>
      </c>
      <c r="AH605" s="69" t="str">
        <f>IFERROR(CLEAN(HLOOKUP(AH$1,'1.源数据-产品报告-消费降序'!AH:AH,ROW(),0)),"")</f>
        <v/>
      </c>
      <c r="AI605" s="69" t="str">
        <f>IFERROR(CLEAN(HLOOKUP(AI$1,'1.源数据-产品报告-消费降序'!AI:AI,ROW(),0)),"")</f>
        <v/>
      </c>
      <c r="AJ605" s="69" t="str">
        <f>IFERROR(CLEAN(HLOOKUP(AJ$1,'1.源数据-产品报告-消费降序'!AJ:AJ,ROW(),0)),"")</f>
        <v/>
      </c>
      <c r="AK605" s="69" t="str">
        <f>IFERROR(CLEAN(HLOOKUP(AK$1,'1.源数据-产品报告-消费降序'!AK:AK,ROW(),0)),"")</f>
        <v/>
      </c>
      <c r="AL605" s="69" t="str">
        <f>IFERROR(CLEAN(HLOOKUP(AL$1,'1.源数据-产品报告-消费降序'!AL:AL,ROW(),0)),"")</f>
        <v/>
      </c>
      <c r="AM605" s="69" t="str">
        <f>IFERROR(CLEAN(HLOOKUP(AM$1,'1.源数据-产品报告-消费降序'!AM:AM,ROW(),0)),"")</f>
        <v/>
      </c>
      <c r="AN605" s="69" t="str">
        <f>IFERROR(CLEAN(HLOOKUP(AN$1,'1.源数据-产品报告-消费降序'!AN:AN,ROW(),0)),"")</f>
        <v/>
      </c>
      <c r="AO6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5" s="69" t="str">
        <f>IFERROR(CLEAN(HLOOKUP(AP$1,'1.源数据-产品报告-消费降序'!AP:AP,ROW(),0)),"")</f>
        <v/>
      </c>
      <c r="AS605" s="69" t="str">
        <f>IFERROR(CLEAN(HLOOKUP(AS$1,'1.源数据-产品报告-消费降序'!AS:AS,ROW(),0)),"")</f>
        <v/>
      </c>
      <c r="AT605" s="69" t="str">
        <f>IFERROR(CLEAN(HLOOKUP(AT$1,'1.源数据-产品报告-消费降序'!AT:AT,ROW(),0)),"")</f>
        <v/>
      </c>
      <c r="AU605" s="69" t="str">
        <f>IFERROR(CLEAN(HLOOKUP(AU$1,'1.源数据-产品报告-消费降序'!AU:AU,ROW(),0)),"")</f>
        <v/>
      </c>
      <c r="AV605" s="69" t="str">
        <f>IFERROR(CLEAN(HLOOKUP(AV$1,'1.源数据-产品报告-消费降序'!AV:AV,ROW(),0)),"")</f>
        <v/>
      </c>
      <c r="AW605" s="69" t="str">
        <f>IFERROR(CLEAN(HLOOKUP(AW$1,'1.源数据-产品报告-消费降序'!AW:AW,ROW(),0)),"")</f>
        <v/>
      </c>
      <c r="AX605" s="69" t="str">
        <f>IFERROR(CLEAN(HLOOKUP(AX$1,'1.源数据-产品报告-消费降序'!AX:AX,ROW(),0)),"")</f>
        <v/>
      </c>
      <c r="AY605" s="69" t="str">
        <f>IFERROR(CLEAN(HLOOKUP(AY$1,'1.源数据-产品报告-消费降序'!AY:AY,ROW(),0)),"")</f>
        <v/>
      </c>
      <c r="AZ6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5" s="69" t="str">
        <f>IFERROR(CLEAN(HLOOKUP(BA$1,'1.源数据-产品报告-消费降序'!BA:BA,ROW(),0)),"")</f>
        <v/>
      </c>
      <c r="BD605" s="69" t="str">
        <f>IFERROR(CLEAN(HLOOKUP(BD$1,'1.源数据-产品报告-消费降序'!BD:BD,ROW(),0)),"")</f>
        <v/>
      </c>
      <c r="BE605" s="69" t="str">
        <f>IFERROR(CLEAN(HLOOKUP(BE$1,'1.源数据-产品报告-消费降序'!BE:BE,ROW(),0)),"")</f>
        <v/>
      </c>
      <c r="BF605" s="69" t="str">
        <f>IFERROR(CLEAN(HLOOKUP(BF$1,'1.源数据-产品报告-消费降序'!BF:BF,ROW(),0)),"")</f>
        <v/>
      </c>
      <c r="BG605" s="69" t="str">
        <f>IFERROR(CLEAN(HLOOKUP(BG$1,'1.源数据-产品报告-消费降序'!BG:BG,ROW(),0)),"")</f>
        <v/>
      </c>
      <c r="BH605" s="69" t="str">
        <f>IFERROR(CLEAN(HLOOKUP(BH$1,'1.源数据-产品报告-消费降序'!BH:BH,ROW(),0)),"")</f>
        <v/>
      </c>
      <c r="BI605" s="69" t="str">
        <f>IFERROR(CLEAN(HLOOKUP(BI$1,'1.源数据-产品报告-消费降序'!BI:BI,ROW(),0)),"")</f>
        <v/>
      </c>
      <c r="BJ605" s="69" t="str">
        <f>IFERROR(CLEAN(HLOOKUP(BJ$1,'1.源数据-产品报告-消费降序'!BJ:BJ,ROW(),0)),"")</f>
        <v/>
      </c>
      <c r="BK6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5" s="69" t="str">
        <f>IFERROR(CLEAN(HLOOKUP(BL$1,'1.源数据-产品报告-消费降序'!BL:BL,ROW(),0)),"")</f>
        <v/>
      </c>
      <c r="BO605" s="69" t="str">
        <f>IFERROR(CLEAN(HLOOKUP(BO$1,'1.源数据-产品报告-消费降序'!BO:BO,ROW(),0)),"")</f>
        <v/>
      </c>
      <c r="BP605" s="69" t="str">
        <f>IFERROR(CLEAN(HLOOKUP(BP$1,'1.源数据-产品报告-消费降序'!BP:BP,ROW(),0)),"")</f>
        <v/>
      </c>
      <c r="BQ605" s="69" t="str">
        <f>IFERROR(CLEAN(HLOOKUP(BQ$1,'1.源数据-产品报告-消费降序'!BQ:BQ,ROW(),0)),"")</f>
        <v/>
      </c>
      <c r="BR605" s="69" t="str">
        <f>IFERROR(CLEAN(HLOOKUP(BR$1,'1.源数据-产品报告-消费降序'!BR:BR,ROW(),0)),"")</f>
        <v/>
      </c>
      <c r="BS605" s="69" t="str">
        <f>IFERROR(CLEAN(HLOOKUP(BS$1,'1.源数据-产品报告-消费降序'!BS:BS,ROW(),0)),"")</f>
        <v/>
      </c>
      <c r="BT605" s="69" t="str">
        <f>IFERROR(CLEAN(HLOOKUP(BT$1,'1.源数据-产品报告-消费降序'!BT:BT,ROW(),0)),"")</f>
        <v/>
      </c>
      <c r="BU605" s="69" t="str">
        <f>IFERROR(CLEAN(HLOOKUP(BU$1,'1.源数据-产品报告-消费降序'!BU:BU,ROW(),0)),"")</f>
        <v/>
      </c>
      <c r="BV6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5" s="69" t="str">
        <f>IFERROR(CLEAN(HLOOKUP(BW$1,'1.源数据-产品报告-消费降序'!BW:BW,ROW(),0)),"")</f>
        <v/>
      </c>
    </row>
    <row r="606" spans="1:75">
      <c r="A606" s="69" t="str">
        <f>IFERROR(CLEAN(HLOOKUP(A$1,'1.源数据-产品报告-消费降序'!A:A,ROW(),0)),"")</f>
        <v/>
      </c>
      <c r="B606" s="69" t="str">
        <f>IFERROR(CLEAN(HLOOKUP(B$1,'1.源数据-产品报告-消费降序'!B:B,ROW(),0)),"")</f>
        <v/>
      </c>
      <c r="C606" s="69" t="str">
        <f>IFERROR(CLEAN(HLOOKUP(C$1,'1.源数据-产品报告-消费降序'!C:C,ROW(),0)),"")</f>
        <v/>
      </c>
      <c r="D606" s="69" t="str">
        <f>IFERROR(CLEAN(HLOOKUP(D$1,'1.源数据-产品报告-消费降序'!D:D,ROW(),0)),"")</f>
        <v/>
      </c>
      <c r="E606" s="69" t="str">
        <f>IFERROR(CLEAN(HLOOKUP(E$1,'1.源数据-产品报告-消费降序'!E:E,ROW(),0)),"")</f>
        <v/>
      </c>
      <c r="F606" s="69" t="str">
        <f>IFERROR(CLEAN(HLOOKUP(F$1,'1.源数据-产品报告-消费降序'!F:F,ROW(),0)),"")</f>
        <v/>
      </c>
      <c r="G606" s="70">
        <f>IFERROR((HLOOKUP(G$1,'1.源数据-产品报告-消费降序'!G:G,ROW(),0)),"")</f>
        <v>0</v>
      </c>
      <c r="H6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6" s="69" t="str">
        <f>IFERROR(CLEAN(HLOOKUP(I$1,'1.源数据-产品报告-消费降序'!I:I,ROW(),0)),"")</f>
        <v/>
      </c>
      <c r="L606" s="69" t="str">
        <f>IFERROR(CLEAN(HLOOKUP(L$1,'1.源数据-产品报告-消费降序'!L:L,ROW(),0)),"")</f>
        <v/>
      </c>
      <c r="M606" s="69" t="str">
        <f>IFERROR(CLEAN(HLOOKUP(M$1,'1.源数据-产品报告-消费降序'!M:M,ROW(),0)),"")</f>
        <v/>
      </c>
      <c r="N606" s="69" t="str">
        <f>IFERROR(CLEAN(HLOOKUP(N$1,'1.源数据-产品报告-消费降序'!N:N,ROW(),0)),"")</f>
        <v/>
      </c>
      <c r="O606" s="69" t="str">
        <f>IFERROR(CLEAN(HLOOKUP(O$1,'1.源数据-产品报告-消费降序'!O:O,ROW(),0)),"")</f>
        <v/>
      </c>
      <c r="P606" s="69" t="str">
        <f>IFERROR(CLEAN(HLOOKUP(P$1,'1.源数据-产品报告-消费降序'!P:P,ROW(),0)),"")</f>
        <v/>
      </c>
      <c r="Q606" s="69" t="str">
        <f>IFERROR(CLEAN(HLOOKUP(Q$1,'1.源数据-产品报告-消费降序'!Q:Q,ROW(),0)),"")</f>
        <v/>
      </c>
      <c r="R606" s="69" t="str">
        <f>IFERROR(CLEAN(HLOOKUP(R$1,'1.源数据-产品报告-消费降序'!R:R,ROW(),0)),"")</f>
        <v/>
      </c>
      <c r="S6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6" s="69" t="str">
        <f>IFERROR(CLEAN(HLOOKUP(T$1,'1.源数据-产品报告-消费降序'!T:T,ROW(),0)),"")</f>
        <v/>
      </c>
      <c r="W606" s="69" t="str">
        <f>IFERROR(CLEAN(HLOOKUP(W$1,'1.源数据-产品报告-消费降序'!W:W,ROW(),0)),"")</f>
        <v/>
      </c>
      <c r="X606" s="69" t="str">
        <f>IFERROR(CLEAN(HLOOKUP(X$1,'1.源数据-产品报告-消费降序'!X:X,ROW(),0)),"")</f>
        <v/>
      </c>
      <c r="Y606" s="69" t="str">
        <f>IFERROR(CLEAN(HLOOKUP(Y$1,'1.源数据-产品报告-消费降序'!Y:Y,ROW(),0)),"")</f>
        <v/>
      </c>
      <c r="Z606" s="69" t="str">
        <f>IFERROR(CLEAN(HLOOKUP(Z$1,'1.源数据-产品报告-消费降序'!Z:Z,ROW(),0)),"")</f>
        <v/>
      </c>
      <c r="AA606" s="69" t="str">
        <f>IFERROR(CLEAN(HLOOKUP(AA$1,'1.源数据-产品报告-消费降序'!AA:AA,ROW(),0)),"")</f>
        <v/>
      </c>
      <c r="AB606" s="69" t="str">
        <f>IFERROR(CLEAN(HLOOKUP(AB$1,'1.源数据-产品报告-消费降序'!AB:AB,ROW(),0)),"")</f>
        <v/>
      </c>
      <c r="AC606" s="69" t="str">
        <f>IFERROR(CLEAN(HLOOKUP(AC$1,'1.源数据-产品报告-消费降序'!AC:AC,ROW(),0)),"")</f>
        <v/>
      </c>
      <c r="AD6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6" s="69" t="str">
        <f>IFERROR(CLEAN(HLOOKUP(AE$1,'1.源数据-产品报告-消费降序'!AE:AE,ROW(),0)),"")</f>
        <v/>
      </c>
      <c r="AH606" s="69" t="str">
        <f>IFERROR(CLEAN(HLOOKUP(AH$1,'1.源数据-产品报告-消费降序'!AH:AH,ROW(),0)),"")</f>
        <v/>
      </c>
      <c r="AI606" s="69" t="str">
        <f>IFERROR(CLEAN(HLOOKUP(AI$1,'1.源数据-产品报告-消费降序'!AI:AI,ROW(),0)),"")</f>
        <v/>
      </c>
      <c r="AJ606" s="69" t="str">
        <f>IFERROR(CLEAN(HLOOKUP(AJ$1,'1.源数据-产品报告-消费降序'!AJ:AJ,ROW(),0)),"")</f>
        <v/>
      </c>
      <c r="AK606" s="69" t="str">
        <f>IFERROR(CLEAN(HLOOKUP(AK$1,'1.源数据-产品报告-消费降序'!AK:AK,ROW(),0)),"")</f>
        <v/>
      </c>
      <c r="AL606" s="69" t="str">
        <f>IFERROR(CLEAN(HLOOKUP(AL$1,'1.源数据-产品报告-消费降序'!AL:AL,ROW(),0)),"")</f>
        <v/>
      </c>
      <c r="AM606" s="69" t="str">
        <f>IFERROR(CLEAN(HLOOKUP(AM$1,'1.源数据-产品报告-消费降序'!AM:AM,ROW(),0)),"")</f>
        <v/>
      </c>
      <c r="AN606" s="69" t="str">
        <f>IFERROR(CLEAN(HLOOKUP(AN$1,'1.源数据-产品报告-消费降序'!AN:AN,ROW(),0)),"")</f>
        <v/>
      </c>
      <c r="AO6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6" s="69" t="str">
        <f>IFERROR(CLEAN(HLOOKUP(AP$1,'1.源数据-产品报告-消费降序'!AP:AP,ROW(),0)),"")</f>
        <v/>
      </c>
      <c r="AS606" s="69" t="str">
        <f>IFERROR(CLEAN(HLOOKUP(AS$1,'1.源数据-产品报告-消费降序'!AS:AS,ROW(),0)),"")</f>
        <v/>
      </c>
      <c r="AT606" s="69" t="str">
        <f>IFERROR(CLEAN(HLOOKUP(AT$1,'1.源数据-产品报告-消费降序'!AT:AT,ROW(),0)),"")</f>
        <v/>
      </c>
      <c r="AU606" s="69" t="str">
        <f>IFERROR(CLEAN(HLOOKUP(AU$1,'1.源数据-产品报告-消费降序'!AU:AU,ROW(),0)),"")</f>
        <v/>
      </c>
      <c r="AV606" s="69" t="str">
        <f>IFERROR(CLEAN(HLOOKUP(AV$1,'1.源数据-产品报告-消费降序'!AV:AV,ROW(),0)),"")</f>
        <v/>
      </c>
      <c r="AW606" s="69" t="str">
        <f>IFERROR(CLEAN(HLOOKUP(AW$1,'1.源数据-产品报告-消费降序'!AW:AW,ROW(),0)),"")</f>
        <v/>
      </c>
      <c r="AX606" s="69" t="str">
        <f>IFERROR(CLEAN(HLOOKUP(AX$1,'1.源数据-产品报告-消费降序'!AX:AX,ROW(),0)),"")</f>
        <v/>
      </c>
      <c r="AY606" s="69" t="str">
        <f>IFERROR(CLEAN(HLOOKUP(AY$1,'1.源数据-产品报告-消费降序'!AY:AY,ROW(),0)),"")</f>
        <v/>
      </c>
      <c r="AZ6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6" s="69" t="str">
        <f>IFERROR(CLEAN(HLOOKUP(BA$1,'1.源数据-产品报告-消费降序'!BA:BA,ROW(),0)),"")</f>
        <v/>
      </c>
      <c r="BD606" s="69" t="str">
        <f>IFERROR(CLEAN(HLOOKUP(BD$1,'1.源数据-产品报告-消费降序'!BD:BD,ROW(),0)),"")</f>
        <v/>
      </c>
      <c r="BE606" s="69" t="str">
        <f>IFERROR(CLEAN(HLOOKUP(BE$1,'1.源数据-产品报告-消费降序'!BE:BE,ROW(),0)),"")</f>
        <v/>
      </c>
      <c r="BF606" s="69" t="str">
        <f>IFERROR(CLEAN(HLOOKUP(BF$1,'1.源数据-产品报告-消费降序'!BF:BF,ROW(),0)),"")</f>
        <v/>
      </c>
      <c r="BG606" s="69" t="str">
        <f>IFERROR(CLEAN(HLOOKUP(BG$1,'1.源数据-产品报告-消费降序'!BG:BG,ROW(),0)),"")</f>
        <v/>
      </c>
      <c r="BH606" s="69" t="str">
        <f>IFERROR(CLEAN(HLOOKUP(BH$1,'1.源数据-产品报告-消费降序'!BH:BH,ROW(),0)),"")</f>
        <v/>
      </c>
      <c r="BI606" s="69" t="str">
        <f>IFERROR(CLEAN(HLOOKUP(BI$1,'1.源数据-产品报告-消费降序'!BI:BI,ROW(),0)),"")</f>
        <v/>
      </c>
      <c r="BJ606" s="69" t="str">
        <f>IFERROR(CLEAN(HLOOKUP(BJ$1,'1.源数据-产品报告-消费降序'!BJ:BJ,ROW(),0)),"")</f>
        <v/>
      </c>
      <c r="BK6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6" s="69" t="str">
        <f>IFERROR(CLEAN(HLOOKUP(BL$1,'1.源数据-产品报告-消费降序'!BL:BL,ROW(),0)),"")</f>
        <v/>
      </c>
      <c r="BO606" s="69" t="str">
        <f>IFERROR(CLEAN(HLOOKUP(BO$1,'1.源数据-产品报告-消费降序'!BO:BO,ROW(),0)),"")</f>
        <v/>
      </c>
      <c r="BP606" s="69" t="str">
        <f>IFERROR(CLEAN(HLOOKUP(BP$1,'1.源数据-产品报告-消费降序'!BP:BP,ROW(),0)),"")</f>
        <v/>
      </c>
      <c r="BQ606" s="69" t="str">
        <f>IFERROR(CLEAN(HLOOKUP(BQ$1,'1.源数据-产品报告-消费降序'!BQ:BQ,ROW(),0)),"")</f>
        <v/>
      </c>
      <c r="BR606" s="69" t="str">
        <f>IFERROR(CLEAN(HLOOKUP(BR$1,'1.源数据-产品报告-消费降序'!BR:BR,ROW(),0)),"")</f>
        <v/>
      </c>
      <c r="BS606" s="69" t="str">
        <f>IFERROR(CLEAN(HLOOKUP(BS$1,'1.源数据-产品报告-消费降序'!BS:BS,ROW(),0)),"")</f>
        <v/>
      </c>
      <c r="BT606" s="69" t="str">
        <f>IFERROR(CLEAN(HLOOKUP(BT$1,'1.源数据-产品报告-消费降序'!BT:BT,ROW(),0)),"")</f>
        <v/>
      </c>
      <c r="BU606" s="69" t="str">
        <f>IFERROR(CLEAN(HLOOKUP(BU$1,'1.源数据-产品报告-消费降序'!BU:BU,ROW(),0)),"")</f>
        <v/>
      </c>
      <c r="BV6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6" s="69" t="str">
        <f>IFERROR(CLEAN(HLOOKUP(BW$1,'1.源数据-产品报告-消费降序'!BW:BW,ROW(),0)),"")</f>
        <v/>
      </c>
    </row>
    <row r="607" spans="1:75">
      <c r="A607" s="69" t="str">
        <f>IFERROR(CLEAN(HLOOKUP(A$1,'1.源数据-产品报告-消费降序'!A:A,ROW(),0)),"")</f>
        <v/>
      </c>
      <c r="B607" s="69" t="str">
        <f>IFERROR(CLEAN(HLOOKUP(B$1,'1.源数据-产品报告-消费降序'!B:B,ROW(),0)),"")</f>
        <v/>
      </c>
      <c r="C607" s="69" t="str">
        <f>IFERROR(CLEAN(HLOOKUP(C$1,'1.源数据-产品报告-消费降序'!C:C,ROW(),0)),"")</f>
        <v/>
      </c>
      <c r="D607" s="69" t="str">
        <f>IFERROR(CLEAN(HLOOKUP(D$1,'1.源数据-产品报告-消费降序'!D:D,ROW(),0)),"")</f>
        <v/>
      </c>
      <c r="E607" s="69" t="str">
        <f>IFERROR(CLEAN(HLOOKUP(E$1,'1.源数据-产品报告-消费降序'!E:E,ROW(),0)),"")</f>
        <v/>
      </c>
      <c r="F607" s="69" t="str">
        <f>IFERROR(CLEAN(HLOOKUP(F$1,'1.源数据-产品报告-消费降序'!F:F,ROW(),0)),"")</f>
        <v/>
      </c>
      <c r="G607" s="70">
        <f>IFERROR((HLOOKUP(G$1,'1.源数据-产品报告-消费降序'!G:G,ROW(),0)),"")</f>
        <v>0</v>
      </c>
      <c r="H6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7" s="69" t="str">
        <f>IFERROR(CLEAN(HLOOKUP(I$1,'1.源数据-产品报告-消费降序'!I:I,ROW(),0)),"")</f>
        <v/>
      </c>
      <c r="L607" s="69" t="str">
        <f>IFERROR(CLEAN(HLOOKUP(L$1,'1.源数据-产品报告-消费降序'!L:L,ROW(),0)),"")</f>
        <v/>
      </c>
      <c r="M607" s="69" t="str">
        <f>IFERROR(CLEAN(HLOOKUP(M$1,'1.源数据-产品报告-消费降序'!M:M,ROW(),0)),"")</f>
        <v/>
      </c>
      <c r="N607" s="69" t="str">
        <f>IFERROR(CLEAN(HLOOKUP(N$1,'1.源数据-产品报告-消费降序'!N:N,ROW(),0)),"")</f>
        <v/>
      </c>
      <c r="O607" s="69" t="str">
        <f>IFERROR(CLEAN(HLOOKUP(O$1,'1.源数据-产品报告-消费降序'!O:O,ROW(),0)),"")</f>
        <v/>
      </c>
      <c r="P607" s="69" t="str">
        <f>IFERROR(CLEAN(HLOOKUP(P$1,'1.源数据-产品报告-消费降序'!P:P,ROW(),0)),"")</f>
        <v/>
      </c>
      <c r="Q607" s="69" t="str">
        <f>IFERROR(CLEAN(HLOOKUP(Q$1,'1.源数据-产品报告-消费降序'!Q:Q,ROW(),0)),"")</f>
        <v/>
      </c>
      <c r="R607" s="69" t="str">
        <f>IFERROR(CLEAN(HLOOKUP(R$1,'1.源数据-产品报告-消费降序'!R:R,ROW(),0)),"")</f>
        <v/>
      </c>
      <c r="S6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7" s="69" t="str">
        <f>IFERROR(CLEAN(HLOOKUP(T$1,'1.源数据-产品报告-消费降序'!T:T,ROW(),0)),"")</f>
        <v/>
      </c>
      <c r="W607" s="69" t="str">
        <f>IFERROR(CLEAN(HLOOKUP(W$1,'1.源数据-产品报告-消费降序'!W:W,ROW(),0)),"")</f>
        <v/>
      </c>
      <c r="X607" s="69" t="str">
        <f>IFERROR(CLEAN(HLOOKUP(X$1,'1.源数据-产品报告-消费降序'!X:X,ROW(),0)),"")</f>
        <v/>
      </c>
      <c r="Y607" s="69" t="str">
        <f>IFERROR(CLEAN(HLOOKUP(Y$1,'1.源数据-产品报告-消费降序'!Y:Y,ROW(),0)),"")</f>
        <v/>
      </c>
      <c r="Z607" s="69" t="str">
        <f>IFERROR(CLEAN(HLOOKUP(Z$1,'1.源数据-产品报告-消费降序'!Z:Z,ROW(),0)),"")</f>
        <v/>
      </c>
      <c r="AA607" s="69" t="str">
        <f>IFERROR(CLEAN(HLOOKUP(AA$1,'1.源数据-产品报告-消费降序'!AA:AA,ROW(),0)),"")</f>
        <v/>
      </c>
      <c r="AB607" s="69" t="str">
        <f>IFERROR(CLEAN(HLOOKUP(AB$1,'1.源数据-产品报告-消费降序'!AB:AB,ROW(),0)),"")</f>
        <v/>
      </c>
      <c r="AC607" s="69" t="str">
        <f>IFERROR(CLEAN(HLOOKUP(AC$1,'1.源数据-产品报告-消费降序'!AC:AC,ROW(),0)),"")</f>
        <v/>
      </c>
      <c r="AD6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7" s="69" t="str">
        <f>IFERROR(CLEAN(HLOOKUP(AE$1,'1.源数据-产品报告-消费降序'!AE:AE,ROW(),0)),"")</f>
        <v/>
      </c>
      <c r="AH607" s="69" t="str">
        <f>IFERROR(CLEAN(HLOOKUP(AH$1,'1.源数据-产品报告-消费降序'!AH:AH,ROW(),0)),"")</f>
        <v/>
      </c>
      <c r="AI607" s="69" t="str">
        <f>IFERROR(CLEAN(HLOOKUP(AI$1,'1.源数据-产品报告-消费降序'!AI:AI,ROW(),0)),"")</f>
        <v/>
      </c>
      <c r="AJ607" s="69" t="str">
        <f>IFERROR(CLEAN(HLOOKUP(AJ$1,'1.源数据-产品报告-消费降序'!AJ:AJ,ROW(),0)),"")</f>
        <v/>
      </c>
      <c r="AK607" s="69" t="str">
        <f>IFERROR(CLEAN(HLOOKUP(AK$1,'1.源数据-产品报告-消费降序'!AK:AK,ROW(),0)),"")</f>
        <v/>
      </c>
      <c r="AL607" s="69" t="str">
        <f>IFERROR(CLEAN(HLOOKUP(AL$1,'1.源数据-产品报告-消费降序'!AL:AL,ROW(),0)),"")</f>
        <v/>
      </c>
      <c r="AM607" s="69" t="str">
        <f>IFERROR(CLEAN(HLOOKUP(AM$1,'1.源数据-产品报告-消费降序'!AM:AM,ROW(),0)),"")</f>
        <v/>
      </c>
      <c r="AN607" s="69" t="str">
        <f>IFERROR(CLEAN(HLOOKUP(AN$1,'1.源数据-产品报告-消费降序'!AN:AN,ROW(),0)),"")</f>
        <v/>
      </c>
      <c r="AO6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7" s="69" t="str">
        <f>IFERROR(CLEAN(HLOOKUP(AP$1,'1.源数据-产品报告-消费降序'!AP:AP,ROW(),0)),"")</f>
        <v/>
      </c>
      <c r="AS607" s="69" t="str">
        <f>IFERROR(CLEAN(HLOOKUP(AS$1,'1.源数据-产品报告-消费降序'!AS:AS,ROW(),0)),"")</f>
        <v/>
      </c>
      <c r="AT607" s="69" t="str">
        <f>IFERROR(CLEAN(HLOOKUP(AT$1,'1.源数据-产品报告-消费降序'!AT:AT,ROW(),0)),"")</f>
        <v/>
      </c>
      <c r="AU607" s="69" t="str">
        <f>IFERROR(CLEAN(HLOOKUP(AU$1,'1.源数据-产品报告-消费降序'!AU:AU,ROW(),0)),"")</f>
        <v/>
      </c>
      <c r="AV607" s="69" t="str">
        <f>IFERROR(CLEAN(HLOOKUP(AV$1,'1.源数据-产品报告-消费降序'!AV:AV,ROW(),0)),"")</f>
        <v/>
      </c>
      <c r="AW607" s="69" t="str">
        <f>IFERROR(CLEAN(HLOOKUP(AW$1,'1.源数据-产品报告-消费降序'!AW:AW,ROW(),0)),"")</f>
        <v/>
      </c>
      <c r="AX607" s="69" t="str">
        <f>IFERROR(CLEAN(HLOOKUP(AX$1,'1.源数据-产品报告-消费降序'!AX:AX,ROW(),0)),"")</f>
        <v/>
      </c>
      <c r="AY607" s="69" t="str">
        <f>IFERROR(CLEAN(HLOOKUP(AY$1,'1.源数据-产品报告-消费降序'!AY:AY,ROW(),0)),"")</f>
        <v/>
      </c>
      <c r="AZ6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7" s="69" t="str">
        <f>IFERROR(CLEAN(HLOOKUP(BA$1,'1.源数据-产品报告-消费降序'!BA:BA,ROW(),0)),"")</f>
        <v/>
      </c>
      <c r="BD607" s="69" t="str">
        <f>IFERROR(CLEAN(HLOOKUP(BD$1,'1.源数据-产品报告-消费降序'!BD:BD,ROW(),0)),"")</f>
        <v/>
      </c>
      <c r="BE607" s="69" t="str">
        <f>IFERROR(CLEAN(HLOOKUP(BE$1,'1.源数据-产品报告-消费降序'!BE:BE,ROW(),0)),"")</f>
        <v/>
      </c>
      <c r="BF607" s="69" t="str">
        <f>IFERROR(CLEAN(HLOOKUP(BF$1,'1.源数据-产品报告-消费降序'!BF:BF,ROW(),0)),"")</f>
        <v/>
      </c>
      <c r="BG607" s="69" t="str">
        <f>IFERROR(CLEAN(HLOOKUP(BG$1,'1.源数据-产品报告-消费降序'!BG:BG,ROW(),0)),"")</f>
        <v/>
      </c>
      <c r="BH607" s="69" t="str">
        <f>IFERROR(CLEAN(HLOOKUP(BH$1,'1.源数据-产品报告-消费降序'!BH:BH,ROW(),0)),"")</f>
        <v/>
      </c>
      <c r="BI607" s="69" t="str">
        <f>IFERROR(CLEAN(HLOOKUP(BI$1,'1.源数据-产品报告-消费降序'!BI:BI,ROW(),0)),"")</f>
        <v/>
      </c>
      <c r="BJ607" s="69" t="str">
        <f>IFERROR(CLEAN(HLOOKUP(BJ$1,'1.源数据-产品报告-消费降序'!BJ:BJ,ROW(),0)),"")</f>
        <v/>
      </c>
      <c r="BK6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7" s="69" t="str">
        <f>IFERROR(CLEAN(HLOOKUP(BL$1,'1.源数据-产品报告-消费降序'!BL:BL,ROW(),0)),"")</f>
        <v/>
      </c>
      <c r="BO607" s="69" t="str">
        <f>IFERROR(CLEAN(HLOOKUP(BO$1,'1.源数据-产品报告-消费降序'!BO:BO,ROW(),0)),"")</f>
        <v/>
      </c>
      <c r="BP607" s="69" t="str">
        <f>IFERROR(CLEAN(HLOOKUP(BP$1,'1.源数据-产品报告-消费降序'!BP:BP,ROW(),0)),"")</f>
        <v/>
      </c>
      <c r="BQ607" s="69" t="str">
        <f>IFERROR(CLEAN(HLOOKUP(BQ$1,'1.源数据-产品报告-消费降序'!BQ:BQ,ROW(),0)),"")</f>
        <v/>
      </c>
      <c r="BR607" s="69" t="str">
        <f>IFERROR(CLEAN(HLOOKUP(BR$1,'1.源数据-产品报告-消费降序'!BR:BR,ROW(),0)),"")</f>
        <v/>
      </c>
      <c r="BS607" s="69" t="str">
        <f>IFERROR(CLEAN(HLOOKUP(BS$1,'1.源数据-产品报告-消费降序'!BS:BS,ROW(),0)),"")</f>
        <v/>
      </c>
      <c r="BT607" s="69" t="str">
        <f>IFERROR(CLEAN(HLOOKUP(BT$1,'1.源数据-产品报告-消费降序'!BT:BT,ROW(),0)),"")</f>
        <v/>
      </c>
      <c r="BU607" s="69" t="str">
        <f>IFERROR(CLEAN(HLOOKUP(BU$1,'1.源数据-产品报告-消费降序'!BU:BU,ROW(),0)),"")</f>
        <v/>
      </c>
      <c r="BV6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7" s="69" t="str">
        <f>IFERROR(CLEAN(HLOOKUP(BW$1,'1.源数据-产品报告-消费降序'!BW:BW,ROW(),0)),"")</f>
        <v/>
      </c>
    </row>
    <row r="608" spans="1:75">
      <c r="A608" s="69" t="str">
        <f>IFERROR(CLEAN(HLOOKUP(A$1,'1.源数据-产品报告-消费降序'!A:A,ROW(),0)),"")</f>
        <v/>
      </c>
      <c r="B608" s="69" t="str">
        <f>IFERROR(CLEAN(HLOOKUP(B$1,'1.源数据-产品报告-消费降序'!B:B,ROW(),0)),"")</f>
        <v/>
      </c>
      <c r="C608" s="69" t="str">
        <f>IFERROR(CLEAN(HLOOKUP(C$1,'1.源数据-产品报告-消费降序'!C:C,ROW(),0)),"")</f>
        <v/>
      </c>
      <c r="D608" s="69" t="str">
        <f>IFERROR(CLEAN(HLOOKUP(D$1,'1.源数据-产品报告-消费降序'!D:D,ROW(),0)),"")</f>
        <v/>
      </c>
      <c r="E608" s="69" t="str">
        <f>IFERROR(CLEAN(HLOOKUP(E$1,'1.源数据-产品报告-消费降序'!E:E,ROW(),0)),"")</f>
        <v/>
      </c>
      <c r="F608" s="69" t="str">
        <f>IFERROR(CLEAN(HLOOKUP(F$1,'1.源数据-产品报告-消费降序'!F:F,ROW(),0)),"")</f>
        <v/>
      </c>
      <c r="G608" s="70">
        <f>IFERROR((HLOOKUP(G$1,'1.源数据-产品报告-消费降序'!G:G,ROW(),0)),"")</f>
        <v>0</v>
      </c>
      <c r="H6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8" s="69" t="str">
        <f>IFERROR(CLEAN(HLOOKUP(I$1,'1.源数据-产品报告-消费降序'!I:I,ROW(),0)),"")</f>
        <v/>
      </c>
      <c r="L608" s="69" t="str">
        <f>IFERROR(CLEAN(HLOOKUP(L$1,'1.源数据-产品报告-消费降序'!L:L,ROW(),0)),"")</f>
        <v/>
      </c>
      <c r="M608" s="69" t="str">
        <f>IFERROR(CLEAN(HLOOKUP(M$1,'1.源数据-产品报告-消费降序'!M:M,ROW(),0)),"")</f>
        <v/>
      </c>
      <c r="N608" s="69" t="str">
        <f>IFERROR(CLEAN(HLOOKUP(N$1,'1.源数据-产品报告-消费降序'!N:N,ROW(),0)),"")</f>
        <v/>
      </c>
      <c r="O608" s="69" t="str">
        <f>IFERROR(CLEAN(HLOOKUP(O$1,'1.源数据-产品报告-消费降序'!O:O,ROW(),0)),"")</f>
        <v/>
      </c>
      <c r="P608" s="69" t="str">
        <f>IFERROR(CLEAN(HLOOKUP(P$1,'1.源数据-产品报告-消费降序'!P:P,ROW(),0)),"")</f>
        <v/>
      </c>
      <c r="Q608" s="69" t="str">
        <f>IFERROR(CLEAN(HLOOKUP(Q$1,'1.源数据-产品报告-消费降序'!Q:Q,ROW(),0)),"")</f>
        <v/>
      </c>
      <c r="R608" s="69" t="str">
        <f>IFERROR(CLEAN(HLOOKUP(R$1,'1.源数据-产品报告-消费降序'!R:R,ROW(),0)),"")</f>
        <v/>
      </c>
      <c r="S6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8" s="69" t="str">
        <f>IFERROR(CLEAN(HLOOKUP(T$1,'1.源数据-产品报告-消费降序'!T:T,ROW(),0)),"")</f>
        <v/>
      </c>
      <c r="W608" s="69" t="str">
        <f>IFERROR(CLEAN(HLOOKUP(W$1,'1.源数据-产品报告-消费降序'!W:W,ROW(),0)),"")</f>
        <v/>
      </c>
      <c r="X608" s="69" t="str">
        <f>IFERROR(CLEAN(HLOOKUP(X$1,'1.源数据-产品报告-消费降序'!X:X,ROW(),0)),"")</f>
        <v/>
      </c>
      <c r="Y608" s="69" t="str">
        <f>IFERROR(CLEAN(HLOOKUP(Y$1,'1.源数据-产品报告-消费降序'!Y:Y,ROW(),0)),"")</f>
        <v/>
      </c>
      <c r="Z608" s="69" t="str">
        <f>IFERROR(CLEAN(HLOOKUP(Z$1,'1.源数据-产品报告-消费降序'!Z:Z,ROW(),0)),"")</f>
        <v/>
      </c>
      <c r="AA608" s="69" t="str">
        <f>IFERROR(CLEAN(HLOOKUP(AA$1,'1.源数据-产品报告-消费降序'!AA:AA,ROW(),0)),"")</f>
        <v/>
      </c>
      <c r="AB608" s="69" t="str">
        <f>IFERROR(CLEAN(HLOOKUP(AB$1,'1.源数据-产品报告-消费降序'!AB:AB,ROW(),0)),"")</f>
        <v/>
      </c>
      <c r="AC608" s="69" t="str">
        <f>IFERROR(CLEAN(HLOOKUP(AC$1,'1.源数据-产品报告-消费降序'!AC:AC,ROW(),0)),"")</f>
        <v/>
      </c>
      <c r="AD6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8" s="69" t="str">
        <f>IFERROR(CLEAN(HLOOKUP(AE$1,'1.源数据-产品报告-消费降序'!AE:AE,ROW(),0)),"")</f>
        <v/>
      </c>
      <c r="AH608" s="69" t="str">
        <f>IFERROR(CLEAN(HLOOKUP(AH$1,'1.源数据-产品报告-消费降序'!AH:AH,ROW(),0)),"")</f>
        <v/>
      </c>
      <c r="AI608" s="69" t="str">
        <f>IFERROR(CLEAN(HLOOKUP(AI$1,'1.源数据-产品报告-消费降序'!AI:AI,ROW(),0)),"")</f>
        <v/>
      </c>
      <c r="AJ608" s="69" t="str">
        <f>IFERROR(CLEAN(HLOOKUP(AJ$1,'1.源数据-产品报告-消费降序'!AJ:AJ,ROW(),0)),"")</f>
        <v/>
      </c>
      <c r="AK608" s="69" t="str">
        <f>IFERROR(CLEAN(HLOOKUP(AK$1,'1.源数据-产品报告-消费降序'!AK:AK,ROW(),0)),"")</f>
        <v/>
      </c>
      <c r="AL608" s="69" t="str">
        <f>IFERROR(CLEAN(HLOOKUP(AL$1,'1.源数据-产品报告-消费降序'!AL:AL,ROW(),0)),"")</f>
        <v/>
      </c>
      <c r="AM608" s="69" t="str">
        <f>IFERROR(CLEAN(HLOOKUP(AM$1,'1.源数据-产品报告-消费降序'!AM:AM,ROW(),0)),"")</f>
        <v/>
      </c>
      <c r="AN608" s="69" t="str">
        <f>IFERROR(CLEAN(HLOOKUP(AN$1,'1.源数据-产品报告-消费降序'!AN:AN,ROW(),0)),"")</f>
        <v/>
      </c>
      <c r="AO6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8" s="69" t="str">
        <f>IFERROR(CLEAN(HLOOKUP(AP$1,'1.源数据-产品报告-消费降序'!AP:AP,ROW(),0)),"")</f>
        <v/>
      </c>
      <c r="AS608" s="69" t="str">
        <f>IFERROR(CLEAN(HLOOKUP(AS$1,'1.源数据-产品报告-消费降序'!AS:AS,ROW(),0)),"")</f>
        <v/>
      </c>
      <c r="AT608" s="69" t="str">
        <f>IFERROR(CLEAN(HLOOKUP(AT$1,'1.源数据-产品报告-消费降序'!AT:AT,ROW(),0)),"")</f>
        <v/>
      </c>
      <c r="AU608" s="69" t="str">
        <f>IFERROR(CLEAN(HLOOKUP(AU$1,'1.源数据-产品报告-消费降序'!AU:AU,ROW(),0)),"")</f>
        <v/>
      </c>
      <c r="AV608" s="69" t="str">
        <f>IFERROR(CLEAN(HLOOKUP(AV$1,'1.源数据-产品报告-消费降序'!AV:AV,ROW(),0)),"")</f>
        <v/>
      </c>
      <c r="AW608" s="69" t="str">
        <f>IFERROR(CLEAN(HLOOKUP(AW$1,'1.源数据-产品报告-消费降序'!AW:AW,ROW(),0)),"")</f>
        <v/>
      </c>
      <c r="AX608" s="69" t="str">
        <f>IFERROR(CLEAN(HLOOKUP(AX$1,'1.源数据-产品报告-消费降序'!AX:AX,ROW(),0)),"")</f>
        <v/>
      </c>
      <c r="AY608" s="69" t="str">
        <f>IFERROR(CLEAN(HLOOKUP(AY$1,'1.源数据-产品报告-消费降序'!AY:AY,ROW(),0)),"")</f>
        <v/>
      </c>
      <c r="AZ6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8" s="69" t="str">
        <f>IFERROR(CLEAN(HLOOKUP(BA$1,'1.源数据-产品报告-消费降序'!BA:BA,ROW(),0)),"")</f>
        <v/>
      </c>
      <c r="BD608" s="69" t="str">
        <f>IFERROR(CLEAN(HLOOKUP(BD$1,'1.源数据-产品报告-消费降序'!BD:BD,ROW(),0)),"")</f>
        <v/>
      </c>
      <c r="BE608" s="69" t="str">
        <f>IFERROR(CLEAN(HLOOKUP(BE$1,'1.源数据-产品报告-消费降序'!BE:BE,ROW(),0)),"")</f>
        <v/>
      </c>
      <c r="BF608" s="69" t="str">
        <f>IFERROR(CLEAN(HLOOKUP(BF$1,'1.源数据-产品报告-消费降序'!BF:BF,ROW(),0)),"")</f>
        <v/>
      </c>
      <c r="BG608" s="69" t="str">
        <f>IFERROR(CLEAN(HLOOKUP(BG$1,'1.源数据-产品报告-消费降序'!BG:BG,ROW(),0)),"")</f>
        <v/>
      </c>
      <c r="BH608" s="69" t="str">
        <f>IFERROR(CLEAN(HLOOKUP(BH$1,'1.源数据-产品报告-消费降序'!BH:BH,ROW(),0)),"")</f>
        <v/>
      </c>
      <c r="BI608" s="69" t="str">
        <f>IFERROR(CLEAN(HLOOKUP(BI$1,'1.源数据-产品报告-消费降序'!BI:BI,ROW(),0)),"")</f>
        <v/>
      </c>
      <c r="BJ608" s="69" t="str">
        <f>IFERROR(CLEAN(HLOOKUP(BJ$1,'1.源数据-产品报告-消费降序'!BJ:BJ,ROW(),0)),"")</f>
        <v/>
      </c>
      <c r="BK6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8" s="69" t="str">
        <f>IFERROR(CLEAN(HLOOKUP(BL$1,'1.源数据-产品报告-消费降序'!BL:BL,ROW(),0)),"")</f>
        <v/>
      </c>
      <c r="BO608" s="69" t="str">
        <f>IFERROR(CLEAN(HLOOKUP(BO$1,'1.源数据-产品报告-消费降序'!BO:BO,ROW(),0)),"")</f>
        <v/>
      </c>
      <c r="BP608" s="69" t="str">
        <f>IFERROR(CLEAN(HLOOKUP(BP$1,'1.源数据-产品报告-消费降序'!BP:BP,ROW(),0)),"")</f>
        <v/>
      </c>
      <c r="BQ608" s="69" t="str">
        <f>IFERROR(CLEAN(HLOOKUP(BQ$1,'1.源数据-产品报告-消费降序'!BQ:BQ,ROW(),0)),"")</f>
        <v/>
      </c>
      <c r="BR608" s="69" t="str">
        <f>IFERROR(CLEAN(HLOOKUP(BR$1,'1.源数据-产品报告-消费降序'!BR:BR,ROW(),0)),"")</f>
        <v/>
      </c>
      <c r="BS608" s="69" t="str">
        <f>IFERROR(CLEAN(HLOOKUP(BS$1,'1.源数据-产品报告-消费降序'!BS:BS,ROW(),0)),"")</f>
        <v/>
      </c>
      <c r="BT608" s="69" t="str">
        <f>IFERROR(CLEAN(HLOOKUP(BT$1,'1.源数据-产品报告-消费降序'!BT:BT,ROW(),0)),"")</f>
        <v/>
      </c>
      <c r="BU608" s="69" t="str">
        <f>IFERROR(CLEAN(HLOOKUP(BU$1,'1.源数据-产品报告-消费降序'!BU:BU,ROW(),0)),"")</f>
        <v/>
      </c>
      <c r="BV6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8" s="69" t="str">
        <f>IFERROR(CLEAN(HLOOKUP(BW$1,'1.源数据-产品报告-消费降序'!BW:BW,ROW(),0)),"")</f>
        <v/>
      </c>
    </row>
    <row r="609" spans="1:75">
      <c r="A609" s="69" t="str">
        <f>IFERROR(CLEAN(HLOOKUP(A$1,'1.源数据-产品报告-消费降序'!A:A,ROW(),0)),"")</f>
        <v/>
      </c>
      <c r="B609" s="69" t="str">
        <f>IFERROR(CLEAN(HLOOKUP(B$1,'1.源数据-产品报告-消费降序'!B:B,ROW(),0)),"")</f>
        <v/>
      </c>
      <c r="C609" s="69" t="str">
        <f>IFERROR(CLEAN(HLOOKUP(C$1,'1.源数据-产品报告-消费降序'!C:C,ROW(),0)),"")</f>
        <v/>
      </c>
      <c r="D609" s="69" t="str">
        <f>IFERROR(CLEAN(HLOOKUP(D$1,'1.源数据-产品报告-消费降序'!D:D,ROW(),0)),"")</f>
        <v/>
      </c>
      <c r="E609" s="69" t="str">
        <f>IFERROR(CLEAN(HLOOKUP(E$1,'1.源数据-产品报告-消费降序'!E:E,ROW(),0)),"")</f>
        <v/>
      </c>
      <c r="F609" s="69" t="str">
        <f>IFERROR(CLEAN(HLOOKUP(F$1,'1.源数据-产品报告-消费降序'!F:F,ROW(),0)),"")</f>
        <v/>
      </c>
      <c r="G609" s="70">
        <f>IFERROR((HLOOKUP(G$1,'1.源数据-产品报告-消费降序'!G:G,ROW(),0)),"")</f>
        <v>0</v>
      </c>
      <c r="H6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09" s="69" t="str">
        <f>IFERROR(CLEAN(HLOOKUP(I$1,'1.源数据-产品报告-消费降序'!I:I,ROW(),0)),"")</f>
        <v/>
      </c>
      <c r="L609" s="69" t="str">
        <f>IFERROR(CLEAN(HLOOKUP(L$1,'1.源数据-产品报告-消费降序'!L:L,ROW(),0)),"")</f>
        <v/>
      </c>
      <c r="M609" s="69" t="str">
        <f>IFERROR(CLEAN(HLOOKUP(M$1,'1.源数据-产品报告-消费降序'!M:M,ROW(),0)),"")</f>
        <v/>
      </c>
      <c r="N609" s="69" t="str">
        <f>IFERROR(CLEAN(HLOOKUP(N$1,'1.源数据-产品报告-消费降序'!N:N,ROW(),0)),"")</f>
        <v/>
      </c>
      <c r="O609" s="69" t="str">
        <f>IFERROR(CLEAN(HLOOKUP(O$1,'1.源数据-产品报告-消费降序'!O:O,ROW(),0)),"")</f>
        <v/>
      </c>
      <c r="P609" s="69" t="str">
        <f>IFERROR(CLEAN(HLOOKUP(P$1,'1.源数据-产品报告-消费降序'!P:P,ROW(),0)),"")</f>
        <v/>
      </c>
      <c r="Q609" s="69" t="str">
        <f>IFERROR(CLEAN(HLOOKUP(Q$1,'1.源数据-产品报告-消费降序'!Q:Q,ROW(),0)),"")</f>
        <v/>
      </c>
      <c r="R609" s="69" t="str">
        <f>IFERROR(CLEAN(HLOOKUP(R$1,'1.源数据-产品报告-消费降序'!R:R,ROW(),0)),"")</f>
        <v/>
      </c>
      <c r="S6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09" s="69" t="str">
        <f>IFERROR(CLEAN(HLOOKUP(T$1,'1.源数据-产品报告-消费降序'!T:T,ROW(),0)),"")</f>
        <v/>
      </c>
      <c r="W609" s="69" t="str">
        <f>IFERROR(CLEAN(HLOOKUP(W$1,'1.源数据-产品报告-消费降序'!W:W,ROW(),0)),"")</f>
        <v/>
      </c>
      <c r="X609" s="69" t="str">
        <f>IFERROR(CLEAN(HLOOKUP(X$1,'1.源数据-产品报告-消费降序'!X:X,ROW(),0)),"")</f>
        <v/>
      </c>
      <c r="Y609" s="69" t="str">
        <f>IFERROR(CLEAN(HLOOKUP(Y$1,'1.源数据-产品报告-消费降序'!Y:Y,ROW(),0)),"")</f>
        <v/>
      </c>
      <c r="Z609" s="69" t="str">
        <f>IFERROR(CLEAN(HLOOKUP(Z$1,'1.源数据-产品报告-消费降序'!Z:Z,ROW(),0)),"")</f>
        <v/>
      </c>
      <c r="AA609" s="69" t="str">
        <f>IFERROR(CLEAN(HLOOKUP(AA$1,'1.源数据-产品报告-消费降序'!AA:AA,ROW(),0)),"")</f>
        <v/>
      </c>
      <c r="AB609" s="69" t="str">
        <f>IFERROR(CLEAN(HLOOKUP(AB$1,'1.源数据-产品报告-消费降序'!AB:AB,ROW(),0)),"")</f>
        <v/>
      </c>
      <c r="AC609" s="69" t="str">
        <f>IFERROR(CLEAN(HLOOKUP(AC$1,'1.源数据-产品报告-消费降序'!AC:AC,ROW(),0)),"")</f>
        <v/>
      </c>
      <c r="AD6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09" s="69" t="str">
        <f>IFERROR(CLEAN(HLOOKUP(AE$1,'1.源数据-产品报告-消费降序'!AE:AE,ROW(),0)),"")</f>
        <v/>
      </c>
      <c r="AH609" s="69" t="str">
        <f>IFERROR(CLEAN(HLOOKUP(AH$1,'1.源数据-产品报告-消费降序'!AH:AH,ROW(),0)),"")</f>
        <v/>
      </c>
      <c r="AI609" s="69" t="str">
        <f>IFERROR(CLEAN(HLOOKUP(AI$1,'1.源数据-产品报告-消费降序'!AI:AI,ROW(),0)),"")</f>
        <v/>
      </c>
      <c r="AJ609" s="69" t="str">
        <f>IFERROR(CLEAN(HLOOKUP(AJ$1,'1.源数据-产品报告-消费降序'!AJ:AJ,ROW(),0)),"")</f>
        <v/>
      </c>
      <c r="AK609" s="69" t="str">
        <f>IFERROR(CLEAN(HLOOKUP(AK$1,'1.源数据-产品报告-消费降序'!AK:AK,ROW(),0)),"")</f>
        <v/>
      </c>
      <c r="AL609" s="69" t="str">
        <f>IFERROR(CLEAN(HLOOKUP(AL$1,'1.源数据-产品报告-消费降序'!AL:AL,ROW(),0)),"")</f>
        <v/>
      </c>
      <c r="AM609" s="69" t="str">
        <f>IFERROR(CLEAN(HLOOKUP(AM$1,'1.源数据-产品报告-消费降序'!AM:AM,ROW(),0)),"")</f>
        <v/>
      </c>
      <c r="AN609" s="69" t="str">
        <f>IFERROR(CLEAN(HLOOKUP(AN$1,'1.源数据-产品报告-消费降序'!AN:AN,ROW(),0)),"")</f>
        <v/>
      </c>
      <c r="AO6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09" s="69" t="str">
        <f>IFERROR(CLEAN(HLOOKUP(AP$1,'1.源数据-产品报告-消费降序'!AP:AP,ROW(),0)),"")</f>
        <v/>
      </c>
      <c r="AS609" s="69" t="str">
        <f>IFERROR(CLEAN(HLOOKUP(AS$1,'1.源数据-产品报告-消费降序'!AS:AS,ROW(),0)),"")</f>
        <v/>
      </c>
      <c r="AT609" s="69" t="str">
        <f>IFERROR(CLEAN(HLOOKUP(AT$1,'1.源数据-产品报告-消费降序'!AT:AT,ROW(),0)),"")</f>
        <v/>
      </c>
      <c r="AU609" s="69" t="str">
        <f>IFERROR(CLEAN(HLOOKUP(AU$1,'1.源数据-产品报告-消费降序'!AU:AU,ROW(),0)),"")</f>
        <v/>
      </c>
      <c r="AV609" s="69" t="str">
        <f>IFERROR(CLEAN(HLOOKUP(AV$1,'1.源数据-产品报告-消费降序'!AV:AV,ROW(),0)),"")</f>
        <v/>
      </c>
      <c r="AW609" s="69" t="str">
        <f>IFERROR(CLEAN(HLOOKUP(AW$1,'1.源数据-产品报告-消费降序'!AW:AW,ROW(),0)),"")</f>
        <v/>
      </c>
      <c r="AX609" s="69" t="str">
        <f>IFERROR(CLEAN(HLOOKUP(AX$1,'1.源数据-产品报告-消费降序'!AX:AX,ROW(),0)),"")</f>
        <v/>
      </c>
      <c r="AY609" s="69" t="str">
        <f>IFERROR(CLEAN(HLOOKUP(AY$1,'1.源数据-产品报告-消费降序'!AY:AY,ROW(),0)),"")</f>
        <v/>
      </c>
      <c r="AZ6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09" s="69" t="str">
        <f>IFERROR(CLEAN(HLOOKUP(BA$1,'1.源数据-产品报告-消费降序'!BA:BA,ROW(),0)),"")</f>
        <v/>
      </c>
      <c r="BD609" s="69" t="str">
        <f>IFERROR(CLEAN(HLOOKUP(BD$1,'1.源数据-产品报告-消费降序'!BD:BD,ROW(),0)),"")</f>
        <v/>
      </c>
      <c r="BE609" s="69" t="str">
        <f>IFERROR(CLEAN(HLOOKUP(BE$1,'1.源数据-产品报告-消费降序'!BE:BE,ROW(),0)),"")</f>
        <v/>
      </c>
      <c r="BF609" s="69" t="str">
        <f>IFERROR(CLEAN(HLOOKUP(BF$1,'1.源数据-产品报告-消费降序'!BF:BF,ROW(),0)),"")</f>
        <v/>
      </c>
      <c r="BG609" s="69" t="str">
        <f>IFERROR(CLEAN(HLOOKUP(BG$1,'1.源数据-产品报告-消费降序'!BG:BG,ROW(),0)),"")</f>
        <v/>
      </c>
      <c r="BH609" s="69" t="str">
        <f>IFERROR(CLEAN(HLOOKUP(BH$1,'1.源数据-产品报告-消费降序'!BH:BH,ROW(),0)),"")</f>
        <v/>
      </c>
      <c r="BI609" s="69" t="str">
        <f>IFERROR(CLEAN(HLOOKUP(BI$1,'1.源数据-产品报告-消费降序'!BI:BI,ROW(),0)),"")</f>
        <v/>
      </c>
      <c r="BJ609" s="69" t="str">
        <f>IFERROR(CLEAN(HLOOKUP(BJ$1,'1.源数据-产品报告-消费降序'!BJ:BJ,ROW(),0)),"")</f>
        <v/>
      </c>
      <c r="BK6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09" s="69" t="str">
        <f>IFERROR(CLEAN(HLOOKUP(BL$1,'1.源数据-产品报告-消费降序'!BL:BL,ROW(),0)),"")</f>
        <v/>
      </c>
      <c r="BO609" s="69" t="str">
        <f>IFERROR(CLEAN(HLOOKUP(BO$1,'1.源数据-产品报告-消费降序'!BO:BO,ROW(),0)),"")</f>
        <v/>
      </c>
      <c r="BP609" s="69" t="str">
        <f>IFERROR(CLEAN(HLOOKUP(BP$1,'1.源数据-产品报告-消费降序'!BP:BP,ROW(),0)),"")</f>
        <v/>
      </c>
      <c r="BQ609" s="69" t="str">
        <f>IFERROR(CLEAN(HLOOKUP(BQ$1,'1.源数据-产品报告-消费降序'!BQ:BQ,ROW(),0)),"")</f>
        <v/>
      </c>
      <c r="BR609" s="69" t="str">
        <f>IFERROR(CLEAN(HLOOKUP(BR$1,'1.源数据-产品报告-消费降序'!BR:BR,ROW(),0)),"")</f>
        <v/>
      </c>
      <c r="BS609" s="69" t="str">
        <f>IFERROR(CLEAN(HLOOKUP(BS$1,'1.源数据-产品报告-消费降序'!BS:BS,ROW(),0)),"")</f>
        <v/>
      </c>
      <c r="BT609" s="69" t="str">
        <f>IFERROR(CLEAN(HLOOKUP(BT$1,'1.源数据-产品报告-消费降序'!BT:BT,ROW(),0)),"")</f>
        <v/>
      </c>
      <c r="BU609" s="69" t="str">
        <f>IFERROR(CLEAN(HLOOKUP(BU$1,'1.源数据-产品报告-消费降序'!BU:BU,ROW(),0)),"")</f>
        <v/>
      </c>
      <c r="BV6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09" s="69" t="str">
        <f>IFERROR(CLEAN(HLOOKUP(BW$1,'1.源数据-产品报告-消费降序'!BW:BW,ROW(),0)),"")</f>
        <v/>
      </c>
    </row>
    <row r="610" spans="1:75">
      <c r="A610" s="69" t="str">
        <f>IFERROR(CLEAN(HLOOKUP(A$1,'1.源数据-产品报告-消费降序'!A:A,ROW(),0)),"")</f>
        <v/>
      </c>
      <c r="B610" s="69" t="str">
        <f>IFERROR(CLEAN(HLOOKUP(B$1,'1.源数据-产品报告-消费降序'!B:B,ROW(),0)),"")</f>
        <v/>
      </c>
      <c r="C610" s="69" t="str">
        <f>IFERROR(CLEAN(HLOOKUP(C$1,'1.源数据-产品报告-消费降序'!C:C,ROW(),0)),"")</f>
        <v/>
      </c>
      <c r="D610" s="69" t="str">
        <f>IFERROR(CLEAN(HLOOKUP(D$1,'1.源数据-产品报告-消费降序'!D:D,ROW(),0)),"")</f>
        <v/>
      </c>
      <c r="E610" s="69" t="str">
        <f>IFERROR(CLEAN(HLOOKUP(E$1,'1.源数据-产品报告-消费降序'!E:E,ROW(),0)),"")</f>
        <v/>
      </c>
      <c r="F610" s="69" t="str">
        <f>IFERROR(CLEAN(HLOOKUP(F$1,'1.源数据-产品报告-消费降序'!F:F,ROW(),0)),"")</f>
        <v/>
      </c>
      <c r="G610" s="70">
        <f>IFERROR((HLOOKUP(G$1,'1.源数据-产品报告-消费降序'!G:G,ROW(),0)),"")</f>
        <v>0</v>
      </c>
      <c r="H6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0" s="69" t="str">
        <f>IFERROR(CLEAN(HLOOKUP(I$1,'1.源数据-产品报告-消费降序'!I:I,ROW(),0)),"")</f>
        <v/>
      </c>
      <c r="L610" s="69" t="str">
        <f>IFERROR(CLEAN(HLOOKUP(L$1,'1.源数据-产品报告-消费降序'!L:L,ROW(),0)),"")</f>
        <v/>
      </c>
      <c r="M610" s="69" t="str">
        <f>IFERROR(CLEAN(HLOOKUP(M$1,'1.源数据-产品报告-消费降序'!M:M,ROW(),0)),"")</f>
        <v/>
      </c>
      <c r="N610" s="69" t="str">
        <f>IFERROR(CLEAN(HLOOKUP(N$1,'1.源数据-产品报告-消费降序'!N:N,ROW(),0)),"")</f>
        <v/>
      </c>
      <c r="O610" s="69" t="str">
        <f>IFERROR(CLEAN(HLOOKUP(O$1,'1.源数据-产品报告-消费降序'!O:O,ROW(),0)),"")</f>
        <v/>
      </c>
      <c r="P610" s="69" t="str">
        <f>IFERROR(CLEAN(HLOOKUP(P$1,'1.源数据-产品报告-消费降序'!P:P,ROW(),0)),"")</f>
        <v/>
      </c>
      <c r="Q610" s="69" t="str">
        <f>IFERROR(CLEAN(HLOOKUP(Q$1,'1.源数据-产品报告-消费降序'!Q:Q,ROW(),0)),"")</f>
        <v/>
      </c>
      <c r="R610" s="69" t="str">
        <f>IFERROR(CLEAN(HLOOKUP(R$1,'1.源数据-产品报告-消费降序'!R:R,ROW(),0)),"")</f>
        <v/>
      </c>
      <c r="S6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0" s="69" t="str">
        <f>IFERROR(CLEAN(HLOOKUP(T$1,'1.源数据-产品报告-消费降序'!T:T,ROW(),0)),"")</f>
        <v/>
      </c>
      <c r="W610" s="69" t="str">
        <f>IFERROR(CLEAN(HLOOKUP(W$1,'1.源数据-产品报告-消费降序'!W:W,ROW(),0)),"")</f>
        <v/>
      </c>
      <c r="X610" s="69" t="str">
        <f>IFERROR(CLEAN(HLOOKUP(X$1,'1.源数据-产品报告-消费降序'!X:X,ROW(),0)),"")</f>
        <v/>
      </c>
      <c r="Y610" s="69" t="str">
        <f>IFERROR(CLEAN(HLOOKUP(Y$1,'1.源数据-产品报告-消费降序'!Y:Y,ROW(),0)),"")</f>
        <v/>
      </c>
      <c r="Z610" s="69" t="str">
        <f>IFERROR(CLEAN(HLOOKUP(Z$1,'1.源数据-产品报告-消费降序'!Z:Z,ROW(),0)),"")</f>
        <v/>
      </c>
      <c r="AA610" s="69" t="str">
        <f>IFERROR(CLEAN(HLOOKUP(AA$1,'1.源数据-产品报告-消费降序'!AA:AA,ROW(),0)),"")</f>
        <v/>
      </c>
      <c r="AB610" s="69" t="str">
        <f>IFERROR(CLEAN(HLOOKUP(AB$1,'1.源数据-产品报告-消费降序'!AB:AB,ROW(),0)),"")</f>
        <v/>
      </c>
      <c r="AC610" s="69" t="str">
        <f>IFERROR(CLEAN(HLOOKUP(AC$1,'1.源数据-产品报告-消费降序'!AC:AC,ROW(),0)),"")</f>
        <v/>
      </c>
      <c r="AD6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0" s="69" t="str">
        <f>IFERROR(CLEAN(HLOOKUP(AE$1,'1.源数据-产品报告-消费降序'!AE:AE,ROW(),0)),"")</f>
        <v/>
      </c>
      <c r="AH610" s="69" t="str">
        <f>IFERROR(CLEAN(HLOOKUP(AH$1,'1.源数据-产品报告-消费降序'!AH:AH,ROW(),0)),"")</f>
        <v/>
      </c>
      <c r="AI610" s="69" t="str">
        <f>IFERROR(CLEAN(HLOOKUP(AI$1,'1.源数据-产品报告-消费降序'!AI:AI,ROW(),0)),"")</f>
        <v/>
      </c>
      <c r="AJ610" s="69" t="str">
        <f>IFERROR(CLEAN(HLOOKUP(AJ$1,'1.源数据-产品报告-消费降序'!AJ:AJ,ROW(),0)),"")</f>
        <v/>
      </c>
      <c r="AK610" s="69" t="str">
        <f>IFERROR(CLEAN(HLOOKUP(AK$1,'1.源数据-产品报告-消费降序'!AK:AK,ROW(),0)),"")</f>
        <v/>
      </c>
      <c r="AL610" s="69" t="str">
        <f>IFERROR(CLEAN(HLOOKUP(AL$1,'1.源数据-产品报告-消费降序'!AL:AL,ROW(),0)),"")</f>
        <v/>
      </c>
      <c r="AM610" s="69" t="str">
        <f>IFERROR(CLEAN(HLOOKUP(AM$1,'1.源数据-产品报告-消费降序'!AM:AM,ROW(),0)),"")</f>
        <v/>
      </c>
      <c r="AN610" s="69" t="str">
        <f>IFERROR(CLEAN(HLOOKUP(AN$1,'1.源数据-产品报告-消费降序'!AN:AN,ROW(),0)),"")</f>
        <v/>
      </c>
      <c r="AO6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0" s="69" t="str">
        <f>IFERROR(CLEAN(HLOOKUP(AP$1,'1.源数据-产品报告-消费降序'!AP:AP,ROW(),0)),"")</f>
        <v/>
      </c>
      <c r="AS610" s="69" t="str">
        <f>IFERROR(CLEAN(HLOOKUP(AS$1,'1.源数据-产品报告-消费降序'!AS:AS,ROW(),0)),"")</f>
        <v/>
      </c>
      <c r="AT610" s="69" t="str">
        <f>IFERROR(CLEAN(HLOOKUP(AT$1,'1.源数据-产品报告-消费降序'!AT:AT,ROW(),0)),"")</f>
        <v/>
      </c>
      <c r="AU610" s="69" t="str">
        <f>IFERROR(CLEAN(HLOOKUP(AU$1,'1.源数据-产品报告-消费降序'!AU:AU,ROW(),0)),"")</f>
        <v/>
      </c>
      <c r="AV610" s="69" t="str">
        <f>IFERROR(CLEAN(HLOOKUP(AV$1,'1.源数据-产品报告-消费降序'!AV:AV,ROW(),0)),"")</f>
        <v/>
      </c>
      <c r="AW610" s="69" t="str">
        <f>IFERROR(CLEAN(HLOOKUP(AW$1,'1.源数据-产品报告-消费降序'!AW:AW,ROW(),0)),"")</f>
        <v/>
      </c>
      <c r="AX610" s="69" t="str">
        <f>IFERROR(CLEAN(HLOOKUP(AX$1,'1.源数据-产品报告-消费降序'!AX:AX,ROW(),0)),"")</f>
        <v/>
      </c>
      <c r="AY610" s="69" t="str">
        <f>IFERROR(CLEAN(HLOOKUP(AY$1,'1.源数据-产品报告-消费降序'!AY:AY,ROW(),0)),"")</f>
        <v/>
      </c>
      <c r="AZ6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0" s="69" t="str">
        <f>IFERROR(CLEAN(HLOOKUP(BA$1,'1.源数据-产品报告-消费降序'!BA:BA,ROW(),0)),"")</f>
        <v/>
      </c>
      <c r="BD610" s="69" t="str">
        <f>IFERROR(CLEAN(HLOOKUP(BD$1,'1.源数据-产品报告-消费降序'!BD:BD,ROW(),0)),"")</f>
        <v/>
      </c>
      <c r="BE610" s="69" t="str">
        <f>IFERROR(CLEAN(HLOOKUP(BE$1,'1.源数据-产品报告-消费降序'!BE:BE,ROW(),0)),"")</f>
        <v/>
      </c>
      <c r="BF610" s="69" t="str">
        <f>IFERROR(CLEAN(HLOOKUP(BF$1,'1.源数据-产品报告-消费降序'!BF:BF,ROW(),0)),"")</f>
        <v/>
      </c>
      <c r="BG610" s="69" t="str">
        <f>IFERROR(CLEAN(HLOOKUP(BG$1,'1.源数据-产品报告-消费降序'!BG:BG,ROW(),0)),"")</f>
        <v/>
      </c>
      <c r="BH610" s="69" t="str">
        <f>IFERROR(CLEAN(HLOOKUP(BH$1,'1.源数据-产品报告-消费降序'!BH:BH,ROW(),0)),"")</f>
        <v/>
      </c>
      <c r="BI610" s="69" t="str">
        <f>IFERROR(CLEAN(HLOOKUP(BI$1,'1.源数据-产品报告-消费降序'!BI:BI,ROW(),0)),"")</f>
        <v/>
      </c>
      <c r="BJ610" s="69" t="str">
        <f>IFERROR(CLEAN(HLOOKUP(BJ$1,'1.源数据-产品报告-消费降序'!BJ:BJ,ROW(),0)),"")</f>
        <v/>
      </c>
      <c r="BK6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0" s="69" t="str">
        <f>IFERROR(CLEAN(HLOOKUP(BL$1,'1.源数据-产品报告-消费降序'!BL:BL,ROW(),0)),"")</f>
        <v/>
      </c>
      <c r="BO610" s="69" t="str">
        <f>IFERROR(CLEAN(HLOOKUP(BO$1,'1.源数据-产品报告-消费降序'!BO:BO,ROW(),0)),"")</f>
        <v/>
      </c>
      <c r="BP610" s="69" t="str">
        <f>IFERROR(CLEAN(HLOOKUP(BP$1,'1.源数据-产品报告-消费降序'!BP:BP,ROW(),0)),"")</f>
        <v/>
      </c>
      <c r="BQ610" s="69" t="str">
        <f>IFERROR(CLEAN(HLOOKUP(BQ$1,'1.源数据-产品报告-消费降序'!BQ:BQ,ROW(),0)),"")</f>
        <v/>
      </c>
      <c r="BR610" s="69" t="str">
        <f>IFERROR(CLEAN(HLOOKUP(BR$1,'1.源数据-产品报告-消费降序'!BR:BR,ROW(),0)),"")</f>
        <v/>
      </c>
      <c r="BS610" s="69" t="str">
        <f>IFERROR(CLEAN(HLOOKUP(BS$1,'1.源数据-产品报告-消费降序'!BS:BS,ROW(),0)),"")</f>
        <v/>
      </c>
      <c r="BT610" s="69" t="str">
        <f>IFERROR(CLEAN(HLOOKUP(BT$1,'1.源数据-产品报告-消费降序'!BT:BT,ROW(),0)),"")</f>
        <v/>
      </c>
      <c r="BU610" s="69" t="str">
        <f>IFERROR(CLEAN(HLOOKUP(BU$1,'1.源数据-产品报告-消费降序'!BU:BU,ROW(),0)),"")</f>
        <v/>
      </c>
      <c r="BV6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0" s="69" t="str">
        <f>IFERROR(CLEAN(HLOOKUP(BW$1,'1.源数据-产品报告-消费降序'!BW:BW,ROW(),0)),"")</f>
        <v/>
      </c>
    </row>
    <row r="611" spans="1:75">
      <c r="A611" s="69" t="str">
        <f>IFERROR(CLEAN(HLOOKUP(A$1,'1.源数据-产品报告-消费降序'!A:A,ROW(),0)),"")</f>
        <v/>
      </c>
      <c r="B611" s="69" t="str">
        <f>IFERROR(CLEAN(HLOOKUP(B$1,'1.源数据-产品报告-消费降序'!B:B,ROW(),0)),"")</f>
        <v/>
      </c>
      <c r="C611" s="69" t="str">
        <f>IFERROR(CLEAN(HLOOKUP(C$1,'1.源数据-产品报告-消费降序'!C:C,ROW(),0)),"")</f>
        <v/>
      </c>
      <c r="D611" s="69" t="str">
        <f>IFERROR(CLEAN(HLOOKUP(D$1,'1.源数据-产品报告-消费降序'!D:D,ROW(),0)),"")</f>
        <v/>
      </c>
      <c r="E611" s="69" t="str">
        <f>IFERROR(CLEAN(HLOOKUP(E$1,'1.源数据-产品报告-消费降序'!E:E,ROW(),0)),"")</f>
        <v/>
      </c>
      <c r="F611" s="69" t="str">
        <f>IFERROR(CLEAN(HLOOKUP(F$1,'1.源数据-产品报告-消费降序'!F:F,ROW(),0)),"")</f>
        <v/>
      </c>
      <c r="G611" s="70">
        <f>IFERROR((HLOOKUP(G$1,'1.源数据-产品报告-消费降序'!G:G,ROW(),0)),"")</f>
        <v>0</v>
      </c>
      <c r="H6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1" s="69" t="str">
        <f>IFERROR(CLEAN(HLOOKUP(I$1,'1.源数据-产品报告-消费降序'!I:I,ROW(),0)),"")</f>
        <v/>
      </c>
      <c r="L611" s="69" t="str">
        <f>IFERROR(CLEAN(HLOOKUP(L$1,'1.源数据-产品报告-消费降序'!L:L,ROW(),0)),"")</f>
        <v/>
      </c>
      <c r="M611" s="69" t="str">
        <f>IFERROR(CLEAN(HLOOKUP(M$1,'1.源数据-产品报告-消费降序'!M:M,ROW(),0)),"")</f>
        <v/>
      </c>
      <c r="N611" s="69" t="str">
        <f>IFERROR(CLEAN(HLOOKUP(N$1,'1.源数据-产品报告-消费降序'!N:N,ROW(),0)),"")</f>
        <v/>
      </c>
      <c r="O611" s="69" t="str">
        <f>IFERROR(CLEAN(HLOOKUP(O$1,'1.源数据-产品报告-消费降序'!O:O,ROW(),0)),"")</f>
        <v/>
      </c>
      <c r="P611" s="69" t="str">
        <f>IFERROR(CLEAN(HLOOKUP(P$1,'1.源数据-产品报告-消费降序'!P:P,ROW(),0)),"")</f>
        <v/>
      </c>
      <c r="Q611" s="69" t="str">
        <f>IFERROR(CLEAN(HLOOKUP(Q$1,'1.源数据-产品报告-消费降序'!Q:Q,ROW(),0)),"")</f>
        <v/>
      </c>
      <c r="R611" s="69" t="str">
        <f>IFERROR(CLEAN(HLOOKUP(R$1,'1.源数据-产品报告-消费降序'!R:R,ROW(),0)),"")</f>
        <v/>
      </c>
      <c r="S6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1" s="69" t="str">
        <f>IFERROR(CLEAN(HLOOKUP(T$1,'1.源数据-产品报告-消费降序'!T:T,ROW(),0)),"")</f>
        <v/>
      </c>
      <c r="W611" s="69" t="str">
        <f>IFERROR(CLEAN(HLOOKUP(W$1,'1.源数据-产品报告-消费降序'!W:W,ROW(),0)),"")</f>
        <v/>
      </c>
      <c r="X611" s="69" t="str">
        <f>IFERROR(CLEAN(HLOOKUP(X$1,'1.源数据-产品报告-消费降序'!X:X,ROW(),0)),"")</f>
        <v/>
      </c>
      <c r="Y611" s="69" t="str">
        <f>IFERROR(CLEAN(HLOOKUP(Y$1,'1.源数据-产品报告-消费降序'!Y:Y,ROW(),0)),"")</f>
        <v/>
      </c>
      <c r="Z611" s="69" t="str">
        <f>IFERROR(CLEAN(HLOOKUP(Z$1,'1.源数据-产品报告-消费降序'!Z:Z,ROW(),0)),"")</f>
        <v/>
      </c>
      <c r="AA611" s="69" t="str">
        <f>IFERROR(CLEAN(HLOOKUP(AA$1,'1.源数据-产品报告-消费降序'!AA:AA,ROW(),0)),"")</f>
        <v/>
      </c>
      <c r="AB611" s="69" t="str">
        <f>IFERROR(CLEAN(HLOOKUP(AB$1,'1.源数据-产品报告-消费降序'!AB:AB,ROW(),0)),"")</f>
        <v/>
      </c>
      <c r="AC611" s="69" t="str">
        <f>IFERROR(CLEAN(HLOOKUP(AC$1,'1.源数据-产品报告-消费降序'!AC:AC,ROW(),0)),"")</f>
        <v/>
      </c>
      <c r="AD6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1" s="69" t="str">
        <f>IFERROR(CLEAN(HLOOKUP(AE$1,'1.源数据-产品报告-消费降序'!AE:AE,ROW(),0)),"")</f>
        <v/>
      </c>
      <c r="AH611" s="69" t="str">
        <f>IFERROR(CLEAN(HLOOKUP(AH$1,'1.源数据-产品报告-消费降序'!AH:AH,ROW(),0)),"")</f>
        <v/>
      </c>
      <c r="AI611" s="69" t="str">
        <f>IFERROR(CLEAN(HLOOKUP(AI$1,'1.源数据-产品报告-消费降序'!AI:AI,ROW(),0)),"")</f>
        <v/>
      </c>
      <c r="AJ611" s="69" t="str">
        <f>IFERROR(CLEAN(HLOOKUP(AJ$1,'1.源数据-产品报告-消费降序'!AJ:AJ,ROW(),0)),"")</f>
        <v/>
      </c>
      <c r="AK611" s="69" t="str">
        <f>IFERROR(CLEAN(HLOOKUP(AK$1,'1.源数据-产品报告-消费降序'!AK:AK,ROW(),0)),"")</f>
        <v/>
      </c>
      <c r="AL611" s="69" t="str">
        <f>IFERROR(CLEAN(HLOOKUP(AL$1,'1.源数据-产品报告-消费降序'!AL:AL,ROW(),0)),"")</f>
        <v/>
      </c>
      <c r="AM611" s="69" t="str">
        <f>IFERROR(CLEAN(HLOOKUP(AM$1,'1.源数据-产品报告-消费降序'!AM:AM,ROW(),0)),"")</f>
        <v/>
      </c>
      <c r="AN611" s="69" t="str">
        <f>IFERROR(CLEAN(HLOOKUP(AN$1,'1.源数据-产品报告-消费降序'!AN:AN,ROW(),0)),"")</f>
        <v/>
      </c>
      <c r="AO6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1" s="69" t="str">
        <f>IFERROR(CLEAN(HLOOKUP(AP$1,'1.源数据-产品报告-消费降序'!AP:AP,ROW(),0)),"")</f>
        <v/>
      </c>
      <c r="AS611" s="69" t="str">
        <f>IFERROR(CLEAN(HLOOKUP(AS$1,'1.源数据-产品报告-消费降序'!AS:AS,ROW(),0)),"")</f>
        <v/>
      </c>
      <c r="AT611" s="69" t="str">
        <f>IFERROR(CLEAN(HLOOKUP(AT$1,'1.源数据-产品报告-消费降序'!AT:AT,ROW(),0)),"")</f>
        <v/>
      </c>
      <c r="AU611" s="69" t="str">
        <f>IFERROR(CLEAN(HLOOKUP(AU$1,'1.源数据-产品报告-消费降序'!AU:AU,ROW(),0)),"")</f>
        <v/>
      </c>
      <c r="AV611" s="69" t="str">
        <f>IFERROR(CLEAN(HLOOKUP(AV$1,'1.源数据-产品报告-消费降序'!AV:AV,ROW(),0)),"")</f>
        <v/>
      </c>
      <c r="AW611" s="69" t="str">
        <f>IFERROR(CLEAN(HLOOKUP(AW$1,'1.源数据-产品报告-消费降序'!AW:AW,ROW(),0)),"")</f>
        <v/>
      </c>
      <c r="AX611" s="69" t="str">
        <f>IFERROR(CLEAN(HLOOKUP(AX$1,'1.源数据-产品报告-消费降序'!AX:AX,ROW(),0)),"")</f>
        <v/>
      </c>
      <c r="AY611" s="69" t="str">
        <f>IFERROR(CLEAN(HLOOKUP(AY$1,'1.源数据-产品报告-消费降序'!AY:AY,ROW(),0)),"")</f>
        <v/>
      </c>
      <c r="AZ6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1" s="69" t="str">
        <f>IFERROR(CLEAN(HLOOKUP(BA$1,'1.源数据-产品报告-消费降序'!BA:BA,ROW(),0)),"")</f>
        <v/>
      </c>
      <c r="BD611" s="69" t="str">
        <f>IFERROR(CLEAN(HLOOKUP(BD$1,'1.源数据-产品报告-消费降序'!BD:BD,ROW(),0)),"")</f>
        <v/>
      </c>
      <c r="BE611" s="69" t="str">
        <f>IFERROR(CLEAN(HLOOKUP(BE$1,'1.源数据-产品报告-消费降序'!BE:BE,ROW(),0)),"")</f>
        <v/>
      </c>
      <c r="BF611" s="69" t="str">
        <f>IFERROR(CLEAN(HLOOKUP(BF$1,'1.源数据-产品报告-消费降序'!BF:BF,ROW(),0)),"")</f>
        <v/>
      </c>
      <c r="BG611" s="69" t="str">
        <f>IFERROR(CLEAN(HLOOKUP(BG$1,'1.源数据-产品报告-消费降序'!BG:BG,ROW(),0)),"")</f>
        <v/>
      </c>
      <c r="BH611" s="69" t="str">
        <f>IFERROR(CLEAN(HLOOKUP(BH$1,'1.源数据-产品报告-消费降序'!BH:BH,ROW(),0)),"")</f>
        <v/>
      </c>
      <c r="BI611" s="69" t="str">
        <f>IFERROR(CLEAN(HLOOKUP(BI$1,'1.源数据-产品报告-消费降序'!BI:BI,ROW(),0)),"")</f>
        <v/>
      </c>
      <c r="BJ611" s="69" t="str">
        <f>IFERROR(CLEAN(HLOOKUP(BJ$1,'1.源数据-产品报告-消费降序'!BJ:BJ,ROW(),0)),"")</f>
        <v/>
      </c>
      <c r="BK6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1" s="69" t="str">
        <f>IFERROR(CLEAN(HLOOKUP(BL$1,'1.源数据-产品报告-消费降序'!BL:BL,ROW(),0)),"")</f>
        <v/>
      </c>
      <c r="BO611" s="69" t="str">
        <f>IFERROR(CLEAN(HLOOKUP(BO$1,'1.源数据-产品报告-消费降序'!BO:BO,ROW(),0)),"")</f>
        <v/>
      </c>
      <c r="BP611" s="69" t="str">
        <f>IFERROR(CLEAN(HLOOKUP(BP$1,'1.源数据-产品报告-消费降序'!BP:BP,ROW(),0)),"")</f>
        <v/>
      </c>
      <c r="BQ611" s="69" t="str">
        <f>IFERROR(CLEAN(HLOOKUP(BQ$1,'1.源数据-产品报告-消费降序'!BQ:BQ,ROW(),0)),"")</f>
        <v/>
      </c>
      <c r="BR611" s="69" t="str">
        <f>IFERROR(CLEAN(HLOOKUP(BR$1,'1.源数据-产品报告-消费降序'!BR:BR,ROW(),0)),"")</f>
        <v/>
      </c>
      <c r="BS611" s="69" t="str">
        <f>IFERROR(CLEAN(HLOOKUP(BS$1,'1.源数据-产品报告-消费降序'!BS:BS,ROW(),0)),"")</f>
        <v/>
      </c>
      <c r="BT611" s="69" t="str">
        <f>IFERROR(CLEAN(HLOOKUP(BT$1,'1.源数据-产品报告-消费降序'!BT:BT,ROW(),0)),"")</f>
        <v/>
      </c>
      <c r="BU611" s="69" t="str">
        <f>IFERROR(CLEAN(HLOOKUP(BU$1,'1.源数据-产品报告-消费降序'!BU:BU,ROW(),0)),"")</f>
        <v/>
      </c>
      <c r="BV6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1" s="69" t="str">
        <f>IFERROR(CLEAN(HLOOKUP(BW$1,'1.源数据-产品报告-消费降序'!BW:BW,ROW(),0)),"")</f>
        <v/>
      </c>
    </row>
    <row r="612" spans="1:75">
      <c r="A612" s="69" t="str">
        <f>IFERROR(CLEAN(HLOOKUP(A$1,'1.源数据-产品报告-消费降序'!A:A,ROW(),0)),"")</f>
        <v/>
      </c>
      <c r="B612" s="69" t="str">
        <f>IFERROR(CLEAN(HLOOKUP(B$1,'1.源数据-产品报告-消费降序'!B:B,ROW(),0)),"")</f>
        <v/>
      </c>
      <c r="C612" s="69" t="str">
        <f>IFERROR(CLEAN(HLOOKUP(C$1,'1.源数据-产品报告-消费降序'!C:C,ROW(),0)),"")</f>
        <v/>
      </c>
      <c r="D612" s="69" t="str">
        <f>IFERROR(CLEAN(HLOOKUP(D$1,'1.源数据-产品报告-消费降序'!D:D,ROW(),0)),"")</f>
        <v/>
      </c>
      <c r="E612" s="69" t="str">
        <f>IFERROR(CLEAN(HLOOKUP(E$1,'1.源数据-产品报告-消费降序'!E:E,ROW(),0)),"")</f>
        <v/>
      </c>
      <c r="F612" s="69" t="str">
        <f>IFERROR(CLEAN(HLOOKUP(F$1,'1.源数据-产品报告-消费降序'!F:F,ROW(),0)),"")</f>
        <v/>
      </c>
      <c r="G612" s="70">
        <f>IFERROR((HLOOKUP(G$1,'1.源数据-产品报告-消费降序'!G:G,ROW(),0)),"")</f>
        <v>0</v>
      </c>
      <c r="H6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2" s="69" t="str">
        <f>IFERROR(CLEAN(HLOOKUP(I$1,'1.源数据-产品报告-消费降序'!I:I,ROW(),0)),"")</f>
        <v/>
      </c>
      <c r="L612" s="69" t="str">
        <f>IFERROR(CLEAN(HLOOKUP(L$1,'1.源数据-产品报告-消费降序'!L:L,ROW(),0)),"")</f>
        <v/>
      </c>
      <c r="M612" s="69" t="str">
        <f>IFERROR(CLEAN(HLOOKUP(M$1,'1.源数据-产品报告-消费降序'!M:M,ROW(),0)),"")</f>
        <v/>
      </c>
      <c r="N612" s="69" t="str">
        <f>IFERROR(CLEAN(HLOOKUP(N$1,'1.源数据-产品报告-消费降序'!N:N,ROW(),0)),"")</f>
        <v/>
      </c>
      <c r="O612" s="69" t="str">
        <f>IFERROR(CLEAN(HLOOKUP(O$1,'1.源数据-产品报告-消费降序'!O:O,ROW(),0)),"")</f>
        <v/>
      </c>
      <c r="P612" s="69" t="str">
        <f>IFERROR(CLEAN(HLOOKUP(P$1,'1.源数据-产品报告-消费降序'!P:P,ROW(),0)),"")</f>
        <v/>
      </c>
      <c r="Q612" s="69" t="str">
        <f>IFERROR(CLEAN(HLOOKUP(Q$1,'1.源数据-产品报告-消费降序'!Q:Q,ROW(),0)),"")</f>
        <v/>
      </c>
      <c r="R612" s="69" t="str">
        <f>IFERROR(CLEAN(HLOOKUP(R$1,'1.源数据-产品报告-消费降序'!R:R,ROW(),0)),"")</f>
        <v/>
      </c>
      <c r="S6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2" s="69" t="str">
        <f>IFERROR(CLEAN(HLOOKUP(T$1,'1.源数据-产品报告-消费降序'!T:T,ROW(),0)),"")</f>
        <v/>
      </c>
      <c r="W612" s="69" t="str">
        <f>IFERROR(CLEAN(HLOOKUP(W$1,'1.源数据-产品报告-消费降序'!W:W,ROW(),0)),"")</f>
        <v/>
      </c>
      <c r="X612" s="69" t="str">
        <f>IFERROR(CLEAN(HLOOKUP(X$1,'1.源数据-产品报告-消费降序'!X:X,ROW(),0)),"")</f>
        <v/>
      </c>
      <c r="Y612" s="69" t="str">
        <f>IFERROR(CLEAN(HLOOKUP(Y$1,'1.源数据-产品报告-消费降序'!Y:Y,ROW(),0)),"")</f>
        <v/>
      </c>
      <c r="Z612" s="69" t="str">
        <f>IFERROR(CLEAN(HLOOKUP(Z$1,'1.源数据-产品报告-消费降序'!Z:Z,ROW(),0)),"")</f>
        <v/>
      </c>
      <c r="AA612" s="69" t="str">
        <f>IFERROR(CLEAN(HLOOKUP(AA$1,'1.源数据-产品报告-消费降序'!AA:AA,ROW(),0)),"")</f>
        <v/>
      </c>
      <c r="AB612" s="69" t="str">
        <f>IFERROR(CLEAN(HLOOKUP(AB$1,'1.源数据-产品报告-消费降序'!AB:AB,ROW(),0)),"")</f>
        <v/>
      </c>
      <c r="AC612" s="69" t="str">
        <f>IFERROR(CLEAN(HLOOKUP(AC$1,'1.源数据-产品报告-消费降序'!AC:AC,ROW(),0)),"")</f>
        <v/>
      </c>
      <c r="AD6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2" s="69" t="str">
        <f>IFERROR(CLEAN(HLOOKUP(AE$1,'1.源数据-产品报告-消费降序'!AE:AE,ROW(),0)),"")</f>
        <v/>
      </c>
      <c r="AH612" s="69" t="str">
        <f>IFERROR(CLEAN(HLOOKUP(AH$1,'1.源数据-产品报告-消费降序'!AH:AH,ROW(),0)),"")</f>
        <v/>
      </c>
      <c r="AI612" s="69" t="str">
        <f>IFERROR(CLEAN(HLOOKUP(AI$1,'1.源数据-产品报告-消费降序'!AI:AI,ROW(),0)),"")</f>
        <v/>
      </c>
      <c r="AJ612" s="69" t="str">
        <f>IFERROR(CLEAN(HLOOKUP(AJ$1,'1.源数据-产品报告-消费降序'!AJ:AJ,ROW(),0)),"")</f>
        <v/>
      </c>
      <c r="AK612" s="69" t="str">
        <f>IFERROR(CLEAN(HLOOKUP(AK$1,'1.源数据-产品报告-消费降序'!AK:AK,ROW(),0)),"")</f>
        <v/>
      </c>
      <c r="AL612" s="69" t="str">
        <f>IFERROR(CLEAN(HLOOKUP(AL$1,'1.源数据-产品报告-消费降序'!AL:AL,ROW(),0)),"")</f>
        <v/>
      </c>
      <c r="AM612" s="69" t="str">
        <f>IFERROR(CLEAN(HLOOKUP(AM$1,'1.源数据-产品报告-消费降序'!AM:AM,ROW(),0)),"")</f>
        <v/>
      </c>
      <c r="AN612" s="69" t="str">
        <f>IFERROR(CLEAN(HLOOKUP(AN$1,'1.源数据-产品报告-消费降序'!AN:AN,ROW(),0)),"")</f>
        <v/>
      </c>
      <c r="AO6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2" s="69" t="str">
        <f>IFERROR(CLEAN(HLOOKUP(AP$1,'1.源数据-产品报告-消费降序'!AP:AP,ROW(),0)),"")</f>
        <v/>
      </c>
      <c r="AS612" s="69" t="str">
        <f>IFERROR(CLEAN(HLOOKUP(AS$1,'1.源数据-产品报告-消费降序'!AS:AS,ROW(),0)),"")</f>
        <v/>
      </c>
      <c r="AT612" s="69" t="str">
        <f>IFERROR(CLEAN(HLOOKUP(AT$1,'1.源数据-产品报告-消费降序'!AT:AT,ROW(),0)),"")</f>
        <v/>
      </c>
      <c r="AU612" s="69" t="str">
        <f>IFERROR(CLEAN(HLOOKUP(AU$1,'1.源数据-产品报告-消费降序'!AU:AU,ROW(),0)),"")</f>
        <v/>
      </c>
      <c r="AV612" s="69" t="str">
        <f>IFERROR(CLEAN(HLOOKUP(AV$1,'1.源数据-产品报告-消费降序'!AV:AV,ROW(),0)),"")</f>
        <v/>
      </c>
      <c r="AW612" s="69" t="str">
        <f>IFERROR(CLEAN(HLOOKUP(AW$1,'1.源数据-产品报告-消费降序'!AW:AW,ROW(),0)),"")</f>
        <v/>
      </c>
      <c r="AX612" s="69" t="str">
        <f>IFERROR(CLEAN(HLOOKUP(AX$1,'1.源数据-产品报告-消费降序'!AX:AX,ROW(),0)),"")</f>
        <v/>
      </c>
      <c r="AY612" s="69" t="str">
        <f>IFERROR(CLEAN(HLOOKUP(AY$1,'1.源数据-产品报告-消费降序'!AY:AY,ROW(),0)),"")</f>
        <v/>
      </c>
      <c r="AZ6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2" s="69" t="str">
        <f>IFERROR(CLEAN(HLOOKUP(BA$1,'1.源数据-产品报告-消费降序'!BA:BA,ROW(),0)),"")</f>
        <v/>
      </c>
      <c r="BD612" s="69" t="str">
        <f>IFERROR(CLEAN(HLOOKUP(BD$1,'1.源数据-产品报告-消费降序'!BD:BD,ROW(),0)),"")</f>
        <v/>
      </c>
      <c r="BE612" s="69" t="str">
        <f>IFERROR(CLEAN(HLOOKUP(BE$1,'1.源数据-产品报告-消费降序'!BE:BE,ROW(),0)),"")</f>
        <v/>
      </c>
      <c r="BF612" s="69" t="str">
        <f>IFERROR(CLEAN(HLOOKUP(BF$1,'1.源数据-产品报告-消费降序'!BF:BF,ROW(),0)),"")</f>
        <v/>
      </c>
      <c r="BG612" s="69" t="str">
        <f>IFERROR(CLEAN(HLOOKUP(BG$1,'1.源数据-产品报告-消费降序'!BG:BG,ROW(),0)),"")</f>
        <v/>
      </c>
      <c r="BH612" s="69" t="str">
        <f>IFERROR(CLEAN(HLOOKUP(BH$1,'1.源数据-产品报告-消费降序'!BH:BH,ROW(),0)),"")</f>
        <v/>
      </c>
      <c r="BI612" s="69" t="str">
        <f>IFERROR(CLEAN(HLOOKUP(BI$1,'1.源数据-产品报告-消费降序'!BI:BI,ROW(),0)),"")</f>
        <v/>
      </c>
      <c r="BJ612" s="69" t="str">
        <f>IFERROR(CLEAN(HLOOKUP(BJ$1,'1.源数据-产品报告-消费降序'!BJ:BJ,ROW(),0)),"")</f>
        <v/>
      </c>
      <c r="BK6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2" s="69" t="str">
        <f>IFERROR(CLEAN(HLOOKUP(BL$1,'1.源数据-产品报告-消费降序'!BL:BL,ROW(),0)),"")</f>
        <v/>
      </c>
      <c r="BO612" s="69" t="str">
        <f>IFERROR(CLEAN(HLOOKUP(BO$1,'1.源数据-产品报告-消费降序'!BO:BO,ROW(),0)),"")</f>
        <v/>
      </c>
      <c r="BP612" s="69" t="str">
        <f>IFERROR(CLEAN(HLOOKUP(BP$1,'1.源数据-产品报告-消费降序'!BP:BP,ROW(),0)),"")</f>
        <v/>
      </c>
      <c r="BQ612" s="69" t="str">
        <f>IFERROR(CLEAN(HLOOKUP(BQ$1,'1.源数据-产品报告-消费降序'!BQ:BQ,ROW(),0)),"")</f>
        <v/>
      </c>
      <c r="BR612" s="69" t="str">
        <f>IFERROR(CLEAN(HLOOKUP(BR$1,'1.源数据-产品报告-消费降序'!BR:BR,ROW(),0)),"")</f>
        <v/>
      </c>
      <c r="BS612" s="69" t="str">
        <f>IFERROR(CLEAN(HLOOKUP(BS$1,'1.源数据-产品报告-消费降序'!BS:BS,ROW(),0)),"")</f>
        <v/>
      </c>
      <c r="BT612" s="69" t="str">
        <f>IFERROR(CLEAN(HLOOKUP(BT$1,'1.源数据-产品报告-消费降序'!BT:BT,ROW(),0)),"")</f>
        <v/>
      </c>
      <c r="BU612" s="69" t="str">
        <f>IFERROR(CLEAN(HLOOKUP(BU$1,'1.源数据-产品报告-消费降序'!BU:BU,ROW(),0)),"")</f>
        <v/>
      </c>
      <c r="BV6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2" s="69" t="str">
        <f>IFERROR(CLEAN(HLOOKUP(BW$1,'1.源数据-产品报告-消费降序'!BW:BW,ROW(),0)),"")</f>
        <v/>
      </c>
    </row>
    <row r="613" spans="1:75">
      <c r="A613" s="69" t="str">
        <f>IFERROR(CLEAN(HLOOKUP(A$1,'1.源数据-产品报告-消费降序'!A:A,ROW(),0)),"")</f>
        <v/>
      </c>
      <c r="B613" s="69" t="str">
        <f>IFERROR(CLEAN(HLOOKUP(B$1,'1.源数据-产品报告-消费降序'!B:B,ROW(),0)),"")</f>
        <v/>
      </c>
      <c r="C613" s="69" t="str">
        <f>IFERROR(CLEAN(HLOOKUP(C$1,'1.源数据-产品报告-消费降序'!C:C,ROW(),0)),"")</f>
        <v/>
      </c>
      <c r="D613" s="69" t="str">
        <f>IFERROR(CLEAN(HLOOKUP(D$1,'1.源数据-产品报告-消费降序'!D:D,ROW(),0)),"")</f>
        <v/>
      </c>
      <c r="E613" s="69" t="str">
        <f>IFERROR(CLEAN(HLOOKUP(E$1,'1.源数据-产品报告-消费降序'!E:E,ROW(),0)),"")</f>
        <v/>
      </c>
      <c r="F613" s="69" t="str">
        <f>IFERROR(CLEAN(HLOOKUP(F$1,'1.源数据-产品报告-消费降序'!F:F,ROW(),0)),"")</f>
        <v/>
      </c>
      <c r="G613" s="70">
        <f>IFERROR((HLOOKUP(G$1,'1.源数据-产品报告-消费降序'!G:G,ROW(),0)),"")</f>
        <v>0</v>
      </c>
      <c r="H6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3" s="69" t="str">
        <f>IFERROR(CLEAN(HLOOKUP(I$1,'1.源数据-产品报告-消费降序'!I:I,ROW(),0)),"")</f>
        <v/>
      </c>
      <c r="L613" s="69" t="str">
        <f>IFERROR(CLEAN(HLOOKUP(L$1,'1.源数据-产品报告-消费降序'!L:L,ROW(),0)),"")</f>
        <v/>
      </c>
      <c r="M613" s="69" t="str">
        <f>IFERROR(CLEAN(HLOOKUP(M$1,'1.源数据-产品报告-消费降序'!M:M,ROW(),0)),"")</f>
        <v/>
      </c>
      <c r="N613" s="69" t="str">
        <f>IFERROR(CLEAN(HLOOKUP(N$1,'1.源数据-产品报告-消费降序'!N:N,ROW(),0)),"")</f>
        <v/>
      </c>
      <c r="O613" s="69" t="str">
        <f>IFERROR(CLEAN(HLOOKUP(O$1,'1.源数据-产品报告-消费降序'!O:O,ROW(),0)),"")</f>
        <v/>
      </c>
      <c r="P613" s="69" t="str">
        <f>IFERROR(CLEAN(HLOOKUP(P$1,'1.源数据-产品报告-消费降序'!P:P,ROW(),0)),"")</f>
        <v/>
      </c>
      <c r="Q613" s="69" t="str">
        <f>IFERROR(CLEAN(HLOOKUP(Q$1,'1.源数据-产品报告-消费降序'!Q:Q,ROW(),0)),"")</f>
        <v/>
      </c>
      <c r="R613" s="69" t="str">
        <f>IFERROR(CLEAN(HLOOKUP(R$1,'1.源数据-产品报告-消费降序'!R:R,ROW(),0)),"")</f>
        <v/>
      </c>
      <c r="S6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3" s="69" t="str">
        <f>IFERROR(CLEAN(HLOOKUP(T$1,'1.源数据-产品报告-消费降序'!T:T,ROW(),0)),"")</f>
        <v/>
      </c>
      <c r="W613" s="69" t="str">
        <f>IFERROR(CLEAN(HLOOKUP(W$1,'1.源数据-产品报告-消费降序'!W:W,ROW(),0)),"")</f>
        <v/>
      </c>
      <c r="X613" s="69" t="str">
        <f>IFERROR(CLEAN(HLOOKUP(X$1,'1.源数据-产品报告-消费降序'!X:X,ROW(),0)),"")</f>
        <v/>
      </c>
      <c r="Y613" s="69" t="str">
        <f>IFERROR(CLEAN(HLOOKUP(Y$1,'1.源数据-产品报告-消费降序'!Y:Y,ROW(),0)),"")</f>
        <v/>
      </c>
      <c r="Z613" s="69" t="str">
        <f>IFERROR(CLEAN(HLOOKUP(Z$1,'1.源数据-产品报告-消费降序'!Z:Z,ROW(),0)),"")</f>
        <v/>
      </c>
      <c r="AA613" s="69" t="str">
        <f>IFERROR(CLEAN(HLOOKUP(AA$1,'1.源数据-产品报告-消费降序'!AA:AA,ROW(),0)),"")</f>
        <v/>
      </c>
      <c r="AB613" s="69" t="str">
        <f>IFERROR(CLEAN(HLOOKUP(AB$1,'1.源数据-产品报告-消费降序'!AB:AB,ROW(),0)),"")</f>
        <v/>
      </c>
      <c r="AC613" s="69" t="str">
        <f>IFERROR(CLEAN(HLOOKUP(AC$1,'1.源数据-产品报告-消费降序'!AC:AC,ROW(),0)),"")</f>
        <v/>
      </c>
      <c r="AD6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3" s="69" t="str">
        <f>IFERROR(CLEAN(HLOOKUP(AE$1,'1.源数据-产品报告-消费降序'!AE:AE,ROW(),0)),"")</f>
        <v/>
      </c>
      <c r="AH613" s="69" t="str">
        <f>IFERROR(CLEAN(HLOOKUP(AH$1,'1.源数据-产品报告-消费降序'!AH:AH,ROW(),0)),"")</f>
        <v/>
      </c>
      <c r="AI613" s="69" t="str">
        <f>IFERROR(CLEAN(HLOOKUP(AI$1,'1.源数据-产品报告-消费降序'!AI:AI,ROW(),0)),"")</f>
        <v/>
      </c>
      <c r="AJ613" s="69" t="str">
        <f>IFERROR(CLEAN(HLOOKUP(AJ$1,'1.源数据-产品报告-消费降序'!AJ:AJ,ROW(),0)),"")</f>
        <v/>
      </c>
      <c r="AK613" s="69" t="str">
        <f>IFERROR(CLEAN(HLOOKUP(AK$1,'1.源数据-产品报告-消费降序'!AK:AK,ROW(),0)),"")</f>
        <v/>
      </c>
      <c r="AL613" s="69" t="str">
        <f>IFERROR(CLEAN(HLOOKUP(AL$1,'1.源数据-产品报告-消费降序'!AL:AL,ROW(),0)),"")</f>
        <v/>
      </c>
      <c r="AM613" s="69" t="str">
        <f>IFERROR(CLEAN(HLOOKUP(AM$1,'1.源数据-产品报告-消费降序'!AM:AM,ROW(),0)),"")</f>
        <v/>
      </c>
      <c r="AN613" s="69" t="str">
        <f>IFERROR(CLEAN(HLOOKUP(AN$1,'1.源数据-产品报告-消费降序'!AN:AN,ROW(),0)),"")</f>
        <v/>
      </c>
      <c r="AO6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3" s="69" t="str">
        <f>IFERROR(CLEAN(HLOOKUP(AP$1,'1.源数据-产品报告-消费降序'!AP:AP,ROW(),0)),"")</f>
        <v/>
      </c>
      <c r="AS613" s="69" t="str">
        <f>IFERROR(CLEAN(HLOOKUP(AS$1,'1.源数据-产品报告-消费降序'!AS:AS,ROW(),0)),"")</f>
        <v/>
      </c>
      <c r="AT613" s="69" t="str">
        <f>IFERROR(CLEAN(HLOOKUP(AT$1,'1.源数据-产品报告-消费降序'!AT:AT,ROW(),0)),"")</f>
        <v/>
      </c>
      <c r="AU613" s="69" t="str">
        <f>IFERROR(CLEAN(HLOOKUP(AU$1,'1.源数据-产品报告-消费降序'!AU:AU,ROW(),0)),"")</f>
        <v/>
      </c>
      <c r="AV613" s="69" t="str">
        <f>IFERROR(CLEAN(HLOOKUP(AV$1,'1.源数据-产品报告-消费降序'!AV:AV,ROW(),0)),"")</f>
        <v/>
      </c>
      <c r="AW613" s="69" t="str">
        <f>IFERROR(CLEAN(HLOOKUP(AW$1,'1.源数据-产品报告-消费降序'!AW:AW,ROW(),0)),"")</f>
        <v/>
      </c>
      <c r="AX613" s="69" t="str">
        <f>IFERROR(CLEAN(HLOOKUP(AX$1,'1.源数据-产品报告-消费降序'!AX:AX,ROW(),0)),"")</f>
        <v/>
      </c>
      <c r="AY613" s="69" t="str">
        <f>IFERROR(CLEAN(HLOOKUP(AY$1,'1.源数据-产品报告-消费降序'!AY:AY,ROW(),0)),"")</f>
        <v/>
      </c>
      <c r="AZ6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3" s="69" t="str">
        <f>IFERROR(CLEAN(HLOOKUP(BA$1,'1.源数据-产品报告-消费降序'!BA:BA,ROW(),0)),"")</f>
        <v/>
      </c>
      <c r="BD613" s="69" t="str">
        <f>IFERROR(CLEAN(HLOOKUP(BD$1,'1.源数据-产品报告-消费降序'!BD:BD,ROW(),0)),"")</f>
        <v/>
      </c>
      <c r="BE613" s="69" t="str">
        <f>IFERROR(CLEAN(HLOOKUP(BE$1,'1.源数据-产品报告-消费降序'!BE:BE,ROW(),0)),"")</f>
        <v/>
      </c>
      <c r="BF613" s="69" t="str">
        <f>IFERROR(CLEAN(HLOOKUP(BF$1,'1.源数据-产品报告-消费降序'!BF:BF,ROW(),0)),"")</f>
        <v/>
      </c>
      <c r="BG613" s="69" t="str">
        <f>IFERROR(CLEAN(HLOOKUP(BG$1,'1.源数据-产品报告-消费降序'!BG:BG,ROW(),0)),"")</f>
        <v/>
      </c>
      <c r="BH613" s="69" t="str">
        <f>IFERROR(CLEAN(HLOOKUP(BH$1,'1.源数据-产品报告-消费降序'!BH:BH,ROW(),0)),"")</f>
        <v/>
      </c>
      <c r="BI613" s="69" t="str">
        <f>IFERROR(CLEAN(HLOOKUP(BI$1,'1.源数据-产品报告-消费降序'!BI:BI,ROW(),0)),"")</f>
        <v/>
      </c>
      <c r="BJ613" s="69" t="str">
        <f>IFERROR(CLEAN(HLOOKUP(BJ$1,'1.源数据-产品报告-消费降序'!BJ:BJ,ROW(),0)),"")</f>
        <v/>
      </c>
      <c r="BK6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3" s="69" t="str">
        <f>IFERROR(CLEAN(HLOOKUP(BL$1,'1.源数据-产品报告-消费降序'!BL:BL,ROW(),0)),"")</f>
        <v/>
      </c>
      <c r="BO613" s="69" t="str">
        <f>IFERROR(CLEAN(HLOOKUP(BO$1,'1.源数据-产品报告-消费降序'!BO:BO,ROW(),0)),"")</f>
        <v/>
      </c>
      <c r="BP613" s="69" t="str">
        <f>IFERROR(CLEAN(HLOOKUP(BP$1,'1.源数据-产品报告-消费降序'!BP:BP,ROW(),0)),"")</f>
        <v/>
      </c>
      <c r="BQ613" s="69" t="str">
        <f>IFERROR(CLEAN(HLOOKUP(BQ$1,'1.源数据-产品报告-消费降序'!BQ:BQ,ROW(),0)),"")</f>
        <v/>
      </c>
      <c r="BR613" s="69" t="str">
        <f>IFERROR(CLEAN(HLOOKUP(BR$1,'1.源数据-产品报告-消费降序'!BR:BR,ROW(),0)),"")</f>
        <v/>
      </c>
      <c r="BS613" s="69" t="str">
        <f>IFERROR(CLEAN(HLOOKUP(BS$1,'1.源数据-产品报告-消费降序'!BS:BS,ROW(),0)),"")</f>
        <v/>
      </c>
      <c r="BT613" s="69" t="str">
        <f>IFERROR(CLEAN(HLOOKUP(BT$1,'1.源数据-产品报告-消费降序'!BT:BT,ROW(),0)),"")</f>
        <v/>
      </c>
      <c r="BU613" s="69" t="str">
        <f>IFERROR(CLEAN(HLOOKUP(BU$1,'1.源数据-产品报告-消费降序'!BU:BU,ROW(),0)),"")</f>
        <v/>
      </c>
      <c r="BV6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3" s="69" t="str">
        <f>IFERROR(CLEAN(HLOOKUP(BW$1,'1.源数据-产品报告-消费降序'!BW:BW,ROW(),0)),"")</f>
        <v/>
      </c>
    </row>
    <row r="614" spans="1:75">
      <c r="A614" s="69" t="str">
        <f>IFERROR(CLEAN(HLOOKUP(A$1,'1.源数据-产品报告-消费降序'!A:A,ROW(),0)),"")</f>
        <v/>
      </c>
      <c r="B614" s="69" t="str">
        <f>IFERROR(CLEAN(HLOOKUP(B$1,'1.源数据-产品报告-消费降序'!B:B,ROW(),0)),"")</f>
        <v/>
      </c>
      <c r="C614" s="69" t="str">
        <f>IFERROR(CLEAN(HLOOKUP(C$1,'1.源数据-产品报告-消费降序'!C:C,ROW(),0)),"")</f>
        <v/>
      </c>
      <c r="D614" s="69" t="str">
        <f>IFERROR(CLEAN(HLOOKUP(D$1,'1.源数据-产品报告-消费降序'!D:D,ROW(),0)),"")</f>
        <v/>
      </c>
      <c r="E614" s="69" t="str">
        <f>IFERROR(CLEAN(HLOOKUP(E$1,'1.源数据-产品报告-消费降序'!E:E,ROW(),0)),"")</f>
        <v/>
      </c>
      <c r="F614" s="69" t="str">
        <f>IFERROR(CLEAN(HLOOKUP(F$1,'1.源数据-产品报告-消费降序'!F:F,ROW(),0)),"")</f>
        <v/>
      </c>
      <c r="G614" s="70">
        <f>IFERROR((HLOOKUP(G$1,'1.源数据-产品报告-消费降序'!G:G,ROW(),0)),"")</f>
        <v>0</v>
      </c>
      <c r="H6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4" s="69" t="str">
        <f>IFERROR(CLEAN(HLOOKUP(I$1,'1.源数据-产品报告-消费降序'!I:I,ROW(),0)),"")</f>
        <v/>
      </c>
      <c r="L614" s="69" t="str">
        <f>IFERROR(CLEAN(HLOOKUP(L$1,'1.源数据-产品报告-消费降序'!L:L,ROW(),0)),"")</f>
        <v/>
      </c>
      <c r="M614" s="69" t="str">
        <f>IFERROR(CLEAN(HLOOKUP(M$1,'1.源数据-产品报告-消费降序'!M:M,ROW(),0)),"")</f>
        <v/>
      </c>
      <c r="N614" s="69" t="str">
        <f>IFERROR(CLEAN(HLOOKUP(N$1,'1.源数据-产品报告-消费降序'!N:N,ROW(),0)),"")</f>
        <v/>
      </c>
      <c r="O614" s="69" t="str">
        <f>IFERROR(CLEAN(HLOOKUP(O$1,'1.源数据-产品报告-消费降序'!O:O,ROW(),0)),"")</f>
        <v/>
      </c>
      <c r="P614" s="69" t="str">
        <f>IFERROR(CLEAN(HLOOKUP(P$1,'1.源数据-产品报告-消费降序'!P:P,ROW(),0)),"")</f>
        <v/>
      </c>
      <c r="Q614" s="69" t="str">
        <f>IFERROR(CLEAN(HLOOKUP(Q$1,'1.源数据-产品报告-消费降序'!Q:Q,ROW(),0)),"")</f>
        <v/>
      </c>
      <c r="R614" s="69" t="str">
        <f>IFERROR(CLEAN(HLOOKUP(R$1,'1.源数据-产品报告-消费降序'!R:R,ROW(),0)),"")</f>
        <v/>
      </c>
      <c r="S6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4" s="69" t="str">
        <f>IFERROR(CLEAN(HLOOKUP(T$1,'1.源数据-产品报告-消费降序'!T:T,ROW(),0)),"")</f>
        <v/>
      </c>
      <c r="W614" s="69" t="str">
        <f>IFERROR(CLEAN(HLOOKUP(W$1,'1.源数据-产品报告-消费降序'!W:W,ROW(),0)),"")</f>
        <v/>
      </c>
      <c r="X614" s="69" t="str">
        <f>IFERROR(CLEAN(HLOOKUP(X$1,'1.源数据-产品报告-消费降序'!X:X,ROW(),0)),"")</f>
        <v/>
      </c>
      <c r="Y614" s="69" t="str">
        <f>IFERROR(CLEAN(HLOOKUP(Y$1,'1.源数据-产品报告-消费降序'!Y:Y,ROW(),0)),"")</f>
        <v/>
      </c>
      <c r="Z614" s="69" t="str">
        <f>IFERROR(CLEAN(HLOOKUP(Z$1,'1.源数据-产品报告-消费降序'!Z:Z,ROW(),0)),"")</f>
        <v/>
      </c>
      <c r="AA614" s="69" t="str">
        <f>IFERROR(CLEAN(HLOOKUP(AA$1,'1.源数据-产品报告-消费降序'!AA:AA,ROW(),0)),"")</f>
        <v/>
      </c>
      <c r="AB614" s="69" t="str">
        <f>IFERROR(CLEAN(HLOOKUP(AB$1,'1.源数据-产品报告-消费降序'!AB:AB,ROW(),0)),"")</f>
        <v/>
      </c>
      <c r="AC614" s="69" t="str">
        <f>IFERROR(CLEAN(HLOOKUP(AC$1,'1.源数据-产品报告-消费降序'!AC:AC,ROW(),0)),"")</f>
        <v/>
      </c>
      <c r="AD6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4" s="69" t="str">
        <f>IFERROR(CLEAN(HLOOKUP(AE$1,'1.源数据-产品报告-消费降序'!AE:AE,ROW(),0)),"")</f>
        <v/>
      </c>
      <c r="AH614" s="69" t="str">
        <f>IFERROR(CLEAN(HLOOKUP(AH$1,'1.源数据-产品报告-消费降序'!AH:AH,ROW(),0)),"")</f>
        <v/>
      </c>
      <c r="AI614" s="69" t="str">
        <f>IFERROR(CLEAN(HLOOKUP(AI$1,'1.源数据-产品报告-消费降序'!AI:AI,ROW(),0)),"")</f>
        <v/>
      </c>
      <c r="AJ614" s="69" t="str">
        <f>IFERROR(CLEAN(HLOOKUP(AJ$1,'1.源数据-产品报告-消费降序'!AJ:AJ,ROW(),0)),"")</f>
        <v/>
      </c>
      <c r="AK614" s="69" t="str">
        <f>IFERROR(CLEAN(HLOOKUP(AK$1,'1.源数据-产品报告-消费降序'!AK:AK,ROW(),0)),"")</f>
        <v/>
      </c>
      <c r="AL614" s="69" t="str">
        <f>IFERROR(CLEAN(HLOOKUP(AL$1,'1.源数据-产品报告-消费降序'!AL:AL,ROW(),0)),"")</f>
        <v/>
      </c>
      <c r="AM614" s="69" t="str">
        <f>IFERROR(CLEAN(HLOOKUP(AM$1,'1.源数据-产品报告-消费降序'!AM:AM,ROW(),0)),"")</f>
        <v/>
      </c>
      <c r="AN614" s="69" t="str">
        <f>IFERROR(CLEAN(HLOOKUP(AN$1,'1.源数据-产品报告-消费降序'!AN:AN,ROW(),0)),"")</f>
        <v/>
      </c>
      <c r="AO6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4" s="69" t="str">
        <f>IFERROR(CLEAN(HLOOKUP(AP$1,'1.源数据-产品报告-消费降序'!AP:AP,ROW(),0)),"")</f>
        <v/>
      </c>
      <c r="AS614" s="69" t="str">
        <f>IFERROR(CLEAN(HLOOKUP(AS$1,'1.源数据-产品报告-消费降序'!AS:AS,ROW(),0)),"")</f>
        <v/>
      </c>
      <c r="AT614" s="69" t="str">
        <f>IFERROR(CLEAN(HLOOKUP(AT$1,'1.源数据-产品报告-消费降序'!AT:AT,ROW(),0)),"")</f>
        <v/>
      </c>
      <c r="AU614" s="69" t="str">
        <f>IFERROR(CLEAN(HLOOKUP(AU$1,'1.源数据-产品报告-消费降序'!AU:AU,ROW(),0)),"")</f>
        <v/>
      </c>
      <c r="AV614" s="69" t="str">
        <f>IFERROR(CLEAN(HLOOKUP(AV$1,'1.源数据-产品报告-消费降序'!AV:AV,ROW(),0)),"")</f>
        <v/>
      </c>
      <c r="AW614" s="69" t="str">
        <f>IFERROR(CLEAN(HLOOKUP(AW$1,'1.源数据-产品报告-消费降序'!AW:AW,ROW(),0)),"")</f>
        <v/>
      </c>
      <c r="AX614" s="69" t="str">
        <f>IFERROR(CLEAN(HLOOKUP(AX$1,'1.源数据-产品报告-消费降序'!AX:AX,ROW(),0)),"")</f>
        <v/>
      </c>
      <c r="AY614" s="69" t="str">
        <f>IFERROR(CLEAN(HLOOKUP(AY$1,'1.源数据-产品报告-消费降序'!AY:AY,ROW(),0)),"")</f>
        <v/>
      </c>
      <c r="AZ6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4" s="69" t="str">
        <f>IFERROR(CLEAN(HLOOKUP(BA$1,'1.源数据-产品报告-消费降序'!BA:BA,ROW(),0)),"")</f>
        <v/>
      </c>
      <c r="BD614" s="69" t="str">
        <f>IFERROR(CLEAN(HLOOKUP(BD$1,'1.源数据-产品报告-消费降序'!BD:BD,ROW(),0)),"")</f>
        <v/>
      </c>
      <c r="BE614" s="69" t="str">
        <f>IFERROR(CLEAN(HLOOKUP(BE$1,'1.源数据-产品报告-消费降序'!BE:BE,ROW(),0)),"")</f>
        <v/>
      </c>
      <c r="BF614" s="69" t="str">
        <f>IFERROR(CLEAN(HLOOKUP(BF$1,'1.源数据-产品报告-消费降序'!BF:BF,ROW(),0)),"")</f>
        <v/>
      </c>
      <c r="BG614" s="69" t="str">
        <f>IFERROR(CLEAN(HLOOKUP(BG$1,'1.源数据-产品报告-消费降序'!BG:BG,ROW(),0)),"")</f>
        <v/>
      </c>
      <c r="BH614" s="69" t="str">
        <f>IFERROR(CLEAN(HLOOKUP(BH$1,'1.源数据-产品报告-消费降序'!BH:BH,ROW(),0)),"")</f>
        <v/>
      </c>
      <c r="BI614" s="69" t="str">
        <f>IFERROR(CLEAN(HLOOKUP(BI$1,'1.源数据-产品报告-消费降序'!BI:BI,ROW(),0)),"")</f>
        <v/>
      </c>
      <c r="BJ614" s="69" t="str">
        <f>IFERROR(CLEAN(HLOOKUP(BJ$1,'1.源数据-产品报告-消费降序'!BJ:BJ,ROW(),0)),"")</f>
        <v/>
      </c>
      <c r="BK6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4" s="69" t="str">
        <f>IFERROR(CLEAN(HLOOKUP(BL$1,'1.源数据-产品报告-消费降序'!BL:BL,ROW(),0)),"")</f>
        <v/>
      </c>
      <c r="BO614" s="69" t="str">
        <f>IFERROR(CLEAN(HLOOKUP(BO$1,'1.源数据-产品报告-消费降序'!BO:BO,ROW(),0)),"")</f>
        <v/>
      </c>
      <c r="BP614" s="69" t="str">
        <f>IFERROR(CLEAN(HLOOKUP(BP$1,'1.源数据-产品报告-消费降序'!BP:BP,ROW(),0)),"")</f>
        <v/>
      </c>
      <c r="BQ614" s="69" t="str">
        <f>IFERROR(CLEAN(HLOOKUP(BQ$1,'1.源数据-产品报告-消费降序'!BQ:BQ,ROW(),0)),"")</f>
        <v/>
      </c>
      <c r="BR614" s="69" t="str">
        <f>IFERROR(CLEAN(HLOOKUP(BR$1,'1.源数据-产品报告-消费降序'!BR:BR,ROW(),0)),"")</f>
        <v/>
      </c>
      <c r="BS614" s="69" t="str">
        <f>IFERROR(CLEAN(HLOOKUP(BS$1,'1.源数据-产品报告-消费降序'!BS:BS,ROW(),0)),"")</f>
        <v/>
      </c>
      <c r="BT614" s="69" t="str">
        <f>IFERROR(CLEAN(HLOOKUP(BT$1,'1.源数据-产品报告-消费降序'!BT:BT,ROW(),0)),"")</f>
        <v/>
      </c>
      <c r="BU614" s="69" t="str">
        <f>IFERROR(CLEAN(HLOOKUP(BU$1,'1.源数据-产品报告-消费降序'!BU:BU,ROW(),0)),"")</f>
        <v/>
      </c>
      <c r="BV6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4" s="69" t="str">
        <f>IFERROR(CLEAN(HLOOKUP(BW$1,'1.源数据-产品报告-消费降序'!BW:BW,ROW(),0)),"")</f>
        <v/>
      </c>
    </row>
    <row r="615" spans="1:75">
      <c r="A615" s="69" t="str">
        <f>IFERROR(CLEAN(HLOOKUP(A$1,'1.源数据-产品报告-消费降序'!A:A,ROW(),0)),"")</f>
        <v/>
      </c>
      <c r="B615" s="69" t="str">
        <f>IFERROR(CLEAN(HLOOKUP(B$1,'1.源数据-产品报告-消费降序'!B:B,ROW(),0)),"")</f>
        <v/>
      </c>
      <c r="C615" s="69" t="str">
        <f>IFERROR(CLEAN(HLOOKUP(C$1,'1.源数据-产品报告-消费降序'!C:C,ROW(),0)),"")</f>
        <v/>
      </c>
      <c r="D615" s="69" t="str">
        <f>IFERROR(CLEAN(HLOOKUP(D$1,'1.源数据-产品报告-消费降序'!D:D,ROW(),0)),"")</f>
        <v/>
      </c>
      <c r="E615" s="69" t="str">
        <f>IFERROR(CLEAN(HLOOKUP(E$1,'1.源数据-产品报告-消费降序'!E:E,ROW(),0)),"")</f>
        <v/>
      </c>
      <c r="F615" s="69" t="str">
        <f>IFERROR(CLEAN(HLOOKUP(F$1,'1.源数据-产品报告-消费降序'!F:F,ROW(),0)),"")</f>
        <v/>
      </c>
      <c r="G615" s="70">
        <f>IFERROR((HLOOKUP(G$1,'1.源数据-产品报告-消费降序'!G:G,ROW(),0)),"")</f>
        <v>0</v>
      </c>
      <c r="H6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5" s="69" t="str">
        <f>IFERROR(CLEAN(HLOOKUP(I$1,'1.源数据-产品报告-消费降序'!I:I,ROW(),0)),"")</f>
        <v/>
      </c>
      <c r="L615" s="69" t="str">
        <f>IFERROR(CLEAN(HLOOKUP(L$1,'1.源数据-产品报告-消费降序'!L:L,ROW(),0)),"")</f>
        <v/>
      </c>
      <c r="M615" s="69" t="str">
        <f>IFERROR(CLEAN(HLOOKUP(M$1,'1.源数据-产品报告-消费降序'!M:M,ROW(),0)),"")</f>
        <v/>
      </c>
      <c r="N615" s="69" t="str">
        <f>IFERROR(CLEAN(HLOOKUP(N$1,'1.源数据-产品报告-消费降序'!N:N,ROW(),0)),"")</f>
        <v/>
      </c>
      <c r="O615" s="69" t="str">
        <f>IFERROR(CLEAN(HLOOKUP(O$1,'1.源数据-产品报告-消费降序'!O:O,ROW(),0)),"")</f>
        <v/>
      </c>
      <c r="P615" s="69" t="str">
        <f>IFERROR(CLEAN(HLOOKUP(P$1,'1.源数据-产品报告-消费降序'!P:P,ROW(),0)),"")</f>
        <v/>
      </c>
      <c r="Q615" s="69" t="str">
        <f>IFERROR(CLEAN(HLOOKUP(Q$1,'1.源数据-产品报告-消费降序'!Q:Q,ROW(),0)),"")</f>
        <v/>
      </c>
      <c r="R615" s="69" t="str">
        <f>IFERROR(CLEAN(HLOOKUP(R$1,'1.源数据-产品报告-消费降序'!R:R,ROW(),0)),"")</f>
        <v/>
      </c>
      <c r="S6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5" s="69" t="str">
        <f>IFERROR(CLEAN(HLOOKUP(T$1,'1.源数据-产品报告-消费降序'!T:T,ROW(),0)),"")</f>
        <v/>
      </c>
      <c r="W615" s="69" t="str">
        <f>IFERROR(CLEAN(HLOOKUP(W$1,'1.源数据-产品报告-消费降序'!W:W,ROW(),0)),"")</f>
        <v/>
      </c>
      <c r="X615" s="69" t="str">
        <f>IFERROR(CLEAN(HLOOKUP(X$1,'1.源数据-产品报告-消费降序'!X:X,ROW(),0)),"")</f>
        <v/>
      </c>
      <c r="Y615" s="69" t="str">
        <f>IFERROR(CLEAN(HLOOKUP(Y$1,'1.源数据-产品报告-消费降序'!Y:Y,ROW(),0)),"")</f>
        <v/>
      </c>
      <c r="Z615" s="69" t="str">
        <f>IFERROR(CLEAN(HLOOKUP(Z$1,'1.源数据-产品报告-消费降序'!Z:Z,ROW(),0)),"")</f>
        <v/>
      </c>
      <c r="AA615" s="69" t="str">
        <f>IFERROR(CLEAN(HLOOKUP(AA$1,'1.源数据-产品报告-消费降序'!AA:AA,ROW(),0)),"")</f>
        <v/>
      </c>
      <c r="AB615" s="69" t="str">
        <f>IFERROR(CLEAN(HLOOKUP(AB$1,'1.源数据-产品报告-消费降序'!AB:AB,ROW(),0)),"")</f>
        <v/>
      </c>
      <c r="AC615" s="69" t="str">
        <f>IFERROR(CLEAN(HLOOKUP(AC$1,'1.源数据-产品报告-消费降序'!AC:AC,ROW(),0)),"")</f>
        <v/>
      </c>
      <c r="AD6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5" s="69" t="str">
        <f>IFERROR(CLEAN(HLOOKUP(AE$1,'1.源数据-产品报告-消费降序'!AE:AE,ROW(),0)),"")</f>
        <v/>
      </c>
      <c r="AH615" s="69" t="str">
        <f>IFERROR(CLEAN(HLOOKUP(AH$1,'1.源数据-产品报告-消费降序'!AH:AH,ROW(),0)),"")</f>
        <v/>
      </c>
      <c r="AI615" s="69" t="str">
        <f>IFERROR(CLEAN(HLOOKUP(AI$1,'1.源数据-产品报告-消费降序'!AI:AI,ROW(),0)),"")</f>
        <v/>
      </c>
      <c r="AJ615" s="69" t="str">
        <f>IFERROR(CLEAN(HLOOKUP(AJ$1,'1.源数据-产品报告-消费降序'!AJ:AJ,ROW(),0)),"")</f>
        <v/>
      </c>
      <c r="AK615" s="69" t="str">
        <f>IFERROR(CLEAN(HLOOKUP(AK$1,'1.源数据-产品报告-消费降序'!AK:AK,ROW(),0)),"")</f>
        <v/>
      </c>
      <c r="AL615" s="69" t="str">
        <f>IFERROR(CLEAN(HLOOKUP(AL$1,'1.源数据-产品报告-消费降序'!AL:AL,ROW(),0)),"")</f>
        <v/>
      </c>
      <c r="AM615" s="69" t="str">
        <f>IFERROR(CLEAN(HLOOKUP(AM$1,'1.源数据-产品报告-消费降序'!AM:AM,ROW(),0)),"")</f>
        <v/>
      </c>
      <c r="AN615" s="69" t="str">
        <f>IFERROR(CLEAN(HLOOKUP(AN$1,'1.源数据-产品报告-消费降序'!AN:AN,ROW(),0)),"")</f>
        <v/>
      </c>
      <c r="AO6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5" s="69" t="str">
        <f>IFERROR(CLEAN(HLOOKUP(AP$1,'1.源数据-产品报告-消费降序'!AP:AP,ROW(),0)),"")</f>
        <v/>
      </c>
      <c r="AS615" s="69" t="str">
        <f>IFERROR(CLEAN(HLOOKUP(AS$1,'1.源数据-产品报告-消费降序'!AS:AS,ROW(),0)),"")</f>
        <v/>
      </c>
      <c r="AT615" s="69" t="str">
        <f>IFERROR(CLEAN(HLOOKUP(AT$1,'1.源数据-产品报告-消费降序'!AT:AT,ROW(),0)),"")</f>
        <v/>
      </c>
      <c r="AU615" s="69" t="str">
        <f>IFERROR(CLEAN(HLOOKUP(AU$1,'1.源数据-产品报告-消费降序'!AU:AU,ROW(),0)),"")</f>
        <v/>
      </c>
      <c r="AV615" s="69" t="str">
        <f>IFERROR(CLEAN(HLOOKUP(AV$1,'1.源数据-产品报告-消费降序'!AV:AV,ROW(),0)),"")</f>
        <v/>
      </c>
      <c r="AW615" s="69" t="str">
        <f>IFERROR(CLEAN(HLOOKUP(AW$1,'1.源数据-产品报告-消费降序'!AW:AW,ROW(),0)),"")</f>
        <v/>
      </c>
      <c r="AX615" s="69" t="str">
        <f>IFERROR(CLEAN(HLOOKUP(AX$1,'1.源数据-产品报告-消费降序'!AX:AX,ROW(),0)),"")</f>
        <v/>
      </c>
      <c r="AY615" s="69" t="str">
        <f>IFERROR(CLEAN(HLOOKUP(AY$1,'1.源数据-产品报告-消费降序'!AY:AY,ROW(),0)),"")</f>
        <v/>
      </c>
      <c r="AZ6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5" s="69" t="str">
        <f>IFERROR(CLEAN(HLOOKUP(BA$1,'1.源数据-产品报告-消费降序'!BA:BA,ROW(),0)),"")</f>
        <v/>
      </c>
      <c r="BD615" s="69" t="str">
        <f>IFERROR(CLEAN(HLOOKUP(BD$1,'1.源数据-产品报告-消费降序'!BD:BD,ROW(),0)),"")</f>
        <v/>
      </c>
      <c r="BE615" s="69" t="str">
        <f>IFERROR(CLEAN(HLOOKUP(BE$1,'1.源数据-产品报告-消费降序'!BE:BE,ROW(),0)),"")</f>
        <v/>
      </c>
      <c r="BF615" s="69" t="str">
        <f>IFERROR(CLEAN(HLOOKUP(BF$1,'1.源数据-产品报告-消费降序'!BF:BF,ROW(),0)),"")</f>
        <v/>
      </c>
      <c r="BG615" s="69" t="str">
        <f>IFERROR(CLEAN(HLOOKUP(BG$1,'1.源数据-产品报告-消费降序'!BG:BG,ROW(),0)),"")</f>
        <v/>
      </c>
      <c r="BH615" s="69" t="str">
        <f>IFERROR(CLEAN(HLOOKUP(BH$1,'1.源数据-产品报告-消费降序'!BH:BH,ROW(),0)),"")</f>
        <v/>
      </c>
      <c r="BI615" s="69" t="str">
        <f>IFERROR(CLEAN(HLOOKUP(BI$1,'1.源数据-产品报告-消费降序'!BI:BI,ROW(),0)),"")</f>
        <v/>
      </c>
      <c r="BJ615" s="69" t="str">
        <f>IFERROR(CLEAN(HLOOKUP(BJ$1,'1.源数据-产品报告-消费降序'!BJ:BJ,ROW(),0)),"")</f>
        <v/>
      </c>
      <c r="BK6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5" s="69" t="str">
        <f>IFERROR(CLEAN(HLOOKUP(BL$1,'1.源数据-产品报告-消费降序'!BL:BL,ROW(),0)),"")</f>
        <v/>
      </c>
      <c r="BO615" s="69" t="str">
        <f>IFERROR(CLEAN(HLOOKUP(BO$1,'1.源数据-产品报告-消费降序'!BO:BO,ROW(),0)),"")</f>
        <v/>
      </c>
      <c r="BP615" s="69" t="str">
        <f>IFERROR(CLEAN(HLOOKUP(BP$1,'1.源数据-产品报告-消费降序'!BP:BP,ROW(),0)),"")</f>
        <v/>
      </c>
      <c r="BQ615" s="69" t="str">
        <f>IFERROR(CLEAN(HLOOKUP(BQ$1,'1.源数据-产品报告-消费降序'!BQ:BQ,ROW(),0)),"")</f>
        <v/>
      </c>
      <c r="BR615" s="69" t="str">
        <f>IFERROR(CLEAN(HLOOKUP(BR$1,'1.源数据-产品报告-消费降序'!BR:BR,ROW(),0)),"")</f>
        <v/>
      </c>
      <c r="BS615" s="69" t="str">
        <f>IFERROR(CLEAN(HLOOKUP(BS$1,'1.源数据-产品报告-消费降序'!BS:BS,ROW(),0)),"")</f>
        <v/>
      </c>
      <c r="BT615" s="69" t="str">
        <f>IFERROR(CLEAN(HLOOKUP(BT$1,'1.源数据-产品报告-消费降序'!BT:BT,ROW(),0)),"")</f>
        <v/>
      </c>
      <c r="BU615" s="69" t="str">
        <f>IFERROR(CLEAN(HLOOKUP(BU$1,'1.源数据-产品报告-消费降序'!BU:BU,ROW(),0)),"")</f>
        <v/>
      </c>
      <c r="BV6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5" s="69" t="str">
        <f>IFERROR(CLEAN(HLOOKUP(BW$1,'1.源数据-产品报告-消费降序'!BW:BW,ROW(),0)),"")</f>
        <v/>
      </c>
    </row>
    <row r="616" spans="1:75">
      <c r="A616" s="69" t="str">
        <f>IFERROR(CLEAN(HLOOKUP(A$1,'1.源数据-产品报告-消费降序'!A:A,ROW(),0)),"")</f>
        <v/>
      </c>
      <c r="B616" s="69" t="str">
        <f>IFERROR(CLEAN(HLOOKUP(B$1,'1.源数据-产品报告-消费降序'!B:B,ROW(),0)),"")</f>
        <v/>
      </c>
      <c r="C616" s="69" t="str">
        <f>IFERROR(CLEAN(HLOOKUP(C$1,'1.源数据-产品报告-消费降序'!C:C,ROW(),0)),"")</f>
        <v/>
      </c>
      <c r="D616" s="69" t="str">
        <f>IFERROR(CLEAN(HLOOKUP(D$1,'1.源数据-产品报告-消费降序'!D:D,ROW(),0)),"")</f>
        <v/>
      </c>
      <c r="E616" s="69" t="str">
        <f>IFERROR(CLEAN(HLOOKUP(E$1,'1.源数据-产品报告-消费降序'!E:E,ROW(),0)),"")</f>
        <v/>
      </c>
      <c r="F616" s="69" t="str">
        <f>IFERROR(CLEAN(HLOOKUP(F$1,'1.源数据-产品报告-消费降序'!F:F,ROW(),0)),"")</f>
        <v/>
      </c>
      <c r="G616" s="70">
        <f>IFERROR((HLOOKUP(G$1,'1.源数据-产品报告-消费降序'!G:G,ROW(),0)),"")</f>
        <v>0</v>
      </c>
      <c r="H6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6" s="69" t="str">
        <f>IFERROR(CLEAN(HLOOKUP(I$1,'1.源数据-产品报告-消费降序'!I:I,ROW(),0)),"")</f>
        <v/>
      </c>
      <c r="L616" s="69" t="str">
        <f>IFERROR(CLEAN(HLOOKUP(L$1,'1.源数据-产品报告-消费降序'!L:L,ROW(),0)),"")</f>
        <v/>
      </c>
      <c r="M616" s="69" t="str">
        <f>IFERROR(CLEAN(HLOOKUP(M$1,'1.源数据-产品报告-消费降序'!M:M,ROW(),0)),"")</f>
        <v/>
      </c>
      <c r="N616" s="69" t="str">
        <f>IFERROR(CLEAN(HLOOKUP(N$1,'1.源数据-产品报告-消费降序'!N:N,ROW(),0)),"")</f>
        <v/>
      </c>
      <c r="O616" s="69" t="str">
        <f>IFERROR(CLEAN(HLOOKUP(O$1,'1.源数据-产品报告-消费降序'!O:O,ROW(),0)),"")</f>
        <v/>
      </c>
      <c r="P616" s="69" t="str">
        <f>IFERROR(CLEAN(HLOOKUP(P$1,'1.源数据-产品报告-消费降序'!P:P,ROW(),0)),"")</f>
        <v/>
      </c>
      <c r="Q616" s="69" t="str">
        <f>IFERROR(CLEAN(HLOOKUP(Q$1,'1.源数据-产品报告-消费降序'!Q:Q,ROW(),0)),"")</f>
        <v/>
      </c>
      <c r="R616" s="69" t="str">
        <f>IFERROR(CLEAN(HLOOKUP(R$1,'1.源数据-产品报告-消费降序'!R:R,ROW(),0)),"")</f>
        <v/>
      </c>
      <c r="S6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6" s="69" t="str">
        <f>IFERROR(CLEAN(HLOOKUP(T$1,'1.源数据-产品报告-消费降序'!T:T,ROW(),0)),"")</f>
        <v/>
      </c>
      <c r="W616" s="69" t="str">
        <f>IFERROR(CLEAN(HLOOKUP(W$1,'1.源数据-产品报告-消费降序'!W:W,ROW(),0)),"")</f>
        <v/>
      </c>
      <c r="X616" s="69" t="str">
        <f>IFERROR(CLEAN(HLOOKUP(X$1,'1.源数据-产品报告-消费降序'!X:X,ROW(),0)),"")</f>
        <v/>
      </c>
      <c r="Y616" s="69" t="str">
        <f>IFERROR(CLEAN(HLOOKUP(Y$1,'1.源数据-产品报告-消费降序'!Y:Y,ROW(),0)),"")</f>
        <v/>
      </c>
      <c r="Z616" s="69" t="str">
        <f>IFERROR(CLEAN(HLOOKUP(Z$1,'1.源数据-产品报告-消费降序'!Z:Z,ROW(),0)),"")</f>
        <v/>
      </c>
      <c r="AA616" s="69" t="str">
        <f>IFERROR(CLEAN(HLOOKUP(AA$1,'1.源数据-产品报告-消费降序'!AA:AA,ROW(),0)),"")</f>
        <v/>
      </c>
      <c r="AB616" s="69" t="str">
        <f>IFERROR(CLEAN(HLOOKUP(AB$1,'1.源数据-产品报告-消费降序'!AB:AB,ROW(),0)),"")</f>
        <v/>
      </c>
      <c r="AC616" s="69" t="str">
        <f>IFERROR(CLEAN(HLOOKUP(AC$1,'1.源数据-产品报告-消费降序'!AC:AC,ROW(),0)),"")</f>
        <v/>
      </c>
      <c r="AD6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6" s="69" t="str">
        <f>IFERROR(CLEAN(HLOOKUP(AE$1,'1.源数据-产品报告-消费降序'!AE:AE,ROW(),0)),"")</f>
        <v/>
      </c>
      <c r="AH616" s="69" t="str">
        <f>IFERROR(CLEAN(HLOOKUP(AH$1,'1.源数据-产品报告-消费降序'!AH:AH,ROW(),0)),"")</f>
        <v/>
      </c>
      <c r="AI616" s="69" t="str">
        <f>IFERROR(CLEAN(HLOOKUP(AI$1,'1.源数据-产品报告-消费降序'!AI:AI,ROW(),0)),"")</f>
        <v/>
      </c>
      <c r="AJ616" s="69" t="str">
        <f>IFERROR(CLEAN(HLOOKUP(AJ$1,'1.源数据-产品报告-消费降序'!AJ:AJ,ROW(),0)),"")</f>
        <v/>
      </c>
      <c r="AK616" s="69" t="str">
        <f>IFERROR(CLEAN(HLOOKUP(AK$1,'1.源数据-产品报告-消费降序'!AK:AK,ROW(),0)),"")</f>
        <v/>
      </c>
      <c r="AL616" s="69" t="str">
        <f>IFERROR(CLEAN(HLOOKUP(AL$1,'1.源数据-产品报告-消费降序'!AL:AL,ROW(),0)),"")</f>
        <v/>
      </c>
      <c r="AM616" s="69" t="str">
        <f>IFERROR(CLEAN(HLOOKUP(AM$1,'1.源数据-产品报告-消费降序'!AM:AM,ROW(),0)),"")</f>
        <v/>
      </c>
      <c r="AN616" s="69" t="str">
        <f>IFERROR(CLEAN(HLOOKUP(AN$1,'1.源数据-产品报告-消费降序'!AN:AN,ROW(),0)),"")</f>
        <v/>
      </c>
      <c r="AO6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6" s="69" t="str">
        <f>IFERROR(CLEAN(HLOOKUP(AP$1,'1.源数据-产品报告-消费降序'!AP:AP,ROW(),0)),"")</f>
        <v/>
      </c>
      <c r="AS616" s="69" t="str">
        <f>IFERROR(CLEAN(HLOOKUP(AS$1,'1.源数据-产品报告-消费降序'!AS:AS,ROW(),0)),"")</f>
        <v/>
      </c>
      <c r="AT616" s="69" t="str">
        <f>IFERROR(CLEAN(HLOOKUP(AT$1,'1.源数据-产品报告-消费降序'!AT:AT,ROW(),0)),"")</f>
        <v/>
      </c>
      <c r="AU616" s="69" t="str">
        <f>IFERROR(CLEAN(HLOOKUP(AU$1,'1.源数据-产品报告-消费降序'!AU:AU,ROW(),0)),"")</f>
        <v/>
      </c>
      <c r="AV616" s="69" t="str">
        <f>IFERROR(CLEAN(HLOOKUP(AV$1,'1.源数据-产品报告-消费降序'!AV:AV,ROW(),0)),"")</f>
        <v/>
      </c>
      <c r="AW616" s="69" t="str">
        <f>IFERROR(CLEAN(HLOOKUP(AW$1,'1.源数据-产品报告-消费降序'!AW:AW,ROW(),0)),"")</f>
        <v/>
      </c>
      <c r="AX616" s="69" t="str">
        <f>IFERROR(CLEAN(HLOOKUP(AX$1,'1.源数据-产品报告-消费降序'!AX:AX,ROW(),0)),"")</f>
        <v/>
      </c>
      <c r="AY616" s="69" t="str">
        <f>IFERROR(CLEAN(HLOOKUP(AY$1,'1.源数据-产品报告-消费降序'!AY:AY,ROW(),0)),"")</f>
        <v/>
      </c>
      <c r="AZ6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6" s="69" t="str">
        <f>IFERROR(CLEAN(HLOOKUP(BA$1,'1.源数据-产品报告-消费降序'!BA:BA,ROW(),0)),"")</f>
        <v/>
      </c>
      <c r="BD616" s="69" t="str">
        <f>IFERROR(CLEAN(HLOOKUP(BD$1,'1.源数据-产品报告-消费降序'!BD:BD,ROW(),0)),"")</f>
        <v/>
      </c>
      <c r="BE616" s="69" t="str">
        <f>IFERROR(CLEAN(HLOOKUP(BE$1,'1.源数据-产品报告-消费降序'!BE:BE,ROW(),0)),"")</f>
        <v/>
      </c>
      <c r="BF616" s="69" t="str">
        <f>IFERROR(CLEAN(HLOOKUP(BF$1,'1.源数据-产品报告-消费降序'!BF:BF,ROW(),0)),"")</f>
        <v/>
      </c>
      <c r="BG616" s="69" t="str">
        <f>IFERROR(CLEAN(HLOOKUP(BG$1,'1.源数据-产品报告-消费降序'!BG:BG,ROW(),0)),"")</f>
        <v/>
      </c>
      <c r="BH616" s="69" t="str">
        <f>IFERROR(CLEAN(HLOOKUP(BH$1,'1.源数据-产品报告-消费降序'!BH:BH,ROW(),0)),"")</f>
        <v/>
      </c>
      <c r="BI616" s="69" t="str">
        <f>IFERROR(CLEAN(HLOOKUP(BI$1,'1.源数据-产品报告-消费降序'!BI:BI,ROW(),0)),"")</f>
        <v/>
      </c>
      <c r="BJ616" s="69" t="str">
        <f>IFERROR(CLEAN(HLOOKUP(BJ$1,'1.源数据-产品报告-消费降序'!BJ:BJ,ROW(),0)),"")</f>
        <v/>
      </c>
      <c r="BK6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6" s="69" t="str">
        <f>IFERROR(CLEAN(HLOOKUP(BL$1,'1.源数据-产品报告-消费降序'!BL:BL,ROW(),0)),"")</f>
        <v/>
      </c>
      <c r="BO616" s="69" t="str">
        <f>IFERROR(CLEAN(HLOOKUP(BO$1,'1.源数据-产品报告-消费降序'!BO:BO,ROW(),0)),"")</f>
        <v/>
      </c>
      <c r="BP616" s="69" t="str">
        <f>IFERROR(CLEAN(HLOOKUP(BP$1,'1.源数据-产品报告-消费降序'!BP:BP,ROW(),0)),"")</f>
        <v/>
      </c>
      <c r="BQ616" s="69" t="str">
        <f>IFERROR(CLEAN(HLOOKUP(BQ$1,'1.源数据-产品报告-消费降序'!BQ:BQ,ROW(),0)),"")</f>
        <v/>
      </c>
      <c r="BR616" s="69" t="str">
        <f>IFERROR(CLEAN(HLOOKUP(BR$1,'1.源数据-产品报告-消费降序'!BR:BR,ROW(),0)),"")</f>
        <v/>
      </c>
      <c r="BS616" s="69" t="str">
        <f>IFERROR(CLEAN(HLOOKUP(BS$1,'1.源数据-产品报告-消费降序'!BS:BS,ROW(),0)),"")</f>
        <v/>
      </c>
      <c r="BT616" s="69" t="str">
        <f>IFERROR(CLEAN(HLOOKUP(BT$1,'1.源数据-产品报告-消费降序'!BT:BT,ROW(),0)),"")</f>
        <v/>
      </c>
      <c r="BU616" s="69" t="str">
        <f>IFERROR(CLEAN(HLOOKUP(BU$1,'1.源数据-产品报告-消费降序'!BU:BU,ROW(),0)),"")</f>
        <v/>
      </c>
      <c r="BV6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6" s="69" t="str">
        <f>IFERROR(CLEAN(HLOOKUP(BW$1,'1.源数据-产品报告-消费降序'!BW:BW,ROW(),0)),"")</f>
        <v/>
      </c>
    </row>
    <row r="617" spans="1:75">
      <c r="A617" s="69" t="str">
        <f>IFERROR(CLEAN(HLOOKUP(A$1,'1.源数据-产品报告-消费降序'!A:A,ROW(),0)),"")</f>
        <v/>
      </c>
      <c r="B617" s="69" t="str">
        <f>IFERROR(CLEAN(HLOOKUP(B$1,'1.源数据-产品报告-消费降序'!B:B,ROW(),0)),"")</f>
        <v/>
      </c>
      <c r="C617" s="69" t="str">
        <f>IFERROR(CLEAN(HLOOKUP(C$1,'1.源数据-产品报告-消费降序'!C:C,ROW(),0)),"")</f>
        <v/>
      </c>
      <c r="D617" s="69" t="str">
        <f>IFERROR(CLEAN(HLOOKUP(D$1,'1.源数据-产品报告-消费降序'!D:D,ROW(),0)),"")</f>
        <v/>
      </c>
      <c r="E617" s="69" t="str">
        <f>IFERROR(CLEAN(HLOOKUP(E$1,'1.源数据-产品报告-消费降序'!E:E,ROW(),0)),"")</f>
        <v/>
      </c>
      <c r="F617" s="69" t="str">
        <f>IFERROR(CLEAN(HLOOKUP(F$1,'1.源数据-产品报告-消费降序'!F:F,ROW(),0)),"")</f>
        <v/>
      </c>
      <c r="G617" s="70">
        <f>IFERROR((HLOOKUP(G$1,'1.源数据-产品报告-消费降序'!G:G,ROW(),0)),"")</f>
        <v>0</v>
      </c>
      <c r="H6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7" s="69" t="str">
        <f>IFERROR(CLEAN(HLOOKUP(I$1,'1.源数据-产品报告-消费降序'!I:I,ROW(),0)),"")</f>
        <v/>
      </c>
      <c r="L617" s="69" t="str">
        <f>IFERROR(CLEAN(HLOOKUP(L$1,'1.源数据-产品报告-消费降序'!L:L,ROW(),0)),"")</f>
        <v/>
      </c>
      <c r="M617" s="69" t="str">
        <f>IFERROR(CLEAN(HLOOKUP(M$1,'1.源数据-产品报告-消费降序'!M:M,ROW(),0)),"")</f>
        <v/>
      </c>
      <c r="N617" s="69" t="str">
        <f>IFERROR(CLEAN(HLOOKUP(N$1,'1.源数据-产品报告-消费降序'!N:N,ROW(),0)),"")</f>
        <v/>
      </c>
      <c r="O617" s="69" t="str">
        <f>IFERROR(CLEAN(HLOOKUP(O$1,'1.源数据-产品报告-消费降序'!O:O,ROW(),0)),"")</f>
        <v/>
      </c>
      <c r="P617" s="69" t="str">
        <f>IFERROR(CLEAN(HLOOKUP(P$1,'1.源数据-产品报告-消费降序'!P:P,ROW(),0)),"")</f>
        <v/>
      </c>
      <c r="Q617" s="69" t="str">
        <f>IFERROR(CLEAN(HLOOKUP(Q$1,'1.源数据-产品报告-消费降序'!Q:Q,ROW(),0)),"")</f>
        <v/>
      </c>
      <c r="R617" s="69" t="str">
        <f>IFERROR(CLEAN(HLOOKUP(R$1,'1.源数据-产品报告-消费降序'!R:R,ROW(),0)),"")</f>
        <v/>
      </c>
      <c r="S6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7" s="69" t="str">
        <f>IFERROR(CLEAN(HLOOKUP(T$1,'1.源数据-产品报告-消费降序'!T:T,ROW(),0)),"")</f>
        <v/>
      </c>
      <c r="W617" s="69" t="str">
        <f>IFERROR(CLEAN(HLOOKUP(W$1,'1.源数据-产品报告-消费降序'!W:W,ROW(),0)),"")</f>
        <v/>
      </c>
      <c r="X617" s="69" t="str">
        <f>IFERROR(CLEAN(HLOOKUP(X$1,'1.源数据-产品报告-消费降序'!X:X,ROW(),0)),"")</f>
        <v/>
      </c>
      <c r="Y617" s="69" t="str">
        <f>IFERROR(CLEAN(HLOOKUP(Y$1,'1.源数据-产品报告-消费降序'!Y:Y,ROW(),0)),"")</f>
        <v/>
      </c>
      <c r="Z617" s="69" t="str">
        <f>IFERROR(CLEAN(HLOOKUP(Z$1,'1.源数据-产品报告-消费降序'!Z:Z,ROW(),0)),"")</f>
        <v/>
      </c>
      <c r="AA617" s="69" t="str">
        <f>IFERROR(CLEAN(HLOOKUP(AA$1,'1.源数据-产品报告-消费降序'!AA:AA,ROW(),0)),"")</f>
        <v/>
      </c>
      <c r="AB617" s="69" t="str">
        <f>IFERROR(CLEAN(HLOOKUP(AB$1,'1.源数据-产品报告-消费降序'!AB:AB,ROW(),0)),"")</f>
        <v/>
      </c>
      <c r="AC617" s="69" t="str">
        <f>IFERROR(CLEAN(HLOOKUP(AC$1,'1.源数据-产品报告-消费降序'!AC:AC,ROW(),0)),"")</f>
        <v/>
      </c>
      <c r="AD6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7" s="69" t="str">
        <f>IFERROR(CLEAN(HLOOKUP(AE$1,'1.源数据-产品报告-消费降序'!AE:AE,ROW(),0)),"")</f>
        <v/>
      </c>
      <c r="AH617" s="69" t="str">
        <f>IFERROR(CLEAN(HLOOKUP(AH$1,'1.源数据-产品报告-消费降序'!AH:AH,ROW(),0)),"")</f>
        <v/>
      </c>
      <c r="AI617" s="69" t="str">
        <f>IFERROR(CLEAN(HLOOKUP(AI$1,'1.源数据-产品报告-消费降序'!AI:AI,ROW(),0)),"")</f>
        <v/>
      </c>
      <c r="AJ617" s="69" t="str">
        <f>IFERROR(CLEAN(HLOOKUP(AJ$1,'1.源数据-产品报告-消费降序'!AJ:AJ,ROW(),0)),"")</f>
        <v/>
      </c>
      <c r="AK617" s="69" t="str">
        <f>IFERROR(CLEAN(HLOOKUP(AK$1,'1.源数据-产品报告-消费降序'!AK:AK,ROW(),0)),"")</f>
        <v/>
      </c>
      <c r="AL617" s="69" t="str">
        <f>IFERROR(CLEAN(HLOOKUP(AL$1,'1.源数据-产品报告-消费降序'!AL:AL,ROW(),0)),"")</f>
        <v/>
      </c>
      <c r="AM617" s="69" t="str">
        <f>IFERROR(CLEAN(HLOOKUP(AM$1,'1.源数据-产品报告-消费降序'!AM:AM,ROW(),0)),"")</f>
        <v/>
      </c>
      <c r="AN617" s="69" t="str">
        <f>IFERROR(CLEAN(HLOOKUP(AN$1,'1.源数据-产品报告-消费降序'!AN:AN,ROW(),0)),"")</f>
        <v/>
      </c>
      <c r="AO6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7" s="69" t="str">
        <f>IFERROR(CLEAN(HLOOKUP(AP$1,'1.源数据-产品报告-消费降序'!AP:AP,ROW(),0)),"")</f>
        <v/>
      </c>
      <c r="AS617" s="69" t="str">
        <f>IFERROR(CLEAN(HLOOKUP(AS$1,'1.源数据-产品报告-消费降序'!AS:AS,ROW(),0)),"")</f>
        <v/>
      </c>
      <c r="AT617" s="69" t="str">
        <f>IFERROR(CLEAN(HLOOKUP(AT$1,'1.源数据-产品报告-消费降序'!AT:AT,ROW(),0)),"")</f>
        <v/>
      </c>
      <c r="AU617" s="69" t="str">
        <f>IFERROR(CLEAN(HLOOKUP(AU$1,'1.源数据-产品报告-消费降序'!AU:AU,ROW(),0)),"")</f>
        <v/>
      </c>
      <c r="AV617" s="69" t="str">
        <f>IFERROR(CLEAN(HLOOKUP(AV$1,'1.源数据-产品报告-消费降序'!AV:AV,ROW(),0)),"")</f>
        <v/>
      </c>
      <c r="AW617" s="69" t="str">
        <f>IFERROR(CLEAN(HLOOKUP(AW$1,'1.源数据-产品报告-消费降序'!AW:AW,ROW(),0)),"")</f>
        <v/>
      </c>
      <c r="AX617" s="69" t="str">
        <f>IFERROR(CLEAN(HLOOKUP(AX$1,'1.源数据-产品报告-消费降序'!AX:AX,ROW(),0)),"")</f>
        <v/>
      </c>
      <c r="AY617" s="69" t="str">
        <f>IFERROR(CLEAN(HLOOKUP(AY$1,'1.源数据-产品报告-消费降序'!AY:AY,ROW(),0)),"")</f>
        <v/>
      </c>
      <c r="AZ6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7" s="69" t="str">
        <f>IFERROR(CLEAN(HLOOKUP(BA$1,'1.源数据-产品报告-消费降序'!BA:BA,ROW(),0)),"")</f>
        <v/>
      </c>
      <c r="BD617" s="69" t="str">
        <f>IFERROR(CLEAN(HLOOKUP(BD$1,'1.源数据-产品报告-消费降序'!BD:BD,ROW(),0)),"")</f>
        <v/>
      </c>
      <c r="BE617" s="69" t="str">
        <f>IFERROR(CLEAN(HLOOKUP(BE$1,'1.源数据-产品报告-消费降序'!BE:BE,ROW(),0)),"")</f>
        <v/>
      </c>
      <c r="BF617" s="69" t="str">
        <f>IFERROR(CLEAN(HLOOKUP(BF$1,'1.源数据-产品报告-消费降序'!BF:BF,ROW(),0)),"")</f>
        <v/>
      </c>
      <c r="BG617" s="69" t="str">
        <f>IFERROR(CLEAN(HLOOKUP(BG$1,'1.源数据-产品报告-消费降序'!BG:BG,ROW(),0)),"")</f>
        <v/>
      </c>
      <c r="BH617" s="69" t="str">
        <f>IFERROR(CLEAN(HLOOKUP(BH$1,'1.源数据-产品报告-消费降序'!BH:BH,ROW(),0)),"")</f>
        <v/>
      </c>
      <c r="BI617" s="69" t="str">
        <f>IFERROR(CLEAN(HLOOKUP(BI$1,'1.源数据-产品报告-消费降序'!BI:BI,ROW(),0)),"")</f>
        <v/>
      </c>
      <c r="BJ617" s="69" t="str">
        <f>IFERROR(CLEAN(HLOOKUP(BJ$1,'1.源数据-产品报告-消费降序'!BJ:BJ,ROW(),0)),"")</f>
        <v/>
      </c>
      <c r="BK6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7" s="69" t="str">
        <f>IFERROR(CLEAN(HLOOKUP(BL$1,'1.源数据-产品报告-消费降序'!BL:BL,ROW(),0)),"")</f>
        <v/>
      </c>
      <c r="BO617" s="69" t="str">
        <f>IFERROR(CLEAN(HLOOKUP(BO$1,'1.源数据-产品报告-消费降序'!BO:BO,ROW(),0)),"")</f>
        <v/>
      </c>
      <c r="BP617" s="69" t="str">
        <f>IFERROR(CLEAN(HLOOKUP(BP$1,'1.源数据-产品报告-消费降序'!BP:BP,ROW(),0)),"")</f>
        <v/>
      </c>
      <c r="BQ617" s="69" t="str">
        <f>IFERROR(CLEAN(HLOOKUP(BQ$1,'1.源数据-产品报告-消费降序'!BQ:BQ,ROW(),0)),"")</f>
        <v/>
      </c>
      <c r="BR617" s="69" t="str">
        <f>IFERROR(CLEAN(HLOOKUP(BR$1,'1.源数据-产品报告-消费降序'!BR:BR,ROW(),0)),"")</f>
        <v/>
      </c>
      <c r="BS617" s="69" t="str">
        <f>IFERROR(CLEAN(HLOOKUP(BS$1,'1.源数据-产品报告-消费降序'!BS:BS,ROW(),0)),"")</f>
        <v/>
      </c>
      <c r="BT617" s="69" t="str">
        <f>IFERROR(CLEAN(HLOOKUP(BT$1,'1.源数据-产品报告-消费降序'!BT:BT,ROW(),0)),"")</f>
        <v/>
      </c>
      <c r="BU617" s="69" t="str">
        <f>IFERROR(CLEAN(HLOOKUP(BU$1,'1.源数据-产品报告-消费降序'!BU:BU,ROW(),0)),"")</f>
        <v/>
      </c>
      <c r="BV6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7" s="69" t="str">
        <f>IFERROR(CLEAN(HLOOKUP(BW$1,'1.源数据-产品报告-消费降序'!BW:BW,ROW(),0)),"")</f>
        <v/>
      </c>
    </row>
    <row r="618" spans="1:75">
      <c r="A618" s="69" t="str">
        <f>IFERROR(CLEAN(HLOOKUP(A$1,'1.源数据-产品报告-消费降序'!A:A,ROW(),0)),"")</f>
        <v/>
      </c>
      <c r="B618" s="69" t="str">
        <f>IFERROR(CLEAN(HLOOKUP(B$1,'1.源数据-产品报告-消费降序'!B:B,ROW(),0)),"")</f>
        <v/>
      </c>
      <c r="C618" s="69" t="str">
        <f>IFERROR(CLEAN(HLOOKUP(C$1,'1.源数据-产品报告-消费降序'!C:C,ROW(),0)),"")</f>
        <v/>
      </c>
      <c r="D618" s="69" t="str">
        <f>IFERROR(CLEAN(HLOOKUP(D$1,'1.源数据-产品报告-消费降序'!D:D,ROW(),0)),"")</f>
        <v/>
      </c>
      <c r="E618" s="69" t="str">
        <f>IFERROR(CLEAN(HLOOKUP(E$1,'1.源数据-产品报告-消费降序'!E:E,ROW(),0)),"")</f>
        <v/>
      </c>
      <c r="F618" s="69" t="str">
        <f>IFERROR(CLEAN(HLOOKUP(F$1,'1.源数据-产品报告-消费降序'!F:F,ROW(),0)),"")</f>
        <v/>
      </c>
      <c r="G618" s="70">
        <f>IFERROR((HLOOKUP(G$1,'1.源数据-产品报告-消费降序'!G:G,ROW(),0)),"")</f>
        <v>0</v>
      </c>
      <c r="H6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8" s="69" t="str">
        <f>IFERROR(CLEAN(HLOOKUP(I$1,'1.源数据-产品报告-消费降序'!I:I,ROW(),0)),"")</f>
        <v/>
      </c>
      <c r="L618" s="69" t="str">
        <f>IFERROR(CLEAN(HLOOKUP(L$1,'1.源数据-产品报告-消费降序'!L:L,ROW(),0)),"")</f>
        <v/>
      </c>
      <c r="M618" s="69" t="str">
        <f>IFERROR(CLEAN(HLOOKUP(M$1,'1.源数据-产品报告-消费降序'!M:M,ROW(),0)),"")</f>
        <v/>
      </c>
      <c r="N618" s="69" t="str">
        <f>IFERROR(CLEAN(HLOOKUP(N$1,'1.源数据-产品报告-消费降序'!N:N,ROW(),0)),"")</f>
        <v/>
      </c>
      <c r="O618" s="69" t="str">
        <f>IFERROR(CLEAN(HLOOKUP(O$1,'1.源数据-产品报告-消费降序'!O:O,ROW(),0)),"")</f>
        <v/>
      </c>
      <c r="P618" s="69" t="str">
        <f>IFERROR(CLEAN(HLOOKUP(P$1,'1.源数据-产品报告-消费降序'!P:P,ROW(),0)),"")</f>
        <v/>
      </c>
      <c r="Q618" s="69" t="str">
        <f>IFERROR(CLEAN(HLOOKUP(Q$1,'1.源数据-产品报告-消费降序'!Q:Q,ROW(),0)),"")</f>
        <v/>
      </c>
      <c r="R618" s="69" t="str">
        <f>IFERROR(CLEAN(HLOOKUP(R$1,'1.源数据-产品报告-消费降序'!R:R,ROW(),0)),"")</f>
        <v/>
      </c>
      <c r="S6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8" s="69" t="str">
        <f>IFERROR(CLEAN(HLOOKUP(T$1,'1.源数据-产品报告-消费降序'!T:T,ROW(),0)),"")</f>
        <v/>
      </c>
      <c r="W618" s="69" t="str">
        <f>IFERROR(CLEAN(HLOOKUP(W$1,'1.源数据-产品报告-消费降序'!W:W,ROW(),0)),"")</f>
        <v/>
      </c>
      <c r="X618" s="69" t="str">
        <f>IFERROR(CLEAN(HLOOKUP(X$1,'1.源数据-产品报告-消费降序'!X:X,ROW(),0)),"")</f>
        <v/>
      </c>
      <c r="Y618" s="69" t="str">
        <f>IFERROR(CLEAN(HLOOKUP(Y$1,'1.源数据-产品报告-消费降序'!Y:Y,ROW(),0)),"")</f>
        <v/>
      </c>
      <c r="Z618" s="69" t="str">
        <f>IFERROR(CLEAN(HLOOKUP(Z$1,'1.源数据-产品报告-消费降序'!Z:Z,ROW(),0)),"")</f>
        <v/>
      </c>
      <c r="AA618" s="69" t="str">
        <f>IFERROR(CLEAN(HLOOKUP(AA$1,'1.源数据-产品报告-消费降序'!AA:AA,ROW(),0)),"")</f>
        <v/>
      </c>
      <c r="AB618" s="69" t="str">
        <f>IFERROR(CLEAN(HLOOKUP(AB$1,'1.源数据-产品报告-消费降序'!AB:AB,ROW(),0)),"")</f>
        <v/>
      </c>
      <c r="AC618" s="69" t="str">
        <f>IFERROR(CLEAN(HLOOKUP(AC$1,'1.源数据-产品报告-消费降序'!AC:AC,ROW(),0)),"")</f>
        <v/>
      </c>
      <c r="AD6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8" s="69" t="str">
        <f>IFERROR(CLEAN(HLOOKUP(AE$1,'1.源数据-产品报告-消费降序'!AE:AE,ROW(),0)),"")</f>
        <v/>
      </c>
      <c r="AH618" s="69" t="str">
        <f>IFERROR(CLEAN(HLOOKUP(AH$1,'1.源数据-产品报告-消费降序'!AH:AH,ROW(),0)),"")</f>
        <v/>
      </c>
      <c r="AI618" s="69" t="str">
        <f>IFERROR(CLEAN(HLOOKUP(AI$1,'1.源数据-产品报告-消费降序'!AI:AI,ROW(),0)),"")</f>
        <v/>
      </c>
      <c r="AJ618" s="69" t="str">
        <f>IFERROR(CLEAN(HLOOKUP(AJ$1,'1.源数据-产品报告-消费降序'!AJ:AJ,ROW(),0)),"")</f>
        <v/>
      </c>
      <c r="AK618" s="69" t="str">
        <f>IFERROR(CLEAN(HLOOKUP(AK$1,'1.源数据-产品报告-消费降序'!AK:AK,ROW(),0)),"")</f>
        <v/>
      </c>
      <c r="AL618" s="69" t="str">
        <f>IFERROR(CLEAN(HLOOKUP(AL$1,'1.源数据-产品报告-消费降序'!AL:AL,ROW(),0)),"")</f>
        <v/>
      </c>
      <c r="AM618" s="69" t="str">
        <f>IFERROR(CLEAN(HLOOKUP(AM$1,'1.源数据-产品报告-消费降序'!AM:AM,ROW(),0)),"")</f>
        <v/>
      </c>
      <c r="AN618" s="69" t="str">
        <f>IFERROR(CLEAN(HLOOKUP(AN$1,'1.源数据-产品报告-消费降序'!AN:AN,ROW(),0)),"")</f>
        <v/>
      </c>
      <c r="AO6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8" s="69" t="str">
        <f>IFERROR(CLEAN(HLOOKUP(AP$1,'1.源数据-产品报告-消费降序'!AP:AP,ROW(),0)),"")</f>
        <v/>
      </c>
      <c r="AS618" s="69" t="str">
        <f>IFERROR(CLEAN(HLOOKUP(AS$1,'1.源数据-产品报告-消费降序'!AS:AS,ROW(),0)),"")</f>
        <v/>
      </c>
      <c r="AT618" s="69" t="str">
        <f>IFERROR(CLEAN(HLOOKUP(AT$1,'1.源数据-产品报告-消费降序'!AT:AT,ROW(),0)),"")</f>
        <v/>
      </c>
      <c r="AU618" s="69" t="str">
        <f>IFERROR(CLEAN(HLOOKUP(AU$1,'1.源数据-产品报告-消费降序'!AU:AU,ROW(),0)),"")</f>
        <v/>
      </c>
      <c r="AV618" s="69" t="str">
        <f>IFERROR(CLEAN(HLOOKUP(AV$1,'1.源数据-产品报告-消费降序'!AV:AV,ROW(),0)),"")</f>
        <v/>
      </c>
      <c r="AW618" s="69" t="str">
        <f>IFERROR(CLEAN(HLOOKUP(AW$1,'1.源数据-产品报告-消费降序'!AW:AW,ROW(),0)),"")</f>
        <v/>
      </c>
      <c r="AX618" s="69" t="str">
        <f>IFERROR(CLEAN(HLOOKUP(AX$1,'1.源数据-产品报告-消费降序'!AX:AX,ROW(),0)),"")</f>
        <v/>
      </c>
      <c r="AY618" s="69" t="str">
        <f>IFERROR(CLEAN(HLOOKUP(AY$1,'1.源数据-产品报告-消费降序'!AY:AY,ROW(),0)),"")</f>
        <v/>
      </c>
      <c r="AZ6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8" s="69" t="str">
        <f>IFERROR(CLEAN(HLOOKUP(BA$1,'1.源数据-产品报告-消费降序'!BA:BA,ROW(),0)),"")</f>
        <v/>
      </c>
      <c r="BD618" s="69" t="str">
        <f>IFERROR(CLEAN(HLOOKUP(BD$1,'1.源数据-产品报告-消费降序'!BD:BD,ROW(),0)),"")</f>
        <v/>
      </c>
      <c r="BE618" s="69" t="str">
        <f>IFERROR(CLEAN(HLOOKUP(BE$1,'1.源数据-产品报告-消费降序'!BE:BE,ROW(),0)),"")</f>
        <v/>
      </c>
      <c r="BF618" s="69" t="str">
        <f>IFERROR(CLEAN(HLOOKUP(BF$1,'1.源数据-产品报告-消费降序'!BF:BF,ROW(),0)),"")</f>
        <v/>
      </c>
      <c r="BG618" s="69" t="str">
        <f>IFERROR(CLEAN(HLOOKUP(BG$1,'1.源数据-产品报告-消费降序'!BG:BG,ROW(),0)),"")</f>
        <v/>
      </c>
      <c r="BH618" s="69" t="str">
        <f>IFERROR(CLEAN(HLOOKUP(BH$1,'1.源数据-产品报告-消费降序'!BH:BH,ROW(),0)),"")</f>
        <v/>
      </c>
      <c r="BI618" s="69" t="str">
        <f>IFERROR(CLEAN(HLOOKUP(BI$1,'1.源数据-产品报告-消费降序'!BI:BI,ROW(),0)),"")</f>
        <v/>
      </c>
      <c r="BJ618" s="69" t="str">
        <f>IFERROR(CLEAN(HLOOKUP(BJ$1,'1.源数据-产品报告-消费降序'!BJ:BJ,ROW(),0)),"")</f>
        <v/>
      </c>
      <c r="BK6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8" s="69" t="str">
        <f>IFERROR(CLEAN(HLOOKUP(BL$1,'1.源数据-产品报告-消费降序'!BL:BL,ROW(),0)),"")</f>
        <v/>
      </c>
      <c r="BO618" s="69" t="str">
        <f>IFERROR(CLEAN(HLOOKUP(BO$1,'1.源数据-产品报告-消费降序'!BO:BO,ROW(),0)),"")</f>
        <v/>
      </c>
      <c r="BP618" s="69" t="str">
        <f>IFERROR(CLEAN(HLOOKUP(BP$1,'1.源数据-产品报告-消费降序'!BP:BP,ROW(),0)),"")</f>
        <v/>
      </c>
      <c r="BQ618" s="69" t="str">
        <f>IFERROR(CLEAN(HLOOKUP(BQ$1,'1.源数据-产品报告-消费降序'!BQ:BQ,ROW(),0)),"")</f>
        <v/>
      </c>
      <c r="BR618" s="69" t="str">
        <f>IFERROR(CLEAN(HLOOKUP(BR$1,'1.源数据-产品报告-消费降序'!BR:BR,ROW(),0)),"")</f>
        <v/>
      </c>
      <c r="BS618" s="69" t="str">
        <f>IFERROR(CLEAN(HLOOKUP(BS$1,'1.源数据-产品报告-消费降序'!BS:BS,ROW(),0)),"")</f>
        <v/>
      </c>
      <c r="BT618" s="69" t="str">
        <f>IFERROR(CLEAN(HLOOKUP(BT$1,'1.源数据-产品报告-消费降序'!BT:BT,ROW(),0)),"")</f>
        <v/>
      </c>
      <c r="BU618" s="69" t="str">
        <f>IFERROR(CLEAN(HLOOKUP(BU$1,'1.源数据-产品报告-消费降序'!BU:BU,ROW(),0)),"")</f>
        <v/>
      </c>
      <c r="BV6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8" s="69" t="str">
        <f>IFERROR(CLEAN(HLOOKUP(BW$1,'1.源数据-产品报告-消费降序'!BW:BW,ROW(),0)),"")</f>
        <v/>
      </c>
    </row>
    <row r="619" spans="1:75">
      <c r="A619" s="69" t="str">
        <f>IFERROR(CLEAN(HLOOKUP(A$1,'1.源数据-产品报告-消费降序'!A:A,ROW(),0)),"")</f>
        <v/>
      </c>
      <c r="B619" s="69" t="str">
        <f>IFERROR(CLEAN(HLOOKUP(B$1,'1.源数据-产品报告-消费降序'!B:B,ROW(),0)),"")</f>
        <v/>
      </c>
      <c r="C619" s="69" t="str">
        <f>IFERROR(CLEAN(HLOOKUP(C$1,'1.源数据-产品报告-消费降序'!C:C,ROW(),0)),"")</f>
        <v/>
      </c>
      <c r="D619" s="69" t="str">
        <f>IFERROR(CLEAN(HLOOKUP(D$1,'1.源数据-产品报告-消费降序'!D:D,ROW(),0)),"")</f>
        <v/>
      </c>
      <c r="E619" s="69" t="str">
        <f>IFERROR(CLEAN(HLOOKUP(E$1,'1.源数据-产品报告-消费降序'!E:E,ROW(),0)),"")</f>
        <v/>
      </c>
      <c r="F619" s="69" t="str">
        <f>IFERROR(CLEAN(HLOOKUP(F$1,'1.源数据-产品报告-消费降序'!F:F,ROW(),0)),"")</f>
        <v/>
      </c>
      <c r="G619" s="70">
        <f>IFERROR((HLOOKUP(G$1,'1.源数据-产品报告-消费降序'!G:G,ROW(),0)),"")</f>
        <v>0</v>
      </c>
      <c r="H6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19" s="69" t="str">
        <f>IFERROR(CLEAN(HLOOKUP(I$1,'1.源数据-产品报告-消费降序'!I:I,ROW(),0)),"")</f>
        <v/>
      </c>
      <c r="L619" s="69" t="str">
        <f>IFERROR(CLEAN(HLOOKUP(L$1,'1.源数据-产品报告-消费降序'!L:L,ROW(),0)),"")</f>
        <v/>
      </c>
      <c r="M619" s="69" t="str">
        <f>IFERROR(CLEAN(HLOOKUP(M$1,'1.源数据-产品报告-消费降序'!M:M,ROW(),0)),"")</f>
        <v/>
      </c>
      <c r="N619" s="69" t="str">
        <f>IFERROR(CLEAN(HLOOKUP(N$1,'1.源数据-产品报告-消费降序'!N:N,ROW(),0)),"")</f>
        <v/>
      </c>
      <c r="O619" s="69" t="str">
        <f>IFERROR(CLEAN(HLOOKUP(O$1,'1.源数据-产品报告-消费降序'!O:O,ROW(),0)),"")</f>
        <v/>
      </c>
      <c r="P619" s="69" t="str">
        <f>IFERROR(CLEAN(HLOOKUP(P$1,'1.源数据-产品报告-消费降序'!P:P,ROW(),0)),"")</f>
        <v/>
      </c>
      <c r="Q619" s="69" t="str">
        <f>IFERROR(CLEAN(HLOOKUP(Q$1,'1.源数据-产品报告-消费降序'!Q:Q,ROW(),0)),"")</f>
        <v/>
      </c>
      <c r="R619" s="69" t="str">
        <f>IFERROR(CLEAN(HLOOKUP(R$1,'1.源数据-产品报告-消费降序'!R:R,ROW(),0)),"")</f>
        <v/>
      </c>
      <c r="S6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19" s="69" t="str">
        <f>IFERROR(CLEAN(HLOOKUP(T$1,'1.源数据-产品报告-消费降序'!T:T,ROW(),0)),"")</f>
        <v/>
      </c>
      <c r="W619" s="69" t="str">
        <f>IFERROR(CLEAN(HLOOKUP(W$1,'1.源数据-产品报告-消费降序'!W:W,ROW(),0)),"")</f>
        <v/>
      </c>
      <c r="X619" s="69" t="str">
        <f>IFERROR(CLEAN(HLOOKUP(X$1,'1.源数据-产品报告-消费降序'!X:X,ROW(),0)),"")</f>
        <v/>
      </c>
      <c r="Y619" s="69" t="str">
        <f>IFERROR(CLEAN(HLOOKUP(Y$1,'1.源数据-产品报告-消费降序'!Y:Y,ROW(),0)),"")</f>
        <v/>
      </c>
      <c r="Z619" s="69" t="str">
        <f>IFERROR(CLEAN(HLOOKUP(Z$1,'1.源数据-产品报告-消费降序'!Z:Z,ROW(),0)),"")</f>
        <v/>
      </c>
      <c r="AA619" s="69" t="str">
        <f>IFERROR(CLEAN(HLOOKUP(AA$1,'1.源数据-产品报告-消费降序'!AA:AA,ROW(),0)),"")</f>
        <v/>
      </c>
      <c r="AB619" s="69" t="str">
        <f>IFERROR(CLEAN(HLOOKUP(AB$1,'1.源数据-产品报告-消费降序'!AB:AB,ROW(),0)),"")</f>
        <v/>
      </c>
      <c r="AC619" s="69" t="str">
        <f>IFERROR(CLEAN(HLOOKUP(AC$1,'1.源数据-产品报告-消费降序'!AC:AC,ROW(),0)),"")</f>
        <v/>
      </c>
      <c r="AD6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19" s="69" t="str">
        <f>IFERROR(CLEAN(HLOOKUP(AE$1,'1.源数据-产品报告-消费降序'!AE:AE,ROW(),0)),"")</f>
        <v/>
      </c>
      <c r="AH619" s="69" t="str">
        <f>IFERROR(CLEAN(HLOOKUP(AH$1,'1.源数据-产品报告-消费降序'!AH:AH,ROW(),0)),"")</f>
        <v/>
      </c>
      <c r="AI619" s="69" t="str">
        <f>IFERROR(CLEAN(HLOOKUP(AI$1,'1.源数据-产品报告-消费降序'!AI:AI,ROW(),0)),"")</f>
        <v/>
      </c>
      <c r="AJ619" s="69" t="str">
        <f>IFERROR(CLEAN(HLOOKUP(AJ$1,'1.源数据-产品报告-消费降序'!AJ:AJ,ROW(),0)),"")</f>
        <v/>
      </c>
      <c r="AK619" s="69" t="str">
        <f>IFERROR(CLEAN(HLOOKUP(AK$1,'1.源数据-产品报告-消费降序'!AK:AK,ROW(),0)),"")</f>
        <v/>
      </c>
      <c r="AL619" s="69" t="str">
        <f>IFERROR(CLEAN(HLOOKUP(AL$1,'1.源数据-产品报告-消费降序'!AL:AL,ROW(),0)),"")</f>
        <v/>
      </c>
      <c r="AM619" s="69" t="str">
        <f>IFERROR(CLEAN(HLOOKUP(AM$1,'1.源数据-产品报告-消费降序'!AM:AM,ROW(),0)),"")</f>
        <v/>
      </c>
      <c r="AN619" s="69" t="str">
        <f>IFERROR(CLEAN(HLOOKUP(AN$1,'1.源数据-产品报告-消费降序'!AN:AN,ROW(),0)),"")</f>
        <v/>
      </c>
      <c r="AO6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19" s="69" t="str">
        <f>IFERROR(CLEAN(HLOOKUP(AP$1,'1.源数据-产品报告-消费降序'!AP:AP,ROW(),0)),"")</f>
        <v/>
      </c>
      <c r="AS619" s="69" t="str">
        <f>IFERROR(CLEAN(HLOOKUP(AS$1,'1.源数据-产品报告-消费降序'!AS:AS,ROW(),0)),"")</f>
        <v/>
      </c>
      <c r="AT619" s="69" t="str">
        <f>IFERROR(CLEAN(HLOOKUP(AT$1,'1.源数据-产品报告-消费降序'!AT:AT,ROW(),0)),"")</f>
        <v/>
      </c>
      <c r="AU619" s="69" t="str">
        <f>IFERROR(CLEAN(HLOOKUP(AU$1,'1.源数据-产品报告-消费降序'!AU:AU,ROW(),0)),"")</f>
        <v/>
      </c>
      <c r="AV619" s="69" t="str">
        <f>IFERROR(CLEAN(HLOOKUP(AV$1,'1.源数据-产品报告-消费降序'!AV:AV,ROW(),0)),"")</f>
        <v/>
      </c>
      <c r="AW619" s="69" t="str">
        <f>IFERROR(CLEAN(HLOOKUP(AW$1,'1.源数据-产品报告-消费降序'!AW:AW,ROW(),0)),"")</f>
        <v/>
      </c>
      <c r="AX619" s="69" t="str">
        <f>IFERROR(CLEAN(HLOOKUP(AX$1,'1.源数据-产品报告-消费降序'!AX:AX,ROW(),0)),"")</f>
        <v/>
      </c>
      <c r="AY619" s="69" t="str">
        <f>IFERROR(CLEAN(HLOOKUP(AY$1,'1.源数据-产品报告-消费降序'!AY:AY,ROW(),0)),"")</f>
        <v/>
      </c>
      <c r="AZ6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19" s="69" t="str">
        <f>IFERROR(CLEAN(HLOOKUP(BA$1,'1.源数据-产品报告-消费降序'!BA:BA,ROW(),0)),"")</f>
        <v/>
      </c>
      <c r="BD619" s="69" t="str">
        <f>IFERROR(CLEAN(HLOOKUP(BD$1,'1.源数据-产品报告-消费降序'!BD:BD,ROW(),0)),"")</f>
        <v/>
      </c>
      <c r="BE619" s="69" t="str">
        <f>IFERROR(CLEAN(HLOOKUP(BE$1,'1.源数据-产品报告-消费降序'!BE:BE,ROW(),0)),"")</f>
        <v/>
      </c>
      <c r="BF619" s="69" t="str">
        <f>IFERROR(CLEAN(HLOOKUP(BF$1,'1.源数据-产品报告-消费降序'!BF:BF,ROW(),0)),"")</f>
        <v/>
      </c>
      <c r="BG619" s="69" t="str">
        <f>IFERROR(CLEAN(HLOOKUP(BG$1,'1.源数据-产品报告-消费降序'!BG:BG,ROW(),0)),"")</f>
        <v/>
      </c>
      <c r="BH619" s="69" t="str">
        <f>IFERROR(CLEAN(HLOOKUP(BH$1,'1.源数据-产品报告-消费降序'!BH:BH,ROW(),0)),"")</f>
        <v/>
      </c>
      <c r="BI619" s="69" t="str">
        <f>IFERROR(CLEAN(HLOOKUP(BI$1,'1.源数据-产品报告-消费降序'!BI:BI,ROW(),0)),"")</f>
        <v/>
      </c>
      <c r="BJ619" s="69" t="str">
        <f>IFERROR(CLEAN(HLOOKUP(BJ$1,'1.源数据-产品报告-消费降序'!BJ:BJ,ROW(),0)),"")</f>
        <v/>
      </c>
      <c r="BK6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19" s="69" t="str">
        <f>IFERROR(CLEAN(HLOOKUP(BL$1,'1.源数据-产品报告-消费降序'!BL:BL,ROW(),0)),"")</f>
        <v/>
      </c>
      <c r="BO619" s="69" t="str">
        <f>IFERROR(CLEAN(HLOOKUP(BO$1,'1.源数据-产品报告-消费降序'!BO:BO,ROW(),0)),"")</f>
        <v/>
      </c>
      <c r="BP619" s="69" t="str">
        <f>IFERROR(CLEAN(HLOOKUP(BP$1,'1.源数据-产品报告-消费降序'!BP:BP,ROW(),0)),"")</f>
        <v/>
      </c>
      <c r="BQ619" s="69" t="str">
        <f>IFERROR(CLEAN(HLOOKUP(BQ$1,'1.源数据-产品报告-消费降序'!BQ:BQ,ROW(),0)),"")</f>
        <v/>
      </c>
      <c r="BR619" s="69" t="str">
        <f>IFERROR(CLEAN(HLOOKUP(BR$1,'1.源数据-产品报告-消费降序'!BR:BR,ROW(),0)),"")</f>
        <v/>
      </c>
      <c r="BS619" s="69" t="str">
        <f>IFERROR(CLEAN(HLOOKUP(BS$1,'1.源数据-产品报告-消费降序'!BS:BS,ROW(),0)),"")</f>
        <v/>
      </c>
      <c r="BT619" s="69" t="str">
        <f>IFERROR(CLEAN(HLOOKUP(BT$1,'1.源数据-产品报告-消费降序'!BT:BT,ROW(),0)),"")</f>
        <v/>
      </c>
      <c r="BU619" s="69" t="str">
        <f>IFERROR(CLEAN(HLOOKUP(BU$1,'1.源数据-产品报告-消费降序'!BU:BU,ROW(),0)),"")</f>
        <v/>
      </c>
      <c r="BV6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19" s="69" t="str">
        <f>IFERROR(CLEAN(HLOOKUP(BW$1,'1.源数据-产品报告-消费降序'!BW:BW,ROW(),0)),"")</f>
        <v/>
      </c>
    </row>
    <row r="620" spans="1:75">
      <c r="A620" s="69" t="str">
        <f>IFERROR(CLEAN(HLOOKUP(A$1,'1.源数据-产品报告-消费降序'!A:A,ROW(),0)),"")</f>
        <v/>
      </c>
      <c r="B620" s="69" t="str">
        <f>IFERROR(CLEAN(HLOOKUP(B$1,'1.源数据-产品报告-消费降序'!B:B,ROW(),0)),"")</f>
        <v/>
      </c>
      <c r="C620" s="69" t="str">
        <f>IFERROR(CLEAN(HLOOKUP(C$1,'1.源数据-产品报告-消费降序'!C:C,ROW(),0)),"")</f>
        <v/>
      </c>
      <c r="D620" s="69" t="str">
        <f>IFERROR(CLEAN(HLOOKUP(D$1,'1.源数据-产品报告-消费降序'!D:D,ROW(),0)),"")</f>
        <v/>
      </c>
      <c r="E620" s="69" t="str">
        <f>IFERROR(CLEAN(HLOOKUP(E$1,'1.源数据-产品报告-消费降序'!E:E,ROW(),0)),"")</f>
        <v/>
      </c>
      <c r="F620" s="69" t="str">
        <f>IFERROR(CLEAN(HLOOKUP(F$1,'1.源数据-产品报告-消费降序'!F:F,ROW(),0)),"")</f>
        <v/>
      </c>
      <c r="G620" s="70">
        <f>IFERROR((HLOOKUP(G$1,'1.源数据-产品报告-消费降序'!G:G,ROW(),0)),"")</f>
        <v>0</v>
      </c>
      <c r="H6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0" s="69" t="str">
        <f>IFERROR(CLEAN(HLOOKUP(I$1,'1.源数据-产品报告-消费降序'!I:I,ROW(),0)),"")</f>
        <v/>
      </c>
      <c r="L620" s="69" t="str">
        <f>IFERROR(CLEAN(HLOOKUP(L$1,'1.源数据-产品报告-消费降序'!L:L,ROW(),0)),"")</f>
        <v/>
      </c>
      <c r="M620" s="69" t="str">
        <f>IFERROR(CLEAN(HLOOKUP(M$1,'1.源数据-产品报告-消费降序'!M:M,ROW(),0)),"")</f>
        <v/>
      </c>
      <c r="N620" s="69" t="str">
        <f>IFERROR(CLEAN(HLOOKUP(N$1,'1.源数据-产品报告-消费降序'!N:N,ROW(),0)),"")</f>
        <v/>
      </c>
      <c r="O620" s="69" t="str">
        <f>IFERROR(CLEAN(HLOOKUP(O$1,'1.源数据-产品报告-消费降序'!O:O,ROW(),0)),"")</f>
        <v/>
      </c>
      <c r="P620" s="69" t="str">
        <f>IFERROR(CLEAN(HLOOKUP(P$1,'1.源数据-产品报告-消费降序'!P:P,ROW(),0)),"")</f>
        <v/>
      </c>
      <c r="Q620" s="69" t="str">
        <f>IFERROR(CLEAN(HLOOKUP(Q$1,'1.源数据-产品报告-消费降序'!Q:Q,ROW(),0)),"")</f>
        <v/>
      </c>
      <c r="R620" s="69" t="str">
        <f>IFERROR(CLEAN(HLOOKUP(R$1,'1.源数据-产品报告-消费降序'!R:R,ROW(),0)),"")</f>
        <v/>
      </c>
      <c r="S6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0" s="69" t="str">
        <f>IFERROR(CLEAN(HLOOKUP(T$1,'1.源数据-产品报告-消费降序'!T:T,ROW(),0)),"")</f>
        <v/>
      </c>
      <c r="W620" s="69" t="str">
        <f>IFERROR(CLEAN(HLOOKUP(W$1,'1.源数据-产品报告-消费降序'!W:W,ROW(),0)),"")</f>
        <v/>
      </c>
      <c r="X620" s="69" t="str">
        <f>IFERROR(CLEAN(HLOOKUP(X$1,'1.源数据-产品报告-消费降序'!X:X,ROW(),0)),"")</f>
        <v/>
      </c>
      <c r="Y620" s="69" t="str">
        <f>IFERROR(CLEAN(HLOOKUP(Y$1,'1.源数据-产品报告-消费降序'!Y:Y,ROW(),0)),"")</f>
        <v/>
      </c>
      <c r="Z620" s="69" t="str">
        <f>IFERROR(CLEAN(HLOOKUP(Z$1,'1.源数据-产品报告-消费降序'!Z:Z,ROW(),0)),"")</f>
        <v/>
      </c>
      <c r="AA620" s="69" t="str">
        <f>IFERROR(CLEAN(HLOOKUP(AA$1,'1.源数据-产品报告-消费降序'!AA:AA,ROW(),0)),"")</f>
        <v/>
      </c>
      <c r="AB620" s="69" t="str">
        <f>IFERROR(CLEAN(HLOOKUP(AB$1,'1.源数据-产品报告-消费降序'!AB:AB,ROW(),0)),"")</f>
        <v/>
      </c>
      <c r="AC620" s="69" t="str">
        <f>IFERROR(CLEAN(HLOOKUP(AC$1,'1.源数据-产品报告-消费降序'!AC:AC,ROW(),0)),"")</f>
        <v/>
      </c>
      <c r="AD6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0" s="69" t="str">
        <f>IFERROR(CLEAN(HLOOKUP(AE$1,'1.源数据-产品报告-消费降序'!AE:AE,ROW(),0)),"")</f>
        <v/>
      </c>
      <c r="AH620" s="69" t="str">
        <f>IFERROR(CLEAN(HLOOKUP(AH$1,'1.源数据-产品报告-消费降序'!AH:AH,ROW(),0)),"")</f>
        <v/>
      </c>
      <c r="AI620" s="69" t="str">
        <f>IFERROR(CLEAN(HLOOKUP(AI$1,'1.源数据-产品报告-消费降序'!AI:AI,ROW(),0)),"")</f>
        <v/>
      </c>
      <c r="AJ620" s="69" t="str">
        <f>IFERROR(CLEAN(HLOOKUP(AJ$1,'1.源数据-产品报告-消费降序'!AJ:AJ,ROW(),0)),"")</f>
        <v/>
      </c>
      <c r="AK620" s="69" t="str">
        <f>IFERROR(CLEAN(HLOOKUP(AK$1,'1.源数据-产品报告-消费降序'!AK:AK,ROW(),0)),"")</f>
        <v/>
      </c>
      <c r="AL620" s="69" t="str">
        <f>IFERROR(CLEAN(HLOOKUP(AL$1,'1.源数据-产品报告-消费降序'!AL:AL,ROW(),0)),"")</f>
        <v/>
      </c>
      <c r="AM620" s="69" t="str">
        <f>IFERROR(CLEAN(HLOOKUP(AM$1,'1.源数据-产品报告-消费降序'!AM:AM,ROW(),0)),"")</f>
        <v/>
      </c>
      <c r="AN620" s="69" t="str">
        <f>IFERROR(CLEAN(HLOOKUP(AN$1,'1.源数据-产品报告-消费降序'!AN:AN,ROW(),0)),"")</f>
        <v/>
      </c>
      <c r="AO6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0" s="69" t="str">
        <f>IFERROR(CLEAN(HLOOKUP(AP$1,'1.源数据-产品报告-消费降序'!AP:AP,ROW(),0)),"")</f>
        <v/>
      </c>
      <c r="AS620" s="69" t="str">
        <f>IFERROR(CLEAN(HLOOKUP(AS$1,'1.源数据-产品报告-消费降序'!AS:AS,ROW(),0)),"")</f>
        <v/>
      </c>
      <c r="AT620" s="69" t="str">
        <f>IFERROR(CLEAN(HLOOKUP(AT$1,'1.源数据-产品报告-消费降序'!AT:AT,ROW(),0)),"")</f>
        <v/>
      </c>
      <c r="AU620" s="69" t="str">
        <f>IFERROR(CLEAN(HLOOKUP(AU$1,'1.源数据-产品报告-消费降序'!AU:AU,ROW(),0)),"")</f>
        <v/>
      </c>
      <c r="AV620" s="69" t="str">
        <f>IFERROR(CLEAN(HLOOKUP(AV$1,'1.源数据-产品报告-消费降序'!AV:AV,ROW(),0)),"")</f>
        <v/>
      </c>
      <c r="AW620" s="69" t="str">
        <f>IFERROR(CLEAN(HLOOKUP(AW$1,'1.源数据-产品报告-消费降序'!AW:AW,ROW(),0)),"")</f>
        <v/>
      </c>
      <c r="AX620" s="69" t="str">
        <f>IFERROR(CLEAN(HLOOKUP(AX$1,'1.源数据-产品报告-消费降序'!AX:AX,ROW(),0)),"")</f>
        <v/>
      </c>
      <c r="AY620" s="69" t="str">
        <f>IFERROR(CLEAN(HLOOKUP(AY$1,'1.源数据-产品报告-消费降序'!AY:AY,ROW(),0)),"")</f>
        <v/>
      </c>
      <c r="AZ6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0" s="69" t="str">
        <f>IFERROR(CLEAN(HLOOKUP(BA$1,'1.源数据-产品报告-消费降序'!BA:BA,ROW(),0)),"")</f>
        <v/>
      </c>
      <c r="BD620" s="69" t="str">
        <f>IFERROR(CLEAN(HLOOKUP(BD$1,'1.源数据-产品报告-消费降序'!BD:BD,ROW(),0)),"")</f>
        <v/>
      </c>
      <c r="BE620" s="69" t="str">
        <f>IFERROR(CLEAN(HLOOKUP(BE$1,'1.源数据-产品报告-消费降序'!BE:BE,ROW(),0)),"")</f>
        <v/>
      </c>
      <c r="BF620" s="69" t="str">
        <f>IFERROR(CLEAN(HLOOKUP(BF$1,'1.源数据-产品报告-消费降序'!BF:BF,ROW(),0)),"")</f>
        <v/>
      </c>
      <c r="BG620" s="69" t="str">
        <f>IFERROR(CLEAN(HLOOKUP(BG$1,'1.源数据-产品报告-消费降序'!BG:BG,ROW(),0)),"")</f>
        <v/>
      </c>
      <c r="BH620" s="69" t="str">
        <f>IFERROR(CLEAN(HLOOKUP(BH$1,'1.源数据-产品报告-消费降序'!BH:BH,ROW(),0)),"")</f>
        <v/>
      </c>
      <c r="BI620" s="69" t="str">
        <f>IFERROR(CLEAN(HLOOKUP(BI$1,'1.源数据-产品报告-消费降序'!BI:BI,ROW(),0)),"")</f>
        <v/>
      </c>
      <c r="BJ620" s="69" t="str">
        <f>IFERROR(CLEAN(HLOOKUP(BJ$1,'1.源数据-产品报告-消费降序'!BJ:BJ,ROW(),0)),"")</f>
        <v/>
      </c>
      <c r="BK6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0" s="69" t="str">
        <f>IFERROR(CLEAN(HLOOKUP(BL$1,'1.源数据-产品报告-消费降序'!BL:BL,ROW(),0)),"")</f>
        <v/>
      </c>
      <c r="BO620" s="69" t="str">
        <f>IFERROR(CLEAN(HLOOKUP(BO$1,'1.源数据-产品报告-消费降序'!BO:BO,ROW(),0)),"")</f>
        <v/>
      </c>
      <c r="BP620" s="69" t="str">
        <f>IFERROR(CLEAN(HLOOKUP(BP$1,'1.源数据-产品报告-消费降序'!BP:BP,ROW(),0)),"")</f>
        <v/>
      </c>
      <c r="BQ620" s="69" t="str">
        <f>IFERROR(CLEAN(HLOOKUP(BQ$1,'1.源数据-产品报告-消费降序'!BQ:BQ,ROW(),0)),"")</f>
        <v/>
      </c>
      <c r="BR620" s="69" t="str">
        <f>IFERROR(CLEAN(HLOOKUP(BR$1,'1.源数据-产品报告-消费降序'!BR:BR,ROW(),0)),"")</f>
        <v/>
      </c>
      <c r="BS620" s="69" t="str">
        <f>IFERROR(CLEAN(HLOOKUP(BS$1,'1.源数据-产品报告-消费降序'!BS:BS,ROW(),0)),"")</f>
        <v/>
      </c>
      <c r="BT620" s="69" t="str">
        <f>IFERROR(CLEAN(HLOOKUP(BT$1,'1.源数据-产品报告-消费降序'!BT:BT,ROW(),0)),"")</f>
        <v/>
      </c>
      <c r="BU620" s="69" t="str">
        <f>IFERROR(CLEAN(HLOOKUP(BU$1,'1.源数据-产品报告-消费降序'!BU:BU,ROW(),0)),"")</f>
        <v/>
      </c>
      <c r="BV6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0" s="69" t="str">
        <f>IFERROR(CLEAN(HLOOKUP(BW$1,'1.源数据-产品报告-消费降序'!BW:BW,ROW(),0)),"")</f>
        <v/>
      </c>
    </row>
    <row r="621" spans="1:75">
      <c r="A621" s="69" t="str">
        <f>IFERROR(CLEAN(HLOOKUP(A$1,'1.源数据-产品报告-消费降序'!A:A,ROW(),0)),"")</f>
        <v/>
      </c>
      <c r="B621" s="69" t="str">
        <f>IFERROR(CLEAN(HLOOKUP(B$1,'1.源数据-产品报告-消费降序'!B:B,ROW(),0)),"")</f>
        <v/>
      </c>
      <c r="C621" s="69" t="str">
        <f>IFERROR(CLEAN(HLOOKUP(C$1,'1.源数据-产品报告-消费降序'!C:C,ROW(),0)),"")</f>
        <v/>
      </c>
      <c r="D621" s="69" t="str">
        <f>IFERROR(CLEAN(HLOOKUP(D$1,'1.源数据-产品报告-消费降序'!D:D,ROW(),0)),"")</f>
        <v/>
      </c>
      <c r="E621" s="69" t="str">
        <f>IFERROR(CLEAN(HLOOKUP(E$1,'1.源数据-产品报告-消费降序'!E:E,ROW(),0)),"")</f>
        <v/>
      </c>
      <c r="F621" s="69" t="str">
        <f>IFERROR(CLEAN(HLOOKUP(F$1,'1.源数据-产品报告-消费降序'!F:F,ROW(),0)),"")</f>
        <v/>
      </c>
      <c r="G621" s="70">
        <f>IFERROR((HLOOKUP(G$1,'1.源数据-产品报告-消费降序'!G:G,ROW(),0)),"")</f>
        <v>0</v>
      </c>
      <c r="H6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1" s="69" t="str">
        <f>IFERROR(CLEAN(HLOOKUP(I$1,'1.源数据-产品报告-消费降序'!I:I,ROW(),0)),"")</f>
        <v/>
      </c>
      <c r="L621" s="69" t="str">
        <f>IFERROR(CLEAN(HLOOKUP(L$1,'1.源数据-产品报告-消费降序'!L:L,ROW(),0)),"")</f>
        <v/>
      </c>
      <c r="M621" s="69" t="str">
        <f>IFERROR(CLEAN(HLOOKUP(M$1,'1.源数据-产品报告-消费降序'!M:M,ROW(),0)),"")</f>
        <v/>
      </c>
      <c r="N621" s="69" t="str">
        <f>IFERROR(CLEAN(HLOOKUP(N$1,'1.源数据-产品报告-消费降序'!N:N,ROW(),0)),"")</f>
        <v/>
      </c>
      <c r="O621" s="69" t="str">
        <f>IFERROR(CLEAN(HLOOKUP(O$1,'1.源数据-产品报告-消费降序'!O:O,ROW(),0)),"")</f>
        <v/>
      </c>
      <c r="P621" s="69" t="str">
        <f>IFERROR(CLEAN(HLOOKUP(P$1,'1.源数据-产品报告-消费降序'!P:P,ROW(),0)),"")</f>
        <v/>
      </c>
      <c r="Q621" s="69" t="str">
        <f>IFERROR(CLEAN(HLOOKUP(Q$1,'1.源数据-产品报告-消费降序'!Q:Q,ROW(),0)),"")</f>
        <v/>
      </c>
      <c r="R621" s="69" t="str">
        <f>IFERROR(CLEAN(HLOOKUP(R$1,'1.源数据-产品报告-消费降序'!R:R,ROW(),0)),"")</f>
        <v/>
      </c>
      <c r="S6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1" s="69" t="str">
        <f>IFERROR(CLEAN(HLOOKUP(T$1,'1.源数据-产品报告-消费降序'!T:T,ROW(),0)),"")</f>
        <v/>
      </c>
      <c r="W621" s="69" t="str">
        <f>IFERROR(CLEAN(HLOOKUP(W$1,'1.源数据-产品报告-消费降序'!W:W,ROW(),0)),"")</f>
        <v/>
      </c>
      <c r="X621" s="69" t="str">
        <f>IFERROR(CLEAN(HLOOKUP(X$1,'1.源数据-产品报告-消费降序'!X:X,ROW(),0)),"")</f>
        <v/>
      </c>
      <c r="Y621" s="69" t="str">
        <f>IFERROR(CLEAN(HLOOKUP(Y$1,'1.源数据-产品报告-消费降序'!Y:Y,ROW(),0)),"")</f>
        <v/>
      </c>
      <c r="Z621" s="69" t="str">
        <f>IFERROR(CLEAN(HLOOKUP(Z$1,'1.源数据-产品报告-消费降序'!Z:Z,ROW(),0)),"")</f>
        <v/>
      </c>
      <c r="AA621" s="69" t="str">
        <f>IFERROR(CLEAN(HLOOKUP(AA$1,'1.源数据-产品报告-消费降序'!AA:AA,ROW(),0)),"")</f>
        <v/>
      </c>
      <c r="AB621" s="69" t="str">
        <f>IFERROR(CLEAN(HLOOKUP(AB$1,'1.源数据-产品报告-消费降序'!AB:AB,ROW(),0)),"")</f>
        <v/>
      </c>
      <c r="AC621" s="69" t="str">
        <f>IFERROR(CLEAN(HLOOKUP(AC$1,'1.源数据-产品报告-消费降序'!AC:AC,ROW(),0)),"")</f>
        <v/>
      </c>
      <c r="AD6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1" s="69" t="str">
        <f>IFERROR(CLEAN(HLOOKUP(AE$1,'1.源数据-产品报告-消费降序'!AE:AE,ROW(),0)),"")</f>
        <v/>
      </c>
      <c r="AH621" s="69" t="str">
        <f>IFERROR(CLEAN(HLOOKUP(AH$1,'1.源数据-产品报告-消费降序'!AH:AH,ROW(),0)),"")</f>
        <v/>
      </c>
      <c r="AI621" s="69" t="str">
        <f>IFERROR(CLEAN(HLOOKUP(AI$1,'1.源数据-产品报告-消费降序'!AI:AI,ROW(),0)),"")</f>
        <v/>
      </c>
      <c r="AJ621" s="69" t="str">
        <f>IFERROR(CLEAN(HLOOKUP(AJ$1,'1.源数据-产品报告-消费降序'!AJ:AJ,ROW(),0)),"")</f>
        <v/>
      </c>
      <c r="AK621" s="69" t="str">
        <f>IFERROR(CLEAN(HLOOKUP(AK$1,'1.源数据-产品报告-消费降序'!AK:AK,ROW(),0)),"")</f>
        <v/>
      </c>
      <c r="AL621" s="69" t="str">
        <f>IFERROR(CLEAN(HLOOKUP(AL$1,'1.源数据-产品报告-消费降序'!AL:AL,ROW(),0)),"")</f>
        <v/>
      </c>
      <c r="AM621" s="69" t="str">
        <f>IFERROR(CLEAN(HLOOKUP(AM$1,'1.源数据-产品报告-消费降序'!AM:AM,ROW(),0)),"")</f>
        <v/>
      </c>
      <c r="AN621" s="69" t="str">
        <f>IFERROR(CLEAN(HLOOKUP(AN$1,'1.源数据-产品报告-消费降序'!AN:AN,ROW(),0)),"")</f>
        <v/>
      </c>
      <c r="AO6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1" s="69" t="str">
        <f>IFERROR(CLEAN(HLOOKUP(AP$1,'1.源数据-产品报告-消费降序'!AP:AP,ROW(),0)),"")</f>
        <v/>
      </c>
      <c r="AS621" s="69" t="str">
        <f>IFERROR(CLEAN(HLOOKUP(AS$1,'1.源数据-产品报告-消费降序'!AS:AS,ROW(),0)),"")</f>
        <v/>
      </c>
      <c r="AT621" s="69" t="str">
        <f>IFERROR(CLEAN(HLOOKUP(AT$1,'1.源数据-产品报告-消费降序'!AT:AT,ROW(),0)),"")</f>
        <v/>
      </c>
      <c r="AU621" s="69" t="str">
        <f>IFERROR(CLEAN(HLOOKUP(AU$1,'1.源数据-产品报告-消费降序'!AU:AU,ROW(),0)),"")</f>
        <v/>
      </c>
      <c r="AV621" s="69" t="str">
        <f>IFERROR(CLEAN(HLOOKUP(AV$1,'1.源数据-产品报告-消费降序'!AV:AV,ROW(),0)),"")</f>
        <v/>
      </c>
      <c r="AW621" s="69" t="str">
        <f>IFERROR(CLEAN(HLOOKUP(AW$1,'1.源数据-产品报告-消费降序'!AW:AW,ROW(),0)),"")</f>
        <v/>
      </c>
      <c r="AX621" s="69" t="str">
        <f>IFERROR(CLEAN(HLOOKUP(AX$1,'1.源数据-产品报告-消费降序'!AX:AX,ROW(),0)),"")</f>
        <v/>
      </c>
      <c r="AY621" s="69" t="str">
        <f>IFERROR(CLEAN(HLOOKUP(AY$1,'1.源数据-产品报告-消费降序'!AY:AY,ROW(),0)),"")</f>
        <v/>
      </c>
      <c r="AZ6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1" s="69" t="str">
        <f>IFERROR(CLEAN(HLOOKUP(BA$1,'1.源数据-产品报告-消费降序'!BA:BA,ROW(),0)),"")</f>
        <v/>
      </c>
      <c r="BD621" s="69" t="str">
        <f>IFERROR(CLEAN(HLOOKUP(BD$1,'1.源数据-产品报告-消费降序'!BD:BD,ROW(),0)),"")</f>
        <v/>
      </c>
      <c r="BE621" s="69" t="str">
        <f>IFERROR(CLEAN(HLOOKUP(BE$1,'1.源数据-产品报告-消费降序'!BE:BE,ROW(),0)),"")</f>
        <v/>
      </c>
      <c r="BF621" s="69" t="str">
        <f>IFERROR(CLEAN(HLOOKUP(BF$1,'1.源数据-产品报告-消费降序'!BF:BF,ROW(),0)),"")</f>
        <v/>
      </c>
      <c r="BG621" s="69" t="str">
        <f>IFERROR(CLEAN(HLOOKUP(BG$1,'1.源数据-产品报告-消费降序'!BG:BG,ROW(),0)),"")</f>
        <v/>
      </c>
      <c r="BH621" s="69" t="str">
        <f>IFERROR(CLEAN(HLOOKUP(BH$1,'1.源数据-产品报告-消费降序'!BH:BH,ROW(),0)),"")</f>
        <v/>
      </c>
      <c r="BI621" s="69" t="str">
        <f>IFERROR(CLEAN(HLOOKUP(BI$1,'1.源数据-产品报告-消费降序'!BI:BI,ROW(),0)),"")</f>
        <v/>
      </c>
      <c r="BJ621" s="69" t="str">
        <f>IFERROR(CLEAN(HLOOKUP(BJ$1,'1.源数据-产品报告-消费降序'!BJ:BJ,ROW(),0)),"")</f>
        <v/>
      </c>
      <c r="BK6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1" s="69" t="str">
        <f>IFERROR(CLEAN(HLOOKUP(BL$1,'1.源数据-产品报告-消费降序'!BL:BL,ROW(),0)),"")</f>
        <v/>
      </c>
      <c r="BO621" s="69" t="str">
        <f>IFERROR(CLEAN(HLOOKUP(BO$1,'1.源数据-产品报告-消费降序'!BO:BO,ROW(),0)),"")</f>
        <v/>
      </c>
      <c r="BP621" s="69" t="str">
        <f>IFERROR(CLEAN(HLOOKUP(BP$1,'1.源数据-产品报告-消费降序'!BP:BP,ROW(),0)),"")</f>
        <v/>
      </c>
      <c r="BQ621" s="69" t="str">
        <f>IFERROR(CLEAN(HLOOKUP(BQ$1,'1.源数据-产品报告-消费降序'!BQ:BQ,ROW(),0)),"")</f>
        <v/>
      </c>
      <c r="BR621" s="69" t="str">
        <f>IFERROR(CLEAN(HLOOKUP(BR$1,'1.源数据-产品报告-消费降序'!BR:BR,ROW(),0)),"")</f>
        <v/>
      </c>
      <c r="BS621" s="69" t="str">
        <f>IFERROR(CLEAN(HLOOKUP(BS$1,'1.源数据-产品报告-消费降序'!BS:BS,ROW(),0)),"")</f>
        <v/>
      </c>
      <c r="BT621" s="69" t="str">
        <f>IFERROR(CLEAN(HLOOKUP(BT$1,'1.源数据-产品报告-消费降序'!BT:BT,ROW(),0)),"")</f>
        <v/>
      </c>
      <c r="BU621" s="69" t="str">
        <f>IFERROR(CLEAN(HLOOKUP(BU$1,'1.源数据-产品报告-消费降序'!BU:BU,ROW(),0)),"")</f>
        <v/>
      </c>
      <c r="BV6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1" s="69" t="str">
        <f>IFERROR(CLEAN(HLOOKUP(BW$1,'1.源数据-产品报告-消费降序'!BW:BW,ROW(),0)),"")</f>
        <v/>
      </c>
    </row>
    <row r="622" spans="1:75">
      <c r="A622" s="69" t="str">
        <f>IFERROR(CLEAN(HLOOKUP(A$1,'1.源数据-产品报告-消费降序'!A:A,ROW(),0)),"")</f>
        <v/>
      </c>
      <c r="B622" s="69" t="str">
        <f>IFERROR(CLEAN(HLOOKUP(B$1,'1.源数据-产品报告-消费降序'!B:B,ROW(),0)),"")</f>
        <v/>
      </c>
      <c r="C622" s="69" t="str">
        <f>IFERROR(CLEAN(HLOOKUP(C$1,'1.源数据-产品报告-消费降序'!C:C,ROW(),0)),"")</f>
        <v/>
      </c>
      <c r="D622" s="69" t="str">
        <f>IFERROR(CLEAN(HLOOKUP(D$1,'1.源数据-产品报告-消费降序'!D:D,ROW(),0)),"")</f>
        <v/>
      </c>
      <c r="E622" s="69" t="str">
        <f>IFERROR(CLEAN(HLOOKUP(E$1,'1.源数据-产品报告-消费降序'!E:E,ROW(),0)),"")</f>
        <v/>
      </c>
      <c r="F622" s="69" t="str">
        <f>IFERROR(CLEAN(HLOOKUP(F$1,'1.源数据-产品报告-消费降序'!F:F,ROW(),0)),"")</f>
        <v/>
      </c>
      <c r="G622" s="70">
        <f>IFERROR((HLOOKUP(G$1,'1.源数据-产品报告-消费降序'!G:G,ROW(),0)),"")</f>
        <v>0</v>
      </c>
      <c r="H6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2" s="69" t="str">
        <f>IFERROR(CLEAN(HLOOKUP(I$1,'1.源数据-产品报告-消费降序'!I:I,ROW(),0)),"")</f>
        <v/>
      </c>
      <c r="L622" s="69" t="str">
        <f>IFERROR(CLEAN(HLOOKUP(L$1,'1.源数据-产品报告-消费降序'!L:L,ROW(),0)),"")</f>
        <v/>
      </c>
      <c r="M622" s="69" t="str">
        <f>IFERROR(CLEAN(HLOOKUP(M$1,'1.源数据-产品报告-消费降序'!M:M,ROW(),0)),"")</f>
        <v/>
      </c>
      <c r="N622" s="69" t="str">
        <f>IFERROR(CLEAN(HLOOKUP(N$1,'1.源数据-产品报告-消费降序'!N:N,ROW(),0)),"")</f>
        <v/>
      </c>
      <c r="O622" s="69" t="str">
        <f>IFERROR(CLEAN(HLOOKUP(O$1,'1.源数据-产品报告-消费降序'!O:O,ROW(),0)),"")</f>
        <v/>
      </c>
      <c r="P622" s="69" t="str">
        <f>IFERROR(CLEAN(HLOOKUP(P$1,'1.源数据-产品报告-消费降序'!P:P,ROW(),0)),"")</f>
        <v/>
      </c>
      <c r="Q622" s="69" t="str">
        <f>IFERROR(CLEAN(HLOOKUP(Q$1,'1.源数据-产品报告-消费降序'!Q:Q,ROW(),0)),"")</f>
        <v/>
      </c>
      <c r="R622" s="69" t="str">
        <f>IFERROR(CLEAN(HLOOKUP(R$1,'1.源数据-产品报告-消费降序'!R:R,ROW(),0)),"")</f>
        <v/>
      </c>
      <c r="S6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2" s="69" t="str">
        <f>IFERROR(CLEAN(HLOOKUP(T$1,'1.源数据-产品报告-消费降序'!T:T,ROW(),0)),"")</f>
        <v/>
      </c>
      <c r="W622" s="69" t="str">
        <f>IFERROR(CLEAN(HLOOKUP(W$1,'1.源数据-产品报告-消费降序'!W:W,ROW(),0)),"")</f>
        <v/>
      </c>
      <c r="X622" s="69" t="str">
        <f>IFERROR(CLEAN(HLOOKUP(X$1,'1.源数据-产品报告-消费降序'!X:X,ROW(),0)),"")</f>
        <v/>
      </c>
      <c r="Y622" s="69" t="str">
        <f>IFERROR(CLEAN(HLOOKUP(Y$1,'1.源数据-产品报告-消费降序'!Y:Y,ROW(),0)),"")</f>
        <v/>
      </c>
      <c r="Z622" s="69" t="str">
        <f>IFERROR(CLEAN(HLOOKUP(Z$1,'1.源数据-产品报告-消费降序'!Z:Z,ROW(),0)),"")</f>
        <v/>
      </c>
      <c r="AA622" s="69" t="str">
        <f>IFERROR(CLEAN(HLOOKUP(AA$1,'1.源数据-产品报告-消费降序'!AA:AA,ROW(),0)),"")</f>
        <v/>
      </c>
      <c r="AB622" s="69" t="str">
        <f>IFERROR(CLEAN(HLOOKUP(AB$1,'1.源数据-产品报告-消费降序'!AB:AB,ROW(),0)),"")</f>
        <v/>
      </c>
      <c r="AC622" s="69" t="str">
        <f>IFERROR(CLEAN(HLOOKUP(AC$1,'1.源数据-产品报告-消费降序'!AC:AC,ROW(),0)),"")</f>
        <v/>
      </c>
      <c r="AD6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2" s="69" t="str">
        <f>IFERROR(CLEAN(HLOOKUP(AE$1,'1.源数据-产品报告-消费降序'!AE:AE,ROW(),0)),"")</f>
        <v/>
      </c>
      <c r="AH622" s="69" t="str">
        <f>IFERROR(CLEAN(HLOOKUP(AH$1,'1.源数据-产品报告-消费降序'!AH:AH,ROW(),0)),"")</f>
        <v/>
      </c>
      <c r="AI622" s="69" t="str">
        <f>IFERROR(CLEAN(HLOOKUP(AI$1,'1.源数据-产品报告-消费降序'!AI:AI,ROW(),0)),"")</f>
        <v/>
      </c>
      <c r="AJ622" s="69" t="str">
        <f>IFERROR(CLEAN(HLOOKUP(AJ$1,'1.源数据-产品报告-消费降序'!AJ:AJ,ROW(),0)),"")</f>
        <v/>
      </c>
      <c r="AK622" s="69" t="str">
        <f>IFERROR(CLEAN(HLOOKUP(AK$1,'1.源数据-产品报告-消费降序'!AK:AK,ROW(),0)),"")</f>
        <v/>
      </c>
      <c r="AL622" s="69" t="str">
        <f>IFERROR(CLEAN(HLOOKUP(AL$1,'1.源数据-产品报告-消费降序'!AL:AL,ROW(),0)),"")</f>
        <v/>
      </c>
      <c r="AM622" s="69" t="str">
        <f>IFERROR(CLEAN(HLOOKUP(AM$1,'1.源数据-产品报告-消费降序'!AM:AM,ROW(),0)),"")</f>
        <v/>
      </c>
      <c r="AN622" s="69" t="str">
        <f>IFERROR(CLEAN(HLOOKUP(AN$1,'1.源数据-产品报告-消费降序'!AN:AN,ROW(),0)),"")</f>
        <v/>
      </c>
      <c r="AO6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2" s="69" t="str">
        <f>IFERROR(CLEAN(HLOOKUP(AP$1,'1.源数据-产品报告-消费降序'!AP:AP,ROW(),0)),"")</f>
        <v/>
      </c>
      <c r="AS622" s="69" t="str">
        <f>IFERROR(CLEAN(HLOOKUP(AS$1,'1.源数据-产品报告-消费降序'!AS:AS,ROW(),0)),"")</f>
        <v/>
      </c>
      <c r="AT622" s="69" t="str">
        <f>IFERROR(CLEAN(HLOOKUP(AT$1,'1.源数据-产品报告-消费降序'!AT:AT,ROW(),0)),"")</f>
        <v/>
      </c>
      <c r="AU622" s="69" t="str">
        <f>IFERROR(CLEAN(HLOOKUP(AU$1,'1.源数据-产品报告-消费降序'!AU:AU,ROW(),0)),"")</f>
        <v/>
      </c>
      <c r="AV622" s="69" t="str">
        <f>IFERROR(CLEAN(HLOOKUP(AV$1,'1.源数据-产品报告-消费降序'!AV:AV,ROW(),0)),"")</f>
        <v/>
      </c>
      <c r="AW622" s="69" t="str">
        <f>IFERROR(CLEAN(HLOOKUP(AW$1,'1.源数据-产品报告-消费降序'!AW:AW,ROW(),0)),"")</f>
        <v/>
      </c>
      <c r="AX622" s="69" t="str">
        <f>IFERROR(CLEAN(HLOOKUP(AX$1,'1.源数据-产品报告-消费降序'!AX:AX,ROW(),0)),"")</f>
        <v/>
      </c>
      <c r="AY622" s="69" t="str">
        <f>IFERROR(CLEAN(HLOOKUP(AY$1,'1.源数据-产品报告-消费降序'!AY:AY,ROW(),0)),"")</f>
        <v/>
      </c>
      <c r="AZ6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2" s="69" t="str">
        <f>IFERROR(CLEAN(HLOOKUP(BA$1,'1.源数据-产品报告-消费降序'!BA:BA,ROW(),0)),"")</f>
        <v/>
      </c>
      <c r="BD622" s="69" t="str">
        <f>IFERROR(CLEAN(HLOOKUP(BD$1,'1.源数据-产品报告-消费降序'!BD:BD,ROW(),0)),"")</f>
        <v/>
      </c>
      <c r="BE622" s="69" t="str">
        <f>IFERROR(CLEAN(HLOOKUP(BE$1,'1.源数据-产品报告-消费降序'!BE:BE,ROW(),0)),"")</f>
        <v/>
      </c>
      <c r="BF622" s="69" t="str">
        <f>IFERROR(CLEAN(HLOOKUP(BF$1,'1.源数据-产品报告-消费降序'!BF:BF,ROW(),0)),"")</f>
        <v/>
      </c>
      <c r="BG622" s="69" t="str">
        <f>IFERROR(CLEAN(HLOOKUP(BG$1,'1.源数据-产品报告-消费降序'!BG:BG,ROW(),0)),"")</f>
        <v/>
      </c>
      <c r="BH622" s="69" t="str">
        <f>IFERROR(CLEAN(HLOOKUP(BH$1,'1.源数据-产品报告-消费降序'!BH:BH,ROW(),0)),"")</f>
        <v/>
      </c>
      <c r="BI622" s="69" t="str">
        <f>IFERROR(CLEAN(HLOOKUP(BI$1,'1.源数据-产品报告-消费降序'!BI:BI,ROW(),0)),"")</f>
        <v/>
      </c>
      <c r="BJ622" s="69" t="str">
        <f>IFERROR(CLEAN(HLOOKUP(BJ$1,'1.源数据-产品报告-消费降序'!BJ:BJ,ROW(),0)),"")</f>
        <v/>
      </c>
      <c r="BK6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2" s="69" t="str">
        <f>IFERROR(CLEAN(HLOOKUP(BL$1,'1.源数据-产品报告-消费降序'!BL:BL,ROW(),0)),"")</f>
        <v/>
      </c>
      <c r="BO622" s="69" t="str">
        <f>IFERROR(CLEAN(HLOOKUP(BO$1,'1.源数据-产品报告-消费降序'!BO:BO,ROW(),0)),"")</f>
        <v/>
      </c>
      <c r="BP622" s="69" t="str">
        <f>IFERROR(CLEAN(HLOOKUP(BP$1,'1.源数据-产品报告-消费降序'!BP:BP,ROW(),0)),"")</f>
        <v/>
      </c>
      <c r="BQ622" s="69" t="str">
        <f>IFERROR(CLEAN(HLOOKUP(BQ$1,'1.源数据-产品报告-消费降序'!BQ:BQ,ROW(),0)),"")</f>
        <v/>
      </c>
      <c r="BR622" s="69" t="str">
        <f>IFERROR(CLEAN(HLOOKUP(BR$1,'1.源数据-产品报告-消费降序'!BR:BR,ROW(),0)),"")</f>
        <v/>
      </c>
      <c r="BS622" s="69" t="str">
        <f>IFERROR(CLEAN(HLOOKUP(BS$1,'1.源数据-产品报告-消费降序'!BS:BS,ROW(),0)),"")</f>
        <v/>
      </c>
      <c r="BT622" s="69" t="str">
        <f>IFERROR(CLEAN(HLOOKUP(BT$1,'1.源数据-产品报告-消费降序'!BT:BT,ROW(),0)),"")</f>
        <v/>
      </c>
      <c r="BU622" s="69" t="str">
        <f>IFERROR(CLEAN(HLOOKUP(BU$1,'1.源数据-产品报告-消费降序'!BU:BU,ROW(),0)),"")</f>
        <v/>
      </c>
      <c r="BV6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2" s="69" t="str">
        <f>IFERROR(CLEAN(HLOOKUP(BW$1,'1.源数据-产品报告-消费降序'!BW:BW,ROW(),0)),"")</f>
        <v/>
      </c>
    </row>
    <row r="623" spans="1:75">
      <c r="A623" s="69" t="str">
        <f>IFERROR(CLEAN(HLOOKUP(A$1,'1.源数据-产品报告-消费降序'!A:A,ROW(),0)),"")</f>
        <v/>
      </c>
      <c r="B623" s="69" t="str">
        <f>IFERROR(CLEAN(HLOOKUP(B$1,'1.源数据-产品报告-消费降序'!B:B,ROW(),0)),"")</f>
        <v/>
      </c>
      <c r="C623" s="69" t="str">
        <f>IFERROR(CLEAN(HLOOKUP(C$1,'1.源数据-产品报告-消费降序'!C:C,ROW(),0)),"")</f>
        <v/>
      </c>
      <c r="D623" s="69" t="str">
        <f>IFERROR(CLEAN(HLOOKUP(D$1,'1.源数据-产品报告-消费降序'!D:D,ROW(),0)),"")</f>
        <v/>
      </c>
      <c r="E623" s="69" t="str">
        <f>IFERROR(CLEAN(HLOOKUP(E$1,'1.源数据-产品报告-消费降序'!E:E,ROW(),0)),"")</f>
        <v/>
      </c>
      <c r="F623" s="69" t="str">
        <f>IFERROR(CLEAN(HLOOKUP(F$1,'1.源数据-产品报告-消费降序'!F:F,ROW(),0)),"")</f>
        <v/>
      </c>
      <c r="G623" s="70">
        <f>IFERROR((HLOOKUP(G$1,'1.源数据-产品报告-消费降序'!G:G,ROW(),0)),"")</f>
        <v>0</v>
      </c>
      <c r="H6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3" s="69" t="str">
        <f>IFERROR(CLEAN(HLOOKUP(I$1,'1.源数据-产品报告-消费降序'!I:I,ROW(),0)),"")</f>
        <v/>
      </c>
      <c r="L623" s="69" t="str">
        <f>IFERROR(CLEAN(HLOOKUP(L$1,'1.源数据-产品报告-消费降序'!L:L,ROW(),0)),"")</f>
        <v/>
      </c>
      <c r="M623" s="69" t="str">
        <f>IFERROR(CLEAN(HLOOKUP(M$1,'1.源数据-产品报告-消费降序'!M:M,ROW(),0)),"")</f>
        <v/>
      </c>
      <c r="N623" s="69" t="str">
        <f>IFERROR(CLEAN(HLOOKUP(N$1,'1.源数据-产品报告-消费降序'!N:N,ROW(),0)),"")</f>
        <v/>
      </c>
      <c r="O623" s="69" t="str">
        <f>IFERROR(CLEAN(HLOOKUP(O$1,'1.源数据-产品报告-消费降序'!O:O,ROW(),0)),"")</f>
        <v/>
      </c>
      <c r="P623" s="69" t="str">
        <f>IFERROR(CLEAN(HLOOKUP(P$1,'1.源数据-产品报告-消费降序'!P:P,ROW(),0)),"")</f>
        <v/>
      </c>
      <c r="Q623" s="69" t="str">
        <f>IFERROR(CLEAN(HLOOKUP(Q$1,'1.源数据-产品报告-消费降序'!Q:Q,ROW(),0)),"")</f>
        <v/>
      </c>
      <c r="R623" s="69" t="str">
        <f>IFERROR(CLEAN(HLOOKUP(R$1,'1.源数据-产品报告-消费降序'!R:R,ROW(),0)),"")</f>
        <v/>
      </c>
      <c r="S6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3" s="69" t="str">
        <f>IFERROR(CLEAN(HLOOKUP(T$1,'1.源数据-产品报告-消费降序'!T:T,ROW(),0)),"")</f>
        <v/>
      </c>
      <c r="W623" s="69" t="str">
        <f>IFERROR(CLEAN(HLOOKUP(W$1,'1.源数据-产品报告-消费降序'!W:W,ROW(),0)),"")</f>
        <v/>
      </c>
      <c r="X623" s="69" t="str">
        <f>IFERROR(CLEAN(HLOOKUP(X$1,'1.源数据-产品报告-消费降序'!X:X,ROW(),0)),"")</f>
        <v/>
      </c>
      <c r="Y623" s="69" t="str">
        <f>IFERROR(CLEAN(HLOOKUP(Y$1,'1.源数据-产品报告-消费降序'!Y:Y,ROW(),0)),"")</f>
        <v/>
      </c>
      <c r="Z623" s="69" t="str">
        <f>IFERROR(CLEAN(HLOOKUP(Z$1,'1.源数据-产品报告-消费降序'!Z:Z,ROW(),0)),"")</f>
        <v/>
      </c>
      <c r="AA623" s="69" t="str">
        <f>IFERROR(CLEAN(HLOOKUP(AA$1,'1.源数据-产品报告-消费降序'!AA:AA,ROW(),0)),"")</f>
        <v/>
      </c>
      <c r="AB623" s="69" t="str">
        <f>IFERROR(CLEAN(HLOOKUP(AB$1,'1.源数据-产品报告-消费降序'!AB:AB,ROW(),0)),"")</f>
        <v/>
      </c>
      <c r="AC623" s="69" t="str">
        <f>IFERROR(CLEAN(HLOOKUP(AC$1,'1.源数据-产品报告-消费降序'!AC:AC,ROW(),0)),"")</f>
        <v/>
      </c>
      <c r="AD6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3" s="69" t="str">
        <f>IFERROR(CLEAN(HLOOKUP(AE$1,'1.源数据-产品报告-消费降序'!AE:AE,ROW(),0)),"")</f>
        <v/>
      </c>
      <c r="AH623" s="69" t="str">
        <f>IFERROR(CLEAN(HLOOKUP(AH$1,'1.源数据-产品报告-消费降序'!AH:AH,ROW(),0)),"")</f>
        <v/>
      </c>
      <c r="AI623" s="69" t="str">
        <f>IFERROR(CLEAN(HLOOKUP(AI$1,'1.源数据-产品报告-消费降序'!AI:AI,ROW(),0)),"")</f>
        <v/>
      </c>
      <c r="AJ623" s="69" t="str">
        <f>IFERROR(CLEAN(HLOOKUP(AJ$1,'1.源数据-产品报告-消费降序'!AJ:AJ,ROW(),0)),"")</f>
        <v/>
      </c>
      <c r="AK623" s="69" t="str">
        <f>IFERROR(CLEAN(HLOOKUP(AK$1,'1.源数据-产品报告-消费降序'!AK:AK,ROW(),0)),"")</f>
        <v/>
      </c>
      <c r="AL623" s="69" t="str">
        <f>IFERROR(CLEAN(HLOOKUP(AL$1,'1.源数据-产品报告-消费降序'!AL:AL,ROW(),0)),"")</f>
        <v/>
      </c>
      <c r="AM623" s="69" t="str">
        <f>IFERROR(CLEAN(HLOOKUP(AM$1,'1.源数据-产品报告-消费降序'!AM:AM,ROW(),0)),"")</f>
        <v/>
      </c>
      <c r="AN623" s="69" t="str">
        <f>IFERROR(CLEAN(HLOOKUP(AN$1,'1.源数据-产品报告-消费降序'!AN:AN,ROW(),0)),"")</f>
        <v/>
      </c>
      <c r="AO6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3" s="69" t="str">
        <f>IFERROR(CLEAN(HLOOKUP(AP$1,'1.源数据-产品报告-消费降序'!AP:AP,ROW(),0)),"")</f>
        <v/>
      </c>
      <c r="AS623" s="69" t="str">
        <f>IFERROR(CLEAN(HLOOKUP(AS$1,'1.源数据-产品报告-消费降序'!AS:AS,ROW(),0)),"")</f>
        <v/>
      </c>
      <c r="AT623" s="69" t="str">
        <f>IFERROR(CLEAN(HLOOKUP(AT$1,'1.源数据-产品报告-消费降序'!AT:AT,ROW(),0)),"")</f>
        <v/>
      </c>
      <c r="AU623" s="69" t="str">
        <f>IFERROR(CLEAN(HLOOKUP(AU$1,'1.源数据-产品报告-消费降序'!AU:AU,ROW(),0)),"")</f>
        <v/>
      </c>
      <c r="AV623" s="69" t="str">
        <f>IFERROR(CLEAN(HLOOKUP(AV$1,'1.源数据-产品报告-消费降序'!AV:AV,ROW(),0)),"")</f>
        <v/>
      </c>
      <c r="AW623" s="69" t="str">
        <f>IFERROR(CLEAN(HLOOKUP(AW$1,'1.源数据-产品报告-消费降序'!AW:AW,ROW(),0)),"")</f>
        <v/>
      </c>
      <c r="AX623" s="69" t="str">
        <f>IFERROR(CLEAN(HLOOKUP(AX$1,'1.源数据-产品报告-消费降序'!AX:AX,ROW(),0)),"")</f>
        <v/>
      </c>
      <c r="AY623" s="69" t="str">
        <f>IFERROR(CLEAN(HLOOKUP(AY$1,'1.源数据-产品报告-消费降序'!AY:AY,ROW(),0)),"")</f>
        <v/>
      </c>
      <c r="AZ6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3" s="69" t="str">
        <f>IFERROR(CLEAN(HLOOKUP(BA$1,'1.源数据-产品报告-消费降序'!BA:BA,ROW(),0)),"")</f>
        <v/>
      </c>
      <c r="BD623" s="69" t="str">
        <f>IFERROR(CLEAN(HLOOKUP(BD$1,'1.源数据-产品报告-消费降序'!BD:BD,ROW(),0)),"")</f>
        <v/>
      </c>
      <c r="BE623" s="69" t="str">
        <f>IFERROR(CLEAN(HLOOKUP(BE$1,'1.源数据-产品报告-消费降序'!BE:BE,ROW(),0)),"")</f>
        <v/>
      </c>
      <c r="BF623" s="69" t="str">
        <f>IFERROR(CLEAN(HLOOKUP(BF$1,'1.源数据-产品报告-消费降序'!BF:BF,ROW(),0)),"")</f>
        <v/>
      </c>
      <c r="BG623" s="69" t="str">
        <f>IFERROR(CLEAN(HLOOKUP(BG$1,'1.源数据-产品报告-消费降序'!BG:BG,ROW(),0)),"")</f>
        <v/>
      </c>
      <c r="BH623" s="69" t="str">
        <f>IFERROR(CLEAN(HLOOKUP(BH$1,'1.源数据-产品报告-消费降序'!BH:BH,ROW(),0)),"")</f>
        <v/>
      </c>
      <c r="BI623" s="69" t="str">
        <f>IFERROR(CLEAN(HLOOKUP(BI$1,'1.源数据-产品报告-消费降序'!BI:BI,ROW(),0)),"")</f>
        <v/>
      </c>
      <c r="BJ623" s="69" t="str">
        <f>IFERROR(CLEAN(HLOOKUP(BJ$1,'1.源数据-产品报告-消费降序'!BJ:BJ,ROW(),0)),"")</f>
        <v/>
      </c>
      <c r="BK6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3" s="69" t="str">
        <f>IFERROR(CLEAN(HLOOKUP(BL$1,'1.源数据-产品报告-消费降序'!BL:BL,ROW(),0)),"")</f>
        <v/>
      </c>
      <c r="BO623" s="69" t="str">
        <f>IFERROR(CLEAN(HLOOKUP(BO$1,'1.源数据-产品报告-消费降序'!BO:BO,ROW(),0)),"")</f>
        <v/>
      </c>
      <c r="BP623" s="69" t="str">
        <f>IFERROR(CLEAN(HLOOKUP(BP$1,'1.源数据-产品报告-消费降序'!BP:BP,ROW(),0)),"")</f>
        <v/>
      </c>
      <c r="BQ623" s="69" t="str">
        <f>IFERROR(CLEAN(HLOOKUP(BQ$1,'1.源数据-产品报告-消费降序'!BQ:BQ,ROW(),0)),"")</f>
        <v/>
      </c>
      <c r="BR623" s="69" t="str">
        <f>IFERROR(CLEAN(HLOOKUP(BR$1,'1.源数据-产品报告-消费降序'!BR:BR,ROW(),0)),"")</f>
        <v/>
      </c>
      <c r="BS623" s="69" t="str">
        <f>IFERROR(CLEAN(HLOOKUP(BS$1,'1.源数据-产品报告-消费降序'!BS:BS,ROW(),0)),"")</f>
        <v/>
      </c>
      <c r="BT623" s="69" t="str">
        <f>IFERROR(CLEAN(HLOOKUP(BT$1,'1.源数据-产品报告-消费降序'!BT:BT,ROW(),0)),"")</f>
        <v/>
      </c>
      <c r="BU623" s="69" t="str">
        <f>IFERROR(CLEAN(HLOOKUP(BU$1,'1.源数据-产品报告-消费降序'!BU:BU,ROW(),0)),"")</f>
        <v/>
      </c>
      <c r="BV6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3" s="69" t="str">
        <f>IFERROR(CLEAN(HLOOKUP(BW$1,'1.源数据-产品报告-消费降序'!BW:BW,ROW(),0)),"")</f>
        <v/>
      </c>
    </row>
    <row r="624" spans="1:75">
      <c r="A624" s="69" t="str">
        <f>IFERROR(CLEAN(HLOOKUP(A$1,'1.源数据-产品报告-消费降序'!A:A,ROW(),0)),"")</f>
        <v/>
      </c>
      <c r="B624" s="69" t="str">
        <f>IFERROR(CLEAN(HLOOKUP(B$1,'1.源数据-产品报告-消费降序'!B:B,ROW(),0)),"")</f>
        <v/>
      </c>
      <c r="C624" s="69" t="str">
        <f>IFERROR(CLEAN(HLOOKUP(C$1,'1.源数据-产品报告-消费降序'!C:C,ROW(),0)),"")</f>
        <v/>
      </c>
      <c r="D624" s="69" t="str">
        <f>IFERROR(CLEAN(HLOOKUP(D$1,'1.源数据-产品报告-消费降序'!D:D,ROW(),0)),"")</f>
        <v/>
      </c>
      <c r="E624" s="69" t="str">
        <f>IFERROR(CLEAN(HLOOKUP(E$1,'1.源数据-产品报告-消费降序'!E:E,ROW(),0)),"")</f>
        <v/>
      </c>
      <c r="F624" s="69" t="str">
        <f>IFERROR(CLEAN(HLOOKUP(F$1,'1.源数据-产品报告-消费降序'!F:F,ROW(),0)),"")</f>
        <v/>
      </c>
      <c r="G624" s="70">
        <f>IFERROR((HLOOKUP(G$1,'1.源数据-产品报告-消费降序'!G:G,ROW(),0)),"")</f>
        <v>0</v>
      </c>
      <c r="H6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4" s="69" t="str">
        <f>IFERROR(CLEAN(HLOOKUP(I$1,'1.源数据-产品报告-消费降序'!I:I,ROW(),0)),"")</f>
        <v/>
      </c>
      <c r="L624" s="69" t="str">
        <f>IFERROR(CLEAN(HLOOKUP(L$1,'1.源数据-产品报告-消费降序'!L:L,ROW(),0)),"")</f>
        <v/>
      </c>
      <c r="M624" s="69" t="str">
        <f>IFERROR(CLEAN(HLOOKUP(M$1,'1.源数据-产品报告-消费降序'!M:M,ROW(),0)),"")</f>
        <v/>
      </c>
      <c r="N624" s="69" t="str">
        <f>IFERROR(CLEAN(HLOOKUP(N$1,'1.源数据-产品报告-消费降序'!N:N,ROW(),0)),"")</f>
        <v/>
      </c>
      <c r="O624" s="69" t="str">
        <f>IFERROR(CLEAN(HLOOKUP(O$1,'1.源数据-产品报告-消费降序'!O:O,ROW(),0)),"")</f>
        <v/>
      </c>
      <c r="P624" s="69" t="str">
        <f>IFERROR(CLEAN(HLOOKUP(P$1,'1.源数据-产品报告-消费降序'!P:P,ROW(),0)),"")</f>
        <v/>
      </c>
      <c r="Q624" s="69" t="str">
        <f>IFERROR(CLEAN(HLOOKUP(Q$1,'1.源数据-产品报告-消费降序'!Q:Q,ROW(),0)),"")</f>
        <v/>
      </c>
      <c r="R624" s="69" t="str">
        <f>IFERROR(CLEAN(HLOOKUP(R$1,'1.源数据-产品报告-消费降序'!R:R,ROW(),0)),"")</f>
        <v/>
      </c>
      <c r="S6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4" s="69" t="str">
        <f>IFERROR(CLEAN(HLOOKUP(T$1,'1.源数据-产品报告-消费降序'!T:T,ROW(),0)),"")</f>
        <v/>
      </c>
      <c r="W624" s="69" t="str">
        <f>IFERROR(CLEAN(HLOOKUP(W$1,'1.源数据-产品报告-消费降序'!W:W,ROW(),0)),"")</f>
        <v/>
      </c>
      <c r="X624" s="69" t="str">
        <f>IFERROR(CLEAN(HLOOKUP(X$1,'1.源数据-产品报告-消费降序'!X:X,ROW(),0)),"")</f>
        <v/>
      </c>
      <c r="Y624" s="69" t="str">
        <f>IFERROR(CLEAN(HLOOKUP(Y$1,'1.源数据-产品报告-消费降序'!Y:Y,ROW(),0)),"")</f>
        <v/>
      </c>
      <c r="Z624" s="69" t="str">
        <f>IFERROR(CLEAN(HLOOKUP(Z$1,'1.源数据-产品报告-消费降序'!Z:Z,ROW(),0)),"")</f>
        <v/>
      </c>
      <c r="AA624" s="69" t="str">
        <f>IFERROR(CLEAN(HLOOKUP(AA$1,'1.源数据-产品报告-消费降序'!AA:AA,ROW(),0)),"")</f>
        <v/>
      </c>
      <c r="AB624" s="69" t="str">
        <f>IFERROR(CLEAN(HLOOKUP(AB$1,'1.源数据-产品报告-消费降序'!AB:AB,ROW(),0)),"")</f>
        <v/>
      </c>
      <c r="AC624" s="69" t="str">
        <f>IFERROR(CLEAN(HLOOKUP(AC$1,'1.源数据-产品报告-消费降序'!AC:AC,ROW(),0)),"")</f>
        <v/>
      </c>
      <c r="AD6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4" s="69" t="str">
        <f>IFERROR(CLEAN(HLOOKUP(AE$1,'1.源数据-产品报告-消费降序'!AE:AE,ROW(),0)),"")</f>
        <v/>
      </c>
      <c r="AH624" s="69" t="str">
        <f>IFERROR(CLEAN(HLOOKUP(AH$1,'1.源数据-产品报告-消费降序'!AH:AH,ROW(),0)),"")</f>
        <v/>
      </c>
      <c r="AI624" s="69" t="str">
        <f>IFERROR(CLEAN(HLOOKUP(AI$1,'1.源数据-产品报告-消费降序'!AI:AI,ROW(),0)),"")</f>
        <v/>
      </c>
      <c r="AJ624" s="69" t="str">
        <f>IFERROR(CLEAN(HLOOKUP(AJ$1,'1.源数据-产品报告-消费降序'!AJ:AJ,ROW(),0)),"")</f>
        <v/>
      </c>
      <c r="AK624" s="69" t="str">
        <f>IFERROR(CLEAN(HLOOKUP(AK$1,'1.源数据-产品报告-消费降序'!AK:AK,ROW(),0)),"")</f>
        <v/>
      </c>
      <c r="AL624" s="69" t="str">
        <f>IFERROR(CLEAN(HLOOKUP(AL$1,'1.源数据-产品报告-消费降序'!AL:AL,ROW(),0)),"")</f>
        <v/>
      </c>
      <c r="AM624" s="69" t="str">
        <f>IFERROR(CLEAN(HLOOKUP(AM$1,'1.源数据-产品报告-消费降序'!AM:AM,ROW(),0)),"")</f>
        <v/>
      </c>
      <c r="AN624" s="69" t="str">
        <f>IFERROR(CLEAN(HLOOKUP(AN$1,'1.源数据-产品报告-消费降序'!AN:AN,ROW(),0)),"")</f>
        <v/>
      </c>
      <c r="AO6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4" s="69" t="str">
        <f>IFERROR(CLEAN(HLOOKUP(AP$1,'1.源数据-产品报告-消费降序'!AP:AP,ROW(),0)),"")</f>
        <v/>
      </c>
      <c r="AS624" s="69" t="str">
        <f>IFERROR(CLEAN(HLOOKUP(AS$1,'1.源数据-产品报告-消费降序'!AS:AS,ROW(),0)),"")</f>
        <v/>
      </c>
      <c r="AT624" s="69" t="str">
        <f>IFERROR(CLEAN(HLOOKUP(AT$1,'1.源数据-产品报告-消费降序'!AT:AT,ROW(),0)),"")</f>
        <v/>
      </c>
      <c r="AU624" s="69" t="str">
        <f>IFERROR(CLEAN(HLOOKUP(AU$1,'1.源数据-产品报告-消费降序'!AU:AU,ROW(),0)),"")</f>
        <v/>
      </c>
      <c r="AV624" s="69" t="str">
        <f>IFERROR(CLEAN(HLOOKUP(AV$1,'1.源数据-产品报告-消费降序'!AV:AV,ROW(),0)),"")</f>
        <v/>
      </c>
      <c r="AW624" s="69" t="str">
        <f>IFERROR(CLEAN(HLOOKUP(AW$1,'1.源数据-产品报告-消费降序'!AW:AW,ROW(),0)),"")</f>
        <v/>
      </c>
      <c r="AX624" s="69" t="str">
        <f>IFERROR(CLEAN(HLOOKUP(AX$1,'1.源数据-产品报告-消费降序'!AX:AX,ROW(),0)),"")</f>
        <v/>
      </c>
      <c r="AY624" s="69" t="str">
        <f>IFERROR(CLEAN(HLOOKUP(AY$1,'1.源数据-产品报告-消费降序'!AY:AY,ROW(),0)),"")</f>
        <v/>
      </c>
      <c r="AZ6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4" s="69" t="str">
        <f>IFERROR(CLEAN(HLOOKUP(BA$1,'1.源数据-产品报告-消费降序'!BA:BA,ROW(),0)),"")</f>
        <v/>
      </c>
      <c r="BD624" s="69" t="str">
        <f>IFERROR(CLEAN(HLOOKUP(BD$1,'1.源数据-产品报告-消费降序'!BD:BD,ROW(),0)),"")</f>
        <v/>
      </c>
      <c r="BE624" s="69" t="str">
        <f>IFERROR(CLEAN(HLOOKUP(BE$1,'1.源数据-产品报告-消费降序'!BE:BE,ROW(),0)),"")</f>
        <v/>
      </c>
      <c r="BF624" s="69" t="str">
        <f>IFERROR(CLEAN(HLOOKUP(BF$1,'1.源数据-产品报告-消费降序'!BF:BF,ROW(),0)),"")</f>
        <v/>
      </c>
      <c r="BG624" s="69" t="str">
        <f>IFERROR(CLEAN(HLOOKUP(BG$1,'1.源数据-产品报告-消费降序'!BG:BG,ROW(),0)),"")</f>
        <v/>
      </c>
      <c r="BH624" s="69" t="str">
        <f>IFERROR(CLEAN(HLOOKUP(BH$1,'1.源数据-产品报告-消费降序'!BH:BH,ROW(),0)),"")</f>
        <v/>
      </c>
      <c r="BI624" s="69" t="str">
        <f>IFERROR(CLEAN(HLOOKUP(BI$1,'1.源数据-产品报告-消费降序'!BI:BI,ROW(),0)),"")</f>
        <v/>
      </c>
      <c r="BJ624" s="69" t="str">
        <f>IFERROR(CLEAN(HLOOKUP(BJ$1,'1.源数据-产品报告-消费降序'!BJ:BJ,ROW(),0)),"")</f>
        <v/>
      </c>
      <c r="BK6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4" s="69" t="str">
        <f>IFERROR(CLEAN(HLOOKUP(BL$1,'1.源数据-产品报告-消费降序'!BL:BL,ROW(),0)),"")</f>
        <v/>
      </c>
      <c r="BO624" s="69" t="str">
        <f>IFERROR(CLEAN(HLOOKUP(BO$1,'1.源数据-产品报告-消费降序'!BO:BO,ROW(),0)),"")</f>
        <v/>
      </c>
      <c r="BP624" s="69" t="str">
        <f>IFERROR(CLEAN(HLOOKUP(BP$1,'1.源数据-产品报告-消费降序'!BP:BP,ROW(),0)),"")</f>
        <v/>
      </c>
      <c r="BQ624" s="69" t="str">
        <f>IFERROR(CLEAN(HLOOKUP(BQ$1,'1.源数据-产品报告-消费降序'!BQ:BQ,ROW(),0)),"")</f>
        <v/>
      </c>
      <c r="BR624" s="69" t="str">
        <f>IFERROR(CLEAN(HLOOKUP(BR$1,'1.源数据-产品报告-消费降序'!BR:BR,ROW(),0)),"")</f>
        <v/>
      </c>
      <c r="BS624" s="69" t="str">
        <f>IFERROR(CLEAN(HLOOKUP(BS$1,'1.源数据-产品报告-消费降序'!BS:BS,ROW(),0)),"")</f>
        <v/>
      </c>
      <c r="BT624" s="69" t="str">
        <f>IFERROR(CLEAN(HLOOKUP(BT$1,'1.源数据-产品报告-消费降序'!BT:BT,ROW(),0)),"")</f>
        <v/>
      </c>
      <c r="BU624" s="69" t="str">
        <f>IFERROR(CLEAN(HLOOKUP(BU$1,'1.源数据-产品报告-消费降序'!BU:BU,ROW(),0)),"")</f>
        <v/>
      </c>
      <c r="BV6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4" s="69" t="str">
        <f>IFERROR(CLEAN(HLOOKUP(BW$1,'1.源数据-产品报告-消费降序'!BW:BW,ROW(),0)),"")</f>
        <v/>
      </c>
    </row>
    <row r="625" spans="1:75">
      <c r="A625" s="69" t="str">
        <f>IFERROR(CLEAN(HLOOKUP(A$1,'1.源数据-产品报告-消费降序'!A:A,ROW(),0)),"")</f>
        <v/>
      </c>
      <c r="B625" s="69" t="str">
        <f>IFERROR(CLEAN(HLOOKUP(B$1,'1.源数据-产品报告-消费降序'!B:B,ROW(),0)),"")</f>
        <v/>
      </c>
      <c r="C625" s="69" t="str">
        <f>IFERROR(CLEAN(HLOOKUP(C$1,'1.源数据-产品报告-消费降序'!C:C,ROW(),0)),"")</f>
        <v/>
      </c>
      <c r="D625" s="69" t="str">
        <f>IFERROR(CLEAN(HLOOKUP(D$1,'1.源数据-产品报告-消费降序'!D:D,ROW(),0)),"")</f>
        <v/>
      </c>
      <c r="E625" s="69" t="str">
        <f>IFERROR(CLEAN(HLOOKUP(E$1,'1.源数据-产品报告-消费降序'!E:E,ROW(),0)),"")</f>
        <v/>
      </c>
      <c r="F625" s="69" t="str">
        <f>IFERROR(CLEAN(HLOOKUP(F$1,'1.源数据-产品报告-消费降序'!F:F,ROW(),0)),"")</f>
        <v/>
      </c>
      <c r="G625" s="70">
        <f>IFERROR((HLOOKUP(G$1,'1.源数据-产品报告-消费降序'!G:G,ROW(),0)),"")</f>
        <v>0</v>
      </c>
      <c r="H6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5" s="69" t="str">
        <f>IFERROR(CLEAN(HLOOKUP(I$1,'1.源数据-产品报告-消费降序'!I:I,ROW(),0)),"")</f>
        <v/>
      </c>
      <c r="L625" s="69" t="str">
        <f>IFERROR(CLEAN(HLOOKUP(L$1,'1.源数据-产品报告-消费降序'!L:L,ROW(),0)),"")</f>
        <v/>
      </c>
      <c r="M625" s="69" t="str">
        <f>IFERROR(CLEAN(HLOOKUP(M$1,'1.源数据-产品报告-消费降序'!M:M,ROW(),0)),"")</f>
        <v/>
      </c>
      <c r="N625" s="69" t="str">
        <f>IFERROR(CLEAN(HLOOKUP(N$1,'1.源数据-产品报告-消费降序'!N:N,ROW(),0)),"")</f>
        <v/>
      </c>
      <c r="O625" s="69" t="str">
        <f>IFERROR(CLEAN(HLOOKUP(O$1,'1.源数据-产品报告-消费降序'!O:O,ROW(),0)),"")</f>
        <v/>
      </c>
      <c r="P625" s="69" t="str">
        <f>IFERROR(CLEAN(HLOOKUP(P$1,'1.源数据-产品报告-消费降序'!P:P,ROW(),0)),"")</f>
        <v/>
      </c>
      <c r="Q625" s="69" t="str">
        <f>IFERROR(CLEAN(HLOOKUP(Q$1,'1.源数据-产品报告-消费降序'!Q:Q,ROW(),0)),"")</f>
        <v/>
      </c>
      <c r="R625" s="69" t="str">
        <f>IFERROR(CLEAN(HLOOKUP(R$1,'1.源数据-产品报告-消费降序'!R:R,ROW(),0)),"")</f>
        <v/>
      </c>
      <c r="S6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5" s="69" t="str">
        <f>IFERROR(CLEAN(HLOOKUP(T$1,'1.源数据-产品报告-消费降序'!T:T,ROW(),0)),"")</f>
        <v/>
      </c>
      <c r="W625" s="69" t="str">
        <f>IFERROR(CLEAN(HLOOKUP(W$1,'1.源数据-产品报告-消费降序'!W:W,ROW(),0)),"")</f>
        <v/>
      </c>
      <c r="X625" s="69" t="str">
        <f>IFERROR(CLEAN(HLOOKUP(X$1,'1.源数据-产品报告-消费降序'!X:X,ROW(),0)),"")</f>
        <v/>
      </c>
      <c r="Y625" s="69" t="str">
        <f>IFERROR(CLEAN(HLOOKUP(Y$1,'1.源数据-产品报告-消费降序'!Y:Y,ROW(),0)),"")</f>
        <v/>
      </c>
      <c r="Z625" s="69" t="str">
        <f>IFERROR(CLEAN(HLOOKUP(Z$1,'1.源数据-产品报告-消费降序'!Z:Z,ROW(),0)),"")</f>
        <v/>
      </c>
      <c r="AA625" s="69" t="str">
        <f>IFERROR(CLEAN(HLOOKUP(AA$1,'1.源数据-产品报告-消费降序'!AA:AA,ROW(),0)),"")</f>
        <v/>
      </c>
      <c r="AB625" s="69" t="str">
        <f>IFERROR(CLEAN(HLOOKUP(AB$1,'1.源数据-产品报告-消费降序'!AB:AB,ROW(),0)),"")</f>
        <v/>
      </c>
      <c r="AC625" s="69" t="str">
        <f>IFERROR(CLEAN(HLOOKUP(AC$1,'1.源数据-产品报告-消费降序'!AC:AC,ROW(),0)),"")</f>
        <v/>
      </c>
      <c r="AD6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5" s="69" t="str">
        <f>IFERROR(CLEAN(HLOOKUP(AE$1,'1.源数据-产品报告-消费降序'!AE:AE,ROW(),0)),"")</f>
        <v/>
      </c>
      <c r="AH625" s="69" t="str">
        <f>IFERROR(CLEAN(HLOOKUP(AH$1,'1.源数据-产品报告-消费降序'!AH:AH,ROW(),0)),"")</f>
        <v/>
      </c>
      <c r="AI625" s="69" t="str">
        <f>IFERROR(CLEAN(HLOOKUP(AI$1,'1.源数据-产品报告-消费降序'!AI:AI,ROW(),0)),"")</f>
        <v/>
      </c>
      <c r="AJ625" s="69" t="str">
        <f>IFERROR(CLEAN(HLOOKUP(AJ$1,'1.源数据-产品报告-消费降序'!AJ:AJ,ROW(),0)),"")</f>
        <v/>
      </c>
      <c r="AK625" s="69" t="str">
        <f>IFERROR(CLEAN(HLOOKUP(AK$1,'1.源数据-产品报告-消费降序'!AK:AK,ROW(),0)),"")</f>
        <v/>
      </c>
      <c r="AL625" s="69" t="str">
        <f>IFERROR(CLEAN(HLOOKUP(AL$1,'1.源数据-产品报告-消费降序'!AL:AL,ROW(),0)),"")</f>
        <v/>
      </c>
      <c r="AM625" s="69" t="str">
        <f>IFERROR(CLEAN(HLOOKUP(AM$1,'1.源数据-产品报告-消费降序'!AM:AM,ROW(),0)),"")</f>
        <v/>
      </c>
      <c r="AN625" s="69" t="str">
        <f>IFERROR(CLEAN(HLOOKUP(AN$1,'1.源数据-产品报告-消费降序'!AN:AN,ROW(),0)),"")</f>
        <v/>
      </c>
      <c r="AO6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5" s="69" t="str">
        <f>IFERROR(CLEAN(HLOOKUP(AP$1,'1.源数据-产品报告-消费降序'!AP:AP,ROW(),0)),"")</f>
        <v/>
      </c>
      <c r="AS625" s="69" t="str">
        <f>IFERROR(CLEAN(HLOOKUP(AS$1,'1.源数据-产品报告-消费降序'!AS:AS,ROW(),0)),"")</f>
        <v/>
      </c>
      <c r="AT625" s="69" t="str">
        <f>IFERROR(CLEAN(HLOOKUP(AT$1,'1.源数据-产品报告-消费降序'!AT:AT,ROW(),0)),"")</f>
        <v/>
      </c>
      <c r="AU625" s="69" t="str">
        <f>IFERROR(CLEAN(HLOOKUP(AU$1,'1.源数据-产品报告-消费降序'!AU:AU,ROW(),0)),"")</f>
        <v/>
      </c>
      <c r="AV625" s="69" t="str">
        <f>IFERROR(CLEAN(HLOOKUP(AV$1,'1.源数据-产品报告-消费降序'!AV:AV,ROW(),0)),"")</f>
        <v/>
      </c>
      <c r="AW625" s="69" t="str">
        <f>IFERROR(CLEAN(HLOOKUP(AW$1,'1.源数据-产品报告-消费降序'!AW:AW,ROW(),0)),"")</f>
        <v/>
      </c>
      <c r="AX625" s="69" t="str">
        <f>IFERROR(CLEAN(HLOOKUP(AX$1,'1.源数据-产品报告-消费降序'!AX:AX,ROW(),0)),"")</f>
        <v/>
      </c>
      <c r="AY625" s="69" t="str">
        <f>IFERROR(CLEAN(HLOOKUP(AY$1,'1.源数据-产品报告-消费降序'!AY:AY,ROW(),0)),"")</f>
        <v/>
      </c>
      <c r="AZ6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5" s="69" t="str">
        <f>IFERROR(CLEAN(HLOOKUP(BA$1,'1.源数据-产品报告-消费降序'!BA:BA,ROW(),0)),"")</f>
        <v/>
      </c>
      <c r="BD625" s="69" t="str">
        <f>IFERROR(CLEAN(HLOOKUP(BD$1,'1.源数据-产品报告-消费降序'!BD:BD,ROW(),0)),"")</f>
        <v/>
      </c>
      <c r="BE625" s="69" t="str">
        <f>IFERROR(CLEAN(HLOOKUP(BE$1,'1.源数据-产品报告-消费降序'!BE:BE,ROW(),0)),"")</f>
        <v/>
      </c>
      <c r="BF625" s="69" t="str">
        <f>IFERROR(CLEAN(HLOOKUP(BF$1,'1.源数据-产品报告-消费降序'!BF:BF,ROW(),0)),"")</f>
        <v/>
      </c>
      <c r="BG625" s="69" t="str">
        <f>IFERROR(CLEAN(HLOOKUP(BG$1,'1.源数据-产品报告-消费降序'!BG:BG,ROW(),0)),"")</f>
        <v/>
      </c>
      <c r="BH625" s="69" t="str">
        <f>IFERROR(CLEAN(HLOOKUP(BH$1,'1.源数据-产品报告-消费降序'!BH:BH,ROW(),0)),"")</f>
        <v/>
      </c>
      <c r="BI625" s="69" t="str">
        <f>IFERROR(CLEAN(HLOOKUP(BI$1,'1.源数据-产品报告-消费降序'!BI:BI,ROW(),0)),"")</f>
        <v/>
      </c>
      <c r="BJ625" s="69" t="str">
        <f>IFERROR(CLEAN(HLOOKUP(BJ$1,'1.源数据-产品报告-消费降序'!BJ:BJ,ROW(),0)),"")</f>
        <v/>
      </c>
      <c r="BK6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5" s="69" t="str">
        <f>IFERROR(CLEAN(HLOOKUP(BL$1,'1.源数据-产品报告-消费降序'!BL:BL,ROW(),0)),"")</f>
        <v/>
      </c>
      <c r="BO625" s="69" t="str">
        <f>IFERROR(CLEAN(HLOOKUP(BO$1,'1.源数据-产品报告-消费降序'!BO:BO,ROW(),0)),"")</f>
        <v/>
      </c>
      <c r="BP625" s="69" t="str">
        <f>IFERROR(CLEAN(HLOOKUP(BP$1,'1.源数据-产品报告-消费降序'!BP:BP,ROW(),0)),"")</f>
        <v/>
      </c>
      <c r="BQ625" s="69" t="str">
        <f>IFERROR(CLEAN(HLOOKUP(BQ$1,'1.源数据-产品报告-消费降序'!BQ:BQ,ROW(),0)),"")</f>
        <v/>
      </c>
      <c r="BR625" s="69" t="str">
        <f>IFERROR(CLEAN(HLOOKUP(BR$1,'1.源数据-产品报告-消费降序'!BR:BR,ROW(),0)),"")</f>
        <v/>
      </c>
      <c r="BS625" s="69" t="str">
        <f>IFERROR(CLEAN(HLOOKUP(BS$1,'1.源数据-产品报告-消费降序'!BS:BS,ROW(),0)),"")</f>
        <v/>
      </c>
      <c r="BT625" s="69" t="str">
        <f>IFERROR(CLEAN(HLOOKUP(BT$1,'1.源数据-产品报告-消费降序'!BT:BT,ROW(),0)),"")</f>
        <v/>
      </c>
      <c r="BU625" s="69" t="str">
        <f>IFERROR(CLEAN(HLOOKUP(BU$1,'1.源数据-产品报告-消费降序'!BU:BU,ROW(),0)),"")</f>
        <v/>
      </c>
      <c r="BV6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5" s="69" t="str">
        <f>IFERROR(CLEAN(HLOOKUP(BW$1,'1.源数据-产品报告-消费降序'!BW:BW,ROW(),0)),"")</f>
        <v/>
      </c>
    </row>
    <row r="626" spans="1:75">
      <c r="A626" s="69" t="str">
        <f>IFERROR(CLEAN(HLOOKUP(A$1,'1.源数据-产品报告-消费降序'!A:A,ROW(),0)),"")</f>
        <v/>
      </c>
      <c r="B626" s="69" t="str">
        <f>IFERROR(CLEAN(HLOOKUP(B$1,'1.源数据-产品报告-消费降序'!B:B,ROW(),0)),"")</f>
        <v/>
      </c>
      <c r="C626" s="69" t="str">
        <f>IFERROR(CLEAN(HLOOKUP(C$1,'1.源数据-产品报告-消费降序'!C:C,ROW(),0)),"")</f>
        <v/>
      </c>
      <c r="D626" s="69" t="str">
        <f>IFERROR(CLEAN(HLOOKUP(D$1,'1.源数据-产品报告-消费降序'!D:D,ROW(),0)),"")</f>
        <v/>
      </c>
      <c r="E626" s="69" t="str">
        <f>IFERROR(CLEAN(HLOOKUP(E$1,'1.源数据-产品报告-消费降序'!E:E,ROW(),0)),"")</f>
        <v/>
      </c>
      <c r="F626" s="69" t="str">
        <f>IFERROR(CLEAN(HLOOKUP(F$1,'1.源数据-产品报告-消费降序'!F:F,ROW(),0)),"")</f>
        <v/>
      </c>
      <c r="G626" s="70">
        <f>IFERROR((HLOOKUP(G$1,'1.源数据-产品报告-消费降序'!G:G,ROW(),0)),"")</f>
        <v>0</v>
      </c>
      <c r="H6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6" s="69" t="str">
        <f>IFERROR(CLEAN(HLOOKUP(I$1,'1.源数据-产品报告-消费降序'!I:I,ROW(),0)),"")</f>
        <v/>
      </c>
      <c r="L626" s="69" t="str">
        <f>IFERROR(CLEAN(HLOOKUP(L$1,'1.源数据-产品报告-消费降序'!L:L,ROW(),0)),"")</f>
        <v/>
      </c>
      <c r="M626" s="69" t="str">
        <f>IFERROR(CLEAN(HLOOKUP(M$1,'1.源数据-产品报告-消费降序'!M:M,ROW(),0)),"")</f>
        <v/>
      </c>
      <c r="N626" s="69" t="str">
        <f>IFERROR(CLEAN(HLOOKUP(N$1,'1.源数据-产品报告-消费降序'!N:N,ROW(),0)),"")</f>
        <v/>
      </c>
      <c r="O626" s="69" t="str">
        <f>IFERROR(CLEAN(HLOOKUP(O$1,'1.源数据-产品报告-消费降序'!O:O,ROW(),0)),"")</f>
        <v/>
      </c>
      <c r="P626" s="69" t="str">
        <f>IFERROR(CLEAN(HLOOKUP(P$1,'1.源数据-产品报告-消费降序'!P:P,ROW(),0)),"")</f>
        <v/>
      </c>
      <c r="Q626" s="69" t="str">
        <f>IFERROR(CLEAN(HLOOKUP(Q$1,'1.源数据-产品报告-消费降序'!Q:Q,ROW(),0)),"")</f>
        <v/>
      </c>
      <c r="R626" s="69" t="str">
        <f>IFERROR(CLEAN(HLOOKUP(R$1,'1.源数据-产品报告-消费降序'!R:R,ROW(),0)),"")</f>
        <v/>
      </c>
      <c r="S6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6" s="69" t="str">
        <f>IFERROR(CLEAN(HLOOKUP(T$1,'1.源数据-产品报告-消费降序'!T:T,ROW(),0)),"")</f>
        <v/>
      </c>
      <c r="W626" s="69" t="str">
        <f>IFERROR(CLEAN(HLOOKUP(W$1,'1.源数据-产品报告-消费降序'!W:W,ROW(),0)),"")</f>
        <v/>
      </c>
      <c r="X626" s="69" t="str">
        <f>IFERROR(CLEAN(HLOOKUP(X$1,'1.源数据-产品报告-消费降序'!X:X,ROW(),0)),"")</f>
        <v/>
      </c>
      <c r="Y626" s="69" t="str">
        <f>IFERROR(CLEAN(HLOOKUP(Y$1,'1.源数据-产品报告-消费降序'!Y:Y,ROW(),0)),"")</f>
        <v/>
      </c>
      <c r="Z626" s="69" t="str">
        <f>IFERROR(CLEAN(HLOOKUP(Z$1,'1.源数据-产品报告-消费降序'!Z:Z,ROW(),0)),"")</f>
        <v/>
      </c>
      <c r="AA626" s="69" t="str">
        <f>IFERROR(CLEAN(HLOOKUP(AA$1,'1.源数据-产品报告-消费降序'!AA:AA,ROW(),0)),"")</f>
        <v/>
      </c>
      <c r="AB626" s="69" t="str">
        <f>IFERROR(CLEAN(HLOOKUP(AB$1,'1.源数据-产品报告-消费降序'!AB:AB,ROW(),0)),"")</f>
        <v/>
      </c>
      <c r="AC626" s="69" t="str">
        <f>IFERROR(CLEAN(HLOOKUP(AC$1,'1.源数据-产品报告-消费降序'!AC:AC,ROW(),0)),"")</f>
        <v/>
      </c>
      <c r="AD6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6" s="69" t="str">
        <f>IFERROR(CLEAN(HLOOKUP(AE$1,'1.源数据-产品报告-消费降序'!AE:AE,ROW(),0)),"")</f>
        <v/>
      </c>
      <c r="AH626" s="69" t="str">
        <f>IFERROR(CLEAN(HLOOKUP(AH$1,'1.源数据-产品报告-消费降序'!AH:AH,ROW(),0)),"")</f>
        <v/>
      </c>
      <c r="AI626" s="69" t="str">
        <f>IFERROR(CLEAN(HLOOKUP(AI$1,'1.源数据-产品报告-消费降序'!AI:AI,ROW(),0)),"")</f>
        <v/>
      </c>
      <c r="AJ626" s="69" t="str">
        <f>IFERROR(CLEAN(HLOOKUP(AJ$1,'1.源数据-产品报告-消费降序'!AJ:AJ,ROW(),0)),"")</f>
        <v/>
      </c>
      <c r="AK626" s="69" t="str">
        <f>IFERROR(CLEAN(HLOOKUP(AK$1,'1.源数据-产品报告-消费降序'!AK:AK,ROW(),0)),"")</f>
        <v/>
      </c>
      <c r="AL626" s="69" t="str">
        <f>IFERROR(CLEAN(HLOOKUP(AL$1,'1.源数据-产品报告-消费降序'!AL:AL,ROW(),0)),"")</f>
        <v/>
      </c>
      <c r="AM626" s="69" t="str">
        <f>IFERROR(CLEAN(HLOOKUP(AM$1,'1.源数据-产品报告-消费降序'!AM:AM,ROW(),0)),"")</f>
        <v/>
      </c>
      <c r="AN626" s="69" t="str">
        <f>IFERROR(CLEAN(HLOOKUP(AN$1,'1.源数据-产品报告-消费降序'!AN:AN,ROW(),0)),"")</f>
        <v/>
      </c>
      <c r="AO6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6" s="69" t="str">
        <f>IFERROR(CLEAN(HLOOKUP(AP$1,'1.源数据-产品报告-消费降序'!AP:AP,ROW(),0)),"")</f>
        <v/>
      </c>
      <c r="AS626" s="69" t="str">
        <f>IFERROR(CLEAN(HLOOKUP(AS$1,'1.源数据-产品报告-消费降序'!AS:AS,ROW(),0)),"")</f>
        <v/>
      </c>
      <c r="AT626" s="69" t="str">
        <f>IFERROR(CLEAN(HLOOKUP(AT$1,'1.源数据-产品报告-消费降序'!AT:AT,ROW(),0)),"")</f>
        <v/>
      </c>
      <c r="AU626" s="69" t="str">
        <f>IFERROR(CLEAN(HLOOKUP(AU$1,'1.源数据-产品报告-消费降序'!AU:AU,ROW(),0)),"")</f>
        <v/>
      </c>
      <c r="AV626" s="69" t="str">
        <f>IFERROR(CLEAN(HLOOKUP(AV$1,'1.源数据-产品报告-消费降序'!AV:AV,ROW(),0)),"")</f>
        <v/>
      </c>
      <c r="AW626" s="69" t="str">
        <f>IFERROR(CLEAN(HLOOKUP(AW$1,'1.源数据-产品报告-消费降序'!AW:AW,ROW(),0)),"")</f>
        <v/>
      </c>
      <c r="AX626" s="69" t="str">
        <f>IFERROR(CLEAN(HLOOKUP(AX$1,'1.源数据-产品报告-消费降序'!AX:AX,ROW(),0)),"")</f>
        <v/>
      </c>
      <c r="AY626" s="69" t="str">
        <f>IFERROR(CLEAN(HLOOKUP(AY$1,'1.源数据-产品报告-消费降序'!AY:AY,ROW(),0)),"")</f>
        <v/>
      </c>
      <c r="AZ6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6" s="69" t="str">
        <f>IFERROR(CLEAN(HLOOKUP(BA$1,'1.源数据-产品报告-消费降序'!BA:BA,ROW(),0)),"")</f>
        <v/>
      </c>
      <c r="BD626" s="69" t="str">
        <f>IFERROR(CLEAN(HLOOKUP(BD$1,'1.源数据-产品报告-消费降序'!BD:BD,ROW(),0)),"")</f>
        <v/>
      </c>
      <c r="BE626" s="69" t="str">
        <f>IFERROR(CLEAN(HLOOKUP(BE$1,'1.源数据-产品报告-消费降序'!BE:BE,ROW(),0)),"")</f>
        <v/>
      </c>
      <c r="BF626" s="69" t="str">
        <f>IFERROR(CLEAN(HLOOKUP(BF$1,'1.源数据-产品报告-消费降序'!BF:BF,ROW(),0)),"")</f>
        <v/>
      </c>
      <c r="BG626" s="69" t="str">
        <f>IFERROR(CLEAN(HLOOKUP(BG$1,'1.源数据-产品报告-消费降序'!BG:BG,ROW(),0)),"")</f>
        <v/>
      </c>
      <c r="BH626" s="69" t="str">
        <f>IFERROR(CLEAN(HLOOKUP(BH$1,'1.源数据-产品报告-消费降序'!BH:BH,ROW(),0)),"")</f>
        <v/>
      </c>
      <c r="BI626" s="69" t="str">
        <f>IFERROR(CLEAN(HLOOKUP(BI$1,'1.源数据-产品报告-消费降序'!BI:BI,ROW(),0)),"")</f>
        <v/>
      </c>
      <c r="BJ626" s="69" t="str">
        <f>IFERROR(CLEAN(HLOOKUP(BJ$1,'1.源数据-产品报告-消费降序'!BJ:BJ,ROW(),0)),"")</f>
        <v/>
      </c>
      <c r="BK6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6" s="69" t="str">
        <f>IFERROR(CLEAN(HLOOKUP(BL$1,'1.源数据-产品报告-消费降序'!BL:BL,ROW(),0)),"")</f>
        <v/>
      </c>
      <c r="BO626" s="69" t="str">
        <f>IFERROR(CLEAN(HLOOKUP(BO$1,'1.源数据-产品报告-消费降序'!BO:BO,ROW(),0)),"")</f>
        <v/>
      </c>
      <c r="BP626" s="69" t="str">
        <f>IFERROR(CLEAN(HLOOKUP(BP$1,'1.源数据-产品报告-消费降序'!BP:BP,ROW(),0)),"")</f>
        <v/>
      </c>
      <c r="BQ626" s="69" t="str">
        <f>IFERROR(CLEAN(HLOOKUP(BQ$1,'1.源数据-产品报告-消费降序'!BQ:BQ,ROW(),0)),"")</f>
        <v/>
      </c>
      <c r="BR626" s="69" t="str">
        <f>IFERROR(CLEAN(HLOOKUP(BR$1,'1.源数据-产品报告-消费降序'!BR:BR,ROW(),0)),"")</f>
        <v/>
      </c>
      <c r="BS626" s="69" t="str">
        <f>IFERROR(CLEAN(HLOOKUP(BS$1,'1.源数据-产品报告-消费降序'!BS:BS,ROW(),0)),"")</f>
        <v/>
      </c>
      <c r="BT626" s="69" t="str">
        <f>IFERROR(CLEAN(HLOOKUP(BT$1,'1.源数据-产品报告-消费降序'!BT:BT,ROW(),0)),"")</f>
        <v/>
      </c>
      <c r="BU626" s="69" t="str">
        <f>IFERROR(CLEAN(HLOOKUP(BU$1,'1.源数据-产品报告-消费降序'!BU:BU,ROW(),0)),"")</f>
        <v/>
      </c>
      <c r="BV6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6" s="69" t="str">
        <f>IFERROR(CLEAN(HLOOKUP(BW$1,'1.源数据-产品报告-消费降序'!BW:BW,ROW(),0)),"")</f>
        <v/>
      </c>
    </row>
    <row r="627" spans="1:75">
      <c r="A627" s="69" t="str">
        <f>IFERROR(CLEAN(HLOOKUP(A$1,'1.源数据-产品报告-消费降序'!A:A,ROW(),0)),"")</f>
        <v/>
      </c>
      <c r="B627" s="69" t="str">
        <f>IFERROR(CLEAN(HLOOKUP(B$1,'1.源数据-产品报告-消费降序'!B:B,ROW(),0)),"")</f>
        <v/>
      </c>
      <c r="C627" s="69" t="str">
        <f>IFERROR(CLEAN(HLOOKUP(C$1,'1.源数据-产品报告-消费降序'!C:C,ROW(),0)),"")</f>
        <v/>
      </c>
      <c r="D627" s="69" t="str">
        <f>IFERROR(CLEAN(HLOOKUP(D$1,'1.源数据-产品报告-消费降序'!D:D,ROW(),0)),"")</f>
        <v/>
      </c>
      <c r="E627" s="69" t="str">
        <f>IFERROR(CLEAN(HLOOKUP(E$1,'1.源数据-产品报告-消费降序'!E:E,ROW(),0)),"")</f>
        <v/>
      </c>
      <c r="F627" s="69" t="str">
        <f>IFERROR(CLEAN(HLOOKUP(F$1,'1.源数据-产品报告-消费降序'!F:F,ROW(),0)),"")</f>
        <v/>
      </c>
      <c r="G627" s="70">
        <f>IFERROR((HLOOKUP(G$1,'1.源数据-产品报告-消费降序'!G:G,ROW(),0)),"")</f>
        <v>0</v>
      </c>
      <c r="H6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7" s="69" t="str">
        <f>IFERROR(CLEAN(HLOOKUP(I$1,'1.源数据-产品报告-消费降序'!I:I,ROW(),0)),"")</f>
        <v/>
      </c>
      <c r="L627" s="69" t="str">
        <f>IFERROR(CLEAN(HLOOKUP(L$1,'1.源数据-产品报告-消费降序'!L:L,ROW(),0)),"")</f>
        <v/>
      </c>
      <c r="M627" s="69" t="str">
        <f>IFERROR(CLEAN(HLOOKUP(M$1,'1.源数据-产品报告-消费降序'!M:M,ROW(),0)),"")</f>
        <v/>
      </c>
      <c r="N627" s="69" t="str">
        <f>IFERROR(CLEAN(HLOOKUP(N$1,'1.源数据-产品报告-消费降序'!N:N,ROW(),0)),"")</f>
        <v/>
      </c>
      <c r="O627" s="69" t="str">
        <f>IFERROR(CLEAN(HLOOKUP(O$1,'1.源数据-产品报告-消费降序'!O:O,ROW(),0)),"")</f>
        <v/>
      </c>
      <c r="P627" s="69" t="str">
        <f>IFERROR(CLEAN(HLOOKUP(P$1,'1.源数据-产品报告-消费降序'!P:P,ROW(),0)),"")</f>
        <v/>
      </c>
      <c r="Q627" s="69" t="str">
        <f>IFERROR(CLEAN(HLOOKUP(Q$1,'1.源数据-产品报告-消费降序'!Q:Q,ROW(),0)),"")</f>
        <v/>
      </c>
      <c r="R627" s="69" t="str">
        <f>IFERROR(CLEAN(HLOOKUP(R$1,'1.源数据-产品报告-消费降序'!R:R,ROW(),0)),"")</f>
        <v/>
      </c>
      <c r="S6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7" s="69" t="str">
        <f>IFERROR(CLEAN(HLOOKUP(T$1,'1.源数据-产品报告-消费降序'!T:T,ROW(),0)),"")</f>
        <v/>
      </c>
      <c r="W627" s="69" t="str">
        <f>IFERROR(CLEAN(HLOOKUP(W$1,'1.源数据-产品报告-消费降序'!W:W,ROW(),0)),"")</f>
        <v/>
      </c>
      <c r="X627" s="69" t="str">
        <f>IFERROR(CLEAN(HLOOKUP(X$1,'1.源数据-产品报告-消费降序'!X:X,ROW(),0)),"")</f>
        <v/>
      </c>
      <c r="Y627" s="69" t="str">
        <f>IFERROR(CLEAN(HLOOKUP(Y$1,'1.源数据-产品报告-消费降序'!Y:Y,ROW(),0)),"")</f>
        <v/>
      </c>
      <c r="Z627" s="69" t="str">
        <f>IFERROR(CLEAN(HLOOKUP(Z$1,'1.源数据-产品报告-消费降序'!Z:Z,ROW(),0)),"")</f>
        <v/>
      </c>
      <c r="AA627" s="69" t="str">
        <f>IFERROR(CLEAN(HLOOKUP(AA$1,'1.源数据-产品报告-消费降序'!AA:AA,ROW(),0)),"")</f>
        <v/>
      </c>
      <c r="AB627" s="69" t="str">
        <f>IFERROR(CLEAN(HLOOKUP(AB$1,'1.源数据-产品报告-消费降序'!AB:AB,ROW(),0)),"")</f>
        <v/>
      </c>
      <c r="AC627" s="69" t="str">
        <f>IFERROR(CLEAN(HLOOKUP(AC$1,'1.源数据-产品报告-消费降序'!AC:AC,ROW(),0)),"")</f>
        <v/>
      </c>
      <c r="AD6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7" s="69" t="str">
        <f>IFERROR(CLEAN(HLOOKUP(AE$1,'1.源数据-产品报告-消费降序'!AE:AE,ROW(),0)),"")</f>
        <v/>
      </c>
      <c r="AH627" s="69" t="str">
        <f>IFERROR(CLEAN(HLOOKUP(AH$1,'1.源数据-产品报告-消费降序'!AH:AH,ROW(),0)),"")</f>
        <v/>
      </c>
      <c r="AI627" s="69" t="str">
        <f>IFERROR(CLEAN(HLOOKUP(AI$1,'1.源数据-产品报告-消费降序'!AI:AI,ROW(),0)),"")</f>
        <v/>
      </c>
      <c r="AJ627" s="69" t="str">
        <f>IFERROR(CLEAN(HLOOKUP(AJ$1,'1.源数据-产品报告-消费降序'!AJ:AJ,ROW(),0)),"")</f>
        <v/>
      </c>
      <c r="AK627" s="69" t="str">
        <f>IFERROR(CLEAN(HLOOKUP(AK$1,'1.源数据-产品报告-消费降序'!AK:AK,ROW(),0)),"")</f>
        <v/>
      </c>
      <c r="AL627" s="69" t="str">
        <f>IFERROR(CLEAN(HLOOKUP(AL$1,'1.源数据-产品报告-消费降序'!AL:AL,ROW(),0)),"")</f>
        <v/>
      </c>
      <c r="AM627" s="69" t="str">
        <f>IFERROR(CLEAN(HLOOKUP(AM$1,'1.源数据-产品报告-消费降序'!AM:AM,ROW(),0)),"")</f>
        <v/>
      </c>
      <c r="AN627" s="69" t="str">
        <f>IFERROR(CLEAN(HLOOKUP(AN$1,'1.源数据-产品报告-消费降序'!AN:AN,ROW(),0)),"")</f>
        <v/>
      </c>
      <c r="AO6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7" s="69" t="str">
        <f>IFERROR(CLEAN(HLOOKUP(AP$1,'1.源数据-产品报告-消费降序'!AP:AP,ROW(),0)),"")</f>
        <v/>
      </c>
      <c r="AS627" s="69" t="str">
        <f>IFERROR(CLEAN(HLOOKUP(AS$1,'1.源数据-产品报告-消费降序'!AS:AS,ROW(),0)),"")</f>
        <v/>
      </c>
      <c r="AT627" s="69" t="str">
        <f>IFERROR(CLEAN(HLOOKUP(AT$1,'1.源数据-产品报告-消费降序'!AT:AT,ROW(),0)),"")</f>
        <v/>
      </c>
      <c r="AU627" s="69" t="str">
        <f>IFERROR(CLEAN(HLOOKUP(AU$1,'1.源数据-产品报告-消费降序'!AU:AU,ROW(),0)),"")</f>
        <v/>
      </c>
      <c r="AV627" s="69" t="str">
        <f>IFERROR(CLEAN(HLOOKUP(AV$1,'1.源数据-产品报告-消费降序'!AV:AV,ROW(),0)),"")</f>
        <v/>
      </c>
      <c r="AW627" s="69" t="str">
        <f>IFERROR(CLEAN(HLOOKUP(AW$1,'1.源数据-产品报告-消费降序'!AW:AW,ROW(),0)),"")</f>
        <v/>
      </c>
      <c r="AX627" s="69" t="str">
        <f>IFERROR(CLEAN(HLOOKUP(AX$1,'1.源数据-产品报告-消费降序'!AX:AX,ROW(),0)),"")</f>
        <v/>
      </c>
      <c r="AY627" s="69" t="str">
        <f>IFERROR(CLEAN(HLOOKUP(AY$1,'1.源数据-产品报告-消费降序'!AY:AY,ROW(),0)),"")</f>
        <v/>
      </c>
      <c r="AZ6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7" s="69" t="str">
        <f>IFERROR(CLEAN(HLOOKUP(BA$1,'1.源数据-产品报告-消费降序'!BA:BA,ROW(),0)),"")</f>
        <v/>
      </c>
      <c r="BD627" s="69" t="str">
        <f>IFERROR(CLEAN(HLOOKUP(BD$1,'1.源数据-产品报告-消费降序'!BD:BD,ROW(),0)),"")</f>
        <v/>
      </c>
      <c r="BE627" s="69" t="str">
        <f>IFERROR(CLEAN(HLOOKUP(BE$1,'1.源数据-产品报告-消费降序'!BE:BE,ROW(),0)),"")</f>
        <v/>
      </c>
      <c r="BF627" s="69" t="str">
        <f>IFERROR(CLEAN(HLOOKUP(BF$1,'1.源数据-产品报告-消费降序'!BF:BF,ROW(),0)),"")</f>
        <v/>
      </c>
      <c r="BG627" s="69" t="str">
        <f>IFERROR(CLEAN(HLOOKUP(BG$1,'1.源数据-产品报告-消费降序'!BG:BG,ROW(),0)),"")</f>
        <v/>
      </c>
      <c r="BH627" s="69" t="str">
        <f>IFERROR(CLEAN(HLOOKUP(BH$1,'1.源数据-产品报告-消费降序'!BH:BH,ROW(),0)),"")</f>
        <v/>
      </c>
      <c r="BI627" s="69" t="str">
        <f>IFERROR(CLEAN(HLOOKUP(BI$1,'1.源数据-产品报告-消费降序'!BI:BI,ROW(),0)),"")</f>
        <v/>
      </c>
      <c r="BJ627" s="69" t="str">
        <f>IFERROR(CLEAN(HLOOKUP(BJ$1,'1.源数据-产品报告-消费降序'!BJ:BJ,ROW(),0)),"")</f>
        <v/>
      </c>
      <c r="BK6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7" s="69" t="str">
        <f>IFERROR(CLEAN(HLOOKUP(BL$1,'1.源数据-产品报告-消费降序'!BL:BL,ROW(),0)),"")</f>
        <v/>
      </c>
      <c r="BO627" s="69" t="str">
        <f>IFERROR(CLEAN(HLOOKUP(BO$1,'1.源数据-产品报告-消费降序'!BO:BO,ROW(),0)),"")</f>
        <v/>
      </c>
      <c r="BP627" s="69" t="str">
        <f>IFERROR(CLEAN(HLOOKUP(BP$1,'1.源数据-产品报告-消费降序'!BP:BP,ROW(),0)),"")</f>
        <v/>
      </c>
      <c r="BQ627" s="69" t="str">
        <f>IFERROR(CLEAN(HLOOKUP(BQ$1,'1.源数据-产品报告-消费降序'!BQ:BQ,ROW(),0)),"")</f>
        <v/>
      </c>
      <c r="BR627" s="69" t="str">
        <f>IFERROR(CLEAN(HLOOKUP(BR$1,'1.源数据-产品报告-消费降序'!BR:BR,ROW(),0)),"")</f>
        <v/>
      </c>
      <c r="BS627" s="69" t="str">
        <f>IFERROR(CLEAN(HLOOKUP(BS$1,'1.源数据-产品报告-消费降序'!BS:BS,ROW(),0)),"")</f>
        <v/>
      </c>
      <c r="BT627" s="69" t="str">
        <f>IFERROR(CLEAN(HLOOKUP(BT$1,'1.源数据-产品报告-消费降序'!BT:BT,ROW(),0)),"")</f>
        <v/>
      </c>
      <c r="BU627" s="69" t="str">
        <f>IFERROR(CLEAN(HLOOKUP(BU$1,'1.源数据-产品报告-消费降序'!BU:BU,ROW(),0)),"")</f>
        <v/>
      </c>
      <c r="BV6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7" s="69" t="str">
        <f>IFERROR(CLEAN(HLOOKUP(BW$1,'1.源数据-产品报告-消费降序'!BW:BW,ROW(),0)),"")</f>
        <v/>
      </c>
    </row>
    <row r="628" spans="1:75">
      <c r="A628" s="69" t="str">
        <f>IFERROR(CLEAN(HLOOKUP(A$1,'1.源数据-产品报告-消费降序'!A:A,ROW(),0)),"")</f>
        <v/>
      </c>
      <c r="B628" s="69" t="str">
        <f>IFERROR(CLEAN(HLOOKUP(B$1,'1.源数据-产品报告-消费降序'!B:B,ROW(),0)),"")</f>
        <v/>
      </c>
      <c r="C628" s="69" t="str">
        <f>IFERROR(CLEAN(HLOOKUP(C$1,'1.源数据-产品报告-消费降序'!C:C,ROW(),0)),"")</f>
        <v/>
      </c>
      <c r="D628" s="69" t="str">
        <f>IFERROR(CLEAN(HLOOKUP(D$1,'1.源数据-产品报告-消费降序'!D:D,ROW(),0)),"")</f>
        <v/>
      </c>
      <c r="E628" s="69" t="str">
        <f>IFERROR(CLEAN(HLOOKUP(E$1,'1.源数据-产品报告-消费降序'!E:E,ROW(),0)),"")</f>
        <v/>
      </c>
      <c r="F628" s="69" t="str">
        <f>IFERROR(CLEAN(HLOOKUP(F$1,'1.源数据-产品报告-消费降序'!F:F,ROW(),0)),"")</f>
        <v/>
      </c>
      <c r="G628" s="70">
        <f>IFERROR((HLOOKUP(G$1,'1.源数据-产品报告-消费降序'!G:G,ROW(),0)),"")</f>
        <v>0</v>
      </c>
      <c r="H6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8" s="69" t="str">
        <f>IFERROR(CLEAN(HLOOKUP(I$1,'1.源数据-产品报告-消费降序'!I:I,ROW(),0)),"")</f>
        <v/>
      </c>
      <c r="L628" s="69" t="str">
        <f>IFERROR(CLEAN(HLOOKUP(L$1,'1.源数据-产品报告-消费降序'!L:L,ROW(),0)),"")</f>
        <v/>
      </c>
      <c r="M628" s="69" t="str">
        <f>IFERROR(CLEAN(HLOOKUP(M$1,'1.源数据-产品报告-消费降序'!M:M,ROW(),0)),"")</f>
        <v/>
      </c>
      <c r="N628" s="69" t="str">
        <f>IFERROR(CLEAN(HLOOKUP(N$1,'1.源数据-产品报告-消费降序'!N:N,ROW(),0)),"")</f>
        <v/>
      </c>
      <c r="O628" s="69" t="str">
        <f>IFERROR(CLEAN(HLOOKUP(O$1,'1.源数据-产品报告-消费降序'!O:O,ROW(),0)),"")</f>
        <v/>
      </c>
      <c r="P628" s="69" t="str">
        <f>IFERROR(CLEAN(HLOOKUP(P$1,'1.源数据-产品报告-消费降序'!P:P,ROW(),0)),"")</f>
        <v/>
      </c>
      <c r="Q628" s="69" t="str">
        <f>IFERROR(CLEAN(HLOOKUP(Q$1,'1.源数据-产品报告-消费降序'!Q:Q,ROW(),0)),"")</f>
        <v/>
      </c>
      <c r="R628" s="69" t="str">
        <f>IFERROR(CLEAN(HLOOKUP(R$1,'1.源数据-产品报告-消费降序'!R:R,ROW(),0)),"")</f>
        <v/>
      </c>
      <c r="S6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8" s="69" t="str">
        <f>IFERROR(CLEAN(HLOOKUP(T$1,'1.源数据-产品报告-消费降序'!T:T,ROW(),0)),"")</f>
        <v/>
      </c>
      <c r="W628" s="69" t="str">
        <f>IFERROR(CLEAN(HLOOKUP(W$1,'1.源数据-产品报告-消费降序'!W:W,ROW(),0)),"")</f>
        <v/>
      </c>
      <c r="X628" s="69" t="str">
        <f>IFERROR(CLEAN(HLOOKUP(X$1,'1.源数据-产品报告-消费降序'!X:X,ROW(),0)),"")</f>
        <v/>
      </c>
      <c r="Y628" s="69" t="str">
        <f>IFERROR(CLEAN(HLOOKUP(Y$1,'1.源数据-产品报告-消费降序'!Y:Y,ROW(),0)),"")</f>
        <v/>
      </c>
      <c r="Z628" s="69" t="str">
        <f>IFERROR(CLEAN(HLOOKUP(Z$1,'1.源数据-产品报告-消费降序'!Z:Z,ROW(),0)),"")</f>
        <v/>
      </c>
      <c r="AA628" s="69" t="str">
        <f>IFERROR(CLEAN(HLOOKUP(AA$1,'1.源数据-产品报告-消费降序'!AA:AA,ROW(),0)),"")</f>
        <v/>
      </c>
      <c r="AB628" s="69" t="str">
        <f>IFERROR(CLEAN(HLOOKUP(AB$1,'1.源数据-产品报告-消费降序'!AB:AB,ROW(),0)),"")</f>
        <v/>
      </c>
      <c r="AC628" s="69" t="str">
        <f>IFERROR(CLEAN(HLOOKUP(AC$1,'1.源数据-产品报告-消费降序'!AC:AC,ROW(),0)),"")</f>
        <v/>
      </c>
      <c r="AD6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8" s="69" t="str">
        <f>IFERROR(CLEAN(HLOOKUP(AE$1,'1.源数据-产品报告-消费降序'!AE:AE,ROW(),0)),"")</f>
        <v/>
      </c>
      <c r="AH628" s="69" t="str">
        <f>IFERROR(CLEAN(HLOOKUP(AH$1,'1.源数据-产品报告-消费降序'!AH:AH,ROW(),0)),"")</f>
        <v/>
      </c>
      <c r="AI628" s="69" t="str">
        <f>IFERROR(CLEAN(HLOOKUP(AI$1,'1.源数据-产品报告-消费降序'!AI:AI,ROW(),0)),"")</f>
        <v/>
      </c>
      <c r="AJ628" s="69" t="str">
        <f>IFERROR(CLEAN(HLOOKUP(AJ$1,'1.源数据-产品报告-消费降序'!AJ:AJ,ROW(),0)),"")</f>
        <v/>
      </c>
      <c r="AK628" s="69" t="str">
        <f>IFERROR(CLEAN(HLOOKUP(AK$1,'1.源数据-产品报告-消费降序'!AK:AK,ROW(),0)),"")</f>
        <v/>
      </c>
      <c r="AL628" s="69" t="str">
        <f>IFERROR(CLEAN(HLOOKUP(AL$1,'1.源数据-产品报告-消费降序'!AL:AL,ROW(),0)),"")</f>
        <v/>
      </c>
      <c r="AM628" s="69" t="str">
        <f>IFERROR(CLEAN(HLOOKUP(AM$1,'1.源数据-产品报告-消费降序'!AM:AM,ROW(),0)),"")</f>
        <v/>
      </c>
      <c r="AN628" s="69" t="str">
        <f>IFERROR(CLEAN(HLOOKUP(AN$1,'1.源数据-产品报告-消费降序'!AN:AN,ROW(),0)),"")</f>
        <v/>
      </c>
      <c r="AO6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8" s="69" t="str">
        <f>IFERROR(CLEAN(HLOOKUP(AP$1,'1.源数据-产品报告-消费降序'!AP:AP,ROW(),0)),"")</f>
        <v/>
      </c>
      <c r="AS628" s="69" t="str">
        <f>IFERROR(CLEAN(HLOOKUP(AS$1,'1.源数据-产品报告-消费降序'!AS:AS,ROW(),0)),"")</f>
        <v/>
      </c>
      <c r="AT628" s="69" t="str">
        <f>IFERROR(CLEAN(HLOOKUP(AT$1,'1.源数据-产品报告-消费降序'!AT:AT,ROW(),0)),"")</f>
        <v/>
      </c>
      <c r="AU628" s="69" t="str">
        <f>IFERROR(CLEAN(HLOOKUP(AU$1,'1.源数据-产品报告-消费降序'!AU:AU,ROW(),0)),"")</f>
        <v/>
      </c>
      <c r="AV628" s="69" t="str">
        <f>IFERROR(CLEAN(HLOOKUP(AV$1,'1.源数据-产品报告-消费降序'!AV:AV,ROW(),0)),"")</f>
        <v/>
      </c>
      <c r="AW628" s="69" t="str">
        <f>IFERROR(CLEAN(HLOOKUP(AW$1,'1.源数据-产品报告-消费降序'!AW:AW,ROW(),0)),"")</f>
        <v/>
      </c>
      <c r="AX628" s="69" t="str">
        <f>IFERROR(CLEAN(HLOOKUP(AX$1,'1.源数据-产品报告-消费降序'!AX:AX,ROW(),0)),"")</f>
        <v/>
      </c>
      <c r="AY628" s="69" t="str">
        <f>IFERROR(CLEAN(HLOOKUP(AY$1,'1.源数据-产品报告-消费降序'!AY:AY,ROW(),0)),"")</f>
        <v/>
      </c>
      <c r="AZ6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8" s="69" t="str">
        <f>IFERROR(CLEAN(HLOOKUP(BA$1,'1.源数据-产品报告-消费降序'!BA:BA,ROW(),0)),"")</f>
        <v/>
      </c>
      <c r="BD628" s="69" t="str">
        <f>IFERROR(CLEAN(HLOOKUP(BD$1,'1.源数据-产品报告-消费降序'!BD:BD,ROW(),0)),"")</f>
        <v/>
      </c>
      <c r="BE628" s="69" t="str">
        <f>IFERROR(CLEAN(HLOOKUP(BE$1,'1.源数据-产品报告-消费降序'!BE:BE,ROW(),0)),"")</f>
        <v/>
      </c>
      <c r="BF628" s="69" t="str">
        <f>IFERROR(CLEAN(HLOOKUP(BF$1,'1.源数据-产品报告-消费降序'!BF:BF,ROW(),0)),"")</f>
        <v/>
      </c>
      <c r="BG628" s="69" t="str">
        <f>IFERROR(CLEAN(HLOOKUP(BG$1,'1.源数据-产品报告-消费降序'!BG:BG,ROW(),0)),"")</f>
        <v/>
      </c>
      <c r="BH628" s="69" t="str">
        <f>IFERROR(CLEAN(HLOOKUP(BH$1,'1.源数据-产品报告-消费降序'!BH:BH,ROW(),0)),"")</f>
        <v/>
      </c>
      <c r="BI628" s="69" t="str">
        <f>IFERROR(CLEAN(HLOOKUP(BI$1,'1.源数据-产品报告-消费降序'!BI:BI,ROW(),0)),"")</f>
        <v/>
      </c>
      <c r="BJ628" s="69" t="str">
        <f>IFERROR(CLEAN(HLOOKUP(BJ$1,'1.源数据-产品报告-消费降序'!BJ:BJ,ROW(),0)),"")</f>
        <v/>
      </c>
      <c r="BK6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8" s="69" t="str">
        <f>IFERROR(CLEAN(HLOOKUP(BL$1,'1.源数据-产品报告-消费降序'!BL:BL,ROW(),0)),"")</f>
        <v/>
      </c>
      <c r="BO628" s="69" t="str">
        <f>IFERROR(CLEAN(HLOOKUP(BO$1,'1.源数据-产品报告-消费降序'!BO:BO,ROW(),0)),"")</f>
        <v/>
      </c>
      <c r="BP628" s="69" t="str">
        <f>IFERROR(CLEAN(HLOOKUP(BP$1,'1.源数据-产品报告-消费降序'!BP:BP,ROW(),0)),"")</f>
        <v/>
      </c>
      <c r="BQ628" s="69" t="str">
        <f>IFERROR(CLEAN(HLOOKUP(BQ$1,'1.源数据-产品报告-消费降序'!BQ:BQ,ROW(),0)),"")</f>
        <v/>
      </c>
      <c r="BR628" s="69" t="str">
        <f>IFERROR(CLEAN(HLOOKUP(BR$1,'1.源数据-产品报告-消费降序'!BR:BR,ROW(),0)),"")</f>
        <v/>
      </c>
      <c r="BS628" s="69" t="str">
        <f>IFERROR(CLEAN(HLOOKUP(BS$1,'1.源数据-产品报告-消费降序'!BS:BS,ROW(),0)),"")</f>
        <v/>
      </c>
      <c r="BT628" s="69" t="str">
        <f>IFERROR(CLEAN(HLOOKUP(BT$1,'1.源数据-产品报告-消费降序'!BT:BT,ROW(),0)),"")</f>
        <v/>
      </c>
      <c r="BU628" s="69" t="str">
        <f>IFERROR(CLEAN(HLOOKUP(BU$1,'1.源数据-产品报告-消费降序'!BU:BU,ROW(),0)),"")</f>
        <v/>
      </c>
      <c r="BV6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8" s="69" t="str">
        <f>IFERROR(CLEAN(HLOOKUP(BW$1,'1.源数据-产品报告-消费降序'!BW:BW,ROW(),0)),"")</f>
        <v/>
      </c>
    </row>
    <row r="629" spans="1:75">
      <c r="A629" s="69" t="str">
        <f>IFERROR(CLEAN(HLOOKUP(A$1,'1.源数据-产品报告-消费降序'!A:A,ROW(),0)),"")</f>
        <v/>
      </c>
      <c r="B629" s="69" t="str">
        <f>IFERROR(CLEAN(HLOOKUP(B$1,'1.源数据-产品报告-消费降序'!B:B,ROW(),0)),"")</f>
        <v/>
      </c>
      <c r="C629" s="69" t="str">
        <f>IFERROR(CLEAN(HLOOKUP(C$1,'1.源数据-产品报告-消费降序'!C:C,ROW(),0)),"")</f>
        <v/>
      </c>
      <c r="D629" s="69" t="str">
        <f>IFERROR(CLEAN(HLOOKUP(D$1,'1.源数据-产品报告-消费降序'!D:D,ROW(),0)),"")</f>
        <v/>
      </c>
      <c r="E629" s="69" t="str">
        <f>IFERROR(CLEAN(HLOOKUP(E$1,'1.源数据-产品报告-消费降序'!E:E,ROW(),0)),"")</f>
        <v/>
      </c>
      <c r="F629" s="69" t="str">
        <f>IFERROR(CLEAN(HLOOKUP(F$1,'1.源数据-产品报告-消费降序'!F:F,ROW(),0)),"")</f>
        <v/>
      </c>
      <c r="G629" s="70">
        <f>IFERROR((HLOOKUP(G$1,'1.源数据-产品报告-消费降序'!G:G,ROW(),0)),"")</f>
        <v>0</v>
      </c>
      <c r="H6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29" s="69" t="str">
        <f>IFERROR(CLEAN(HLOOKUP(I$1,'1.源数据-产品报告-消费降序'!I:I,ROW(),0)),"")</f>
        <v/>
      </c>
      <c r="L629" s="69" t="str">
        <f>IFERROR(CLEAN(HLOOKUP(L$1,'1.源数据-产品报告-消费降序'!L:L,ROW(),0)),"")</f>
        <v/>
      </c>
      <c r="M629" s="69" t="str">
        <f>IFERROR(CLEAN(HLOOKUP(M$1,'1.源数据-产品报告-消费降序'!M:M,ROW(),0)),"")</f>
        <v/>
      </c>
      <c r="N629" s="69" t="str">
        <f>IFERROR(CLEAN(HLOOKUP(N$1,'1.源数据-产品报告-消费降序'!N:N,ROW(),0)),"")</f>
        <v/>
      </c>
      <c r="O629" s="69" t="str">
        <f>IFERROR(CLEAN(HLOOKUP(O$1,'1.源数据-产品报告-消费降序'!O:O,ROW(),0)),"")</f>
        <v/>
      </c>
      <c r="P629" s="69" t="str">
        <f>IFERROR(CLEAN(HLOOKUP(P$1,'1.源数据-产品报告-消费降序'!P:P,ROW(),0)),"")</f>
        <v/>
      </c>
      <c r="Q629" s="69" t="str">
        <f>IFERROR(CLEAN(HLOOKUP(Q$1,'1.源数据-产品报告-消费降序'!Q:Q,ROW(),0)),"")</f>
        <v/>
      </c>
      <c r="R629" s="69" t="str">
        <f>IFERROR(CLEAN(HLOOKUP(R$1,'1.源数据-产品报告-消费降序'!R:R,ROW(),0)),"")</f>
        <v/>
      </c>
      <c r="S6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29" s="69" t="str">
        <f>IFERROR(CLEAN(HLOOKUP(T$1,'1.源数据-产品报告-消费降序'!T:T,ROW(),0)),"")</f>
        <v/>
      </c>
      <c r="W629" s="69" t="str">
        <f>IFERROR(CLEAN(HLOOKUP(W$1,'1.源数据-产品报告-消费降序'!W:W,ROW(),0)),"")</f>
        <v/>
      </c>
      <c r="X629" s="69" t="str">
        <f>IFERROR(CLEAN(HLOOKUP(X$1,'1.源数据-产品报告-消费降序'!X:X,ROW(),0)),"")</f>
        <v/>
      </c>
      <c r="Y629" s="69" t="str">
        <f>IFERROR(CLEAN(HLOOKUP(Y$1,'1.源数据-产品报告-消费降序'!Y:Y,ROW(),0)),"")</f>
        <v/>
      </c>
      <c r="Z629" s="69" t="str">
        <f>IFERROR(CLEAN(HLOOKUP(Z$1,'1.源数据-产品报告-消费降序'!Z:Z,ROW(),0)),"")</f>
        <v/>
      </c>
      <c r="AA629" s="69" t="str">
        <f>IFERROR(CLEAN(HLOOKUP(AA$1,'1.源数据-产品报告-消费降序'!AA:AA,ROW(),0)),"")</f>
        <v/>
      </c>
      <c r="AB629" s="69" t="str">
        <f>IFERROR(CLEAN(HLOOKUP(AB$1,'1.源数据-产品报告-消费降序'!AB:AB,ROW(),0)),"")</f>
        <v/>
      </c>
      <c r="AC629" s="69" t="str">
        <f>IFERROR(CLEAN(HLOOKUP(AC$1,'1.源数据-产品报告-消费降序'!AC:AC,ROW(),0)),"")</f>
        <v/>
      </c>
      <c r="AD6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29" s="69" t="str">
        <f>IFERROR(CLEAN(HLOOKUP(AE$1,'1.源数据-产品报告-消费降序'!AE:AE,ROW(),0)),"")</f>
        <v/>
      </c>
      <c r="AH629" s="69" t="str">
        <f>IFERROR(CLEAN(HLOOKUP(AH$1,'1.源数据-产品报告-消费降序'!AH:AH,ROW(),0)),"")</f>
        <v/>
      </c>
      <c r="AI629" s="69" t="str">
        <f>IFERROR(CLEAN(HLOOKUP(AI$1,'1.源数据-产品报告-消费降序'!AI:AI,ROW(),0)),"")</f>
        <v/>
      </c>
      <c r="AJ629" s="69" t="str">
        <f>IFERROR(CLEAN(HLOOKUP(AJ$1,'1.源数据-产品报告-消费降序'!AJ:AJ,ROW(),0)),"")</f>
        <v/>
      </c>
      <c r="AK629" s="69" t="str">
        <f>IFERROR(CLEAN(HLOOKUP(AK$1,'1.源数据-产品报告-消费降序'!AK:AK,ROW(),0)),"")</f>
        <v/>
      </c>
      <c r="AL629" s="69" t="str">
        <f>IFERROR(CLEAN(HLOOKUP(AL$1,'1.源数据-产品报告-消费降序'!AL:AL,ROW(),0)),"")</f>
        <v/>
      </c>
      <c r="AM629" s="69" t="str">
        <f>IFERROR(CLEAN(HLOOKUP(AM$1,'1.源数据-产品报告-消费降序'!AM:AM,ROW(),0)),"")</f>
        <v/>
      </c>
      <c r="AN629" s="69" t="str">
        <f>IFERROR(CLEAN(HLOOKUP(AN$1,'1.源数据-产品报告-消费降序'!AN:AN,ROW(),0)),"")</f>
        <v/>
      </c>
      <c r="AO6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29" s="69" t="str">
        <f>IFERROR(CLEAN(HLOOKUP(AP$1,'1.源数据-产品报告-消费降序'!AP:AP,ROW(),0)),"")</f>
        <v/>
      </c>
      <c r="AS629" s="69" t="str">
        <f>IFERROR(CLEAN(HLOOKUP(AS$1,'1.源数据-产品报告-消费降序'!AS:AS,ROW(),0)),"")</f>
        <v/>
      </c>
      <c r="AT629" s="69" t="str">
        <f>IFERROR(CLEAN(HLOOKUP(AT$1,'1.源数据-产品报告-消费降序'!AT:AT,ROW(),0)),"")</f>
        <v/>
      </c>
      <c r="AU629" s="69" t="str">
        <f>IFERROR(CLEAN(HLOOKUP(AU$1,'1.源数据-产品报告-消费降序'!AU:AU,ROW(),0)),"")</f>
        <v/>
      </c>
      <c r="AV629" s="69" t="str">
        <f>IFERROR(CLEAN(HLOOKUP(AV$1,'1.源数据-产品报告-消费降序'!AV:AV,ROW(),0)),"")</f>
        <v/>
      </c>
      <c r="AW629" s="69" t="str">
        <f>IFERROR(CLEAN(HLOOKUP(AW$1,'1.源数据-产品报告-消费降序'!AW:AW,ROW(),0)),"")</f>
        <v/>
      </c>
      <c r="AX629" s="69" t="str">
        <f>IFERROR(CLEAN(HLOOKUP(AX$1,'1.源数据-产品报告-消费降序'!AX:AX,ROW(),0)),"")</f>
        <v/>
      </c>
      <c r="AY629" s="69" t="str">
        <f>IFERROR(CLEAN(HLOOKUP(AY$1,'1.源数据-产品报告-消费降序'!AY:AY,ROW(),0)),"")</f>
        <v/>
      </c>
      <c r="AZ6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29" s="69" t="str">
        <f>IFERROR(CLEAN(HLOOKUP(BA$1,'1.源数据-产品报告-消费降序'!BA:BA,ROW(),0)),"")</f>
        <v/>
      </c>
      <c r="BD629" s="69" t="str">
        <f>IFERROR(CLEAN(HLOOKUP(BD$1,'1.源数据-产品报告-消费降序'!BD:BD,ROW(),0)),"")</f>
        <v/>
      </c>
      <c r="BE629" s="69" t="str">
        <f>IFERROR(CLEAN(HLOOKUP(BE$1,'1.源数据-产品报告-消费降序'!BE:BE,ROW(),0)),"")</f>
        <v/>
      </c>
      <c r="BF629" s="69" t="str">
        <f>IFERROR(CLEAN(HLOOKUP(BF$1,'1.源数据-产品报告-消费降序'!BF:BF,ROW(),0)),"")</f>
        <v/>
      </c>
      <c r="BG629" s="69" t="str">
        <f>IFERROR(CLEAN(HLOOKUP(BG$1,'1.源数据-产品报告-消费降序'!BG:BG,ROW(),0)),"")</f>
        <v/>
      </c>
      <c r="BH629" s="69" t="str">
        <f>IFERROR(CLEAN(HLOOKUP(BH$1,'1.源数据-产品报告-消费降序'!BH:BH,ROW(),0)),"")</f>
        <v/>
      </c>
      <c r="BI629" s="69" t="str">
        <f>IFERROR(CLEAN(HLOOKUP(BI$1,'1.源数据-产品报告-消费降序'!BI:BI,ROW(),0)),"")</f>
        <v/>
      </c>
      <c r="BJ629" s="69" t="str">
        <f>IFERROR(CLEAN(HLOOKUP(BJ$1,'1.源数据-产品报告-消费降序'!BJ:BJ,ROW(),0)),"")</f>
        <v/>
      </c>
      <c r="BK6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29" s="69" t="str">
        <f>IFERROR(CLEAN(HLOOKUP(BL$1,'1.源数据-产品报告-消费降序'!BL:BL,ROW(),0)),"")</f>
        <v/>
      </c>
      <c r="BO629" s="69" t="str">
        <f>IFERROR(CLEAN(HLOOKUP(BO$1,'1.源数据-产品报告-消费降序'!BO:BO,ROW(),0)),"")</f>
        <v/>
      </c>
      <c r="BP629" s="69" t="str">
        <f>IFERROR(CLEAN(HLOOKUP(BP$1,'1.源数据-产品报告-消费降序'!BP:BP,ROW(),0)),"")</f>
        <v/>
      </c>
      <c r="BQ629" s="69" t="str">
        <f>IFERROR(CLEAN(HLOOKUP(BQ$1,'1.源数据-产品报告-消费降序'!BQ:BQ,ROW(),0)),"")</f>
        <v/>
      </c>
      <c r="BR629" s="69" t="str">
        <f>IFERROR(CLEAN(HLOOKUP(BR$1,'1.源数据-产品报告-消费降序'!BR:BR,ROW(),0)),"")</f>
        <v/>
      </c>
      <c r="BS629" s="69" t="str">
        <f>IFERROR(CLEAN(HLOOKUP(BS$1,'1.源数据-产品报告-消费降序'!BS:BS,ROW(),0)),"")</f>
        <v/>
      </c>
      <c r="BT629" s="69" t="str">
        <f>IFERROR(CLEAN(HLOOKUP(BT$1,'1.源数据-产品报告-消费降序'!BT:BT,ROW(),0)),"")</f>
        <v/>
      </c>
      <c r="BU629" s="69" t="str">
        <f>IFERROR(CLEAN(HLOOKUP(BU$1,'1.源数据-产品报告-消费降序'!BU:BU,ROW(),0)),"")</f>
        <v/>
      </c>
      <c r="BV6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29" s="69" t="str">
        <f>IFERROR(CLEAN(HLOOKUP(BW$1,'1.源数据-产品报告-消费降序'!BW:BW,ROW(),0)),"")</f>
        <v/>
      </c>
    </row>
    <row r="630" spans="1:75">
      <c r="A630" s="69" t="str">
        <f>IFERROR(CLEAN(HLOOKUP(A$1,'1.源数据-产品报告-消费降序'!A:A,ROW(),0)),"")</f>
        <v/>
      </c>
      <c r="B630" s="69" t="str">
        <f>IFERROR(CLEAN(HLOOKUP(B$1,'1.源数据-产品报告-消费降序'!B:B,ROW(),0)),"")</f>
        <v/>
      </c>
      <c r="C630" s="69" t="str">
        <f>IFERROR(CLEAN(HLOOKUP(C$1,'1.源数据-产品报告-消费降序'!C:C,ROW(),0)),"")</f>
        <v/>
      </c>
      <c r="D630" s="69" t="str">
        <f>IFERROR(CLEAN(HLOOKUP(D$1,'1.源数据-产品报告-消费降序'!D:D,ROW(),0)),"")</f>
        <v/>
      </c>
      <c r="E630" s="69" t="str">
        <f>IFERROR(CLEAN(HLOOKUP(E$1,'1.源数据-产品报告-消费降序'!E:E,ROW(),0)),"")</f>
        <v/>
      </c>
      <c r="F630" s="69" t="str">
        <f>IFERROR(CLEAN(HLOOKUP(F$1,'1.源数据-产品报告-消费降序'!F:F,ROW(),0)),"")</f>
        <v/>
      </c>
      <c r="G630" s="70">
        <f>IFERROR((HLOOKUP(G$1,'1.源数据-产品报告-消费降序'!G:G,ROW(),0)),"")</f>
        <v>0</v>
      </c>
      <c r="H6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0" s="69" t="str">
        <f>IFERROR(CLEAN(HLOOKUP(I$1,'1.源数据-产品报告-消费降序'!I:I,ROW(),0)),"")</f>
        <v/>
      </c>
      <c r="L630" s="69" t="str">
        <f>IFERROR(CLEAN(HLOOKUP(L$1,'1.源数据-产品报告-消费降序'!L:L,ROW(),0)),"")</f>
        <v/>
      </c>
      <c r="M630" s="69" t="str">
        <f>IFERROR(CLEAN(HLOOKUP(M$1,'1.源数据-产品报告-消费降序'!M:M,ROW(),0)),"")</f>
        <v/>
      </c>
      <c r="N630" s="69" t="str">
        <f>IFERROR(CLEAN(HLOOKUP(N$1,'1.源数据-产品报告-消费降序'!N:N,ROW(),0)),"")</f>
        <v/>
      </c>
      <c r="O630" s="69" t="str">
        <f>IFERROR(CLEAN(HLOOKUP(O$1,'1.源数据-产品报告-消费降序'!O:O,ROW(),0)),"")</f>
        <v/>
      </c>
      <c r="P630" s="69" t="str">
        <f>IFERROR(CLEAN(HLOOKUP(P$1,'1.源数据-产品报告-消费降序'!P:P,ROW(),0)),"")</f>
        <v/>
      </c>
      <c r="Q630" s="69" t="str">
        <f>IFERROR(CLEAN(HLOOKUP(Q$1,'1.源数据-产品报告-消费降序'!Q:Q,ROW(),0)),"")</f>
        <v/>
      </c>
      <c r="R630" s="69" t="str">
        <f>IFERROR(CLEAN(HLOOKUP(R$1,'1.源数据-产品报告-消费降序'!R:R,ROW(),0)),"")</f>
        <v/>
      </c>
      <c r="S6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0" s="69" t="str">
        <f>IFERROR(CLEAN(HLOOKUP(T$1,'1.源数据-产品报告-消费降序'!T:T,ROW(),0)),"")</f>
        <v/>
      </c>
      <c r="W630" s="69" t="str">
        <f>IFERROR(CLEAN(HLOOKUP(W$1,'1.源数据-产品报告-消费降序'!W:W,ROW(),0)),"")</f>
        <v/>
      </c>
      <c r="X630" s="69" t="str">
        <f>IFERROR(CLEAN(HLOOKUP(X$1,'1.源数据-产品报告-消费降序'!X:X,ROW(),0)),"")</f>
        <v/>
      </c>
      <c r="Y630" s="69" t="str">
        <f>IFERROR(CLEAN(HLOOKUP(Y$1,'1.源数据-产品报告-消费降序'!Y:Y,ROW(),0)),"")</f>
        <v/>
      </c>
      <c r="Z630" s="69" t="str">
        <f>IFERROR(CLEAN(HLOOKUP(Z$1,'1.源数据-产品报告-消费降序'!Z:Z,ROW(),0)),"")</f>
        <v/>
      </c>
      <c r="AA630" s="69" t="str">
        <f>IFERROR(CLEAN(HLOOKUP(AA$1,'1.源数据-产品报告-消费降序'!AA:AA,ROW(),0)),"")</f>
        <v/>
      </c>
      <c r="AB630" s="69" t="str">
        <f>IFERROR(CLEAN(HLOOKUP(AB$1,'1.源数据-产品报告-消费降序'!AB:AB,ROW(),0)),"")</f>
        <v/>
      </c>
      <c r="AC630" s="69" t="str">
        <f>IFERROR(CLEAN(HLOOKUP(AC$1,'1.源数据-产品报告-消费降序'!AC:AC,ROW(),0)),"")</f>
        <v/>
      </c>
      <c r="AD6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0" s="69" t="str">
        <f>IFERROR(CLEAN(HLOOKUP(AE$1,'1.源数据-产品报告-消费降序'!AE:AE,ROW(),0)),"")</f>
        <v/>
      </c>
      <c r="AH630" s="69" t="str">
        <f>IFERROR(CLEAN(HLOOKUP(AH$1,'1.源数据-产品报告-消费降序'!AH:AH,ROW(),0)),"")</f>
        <v/>
      </c>
      <c r="AI630" s="69" t="str">
        <f>IFERROR(CLEAN(HLOOKUP(AI$1,'1.源数据-产品报告-消费降序'!AI:AI,ROW(),0)),"")</f>
        <v/>
      </c>
      <c r="AJ630" s="69" t="str">
        <f>IFERROR(CLEAN(HLOOKUP(AJ$1,'1.源数据-产品报告-消费降序'!AJ:AJ,ROW(),0)),"")</f>
        <v/>
      </c>
      <c r="AK630" s="69" t="str">
        <f>IFERROR(CLEAN(HLOOKUP(AK$1,'1.源数据-产品报告-消费降序'!AK:AK,ROW(),0)),"")</f>
        <v/>
      </c>
      <c r="AL630" s="69" t="str">
        <f>IFERROR(CLEAN(HLOOKUP(AL$1,'1.源数据-产品报告-消费降序'!AL:AL,ROW(),0)),"")</f>
        <v/>
      </c>
      <c r="AM630" s="69" t="str">
        <f>IFERROR(CLEAN(HLOOKUP(AM$1,'1.源数据-产品报告-消费降序'!AM:AM,ROW(),0)),"")</f>
        <v/>
      </c>
      <c r="AN630" s="69" t="str">
        <f>IFERROR(CLEAN(HLOOKUP(AN$1,'1.源数据-产品报告-消费降序'!AN:AN,ROW(),0)),"")</f>
        <v/>
      </c>
      <c r="AO6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0" s="69" t="str">
        <f>IFERROR(CLEAN(HLOOKUP(AP$1,'1.源数据-产品报告-消费降序'!AP:AP,ROW(),0)),"")</f>
        <v/>
      </c>
      <c r="AS630" s="69" t="str">
        <f>IFERROR(CLEAN(HLOOKUP(AS$1,'1.源数据-产品报告-消费降序'!AS:AS,ROW(),0)),"")</f>
        <v/>
      </c>
      <c r="AT630" s="69" t="str">
        <f>IFERROR(CLEAN(HLOOKUP(AT$1,'1.源数据-产品报告-消费降序'!AT:AT,ROW(),0)),"")</f>
        <v/>
      </c>
      <c r="AU630" s="69" t="str">
        <f>IFERROR(CLEAN(HLOOKUP(AU$1,'1.源数据-产品报告-消费降序'!AU:AU,ROW(),0)),"")</f>
        <v/>
      </c>
      <c r="AV630" s="69" t="str">
        <f>IFERROR(CLEAN(HLOOKUP(AV$1,'1.源数据-产品报告-消费降序'!AV:AV,ROW(),0)),"")</f>
        <v/>
      </c>
      <c r="AW630" s="69" t="str">
        <f>IFERROR(CLEAN(HLOOKUP(AW$1,'1.源数据-产品报告-消费降序'!AW:AW,ROW(),0)),"")</f>
        <v/>
      </c>
      <c r="AX630" s="69" t="str">
        <f>IFERROR(CLEAN(HLOOKUP(AX$1,'1.源数据-产品报告-消费降序'!AX:AX,ROW(),0)),"")</f>
        <v/>
      </c>
      <c r="AY630" s="69" t="str">
        <f>IFERROR(CLEAN(HLOOKUP(AY$1,'1.源数据-产品报告-消费降序'!AY:AY,ROW(),0)),"")</f>
        <v/>
      </c>
      <c r="AZ6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0" s="69" t="str">
        <f>IFERROR(CLEAN(HLOOKUP(BA$1,'1.源数据-产品报告-消费降序'!BA:BA,ROW(),0)),"")</f>
        <v/>
      </c>
      <c r="BD630" s="69" t="str">
        <f>IFERROR(CLEAN(HLOOKUP(BD$1,'1.源数据-产品报告-消费降序'!BD:BD,ROW(),0)),"")</f>
        <v/>
      </c>
      <c r="BE630" s="69" t="str">
        <f>IFERROR(CLEAN(HLOOKUP(BE$1,'1.源数据-产品报告-消费降序'!BE:BE,ROW(),0)),"")</f>
        <v/>
      </c>
      <c r="BF630" s="69" t="str">
        <f>IFERROR(CLEAN(HLOOKUP(BF$1,'1.源数据-产品报告-消费降序'!BF:BF,ROW(),0)),"")</f>
        <v/>
      </c>
      <c r="BG630" s="69" t="str">
        <f>IFERROR(CLEAN(HLOOKUP(BG$1,'1.源数据-产品报告-消费降序'!BG:BG,ROW(),0)),"")</f>
        <v/>
      </c>
      <c r="BH630" s="69" t="str">
        <f>IFERROR(CLEAN(HLOOKUP(BH$1,'1.源数据-产品报告-消费降序'!BH:BH,ROW(),0)),"")</f>
        <v/>
      </c>
      <c r="BI630" s="69" t="str">
        <f>IFERROR(CLEAN(HLOOKUP(BI$1,'1.源数据-产品报告-消费降序'!BI:BI,ROW(),0)),"")</f>
        <v/>
      </c>
      <c r="BJ630" s="69" t="str">
        <f>IFERROR(CLEAN(HLOOKUP(BJ$1,'1.源数据-产品报告-消费降序'!BJ:BJ,ROW(),0)),"")</f>
        <v/>
      </c>
      <c r="BK6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0" s="69" t="str">
        <f>IFERROR(CLEAN(HLOOKUP(BL$1,'1.源数据-产品报告-消费降序'!BL:BL,ROW(),0)),"")</f>
        <v/>
      </c>
      <c r="BO630" s="69" t="str">
        <f>IFERROR(CLEAN(HLOOKUP(BO$1,'1.源数据-产品报告-消费降序'!BO:BO,ROW(),0)),"")</f>
        <v/>
      </c>
      <c r="BP630" s="69" t="str">
        <f>IFERROR(CLEAN(HLOOKUP(BP$1,'1.源数据-产品报告-消费降序'!BP:BP,ROW(),0)),"")</f>
        <v/>
      </c>
      <c r="BQ630" s="69" t="str">
        <f>IFERROR(CLEAN(HLOOKUP(BQ$1,'1.源数据-产品报告-消费降序'!BQ:BQ,ROW(),0)),"")</f>
        <v/>
      </c>
      <c r="BR630" s="69" t="str">
        <f>IFERROR(CLEAN(HLOOKUP(BR$1,'1.源数据-产品报告-消费降序'!BR:BR,ROW(),0)),"")</f>
        <v/>
      </c>
      <c r="BS630" s="69" t="str">
        <f>IFERROR(CLEAN(HLOOKUP(BS$1,'1.源数据-产品报告-消费降序'!BS:BS,ROW(),0)),"")</f>
        <v/>
      </c>
      <c r="BT630" s="69" t="str">
        <f>IFERROR(CLEAN(HLOOKUP(BT$1,'1.源数据-产品报告-消费降序'!BT:BT,ROW(),0)),"")</f>
        <v/>
      </c>
      <c r="BU630" s="69" t="str">
        <f>IFERROR(CLEAN(HLOOKUP(BU$1,'1.源数据-产品报告-消费降序'!BU:BU,ROW(),0)),"")</f>
        <v/>
      </c>
      <c r="BV6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0" s="69" t="str">
        <f>IFERROR(CLEAN(HLOOKUP(BW$1,'1.源数据-产品报告-消费降序'!BW:BW,ROW(),0)),"")</f>
        <v/>
      </c>
    </row>
    <row r="631" spans="1:75">
      <c r="A631" s="69" t="str">
        <f>IFERROR(CLEAN(HLOOKUP(A$1,'1.源数据-产品报告-消费降序'!A:A,ROW(),0)),"")</f>
        <v/>
      </c>
      <c r="B631" s="69" t="str">
        <f>IFERROR(CLEAN(HLOOKUP(B$1,'1.源数据-产品报告-消费降序'!B:B,ROW(),0)),"")</f>
        <v/>
      </c>
      <c r="C631" s="69" t="str">
        <f>IFERROR(CLEAN(HLOOKUP(C$1,'1.源数据-产品报告-消费降序'!C:C,ROW(),0)),"")</f>
        <v/>
      </c>
      <c r="D631" s="69" t="str">
        <f>IFERROR(CLEAN(HLOOKUP(D$1,'1.源数据-产品报告-消费降序'!D:D,ROW(),0)),"")</f>
        <v/>
      </c>
      <c r="E631" s="69" t="str">
        <f>IFERROR(CLEAN(HLOOKUP(E$1,'1.源数据-产品报告-消费降序'!E:E,ROW(),0)),"")</f>
        <v/>
      </c>
      <c r="F631" s="69" t="str">
        <f>IFERROR(CLEAN(HLOOKUP(F$1,'1.源数据-产品报告-消费降序'!F:F,ROW(),0)),"")</f>
        <v/>
      </c>
      <c r="G631" s="70">
        <f>IFERROR((HLOOKUP(G$1,'1.源数据-产品报告-消费降序'!G:G,ROW(),0)),"")</f>
        <v>0</v>
      </c>
      <c r="H6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1" s="69" t="str">
        <f>IFERROR(CLEAN(HLOOKUP(I$1,'1.源数据-产品报告-消费降序'!I:I,ROW(),0)),"")</f>
        <v/>
      </c>
      <c r="L631" s="69" t="str">
        <f>IFERROR(CLEAN(HLOOKUP(L$1,'1.源数据-产品报告-消费降序'!L:L,ROW(),0)),"")</f>
        <v/>
      </c>
      <c r="M631" s="69" t="str">
        <f>IFERROR(CLEAN(HLOOKUP(M$1,'1.源数据-产品报告-消费降序'!M:M,ROW(),0)),"")</f>
        <v/>
      </c>
      <c r="N631" s="69" t="str">
        <f>IFERROR(CLEAN(HLOOKUP(N$1,'1.源数据-产品报告-消费降序'!N:N,ROW(),0)),"")</f>
        <v/>
      </c>
      <c r="O631" s="69" t="str">
        <f>IFERROR(CLEAN(HLOOKUP(O$1,'1.源数据-产品报告-消费降序'!O:O,ROW(),0)),"")</f>
        <v/>
      </c>
      <c r="P631" s="69" t="str">
        <f>IFERROR(CLEAN(HLOOKUP(P$1,'1.源数据-产品报告-消费降序'!P:P,ROW(),0)),"")</f>
        <v/>
      </c>
      <c r="Q631" s="69" t="str">
        <f>IFERROR(CLEAN(HLOOKUP(Q$1,'1.源数据-产品报告-消费降序'!Q:Q,ROW(),0)),"")</f>
        <v/>
      </c>
      <c r="R631" s="69" t="str">
        <f>IFERROR(CLEAN(HLOOKUP(R$1,'1.源数据-产品报告-消费降序'!R:R,ROW(),0)),"")</f>
        <v/>
      </c>
      <c r="S6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1" s="69" t="str">
        <f>IFERROR(CLEAN(HLOOKUP(T$1,'1.源数据-产品报告-消费降序'!T:T,ROW(),0)),"")</f>
        <v/>
      </c>
      <c r="W631" s="69" t="str">
        <f>IFERROR(CLEAN(HLOOKUP(W$1,'1.源数据-产品报告-消费降序'!W:W,ROW(),0)),"")</f>
        <v/>
      </c>
      <c r="X631" s="69" t="str">
        <f>IFERROR(CLEAN(HLOOKUP(X$1,'1.源数据-产品报告-消费降序'!X:X,ROW(),0)),"")</f>
        <v/>
      </c>
      <c r="Y631" s="69" t="str">
        <f>IFERROR(CLEAN(HLOOKUP(Y$1,'1.源数据-产品报告-消费降序'!Y:Y,ROW(),0)),"")</f>
        <v/>
      </c>
      <c r="Z631" s="69" t="str">
        <f>IFERROR(CLEAN(HLOOKUP(Z$1,'1.源数据-产品报告-消费降序'!Z:Z,ROW(),0)),"")</f>
        <v/>
      </c>
      <c r="AA631" s="69" t="str">
        <f>IFERROR(CLEAN(HLOOKUP(AA$1,'1.源数据-产品报告-消费降序'!AA:AA,ROW(),0)),"")</f>
        <v/>
      </c>
      <c r="AB631" s="69" t="str">
        <f>IFERROR(CLEAN(HLOOKUP(AB$1,'1.源数据-产品报告-消费降序'!AB:AB,ROW(),0)),"")</f>
        <v/>
      </c>
      <c r="AC631" s="69" t="str">
        <f>IFERROR(CLEAN(HLOOKUP(AC$1,'1.源数据-产品报告-消费降序'!AC:AC,ROW(),0)),"")</f>
        <v/>
      </c>
      <c r="AD6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1" s="69" t="str">
        <f>IFERROR(CLEAN(HLOOKUP(AE$1,'1.源数据-产品报告-消费降序'!AE:AE,ROW(),0)),"")</f>
        <v/>
      </c>
      <c r="AH631" s="69" t="str">
        <f>IFERROR(CLEAN(HLOOKUP(AH$1,'1.源数据-产品报告-消费降序'!AH:AH,ROW(),0)),"")</f>
        <v/>
      </c>
      <c r="AI631" s="69" t="str">
        <f>IFERROR(CLEAN(HLOOKUP(AI$1,'1.源数据-产品报告-消费降序'!AI:AI,ROW(),0)),"")</f>
        <v/>
      </c>
      <c r="AJ631" s="69" t="str">
        <f>IFERROR(CLEAN(HLOOKUP(AJ$1,'1.源数据-产品报告-消费降序'!AJ:AJ,ROW(),0)),"")</f>
        <v/>
      </c>
      <c r="AK631" s="69" t="str">
        <f>IFERROR(CLEAN(HLOOKUP(AK$1,'1.源数据-产品报告-消费降序'!AK:AK,ROW(),0)),"")</f>
        <v/>
      </c>
      <c r="AL631" s="69" t="str">
        <f>IFERROR(CLEAN(HLOOKUP(AL$1,'1.源数据-产品报告-消费降序'!AL:AL,ROW(),0)),"")</f>
        <v/>
      </c>
      <c r="AM631" s="69" t="str">
        <f>IFERROR(CLEAN(HLOOKUP(AM$1,'1.源数据-产品报告-消费降序'!AM:AM,ROW(),0)),"")</f>
        <v/>
      </c>
      <c r="AN631" s="69" t="str">
        <f>IFERROR(CLEAN(HLOOKUP(AN$1,'1.源数据-产品报告-消费降序'!AN:AN,ROW(),0)),"")</f>
        <v/>
      </c>
      <c r="AO6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1" s="69" t="str">
        <f>IFERROR(CLEAN(HLOOKUP(AP$1,'1.源数据-产品报告-消费降序'!AP:AP,ROW(),0)),"")</f>
        <v/>
      </c>
      <c r="AS631" s="69" t="str">
        <f>IFERROR(CLEAN(HLOOKUP(AS$1,'1.源数据-产品报告-消费降序'!AS:AS,ROW(),0)),"")</f>
        <v/>
      </c>
      <c r="AT631" s="69" t="str">
        <f>IFERROR(CLEAN(HLOOKUP(AT$1,'1.源数据-产品报告-消费降序'!AT:AT,ROW(),0)),"")</f>
        <v/>
      </c>
      <c r="AU631" s="69" t="str">
        <f>IFERROR(CLEAN(HLOOKUP(AU$1,'1.源数据-产品报告-消费降序'!AU:AU,ROW(),0)),"")</f>
        <v/>
      </c>
      <c r="AV631" s="69" t="str">
        <f>IFERROR(CLEAN(HLOOKUP(AV$1,'1.源数据-产品报告-消费降序'!AV:AV,ROW(),0)),"")</f>
        <v/>
      </c>
      <c r="AW631" s="69" t="str">
        <f>IFERROR(CLEAN(HLOOKUP(AW$1,'1.源数据-产品报告-消费降序'!AW:AW,ROW(),0)),"")</f>
        <v/>
      </c>
      <c r="AX631" s="69" t="str">
        <f>IFERROR(CLEAN(HLOOKUP(AX$1,'1.源数据-产品报告-消费降序'!AX:AX,ROW(),0)),"")</f>
        <v/>
      </c>
      <c r="AY631" s="69" t="str">
        <f>IFERROR(CLEAN(HLOOKUP(AY$1,'1.源数据-产品报告-消费降序'!AY:AY,ROW(),0)),"")</f>
        <v/>
      </c>
      <c r="AZ6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1" s="69" t="str">
        <f>IFERROR(CLEAN(HLOOKUP(BA$1,'1.源数据-产品报告-消费降序'!BA:BA,ROW(),0)),"")</f>
        <v/>
      </c>
      <c r="BD631" s="69" t="str">
        <f>IFERROR(CLEAN(HLOOKUP(BD$1,'1.源数据-产品报告-消费降序'!BD:BD,ROW(),0)),"")</f>
        <v/>
      </c>
      <c r="BE631" s="69" t="str">
        <f>IFERROR(CLEAN(HLOOKUP(BE$1,'1.源数据-产品报告-消费降序'!BE:BE,ROW(),0)),"")</f>
        <v/>
      </c>
      <c r="BF631" s="69" t="str">
        <f>IFERROR(CLEAN(HLOOKUP(BF$1,'1.源数据-产品报告-消费降序'!BF:BF,ROW(),0)),"")</f>
        <v/>
      </c>
      <c r="BG631" s="69" t="str">
        <f>IFERROR(CLEAN(HLOOKUP(BG$1,'1.源数据-产品报告-消费降序'!BG:BG,ROW(),0)),"")</f>
        <v/>
      </c>
      <c r="BH631" s="69" t="str">
        <f>IFERROR(CLEAN(HLOOKUP(BH$1,'1.源数据-产品报告-消费降序'!BH:BH,ROW(),0)),"")</f>
        <v/>
      </c>
      <c r="BI631" s="69" t="str">
        <f>IFERROR(CLEAN(HLOOKUP(BI$1,'1.源数据-产品报告-消费降序'!BI:BI,ROW(),0)),"")</f>
        <v/>
      </c>
      <c r="BJ631" s="69" t="str">
        <f>IFERROR(CLEAN(HLOOKUP(BJ$1,'1.源数据-产品报告-消费降序'!BJ:BJ,ROW(),0)),"")</f>
        <v/>
      </c>
      <c r="BK6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1" s="69" t="str">
        <f>IFERROR(CLEAN(HLOOKUP(BL$1,'1.源数据-产品报告-消费降序'!BL:BL,ROW(),0)),"")</f>
        <v/>
      </c>
      <c r="BO631" s="69" t="str">
        <f>IFERROR(CLEAN(HLOOKUP(BO$1,'1.源数据-产品报告-消费降序'!BO:BO,ROW(),0)),"")</f>
        <v/>
      </c>
      <c r="BP631" s="69" t="str">
        <f>IFERROR(CLEAN(HLOOKUP(BP$1,'1.源数据-产品报告-消费降序'!BP:BP,ROW(),0)),"")</f>
        <v/>
      </c>
      <c r="BQ631" s="69" t="str">
        <f>IFERROR(CLEAN(HLOOKUP(BQ$1,'1.源数据-产品报告-消费降序'!BQ:BQ,ROW(),0)),"")</f>
        <v/>
      </c>
      <c r="BR631" s="69" t="str">
        <f>IFERROR(CLEAN(HLOOKUP(BR$1,'1.源数据-产品报告-消费降序'!BR:BR,ROW(),0)),"")</f>
        <v/>
      </c>
      <c r="BS631" s="69" t="str">
        <f>IFERROR(CLEAN(HLOOKUP(BS$1,'1.源数据-产品报告-消费降序'!BS:BS,ROW(),0)),"")</f>
        <v/>
      </c>
      <c r="BT631" s="69" t="str">
        <f>IFERROR(CLEAN(HLOOKUP(BT$1,'1.源数据-产品报告-消费降序'!BT:BT,ROW(),0)),"")</f>
        <v/>
      </c>
      <c r="BU631" s="69" t="str">
        <f>IFERROR(CLEAN(HLOOKUP(BU$1,'1.源数据-产品报告-消费降序'!BU:BU,ROW(),0)),"")</f>
        <v/>
      </c>
      <c r="BV6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1" s="69" t="str">
        <f>IFERROR(CLEAN(HLOOKUP(BW$1,'1.源数据-产品报告-消费降序'!BW:BW,ROW(),0)),"")</f>
        <v/>
      </c>
    </row>
    <row r="632" spans="1:75">
      <c r="A632" s="69" t="str">
        <f>IFERROR(CLEAN(HLOOKUP(A$1,'1.源数据-产品报告-消费降序'!A:A,ROW(),0)),"")</f>
        <v/>
      </c>
      <c r="B632" s="69" t="str">
        <f>IFERROR(CLEAN(HLOOKUP(B$1,'1.源数据-产品报告-消费降序'!B:B,ROW(),0)),"")</f>
        <v/>
      </c>
      <c r="C632" s="69" t="str">
        <f>IFERROR(CLEAN(HLOOKUP(C$1,'1.源数据-产品报告-消费降序'!C:C,ROW(),0)),"")</f>
        <v/>
      </c>
      <c r="D632" s="69" t="str">
        <f>IFERROR(CLEAN(HLOOKUP(D$1,'1.源数据-产品报告-消费降序'!D:D,ROW(),0)),"")</f>
        <v/>
      </c>
      <c r="E632" s="69" t="str">
        <f>IFERROR(CLEAN(HLOOKUP(E$1,'1.源数据-产品报告-消费降序'!E:E,ROW(),0)),"")</f>
        <v/>
      </c>
      <c r="F632" s="69" t="str">
        <f>IFERROR(CLEAN(HLOOKUP(F$1,'1.源数据-产品报告-消费降序'!F:F,ROW(),0)),"")</f>
        <v/>
      </c>
      <c r="G632" s="70">
        <f>IFERROR((HLOOKUP(G$1,'1.源数据-产品报告-消费降序'!G:G,ROW(),0)),"")</f>
        <v>0</v>
      </c>
      <c r="H6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2" s="69" t="str">
        <f>IFERROR(CLEAN(HLOOKUP(I$1,'1.源数据-产品报告-消费降序'!I:I,ROW(),0)),"")</f>
        <v/>
      </c>
      <c r="L632" s="69" t="str">
        <f>IFERROR(CLEAN(HLOOKUP(L$1,'1.源数据-产品报告-消费降序'!L:L,ROW(),0)),"")</f>
        <v/>
      </c>
      <c r="M632" s="69" t="str">
        <f>IFERROR(CLEAN(HLOOKUP(M$1,'1.源数据-产品报告-消费降序'!M:M,ROW(),0)),"")</f>
        <v/>
      </c>
      <c r="N632" s="69" t="str">
        <f>IFERROR(CLEAN(HLOOKUP(N$1,'1.源数据-产品报告-消费降序'!N:N,ROW(),0)),"")</f>
        <v/>
      </c>
      <c r="O632" s="69" t="str">
        <f>IFERROR(CLEAN(HLOOKUP(O$1,'1.源数据-产品报告-消费降序'!O:O,ROW(),0)),"")</f>
        <v/>
      </c>
      <c r="P632" s="69" t="str">
        <f>IFERROR(CLEAN(HLOOKUP(P$1,'1.源数据-产品报告-消费降序'!P:P,ROW(),0)),"")</f>
        <v/>
      </c>
      <c r="Q632" s="69" t="str">
        <f>IFERROR(CLEAN(HLOOKUP(Q$1,'1.源数据-产品报告-消费降序'!Q:Q,ROW(),0)),"")</f>
        <v/>
      </c>
      <c r="R632" s="69" t="str">
        <f>IFERROR(CLEAN(HLOOKUP(R$1,'1.源数据-产品报告-消费降序'!R:R,ROW(),0)),"")</f>
        <v/>
      </c>
      <c r="S6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2" s="69" t="str">
        <f>IFERROR(CLEAN(HLOOKUP(T$1,'1.源数据-产品报告-消费降序'!T:T,ROW(),0)),"")</f>
        <v/>
      </c>
      <c r="W632" s="69" t="str">
        <f>IFERROR(CLEAN(HLOOKUP(W$1,'1.源数据-产品报告-消费降序'!W:W,ROW(),0)),"")</f>
        <v/>
      </c>
      <c r="X632" s="69" t="str">
        <f>IFERROR(CLEAN(HLOOKUP(X$1,'1.源数据-产品报告-消费降序'!X:X,ROW(),0)),"")</f>
        <v/>
      </c>
      <c r="Y632" s="69" t="str">
        <f>IFERROR(CLEAN(HLOOKUP(Y$1,'1.源数据-产品报告-消费降序'!Y:Y,ROW(),0)),"")</f>
        <v/>
      </c>
      <c r="Z632" s="69" t="str">
        <f>IFERROR(CLEAN(HLOOKUP(Z$1,'1.源数据-产品报告-消费降序'!Z:Z,ROW(),0)),"")</f>
        <v/>
      </c>
      <c r="AA632" s="69" t="str">
        <f>IFERROR(CLEAN(HLOOKUP(AA$1,'1.源数据-产品报告-消费降序'!AA:AA,ROW(),0)),"")</f>
        <v/>
      </c>
      <c r="AB632" s="69" t="str">
        <f>IFERROR(CLEAN(HLOOKUP(AB$1,'1.源数据-产品报告-消费降序'!AB:AB,ROW(),0)),"")</f>
        <v/>
      </c>
      <c r="AC632" s="69" t="str">
        <f>IFERROR(CLEAN(HLOOKUP(AC$1,'1.源数据-产品报告-消费降序'!AC:AC,ROW(),0)),"")</f>
        <v/>
      </c>
      <c r="AD6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2" s="69" t="str">
        <f>IFERROR(CLEAN(HLOOKUP(AE$1,'1.源数据-产品报告-消费降序'!AE:AE,ROW(),0)),"")</f>
        <v/>
      </c>
      <c r="AH632" s="69" t="str">
        <f>IFERROR(CLEAN(HLOOKUP(AH$1,'1.源数据-产品报告-消费降序'!AH:AH,ROW(),0)),"")</f>
        <v/>
      </c>
      <c r="AI632" s="69" t="str">
        <f>IFERROR(CLEAN(HLOOKUP(AI$1,'1.源数据-产品报告-消费降序'!AI:AI,ROW(),0)),"")</f>
        <v/>
      </c>
      <c r="AJ632" s="69" t="str">
        <f>IFERROR(CLEAN(HLOOKUP(AJ$1,'1.源数据-产品报告-消费降序'!AJ:AJ,ROW(),0)),"")</f>
        <v/>
      </c>
      <c r="AK632" s="69" t="str">
        <f>IFERROR(CLEAN(HLOOKUP(AK$1,'1.源数据-产品报告-消费降序'!AK:AK,ROW(),0)),"")</f>
        <v/>
      </c>
      <c r="AL632" s="69" t="str">
        <f>IFERROR(CLEAN(HLOOKUP(AL$1,'1.源数据-产品报告-消费降序'!AL:AL,ROW(),0)),"")</f>
        <v/>
      </c>
      <c r="AM632" s="69" t="str">
        <f>IFERROR(CLEAN(HLOOKUP(AM$1,'1.源数据-产品报告-消费降序'!AM:AM,ROW(),0)),"")</f>
        <v/>
      </c>
      <c r="AN632" s="69" t="str">
        <f>IFERROR(CLEAN(HLOOKUP(AN$1,'1.源数据-产品报告-消费降序'!AN:AN,ROW(),0)),"")</f>
        <v/>
      </c>
      <c r="AO6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2" s="69" t="str">
        <f>IFERROR(CLEAN(HLOOKUP(AP$1,'1.源数据-产品报告-消费降序'!AP:AP,ROW(),0)),"")</f>
        <v/>
      </c>
      <c r="AS632" s="69" t="str">
        <f>IFERROR(CLEAN(HLOOKUP(AS$1,'1.源数据-产品报告-消费降序'!AS:AS,ROW(),0)),"")</f>
        <v/>
      </c>
      <c r="AT632" s="69" t="str">
        <f>IFERROR(CLEAN(HLOOKUP(AT$1,'1.源数据-产品报告-消费降序'!AT:AT,ROW(),0)),"")</f>
        <v/>
      </c>
      <c r="AU632" s="69" t="str">
        <f>IFERROR(CLEAN(HLOOKUP(AU$1,'1.源数据-产品报告-消费降序'!AU:AU,ROW(),0)),"")</f>
        <v/>
      </c>
      <c r="AV632" s="69" t="str">
        <f>IFERROR(CLEAN(HLOOKUP(AV$1,'1.源数据-产品报告-消费降序'!AV:AV,ROW(),0)),"")</f>
        <v/>
      </c>
      <c r="AW632" s="69" t="str">
        <f>IFERROR(CLEAN(HLOOKUP(AW$1,'1.源数据-产品报告-消费降序'!AW:AW,ROW(),0)),"")</f>
        <v/>
      </c>
      <c r="AX632" s="69" t="str">
        <f>IFERROR(CLEAN(HLOOKUP(AX$1,'1.源数据-产品报告-消费降序'!AX:AX,ROW(),0)),"")</f>
        <v/>
      </c>
      <c r="AY632" s="69" t="str">
        <f>IFERROR(CLEAN(HLOOKUP(AY$1,'1.源数据-产品报告-消费降序'!AY:AY,ROW(),0)),"")</f>
        <v/>
      </c>
      <c r="AZ6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2" s="69" t="str">
        <f>IFERROR(CLEAN(HLOOKUP(BA$1,'1.源数据-产品报告-消费降序'!BA:BA,ROW(),0)),"")</f>
        <v/>
      </c>
      <c r="BD632" s="69" t="str">
        <f>IFERROR(CLEAN(HLOOKUP(BD$1,'1.源数据-产品报告-消费降序'!BD:BD,ROW(),0)),"")</f>
        <v/>
      </c>
      <c r="BE632" s="69" t="str">
        <f>IFERROR(CLEAN(HLOOKUP(BE$1,'1.源数据-产品报告-消费降序'!BE:BE,ROW(),0)),"")</f>
        <v/>
      </c>
      <c r="BF632" s="69" t="str">
        <f>IFERROR(CLEAN(HLOOKUP(BF$1,'1.源数据-产品报告-消费降序'!BF:BF,ROW(),0)),"")</f>
        <v/>
      </c>
      <c r="BG632" s="69" t="str">
        <f>IFERROR(CLEAN(HLOOKUP(BG$1,'1.源数据-产品报告-消费降序'!BG:BG,ROW(),0)),"")</f>
        <v/>
      </c>
      <c r="BH632" s="69" t="str">
        <f>IFERROR(CLEAN(HLOOKUP(BH$1,'1.源数据-产品报告-消费降序'!BH:BH,ROW(),0)),"")</f>
        <v/>
      </c>
      <c r="BI632" s="69" t="str">
        <f>IFERROR(CLEAN(HLOOKUP(BI$1,'1.源数据-产品报告-消费降序'!BI:BI,ROW(),0)),"")</f>
        <v/>
      </c>
      <c r="BJ632" s="69" t="str">
        <f>IFERROR(CLEAN(HLOOKUP(BJ$1,'1.源数据-产品报告-消费降序'!BJ:BJ,ROW(),0)),"")</f>
        <v/>
      </c>
      <c r="BK6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2" s="69" t="str">
        <f>IFERROR(CLEAN(HLOOKUP(BL$1,'1.源数据-产品报告-消费降序'!BL:BL,ROW(),0)),"")</f>
        <v/>
      </c>
      <c r="BO632" s="69" t="str">
        <f>IFERROR(CLEAN(HLOOKUP(BO$1,'1.源数据-产品报告-消费降序'!BO:BO,ROW(),0)),"")</f>
        <v/>
      </c>
      <c r="BP632" s="69" t="str">
        <f>IFERROR(CLEAN(HLOOKUP(BP$1,'1.源数据-产品报告-消费降序'!BP:BP,ROW(),0)),"")</f>
        <v/>
      </c>
      <c r="BQ632" s="69" t="str">
        <f>IFERROR(CLEAN(HLOOKUP(BQ$1,'1.源数据-产品报告-消费降序'!BQ:BQ,ROW(),0)),"")</f>
        <v/>
      </c>
      <c r="BR632" s="69" t="str">
        <f>IFERROR(CLEAN(HLOOKUP(BR$1,'1.源数据-产品报告-消费降序'!BR:BR,ROW(),0)),"")</f>
        <v/>
      </c>
      <c r="BS632" s="69" t="str">
        <f>IFERROR(CLEAN(HLOOKUP(BS$1,'1.源数据-产品报告-消费降序'!BS:BS,ROW(),0)),"")</f>
        <v/>
      </c>
      <c r="BT632" s="69" t="str">
        <f>IFERROR(CLEAN(HLOOKUP(BT$1,'1.源数据-产品报告-消费降序'!BT:BT,ROW(),0)),"")</f>
        <v/>
      </c>
      <c r="BU632" s="69" t="str">
        <f>IFERROR(CLEAN(HLOOKUP(BU$1,'1.源数据-产品报告-消费降序'!BU:BU,ROW(),0)),"")</f>
        <v/>
      </c>
      <c r="BV6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2" s="69" t="str">
        <f>IFERROR(CLEAN(HLOOKUP(BW$1,'1.源数据-产品报告-消费降序'!BW:BW,ROW(),0)),"")</f>
        <v/>
      </c>
    </row>
    <row r="633" spans="1:75">
      <c r="A633" s="69" t="str">
        <f>IFERROR(CLEAN(HLOOKUP(A$1,'1.源数据-产品报告-消费降序'!A:A,ROW(),0)),"")</f>
        <v/>
      </c>
      <c r="B633" s="69" t="str">
        <f>IFERROR(CLEAN(HLOOKUP(B$1,'1.源数据-产品报告-消费降序'!B:B,ROW(),0)),"")</f>
        <v/>
      </c>
      <c r="C633" s="69" t="str">
        <f>IFERROR(CLEAN(HLOOKUP(C$1,'1.源数据-产品报告-消费降序'!C:C,ROW(),0)),"")</f>
        <v/>
      </c>
      <c r="D633" s="69" t="str">
        <f>IFERROR(CLEAN(HLOOKUP(D$1,'1.源数据-产品报告-消费降序'!D:D,ROW(),0)),"")</f>
        <v/>
      </c>
      <c r="E633" s="69" t="str">
        <f>IFERROR(CLEAN(HLOOKUP(E$1,'1.源数据-产品报告-消费降序'!E:E,ROW(),0)),"")</f>
        <v/>
      </c>
      <c r="F633" s="69" t="str">
        <f>IFERROR(CLEAN(HLOOKUP(F$1,'1.源数据-产品报告-消费降序'!F:F,ROW(),0)),"")</f>
        <v/>
      </c>
      <c r="G633" s="70">
        <f>IFERROR((HLOOKUP(G$1,'1.源数据-产品报告-消费降序'!G:G,ROW(),0)),"")</f>
        <v>0</v>
      </c>
      <c r="H6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3" s="69" t="str">
        <f>IFERROR(CLEAN(HLOOKUP(I$1,'1.源数据-产品报告-消费降序'!I:I,ROW(),0)),"")</f>
        <v/>
      </c>
      <c r="L633" s="69" t="str">
        <f>IFERROR(CLEAN(HLOOKUP(L$1,'1.源数据-产品报告-消费降序'!L:L,ROW(),0)),"")</f>
        <v/>
      </c>
      <c r="M633" s="69" t="str">
        <f>IFERROR(CLEAN(HLOOKUP(M$1,'1.源数据-产品报告-消费降序'!M:M,ROW(),0)),"")</f>
        <v/>
      </c>
      <c r="N633" s="69" t="str">
        <f>IFERROR(CLEAN(HLOOKUP(N$1,'1.源数据-产品报告-消费降序'!N:N,ROW(),0)),"")</f>
        <v/>
      </c>
      <c r="O633" s="69" t="str">
        <f>IFERROR(CLEAN(HLOOKUP(O$1,'1.源数据-产品报告-消费降序'!O:O,ROW(),0)),"")</f>
        <v/>
      </c>
      <c r="P633" s="69" t="str">
        <f>IFERROR(CLEAN(HLOOKUP(P$1,'1.源数据-产品报告-消费降序'!P:P,ROW(),0)),"")</f>
        <v/>
      </c>
      <c r="Q633" s="69" t="str">
        <f>IFERROR(CLEAN(HLOOKUP(Q$1,'1.源数据-产品报告-消费降序'!Q:Q,ROW(),0)),"")</f>
        <v/>
      </c>
      <c r="R633" s="69" t="str">
        <f>IFERROR(CLEAN(HLOOKUP(R$1,'1.源数据-产品报告-消费降序'!R:R,ROW(),0)),"")</f>
        <v/>
      </c>
      <c r="S6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3" s="69" t="str">
        <f>IFERROR(CLEAN(HLOOKUP(T$1,'1.源数据-产品报告-消费降序'!T:T,ROW(),0)),"")</f>
        <v/>
      </c>
      <c r="W633" s="69" t="str">
        <f>IFERROR(CLEAN(HLOOKUP(W$1,'1.源数据-产品报告-消费降序'!W:W,ROW(),0)),"")</f>
        <v/>
      </c>
      <c r="X633" s="69" t="str">
        <f>IFERROR(CLEAN(HLOOKUP(X$1,'1.源数据-产品报告-消费降序'!X:X,ROW(),0)),"")</f>
        <v/>
      </c>
      <c r="Y633" s="69" t="str">
        <f>IFERROR(CLEAN(HLOOKUP(Y$1,'1.源数据-产品报告-消费降序'!Y:Y,ROW(),0)),"")</f>
        <v/>
      </c>
      <c r="Z633" s="69" t="str">
        <f>IFERROR(CLEAN(HLOOKUP(Z$1,'1.源数据-产品报告-消费降序'!Z:Z,ROW(),0)),"")</f>
        <v/>
      </c>
      <c r="AA633" s="69" t="str">
        <f>IFERROR(CLEAN(HLOOKUP(AA$1,'1.源数据-产品报告-消费降序'!AA:AA,ROW(),0)),"")</f>
        <v/>
      </c>
      <c r="AB633" s="69" t="str">
        <f>IFERROR(CLEAN(HLOOKUP(AB$1,'1.源数据-产品报告-消费降序'!AB:AB,ROW(),0)),"")</f>
        <v/>
      </c>
      <c r="AC633" s="69" t="str">
        <f>IFERROR(CLEAN(HLOOKUP(AC$1,'1.源数据-产品报告-消费降序'!AC:AC,ROW(),0)),"")</f>
        <v/>
      </c>
      <c r="AD6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3" s="69" t="str">
        <f>IFERROR(CLEAN(HLOOKUP(AE$1,'1.源数据-产品报告-消费降序'!AE:AE,ROW(),0)),"")</f>
        <v/>
      </c>
      <c r="AH633" s="69" t="str">
        <f>IFERROR(CLEAN(HLOOKUP(AH$1,'1.源数据-产品报告-消费降序'!AH:AH,ROW(),0)),"")</f>
        <v/>
      </c>
      <c r="AI633" s="69" t="str">
        <f>IFERROR(CLEAN(HLOOKUP(AI$1,'1.源数据-产品报告-消费降序'!AI:AI,ROW(),0)),"")</f>
        <v/>
      </c>
      <c r="AJ633" s="69" t="str">
        <f>IFERROR(CLEAN(HLOOKUP(AJ$1,'1.源数据-产品报告-消费降序'!AJ:AJ,ROW(),0)),"")</f>
        <v/>
      </c>
      <c r="AK633" s="69" t="str">
        <f>IFERROR(CLEAN(HLOOKUP(AK$1,'1.源数据-产品报告-消费降序'!AK:AK,ROW(),0)),"")</f>
        <v/>
      </c>
      <c r="AL633" s="69" t="str">
        <f>IFERROR(CLEAN(HLOOKUP(AL$1,'1.源数据-产品报告-消费降序'!AL:AL,ROW(),0)),"")</f>
        <v/>
      </c>
      <c r="AM633" s="69" t="str">
        <f>IFERROR(CLEAN(HLOOKUP(AM$1,'1.源数据-产品报告-消费降序'!AM:AM,ROW(),0)),"")</f>
        <v/>
      </c>
      <c r="AN633" s="69" t="str">
        <f>IFERROR(CLEAN(HLOOKUP(AN$1,'1.源数据-产品报告-消费降序'!AN:AN,ROW(),0)),"")</f>
        <v/>
      </c>
      <c r="AO6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3" s="69" t="str">
        <f>IFERROR(CLEAN(HLOOKUP(AP$1,'1.源数据-产品报告-消费降序'!AP:AP,ROW(),0)),"")</f>
        <v/>
      </c>
      <c r="AS633" s="69" t="str">
        <f>IFERROR(CLEAN(HLOOKUP(AS$1,'1.源数据-产品报告-消费降序'!AS:AS,ROW(),0)),"")</f>
        <v/>
      </c>
      <c r="AT633" s="69" t="str">
        <f>IFERROR(CLEAN(HLOOKUP(AT$1,'1.源数据-产品报告-消费降序'!AT:AT,ROW(),0)),"")</f>
        <v/>
      </c>
      <c r="AU633" s="69" t="str">
        <f>IFERROR(CLEAN(HLOOKUP(AU$1,'1.源数据-产品报告-消费降序'!AU:AU,ROW(),0)),"")</f>
        <v/>
      </c>
      <c r="AV633" s="69" t="str">
        <f>IFERROR(CLEAN(HLOOKUP(AV$1,'1.源数据-产品报告-消费降序'!AV:AV,ROW(),0)),"")</f>
        <v/>
      </c>
      <c r="AW633" s="69" t="str">
        <f>IFERROR(CLEAN(HLOOKUP(AW$1,'1.源数据-产品报告-消费降序'!AW:AW,ROW(),0)),"")</f>
        <v/>
      </c>
      <c r="AX633" s="69" t="str">
        <f>IFERROR(CLEAN(HLOOKUP(AX$1,'1.源数据-产品报告-消费降序'!AX:AX,ROW(),0)),"")</f>
        <v/>
      </c>
      <c r="AY633" s="69" t="str">
        <f>IFERROR(CLEAN(HLOOKUP(AY$1,'1.源数据-产品报告-消费降序'!AY:AY,ROW(),0)),"")</f>
        <v/>
      </c>
      <c r="AZ6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3" s="69" t="str">
        <f>IFERROR(CLEAN(HLOOKUP(BA$1,'1.源数据-产品报告-消费降序'!BA:BA,ROW(),0)),"")</f>
        <v/>
      </c>
      <c r="BD633" s="69" t="str">
        <f>IFERROR(CLEAN(HLOOKUP(BD$1,'1.源数据-产品报告-消费降序'!BD:BD,ROW(),0)),"")</f>
        <v/>
      </c>
      <c r="BE633" s="69" t="str">
        <f>IFERROR(CLEAN(HLOOKUP(BE$1,'1.源数据-产品报告-消费降序'!BE:BE,ROW(),0)),"")</f>
        <v/>
      </c>
      <c r="BF633" s="69" t="str">
        <f>IFERROR(CLEAN(HLOOKUP(BF$1,'1.源数据-产品报告-消费降序'!BF:BF,ROW(),0)),"")</f>
        <v/>
      </c>
      <c r="BG633" s="69" t="str">
        <f>IFERROR(CLEAN(HLOOKUP(BG$1,'1.源数据-产品报告-消费降序'!BG:BG,ROW(),0)),"")</f>
        <v/>
      </c>
      <c r="BH633" s="69" t="str">
        <f>IFERROR(CLEAN(HLOOKUP(BH$1,'1.源数据-产品报告-消费降序'!BH:BH,ROW(),0)),"")</f>
        <v/>
      </c>
      <c r="BI633" s="69" t="str">
        <f>IFERROR(CLEAN(HLOOKUP(BI$1,'1.源数据-产品报告-消费降序'!BI:BI,ROW(),0)),"")</f>
        <v/>
      </c>
      <c r="BJ633" s="69" t="str">
        <f>IFERROR(CLEAN(HLOOKUP(BJ$1,'1.源数据-产品报告-消费降序'!BJ:BJ,ROW(),0)),"")</f>
        <v/>
      </c>
      <c r="BK6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3" s="69" t="str">
        <f>IFERROR(CLEAN(HLOOKUP(BL$1,'1.源数据-产品报告-消费降序'!BL:BL,ROW(),0)),"")</f>
        <v/>
      </c>
      <c r="BO633" s="69" t="str">
        <f>IFERROR(CLEAN(HLOOKUP(BO$1,'1.源数据-产品报告-消费降序'!BO:BO,ROW(),0)),"")</f>
        <v/>
      </c>
      <c r="BP633" s="69" t="str">
        <f>IFERROR(CLEAN(HLOOKUP(BP$1,'1.源数据-产品报告-消费降序'!BP:BP,ROW(),0)),"")</f>
        <v/>
      </c>
      <c r="BQ633" s="69" t="str">
        <f>IFERROR(CLEAN(HLOOKUP(BQ$1,'1.源数据-产品报告-消费降序'!BQ:BQ,ROW(),0)),"")</f>
        <v/>
      </c>
      <c r="BR633" s="69" t="str">
        <f>IFERROR(CLEAN(HLOOKUP(BR$1,'1.源数据-产品报告-消费降序'!BR:BR,ROW(),0)),"")</f>
        <v/>
      </c>
      <c r="BS633" s="69" t="str">
        <f>IFERROR(CLEAN(HLOOKUP(BS$1,'1.源数据-产品报告-消费降序'!BS:BS,ROW(),0)),"")</f>
        <v/>
      </c>
      <c r="BT633" s="69" t="str">
        <f>IFERROR(CLEAN(HLOOKUP(BT$1,'1.源数据-产品报告-消费降序'!BT:BT,ROW(),0)),"")</f>
        <v/>
      </c>
      <c r="BU633" s="69" t="str">
        <f>IFERROR(CLEAN(HLOOKUP(BU$1,'1.源数据-产品报告-消费降序'!BU:BU,ROW(),0)),"")</f>
        <v/>
      </c>
      <c r="BV6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3" s="69" t="str">
        <f>IFERROR(CLEAN(HLOOKUP(BW$1,'1.源数据-产品报告-消费降序'!BW:BW,ROW(),0)),"")</f>
        <v/>
      </c>
    </row>
    <row r="634" spans="1:75">
      <c r="A634" s="69" t="str">
        <f>IFERROR(CLEAN(HLOOKUP(A$1,'1.源数据-产品报告-消费降序'!A:A,ROW(),0)),"")</f>
        <v/>
      </c>
      <c r="B634" s="69" t="str">
        <f>IFERROR(CLEAN(HLOOKUP(B$1,'1.源数据-产品报告-消费降序'!B:B,ROW(),0)),"")</f>
        <v/>
      </c>
      <c r="C634" s="69" t="str">
        <f>IFERROR(CLEAN(HLOOKUP(C$1,'1.源数据-产品报告-消费降序'!C:C,ROW(),0)),"")</f>
        <v/>
      </c>
      <c r="D634" s="69" t="str">
        <f>IFERROR(CLEAN(HLOOKUP(D$1,'1.源数据-产品报告-消费降序'!D:D,ROW(),0)),"")</f>
        <v/>
      </c>
      <c r="E634" s="69" t="str">
        <f>IFERROR(CLEAN(HLOOKUP(E$1,'1.源数据-产品报告-消费降序'!E:E,ROW(),0)),"")</f>
        <v/>
      </c>
      <c r="F634" s="69" t="str">
        <f>IFERROR(CLEAN(HLOOKUP(F$1,'1.源数据-产品报告-消费降序'!F:F,ROW(),0)),"")</f>
        <v/>
      </c>
      <c r="G634" s="70">
        <f>IFERROR((HLOOKUP(G$1,'1.源数据-产品报告-消费降序'!G:G,ROW(),0)),"")</f>
        <v>0</v>
      </c>
      <c r="H6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4" s="69" t="str">
        <f>IFERROR(CLEAN(HLOOKUP(I$1,'1.源数据-产品报告-消费降序'!I:I,ROW(),0)),"")</f>
        <v/>
      </c>
      <c r="L634" s="69" t="str">
        <f>IFERROR(CLEAN(HLOOKUP(L$1,'1.源数据-产品报告-消费降序'!L:L,ROW(),0)),"")</f>
        <v/>
      </c>
      <c r="M634" s="69" t="str">
        <f>IFERROR(CLEAN(HLOOKUP(M$1,'1.源数据-产品报告-消费降序'!M:M,ROW(),0)),"")</f>
        <v/>
      </c>
      <c r="N634" s="69" t="str">
        <f>IFERROR(CLEAN(HLOOKUP(N$1,'1.源数据-产品报告-消费降序'!N:N,ROW(),0)),"")</f>
        <v/>
      </c>
      <c r="O634" s="69" t="str">
        <f>IFERROR(CLEAN(HLOOKUP(O$1,'1.源数据-产品报告-消费降序'!O:O,ROW(),0)),"")</f>
        <v/>
      </c>
      <c r="P634" s="69" t="str">
        <f>IFERROR(CLEAN(HLOOKUP(P$1,'1.源数据-产品报告-消费降序'!P:P,ROW(),0)),"")</f>
        <v/>
      </c>
      <c r="Q634" s="69" t="str">
        <f>IFERROR(CLEAN(HLOOKUP(Q$1,'1.源数据-产品报告-消费降序'!Q:Q,ROW(),0)),"")</f>
        <v/>
      </c>
      <c r="R634" s="69" t="str">
        <f>IFERROR(CLEAN(HLOOKUP(R$1,'1.源数据-产品报告-消费降序'!R:R,ROW(),0)),"")</f>
        <v/>
      </c>
      <c r="S6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4" s="69" t="str">
        <f>IFERROR(CLEAN(HLOOKUP(T$1,'1.源数据-产品报告-消费降序'!T:T,ROW(),0)),"")</f>
        <v/>
      </c>
      <c r="W634" s="69" t="str">
        <f>IFERROR(CLEAN(HLOOKUP(W$1,'1.源数据-产品报告-消费降序'!W:W,ROW(),0)),"")</f>
        <v/>
      </c>
      <c r="X634" s="69" t="str">
        <f>IFERROR(CLEAN(HLOOKUP(X$1,'1.源数据-产品报告-消费降序'!X:X,ROW(),0)),"")</f>
        <v/>
      </c>
      <c r="Y634" s="69" t="str">
        <f>IFERROR(CLEAN(HLOOKUP(Y$1,'1.源数据-产品报告-消费降序'!Y:Y,ROW(),0)),"")</f>
        <v/>
      </c>
      <c r="Z634" s="69" t="str">
        <f>IFERROR(CLEAN(HLOOKUP(Z$1,'1.源数据-产品报告-消费降序'!Z:Z,ROW(),0)),"")</f>
        <v/>
      </c>
      <c r="AA634" s="69" t="str">
        <f>IFERROR(CLEAN(HLOOKUP(AA$1,'1.源数据-产品报告-消费降序'!AA:AA,ROW(),0)),"")</f>
        <v/>
      </c>
      <c r="AB634" s="69" t="str">
        <f>IFERROR(CLEAN(HLOOKUP(AB$1,'1.源数据-产品报告-消费降序'!AB:AB,ROW(),0)),"")</f>
        <v/>
      </c>
      <c r="AC634" s="69" t="str">
        <f>IFERROR(CLEAN(HLOOKUP(AC$1,'1.源数据-产品报告-消费降序'!AC:AC,ROW(),0)),"")</f>
        <v/>
      </c>
      <c r="AD6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4" s="69" t="str">
        <f>IFERROR(CLEAN(HLOOKUP(AE$1,'1.源数据-产品报告-消费降序'!AE:AE,ROW(),0)),"")</f>
        <v/>
      </c>
      <c r="AH634" s="69" t="str">
        <f>IFERROR(CLEAN(HLOOKUP(AH$1,'1.源数据-产品报告-消费降序'!AH:AH,ROW(),0)),"")</f>
        <v/>
      </c>
      <c r="AI634" s="69" t="str">
        <f>IFERROR(CLEAN(HLOOKUP(AI$1,'1.源数据-产品报告-消费降序'!AI:AI,ROW(),0)),"")</f>
        <v/>
      </c>
      <c r="AJ634" s="69" t="str">
        <f>IFERROR(CLEAN(HLOOKUP(AJ$1,'1.源数据-产品报告-消费降序'!AJ:AJ,ROW(),0)),"")</f>
        <v/>
      </c>
      <c r="AK634" s="69" t="str">
        <f>IFERROR(CLEAN(HLOOKUP(AK$1,'1.源数据-产品报告-消费降序'!AK:AK,ROW(),0)),"")</f>
        <v/>
      </c>
      <c r="AL634" s="69" t="str">
        <f>IFERROR(CLEAN(HLOOKUP(AL$1,'1.源数据-产品报告-消费降序'!AL:AL,ROW(),0)),"")</f>
        <v/>
      </c>
      <c r="AM634" s="69" t="str">
        <f>IFERROR(CLEAN(HLOOKUP(AM$1,'1.源数据-产品报告-消费降序'!AM:AM,ROW(),0)),"")</f>
        <v/>
      </c>
      <c r="AN634" s="69" t="str">
        <f>IFERROR(CLEAN(HLOOKUP(AN$1,'1.源数据-产品报告-消费降序'!AN:AN,ROW(),0)),"")</f>
        <v/>
      </c>
      <c r="AO6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4" s="69" t="str">
        <f>IFERROR(CLEAN(HLOOKUP(AP$1,'1.源数据-产品报告-消费降序'!AP:AP,ROW(),0)),"")</f>
        <v/>
      </c>
      <c r="AS634" s="69" t="str">
        <f>IFERROR(CLEAN(HLOOKUP(AS$1,'1.源数据-产品报告-消费降序'!AS:AS,ROW(),0)),"")</f>
        <v/>
      </c>
      <c r="AT634" s="69" t="str">
        <f>IFERROR(CLEAN(HLOOKUP(AT$1,'1.源数据-产品报告-消费降序'!AT:AT,ROW(),0)),"")</f>
        <v/>
      </c>
      <c r="AU634" s="69" t="str">
        <f>IFERROR(CLEAN(HLOOKUP(AU$1,'1.源数据-产品报告-消费降序'!AU:AU,ROW(),0)),"")</f>
        <v/>
      </c>
      <c r="AV634" s="69" t="str">
        <f>IFERROR(CLEAN(HLOOKUP(AV$1,'1.源数据-产品报告-消费降序'!AV:AV,ROW(),0)),"")</f>
        <v/>
      </c>
      <c r="AW634" s="69" t="str">
        <f>IFERROR(CLEAN(HLOOKUP(AW$1,'1.源数据-产品报告-消费降序'!AW:AW,ROW(),0)),"")</f>
        <v/>
      </c>
      <c r="AX634" s="69" t="str">
        <f>IFERROR(CLEAN(HLOOKUP(AX$1,'1.源数据-产品报告-消费降序'!AX:AX,ROW(),0)),"")</f>
        <v/>
      </c>
      <c r="AY634" s="69" t="str">
        <f>IFERROR(CLEAN(HLOOKUP(AY$1,'1.源数据-产品报告-消费降序'!AY:AY,ROW(),0)),"")</f>
        <v/>
      </c>
      <c r="AZ6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4" s="69" t="str">
        <f>IFERROR(CLEAN(HLOOKUP(BA$1,'1.源数据-产品报告-消费降序'!BA:BA,ROW(),0)),"")</f>
        <v/>
      </c>
      <c r="BD634" s="69" t="str">
        <f>IFERROR(CLEAN(HLOOKUP(BD$1,'1.源数据-产品报告-消费降序'!BD:BD,ROW(),0)),"")</f>
        <v/>
      </c>
      <c r="BE634" s="69" t="str">
        <f>IFERROR(CLEAN(HLOOKUP(BE$1,'1.源数据-产品报告-消费降序'!BE:BE,ROW(),0)),"")</f>
        <v/>
      </c>
      <c r="BF634" s="69" t="str">
        <f>IFERROR(CLEAN(HLOOKUP(BF$1,'1.源数据-产品报告-消费降序'!BF:BF,ROW(),0)),"")</f>
        <v/>
      </c>
      <c r="BG634" s="69" t="str">
        <f>IFERROR(CLEAN(HLOOKUP(BG$1,'1.源数据-产品报告-消费降序'!BG:BG,ROW(),0)),"")</f>
        <v/>
      </c>
      <c r="BH634" s="69" t="str">
        <f>IFERROR(CLEAN(HLOOKUP(BH$1,'1.源数据-产品报告-消费降序'!BH:BH,ROW(),0)),"")</f>
        <v/>
      </c>
      <c r="BI634" s="69" t="str">
        <f>IFERROR(CLEAN(HLOOKUP(BI$1,'1.源数据-产品报告-消费降序'!BI:BI,ROW(),0)),"")</f>
        <v/>
      </c>
      <c r="BJ634" s="69" t="str">
        <f>IFERROR(CLEAN(HLOOKUP(BJ$1,'1.源数据-产品报告-消费降序'!BJ:BJ,ROW(),0)),"")</f>
        <v/>
      </c>
      <c r="BK6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4" s="69" t="str">
        <f>IFERROR(CLEAN(HLOOKUP(BL$1,'1.源数据-产品报告-消费降序'!BL:BL,ROW(),0)),"")</f>
        <v/>
      </c>
      <c r="BO634" s="69" t="str">
        <f>IFERROR(CLEAN(HLOOKUP(BO$1,'1.源数据-产品报告-消费降序'!BO:BO,ROW(),0)),"")</f>
        <v/>
      </c>
      <c r="BP634" s="69" t="str">
        <f>IFERROR(CLEAN(HLOOKUP(BP$1,'1.源数据-产品报告-消费降序'!BP:BP,ROW(),0)),"")</f>
        <v/>
      </c>
      <c r="BQ634" s="69" t="str">
        <f>IFERROR(CLEAN(HLOOKUP(BQ$1,'1.源数据-产品报告-消费降序'!BQ:BQ,ROW(),0)),"")</f>
        <v/>
      </c>
      <c r="BR634" s="69" t="str">
        <f>IFERROR(CLEAN(HLOOKUP(BR$1,'1.源数据-产品报告-消费降序'!BR:BR,ROW(),0)),"")</f>
        <v/>
      </c>
      <c r="BS634" s="69" t="str">
        <f>IFERROR(CLEAN(HLOOKUP(BS$1,'1.源数据-产品报告-消费降序'!BS:BS,ROW(),0)),"")</f>
        <v/>
      </c>
      <c r="BT634" s="69" t="str">
        <f>IFERROR(CLEAN(HLOOKUP(BT$1,'1.源数据-产品报告-消费降序'!BT:BT,ROW(),0)),"")</f>
        <v/>
      </c>
      <c r="BU634" s="69" t="str">
        <f>IFERROR(CLEAN(HLOOKUP(BU$1,'1.源数据-产品报告-消费降序'!BU:BU,ROW(),0)),"")</f>
        <v/>
      </c>
      <c r="BV6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4" s="69" t="str">
        <f>IFERROR(CLEAN(HLOOKUP(BW$1,'1.源数据-产品报告-消费降序'!BW:BW,ROW(),0)),"")</f>
        <v/>
      </c>
    </row>
    <row r="635" spans="1:75">
      <c r="A635" s="69" t="str">
        <f>IFERROR(CLEAN(HLOOKUP(A$1,'1.源数据-产品报告-消费降序'!A:A,ROW(),0)),"")</f>
        <v/>
      </c>
      <c r="B635" s="69" t="str">
        <f>IFERROR(CLEAN(HLOOKUP(B$1,'1.源数据-产品报告-消费降序'!B:B,ROW(),0)),"")</f>
        <v/>
      </c>
      <c r="C635" s="69" t="str">
        <f>IFERROR(CLEAN(HLOOKUP(C$1,'1.源数据-产品报告-消费降序'!C:C,ROW(),0)),"")</f>
        <v/>
      </c>
      <c r="D635" s="69" t="str">
        <f>IFERROR(CLEAN(HLOOKUP(D$1,'1.源数据-产品报告-消费降序'!D:D,ROW(),0)),"")</f>
        <v/>
      </c>
      <c r="E635" s="69" t="str">
        <f>IFERROR(CLEAN(HLOOKUP(E$1,'1.源数据-产品报告-消费降序'!E:E,ROW(),0)),"")</f>
        <v/>
      </c>
      <c r="F635" s="69" t="str">
        <f>IFERROR(CLEAN(HLOOKUP(F$1,'1.源数据-产品报告-消费降序'!F:F,ROW(),0)),"")</f>
        <v/>
      </c>
      <c r="G635" s="70">
        <f>IFERROR((HLOOKUP(G$1,'1.源数据-产品报告-消费降序'!G:G,ROW(),0)),"")</f>
        <v>0</v>
      </c>
      <c r="H6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5" s="69" t="str">
        <f>IFERROR(CLEAN(HLOOKUP(I$1,'1.源数据-产品报告-消费降序'!I:I,ROW(),0)),"")</f>
        <v/>
      </c>
      <c r="L635" s="69" t="str">
        <f>IFERROR(CLEAN(HLOOKUP(L$1,'1.源数据-产品报告-消费降序'!L:L,ROW(),0)),"")</f>
        <v/>
      </c>
      <c r="M635" s="69" t="str">
        <f>IFERROR(CLEAN(HLOOKUP(M$1,'1.源数据-产品报告-消费降序'!M:M,ROW(),0)),"")</f>
        <v/>
      </c>
      <c r="N635" s="69" t="str">
        <f>IFERROR(CLEAN(HLOOKUP(N$1,'1.源数据-产品报告-消费降序'!N:N,ROW(),0)),"")</f>
        <v/>
      </c>
      <c r="O635" s="69" t="str">
        <f>IFERROR(CLEAN(HLOOKUP(O$1,'1.源数据-产品报告-消费降序'!O:O,ROW(),0)),"")</f>
        <v/>
      </c>
      <c r="P635" s="69" t="str">
        <f>IFERROR(CLEAN(HLOOKUP(P$1,'1.源数据-产品报告-消费降序'!P:P,ROW(),0)),"")</f>
        <v/>
      </c>
      <c r="Q635" s="69" t="str">
        <f>IFERROR(CLEAN(HLOOKUP(Q$1,'1.源数据-产品报告-消费降序'!Q:Q,ROW(),0)),"")</f>
        <v/>
      </c>
      <c r="R635" s="69" t="str">
        <f>IFERROR(CLEAN(HLOOKUP(R$1,'1.源数据-产品报告-消费降序'!R:R,ROW(),0)),"")</f>
        <v/>
      </c>
      <c r="S6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5" s="69" t="str">
        <f>IFERROR(CLEAN(HLOOKUP(T$1,'1.源数据-产品报告-消费降序'!T:T,ROW(),0)),"")</f>
        <v/>
      </c>
      <c r="W635" s="69" t="str">
        <f>IFERROR(CLEAN(HLOOKUP(W$1,'1.源数据-产品报告-消费降序'!W:W,ROW(),0)),"")</f>
        <v/>
      </c>
      <c r="X635" s="69" t="str">
        <f>IFERROR(CLEAN(HLOOKUP(X$1,'1.源数据-产品报告-消费降序'!X:X,ROW(),0)),"")</f>
        <v/>
      </c>
      <c r="Y635" s="69" t="str">
        <f>IFERROR(CLEAN(HLOOKUP(Y$1,'1.源数据-产品报告-消费降序'!Y:Y,ROW(),0)),"")</f>
        <v/>
      </c>
      <c r="Z635" s="69" t="str">
        <f>IFERROR(CLEAN(HLOOKUP(Z$1,'1.源数据-产品报告-消费降序'!Z:Z,ROW(),0)),"")</f>
        <v/>
      </c>
      <c r="AA635" s="69" t="str">
        <f>IFERROR(CLEAN(HLOOKUP(AA$1,'1.源数据-产品报告-消费降序'!AA:AA,ROW(),0)),"")</f>
        <v/>
      </c>
      <c r="AB635" s="69" t="str">
        <f>IFERROR(CLEAN(HLOOKUP(AB$1,'1.源数据-产品报告-消费降序'!AB:AB,ROW(),0)),"")</f>
        <v/>
      </c>
      <c r="AC635" s="69" t="str">
        <f>IFERROR(CLEAN(HLOOKUP(AC$1,'1.源数据-产品报告-消费降序'!AC:AC,ROW(),0)),"")</f>
        <v/>
      </c>
      <c r="AD6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5" s="69" t="str">
        <f>IFERROR(CLEAN(HLOOKUP(AE$1,'1.源数据-产品报告-消费降序'!AE:AE,ROW(),0)),"")</f>
        <v/>
      </c>
      <c r="AH635" s="69" t="str">
        <f>IFERROR(CLEAN(HLOOKUP(AH$1,'1.源数据-产品报告-消费降序'!AH:AH,ROW(),0)),"")</f>
        <v/>
      </c>
      <c r="AI635" s="69" t="str">
        <f>IFERROR(CLEAN(HLOOKUP(AI$1,'1.源数据-产品报告-消费降序'!AI:AI,ROW(),0)),"")</f>
        <v/>
      </c>
      <c r="AJ635" s="69" t="str">
        <f>IFERROR(CLEAN(HLOOKUP(AJ$1,'1.源数据-产品报告-消费降序'!AJ:AJ,ROW(),0)),"")</f>
        <v/>
      </c>
      <c r="AK635" s="69" t="str">
        <f>IFERROR(CLEAN(HLOOKUP(AK$1,'1.源数据-产品报告-消费降序'!AK:AK,ROW(),0)),"")</f>
        <v/>
      </c>
      <c r="AL635" s="69" t="str">
        <f>IFERROR(CLEAN(HLOOKUP(AL$1,'1.源数据-产品报告-消费降序'!AL:AL,ROW(),0)),"")</f>
        <v/>
      </c>
      <c r="AM635" s="69" t="str">
        <f>IFERROR(CLEAN(HLOOKUP(AM$1,'1.源数据-产品报告-消费降序'!AM:AM,ROW(),0)),"")</f>
        <v/>
      </c>
      <c r="AN635" s="69" t="str">
        <f>IFERROR(CLEAN(HLOOKUP(AN$1,'1.源数据-产品报告-消费降序'!AN:AN,ROW(),0)),"")</f>
        <v/>
      </c>
      <c r="AO6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5" s="69" t="str">
        <f>IFERROR(CLEAN(HLOOKUP(AP$1,'1.源数据-产品报告-消费降序'!AP:AP,ROW(),0)),"")</f>
        <v/>
      </c>
      <c r="AS635" s="69" t="str">
        <f>IFERROR(CLEAN(HLOOKUP(AS$1,'1.源数据-产品报告-消费降序'!AS:AS,ROW(),0)),"")</f>
        <v/>
      </c>
      <c r="AT635" s="69" t="str">
        <f>IFERROR(CLEAN(HLOOKUP(AT$1,'1.源数据-产品报告-消费降序'!AT:AT,ROW(),0)),"")</f>
        <v/>
      </c>
      <c r="AU635" s="69" t="str">
        <f>IFERROR(CLEAN(HLOOKUP(AU$1,'1.源数据-产品报告-消费降序'!AU:AU,ROW(),0)),"")</f>
        <v/>
      </c>
      <c r="AV635" s="69" t="str">
        <f>IFERROR(CLEAN(HLOOKUP(AV$1,'1.源数据-产品报告-消费降序'!AV:AV,ROW(),0)),"")</f>
        <v/>
      </c>
      <c r="AW635" s="69" t="str">
        <f>IFERROR(CLEAN(HLOOKUP(AW$1,'1.源数据-产品报告-消费降序'!AW:AW,ROW(),0)),"")</f>
        <v/>
      </c>
      <c r="AX635" s="69" t="str">
        <f>IFERROR(CLEAN(HLOOKUP(AX$1,'1.源数据-产品报告-消费降序'!AX:AX,ROW(),0)),"")</f>
        <v/>
      </c>
      <c r="AY635" s="69" t="str">
        <f>IFERROR(CLEAN(HLOOKUP(AY$1,'1.源数据-产品报告-消费降序'!AY:AY,ROW(),0)),"")</f>
        <v/>
      </c>
      <c r="AZ6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5" s="69" t="str">
        <f>IFERROR(CLEAN(HLOOKUP(BA$1,'1.源数据-产品报告-消费降序'!BA:BA,ROW(),0)),"")</f>
        <v/>
      </c>
      <c r="BD635" s="69" t="str">
        <f>IFERROR(CLEAN(HLOOKUP(BD$1,'1.源数据-产品报告-消费降序'!BD:BD,ROW(),0)),"")</f>
        <v/>
      </c>
      <c r="BE635" s="69" t="str">
        <f>IFERROR(CLEAN(HLOOKUP(BE$1,'1.源数据-产品报告-消费降序'!BE:BE,ROW(),0)),"")</f>
        <v/>
      </c>
      <c r="BF635" s="69" t="str">
        <f>IFERROR(CLEAN(HLOOKUP(BF$1,'1.源数据-产品报告-消费降序'!BF:BF,ROW(),0)),"")</f>
        <v/>
      </c>
      <c r="BG635" s="69" t="str">
        <f>IFERROR(CLEAN(HLOOKUP(BG$1,'1.源数据-产品报告-消费降序'!BG:BG,ROW(),0)),"")</f>
        <v/>
      </c>
      <c r="BH635" s="69" t="str">
        <f>IFERROR(CLEAN(HLOOKUP(BH$1,'1.源数据-产品报告-消费降序'!BH:BH,ROW(),0)),"")</f>
        <v/>
      </c>
      <c r="BI635" s="69" t="str">
        <f>IFERROR(CLEAN(HLOOKUP(BI$1,'1.源数据-产品报告-消费降序'!BI:BI,ROW(),0)),"")</f>
        <v/>
      </c>
      <c r="BJ635" s="69" t="str">
        <f>IFERROR(CLEAN(HLOOKUP(BJ$1,'1.源数据-产品报告-消费降序'!BJ:BJ,ROW(),0)),"")</f>
        <v/>
      </c>
      <c r="BK6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5" s="69" t="str">
        <f>IFERROR(CLEAN(HLOOKUP(BL$1,'1.源数据-产品报告-消费降序'!BL:BL,ROW(),0)),"")</f>
        <v/>
      </c>
      <c r="BO635" s="69" t="str">
        <f>IFERROR(CLEAN(HLOOKUP(BO$1,'1.源数据-产品报告-消费降序'!BO:BO,ROW(),0)),"")</f>
        <v/>
      </c>
      <c r="BP635" s="69" t="str">
        <f>IFERROR(CLEAN(HLOOKUP(BP$1,'1.源数据-产品报告-消费降序'!BP:BP,ROW(),0)),"")</f>
        <v/>
      </c>
      <c r="BQ635" s="69" t="str">
        <f>IFERROR(CLEAN(HLOOKUP(BQ$1,'1.源数据-产品报告-消费降序'!BQ:BQ,ROW(),0)),"")</f>
        <v/>
      </c>
      <c r="BR635" s="69" t="str">
        <f>IFERROR(CLEAN(HLOOKUP(BR$1,'1.源数据-产品报告-消费降序'!BR:BR,ROW(),0)),"")</f>
        <v/>
      </c>
      <c r="BS635" s="69" t="str">
        <f>IFERROR(CLEAN(HLOOKUP(BS$1,'1.源数据-产品报告-消费降序'!BS:BS,ROW(),0)),"")</f>
        <v/>
      </c>
      <c r="BT635" s="69" t="str">
        <f>IFERROR(CLEAN(HLOOKUP(BT$1,'1.源数据-产品报告-消费降序'!BT:BT,ROW(),0)),"")</f>
        <v/>
      </c>
      <c r="BU635" s="69" t="str">
        <f>IFERROR(CLEAN(HLOOKUP(BU$1,'1.源数据-产品报告-消费降序'!BU:BU,ROW(),0)),"")</f>
        <v/>
      </c>
      <c r="BV6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5" s="69" t="str">
        <f>IFERROR(CLEAN(HLOOKUP(BW$1,'1.源数据-产品报告-消费降序'!BW:BW,ROW(),0)),"")</f>
        <v/>
      </c>
    </row>
    <row r="636" spans="1:75">
      <c r="A636" s="69" t="str">
        <f>IFERROR(CLEAN(HLOOKUP(A$1,'1.源数据-产品报告-消费降序'!A:A,ROW(),0)),"")</f>
        <v/>
      </c>
      <c r="B636" s="69" t="str">
        <f>IFERROR(CLEAN(HLOOKUP(B$1,'1.源数据-产品报告-消费降序'!B:B,ROW(),0)),"")</f>
        <v/>
      </c>
      <c r="C636" s="69" t="str">
        <f>IFERROR(CLEAN(HLOOKUP(C$1,'1.源数据-产品报告-消费降序'!C:C,ROW(),0)),"")</f>
        <v/>
      </c>
      <c r="D636" s="69" t="str">
        <f>IFERROR(CLEAN(HLOOKUP(D$1,'1.源数据-产品报告-消费降序'!D:D,ROW(),0)),"")</f>
        <v/>
      </c>
      <c r="E636" s="69" t="str">
        <f>IFERROR(CLEAN(HLOOKUP(E$1,'1.源数据-产品报告-消费降序'!E:E,ROW(),0)),"")</f>
        <v/>
      </c>
      <c r="F636" s="69" t="str">
        <f>IFERROR(CLEAN(HLOOKUP(F$1,'1.源数据-产品报告-消费降序'!F:F,ROW(),0)),"")</f>
        <v/>
      </c>
      <c r="G636" s="70">
        <f>IFERROR((HLOOKUP(G$1,'1.源数据-产品报告-消费降序'!G:G,ROW(),0)),"")</f>
        <v>0</v>
      </c>
      <c r="H6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6" s="69" t="str">
        <f>IFERROR(CLEAN(HLOOKUP(I$1,'1.源数据-产品报告-消费降序'!I:I,ROW(),0)),"")</f>
        <v/>
      </c>
      <c r="L636" s="69" t="str">
        <f>IFERROR(CLEAN(HLOOKUP(L$1,'1.源数据-产品报告-消费降序'!L:L,ROW(),0)),"")</f>
        <v/>
      </c>
      <c r="M636" s="69" t="str">
        <f>IFERROR(CLEAN(HLOOKUP(M$1,'1.源数据-产品报告-消费降序'!M:M,ROW(),0)),"")</f>
        <v/>
      </c>
      <c r="N636" s="69" t="str">
        <f>IFERROR(CLEAN(HLOOKUP(N$1,'1.源数据-产品报告-消费降序'!N:N,ROW(),0)),"")</f>
        <v/>
      </c>
      <c r="O636" s="69" t="str">
        <f>IFERROR(CLEAN(HLOOKUP(O$1,'1.源数据-产品报告-消费降序'!O:O,ROW(),0)),"")</f>
        <v/>
      </c>
      <c r="P636" s="69" t="str">
        <f>IFERROR(CLEAN(HLOOKUP(P$1,'1.源数据-产品报告-消费降序'!P:P,ROW(),0)),"")</f>
        <v/>
      </c>
      <c r="Q636" s="69" t="str">
        <f>IFERROR(CLEAN(HLOOKUP(Q$1,'1.源数据-产品报告-消费降序'!Q:Q,ROW(),0)),"")</f>
        <v/>
      </c>
      <c r="R636" s="69" t="str">
        <f>IFERROR(CLEAN(HLOOKUP(R$1,'1.源数据-产品报告-消费降序'!R:R,ROW(),0)),"")</f>
        <v/>
      </c>
      <c r="S6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6" s="69" t="str">
        <f>IFERROR(CLEAN(HLOOKUP(T$1,'1.源数据-产品报告-消费降序'!T:T,ROW(),0)),"")</f>
        <v/>
      </c>
      <c r="W636" s="69" t="str">
        <f>IFERROR(CLEAN(HLOOKUP(W$1,'1.源数据-产品报告-消费降序'!W:W,ROW(),0)),"")</f>
        <v/>
      </c>
      <c r="X636" s="69" t="str">
        <f>IFERROR(CLEAN(HLOOKUP(X$1,'1.源数据-产品报告-消费降序'!X:X,ROW(),0)),"")</f>
        <v/>
      </c>
      <c r="Y636" s="69" t="str">
        <f>IFERROR(CLEAN(HLOOKUP(Y$1,'1.源数据-产品报告-消费降序'!Y:Y,ROW(),0)),"")</f>
        <v/>
      </c>
      <c r="Z636" s="69" t="str">
        <f>IFERROR(CLEAN(HLOOKUP(Z$1,'1.源数据-产品报告-消费降序'!Z:Z,ROW(),0)),"")</f>
        <v/>
      </c>
      <c r="AA636" s="69" t="str">
        <f>IFERROR(CLEAN(HLOOKUP(AA$1,'1.源数据-产品报告-消费降序'!AA:AA,ROW(),0)),"")</f>
        <v/>
      </c>
      <c r="AB636" s="69" t="str">
        <f>IFERROR(CLEAN(HLOOKUP(AB$1,'1.源数据-产品报告-消费降序'!AB:AB,ROW(),0)),"")</f>
        <v/>
      </c>
      <c r="AC636" s="69" t="str">
        <f>IFERROR(CLEAN(HLOOKUP(AC$1,'1.源数据-产品报告-消费降序'!AC:AC,ROW(),0)),"")</f>
        <v/>
      </c>
      <c r="AD6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6" s="69" t="str">
        <f>IFERROR(CLEAN(HLOOKUP(AE$1,'1.源数据-产品报告-消费降序'!AE:AE,ROW(),0)),"")</f>
        <v/>
      </c>
      <c r="AH636" s="69" t="str">
        <f>IFERROR(CLEAN(HLOOKUP(AH$1,'1.源数据-产品报告-消费降序'!AH:AH,ROW(),0)),"")</f>
        <v/>
      </c>
      <c r="AI636" s="69" t="str">
        <f>IFERROR(CLEAN(HLOOKUP(AI$1,'1.源数据-产品报告-消费降序'!AI:AI,ROW(),0)),"")</f>
        <v/>
      </c>
      <c r="AJ636" s="69" t="str">
        <f>IFERROR(CLEAN(HLOOKUP(AJ$1,'1.源数据-产品报告-消费降序'!AJ:AJ,ROW(),0)),"")</f>
        <v/>
      </c>
      <c r="AK636" s="69" t="str">
        <f>IFERROR(CLEAN(HLOOKUP(AK$1,'1.源数据-产品报告-消费降序'!AK:AK,ROW(),0)),"")</f>
        <v/>
      </c>
      <c r="AL636" s="69" t="str">
        <f>IFERROR(CLEAN(HLOOKUP(AL$1,'1.源数据-产品报告-消费降序'!AL:AL,ROW(),0)),"")</f>
        <v/>
      </c>
      <c r="AM636" s="69" t="str">
        <f>IFERROR(CLEAN(HLOOKUP(AM$1,'1.源数据-产品报告-消费降序'!AM:AM,ROW(),0)),"")</f>
        <v/>
      </c>
      <c r="AN636" s="69" t="str">
        <f>IFERROR(CLEAN(HLOOKUP(AN$1,'1.源数据-产品报告-消费降序'!AN:AN,ROW(),0)),"")</f>
        <v/>
      </c>
      <c r="AO6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6" s="69" t="str">
        <f>IFERROR(CLEAN(HLOOKUP(AP$1,'1.源数据-产品报告-消费降序'!AP:AP,ROW(),0)),"")</f>
        <v/>
      </c>
      <c r="AS636" s="69" t="str">
        <f>IFERROR(CLEAN(HLOOKUP(AS$1,'1.源数据-产品报告-消费降序'!AS:AS,ROW(),0)),"")</f>
        <v/>
      </c>
      <c r="AT636" s="69" t="str">
        <f>IFERROR(CLEAN(HLOOKUP(AT$1,'1.源数据-产品报告-消费降序'!AT:AT,ROW(),0)),"")</f>
        <v/>
      </c>
      <c r="AU636" s="69" t="str">
        <f>IFERROR(CLEAN(HLOOKUP(AU$1,'1.源数据-产品报告-消费降序'!AU:AU,ROW(),0)),"")</f>
        <v/>
      </c>
      <c r="AV636" s="69" t="str">
        <f>IFERROR(CLEAN(HLOOKUP(AV$1,'1.源数据-产品报告-消费降序'!AV:AV,ROW(),0)),"")</f>
        <v/>
      </c>
      <c r="AW636" s="69" t="str">
        <f>IFERROR(CLEAN(HLOOKUP(AW$1,'1.源数据-产品报告-消费降序'!AW:AW,ROW(),0)),"")</f>
        <v/>
      </c>
      <c r="AX636" s="69" t="str">
        <f>IFERROR(CLEAN(HLOOKUP(AX$1,'1.源数据-产品报告-消费降序'!AX:AX,ROW(),0)),"")</f>
        <v/>
      </c>
      <c r="AY636" s="69" t="str">
        <f>IFERROR(CLEAN(HLOOKUP(AY$1,'1.源数据-产品报告-消费降序'!AY:AY,ROW(),0)),"")</f>
        <v/>
      </c>
      <c r="AZ6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6" s="69" t="str">
        <f>IFERROR(CLEAN(HLOOKUP(BA$1,'1.源数据-产品报告-消费降序'!BA:BA,ROW(),0)),"")</f>
        <v/>
      </c>
      <c r="BD636" s="69" t="str">
        <f>IFERROR(CLEAN(HLOOKUP(BD$1,'1.源数据-产品报告-消费降序'!BD:BD,ROW(),0)),"")</f>
        <v/>
      </c>
      <c r="BE636" s="69" t="str">
        <f>IFERROR(CLEAN(HLOOKUP(BE$1,'1.源数据-产品报告-消费降序'!BE:BE,ROW(),0)),"")</f>
        <v/>
      </c>
      <c r="BF636" s="69" t="str">
        <f>IFERROR(CLEAN(HLOOKUP(BF$1,'1.源数据-产品报告-消费降序'!BF:BF,ROW(),0)),"")</f>
        <v/>
      </c>
      <c r="BG636" s="69" t="str">
        <f>IFERROR(CLEAN(HLOOKUP(BG$1,'1.源数据-产品报告-消费降序'!BG:BG,ROW(),0)),"")</f>
        <v/>
      </c>
      <c r="BH636" s="69" t="str">
        <f>IFERROR(CLEAN(HLOOKUP(BH$1,'1.源数据-产品报告-消费降序'!BH:BH,ROW(),0)),"")</f>
        <v/>
      </c>
      <c r="BI636" s="69" t="str">
        <f>IFERROR(CLEAN(HLOOKUP(BI$1,'1.源数据-产品报告-消费降序'!BI:BI,ROW(),0)),"")</f>
        <v/>
      </c>
      <c r="BJ636" s="69" t="str">
        <f>IFERROR(CLEAN(HLOOKUP(BJ$1,'1.源数据-产品报告-消费降序'!BJ:BJ,ROW(),0)),"")</f>
        <v/>
      </c>
      <c r="BK6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6" s="69" t="str">
        <f>IFERROR(CLEAN(HLOOKUP(BL$1,'1.源数据-产品报告-消费降序'!BL:BL,ROW(),0)),"")</f>
        <v/>
      </c>
      <c r="BO636" s="69" t="str">
        <f>IFERROR(CLEAN(HLOOKUP(BO$1,'1.源数据-产品报告-消费降序'!BO:BO,ROW(),0)),"")</f>
        <v/>
      </c>
      <c r="BP636" s="69" t="str">
        <f>IFERROR(CLEAN(HLOOKUP(BP$1,'1.源数据-产品报告-消费降序'!BP:BP,ROW(),0)),"")</f>
        <v/>
      </c>
      <c r="BQ636" s="69" t="str">
        <f>IFERROR(CLEAN(HLOOKUP(BQ$1,'1.源数据-产品报告-消费降序'!BQ:BQ,ROW(),0)),"")</f>
        <v/>
      </c>
      <c r="BR636" s="69" t="str">
        <f>IFERROR(CLEAN(HLOOKUP(BR$1,'1.源数据-产品报告-消费降序'!BR:BR,ROW(),0)),"")</f>
        <v/>
      </c>
      <c r="BS636" s="69" t="str">
        <f>IFERROR(CLEAN(HLOOKUP(BS$1,'1.源数据-产品报告-消费降序'!BS:BS,ROW(),0)),"")</f>
        <v/>
      </c>
      <c r="BT636" s="69" t="str">
        <f>IFERROR(CLEAN(HLOOKUP(BT$1,'1.源数据-产品报告-消费降序'!BT:BT,ROW(),0)),"")</f>
        <v/>
      </c>
      <c r="BU636" s="69" t="str">
        <f>IFERROR(CLEAN(HLOOKUP(BU$1,'1.源数据-产品报告-消费降序'!BU:BU,ROW(),0)),"")</f>
        <v/>
      </c>
      <c r="BV6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6" s="69" t="str">
        <f>IFERROR(CLEAN(HLOOKUP(BW$1,'1.源数据-产品报告-消费降序'!BW:BW,ROW(),0)),"")</f>
        <v/>
      </c>
    </row>
    <row r="637" spans="1:75">
      <c r="A637" s="69" t="str">
        <f>IFERROR(CLEAN(HLOOKUP(A$1,'1.源数据-产品报告-消费降序'!A:A,ROW(),0)),"")</f>
        <v/>
      </c>
      <c r="B637" s="69" t="str">
        <f>IFERROR(CLEAN(HLOOKUP(B$1,'1.源数据-产品报告-消费降序'!B:B,ROW(),0)),"")</f>
        <v/>
      </c>
      <c r="C637" s="69" t="str">
        <f>IFERROR(CLEAN(HLOOKUP(C$1,'1.源数据-产品报告-消费降序'!C:C,ROW(),0)),"")</f>
        <v/>
      </c>
      <c r="D637" s="69" t="str">
        <f>IFERROR(CLEAN(HLOOKUP(D$1,'1.源数据-产品报告-消费降序'!D:D,ROW(),0)),"")</f>
        <v/>
      </c>
      <c r="E637" s="69" t="str">
        <f>IFERROR(CLEAN(HLOOKUP(E$1,'1.源数据-产品报告-消费降序'!E:E,ROW(),0)),"")</f>
        <v/>
      </c>
      <c r="F637" s="69" t="str">
        <f>IFERROR(CLEAN(HLOOKUP(F$1,'1.源数据-产品报告-消费降序'!F:F,ROW(),0)),"")</f>
        <v/>
      </c>
      <c r="G637" s="70">
        <f>IFERROR((HLOOKUP(G$1,'1.源数据-产品报告-消费降序'!G:G,ROW(),0)),"")</f>
        <v>0</v>
      </c>
      <c r="H6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7" s="69" t="str">
        <f>IFERROR(CLEAN(HLOOKUP(I$1,'1.源数据-产品报告-消费降序'!I:I,ROW(),0)),"")</f>
        <v/>
      </c>
      <c r="L637" s="69" t="str">
        <f>IFERROR(CLEAN(HLOOKUP(L$1,'1.源数据-产品报告-消费降序'!L:L,ROW(),0)),"")</f>
        <v/>
      </c>
      <c r="M637" s="69" t="str">
        <f>IFERROR(CLEAN(HLOOKUP(M$1,'1.源数据-产品报告-消费降序'!M:M,ROW(),0)),"")</f>
        <v/>
      </c>
      <c r="N637" s="69" t="str">
        <f>IFERROR(CLEAN(HLOOKUP(N$1,'1.源数据-产品报告-消费降序'!N:N,ROW(),0)),"")</f>
        <v/>
      </c>
      <c r="O637" s="69" t="str">
        <f>IFERROR(CLEAN(HLOOKUP(O$1,'1.源数据-产品报告-消费降序'!O:O,ROW(),0)),"")</f>
        <v/>
      </c>
      <c r="P637" s="69" t="str">
        <f>IFERROR(CLEAN(HLOOKUP(P$1,'1.源数据-产品报告-消费降序'!P:P,ROW(),0)),"")</f>
        <v/>
      </c>
      <c r="Q637" s="69" t="str">
        <f>IFERROR(CLEAN(HLOOKUP(Q$1,'1.源数据-产品报告-消费降序'!Q:Q,ROW(),0)),"")</f>
        <v/>
      </c>
      <c r="R637" s="69" t="str">
        <f>IFERROR(CLEAN(HLOOKUP(R$1,'1.源数据-产品报告-消费降序'!R:R,ROW(),0)),"")</f>
        <v/>
      </c>
      <c r="S6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7" s="69" t="str">
        <f>IFERROR(CLEAN(HLOOKUP(T$1,'1.源数据-产品报告-消费降序'!T:T,ROW(),0)),"")</f>
        <v/>
      </c>
      <c r="W637" s="69" t="str">
        <f>IFERROR(CLEAN(HLOOKUP(W$1,'1.源数据-产品报告-消费降序'!W:W,ROW(),0)),"")</f>
        <v/>
      </c>
      <c r="X637" s="69" t="str">
        <f>IFERROR(CLEAN(HLOOKUP(X$1,'1.源数据-产品报告-消费降序'!X:X,ROW(),0)),"")</f>
        <v/>
      </c>
      <c r="Y637" s="69" t="str">
        <f>IFERROR(CLEAN(HLOOKUP(Y$1,'1.源数据-产品报告-消费降序'!Y:Y,ROW(),0)),"")</f>
        <v/>
      </c>
      <c r="Z637" s="69" t="str">
        <f>IFERROR(CLEAN(HLOOKUP(Z$1,'1.源数据-产品报告-消费降序'!Z:Z,ROW(),0)),"")</f>
        <v/>
      </c>
      <c r="AA637" s="69" t="str">
        <f>IFERROR(CLEAN(HLOOKUP(AA$1,'1.源数据-产品报告-消费降序'!AA:AA,ROW(),0)),"")</f>
        <v/>
      </c>
      <c r="AB637" s="69" t="str">
        <f>IFERROR(CLEAN(HLOOKUP(AB$1,'1.源数据-产品报告-消费降序'!AB:AB,ROW(),0)),"")</f>
        <v/>
      </c>
      <c r="AC637" s="69" t="str">
        <f>IFERROR(CLEAN(HLOOKUP(AC$1,'1.源数据-产品报告-消费降序'!AC:AC,ROW(),0)),"")</f>
        <v/>
      </c>
      <c r="AD6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7" s="69" t="str">
        <f>IFERROR(CLEAN(HLOOKUP(AE$1,'1.源数据-产品报告-消费降序'!AE:AE,ROW(),0)),"")</f>
        <v/>
      </c>
      <c r="AH637" s="69" t="str">
        <f>IFERROR(CLEAN(HLOOKUP(AH$1,'1.源数据-产品报告-消费降序'!AH:AH,ROW(),0)),"")</f>
        <v/>
      </c>
      <c r="AI637" s="69" t="str">
        <f>IFERROR(CLEAN(HLOOKUP(AI$1,'1.源数据-产品报告-消费降序'!AI:AI,ROW(),0)),"")</f>
        <v/>
      </c>
      <c r="AJ637" s="69" t="str">
        <f>IFERROR(CLEAN(HLOOKUP(AJ$1,'1.源数据-产品报告-消费降序'!AJ:AJ,ROW(),0)),"")</f>
        <v/>
      </c>
      <c r="AK637" s="69" t="str">
        <f>IFERROR(CLEAN(HLOOKUP(AK$1,'1.源数据-产品报告-消费降序'!AK:AK,ROW(),0)),"")</f>
        <v/>
      </c>
      <c r="AL637" s="69" t="str">
        <f>IFERROR(CLEAN(HLOOKUP(AL$1,'1.源数据-产品报告-消费降序'!AL:AL,ROW(),0)),"")</f>
        <v/>
      </c>
      <c r="AM637" s="69" t="str">
        <f>IFERROR(CLEAN(HLOOKUP(AM$1,'1.源数据-产品报告-消费降序'!AM:AM,ROW(),0)),"")</f>
        <v/>
      </c>
      <c r="AN637" s="69" t="str">
        <f>IFERROR(CLEAN(HLOOKUP(AN$1,'1.源数据-产品报告-消费降序'!AN:AN,ROW(),0)),"")</f>
        <v/>
      </c>
      <c r="AO6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7" s="69" t="str">
        <f>IFERROR(CLEAN(HLOOKUP(AP$1,'1.源数据-产品报告-消费降序'!AP:AP,ROW(),0)),"")</f>
        <v/>
      </c>
      <c r="AS637" s="69" t="str">
        <f>IFERROR(CLEAN(HLOOKUP(AS$1,'1.源数据-产品报告-消费降序'!AS:AS,ROW(),0)),"")</f>
        <v/>
      </c>
      <c r="AT637" s="69" t="str">
        <f>IFERROR(CLEAN(HLOOKUP(AT$1,'1.源数据-产品报告-消费降序'!AT:AT,ROW(),0)),"")</f>
        <v/>
      </c>
      <c r="AU637" s="69" t="str">
        <f>IFERROR(CLEAN(HLOOKUP(AU$1,'1.源数据-产品报告-消费降序'!AU:AU,ROW(),0)),"")</f>
        <v/>
      </c>
      <c r="AV637" s="69" t="str">
        <f>IFERROR(CLEAN(HLOOKUP(AV$1,'1.源数据-产品报告-消费降序'!AV:AV,ROW(),0)),"")</f>
        <v/>
      </c>
      <c r="AW637" s="69" t="str">
        <f>IFERROR(CLEAN(HLOOKUP(AW$1,'1.源数据-产品报告-消费降序'!AW:AW,ROW(),0)),"")</f>
        <v/>
      </c>
      <c r="AX637" s="69" t="str">
        <f>IFERROR(CLEAN(HLOOKUP(AX$1,'1.源数据-产品报告-消费降序'!AX:AX,ROW(),0)),"")</f>
        <v/>
      </c>
      <c r="AY637" s="69" t="str">
        <f>IFERROR(CLEAN(HLOOKUP(AY$1,'1.源数据-产品报告-消费降序'!AY:AY,ROW(),0)),"")</f>
        <v/>
      </c>
      <c r="AZ6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7" s="69" t="str">
        <f>IFERROR(CLEAN(HLOOKUP(BA$1,'1.源数据-产品报告-消费降序'!BA:BA,ROW(),0)),"")</f>
        <v/>
      </c>
      <c r="BD637" s="69" t="str">
        <f>IFERROR(CLEAN(HLOOKUP(BD$1,'1.源数据-产品报告-消费降序'!BD:BD,ROW(),0)),"")</f>
        <v/>
      </c>
      <c r="BE637" s="69" t="str">
        <f>IFERROR(CLEAN(HLOOKUP(BE$1,'1.源数据-产品报告-消费降序'!BE:BE,ROW(),0)),"")</f>
        <v/>
      </c>
      <c r="BF637" s="69" t="str">
        <f>IFERROR(CLEAN(HLOOKUP(BF$1,'1.源数据-产品报告-消费降序'!BF:BF,ROW(),0)),"")</f>
        <v/>
      </c>
      <c r="BG637" s="69" t="str">
        <f>IFERROR(CLEAN(HLOOKUP(BG$1,'1.源数据-产品报告-消费降序'!BG:BG,ROW(),0)),"")</f>
        <v/>
      </c>
      <c r="BH637" s="69" t="str">
        <f>IFERROR(CLEAN(HLOOKUP(BH$1,'1.源数据-产品报告-消费降序'!BH:BH,ROW(),0)),"")</f>
        <v/>
      </c>
      <c r="BI637" s="69" t="str">
        <f>IFERROR(CLEAN(HLOOKUP(BI$1,'1.源数据-产品报告-消费降序'!BI:BI,ROW(),0)),"")</f>
        <v/>
      </c>
      <c r="BJ637" s="69" t="str">
        <f>IFERROR(CLEAN(HLOOKUP(BJ$1,'1.源数据-产品报告-消费降序'!BJ:BJ,ROW(),0)),"")</f>
        <v/>
      </c>
      <c r="BK6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7" s="69" t="str">
        <f>IFERROR(CLEAN(HLOOKUP(BL$1,'1.源数据-产品报告-消费降序'!BL:BL,ROW(),0)),"")</f>
        <v/>
      </c>
      <c r="BO637" s="69" t="str">
        <f>IFERROR(CLEAN(HLOOKUP(BO$1,'1.源数据-产品报告-消费降序'!BO:BO,ROW(),0)),"")</f>
        <v/>
      </c>
      <c r="BP637" s="69" t="str">
        <f>IFERROR(CLEAN(HLOOKUP(BP$1,'1.源数据-产品报告-消费降序'!BP:BP,ROW(),0)),"")</f>
        <v/>
      </c>
      <c r="BQ637" s="69" t="str">
        <f>IFERROR(CLEAN(HLOOKUP(BQ$1,'1.源数据-产品报告-消费降序'!BQ:BQ,ROW(),0)),"")</f>
        <v/>
      </c>
      <c r="BR637" s="69" t="str">
        <f>IFERROR(CLEAN(HLOOKUP(BR$1,'1.源数据-产品报告-消费降序'!BR:BR,ROW(),0)),"")</f>
        <v/>
      </c>
      <c r="BS637" s="69" t="str">
        <f>IFERROR(CLEAN(HLOOKUP(BS$1,'1.源数据-产品报告-消费降序'!BS:BS,ROW(),0)),"")</f>
        <v/>
      </c>
      <c r="BT637" s="69" t="str">
        <f>IFERROR(CLEAN(HLOOKUP(BT$1,'1.源数据-产品报告-消费降序'!BT:BT,ROW(),0)),"")</f>
        <v/>
      </c>
      <c r="BU637" s="69" t="str">
        <f>IFERROR(CLEAN(HLOOKUP(BU$1,'1.源数据-产品报告-消费降序'!BU:BU,ROW(),0)),"")</f>
        <v/>
      </c>
      <c r="BV6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7" s="69" t="str">
        <f>IFERROR(CLEAN(HLOOKUP(BW$1,'1.源数据-产品报告-消费降序'!BW:BW,ROW(),0)),"")</f>
        <v/>
      </c>
    </row>
    <row r="638" spans="1:75">
      <c r="A638" s="69" t="str">
        <f>IFERROR(CLEAN(HLOOKUP(A$1,'1.源数据-产品报告-消费降序'!A:A,ROW(),0)),"")</f>
        <v/>
      </c>
      <c r="B638" s="69" t="str">
        <f>IFERROR(CLEAN(HLOOKUP(B$1,'1.源数据-产品报告-消费降序'!B:B,ROW(),0)),"")</f>
        <v/>
      </c>
      <c r="C638" s="69" t="str">
        <f>IFERROR(CLEAN(HLOOKUP(C$1,'1.源数据-产品报告-消费降序'!C:C,ROW(),0)),"")</f>
        <v/>
      </c>
      <c r="D638" s="69" t="str">
        <f>IFERROR(CLEAN(HLOOKUP(D$1,'1.源数据-产品报告-消费降序'!D:D,ROW(),0)),"")</f>
        <v/>
      </c>
      <c r="E638" s="69" t="str">
        <f>IFERROR(CLEAN(HLOOKUP(E$1,'1.源数据-产品报告-消费降序'!E:E,ROW(),0)),"")</f>
        <v/>
      </c>
      <c r="F638" s="69" t="str">
        <f>IFERROR(CLEAN(HLOOKUP(F$1,'1.源数据-产品报告-消费降序'!F:F,ROW(),0)),"")</f>
        <v/>
      </c>
      <c r="G638" s="70">
        <f>IFERROR((HLOOKUP(G$1,'1.源数据-产品报告-消费降序'!G:G,ROW(),0)),"")</f>
        <v>0</v>
      </c>
      <c r="H6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8" s="69" t="str">
        <f>IFERROR(CLEAN(HLOOKUP(I$1,'1.源数据-产品报告-消费降序'!I:I,ROW(),0)),"")</f>
        <v/>
      </c>
      <c r="L638" s="69" t="str">
        <f>IFERROR(CLEAN(HLOOKUP(L$1,'1.源数据-产品报告-消费降序'!L:L,ROW(),0)),"")</f>
        <v/>
      </c>
      <c r="M638" s="69" t="str">
        <f>IFERROR(CLEAN(HLOOKUP(M$1,'1.源数据-产品报告-消费降序'!M:M,ROW(),0)),"")</f>
        <v/>
      </c>
      <c r="N638" s="69" t="str">
        <f>IFERROR(CLEAN(HLOOKUP(N$1,'1.源数据-产品报告-消费降序'!N:N,ROW(),0)),"")</f>
        <v/>
      </c>
      <c r="O638" s="69" t="str">
        <f>IFERROR(CLEAN(HLOOKUP(O$1,'1.源数据-产品报告-消费降序'!O:O,ROW(),0)),"")</f>
        <v/>
      </c>
      <c r="P638" s="69" t="str">
        <f>IFERROR(CLEAN(HLOOKUP(P$1,'1.源数据-产品报告-消费降序'!P:P,ROW(),0)),"")</f>
        <v/>
      </c>
      <c r="Q638" s="69" t="str">
        <f>IFERROR(CLEAN(HLOOKUP(Q$1,'1.源数据-产品报告-消费降序'!Q:Q,ROW(),0)),"")</f>
        <v/>
      </c>
      <c r="R638" s="69" t="str">
        <f>IFERROR(CLEAN(HLOOKUP(R$1,'1.源数据-产品报告-消费降序'!R:R,ROW(),0)),"")</f>
        <v/>
      </c>
      <c r="S6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8" s="69" t="str">
        <f>IFERROR(CLEAN(HLOOKUP(T$1,'1.源数据-产品报告-消费降序'!T:T,ROW(),0)),"")</f>
        <v/>
      </c>
      <c r="W638" s="69" t="str">
        <f>IFERROR(CLEAN(HLOOKUP(W$1,'1.源数据-产品报告-消费降序'!W:W,ROW(),0)),"")</f>
        <v/>
      </c>
      <c r="X638" s="69" t="str">
        <f>IFERROR(CLEAN(HLOOKUP(X$1,'1.源数据-产品报告-消费降序'!X:X,ROW(),0)),"")</f>
        <v/>
      </c>
      <c r="Y638" s="69" t="str">
        <f>IFERROR(CLEAN(HLOOKUP(Y$1,'1.源数据-产品报告-消费降序'!Y:Y,ROW(),0)),"")</f>
        <v/>
      </c>
      <c r="Z638" s="69" t="str">
        <f>IFERROR(CLEAN(HLOOKUP(Z$1,'1.源数据-产品报告-消费降序'!Z:Z,ROW(),0)),"")</f>
        <v/>
      </c>
      <c r="AA638" s="69" t="str">
        <f>IFERROR(CLEAN(HLOOKUP(AA$1,'1.源数据-产品报告-消费降序'!AA:AA,ROW(),0)),"")</f>
        <v/>
      </c>
      <c r="AB638" s="69" t="str">
        <f>IFERROR(CLEAN(HLOOKUP(AB$1,'1.源数据-产品报告-消费降序'!AB:AB,ROW(),0)),"")</f>
        <v/>
      </c>
      <c r="AC638" s="69" t="str">
        <f>IFERROR(CLEAN(HLOOKUP(AC$1,'1.源数据-产品报告-消费降序'!AC:AC,ROW(),0)),"")</f>
        <v/>
      </c>
      <c r="AD6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8" s="69" t="str">
        <f>IFERROR(CLEAN(HLOOKUP(AE$1,'1.源数据-产品报告-消费降序'!AE:AE,ROW(),0)),"")</f>
        <v/>
      </c>
      <c r="AH638" s="69" t="str">
        <f>IFERROR(CLEAN(HLOOKUP(AH$1,'1.源数据-产品报告-消费降序'!AH:AH,ROW(),0)),"")</f>
        <v/>
      </c>
      <c r="AI638" s="69" t="str">
        <f>IFERROR(CLEAN(HLOOKUP(AI$1,'1.源数据-产品报告-消费降序'!AI:AI,ROW(),0)),"")</f>
        <v/>
      </c>
      <c r="AJ638" s="69" t="str">
        <f>IFERROR(CLEAN(HLOOKUP(AJ$1,'1.源数据-产品报告-消费降序'!AJ:AJ,ROW(),0)),"")</f>
        <v/>
      </c>
      <c r="AK638" s="69" t="str">
        <f>IFERROR(CLEAN(HLOOKUP(AK$1,'1.源数据-产品报告-消费降序'!AK:AK,ROW(),0)),"")</f>
        <v/>
      </c>
      <c r="AL638" s="69" t="str">
        <f>IFERROR(CLEAN(HLOOKUP(AL$1,'1.源数据-产品报告-消费降序'!AL:AL,ROW(),0)),"")</f>
        <v/>
      </c>
      <c r="AM638" s="69" t="str">
        <f>IFERROR(CLEAN(HLOOKUP(AM$1,'1.源数据-产品报告-消费降序'!AM:AM,ROW(),0)),"")</f>
        <v/>
      </c>
      <c r="AN638" s="69" t="str">
        <f>IFERROR(CLEAN(HLOOKUP(AN$1,'1.源数据-产品报告-消费降序'!AN:AN,ROW(),0)),"")</f>
        <v/>
      </c>
      <c r="AO6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8" s="69" t="str">
        <f>IFERROR(CLEAN(HLOOKUP(AP$1,'1.源数据-产品报告-消费降序'!AP:AP,ROW(),0)),"")</f>
        <v/>
      </c>
      <c r="AS638" s="69" t="str">
        <f>IFERROR(CLEAN(HLOOKUP(AS$1,'1.源数据-产品报告-消费降序'!AS:AS,ROW(),0)),"")</f>
        <v/>
      </c>
      <c r="AT638" s="69" t="str">
        <f>IFERROR(CLEAN(HLOOKUP(AT$1,'1.源数据-产品报告-消费降序'!AT:AT,ROW(),0)),"")</f>
        <v/>
      </c>
      <c r="AU638" s="69" t="str">
        <f>IFERROR(CLEAN(HLOOKUP(AU$1,'1.源数据-产品报告-消费降序'!AU:AU,ROW(),0)),"")</f>
        <v/>
      </c>
      <c r="AV638" s="69" t="str">
        <f>IFERROR(CLEAN(HLOOKUP(AV$1,'1.源数据-产品报告-消费降序'!AV:AV,ROW(),0)),"")</f>
        <v/>
      </c>
      <c r="AW638" s="69" t="str">
        <f>IFERROR(CLEAN(HLOOKUP(AW$1,'1.源数据-产品报告-消费降序'!AW:AW,ROW(),0)),"")</f>
        <v/>
      </c>
      <c r="AX638" s="69" t="str">
        <f>IFERROR(CLEAN(HLOOKUP(AX$1,'1.源数据-产品报告-消费降序'!AX:AX,ROW(),0)),"")</f>
        <v/>
      </c>
      <c r="AY638" s="69" t="str">
        <f>IFERROR(CLEAN(HLOOKUP(AY$1,'1.源数据-产品报告-消费降序'!AY:AY,ROW(),0)),"")</f>
        <v/>
      </c>
      <c r="AZ6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8" s="69" t="str">
        <f>IFERROR(CLEAN(HLOOKUP(BA$1,'1.源数据-产品报告-消费降序'!BA:BA,ROW(),0)),"")</f>
        <v/>
      </c>
      <c r="BD638" s="69" t="str">
        <f>IFERROR(CLEAN(HLOOKUP(BD$1,'1.源数据-产品报告-消费降序'!BD:BD,ROW(),0)),"")</f>
        <v/>
      </c>
      <c r="BE638" s="69" t="str">
        <f>IFERROR(CLEAN(HLOOKUP(BE$1,'1.源数据-产品报告-消费降序'!BE:BE,ROW(),0)),"")</f>
        <v/>
      </c>
      <c r="BF638" s="69" t="str">
        <f>IFERROR(CLEAN(HLOOKUP(BF$1,'1.源数据-产品报告-消费降序'!BF:BF,ROW(),0)),"")</f>
        <v/>
      </c>
      <c r="BG638" s="69" t="str">
        <f>IFERROR(CLEAN(HLOOKUP(BG$1,'1.源数据-产品报告-消费降序'!BG:BG,ROW(),0)),"")</f>
        <v/>
      </c>
      <c r="BH638" s="69" t="str">
        <f>IFERROR(CLEAN(HLOOKUP(BH$1,'1.源数据-产品报告-消费降序'!BH:BH,ROW(),0)),"")</f>
        <v/>
      </c>
      <c r="BI638" s="69" t="str">
        <f>IFERROR(CLEAN(HLOOKUP(BI$1,'1.源数据-产品报告-消费降序'!BI:BI,ROW(),0)),"")</f>
        <v/>
      </c>
      <c r="BJ638" s="69" t="str">
        <f>IFERROR(CLEAN(HLOOKUP(BJ$1,'1.源数据-产品报告-消费降序'!BJ:BJ,ROW(),0)),"")</f>
        <v/>
      </c>
      <c r="BK6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8" s="69" t="str">
        <f>IFERROR(CLEAN(HLOOKUP(BL$1,'1.源数据-产品报告-消费降序'!BL:BL,ROW(),0)),"")</f>
        <v/>
      </c>
      <c r="BO638" s="69" t="str">
        <f>IFERROR(CLEAN(HLOOKUP(BO$1,'1.源数据-产品报告-消费降序'!BO:BO,ROW(),0)),"")</f>
        <v/>
      </c>
      <c r="BP638" s="69" t="str">
        <f>IFERROR(CLEAN(HLOOKUP(BP$1,'1.源数据-产品报告-消费降序'!BP:BP,ROW(),0)),"")</f>
        <v/>
      </c>
      <c r="BQ638" s="69" t="str">
        <f>IFERROR(CLEAN(HLOOKUP(BQ$1,'1.源数据-产品报告-消费降序'!BQ:BQ,ROW(),0)),"")</f>
        <v/>
      </c>
      <c r="BR638" s="69" t="str">
        <f>IFERROR(CLEAN(HLOOKUP(BR$1,'1.源数据-产品报告-消费降序'!BR:BR,ROW(),0)),"")</f>
        <v/>
      </c>
      <c r="BS638" s="69" t="str">
        <f>IFERROR(CLEAN(HLOOKUP(BS$1,'1.源数据-产品报告-消费降序'!BS:BS,ROW(),0)),"")</f>
        <v/>
      </c>
      <c r="BT638" s="69" t="str">
        <f>IFERROR(CLEAN(HLOOKUP(BT$1,'1.源数据-产品报告-消费降序'!BT:BT,ROW(),0)),"")</f>
        <v/>
      </c>
      <c r="BU638" s="69" t="str">
        <f>IFERROR(CLEAN(HLOOKUP(BU$1,'1.源数据-产品报告-消费降序'!BU:BU,ROW(),0)),"")</f>
        <v/>
      </c>
      <c r="BV6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8" s="69" t="str">
        <f>IFERROR(CLEAN(HLOOKUP(BW$1,'1.源数据-产品报告-消费降序'!BW:BW,ROW(),0)),"")</f>
        <v/>
      </c>
    </row>
    <row r="639" spans="1:75">
      <c r="A639" s="69" t="str">
        <f>IFERROR(CLEAN(HLOOKUP(A$1,'1.源数据-产品报告-消费降序'!A:A,ROW(),0)),"")</f>
        <v/>
      </c>
      <c r="B639" s="69" t="str">
        <f>IFERROR(CLEAN(HLOOKUP(B$1,'1.源数据-产品报告-消费降序'!B:B,ROW(),0)),"")</f>
        <v/>
      </c>
      <c r="C639" s="69" t="str">
        <f>IFERROR(CLEAN(HLOOKUP(C$1,'1.源数据-产品报告-消费降序'!C:C,ROW(),0)),"")</f>
        <v/>
      </c>
      <c r="D639" s="69" t="str">
        <f>IFERROR(CLEAN(HLOOKUP(D$1,'1.源数据-产品报告-消费降序'!D:D,ROW(),0)),"")</f>
        <v/>
      </c>
      <c r="E639" s="69" t="str">
        <f>IFERROR(CLEAN(HLOOKUP(E$1,'1.源数据-产品报告-消费降序'!E:E,ROW(),0)),"")</f>
        <v/>
      </c>
      <c r="F639" s="69" t="str">
        <f>IFERROR(CLEAN(HLOOKUP(F$1,'1.源数据-产品报告-消费降序'!F:F,ROW(),0)),"")</f>
        <v/>
      </c>
      <c r="G639" s="70">
        <f>IFERROR((HLOOKUP(G$1,'1.源数据-产品报告-消费降序'!G:G,ROW(),0)),"")</f>
        <v>0</v>
      </c>
      <c r="H6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39" s="69" t="str">
        <f>IFERROR(CLEAN(HLOOKUP(I$1,'1.源数据-产品报告-消费降序'!I:I,ROW(),0)),"")</f>
        <v/>
      </c>
      <c r="L639" s="69" t="str">
        <f>IFERROR(CLEAN(HLOOKUP(L$1,'1.源数据-产品报告-消费降序'!L:L,ROW(),0)),"")</f>
        <v/>
      </c>
      <c r="M639" s="69" t="str">
        <f>IFERROR(CLEAN(HLOOKUP(M$1,'1.源数据-产品报告-消费降序'!M:M,ROW(),0)),"")</f>
        <v/>
      </c>
      <c r="N639" s="69" t="str">
        <f>IFERROR(CLEAN(HLOOKUP(N$1,'1.源数据-产品报告-消费降序'!N:N,ROW(),0)),"")</f>
        <v/>
      </c>
      <c r="O639" s="69" t="str">
        <f>IFERROR(CLEAN(HLOOKUP(O$1,'1.源数据-产品报告-消费降序'!O:O,ROW(),0)),"")</f>
        <v/>
      </c>
      <c r="P639" s="69" t="str">
        <f>IFERROR(CLEAN(HLOOKUP(P$1,'1.源数据-产品报告-消费降序'!P:P,ROW(),0)),"")</f>
        <v/>
      </c>
      <c r="Q639" s="69" t="str">
        <f>IFERROR(CLEAN(HLOOKUP(Q$1,'1.源数据-产品报告-消费降序'!Q:Q,ROW(),0)),"")</f>
        <v/>
      </c>
      <c r="R639" s="69" t="str">
        <f>IFERROR(CLEAN(HLOOKUP(R$1,'1.源数据-产品报告-消费降序'!R:R,ROW(),0)),"")</f>
        <v/>
      </c>
      <c r="S6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39" s="69" t="str">
        <f>IFERROR(CLEAN(HLOOKUP(T$1,'1.源数据-产品报告-消费降序'!T:T,ROW(),0)),"")</f>
        <v/>
      </c>
      <c r="W639" s="69" t="str">
        <f>IFERROR(CLEAN(HLOOKUP(W$1,'1.源数据-产品报告-消费降序'!W:W,ROW(),0)),"")</f>
        <v/>
      </c>
      <c r="X639" s="69" t="str">
        <f>IFERROR(CLEAN(HLOOKUP(X$1,'1.源数据-产品报告-消费降序'!X:X,ROW(),0)),"")</f>
        <v/>
      </c>
      <c r="Y639" s="69" t="str">
        <f>IFERROR(CLEAN(HLOOKUP(Y$1,'1.源数据-产品报告-消费降序'!Y:Y,ROW(),0)),"")</f>
        <v/>
      </c>
      <c r="Z639" s="69" t="str">
        <f>IFERROR(CLEAN(HLOOKUP(Z$1,'1.源数据-产品报告-消费降序'!Z:Z,ROW(),0)),"")</f>
        <v/>
      </c>
      <c r="AA639" s="69" t="str">
        <f>IFERROR(CLEAN(HLOOKUP(AA$1,'1.源数据-产品报告-消费降序'!AA:AA,ROW(),0)),"")</f>
        <v/>
      </c>
      <c r="AB639" s="69" t="str">
        <f>IFERROR(CLEAN(HLOOKUP(AB$1,'1.源数据-产品报告-消费降序'!AB:AB,ROW(),0)),"")</f>
        <v/>
      </c>
      <c r="AC639" s="69" t="str">
        <f>IFERROR(CLEAN(HLOOKUP(AC$1,'1.源数据-产品报告-消费降序'!AC:AC,ROW(),0)),"")</f>
        <v/>
      </c>
      <c r="AD6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39" s="69" t="str">
        <f>IFERROR(CLEAN(HLOOKUP(AE$1,'1.源数据-产品报告-消费降序'!AE:AE,ROW(),0)),"")</f>
        <v/>
      </c>
      <c r="AH639" s="69" t="str">
        <f>IFERROR(CLEAN(HLOOKUP(AH$1,'1.源数据-产品报告-消费降序'!AH:AH,ROW(),0)),"")</f>
        <v/>
      </c>
      <c r="AI639" s="69" t="str">
        <f>IFERROR(CLEAN(HLOOKUP(AI$1,'1.源数据-产品报告-消费降序'!AI:AI,ROW(),0)),"")</f>
        <v/>
      </c>
      <c r="AJ639" s="69" t="str">
        <f>IFERROR(CLEAN(HLOOKUP(AJ$1,'1.源数据-产品报告-消费降序'!AJ:AJ,ROW(),0)),"")</f>
        <v/>
      </c>
      <c r="AK639" s="69" t="str">
        <f>IFERROR(CLEAN(HLOOKUP(AK$1,'1.源数据-产品报告-消费降序'!AK:AK,ROW(),0)),"")</f>
        <v/>
      </c>
      <c r="AL639" s="69" t="str">
        <f>IFERROR(CLEAN(HLOOKUP(AL$1,'1.源数据-产品报告-消费降序'!AL:AL,ROW(),0)),"")</f>
        <v/>
      </c>
      <c r="AM639" s="69" t="str">
        <f>IFERROR(CLEAN(HLOOKUP(AM$1,'1.源数据-产品报告-消费降序'!AM:AM,ROW(),0)),"")</f>
        <v/>
      </c>
      <c r="AN639" s="69" t="str">
        <f>IFERROR(CLEAN(HLOOKUP(AN$1,'1.源数据-产品报告-消费降序'!AN:AN,ROW(),0)),"")</f>
        <v/>
      </c>
      <c r="AO6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39" s="69" t="str">
        <f>IFERROR(CLEAN(HLOOKUP(AP$1,'1.源数据-产品报告-消费降序'!AP:AP,ROW(),0)),"")</f>
        <v/>
      </c>
      <c r="AS639" s="69" t="str">
        <f>IFERROR(CLEAN(HLOOKUP(AS$1,'1.源数据-产品报告-消费降序'!AS:AS,ROW(),0)),"")</f>
        <v/>
      </c>
      <c r="AT639" s="69" t="str">
        <f>IFERROR(CLEAN(HLOOKUP(AT$1,'1.源数据-产品报告-消费降序'!AT:AT,ROW(),0)),"")</f>
        <v/>
      </c>
      <c r="AU639" s="69" t="str">
        <f>IFERROR(CLEAN(HLOOKUP(AU$1,'1.源数据-产品报告-消费降序'!AU:AU,ROW(),0)),"")</f>
        <v/>
      </c>
      <c r="AV639" s="69" t="str">
        <f>IFERROR(CLEAN(HLOOKUP(AV$1,'1.源数据-产品报告-消费降序'!AV:AV,ROW(),0)),"")</f>
        <v/>
      </c>
      <c r="AW639" s="69" t="str">
        <f>IFERROR(CLEAN(HLOOKUP(AW$1,'1.源数据-产品报告-消费降序'!AW:AW,ROW(),0)),"")</f>
        <v/>
      </c>
      <c r="AX639" s="69" t="str">
        <f>IFERROR(CLEAN(HLOOKUP(AX$1,'1.源数据-产品报告-消费降序'!AX:AX,ROW(),0)),"")</f>
        <v/>
      </c>
      <c r="AY639" s="69" t="str">
        <f>IFERROR(CLEAN(HLOOKUP(AY$1,'1.源数据-产品报告-消费降序'!AY:AY,ROW(),0)),"")</f>
        <v/>
      </c>
      <c r="AZ6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39" s="69" t="str">
        <f>IFERROR(CLEAN(HLOOKUP(BA$1,'1.源数据-产品报告-消费降序'!BA:BA,ROW(),0)),"")</f>
        <v/>
      </c>
      <c r="BD639" s="69" t="str">
        <f>IFERROR(CLEAN(HLOOKUP(BD$1,'1.源数据-产品报告-消费降序'!BD:BD,ROW(),0)),"")</f>
        <v/>
      </c>
      <c r="BE639" s="69" t="str">
        <f>IFERROR(CLEAN(HLOOKUP(BE$1,'1.源数据-产品报告-消费降序'!BE:BE,ROW(),0)),"")</f>
        <v/>
      </c>
      <c r="BF639" s="69" t="str">
        <f>IFERROR(CLEAN(HLOOKUP(BF$1,'1.源数据-产品报告-消费降序'!BF:BF,ROW(),0)),"")</f>
        <v/>
      </c>
      <c r="BG639" s="69" t="str">
        <f>IFERROR(CLEAN(HLOOKUP(BG$1,'1.源数据-产品报告-消费降序'!BG:BG,ROW(),0)),"")</f>
        <v/>
      </c>
      <c r="BH639" s="69" t="str">
        <f>IFERROR(CLEAN(HLOOKUP(BH$1,'1.源数据-产品报告-消费降序'!BH:BH,ROW(),0)),"")</f>
        <v/>
      </c>
      <c r="BI639" s="69" t="str">
        <f>IFERROR(CLEAN(HLOOKUP(BI$1,'1.源数据-产品报告-消费降序'!BI:BI,ROW(),0)),"")</f>
        <v/>
      </c>
      <c r="BJ639" s="69" t="str">
        <f>IFERROR(CLEAN(HLOOKUP(BJ$1,'1.源数据-产品报告-消费降序'!BJ:BJ,ROW(),0)),"")</f>
        <v/>
      </c>
      <c r="BK6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39" s="69" t="str">
        <f>IFERROR(CLEAN(HLOOKUP(BL$1,'1.源数据-产品报告-消费降序'!BL:BL,ROW(),0)),"")</f>
        <v/>
      </c>
      <c r="BO639" s="69" t="str">
        <f>IFERROR(CLEAN(HLOOKUP(BO$1,'1.源数据-产品报告-消费降序'!BO:BO,ROW(),0)),"")</f>
        <v/>
      </c>
      <c r="BP639" s="69" t="str">
        <f>IFERROR(CLEAN(HLOOKUP(BP$1,'1.源数据-产品报告-消费降序'!BP:BP,ROW(),0)),"")</f>
        <v/>
      </c>
      <c r="BQ639" s="69" t="str">
        <f>IFERROR(CLEAN(HLOOKUP(BQ$1,'1.源数据-产品报告-消费降序'!BQ:BQ,ROW(),0)),"")</f>
        <v/>
      </c>
      <c r="BR639" s="69" t="str">
        <f>IFERROR(CLEAN(HLOOKUP(BR$1,'1.源数据-产品报告-消费降序'!BR:BR,ROW(),0)),"")</f>
        <v/>
      </c>
      <c r="BS639" s="69" t="str">
        <f>IFERROR(CLEAN(HLOOKUP(BS$1,'1.源数据-产品报告-消费降序'!BS:BS,ROW(),0)),"")</f>
        <v/>
      </c>
      <c r="BT639" s="69" t="str">
        <f>IFERROR(CLEAN(HLOOKUP(BT$1,'1.源数据-产品报告-消费降序'!BT:BT,ROW(),0)),"")</f>
        <v/>
      </c>
      <c r="BU639" s="69" t="str">
        <f>IFERROR(CLEAN(HLOOKUP(BU$1,'1.源数据-产品报告-消费降序'!BU:BU,ROW(),0)),"")</f>
        <v/>
      </c>
      <c r="BV6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39" s="69" t="str">
        <f>IFERROR(CLEAN(HLOOKUP(BW$1,'1.源数据-产品报告-消费降序'!BW:BW,ROW(),0)),"")</f>
        <v/>
      </c>
    </row>
    <row r="640" spans="1:75">
      <c r="A640" s="69" t="str">
        <f>IFERROR(CLEAN(HLOOKUP(A$1,'1.源数据-产品报告-消费降序'!A:A,ROW(),0)),"")</f>
        <v/>
      </c>
      <c r="B640" s="69" t="str">
        <f>IFERROR(CLEAN(HLOOKUP(B$1,'1.源数据-产品报告-消费降序'!B:B,ROW(),0)),"")</f>
        <v/>
      </c>
      <c r="C640" s="69" t="str">
        <f>IFERROR(CLEAN(HLOOKUP(C$1,'1.源数据-产品报告-消费降序'!C:C,ROW(),0)),"")</f>
        <v/>
      </c>
      <c r="D640" s="69" t="str">
        <f>IFERROR(CLEAN(HLOOKUP(D$1,'1.源数据-产品报告-消费降序'!D:D,ROW(),0)),"")</f>
        <v/>
      </c>
      <c r="E640" s="69" t="str">
        <f>IFERROR(CLEAN(HLOOKUP(E$1,'1.源数据-产品报告-消费降序'!E:E,ROW(),0)),"")</f>
        <v/>
      </c>
      <c r="F640" s="69" t="str">
        <f>IFERROR(CLEAN(HLOOKUP(F$1,'1.源数据-产品报告-消费降序'!F:F,ROW(),0)),"")</f>
        <v/>
      </c>
      <c r="G640" s="70">
        <f>IFERROR((HLOOKUP(G$1,'1.源数据-产品报告-消费降序'!G:G,ROW(),0)),"")</f>
        <v>0</v>
      </c>
      <c r="H6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0" s="69" t="str">
        <f>IFERROR(CLEAN(HLOOKUP(I$1,'1.源数据-产品报告-消费降序'!I:I,ROW(),0)),"")</f>
        <v/>
      </c>
      <c r="L640" s="69" t="str">
        <f>IFERROR(CLEAN(HLOOKUP(L$1,'1.源数据-产品报告-消费降序'!L:L,ROW(),0)),"")</f>
        <v/>
      </c>
      <c r="M640" s="69" t="str">
        <f>IFERROR(CLEAN(HLOOKUP(M$1,'1.源数据-产品报告-消费降序'!M:M,ROW(),0)),"")</f>
        <v/>
      </c>
      <c r="N640" s="69" t="str">
        <f>IFERROR(CLEAN(HLOOKUP(N$1,'1.源数据-产品报告-消费降序'!N:N,ROW(),0)),"")</f>
        <v/>
      </c>
      <c r="O640" s="69" t="str">
        <f>IFERROR(CLEAN(HLOOKUP(O$1,'1.源数据-产品报告-消费降序'!O:O,ROW(),0)),"")</f>
        <v/>
      </c>
      <c r="P640" s="69" t="str">
        <f>IFERROR(CLEAN(HLOOKUP(P$1,'1.源数据-产品报告-消费降序'!P:P,ROW(),0)),"")</f>
        <v/>
      </c>
      <c r="Q640" s="69" t="str">
        <f>IFERROR(CLEAN(HLOOKUP(Q$1,'1.源数据-产品报告-消费降序'!Q:Q,ROW(),0)),"")</f>
        <v/>
      </c>
      <c r="R640" s="69" t="str">
        <f>IFERROR(CLEAN(HLOOKUP(R$1,'1.源数据-产品报告-消费降序'!R:R,ROW(),0)),"")</f>
        <v/>
      </c>
      <c r="S6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0" s="69" t="str">
        <f>IFERROR(CLEAN(HLOOKUP(T$1,'1.源数据-产品报告-消费降序'!T:T,ROW(),0)),"")</f>
        <v/>
      </c>
      <c r="W640" s="69" t="str">
        <f>IFERROR(CLEAN(HLOOKUP(W$1,'1.源数据-产品报告-消费降序'!W:W,ROW(),0)),"")</f>
        <v/>
      </c>
      <c r="X640" s="69" t="str">
        <f>IFERROR(CLEAN(HLOOKUP(X$1,'1.源数据-产品报告-消费降序'!X:X,ROW(),0)),"")</f>
        <v/>
      </c>
      <c r="Y640" s="69" t="str">
        <f>IFERROR(CLEAN(HLOOKUP(Y$1,'1.源数据-产品报告-消费降序'!Y:Y,ROW(),0)),"")</f>
        <v/>
      </c>
      <c r="Z640" s="69" t="str">
        <f>IFERROR(CLEAN(HLOOKUP(Z$1,'1.源数据-产品报告-消费降序'!Z:Z,ROW(),0)),"")</f>
        <v/>
      </c>
      <c r="AA640" s="69" t="str">
        <f>IFERROR(CLEAN(HLOOKUP(AA$1,'1.源数据-产品报告-消费降序'!AA:AA,ROW(),0)),"")</f>
        <v/>
      </c>
      <c r="AB640" s="69" t="str">
        <f>IFERROR(CLEAN(HLOOKUP(AB$1,'1.源数据-产品报告-消费降序'!AB:AB,ROW(),0)),"")</f>
        <v/>
      </c>
      <c r="AC640" s="69" t="str">
        <f>IFERROR(CLEAN(HLOOKUP(AC$1,'1.源数据-产品报告-消费降序'!AC:AC,ROW(),0)),"")</f>
        <v/>
      </c>
      <c r="AD6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0" s="69" t="str">
        <f>IFERROR(CLEAN(HLOOKUP(AE$1,'1.源数据-产品报告-消费降序'!AE:AE,ROW(),0)),"")</f>
        <v/>
      </c>
      <c r="AH640" s="69" t="str">
        <f>IFERROR(CLEAN(HLOOKUP(AH$1,'1.源数据-产品报告-消费降序'!AH:AH,ROW(),0)),"")</f>
        <v/>
      </c>
      <c r="AI640" s="69" t="str">
        <f>IFERROR(CLEAN(HLOOKUP(AI$1,'1.源数据-产品报告-消费降序'!AI:AI,ROW(),0)),"")</f>
        <v/>
      </c>
      <c r="AJ640" s="69" t="str">
        <f>IFERROR(CLEAN(HLOOKUP(AJ$1,'1.源数据-产品报告-消费降序'!AJ:AJ,ROW(),0)),"")</f>
        <v/>
      </c>
      <c r="AK640" s="69" t="str">
        <f>IFERROR(CLEAN(HLOOKUP(AK$1,'1.源数据-产品报告-消费降序'!AK:AK,ROW(),0)),"")</f>
        <v/>
      </c>
      <c r="AL640" s="69" t="str">
        <f>IFERROR(CLEAN(HLOOKUP(AL$1,'1.源数据-产品报告-消费降序'!AL:AL,ROW(),0)),"")</f>
        <v/>
      </c>
      <c r="AM640" s="69" t="str">
        <f>IFERROR(CLEAN(HLOOKUP(AM$1,'1.源数据-产品报告-消费降序'!AM:AM,ROW(),0)),"")</f>
        <v/>
      </c>
      <c r="AN640" s="69" t="str">
        <f>IFERROR(CLEAN(HLOOKUP(AN$1,'1.源数据-产品报告-消费降序'!AN:AN,ROW(),0)),"")</f>
        <v/>
      </c>
      <c r="AO6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0" s="69" t="str">
        <f>IFERROR(CLEAN(HLOOKUP(AP$1,'1.源数据-产品报告-消费降序'!AP:AP,ROW(),0)),"")</f>
        <v/>
      </c>
      <c r="AS640" s="69" t="str">
        <f>IFERROR(CLEAN(HLOOKUP(AS$1,'1.源数据-产品报告-消费降序'!AS:AS,ROW(),0)),"")</f>
        <v/>
      </c>
      <c r="AT640" s="69" t="str">
        <f>IFERROR(CLEAN(HLOOKUP(AT$1,'1.源数据-产品报告-消费降序'!AT:AT,ROW(),0)),"")</f>
        <v/>
      </c>
      <c r="AU640" s="69" t="str">
        <f>IFERROR(CLEAN(HLOOKUP(AU$1,'1.源数据-产品报告-消费降序'!AU:AU,ROW(),0)),"")</f>
        <v/>
      </c>
      <c r="AV640" s="69" t="str">
        <f>IFERROR(CLEAN(HLOOKUP(AV$1,'1.源数据-产品报告-消费降序'!AV:AV,ROW(),0)),"")</f>
        <v/>
      </c>
      <c r="AW640" s="69" t="str">
        <f>IFERROR(CLEAN(HLOOKUP(AW$1,'1.源数据-产品报告-消费降序'!AW:AW,ROW(),0)),"")</f>
        <v/>
      </c>
      <c r="AX640" s="69" t="str">
        <f>IFERROR(CLEAN(HLOOKUP(AX$1,'1.源数据-产品报告-消费降序'!AX:AX,ROW(),0)),"")</f>
        <v/>
      </c>
      <c r="AY640" s="69" t="str">
        <f>IFERROR(CLEAN(HLOOKUP(AY$1,'1.源数据-产品报告-消费降序'!AY:AY,ROW(),0)),"")</f>
        <v/>
      </c>
      <c r="AZ6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0" s="69" t="str">
        <f>IFERROR(CLEAN(HLOOKUP(BA$1,'1.源数据-产品报告-消费降序'!BA:BA,ROW(),0)),"")</f>
        <v/>
      </c>
      <c r="BD640" s="69" t="str">
        <f>IFERROR(CLEAN(HLOOKUP(BD$1,'1.源数据-产品报告-消费降序'!BD:BD,ROW(),0)),"")</f>
        <v/>
      </c>
      <c r="BE640" s="69" t="str">
        <f>IFERROR(CLEAN(HLOOKUP(BE$1,'1.源数据-产品报告-消费降序'!BE:BE,ROW(),0)),"")</f>
        <v/>
      </c>
      <c r="BF640" s="69" t="str">
        <f>IFERROR(CLEAN(HLOOKUP(BF$1,'1.源数据-产品报告-消费降序'!BF:BF,ROW(),0)),"")</f>
        <v/>
      </c>
      <c r="BG640" s="69" t="str">
        <f>IFERROR(CLEAN(HLOOKUP(BG$1,'1.源数据-产品报告-消费降序'!BG:BG,ROW(),0)),"")</f>
        <v/>
      </c>
      <c r="BH640" s="69" t="str">
        <f>IFERROR(CLEAN(HLOOKUP(BH$1,'1.源数据-产品报告-消费降序'!BH:BH,ROW(),0)),"")</f>
        <v/>
      </c>
      <c r="BI640" s="69" t="str">
        <f>IFERROR(CLEAN(HLOOKUP(BI$1,'1.源数据-产品报告-消费降序'!BI:BI,ROW(),0)),"")</f>
        <v/>
      </c>
      <c r="BJ640" s="69" t="str">
        <f>IFERROR(CLEAN(HLOOKUP(BJ$1,'1.源数据-产品报告-消费降序'!BJ:BJ,ROW(),0)),"")</f>
        <v/>
      </c>
      <c r="BK6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0" s="69" t="str">
        <f>IFERROR(CLEAN(HLOOKUP(BL$1,'1.源数据-产品报告-消费降序'!BL:BL,ROW(),0)),"")</f>
        <v/>
      </c>
      <c r="BO640" s="69" t="str">
        <f>IFERROR(CLEAN(HLOOKUP(BO$1,'1.源数据-产品报告-消费降序'!BO:BO,ROW(),0)),"")</f>
        <v/>
      </c>
      <c r="BP640" s="69" t="str">
        <f>IFERROR(CLEAN(HLOOKUP(BP$1,'1.源数据-产品报告-消费降序'!BP:BP,ROW(),0)),"")</f>
        <v/>
      </c>
      <c r="BQ640" s="69" t="str">
        <f>IFERROR(CLEAN(HLOOKUP(BQ$1,'1.源数据-产品报告-消费降序'!BQ:BQ,ROW(),0)),"")</f>
        <v/>
      </c>
      <c r="BR640" s="69" t="str">
        <f>IFERROR(CLEAN(HLOOKUP(BR$1,'1.源数据-产品报告-消费降序'!BR:BR,ROW(),0)),"")</f>
        <v/>
      </c>
      <c r="BS640" s="69" t="str">
        <f>IFERROR(CLEAN(HLOOKUP(BS$1,'1.源数据-产品报告-消费降序'!BS:BS,ROW(),0)),"")</f>
        <v/>
      </c>
      <c r="BT640" s="69" t="str">
        <f>IFERROR(CLEAN(HLOOKUP(BT$1,'1.源数据-产品报告-消费降序'!BT:BT,ROW(),0)),"")</f>
        <v/>
      </c>
      <c r="BU640" s="69" t="str">
        <f>IFERROR(CLEAN(HLOOKUP(BU$1,'1.源数据-产品报告-消费降序'!BU:BU,ROW(),0)),"")</f>
        <v/>
      </c>
      <c r="BV6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0" s="69" t="str">
        <f>IFERROR(CLEAN(HLOOKUP(BW$1,'1.源数据-产品报告-消费降序'!BW:BW,ROW(),0)),"")</f>
        <v/>
      </c>
    </row>
    <row r="641" spans="1:75">
      <c r="A641" s="69" t="str">
        <f>IFERROR(CLEAN(HLOOKUP(A$1,'1.源数据-产品报告-消费降序'!A:A,ROW(),0)),"")</f>
        <v/>
      </c>
      <c r="B641" s="69" t="str">
        <f>IFERROR(CLEAN(HLOOKUP(B$1,'1.源数据-产品报告-消费降序'!B:B,ROW(),0)),"")</f>
        <v/>
      </c>
      <c r="C641" s="69" t="str">
        <f>IFERROR(CLEAN(HLOOKUP(C$1,'1.源数据-产品报告-消费降序'!C:C,ROW(),0)),"")</f>
        <v/>
      </c>
      <c r="D641" s="69" t="str">
        <f>IFERROR(CLEAN(HLOOKUP(D$1,'1.源数据-产品报告-消费降序'!D:D,ROW(),0)),"")</f>
        <v/>
      </c>
      <c r="E641" s="69" t="str">
        <f>IFERROR(CLEAN(HLOOKUP(E$1,'1.源数据-产品报告-消费降序'!E:E,ROW(),0)),"")</f>
        <v/>
      </c>
      <c r="F641" s="69" t="str">
        <f>IFERROR(CLEAN(HLOOKUP(F$1,'1.源数据-产品报告-消费降序'!F:F,ROW(),0)),"")</f>
        <v/>
      </c>
      <c r="G641" s="70">
        <f>IFERROR((HLOOKUP(G$1,'1.源数据-产品报告-消费降序'!G:G,ROW(),0)),"")</f>
        <v>0</v>
      </c>
      <c r="H6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1" s="69" t="str">
        <f>IFERROR(CLEAN(HLOOKUP(I$1,'1.源数据-产品报告-消费降序'!I:I,ROW(),0)),"")</f>
        <v/>
      </c>
      <c r="L641" s="69" t="str">
        <f>IFERROR(CLEAN(HLOOKUP(L$1,'1.源数据-产品报告-消费降序'!L:L,ROW(),0)),"")</f>
        <v/>
      </c>
      <c r="M641" s="69" t="str">
        <f>IFERROR(CLEAN(HLOOKUP(M$1,'1.源数据-产品报告-消费降序'!M:M,ROW(),0)),"")</f>
        <v/>
      </c>
      <c r="N641" s="69" t="str">
        <f>IFERROR(CLEAN(HLOOKUP(N$1,'1.源数据-产品报告-消费降序'!N:N,ROW(),0)),"")</f>
        <v/>
      </c>
      <c r="O641" s="69" t="str">
        <f>IFERROR(CLEAN(HLOOKUP(O$1,'1.源数据-产品报告-消费降序'!O:O,ROW(),0)),"")</f>
        <v/>
      </c>
      <c r="P641" s="69" t="str">
        <f>IFERROR(CLEAN(HLOOKUP(P$1,'1.源数据-产品报告-消费降序'!P:P,ROW(),0)),"")</f>
        <v/>
      </c>
      <c r="Q641" s="69" t="str">
        <f>IFERROR(CLEAN(HLOOKUP(Q$1,'1.源数据-产品报告-消费降序'!Q:Q,ROW(),0)),"")</f>
        <v/>
      </c>
      <c r="R641" s="69" t="str">
        <f>IFERROR(CLEAN(HLOOKUP(R$1,'1.源数据-产品报告-消费降序'!R:R,ROW(),0)),"")</f>
        <v/>
      </c>
      <c r="S6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1" s="69" t="str">
        <f>IFERROR(CLEAN(HLOOKUP(T$1,'1.源数据-产品报告-消费降序'!T:T,ROW(),0)),"")</f>
        <v/>
      </c>
      <c r="W641" s="69" t="str">
        <f>IFERROR(CLEAN(HLOOKUP(W$1,'1.源数据-产品报告-消费降序'!W:W,ROW(),0)),"")</f>
        <v/>
      </c>
      <c r="X641" s="69" t="str">
        <f>IFERROR(CLEAN(HLOOKUP(X$1,'1.源数据-产品报告-消费降序'!X:X,ROW(),0)),"")</f>
        <v/>
      </c>
      <c r="Y641" s="69" t="str">
        <f>IFERROR(CLEAN(HLOOKUP(Y$1,'1.源数据-产品报告-消费降序'!Y:Y,ROW(),0)),"")</f>
        <v/>
      </c>
      <c r="Z641" s="69" t="str">
        <f>IFERROR(CLEAN(HLOOKUP(Z$1,'1.源数据-产品报告-消费降序'!Z:Z,ROW(),0)),"")</f>
        <v/>
      </c>
      <c r="AA641" s="69" t="str">
        <f>IFERROR(CLEAN(HLOOKUP(AA$1,'1.源数据-产品报告-消费降序'!AA:AA,ROW(),0)),"")</f>
        <v/>
      </c>
      <c r="AB641" s="69" t="str">
        <f>IFERROR(CLEAN(HLOOKUP(AB$1,'1.源数据-产品报告-消费降序'!AB:AB,ROW(),0)),"")</f>
        <v/>
      </c>
      <c r="AC641" s="69" t="str">
        <f>IFERROR(CLEAN(HLOOKUP(AC$1,'1.源数据-产品报告-消费降序'!AC:AC,ROW(),0)),"")</f>
        <v/>
      </c>
      <c r="AD6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1" s="69" t="str">
        <f>IFERROR(CLEAN(HLOOKUP(AE$1,'1.源数据-产品报告-消费降序'!AE:AE,ROW(),0)),"")</f>
        <v/>
      </c>
      <c r="AH641" s="69" t="str">
        <f>IFERROR(CLEAN(HLOOKUP(AH$1,'1.源数据-产品报告-消费降序'!AH:AH,ROW(),0)),"")</f>
        <v/>
      </c>
      <c r="AI641" s="69" t="str">
        <f>IFERROR(CLEAN(HLOOKUP(AI$1,'1.源数据-产品报告-消费降序'!AI:AI,ROW(),0)),"")</f>
        <v/>
      </c>
      <c r="AJ641" s="69" t="str">
        <f>IFERROR(CLEAN(HLOOKUP(AJ$1,'1.源数据-产品报告-消费降序'!AJ:AJ,ROW(),0)),"")</f>
        <v/>
      </c>
      <c r="AK641" s="69" t="str">
        <f>IFERROR(CLEAN(HLOOKUP(AK$1,'1.源数据-产品报告-消费降序'!AK:AK,ROW(),0)),"")</f>
        <v/>
      </c>
      <c r="AL641" s="69" t="str">
        <f>IFERROR(CLEAN(HLOOKUP(AL$1,'1.源数据-产品报告-消费降序'!AL:AL,ROW(),0)),"")</f>
        <v/>
      </c>
      <c r="AM641" s="69" t="str">
        <f>IFERROR(CLEAN(HLOOKUP(AM$1,'1.源数据-产品报告-消费降序'!AM:AM,ROW(),0)),"")</f>
        <v/>
      </c>
      <c r="AN641" s="69" t="str">
        <f>IFERROR(CLEAN(HLOOKUP(AN$1,'1.源数据-产品报告-消费降序'!AN:AN,ROW(),0)),"")</f>
        <v/>
      </c>
      <c r="AO6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1" s="69" t="str">
        <f>IFERROR(CLEAN(HLOOKUP(AP$1,'1.源数据-产品报告-消费降序'!AP:AP,ROW(),0)),"")</f>
        <v/>
      </c>
      <c r="AS641" s="69" t="str">
        <f>IFERROR(CLEAN(HLOOKUP(AS$1,'1.源数据-产品报告-消费降序'!AS:AS,ROW(),0)),"")</f>
        <v/>
      </c>
      <c r="AT641" s="69" t="str">
        <f>IFERROR(CLEAN(HLOOKUP(AT$1,'1.源数据-产品报告-消费降序'!AT:AT,ROW(),0)),"")</f>
        <v/>
      </c>
      <c r="AU641" s="69" t="str">
        <f>IFERROR(CLEAN(HLOOKUP(AU$1,'1.源数据-产品报告-消费降序'!AU:AU,ROW(),0)),"")</f>
        <v/>
      </c>
      <c r="AV641" s="69" t="str">
        <f>IFERROR(CLEAN(HLOOKUP(AV$1,'1.源数据-产品报告-消费降序'!AV:AV,ROW(),0)),"")</f>
        <v/>
      </c>
      <c r="AW641" s="69" t="str">
        <f>IFERROR(CLEAN(HLOOKUP(AW$1,'1.源数据-产品报告-消费降序'!AW:AW,ROW(),0)),"")</f>
        <v/>
      </c>
      <c r="AX641" s="69" t="str">
        <f>IFERROR(CLEAN(HLOOKUP(AX$1,'1.源数据-产品报告-消费降序'!AX:AX,ROW(),0)),"")</f>
        <v/>
      </c>
      <c r="AY641" s="69" t="str">
        <f>IFERROR(CLEAN(HLOOKUP(AY$1,'1.源数据-产品报告-消费降序'!AY:AY,ROW(),0)),"")</f>
        <v/>
      </c>
      <c r="AZ6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1" s="69" t="str">
        <f>IFERROR(CLEAN(HLOOKUP(BA$1,'1.源数据-产品报告-消费降序'!BA:BA,ROW(),0)),"")</f>
        <v/>
      </c>
      <c r="BD641" s="69" t="str">
        <f>IFERROR(CLEAN(HLOOKUP(BD$1,'1.源数据-产品报告-消费降序'!BD:BD,ROW(),0)),"")</f>
        <v/>
      </c>
      <c r="BE641" s="69" t="str">
        <f>IFERROR(CLEAN(HLOOKUP(BE$1,'1.源数据-产品报告-消费降序'!BE:BE,ROW(),0)),"")</f>
        <v/>
      </c>
      <c r="BF641" s="69" t="str">
        <f>IFERROR(CLEAN(HLOOKUP(BF$1,'1.源数据-产品报告-消费降序'!BF:BF,ROW(),0)),"")</f>
        <v/>
      </c>
      <c r="BG641" s="69" t="str">
        <f>IFERROR(CLEAN(HLOOKUP(BG$1,'1.源数据-产品报告-消费降序'!BG:BG,ROW(),0)),"")</f>
        <v/>
      </c>
      <c r="BH641" s="69" t="str">
        <f>IFERROR(CLEAN(HLOOKUP(BH$1,'1.源数据-产品报告-消费降序'!BH:BH,ROW(),0)),"")</f>
        <v/>
      </c>
      <c r="BI641" s="69" t="str">
        <f>IFERROR(CLEAN(HLOOKUP(BI$1,'1.源数据-产品报告-消费降序'!BI:BI,ROW(),0)),"")</f>
        <v/>
      </c>
      <c r="BJ641" s="69" t="str">
        <f>IFERROR(CLEAN(HLOOKUP(BJ$1,'1.源数据-产品报告-消费降序'!BJ:BJ,ROW(),0)),"")</f>
        <v/>
      </c>
      <c r="BK6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1" s="69" t="str">
        <f>IFERROR(CLEAN(HLOOKUP(BL$1,'1.源数据-产品报告-消费降序'!BL:BL,ROW(),0)),"")</f>
        <v/>
      </c>
      <c r="BO641" s="69" t="str">
        <f>IFERROR(CLEAN(HLOOKUP(BO$1,'1.源数据-产品报告-消费降序'!BO:BO,ROW(),0)),"")</f>
        <v/>
      </c>
      <c r="BP641" s="69" t="str">
        <f>IFERROR(CLEAN(HLOOKUP(BP$1,'1.源数据-产品报告-消费降序'!BP:BP,ROW(),0)),"")</f>
        <v/>
      </c>
      <c r="BQ641" s="69" t="str">
        <f>IFERROR(CLEAN(HLOOKUP(BQ$1,'1.源数据-产品报告-消费降序'!BQ:BQ,ROW(),0)),"")</f>
        <v/>
      </c>
      <c r="BR641" s="69" t="str">
        <f>IFERROR(CLEAN(HLOOKUP(BR$1,'1.源数据-产品报告-消费降序'!BR:BR,ROW(),0)),"")</f>
        <v/>
      </c>
      <c r="BS641" s="69" t="str">
        <f>IFERROR(CLEAN(HLOOKUP(BS$1,'1.源数据-产品报告-消费降序'!BS:BS,ROW(),0)),"")</f>
        <v/>
      </c>
      <c r="BT641" s="69" t="str">
        <f>IFERROR(CLEAN(HLOOKUP(BT$1,'1.源数据-产品报告-消费降序'!BT:BT,ROW(),0)),"")</f>
        <v/>
      </c>
      <c r="BU641" s="69" t="str">
        <f>IFERROR(CLEAN(HLOOKUP(BU$1,'1.源数据-产品报告-消费降序'!BU:BU,ROW(),0)),"")</f>
        <v/>
      </c>
      <c r="BV6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1" s="69" t="str">
        <f>IFERROR(CLEAN(HLOOKUP(BW$1,'1.源数据-产品报告-消费降序'!BW:BW,ROW(),0)),"")</f>
        <v/>
      </c>
    </row>
    <row r="642" spans="1:75">
      <c r="A642" s="69" t="str">
        <f>IFERROR(CLEAN(HLOOKUP(A$1,'1.源数据-产品报告-消费降序'!A:A,ROW(),0)),"")</f>
        <v/>
      </c>
      <c r="B642" s="69" t="str">
        <f>IFERROR(CLEAN(HLOOKUP(B$1,'1.源数据-产品报告-消费降序'!B:B,ROW(),0)),"")</f>
        <v/>
      </c>
      <c r="C642" s="69" t="str">
        <f>IFERROR(CLEAN(HLOOKUP(C$1,'1.源数据-产品报告-消费降序'!C:C,ROW(),0)),"")</f>
        <v/>
      </c>
      <c r="D642" s="69" t="str">
        <f>IFERROR(CLEAN(HLOOKUP(D$1,'1.源数据-产品报告-消费降序'!D:D,ROW(),0)),"")</f>
        <v/>
      </c>
      <c r="E642" s="69" t="str">
        <f>IFERROR(CLEAN(HLOOKUP(E$1,'1.源数据-产品报告-消费降序'!E:E,ROW(),0)),"")</f>
        <v/>
      </c>
      <c r="F642" s="69" t="str">
        <f>IFERROR(CLEAN(HLOOKUP(F$1,'1.源数据-产品报告-消费降序'!F:F,ROW(),0)),"")</f>
        <v/>
      </c>
      <c r="G642" s="70">
        <f>IFERROR((HLOOKUP(G$1,'1.源数据-产品报告-消费降序'!G:G,ROW(),0)),"")</f>
        <v>0</v>
      </c>
      <c r="H6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2" s="69" t="str">
        <f>IFERROR(CLEAN(HLOOKUP(I$1,'1.源数据-产品报告-消费降序'!I:I,ROW(),0)),"")</f>
        <v/>
      </c>
      <c r="L642" s="69" t="str">
        <f>IFERROR(CLEAN(HLOOKUP(L$1,'1.源数据-产品报告-消费降序'!L:L,ROW(),0)),"")</f>
        <v/>
      </c>
      <c r="M642" s="69" t="str">
        <f>IFERROR(CLEAN(HLOOKUP(M$1,'1.源数据-产品报告-消费降序'!M:M,ROW(),0)),"")</f>
        <v/>
      </c>
      <c r="N642" s="69" t="str">
        <f>IFERROR(CLEAN(HLOOKUP(N$1,'1.源数据-产品报告-消费降序'!N:N,ROW(),0)),"")</f>
        <v/>
      </c>
      <c r="O642" s="69" t="str">
        <f>IFERROR(CLEAN(HLOOKUP(O$1,'1.源数据-产品报告-消费降序'!O:O,ROW(),0)),"")</f>
        <v/>
      </c>
      <c r="P642" s="69" t="str">
        <f>IFERROR(CLEAN(HLOOKUP(P$1,'1.源数据-产品报告-消费降序'!P:P,ROW(),0)),"")</f>
        <v/>
      </c>
      <c r="Q642" s="69" t="str">
        <f>IFERROR(CLEAN(HLOOKUP(Q$1,'1.源数据-产品报告-消费降序'!Q:Q,ROW(),0)),"")</f>
        <v/>
      </c>
      <c r="R642" s="69" t="str">
        <f>IFERROR(CLEAN(HLOOKUP(R$1,'1.源数据-产品报告-消费降序'!R:R,ROW(),0)),"")</f>
        <v/>
      </c>
      <c r="S6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2" s="69" t="str">
        <f>IFERROR(CLEAN(HLOOKUP(T$1,'1.源数据-产品报告-消费降序'!T:T,ROW(),0)),"")</f>
        <v/>
      </c>
      <c r="W642" s="69" t="str">
        <f>IFERROR(CLEAN(HLOOKUP(W$1,'1.源数据-产品报告-消费降序'!W:W,ROW(),0)),"")</f>
        <v/>
      </c>
      <c r="X642" s="69" t="str">
        <f>IFERROR(CLEAN(HLOOKUP(X$1,'1.源数据-产品报告-消费降序'!X:X,ROW(),0)),"")</f>
        <v/>
      </c>
      <c r="Y642" s="69" t="str">
        <f>IFERROR(CLEAN(HLOOKUP(Y$1,'1.源数据-产品报告-消费降序'!Y:Y,ROW(),0)),"")</f>
        <v/>
      </c>
      <c r="Z642" s="69" t="str">
        <f>IFERROR(CLEAN(HLOOKUP(Z$1,'1.源数据-产品报告-消费降序'!Z:Z,ROW(),0)),"")</f>
        <v/>
      </c>
      <c r="AA642" s="69" t="str">
        <f>IFERROR(CLEAN(HLOOKUP(AA$1,'1.源数据-产品报告-消费降序'!AA:AA,ROW(),0)),"")</f>
        <v/>
      </c>
      <c r="AB642" s="69" t="str">
        <f>IFERROR(CLEAN(HLOOKUP(AB$1,'1.源数据-产品报告-消费降序'!AB:AB,ROW(),0)),"")</f>
        <v/>
      </c>
      <c r="AC642" s="69" t="str">
        <f>IFERROR(CLEAN(HLOOKUP(AC$1,'1.源数据-产品报告-消费降序'!AC:AC,ROW(),0)),"")</f>
        <v/>
      </c>
      <c r="AD6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2" s="69" t="str">
        <f>IFERROR(CLEAN(HLOOKUP(AE$1,'1.源数据-产品报告-消费降序'!AE:AE,ROW(),0)),"")</f>
        <v/>
      </c>
      <c r="AH642" s="69" t="str">
        <f>IFERROR(CLEAN(HLOOKUP(AH$1,'1.源数据-产品报告-消费降序'!AH:AH,ROW(),0)),"")</f>
        <v/>
      </c>
      <c r="AI642" s="69" t="str">
        <f>IFERROR(CLEAN(HLOOKUP(AI$1,'1.源数据-产品报告-消费降序'!AI:AI,ROW(),0)),"")</f>
        <v/>
      </c>
      <c r="AJ642" s="69" t="str">
        <f>IFERROR(CLEAN(HLOOKUP(AJ$1,'1.源数据-产品报告-消费降序'!AJ:AJ,ROW(),0)),"")</f>
        <v/>
      </c>
      <c r="AK642" s="69" t="str">
        <f>IFERROR(CLEAN(HLOOKUP(AK$1,'1.源数据-产品报告-消费降序'!AK:AK,ROW(),0)),"")</f>
        <v/>
      </c>
      <c r="AL642" s="69" t="str">
        <f>IFERROR(CLEAN(HLOOKUP(AL$1,'1.源数据-产品报告-消费降序'!AL:AL,ROW(),0)),"")</f>
        <v/>
      </c>
      <c r="AM642" s="69" t="str">
        <f>IFERROR(CLEAN(HLOOKUP(AM$1,'1.源数据-产品报告-消费降序'!AM:AM,ROW(),0)),"")</f>
        <v/>
      </c>
      <c r="AN642" s="69" t="str">
        <f>IFERROR(CLEAN(HLOOKUP(AN$1,'1.源数据-产品报告-消费降序'!AN:AN,ROW(),0)),"")</f>
        <v/>
      </c>
      <c r="AO6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2" s="69" t="str">
        <f>IFERROR(CLEAN(HLOOKUP(AP$1,'1.源数据-产品报告-消费降序'!AP:AP,ROW(),0)),"")</f>
        <v/>
      </c>
      <c r="AS642" s="69" t="str">
        <f>IFERROR(CLEAN(HLOOKUP(AS$1,'1.源数据-产品报告-消费降序'!AS:AS,ROW(),0)),"")</f>
        <v/>
      </c>
      <c r="AT642" s="69" t="str">
        <f>IFERROR(CLEAN(HLOOKUP(AT$1,'1.源数据-产品报告-消费降序'!AT:AT,ROW(),0)),"")</f>
        <v/>
      </c>
      <c r="AU642" s="69" t="str">
        <f>IFERROR(CLEAN(HLOOKUP(AU$1,'1.源数据-产品报告-消费降序'!AU:AU,ROW(),0)),"")</f>
        <v/>
      </c>
      <c r="AV642" s="69" t="str">
        <f>IFERROR(CLEAN(HLOOKUP(AV$1,'1.源数据-产品报告-消费降序'!AV:AV,ROW(),0)),"")</f>
        <v/>
      </c>
      <c r="AW642" s="69" t="str">
        <f>IFERROR(CLEAN(HLOOKUP(AW$1,'1.源数据-产品报告-消费降序'!AW:AW,ROW(),0)),"")</f>
        <v/>
      </c>
      <c r="AX642" s="69" t="str">
        <f>IFERROR(CLEAN(HLOOKUP(AX$1,'1.源数据-产品报告-消费降序'!AX:AX,ROW(),0)),"")</f>
        <v/>
      </c>
      <c r="AY642" s="69" t="str">
        <f>IFERROR(CLEAN(HLOOKUP(AY$1,'1.源数据-产品报告-消费降序'!AY:AY,ROW(),0)),"")</f>
        <v/>
      </c>
      <c r="AZ6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2" s="69" t="str">
        <f>IFERROR(CLEAN(HLOOKUP(BA$1,'1.源数据-产品报告-消费降序'!BA:BA,ROW(),0)),"")</f>
        <v/>
      </c>
      <c r="BD642" s="69" t="str">
        <f>IFERROR(CLEAN(HLOOKUP(BD$1,'1.源数据-产品报告-消费降序'!BD:BD,ROW(),0)),"")</f>
        <v/>
      </c>
      <c r="BE642" s="69" t="str">
        <f>IFERROR(CLEAN(HLOOKUP(BE$1,'1.源数据-产品报告-消费降序'!BE:BE,ROW(),0)),"")</f>
        <v/>
      </c>
      <c r="BF642" s="69" t="str">
        <f>IFERROR(CLEAN(HLOOKUP(BF$1,'1.源数据-产品报告-消费降序'!BF:BF,ROW(),0)),"")</f>
        <v/>
      </c>
      <c r="BG642" s="69" t="str">
        <f>IFERROR(CLEAN(HLOOKUP(BG$1,'1.源数据-产品报告-消费降序'!BG:BG,ROW(),0)),"")</f>
        <v/>
      </c>
      <c r="BH642" s="69" t="str">
        <f>IFERROR(CLEAN(HLOOKUP(BH$1,'1.源数据-产品报告-消费降序'!BH:BH,ROW(),0)),"")</f>
        <v/>
      </c>
      <c r="BI642" s="69" t="str">
        <f>IFERROR(CLEAN(HLOOKUP(BI$1,'1.源数据-产品报告-消费降序'!BI:BI,ROW(),0)),"")</f>
        <v/>
      </c>
      <c r="BJ642" s="69" t="str">
        <f>IFERROR(CLEAN(HLOOKUP(BJ$1,'1.源数据-产品报告-消费降序'!BJ:BJ,ROW(),0)),"")</f>
        <v/>
      </c>
      <c r="BK6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2" s="69" t="str">
        <f>IFERROR(CLEAN(HLOOKUP(BL$1,'1.源数据-产品报告-消费降序'!BL:BL,ROW(),0)),"")</f>
        <v/>
      </c>
      <c r="BO642" s="69" t="str">
        <f>IFERROR(CLEAN(HLOOKUP(BO$1,'1.源数据-产品报告-消费降序'!BO:BO,ROW(),0)),"")</f>
        <v/>
      </c>
      <c r="BP642" s="69" t="str">
        <f>IFERROR(CLEAN(HLOOKUP(BP$1,'1.源数据-产品报告-消费降序'!BP:BP,ROW(),0)),"")</f>
        <v/>
      </c>
      <c r="BQ642" s="69" t="str">
        <f>IFERROR(CLEAN(HLOOKUP(BQ$1,'1.源数据-产品报告-消费降序'!BQ:BQ,ROW(),0)),"")</f>
        <v/>
      </c>
      <c r="BR642" s="69" t="str">
        <f>IFERROR(CLEAN(HLOOKUP(BR$1,'1.源数据-产品报告-消费降序'!BR:BR,ROW(),0)),"")</f>
        <v/>
      </c>
      <c r="BS642" s="69" t="str">
        <f>IFERROR(CLEAN(HLOOKUP(BS$1,'1.源数据-产品报告-消费降序'!BS:BS,ROW(),0)),"")</f>
        <v/>
      </c>
      <c r="BT642" s="69" t="str">
        <f>IFERROR(CLEAN(HLOOKUP(BT$1,'1.源数据-产品报告-消费降序'!BT:BT,ROW(),0)),"")</f>
        <v/>
      </c>
      <c r="BU642" s="69" t="str">
        <f>IFERROR(CLEAN(HLOOKUP(BU$1,'1.源数据-产品报告-消费降序'!BU:BU,ROW(),0)),"")</f>
        <v/>
      </c>
      <c r="BV6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2" s="69" t="str">
        <f>IFERROR(CLEAN(HLOOKUP(BW$1,'1.源数据-产品报告-消费降序'!BW:BW,ROW(),0)),"")</f>
        <v/>
      </c>
    </row>
    <row r="643" spans="1:75">
      <c r="A643" s="69" t="str">
        <f>IFERROR(CLEAN(HLOOKUP(A$1,'1.源数据-产品报告-消费降序'!A:A,ROW(),0)),"")</f>
        <v/>
      </c>
      <c r="B643" s="69" t="str">
        <f>IFERROR(CLEAN(HLOOKUP(B$1,'1.源数据-产品报告-消费降序'!B:B,ROW(),0)),"")</f>
        <v/>
      </c>
      <c r="C643" s="69" t="str">
        <f>IFERROR(CLEAN(HLOOKUP(C$1,'1.源数据-产品报告-消费降序'!C:C,ROW(),0)),"")</f>
        <v/>
      </c>
      <c r="D643" s="69" t="str">
        <f>IFERROR(CLEAN(HLOOKUP(D$1,'1.源数据-产品报告-消费降序'!D:D,ROW(),0)),"")</f>
        <v/>
      </c>
      <c r="E643" s="69" t="str">
        <f>IFERROR(CLEAN(HLOOKUP(E$1,'1.源数据-产品报告-消费降序'!E:E,ROW(),0)),"")</f>
        <v/>
      </c>
      <c r="F643" s="69" t="str">
        <f>IFERROR(CLEAN(HLOOKUP(F$1,'1.源数据-产品报告-消费降序'!F:F,ROW(),0)),"")</f>
        <v/>
      </c>
      <c r="G643" s="70">
        <f>IFERROR((HLOOKUP(G$1,'1.源数据-产品报告-消费降序'!G:G,ROW(),0)),"")</f>
        <v>0</v>
      </c>
      <c r="H6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3" s="69" t="str">
        <f>IFERROR(CLEAN(HLOOKUP(I$1,'1.源数据-产品报告-消费降序'!I:I,ROW(),0)),"")</f>
        <v/>
      </c>
      <c r="L643" s="69" t="str">
        <f>IFERROR(CLEAN(HLOOKUP(L$1,'1.源数据-产品报告-消费降序'!L:L,ROW(),0)),"")</f>
        <v/>
      </c>
      <c r="M643" s="69" t="str">
        <f>IFERROR(CLEAN(HLOOKUP(M$1,'1.源数据-产品报告-消费降序'!M:M,ROW(),0)),"")</f>
        <v/>
      </c>
      <c r="N643" s="69" t="str">
        <f>IFERROR(CLEAN(HLOOKUP(N$1,'1.源数据-产品报告-消费降序'!N:N,ROW(),0)),"")</f>
        <v/>
      </c>
      <c r="O643" s="69" t="str">
        <f>IFERROR(CLEAN(HLOOKUP(O$1,'1.源数据-产品报告-消费降序'!O:O,ROW(),0)),"")</f>
        <v/>
      </c>
      <c r="P643" s="69" t="str">
        <f>IFERROR(CLEAN(HLOOKUP(P$1,'1.源数据-产品报告-消费降序'!P:P,ROW(),0)),"")</f>
        <v/>
      </c>
      <c r="Q643" s="69" t="str">
        <f>IFERROR(CLEAN(HLOOKUP(Q$1,'1.源数据-产品报告-消费降序'!Q:Q,ROW(),0)),"")</f>
        <v/>
      </c>
      <c r="R643" s="69" t="str">
        <f>IFERROR(CLEAN(HLOOKUP(R$1,'1.源数据-产品报告-消费降序'!R:R,ROW(),0)),"")</f>
        <v/>
      </c>
      <c r="S6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3" s="69" t="str">
        <f>IFERROR(CLEAN(HLOOKUP(T$1,'1.源数据-产品报告-消费降序'!T:T,ROW(),0)),"")</f>
        <v/>
      </c>
      <c r="W643" s="69" t="str">
        <f>IFERROR(CLEAN(HLOOKUP(W$1,'1.源数据-产品报告-消费降序'!W:W,ROW(),0)),"")</f>
        <v/>
      </c>
      <c r="X643" s="69" t="str">
        <f>IFERROR(CLEAN(HLOOKUP(X$1,'1.源数据-产品报告-消费降序'!X:X,ROW(),0)),"")</f>
        <v/>
      </c>
      <c r="Y643" s="69" t="str">
        <f>IFERROR(CLEAN(HLOOKUP(Y$1,'1.源数据-产品报告-消费降序'!Y:Y,ROW(),0)),"")</f>
        <v/>
      </c>
      <c r="Z643" s="69" t="str">
        <f>IFERROR(CLEAN(HLOOKUP(Z$1,'1.源数据-产品报告-消费降序'!Z:Z,ROW(),0)),"")</f>
        <v/>
      </c>
      <c r="AA643" s="69" t="str">
        <f>IFERROR(CLEAN(HLOOKUP(AA$1,'1.源数据-产品报告-消费降序'!AA:AA,ROW(),0)),"")</f>
        <v/>
      </c>
      <c r="AB643" s="69" t="str">
        <f>IFERROR(CLEAN(HLOOKUP(AB$1,'1.源数据-产品报告-消费降序'!AB:AB,ROW(),0)),"")</f>
        <v/>
      </c>
      <c r="AC643" s="69" t="str">
        <f>IFERROR(CLEAN(HLOOKUP(AC$1,'1.源数据-产品报告-消费降序'!AC:AC,ROW(),0)),"")</f>
        <v/>
      </c>
      <c r="AD6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3" s="69" t="str">
        <f>IFERROR(CLEAN(HLOOKUP(AE$1,'1.源数据-产品报告-消费降序'!AE:AE,ROW(),0)),"")</f>
        <v/>
      </c>
      <c r="AH643" s="69" t="str">
        <f>IFERROR(CLEAN(HLOOKUP(AH$1,'1.源数据-产品报告-消费降序'!AH:AH,ROW(),0)),"")</f>
        <v/>
      </c>
      <c r="AI643" s="69" t="str">
        <f>IFERROR(CLEAN(HLOOKUP(AI$1,'1.源数据-产品报告-消费降序'!AI:AI,ROW(),0)),"")</f>
        <v/>
      </c>
      <c r="AJ643" s="69" t="str">
        <f>IFERROR(CLEAN(HLOOKUP(AJ$1,'1.源数据-产品报告-消费降序'!AJ:AJ,ROW(),0)),"")</f>
        <v/>
      </c>
      <c r="AK643" s="69" t="str">
        <f>IFERROR(CLEAN(HLOOKUP(AK$1,'1.源数据-产品报告-消费降序'!AK:AK,ROW(),0)),"")</f>
        <v/>
      </c>
      <c r="AL643" s="69" t="str">
        <f>IFERROR(CLEAN(HLOOKUP(AL$1,'1.源数据-产品报告-消费降序'!AL:AL,ROW(),0)),"")</f>
        <v/>
      </c>
      <c r="AM643" s="69" t="str">
        <f>IFERROR(CLEAN(HLOOKUP(AM$1,'1.源数据-产品报告-消费降序'!AM:AM,ROW(),0)),"")</f>
        <v/>
      </c>
      <c r="AN643" s="69" t="str">
        <f>IFERROR(CLEAN(HLOOKUP(AN$1,'1.源数据-产品报告-消费降序'!AN:AN,ROW(),0)),"")</f>
        <v/>
      </c>
      <c r="AO6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3" s="69" t="str">
        <f>IFERROR(CLEAN(HLOOKUP(AP$1,'1.源数据-产品报告-消费降序'!AP:AP,ROW(),0)),"")</f>
        <v/>
      </c>
      <c r="AS643" s="69" t="str">
        <f>IFERROR(CLEAN(HLOOKUP(AS$1,'1.源数据-产品报告-消费降序'!AS:AS,ROW(),0)),"")</f>
        <v/>
      </c>
      <c r="AT643" s="69" t="str">
        <f>IFERROR(CLEAN(HLOOKUP(AT$1,'1.源数据-产品报告-消费降序'!AT:AT,ROW(),0)),"")</f>
        <v/>
      </c>
      <c r="AU643" s="69" t="str">
        <f>IFERROR(CLEAN(HLOOKUP(AU$1,'1.源数据-产品报告-消费降序'!AU:AU,ROW(),0)),"")</f>
        <v/>
      </c>
      <c r="AV643" s="69" t="str">
        <f>IFERROR(CLEAN(HLOOKUP(AV$1,'1.源数据-产品报告-消费降序'!AV:AV,ROW(),0)),"")</f>
        <v/>
      </c>
      <c r="AW643" s="69" t="str">
        <f>IFERROR(CLEAN(HLOOKUP(AW$1,'1.源数据-产品报告-消费降序'!AW:AW,ROW(),0)),"")</f>
        <v/>
      </c>
      <c r="AX643" s="69" t="str">
        <f>IFERROR(CLEAN(HLOOKUP(AX$1,'1.源数据-产品报告-消费降序'!AX:AX,ROW(),0)),"")</f>
        <v/>
      </c>
      <c r="AY643" s="69" t="str">
        <f>IFERROR(CLEAN(HLOOKUP(AY$1,'1.源数据-产品报告-消费降序'!AY:AY,ROW(),0)),"")</f>
        <v/>
      </c>
      <c r="AZ6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3" s="69" t="str">
        <f>IFERROR(CLEAN(HLOOKUP(BA$1,'1.源数据-产品报告-消费降序'!BA:BA,ROW(),0)),"")</f>
        <v/>
      </c>
      <c r="BD643" s="69" t="str">
        <f>IFERROR(CLEAN(HLOOKUP(BD$1,'1.源数据-产品报告-消费降序'!BD:BD,ROW(),0)),"")</f>
        <v/>
      </c>
      <c r="BE643" s="69" t="str">
        <f>IFERROR(CLEAN(HLOOKUP(BE$1,'1.源数据-产品报告-消费降序'!BE:BE,ROW(),0)),"")</f>
        <v/>
      </c>
      <c r="BF643" s="69" t="str">
        <f>IFERROR(CLEAN(HLOOKUP(BF$1,'1.源数据-产品报告-消费降序'!BF:BF,ROW(),0)),"")</f>
        <v/>
      </c>
      <c r="BG643" s="69" t="str">
        <f>IFERROR(CLEAN(HLOOKUP(BG$1,'1.源数据-产品报告-消费降序'!BG:BG,ROW(),0)),"")</f>
        <v/>
      </c>
      <c r="BH643" s="69" t="str">
        <f>IFERROR(CLEAN(HLOOKUP(BH$1,'1.源数据-产品报告-消费降序'!BH:BH,ROW(),0)),"")</f>
        <v/>
      </c>
      <c r="BI643" s="69" t="str">
        <f>IFERROR(CLEAN(HLOOKUP(BI$1,'1.源数据-产品报告-消费降序'!BI:BI,ROW(),0)),"")</f>
        <v/>
      </c>
      <c r="BJ643" s="69" t="str">
        <f>IFERROR(CLEAN(HLOOKUP(BJ$1,'1.源数据-产品报告-消费降序'!BJ:BJ,ROW(),0)),"")</f>
        <v/>
      </c>
      <c r="BK6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3" s="69" t="str">
        <f>IFERROR(CLEAN(HLOOKUP(BL$1,'1.源数据-产品报告-消费降序'!BL:BL,ROW(),0)),"")</f>
        <v/>
      </c>
      <c r="BO643" s="69" t="str">
        <f>IFERROR(CLEAN(HLOOKUP(BO$1,'1.源数据-产品报告-消费降序'!BO:BO,ROW(),0)),"")</f>
        <v/>
      </c>
      <c r="BP643" s="69" t="str">
        <f>IFERROR(CLEAN(HLOOKUP(BP$1,'1.源数据-产品报告-消费降序'!BP:BP,ROW(),0)),"")</f>
        <v/>
      </c>
      <c r="BQ643" s="69" t="str">
        <f>IFERROR(CLEAN(HLOOKUP(BQ$1,'1.源数据-产品报告-消费降序'!BQ:BQ,ROW(),0)),"")</f>
        <v/>
      </c>
      <c r="BR643" s="69" t="str">
        <f>IFERROR(CLEAN(HLOOKUP(BR$1,'1.源数据-产品报告-消费降序'!BR:BR,ROW(),0)),"")</f>
        <v/>
      </c>
      <c r="BS643" s="69" t="str">
        <f>IFERROR(CLEAN(HLOOKUP(BS$1,'1.源数据-产品报告-消费降序'!BS:BS,ROW(),0)),"")</f>
        <v/>
      </c>
      <c r="BT643" s="69" t="str">
        <f>IFERROR(CLEAN(HLOOKUP(BT$1,'1.源数据-产品报告-消费降序'!BT:BT,ROW(),0)),"")</f>
        <v/>
      </c>
      <c r="BU643" s="69" t="str">
        <f>IFERROR(CLEAN(HLOOKUP(BU$1,'1.源数据-产品报告-消费降序'!BU:BU,ROW(),0)),"")</f>
        <v/>
      </c>
      <c r="BV6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3" s="69" t="str">
        <f>IFERROR(CLEAN(HLOOKUP(BW$1,'1.源数据-产品报告-消费降序'!BW:BW,ROW(),0)),"")</f>
        <v/>
      </c>
    </row>
    <row r="644" spans="1:75">
      <c r="A644" s="69" t="str">
        <f>IFERROR(CLEAN(HLOOKUP(A$1,'1.源数据-产品报告-消费降序'!A:A,ROW(),0)),"")</f>
        <v/>
      </c>
      <c r="B644" s="69" t="str">
        <f>IFERROR(CLEAN(HLOOKUP(B$1,'1.源数据-产品报告-消费降序'!B:B,ROW(),0)),"")</f>
        <v/>
      </c>
      <c r="C644" s="69" t="str">
        <f>IFERROR(CLEAN(HLOOKUP(C$1,'1.源数据-产品报告-消费降序'!C:C,ROW(),0)),"")</f>
        <v/>
      </c>
      <c r="D644" s="69" t="str">
        <f>IFERROR(CLEAN(HLOOKUP(D$1,'1.源数据-产品报告-消费降序'!D:D,ROW(),0)),"")</f>
        <v/>
      </c>
      <c r="E644" s="69" t="str">
        <f>IFERROR(CLEAN(HLOOKUP(E$1,'1.源数据-产品报告-消费降序'!E:E,ROW(),0)),"")</f>
        <v/>
      </c>
      <c r="F644" s="69" t="str">
        <f>IFERROR(CLEAN(HLOOKUP(F$1,'1.源数据-产品报告-消费降序'!F:F,ROW(),0)),"")</f>
        <v/>
      </c>
      <c r="G644" s="70">
        <f>IFERROR((HLOOKUP(G$1,'1.源数据-产品报告-消费降序'!G:G,ROW(),0)),"")</f>
        <v>0</v>
      </c>
      <c r="H6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4" s="69" t="str">
        <f>IFERROR(CLEAN(HLOOKUP(I$1,'1.源数据-产品报告-消费降序'!I:I,ROW(),0)),"")</f>
        <v/>
      </c>
      <c r="L644" s="69" t="str">
        <f>IFERROR(CLEAN(HLOOKUP(L$1,'1.源数据-产品报告-消费降序'!L:L,ROW(),0)),"")</f>
        <v/>
      </c>
      <c r="M644" s="69" t="str">
        <f>IFERROR(CLEAN(HLOOKUP(M$1,'1.源数据-产品报告-消费降序'!M:M,ROW(),0)),"")</f>
        <v/>
      </c>
      <c r="N644" s="69" t="str">
        <f>IFERROR(CLEAN(HLOOKUP(N$1,'1.源数据-产品报告-消费降序'!N:N,ROW(),0)),"")</f>
        <v/>
      </c>
      <c r="O644" s="69" t="str">
        <f>IFERROR(CLEAN(HLOOKUP(O$1,'1.源数据-产品报告-消费降序'!O:O,ROW(),0)),"")</f>
        <v/>
      </c>
      <c r="P644" s="69" t="str">
        <f>IFERROR(CLEAN(HLOOKUP(P$1,'1.源数据-产品报告-消费降序'!P:P,ROW(),0)),"")</f>
        <v/>
      </c>
      <c r="Q644" s="69" t="str">
        <f>IFERROR(CLEAN(HLOOKUP(Q$1,'1.源数据-产品报告-消费降序'!Q:Q,ROW(),0)),"")</f>
        <v/>
      </c>
      <c r="R644" s="69" t="str">
        <f>IFERROR(CLEAN(HLOOKUP(R$1,'1.源数据-产品报告-消费降序'!R:R,ROW(),0)),"")</f>
        <v/>
      </c>
      <c r="S6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4" s="69" t="str">
        <f>IFERROR(CLEAN(HLOOKUP(T$1,'1.源数据-产品报告-消费降序'!T:T,ROW(),0)),"")</f>
        <v/>
      </c>
      <c r="W644" s="69" t="str">
        <f>IFERROR(CLEAN(HLOOKUP(W$1,'1.源数据-产品报告-消费降序'!W:W,ROW(),0)),"")</f>
        <v/>
      </c>
      <c r="X644" s="69" t="str">
        <f>IFERROR(CLEAN(HLOOKUP(X$1,'1.源数据-产品报告-消费降序'!X:X,ROW(),0)),"")</f>
        <v/>
      </c>
      <c r="Y644" s="69" t="str">
        <f>IFERROR(CLEAN(HLOOKUP(Y$1,'1.源数据-产品报告-消费降序'!Y:Y,ROW(),0)),"")</f>
        <v/>
      </c>
      <c r="Z644" s="69" t="str">
        <f>IFERROR(CLEAN(HLOOKUP(Z$1,'1.源数据-产品报告-消费降序'!Z:Z,ROW(),0)),"")</f>
        <v/>
      </c>
      <c r="AA644" s="69" t="str">
        <f>IFERROR(CLEAN(HLOOKUP(AA$1,'1.源数据-产品报告-消费降序'!AA:AA,ROW(),0)),"")</f>
        <v/>
      </c>
      <c r="AB644" s="69" t="str">
        <f>IFERROR(CLEAN(HLOOKUP(AB$1,'1.源数据-产品报告-消费降序'!AB:AB,ROW(),0)),"")</f>
        <v/>
      </c>
      <c r="AC644" s="69" t="str">
        <f>IFERROR(CLEAN(HLOOKUP(AC$1,'1.源数据-产品报告-消费降序'!AC:AC,ROW(),0)),"")</f>
        <v/>
      </c>
      <c r="AD6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4" s="69" t="str">
        <f>IFERROR(CLEAN(HLOOKUP(AE$1,'1.源数据-产品报告-消费降序'!AE:AE,ROW(),0)),"")</f>
        <v/>
      </c>
      <c r="AH644" s="69" t="str">
        <f>IFERROR(CLEAN(HLOOKUP(AH$1,'1.源数据-产品报告-消费降序'!AH:AH,ROW(),0)),"")</f>
        <v/>
      </c>
      <c r="AI644" s="69" t="str">
        <f>IFERROR(CLEAN(HLOOKUP(AI$1,'1.源数据-产品报告-消费降序'!AI:AI,ROW(),0)),"")</f>
        <v/>
      </c>
      <c r="AJ644" s="69" t="str">
        <f>IFERROR(CLEAN(HLOOKUP(AJ$1,'1.源数据-产品报告-消费降序'!AJ:AJ,ROW(),0)),"")</f>
        <v/>
      </c>
      <c r="AK644" s="69" t="str">
        <f>IFERROR(CLEAN(HLOOKUP(AK$1,'1.源数据-产品报告-消费降序'!AK:AK,ROW(),0)),"")</f>
        <v/>
      </c>
      <c r="AL644" s="69" t="str">
        <f>IFERROR(CLEAN(HLOOKUP(AL$1,'1.源数据-产品报告-消费降序'!AL:AL,ROW(),0)),"")</f>
        <v/>
      </c>
      <c r="AM644" s="69" t="str">
        <f>IFERROR(CLEAN(HLOOKUP(AM$1,'1.源数据-产品报告-消费降序'!AM:AM,ROW(),0)),"")</f>
        <v/>
      </c>
      <c r="AN644" s="69" t="str">
        <f>IFERROR(CLEAN(HLOOKUP(AN$1,'1.源数据-产品报告-消费降序'!AN:AN,ROW(),0)),"")</f>
        <v/>
      </c>
      <c r="AO6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4" s="69" t="str">
        <f>IFERROR(CLEAN(HLOOKUP(AP$1,'1.源数据-产品报告-消费降序'!AP:AP,ROW(),0)),"")</f>
        <v/>
      </c>
      <c r="AS644" s="69" t="str">
        <f>IFERROR(CLEAN(HLOOKUP(AS$1,'1.源数据-产品报告-消费降序'!AS:AS,ROW(),0)),"")</f>
        <v/>
      </c>
      <c r="AT644" s="69" t="str">
        <f>IFERROR(CLEAN(HLOOKUP(AT$1,'1.源数据-产品报告-消费降序'!AT:AT,ROW(),0)),"")</f>
        <v/>
      </c>
      <c r="AU644" s="69" t="str">
        <f>IFERROR(CLEAN(HLOOKUP(AU$1,'1.源数据-产品报告-消费降序'!AU:AU,ROW(),0)),"")</f>
        <v/>
      </c>
      <c r="AV644" s="69" t="str">
        <f>IFERROR(CLEAN(HLOOKUP(AV$1,'1.源数据-产品报告-消费降序'!AV:AV,ROW(),0)),"")</f>
        <v/>
      </c>
      <c r="AW644" s="69" t="str">
        <f>IFERROR(CLEAN(HLOOKUP(AW$1,'1.源数据-产品报告-消费降序'!AW:AW,ROW(),0)),"")</f>
        <v/>
      </c>
      <c r="AX644" s="69" t="str">
        <f>IFERROR(CLEAN(HLOOKUP(AX$1,'1.源数据-产品报告-消费降序'!AX:AX,ROW(),0)),"")</f>
        <v/>
      </c>
      <c r="AY644" s="69" t="str">
        <f>IFERROR(CLEAN(HLOOKUP(AY$1,'1.源数据-产品报告-消费降序'!AY:AY,ROW(),0)),"")</f>
        <v/>
      </c>
      <c r="AZ6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4" s="69" t="str">
        <f>IFERROR(CLEAN(HLOOKUP(BA$1,'1.源数据-产品报告-消费降序'!BA:BA,ROW(),0)),"")</f>
        <v/>
      </c>
      <c r="BD644" s="69" t="str">
        <f>IFERROR(CLEAN(HLOOKUP(BD$1,'1.源数据-产品报告-消费降序'!BD:BD,ROW(),0)),"")</f>
        <v/>
      </c>
      <c r="BE644" s="69" t="str">
        <f>IFERROR(CLEAN(HLOOKUP(BE$1,'1.源数据-产品报告-消费降序'!BE:BE,ROW(),0)),"")</f>
        <v/>
      </c>
      <c r="BF644" s="69" t="str">
        <f>IFERROR(CLEAN(HLOOKUP(BF$1,'1.源数据-产品报告-消费降序'!BF:BF,ROW(),0)),"")</f>
        <v/>
      </c>
      <c r="BG644" s="69" t="str">
        <f>IFERROR(CLEAN(HLOOKUP(BG$1,'1.源数据-产品报告-消费降序'!BG:BG,ROW(),0)),"")</f>
        <v/>
      </c>
      <c r="BH644" s="69" t="str">
        <f>IFERROR(CLEAN(HLOOKUP(BH$1,'1.源数据-产品报告-消费降序'!BH:BH,ROW(),0)),"")</f>
        <v/>
      </c>
      <c r="BI644" s="69" t="str">
        <f>IFERROR(CLEAN(HLOOKUP(BI$1,'1.源数据-产品报告-消费降序'!BI:BI,ROW(),0)),"")</f>
        <v/>
      </c>
      <c r="BJ644" s="69" t="str">
        <f>IFERROR(CLEAN(HLOOKUP(BJ$1,'1.源数据-产品报告-消费降序'!BJ:BJ,ROW(),0)),"")</f>
        <v/>
      </c>
      <c r="BK6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4" s="69" t="str">
        <f>IFERROR(CLEAN(HLOOKUP(BL$1,'1.源数据-产品报告-消费降序'!BL:BL,ROW(),0)),"")</f>
        <v/>
      </c>
      <c r="BO644" s="69" t="str">
        <f>IFERROR(CLEAN(HLOOKUP(BO$1,'1.源数据-产品报告-消费降序'!BO:BO,ROW(),0)),"")</f>
        <v/>
      </c>
      <c r="BP644" s="69" t="str">
        <f>IFERROR(CLEAN(HLOOKUP(BP$1,'1.源数据-产品报告-消费降序'!BP:BP,ROW(),0)),"")</f>
        <v/>
      </c>
      <c r="BQ644" s="69" t="str">
        <f>IFERROR(CLEAN(HLOOKUP(BQ$1,'1.源数据-产品报告-消费降序'!BQ:BQ,ROW(),0)),"")</f>
        <v/>
      </c>
      <c r="BR644" s="69" t="str">
        <f>IFERROR(CLEAN(HLOOKUP(BR$1,'1.源数据-产品报告-消费降序'!BR:BR,ROW(),0)),"")</f>
        <v/>
      </c>
      <c r="BS644" s="69" t="str">
        <f>IFERROR(CLEAN(HLOOKUP(BS$1,'1.源数据-产品报告-消费降序'!BS:BS,ROW(),0)),"")</f>
        <v/>
      </c>
      <c r="BT644" s="69" t="str">
        <f>IFERROR(CLEAN(HLOOKUP(BT$1,'1.源数据-产品报告-消费降序'!BT:BT,ROW(),0)),"")</f>
        <v/>
      </c>
      <c r="BU644" s="69" t="str">
        <f>IFERROR(CLEAN(HLOOKUP(BU$1,'1.源数据-产品报告-消费降序'!BU:BU,ROW(),0)),"")</f>
        <v/>
      </c>
      <c r="BV6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4" s="69" t="str">
        <f>IFERROR(CLEAN(HLOOKUP(BW$1,'1.源数据-产品报告-消费降序'!BW:BW,ROW(),0)),"")</f>
        <v/>
      </c>
    </row>
    <row r="645" spans="1:75">
      <c r="A645" s="69" t="str">
        <f>IFERROR(CLEAN(HLOOKUP(A$1,'1.源数据-产品报告-消费降序'!A:A,ROW(),0)),"")</f>
        <v/>
      </c>
      <c r="B645" s="69" t="str">
        <f>IFERROR(CLEAN(HLOOKUP(B$1,'1.源数据-产品报告-消费降序'!B:B,ROW(),0)),"")</f>
        <v/>
      </c>
      <c r="C645" s="69" t="str">
        <f>IFERROR(CLEAN(HLOOKUP(C$1,'1.源数据-产品报告-消费降序'!C:C,ROW(),0)),"")</f>
        <v/>
      </c>
      <c r="D645" s="69" t="str">
        <f>IFERROR(CLEAN(HLOOKUP(D$1,'1.源数据-产品报告-消费降序'!D:D,ROW(),0)),"")</f>
        <v/>
      </c>
      <c r="E645" s="69" t="str">
        <f>IFERROR(CLEAN(HLOOKUP(E$1,'1.源数据-产品报告-消费降序'!E:E,ROW(),0)),"")</f>
        <v/>
      </c>
      <c r="F645" s="69" t="str">
        <f>IFERROR(CLEAN(HLOOKUP(F$1,'1.源数据-产品报告-消费降序'!F:F,ROW(),0)),"")</f>
        <v/>
      </c>
      <c r="G645" s="70">
        <f>IFERROR((HLOOKUP(G$1,'1.源数据-产品报告-消费降序'!G:G,ROW(),0)),"")</f>
        <v>0</v>
      </c>
      <c r="H6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5" s="69" t="str">
        <f>IFERROR(CLEAN(HLOOKUP(I$1,'1.源数据-产品报告-消费降序'!I:I,ROW(),0)),"")</f>
        <v/>
      </c>
      <c r="L645" s="69" t="str">
        <f>IFERROR(CLEAN(HLOOKUP(L$1,'1.源数据-产品报告-消费降序'!L:L,ROW(),0)),"")</f>
        <v/>
      </c>
      <c r="M645" s="69" t="str">
        <f>IFERROR(CLEAN(HLOOKUP(M$1,'1.源数据-产品报告-消费降序'!M:M,ROW(),0)),"")</f>
        <v/>
      </c>
      <c r="N645" s="69" t="str">
        <f>IFERROR(CLEAN(HLOOKUP(N$1,'1.源数据-产品报告-消费降序'!N:N,ROW(),0)),"")</f>
        <v/>
      </c>
      <c r="O645" s="69" t="str">
        <f>IFERROR(CLEAN(HLOOKUP(O$1,'1.源数据-产品报告-消费降序'!O:O,ROW(),0)),"")</f>
        <v/>
      </c>
      <c r="P645" s="69" t="str">
        <f>IFERROR(CLEAN(HLOOKUP(P$1,'1.源数据-产品报告-消费降序'!P:P,ROW(),0)),"")</f>
        <v/>
      </c>
      <c r="Q645" s="69" t="str">
        <f>IFERROR(CLEAN(HLOOKUP(Q$1,'1.源数据-产品报告-消费降序'!Q:Q,ROW(),0)),"")</f>
        <v/>
      </c>
      <c r="R645" s="69" t="str">
        <f>IFERROR(CLEAN(HLOOKUP(R$1,'1.源数据-产品报告-消费降序'!R:R,ROW(),0)),"")</f>
        <v/>
      </c>
      <c r="S6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5" s="69" t="str">
        <f>IFERROR(CLEAN(HLOOKUP(T$1,'1.源数据-产品报告-消费降序'!T:T,ROW(),0)),"")</f>
        <v/>
      </c>
      <c r="W645" s="69" t="str">
        <f>IFERROR(CLEAN(HLOOKUP(W$1,'1.源数据-产品报告-消费降序'!W:W,ROW(),0)),"")</f>
        <v/>
      </c>
      <c r="X645" s="69" t="str">
        <f>IFERROR(CLEAN(HLOOKUP(X$1,'1.源数据-产品报告-消费降序'!X:X,ROW(),0)),"")</f>
        <v/>
      </c>
      <c r="Y645" s="69" t="str">
        <f>IFERROR(CLEAN(HLOOKUP(Y$1,'1.源数据-产品报告-消费降序'!Y:Y,ROW(),0)),"")</f>
        <v/>
      </c>
      <c r="Z645" s="69" t="str">
        <f>IFERROR(CLEAN(HLOOKUP(Z$1,'1.源数据-产品报告-消费降序'!Z:Z,ROW(),0)),"")</f>
        <v/>
      </c>
      <c r="AA645" s="69" t="str">
        <f>IFERROR(CLEAN(HLOOKUP(AA$1,'1.源数据-产品报告-消费降序'!AA:AA,ROW(),0)),"")</f>
        <v/>
      </c>
      <c r="AB645" s="69" t="str">
        <f>IFERROR(CLEAN(HLOOKUP(AB$1,'1.源数据-产品报告-消费降序'!AB:AB,ROW(),0)),"")</f>
        <v/>
      </c>
      <c r="AC645" s="69" t="str">
        <f>IFERROR(CLEAN(HLOOKUP(AC$1,'1.源数据-产品报告-消费降序'!AC:AC,ROW(),0)),"")</f>
        <v/>
      </c>
      <c r="AD6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5" s="69" t="str">
        <f>IFERROR(CLEAN(HLOOKUP(AE$1,'1.源数据-产品报告-消费降序'!AE:AE,ROW(),0)),"")</f>
        <v/>
      </c>
      <c r="AH645" s="69" t="str">
        <f>IFERROR(CLEAN(HLOOKUP(AH$1,'1.源数据-产品报告-消费降序'!AH:AH,ROW(),0)),"")</f>
        <v/>
      </c>
      <c r="AI645" s="69" t="str">
        <f>IFERROR(CLEAN(HLOOKUP(AI$1,'1.源数据-产品报告-消费降序'!AI:AI,ROW(),0)),"")</f>
        <v/>
      </c>
      <c r="AJ645" s="69" t="str">
        <f>IFERROR(CLEAN(HLOOKUP(AJ$1,'1.源数据-产品报告-消费降序'!AJ:AJ,ROW(),0)),"")</f>
        <v/>
      </c>
      <c r="AK645" s="69" t="str">
        <f>IFERROR(CLEAN(HLOOKUP(AK$1,'1.源数据-产品报告-消费降序'!AK:AK,ROW(),0)),"")</f>
        <v/>
      </c>
      <c r="AL645" s="69" t="str">
        <f>IFERROR(CLEAN(HLOOKUP(AL$1,'1.源数据-产品报告-消费降序'!AL:AL,ROW(),0)),"")</f>
        <v/>
      </c>
      <c r="AM645" s="69" t="str">
        <f>IFERROR(CLEAN(HLOOKUP(AM$1,'1.源数据-产品报告-消费降序'!AM:AM,ROW(),0)),"")</f>
        <v/>
      </c>
      <c r="AN645" s="69" t="str">
        <f>IFERROR(CLEAN(HLOOKUP(AN$1,'1.源数据-产品报告-消费降序'!AN:AN,ROW(),0)),"")</f>
        <v/>
      </c>
      <c r="AO6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5" s="69" t="str">
        <f>IFERROR(CLEAN(HLOOKUP(AP$1,'1.源数据-产品报告-消费降序'!AP:AP,ROW(),0)),"")</f>
        <v/>
      </c>
      <c r="AS645" s="69" t="str">
        <f>IFERROR(CLEAN(HLOOKUP(AS$1,'1.源数据-产品报告-消费降序'!AS:AS,ROW(),0)),"")</f>
        <v/>
      </c>
      <c r="AT645" s="69" t="str">
        <f>IFERROR(CLEAN(HLOOKUP(AT$1,'1.源数据-产品报告-消费降序'!AT:AT,ROW(),0)),"")</f>
        <v/>
      </c>
      <c r="AU645" s="69" t="str">
        <f>IFERROR(CLEAN(HLOOKUP(AU$1,'1.源数据-产品报告-消费降序'!AU:AU,ROW(),0)),"")</f>
        <v/>
      </c>
      <c r="AV645" s="69" t="str">
        <f>IFERROR(CLEAN(HLOOKUP(AV$1,'1.源数据-产品报告-消费降序'!AV:AV,ROW(),0)),"")</f>
        <v/>
      </c>
      <c r="AW645" s="69" t="str">
        <f>IFERROR(CLEAN(HLOOKUP(AW$1,'1.源数据-产品报告-消费降序'!AW:AW,ROW(),0)),"")</f>
        <v/>
      </c>
      <c r="AX645" s="69" t="str">
        <f>IFERROR(CLEAN(HLOOKUP(AX$1,'1.源数据-产品报告-消费降序'!AX:AX,ROW(),0)),"")</f>
        <v/>
      </c>
      <c r="AY645" s="69" t="str">
        <f>IFERROR(CLEAN(HLOOKUP(AY$1,'1.源数据-产品报告-消费降序'!AY:AY,ROW(),0)),"")</f>
        <v/>
      </c>
      <c r="AZ6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5" s="69" t="str">
        <f>IFERROR(CLEAN(HLOOKUP(BA$1,'1.源数据-产品报告-消费降序'!BA:BA,ROW(),0)),"")</f>
        <v/>
      </c>
      <c r="BD645" s="69" t="str">
        <f>IFERROR(CLEAN(HLOOKUP(BD$1,'1.源数据-产品报告-消费降序'!BD:BD,ROW(),0)),"")</f>
        <v/>
      </c>
      <c r="BE645" s="69" t="str">
        <f>IFERROR(CLEAN(HLOOKUP(BE$1,'1.源数据-产品报告-消费降序'!BE:BE,ROW(),0)),"")</f>
        <v/>
      </c>
      <c r="BF645" s="69" t="str">
        <f>IFERROR(CLEAN(HLOOKUP(BF$1,'1.源数据-产品报告-消费降序'!BF:BF,ROW(),0)),"")</f>
        <v/>
      </c>
      <c r="BG645" s="69" t="str">
        <f>IFERROR(CLEAN(HLOOKUP(BG$1,'1.源数据-产品报告-消费降序'!BG:BG,ROW(),0)),"")</f>
        <v/>
      </c>
      <c r="BH645" s="69" t="str">
        <f>IFERROR(CLEAN(HLOOKUP(BH$1,'1.源数据-产品报告-消费降序'!BH:BH,ROW(),0)),"")</f>
        <v/>
      </c>
      <c r="BI645" s="69" t="str">
        <f>IFERROR(CLEAN(HLOOKUP(BI$1,'1.源数据-产品报告-消费降序'!BI:BI,ROW(),0)),"")</f>
        <v/>
      </c>
      <c r="BJ645" s="69" t="str">
        <f>IFERROR(CLEAN(HLOOKUP(BJ$1,'1.源数据-产品报告-消费降序'!BJ:BJ,ROW(),0)),"")</f>
        <v/>
      </c>
      <c r="BK6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5" s="69" t="str">
        <f>IFERROR(CLEAN(HLOOKUP(BL$1,'1.源数据-产品报告-消费降序'!BL:BL,ROW(),0)),"")</f>
        <v/>
      </c>
      <c r="BO645" s="69" t="str">
        <f>IFERROR(CLEAN(HLOOKUP(BO$1,'1.源数据-产品报告-消费降序'!BO:BO,ROW(),0)),"")</f>
        <v/>
      </c>
      <c r="BP645" s="69" t="str">
        <f>IFERROR(CLEAN(HLOOKUP(BP$1,'1.源数据-产品报告-消费降序'!BP:BP,ROW(),0)),"")</f>
        <v/>
      </c>
      <c r="BQ645" s="69" t="str">
        <f>IFERROR(CLEAN(HLOOKUP(BQ$1,'1.源数据-产品报告-消费降序'!BQ:BQ,ROW(),0)),"")</f>
        <v/>
      </c>
      <c r="BR645" s="69" t="str">
        <f>IFERROR(CLEAN(HLOOKUP(BR$1,'1.源数据-产品报告-消费降序'!BR:BR,ROW(),0)),"")</f>
        <v/>
      </c>
      <c r="BS645" s="69" t="str">
        <f>IFERROR(CLEAN(HLOOKUP(BS$1,'1.源数据-产品报告-消费降序'!BS:BS,ROW(),0)),"")</f>
        <v/>
      </c>
      <c r="BT645" s="69" t="str">
        <f>IFERROR(CLEAN(HLOOKUP(BT$1,'1.源数据-产品报告-消费降序'!BT:BT,ROW(),0)),"")</f>
        <v/>
      </c>
      <c r="BU645" s="69" t="str">
        <f>IFERROR(CLEAN(HLOOKUP(BU$1,'1.源数据-产品报告-消费降序'!BU:BU,ROW(),0)),"")</f>
        <v/>
      </c>
      <c r="BV6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5" s="69" t="str">
        <f>IFERROR(CLEAN(HLOOKUP(BW$1,'1.源数据-产品报告-消费降序'!BW:BW,ROW(),0)),"")</f>
        <v/>
      </c>
    </row>
    <row r="646" spans="1:75">
      <c r="A646" s="69" t="str">
        <f>IFERROR(CLEAN(HLOOKUP(A$1,'1.源数据-产品报告-消费降序'!A:A,ROW(),0)),"")</f>
        <v/>
      </c>
      <c r="B646" s="69" t="str">
        <f>IFERROR(CLEAN(HLOOKUP(B$1,'1.源数据-产品报告-消费降序'!B:B,ROW(),0)),"")</f>
        <v/>
      </c>
      <c r="C646" s="69" t="str">
        <f>IFERROR(CLEAN(HLOOKUP(C$1,'1.源数据-产品报告-消费降序'!C:C,ROW(),0)),"")</f>
        <v/>
      </c>
      <c r="D646" s="69" t="str">
        <f>IFERROR(CLEAN(HLOOKUP(D$1,'1.源数据-产品报告-消费降序'!D:D,ROW(),0)),"")</f>
        <v/>
      </c>
      <c r="E646" s="69" t="str">
        <f>IFERROR(CLEAN(HLOOKUP(E$1,'1.源数据-产品报告-消费降序'!E:E,ROW(),0)),"")</f>
        <v/>
      </c>
      <c r="F646" s="69" t="str">
        <f>IFERROR(CLEAN(HLOOKUP(F$1,'1.源数据-产品报告-消费降序'!F:F,ROW(),0)),"")</f>
        <v/>
      </c>
      <c r="G646" s="70">
        <f>IFERROR((HLOOKUP(G$1,'1.源数据-产品报告-消费降序'!G:G,ROW(),0)),"")</f>
        <v>0</v>
      </c>
      <c r="H6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6" s="69" t="str">
        <f>IFERROR(CLEAN(HLOOKUP(I$1,'1.源数据-产品报告-消费降序'!I:I,ROW(),0)),"")</f>
        <v/>
      </c>
      <c r="L646" s="69" t="str">
        <f>IFERROR(CLEAN(HLOOKUP(L$1,'1.源数据-产品报告-消费降序'!L:L,ROW(),0)),"")</f>
        <v/>
      </c>
      <c r="M646" s="69" t="str">
        <f>IFERROR(CLEAN(HLOOKUP(M$1,'1.源数据-产品报告-消费降序'!M:M,ROW(),0)),"")</f>
        <v/>
      </c>
      <c r="N646" s="69" t="str">
        <f>IFERROR(CLEAN(HLOOKUP(N$1,'1.源数据-产品报告-消费降序'!N:N,ROW(),0)),"")</f>
        <v/>
      </c>
      <c r="O646" s="69" t="str">
        <f>IFERROR(CLEAN(HLOOKUP(O$1,'1.源数据-产品报告-消费降序'!O:O,ROW(),0)),"")</f>
        <v/>
      </c>
      <c r="P646" s="69" t="str">
        <f>IFERROR(CLEAN(HLOOKUP(P$1,'1.源数据-产品报告-消费降序'!P:P,ROW(),0)),"")</f>
        <v/>
      </c>
      <c r="Q646" s="69" t="str">
        <f>IFERROR(CLEAN(HLOOKUP(Q$1,'1.源数据-产品报告-消费降序'!Q:Q,ROW(),0)),"")</f>
        <v/>
      </c>
      <c r="R646" s="69" t="str">
        <f>IFERROR(CLEAN(HLOOKUP(R$1,'1.源数据-产品报告-消费降序'!R:R,ROW(),0)),"")</f>
        <v/>
      </c>
      <c r="S6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6" s="69" t="str">
        <f>IFERROR(CLEAN(HLOOKUP(T$1,'1.源数据-产品报告-消费降序'!T:T,ROW(),0)),"")</f>
        <v/>
      </c>
      <c r="W646" s="69" t="str">
        <f>IFERROR(CLEAN(HLOOKUP(W$1,'1.源数据-产品报告-消费降序'!W:W,ROW(),0)),"")</f>
        <v/>
      </c>
      <c r="X646" s="69" t="str">
        <f>IFERROR(CLEAN(HLOOKUP(X$1,'1.源数据-产品报告-消费降序'!X:X,ROW(),0)),"")</f>
        <v/>
      </c>
      <c r="Y646" s="69" t="str">
        <f>IFERROR(CLEAN(HLOOKUP(Y$1,'1.源数据-产品报告-消费降序'!Y:Y,ROW(),0)),"")</f>
        <v/>
      </c>
      <c r="Z646" s="69" t="str">
        <f>IFERROR(CLEAN(HLOOKUP(Z$1,'1.源数据-产品报告-消费降序'!Z:Z,ROW(),0)),"")</f>
        <v/>
      </c>
      <c r="AA646" s="69" t="str">
        <f>IFERROR(CLEAN(HLOOKUP(AA$1,'1.源数据-产品报告-消费降序'!AA:AA,ROW(),0)),"")</f>
        <v/>
      </c>
      <c r="AB646" s="69" t="str">
        <f>IFERROR(CLEAN(HLOOKUP(AB$1,'1.源数据-产品报告-消费降序'!AB:AB,ROW(),0)),"")</f>
        <v/>
      </c>
      <c r="AC646" s="69" t="str">
        <f>IFERROR(CLEAN(HLOOKUP(AC$1,'1.源数据-产品报告-消费降序'!AC:AC,ROW(),0)),"")</f>
        <v/>
      </c>
      <c r="AD6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6" s="69" t="str">
        <f>IFERROR(CLEAN(HLOOKUP(AE$1,'1.源数据-产品报告-消费降序'!AE:AE,ROW(),0)),"")</f>
        <v/>
      </c>
      <c r="AH646" s="69" t="str">
        <f>IFERROR(CLEAN(HLOOKUP(AH$1,'1.源数据-产品报告-消费降序'!AH:AH,ROW(),0)),"")</f>
        <v/>
      </c>
      <c r="AI646" s="69" t="str">
        <f>IFERROR(CLEAN(HLOOKUP(AI$1,'1.源数据-产品报告-消费降序'!AI:AI,ROW(),0)),"")</f>
        <v/>
      </c>
      <c r="AJ646" s="69" t="str">
        <f>IFERROR(CLEAN(HLOOKUP(AJ$1,'1.源数据-产品报告-消费降序'!AJ:AJ,ROW(),0)),"")</f>
        <v/>
      </c>
      <c r="AK646" s="69" t="str">
        <f>IFERROR(CLEAN(HLOOKUP(AK$1,'1.源数据-产品报告-消费降序'!AK:AK,ROW(),0)),"")</f>
        <v/>
      </c>
      <c r="AL646" s="69" t="str">
        <f>IFERROR(CLEAN(HLOOKUP(AL$1,'1.源数据-产品报告-消费降序'!AL:AL,ROW(),0)),"")</f>
        <v/>
      </c>
      <c r="AM646" s="69" t="str">
        <f>IFERROR(CLEAN(HLOOKUP(AM$1,'1.源数据-产品报告-消费降序'!AM:AM,ROW(),0)),"")</f>
        <v/>
      </c>
      <c r="AN646" s="69" t="str">
        <f>IFERROR(CLEAN(HLOOKUP(AN$1,'1.源数据-产品报告-消费降序'!AN:AN,ROW(),0)),"")</f>
        <v/>
      </c>
      <c r="AO6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6" s="69" t="str">
        <f>IFERROR(CLEAN(HLOOKUP(AP$1,'1.源数据-产品报告-消费降序'!AP:AP,ROW(),0)),"")</f>
        <v/>
      </c>
      <c r="AS646" s="69" t="str">
        <f>IFERROR(CLEAN(HLOOKUP(AS$1,'1.源数据-产品报告-消费降序'!AS:AS,ROW(),0)),"")</f>
        <v/>
      </c>
      <c r="AT646" s="69" t="str">
        <f>IFERROR(CLEAN(HLOOKUP(AT$1,'1.源数据-产品报告-消费降序'!AT:AT,ROW(),0)),"")</f>
        <v/>
      </c>
      <c r="AU646" s="69" t="str">
        <f>IFERROR(CLEAN(HLOOKUP(AU$1,'1.源数据-产品报告-消费降序'!AU:AU,ROW(),0)),"")</f>
        <v/>
      </c>
      <c r="AV646" s="69" t="str">
        <f>IFERROR(CLEAN(HLOOKUP(AV$1,'1.源数据-产品报告-消费降序'!AV:AV,ROW(),0)),"")</f>
        <v/>
      </c>
      <c r="AW646" s="69" t="str">
        <f>IFERROR(CLEAN(HLOOKUP(AW$1,'1.源数据-产品报告-消费降序'!AW:AW,ROW(),0)),"")</f>
        <v/>
      </c>
      <c r="AX646" s="69" t="str">
        <f>IFERROR(CLEAN(HLOOKUP(AX$1,'1.源数据-产品报告-消费降序'!AX:AX,ROW(),0)),"")</f>
        <v/>
      </c>
      <c r="AY646" s="69" t="str">
        <f>IFERROR(CLEAN(HLOOKUP(AY$1,'1.源数据-产品报告-消费降序'!AY:AY,ROW(),0)),"")</f>
        <v/>
      </c>
      <c r="AZ6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6" s="69" t="str">
        <f>IFERROR(CLEAN(HLOOKUP(BA$1,'1.源数据-产品报告-消费降序'!BA:BA,ROW(),0)),"")</f>
        <v/>
      </c>
      <c r="BD646" s="69" t="str">
        <f>IFERROR(CLEAN(HLOOKUP(BD$1,'1.源数据-产品报告-消费降序'!BD:BD,ROW(),0)),"")</f>
        <v/>
      </c>
      <c r="BE646" s="69" t="str">
        <f>IFERROR(CLEAN(HLOOKUP(BE$1,'1.源数据-产品报告-消费降序'!BE:BE,ROW(),0)),"")</f>
        <v/>
      </c>
      <c r="BF646" s="69" t="str">
        <f>IFERROR(CLEAN(HLOOKUP(BF$1,'1.源数据-产品报告-消费降序'!BF:BF,ROW(),0)),"")</f>
        <v/>
      </c>
      <c r="BG646" s="69" t="str">
        <f>IFERROR(CLEAN(HLOOKUP(BG$1,'1.源数据-产品报告-消费降序'!BG:BG,ROW(),0)),"")</f>
        <v/>
      </c>
      <c r="BH646" s="69" t="str">
        <f>IFERROR(CLEAN(HLOOKUP(BH$1,'1.源数据-产品报告-消费降序'!BH:BH,ROW(),0)),"")</f>
        <v/>
      </c>
      <c r="BI646" s="69" t="str">
        <f>IFERROR(CLEAN(HLOOKUP(BI$1,'1.源数据-产品报告-消费降序'!BI:BI,ROW(),0)),"")</f>
        <v/>
      </c>
      <c r="BJ646" s="69" t="str">
        <f>IFERROR(CLEAN(HLOOKUP(BJ$1,'1.源数据-产品报告-消费降序'!BJ:BJ,ROW(),0)),"")</f>
        <v/>
      </c>
      <c r="BK6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6" s="69" t="str">
        <f>IFERROR(CLEAN(HLOOKUP(BL$1,'1.源数据-产品报告-消费降序'!BL:BL,ROW(),0)),"")</f>
        <v/>
      </c>
      <c r="BO646" s="69" t="str">
        <f>IFERROR(CLEAN(HLOOKUP(BO$1,'1.源数据-产品报告-消费降序'!BO:BO,ROW(),0)),"")</f>
        <v/>
      </c>
      <c r="BP646" s="69" t="str">
        <f>IFERROR(CLEAN(HLOOKUP(BP$1,'1.源数据-产品报告-消费降序'!BP:BP,ROW(),0)),"")</f>
        <v/>
      </c>
      <c r="BQ646" s="69" t="str">
        <f>IFERROR(CLEAN(HLOOKUP(BQ$1,'1.源数据-产品报告-消费降序'!BQ:BQ,ROW(),0)),"")</f>
        <v/>
      </c>
      <c r="BR646" s="69" t="str">
        <f>IFERROR(CLEAN(HLOOKUP(BR$1,'1.源数据-产品报告-消费降序'!BR:BR,ROW(),0)),"")</f>
        <v/>
      </c>
      <c r="BS646" s="69" t="str">
        <f>IFERROR(CLEAN(HLOOKUP(BS$1,'1.源数据-产品报告-消费降序'!BS:BS,ROW(),0)),"")</f>
        <v/>
      </c>
      <c r="BT646" s="69" t="str">
        <f>IFERROR(CLEAN(HLOOKUP(BT$1,'1.源数据-产品报告-消费降序'!BT:BT,ROW(),0)),"")</f>
        <v/>
      </c>
      <c r="BU646" s="69" t="str">
        <f>IFERROR(CLEAN(HLOOKUP(BU$1,'1.源数据-产品报告-消费降序'!BU:BU,ROW(),0)),"")</f>
        <v/>
      </c>
      <c r="BV6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6" s="69" t="str">
        <f>IFERROR(CLEAN(HLOOKUP(BW$1,'1.源数据-产品报告-消费降序'!BW:BW,ROW(),0)),"")</f>
        <v/>
      </c>
    </row>
    <row r="647" spans="1:75">
      <c r="A647" s="69" t="str">
        <f>IFERROR(CLEAN(HLOOKUP(A$1,'1.源数据-产品报告-消费降序'!A:A,ROW(),0)),"")</f>
        <v/>
      </c>
      <c r="B647" s="69" t="str">
        <f>IFERROR(CLEAN(HLOOKUP(B$1,'1.源数据-产品报告-消费降序'!B:B,ROW(),0)),"")</f>
        <v/>
      </c>
      <c r="C647" s="69" t="str">
        <f>IFERROR(CLEAN(HLOOKUP(C$1,'1.源数据-产品报告-消费降序'!C:C,ROW(),0)),"")</f>
        <v/>
      </c>
      <c r="D647" s="69" t="str">
        <f>IFERROR(CLEAN(HLOOKUP(D$1,'1.源数据-产品报告-消费降序'!D:D,ROW(),0)),"")</f>
        <v/>
      </c>
      <c r="E647" s="69" t="str">
        <f>IFERROR(CLEAN(HLOOKUP(E$1,'1.源数据-产品报告-消费降序'!E:E,ROW(),0)),"")</f>
        <v/>
      </c>
      <c r="F647" s="69" t="str">
        <f>IFERROR(CLEAN(HLOOKUP(F$1,'1.源数据-产品报告-消费降序'!F:F,ROW(),0)),"")</f>
        <v/>
      </c>
      <c r="G647" s="70">
        <f>IFERROR((HLOOKUP(G$1,'1.源数据-产品报告-消费降序'!G:G,ROW(),0)),"")</f>
        <v>0</v>
      </c>
      <c r="H6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7" s="69" t="str">
        <f>IFERROR(CLEAN(HLOOKUP(I$1,'1.源数据-产品报告-消费降序'!I:I,ROW(),0)),"")</f>
        <v/>
      </c>
      <c r="L647" s="69" t="str">
        <f>IFERROR(CLEAN(HLOOKUP(L$1,'1.源数据-产品报告-消费降序'!L:L,ROW(),0)),"")</f>
        <v/>
      </c>
      <c r="M647" s="69" t="str">
        <f>IFERROR(CLEAN(HLOOKUP(M$1,'1.源数据-产品报告-消费降序'!M:M,ROW(),0)),"")</f>
        <v/>
      </c>
      <c r="N647" s="69" t="str">
        <f>IFERROR(CLEAN(HLOOKUP(N$1,'1.源数据-产品报告-消费降序'!N:N,ROW(),0)),"")</f>
        <v/>
      </c>
      <c r="O647" s="69" t="str">
        <f>IFERROR(CLEAN(HLOOKUP(O$1,'1.源数据-产品报告-消费降序'!O:O,ROW(),0)),"")</f>
        <v/>
      </c>
      <c r="P647" s="69" t="str">
        <f>IFERROR(CLEAN(HLOOKUP(P$1,'1.源数据-产品报告-消费降序'!P:P,ROW(),0)),"")</f>
        <v/>
      </c>
      <c r="Q647" s="69" t="str">
        <f>IFERROR(CLEAN(HLOOKUP(Q$1,'1.源数据-产品报告-消费降序'!Q:Q,ROW(),0)),"")</f>
        <v/>
      </c>
      <c r="R647" s="69" t="str">
        <f>IFERROR(CLEAN(HLOOKUP(R$1,'1.源数据-产品报告-消费降序'!R:R,ROW(),0)),"")</f>
        <v/>
      </c>
      <c r="S6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7" s="69" t="str">
        <f>IFERROR(CLEAN(HLOOKUP(T$1,'1.源数据-产品报告-消费降序'!T:T,ROW(),0)),"")</f>
        <v/>
      </c>
      <c r="W647" s="69" t="str">
        <f>IFERROR(CLEAN(HLOOKUP(W$1,'1.源数据-产品报告-消费降序'!W:W,ROW(),0)),"")</f>
        <v/>
      </c>
      <c r="X647" s="69" t="str">
        <f>IFERROR(CLEAN(HLOOKUP(X$1,'1.源数据-产品报告-消费降序'!X:X,ROW(),0)),"")</f>
        <v/>
      </c>
      <c r="Y647" s="69" t="str">
        <f>IFERROR(CLEAN(HLOOKUP(Y$1,'1.源数据-产品报告-消费降序'!Y:Y,ROW(),0)),"")</f>
        <v/>
      </c>
      <c r="Z647" s="69" t="str">
        <f>IFERROR(CLEAN(HLOOKUP(Z$1,'1.源数据-产品报告-消费降序'!Z:Z,ROW(),0)),"")</f>
        <v/>
      </c>
      <c r="AA647" s="69" t="str">
        <f>IFERROR(CLEAN(HLOOKUP(AA$1,'1.源数据-产品报告-消费降序'!AA:AA,ROW(),0)),"")</f>
        <v/>
      </c>
      <c r="AB647" s="69" t="str">
        <f>IFERROR(CLEAN(HLOOKUP(AB$1,'1.源数据-产品报告-消费降序'!AB:AB,ROW(),0)),"")</f>
        <v/>
      </c>
      <c r="AC647" s="69" t="str">
        <f>IFERROR(CLEAN(HLOOKUP(AC$1,'1.源数据-产品报告-消费降序'!AC:AC,ROW(),0)),"")</f>
        <v/>
      </c>
      <c r="AD6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7" s="69" t="str">
        <f>IFERROR(CLEAN(HLOOKUP(AE$1,'1.源数据-产品报告-消费降序'!AE:AE,ROW(),0)),"")</f>
        <v/>
      </c>
      <c r="AH647" s="69" t="str">
        <f>IFERROR(CLEAN(HLOOKUP(AH$1,'1.源数据-产品报告-消费降序'!AH:AH,ROW(),0)),"")</f>
        <v/>
      </c>
      <c r="AI647" s="69" t="str">
        <f>IFERROR(CLEAN(HLOOKUP(AI$1,'1.源数据-产品报告-消费降序'!AI:AI,ROW(),0)),"")</f>
        <v/>
      </c>
      <c r="AJ647" s="69" t="str">
        <f>IFERROR(CLEAN(HLOOKUP(AJ$1,'1.源数据-产品报告-消费降序'!AJ:AJ,ROW(),0)),"")</f>
        <v/>
      </c>
      <c r="AK647" s="69" t="str">
        <f>IFERROR(CLEAN(HLOOKUP(AK$1,'1.源数据-产品报告-消费降序'!AK:AK,ROW(),0)),"")</f>
        <v/>
      </c>
      <c r="AL647" s="69" t="str">
        <f>IFERROR(CLEAN(HLOOKUP(AL$1,'1.源数据-产品报告-消费降序'!AL:AL,ROW(),0)),"")</f>
        <v/>
      </c>
      <c r="AM647" s="69" t="str">
        <f>IFERROR(CLEAN(HLOOKUP(AM$1,'1.源数据-产品报告-消费降序'!AM:AM,ROW(),0)),"")</f>
        <v/>
      </c>
      <c r="AN647" s="69" t="str">
        <f>IFERROR(CLEAN(HLOOKUP(AN$1,'1.源数据-产品报告-消费降序'!AN:AN,ROW(),0)),"")</f>
        <v/>
      </c>
      <c r="AO6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7" s="69" t="str">
        <f>IFERROR(CLEAN(HLOOKUP(AP$1,'1.源数据-产品报告-消费降序'!AP:AP,ROW(),0)),"")</f>
        <v/>
      </c>
      <c r="AS647" s="69" t="str">
        <f>IFERROR(CLEAN(HLOOKUP(AS$1,'1.源数据-产品报告-消费降序'!AS:AS,ROW(),0)),"")</f>
        <v/>
      </c>
      <c r="AT647" s="69" t="str">
        <f>IFERROR(CLEAN(HLOOKUP(AT$1,'1.源数据-产品报告-消费降序'!AT:AT,ROW(),0)),"")</f>
        <v/>
      </c>
      <c r="AU647" s="69" t="str">
        <f>IFERROR(CLEAN(HLOOKUP(AU$1,'1.源数据-产品报告-消费降序'!AU:AU,ROW(),0)),"")</f>
        <v/>
      </c>
      <c r="AV647" s="69" t="str">
        <f>IFERROR(CLEAN(HLOOKUP(AV$1,'1.源数据-产品报告-消费降序'!AV:AV,ROW(),0)),"")</f>
        <v/>
      </c>
      <c r="AW647" s="69" t="str">
        <f>IFERROR(CLEAN(HLOOKUP(AW$1,'1.源数据-产品报告-消费降序'!AW:AW,ROW(),0)),"")</f>
        <v/>
      </c>
      <c r="AX647" s="69" t="str">
        <f>IFERROR(CLEAN(HLOOKUP(AX$1,'1.源数据-产品报告-消费降序'!AX:AX,ROW(),0)),"")</f>
        <v/>
      </c>
      <c r="AY647" s="69" t="str">
        <f>IFERROR(CLEAN(HLOOKUP(AY$1,'1.源数据-产品报告-消费降序'!AY:AY,ROW(),0)),"")</f>
        <v/>
      </c>
      <c r="AZ6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7" s="69" t="str">
        <f>IFERROR(CLEAN(HLOOKUP(BA$1,'1.源数据-产品报告-消费降序'!BA:BA,ROW(),0)),"")</f>
        <v/>
      </c>
      <c r="BD647" s="69" t="str">
        <f>IFERROR(CLEAN(HLOOKUP(BD$1,'1.源数据-产品报告-消费降序'!BD:BD,ROW(),0)),"")</f>
        <v/>
      </c>
      <c r="BE647" s="69" t="str">
        <f>IFERROR(CLEAN(HLOOKUP(BE$1,'1.源数据-产品报告-消费降序'!BE:BE,ROW(),0)),"")</f>
        <v/>
      </c>
      <c r="BF647" s="69" t="str">
        <f>IFERROR(CLEAN(HLOOKUP(BF$1,'1.源数据-产品报告-消费降序'!BF:BF,ROW(),0)),"")</f>
        <v/>
      </c>
      <c r="BG647" s="69" t="str">
        <f>IFERROR(CLEAN(HLOOKUP(BG$1,'1.源数据-产品报告-消费降序'!BG:BG,ROW(),0)),"")</f>
        <v/>
      </c>
      <c r="BH647" s="69" t="str">
        <f>IFERROR(CLEAN(HLOOKUP(BH$1,'1.源数据-产品报告-消费降序'!BH:BH,ROW(),0)),"")</f>
        <v/>
      </c>
      <c r="BI647" s="69" t="str">
        <f>IFERROR(CLEAN(HLOOKUP(BI$1,'1.源数据-产品报告-消费降序'!BI:BI,ROW(),0)),"")</f>
        <v/>
      </c>
      <c r="BJ647" s="69" t="str">
        <f>IFERROR(CLEAN(HLOOKUP(BJ$1,'1.源数据-产品报告-消费降序'!BJ:BJ,ROW(),0)),"")</f>
        <v/>
      </c>
      <c r="BK6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7" s="69" t="str">
        <f>IFERROR(CLEAN(HLOOKUP(BL$1,'1.源数据-产品报告-消费降序'!BL:BL,ROW(),0)),"")</f>
        <v/>
      </c>
      <c r="BO647" s="69" t="str">
        <f>IFERROR(CLEAN(HLOOKUP(BO$1,'1.源数据-产品报告-消费降序'!BO:BO,ROW(),0)),"")</f>
        <v/>
      </c>
      <c r="BP647" s="69" t="str">
        <f>IFERROR(CLEAN(HLOOKUP(BP$1,'1.源数据-产品报告-消费降序'!BP:BP,ROW(),0)),"")</f>
        <v/>
      </c>
      <c r="BQ647" s="69" t="str">
        <f>IFERROR(CLEAN(HLOOKUP(BQ$1,'1.源数据-产品报告-消费降序'!BQ:BQ,ROW(),0)),"")</f>
        <v/>
      </c>
      <c r="BR647" s="69" t="str">
        <f>IFERROR(CLEAN(HLOOKUP(BR$1,'1.源数据-产品报告-消费降序'!BR:BR,ROW(),0)),"")</f>
        <v/>
      </c>
      <c r="BS647" s="69" t="str">
        <f>IFERROR(CLEAN(HLOOKUP(BS$1,'1.源数据-产品报告-消费降序'!BS:BS,ROW(),0)),"")</f>
        <v/>
      </c>
      <c r="BT647" s="69" t="str">
        <f>IFERROR(CLEAN(HLOOKUP(BT$1,'1.源数据-产品报告-消费降序'!BT:BT,ROW(),0)),"")</f>
        <v/>
      </c>
      <c r="BU647" s="69" t="str">
        <f>IFERROR(CLEAN(HLOOKUP(BU$1,'1.源数据-产品报告-消费降序'!BU:BU,ROW(),0)),"")</f>
        <v/>
      </c>
      <c r="BV6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7" s="69" t="str">
        <f>IFERROR(CLEAN(HLOOKUP(BW$1,'1.源数据-产品报告-消费降序'!BW:BW,ROW(),0)),"")</f>
        <v/>
      </c>
    </row>
    <row r="648" spans="1:75">
      <c r="A648" s="69" t="str">
        <f>IFERROR(CLEAN(HLOOKUP(A$1,'1.源数据-产品报告-消费降序'!A:A,ROW(),0)),"")</f>
        <v/>
      </c>
      <c r="B648" s="69" t="str">
        <f>IFERROR(CLEAN(HLOOKUP(B$1,'1.源数据-产品报告-消费降序'!B:B,ROW(),0)),"")</f>
        <v/>
      </c>
      <c r="C648" s="69" t="str">
        <f>IFERROR(CLEAN(HLOOKUP(C$1,'1.源数据-产品报告-消费降序'!C:C,ROW(),0)),"")</f>
        <v/>
      </c>
      <c r="D648" s="69" t="str">
        <f>IFERROR(CLEAN(HLOOKUP(D$1,'1.源数据-产品报告-消费降序'!D:D,ROW(),0)),"")</f>
        <v/>
      </c>
      <c r="E648" s="69" t="str">
        <f>IFERROR(CLEAN(HLOOKUP(E$1,'1.源数据-产品报告-消费降序'!E:E,ROW(),0)),"")</f>
        <v/>
      </c>
      <c r="F648" s="69" t="str">
        <f>IFERROR(CLEAN(HLOOKUP(F$1,'1.源数据-产品报告-消费降序'!F:F,ROW(),0)),"")</f>
        <v/>
      </c>
      <c r="G648" s="70">
        <f>IFERROR((HLOOKUP(G$1,'1.源数据-产品报告-消费降序'!G:G,ROW(),0)),"")</f>
        <v>0</v>
      </c>
      <c r="H6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8" s="69" t="str">
        <f>IFERROR(CLEAN(HLOOKUP(I$1,'1.源数据-产品报告-消费降序'!I:I,ROW(),0)),"")</f>
        <v/>
      </c>
      <c r="L648" s="69" t="str">
        <f>IFERROR(CLEAN(HLOOKUP(L$1,'1.源数据-产品报告-消费降序'!L:L,ROW(),0)),"")</f>
        <v/>
      </c>
      <c r="M648" s="69" t="str">
        <f>IFERROR(CLEAN(HLOOKUP(M$1,'1.源数据-产品报告-消费降序'!M:M,ROW(),0)),"")</f>
        <v/>
      </c>
      <c r="N648" s="69" t="str">
        <f>IFERROR(CLEAN(HLOOKUP(N$1,'1.源数据-产品报告-消费降序'!N:N,ROW(),0)),"")</f>
        <v/>
      </c>
      <c r="O648" s="69" t="str">
        <f>IFERROR(CLEAN(HLOOKUP(O$1,'1.源数据-产品报告-消费降序'!O:O,ROW(),0)),"")</f>
        <v/>
      </c>
      <c r="P648" s="69" t="str">
        <f>IFERROR(CLEAN(HLOOKUP(P$1,'1.源数据-产品报告-消费降序'!P:P,ROW(),0)),"")</f>
        <v/>
      </c>
      <c r="Q648" s="69" t="str">
        <f>IFERROR(CLEAN(HLOOKUP(Q$1,'1.源数据-产品报告-消费降序'!Q:Q,ROW(),0)),"")</f>
        <v/>
      </c>
      <c r="R648" s="69" t="str">
        <f>IFERROR(CLEAN(HLOOKUP(R$1,'1.源数据-产品报告-消费降序'!R:R,ROW(),0)),"")</f>
        <v/>
      </c>
      <c r="S6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8" s="69" t="str">
        <f>IFERROR(CLEAN(HLOOKUP(T$1,'1.源数据-产品报告-消费降序'!T:T,ROW(),0)),"")</f>
        <v/>
      </c>
      <c r="W648" s="69" t="str">
        <f>IFERROR(CLEAN(HLOOKUP(W$1,'1.源数据-产品报告-消费降序'!W:W,ROW(),0)),"")</f>
        <v/>
      </c>
      <c r="X648" s="69" t="str">
        <f>IFERROR(CLEAN(HLOOKUP(X$1,'1.源数据-产品报告-消费降序'!X:X,ROW(),0)),"")</f>
        <v/>
      </c>
      <c r="Y648" s="69" t="str">
        <f>IFERROR(CLEAN(HLOOKUP(Y$1,'1.源数据-产品报告-消费降序'!Y:Y,ROW(),0)),"")</f>
        <v/>
      </c>
      <c r="Z648" s="69" t="str">
        <f>IFERROR(CLEAN(HLOOKUP(Z$1,'1.源数据-产品报告-消费降序'!Z:Z,ROW(),0)),"")</f>
        <v/>
      </c>
      <c r="AA648" s="69" t="str">
        <f>IFERROR(CLEAN(HLOOKUP(AA$1,'1.源数据-产品报告-消费降序'!AA:AA,ROW(),0)),"")</f>
        <v/>
      </c>
      <c r="AB648" s="69" t="str">
        <f>IFERROR(CLEAN(HLOOKUP(AB$1,'1.源数据-产品报告-消费降序'!AB:AB,ROW(),0)),"")</f>
        <v/>
      </c>
      <c r="AC648" s="69" t="str">
        <f>IFERROR(CLEAN(HLOOKUP(AC$1,'1.源数据-产品报告-消费降序'!AC:AC,ROW(),0)),"")</f>
        <v/>
      </c>
      <c r="AD6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8" s="69" t="str">
        <f>IFERROR(CLEAN(HLOOKUP(AE$1,'1.源数据-产品报告-消费降序'!AE:AE,ROW(),0)),"")</f>
        <v/>
      </c>
      <c r="AH648" s="69" t="str">
        <f>IFERROR(CLEAN(HLOOKUP(AH$1,'1.源数据-产品报告-消费降序'!AH:AH,ROW(),0)),"")</f>
        <v/>
      </c>
      <c r="AI648" s="69" t="str">
        <f>IFERROR(CLEAN(HLOOKUP(AI$1,'1.源数据-产品报告-消费降序'!AI:AI,ROW(),0)),"")</f>
        <v/>
      </c>
      <c r="AJ648" s="69" t="str">
        <f>IFERROR(CLEAN(HLOOKUP(AJ$1,'1.源数据-产品报告-消费降序'!AJ:AJ,ROW(),0)),"")</f>
        <v/>
      </c>
      <c r="AK648" s="69" t="str">
        <f>IFERROR(CLEAN(HLOOKUP(AK$1,'1.源数据-产品报告-消费降序'!AK:AK,ROW(),0)),"")</f>
        <v/>
      </c>
      <c r="AL648" s="69" t="str">
        <f>IFERROR(CLEAN(HLOOKUP(AL$1,'1.源数据-产品报告-消费降序'!AL:AL,ROW(),0)),"")</f>
        <v/>
      </c>
      <c r="AM648" s="69" t="str">
        <f>IFERROR(CLEAN(HLOOKUP(AM$1,'1.源数据-产品报告-消费降序'!AM:AM,ROW(),0)),"")</f>
        <v/>
      </c>
      <c r="AN648" s="69" t="str">
        <f>IFERROR(CLEAN(HLOOKUP(AN$1,'1.源数据-产品报告-消费降序'!AN:AN,ROW(),0)),"")</f>
        <v/>
      </c>
      <c r="AO6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8" s="69" t="str">
        <f>IFERROR(CLEAN(HLOOKUP(AP$1,'1.源数据-产品报告-消费降序'!AP:AP,ROW(),0)),"")</f>
        <v/>
      </c>
      <c r="AS648" s="69" t="str">
        <f>IFERROR(CLEAN(HLOOKUP(AS$1,'1.源数据-产品报告-消费降序'!AS:AS,ROW(),0)),"")</f>
        <v/>
      </c>
      <c r="AT648" s="69" t="str">
        <f>IFERROR(CLEAN(HLOOKUP(AT$1,'1.源数据-产品报告-消费降序'!AT:AT,ROW(),0)),"")</f>
        <v/>
      </c>
      <c r="AU648" s="69" t="str">
        <f>IFERROR(CLEAN(HLOOKUP(AU$1,'1.源数据-产品报告-消费降序'!AU:AU,ROW(),0)),"")</f>
        <v/>
      </c>
      <c r="AV648" s="69" t="str">
        <f>IFERROR(CLEAN(HLOOKUP(AV$1,'1.源数据-产品报告-消费降序'!AV:AV,ROW(),0)),"")</f>
        <v/>
      </c>
      <c r="AW648" s="69" t="str">
        <f>IFERROR(CLEAN(HLOOKUP(AW$1,'1.源数据-产品报告-消费降序'!AW:AW,ROW(),0)),"")</f>
        <v/>
      </c>
      <c r="AX648" s="69" t="str">
        <f>IFERROR(CLEAN(HLOOKUP(AX$1,'1.源数据-产品报告-消费降序'!AX:AX,ROW(),0)),"")</f>
        <v/>
      </c>
      <c r="AY648" s="69" t="str">
        <f>IFERROR(CLEAN(HLOOKUP(AY$1,'1.源数据-产品报告-消费降序'!AY:AY,ROW(),0)),"")</f>
        <v/>
      </c>
      <c r="AZ6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8" s="69" t="str">
        <f>IFERROR(CLEAN(HLOOKUP(BA$1,'1.源数据-产品报告-消费降序'!BA:BA,ROW(),0)),"")</f>
        <v/>
      </c>
      <c r="BD648" s="69" t="str">
        <f>IFERROR(CLEAN(HLOOKUP(BD$1,'1.源数据-产品报告-消费降序'!BD:BD,ROW(),0)),"")</f>
        <v/>
      </c>
      <c r="BE648" s="69" t="str">
        <f>IFERROR(CLEAN(HLOOKUP(BE$1,'1.源数据-产品报告-消费降序'!BE:BE,ROW(),0)),"")</f>
        <v/>
      </c>
      <c r="BF648" s="69" t="str">
        <f>IFERROR(CLEAN(HLOOKUP(BF$1,'1.源数据-产品报告-消费降序'!BF:BF,ROW(),0)),"")</f>
        <v/>
      </c>
      <c r="BG648" s="69" t="str">
        <f>IFERROR(CLEAN(HLOOKUP(BG$1,'1.源数据-产品报告-消费降序'!BG:BG,ROW(),0)),"")</f>
        <v/>
      </c>
      <c r="BH648" s="69" t="str">
        <f>IFERROR(CLEAN(HLOOKUP(BH$1,'1.源数据-产品报告-消费降序'!BH:BH,ROW(),0)),"")</f>
        <v/>
      </c>
      <c r="BI648" s="69" t="str">
        <f>IFERROR(CLEAN(HLOOKUP(BI$1,'1.源数据-产品报告-消费降序'!BI:BI,ROW(),0)),"")</f>
        <v/>
      </c>
      <c r="BJ648" s="69" t="str">
        <f>IFERROR(CLEAN(HLOOKUP(BJ$1,'1.源数据-产品报告-消费降序'!BJ:BJ,ROW(),0)),"")</f>
        <v/>
      </c>
      <c r="BK6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8" s="69" t="str">
        <f>IFERROR(CLEAN(HLOOKUP(BL$1,'1.源数据-产品报告-消费降序'!BL:BL,ROW(),0)),"")</f>
        <v/>
      </c>
      <c r="BO648" s="69" t="str">
        <f>IFERROR(CLEAN(HLOOKUP(BO$1,'1.源数据-产品报告-消费降序'!BO:BO,ROW(),0)),"")</f>
        <v/>
      </c>
      <c r="BP648" s="69" t="str">
        <f>IFERROR(CLEAN(HLOOKUP(BP$1,'1.源数据-产品报告-消费降序'!BP:BP,ROW(),0)),"")</f>
        <v/>
      </c>
      <c r="BQ648" s="69" t="str">
        <f>IFERROR(CLEAN(HLOOKUP(BQ$1,'1.源数据-产品报告-消费降序'!BQ:BQ,ROW(),0)),"")</f>
        <v/>
      </c>
      <c r="BR648" s="69" t="str">
        <f>IFERROR(CLEAN(HLOOKUP(BR$1,'1.源数据-产品报告-消费降序'!BR:BR,ROW(),0)),"")</f>
        <v/>
      </c>
      <c r="BS648" s="69" t="str">
        <f>IFERROR(CLEAN(HLOOKUP(BS$1,'1.源数据-产品报告-消费降序'!BS:BS,ROW(),0)),"")</f>
        <v/>
      </c>
      <c r="BT648" s="69" t="str">
        <f>IFERROR(CLEAN(HLOOKUP(BT$1,'1.源数据-产品报告-消费降序'!BT:BT,ROW(),0)),"")</f>
        <v/>
      </c>
      <c r="BU648" s="69" t="str">
        <f>IFERROR(CLEAN(HLOOKUP(BU$1,'1.源数据-产品报告-消费降序'!BU:BU,ROW(),0)),"")</f>
        <v/>
      </c>
      <c r="BV6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8" s="69" t="str">
        <f>IFERROR(CLEAN(HLOOKUP(BW$1,'1.源数据-产品报告-消费降序'!BW:BW,ROW(),0)),"")</f>
        <v/>
      </c>
    </row>
    <row r="649" spans="1:75">
      <c r="A649" s="69" t="str">
        <f>IFERROR(CLEAN(HLOOKUP(A$1,'1.源数据-产品报告-消费降序'!A:A,ROW(),0)),"")</f>
        <v/>
      </c>
      <c r="B649" s="69" t="str">
        <f>IFERROR(CLEAN(HLOOKUP(B$1,'1.源数据-产品报告-消费降序'!B:B,ROW(),0)),"")</f>
        <v/>
      </c>
      <c r="C649" s="69" t="str">
        <f>IFERROR(CLEAN(HLOOKUP(C$1,'1.源数据-产品报告-消费降序'!C:C,ROW(),0)),"")</f>
        <v/>
      </c>
      <c r="D649" s="69" t="str">
        <f>IFERROR(CLEAN(HLOOKUP(D$1,'1.源数据-产品报告-消费降序'!D:D,ROW(),0)),"")</f>
        <v/>
      </c>
      <c r="E649" s="69" t="str">
        <f>IFERROR(CLEAN(HLOOKUP(E$1,'1.源数据-产品报告-消费降序'!E:E,ROW(),0)),"")</f>
        <v/>
      </c>
      <c r="F649" s="69" t="str">
        <f>IFERROR(CLEAN(HLOOKUP(F$1,'1.源数据-产品报告-消费降序'!F:F,ROW(),0)),"")</f>
        <v/>
      </c>
      <c r="G649" s="70">
        <f>IFERROR((HLOOKUP(G$1,'1.源数据-产品报告-消费降序'!G:G,ROW(),0)),"")</f>
        <v>0</v>
      </c>
      <c r="H6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49" s="69" t="str">
        <f>IFERROR(CLEAN(HLOOKUP(I$1,'1.源数据-产品报告-消费降序'!I:I,ROW(),0)),"")</f>
        <v/>
      </c>
      <c r="L649" s="69" t="str">
        <f>IFERROR(CLEAN(HLOOKUP(L$1,'1.源数据-产品报告-消费降序'!L:L,ROW(),0)),"")</f>
        <v/>
      </c>
      <c r="M649" s="69" t="str">
        <f>IFERROR(CLEAN(HLOOKUP(M$1,'1.源数据-产品报告-消费降序'!M:M,ROW(),0)),"")</f>
        <v/>
      </c>
      <c r="N649" s="69" t="str">
        <f>IFERROR(CLEAN(HLOOKUP(N$1,'1.源数据-产品报告-消费降序'!N:N,ROW(),0)),"")</f>
        <v/>
      </c>
      <c r="O649" s="69" t="str">
        <f>IFERROR(CLEAN(HLOOKUP(O$1,'1.源数据-产品报告-消费降序'!O:O,ROW(),0)),"")</f>
        <v/>
      </c>
      <c r="P649" s="69" t="str">
        <f>IFERROR(CLEAN(HLOOKUP(P$1,'1.源数据-产品报告-消费降序'!P:P,ROW(),0)),"")</f>
        <v/>
      </c>
      <c r="Q649" s="69" t="str">
        <f>IFERROR(CLEAN(HLOOKUP(Q$1,'1.源数据-产品报告-消费降序'!Q:Q,ROW(),0)),"")</f>
        <v/>
      </c>
      <c r="R649" s="69" t="str">
        <f>IFERROR(CLEAN(HLOOKUP(R$1,'1.源数据-产品报告-消费降序'!R:R,ROW(),0)),"")</f>
        <v/>
      </c>
      <c r="S6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49" s="69" t="str">
        <f>IFERROR(CLEAN(HLOOKUP(T$1,'1.源数据-产品报告-消费降序'!T:T,ROW(),0)),"")</f>
        <v/>
      </c>
      <c r="W649" s="69" t="str">
        <f>IFERROR(CLEAN(HLOOKUP(W$1,'1.源数据-产品报告-消费降序'!W:W,ROW(),0)),"")</f>
        <v/>
      </c>
      <c r="X649" s="69" t="str">
        <f>IFERROR(CLEAN(HLOOKUP(X$1,'1.源数据-产品报告-消费降序'!X:X,ROW(),0)),"")</f>
        <v/>
      </c>
      <c r="Y649" s="69" t="str">
        <f>IFERROR(CLEAN(HLOOKUP(Y$1,'1.源数据-产品报告-消费降序'!Y:Y,ROW(),0)),"")</f>
        <v/>
      </c>
      <c r="Z649" s="69" t="str">
        <f>IFERROR(CLEAN(HLOOKUP(Z$1,'1.源数据-产品报告-消费降序'!Z:Z,ROW(),0)),"")</f>
        <v/>
      </c>
      <c r="AA649" s="69" t="str">
        <f>IFERROR(CLEAN(HLOOKUP(AA$1,'1.源数据-产品报告-消费降序'!AA:AA,ROW(),0)),"")</f>
        <v/>
      </c>
      <c r="AB649" s="69" t="str">
        <f>IFERROR(CLEAN(HLOOKUP(AB$1,'1.源数据-产品报告-消费降序'!AB:AB,ROW(),0)),"")</f>
        <v/>
      </c>
      <c r="AC649" s="69" t="str">
        <f>IFERROR(CLEAN(HLOOKUP(AC$1,'1.源数据-产品报告-消费降序'!AC:AC,ROW(),0)),"")</f>
        <v/>
      </c>
      <c r="AD6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49" s="69" t="str">
        <f>IFERROR(CLEAN(HLOOKUP(AE$1,'1.源数据-产品报告-消费降序'!AE:AE,ROW(),0)),"")</f>
        <v/>
      </c>
      <c r="AH649" s="69" t="str">
        <f>IFERROR(CLEAN(HLOOKUP(AH$1,'1.源数据-产品报告-消费降序'!AH:AH,ROW(),0)),"")</f>
        <v/>
      </c>
      <c r="AI649" s="69" t="str">
        <f>IFERROR(CLEAN(HLOOKUP(AI$1,'1.源数据-产品报告-消费降序'!AI:AI,ROW(),0)),"")</f>
        <v/>
      </c>
      <c r="AJ649" s="69" t="str">
        <f>IFERROR(CLEAN(HLOOKUP(AJ$1,'1.源数据-产品报告-消费降序'!AJ:AJ,ROW(),0)),"")</f>
        <v/>
      </c>
      <c r="AK649" s="69" t="str">
        <f>IFERROR(CLEAN(HLOOKUP(AK$1,'1.源数据-产品报告-消费降序'!AK:AK,ROW(),0)),"")</f>
        <v/>
      </c>
      <c r="AL649" s="69" t="str">
        <f>IFERROR(CLEAN(HLOOKUP(AL$1,'1.源数据-产品报告-消费降序'!AL:AL,ROW(),0)),"")</f>
        <v/>
      </c>
      <c r="AM649" s="69" t="str">
        <f>IFERROR(CLEAN(HLOOKUP(AM$1,'1.源数据-产品报告-消费降序'!AM:AM,ROW(),0)),"")</f>
        <v/>
      </c>
      <c r="AN649" s="69" t="str">
        <f>IFERROR(CLEAN(HLOOKUP(AN$1,'1.源数据-产品报告-消费降序'!AN:AN,ROW(),0)),"")</f>
        <v/>
      </c>
      <c r="AO6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49" s="69" t="str">
        <f>IFERROR(CLEAN(HLOOKUP(AP$1,'1.源数据-产品报告-消费降序'!AP:AP,ROW(),0)),"")</f>
        <v/>
      </c>
      <c r="AS649" s="69" t="str">
        <f>IFERROR(CLEAN(HLOOKUP(AS$1,'1.源数据-产品报告-消费降序'!AS:AS,ROW(),0)),"")</f>
        <v/>
      </c>
      <c r="AT649" s="69" t="str">
        <f>IFERROR(CLEAN(HLOOKUP(AT$1,'1.源数据-产品报告-消费降序'!AT:AT,ROW(),0)),"")</f>
        <v/>
      </c>
      <c r="AU649" s="69" t="str">
        <f>IFERROR(CLEAN(HLOOKUP(AU$1,'1.源数据-产品报告-消费降序'!AU:AU,ROW(),0)),"")</f>
        <v/>
      </c>
      <c r="AV649" s="69" t="str">
        <f>IFERROR(CLEAN(HLOOKUP(AV$1,'1.源数据-产品报告-消费降序'!AV:AV,ROW(),0)),"")</f>
        <v/>
      </c>
      <c r="AW649" s="69" t="str">
        <f>IFERROR(CLEAN(HLOOKUP(AW$1,'1.源数据-产品报告-消费降序'!AW:AW,ROW(),0)),"")</f>
        <v/>
      </c>
      <c r="AX649" s="69" t="str">
        <f>IFERROR(CLEAN(HLOOKUP(AX$1,'1.源数据-产品报告-消费降序'!AX:AX,ROW(),0)),"")</f>
        <v/>
      </c>
      <c r="AY649" s="69" t="str">
        <f>IFERROR(CLEAN(HLOOKUP(AY$1,'1.源数据-产品报告-消费降序'!AY:AY,ROW(),0)),"")</f>
        <v/>
      </c>
      <c r="AZ6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49" s="69" t="str">
        <f>IFERROR(CLEAN(HLOOKUP(BA$1,'1.源数据-产品报告-消费降序'!BA:BA,ROW(),0)),"")</f>
        <v/>
      </c>
      <c r="BD649" s="69" t="str">
        <f>IFERROR(CLEAN(HLOOKUP(BD$1,'1.源数据-产品报告-消费降序'!BD:BD,ROW(),0)),"")</f>
        <v/>
      </c>
      <c r="BE649" s="69" t="str">
        <f>IFERROR(CLEAN(HLOOKUP(BE$1,'1.源数据-产品报告-消费降序'!BE:BE,ROW(),0)),"")</f>
        <v/>
      </c>
      <c r="BF649" s="69" t="str">
        <f>IFERROR(CLEAN(HLOOKUP(BF$1,'1.源数据-产品报告-消费降序'!BF:BF,ROW(),0)),"")</f>
        <v/>
      </c>
      <c r="BG649" s="69" t="str">
        <f>IFERROR(CLEAN(HLOOKUP(BG$1,'1.源数据-产品报告-消费降序'!BG:BG,ROW(),0)),"")</f>
        <v/>
      </c>
      <c r="BH649" s="69" t="str">
        <f>IFERROR(CLEAN(HLOOKUP(BH$1,'1.源数据-产品报告-消费降序'!BH:BH,ROW(),0)),"")</f>
        <v/>
      </c>
      <c r="BI649" s="69" t="str">
        <f>IFERROR(CLEAN(HLOOKUP(BI$1,'1.源数据-产品报告-消费降序'!BI:BI,ROW(),0)),"")</f>
        <v/>
      </c>
      <c r="BJ649" s="69" t="str">
        <f>IFERROR(CLEAN(HLOOKUP(BJ$1,'1.源数据-产品报告-消费降序'!BJ:BJ,ROW(),0)),"")</f>
        <v/>
      </c>
      <c r="BK6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49" s="69" t="str">
        <f>IFERROR(CLEAN(HLOOKUP(BL$1,'1.源数据-产品报告-消费降序'!BL:BL,ROW(),0)),"")</f>
        <v/>
      </c>
      <c r="BO649" s="69" t="str">
        <f>IFERROR(CLEAN(HLOOKUP(BO$1,'1.源数据-产品报告-消费降序'!BO:BO,ROW(),0)),"")</f>
        <v/>
      </c>
      <c r="BP649" s="69" t="str">
        <f>IFERROR(CLEAN(HLOOKUP(BP$1,'1.源数据-产品报告-消费降序'!BP:BP,ROW(),0)),"")</f>
        <v/>
      </c>
      <c r="BQ649" s="69" t="str">
        <f>IFERROR(CLEAN(HLOOKUP(BQ$1,'1.源数据-产品报告-消费降序'!BQ:BQ,ROW(),0)),"")</f>
        <v/>
      </c>
      <c r="BR649" s="69" t="str">
        <f>IFERROR(CLEAN(HLOOKUP(BR$1,'1.源数据-产品报告-消费降序'!BR:BR,ROW(),0)),"")</f>
        <v/>
      </c>
      <c r="BS649" s="69" t="str">
        <f>IFERROR(CLEAN(HLOOKUP(BS$1,'1.源数据-产品报告-消费降序'!BS:BS,ROW(),0)),"")</f>
        <v/>
      </c>
      <c r="BT649" s="69" t="str">
        <f>IFERROR(CLEAN(HLOOKUP(BT$1,'1.源数据-产品报告-消费降序'!BT:BT,ROW(),0)),"")</f>
        <v/>
      </c>
      <c r="BU649" s="69" t="str">
        <f>IFERROR(CLEAN(HLOOKUP(BU$1,'1.源数据-产品报告-消费降序'!BU:BU,ROW(),0)),"")</f>
        <v/>
      </c>
      <c r="BV6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49" s="69" t="str">
        <f>IFERROR(CLEAN(HLOOKUP(BW$1,'1.源数据-产品报告-消费降序'!BW:BW,ROW(),0)),"")</f>
        <v/>
      </c>
    </row>
    <row r="650" spans="1:75">
      <c r="A650" s="69" t="str">
        <f>IFERROR(CLEAN(HLOOKUP(A$1,'1.源数据-产品报告-消费降序'!A:A,ROW(),0)),"")</f>
        <v/>
      </c>
      <c r="B650" s="69" t="str">
        <f>IFERROR(CLEAN(HLOOKUP(B$1,'1.源数据-产品报告-消费降序'!B:B,ROW(),0)),"")</f>
        <v/>
      </c>
      <c r="C650" s="69" t="str">
        <f>IFERROR(CLEAN(HLOOKUP(C$1,'1.源数据-产品报告-消费降序'!C:C,ROW(),0)),"")</f>
        <v/>
      </c>
      <c r="D650" s="69" t="str">
        <f>IFERROR(CLEAN(HLOOKUP(D$1,'1.源数据-产品报告-消费降序'!D:D,ROW(),0)),"")</f>
        <v/>
      </c>
      <c r="E650" s="69" t="str">
        <f>IFERROR(CLEAN(HLOOKUP(E$1,'1.源数据-产品报告-消费降序'!E:E,ROW(),0)),"")</f>
        <v/>
      </c>
      <c r="F650" s="69" t="str">
        <f>IFERROR(CLEAN(HLOOKUP(F$1,'1.源数据-产品报告-消费降序'!F:F,ROW(),0)),"")</f>
        <v/>
      </c>
      <c r="G650" s="70">
        <f>IFERROR((HLOOKUP(G$1,'1.源数据-产品报告-消费降序'!G:G,ROW(),0)),"")</f>
        <v>0</v>
      </c>
      <c r="H6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0" s="69" t="str">
        <f>IFERROR(CLEAN(HLOOKUP(I$1,'1.源数据-产品报告-消费降序'!I:I,ROW(),0)),"")</f>
        <v/>
      </c>
      <c r="L650" s="69" t="str">
        <f>IFERROR(CLEAN(HLOOKUP(L$1,'1.源数据-产品报告-消费降序'!L:L,ROW(),0)),"")</f>
        <v/>
      </c>
      <c r="M650" s="69" t="str">
        <f>IFERROR(CLEAN(HLOOKUP(M$1,'1.源数据-产品报告-消费降序'!M:M,ROW(),0)),"")</f>
        <v/>
      </c>
      <c r="N650" s="69" t="str">
        <f>IFERROR(CLEAN(HLOOKUP(N$1,'1.源数据-产品报告-消费降序'!N:N,ROW(),0)),"")</f>
        <v/>
      </c>
      <c r="O650" s="69" t="str">
        <f>IFERROR(CLEAN(HLOOKUP(O$1,'1.源数据-产品报告-消费降序'!O:O,ROW(),0)),"")</f>
        <v/>
      </c>
      <c r="P650" s="69" t="str">
        <f>IFERROR(CLEAN(HLOOKUP(P$1,'1.源数据-产品报告-消费降序'!P:P,ROW(),0)),"")</f>
        <v/>
      </c>
      <c r="Q650" s="69" t="str">
        <f>IFERROR(CLEAN(HLOOKUP(Q$1,'1.源数据-产品报告-消费降序'!Q:Q,ROW(),0)),"")</f>
        <v/>
      </c>
      <c r="R650" s="69" t="str">
        <f>IFERROR(CLEAN(HLOOKUP(R$1,'1.源数据-产品报告-消费降序'!R:R,ROW(),0)),"")</f>
        <v/>
      </c>
      <c r="S6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0" s="69" t="str">
        <f>IFERROR(CLEAN(HLOOKUP(T$1,'1.源数据-产品报告-消费降序'!T:T,ROW(),0)),"")</f>
        <v/>
      </c>
      <c r="W650" s="69" t="str">
        <f>IFERROR(CLEAN(HLOOKUP(W$1,'1.源数据-产品报告-消费降序'!W:W,ROW(),0)),"")</f>
        <v/>
      </c>
      <c r="X650" s="69" t="str">
        <f>IFERROR(CLEAN(HLOOKUP(X$1,'1.源数据-产品报告-消费降序'!X:X,ROW(),0)),"")</f>
        <v/>
      </c>
      <c r="Y650" s="69" t="str">
        <f>IFERROR(CLEAN(HLOOKUP(Y$1,'1.源数据-产品报告-消费降序'!Y:Y,ROW(),0)),"")</f>
        <v/>
      </c>
      <c r="Z650" s="69" t="str">
        <f>IFERROR(CLEAN(HLOOKUP(Z$1,'1.源数据-产品报告-消费降序'!Z:Z,ROW(),0)),"")</f>
        <v/>
      </c>
      <c r="AA650" s="69" t="str">
        <f>IFERROR(CLEAN(HLOOKUP(AA$1,'1.源数据-产品报告-消费降序'!AA:AA,ROW(),0)),"")</f>
        <v/>
      </c>
      <c r="AB650" s="69" t="str">
        <f>IFERROR(CLEAN(HLOOKUP(AB$1,'1.源数据-产品报告-消费降序'!AB:AB,ROW(),0)),"")</f>
        <v/>
      </c>
      <c r="AC650" s="69" t="str">
        <f>IFERROR(CLEAN(HLOOKUP(AC$1,'1.源数据-产品报告-消费降序'!AC:AC,ROW(),0)),"")</f>
        <v/>
      </c>
      <c r="AD6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0" s="69" t="str">
        <f>IFERROR(CLEAN(HLOOKUP(AE$1,'1.源数据-产品报告-消费降序'!AE:AE,ROW(),0)),"")</f>
        <v/>
      </c>
      <c r="AH650" s="69" t="str">
        <f>IFERROR(CLEAN(HLOOKUP(AH$1,'1.源数据-产品报告-消费降序'!AH:AH,ROW(),0)),"")</f>
        <v/>
      </c>
      <c r="AI650" s="69" t="str">
        <f>IFERROR(CLEAN(HLOOKUP(AI$1,'1.源数据-产品报告-消费降序'!AI:AI,ROW(),0)),"")</f>
        <v/>
      </c>
      <c r="AJ650" s="69" t="str">
        <f>IFERROR(CLEAN(HLOOKUP(AJ$1,'1.源数据-产品报告-消费降序'!AJ:AJ,ROW(),0)),"")</f>
        <v/>
      </c>
      <c r="AK650" s="69" t="str">
        <f>IFERROR(CLEAN(HLOOKUP(AK$1,'1.源数据-产品报告-消费降序'!AK:AK,ROW(),0)),"")</f>
        <v/>
      </c>
      <c r="AL650" s="69" t="str">
        <f>IFERROR(CLEAN(HLOOKUP(AL$1,'1.源数据-产品报告-消费降序'!AL:AL,ROW(),0)),"")</f>
        <v/>
      </c>
      <c r="AM650" s="69" t="str">
        <f>IFERROR(CLEAN(HLOOKUP(AM$1,'1.源数据-产品报告-消费降序'!AM:AM,ROW(),0)),"")</f>
        <v/>
      </c>
      <c r="AN650" s="69" t="str">
        <f>IFERROR(CLEAN(HLOOKUP(AN$1,'1.源数据-产品报告-消费降序'!AN:AN,ROW(),0)),"")</f>
        <v/>
      </c>
      <c r="AO6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0" s="69" t="str">
        <f>IFERROR(CLEAN(HLOOKUP(AP$1,'1.源数据-产品报告-消费降序'!AP:AP,ROW(),0)),"")</f>
        <v/>
      </c>
      <c r="AS650" s="69" t="str">
        <f>IFERROR(CLEAN(HLOOKUP(AS$1,'1.源数据-产品报告-消费降序'!AS:AS,ROW(),0)),"")</f>
        <v/>
      </c>
      <c r="AT650" s="69" t="str">
        <f>IFERROR(CLEAN(HLOOKUP(AT$1,'1.源数据-产品报告-消费降序'!AT:AT,ROW(),0)),"")</f>
        <v/>
      </c>
      <c r="AU650" s="69" t="str">
        <f>IFERROR(CLEAN(HLOOKUP(AU$1,'1.源数据-产品报告-消费降序'!AU:AU,ROW(),0)),"")</f>
        <v/>
      </c>
      <c r="AV650" s="69" t="str">
        <f>IFERROR(CLEAN(HLOOKUP(AV$1,'1.源数据-产品报告-消费降序'!AV:AV,ROW(),0)),"")</f>
        <v/>
      </c>
      <c r="AW650" s="69" t="str">
        <f>IFERROR(CLEAN(HLOOKUP(AW$1,'1.源数据-产品报告-消费降序'!AW:AW,ROW(),0)),"")</f>
        <v/>
      </c>
      <c r="AX650" s="69" t="str">
        <f>IFERROR(CLEAN(HLOOKUP(AX$1,'1.源数据-产品报告-消费降序'!AX:AX,ROW(),0)),"")</f>
        <v/>
      </c>
      <c r="AY650" s="69" t="str">
        <f>IFERROR(CLEAN(HLOOKUP(AY$1,'1.源数据-产品报告-消费降序'!AY:AY,ROW(),0)),"")</f>
        <v/>
      </c>
      <c r="AZ6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0" s="69" t="str">
        <f>IFERROR(CLEAN(HLOOKUP(BA$1,'1.源数据-产品报告-消费降序'!BA:BA,ROW(),0)),"")</f>
        <v/>
      </c>
      <c r="BD650" s="69" t="str">
        <f>IFERROR(CLEAN(HLOOKUP(BD$1,'1.源数据-产品报告-消费降序'!BD:BD,ROW(),0)),"")</f>
        <v/>
      </c>
      <c r="BE650" s="69" t="str">
        <f>IFERROR(CLEAN(HLOOKUP(BE$1,'1.源数据-产品报告-消费降序'!BE:BE,ROW(),0)),"")</f>
        <v/>
      </c>
      <c r="BF650" s="69" t="str">
        <f>IFERROR(CLEAN(HLOOKUP(BF$1,'1.源数据-产品报告-消费降序'!BF:BF,ROW(),0)),"")</f>
        <v/>
      </c>
      <c r="BG650" s="69" t="str">
        <f>IFERROR(CLEAN(HLOOKUP(BG$1,'1.源数据-产品报告-消费降序'!BG:BG,ROW(),0)),"")</f>
        <v/>
      </c>
      <c r="BH650" s="69" t="str">
        <f>IFERROR(CLEAN(HLOOKUP(BH$1,'1.源数据-产品报告-消费降序'!BH:BH,ROW(),0)),"")</f>
        <v/>
      </c>
      <c r="BI650" s="69" t="str">
        <f>IFERROR(CLEAN(HLOOKUP(BI$1,'1.源数据-产品报告-消费降序'!BI:BI,ROW(),0)),"")</f>
        <v/>
      </c>
      <c r="BJ650" s="69" t="str">
        <f>IFERROR(CLEAN(HLOOKUP(BJ$1,'1.源数据-产品报告-消费降序'!BJ:BJ,ROW(),0)),"")</f>
        <v/>
      </c>
      <c r="BK6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0" s="69" t="str">
        <f>IFERROR(CLEAN(HLOOKUP(BL$1,'1.源数据-产品报告-消费降序'!BL:BL,ROW(),0)),"")</f>
        <v/>
      </c>
      <c r="BO650" s="69" t="str">
        <f>IFERROR(CLEAN(HLOOKUP(BO$1,'1.源数据-产品报告-消费降序'!BO:BO,ROW(),0)),"")</f>
        <v/>
      </c>
      <c r="BP650" s="69" t="str">
        <f>IFERROR(CLEAN(HLOOKUP(BP$1,'1.源数据-产品报告-消费降序'!BP:BP,ROW(),0)),"")</f>
        <v/>
      </c>
      <c r="BQ650" s="69" t="str">
        <f>IFERROR(CLEAN(HLOOKUP(BQ$1,'1.源数据-产品报告-消费降序'!BQ:BQ,ROW(),0)),"")</f>
        <v/>
      </c>
      <c r="BR650" s="69" t="str">
        <f>IFERROR(CLEAN(HLOOKUP(BR$1,'1.源数据-产品报告-消费降序'!BR:BR,ROW(),0)),"")</f>
        <v/>
      </c>
      <c r="BS650" s="69" t="str">
        <f>IFERROR(CLEAN(HLOOKUP(BS$1,'1.源数据-产品报告-消费降序'!BS:BS,ROW(),0)),"")</f>
        <v/>
      </c>
      <c r="BT650" s="69" t="str">
        <f>IFERROR(CLEAN(HLOOKUP(BT$1,'1.源数据-产品报告-消费降序'!BT:BT,ROW(),0)),"")</f>
        <v/>
      </c>
      <c r="BU650" s="69" t="str">
        <f>IFERROR(CLEAN(HLOOKUP(BU$1,'1.源数据-产品报告-消费降序'!BU:BU,ROW(),0)),"")</f>
        <v/>
      </c>
      <c r="BV6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0" s="69" t="str">
        <f>IFERROR(CLEAN(HLOOKUP(BW$1,'1.源数据-产品报告-消费降序'!BW:BW,ROW(),0)),"")</f>
        <v/>
      </c>
    </row>
    <row r="651" spans="1:75">
      <c r="A651" s="69" t="str">
        <f>IFERROR(CLEAN(HLOOKUP(A$1,'1.源数据-产品报告-消费降序'!A:A,ROW(),0)),"")</f>
        <v/>
      </c>
      <c r="B651" s="69" t="str">
        <f>IFERROR(CLEAN(HLOOKUP(B$1,'1.源数据-产品报告-消费降序'!B:B,ROW(),0)),"")</f>
        <v/>
      </c>
      <c r="C651" s="69" t="str">
        <f>IFERROR(CLEAN(HLOOKUP(C$1,'1.源数据-产品报告-消费降序'!C:C,ROW(),0)),"")</f>
        <v/>
      </c>
      <c r="D651" s="69" t="str">
        <f>IFERROR(CLEAN(HLOOKUP(D$1,'1.源数据-产品报告-消费降序'!D:D,ROW(),0)),"")</f>
        <v/>
      </c>
      <c r="E651" s="69" t="str">
        <f>IFERROR(CLEAN(HLOOKUP(E$1,'1.源数据-产品报告-消费降序'!E:E,ROW(),0)),"")</f>
        <v/>
      </c>
      <c r="F651" s="69" t="str">
        <f>IFERROR(CLEAN(HLOOKUP(F$1,'1.源数据-产品报告-消费降序'!F:F,ROW(),0)),"")</f>
        <v/>
      </c>
      <c r="G651" s="70">
        <f>IFERROR((HLOOKUP(G$1,'1.源数据-产品报告-消费降序'!G:G,ROW(),0)),"")</f>
        <v>0</v>
      </c>
      <c r="H6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1" s="69" t="str">
        <f>IFERROR(CLEAN(HLOOKUP(I$1,'1.源数据-产品报告-消费降序'!I:I,ROW(),0)),"")</f>
        <v/>
      </c>
      <c r="L651" s="69" t="str">
        <f>IFERROR(CLEAN(HLOOKUP(L$1,'1.源数据-产品报告-消费降序'!L:L,ROW(),0)),"")</f>
        <v/>
      </c>
      <c r="M651" s="69" t="str">
        <f>IFERROR(CLEAN(HLOOKUP(M$1,'1.源数据-产品报告-消费降序'!M:M,ROW(),0)),"")</f>
        <v/>
      </c>
      <c r="N651" s="69" t="str">
        <f>IFERROR(CLEAN(HLOOKUP(N$1,'1.源数据-产品报告-消费降序'!N:N,ROW(),0)),"")</f>
        <v/>
      </c>
      <c r="O651" s="69" t="str">
        <f>IFERROR(CLEAN(HLOOKUP(O$1,'1.源数据-产品报告-消费降序'!O:O,ROW(),0)),"")</f>
        <v/>
      </c>
      <c r="P651" s="69" t="str">
        <f>IFERROR(CLEAN(HLOOKUP(P$1,'1.源数据-产品报告-消费降序'!P:P,ROW(),0)),"")</f>
        <v/>
      </c>
      <c r="Q651" s="69" t="str">
        <f>IFERROR(CLEAN(HLOOKUP(Q$1,'1.源数据-产品报告-消费降序'!Q:Q,ROW(),0)),"")</f>
        <v/>
      </c>
      <c r="R651" s="69" t="str">
        <f>IFERROR(CLEAN(HLOOKUP(R$1,'1.源数据-产品报告-消费降序'!R:R,ROW(),0)),"")</f>
        <v/>
      </c>
      <c r="S6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1" s="69" t="str">
        <f>IFERROR(CLEAN(HLOOKUP(T$1,'1.源数据-产品报告-消费降序'!T:T,ROW(),0)),"")</f>
        <v/>
      </c>
      <c r="W651" s="69" t="str">
        <f>IFERROR(CLEAN(HLOOKUP(W$1,'1.源数据-产品报告-消费降序'!W:W,ROW(),0)),"")</f>
        <v/>
      </c>
      <c r="X651" s="69" t="str">
        <f>IFERROR(CLEAN(HLOOKUP(X$1,'1.源数据-产品报告-消费降序'!X:X,ROW(),0)),"")</f>
        <v/>
      </c>
      <c r="Y651" s="69" t="str">
        <f>IFERROR(CLEAN(HLOOKUP(Y$1,'1.源数据-产品报告-消费降序'!Y:Y,ROW(),0)),"")</f>
        <v/>
      </c>
      <c r="Z651" s="69" t="str">
        <f>IFERROR(CLEAN(HLOOKUP(Z$1,'1.源数据-产品报告-消费降序'!Z:Z,ROW(),0)),"")</f>
        <v/>
      </c>
      <c r="AA651" s="69" t="str">
        <f>IFERROR(CLEAN(HLOOKUP(AA$1,'1.源数据-产品报告-消费降序'!AA:AA,ROW(),0)),"")</f>
        <v/>
      </c>
      <c r="AB651" s="69" t="str">
        <f>IFERROR(CLEAN(HLOOKUP(AB$1,'1.源数据-产品报告-消费降序'!AB:AB,ROW(),0)),"")</f>
        <v/>
      </c>
      <c r="AC651" s="69" t="str">
        <f>IFERROR(CLEAN(HLOOKUP(AC$1,'1.源数据-产品报告-消费降序'!AC:AC,ROW(),0)),"")</f>
        <v/>
      </c>
      <c r="AD6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1" s="69" t="str">
        <f>IFERROR(CLEAN(HLOOKUP(AE$1,'1.源数据-产品报告-消费降序'!AE:AE,ROW(),0)),"")</f>
        <v/>
      </c>
      <c r="AH651" s="69" t="str">
        <f>IFERROR(CLEAN(HLOOKUP(AH$1,'1.源数据-产品报告-消费降序'!AH:AH,ROW(),0)),"")</f>
        <v/>
      </c>
      <c r="AI651" s="69" t="str">
        <f>IFERROR(CLEAN(HLOOKUP(AI$1,'1.源数据-产品报告-消费降序'!AI:AI,ROW(),0)),"")</f>
        <v/>
      </c>
      <c r="AJ651" s="69" t="str">
        <f>IFERROR(CLEAN(HLOOKUP(AJ$1,'1.源数据-产品报告-消费降序'!AJ:AJ,ROW(),0)),"")</f>
        <v/>
      </c>
      <c r="AK651" s="69" t="str">
        <f>IFERROR(CLEAN(HLOOKUP(AK$1,'1.源数据-产品报告-消费降序'!AK:AK,ROW(),0)),"")</f>
        <v/>
      </c>
      <c r="AL651" s="69" t="str">
        <f>IFERROR(CLEAN(HLOOKUP(AL$1,'1.源数据-产品报告-消费降序'!AL:AL,ROW(),0)),"")</f>
        <v/>
      </c>
      <c r="AM651" s="69" t="str">
        <f>IFERROR(CLEAN(HLOOKUP(AM$1,'1.源数据-产品报告-消费降序'!AM:AM,ROW(),0)),"")</f>
        <v/>
      </c>
      <c r="AN651" s="69" t="str">
        <f>IFERROR(CLEAN(HLOOKUP(AN$1,'1.源数据-产品报告-消费降序'!AN:AN,ROW(),0)),"")</f>
        <v/>
      </c>
      <c r="AO6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1" s="69" t="str">
        <f>IFERROR(CLEAN(HLOOKUP(AP$1,'1.源数据-产品报告-消费降序'!AP:AP,ROW(),0)),"")</f>
        <v/>
      </c>
      <c r="AS651" s="69" t="str">
        <f>IFERROR(CLEAN(HLOOKUP(AS$1,'1.源数据-产品报告-消费降序'!AS:AS,ROW(),0)),"")</f>
        <v/>
      </c>
      <c r="AT651" s="69" t="str">
        <f>IFERROR(CLEAN(HLOOKUP(AT$1,'1.源数据-产品报告-消费降序'!AT:AT,ROW(),0)),"")</f>
        <v/>
      </c>
      <c r="AU651" s="69" t="str">
        <f>IFERROR(CLEAN(HLOOKUP(AU$1,'1.源数据-产品报告-消费降序'!AU:AU,ROW(),0)),"")</f>
        <v/>
      </c>
      <c r="AV651" s="69" t="str">
        <f>IFERROR(CLEAN(HLOOKUP(AV$1,'1.源数据-产品报告-消费降序'!AV:AV,ROW(),0)),"")</f>
        <v/>
      </c>
      <c r="AW651" s="69" t="str">
        <f>IFERROR(CLEAN(HLOOKUP(AW$1,'1.源数据-产品报告-消费降序'!AW:AW,ROW(),0)),"")</f>
        <v/>
      </c>
      <c r="AX651" s="69" t="str">
        <f>IFERROR(CLEAN(HLOOKUP(AX$1,'1.源数据-产品报告-消费降序'!AX:AX,ROW(),0)),"")</f>
        <v/>
      </c>
      <c r="AY651" s="69" t="str">
        <f>IFERROR(CLEAN(HLOOKUP(AY$1,'1.源数据-产品报告-消费降序'!AY:AY,ROW(),0)),"")</f>
        <v/>
      </c>
      <c r="AZ6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1" s="69" t="str">
        <f>IFERROR(CLEAN(HLOOKUP(BA$1,'1.源数据-产品报告-消费降序'!BA:BA,ROW(),0)),"")</f>
        <v/>
      </c>
      <c r="BD651" s="69" t="str">
        <f>IFERROR(CLEAN(HLOOKUP(BD$1,'1.源数据-产品报告-消费降序'!BD:BD,ROW(),0)),"")</f>
        <v/>
      </c>
      <c r="BE651" s="69" t="str">
        <f>IFERROR(CLEAN(HLOOKUP(BE$1,'1.源数据-产品报告-消费降序'!BE:BE,ROW(),0)),"")</f>
        <v/>
      </c>
      <c r="BF651" s="69" t="str">
        <f>IFERROR(CLEAN(HLOOKUP(BF$1,'1.源数据-产品报告-消费降序'!BF:BF,ROW(),0)),"")</f>
        <v/>
      </c>
      <c r="BG651" s="69" t="str">
        <f>IFERROR(CLEAN(HLOOKUP(BG$1,'1.源数据-产品报告-消费降序'!BG:BG,ROW(),0)),"")</f>
        <v/>
      </c>
      <c r="BH651" s="69" t="str">
        <f>IFERROR(CLEAN(HLOOKUP(BH$1,'1.源数据-产品报告-消费降序'!BH:BH,ROW(),0)),"")</f>
        <v/>
      </c>
      <c r="BI651" s="69" t="str">
        <f>IFERROR(CLEAN(HLOOKUP(BI$1,'1.源数据-产品报告-消费降序'!BI:BI,ROW(),0)),"")</f>
        <v/>
      </c>
      <c r="BJ651" s="69" t="str">
        <f>IFERROR(CLEAN(HLOOKUP(BJ$1,'1.源数据-产品报告-消费降序'!BJ:BJ,ROW(),0)),"")</f>
        <v/>
      </c>
      <c r="BK6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1" s="69" t="str">
        <f>IFERROR(CLEAN(HLOOKUP(BL$1,'1.源数据-产品报告-消费降序'!BL:BL,ROW(),0)),"")</f>
        <v/>
      </c>
      <c r="BO651" s="69" t="str">
        <f>IFERROR(CLEAN(HLOOKUP(BO$1,'1.源数据-产品报告-消费降序'!BO:BO,ROW(),0)),"")</f>
        <v/>
      </c>
      <c r="BP651" s="69" t="str">
        <f>IFERROR(CLEAN(HLOOKUP(BP$1,'1.源数据-产品报告-消费降序'!BP:BP,ROW(),0)),"")</f>
        <v/>
      </c>
      <c r="BQ651" s="69" t="str">
        <f>IFERROR(CLEAN(HLOOKUP(BQ$1,'1.源数据-产品报告-消费降序'!BQ:BQ,ROW(),0)),"")</f>
        <v/>
      </c>
      <c r="BR651" s="69" t="str">
        <f>IFERROR(CLEAN(HLOOKUP(BR$1,'1.源数据-产品报告-消费降序'!BR:BR,ROW(),0)),"")</f>
        <v/>
      </c>
      <c r="BS651" s="69" t="str">
        <f>IFERROR(CLEAN(HLOOKUP(BS$1,'1.源数据-产品报告-消费降序'!BS:BS,ROW(),0)),"")</f>
        <v/>
      </c>
      <c r="BT651" s="69" t="str">
        <f>IFERROR(CLEAN(HLOOKUP(BT$1,'1.源数据-产品报告-消费降序'!BT:BT,ROW(),0)),"")</f>
        <v/>
      </c>
      <c r="BU651" s="69" t="str">
        <f>IFERROR(CLEAN(HLOOKUP(BU$1,'1.源数据-产品报告-消费降序'!BU:BU,ROW(),0)),"")</f>
        <v/>
      </c>
      <c r="BV6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1" s="69" t="str">
        <f>IFERROR(CLEAN(HLOOKUP(BW$1,'1.源数据-产品报告-消费降序'!BW:BW,ROW(),0)),"")</f>
        <v/>
      </c>
    </row>
    <row r="652" spans="1:75">
      <c r="A652" s="69" t="str">
        <f>IFERROR(CLEAN(HLOOKUP(A$1,'1.源数据-产品报告-消费降序'!A:A,ROW(),0)),"")</f>
        <v/>
      </c>
      <c r="B652" s="69" t="str">
        <f>IFERROR(CLEAN(HLOOKUP(B$1,'1.源数据-产品报告-消费降序'!B:B,ROW(),0)),"")</f>
        <v/>
      </c>
      <c r="C652" s="69" t="str">
        <f>IFERROR(CLEAN(HLOOKUP(C$1,'1.源数据-产品报告-消费降序'!C:C,ROW(),0)),"")</f>
        <v/>
      </c>
      <c r="D652" s="69" t="str">
        <f>IFERROR(CLEAN(HLOOKUP(D$1,'1.源数据-产品报告-消费降序'!D:D,ROW(),0)),"")</f>
        <v/>
      </c>
      <c r="E652" s="69" t="str">
        <f>IFERROR(CLEAN(HLOOKUP(E$1,'1.源数据-产品报告-消费降序'!E:E,ROW(),0)),"")</f>
        <v/>
      </c>
      <c r="F652" s="69" t="str">
        <f>IFERROR(CLEAN(HLOOKUP(F$1,'1.源数据-产品报告-消费降序'!F:F,ROW(),0)),"")</f>
        <v/>
      </c>
      <c r="G652" s="70">
        <f>IFERROR((HLOOKUP(G$1,'1.源数据-产品报告-消费降序'!G:G,ROW(),0)),"")</f>
        <v>0</v>
      </c>
      <c r="H6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2" s="69" t="str">
        <f>IFERROR(CLEAN(HLOOKUP(I$1,'1.源数据-产品报告-消费降序'!I:I,ROW(),0)),"")</f>
        <v/>
      </c>
      <c r="L652" s="69" t="str">
        <f>IFERROR(CLEAN(HLOOKUP(L$1,'1.源数据-产品报告-消费降序'!L:L,ROW(),0)),"")</f>
        <v/>
      </c>
      <c r="M652" s="69" t="str">
        <f>IFERROR(CLEAN(HLOOKUP(M$1,'1.源数据-产品报告-消费降序'!M:M,ROW(),0)),"")</f>
        <v/>
      </c>
      <c r="N652" s="69" t="str">
        <f>IFERROR(CLEAN(HLOOKUP(N$1,'1.源数据-产品报告-消费降序'!N:N,ROW(),0)),"")</f>
        <v/>
      </c>
      <c r="O652" s="69" t="str">
        <f>IFERROR(CLEAN(HLOOKUP(O$1,'1.源数据-产品报告-消费降序'!O:O,ROW(),0)),"")</f>
        <v/>
      </c>
      <c r="P652" s="69" t="str">
        <f>IFERROR(CLEAN(HLOOKUP(P$1,'1.源数据-产品报告-消费降序'!P:P,ROW(),0)),"")</f>
        <v/>
      </c>
      <c r="Q652" s="69" t="str">
        <f>IFERROR(CLEAN(HLOOKUP(Q$1,'1.源数据-产品报告-消费降序'!Q:Q,ROW(),0)),"")</f>
        <v/>
      </c>
      <c r="R652" s="69" t="str">
        <f>IFERROR(CLEAN(HLOOKUP(R$1,'1.源数据-产品报告-消费降序'!R:R,ROW(),0)),"")</f>
        <v/>
      </c>
      <c r="S6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2" s="69" t="str">
        <f>IFERROR(CLEAN(HLOOKUP(T$1,'1.源数据-产品报告-消费降序'!T:T,ROW(),0)),"")</f>
        <v/>
      </c>
      <c r="W652" s="69" t="str">
        <f>IFERROR(CLEAN(HLOOKUP(W$1,'1.源数据-产品报告-消费降序'!W:W,ROW(),0)),"")</f>
        <v/>
      </c>
      <c r="X652" s="69" t="str">
        <f>IFERROR(CLEAN(HLOOKUP(X$1,'1.源数据-产品报告-消费降序'!X:X,ROW(),0)),"")</f>
        <v/>
      </c>
      <c r="Y652" s="69" t="str">
        <f>IFERROR(CLEAN(HLOOKUP(Y$1,'1.源数据-产品报告-消费降序'!Y:Y,ROW(),0)),"")</f>
        <v/>
      </c>
      <c r="Z652" s="69" t="str">
        <f>IFERROR(CLEAN(HLOOKUP(Z$1,'1.源数据-产品报告-消费降序'!Z:Z,ROW(),0)),"")</f>
        <v/>
      </c>
      <c r="AA652" s="69" t="str">
        <f>IFERROR(CLEAN(HLOOKUP(AA$1,'1.源数据-产品报告-消费降序'!AA:AA,ROW(),0)),"")</f>
        <v/>
      </c>
      <c r="AB652" s="69" t="str">
        <f>IFERROR(CLEAN(HLOOKUP(AB$1,'1.源数据-产品报告-消费降序'!AB:AB,ROW(),0)),"")</f>
        <v/>
      </c>
      <c r="AC652" s="69" t="str">
        <f>IFERROR(CLEAN(HLOOKUP(AC$1,'1.源数据-产品报告-消费降序'!AC:AC,ROW(),0)),"")</f>
        <v/>
      </c>
      <c r="AD6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2" s="69" t="str">
        <f>IFERROR(CLEAN(HLOOKUP(AE$1,'1.源数据-产品报告-消费降序'!AE:AE,ROW(),0)),"")</f>
        <v/>
      </c>
      <c r="AH652" s="69" t="str">
        <f>IFERROR(CLEAN(HLOOKUP(AH$1,'1.源数据-产品报告-消费降序'!AH:AH,ROW(),0)),"")</f>
        <v/>
      </c>
      <c r="AI652" s="69" t="str">
        <f>IFERROR(CLEAN(HLOOKUP(AI$1,'1.源数据-产品报告-消费降序'!AI:AI,ROW(),0)),"")</f>
        <v/>
      </c>
      <c r="AJ652" s="69" t="str">
        <f>IFERROR(CLEAN(HLOOKUP(AJ$1,'1.源数据-产品报告-消费降序'!AJ:AJ,ROW(),0)),"")</f>
        <v/>
      </c>
      <c r="AK652" s="69" t="str">
        <f>IFERROR(CLEAN(HLOOKUP(AK$1,'1.源数据-产品报告-消费降序'!AK:AK,ROW(),0)),"")</f>
        <v/>
      </c>
      <c r="AL652" s="69" t="str">
        <f>IFERROR(CLEAN(HLOOKUP(AL$1,'1.源数据-产品报告-消费降序'!AL:AL,ROW(),0)),"")</f>
        <v/>
      </c>
      <c r="AM652" s="69" t="str">
        <f>IFERROR(CLEAN(HLOOKUP(AM$1,'1.源数据-产品报告-消费降序'!AM:AM,ROW(),0)),"")</f>
        <v/>
      </c>
      <c r="AN652" s="69" t="str">
        <f>IFERROR(CLEAN(HLOOKUP(AN$1,'1.源数据-产品报告-消费降序'!AN:AN,ROW(),0)),"")</f>
        <v/>
      </c>
      <c r="AO6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2" s="69" t="str">
        <f>IFERROR(CLEAN(HLOOKUP(AP$1,'1.源数据-产品报告-消费降序'!AP:AP,ROW(),0)),"")</f>
        <v/>
      </c>
      <c r="AS652" s="69" t="str">
        <f>IFERROR(CLEAN(HLOOKUP(AS$1,'1.源数据-产品报告-消费降序'!AS:AS,ROW(),0)),"")</f>
        <v/>
      </c>
      <c r="AT652" s="69" t="str">
        <f>IFERROR(CLEAN(HLOOKUP(AT$1,'1.源数据-产品报告-消费降序'!AT:AT,ROW(),0)),"")</f>
        <v/>
      </c>
      <c r="AU652" s="69" t="str">
        <f>IFERROR(CLEAN(HLOOKUP(AU$1,'1.源数据-产品报告-消费降序'!AU:AU,ROW(),0)),"")</f>
        <v/>
      </c>
      <c r="AV652" s="69" t="str">
        <f>IFERROR(CLEAN(HLOOKUP(AV$1,'1.源数据-产品报告-消费降序'!AV:AV,ROW(),0)),"")</f>
        <v/>
      </c>
      <c r="AW652" s="69" t="str">
        <f>IFERROR(CLEAN(HLOOKUP(AW$1,'1.源数据-产品报告-消费降序'!AW:AW,ROW(),0)),"")</f>
        <v/>
      </c>
      <c r="AX652" s="69" t="str">
        <f>IFERROR(CLEAN(HLOOKUP(AX$1,'1.源数据-产品报告-消费降序'!AX:AX,ROW(),0)),"")</f>
        <v/>
      </c>
      <c r="AY652" s="69" t="str">
        <f>IFERROR(CLEAN(HLOOKUP(AY$1,'1.源数据-产品报告-消费降序'!AY:AY,ROW(),0)),"")</f>
        <v/>
      </c>
      <c r="AZ6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2" s="69" t="str">
        <f>IFERROR(CLEAN(HLOOKUP(BA$1,'1.源数据-产品报告-消费降序'!BA:BA,ROW(),0)),"")</f>
        <v/>
      </c>
      <c r="BD652" s="69" t="str">
        <f>IFERROR(CLEAN(HLOOKUP(BD$1,'1.源数据-产品报告-消费降序'!BD:BD,ROW(),0)),"")</f>
        <v/>
      </c>
      <c r="BE652" s="69" t="str">
        <f>IFERROR(CLEAN(HLOOKUP(BE$1,'1.源数据-产品报告-消费降序'!BE:BE,ROW(),0)),"")</f>
        <v/>
      </c>
      <c r="BF652" s="69" t="str">
        <f>IFERROR(CLEAN(HLOOKUP(BF$1,'1.源数据-产品报告-消费降序'!BF:BF,ROW(),0)),"")</f>
        <v/>
      </c>
      <c r="BG652" s="69" t="str">
        <f>IFERROR(CLEAN(HLOOKUP(BG$1,'1.源数据-产品报告-消费降序'!BG:BG,ROW(),0)),"")</f>
        <v/>
      </c>
      <c r="BH652" s="69" t="str">
        <f>IFERROR(CLEAN(HLOOKUP(BH$1,'1.源数据-产品报告-消费降序'!BH:BH,ROW(),0)),"")</f>
        <v/>
      </c>
      <c r="BI652" s="69" t="str">
        <f>IFERROR(CLEAN(HLOOKUP(BI$1,'1.源数据-产品报告-消费降序'!BI:BI,ROW(),0)),"")</f>
        <v/>
      </c>
      <c r="BJ652" s="69" t="str">
        <f>IFERROR(CLEAN(HLOOKUP(BJ$1,'1.源数据-产品报告-消费降序'!BJ:BJ,ROW(),0)),"")</f>
        <v/>
      </c>
      <c r="BK6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2" s="69" t="str">
        <f>IFERROR(CLEAN(HLOOKUP(BL$1,'1.源数据-产品报告-消费降序'!BL:BL,ROW(),0)),"")</f>
        <v/>
      </c>
      <c r="BO652" s="69" t="str">
        <f>IFERROR(CLEAN(HLOOKUP(BO$1,'1.源数据-产品报告-消费降序'!BO:BO,ROW(),0)),"")</f>
        <v/>
      </c>
      <c r="BP652" s="69" t="str">
        <f>IFERROR(CLEAN(HLOOKUP(BP$1,'1.源数据-产品报告-消费降序'!BP:BP,ROW(),0)),"")</f>
        <v/>
      </c>
      <c r="BQ652" s="69" t="str">
        <f>IFERROR(CLEAN(HLOOKUP(BQ$1,'1.源数据-产品报告-消费降序'!BQ:BQ,ROW(),0)),"")</f>
        <v/>
      </c>
      <c r="BR652" s="69" t="str">
        <f>IFERROR(CLEAN(HLOOKUP(BR$1,'1.源数据-产品报告-消费降序'!BR:BR,ROW(),0)),"")</f>
        <v/>
      </c>
      <c r="BS652" s="69" t="str">
        <f>IFERROR(CLEAN(HLOOKUP(BS$1,'1.源数据-产品报告-消费降序'!BS:BS,ROW(),0)),"")</f>
        <v/>
      </c>
      <c r="BT652" s="69" t="str">
        <f>IFERROR(CLEAN(HLOOKUP(BT$1,'1.源数据-产品报告-消费降序'!BT:BT,ROW(),0)),"")</f>
        <v/>
      </c>
      <c r="BU652" s="69" t="str">
        <f>IFERROR(CLEAN(HLOOKUP(BU$1,'1.源数据-产品报告-消费降序'!BU:BU,ROW(),0)),"")</f>
        <v/>
      </c>
      <c r="BV6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2" s="69" t="str">
        <f>IFERROR(CLEAN(HLOOKUP(BW$1,'1.源数据-产品报告-消费降序'!BW:BW,ROW(),0)),"")</f>
        <v/>
      </c>
    </row>
    <row r="653" spans="1:75">
      <c r="A653" s="69" t="str">
        <f>IFERROR(CLEAN(HLOOKUP(A$1,'1.源数据-产品报告-消费降序'!A:A,ROW(),0)),"")</f>
        <v/>
      </c>
      <c r="B653" s="69" t="str">
        <f>IFERROR(CLEAN(HLOOKUP(B$1,'1.源数据-产品报告-消费降序'!B:B,ROW(),0)),"")</f>
        <v/>
      </c>
      <c r="C653" s="69" t="str">
        <f>IFERROR(CLEAN(HLOOKUP(C$1,'1.源数据-产品报告-消费降序'!C:C,ROW(),0)),"")</f>
        <v/>
      </c>
      <c r="D653" s="69" t="str">
        <f>IFERROR(CLEAN(HLOOKUP(D$1,'1.源数据-产品报告-消费降序'!D:D,ROW(),0)),"")</f>
        <v/>
      </c>
      <c r="E653" s="69" t="str">
        <f>IFERROR(CLEAN(HLOOKUP(E$1,'1.源数据-产品报告-消费降序'!E:E,ROW(),0)),"")</f>
        <v/>
      </c>
      <c r="F653" s="69" t="str">
        <f>IFERROR(CLEAN(HLOOKUP(F$1,'1.源数据-产品报告-消费降序'!F:F,ROW(),0)),"")</f>
        <v/>
      </c>
      <c r="G653" s="70">
        <f>IFERROR((HLOOKUP(G$1,'1.源数据-产品报告-消费降序'!G:G,ROW(),0)),"")</f>
        <v>0</v>
      </c>
      <c r="H6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3" s="69" t="str">
        <f>IFERROR(CLEAN(HLOOKUP(I$1,'1.源数据-产品报告-消费降序'!I:I,ROW(),0)),"")</f>
        <v/>
      </c>
      <c r="L653" s="69" t="str">
        <f>IFERROR(CLEAN(HLOOKUP(L$1,'1.源数据-产品报告-消费降序'!L:L,ROW(),0)),"")</f>
        <v/>
      </c>
      <c r="M653" s="69" t="str">
        <f>IFERROR(CLEAN(HLOOKUP(M$1,'1.源数据-产品报告-消费降序'!M:M,ROW(),0)),"")</f>
        <v/>
      </c>
      <c r="N653" s="69" t="str">
        <f>IFERROR(CLEAN(HLOOKUP(N$1,'1.源数据-产品报告-消费降序'!N:N,ROW(),0)),"")</f>
        <v/>
      </c>
      <c r="O653" s="69" t="str">
        <f>IFERROR(CLEAN(HLOOKUP(O$1,'1.源数据-产品报告-消费降序'!O:O,ROW(),0)),"")</f>
        <v/>
      </c>
      <c r="P653" s="69" t="str">
        <f>IFERROR(CLEAN(HLOOKUP(P$1,'1.源数据-产品报告-消费降序'!P:P,ROW(),0)),"")</f>
        <v/>
      </c>
      <c r="Q653" s="69" t="str">
        <f>IFERROR(CLEAN(HLOOKUP(Q$1,'1.源数据-产品报告-消费降序'!Q:Q,ROW(),0)),"")</f>
        <v/>
      </c>
      <c r="R653" s="69" t="str">
        <f>IFERROR(CLEAN(HLOOKUP(R$1,'1.源数据-产品报告-消费降序'!R:R,ROW(),0)),"")</f>
        <v/>
      </c>
      <c r="S6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3" s="69" t="str">
        <f>IFERROR(CLEAN(HLOOKUP(T$1,'1.源数据-产品报告-消费降序'!T:T,ROW(),0)),"")</f>
        <v/>
      </c>
      <c r="W653" s="69" t="str">
        <f>IFERROR(CLEAN(HLOOKUP(W$1,'1.源数据-产品报告-消费降序'!W:W,ROW(),0)),"")</f>
        <v/>
      </c>
      <c r="X653" s="69" t="str">
        <f>IFERROR(CLEAN(HLOOKUP(X$1,'1.源数据-产品报告-消费降序'!X:X,ROW(),0)),"")</f>
        <v/>
      </c>
      <c r="Y653" s="69" t="str">
        <f>IFERROR(CLEAN(HLOOKUP(Y$1,'1.源数据-产品报告-消费降序'!Y:Y,ROW(),0)),"")</f>
        <v/>
      </c>
      <c r="Z653" s="69" t="str">
        <f>IFERROR(CLEAN(HLOOKUP(Z$1,'1.源数据-产品报告-消费降序'!Z:Z,ROW(),0)),"")</f>
        <v/>
      </c>
      <c r="AA653" s="69" t="str">
        <f>IFERROR(CLEAN(HLOOKUP(AA$1,'1.源数据-产品报告-消费降序'!AA:AA,ROW(),0)),"")</f>
        <v/>
      </c>
      <c r="AB653" s="69" t="str">
        <f>IFERROR(CLEAN(HLOOKUP(AB$1,'1.源数据-产品报告-消费降序'!AB:AB,ROW(),0)),"")</f>
        <v/>
      </c>
      <c r="AC653" s="69" t="str">
        <f>IFERROR(CLEAN(HLOOKUP(AC$1,'1.源数据-产品报告-消费降序'!AC:AC,ROW(),0)),"")</f>
        <v/>
      </c>
      <c r="AD6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3" s="69" t="str">
        <f>IFERROR(CLEAN(HLOOKUP(AE$1,'1.源数据-产品报告-消费降序'!AE:AE,ROW(),0)),"")</f>
        <v/>
      </c>
      <c r="AH653" s="69" t="str">
        <f>IFERROR(CLEAN(HLOOKUP(AH$1,'1.源数据-产品报告-消费降序'!AH:AH,ROW(),0)),"")</f>
        <v/>
      </c>
      <c r="AI653" s="69" t="str">
        <f>IFERROR(CLEAN(HLOOKUP(AI$1,'1.源数据-产品报告-消费降序'!AI:AI,ROW(),0)),"")</f>
        <v/>
      </c>
      <c r="AJ653" s="69" t="str">
        <f>IFERROR(CLEAN(HLOOKUP(AJ$1,'1.源数据-产品报告-消费降序'!AJ:AJ,ROW(),0)),"")</f>
        <v/>
      </c>
      <c r="AK653" s="69" t="str">
        <f>IFERROR(CLEAN(HLOOKUP(AK$1,'1.源数据-产品报告-消费降序'!AK:AK,ROW(),0)),"")</f>
        <v/>
      </c>
      <c r="AL653" s="69" t="str">
        <f>IFERROR(CLEAN(HLOOKUP(AL$1,'1.源数据-产品报告-消费降序'!AL:AL,ROW(),0)),"")</f>
        <v/>
      </c>
      <c r="AM653" s="69" t="str">
        <f>IFERROR(CLEAN(HLOOKUP(AM$1,'1.源数据-产品报告-消费降序'!AM:AM,ROW(),0)),"")</f>
        <v/>
      </c>
      <c r="AN653" s="69" t="str">
        <f>IFERROR(CLEAN(HLOOKUP(AN$1,'1.源数据-产品报告-消费降序'!AN:AN,ROW(),0)),"")</f>
        <v/>
      </c>
      <c r="AO6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3" s="69" t="str">
        <f>IFERROR(CLEAN(HLOOKUP(AP$1,'1.源数据-产品报告-消费降序'!AP:AP,ROW(),0)),"")</f>
        <v/>
      </c>
      <c r="AS653" s="69" t="str">
        <f>IFERROR(CLEAN(HLOOKUP(AS$1,'1.源数据-产品报告-消费降序'!AS:AS,ROW(),0)),"")</f>
        <v/>
      </c>
      <c r="AT653" s="69" t="str">
        <f>IFERROR(CLEAN(HLOOKUP(AT$1,'1.源数据-产品报告-消费降序'!AT:AT,ROW(),0)),"")</f>
        <v/>
      </c>
      <c r="AU653" s="69" t="str">
        <f>IFERROR(CLEAN(HLOOKUP(AU$1,'1.源数据-产品报告-消费降序'!AU:AU,ROW(),0)),"")</f>
        <v/>
      </c>
      <c r="AV653" s="69" t="str">
        <f>IFERROR(CLEAN(HLOOKUP(AV$1,'1.源数据-产品报告-消费降序'!AV:AV,ROW(),0)),"")</f>
        <v/>
      </c>
      <c r="AW653" s="69" t="str">
        <f>IFERROR(CLEAN(HLOOKUP(AW$1,'1.源数据-产品报告-消费降序'!AW:AW,ROW(),0)),"")</f>
        <v/>
      </c>
      <c r="AX653" s="69" t="str">
        <f>IFERROR(CLEAN(HLOOKUP(AX$1,'1.源数据-产品报告-消费降序'!AX:AX,ROW(),0)),"")</f>
        <v/>
      </c>
      <c r="AY653" s="69" t="str">
        <f>IFERROR(CLEAN(HLOOKUP(AY$1,'1.源数据-产品报告-消费降序'!AY:AY,ROW(),0)),"")</f>
        <v/>
      </c>
      <c r="AZ6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3" s="69" t="str">
        <f>IFERROR(CLEAN(HLOOKUP(BA$1,'1.源数据-产品报告-消费降序'!BA:BA,ROW(),0)),"")</f>
        <v/>
      </c>
      <c r="BD653" s="69" t="str">
        <f>IFERROR(CLEAN(HLOOKUP(BD$1,'1.源数据-产品报告-消费降序'!BD:BD,ROW(),0)),"")</f>
        <v/>
      </c>
      <c r="BE653" s="69" t="str">
        <f>IFERROR(CLEAN(HLOOKUP(BE$1,'1.源数据-产品报告-消费降序'!BE:BE,ROW(),0)),"")</f>
        <v/>
      </c>
      <c r="BF653" s="69" t="str">
        <f>IFERROR(CLEAN(HLOOKUP(BF$1,'1.源数据-产品报告-消费降序'!BF:BF,ROW(),0)),"")</f>
        <v/>
      </c>
      <c r="BG653" s="69" t="str">
        <f>IFERROR(CLEAN(HLOOKUP(BG$1,'1.源数据-产品报告-消费降序'!BG:BG,ROW(),0)),"")</f>
        <v/>
      </c>
      <c r="BH653" s="69" t="str">
        <f>IFERROR(CLEAN(HLOOKUP(BH$1,'1.源数据-产品报告-消费降序'!BH:BH,ROW(),0)),"")</f>
        <v/>
      </c>
      <c r="BI653" s="69" t="str">
        <f>IFERROR(CLEAN(HLOOKUP(BI$1,'1.源数据-产品报告-消费降序'!BI:BI,ROW(),0)),"")</f>
        <v/>
      </c>
      <c r="BJ653" s="69" t="str">
        <f>IFERROR(CLEAN(HLOOKUP(BJ$1,'1.源数据-产品报告-消费降序'!BJ:BJ,ROW(),0)),"")</f>
        <v/>
      </c>
      <c r="BK6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3" s="69" t="str">
        <f>IFERROR(CLEAN(HLOOKUP(BL$1,'1.源数据-产品报告-消费降序'!BL:BL,ROW(),0)),"")</f>
        <v/>
      </c>
      <c r="BO653" s="69" t="str">
        <f>IFERROR(CLEAN(HLOOKUP(BO$1,'1.源数据-产品报告-消费降序'!BO:BO,ROW(),0)),"")</f>
        <v/>
      </c>
      <c r="BP653" s="69" t="str">
        <f>IFERROR(CLEAN(HLOOKUP(BP$1,'1.源数据-产品报告-消费降序'!BP:BP,ROW(),0)),"")</f>
        <v/>
      </c>
      <c r="BQ653" s="69" t="str">
        <f>IFERROR(CLEAN(HLOOKUP(BQ$1,'1.源数据-产品报告-消费降序'!BQ:BQ,ROW(),0)),"")</f>
        <v/>
      </c>
      <c r="BR653" s="69" t="str">
        <f>IFERROR(CLEAN(HLOOKUP(BR$1,'1.源数据-产品报告-消费降序'!BR:BR,ROW(),0)),"")</f>
        <v/>
      </c>
      <c r="BS653" s="69" t="str">
        <f>IFERROR(CLEAN(HLOOKUP(BS$1,'1.源数据-产品报告-消费降序'!BS:BS,ROW(),0)),"")</f>
        <v/>
      </c>
      <c r="BT653" s="69" t="str">
        <f>IFERROR(CLEAN(HLOOKUP(BT$1,'1.源数据-产品报告-消费降序'!BT:BT,ROW(),0)),"")</f>
        <v/>
      </c>
      <c r="BU653" s="69" t="str">
        <f>IFERROR(CLEAN(HLOOKUP(BU$1,'1.源数据-产品报告-消费降序'!BU:BU,ROW(),0)),"")</f>
        <v/>
      </c>
      <c r="BV6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3" s="69" t="str">
        <f>IFERROR(CLEAN(HLOOKUP(BW$1,'1.源数据-产品报告-消费降序'!BW:BW,ROW(),0)),"")</f>
        <v/>
      </c>
    </row>
    <row r="654" spans="1:75">
      <c r="A654" s="69" t="str">
        <f>IFERROR(CLEAN(HLOOKUP(A$1,'1.源数据-产品报告-消费降序'!A:A,ROW(),0)),"")</f>
        <v/>
      </c>
      <c r="B654" s="69" t="str">
        <f>IFERROR(CLEAN(HLOOKUP(B$1,'1.源数据-产品报告-消费降序'!B:B,ROW(),0)),"")</f>
        <v/>
      </c>
      <c r="C654" s="69" t="str">
        <f>IFERROR(CLEAN(HLOOKUP(C$1,'1.源数据-产品报告-消费降序'!C:C,ROW(),0)),"")</f>
        <v/>
      </c>
      <c r="D654" s="69" t="str">
        <f>IFERROR(CLEAN(HLOOKUP(D$1,'1.源数据-产品报告-消费降序'!D:D,ROW(),0)),"")</f>
        <v/>
      </c>
      <c r="E654" s="69" t="str">
        <f>IFERROR(CLEAN(HLOOKUP(E$1,'1.源数据-产品报告-消费降序'!E:E,ROW(),0)),"")</f>
        <v/>
      </c>
      <c r="F654" s="69" t="str">
        <f>IFERROR(CLEAN(HLOOKUP(F$1,'1.源数据-产品报告-消费降序'!F:F,ROW(),0)),"")</f>
        <v/>
      </c>
      <c r="G654" s="70">
        <f>IFERROR((HLOOKUP(G$1,'1.源数据-产品报告-消费降序'!G:G,ROW(),0)),"")</f>
        <v>0</v>
      </c>
      <c r="H6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4" s="69" t="str">
        <f>IFERROR(CLEAN(HLOOKUP(I$1,'1.源数据-产品报告-消费降序'!I:I,ROW(),0)),"")</f>
        <v/>
      </c>
      <c r="L654" s="69" t="str">
        <f>IFERROR(CLEAN(HLOOKUP(L$1,'1.源数据-产品报告-消费降序'!L:L,ROW(),0)),"")</f>
        <v/>
      </c>
      <c r="M654" s="69" t="str">
        <f>IFERROR(CLEAN(HLOOKUP(M$1,'1.源数据-产品报告-消费降序'!M:M,ROW(),0)),"")</f>
        <v/>
      </c>
      <c r="N654" s="69" t="str">
        <f>IFERROR(CLEAN(HLOOKUP(N$1,'1.源数据-产品报告-消费降序'!N:N,ROW(),0)),"")</f>
        <v/>
      </c>
      <c r="O654" s="69" t="str">
        <f>IFERROR(CLEAN(HLOOKUP(O$1,'1.源数据-产品报告-消费降序'!O:O,ROW(),0)),"")</f>
        <v/>
      </c>
      <c r="P654" s="69" t="str">
        <f>IFERROR(CLEAN(HLOOKUP(P$1,'1.源数据-产品报告-消费降序'!P:P,ROW(),0)),"")</f>
        <v/>
      </c>
      <c r="Q654" s="69" t="str">
        <f>IFERROR(CLEAN(HLOOKUP(Q$1,'1.源数据-产品报告-消费降序'!Q:Q,ROW(),0)),"")</f>
        <v/>
      </c>
      <c r="R654" s="69" t="str">
        <f>IFERROR(CLEAN(HLOOKUP(R$1,'1.源数据-产品报告-消费降序'!R:R,ROW(),0)),"")</f>
        <v/>
      </c>
      <c r="S6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4" s="69" t="str">
        <f>IFERROR(CLEAN(HLOOKUP(T$1,'1.源数据-产品报告-消费降序'!T:T,ROW(),0)),"")</f>
        <v/>
      </c>
      <c r="W654" s="69" t="str">
        <f>IFERROR(CLEAN(HLOOKUP(W$1,'1.源数据-产品报告-消费降序'!W:W,ROW(),0)),"")</f>
        <v/>
      </c>
      <c r="X654" s="69" t="str">
        <f>IFERROR(CLEAN(HLOOKUP(X$1,'1.源数据-产品报告-消费降序'!X:X,ROW(),0)),"")</f>
        <v/>
      </c>
      <c r="Y654" s="69" t="str">
        <f>IFERROR(CLEAN(HLOOKUP(Y$1,'1.源数据-产品报告-消费降序'!Y:Y,ROW(),0)),"")</f>
        <v/>
      </c>
      <c r="Z654" s="69" t="str">
        <f>IFERROR(CLEAN(HLOOKUP(Z$1,'1.源数据-产品报告-消费降序'!Z:Z,ROW(),0)),"")</f>
        <v/>
      </c>
      <c r="AA654" s="69" t="str">
        <f>IFERROR(CLEAN(HLOOKUP(AA$1,'1.源数据-产品报告-消费降序'!AA:AA,ROW(),0)),"")</f>
        <v/>
      </c>
      <c r="AB654" s="69" t="str">
        <f>IFERROR(CLEAN(HLOOKUP(AB$1,'1.源数据-产品报告-消费降序'!AB:AB,ROW(),0)),"")</f>
        <v/>
      </c>
      <c r="AC654" s="69" t="str">
        <f>IFERROR(CLEAN(HLOOKUP(AC$1,'1.源数据-产品报告-消费降序'!AC:AC,ROW(),0)),"")</f>
        <v/>
      </c>
      <c r="AD6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4" s="69" t="str">
        <f>IFERROR(CLEAN(HLOOKUP(AE$1,'1.源数据-产品报告-消费降序'!AE:AE,ROW(),0)),"")</f>
        <v/>
      </c>
      <c r="AH654" s="69" t="str">
        <f>IFERROR(CLEAN(HLOOKUP(AH$1,'1.源数据-产品报告-消费降序'!AH:AH,ROW(),0)),"")</f>
        <v/>
      </c>
      <c r="AI654" s="69" t="str">
        <f>IFERROR(CLEAN(HLOOKUP(AI$1,'1.源数据-产品报告-消费降序'!AI:AI,ROW(),0)),"")</f>
        <v/>
      </c>
      <c r="AJ654" s="69" t="str">
        <f>IFERROR(CLEAN(HLOOKUP(AJ$1,'1.源数据-产品报告-消费降序'!AJ:AJ,ROW(),0)),"")</f>
        <v/>
      </c>
      <c r="AK654" s="69" t="str">
        <f>IFERROR(CLEAN(HLOOKUP(AK$1,'1.源数据-产品报告-消费降序'!AK:AK,ROW(),0)),"")</f>
        <v/>
      </c>
      <c r="AL654" s="69" t="str">
        <f>IFERROR(CLEAN(HLOOKUP(AL$1,'1.源数据-产品报告-消费降序'!AL:AL,ROW(),0)),"")</f>
        <v/>
      </c>
      <c r="AM654" s="69" t="str">
        <f>IFERROR(CLEAN(HLOOKUP(AM$1,'1.源数据-产品报告-消费降序'!AM:AM,ROW(),0)),"")</f>
        <v/>
      </c>
      <c r="AN654" s="69" t="str">
        <f>IFERROR(CLEAN(HLOOKUP(AN$1,'1.源数据-产品报告-消费降序'!AN:AN,ROW(),0)),"")</f>
        <v/>
      </c>
      <c r="AO6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4" s="69" t="str">
        <f>IFERROR(CLEAN(HLOOKUP(AP$1,'1.源数据-产品报告-消费降序'!AP:AP,ROW(),0)),"")</f>
        <v/>
      </c>
      <c r="AS654" s="69" t="str">
        <f>IFERROR(CLEAN(HLOOKUP(AS$1,'1.源数据-产品报告-消费降序'!AS:AS,ROW(),0)),"")</f>
        <v/>
      </c>
      <c r="AT654" s="69" t="str">
        <f>IFERROR(CLEAN(HLOOKUP(AT$1,'1.源数据-产品报告-消费降序'!AT:AT,ROW(),0)),"")</f>
        <v/>
      </c>
      <c r="AU654" s="69" t="str">
        <f>IFERROR(CLEAN(HLOOKUP(AU$1,'1.源数据-产品报告-消费降序'!AU:AU,ROW(),0)),"")</f>
        <v/>
      </c>
      <c r="AV654" s="69" t="str">
        <f>IFERROR(CLEAN(HLOOKUP(AV$1,'1.源数据-产品报告-消费降序'!AV:AV,ROW(),0)),"")</f>
        <v/>
      </c>
      <c r="AW654" s="69" t="str">
        <f>IFERROR(CLEAN(HLOOKUP(AW$1,'1.源数据-产品报告-消费降序'!AW:AW,ROW(),0)),"")</f>
        <v/>
      </c>
      <c r="AX654" s="69" t="str">
        <f>IFERROR(CLEAN(HLOOKUP(AX$1,'1.源数据-产品报告-消费降序'!AX:AX,ROW(),0)),"")</f>
        <v/>
      </c>
      <c r="AY654" s="69" t="str">
        <f>IFERROR(CLEAN(HLOOKUP(AY$1,'1.源数据-产品报告-消费降序'!AY:AY,ROW(),0)),"")</f>
        <v/>
      </c>
      <c r="AZ6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4" s="69" t="str">
        <f>IFERROR(CLEAN(HLOOKUP(BA$1,'1.源数据-产品报告-消费降序'!BA:BA,ROW(),0)),"")</f>
        <v/>
      </c>
      <c r="BD654" s="69" t="str">
        <f>IFERROR(CLEAN(HLOOKUP(BD$1,'1.源数据-产品报告-消费降序'!BD:BD,ROW(),0)),"")</f>
        <v/>
      </c>
      <c r="BE654" s="69" t="str">
        <f>IFERROR(CLEAN(HLOOKUP(BE$1,'1.源数据-产品报告-消费降序'!BE:BE,ROW(),0)),"")</f>
        <v/>
      </c>
      <c r="BF654" s="69" t="str">
        <f>IFERROR(CLEAN(HLOOKUP(BF$1,'1.源数据-产品报告-消费降序'!BF:BF,ROW(),0)),"")</f>
        <v/>
      </c>
      <c r="BG654" s="69" t="str">
        <f>IFERROR(CLEAN(HLOOKUP(BG$1,'1.源数据-产品报告-消费降序'!BG:BG,ROW(),0)),"")</f>
        <v/>
      </c>
      <c r="BH654" s="69" t="str">
        <f>IFERROR(CLEAN(HLOOKUP(BH$1,'1.源数据-产品报告-消费降序'!BH:BH,ROW(),0)),"")</f>
        <v/>
      </c>
      <c r="BI654" s="69" t="str">
        <f>IFERROR(CLEAN(HLOOKUP(BI$1,'1.源数据-产品报告-消费降序'!BI:BI,ROW(),0)),"")</f>
        <v/>
      </c>
      <c r="BJ654" s="69" t="str">
        <f>IFERROR(CLEAN(HLOOKUP(BJ$1,'1.源数据-产品报告-消费降序'!BJ:BJ,ROW(),0)),"")</f>
        <v/>
      </c>
      <c r="BK6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4" s="69" t="str">
        <f>IFERROR(CLEAN(HLOOKUP(BL$1,'1.源数据-产品报告-消费降序'!BL:BL,ROW(),0)),"")</f>
        <v/>
      </c>
      <c r="BO654" s="69" t="str">
        <f>IFERROR(CLEAN(HLOOKUP(BO$1,'1.源数据-产品报告-消费降序'!BO:BO,ROW(),0)),"")</f>
        <v/>
      </c>
      <c r="BP654" s="69" t="str">
        <f>IFERROR(CLEAN(HLOOKUP(BP$1,'1.源数据-产品报告-消费降序'!BP:BP,ROW(),0)),"")</f>
        <v/>
      </c>
      <c r="BQ654" s="69" t="str">
        <f>IFERROR(CLEAN(HLOOKUP(BQ$1,'1.源数据-产品报告-消费降序'!BQ:BQ,ROW(),0)),"")</f>
        <v/>
      </c>
      <c r="BR654" s="69" t="str">
        <f>IFERROR(CLEAN(HLOOKUP(BR$1,'1.源数据-产品报告-消费降序'!BR:BR,ROW(),0)),"")</f>
        <v/>
      </c>
      <c r="BS654" s="69" t="str">
        <f>IFERROR(CLEAN(HLOOKUP(BS$1,'1.源数据-产品报告-消费降序'!BS:BS,ROW(),0)),"")</f>
        <v/>
      </c>
      <c r="BT654" s="69" t="str">
        <f>IFERROR(CLEAN(HLOOKUP(BT$1,'1.源数据-产品报告-消费降序'!BT:BT,ROW(),0)),"")</f>
        <v/>
      </c>
      <c r="BU654" s="69" t="str">
        <f>IFERROR(CLEAN(HLOOKUP(BU$1,'1.源数据-产品报告-消费降序'!BU:BU,ROW(),0)),"")</f>
        <v/>
      </c>
      <c r="BV6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4" s="69" t="str">
        <f>IFERROR(CLEAN(HLOOKUP(BW$1,'1.源数据-产品报告-消费降序'!BW:BW,ROW(),0)),"")</f>
        <v/>
      </c>
    </row>
    <row r="655" spans="1:75">
      <c r="A655" s="69" t="str">
        <f>IFERROR(CLEAN(HLOOKUP(A$1,'1.源数据-产品报告-消费降序'!A:A,ROW(),0)),"")</f>
        <v/>
      </c>
      <c r="B655" s="69" t="str">
        <f>IFERROR(CLEAN(HLOOKUP(B$1,'1.源数据-产品报告-消费降序'!B:B,ROW(),0)),"")</f>
        <v/>
      </c>
      <c r="C655" s="69" t="str">
        <f>IFERROR(CLEAN(HLOOKUP(C$1,'1.源数据-产品报告-消费降序'!C:C,ROW(),0)),"")</f>
        <v/>
      </c>
      <c r="D655" s="69" t="str">
        <f>IFERROR(CLEAN(HLOOKUP(D$1,'1.源数据-产品报告-消费降序'!D:D,ROW(),0)),"")</f>
        <v/>
      </c>
      <c r="E655" s="69" t="str">
        <f>IFERROR(CLEAN(HLOOKUP(E$1,'1.源数据-产品报告-消费降序'!E:E,ROW(),0)),"")</f>
        <v/>
      </c>
      <c r="F655" s="69" t="str">
        <f>IFERROR(CLEAN(HLOOKUP(F$1,'1.源数据-产品报告-消费降序'!F:F,ROW(),0)),"")</f>
        <v/>
      </c>
      <c r="G655" s="70">
        <f>IFERROR((HLOOKUP(G$1,'1.源数据-产品报告-消费降序'!G:G,ROW(),0)),"")</f>
        <v>0</v>
      </c>
      <c r="H6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5" s="69" t="str">
        <f>IFERROR(CLEAN(HLOOKUP(I$1,'1.源数据-产品报告-消费降序'!I:I,ROW(),0)),"")</f>
        <v/>
      </c>
      <c r="L655" s="69" t="str">
        <f>IFERROR(CLEAN(HLOOKUP(L$1,'1.源数据-产品报告-消费降序'!L:L,ROW(),0)),"")</f>
        <v/>
      </c>
      <c r="M655" s="69" t="str">
        <f>IFERROR(CLEAN(HLOOKUP(M$1,'1.源数据-产品报告-消费降序'!M:M,ROW(),0)),"")</f>
        <v/>
      </c>
      <c r="N655" s="69" t="str">
        <f>IFERROR(CLEAN(HLOOKUP(N$1,'1.源数据-产品报告-消费降序'!N:N,ROW(),0)),"")</f>
        <v/>
      </c>
      <c r="O655" s="69" t="str">
        <f>IFERROR(CLEAN(HLOOKUP(O$1,'1.源数据-产品报告-消费降序'!O:O,ROW(),0)),"")</f>
        <v/>
      </c>
      <c r="P655" s="69" t="str">
        <f>IFERROR(CLEAN(HLOOKUP(P$1,'1.源数据-产品报告-消费降序'!P:P,ROW(),0)),"")</f>
        <v/>
      </c>
      <c r="Q655" s="69" t="str">
        <f>IFERROR(CLEAN(HLOOKUP(Q$1,'1.源数据-产品报告-消费降序'!Q:Q,ROW(),0)),"")</f>
        <v/>
      </c>
      <c r="R655" s="69" t="str">
        <f>IFERROR(CLEAN(HLOOKUP(R$1,'1.源数据-产品报告-消费降序'!R:R,ROW(),0)),"")</f>
        <v/>
      </c>
      <c r="S6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5" s="69" t="str">
        <f>IFERROR(CLEAN(HLOOKUP(T$1,'1.源数据-产品报告-消费降序'!T:T,ROW(),0)),"")</f>
        <v/>
      </c>
      <c r="W655" s="69" t="str">
        <f>IFERROR(CLEAN(HLOOKUP(W$1,'1.源数据-产品报告-消费降序'!W:W,ROW(),0)),"")</f>
        <v/>
      </c>
      <c r="X655" s="69" t="str">
        <f>IFERROR(CLEAN(HLOOKUP(X$1,'1.源数据-产品报告-消费降序'!X:X,ROW(),0)),"")</f>
        <v/>
      </c>
      <c r="Y655" s="69" t="str">
        <f>IFERROR(CLEAN(HLOOKUP(Y$1,'1.源数据-产品报告-消费降序'!Y:Y,ROW(),0)),"")</f>
        <v/>
      </c>
      <c r="Z655" s="69" t="str">
        <f>IFERROR(CLEAN(HLOOKUP(Z$1,'1.源数据-产品报告-消费降序'!Z:Z,ROW(),0)),"")</f>
        <v/>
      </c>
      <c r="AA655" s="69" t="str">
        <f>IFERROR(CLEAN(HLOOKUP(AA$1,'1.源数据-产品报告-消费降序'!AA:AA,ROW(),0)),"")</f>
        <v/>
      </c>
      <c r="AB655" s="69" t="str">
        <f>IFERROR(CLEAN(HLOOKUP(AB$1,'1.源数据-产品报告-消费降序'!AB:AB,ROW(),0)),"")</f>
        <v/>
      </c>
      <c r="AC655" s="69" t="str">
        <f>IFERROR(CLEAN(HLOOKUP(AC$1,'1.源数据-产品报告-消费降序'!AC:AC,ROW(),0)),"")</f>
        <v/>
      </c>
      <c r="AD6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5" s="69" t="str">
        <f>IFERROR(CLEAN(HLOOKUP(AE$1,'1.源数据-产品报告-消费降序'!AE:AE,ROW(),0)),"")</f>
        <v/>
      </c>
      <c r="AH655" s="69" t="str">
        <f>IFERROR(CLEAN(HLOOKUP(AH$1,'1.源数据-产品报告-消费降序'!AH:AH,ROW(),0)),"")</f>
        <v/>
      </c>
      <c r="AI655" s="69" t="str">
        <f>IFERROR(CLEAN(HLOOKUP(AI$1,'1.源数据-产品报告-消费降序'!AI:AI,ROW(),0)),"")</f>
        <v/>
      </c>
      <c r="AJ655" s="69" t="str">
        <f>IFERROR(CLEAN(HLOOKUP(AJ$1,'1.源数据-产品报告-消费降序'!AJ:AJ,ROW(),0)),"")</f>
        <v/>
      </c>
      <c r="AK655" s="69" t="str">
        <f>IFERROR(CLEAN(HLOOKUP(AK$1,'1.源数据-产品报告-消费降序'!AK:AK,ROW(),0)),"")</f>
        <v/>
      </c>
      <c r="AL655" s="69" t="str">
        <f>IFERROR(CLEAN(HLOOKUP(AL$1,'1.源数据-产品报告-消费降序'!AL:AL,ROW(),0)),"")</f>
        <v/>
      </c>
      <c r="AM655" s="69" t="str">
        <f>IFERROR(CLEAN(HLOOKUP(AM$1,'1.源数据-产品报告-消费降序'!AM:AM,ROW(),0)),"")</f>
        <v/>
      </c>
      <c r="AN655" s="69" t="str">
        <f>IFERROR(CLEAN(HLOOKUP(AN$1,'1.源数据-产品报告-消费降序'!AN:AN,ROW(),0)),"")</f>
        <v/>
      </c>
      <c r="AO6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5" s="69" t="str">
        <f>IFERROR(CLEAN(HLOOKUP(AP$1,'1.源数据-产品报告-消费降序'!AP:AP,ROW(),0)),"")</f>
        <v/>
      </c>
      <c r="AS655" s="69" t="str">
        <f>IFERROR(CLEAN(HLOOKUP(AS$1,'1.源数据-产品报告-消费降序'!AS:AS,ROW(),0)),"")</f>
        <v/>
      </c>
      <c r="AT655" s="69" t="str">
        <f>IFERROR(CLEAN(HLOOKUP(AT$1,'1.源数据-产品报告-消费降序'!AT:AT,ROW(),0)),"")</f>
        <v/>
      </c>
      <c r="AU655" s="69" t="str">
        <f>IFERROR(CLEAN(HLOOKUP(AU$1,'1.源数据-产品报告-消费降序'!AU:AU,ROW(),0)),"")</f>
        <v/>
      </c>
      <c r="AV655" s="69" t="str">
        <f>IFERROR(CLEAN(HLOOKUP(AV$1,'1.源数据-产品报告-消费降序'!AV:AV,ROW(),0)),"")</f>
        <v/>
      </c>
      <c r="AW655" s="69" t="str">
        <f>IFERROR(CLEAN(HLOOKUP(AW$1,'1.源数据-产品报告-消费降序'!AW:AW,ROW(),0)),"")</f>
        <v/>
      </c>
      <c r="AX655" s="69" t="str">
        <f>IFERROR(CLEAN(HLOOKUP(AX$1,'1.源数据-产品报告-消费降序'!AX:AX,ROW(),0)),"")</f>
        <v/>
      </c>
      <c r="AY655" s="69" t="str">
        <f>IFERROR(CLEAN(HLOOKUP(AY$1,'1.源数据-产品报告-消费降序'!AY:AY,ROW(),0)),"")</f>
        <v/>
      </c>
      <c r="AZ6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5" s="69" t="str">
        <f>IFERROR(CLEAN(HLOOKUP(BA$1,'1.源数据-产品报告-消费降序'!BA:BA,ROW(),0)),"")</f>
        <v/>
      </c>
      <c r="BD655" s="69" t="str">
        <f>IFERROR(CLEAN(HLOOKUP(BD$1,'1.源数据-产品报告-消费降序'!BD:BD,ROW(),0)),"")</f>
        <v/>
      </c>
      <c r="BE655" s="69" t="str">
        <f>IFERROR(CLEAN(HLOOKUP(BE$1,'1.源数据-产品报告-消费降序'!BE:BE,ROW(),0)),"")</f>
        <v/>
      </c>
      <c r="BF655" s="69" t="str">
        <f>IFERROR(CLEAN(HLOOKUP(BF$1,'1.源数据-产品报告-消费降序'!BF:BF,ROW(),0)),"")</f>
        <v/>
      </c>
      <c r="BG655" s="69" t="str">
        <f>IFERROR(CLEAN(HLOOKUP(BG$1,'1.源数据-产品报告-消费降序'!BG:BG,ROW(),0)),"")</f>
        <v/>
      </c>
      <c r="BH655" s="69" t="str">
        <f>IFERROR(CLEAN(HLOOKUP(BH$1,'1.源数据-产品报告-消费降序'!BH:BH,ROW(),0)),"")</f>
        <v/>
      </c>
      <c r="BI655" s="69" t="str">
        <f>IFERROR(CLEAN(HLOOKUP(BI$1,'1.源数据-产品报告-消费降序'!BI:BI,ROW(),0)),"")</f>
        <v/>
      </c>
      <c r="BJ655" s="69" t="str">
        <f>IFERROR(CLEAN(HLOOKUP(BJ$1,'1.源数据-产品报告-消费降序'!BJ:BJ,ROW(),0)),"")</f>
        <v/>
      </c>
      <c r="BK6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5" s="69" t="str">
        <f>IFERROR(CLEAN(HLOOKUP(BL$1,'1.源数据-产品报告-消费降序'!BL:BL,ROW(),0)),"")</f>
        <v/>
      </c>
      <c r="BO655" s="69" t="str">
        <f>IFERROR(CLEAN(HLOOKUP(BO$1,'1.源数据-产品报告-消费降序'!BO:BO,ROW(),0)),"")</f>
        <v/>
      </c>
      <c r="BP655" s="69" t="str">
        <f>IFERROR(CLEAN(HLOOKUP(BP$1,'1.源数据-产品报告-消费降序'!BP:BP,ROW(),0)),"")</f>
        <v/>
      </c>
      <c r="BQ655" s="69" t="str">
        <f>IFERROR(CLEAN(HLOOKUP(BQ$1,'1.源数据-产品报告-消费降序'!BQ:BQ,ROW(),0)),"")</f>
        <v/>
      </c>
      <c r="BR655" s="69" t="str">
        <f>IFERROR(CLEAN(HLOOKUP(BR$1,'1.源数据-产品报告-消费降序'!BR:BR,ROW(),0)),"")</f>
        <v/>
      </c>
      <c r="BS655" s="69" t="str">
        <f>IFERROR(CLEAN(HLOOKUP(BS$1,'1.源数据-产品报告-消费降序'!BS:BS,ROW(),0)),"")</f>
        <v/>
      </c>
      <c r="BT655" s="69" t="str">
        <f>IFERROR(CLEAN(HLOOKUP(BT$1,'1.源数据-产品报告-消费降序'!BT:BT,ROW(),0)),"")</f>
        <v/>
      </c>
      <c r="BU655" s="69" t="str">
        <f>IFERROR(CLEAN(HLOOKUP(BU$1,'1.源数据-产品报告-消费降序'!BU:BU,ROW(),0)),"")</f>
        <v/>
      </c>
      <c r="BV6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5" s="69" t="str">
        <f>IFERROR(CLEAN(HLOOKUP(BW$1,'1.源数据-产品报告-消费降序'!BW:BW,ROW(),0)),"")</f>
        <v/>
      </c>
    </row>
    <row r="656" spans="1:75">
      <c r="A656" s="69" t="str">
        <f>IFERROR(CLEAN(HLOOKUP(A$1,'1.源数据-产品报告-消费降序'!A:A,ROW(),0)),"")</f>
        <v/>
      </c>
      <c r="B656" s="69" t="str">
        <f>IFERROR(CLEAN(HLOOKUP(B$1,'1.源数据-产品报告-消费降序'!B:B,ROW(),0)),"")</f>
        <v/>
      </c>
      <c r="C656" s="69" t="str">
        <f>IFERROR(CLEAN(HLOOKUP(C$1,'1.源数据-产品报告-消费降序'!C:C,ROW(),0)),"")</f>
        <v/>
      </c>
      <c r="D656" s="69" t="str">
        <f>IFERROR(CLEAN(HLOOKUP(D$1,'1.源数据-产品报告-消费降序'!D:D,ROW(),0)),"")</f>
        <v/>
      </c>
      <c r="E656" s="69" t="str">
        <f>IFERROR(CLEAN(HLOOKUP(E$1,'1.源数据-产品报告-消费降序'!E:E,ROW(),0)),"")</f>
        <v/>
      </c>
      <c r="F656" s="69" t="str">
        <f>IFERROR(CLEAN(HLOOKUP(F$1,'1.源数据-产品报告-消费降序'!F:F,ROW(),0)),"")</f>
        <v/>
      </c>
      <c r="G656" s="70">
        <f>IFERROR((HLOOKUP(G$1,'1.源数据-产品报告-消费降序'!G:G,ROW(),0)),"")</f>
        <v>0</v>
      </c>
      <c r="H6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6" s="69" t="str">
        <f>IFERROR(CLEAN(HLOOKUP(I$1,'1.源数据-产品报告-消费降序'!I:I,ROW(),0)),"")</f>
        <v/>
      </c>
      <c r="L656" s="69" t="str">
        <f>IFERROR(CLEAN(HLOOKUP(L$1,'1.源数据-产品报告-消费降序'!L:L,ROW(),0)),"")</f>
        <v/>
      </c>
      <c r="M656" s="69" t="str">
        <f>IFERROR(CLEAN(HLOOKUP(M$1,'1.源数据-产品报告-消费降序'!M:M,ROW(),0)),"")</f>
        <v/>
      </c>
      <c r="N656" s="69" t="str">
        <f>IFERROR(CLEAN(HLOOKUP(N$1,'1.源数据-产品报告-消费降序'!N:N,ROW(),0)),"")</f>
        <v/>
      </c>
      <c r="O656" s="69" t="str">
        <f>IFERROR(CLEAN(HLOOKUP(O$1,'1.源数据-产品报告-消费降序'!O:O,ROW(),0)),"")</f>
        <v/>
      </c>
      <c r="P656" s="69" t="str">
        <f>IFERROR(CLEAN(HLOOKUP(P$1,'1.源数据-产品报告-消费降序'!P:P,ROW(),0)),"")</f>
        <v/>
      </c>
      <c r="Q656" s="69" t="str">
        <f>IFERROR(CLEAN(HLOOKUP(Q$1,'1.源数据-产品报告-消费降序'!Q:Q,ROW(),0)),"")</f>
        <v/>
      </c>
      <c r="R656" s="69" t="str">
        <f>IFERROR(CLEAN(HLOOKUP(R$1,'1.源数据-产品报告-消费降序'!R:R,ROW(),0)),"")</f>
        <v/>
      </c>
      <c r="S6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6" s="69" t="str">
        <f>IFERROR(CLEAN(HLOOKUP(T$1,'1.源数据-产品报告-消费降序'!T:T,ROW(),0)),"")</f>
        <v/>
      </c>
      <c r="W656" s="69" t="str">
        <f>IFERROR(CLEAN(HLOOKUP(W$1,'1.源数据-产品报告-消费降序'!W:W,ROW(),0)),"")</f>
        <v/>
      </c>
      <c r="X656" s="69" t="str">
        <f>IFERROR(CLEAN(HLOOKUP(X$1,'1.源数据-产品报告-消费降序'!X:X,ROW(),0)),"")</f>
        <v/>
      </c>
      <c r="Y656" s="69" t="str">
        <f>IFERROR(CLEAN(HLOOKUP(Y$1,'1.源数据-产品报告-消费降序'!Y:Y,ROW(),0)),"")</f>
        <v/>
      </c>
      <c r="Z656" s="69" t="str">
        <f>IFERROR(CLEAN(HLOOKUP(Z$1,'1.源数据-产品报告-消费降序'!Z:Z,ROW(),0)),"")</f>
        <v/>
      </c>
      <c r="AA656" s="69" t="str">
        <f>IFERROR(CLEAN(HLOOKUP(AA$1,'1.源数据-产品报告-消费降序'!AA:AA,ROW(),0)),"")</f>
        <v/>
      </c>
      <c r="AB656" s="69" t="str">
        <f>IFERROR(CLEAN(HLOOKUP(AB$1,'1.源数据-产品报告-消费降序'!AB:AB,ROW(),0)),"")</f>
        <v/>
      </c>
      <c r="AC656" s="69" t="str">
        <f>IFERROR(CLEAN(HLOOKUP(AC$1,'1.源数据-产品报告-消费降序'!AC:AC,ROW(),0)),"")</f>
        <v/>
      </c>
      <c r="AD6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6" s="69" t="str">
        <f>IFERROR(CLEAN(HLOOKUP(AE$1,'1.源数据-产品报告-消费降序'!AE:AE,ROW(),0)),"")</f>
        <v/>
      </c>
      <c r="AH656" s="69" t="str">
        <f>IFERROR(CLEAN(HLOOKUP(AH$1,'1.源数据-产品报告-消费降序'!AH:AH,ROW(),0)),"")</f>
        <v/>
      </c>
      <c r="AI656" s="69" t="str">
        <f>IFERROR(CLEAN(HLOOKUP(AI$1,'1.源数据-产品报告-消费降序'!AI:AI,ROW(),0)),"")</f>
        <v/>
      </c>
      <c r="AJ656" s="69" t="str">
        <f>IFERROR(CLEAN(HLOOKUP(AJ$1,'1.源数据-产品报告-消费降序'!AJ:AJ,ROW(),0)),"")</f>
        <v/>
      </c>
      <c r="AK656" s="69" t="str">
        <f>IFERROR(CLEAN(HLOOKUP(AK$1,'1.源数据-产品报告-消费降序'!AK:AK,ROW(),0)),"")</f>
        <v/>
      </c>
      <c r="AL656" s="69" t="str">
        <f>IFERROR(CLEAN(HLOOKUP(AL$1,'1.源数据-产品报告-消费降序'!AL:AL,ROW(),0)),"")</f>
        <v/>
      </c>
      <c r="AM656" s="69" t="str">
        <f>IFERROR(CLEAN(HLOOKUP(AM$1,'1.源数据-产品报告-消费降序'!AM:AM,ROW(),0)),"")</f>
        <v/>
      </c>
      <c r="AN656" s="69" t="str">
        <f>IFERROR(CLEAN(HLOOKUP(AN$1,'1.源数据-产品报告-消费降序'!AN:AN,ROW(),0)),"")</f>
        <v/>
      </c>
      <c r="AO6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6" s="69" t="str">
        <f>IFERROR(CLEAN(HLOOKUP(AP$1,'1.源数据-产品报告-消费降序'!AP:AP,ROW(),0)),"")</f>
        <v/>
      </c>
      <c r="AS656" s="69" t="str">
        <f>IFERROR(CLEAN(HLOOKUP(AS$1,'1.源数据-产品报告-消费降序'!AS:AS,ROW(),0)),"")</f>
        <v/>
      </c>
      <c r="AT656" s="69" t="str">
        <f>IFERROR(CLEAN(HLOOKUP(AT$1,'1.源数据-产品报告-消费降序'!AT:AT,ROW(),0)),"")</f>
        <v/>
      </c>
      <c r="AU656" s="69" t="str">
        <f>IFERROR(CLEAN(HLOOKUP(AU$1,'1.源数据-产品报告-消费降序'!AU:AU,ROW(),0)),"")</f>
        <v/>
      </c>
      <c r="AV656" s="69" t="str">
        <f>IFERROR(CLEAN(HLOOKUP(AV$1,'1.源数据-产品报告-消费降序'!AV:AV,ROW(),0)),"")</f>
        <v/>
      </c>
      <c r="AW656" s="69" t="str">
        <f>IFERROR(CLEAN(HLOOKUP(AW$1,'1.源数据-产品报告-消费降序'!AW:AW,ROW(),0)),"")</f>
        <v/>
      </c>
      <c r="AX656" s="69" t="str">
        <f>IFERROR(CLEAN(HLOOKUP(AX$1,'1.源数据-产品报告-消费降序'!AX:AX,ROW(),0)),"")</f>
        <v/>
      </c>
      <c r="AY656" s="69" t="str">
        <f>IFERROR(CLEAN(HLOOKUP(AY$1,'1.源数据-产品报告-消费降序'!AY:AY,ROW(),0)),"")</f>
        <v/>
      </c>
      <c r="AZ6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6" s="69" t="str">
        <f>IFERROR(CLEAN(HLOOKUP(BA$1,'1.源数据-产品报告-消费降序'!BA:BA,ROW(),0)),"")</f>
        <v/>
      </c>
      <c r="BD656" s="69" t="str">
        <f>IFERROR(CLEAN(HLOOKUP(BD$1,'1.源数据-产品报告-消费降序'!BD:BD,ROW(),0)),"")</f>
        <v/>
      </c>
      <c r="BE656" s="69" t="str">
        <f>IFERROR(CLEAN(HLOOKUP(BE$1,'1.源数据-产品报告-消费降序'!BE:BE,ROW(),0)),"")</f>
        <v/>
      </c>
      <c r="BF656" s="69" t="str">
        <f>IFERROR(CLEAN(HLOOKUP(BF$1,'1.源数据-产品报告-消费降序'!BF:BF,ROW(),0)),"")</f>
        <v/>
      </c>
      <c r="BG656" s="69" t="str">
        <f>IFERROR(CLEAN(HLOOKUP(BG$1,'1.源数据-产品报告-消费降序'!BG:BG,ROW(),0)),"")</f>
        <v/>
      </c>
      <c r="BH656" s="69" t="str">
        <f>IFERROR(CLEAN(HLOOKUP(BH$1,'1.源数据-产品报告-消费降序'!BH:BH,ROW(),0)),"")</f>
        <v/>
      </c>
      <c r="BI656" s="69" t="str">
        <f>IFERROR(CLEAN(HLOOKUP(BI$1,'1.源数据-产品报告-消费降序'!BI:BI,ROW(),0)),"")</f>
        <v/>
      </c>
      <c r="BJ656" s="69" t="str">
        <f>IFERROR(CLEAN(HLOOKUP(BJ$1,'1.源数据-产品报告-消费降序'!BJ:BJ,ROW(),0)),"")</f>
        <v/>
      </c>
      <c r="BK6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6" s="69" t="str">
        <f>IFERROR(CLEAN(HLOOKUP(BL$1,'1.源数据-产品报告-消费降序'!BL:BL,ROW(),0)),"")</f>
        <v/>
      </c>
      <c r="BO656" s="69" t="str">
        <f>IFERROR(CLEAN(HLOOKUP(BO$1,'1.源数据-产品报告-消费降序'!BO:BO,ROW(),0)),"")</f>
        <v/>
      </c>
      <c r="BP656" s="69" t="str">
        <f>IFERROR(CLEAN(HLOOKUP(BP$1,'1.源数据-产品报告-消费降序'!BP:BP,ROW(),0)),"")</f>
        <v/>
      </c>
      <c r="BQ656" s="69" t="str">
        <f>IFERROR(CLEAN(HLOOKUP(BQ$1,'1.源数据-产品报告-消费降序'!BQ:BQ,ROW(),0)),"")</f>
        <v/>
      </c>
      <c r="BR656" s="69" t="str">
        <f>IFERROR(CLEAN(HLOOKUP(BR$1,'1.源数据-产品报告-消费降序'!BR:BR,ROW(),0)),"")</f>
        <v/>
      </c>
      <c r="BS656" s="69" t="str">
        <f>IFERROR(CLEAN(HLOOKUP(BS$1,'1.源数据-产品报告-消费降序'!BS:BS,ROW(),0)),"")</f>
        <v/>
      </c>
      <c r="BT656" s="69" t="str">
        <f>IFERROR(CLEAN(HLOOKUP(BT$1,'1.源数据-产品报告-消费降序'!BT:BT,ROW(),0)),"")</f>
        <v/>
      </c>
      <c r="BU656" s="69" t="str">
        <f>IFERROR(CLEAN(HLOOKUP(BU$1,'1.源数据-产品报告-消费降序'!BU:BU,ROW(),0)),"")</f>
        <v/>
      </c>
      <c r="BV6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6" s="69" t="str">
        <f>IFERROR(CLEAN(HLOOKUP(BW$1,'1.源数据-产品报告-消费降序'!BW:BW,ROW(),0)),"")</f>
        <v/>
      </c>
    </row>
    <row r="657" spans="1:75">
      <c r="A657" s="69" t="str">
        <f>IFERROR(CLEAN(HLOOKUP(A$1,'1.源数据-产品报告-消费降序'!A:A,ROW(),0)),"")</f>
        <v/>
      </c>
      <c r="B657" s="69" t="str">
        <f>IFERROR(CLEAN(HLOOKUP(B$1,'1.源数据-产品报告-消费降序'!B:B,ROW(),0)),"")</f>
        <v/>
      </c>
      <c r="C657" s="69" t="str">
        <f>IFERROR(CLEAN(HLOOKUP(C$1,'1.源数据-产品报告-消费降序'!C:C,ROW(),0)),"")</f>
        <v/>
      </c>
      <c r="D657" s="69" t="str">
        <f>IFERROR(CLEAN(HLOOKUP(D$1,'1.源数据-产品报告-消费降序'!D:D,ROW(),0)),"")</f>
        <v/>
      </c>
      <c r="E657" s="69" t="str">
        <f>IFERROR(CLEAN(HLOOKUP(E$1,'1.源数据-产品报告-消费降序'!E:E,ROW(),0)),"")</f>
        <v/>
      </c>
      <c r="F657" s="69" t="str">
        <f>IFERROR(CLEAN(HLOOKUP(F$1,'1.源数据-产品报告-消费降序'!F:F,ROW(),0)),"")</f>
        <v/>
      </c>
      <c r="G657" s="70">
        <f>IFERROR((HLOOKUP(G$1,'1.源数据-产品报告-消费降序'!G:G,ROW(),0)),"")</f>
        <v>0</v>
      </c>
      <c r="H6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7" s="69" t="str">
        <f>IFERROR(CLEAN(HLOOKUP(I$1,'1.源数据-产品报告-消费降序'!I:I,ROW(),0)),"")</f>
        <v/>
      </c>
      <c r="L657" s="69" t="str">
        <f>IFERROR(CLEAN(HLOOKUP(L$1,'1.源数据-产品报告-消费降序'!L:L,ROW(),0)),"")</f>
        <v/>
      </c>
      <c r="M657" s="69" t="str">
        <f>IFERROR(CLEAN(HLOOKUP(M$1,'1.源数据-产品报告-消费降序'!M:M,ROW(),0)),"")</f>
        <v/>
      </c>
      <c r="N657" s="69" t="str">
        <f>IFERROR(CLEAN(HLOOKUP(N$1,'1.源数据-产品报告-消费降序'!N:N,ROW(),0)),"")</f>
        <v/>
      </c>
      <c r="O657" s="69" t="str">
        <f>IFERROR(CLEAN(HLOOKUP(O$1,'1.源数据-产品报告-消费降序'!O:O,ROW(),0)),"")</f>
        <v/>
      </c>
      <c r="P657" s="69" t="str">
        <f>IFERROR(CLEAN(HLOOKUP(P$1,'1.源数据-产品报告-消费降序'!P:P,ROW(),0)),"")</f>
        <v/>
      </c>
      <c r="Q657" s="69" t="str">
        <f>IFERROR(CLEAN(HLOOKUP(Q$1,'1.源数据-产品报告-消费降序'!Q:Q,ROW(),0)),"")</f>
        <v/>
      </c>
      <c r="R657" s="69" t="str">
        <f>IFERROR(CLEAN(HLOOKUP(R$1,'1.源数据-产品报告-消费降序'!R:R,ROW(),0)),"")</f>
        <v/>
      </c>
      <c r="S6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7" s="69" t="str">
        <f>IFERROR(CLEAN(HLOOKUP(T$1,'1.源数据-产品报告-消费降序'!T:T,ROW(),0)),"")</f>
        <v/>
      </c>
      <c r="W657" s="69" t="str">
        <f>IFERROR(CLEAN(HLOOKUP(W$1,'1.源数据-产品报告-消费降序'!W:W,ROW(),0)),"")</f>
        <v/>
      </c>
      <c r="X657" s="69" t="str">
        <f>IFERROR(CLEAN(HLOOKUP(X$1,'1.源数据-产品报告-消费降序'!X:X,ROW(),0)),"")</f>
        <v/>
      </c>
      <c r="Y657" s="69" t="str">
        <f>IFERROR(CLEAN(HLOOKUP(Y$1,'1.源数据-产品报告-消费降序'!Y:Y,ROW(),0)),"")</f>
        <v/>
      </c>
      <c r="Z657" s="69" t="str">
        <f>IFERROR(CLEAN(HLOOKUP(Z$1,'1.源数据-产品报告-消费降序'!Z:Z,ROW(),0)),"")</f>
        <v/>
      </c>
      <c r="AA657" s="69" t="str">
        <f>IFERROR(CLEAN(HLOOKUP(AA$1,'1.源数据-产品报告-消费降序'!AA:AA,ROW(),0)),"")</f>
        <v/>
      </c>
      <c r="AB657" s="69" t="str">
        <f>IFERROR(CLEAN(HLOOKUP(AB$1,'1.源数据-产品报告-消费降序'!AB:AB,ROW(),0)),"")</f>
        <v/>
      </c>
      <c r="AC657" s="69" t="str">
        <f>IFERROR(CLEAN(HLOOKUP(AC$1,'1.源数据-产品报告-消费降序'!AC:AC,ROW(),0)),"")</f>
        <v/>
      </c>
      <c r="AD6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7" s="69" t="str">
        <f>IFERROR(CLEAN(HLOOKUP(AE$1,'1.源数据-产品报告-消费降序'!AE:AE,ROW(),0)),"")</f>
        <v/>
      </c>
      <c r="AH657" s="69" t="str">
        <f>IFERROR(CLEAN(HLOOKUP(AH$1,'1.源数据-产品报告-消费降序'!AH:AH,ROW(),0)),"")</f>
        <v/>
      </c>
      <c r="AI657" s="69" t="str">
        <f>IFERROR(CLEAN(HLOOKUP(AI$1,'1.源数据-产品报告-消费降序'!AI:AI,ROW(),0)),"")</f>
        <v/>
      </c>
      <c r="AJ657" s="69" t="str">
        <f>IFERROR(CLEAN(HLOOKUP(AJ$1,'1.源数据-产品报告-消费降序'!AJ:AJ,ROW(),0)),"")</f>
        <v/>
      </c>
      <c r="AK657" s="69" t="str">
        <f>IFERROR(CLEAN(HLOOKUP(AK$1,'1.源数据-产品报告-消费降序'!AK:AK,ROW(),0)),"")</f>
        <v/>
      </c>
      <c r="AL657" s="69" t="str">
        <f>IFERROR(CLEAN(HLOOKUP(AL$1,'1.源数据-产品报告-消费降序'!AL:AL,ROW(),0)),"")</f>
        <v/>
      </c>
      <c r="AM657" s="69" t="str">
        <f>IFERROR(CLEAN(HLOOKUP(AM$1,'1.源数据-产品报告-消费降序'!AM:AM,ROW(),0)),"")</f>
        <v/>
      </c>
      <c r="AN657" s="69" t="str">
        <f>IFERROR(CLEAN(HLOOKUP(AN$1,'1.源数据-产品报告-消费降序'!AN:AN,ROW(),0)),"")</f>
        <v/>
      </c>
      <c r="AO6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7" s="69" t="str">
        <f>IFERROR(CLEAN(HLOOKUP(AP$1,'1.源数据-产品报告-消费降序'!AP:AP,ROW(),0)),"")</f>
        <v/>
      </c>
      <c r="AS657" s="69" t="str">
        <f>IFERROR(CLEAN(HLOOKUP(AS$1,'1.源数据-产品报告-消费降序'!AS:AS,ROW(),0)),"")</f>
        <v/>
      </c>
      <c r="AT657" s="69" t="str">
        <f>IFERROR(CLEAN(HLOOKUP(AT$1,'1.源数据-产品报告-消费降序'!AT:AT,ROW(),0)),"")</f>
        <v/>
      </c>
      <c r="AU657" s="69" t="str">
        <f>IFERROR(CLEAN(HLOOKUP(AU$1,'1.源数据-产品报告-消费降序'!AU:AU,ROW(),0)),"")</f>
        <v/>
      </c>
      <c r="AV657" s="69" t="str">
        <f>IFERROR(CLEAN(HLOOKUP(AV$1,'1.源数据-产品报告-消费降序'!AV:AV,ROW(),0)),"")</f>
        <v/>
      </c>
      <c r="AW657" s="69" t="str">
        <f>IFERROR(CLEAN(HLOOKUP(AW$1,'1.源数据-产品报告-消费降序'!AW:AW,ROW(),0)),"")</f>
        <v/>
      </c>
      <c r="AX657" s="69" t="str">
        <f>IFERROR(CLEAN(HLOOKUP(AX$1,'1.源数据-产品报告-消费降序'!AX:AX,ROW(),0)),"")</f>
        <v/>
      </c>
      <c r="AY657" s="69" t="str">
        <f>IFERROR(CLEAN(HLOOKUP(AY$1,'1.源数据-产品报告-消费降序'!AY:AY,ROW(),0)),"")</f>
        <v/>
      </c>
      <c r="AZ6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7" s="69" t="str">
        <f>IFERROR(CLEAN(HLOOKUP(BA$1,'1.源数据-产品报告-消费降序'!BA:BA,ROW(),0)),"")</f>
        <v/>
      </c>
      <c r="BD657" s="69" t="str">
        <f>IFERROR(CLEAN(HLOOKUP(BD$1,'1.源数据-产品报告-消费降序'!BD:BD,ROW(),0)),"")</f>
        <v/>
      </c>
      <c r="BE657" s="69" t="str">
        <f>IFERROR(CLEAN(HLOOKUP(BE$1,'1.源数据-产品报告-消费降序'!BE:BE,ROW(),0)),"")</f>
        <v/>
      </c>
      <c r="BF657" s="69" t="str">
        <f>IFERROR(CLEAN(HLOOKUP(BF$1,'1.源数据-产品报告-消费降序'!BF:BF,ROW(),0)),"")</f>
        <v/>
      </c>
      <c r="BG657" s="69" t="str">
        <f>IFERROR(CLEAN(HLOOKUP(BG$1,'1.源数据-产品报告-消费降序'!BG:BG,ROW(),0)),"")</f>
        <v/>
      </c>
      <c r="BH657" s="69" t="str">
        <f>IFERROR(CLEAN(HLOOKUP(BH$1,'1.源数据-产品报告-消费降序'!BH:BH,ROW(),0)),"")</f>
        <v/>
      </c>
      <c r="BI657" s="69" t="str">
        <f>IFERROR(CLEAN(HLOOKUP(BI$1,'1.源数据-产品报告-消费降序'!BI:BI,ROW(),0)),"")</f>
        <v/>
      </c>
      <c r="BJ657" s="69" t="str">
        <f>IFERROR(CLEAN(HLOOKUP(BJ$1,'1.源数据-产品报告-消费降序'!BJ:BJ,ROW(),0)),"")</f>
        <v/>
      </c>
      <c r="BK6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7" s="69" t="str">
        <f>IFERROR(CLEAN(HLOOKUP(BL$1,'1.源数据-产品报告-消费降序'!BL:BL,ROW(),0)),"")</f>
        <v/>
      </c>
      <c r="BO657" s="69" t="str">
        <f>IFERROR(CLEAN(HLOOKUP(BO$1,'1.源数据-产品报告-消费降序'!BO:BO,ROW(),0)),"")</f>
        <v/>
      </c>
      <c r="BP657" s="69" t="str">
        <f>IFERROR(CLEAN(HLOOKUP(BP$1,'1.源数据-产品报告-消费降序'!BP:BP,ROW(),0)),"")</f>
        <v/>
      </c>
      <c r="BQ657" s="69" t="str">
        <f>IFERROR(CLEAN(HLOOKUP(BQ$1,'1.源数据-产品报告-消费降序'!BQ:BQ,ROW(),0)),"")</f>
        <v/>
      </c>
      <c r="BR657" s="69" t="str">
        <f>IFERROR(CLEAN(HLOOKUP(BR$1,'1.源数据-产品报告-消费降序'!BR:BR,ROW(),0)),"")</f>
        <v/>
      </c>
      <c r="BS657" s="69" t="str">
        <f>IFERROR(CLEAN(HLOOKUP(BS$1,'1.源数据-产品报告-消费降序'!BS:BS,ROW(),0)),"")</f>
        <v/>
      </c>
      <c r="BT657" s="69" t="str">
        <f>IFERROR(CLEAN(HLOOKUP(BT$1,'1.源数据-产品报告-消费降序'!BT:BT,ROW(),0)),"")</f>
        <v/>
      </c>
      <c r="BU657" s="69" t="str">
        <f>IFERROR(CLEAN(HLOOKUP(BU$1,'1.源数据-产品报告-消费降序'!BU:BU,ROW(),0)),"")</f>
        <v/>
      </c>
      <c r="BV6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7" s="69" t="str">
        <f>IFERROR(CLEAN(HLOOKUP(BW$1,'1.源数据-产品报告-消费降序'!BW:BW,ROW(),0)),"")</f>
        <v/>
      </c>
    </row>
    <row r="658" spans="1:75">
      <c r="A658" s="69" t="str">
        <f>IFERROR(CLEAN(HLOOKUP(A$1,'1.源数据-产品报告-消费降序'!A:A,ROW(),0)),"")</f>
        <v/>
      </c>
      <c r="B658" s="69" t="str">
        <f>IFERROR(CLEAN(HLOOKUP(B$1,'1.源数据-产品报告-消费降序'!B:B,ROW(),0)),"")</f>
        <v/>
      </c>
      <c r="C658" s="69" t="str">
        <f>IFERROR(CLEAN(HLOOKUP(C$1,'1.源数据-产品报告-消费降序'!C:C,ROW(),0)),"")</f>
        <v/>
      </c>
      <c r="D658" s="69" t="str">
        <f>IFERROR(CLEAN(HLOOKUP(D$1,'1.源数据-产品报告-消费降序'!D:D,ROW(),0)),"")</f>
        <v/>
      </c>
      <c r="E658" s="69" t="str">
        <f>IFERROR(CLEAN(HLOOKUP(E$1,'1.源数据-产品报告-消费降序'!E:E,ROW(),0)),"")</f>
        <v/>
      </c>
      <c r="F658" s="69" t="str">
        <f>IFERROR(CLEAN(HLOOKUP(F$1,'1.源数据-产品报告-消费降序'!F:F,ROW(),0)),"")</f>
        <v/>
      </c>
      <c r="G658" s="70">
        <f>IFERROR((HLOOKUP(G$1,'1.源数据-产品报告-消费降序'!G:G,ROW(),0)),"")</f>
        <v>0</v>
      </c>
      <c r="H6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8" s="69" t="str">
        <f>IFERROR(CLEAN(HLOOKUP(I$1,'1.源数据-产品报告-消费降序'!I:I,ROW(),0)),"")</f>
        <v/>
      </c>
      <c r="L658" s="69" t="str">
        <f>IFERROR(CLEAN(HLOOKUP(L$1,'1.源数据-产品报告-消费降序'!L:L,ROW(),0)),"")</f>
        <v/>
      </c>
      <c r="M658" s="69" t="str">
        <f>IFERROR(CLEAN(HLOOKUP(M$1,'1.源数据-产品报告-消费降序'!M:M,ROW(),0)),"")</f>
        <v/>
      </c>
      <c r="N658" s="69" t="str">
        <f>IFERROR(CLEAN(HLOOKUP(N$1,'1.源数据-产品报告-消费降序'!N:N,ROW(),0)),"")</f>
        <v/>
      </c>
      <c r="O658" s="69" t="str">
        <f>IFERROR(CLEAN(HLOOKUP(O$1,'1.源数据-产品报告-消费降序'!O:O,ROW(),0)),"")</f>
        <v/>
      </c>
      <c r="P658" s="69" t="str">
        <f>IFERROR(CLEAN(HLOOKUP(P$1,'1.源数据-产品报告-消费降序'!P:P,ROW(),0)),"")</f>
        <v/>
      </c>
      <c r="Q658" s="69" t="str">
        <f>IFERROR(CLEAN(HLOOKUP(Q$1,'1.源数据-产品报告-消费降序'!Q:Q,ROW(),0)),"")</f>
        <v/>
      </c>
      <c r="R658" s="69" t="str">
        <f>IFERROR(CLEAN(HLOOKUP(R$1,'1.源数据-产品报告-消费降序'!R:R,ROW(),0)),"")</f>
        <v/>
      </c>
      <c r="S6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8" s="69" t="str">
        <f>IFERROR(CLEAN(HLOOKUP(T$1,'1.源数据-产品报告-消费降序'!T:T,ROW(),0)),"")</f>
        <v/>
      </c>
      <c r="W658" s="69" t="str">
        <f>IFERROR(CLEAN(HLOOKUP(W$1,'1.源数据-产品报告-消费降序'!W:W,ROW(),0)),"")</f>
        <v/>
      </c>
      <c r="X658" s="69" t="str">
        <f>IFERROR(CLEAN(HLOOKUP(X$1,'1.源数据-产品报告-消费降序'!X:X,ROW(),0)),"")</f>
        <v/>
      </c>
      <c r="Y658" s="69" t="str">
        <f>IFERROR(CLEAN(HLOOKUP(Y$1,'1.源数据-产品报告-消费降序'!Y:Y,ROW(),0)),"")</f>
        <v/>
      </c>
      <c r="Z658" s="69" t="str">
        <f>IFERROR(CLEAN(HLOOKUP(Z$1,'1.源数据-产品报告-消费降序'!Z:Z,ROW(),0)),"")</f>
        <v/>
      </c>
      <c r="AA658" s="69" t="str">
        <f>IFERROR(CLEAN(HLOOKUP(AA$1,'1.源数据-产品报告-消费降序'!AA:AA,ROW(),0)),"")</f>
        <v/>
      </c>
      <c r="AB658" s="69" t="str">
        <f>IFERROR(CLEAN(HLOOKUP(AB$1,'1.源数据-产品报告-消费降序'!AB:AB,ROW(),0)),"")</f>
        <v/>
      </c>
      <c r="AC658" s="69" t="str">
        <f>IFERROR(CLEAN(HLOOKUP(AC$1,'1.源数据-产品报告-消费降序'!AC:AC,ROW(),0)),"")</f>
        <v/>
      </c>
      <c r="AD6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8" s="69" t="str">
        <f>IFERROR(CLEAN(HLOOKUP(AE$1,'1.源数据-产品报告-消费降序'!AE:AE,ROW(),0)),"")</f>
        <v/>
      </c>
      <c r="AH658" s="69" t="str">
        <f>IFERROR(CLEAN(HLOOKUP(AH$1,'1.源数据-产品报告-消费降序'!AH:AH,ROW(),0)),"")</f>
        <v/>
      </c>
      <c r="AI658" s="69" t="str">
        <f>IFERROR(CLEAN(HLOOKUP(AI$1,'1.源数据-产品报告-消费降序'!AI:AI,ROW(),0)),"")</f>
        <v/>
      </c>
      <c r="AJ658" s="69" t="str">
        <f>IFERROR(CLEAN(HLOOKUP(AJ$1,'1.源数据-产品报告-消费降序'!AJ:AJ,ROW(),0)),"")</f>
        <v/>
      </c>
      <c r="AK658" s="69" t="str">
        <f>IFERROR(CLEAN(HLOOKUP(AK$1,'1.源数据-产品报告-消费降序'!AK:AK,ROW(),0)),"")</f>
        <v/>
      </c>
      <c r="AL658" s="69" t="str">
        <f>IFERROR(CLEAN(HLOOKUP(AL$1,'1.源数据-产品报告-消费降序'!AL:AL,ROW(),0)),"")</f>
        <v/>
      </c>
      <c r="AM658" s="69" t="str">
        <f>IFERROR(CLEAN(HLOOKUP(AM$1,'1.源数据-产品报告-消费降序'!AM:AM,ROW(),0)),"")</f>
        <v/>
      </c>
      <c r="AN658" s="69" t="str">
        <f>IFERROR(CLEAN(HLOOKUP(AN$1,'1.源数据-产品报告-消费降序'!AN:AN,ROW(),0)),"")</f>
        <v/>
      </c>
      <c r="AO6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8" s="69" t="str">
        <f>IFERROR(CLEAN(HLOOKUP(AP$1,'1.源数据-产品报告-消费降序'!AP:AP,ROW(),0)),"")</f>
        <v/>
      </c>
      <c r="AS658" s="69" t="str">
        <f>IFERROR(CLEAN(HLOOKUP(AS$1,'1.源数据-产品报告-消费降序'!AS:AS,ROW(),0)),"")</f>
        <v/>
      </c>
      <c r="AT658" s="69" t="str">
        <f>IFERROR(CLEAN(HLOOKUP(AT$1,'1.源数据-产品报告-消费降序'!AT:AT,ROW(),0)),"")</f>
        <v/>
      </c>
      <c r="AU658" s="69" t="str">
        <f>IFERROR(CLEAN(HLOOKUP(AU$1,'1.源数据-产品报告-消费降序'!AU:AU,ROW(),0)),"")</f>
        <v/>
      </c>
      <c r="AV658" s="69" t="str">
        <f>IFERROR(CLEAN(HLOOKUP(AV$1,'1.源数据-产品报告-消费降序'!AV:AV,ROW(),0)),"")</f>
        <v/>
      </c>
      <c r="AW658" s="69" t="str">
        <f>IFERROR(CLEAN(HLOOKUP(AW$1,'1.源数据-产品报告-消费降序'!AW:AW,ROW(),0)),"")</f>
        <v/>
      </c>
      <c r="AX658" s="69" t="str">
        <f>IFERROR(CLEAN(HLOOKUP(AX$1,'1.源数据-产品报告-消费降序'!AX:AX,ROW(),0)),"")</f>
        <v/>
      </c>
      <c r="AY658" s="69" t="str">
        <f>IFERROR(CLEAN(HLOOKUP(AY$1,'1.源数据-产品报告-消费降序'!AY:AY,ROW(),0)),"")</f>
        <v/>
      </c>
      <c r="AZ6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8" s="69" t="str">
        <f>IFERROR(CLEAN(HLOOKUP(BA$1,'1.源数据-产品报告-消费降序'!BA:BA,ROW(),0)),"")</f>
        <v/>
      </c>
      <c r="BD658" s="69" t="str">
        <f>IFERROR(CLEAN(HLOOKUP(BD$1,'1.源数据-产品报告-消费降序'!BD:BD,ROW(),0)),"")</f>
        <v/>
      </c>
      <c r="BE658" s="69" t="str">
        <f>IFERROR(CLEAN(HLOOKUP(BE$1,'1.源数据-产品报告-消费降序'!BE:BE,ROW(),0)),"")</f>
        <v/>
      </c>
      <c r="BF658" s="69" t="str">
        <f>IFERROR(CLEAN(HLOOKUP(BF$1,'1.源数据-产品报告-消费降序'!BF:BF,ROW(),0)),"")</f>
        <v/>
      </c>
      <c r="BG658" s="69" t="str">
        <f>IFERROR(CLEAN(HLOOKUP(BG$1,'1.源数据-产品报告-消费降序'!BG:BG,ROW(),0)),"")</f>
        <v/>
      </c>
      <c r="BH658" s="69" t="str">
        <f>IFERROR(CLEAN(HLOOKUP(BH$1,'1.源数据-产品报告-消费降序'!BH:BH,ROW(),0)),"")</f>
        <v/>
      </c>
      <c r="BI658" s="69" t="str">
        <f>IFERROR(CLEAN(HLOOKUP(BI$1,'1.源数据-产品报告-消费降序'!BI:BI,ROW(),0)),"")</f>
        <v/>
      </c>
      <c r="BJ658" s="69" t="str">
        <f>IFERROR(CLEAN(HLOOKUP(BJ$1,'1.源数据-产品报告-消费降序'!BJ:BJ,ROW(),0)),"")</f>
        <v/>
      </c>
      <c r="BK6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8" s="69" t="str">
        <f>IFERROR(CLEAN(HLOOKUP(BL$1,'1.源数据-产品报告-消费降序'!BL:BL,ROW(),0)),"")</f>
        <v/>
      </c>
      <c r="BO658" s="69" t="str">
        <f>IFERROR(CLEAN(HLOOKUP(BO$1,'1.源数据-产品报告-消费降序'!BO:BO,ROW(),0)),"")</f>
        <v/>
      </c>
      <c r="BP658" s="69" t="str">
        <f>IFERROR(CLEAN(HLOOKUP(BP$1,'1.源数据-产品报告-消费降序'!BP:BP,ROW(),0)),"")</f>
        <v/>
      </c>
      <c r="BQ658" s="69" t="str">
        <f>IFERROR(CLEAN(HLOOKUP(BQ$1,'1.源数据-产品报告-消费降序'!BQ:BQ,ROW(),0)),"")</f>
        <v/>
      </c>
      <c r="BR658" s="69" t="str">
        <f>IFERROR(CLEAN(HLOOKUP(BR$1,'1.源数据-产品报告-消费降序'!BR:BR,ROW(),0)),"")</f>
        <v/>
      </c>
      <c r="BS658" s="69" t="str">
        <f>IFERROR(CLEAN(HLOOKUP(BS$1,'1.源数据-产品报告-消费降序'!BS:BS,ROW(),0)),"")</f>
        <v/>
      </c>
      <c r="BT658" s="69" t="str">
        <f>IFERROR(CLEAN(HLOOKUP(BT$1,'1.源数据-产品报告-消费降序'!BT:BT,ROW(),0)),"")</f>
        <v/>
      </c>
      <c r="BU658" s="69" t="str">
        <f>IFERROR(CLEAN(HLOOKUP(BU$1,'1.源数据-产品报告-消费降序'!BU:BU,ROW(),0)),"")</f>
        <v/>
      </c>
      <c r="BV6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8" s="69" t="str">
        <f>IFERROR(CLEAN(HLOOKUP(BW$1,'1.源数据-产品报告-消费降序'!BW:BW,ROW(),0)),"")</f>
        <v/>
      </c>
    </row>
    <row r="659" spans="1:75">
      <c r="A659" s="69" t="str">
        <f>IFERROR(CLEAN(HLOOKUP(A$1,'1.源数据-产品报告-消费降序'!A:A,ROW(),0)),"")</f>
        <v/>
      </c>
      <c r="B659" s="69" t="str">
        <f>IFERROR(CLEAN(HLOOKUP(B$1,'1.源数据-产品报告-消费降序'!B:B,ROW(),0)),"")</f>
        <v/>
      </c>
      <c r="C659" s="69" t="str">
        <f>IFERROR(CLEAN(HLOOKUP(C$1,'1.源数据-产品报告-消费降序'!C:C,ROW(),0)),"")</f>
        <v/>
      </c>
      <c r="D659" s="69" t="str">
        <f>IFERROR(CLEAN(HLOOKUP(D$1,'1.源数据-产品报告-消费降序'!D:D,ROW(),0)),"")</f>
        <v/>
      </c>
      <c r="E659" s="69" t="str">
        <f>IFERROR(CLEAN(HLOOKUP(E$1,'1.源数据-产品报告-消费降序'!E:E,ROW(),0)),"")</f>
        <v/>
      </c>
      <c r="F659" s="69" t="str">
        <f>IFERROR(CLEAN(HLOOKUP(F$1,'1.源数据-产品报告-消费降序'!F:F,ROW(),0)),"")</f>
        <v/>
      </c>
      <c r="G659" s="70">
        <f>IFERROR((HLOOKUP(G$1,'1.源数据-产品报告-消费降序'!G:G,ROW(),0)),"")</f>
        <v>0</v>
      </c>
      <c r="H6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59" s="69" t="str">
        <f>IFERROR(CLEAN(HLOOKUP(I$1,'1.源数据-产品报告-消费降序'!I:I,ROW(),0)),"")</f>
        <v/>
      </c>
      <c r="L659" s="69" t="str">
        <f>IFERROR(CLEAN(HLOOKUP(L$1,'1.源数据-产品报告-消费降序'!L:L,ROW(),0)),"")</f>
        <v/>
      </c>
      <c r="M659" s="69" t="str">
        <f>IFERROR(CLEAN(HLOOKUP(M$1,'1.源数据-产品报告-消费降序'!M:M,ROW(),0)),"")</f>
        <v/>
      </c>
      <c r="N659" s="69" t="str">
        <f>IFERROR(CLEAN(HLOOKUP(N$1,'1.源数据-产品报告-消费降序'!N:N,ROW(),0)),"")</f>
        <v/>
      </c>
      <c r="O659" s="69" t="str">
        <f>IFERROR(CLEAN(HLOOKUP(O$1,'1.源数据-产品报告-消费降序'!O:O,ROW(),0)),"")</f>
        <v/>
      </c>
      <c r="P659" s="69" t="str">
        <f>IFERROR(CLEAN(HLOOKUP(P$1,'1.源数据-产品报告-消费降序'!P:P,ROW(),0)),"")</f>
        <v/>
      </c>
      <c r="Q659" s="69" t="str">
        <f>IFERROR(CLEAN(HLOOKUP(Q$1,'1.源数据-产品报告-消费降序'!Q:Q,ROW(),0)),"")</f>
        <v/>
      </c>
      <c r="R659" s="69" t="str">
        <f>IFERROR(CLEAN(HLOOKUP(R$1,'1.源数据-产品报告-消费降序'!R:R,ROW(),0)),"")</f>
        <v/>
      </c>
      <c r="S6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59" s="69" t="str">
        <f>IFERROR(CLEAN(HLOOKUP(T$1,'1.源数据-产品报告-消费降序'!T:T,ROW(),0)),"")</f>
        <v/>
      </c>
      <c r="W659" s="69" t="str">
        <f>IFERROR(CLEAN(HLOOKUP(W$1,'1.源数据-产品报告-消费降序'!W:W,ROW(),0)),"")</f>
        <v/>
      </c>
      <c r="X659" s="69" t="str">
        <f>IFERROR(CLEAN(HLOOKUP(X$1,'1.源数据-产品报告-消费降序'!X:X,ROW(),0)),"")</f>
        <v/>
      </c>
      <c r="Y659" s="69" t="str">
        <f>IFERROR(CLEAN(HLOOKUP(Y$1,'1.源数据-产品报告-消费降序'!Y:Y,ROW(),0)),"")</f>
        <v/>
      </c>
      <c r="Z659" s="69" t="str">
        <f>IFERROR(CLEAN(HLOOKUP(Z$1,'1.源数据-产品报告-消费降序'!Z:Z,ROW(),0)),"")</f>
        <v/>
      </c>
      <c r="AA659" s="69" t="str">
        <f>IFERROR(CLEAN(HLOOKUP(AA$1,'1.源数据-产品报告-消费降序'!AA:AA,ROW(),0)),"")</f>
        <v/>
      </c>
      <c r="AB659" s="69" t="str">
        <f>IFERROR(CLEAN(HLOOKUP(AB$1,'1.源数据-产品报告-消费降序'!AB:AB,ROW(),0)),"")</f>
        <v/>
      </c>
      <c r="AC659" s="69" t="str">
        <f>IFERROR(CLEAN(HLOOKUP(AC$1,'1.源数据-产品报告-消费降序'!AC:AC,ROW(),0)),"")</f>
        <v/>
      </c>
      <c r="AD6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59" s="69" t="str">
        <f>IFERROR(CLEAN(HLOOKUP(AE$1,'1.源数据-产品报告-消费降序'!AE:AE,ROW(),0)),"")</f>
        <v/>
      </c>
      <c r="AH659" s="69" t="str">
        <f>IFERROR(CLEAN(HLOOKUP(AH$1,'1.源数据-产品报告-消费降序'!AH:AH,ROW(),0)),"")</f>
        <v/>
      </c>
      <c r="AI659" s="69" t="str">
        <f>IFERROR(CLEAN(HLOOKUP(AI$1,'1.源数据-产品报告-消费降序'!AI:AI,ROW(),0)),"")</f>
        <v/>
      </c>
      <c r="AJ659" s="69" t="str">
        <f>IFERROR(CLEAN(HLOOKUP(AJ$1,'1.源数据-产品报告-消费降序'!AJ:AJ,ROW(),0)),"")</f>
        <v/>
      </c>
      <c r="AK659" s="69" t="str">
        <f>IFERROR(CLEAN(HLOOKUP(AK$1,'1.源数据-产品报告-消费降序'!AK:AK,ROW(),0)),"")</f>
        <v/>
      </c>
      <c r="AL659" s="69" t="str">
        <f>IFERROR(CLEAN(HLOOKUP(AL$1,'1.源数据-产品报告-消费降序'!AL:AL,ROW(),0)),"")</f>
        <v/>
      </c>
      <c r="AM659" s="69" t="str">
        <f>IFERROR(CLEAN(HLOOKUP(AM$1,'1.源数据-产品报告-消费降序'!AM:AM,ROW(),0)),"")</f>
        <v/>
      </c>
      <c r="AN659" s="69" t="str">
        <f>IFERROR(CLEAN(HLOOKUP(AN$1,'1.源数据-产品报告-消费降序'!AN:AN,ROW(),0)),"")</f>
        <v/>
      </c>
      <c r="AO6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59" s="69" t="str">
        <f>IFERROR(CLEAN(HLOOKUP(AP$1,'1.源数据-产品报告-消费降序'!AP:AP,ROW(),0)),"")</f>
        <v/>
      </c>
      <c r="AS659" s="69" t="str">
        <f>IFERROR(CLEAN(HLOOKUP(AS$1,'1.源数据-产品报告-消费降序'!AS:AS,ROW(),0)),"")</f>
        <v/>
      </c>
      <c r="AT659" s="69" t="str">
        <f>IFERROR(CLEAN(HLOOKUP(AT$1,'1.源数据-产品报告-消费降序'!AT:AT,ROW(),0)),"")</f>
        <v/>
      </c>
      <c r="AU659" s="69" t="str">
        <f>IFERROR(CLEAN(HLOOKUP(AU$1,'1.源数据-产品报告-消费降序'!AU:AU,ROW(),0)),"")</f>
        <v/>
      </c>
      <c r="AV659" s="69" t="str">
        <f>IFERROR(CLEAN(HLOOKUP(AV$1,'1.源数据-产品报告-消费降序'!AV:AV,ROW(),0)),"")</f>
        <v/>
      </c>
      <c r="AW659" s="69" t="str">
        <f>IFERROR(CLEAN(HLOOKUP(AW$1,'1.源数据-产品报告-消费降序'!AW:AW,ROW(),0)),"")</f>
        <v/>
      </c>
      <c r="AX659" s="69" t="str">
        <f>IFERROR(CLEAN(HLOOKUP(AX$1,'1.源数据-产品报告-消费降序'!AX:AX,ROW(),0)),"")</f>
        <v/>
      </c>
      <c r="AY659" s="69" t="str">
        <f>IFERROR(CLEAN(HLOOKUP(AY$1,'1.源数据-产品报告-消费降序'!AY:AY,ROW(),0)),"")</f>
        <v/>
      </c>
      <c r="AZ6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59" s="69" t="str">
        <f>IFERROR(CLEAN(HLOOKUP(BA$1,'1.源数据-产品报告-消费降序'!BA:BA,ROW(),0)),"")</f>
        <v/>
      </c>
      <c r="BD659" s="69" t="str">
        <f>IFERROR(CLEAN(HLOOKUP(BD$1,'1.源数据-产品报告-消费降序'!BD:BD,ROW(),0)),"")</f>
        <v/>
      </c>
      <c r="BE659" s="69" t="str">
        <f>IFERROR(CLEAN(HLOOKUP(BE$1,'1.源数据-产品报告-消费降序'!BE:BE,ROW(),0)),"")</f>
        <v/>
      </c>
      <c r="BF659" s="69" t="str">
        <f>IFERROR(CLEAN(HLOOKUP(BF$1,'1.源数据-产品报告-消费降序'!BF:BF,ROW(),0)),"")</f>
        <v/>
      </c>
      <c r="BG659" s="69" t="str">
        <f>IFERROR(CLEAN(HLOOKUP(BG$1,'1.源数据-产品报告-消费降序'!BG:BG,ROW(),0)),"")</f>
        <v/>
      </c>
      <c r="BH659" s="69" t="str">
        <f>IFERROR(CLEAN(HLOOKUP(BH$1,'1.源数据-产品报告-消费降序'!BH:BH,ROW(),0)),"")</f>
        <v/>
      </c>
      <c r="BI659" s="69" t="str">
        <f>IFERROR(CLEAN(HLOOKUP(BI$1,'1.源数据-产品报告-消费降序'!BI:BI,ROW(),0)),"")</f>
        <v/>
      </c>
      <c r="BJ659" s="69" t="str">
        <f>IFERROR(CLEAN(HLOOKUP(BJ$1,'1.源数据-产品报告-消费降序'!BJ:BJ,ROW(),0)),"")</f>
        <v/>
      </c>
      <c r="BK6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59" s="69" t="str">
        <f>IFERROR(CLEAN(HLOOKUP(BL$1,'1.源数据-产品报告-消费降序'!BL:BL,ROW(),0)),"")</f>
        <v/>
      </c>
      <c r="BO659" s="69" t="str">
        <f>IFERROR(CLEAN(HLOOKUP(BO$1,'1.源数据-产品报告-消费降序'!BO:BO,ROW(),0)),"")</f>
        <v/>
      </c>
      <c r="BP659" s="69" t="str">
        <f>IFERROR(CLEAN(HLOOKUP(BP$1,'1.源数据-产品报告-消费降序'!BP:BP,ROW(),0)),"")</f>
        <v/>
      </c>
      <c r="BQ659" s="69" t="str">
        <f>IFERROR(CLEAN(HLOOKUP(BQ$1,'1.源数据-产品报告-消费降序'!BQ:BQ,ROW(),0)),"")</f>
        <v/>
      </c>
      <c r="BR659" s="69" t="str">
        <f>IFERROR(CLEAN(HLOOKUP(BR$1,'1.源数据-产品报告-消费降序'!BR:BR,ROW(),0)),"")</f>
        <v/>
      </c>
      <c r="BS659" s="69" t="str">
        <f>IFERROR(CLEAN(HLOOKUP(BS$1,'1.源数据-产品报告-消费降序'!BS:BS,ROW(),0)),"")</f>
        <v/>
      </c>
      <c r="BT659" s="69" t="str">
        <f>IFERROR(CLEAN(HLOOKUP(BT$1,'1.源数据-产品报告-消费降序'!BT:BT,ROW(),0)),"")</f>
        <v/>
      </c>
      <c r="BU659" s="69" t="str">
        <f>IFERROR(CLEAN(HLOOKUP(BU$1,'1.源数据-产品报告-消费降序'!BU:BU,ROW(),0)),"")</f>
        <v/>
      </c>
      <c r="BV6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59" s="69" t="str">
        <f>IFERROR(CLEAN(HLOOKUP(BW$1,'1.源数据-产品报告-消费降序'!BW:BW,ROW(),0)),"")</f>
        <v/>
      </c>
    </row>
    <row r="660" spans="1:75">
      <c r="A660" s="69" t="str">
        <f>IFERROR(CLEAN(HLOOKUP(A$1,'1.源数据-产品报告-消费降序'!A:A,ROW(),0)),"")</f>
        <v/>
      </c>
      <c r="B660" s="69" t="str">
        <f>IFERROR(CLEAN(HLOOKUP(B$1,'1.源数据-产品报告-消费降序'!B:B,ROW(),0)),"")</f>
        <v/>
      </c>
      <c r="C660" s="69" t="str">
        <f>IFERROR(CLEAN(HLOOKUP(C$1,'1.源数据-产品报告-消费降序'!C:C,ROW(),0)),"")</f>
        <v/>
      </c>
      <c r="D660" s="69" t="str">
        <f>IFERROR(CLEAN(HLOOKUP(D$1,'1.源数据-产品报告-消费降序'!D:D,ROW(),0)),"")</f>
        <v/>
      </c>
      <c r="E660" s="69" t="str">
        <f>IFERROR(CLEAN(HLOOKUP(E$1,'1.源数据-产品报告-消费降序'!E:E,ROW(),0)),"")</f>
        <v/>
      </c>
      <c r="F660" s="69" t="str">
        <f>IFERROR(CLEAN(HLOOKUP(F$1,'1.源数据-产品报告-消费降序'!F:F,ROW(),0)),"")</f>
        <v/>
      </c>
      <c r="G660" s="70">
        <f>IFERROR((HLOOKUP(G$1,'1.源数据-产品报告-消费降序'!G:G,ROW(),0)),"")</f>
        <v>0</v>
      </c>
      <c r="H6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0" s="69" t="str">
        <f>IFERROR(CLEAN(HLOOKUP(I$1,'1.源数据-产品报告-消费降序'!I:I,ROW(),0)),"")</f>
        <v/>
      </c>
      <c r="L660" s="69" t="str">
        <f>IFERROR(CLEAN(HLOOKUP(L$1,'1.源数据-产品报告-消费降序'!L:L,ROW(),0)),"")</f>
        <v/>
      </c>
      <c r="M660" s="69" t="str">
        <f>IFERROR(CLEAN(HLOOKUP(M$1,'1.源数据-产品报告-消费降序'!M:M,ROW(),0)),"")</f>
        <v/>
      </c>
      <c r="N660" s="69" t="str">
        <f>IFERROR(CLEAN(HLOOKUP(N$1,'1.源数据-产品报告-消费降序'!N:N,ROW(),0)),"")</f>
        <v/>
      </c>
      <c r="O660" s="69" t="str">
        <f>IFERROR(CLEAN(HLOOKUP(O$1,'1.源数据-产品报告-消费降序'!O:O,ROW(),0)),"")</f>
        <v/>
      </c>
      <c r="P660" s="69" t="str">
        <f>IFERROR(CLEAN(HLOOKUP(P$1,'1.源数据-产品报告-消费降序'!P:P,ROW(),0)),"")</f>
        <v/>
      </c>
      <c r="Q660" s="69" t="str">
        <f>IFERROR(CLEAN(HLOOKUP(Q$1,'1.源数据-产品报告-消费降序'!Q:Q,ROW(),0)),"")</f>
        <v/>
      </c>
      <c r="R660" s="69" t="str">
        <f>IFERROR(CLEAN(HLOOKUP(R$1,'1.源数据-产品报告-消费降序'!R:R,ROW(),0)),"")</f>
        <v/>
      </c>
      <c r="S6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0" s="69" t="str">
        <f>IFERROR(CLEAN(HLOOKUP(T$1,'1.源数据-产品报告-消费降序'!T:T,ROW(),0)),"")</f>
        <v/>
      </c>
      <c r="W660" s="69" t="str">
        <f>IFERROR(CLEAN(HLOOKUP(W$1,'1.源数据-产品报告-消费降序'!W:W,ROW(),0)),"")</f>
        <v/>
      </c>
      <c r="X660" s="69" t="str">
        <f>IFERROR(CLEAN(HLOOKUP(X$1,'1.源数据-产品报告-消费降序'!X:X,ROW(),0)),"")</f>
        <v/>
      </c>
      <c r="Y660" s="69" t="str">
        <f>IFERROR(CLEAN(HLOOKUP(Y$1,'1.源数据-产品报告-消费降序'!Y:Y,ROW(),0)),"")</f>
        <v/>
      </c>
      <c r="Z660" s="69" t="str">
        <f>IFERROR(CLEAN(HLOOKUP(Z$1,'1.源数据-产品报告-消费降序'!Z:Z,ROW(),0)),"")</f>
        <v/>
      </c>
      <c r="AA660" s="69" t="str">
        <f>IFERROR(CLEAN(HLOOKUP(AA$1,'1.源数据-产品报告-消费降序'!AA:AA,ROW(),0)),"")</f>
        <v/>
      </c>
      <c r="AB660" s="69" t="str">
        <f>IFERROR(CLEAN(HLOOKUP(AB$1,'1.源数据-产品报告-消费降序'!AB:AB,ROW(),0)),"")</f>
        <v/>
      </c>
      <c r="AC660" s="69" t="str">
        <f>IFERROR(CLEAN(HLOOKUP(AC$1,'1.源数据-产品报告-消费降序'!AC:AC,ROW(),0)),"")</f>
        <v/>
      </c>
      <c r="AD6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0" s="69" t="str">
        <f>IFERROR(CLEAN(HLOOKUP(AE$1,'1.源数据-产品报告-消费降序'!AE:AE,ROW(),0)),"")</f>
        <v/>
      </c>
      <c r="AH660" s="69" t="str">
        <f>IFERROR(CLEAN(HLOOKUP(AH$1,'1.源数据-产品报告-消费降序'!AH:AH,ROW(),0)),"")</f>
        <v/>
      </c>
      <c r="AI660" s="69" t="str">
        <f>IFERROR(CLEAN(HLOOKUP(AI$1,'1.源数据-产品报告-消费降序'!AI:AI,ROW(),0)),"")</f>
        <v/>
      </c>
      <c r="AJ660" s="69" t="str">
        <f>IFERROR(CLEAN(HLOOKUP(AJ$1,'1.源数据-产品报告-消费降序'!AJ:AJ,ROW(),0)),"")</f>
        <v/>
      </c>
      <c r="AK660" s="69" t="str">
        <f>IFERROR(CLEAN(HLOOKUP(AK$1,'1.源数据-产品报告-消费降序'!AK:AK,ROW(),0)),"")</f>
        <v/>
      </c>
      <c r="AL660" s="69" t="str">
        <f>IFERROR(CLEAN(HLOOKUP(AL$1,'1.源数据-产品报告-消费降序'!AL:AL,ROW(),0)),"")</f>
        <v/>
      </c>
      <c r="AM660" s="69" t="str">
        <f>IFERROR(CLEAN(HLOOKUP(AM$1,'1.源数据-产品报告-消费降序'!AM:AM,ROW(),0)),"")</f>
        <v/>
      </c>
      <c r="AN660" s="69" t="str">
        <f>IFERROR(CLEAN(HLOOKUP(AN$1,'1.源数据-产品报告-消费降序'!AN:AN,ROW(),0)),"")</f>
        <v/>
      </c>
      <c r="AO6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0" s="69" t="str">
        <f>IFERROR(CLEAN(HLOOKUP(AP$1,'1.源数据-产品报告-消费降序'!AP:AP,ROW(),0)),"")</f>
        <v/>
      </c>
      <c r="AS660" s="69" t="str">
        <f>IFERROR(CLEAN(HLOOKUP(AS$1,'1.源数据-产品报告-消费降序'!AS:AS,ROW(),0)),"")</f>
        <v/>
      </c>
      <c r="AT660" s="69" t="str">
        <f>IFERROR(CLEAN(HLOOKUP(AT$1,'1.源数据-产品报告-消费降序'!AT:AT,ROW(),0)),"")</f>
        <v/>
      </c>
      <c r="AU660" s="69" t="str">
        <f>IFERROR(CLEAN(HLOOKUP(AU$1,'1.源数据-产品报告-消费降序'!AU:AU,ROW(),0)),"")</f>
        <v/>
      </c>
      <c r="AV660" s="69" t="str">
        <f>IFERROR(CLEAN(HLOOKUP(AV$1,'1.源数据-产品报告-消费降序'!AV:AV,ROW(),0)),"")</f>
        <v/>
      </c>
      <c r="AW660" s="69" t="str">
        <f>IFERROR(CLEAN(HLOOKUP(AW$1,'1.源数据-产品报告-消费降序'!AW:AW,ROW(),0)),"")</f>
        <v/>
      </c>
      <c r="AX660" s="69" t="str">
        <f>IFERROR(CLEAN(HLOOKUP(AX$1,'1.源数据-产品报告-消费降序'!AX:AX,ROW(),0)),"")</f>
        <v/>
      </c>
      <c r="AY660" s="69" t="str">
        <f>IFERROR(CLEAN(HLOOKUP(AY$1,'1.源数据-产品报告-消费降序'!AY:AY,ROW(),0)),"")</f>
        <v/>
      </c>
      <c r="AZ6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0" s="69" t="str">
        <f>IFERROR(CLEAN(HLOOKUP(BA$1,'1.源数据-产品报告-消费降序'!BA:BA,ROW(),0)),"")</f>
        <v/>
      </c>
      <c r="BD660" s="69" t="str">
        <f>IFERROR(CLEAN(HLOOKUP(BD$1,'1.源数据-产品报告-消费降序'!BD:BD,ROW(),0)),"")</f>
        <v/>
      </c>
      <c r="BE660" s="69" t="str">
        <f>IFERROR(CLEAN(HLOOKUP(BE$1,'1.源数据-产品报告-消费降序'!BE:BE,ROW(),0)),"")</f>
        <v/>
      </c>
      <c r="BF660" s="69" t="str">
        <f>IFERROR(CLEAN(HLOOKUP(BF$1,'1.源数据-产品报告-消费降序'!BF:BF,ROW(),0)),"")</f>
        <v/>
      </c>
      <c r="BG660" s="69" t="str">
        <f>IFERROR(CLEAN(HLOOKUP(BG$1,'1.源数据-产品报告-消费降序'!BG:BG,ROW(),0)),"")</f>
        <v/>
      </c>
      <c r="BH660" s="69" t="str">
        <f>IFERROR(CLEAN(HLOOKUP(BH$1,'1.源数据-产品报告-消费降序'!BH:BH,ROW(),0)),"")</f>
        <v/>
      </c>
      <c r="BI660" s="69" t="str">
        <f>IFERROR(CLEAN(HLOOKUP(BI$1,'1.源数据-产品报告-消费降序'!BI:BI,ROW(),0)),"")</f>
        <v/>
      </c>
      <c r="BJ660" s="69" t="str">
        <f>IFERROR(CLEAN(HLOOKUP(BJ$1,'1.源数据-产品报告-消费降序'!BJ:BJ,ROW(),0)),"")</f>
        <v/>
      </c>
      <c r="BK6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0" s="69" t="str">
        <f>IFERROR(CLEAN(HLOOKUP(BL$1,'1.源数据-产品报告-消费降序'!BL:BL,ROW(),0)),"")</f>
        <v/>
      </c>
      <c r="BO660" s="69" t="str">
        <f>IFERROR(CLEAN(HLOOKUP(BO$1,'1.源数据-产品报告-消费降序'!BO:BO,ROW(),0)),"")</f>
        <v/>
      </c>
      <c r="BP660" s="69" t="str">
        <f>IFERROR(CLEAN(HLOOKUP(BP$1,'1.源数据-产品报告-消费降序'!BP:BP,ROW(),0)),"")</f>
        <v/>
      </c>
      <c r="BQ660" s="69" t="str">
        <f>IFERROR(CLEAN(HLOOKUP(BQ$1,'1.源数据-产品报告-消费降序'!BQ:BQ,ROW(),0)),"")</f>
        <v/>
      </c>
      <c r="BR660" s="69" t="str">
        <f>IFERROR(CLEAN(HLOOKUP(BR$1,'1.源数据-产品报告-消费降序'!BR:BR,ROW(),0)),"")</f>
        <v/>
      </c>
      <c r="BS660" s="69" t="str">
        <f>IFERROR(CLEAN(HLOOKUP(BS$1,'1.源数据-产品报告-消费降序'!BS:BS,ROW(),0)),"")</f>
        <v/>
      </c>
      <c r="BT660" s="69" t="str">
        <f>IFERROR(CLEAN(HLOOKUP(BT$1,'1.源数据-产品报告-消费降序'!BT:BT,ROW(),0)),"")</f>
        <v/>
      </c>
      <c r="BU660" s="69" t="str">
        <f>IFERROR(CLEAN(HLOOKUP(BU$1,'1.源数据-产品报告-消费降序'!BU:BU,ROW(),0)),"")</f>
        <v/>
      </c>
      <c r="BV6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0" s="69" t="str">
        <f>IFERROR(CLEAN(HLOOKUP(BW$1,'1.源数据-产品报告-消费降序'!BW:BW,ROW(),0)),"")</f>
        <v/>
      </c>
    </row>
    <row r="661" spans="1:75">
      <c r="A661" s="69" t="str">
        <f>IFERROR(CLEAN(HLOOKUP(A$1,'1.源数据-产品报告-消费降序'!A:A,ROW(),0)),"")</f>
        <v/>
      </c>
      <c r="B661" s="69" t="str">
        <f>IFERROR(CLEAN(HLOOKUP(B$1,'1.源数据-产品报告-消费降序'!B:B,ROW(),0)),"")</f>
        <v/>
      </c>
      <c r="C661" s="69" t="str">
        <f>IFERROR(CLEAN(HLOOKUP(C$1,'1.源数据-产品报告-消费降序'!C:C,ROW(),0)),"")</f>
        <v/>
      </c>
      <c r="D661" s="69" t="str">
        <f>IFERROR(CLEAN(HLOOKUP(D$1,'1.源数据-产品报告-消费降序'!D:D,ROW(),0)),"")</f>
        <v/>
      </c>
      <c r="E661" s="69" t="str">
        <f>IFERROR(CLEAN(HLOOKUP(E$1,'1.源数据-产品报告-消费降序'!E:E,ROW(),0)),"")</f>
        <v/>
      </c>
      <c r="F661" s="69" t="str">
        <f>IFERROR(CLEAN(HLOOKUP(F$1,'1.源数据-产品报告-消费降序'!F:F,ROW(),0)),"")</f>
        <v/>
      </c>
      <c r="G661" s="70">
        <f>IFERROR((HLOOKUP(G$1,'1.源数据-产品报告-消费降序'!G:G,ROW(),0)),"")</f>
        <v>0</v>
      </c>
      <c r="H6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1" s="69" t="str">
        <f>IFERROR(CLEAN(HLOOKUP(I$1,'1.源数据-产品报告-消费降序'!I:I,ROW(),0)),"")</f>
        <v/>
      </c>
      <c r="L661" s="69" t="str">
        <f>IFERROR(CLEAN(HLOOKUP(L$1,'1.源数据-产品报告-消费降序'!L:L,ROW(),0)),"")</f>
        <v/>
      </c>
      <c r="M661" s="69" t="str">
        <f>IFERROR(CLEAN(HLOOKUP(M$1,'1.源数据-产品报告-消费降序'!M:M,ROW(),0)),"")</f>
        <v/>
      </c>
      <c r="N661" s="69" t="str">
        <f>IFERROR(CLEAN(HLOOKUP(N$1,'1.源数据-产品报告-消费降序'!N:N,ROW(),0)),"")</f>
        <v/>
      </c>
      <c r="O661" s="69" t="str">
        <f>IFERROR(CLEAN(HLOOKUP(O$1,'1.源数据-产品报告-消费降序'!O:O,ROW(),0)),"")</f>
        <v/>
      </c>
      <c r="P661" s="69" t="str">
        <f>IFERROR(CLEAN(HLOOKUP(P$1,'1.源数据-产品报告-消费降序'!P:P,ROW(),0)),"")</f>
        <v/>
      </c>
      <c r="Q661" s="69" t="str">
        <f>IFERROR(CLEAN(HLOOKUP(Q$1,'1.源数据-产品报告-消费降序'!Q:Q,ROW(),0)),"")</f>
        <v/>
      </c>
      <c r="R661" s="69" t="str">
        <f>IFERROR(CLEAN(HLOOKUP(R$1,'1.源数据-产品报告-消费降序'!R:R,ROW(),0)),"")</f>
        <v/>
      </c>
      <c r="S6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1" s="69" t="str">
        <f>IFERROR(CLEAN(HLOOKUP(T$1,'1.源数据-产品报告-消费降序'!T:T,ROW(),0)),"")</f>
        <v/>
      </c>
      <c r="W661" s="69" t="str">
        <f>IFERROR(CLEAN(HLOOKUP(W$1,'1.源数据-产品报告-消费降序'!W:W,ROW(),0)),"")</f>
        <v/>
      </c>
      <c r="X661" s="69" t="str">
        <f>IFERROR(CLEAN(HLOOKUP(X$1,'1.源数据-产品报告-消费降序'!X:X,ROW(),0)),"")</f>
        <v/>
      </c>
      <c r="Y661" s="69" t="str">
        <f>IFERROR(CLEAN(HLOOKUP(Y$1,'1.源数据-产品报告-消费降序'!Y:Y,ROW(),0)),"")</f>
        <v/>
      </c>
      <c r="Z661" s="69" t="str">
        <f>IFERROR(CLEAN(HLOOKUP(Z$1,'1.源数据-产品报告-消费降序'!Z:Z,ROW(),0)),"")</f>
        <v/>
      </c>
      <c r="AA661" s="69" t="str">
        <f>IFERROR(CLEAN(HLOOKUP(AA$1,'1.源数据-产品报告-消费降序'!AA:AA,ROW(),0)),"")</f>
        <v/>
      </c>
      <c r="AB661" s="69" t="str">
        <f>IFERROR(CLEAN(HLOOKUP(AB$1,'1.源数据-产品报告-消费降序'!AB:AB,ROW(),0)),"")</f>
        <v/>
      </c>
      <c r="AC661" s="69" t="str">
        <f>IFERROR(CLEAN(HLOOKUP(AC$1,'1.源数据-产品报告-消费降序'!AC:AC,ROW(),0)),"")</f>
        <v/>
      </c>
      <c r="AD6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1" s="69" t="str">
        <f>IFERROR(CLEAN(HLOOKUP(AE$1,'1.源数据-产品报告-消费降序'!AE:AE,ROW(),0)),"")</f>
        <v/>
      </c>
      <c r="AH661" s="69" t="str">
        <f>IFERROR(CLEAN(HLOOKUP(AH$1,'1.源数据-产品报告-消费降序'!AH:AH,ROW(),0)),"")</f>
        <v/>
      </c>
      <c r="AI661" s="69" t="str">
        <f>IFERROR(CLEAN(HLOOKUP(AI$1,'1.源数据-产品报告-消费降序'!AI:AI,ROW(),0)),"")</f>
        <v/>
      </c>
      <c r="AJ661" s="69" t="str">
        <f>IFERROR(CLEAN(HLOOKUP(AJ$1,'1.源数据-产品报告-消费降序'!AJ:AJ,ROW(),0)),"")</f>
        <v/>
      </c>
      <c r="AK661" s="69" t="str">
        <f>IFERROR(CLEAN(HLOOKUP(AK$1,'1.源数据-产品报告-消费降序'!AK:AK,ROW(),0)),"")</f>
        <v/>
      </c>
      <c r="AL661" s="69" t="str">
        <f>IFERROR(CLEAN(HLOOKUP(AL$1,'1.源数据-产品报告-消费降序'!AL:AL,ROW(),0)),"")</f>
        <v/>
      </c>
      <c r="AM661" s="69" t="str">
        <f>IFERROR(CLEAN(HLOOKUP(AM$1,'1.源数据-产品报告-消费降序'!AM:AM,ROW(),0)),"")</f>
        <v/>
      </c>
      <c r="AN661" s="69" t="str">
        <f>IFERROR(CLEAN(HLOOKUP(AN$1,'1.源数据-产品报告-消费降序'!AN:AN,ROW(),0)),"")</f>
        <v/>
      </c>
      <c r="AO6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1" s="69" t="str">
        <f>IFERROR(CLEAN(HLOOKUP(AP$1,'1.源数据-产品报告-消费降序'!AP:AP,ROW(),0)),"")</f>
        <v/>
      </c>
      <c r="AS661" s="69" t="str">
        <f>IFERROR(CLEAN(HLOOKUP(AS$1,'1.源数据-产品报告-消费降序'!AS:AS,ROW(),0)),"")</f>
        <v/>
      </c>
      <c r="AT661" s="69" t="str">
        <f>IFERROR(CLEAN(HLOOKUP(AT$1,'1.源数据-产品报告-消费降序'!AT:AT,ROW(),0)),"")</f>
        <v/>
      </c>
      <c r="AU661" s="69" t="str">
        <f>IFERROR(CLEAN(HLOOKUP(AU$1,'1.源数据-产品报告-消费降序'!AU:AU,ROW(),0)),"")</f>
        <v/>
      </c>
      <c r="AV661" s="69" t="str">
        <f>IFERROR(CLEAN(HLOOKUP(AV$1,'1.源数据-产品报告-消费降序'!AV:AV,ROW(),0)),"")</f>
        <v/>
      </c>
      <c r="AW661" s="69" t="str">
        <f>IFERROR(CLEAN(HLOOKUP(AW$1,'1.源数据-产品报告-消费降序'!AW:AW,ROW(),0)),"")</f>
        <v/>
      </c>
      <c r="AX661" s="69" t="str">
        <f>IFERROR(CLEAN(HLOOKUP(AX$1,'1.源数据-产品报告-消费降序'!AX:AX,ROW(),0)),"")</f>
        <v/>
      </c>
      <c r="AY661" s="69" t="str">
        <f>IFERROR(CLEAN(HLOOKUP(AY$1,'1.源数据-产品报告-消费降序'!AY:AY,ROW(),0)),"")</f>
        <v/>
      </c>
      <c r="AZ6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1" s="69" t="str">
        <f>IFERROR(CLEAN(HLOOKUP(BA$1,'1.源数据-产品报告-消费降序'!BA:BA,ROW(),0)),"")</f>
        <v/>
      </c>
      <c r="BD661" s="69" t="str">
        <f>IFERROR(CLEAN(HLOOKUP(BD$1,'1.源数据-产品报告-消费降序'!BD:BD,ROW(),0)),"")</f>
        <v/>
      </c>
      <c r="BE661" s="69" t="str">
        <f>IFERROR(CLEAN(HLOOKUP(BE$1,'1.源数据-产品报告-消费降序'!BE:BE,ROW(),0)),"")</f>
        <v/>
      </c>
      <c r="BF661" s="69" t="str">
        <f>IFERROR(CLEAN(HLOOKUP(BF$1,'1.源数据-产品报告-消费降序'!BF:BF,ROW(),0)),"")</f>
        <v/>
      </c>
      <c r="BG661" s="69" t="str">
        <f>IFERROR(CLEAN(HLOOKUP(BG$1,'1.源数据-产品报告-消费降序'!BG:BG,ROW(),0)),"")</f>
        <v/>
      </c>
      <c r="BH661" s="69" t="str">
        <f>IFERROR(CLEAN(HLOOKUP(BH$1,'1.源数据-产品报告-消费降序'!BH:BH,ROW(),0)),"")</f>
        <v/>
      </c>
      <c r="BI661" s="69" t="str">
        <f>IFERROR(CLEAN(HLOOKUP(BI$1,'1.源数据-产品报告-消费降序'!BI:BI,ROW(),0)),"")</f>
        <v/>
      </c>
      <c r="BJ661" s="69" t="str">
        <f>IFERROR(CLEAN(HLOOKUP(BJ$1,'1.源数据-产品报告-消费降序'!BJ:BJ,ROW(),0)),"")</f>
        <v/>
      </c>
      <c r="BK6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1" s="69" t="str">
        <f>IFERROR(CLEAN(HLOOKUP(BL$1,'1.源数据-产品报告-消费降序'!BL:BL,ROW(),0)),"")</f>
        <v/>
      </c>
      <c r="BO661" s="69" t="str">
        <f>IFERROR(CLEAN(HLOOKUP(BO$1,'1.源数据-产品报告-消费降序'!BO:BO,ROW(),0)),"")</f>
        <v/>
      </c>
      <c r="BP661" s="69" t="str">
        <f>IFERROR(CLEAN(HLOOKUP(BP$1,'1.源数据-产品报告-消费降序'!BP:BP,ROW(),0)),"")</f>
        <v/>
      </c>
      <c r="BQ661" s="69" t="str">
        <f>IFERROR(CLEAN(HLOOKUP(BQ$1,'1.源数据-产品报告-消费降序'!BQ:BQ,ROW(),0)),"")</f>
        <v/>
      </c>
      <c r="BR661" s="69" t="str">
        <f>IFERROR(CLEAN(HLOOKUP(BR$1,'1.源数据-产品报告-消费降序'!BR:BR,ROW(),0)),"")</f>
        <v/>
      </c>
      <c r="BS661" s="69" t="str">
        <f>IFERROR(CLEAN(HLOOKUP(BS$1,'1.源数据-产品报告-消费降序'!BS:BS,ROW(),0)),"")</f>
        <v/>
      </c>
      <c r="BT661" s="69" t="str">
        <f>IFERROR(CLEAN(HLOOKUP(BT$1,'1.源数据-产品报告-消费降序'!BT:BT,ROW(),0)),"")</f>
        <v/>
      </c>
      <c r="BU661" s="69" t="str">
        <f>IFERROR(CLEAN(HLOOKUP(BU$1,'1.源数据-产品报告-消费降序'!BU:BU,ROW(),0)),"")</f>
        <v/>
      </c>
      <c r="BV6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1" s="69" t="str">
        <f>IFERROR(CLEAN(HLOOKUP(BW$1,'1.源数据-产品报告-消费降序'!BW:BW,ROW(),0)),"")</f>
        <v/>
      </c>
    </row>
    <row r="662" spans="1:75">
      <c r="A662" s="69" t="str">
        <f>IFERROR(CLEAN(HLOOKUP(A$1,'1.源数据-产品报告-消费降序'!A:A,ROW(),0)),"")</f>
        <v/>
      </c>
      <c r="B662" s="69" t="str">
        <f>IFERROR(CLEAN(HLOOKUP(B$1,'1.源数据-产品报告-消费降序'!B:B,ROW(),0)),"")</f>
        <v/>
      </c>
      <c r="C662" s="69" t="str">
        <f>IFERROR(CLEAN(HLOOKUP(C$1,'1.源数据-产品报告-消费降序'!C:C,ROW(),0)),"")</f>
        <v/>
      </c>
      <c r="D662" s="69" t="str">
        <f>IFERROR(CLEAN(HLOOKUP(D$1,'1.源数据-产品报告-消费降序'!D:D,ROW(),0)),"")</f>
        <v/>
      </c>
      <c r="E662" s="69" t="str">
        <f>IFERROR(CLEAN(HLOOKUP(E$1,'1.源数据-产品报告-消费降序'!E:E,ROW(),0)),"")</f>
        <v/>
      </c>
      <c r="F662" s="69" t="str">
        <f>IFERROR(CLEAN(HLOOKUP(F$1,'1.源数据-产品报告-消费降序'!F:F,ROW(),0)),"")</f>
        <v/>
      </c>
      <c r="G662" s="70">
        <f>IFERROR((HLOOKUP(G$1,'1.源数据-产品报告-消费降序'!G:G,ROW(),0)),"")</f>
        <v>0</v>
      </c>
      <c r="H6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2" s="69" t="str">
        <f>IFERROR(CLEAN(HLOOKUP(I$1,'1.源数据-产品报告-消费降序'!I:I,ROW(),0)),"")</f>
        <v/>
      </c>
      <c r="L662" s="69" t="str">
        <f>IFERROR(CLEAN(HLOOKUP(L$1,'1.源数据-产品报告-消费降序'!L:L,ROW(),0)),"")</f>
        <v/>
      </c>
      <c r="M662" s="69" t="str">
        <f>IFERROR(CLEAN(HLOOKUP(M$1,'1.源数据-产品报告-消费降序'!M:M,ROW(),0)),"")</f>
        <v/>
      </c>
      <c r="N662" s="69" t="str">
        <f>IFERROR(CLEAN(HLOOKUP(N$1,'1.源数据-产品报告-消费降序'!N:N,ROW(),0)),"")</f>
        <v/>
      </c>
      <c r="O662" s="69" t="str">
        <f>IFERROR(CLEAN(HLOOKUP(O$1,'1.源数据-产品报告-消费降序'!O:O,ROW(),0)),"")</f>
        <v/>
      </c>
      <c r="P662" s="69" t="str">
        <f>IFERROR(CLEAN(HLOOKUP(P$1,'1.源数据-产品报告-消费降序'!P:P,ROW(),0)),"")</f>
        <v/>
      </c>
      <c r="Q662" s="69" t="str">
        <f>IFERROR(CLEAN(HLOOKUP(Q$1,'1.源数据-产品报告-消费降序'!Q:Q,ROW(),0)),"")</f>
        <v/>
      </c>
      <c r="R662" s="69" t="str">
        <f>IFERROR(CLEAN(HLOOKUP(R$1,'1.源数据-产品报告-消费降序'!R:R,ROW(),0)),"")</f>
        <v/>
      </c>
      <c r="S6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2" s="69" t="str">
        <f>IFERROR(CLEAN(HLOOKUP(T$1,'1.源数据-产品报告-消费降序'!T:T,ROW(),0)),"")</f>
        <v/>
      </c>
      <c r="W662" s="69" t="str">
        <f>IFERROR(CLEAN(HLOOKUP(W$1,'1.源数据-产品报告-消费降序'!W:W,ROW(),0)),"")</f>
        <v/>
      </c>
      <c r="X662" s="69" t="str">
        <f>IFERROR(CLEAN(HLOOKUP(X$1,'1.源数据-产品报告-消费降序'!X:X,ROW(),0)),"")</f>
        <v/>
      </c>
      <c r="Y662" s="69" t="str">
        <f>IFERROR(CLEAN(HLOOKUP(Y$1,'1.源数据-产品报告-消费降序'!Y:Y,ROW(),0)),"")</f>
        <v/>
      </c>
      <c r="Z662" s="69" t="str">
        <f>IFERROR(CLEAN(HLOOKUP(Z$1,'1.源数据-产品报告-消费降序'!Z:Z,ROW(),0)),"")</f>
        <v/>
      </c>
      <c r="AA662" s="69" t="str">
        <f>IFERROR(CLEAN(HLOOKUP(AA$1,'1.源数据-产品报告-消费降序'!AA:AA,ROW(),0)),"")</f>
        <v/>
      </c>
      <c r="AB662" s="69" t="str">
        <f>IFERROR(CLEAN(HLOOKUP(AB$1,'1.源数据-产品报告-消费降序'!AB:AB,ROW(),0)),"")</f>
        <v/>
      </c>
      <c r="AC662" s="69" t="str">
        <f>IFERROR(CLEAN(HLOOKUP(AC$1,'1.源数据-产品报告-消费降序'!AC:AC,ROW(),0)),"")</f>
        <v/>
      </c>
      <c r="AD6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2" s="69" t="str">
        <f>IFERROR(CLEAN(HLOOKUP(AE$1,'1.源数据-产品报告-消费降序'!AE:AE,ROW(),0)),"")</f>
        <v/>
      </c>
      <c r="AH662" s="69" t="str">
        <f>IFERROR(CLEAN(HLOOKUP(AH$1,'1.源数据-产品报告-消费降序'!AH:AH,ROW(),0)),"")</f>
        <v/>
      </c>
      <c r="AI662" s="69" t="str">
        <f>IFERROR(CLEAN(HLOOKUP(AI$1,'1.源数据-产品报告-消费降序'!AI:AI,ROW(),0)),"")</f>
        <v/>
      </c>
      <c r="AJ662" s="69" t="str">
        <f>IFERROR(CLEAN(HLOOKUP(AJ$1,'1.源数据-产品报告-消费降序'!AJ:AJ,ROW(),0)),"")</f>
        <v/>
      </c>
      <c r="AK662" s="69" t="str">
        <f>IFERROR(CLEAN(HLOOKUP(AK$1,'1.源数据-产品报告-消费降序'!AK:AK,ROW(),0)),"")</f>
        <v/>
      </c>
      <c r="AL662" s="69" t="str">
        <f>IFERROR(CLEAN(HLOOKUP(AL$1,'1.源数据-产品报告-消费降序'!AL:AL,ROW(),0)),"")</f>
        <v/>
      </c>
      <c r="AM662" s="69" t="str">
        <f>IFERROR(CLEAN(HLOOKUP(AM$1,'1.源数据-产品报告-消费降序'!AM:AM,ROW(),0)),"")</f>
        <v/>
      </c>
      <c r="AN662" s="69" t="str">
        <f>IFERROR(CLEAN(HLOOKUP(AN$1,'1.源数据-产品报告-消费降序'!AN:AN,ROW(),0)),"")</f>
        <v/>
      </c>
      <c r="AO6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2" s="69" t="str">
        <f>IFERROR(CLEAN(HLOOKUP(AP$1,'1.源数据-产品报告-消费降序'!AP:AP,ROW(),0)),"")</f>
        <v/>
      </c>
      <c r="AS662" s="69" t="str">
        <f>IFERROR(CLEAN(HLOOKUP(AS$1,'1.源数据-产品报告-消费降序'!AS:AS,ROW(),0)),"")</f>
        <v/>
      </c>
      <c r="AT662" s="69" t="str">
        <f>IFERROR(CLEAN(HLOOKUP(AT$1,'1.源数据-产品报告-消费降序'!AT:AT,ROW(),0)),"")</f>
        <v/>
      </c>
      <c r="AU662" s="69" t="str">
        <f>IFERROR(CLEAN(HLOOKUP(AU$1,'1.源数据-产品报告-消费降序'!AU:AU,ROW(),0)),"")</f>
        <v/>
      </c>
      <c r="AV662" s="69" t="str">
        <f>IFERROR(CLEAN(HLOOKUP(AV$1,'1.源数据-产品报告-消费降序'!AV:AV,ROW(),0)),"")</f>
        <v/>
      </c>
      <c r="AW662" s="69" t="str">
        <f>IFERROR(CLEAN(HLOOKUP(AW$1,'1.源数据-产品报告-消费降序'!AW:AW,ROW(),0)),"")</f>
        <v/>
      </c>
      <c r="AX662" s="69" t="str">
        <f>IFERROR(CLEAN(HLOOKUP(AX$1,'1.源数据-产品报告-消费降序'!AX:AX,ROW(),0)),"")</f>
        <v/>
      </c>
      <c r="AY662" s="69" t="str">
        <f>IFERROR(CLEAN(HLOOKUP(AY$1,'1.源数据-产品报告-消费降序'!AY:AY,ROW(),0)),"")</f>
        <v/>
      </c>
      <c r="AZ6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2" s="69" t="str">
        <f>IFERROR(CLEAN(HLOOKUP(BA$1,'1.源数据-产品报告-消费降序'!BA:BA,ROW(),0)),"")</f>
        <v/>
      </c>
      <c r="BD662" s="69" t="str">
        <f>IFERROR(CLEAN(HLOOKUP(BD$1,'1.源数据-产品报告-消费降序'!BD:BD,ROW(),0)),"")</f>
        <v/>
      </c>
      <c r="BE662" s="69" t="str">
        <f>IFERROR(CLEAN(HLOOKUP(BE$1,'1.源数据-产品报告-消费降序'!BE:BE,ROW(),0)),"")</f>
        <v/>
      </c>
      <c r="BF662" s="69" t="str">
        <f>IFERROR(CLEAN(HLOOKUP(BF$1,'1.源数据-产品报告-消费降序'!BF:BF,ROW(),0)),"")</f>
        <v/>
      </c>
      <c r="BG662" s="69" t="str">
        <f>IFERROR(CLEAN(HLOOKUP(BG$1,'1.源数据-产品报告-消费降序'!BG:BG,ROW(),0)),"")</f>
        <v/>
      </c>
      <c r="BH662" s="69" t="str">
        <f>IFERROR(CLEAN(HLOOKUP(BH$1,'1.源数据-产品报告-消费降序'!BH:BH,ROW(),0)),"")</f>
        <v/>
      </c>
      <c r="BI662" s="69" t="str">
        <f>IFERROR(CLEAN(HLOOKUP(BI$1,'1.源数据-产品报告-消费降序'!BI:BI,ROW(),0)),"")</f>
        <v/>
      </c>
      <c r="BJ662" s="69" t="str">
        <f>IFERROR(CLEAN(HLOOKUP(BJ$1,'1.源数据-产品报告-消费降序'!BJ:BJ,ROW(),0)),"")</f>
        <v/>
      </c>
      <c r="BK6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2" s="69" t="str">
        <f>IFERROR(CLEAN(HLOOKUP(BL$1,'1.源数据-产品报告-消费降序'!BL:BL,ROW(),0)),"")</f>
        <v/>
      </c>
      <c r="BO662" s="69" t="str">
        <f>IFERROR(CLEAN(HLOOKUP(BO$1,'1.源数据-产品报告-消费降序'!BO:BO,ROW(),0)),"")</f>
        <v/>
      </c>
      <c r="BP662" s="69" t="str">
        <f>IFERROR(CLEAN(HLOOKUP(BP$1,'1.源数据-产品报告-消费降序'!BP:BP,ROW(),0)),"")</f>
        <v/>
      </c>
      <c r="BQ662" s="69" t="str">
        <f>IFERROR(CLEAN(HLOOKUP(BQ$1,'1.源数据-产品报告-消费降序'!BQ:BQ,ROW(),0)),"")</f>
        <v/>
      </c>
      <c r="BR662" s="69" t="str">
        <f>IFERROR(CLEAN(HLOOKUP(BR$1,'1.源数据-产品报告-消费降序'!BR:BR,ROW(),0)),"")</f>
        <v/>
      </c>
      <c r="BS662" s="69" t="str">
        <f>IFERROR(CLEAN(HLOOKUP(BS$1,'1.源数据-产品报告-消费降序'!BS:BS,ROW(),0)),"")</f>
        <v/>
      </c>
      <c r="BT662" s="69" t="str">
        <f>IFERROR(CLEAN(HLOOKUP(BT$1,'1.源数据-产品报告-消费降序'!BT:BT,ROW(),0)),"")</f>
        <v/>
      </c>
      <c r="BU662" s="69" t="str">
        <f>IFERROR(CLEAN(HLOOKUP(BU$1,'1.源数据-产品报告-消费降序'!BU:BU,ROW(),0)),"")</f>
        <v/>
      </c>
      <c r="BV6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2" s="69" t="str">
        <f>IFERROR(CLEAN(HLOOKUP(BW$1,'1.源数据-产品报告-消费降序'!BW:BW,ROW(),0)),"")</f>
        <v/>
      </c>
    </row>
    <row r="663" spans="1:75">
      <c r="A663" s="69" t="str">
        <f>IFERROR(CLEAN(HLOOKUP(A$1,'1.源数据-产品报告-消费降序'!A:A,ROW(),0)),"")</f>
        <v/>
      </c>
      <c r="B663" s="69" t="str">
        <f>IFERROR(CLEAN(HLOOKUP(B$1,'1.源数据-产品报告-消费降序'!B:B,ROW(),0)),"")</f>
        <v/>
      </c>
      <c r="C663" s="69" t="str">
        <f>IFERROR(CLEAN(HLOOKUP(C$1,'1.源数据-产品报告-消费降序'!C:C,ROW(),0)),"")</f>
        <v/>
      </c>
      <c r="D663" s="69" t="str">
        <f>IFERROR(CLEAN(HLOOKUP(D$1,'1.源数据-产品报告-消费降序'!D:D,ROW(),0)),"")</f>
        <v/>
      </c>
      <c r="E663" s="69" t="str">
        <f>IFERROR(CLEAN(HLOOKUP(E$1,'1.源数据-产品报告-消费降序'!E:E,ROW(),0)),"")</f>
        <v/>
      </c>
      <c r="F663" s="69" t="str">
        <f>IFERROR(CLEAN(HLOOKUP(F$1,'1.源数据-产品报告-消费降序'!F:F,ROW(),0)),"")</f>
        <v/>
      </c>
      <c r="G663" s="70">
        <f>IFERROR((HLOOKUP(G$1,'1.源数据-产品报告-消费降序'!G:G,ROW(),0)),"")</f>
        <v>0</v>
      </c>
      <c r="H6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3" s="69" t="str">
        <f>IFERROR(CLEAN(HLOOKUP(I$1,'1.源数据-产品报告-消费降序'!I:I,ROW(),0)),"")</f>
        <v/>
      </c>
      <c r="L663" s="69" t="str">
        <f>IFERROR(CLEAN(HLOOKUP(L$1,'1.源数据-产品报告-消费降序'!L:L,ROW(),0)),"")</f>
        <v/>
      </c>
      <c r="M663" s="69" t="str">
        <f>IFERROR(CLEAN(HLOOKUP(M$1,'1.源数据-产品报告-消费降序'!M:M,ROW(),0)),"")</f>
        <v/>
      </c>
      <c r="N663" s="69" t="str">
        <f>IFERROR(CLEAN(HLOOKUP(N$1,'1.源数据-产品报告-消费降序'!N:N,ROW(),0)),"")</f>
        <v/>
      </c>
      <c r="O663" s="69" t="str">
        <f>IFERROR(CLEAN(HLOOKUP(O$1,'1.源数据-产品报告-消费降序'!O:O,ROW(),0)),"")</f>
        <v/>
      </c>
      <c r="P663" s="69" t="str">
        <f>IFERROR(CLEAN(HLOOKUP(P$1,'1.源数据-产品报告-消费降序'!P:P,ROW(),0)),"")</f>
        <v/>
      </c>
      <c r="Q663" s="69" t="str">
        <f>IFERROR(CLEAN(HLOOKUP(Q$1,'1.源数据-产品报告-消费降序'!Q:Q,ROW(),0)),"")</f>
        <v/>
      </c>
      <c r="R663" s="69" t="str">
        <f>IFERROR(CLEAN(HLOOKUP(R$1,'1.源数据-产品报告-消费降序'!R:R,ROW(),0)),"")</f>
        <v/>
      </c>
      <c r="S6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3" s="69" t="str">
        <f>IFERROR(CLEAN(HLOOKUP(T$1,'1.源数据-产品报告-消费降序'!T:T,ROW(),0)),"")</f>
        <v/>
      </c>
      <c r="W663" s="69" t="str">
        <f>IFERROR(CLEAN(HLOOKUP(W$1,'1.源数据-产品报告-消费降序'!W:W,ROW(),0)),"")</f>
        <v/>
      </c>
      <c r="X663" s="69" t="str">
        <f>IFERROR(CLEAN(HLOOKUP(X$1,'1.源数据-产品报告-消费降序'!X:X,ROW(),0)),"")</f>
        <v/>
      </c>
      <c r="Y663" s="69" t="str">
        <f>IFERROR(CLEAN(HLOOKUP(Y$1,'1.源数据-产品报告-消费降序'!Y:Y,ROW(),0)),"")</f>
        <v/>
      </c>
      <c r="Z663" s="69" t="str">
        <f>IFERROR(CLEAN(HLOOKUP(Z$1,'1.源数据-产品报告-消费降序'!Z:Z,ROW(),0)),"")</f>
        <v/>
      </c>
      <c r="AA663" s="69" t="str">
        <f>IFERROR(CLEAN(HLOOKUP(AA$1,'1.源数据-产品报告-消费降序'!AA:AA,ROW(),0)),"")</f>
        <v/>
      </c>
      <c r="AB663" s="69" t="str">
        <f>IFERROR(CLEAN(HLOOKUP(AB$1,'1.源数据-产品报告-消费降序'!AB:AB,ROW(),0)),"")</f>
        <v/>
      </c>
      <c r="AC663" s="69" t="str">
        <f>IFERROR(CLEAN(HLOOKUP(AC$1,'1.源数据-产品报告-消费降序'!AC:AC,ROW(),0)),"")</f>
        <v/>
      </c>
      <c r="AD6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3" s="69" t="str">
        <f>IFERROR(CLEAN(HLOOKUP(AE$1,'1.源数据-产品报告-消费降序'!AE:AE,ROW(),0)),"")</f>
        <v/>
      </c>
      <c r="AH663" s="69" t="str">
        <f>IFERROR(CLEAN(HLOOKUP(AH$1,'1.源数据-产品报告-消费降序'!AH:AH,ROW(),0)),"")</f>
        <v/>
      </c>
      <c r="AI663" s="69" t="str">
        <f>IFERROR(CLEAN(HLOOKUP(AI$1,'1.源数据-产品报告-消费降序'!AI:AI,ROW(),0)),"")</f>
        <v/>
      </c>
      <c r="AJ663" s="69" t="str">
        <f>IFERROR(CLEAN(HLOOKUP(AJ$1,'1.源数据-产品报告-消费降序'!AJ:AJ,ROW(),0)),"")</f>
        <v/>
      </c>
      <c r="AK663" s="69" t="str">
        <f>IFERROR(CLEAN(HLOOKUP(AK$1,'1.源数据-产品报告-消费降序'!AK:AK,ROW(),0)),"")</f>
        <v/>
      </c>
      <c r="AL663" s="69" t="str">
        <f>IFERROR(CLEAN(HLOOKUP(AL$1,'1.源数据-产品报告-消费降序'!AL:AL,ROW(),0)),"")</f>
        <v/>
      </c>
      <c r="AM663" s="69" t="str">
        <f>IFERROR(CLEAN(HLOOKUP(AM$1,'1.源数据-产品报告-消费降序'!AM:AM,ROW(),0)),"")</f>
        <v/>
      </c>
      <c r="AN663" s="69" t="str">
        <f>IFERROR(CLEAN(HLOOKUP(AN$1,'1.源数据-产品报告-消费降序'!AN:AN,ROW(),0)),"")</f>
        <v/>
      </c>
      <c r="AO6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3" s="69" t="str">
        <f>IFERROR(CLEAN(HLOOKUP(AP$1,'1.源数据-产品报告-消费降序'!AP:AP,ROW(),0)),"")</f>
        <v/>
      </c>
      <c r="AS663" s="69" t="str">
        <f>IFERROR(CLEAN(HLOOKUP(AS$1,'1.源数据-产品报告-消费降序'!AS:AS,ROW(),0)),"")</f>
        <v/>
      </c>
      <c r="AT663" s="69" t="str">
        <f>IFERROR(CLEAN(HLOOKUP(AT$1,'1.源数据-产品报告-消费降序'!AT:AT,ROW(),0)),"")</f>
        <v/>
      </c>
      <c r="AU663" s="69" t="str">
        <f>IFERROR(CLEAN(HLOOKUP(AU$1,'1.源数据-产品报告-消费降序'!AU:AU,ROW(),0)),"")</f>
        <v/>
      </c>
      <c r="AV663" s="69" t="str">
        <f>IFERROR(CLEAN(HLOOKUP(AV$1,'1.源数据-产品报告-消费降序'!AV:AV,ROW(),0)),"")</f>
        <v/>
      </c>
      <c r="AW663" s="69" t="str">
        <f>IFERROR(CLEAN(HLOOKUP(AW$1,'1.源数据-产品报告-消费降序'!AW:AW,ROW(),0)),"")</f>
        <v/>
      </c>
      <c r="AX663" s="69" t="str">
        <f>IFERROR(CLEAN(HLOOKUP(AX$1,'1.源数据-产品报告-消费降序'!AX:AX,ROW(),0)),"")</f>
        <v/>
      </c>
      <c r="AY663" s="69" t="str">
        <f>IFERROR(CLEAN(HLOOKUP(AY$1,'1.源数据-产品报告-消费降序'!AY:AY,ROW(),0)),"")</f>
        <v/>
      </c>
      <c r="AZ6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3" s="69" t="str">
        <f>IFERROR(CLEAN(HLOOKUP(BA$1,'1.源数据-产品报告-消费降序'!BA:BA,ROW(),0)),"")</f>
        <v/>
      </c>
      <c r="BD663" s="69" t="str">
        <f>IFERROR(CLEAN(HLOOKUP(BD$1,'1.源数据-产品报告-消费降序'!BD:BD,ROW(),0)),"")</f>
        <v/>
      </c>
      <c r="BE663" s="69" t="str">
        <f>IFERROR(CLEAN(HLOOKUP(BE$1,'1.源数据-产品报告-消费降序'!BE:BE,ROW(),0)),"")</f>
        <v/>
      </c>
      <c r="BF663" s="69" t="str">
        <f>IFERROR(CLEAN(HLOOKUP(BF$1,'1.源数据-产品报告-消费降序'!BF:BF,ROW(),0)),"")</f>
        <v/>
      </c>
      <c r="BG663" s="69" t="str">
        <f>IFERROR(CLEAN(HLOOKUP(BG$1,'1.源数据-产品报告-消费降序'!BG:BG,ROW(),0)),"")</f>
        <v/>
      </c>
      <c r="BH663" s="69" t="str">
        <f>IFERROR(CLEAN(HLOOKUP(BH$1,'1.源数据-产品报告-消费降序'!BH:BH,ROW(),0)),"")</f>
        <v/>
      </c>
      <c r="BI663" s="69" t="str">
        <f>IFERROR(CLEAN(HLOOKUP(BI$1,'1.源数据-产品报告-消费降序'!BI:BI,ROW(),0)),"")</f>
        <v/>
      </c>
      <c r="BJ663" s="69" t="str">
        <f>IFERROR(CLEAN(HLOOKUP(BJ$1,'1.源数据-产品报告-消费降序'!BJ:BJ,ROW(),0)),"")</f>
        <v/>
      </c>
      <c r="BK6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3" s="69" t="str">
        <f>IFERROR(CLEAN(HLOOKUP(BL$1,'1.源数据-产品报告-消费降序'!BL:BL,ROW(),0)),"")</f>
        <v/>
      </c>
      <c r="BO663" s="69" t="str">
        <f>IFERROR(CLEAN(HLOOKUP(BO$1,'1.源数据-产品报告-消费降序'!BO:BO,ROW(),0)),"")</f>
        <v/>
      </c>
      <c r="BP663" s="69" t="str">
        <f>IFERROR(CLEAN(HLOOKUP(BP$1,'1.源数据-产品报告-消费降序'!BP:BP,ROW(),0)),"")</f>
        <v/>
      </c>
      <c r="BQ663" s="69" t="str">
        <f>IFERROR(CLEAN(HLOOKUP(BQ$1,'1.源数据-产品报告-消费降序'!BQ:BQ,ROW(),0)),"")</f>
        <v/>
      </c>
      <c r="BR663" s="69" t="str">
        <f>IFERROR(CLEAN(HLOOKUP(BR$1,'1.源数据-产品报告-消费降序'!BR:BR,ROW(),0)),"")</f>
        <v/>
      </c>
      <c r="BS663" s="69" t="str">
        <f>IFERROR(CLEAN(HLOOKUP(BS$1,'1.源数据-产品报告-消费降序'!BS:BS,ROW(),0)),"")</f>
        <v/>
      </c>
      <c r="BT663" s="69" t="str">
        <f>IFERROR(CLEAN(HLOOKUP(BT$1,'1.源数据-产品报告-消费降序'!BT:BT,ROW(),0)),"")</f>
        <v/>
      </c>
      <c r="BU663" s="69" t="str">
        <f>IFERROR(CLEAN(HLOOKUP(BU$1,'1.源数据-产品报告-消费降序'!BU:BU,ROW(),0)),"")</f>
        <v/>
      </c>
      <c r="BV6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3" s="69" t="str">
        <f>IFERROR(CLEAN(HLOOKUP(BW$1,'1.源数据-产品报告-消费降序'!BW:BW,ROW(),0)),"")</f>
        <v/>
      </c>
    </row>
    <row r="664" spans="1:75">
      <c r="A664" s="69" t="str">
        <f>IFERROR(CLEAN(HLOOKUP(A$1,'1.源数据-产品报告-消费降序'!A:A,ROW(),0)),"")</f>
        <v/>
      </c>
      <c r="B664" s="69" t="str">
        <f>IFERROR(CLEAN(HLOOKUP(B$1,'1.源数据-产品报告-消费降序'!B:B,ROW(),0)),"")</f>
        <v/>
      </c>
      <c r="C664" s="69" t="str">
        <f>IFERROR(CLEAN(HLOOKUP(C$1,'1.源数据-产品报告-消费降序'!C:C,ROW(),0)),"")</f>
        <v/>
      </c>
      <c r="D664" s="69" t="str">
        <f>IFERROR(CLEAN(HLOOKUP(D$1,'1.源数据-产品报告-消费降序'!D:D,ROW(),0)),"")</f>
        <v/>
      </c>
      <c r="E664" s="69" t="str">
        <f>IFERROR(CLEAN(HLOOKUP(E$1,'1.源数据-产品报告-消费降序'!E:E,ROW(),0)),"")</f>
        <v/>
      </c>
      <c r="F664" s="69" t="str">
        <f>IFERROR(CLEAN(HLOOKUP(F$1,'1.源数据-产品报告-消费降序'!F:F,ROW(),0)),"")</f>
        <v/>
      </c>
      <c r="G664" s="70">
        <f>IFERROR((HLOOKUP(G$1,'1.源数据-产品报告-消费降序'!G:G,ROW(),0)),"")</f>
        <v>0</v>
      </c>
      <c r="H6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4" s="69" t="str">
        <f>IFERROR(CLEAN(HLOOKUP(I$1,'1.源数据-产品报告-消费降序'!I:I,ROW(),0)),"")</f>
        <v/>
      </c>
      <c r="L664" s="69" t="str">
        <f>IFERROR(CLEAN(HLOOKUP(L$1,'1.源数据-产品报告-消费降序'!L:L,ROW(),0)),"")</f>
        <v/>
      </c>
      <c r="M664" s="69" t="str">
        <f>IFERROR(CLEAN(HLOOKUP(M$1,'1.源数据-产品报告-消费降序'!M:M,ROW(),0)),"")</f>
        <v/>
      </c>
      <c r="N664" s="69" t="str">
        <f>IFERROR(CLEAN(HLOOKUP(N$1,'1.源数据-产品报告-消费降序'!N:N,ROW(),0)),"")</f>
        <v/>
      </c>
      <c r="O664" s="69" t="str">
        <f>IFERROR(CLEAN(HLOOKUP(O$1,'1.源数据-产品报告-消费降序'!O:O,ROW(),0)),"")</f>
        <v/>
      </c>
      <c r="P664" s="69" t="str">
        <f>IFERROR(CLEAN(HLOOKUP(P$1,'1.源数据-产品报告-消费降序'!P:P,ROW(),0)),"")</f>
        <v/>
      </c>
      <c r="Q664" s="69" t="str">
        <f>IFERROR(CLEAN(HLOOKUP(Q$1,'1.源数据-产品报告-消费降序'!Q:Q,ROW(),0)),"")</f>
        <v/>
      </c>
      <c r="R664" s="69" t="str">
        <f>IFERROR(CLEAN(HLOOKUP(R$1,'1.源数据-产品报告-消费降序'!R:R,ROW(),0)),"")</f>
        <v/>
      </c>
      <c r="S6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4" s="69" t="str">
        <f>IFERROR(CLEAN(HLOOKUP(T$1,'1.源数据-产品报告-消费降序'!T:T,ROW(),0)),"")</f>
        <v/>
      </c>
      <c r="W664" s="69" t="str">
        <f>IFERROR(CLEAN(HLOOKUP(W$1,'1.源数据-产品报告-消费降序'!W:W,ROW(),0)),"")</f>
        <v/>
      </c>
      <c r="X664" s="69" t="str">
        <f>IFERROR(CLEAN(HLOOKUP(X$1,'1.源数据-产品报告-消费降序'!X:X,ROW(),0)),"")</f>
        <v/>
      </c>
      <c r="Y664" s="69" t="str">
        <f>IFERROR(CLEAN(HLOOKUP(Y$1,'1.源数据-产品报告-消费降序'!Y:Y,ROW(),0)),"")</f>
        <v/>
      </c>
      <c r="Z664" s="69" t="str">
        <f>IFERROR(CLEAN(HLOOKUP(Z$1,'1.源数据-产品报告-消费降序'!Z:Z,ROW(),0)),"")</f>
        <v/>
      </c>
      <c r="AA664" s="69" t="str">
        <f>IFERROR(CLEAN(HLOOKUP(AA$1,'1.源数据-产品报告-消费降序'!AA:AA,ROW(),0)),"")</f>
        <v/>
      </c>
      <c r="AB664" s="69" t="str">
        <f>IFERROR(CLEAN(HLOOKUP(AB$1,'1.源数据-产品报告-消费降序'!AB:AB,ROW(),0)),"")</f>
        <v/>
      </c>
      <c r="AC664" s="69" t="str">
        <f>IFERROR(CLEAN(HLOOKUP(AC$1,'1.源数据-产品报告-消费降序'!AC:AC,ROW(),0)),"")</f>
        <v/>
      </c>
      <c r="AD6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4" s="69" t="str">
        <f>IFERROR(CLEAN(HLOOKUP(AE$1,'1.源数据-产品报告-消费降序'!AE:AE,ROW(),0)),"")</f>
        <v/>
      </c>
      <c r="AH664" s="69" t="str">
        <f>IFERROR(CLEAN(HLOOKUP(AH$1,'1.源数据-产品报告-消费降序'!AH:AH,ROW(),0)),"")</f>
        <v/>
      </c>
      <c r="AI664" s="69" t="str">
        <f>IFERROR(CLEAN(HLOOKUP(AI$1,'1.源数据-产品报告-消费降序'!AI:AI,ROW(),0)),"")</f>
        <v/>
      </c>
      <c r="AJ664" s="69" t="str">
        <f>IFERROR(CLEAN(HLOOKUP(AJ$1,'1.源数据-产品报告-消费降序'!AJ:AJ,ROW(),0)),"")</f>
        <v/>
      </c>
      <c r="AK664" s="69" t="str">
        <f>IFERROR(CLEAN(HLOOKUP(AK$1,'1.源数据-产品报告-消费降序'!AK:AK,ROW(),0)),"")</f>
        <v/>
      </c>
      <c r="AL664" s="69" t="str">
        <f>IFERROR(CLEAN(HLOOKUP(AL$1,'1.源数据-产品报告-消费降序'!AL:AL,ROW(),0)),"")</f>
        <v/>
      </c>
      <c r="AM664" s="69" t="str">
        <f>IFERROR(CLEAN(HLOOKUP(AM$1,'1.源数据-产品报告-消费降序'!AM:AM,ROW(),0)),"")</f>
        <v/>
      </c>
      <c r="AN664" s="69" t="str">
        <f>IFERROR(CLEAN(HLOOKUP(AN$1,'1.源数据-产品报告-消费降序'!AN:AN,ROW(),0)),"")</f>
        <v/>
      </c>
      <c r="AO6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4" s="69" t="str">
        <f>IFERROR(CLEAN(HLOOKUP(AP$1,'1.源数据-产品报告-消费降序'!AP:AP,ROW(),0)),"")</f>
        <v/>
      </c>
      <c r="AS664" s="69" t="str">
        <f>IFERROR(CLEAN(HLOOKUP(AS$1,'1.源数据-产品报告-消费降序'!AS:AS,ROW(),0)),"")</f>
        <v/>
      </c>
      <c r="AT664" s="69" t="str">
        <f>IFERROR(CLEAN(HLOOKUP(AT$1,'1.源数据-产品报告-消费降序'!AT:AT,ROW(),0)),"")</f>
        <v/>
      </c>
      <c r="AU664" s="69" t="str">
        <f>IFERROR(CLEAN(HLOOKUP(AU$1,'1.源数据-产品报告-消费降序'!AU:AU,ROW(),0)),"")</f>
        <v/>
      </c>
      <c r="AV664" s="69" t="str">
        <f>IFERROR(CLEAN(HLOOKUP(AV$1,'1.源数据-产品报告-消费降序'!AV:AV,ROW(),0)),"")</f>
        <v/>
      </c>
      <c r="AW664" s="69" t="str">
        <f>IFERROR(CLEAN(HLOOKUP(AW$1,'1.源数据-产品报告-消费降序'!AW:AW,ROW(),0)),"")</f>
        <v/>
      </c>
      <c r="AX664" s="69" t="str">
        <f>IFERROR(CLEAN(HLOOKUP(AX$1,'1.源数据-产品报告-消费降序'!AX:AX,ROW(),0)),"")</f>
        <v/>
      </c>
      <c r="AY664" s="69" t="str">
        <f>IFERROR(CLEAN(HLOOKUP(AY$1,'1.源数据-产品报告-消费降序'!AY:AY,ROW(),0)),"")</f>
        <v/>
      </c>
      <c r="AZ6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4" s="69" t="str">
        <f>IFERROR(CLEAN(HLOOKUP(BA$1,'1.源数据-产品报告-消费降序'!BA:BA,ROW(),0)),"")</f>
        <v/>
      </c>
      <c r="BD664" s="69" t="str">
        <f>IFERROR(CLEAN(HLOOKUP(BD$1,'1.源数据-产品报告-消费降序'!BD:BD,ROW(),0)),"")</f>
        <v/>
      </c>
      <c r="BE664" s="69" t="str">
        <f>IFERROR(CLEAN(HLOOKUP(BE$1,'1.源数据-产品报告-消费降序'!BE:BE,ROW(),0)),"")</f>
        <v/>
      </c>
      <c r="BF664" s="69" t="str">
        <f>IFERROR(CLEAN(HLOOKUP(BF$1,'1.源数据-产品报告-消费降序'!BF:BF,ROW(),0)),"")</f>
        <v/>
      </c>
      <c r="BG664" s="69" t="str">
        <f>IFERROR(CLEAN(HLOOKUP(BG$1,'1.源数据-产品报告-消费降序'!BG:BG,ROW(),0)),"")</f>
        <v/>
      </c>
      <c r="BH664" s="69" t="str">
        <f>IFERROR(CLEAN(HLOOKUP(BH$1,'1.源数据-产品报告-消费降序'!BH:BH,ROW(),0)),"")</f>
        <v/>
      </c>
      <c r="BI664" s="69" t="str">
        <f>IFERROR(CLEAN(HLOOKUP(BI$1,'1.源数据-产品报告-消费降序'!BI:BI,ROW(),0)),"")</f>
        <v/>
      </c>
      <c r="BJ664" s="69" t="str">
        <f>IFERROR(CLEAN(HLOOKUP(BJ$1,'1.源数据-产品报告-消费降序'!BJ:BJ,ROW(),0)),"")</f>
        <v/>
      </c>
      <c r="BK6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4" s="69" t="str">
        <f>IFERROR(CLEAN(HLOOKUP(BL$1,'1.源数据-产品报告-消费降序'!BL:BL,ROW(),0)),"")</f>
        <v/>
      </c>
      <c r="BO664" s="69" t="str">
        <f>IFERROR(CLEAN(HLOOKUP(BO$1,'1.源数据-产品报告-消费降序'!BO:BO,ROW(),0)),"")</f>
        <v/>
      </c>
      <c r="BP664" s="69" t="str">
        <f>IFERROR(CLEAN(HLOOKUP(BP$1,'1.源数据-产品报告-消费降序'!BP:BP,ROW(),0)),"")</f>
        <v/>
      </c>
      <c r="BQ664" s="69" t="str">
        <f>IFERROR(CLEAN(HLOOKUP(BQ$1,'1.源数据-产品报告-消费降序'!BQ:BQ,ROW(),0)),"")</f>
        <v/>
      </c>
      <c r="BR664" s="69" t="str">
        <f>IFERROR(CLEAN(HLOOKUP(BR$1,'1.源数据-产品报告-消费降序'!BR:BR,ROW(),0)),"")</f>
        <v/>
      </c>
      <c r="BS664" s="69" t="str">
        <f>IFERROR(CLEAN(HLOOKUP(BS$1,'1.源数据-产品报告-消费降序'!BS:BS,ROW(),0)),"")</f>
        <v/>
      </c>
      <c r="BT664" s="69" t="str">
        <f>IFERROR(CLEAN(HLOOKUP(BT$1,'1.源数据-产品报告-消费降序'!BT:BT,ROW(),0)),"")</f>
        <v/>
      </c>
      <c r="BU664" s="69" t="str">
        <f>IFERROR(CLEAN(HLOOKUP(BU$1,'1.源数据-产品报告-消费降序'!BU:BU,ROW(),0)),"")</f>
        <v/>
      </c>
      <c r="BV6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4" s="69" t="str">
        <f>IFERROR(CLEAN(HLOOKUP(BW$1,'1.源数据-产品报告-消费降序'!BW:BW,ROW(),0)),"")</f>
        <v/>
      </c>
    </row>
    <row r="665" spans="1:75">
      <c r="A665" s="69" t="str">
        <f>IFERROR(CLEAN(HLOOKUP(A$1,'1.源数据-产品报告-消费降序'!A:A,ROW(),0)),"")</f>
        <v/>
      </c>
      <c r="B665" s="69" t="str">
        <f>IFERROR(CLEAN(HLOOKUP(B$1,'1.源数据-产品报告-消费降序'!B:B,ROW(),0)),"")</f>
        <v/>
      </c>
      <c r="C665" s="69" t="str">
        <f>IFERROR(CLEAN(HLOOKUP(C$1,'1.源数据-产品报告-消费降序'!C:C,ROW(),0)),"")</f>
        <v/>
      </c>
      <c r="D665" s="69" t="str">
        <f>IFERROR(CLEAN(HLOOKUP(D$1,'1.源数据-产品报告-消费降序'!D:D,ROW(),0)),"")</f>
        <v/>
      </c>
      <c r="E665" s="69" t="str">
        <f>IFERROR(CLEAN(HLOOKUP(E$1,'1.源数据-产品报告-消费降序'!E:E,ROW(),0)),"")</f>
        <v/>
      </c>
      <c r="F665" s="69" t="str">
        <f>IFERROR(CLEAN(HLOOKUP(F$1,'1.源数据-产品报告-消费降序'!F:F,ROW(),0)),"")</f>
        <v/>
      </c>
      <c r="G665" s="70">
        <f>IFERROR((HLOOKUP(G$1,'1.源数据-产品报告-消费降序'!G:G,ROW(),0)),"")</f>
        <v>0</v>
      </c>
      <c r="H6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5" s="69" t="str">
        <f>IFERROR(CLEAN(HLOOKUP(I$1,'1.源数据-产品报告-消费降序'!I:I,ROW(),0)),"")</f>
        <v/>
      </c>
      <c r="L665" s="69" t="str">
        <f>IFERROR(CLEAN(HLOOKUP(L$1,'1.源数据-产品报告-消费降序'!L:L,ROW(),0)),"")</f>
        <v/>
      </c>
      <c r="M665" s="69" t="str">
        <f>IFERROR(CLEAN(HLOOKUP(M$1,'1.源数据-产品报告-消费降序'!M:M,ROW(),0)),"")</f>
        <v/>
      </c>
      <c r="N665" s="69" t="str">
        <f>IFERROR(CLEAN(HLOOKUP(N$1,'1.源数据-产品报告-消费降序'!N:N,ROW(),0)),"")</f>
        <v/>
      </c>
      <c r="O665" s="69" t="str">
        <f>IFERROR(CLEAN(HLOOKUP(O$1,'1.源数据-产品报告-消费降序'!O:O,ROW(),0)),"")</f>
        <v/>
      </c>
      <c r="P665" s="69" t="str">
        <f>IFERROR(CLEAN(HLOOKUP(P$1,'1.源数据-产品报告-消费降序'!P:P,ROW(),0)),"")</f>
        <v/>
      </c>
      <c r="Q665" s="69" t="str">
        <f>IFERROR(CLEAN(HLOOKUP(Q$1,'1.源数据-产品报告-消费降序'!Q:Q,ROW(),0)),"")</f>
        <v/>
      </c>
      <c r="R665" s="69" t="str">
        <f>IFERROR(CLEAN(HLOOKUP(R$1,'1.源数据-产品报告-消费降序'!R:R,ROW(),0)),"")</f>
        <v/>
      </c>
      <c r="S6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5" s="69" t="str">
        <f>IFERROR(CLEAN(HLOOKUP(T$1,'1.源数据-产品报告-消费降序'!T:T,ROW(),0)),"")</f>
        <v/>
      </c>
      <c r="W665" s="69" t="str">
        <f>IFERROR(CLEAN(HLOOKUP(W$1,'1.源数据-产品报告-消费降序'!W:W,ROW(),0)),"")</f>
        <v/>
      </c>
      <c r="X665" s="69" t="str">
        <f>IFERROR(CLEAN(HLOOKUP(X$1,'1.源数据-产品报告-消费降序'!X:X,ROW(),0)),"")</f>
        <v/>
      </c>
      <c r="Y665" s="69" t="str">
        <f>IFERROR(CLEAN(HLOOKUP(Y$1,'1.源数据-产品报告-消费降序'!Y:Y,ROW(),0)),"")</f>
        <v/>
      </c>
      <c r="Z665" s="69" t="str">
        <f>IFERROR(CLEAN(HLOOKUP(Z$1,'1.源数据-产品报告-消费降序'!Z:Z,ROW(),0)),"")</f>
        <v/>
      </c>
      <c r="AA665" s="69" t="str">
        <f>IFERROR(CLEAN(HLOOKUP(AA$1,'1.源数据-产品报告-消费降序'!AA:AA,ROW(),0)),"")</f>
        <v/>
      </c>
      <c r="AB665" s="69" t="str">
        <f>IFERROR(CLEAN(HLOOKUP(AB$1,'1.源数据-产品报告-消费降序'!AB:AB,ROW(),0)),"")</f>
        <v/>
      </c>
      <c r="AC665" s="69" t="str">
        <f>IFERROR(CLEAN(HLOOKUP(AC$1,'1.源数据-产品报告-消费降序'!AC:AC,ROW(),0)),"")</f>
        <v/>
      </c>
      <c r="AD6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5" s="69" t="str">
        <f>IFERROR(CLEAN(HLOOKUP(AE$1,'1.源数据-产品报告-消费降序'!AE:AE,ROW(),0)),"")</f>
        <v/>
      </c>
      <c r="AH665" s="69" t="str">
        <f>IFERROR(CLEAN(HLOOKUP(AH$1,'1.源数据-产品报告-消费降序'!AH:AH,ROW(),0)),"")</f>
        <v/>
      </c>
      <c r="AI665" s="69" t="str">
        <f>IFERROR(CLEAN(HLOOKUP(AI$1,'1.源数据-产品报告-消费降序'!AI:AI,ROW(),0)),"")</f>
        <v/>
      </c>
      <c r="AJ665" s="69" t="str">
        <f>IFERROR(CLEAN(HLOOKUP(AJ$1,'1.源数据-产品报告-消费降序'!AJ:AJ,ROW(),0)),"")</f>
        <v/>
      </c>
      <c r="AK665" s="69" t="str">
        <f>IFERROR(CLEAN(HLOOKUP(AK$1,'1.源数据-产品报告-消费降序'!AK:AK,ROW(),0)),"")</f>
        <v/>
      </c>
      <c r="AL665" s="69" t="str">
        <f>IFERROR(CLEAN(HLOOKUP(AL$1,'1.源数据-产品报告-消费降序'!AL:AL,ROW(),0)),"")</f>
        <v/>
      </c>
      <c r="AM665" s="69" t="str">
        <f>IFERROR(CLEAN(HLOOKUP(AM$1,'1.源数据-产品报告-消费降序'!AM:AM,ROW(),0)),"")</f>
        <v/>
      </c>
      <c r="AN665" s="69" t="str">
        <f>IFERROR(CLEAN(HLOOKUP(AN$1,'1.源数据-产品报告-消费降序'!AN:AN,ROW(),0)),"")</f>
        <v/>
      </c>
      <c r="AO6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5" s="69" t="str">
        <f>IFERROR(CLEAN(HLOOKUP(AP$1,'1.源数据-产品报告-消费降序'!AP:AP,ROW(),0)),"")</f>
        <v/>
      </c>
      <c r="AS665" s="69" t="str">
        <f>IFERROR(CLEAN(HLOOKUP(AS$1,'1.源数据-产品报告-消费降序'!AS:AS,ROW(),0)),"")</f>
        <v/>
      </c>
      <c r="AT665" s="69" t="str">
        <f>IFERROR(CLEAN(HLOOKUP(AT$1,'1.源数据-产品报告-消费降序'!AT:AT,ROW(),0)),"")</f>
        <v/>
      </c>
      <c r="AU665" s="69" t="str">
        <f>IFERROR(CLEAN(HLOOKUP(AU$1,'1.源数据-产品报告-消费降序'!AU:AU,ROW(),0)),"")</f>
        <v/>
      </c>
      <c r="AV665" s="69" t="str">
        <f>IFERROR(CLEAN(HLOOKUP(AV$1,'1.源数据-产品报告-消费降序'!AV:AV,ROW(),0)),"")</f>
        <v/>
      </c>
      <c r="AW665" s="69" t="str">
        <f>IFERROR(CLEAN(HLOOKUP(AW$1,'1.源数据-产品报告-消费降序'!AW:AW,ROW(),0)),"")</f>
        <v/>
      </c>
      <c r="AX665" s="69" t="str">
        <f>IFERROR(CLEAN(HLOOKUP(AX$1,'1.源数据-产品报告-消费降序'!AX:AX,ROW(),0)),"")</f>
        <v/>
      </c>
      <c r="AY665" s="69" t="str">
        <f>IFERROR(CLEAN(HLOOKUP(AY$1,'1.源数据-产品报告-消费降序'!AY:AY,ROW(),0)),"")</f>
        <v/>
      </c>
      <c r="AZ6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5" s="69" t="str">
        <f>IFERROR(CLEAN(HLOOKUP(BA$1,'1.源数据-产品报告-消费降序'!BA:BA,ROW(),0)),"")</f>
        <v/>
      </c>
      <c r="BD665" s="69" t="str">
        <f>IFERROR(CLEAN(HLOOKUP(BD$1,'1.源数据-产品报告-消费降序'!BD:BD,ROW(),0)),"")</f>
        <v/>
      </c>
      <c r="BE665" s="69" t="str">
        <f>IFERROR(CLEAN(HLOOKUP(BE$1,'1.源数据-产品报告-消费降序'!BE:BE,ROW(),0)),"")</f>
        <v/>
      </c>
      <c r="BF665" s="69" t="str">
        <f>IFERROR(CLEAN(HLOOKUP(BF$1,'1.源数据-产品报告-消费降序'!BF:BF,ROW(),0)),"")</f>
        <v/>
      </c>
      <c r="BG665" s="69" t="str">
        <f>IFERROR(CLEAN(HLOOKUP(BG$1,'1.源数据-产品报告-消费降序'!BG:BG,ROW(),0)),"")</f>
        <v/>
      </c>
      <c r="BH665" s="69" t="str">
        <f>IFERROR(CLEAN(HLOOKUP(BH$1,'1.源数据-产品报告-消费降序'!BH:BH,ROW(),0)),"")</f>
        <v/>
      </c>
      <c r="BI665" s="69" t="str">
        <f>IFERROR(CLEAN(HLOOKUP(BI$1,'1.源数据-产品报告-消费降序'!BI:BI,ROW(),0)),"")</f>
        <v/>
      </c>
      <c r="BJ665" s="69" t="str">
        <f>IFERROR(CLEAN(HLOOKUP(BJ$1,'1.源数据-产品报告-消费降序'!BJ:BJ,ROW(),0)),"")</f>
        <v/>
      </c>
      <c r="BK6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5" s="69" t="str">
        <f>IFERROR(CLEAN(HLOOKUP(BL$1,'1.源数据-产品报告-消费降序'!BL:BL,ROW(),0)),"")</f>
        <v/>
      </c>
      <c r="BO665" s="69" t="str">
        <f>IFERROR(CLEAN(HLOOKUP(BO$1,'1.源数据-产品报告-消费降序'!BO:BO,ROW(),0)),"")</f>
        <v/>
      </c>
      <c r="BP665" s="69" t="str">
        <f>IFERROR(CLEAN(HLOOKUP(BP$1,'1.源数据-产品报告-消费降序'!BP:BP,ROW(),0)),"")</f>
        <v/>
      </c>
      <c r="BQ665" s="69" t="str">
        <f>IFERROR(CLEAN(HLOOKUP(BQ$1,'1.源数据-产品报告-消费降序'!BQ:BQ,ROW(),0)),"")</f>
        <v/>
      </c>
      <c r="BR665" s="69" t="str">
        <f>IFERROR(CLEAN(HLOOKUP(BR$1,'1.源数据-产品报告-消费降序'!BR:BR,ROW(),0)),"")</f>
        <v/>
      </c>
      <c r="BS665" s="69" t="str">
        <f>IFERROR(CLEAN(HLOOKUP(BS$1,'1.源数据-产品报告-消费降序'!BS:BS,ROW(),0)),"")</f>
        <v/>
      </c>
      <c r="BT665" s="69" t="str">
        <f>IFERROR(CLEAN(HLOOKUP(BT$1,'1.源数据-产品报告-消费降序'!BT:BT,ROW(),0)),"")</f>
        <v/>
      </c>
      <c r="BU665" s="69" t="str">
        <f>IFERROR(CLEAN(HLOOKUP(BU$1,'1.源数据-产品报告-消费降序'!BU:BU,ROW(),0)),"")</f>
        <v/>
      </c>
      <c r="BV6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5" s="69" t="str">
        <f>IFERROR(CLEAN(HLOOKUP(BW$1,'1.源数据-产品报告-消费降序'!BW:BW,ROW(),0)),"")</f>
        <v/>
      </c>
    </row>
    <row r="666" spans="1:75">
      <c r="A666" s="69" t="str">
        <f>IFERROR(CLEAN(HLOOKUP(A$1,'1.源数据-产品报告-消费降序'!A:A,ROW(),0)),"")</f>
        <v/>
      </c>
      <c r="B666" s="69" t="str">
        <f>IFERROR(CLEAN(HLOOKUP(B$1,'1.源数据-产品报告-消费降序'!B:B,ROW(),0)),"")</f>
        <v/>
      </c>
      <c r="C666" s="69" t="str">
        <f>IFERROR(CLEAN(HLOOKUP(C$1,'1.源数据-产品报告-消费降序'!C:C,ROW(),0)),"")</f>
        <v/>
      </c>
      <c r="D666" s="69" t="str">
        <f>IFERROR(CLEAN(HLOOKUP(D$1,'1.源数据-产品报告-消费降序'!D:D,ROW(),0)),"")</f>
        <v/>
      </c>
      <c r="E666" s="69" t="str">
        <f>IFERROR(CLEAN(HLOOKUP(E$1,'1.源数据-产品报告-消费降序'!E:E,ROW(),0)),"")</f>
        <v/>
      </c>
      <c r="F666" s="69" t="str">
        <f>IFERROR(CLEAN(HLOOKUP(F$1,'1.源数据-产品报告-消费降序'!F:F,ROW(),0)),"")</f>
        <v/>
      </c>
      <c r="G666" s="70">
        <f>IFERROR((HLOOKUP(G$1,'1.源数据-产品报告-消费降序'!G:G,ROW(),0)),"")</f>
        <v>0</v>
      </c>
      <c r="H6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6" s="69" t="str">
        <f>IFERROR(CLEAN(HLOOKUP(I$1,'1.源数据-产品报告-消费降序'!I:I,ROW(),0)),"")</f>
        <v/>
      </c>
      <c r="L666" s="69" t="str">
        <f>IFERROR(CLEAN(HLOOKUP(L$1,'1.源数据-产品报告-消费降序'!L:L,ROW(),0)),"")</f>
        <v/>
      </c>
      <c r="M666" s="69" t="str">
        <f>IFERROR(CLEAN(HLOOKUP(M$1,'1.源数据-产品报告-消费降序'!M:M,ROW(),0)),"")</f>
        <v/>
      </c>
      <c r="N666" s="69" t="str">
        <f>IFERROR(CLEAN(HLOOKUP(N$1,'1.源数据-产品报告-消费降序'!N:N,ROW(),0)),"")</f>
        <v/>
      </c>
      <c r="O666" s="69" t="str">
        <f>IFERROR(CLEAN(HLOOKUP(O$1,'1.源数据-产品报告-消费降序'!O:O,ROW(),0)),"")</f>
        <v/>
      </c>
      <c r="P666" s="69" t="str">
        <f>IFERROR(CLEAN(HLOOKUP(P$1,'1.源数据-产品报告-消费降序'!P:P,ROW(),0)),"")</f>
        <v/>
      </c>
      <c r="Q666" s="69" t="str">
        <f>IFERROR(CLEAN(HLOOKUP(Q$1,'1.源数据-产品报告-消费降序'!Q:Q,ROW(),0)),"")</f>
        <v/>
      </c>
      <c r="R666" s="69" t="str">
        <f>IFERROR(CLEAN(HLOOKUP(R$1,'1.源数据-产品报告-消费降序'!R:R,ROW(),0)),"")</f>
        <v/>
      </c>
      <c r="S6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6" s="69" t="str">
        <f>IFERROR(CLEAN(HLOOKUP(T$1,'1.源数据-产品报告-消费降序'!T:T,ROW(),0)),"")</f>
        <v/>
      </c>
      <c r="W666" s="69" t="str">
        <f>IFERROR(CLEAN(HLOOKUP(W$1,'1.源数据-产品报告-消费降序'!W:W,ROW(),0)),"")</f>
        <v/>
      </c>
      <c r="X666" s="69" t="str">
        <f>IFERROR(CLEAN(HLOOKUP(X$1,'1.源数据-产品报告-消费降序'!X:X,ROW(),0)),"")</f>
        <v/>
      </c>
      <c r="Y666" s="69" t="str">
        <f>IFERROR(CLEAN(HLOOKUP(Y$1,'1.源数据-产品报告-消费降序'!Y:Y,ROW(),0)),"")</f>
        <v/>
      </c>
      <c r="Z666" s="69" t="str">
        <f>IFERROR(CLEAN(HLOOKUP(Z$1,'1.源数据-产品报告-消费降序'!Z:Z,ROW(),0)),"")</f>
        <v/>
      </c>
      <c r="AA666" s="69" t="str">
        <f>IFERROR(CLEAN(HLOOKUP(AA$1,'1.源数据-产品报告-消费降序'!AA:AA,ROW(),0)),"")</f>
        <v/>
      </c>
      <c r="AB666" s="69" t="str">
        <f>IFERROR(CLEAN(HLOOKUP(AB$1,'1.源数据-产品报告-消费降序'!AB:AB,ROW(),0)),"")</f>
        <v/>
      </c>
      <c r="AC666" s="69" t="str">
        <f>IFERROR(CLEAN(HLOOKUP(AC$1,'1.源数据-产品报告-消费降序'!AC:AC,ROW(),0)),"")</f>
        <v/>
      </c>
      <c r="AD6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6" s="69" t="str">
        <f>IFERROR(CLEAN(HLOOKUP(AE$1,'1.源数据-产品报告-消费降序'!AE:AE,ROW(),0)),"")</f>
        <v/>
      </c>
      <c r="AH666" s="69" t="str">
        <f>IFERROR(CLEAN(HLOOKUP(AH$1,'1.源数据-产品报告-消费降序'!AH:AH,ROW(),0)),"")</f>
        <v/>
      </c>
      <c r="AI666" s="69" t="str">
        <f>IFERROR(CLEAN(HLOOKUP(AI$1,'1.源数据-产品报告-消费降序'!AI:AI,ROW(),0)),"")</f>
        <v/>
      </c>
      <c r="AJ666" s="69" t="str">
        <f>IFERROR(CLEAN(HLOOKUP(AJ$1,'1.源数据-产品报告-消费降序'!AJ:AJ,ROW(),0)),"")</f>
        <v/>
      </c>
      <c r="AK666" s="69" t="str">
        <f>IFERROR(CLEAN(HLOOKUP(AK$1,'1.源数据-产品报告-消费降序'!AK:AK,ROW(),0)),"")</f>
        <v/>
      </c>
      <c r="AL666" s="69" t="str">
        <f>IFERROR(CLEAN(HLOOKUP(AL$1,'1.源数据-产品报告-消费降序'!AL:AL,ROW(),0)),"")</f>
        <v/>
      </c>
      <c r="AM666" s="69" t="str">
        <f>IFERROR(CLEAN(HLOOKUP(AM$1,'1.源数据-产品报告-消费降序'!AM:AM,ROW(),0)),"")</f>
        <v/>
      </c>
      <c r="AN666" s="69" t="str">
        <f>IFERROR(CLEAN(HLOOKUP(AN$1,'1.源数据-产品报告-消费降序'!AN:AN,ROW(),0)),"")</f>
        <v/>
      </c>
      <c r="AO6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6" s="69" t="str">
        <f>IFERROR(CLEAN(HLOOKUP(AP$1,'1.源数据-产品报告-消费降序'!AP:AP,ROW(),0)),"")</f>
        <v/>
      </c>
      <c r="AS666" s="69" t="str">
        <f>IFERROR(CLEAN(HLOOKUP(AS$1,'1.源数据-产品报告-消费降序'!AS:AS,ROW(),0)),"")</f>
        <v/>
      </c>
      <c r="AT666" s="69" t="str">
        <f>IFERROR(CLEAN(HLOOKUP(AT$1,'1.源数据-产品报告-消费降序'!AT:AT,ROW(),0)),"")</f>
        <v/>
      </c>
      <c r="AU666" s="69" t="str">
        <f>IFERROR(CLEAN(HLOOKUP(AU$1,'1.源数据-产品报告-消费降序'!AU:AU,ROW(),0)),"")</f>
        <v/>
      </c>
      <c r="AV666" s="69" t="str">
        <f>IFERROR(CLEAN(HLOOKUP(AV$1,'1.源数据-产品报告-消费降序'!AV:AV,ROW(),0)),"")</f>
        <v/>
      </c>
      <c r="AW666" s="69" t="str">
        <f>IFERROR(CLEAN(HLOOKUP(AW$1,'1.源数据-产品报告-消费降序'!AW:AW,ROW(),0)),"")</f>
        <v/>
      </c>
      <c r="AX666" s="69" t="str">
        <f>IFERROR(CLEAN(HLOOKUP(AX$1,'1.源数据-产品报告-消费降序'!AX:AX,ROW(),0)),"")</f>
        <v/>
      </c>
      <c r="AY666" s="69" t="str">
        <f>IFERROR(CLEAN(HLOOKUP(AY$1,'1.源数据-产品报告-消费降序'!AY:AY,ROW(),0)),"")</f>
        <v/>
      </c>
      <c r="AZ6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6" s="69" t="str">
        <f>IFERROR(CLEAN(HLOOKUP(BA$1,'1.源数据-产品报告-消费降序'!BA:BA,ROW(),0)),"")</f>
        <v/>
      </c>
      <c r="BD666" s="69" t="str">
        <f>IFERROR(CLEAN(HLOOKUP(BD$1,'1.源数据-产品报告-消费降序'!BD:BD,ROW(),0)),"")</f>
        <v/>
      </c>
      <c r="BE666" s="69" t="str">
        <f>IFERROR(CLEAN(HLOOKUP(BE$1,'1.源数据-产品报告-消费降序'!BE:BE,ROW(),0)),"")</f>
        <v/>
      </c>
      <c r="BF666" s="69" t="str">
        <f>IFERROR(CLEAN(HLOOKUP(BF$1,'1.源数据-产品报告-消费降序'!BF:BF,ROW(),0)),"")</f>
        <v/>
      </c>
      <c r="BG666" s="69" t="str">
        <f>IFERROR(CLEAN(HLOOKUP(BG$1,'1.源数据-产品报告-消费降序'!BG:BG,ROW(),0)),"")</f>
        <v/>
      </c>
      <c r="BH666" s="69" t="str">
        <f>IFERROR(CLEAN(HLOOKUP(BH$1,'1.源数据-产品报告-消费降序'!BH:BH,ROW(),0)),"")</f>
        <v/>
      </c>
      <c r="BI666" s="69" t="str">
        <f>IFERROR(CLEAN(HLOOKUP(BI$1,'1.源数据-产品报告-消费降序'!BI:BI,ROW(),0)),"")</f>
        <v/>
      </c>
      <c r="BJ666" s="69" t="str">
        <f>IFERROR(CLEAN(HLOOKUP(BJ$1,'1.源数据-产品报告-消费降序'!BJ:BJ,ROW(),0)),"")</f>
        <v/>
      </c>
      <c r="BK6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6" s="69" t="str">
        <f>IFERROR(CLEAN(HLOOKUP(BL$1,'1.源数据-产品报告-消费降序'!BL:BL,ROW(),0)),"")</f>
        <v/>
      </c>
      <c r="BO666" s="69" t="str">
        <f>IFERROR(CLEAN(HLOOKUP(BO$1,'1.源数据-产品报告-消费降序'!BO:BO,ROW(),0)),"")</f>
        <v/>
      </c>
      <c r="BP666" s="69" t="str">
        <f>IFERROR(CLEAN(HLOOKUP(BP$1,'1.源数据-产品报告-消费降序'!BP:BP,ROW(),0)),"")</f>
        <v/>
      </c>
      <c r="BQ666" s="69" t="str">
        <f>IFERROR(CLEAN(HLOOKUP(BQ$1,'1.源数据-产品报告-消费降序'!BQ:BQ,ROW(),0)),"")</f>
        <v/>
      </c>
      <c r="BR666" s="69" t="str">
        <f>IFERROR(CLEAN(HLOOKUP(BR$1,'1.源数据-产品报告-消费降序'!BR:BR,ROW(),0)),"")</f>
        <v/>
      </c>
      <c r="BS666" s="69" t="str">
        <f>IFERROR(CLEAN(HLOOKUP(BS$1,'1.源数据-产品报告-消费降序'!BS:BS,ROW(),0)),"")</f>
        <v/>
      </c>
      <c r="BT666" s="69" t="str">
        <f>IFERROR(CLEAN(HLOOKUP(BT$1,'1.源数据-产品报告-消费降序'!BT:BT,ROW(),0)),"")</f>
        <v/>
      </c>
      <c r="BU666" s="69" t="str">
        <f>IFERROR(CLEAN(HLOOKUP(BU$1,'1.源数据-产品报告-消费降序'!BU:BU,ROW(),0)),"")</f>
        <v/>
      </c>
      <c r="BV6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6" s="69" t="str">
        <f>IFERROR(CLEAN(HLOOKUP(BW$1,'1.源数据-产品报告-消费降序'!BW:BW,ROW(),0)),"")</f>
        <v/>
      </c>
    </row>
    <row r="667" spans="1:75">
      <c r="A667" s="69" t="str">
        <f>IFERROR(CLEAN(HLOOKUP(A$1,'1.源数据-产品报告-消费降序'!A:A,ROW(),0)),"")</f>
        <v/>
      </c>
      <c r="B667" s="69" t="str">
        <f>IFERROR(CLEAN(HLOOKUP(B$1,'1.源数据-产品报告-消费降序'!B:B,ROW(),0)),"")</f>
        <v/>
      </c>
      <c r="C667" s="69" t="str">
        <f>IFERROR(CLEAN(HLOOKUP(C$1,'1.源数据-产品报告-消费降序'!C:C,ROW(),0)),"")</f>
        <v/>
      </c>
      <c r="D667" s="69" t="str">
        <f>IFERROR(CLEAN(HLOOKUP(D$1,'1.源数据-产品报告-消费降序'!D:D,ROW(),0)),"")</f>
        <v/>
      </c>
      <c r="E667" s="69" t="str">
        <f>IFERROR(CLEAN(HLOOKUP(E$1,'1.源数据-产品报告-消费降序'!E:E,ROW(),0)),"")</f>
        <v/>
      </c>
      <c r="F667" s="69" t="str">
        <f>IFERROR(CLEAN(HLOOKUP(F$1,'1.源数据-产品报告-消费降序'!F:F,ROW(),0)),"")</f>
        <v/>
      </c>
      <c r="G667" s="70">
        <f>IFERROR((HLOOKUP(G$1,'1.源数据-产品报告-消费降序'!G:G,ROW(),0)),"")</f>
        <v>0</v>
      </c>
      <c r="H6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7" s="69" t="str">
        <f>IFERROR(CLEAN(HLOOKUP(I$1,'1.源数据-产品报告-消费降序'!I:I,ROW(),0)),"")</f>
        <v/>
      </c>
      <c r="L667" s="69" t="str">
        <f>IFERROR(CLEAN(HLOOKUP(L$1,'1.源数据-产品报告-消费降序'!L:L,ROW(),0)),"")</f>
        <v/>
      </c>
      <c r="M667" s="69" t="str">
        <f>IFERROR(CLEAN(HLOOKUP(M$1,'1.源数据-产品报告-消费降序'!M:M,ROW(),0)),"")</f>
        <v/>
      </c>
      <c r="N667" s="69" t="str">
        <f>IFERROR(CLEAN(HLOOKUP(N$1,'1.源数据-产品报告-消费降序'!N:N,ROW(),0)),"")</f>
        <v/>
      </c>
      <c r="O667" s="69" t="str">
        <f>IFERROR(CLEAN(HLOOKUP(O$1,'1.源数据-产品报告-消费降序'!O:O,ROW(),0)),"")</f>
        <v/>
      </c>
      <c r="P667" s="69" t="str">
        <f>IFERROR(CLEAN(HLOOKUP(P$1,'1.源数据-产品报告-消费降序'!P:P,ROW(),0)),"")</f>
        <v/>
      </c>
      <c r="Q667" s="69" t="str">
        <f>IFERROR(CLEAN(HLOOKUP(Q$1,'1.源数据-产品报告-消费降序'!Q:Q,ROW(),0)),"")</f>
        <v/>
      </c>
      <c r="R667" s="69" t="str">
        <f>IFERROR(CLEAN(HLOOKUP(R$1,'1.源数据-产品报告-消费降序'!R:R,ROW(),0)),"")</f>
        <v/>
      </c>
      <c r="S6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7" s="69" t="str">
        <f>IFERROR(CLEAN(HLOOKUP(T$1,'1.源数据-产品报告-消费降序'!T:T,ROW(),0)),"")</f>
        <v/>
      </c>
      <c r="W667" s="69" t="str">
        <f>IFERROR(CLEAN(HLOOKUP(W$1,'1.源数据-产品报告-消费降序'!W:W,ROW(),0)),"")</f>
        <v/>
      </c>
      <c r="X667" s="69" t="str">
        <f>IFERROR(CLEAN(HLOOKUP(X$1,'1.源数据-产品报告-消费降序'!X:X,ROW(),0)),"")</f>
        <v/>
      </c>
      <c r="Y667" s="69" t="str">
        <f>IFERROR(CLEAN(HLOOKUP(Y$1,'1.源数据-产品报告-消费降序'!Y:Y,ROW(),0)),"")</f>
        <v/>
      </c>
      <c r="Z667" s="69" t="str">
        <f>IFERROR(CLEAN(HLOOKUP(Z$1,'1.源数据-产品报告-消费降序'!Z:Z,ROW(),0)),"")</f>
        <v/>
      </c>
      <c r="AA667" s="69" t="str">
        <f>IFERROR(CLEAN(HLOOKUP(AA$1,'1.源数据-产品报告-消费降序'!AA:AA,ROW(),0)),"")</f>
        <v/>
      </c>
      <c r="AB667" s="69" t="str">
        <f>IFERROR(CLEAN(HLOOKUP(AB$1,'1.源数据-产品报告-消费降序'!AB:AB,ROW(),0)),"")</f>
        <v/>
      </c>
      <c r="AC667" s="69" t="str">
        <f>IFERROR(CLEAN(HLOOKUP(AC$1,'1.源数据-产品报告-消费降序'!AC:AC,ROW(),0)),"")</f>
        <v/>
      </c>
      <c r="AD6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7" s="69" t="str">
        <f>IFERROR(CLEAN(HLOOKUP(AE$1,'1.源数据-产品报告-消费降序'!AE:AE,ROW(),0)),"")</f>
        <v/>
      </c>
      <c r="AH667" s="69" t="str">
        <f>IFERROR(CLEAN(HLOOKUP(AH$1,'1.源数据-产品报告-消费降序'!AH:AH,ROW(),0)),"")</f>
        <v/>
      </c>
      <c r="AI667" s="69" t="str">
        <f>IFERROR(CLEAN(HLOOKUP(AI$1,'1.源数据-产品报告-消费降序'!AI:AI,ROW(),0)),"")</f>
        <v/>
      </c>
      <c r="AJ667" s="69" t="str">
        <f>IFERROR(CLEAN(HLOOKUP(AJ$1,'1.源数据-产品报告-消费降序'!AJ:AJ,ROW(),0)),"")</f>
        <v/>
      </c>
      <c r="AK667" s="69" t="str">
        <f>IFERROR(CLEAN(HLOOKUP(AK$1,'1.源数据-产品报告-消费降序'!AK:AK,ROW(),0)),"")</f>
        <v/>
      </c>
      <c r="AL667" s="69" t="str">
        <f>IFERROR(CLEAN(HLOOKUP(AL$1,'1.源数据-产品报告-消费降序'!AL:AL,ROW(),0)),"")</f>
        <v/>
      </c>
      <c r="AM667" s="69" t="str">
        <f>IFERROR(CLEAN(HLOOKUP(AM$1,'1.源数据-产品报告-消费降序'!AM:AM,ROW(),0)),"")</f>
        <v/>
      </c>
      <c r="AN667" s="69" t="str">
        <f>IFERROR(CLEAN(HLOOKUP(AN$1,'1.源数据-产品报告-消费降序'!AN:AN,ROW(),0)),"")</f>
        <v/>
      </c>
      <c r="AO6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7" s="69" t="str">
        <f>IFERROR(CLEAN(HLOOKUP(AP$1,'1.源数据-产品报告-消费降序'!AP:AP,ROW(),0)),"")</f>
        <v/>
      </c>
      <c r="AS667" s="69" t="str">
        <f>IFERROR(CLEAN(HLOOKUP(AS$1,'1.源数据-产品报告-消费降序'!AS:AS,ROW(),0)),"")</f>
        <v/>
      </c>
      <c r="AT667" s="69" t="str">
        <f>IFERROR(CLEAN(HLOOKUP(AT$1,'1.源数据-产品报告-消费降序'!AT:AT,ROW(),0)),"")</f>
        <v/>
      </c>
      <c r="AU667" s="69" t="str">
        <f>IFERROR(CLEAN(HLOOKUP(AU$1,'1.源数据-产品报告-消费降序'!AU:AU,ROW(),0)),"")</f>
        <v/>
      </c>
      <c r="AV667" s="69" t="str">
        <f>IFERROR(CLEAN(HLOOKUP(AV$1,'1.源数据-产品报告-消费降序'!AV:AV,ROW(),0)),"")</f>
        <v/>
      </c>
      <c r="AW667" s="69" t="str">
        <f>IFERROR(CLEAN(HLOOKUP(AW$1,'1.源数据-产品报告-消费降序'!AW:AW,ROW(),0)),"")</f>
        <v/>
      </c>
      <c r="AX667" s="69" t="str">
        <f>IFERROR(CLEAN(HLOOKUP(AX$1,'1.源数据-产品报告-消费降序'!AX:AX,ROW(),0)),"")</f>
        <v/>
      </c>
      <c r="AY667" s="69" t="str">
        <f>IFERROR(CLEAN(HLOOKUP(AY$1,'1.源数据-产品报告-消费降序'!AY:AY,ROW(),0)),"")</f>
        <v/>
      </c>
      <c r="AZ6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7" s="69" t="str">
        <f>IFERROR(CLEAN(HLOOKUP(BA$1,'1.源数据-产品报告-消费降序'!BA:BA,ROW(),0)),"")</f>
        <v/>
      </c>
      <c r="BD667" s="69" t="str">
        <f>IFERROR(CLEAN(HLOOKUP(BD$1,'1.源数据-产品报告-消费降序'!BD:BD,ROW(),0)),"")</f>
        <v/>
      </c>
      <c r="BE667" s="69" t="str">
        <f>IFERROR(CLEAN(HLOOKUP(BE$1,'1.源数据-产品报告-消费降序'!BE:BE,ROW(),0)),"")</f>
        <v/>
      </c>
      <c r="BF667" s="69" t="str">
        <f>IFERROR(CLEAN(HLOOKUP(BF$1,'1.源数据-产品报告-消费降序'!BF:BF,ROW(),0)),"")</f>
        <v/>
      </c>
      <c r="BG667" s="69" t="str">
        <f>IFERROR(CLEAN(HLOOKUP(BG$1,'1.源数据-产品报告-消费降序'!BG:BG,ROW(),0)),"")</f>
        <v/>
      </c>
      <c r="BH667" s="69" t="str">
        <f>IFERROR(CLEAN(HLOOKUP(BH$1,'1.源数据-产品报告-消费降序'!BH:BH,ROW(),0)),"")</f>
        <v/>
      </c>
      <c r="BI667" s="69" t="str">
        <f>IFERROR(CLEAN(HLOOKUP(BI$1,'1.源数据-产品报告-消费降序'!BI:BI,ROW(),0)),"")</f>
        <v/>
      </c>
      <c r="BJ667" s="69" t="str">
        <f>IFERROR(CLEAN(HLOOKUP(BJ$1,'1.源数据-产品报告-消费降序'!BJ:BJ,ROW(),0)),"")</f>
        <v/>
      </c>
      <c r="BK6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7" s="69" t="str">
        <f>IFERROR(CLEAN(HLOOKUP(BL$1,'1.源数据-产品报告-消费降序'!BL:BL,ROW(),0)),"")</f>
        <v/>
      </c>
      <c r="BO667" s="69" t="str">
        <f>IFERROR(CLEAN(HLOOKUP(BO$1,'1.源数据-产品报告-消费降序'!BO:BO,ROW(),0)),"")</f>
        <v/>
      </c>
      <c r="BP667" s="69" t="str">
        <f>IFERROR(CLEAN(HLOOKUP(BP$1,'1.源数据-产品报告-消费降序'!BP:BP,ROW(),0)),"")</f>
        <v/>
      </c>
      <c r="BQ667" s="69" t="str">
        <f>IFERROR(CLEAN(HLOOKUP(BQ$1,'1.源数据-产品报告-消费降序'!BQ:BQ,ROW(),0)),"")</f>
        <v/>
      </c>
      <c r="BR667" s="69" t="str">
        <f>IFERROR(CLEAN(HLOOKUP(BR$1,'1.源数据-产品报告-消费降序'!BR:BR,ROW(),0)),"")</f>
        <v/>
      </c>
      <c r="BS667" s="69" t="str">
        <f>IFERROR(CLEAN(HLOOKUP(BS$1,'1.源数据-产品报告-消费降序'!BS:BS,ROW(),0)),"")</f>
        <v/>
      </c>
      <c r="BT667" s="69" t="str">
        <f>IFERROR(CLEAN(HLOOKUP(BT$1,'1.源数据-产品报告-消费降序'!BT:BT,ROW(),0)),"")</f>
        <v/>
      </c>
      <c r="BU667" s="69" t="str">
        <f>IFERROR(CLEAN(HLOOKUP(BU$1,'1.源数据-产品报告-消费降序'!BU:BU,ROW(),0)),"")</f>
        <v/>
      </c>
      <c r="BV6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7" s="69" t="str">
        <f>IFERROR(CLEAN(HLOOKUP(BW$1,'1.源数据-产品报告-消费降序'!BW:BW,ROW(),0)),"")</f>
        <v/>
      </c>
    </row>
    <row r="668" spans="1:75">
      <c r="A668" s="69" t="str">
        <f>IFERROR(CLEAN(HLOOKUP(A$1,'1.源数据-产品报告-消费降序'!A:A,ROW(),0)),"")</f>
        <v/>
      </c>
      <c r="B668" s="69" t="str">
        <f>IFERROR(CLEAN(HLOOKUP(B$1,'1.源数据-产品报告-消费降序'!B:B,ROW(),0)),"")</f>
        <v/>
      </c>
      <c r="C668" s="69" t="str">
        <f>IFERROR(CLEAN(HLOOKUP(C$1,'1.源数据-产品报告-消费降序'!C:C,ROW(),0)),"")</f>
        <v/>
      </c>
      <c r="D668" s="69" t="str">
        <f>IFERROR(CLEAN(HLOOKUP(D$1,'1.源数据-产品报告-消费降序'!D:D,ROW(),0)),"")</f>
        <v/>
      </c>
      <c r="E668" s="69" t="str">
        <f>IFERROR(CLEAN(HLOOKUP(E$1,'1.源数据-产品报告-消费降序'!E:E,ROW(),0)),"")</f>
        <v/>
      </c>
      <c r="F668" s="69" t="str">
        <f>IFERROR(CLEAN(HLOOKUP(F$1,'1.源数据-产品报告-消费降序'!F:F,ROW(),0)),"")</f>
        <v/>
      </c>
      <c r="G668" s="70">
        <f>IFERROR((HLOOKUP(G$1,'1.源数据-产品报告-消费降序'!G:G,ROW(),0)),"")</f>
        <v>0</v>
      </c>
      <c r="H6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8" s="69" t="str">
        <f>IFERROR(CLEAN(HLOOKUP(I$1,'1.源数据-产品报告-消费降序'!I:I,ROW(),0)),"")</f>
        <v/>
      </c>
      <c r="L668" s="69" t="str">
        <f>IFERROR(CLEAN(HLOOKUP(L$1,'1.源数据-产品报告-消费降序'!L:L,ROW(),0)),"")</f>
        <v/>
      </c>
      <c r="M668" s="69" t="str">
        <f>IFERROR(CLEAN(HLOOKUP(M$1,'1.源数据-产品报告-消费降序'!M:M,ROW(),0)),"")</f>
        <v/>
      </c>
      <c r="N668" s="69" t="str">
        <f>IFERROR(CLEAN(HLOOKUP(N$1,'1.源数据-产品报告-消费降序'!N:N,ROW(),0)),"")</f>
        <v/>
      </c>
      <c r="O668" s="69" t="str">
        <f>IFERROR(CLEAN(HLOOKUP(O$1,'1.源数据-产品报告-消费降序'!O:O,ROW(),0)),"")</f>
        <v/>
      </c>
      <c r="P668" s="69" t="str">
        <f>IFERROR(CLEAN(HLOOKUP(P$1,'1.源数据-产品报告-消费降序'!P:P,ROW(),0)),"")</f>
        <v/>
      </c>
      <c r="Q668" s="69" t="str">
        <f>IFERROR(CLEAN(HLOOKUP(Q$1,'1.源数据-产品报告-消费降序'!Q:Q,ROW(),0)),"")</f>
        <v/>
      </c>
      <c r="R668" s="69" t="str">
        <f>IFERROR(CLEAN(HLOOKUP(R$1,'1.源数据-产品报告-消费降序'!R:R,ROW(),0)),"")</f>
        <v/>
      </c>
      <c r="S6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8" s="69" t="str">
        <f>IFERROR(CLEAN(HLOOKUP(T$1,'1.源数据-产品报告-消费降序'!T:T,ROW(),0)),"")</f>
        <v/>
      </c>
      <c r="W668" s="69" t="str">
        <f>IFERROR(CLEAN(HLOOKUP(W$1,'1.源数据-产品报告-消费降序'!W:W,ROW(),0)),"")</f>
        <v/>
      </c>
      <c r="X668" s="69" t="str">
        <f>IFERROR(CLEAN(HLOOKUP(X$1,'1.源数据-产品报告-消费降序'!X:X,ROW(),0)),"")</f>
        <v/>
      </c>
      <c r="Y668" s="69" t="str">
        <f>IFERROR(CLEAN(HLOOKUP(Y$1,'1.源数据-产品报告-消费降序'!Y:Y,ROW(),0)),"")</f>
        <v/>
      </c>
      <c r="Z668" s="69" t="str">
        <f>IFERROR(CLEAN(HLOOKUP(Z$1,'1.源数据-产品报告-消费降序'!Z:Z,ROW(),0)),"")</f>
        <v/>
      </c>
      <c r="AA668" s="69" t="str">
        <f>IFERROR(CLEAN(HLOOKUP(AA$1,'1.源数据-产品报告-消费降序'!AA:AA,ROW(),0)),"")</f>
        <v/>
      </c>
      <c r="AB668" s="69" t="str">
        <f>IFERROR(CLEAN(HLOOKUP(AB$1,'1.源数据-产品报告-消费降序'!AB:AB,ROW(),0)),"")</f>
        <v/>
      </c>
      <c r="AC668" s="69" t="str">
        <f>IFERROR(CLEAN(HLOOKUP(AC$1,'1.源数据-产品报告-消费降序'!AC:AC,ROW(),0)),"")</f>
        <v/>
      </c>
      <c r="AD6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8" s="69" t="str">
        <f>IFERROR(CLEAN(HLOOKUP(AE$1,'1.源数据-产品报告-消费降序'!AE:AE,ROW(),0)),"")</f>
        <v/>
      </c>
      <c r="AH668" s="69" t="str">
        <f>IFERROR(CLEAN(HLOOKUP(AH$1,'1.源数据-产品报告-消费降序'!AH:AH,ROW(),0)),"")</f>
        <v/>
      </c>
      <c r="AI668" s="69" t="str">
        <f>IFERROR(CLEAN(HLOOKUP(AI$1,'1.源数据-产品报告-消费降序'!AI:AI,ROW(),0)),"")</f>
        <v/>
      </c>
      <c r="AJ668" s="69" t="str">
        <f>IFERROR(CLEAN(HLOOKUP(AJ$1,'1.源数据-产品报告-消费降序'!AJ:AJ,ROW(),0)),"")</f>
        <v/>
      </c>
      <c r="AK668" s="69" t="str">
        <f>IFERROR(CLEAN(HLOOKUP(AK$1,'1.源数据-产品报告-消费降序'!AK:AK,ROW(),0)),"")</f>
        <v/>
      </c>
      <c r="AL668" s="69" t="str">
        <f>IFERROR(CLEAN(HLOOKUP(AL$1,'1.源数据-产品报告-消费降序'!AL:AL,ROW(),0)),"")</f>
        <v/>
      </c>
      <c r="AM668" s="69" t="str">
        <f>IFERROR(CLEAN(HLOOKUP(AM$1,'1.源数据-产品报告-消费降序'!AM:AM,ROW(),0)),"")</f>
        <v/>
      </c>
      <c r="AN668" s="69" t="str">
        <f>IFERROR(CLEAN(HLOOKUP(AN$1,'1.源数据-产品报告-消费降序'!AN:AN,ROW(),0)),"")</f>
        <v/>
      </c>
      <c r="AO6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8" s="69" t="str">
        <f>IFERROR(CLEAN(HLOOKUP(AP$1,'1.源数据-产品报告-消费降序'!AP:AP,ROW(),0)),"")</f>
        <v/>
      </c>
      <c r="AS668" s="69" t="str">
        <f>IFERROR(CLEAN(HLOOKUP(AS$1,'1.源数据-产品报告-消费降序'!AS:AS,ROW(),0)),"")</f>
        <v/>
      </c>
      <c r="AT668" s="69" t="str">
        <f>IFERROR(CLEAN(HLOOKUP(AT$1,'1.源数据-产品报告-消费降序'!AT:AT,ROW(),0)),"")</f>
        <v/>
      </c>
      <c r="AU668" s="69" t="str">
        <f>IFERROR(CLEAN(HLOOKUP(AU$1,'1.源数据-产品报告-消费降序'!AU:AU,ROW(),0)),"")</f>
        <v/>
      </c>
      <c r="AV668" s="69" t="str">
        <f>IFERROR(CLEAN(HLOOKUP(AV$1,'1.源数据-产品报告-消费降序'!AV:AV,ROW(),0)),"")</f>
        <v/>
      </c>
      <c r="AW668" s="69" t="str">
        <f>IFERROR(CLEAN(HLOOKUP(AW$1,'1.源数据-产品报告-消费降序'!AW:AW,ROW(),0)),"")</f>
        <v/>
      </c>
      <c r="AX668" s="69" t="str">
        <f>IFERROR(CLEAN(HLOOKUP(AX$1,'1.源数据-产品报告-消费降序'!AX:AX,ROW(),0)),"")</f>
        <v/>
      </c>
      <c r="AY668" s="69" t="str">
        <f>IFERROR(CLEAN(HLOOKUP(AY$1,'1.源数据-产品报告-消费降序'!AY:AY,ROW(),0)),"")</f>
        <v/>
      </c>
      <c r="AZ6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8" s="69" t="str">
        <f>IFERROR(CLEAN(HLOOKUP(BA$1,'1.源数据-产品报告-消费降序'!BA:BA,ROW(),0)),"")</f>
        <v/>
      </c>
      <c r="BD668" s="69" t="str">
        <f>IFERROR(CLEAN(HLOOKUP(BD$1,'1.源数据-产品报告-消费降序'!BD:BD,ROW(),0)),"")</f>
        <v/>
      </c>
      <c r="BE668" s="69" t="str">
        <f>IFERROR(CLEAN(HLOOKUP(BE$1,'1.源数据-产品报告-消费降序'!BE:BE,ROW(),0)),"")</f>
        <v/>
      </c>
      <c r="BF668" s="69" t="str">
        <f>IFERROR(CLEAN(HLOOKUP(BF$1,'1.源数据-产品报告-消费降序'!BF:BF,ROW(),0)),"")</f>
        <v/>
      </c>
      <c r="BG668" s="69" t="str">
        <f>IFERROR(CLEAN(HLOOKUP(BG$1,'1.源数据-产品报告-消费降序'!BG:BG,ROW(),0)),"")</f>
        <v/>
      </c>
      <c r="BH668" s="69" t="str">
        <f>IFERROR(CLEAN(HLOOKUP(BH$1,'1.源数据-产品报告-消费降序'!BH:BH,ROW(),0)),"")</f>
        <v/>
      </c>
      <c r="BI668" s="69" t="str">
        <f>IFERROR(CLEAN(HLOOKUP(BI$1,'1.源数据-产品报告-消费降序'!BI:BI,ROW(),0)),"")</f>
        <v/>
      </c>
      <c r="BJ668" s="69" t="str">
        <f>IFERROR(CLEAN(HLOOKUP(BJ$1,'1.源数据-产品报告-消费降序'!BJ:BJ,ROW(),0)),"")</f>
        <v/>
      </c>
      <c r="BK6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8" s="69" t="str">
        <f>IFERROR(CLEAN(HLOOKUP(BL$1,'1.源数据-产品报告-消费降序'!BL:BL,ROW(),0)),"")</f>
        <v/>
      </c>
      <c r="BO668" s="69" t="str">
        <f>IFERROR(CLEAN(HLOOKUP(BO$1,'1.源数据-产品报告-消费降序'!BO:BO,ROW(),0)),"")</f>
        <v/>
      </c>
      <c r="BP668" s="69" t="str">
        <f>IFERROR(CLEAN(HLOOKUP(BP$1,'1.源数据-产品报告-消费降序'!BP:BP,ROW(),0)),"")</f>
        <v/>
      </c>
      <c r="BQ668" s="69" t="str">
        <f>IFERROR(CLEAN(HLOOKUP(BQ$1,'1.源数据-产品报告-消费降序'!BQ:BQ,ROW(),0)),"")</f>
        <v/>
      </c>
      <c r="BR668" s="69" t="str">
        <f>IFERROR(CLEAN(HLOOKUP(BR$1,'1.源数据-产品报告-消费降序'!BR:BR,ROW(),0)),"")</f>
        <v/>
      </c>
      <c r="BS668" s="69" t="str">
        <f>IFERROR(CLEAN(HLOOKUP(BS$1,'1.源数据-产品报告-消费降序'!BS:BS,ROW(),0)),"")</f>
        <v/>
      </c>
      <c r="BT668" s="69" t="str">
        <f>IFERROR(CLEAN(HLOOKUP(BT$1,'1.源数据-产品报告-消费降序'!BT:BT,ROW(),0)),"")</f>
        <v/>
      </c>
      <c r="BU668" s="69" t="str">
        <f>IFERROR(CLEAN(HLOOKUP(BU$1,'1.源数据-产品报告-消费降序'!BU:BU,ROW(),0)),"")</f>
        <v/>
      </c>
      <c r="BV6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8" s="69" t="str">
        <f>IFERROR(CLEAN(HLOOKUP(BW$1,'1.源数据-产品报告-消费降序'!BW:BW,ROW(),0)),"")</f>
        <v/>
      </c>
    </row>
    <row r="669" spans="1:75">
      <c r="A669" s="69" t="str">
        <f>IFERROR(CLEAN(HLOOKUP(A$1,'1.源数据-产品报告-消费降序'!A:A,ROW(),0)),"")</f>
        <v/>
      </c>
      <c r="B669" s="69" t="str">
        <f>IFERROR(CLEAN(HLOOKUP(B$1,'1.源数据-产品报告-消费降序'!B:B,ROW(),0)),"")</f>
        <v/>
      </c>
      <c r="C669" s="69" t="str">
        <f>IFERROR(CLEAN(HLOOKUP(C$1,'1.源数据-产品报告-消费降序'!C:C,ROW(),0)),"")</f>
        <v/>
      </c>
      <c r="D669" s="69" t="str">
        <f>IFERROR(CLEAN(HLOOKUP(D$1,'1.源数据-产品报告-消费降序'!D:D,ROW(),0)),"")</f>
        <v/>
      </c>
      <c r="E669" s="69" t="str">
        <f>IFERROR(CLEAN(HLOOKUP(E$1,'1.源数据-产品报告-消费降序'!E:E,ROW(),0)),"")</f>
        <v/>
      </c>
      <c r="F669" s="69" t="str">
        <f>IFERROR(CLEAN(HLOOKUP(F$1,'1.源数据-产品报告-消费降序'!F:F,ROW(),0)),"")</f>
        <v/>
      </c>
      <c r="G669" s="70">
        <f>IFERROR((HLOOKUP(G$1,'1.源数据-产品报告-消费降序'!G:G,ROW(),0)),"")</f>
        <v>0</v>
      </c>
      <c r="H6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69" s="69" t="str">
        <f>IFERROR(CLEAN(HLOOKUP(I$1,'1.源数据-产品报告-消费降序'!I:I,ROW(),0)),"")</f>
        <v/>
      </c>
      <c r="L669" s="69" t="str">
        <f>IFERROR(CLEAN(HLOOKUP(L$1,'1.源数据-产品报告-消费降序'!L:L,ROW(),0)),"")</f>
        <v/>
      </c>
      <c r="M669" s="69" t="str">
        <f>IFERROR(CLEAN(HLOOKUP(M$1,'1.源数据-产品报告-消费降序'!M:M,ROW(),0)),"")</f>
        <v/>
      </c>
      <c r="N669" s="69" t="str">
        <f>IFERROR(CLEAN(HLOOKUP(N$1,'1.源数据-产品报告-消费降序'!N:N,ROW(),0)),"")</f>
        <v/>
      </c>
      <c r="O669" s="69" t="str">
        <f>IFERROR(CLEAN(HLOOKUP(O$1,'1.源数据-产品报告-消费降序'!O:O,ROW(),0)),"")</f>
        <v/>
      </c>
      <c r="P669" s="69" t="str">
        <f>IFERROR(CLEAN(HLOOKUP(P$1,'1.源数据-产品报告-消费降序'!P:P,ROW(),0)),"")</f>
        <v/>
      </c>
      <c r="Q669" s="69" t="str">
        <f>IFERROR(CLEAN(HLOOKUP(Q$1,'1.源数据-产品报告-消费降序'!Q:Q,ROW(),0)),"")</f>
        <v/>
      </c>
      <c r="R669" s="69" t="str">
        <f>IFERROR(CLEAN(HLOOKUP(R$1,'1.源数据-产品报告-消费降序'!R:R,ROW(),0)),"")</f>
        <v/>
      </c>
      <c r="S6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69" s="69" t="str">
        <f>IFERROR(CLEAN(HLOOKUP(T$1,'1.源数据-产品报告-消费降序'!T:T,ROW(),0)),"")</f>
        <v/>
      </c>
      <c r="W669" s="69" t="str">
        <f>IFERROR(CLEAN(HLOOKUP(W$1,'1.源数据-产品报告-消费降序'!W:W,ROW(),0)),"")</f>
        <v/>
      </c>
      <c r="X669" s="69" t="str">
        <f>IFERROR(CLEAN(HLOOKUP(X$1,'1.源数据-产品报告-消费降序'!X:X,ROW(),0)),"")</f>
        <v/>
      </c>
      <c r="Y669" s="69" t="str">
        <f>IFERROR(CLEAN(HLOOKUP(Y$1,'1.源数据-产品报告-消费降序'!Y:Y,ROW(),0)),"")</f>
        <v/>
      </c>
      <c r="Z669" s="69" t="str">
        <f>IFERROR(CLEAN(HLOOKUP(Z$1,'1.源数据-产品报告-消费降序'!Z:Z,ROW(),0)),"")</f>
        <v/>
      </c>
      <c r="AA669" s="69" t="str">
        <f>IFERROR(CLEAN(HLOOKUP(AA$1,'1.源数据-产品报告-消费降序'!AA:AA,ROW(),0)),"")</f>
        <v/>
      </c>
      <c r="AB669" s="69" t="str">
        <f>IFERROR(CLEAN(HLOOKUP(AB$1,'1.源数据-产品报告-消费降序'!AB:AB,ROW(),0)),"")</f>
        <v/>
      </c>
      <c r="AC669" s="69" t="str">
        <f>IFERROR(CLEAN(HLOOKUP(AC$1,'1.源数据-产品报告-消费降序'!AC:AC,ROW(),0)),"")</f>
        <v/>
      </c>
      <c r="AD6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69" s="69" t="str">
        <f>IFERROR(CLEAN(HLOOKUP(AE$1,'1.源数据-产品报告-消费降序'!AE:AE,ROW(),0)),"")</f>
        <v/>
      </c>
      <c r="AH669" s="69" t="str">
        <f>IFERROR(CLEAN(HLOOKUP(AH$1,'1.源数据-产品报告-消费降序'!AH:AH,ROW(),0)),"")</f>
        <v/>
      </c>
      <c r="AI669" s="69" t="str">
        <f>IFERROR(CLEAN(HLOOKUP(AI$1,'1.源数据-产品报告-消费降序'!AI:AI,ROW(),0)),"")</f>
        <v/>
      </c>
      <c r="AJ669" s="69" t="str">
        <f>IFERROR(CLEAN(HLOOKUP(AJ$1,'1.源数据-产品报告-消费降序'!AJ:AJ,ROW(),0)),"")</f>
        <v/>
      </c>
      <c r="AK669" s="69" t="str">
        <f>IFERROR(CLEAN(HLOOKUP(AK$1,'1.源数据-产品报告-消费降序'!AK:AK,ROW(),0)),"")</f>
        <v/>
      </c>
      <c r="AL669" s="69" t="str">
        <f>IFERROR(CLEAN(HLOOKUP(AL$1,'1.源数据-产品报告-消费降序'!AL:AL,ROW(),0)),"")</f>
        <v/>
      </c>
      <c r="AM669" s="69" t="str">
        <f>IFERROR(CLEAN(HLOOKUP(AM$1,'1.源数据-产品报告-消费降序'!AM:AM,ROW(),0)),"")</f>
        <v/>
      </c>
      <c r="AN669" s="69" t="str">
        <f>IFERROR(CLEAN(HLOOKUP(AN$1,'1.源数据-产品报告-消费降序'!AN:AN,ROW(),0)),"")</f>
        <v/>
      </c>
      <c r="AO6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69" s="69" t="str">
        <f>IFERROR(CLEAN(HLOOKUP(AP$1,'1.源数据-产品报告-消费降序'!AP:AP,ROW(),0)),"")</f>
        <v/>
      </c>
      <c r="AS669" s="69" t="str">
        <f>IFERROR(CLEAN(HLOOKUP(AS$1,'1.源数据-产品报告-消费降序'!AS:AS,ROW(),0)),"")</f>
        <v/>
      </c>
      <c r="AT669" s="69" t="str">
        <f>IFERROR(CLEAN(HLOOKUP(AT$1,'1.源数据-产品报告-消费降序'!AT:AT,ROW(),0)),"")</f>
        <v/>
      </c>
      <c r="AU669" s="69" t="str">
        <f>IFERROR(CLEAN(HLOOKUP(AU$1,'1.源数据-产品报告-消费降序'!AU:AU,ROW(),0)),"")</f>
        <v/>
      </c>
      <c r="AV669" s="69" t="str">
        <f>IFERROR(CLEAN(HLOOKUP(AV$1,'1.源数据-产品报告-消费降序'!AV:AV,ROW(),0)),"")</f>
        <v/>
      </c>
      <c r="AW669" s="69" t="str">
        <f>IFERROR(CLEAN(HLOOKUP(AW$1,'1.源数据-产品报告-消费降序'!AW:AW,ROW(),0)),"")</f>
        <v/>
      </c>
      <c r="AX669" s="69" t="str">
        <f>IFERROR(CLEAN(HLOOKUP(AX$1,'1.源数据-产品报告-消费降序'!AX:AX,ROW(),0)),"")</f>
        <v/>
      </c>
      <c r="AY669" s="69" t="str">
        <f>IFERROR(CLEAN(HLOOKUP(AY$1,'1.源数据-产品报告-消费降序'!AY:AY,ROW(),0)),"")</f>
        <v/>
      </c>
      <c r="AZ6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69" s="69" t="str">
        <f>IFERROR(CLEAN(HLOOKUP(BA$1,'1.源数据-产品报告-消费降序'!BA:BA,ROW(),0)),"")</f>
        <v/>
      </c>
      <c r="BD669" s="69" t="str">
        <f>IFERROR(CLEAN(HLOOKUP(BD$1,'1.源数据-产品报告-消费降序'!BD:BD,ROW(),0)),"")</f>
        <v/>
      </c>
      <c r="BE669" s="69" t="str">
        <f>IFERROR(CLEAN(HLOOKUP(BE$1,'1.源数据-产品报告-消费降序'!BE:BE,ROW(),0)),"")</f>
        <v/>
      </c>
      <c r="BF669" s="69" t="str">
        <f>IFERROR(CLEAN(HLOOKUP(BF$1,'1.源数据-产品报告-消费降序'!BF:BF,ROW(),0)),"")</f>
        <v/>
      </c>
      <c r="BG669" s="69" t="str">
        <f>IFERROR(CLEAN(HLOOKUP(BG$1,'1.源数据-产品报告-消费降序'!BG:BG,ROW(),0)),"")</f>
        <v/>
      </c>
      <c r="BH669" s="69" t="str">
        <f>IFERROR(CLEAN(HLOOKUP(BH$1,'1.源数据-产品报告-消费降序'!BH:BH,ROW(),0)),"")</f>
        <v/>
      </c>
      <c r="BI669" s="69" t="str">
        <f>IFERROR(CLEAN(HLOOKUP(BI$1,'1.源数据-产品报告-消费降序'!BI:BI,ROW(),0)),"")</f>
        <v/>
      </c>
      <c r="BJ669" s="69" t="str">
        <f>IFERROR(CLEAN(HLOOKUP(BJ$1,'1.源数据-产品报告-消费降序'!BJ:BJ,ROW(),0)),"")</f>
        <v/>
      </c>
      <c r="BK6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69" s="69" t="str">
        <f>IFERROR(CLEAN(HLOOKUP(BL$1,'1.源数据-产品报告-消费降序'!BL:BL,ROW(),0)),"")</f>
        <v/>
      </c>
      <c r="BO669" s="69" t="str">
        <f>IFERROR(CLEAN(HLOOKUP(BO$1,'1.源数据-产品报告-消费降序'!BO:BO,ROW(),0)),"")</f>
        <v/>
      </c>
      <c r="BP669" s="69" t="str">
        <f>IFERROR(CLEAN(HLOOKUP(BP$1,'1.源数据-产品报告-消费降序'!BP:BP,ROW(),0)),"")</f>
        <v/>
      </c>
      <c r="BQ669" s="69" t="str">
        <f>IFERROR(CLEAN(HLOOKUP(BQ$1,'1.源数据-产品报告-消费降序'!BQ:BQ,ROW(),0)),"")</f>
        <v/>
      </c>
      <c r="BR669" s="69" t="str">
        <f>IFERROR(CLEAN(HLOOKUP(BR$1,'1.源数据-产品报告-消费降序'!BR:BR,ROW(),0)),"")</f>
        <v/>
      </c>
      <c r="BS669" s="69" t="str">
        <f>IFERROR(CLEAN(HLOOKUP(BS$1,'1.源数据-产品报告-消费降序'!BS:BS,ROW(),0)),"")</f>
        <v/>
      </c>
      <c r="BT669" s="69" t="str">
        <f>IFERROR(CLEAN(HLOOKUP(BT$1,'1.源数据-产品报告-消费降序'!BT:BT,ROW(),0)),"")</f>
        <v/>
      </c>
      <c r="BU669" s="69" t="str">
        <f>IFERROR(CLEAN(HLOOKUP(BU$1,'1.源数据-产品报告-消费降序'!BU:BU,ROW(),0)),"")</f>
        <v/>
      </c>
      <c r="BV6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69" s="69" t="str">
        <f>IFERROR(CLEAN(HLOOKUP(BW$1,'1.源数据-产品报告-消费降序'!BW:BW,ROW(),0)),"")</f>
        <v/>
      </c>
    </row>
    <row r="670" spans="1:75">
      <c r="A670" s="69" t="str">
        <f>IFERROR(CLEAN(HLOOKUP(A$1,'1.源数据-产品报告-消费降序'!A:A,ROW(),0)),"")</f>
        <v/>
      </c>
      <c r="B670" s="69" t="str">
        <f>IFERROR(CLEAN(HLOOKUP(B$1,'1.源数据-产品报告-消费降序'!B:B,ROW(),0)),"")</f>
        <v/>
      </c>
      <c r="C670" s="69" t="str">
        <f>IFERROR(CLEAN(HLOOKUP(C$1,'1.源数据-产品报告-消费降序'!C:C,ROW(),0)),"")</f>
        <v/>
      </c>
      <c r="D670" s="69" t="str">
        <f>IFERROR(CLEAN(HLOOKUP(D$1,'1.源数据-产品报告-消费降序'!D:D,ROW(),0)),"")</f>
        <v/>
      </c>
      <c r="E670" s="69" t="str">
        <f>IFERROR(CLEAN(HLOOKUP(E$1,'1.源数据-产品报告-消费降序'!E:E,ROW(),0)),"")</f>
        <v/>
      </c>
      <c r="F670" s="69" t="str">
        <f>IFERROR(CLEAN(HLOOKUP(F$1,'1.源数据-产品报告-消费降序'!F:F,ROW(),0)),"")</f>
        <v/>
      </c>
      <c r="G670" s="70">
        <f>IFERROR((HLOOKUP(G$1,'1.源数据-产品报告-消费降序'!G:G,ROW(),0)),"")</f>
        <v>0</v>
      </c>
      <c r="H6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0" s="69" t="str">
        <f>IFERROR(CLEAN(HLOOKUP(I$1,'1.源数据-产品报告-消费降序'!I:I,ROW(),0)),"")</f>
        <v/>
      </c>
      <c r="L670" s="69" t="str">
        <f>IFERROR(CLEAN(HLOOKUP(L$1,'1.源数据-产品报告-消费降序'!L:L,ROW(),0)),"")</f>
        <v/>
      </c>
      <c r="M670" s="69" t="str">
        <f>IFERROR(CLEAN(HLOOKUP(M$1,'1.源数据-产品报告-消费降序'!M:M,ROW(),0)),"")</f>
        <v/>
      </c>
      <c r="N670" s="69" t="str">
        <f>IFERROR(CLEAN(HLOOKUP(N$1,'1.源数据-产品报告-消费降序'!N:N,ROW(),0)),"")</f>
        <v/>
      </c>
      <c r="O670" s="69" t="str">
        <f>IFERROR(CLEAN(HLOOKUP(O$1,'1.源数据-产品报告-消费降序'!O:O,ROW(),0)),"")</f>
        <v/>
      </c>
      <c r="P670" s="69" t="str">
        <f>IFERROR(CLEAN(HLOOKUP(P$1,'1.源数据-产品报告-消费降序'!P:P,ROW(),0)),"")</f>
        <v/>
      </c>
      <c r="Q670" s="69" t="str">
        <f>IFERROR(CLEAN(HLOOKUP(Q$1,'1.源数据-产品报告-消费降序'!Q:Q,ROW(),0)),"")</f>
        <v/>
      </c>
      <c r="R670" s="69" t="str">
        <f>IFERROR(CLEAN(HLOOKUP(R$1,'1.源数据-产品报告-消费降序'!R:R,ROW(),0)),"")</f>
        <v/>
      </c>
      <c r="S6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0" s="69" t="str">
        <f>IFERROR(CLEAN(HLOOKUP(T$1,'1.源数据-产品报告-消费降序'!T:T,ROW(),0)),"")</f>
        <v/>
      </c>
      <c r="W670" s="69" t="str">
        <f>IFERROR(CLEAN(HLOOKUP(W$1,'1.源数据-产品报告-消费降序'!W:W,ROW(),0)),"")</f>
        <v/>
      </c>
      <c r="X670" s="69" t="str">
        <f>IFERROR(CLEAN(HLOOKUP(X$1,'1.源数据-产品报告-消费降序'!X:X,ROW(),0)),"")</f>
        <v/>
      </c>
      <c r="Y670" s="69" t="str">
        <f>IFERROR(CLEAN(HLOOKUP(Y$1,'1.源数据-产品报告-消费降序'!Y:Y,ROW(),0)),"")</f>
        <v/>
      </c>
      <c r="Z670" s="69" t="str">
        <f>IFERROR(CLEAN(HLOOKUP(Z$1,'1.源数据-产品报告-消费降序'!Z:Z,ROW(),0)),"")</f>
        <v/>
      </c>
      <c r="AA670" s="69" t="str">
        <f>IFERROR(CLEAN(HLOOKUP(AA$1,'1.源数据-产品报告-消费降序'!AA:AA,ROW(),0)),"")</f>
        <v/>
      </c>
      <c r="AB670" s="69" t="str">
        <f>IFERROR(CLEAN(HLOOKUP(AB$1,'1.源数据-产品报告-消费降序'!AB:AB,ROW(),0)),"")</f>
        <v/>
      </c>
      <c r="AC670" s="69" t="str">
        <f>IFERROR(CLEAN(HLOOKUP(AC$1,'1.源数据-产品报告-消费降序'!AC:AC,ROW(),0)),"")</f>
        <v/>
      </c>
      <c r="AD6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0" s="69" t="str">
        <f>IFERROR(CLEAN(HLOOKUP(AE$1,'1.源数据-产品报告-消费降序'!AE:AE,ROW(),0)),"")</f>
        <v/>
      </c>
      <c r="AH670" s="69" t="str">
        <f>IFERROR(CLEAN(HLOOKUP(AH$1,'1.源数据-产品报告-消费降序'!AH:AH,ROW(),0)),"")</f>
        <v/>
      </c>
      <c r="AI670" s="69" t="str">
        <f>IFERROR(CLEAN(HLOOKUP(AI$1,'1.源数据-产品报告-消费降序'!AI:AI,ROW(),0)),"")</f>
        <v/>
      </c>
      <c r="AJ670" s="69" t="str">
        <f>IFERROR(CLEAN(HLOOKUP(AJ$1,'1.源数据-产品报告-消费降序'!AJ:AJ,ROW(),0)),"")</f>
        <v/>
      </c>
      <c r="AK670" s="69" t="str">
        <f>IFERROR(CLEAN(HLOOKUP(AK$1,'1.源数据-产品报告-消费降序'!AK:AK,ROW(),0)),"")</f>
        <v/>
      </c>
      <c r="AL670" s="69" t="str">
        <f>IFERROR(CLEAN(HLOOKUP(AL$1,'1.源数据-产品报告-消费降序'!AL:AL,ROW(),0)),"")</f>
        <v/>
      </c>
      <c r="AM670" s="69" t="str">
        <f>IFERROR(CLEAN(HLOOKUP(AM$1,'1.源数据-产品报告-消费降序'!AM:AM,ROW(),0)),"")</f>
        <v/>
      </c>
      <c r="AN670" s="69" t="str">
        <f>IFERROR(CLEAN(HLOOKUP(AN$1,'1.源数据-产品报告-消费降序'!AN:AN,ROW(),0)),"")</f>
        <v/>
      </c>
      <c r="AO6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0" s="69" t="str">
        <f>IFERROR(CLEAN(HLOOKUP(AP$1,'1.源数据-产品报告-消费降序'!AP:AP,ROW(),0)),"")</f>
        <v/>
      </c>
      <c r="AS670" s="69" t="str">
        <f>IFERROR(CLEAN(HLOOKUP(AS$1,'1.源数据-产品报告-消费降序'!AS:AS,ROW(),0)),"")</f>
        <v/>
      </c>
      <c r="AT670" s="69" t="str">
        <f>IFERROR(CLEAN(HLOOKUP(AT$1,'1.源数据-产品报告-消费降序'!AT:AT,ROW(),0)),"")</f>
        <v/>
      </c>
      <c r="AU670" s="69" t="str">
        <f>IFERROR(CLEAN(HLOOKUP(AU$1,'1.源数据-产品报告-消费降序'!AU:AU,ROW(),0)),"")</f>
        <v/>
      </c>
      <c r="AV670" s="69" t="str">
        <f>IFERROR(CLEAN(HLOOKUP(AV$1,'1.源数据-产品报告-消费降序'!AV:AV,ROW(),0)),"")</f>
        <v/>
      </c>
      <c r="AW670" s="69" t="str">
        <f>IFERROR(CLEAN(HLOOKUP(AW$1,'1.源数据-产品报告-消费降序'!AW:AW,ROW(),0)),"")</f>
        <v/>
      </c>
      <c r="AX670" s="69" t="str">
        <f>IFERROR(CLEAN(HLOOKUP(AX$1,'1.源数据-产品报告-消费降序'!AX:AX,ROW(),0)),"")</f>
        <v/>
      </c>
      <c r="AY670" s="69" t="str">
        <f>IFERROR(CLEAN(HLOOKUP(AY$1,'1.源数据-产品报告-消费降序'!AY:AY,ROW(),0)),"")</f>
        <v/>
      </c>
      <c r="AZ6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0" s="69" t="str">
        <f>IFERROR(CLEAN(HLOOKUP(BA$1,'1.源数据-产品报告-消费降序'!BA:BA,ROW(),0)),"")</f>
        <v/>
      </c>
      <c r="BD670" s="69" t="str">
        <f>IFERROR(CLEAN(HLOOKUP(BD$1,'1.源数据-产品报告-消费降序'!BD:BD,ROW(),0)),"")</f>
        <v/>
      </c>
      <c r="BE670" s="69" t="str">
        <f>IFERROR(CLEAN(HLOOKUP(BE$1,'1.源数据-产品报告-消费降序'!BE:BE,ROW(),0)),"")</f>
        <v/>
      </c>
      <c r="BF670" s="69" t="str">
        <f>IFERROR(CLEAN(HLOOKUP(BF$1,'1.源数据-产品报告-消费降序'!BF:BF,ROW(),0)),"")</f>
        <v/>
      </c>
      <c r="BG670" s="69" t="str">
        <f>IFERROR(CLEAN(HLOOKUP(BG$1,'1.源数据-产品报告-消费降序'!BG:BG,ROW(),0)),"")</f>
        <v/>
      </c>
      <c r="BH670" s="69" t="str">
        <f>IFERROR(CLEAN(HLOOKUP(BH$1,'1.源数据-产品报告-消费降序'!BH:BH,ROW(),0)),"")</f>
        <v/>
      </c>
      <c r="BI670" s="69" t="str">
        <f>IFERROR(CLEAN(HLOOKUP(BI$1,'1.源数据-产品报告-消费降序'!BI:BI,ROW(),0)),"")</f>
        <v/>
      </c>
      <c r="BJ670" s="69" t="str">
        <f>IFERROR(CLEAN(HLOOKUP(BJ$1,'1.源数据-产品报告-消费降序'!BJ:BJ,ROW(),0)),"")</f>
        <v/>
      </c>
      <c r="BK6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0" s="69" t="str">
        <f>IFERROR(CLEAN(HLOOKUP(BL$1,'1.源数据-产品报告-消费降序'!BL:BL,ROW(),0)),"")</f>
        <v/>
      </c>
      <c r="BO670" s="69" t="str">
        <f>IFERROR(CLEAN(HLOOKUP(BO$1,'1.源数据-产品报告-消费降序'!BO:BO,ROW(),0)),"")</f>
        <v/>
      </c>
      <c r="BP670" s="69" t="str">
        <f>IFERROR(CLEAN(HLOOKUP(BP$1,'1.源数据-产品报告-消费降序'!BP:BP,ROW(),0)),"")</f>
        <v/>
      </c>
      <c r="BQ670" s="69" t="str">
        <f>IFERROR(CLEAN(HLOOKUP(BQ$1,'1.源数据-产品报告-消费降序'!BQ:BQ,ROW(),0)),"")</f>
        <v/>
      </c>
      <c r="BR670" s="69" t="str">
        <f>IFERROR(CLEAN(HLOOKUP(BR$1,'1.源数据-产品报告-消费降序'!BR:BR,ROW(),0)),"")</f>
        <v/>
      </c>
      <c r="BS670" s="69" t="str">
        <f>IFERROR(CLEAN(HLOOKUP(BS$1,'1.源数据-产品报告-消费降序'!BS:BS,ROW(),0)),"")</f>
        <v/>
      </c>
      <c r="BT670" s="69" t="str">
        <f>IFERROR(CLEAN(HLOOKUP(BT$1,'1.源数据-产品报告-消费降序'!BT:BT,ROW(),0)),"")</f>
        <v/>
      </c>
      <c r="BU670" s="69" t="str">
        <f>IFERROR(CLEAN(HLOOKUP(BU$1,'1.源数据-产品报告-消费降序'!BU:BU,ROW(),0)),"")</f>
        <v/>
      </c>
      <c r="BV6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0" s="69" t="str">
        <f>IFERROR(CLEAN(HLOOKUP(BW$1,'1.源数据-产品报告-消费降序'!BW:BW,ROW(),0)),"")</f>
        <v/>
      </c>
    </row>
    <row r="671" spans="1:75">
      <c r="A671" s="69" t="str">
        <f>IFERROR(CLEAN(HLOOKUP(A$1,'1.源数据-产品报告-消费降序'!A:A,ROW(),0)),"")</f>
        <v/>
      </c>
      <c r="B671" s="69" t="str">
        <f>IFERROR(CLEAN(HLOOKUP(B$1,'1.源数据-产品报告-消费降序'!B:B,ROW(),0)),"")</f>
        <v/>
      </c>
      <c r="C671" s="69" t="str">
        <f>IFERROR(CLEAN(HLOOKUP(C$1,'1.源数据-产品报告-消费降序'!C:C,ROW(),0)),"")</f>
        <v/>
      </c>
      <c r="D671" s="69" t="str">
        <f>IFERROR(CLEAN(HLOOKUP(D$1,'1.源数据-产品报告-消费降序'!D:D,ROW(),0)),"")</f>
        <v/>
      </c>
      <c r="E671" s="69" t="str">
        <f>IFERROR(CLEAN(HLOOKUP(E$1,'1.源数据-产品报告-消费降序'!E:E,ROW(),0)),"")</f>
        <v/>
      </c>
      <c r="F671" s="69" t="str">
        <f>IFERROR(CLEAN(HLOOKUP(F$1,'1.源数据-产品报告-消费降序'!F:F,ROW(),0)),"")</f>
        <v/>
      </c>
      <c r="G671" s="70">
        <f>IFERROR((HLOOKUP(G$1,'1.源数据-产品报告-消费降序'!G:G,ROW(),0)),"")</f>
        <v>0</v>
      </c>
      <c r="H6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1" s="69" t="str">
        <f>IFERROR(CLEAN(HLOOKUP(I$1,'1.源数据-产品报告-消费降序'!I:I,ROW(),0)),"")</f>
        <v/>
      </c>
      <c r="L671" s="69" t="str">
        <f>IFERROR(CLEAN(HLOOKUP(L$1,'1.源数据-产品报告-消费降序'!L:L,ROW(),0)),"")</f>
        <v/>
      </c>
      <c r="M671" s="69" t="str">
        <f>IFERROR(CLEAN(HLOOKUP(M$1,'1.源数据-产品报告-消费降序'!M:M,ROW(),0)),"")</f>
        <v/>
      </c>
      <c r="N671" s="69" t="str">
        <f>IFERROR(CLEAN(HLOOKUP(N$1,'1.源数据-产品报告-消费降序'!N:N,ROW(),0)),"")</f>
        <v/>
      </c>
      <c r="O671" s="69" t="str">
        <f>IFERROR(CLEAN(HLOOKUP(O$1,'1.源数据-产品报告-消费降序'!O:O,ROW(),0)),"")</f>
        <v/>
      </c>
      <c r="P671" s="69" t="str">
        <f>IFERROR(CLEAN(HLOOKUP(P$1,'1.源数据-产品报告-消费降序'!P:P,ROW(),0)),"")</f>
        <v/>
      </c>
      <c r="Q671" s="69" t="str">
        <f>IFERROR(CLEAN(HLOOKUP(Q$1,'1.源数据-产品报告-消费降序'!Q:Q,ROW(),0)),"")</f>
        <v/>
      </c>
      <c r="R671" s="69" t="str">
        <f>IFERROR(CLEAN(HLOOKUP(R$1,'1.源数据-产品报告-消费降序'!R:R,ROW(),0)),"")</f>
        <v/>
      </c>
      <c r="S6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1" s="69" t="str">
        <f>IFERROR(CLEAN(HLOOKUP(T$1,'1.源数据-产品报告-消费降序'!T:T,ROW(),0)),"")</f>
        <v/>
      </c>
      <c r="W671" s="69" t="str">
        <f>IFERROR(CLEAN(HLOOKUP(W$1,'1.源数据-产品报告-消费降序'!W:W,ROW(),0)),"")</f>
        <v/>
      </c>
      <c r="X671" s="69" t="str">
        <f>IFERROR(CLEAN(HLOOKUP(X$1,'1.源数据-产品报告-消费降序'!X:X,ROW(),0)),"")</f>
        <v/>
      </c>
      <c r="Y671" s="69" t="str">
        <f>IFERROR(CLEAN(HLOOKUP(Y$1,'1.源数据-产品报告-消费降序'!Y:Y,ROW(),0)),"")</f>
        <v/>
      </c>
      <c r="Z671" s="69" t="str">
        <f>IFERROR(CLEAN(HLOOKUP(Z$1,'1.源数据-产品报告-消费降序'!Z:Z,ROW(),0)),"")</f>
        <v/>
      </c>
      <c r="AA671" s="69" t="str">
        <f>IFERROR(CLEAN(HLOOKUP(AA$1,'1.源数据-产品报告-消费降序'!AA:AA,ROW(),0)),"")</f>
        <v/>
      </c>
      <c r="AB671" s="69" t="str">
        <f>IFERROR(CLEAN(HLOOKUP(AB$1,'1.源数据-产品报告-消费降序'!AB:AB,ROW(),0)),"")</f>
        <v/>
      </c>
      <c r="AC671" s="69" t="str">
        <f>IFERROR(CLEAN(HLOOKUP(AC$1,'1.源数据-产品报告-消费降序'!AC:AC,ROW(),0)),"")</f>
        <v/>
      </c>
      <c r="AD6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1" s="69" t="str">
        <f>IFERROR(CLEAN(HLOOKUP(AE$1,'1.源数据-产品报告-消费降序'!AE:AE,ROW(),0)),"")</f>
        <v/>
      </c>
      <c r="AH671" s="69" t="str">
        <f>IFERROR(CLEAN(HLOOKUP(AH$1,'1.源数据-产品报告-消费降序'!AH:AH,ROW(),0)),"")</f>
        <v/>
      </c>
      <c r="AI671" s="69" t="str">
        <f>IFERROR(CLEAN(HLOOKUP(AI$1,'1.源数据-产品报告-消费降序'!AI:AI,ROW(),0)),"")</f>
        <v/>
      </c>
      <c r="AJ671" s="69" t="str">
        <f>IFERROR(CLEAN(HLOOKUP(AJ$1,'1.源数据-产品报告-消费降序'!AJ:AJ,ROW(),0)),"")</f>
        <v/>
      </c>
      <c r="AK671" s="69" t="str">
        <f>IFERROR(CLEAN(HLOOKUP(AK$1,'1.源数据-产品报告-消费降序'!AK:AK,ROW(),0)),"")</f>
        <v/>
      </c>
      <c r="AL671" s="69" t="str">
        <f>IFERROR(CLEAN(HLOOKUP(AL$1,'1.源数据-产品报告-消费降序'!AL:AL,ROW(),0)),"")</f>
        <v/>
      </c>
      <c r="AM671" s="69" t="str">
        <f>IFERROR(CLEAN(HLOOKUP(AM$1,'1.源数据-产品报告-消费降序'!AM:AM,ROW(),0)),"")</f>
        <v/>
      </c>
      <c r="AN671" s="69" t="str">
        <f>IFERROR(CLEAN(HLOOKUP(AN$1,'1.源数据-产品报告-消费降序'!AN:AN,ROW(),0)),"")</f>
        <v/>
      </c>
      <c r="AO6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1" s="69" t="str">
        <f>IFERROR(CLEAN(HLOOKUP(AP$1,'1.源数据-产品报告-消费降序'!AP:AP,ROW(),0)),"")</f>
        <v/>
      </c>
      <c r="AS671" s="69" t="str">
        <f>IFERROR(CLEAN(HLOOKUP(AS$1,'1.源数据-产品报告-消费降序'!AS:AS,ROW(),0)),"")</f>
        <v/>
      </c>
      <c r="AT671" s="69" t="str">
        <f>IFERROR(CLEAN(HLOOKUP(AT$1,'1.源数据-产品报告-消费降序'!AT:AT,ROW(),0)),"")</f>
        <v/>
      </c>
      <c r="AU671" s="69" t="str">
        <f>IFERROR(CLEAN(HLOOKUP(AU$1,'1.源数据-产品报告-消费降序'!AU:AU,ROW(),0)),"")</f>
        <v/>
      </c>
      <c r="AV671" s="69" t="str">
        <f>IFERROR(CLEAN(HLOOKUP(AV$1,'1.源数据-产品报告-消费降序'!AV:AV,ROW(),0)),"")</f>
        <v/>
      </c>
      <c r="AW671" s="69" t="str">
        <f>IFERROR(CLEAN(HLOOKUP(AW$1,'1.源数据-产品报告-消费降序'!AW:AW,ROW(),0)),"")</f>
        <v/>
      </c>
      <c r="AX671" s="69" t="str">
        <f>IFERROR(CLEAN(HLOOKUP(AX$1,'1.源数据-产品报告-消费降序'!AX:AX,ROW(),0)),"")</f>
        <v/>
      </c>
      <c r="AY671" s="69" t="str">
        <f>IFERROR(CLEAN(HLOOKUP(AY$1,'1.源数据-产品报告-消费降序'!AY:AY,ROW(),0)),"")</f>
        <v/>
      </c>
      <c r="AZ6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1" s="69" t="str">
        <f>IFERROR(CLEAN(HLOOKUP(BA$1,'1.源数据-产品报告-消费降序'!BA:BA,ROW(),0)),"")</f>
        <v/>
      </c>
      <c r="BD671" s="69" t="str">
        <f>IFERROR(CLEAN(HLOOKUP(BD$1,'1.源数据-产品报告-消费降序'!BD:BD,ROW(),0)),"")</f>
        <v/>
      </c>
      <c r="BE671" s="69" t="str">
        <f>IFERROR(CLEAN(HLOOKUP(BE$1,'1.源数据-产品报告-消费降序'!BE:BE,ROW(),0)),"")</f>
        <v/>
      </c>
      <c r="BF671" s="69" t="str">
        <f>IFERROR(CLEAN(HLOOKUP(BF$1,'1.源数据-产品报告-消费降序'!BF:BF,ROW(),0)),"")</f>
        <v/>
      </c>
      <c r="BG671" s="69" t="str">
        <f>IFERROR(CLEAN(HLOOKUP(BG$1,'1.源数据-产品报告-消费降序'!BG:BG,ROW(),0)),"")</f>
        <v/>
      </c>
      <c r="BH671" s="69" t="str">
        <f>IFERROR(CLEAN(HLOOKUP(BH$1,'1.源数据-产品报告-消费降序'!BH:BH,ROW(),0)),"")</f>
        <v/>
      </c>
      <c r="BI671" s="69" t="str">
        <f>IFERROR(CLEAN(HLOOKUP(BI$1,'1.源数据-产品报告-消费降序'!BI:BI,ROW(),0)),"")</f>
        <v/>
      </c>
      <c r="BJ671" s="69" t="str">
        <f>IFERROR(CLEAN(HLOOKUP(BJ$1,'1.源数据-产品报告-消费降序'!BJ:BJ,ROW(),0)),"")</f>
        <v/>
      </c>
      <c r="BK6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1" s="69" t="str">
        <f>IFERROR(CLEAN(HLOOKUP(BL$1,'1.源数据-产品报告-消费降序'!BL:BL,ROW(),0)),"")</f>
        <v/>
      </c>
      <c r="BO671" s="69" t="str">
        <f>IFERROR(CLEAN(HLOOKUP(BO$1,'1.源数据-产品报告-消费降序'!BO:BO,ROW(),0)),"")</f>
        <v/>
      </c>
      <c r="BP671" s="69" t="str">
        <f>IFERROR(CLEAN(HLOOKUP(BP$1,'1.源数据-产品报告-消费降序'!BP:BP,ROW(),0)),"")</f>
        <v/>
      </c>
      <c r="BQ671" s="69" t="str">
        <f>IFERROR(CLEAN(HLOOKUP(BQ$1,'1.源数据-产品报告-消费降序'!BQ:BQ,ROW(),0)),"")</f>
        <v/>
      </c>
      <c r="BR671" s="69" t="str">
        <f>IFERROR(CLEAN(HLOOKUP(BR$1,'1.源数据-产品报告-消费降序'!BR:BR,ROW(),0)),"")</f>
        <v/>
      </c>
      <c r="BS671" s="69" t="str">
        <f>IFERROR(CLEAN(HLOOKUP(BS$1,'1.源数据-产品报告-消费降序'!BS:BS,ROW(),0)),"")</f>
        <v/>
      </c>
      <c r="BT671" s="69" t="str">
        <f>IFERROR(CLEAN(HLOOKUP(BT$1,'1.源数据-产品报告-消费降序'!BT:BT,ROW(),0)),"")</f>
        <v/>
      </c>
      <c r="BU671" s="69" t="str">
        <f>IFERROR(CLEAN(HLOOKUP(BU$1,'1.源数据-产品报告-消费降序'!BU:BU,ROW(),0)),"")</f>
        <v/>
      </c>
      <c r="BV6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1" s="69" t="str">
        <f>IFERROR(CLEAN(HLOOKUP(BW$1,'1.源数据-产品报告-消费降序'!BW:BW,ROW(),0)),"")</f>
        <v/>
      </c>
    </row>
    <row r="672" spans="1:75">
      <c r="A672" s="69" t="str">
        <f>IFERROR(CLEAN(HLOOKUP(A$1,'1.源数据-产品报告-消费降序'!A:A,ROW(),0)),"")</f>
        <v/>
      </c>
      <c r="B672" s="69" t="str">
        <f>IFERROR(CLEAN(HLOOKUP(B$1,'1.源数据-产品报告-消费降序'!B:B,ROW(),0)),"")</f>
        <v/>
      </c>
      <c r="C672" s="69" t="str">
        <f>IFERROR(CLEAN(HLOOKUP(C$1,'1.源数据-产品报告-消费降序'!C:C,ROW(),0)),"")</f>
        <v/>
      </c>
      <c r="D672" s="69" t="str">
        <f>IFERROR(CLEAN(HLOOKUP(D$1,'1.源数据-产品报告-消费降序'!D:D,ROW(),0)),"")</f>
        <v/>
      </c>
      <c r="E672" s="69" t="str">
        <f>IFERROR(CLEAN(HLOOKUP(E$1,'1.源数据-产品报告-消费降序'!E:E,ROW(),0)),"")</f>
        <v/>
      </c>
      <c r="F672" s="69" t="str">
        <f>IFERROR(CLEAN(HLOOKUP(F$1,'1.源数据-产品报告-消费降序'!F:F,ROW(),0)),"")</f>
        <v/>
      </c>
      <c r="G672" s="70">
        <f>IFERROR((HLOOKUP(G$1,'1.源数据-产品报告-消费降序'!G:G,ROW(),0)),"")</f>
        <v>0</v>
      </c>
      <c r="H6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2" s="69" t="str">
        <f>IFERROR(CLEAN(HLOOKUP(I$1,'1.源数据-产品报告-消费降序'!I:I,ROW(),0)),"")</f>
        <v/>
      </c>
      <c r="L672" s="69" t="str">
        <f>IFERROR(CLEAN(HLOOKUP(L$1,'1.源数据-产品报告-消费降序'!L:L,ROW(),0)),"")</f>
        <v/>
      </c>
      <c r="M672" s="69" t="str">
        <f>IFERROR(CLEAN(HLOOKUP(M$1,'1.源数据-产品报告-消费降序'!M:M,ROW(),0)),"")</f>
        <v/>
      </c>
      <c r="N672" s="69" t="str">
        <f>IFERROR(CLEAN(HLOOKUP(N$1,'1.源数据-产品报告-消费降序'!N:N,ROW(),0)),"")</f>
        <v/>
      </c>
      <c r="O672" s="69" t="str">
        <f>IFERROR(CLEAN(HLOOKUP(O$1,'1.源数据-产品报告-消费降序'!O:O,ROW(),0)),"")</f>
        <v/>
      </c>
      <c r="P672" s="69" t="str">
        <f>IFERROR(CLEAN(HLOOKUP(P$1,'1.源数据-产品报告-消费降序'!P:P,ROW(),0)),"")</f>
        <v/>
      </c>
      <c r="Q672" s="69" t="str">
        <f>IFERROR(CLEAN(HLOOKUP(Q$1,'1.源数据-产品报告-消费降序'!Q:Q,ROW(),0)),"")</f>
        <v/>
      </c>
      <c r="R672" s="69" t="str">
        <f>IFERROR(CLEAN(HLOOKUP(R$1,'1.源数据-产品报告-消费降序'!R:R,ROW(),0)),"")</f>
        <v/>
      </c>
      <c r="S6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2" s="69" t="str">
        <f>IFERROR(CLEAN(HLOOKUP(T$1,'1.源数据-产品报告-消费降序'!T:T,ROW(),0)),"")</f>
        <v/>
      </c>
      <c r="W672" s="69" t="str">
        <f>IFERROR(CLEAN(HLOOKUP(W$1,'1.源数据-产品报告-消费降序'!W:W,ROW(),0)),"")</f>
        <v/>
      </c>
      <c r="X672" s="69" t="str">
        <f>IFERROR(CLEAN(HLOOKUP(X$1,'1.源数据-产品报告-消费降序'!X:X,ROW(),0)),"")</f>
        <v/>
      </c>
      <c r="Y672" s="69" t="str">
        <f>IFERROR(CLEAN(HLOOKUP(Y$1,'1.源数据-产品报告-消费降序'!Y:Y,ROW(),0)),"")</f>
        <v/>
      </c>
      <c r="Z672" s="69" t="str">
        <f>IFERROR(CLEAN(HLOOKUP(Z$1,'1.源数据-产品报告-消费降序'!Z:Z,ROW(),0)),"")</f>
        <v/>
      </c>
      <c r="AA672" s="69" t="str">
        <f>IFERROR(CLEAN(HLOOKUP(AA$1,'1.源数据-产品报告-消费降序'!AA:AA,ROW(),0)),"")</f>
        <v/>
      </c>
      <c r="AB672" s="69" t="str">
        <f>IFERROR(CLEAN(HLOOKUP(AB$1,'1.源数据-产品报告-消费降序'!AB:AB,ROW(),0)),"")</f>
        <v/>
      </c>
      <c r="AC672" s="69" t="str">
        <f>IFERROR(CLEAN(HLOOKUP(AC$1,'1.源数据-产品报告-消费降序'!AC:AC,ROW(),0)),"")</f>
        <v/>
      </c>
      <c r="AD6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2" s="69" t="str">
        <f>IFERROR(CLEAN(HLOOKUP(AE$1,'1.源数据-产品报告-消费降序'!AE:AE,ROW(),0)),"")</f>
        <v/>
      </c>
      <c r="AH672" s="69" t="str">
        <f>IFERROR(CLEAN(HLOOKUP(AH$1,'1.源数据-产品报告-消费降序'!AH:AH,ROW(),0)),"")</f>
        <v/>
      </c>
      <c r="AI672" s="69" t="str">
        <f>IFERROR(CLEAN(HLOOKUP(AI$1,'1.源数据-产品报告-消费降序'!AI:AI,ROW(),0)),"")</f>
        <v/>
      </c>
      <c r="AJ672" s="69" t="str">
        <f>IFERROR(CLEAN(HLOOKUP(AJ$1,'1.源数据-产品报告-消费降序'!AJ:AJ,ROW(),0)),"")</f>
        <v/>
      </c>
      <c r="AK672" s="69" t="str">
        <f>IFERROR(CLEAN(HLOOKUP(AK$1,'1.源数据-产品报告-消费降序'!AK:AK,ROW(),0)),"")</f>
        <v/>
      </c>
      <c r="AL672" s="69" t="str">
        <f>IFERROR(CLEAN(HLOOKUP(AL$1,'1.源数据-产品报告-消费降序'!AL:AL,ROW(),0)),"")</f>
        <v/>
      </c>
      <c r="AM672" s="69" t="str">
        <f>IFERROR(CLEAN(HLOOKUP(AM$1,'1.源数据-产品报告-消费降序'!AM:AM,ROW(),0)),"")</f>
        <v/>
      </c>
      <c r="AN672" s="69" t="str">
        <f>IFERROR(CLEAN(HLOOKUP(AN$1,'1.源数据-产品报告-消费降序'!AN:AN,ROW(),0)),"")</f>
        <v/>
      </c>
      <c r="AO6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2" s="69" t="str">
        <f>IFERROR(CLEAN(HLOOKUP(AP$1,'1.源数据-产品报告-消费降序'!AP:AP,ROW(),0)),"")</f>
        <v/>
      </c>
      <c r="AS672" s="69" t="str">
        <f>IFERROR(CLEAN(HLOOKUP(AS$1,'1.源数据-产品报告-消费降序'!AS:AS,ROW(),0)),"")</f>
        <v/>
      </c>
      <c r="AT672" s="69" t="str">
        <f>IFERROR(CLEAN(HLOOKUP(AT$1,'1.源数据-产品报告-消费降序'!AT:AT,ROW(),0)),"")</f>
        <v/>
      </c>
      <c r="AU672" s="69" t="str">
        <f>IFERROR(CLEAN(HLOOKUP(AU$1,'1.源数据-产品报告-消费降序'!AU:AU,ROW(),0)),"")</f>
        <v/>
      </c>
      <c r="AV672" s="69" t="str">
        <f>IFERROR(CLEAN(HLOOKUP(AV$1,'1.源数据-产品报告-消费降序'!AV:AV,ROW(),0)),"")</f>
        <v/>
      </c>
      <c r="AW672" s="69" t="str">
        <f>IFERROR(CLEAN(HLOOKUP(AW$1,'1.源数据-产品报告-消费降序'!AW:AW,ROW(),0)),"")</f>
        <v/>
      </c>
      <c r="AX672" s="69" t="str">
        <f>IFERROR(CLEAN(HLOOKUP(AX$1,'1.源数据-产品报告-消费降序'!AX:AX,ROW(),0)),"")</f>
        <v/>
      </c>
      <c r="AY672" s="69" t="str">
        <f>IFERROR(CLEAN(HLOOKUP(AY$1,'1.源数据-产品报告-消费降序'!AY:AY,ROW(),0)),"")</f>
        <v/>
      </c>
      <c r="AZ6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2" s="69" t="str">
        <f>IFERROR(CLEAN(HLOOKUP(BA$1,'1.源数据-产品报告-消费降序'!BA:BA,ROW(),0)),"")</f>
        <v/>
      </c>
      <c r="BD672" s="69" t="str">
        <f>IFERROR(CLEAN(HLOOKUP(BD$1,'1.源数据-产品报告-消费降序'!BD:BD,ROW(),0)),"")</f>
        <v/>
      </c>
      <c r="BE672" s="69" t="str">
        <f>IFERROR(CLEAN(HLOOKUP(BE$1,'1.源数据-产品报告-消费降序'!BE:BE,ROW(),0)),"")</f>
        <v/>
      </c>
      <c r="BF672" s="69" t="str">
        <f>IFERROR(CLEAN(HLOOKUP(BF$1,'1.源数据-产品报告-消费降序'!BF:BF,ROW(),0)),"")</f>
        <v/>
      </c>
      <c r="BG672" s="69" t="str">
        <f>IFERROR(CLEAN(HLOOKUP(BG$1,'1.源数据-产品报告-消费降序'!BG:BG,ROW(),0)),"")</f>
        <v/>
      </c>
      <c r="BH672" s="69" t="str">
        <f>IFERROR(CLEAN(HLOOKUP(BH$1,'1.源数据-产品报告-消费降序'!BH:BH,ROW(),0)),"")</f>
        <v/>
      </c>
      <c r="BI672" s="69" t="str">
        <f>IFERROR(CLEAN(HLOOKUP(BI$1,'1.源数据-产品报告-消费降序'!BI:BI,ROW(),0)),"")</f>
        <v/>
      </c>
      <c r="BJ672" s="69" t="str">
        <f>IFERROR(CLEAN(HLOOKUP(BJ$1,'1.源数据-产品报告-消费降序'!BJ:BJ,ROW(),0)),"")</f>
        <v/>
      </c>
      <c r="BK6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2" s="69" t="str">
        <f>IFERROR(CLEAN(HLOOKUP(BL$1,'1.源数据-产品报告-消费降序'!BL:BL,ROW(),0)),"")</f>
        <v/>
      </c>
      <c r="BO672" s="69" t="str">
        <f>IFERROR(CLEAN(HLOOKUP(BO$1,'1.源数据-产品报告-消费降序'!BO:BO,ROW(),0)),"")</f>
        <v/>
      </c>
      <c r="BP672" s="69" t="str">
        <f>IFERROR(CLEAN(HLOOKUP(BP$1,'1.源数据-产品报告-消费降序'!BP:BP,ROW(),0)),"")</f>
        <v/>
      </c>
      <c r="BQ672" s="69" t="str">
        <f>IFERROR(CLEAN(HLOOKUP(BQ$1,'1.源数据-产品报告-消费降序'!BQ:BQ,ROW(),0)),"")</f>
        <v/>
      </c>
      <c r="BR672" s="69" t="str">
        <f>IFERROR(CLEAN(HLOOKUP(BR$1,'1.源数据-产品报告-消费降序'!BR:BR,ROW(),0)),"")</f>
        <v/>
      </c>
      <c r="BS672" s="69" t="str">
        <f>IFERROR(CLEAN(HLOOKUP(BS$1,'1.源数据-产品报告-消费降序'!BS:BS,ROW(),0)),"")</f>
        <v/>
      </c>
      <c r="BT672" s="69" t="str">
        <f>IFERROR(CLEAN(HLOOKUP(BT$1,'1.源数据-产品报告-消费降序'!BT:BT,ROW(),0)),"")</f>
        <v/>
      </c>
      <c r="BU672" s="69" t="str">
        <f>IFERROR(CLEAN(HLOOKUP(BU$1,'1.源数据-产品报告-消费降序'!BU:BU,ROW(),0)),"")</f>
        <v/>
      </c>
      <c r="BV6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2" s="69" t="str">
        <f>IFERROR(CLEAN(HLOOKUP(BW$1,'1.源数据-产品报告-消费降序'!BW:BW,ROW(),0)),"")</f>
        <v/>
      </c>
    </row>
    <row r="673" spans="1:75">
      <c r="A673" s="69" t="str">
        <f>IFERROR(CLEAN(HLOOKUP(A$1,'1.源数据-产品报告-消费降序'!A:A,ROW(),0)),"")</f>
        <v/>
      </c>
      <c r="B673" s="69" t="str">
        <f>IFERROR(CLEAN(HLOOKUP(B$1,'1.源数据-产品报告-消费降序'!B:B,ROW(),0)),"")</f>
        <v/>
      </c>
      <c r="C673" s="69" t="str">
        <f>IFERROR(CLEAN(HLOOKUP(C$1,'1.源数据-产品报告-消费降序'!C:C,ROW(),0)),"")</f>
        <v/>
      </c>
      <c r="D673" s="69" t="str">
        <f>IFERROR(CLEAN(HLOOKUP(D$1,'1.源数据-产品报告-消费降序'!D:D,ROW(),0)),"")</f>
        <v/>
      </c>
      <c r="E673" s="69" t="str">
        <f>IFERROR(CLEAN(HLOOKUP(E$1,'1.源数据-产品报告-消费降序'!E:E,ROW(),0)),"")</f>
        <v/>
      </c>
      <c r="F673" s="69" t="str">
        <f>IFERROR(CLEAN(HLOOKUP(F$1,'1.源数据-产品报告-消费降序'!F:F,ROW(),0)),"")</f>
        <v/>
      </c>
      <c r="G673" s="70">
        <f>IFERROR((HLOOKUP(G$1,'1.源数据-产品报告-消费降序'!G:G,ROW(),0)),"")</f>
        <v>0</v>
      </c>
      <c r="H6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3" s="69" t="str">
        <f>IFERROR(CLEAN(HLOOKUP(I$1,'1.源数据-产品报告-消费降序'!I:I,ROW(),0)),"")</f>
        <v/>
      </c>
      <c r="L673" s="69" t="str">
        <f>IFERROR(CLEAN(HLOOKUP(L$1,'1.源数据-产品报告-消费降序'!L:L,ROW(),0)),"")</f>
        <v/>
      </c>
      <c r="M673" s="69" t="str">
        <f>IFERROR(CLEAN(HLOOKUP(M$1,'1.源数据-产品报告-消费降序'!M:M,ROW(),0)),"")</f>
        <v/>
      </c>
      <c r="N673" s="69" t="str">
        <f>IFERROR(CLEAN(HLOOKUP(N$1,'1.源数据-产品报告-消费降序'!N:N,ROW(),0)),"")</f>
        <v/>
      </c>
      <c r="O673" s="69" t="str">
        <f>IFERROR(CLEAN(HLOOKUP(O$1,'1.源数据-产品报告-消费降序'!O:O,ROW(),0)),"")</f>
        <v/>
      </c>
      <c r="P673" s="69" t="str">
        <f>IFERROR(CLEAN(HLOOKUP(P$1,'1.源数据-产品报告-消费降序'!P:P,ROW(),0)),"")</f>
        <v/>
      </c>
      <c r="Q673" s="69" t="str">
        <f>IFERROR(CLEAN(HLOOKUP(Q$1,'1.源数据-产品报告-消费降序'!Q:Q,ROW(),0)),"")</f>
        <v/>
      </c>
      <c r="R673" s="69" t="str">
        <f>IFERROR(CLEAN(HLOOKUP(R$1,'1.源数据-产品报告-消费降序'!R:R,ROW(),0)),"")</f>
        <v/>
      </c>
      <c r="S6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3" s="69" t="str">
        <f>IFERROR(CLEAN(HLOOKUP(T$1,'1.源数据-产品报告-消费降序'!T:T,ROW(),0)),"")</f>
        <v/>
      </c>
      <c r="W673" s="69" t="str">
        <f>IFERROR(CLEAN(HLOOKUP(W$1,'1.源数据-产品报告-消费降序'!W:W,ROW(),0)),"")</f>
        <v/>
      </c>
      <c r="X673" s="69" t="str">
        <f>IFERROR(CLEAN(HLOOKUP(X$1,'1.源数据-产品报告-消费降序'!X:X,ROW(),0)),"")</f>
        <v/>
      </c>
      <c r="Y673" s="69" t="str">
        <f>IFERROR(CLEAN(HLOOKUP(Y$1,'1.源数据-产品报告-消费降序'!Y:Y,ROW(),0)),"")</f>
        <v/>
      </c>
      <c r="Z673" s="69" t="str">
        <f>IFERROR(CLEAN(HLOOKUP(Z$1,'1.源数据-产品报告-消费降序'!Z:Z,ROW(),0)),"")</f>
        <v/>
      </c>
      <c r="AA673" s="69" t="str">
        <f>IFERROR(CLEAN(HLOOKUP(AA$1,'1.源数据-产品报告-消费降序'!AA:AA,ROW(),0)),"")</f>
        <v/>
      </c>
      <c r="AB673" s="69" t="str">
        <f>IFERROR(CLEAN(HLOOKUP(AB$1,'1.源数据-产品报告-消费降序'!AB:AB,ROW(),0)),"")</f>
        <v/>
      </c>
      <c r="AC673" s="69" t="str">
        <f>IFERROR(CLEAN(HLOOKUP(AC$1,'1.源数据-产品报告-消费降序'!AC:AC,ROW(),0)),"")</f>
        <v/>
      </c>
      <c r="AD6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3" s="69" t="str">
        <f>IFERROR(CLEAN(HLOOKUP(AE$1,'1.源数据-产品报告-消费降序'!AE:AE,ROW(),0)),"")</f>
        <v/>
      </c>
      <c r="AH673" s="69" t="str">
        <f>IFERROR(CLEAN(HLOOKUP(AH$1,'1.源数据-产品报告-消费降序'!AH:AH,ROW(),0)),"")</f>
        <v/>
      </c>
      <c r="AI673" s="69" t="str">
        <f>IFERROR(CLEAN(HLOOKUP(AI$1,'1.源数据-产品报告-消费降序'!AI:AI,ROW(),0)),"")</f>
        <v/>
      </c>
      <c r="AJ673" s="69" t="str">
        <f>IFERROR(CLEAN(HLOOKUP(AJ$1,'1.源数据-产品报告-消费降序'!AJ:AJ,ROW(),0)),"")</f>
        <v/>
      </c>
      <c r="AK673" s="69" t="str">
        <f>IFERROR(CLEAN(HLOOKUP(AK$1,'1.源数据-产品报告-消费降序'!AK:AK,ROW(),0)),"")</f>
        <v/>
      </c>
      <c r="AL673" s="69" t="str">
        <f>IFERROR(CLEAN(HLOOKUP(AL$1,'1.源数据-产品报告-消费降序'!AL:AL,ROW(),0)),"")</f>
        <v/>
      </c>
      <c r="AM673" s="69" t="str">
        <f>IFERROR(CLEAN(HLOOKUP(AM$1,'1.源数据-产品报告-消费降序'!AM:AM,ROW(),0)),"")</f>
        <v/>
      </c>
      <c r="AN673" s="69" t="str">
        <f>IFERROR(CLEAN(HLOOKUP(AN$1,'1.源数据-产品报告-消费降序'!AN:AN,ROW(),0)),"")</f>
        <v/>
      </c>
      <c r="AO6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3" s="69" t="str">
        <f>IFERROR(CLEAN(HLOOKUP(AP$1,'1.源数据-产品报告-消费降序'!AP:AP,ROW(),0)),"")</f>
        <v/>
      </c>
      <c r="AS673" s="69" t="str">
        <f>IFERROR(CLEAN(HLOOKUP(AS$1,'1.源数据-产品报告-消费降序'!AS:AS,ROW(),0)),"")</f>
        <v/>
      </c>
      <c r="AT673" s="69" t="str">
        <f>IFERROR(CLEAN(HLOOKUP(AT$1,'1.源数据-产品报告-消费降序'!AT:AT,ROW(),0)),"")</f>
        <v/>
      </c>
      <c r="AU673" s="69" t="str">
        <f>IFERROR(CLEAN(HLOOKUP(AU$1,'1.源数据-产品报告-消费降序'!AU:AU,ROW(),0)),"")</f>
        <v/>
      </c>
      <c r="AV673" s="69" t="str">
        <f>IFERROR(CLEAN(HLOOKUP(AV$1,'1.源数据-产品报告-消费降序'!AV:AV,ROW(),0)),"")</f>
        <v/>
      </c>
      <c r="AW673" s="69" t="str">
        <f>IFERROR(CLEAN(HLOOKUP(AW$1,'1.源数据-产品报告-消费降序'!AW:AW,ROW(),0)),"")</f>
        <v/>
      </c>
      <c r="AX673" s="69" t="str">
        <f>IFERROR(CLEAN(HLOOKUP(AX$1,'1.源数据-产品报告-消费降序'!AX:AX,ROW(),0)),"")</f>
        <v/>
      </c>
      <c r="AY673" s="69" t="str">
        <f>IFERROR(CLEAN(HLOOKUP(AY$1,'1.源数据-产品报告-消费降序'!AY:AY,ROW(),0)),"")</f>
        <v/>
      </c>
      <c r="AZ6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3" s="69" t="str">
        <f>IFERROR(CLEAN(HLOOKUP(BA$1,'1.源数据-产品报告-消费降序'!BA:BA,ROW(),0)),"")</f>
        <v/>
      </c>
      <c r="BD673" s="69" t="str">
        <f>IFERROR(CLEAN(HLOOKUP(BD$1,'1.源数据-产品报告-消费降序'!BD:BD,ROW(),0)),"")</f>
        <v/>
      </c>
      <c r="BE673" s="69" t="str">
        <f>IFERROR(CLEAN(HLOOKUP(BE$1,'1.源数据-产品报告-消费降序'!BE:BE,ROW(),0)),"")</f>
        <v/>
      </c>
      <c r="BF673" s="69" t="str">
        <f>IFERROR(CLEAN(HLOOKUP(BF$1,'1.源数据-产品报告-消费降序'!BF:BF,ROW(),0)),"")</f>
        <v/>
      </c>
      <c r="BG673" s="69" t="str">
        <f>IFERROR(CLEAN(HLOOKUP(BG$1,'1.源数据-产品报告-消费降序'!BG:BG,ROW(),0)),"")</f>
        <v/>
      </c>
      <c r="BH673" s="69" t="str">
        <f>IFERROR(CLEAN(HLOOKUP(BH$1,'1.源数据-产品报告-消费降序'!BH:BH,ROW(),0)),"")</f>
        <v/>
      </c>
      <c r="BI673" s="69" t="str">
        <f>IFERROR(CLEAN(HLOOKUP(BI$1,'1.源数据-产品报告-消费降序'!BI:BI,ROW(),0)),"")</f>
        <v/>
      </c>
      <c r="BJ673" s="69" t="str">
        <f>IFERROR(CLEAN(HLOOKUP(BJ$1,'1.源数据-产品报告-消费降序'!BJ:BJ,ROW(),0)),"")</f>
        <v/>
      </c>
      <c r="BK6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3" s="69" t="str">
        <f>IFERROR(CLEAN(HLOOKUP(BL$1,'1.源数据-产品报告-消费降序'!BL:BL,ROW(),0)),"")</f>
        <v/>
      </c>
      <c r="BO673" s="69" t="str">
        <f>IFERROR(CLEAN(HLOOKUP(BO$1,'1.源数据-产品报告-消费降序'!BO:BO,ROW(),0)),"")</f>
        <v/>
      </c>
      <c r="BP673" s="69" t="str">
        <f>IFERROR(CLEAN(HLOOKUP(BP$1,'1.源数据-产品报告-消费降序'!BP:BP,ROW(),0)),"")</f>
        <v/>
      </c>
      <c r="BQ673" s="69" t="str">
        <f>IFERROR(CLEAN(HLOOKUP(BQ$1,'1.源数据-产品报告-消费降序'!BQ:BQ,ROW(),0)),"")</f>
        <v/>
      </c>
      <c r="BR673" s="69" t="str">
        <f>IFERROR(CLEAN(HLOOKUP(BR$1,'1.源数据-产品报告-消费降序'!BR:BR,ROW(),0)),"")</f>
        <v/>
      </c>
      <c r="BS673" s="69" t="str">
        <f>IFERROR(CLEAN(HLOOKUP(BS$1,'1.源数据-产品报告-消费降序'!BS:BS,ROW(),0)),"")</f>
        <v/>
      </c>
      <c r="BT673" s="69" t="str">
        <f>IFERROR(CLEAN(HLOOKUP(BT$1,'1.源数据-产品报告-消费降序'!BT:BT,ROW(),0)),"")</f>
        <v/>
      </c>
      <c r="BU673" s="69" t="str">
        <f>IFERROR(CLEAN(HLOOKUP(BU$1,'1.源数据-产品报告-消费降序'!BU:BU,ROW(),0)),"")</f>
        <v/>
      </c>
      <c r="BV6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3" s="69" t="str">
        <f>IFERROR(CLEAN(HLOOKUP(BW$1,'1.源数据-产品报告-消费降序'!BW:BW,ROW(),0)),"")</f>
        <v/>
      </c>
    </row>
    <row r="674" spans="1:75">
      <c r="A674" s="69" t="str">
        <f>IFERROR(CLEAN(HLOOKUP(A$1,'1.源数据-产品报告-消费降序'!A:A,ROW(),0)),"")</f>
        <v/>
      </c>
      <c r="B674" s="69" t="str">
        <f>IFERROR(CLEAN(HLOOKUP(B$1,'1.源数据-产品报告-消费降序'!B:B,ROW(),0)),"")</f>
        <v/>
      </c>
      <c r="C674" s="69" t="str">
        <f>IFERROR(CLEAN(HLOOKUP(C$1,'1.源数据-产品报告-消费降序'!C:C,ROW(),0)),"")</f>
        <v/>
      </c>
      <c r="D674" s="69" t="str">
        <f>IFERROR(CLEAN(HLOOKUP(D$1,'1.源数据-产品报告-消费降序'!D:D,ROW(),0)),"")</f>
        <v/>
      </c>
      <c r="E674" s="69" t="str">
        <f>IFERROR(CLEAN(HLOOKUP(E$1,'1.源数据-产品报告-消费降序'!E:E,ROW(),0)),"")</f>
        <v/>
      </c>
      <c r="F674" s="69" t="str">
        <f>IFERROR(CLEAN(HLOOKUP(F$1,'1.源数据-产品报告-消费降序'!F:F,ROW(),0)),"")</f>
        <v/>
      </c>
      <c r="G674" s="70">
        <f>IFERROR((HLOOKUP(G$1,'1.源数据-产品报告-消费降序'!G:G,ROW(),0)),"")</f>
        <v>0</v>
      </c>
      <c r="H6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4" s="69" t="str">
        <f>IFERROR(CLEAN(HLOOKUP(I$1,'1.源数据-产品报告-消费降序'!I:I,ROW(),0)),"")</f>
        <v/>
      </c>
      <c r="L674" s="69" t="str">
        <f>IFERROR(CLEAN(HLOOKUP(L$1,'1.源数据-产品报告-消费降序'!L:L,ROW(),0)),"")</f>
        <v/>
      </c>
      <c r="M674" s="69" t="str">
        <f>IFERROR(CLEAN(HLOOKUP(M$1,'1.源数据-产品报告-消费降序'!M:M,ROW(),0)),"")</f>
        <v/>
      </c>
      <c r="N674" s="69" t="str">
        <f>IFERROR(CLEAN(HLOOKUP(N$1,'1.源数据-产品报告-消费降序'!N:N,ROW(),0)),"")</f>
        <v/>
      </c>
      <c r="O674" s="69" t="str">
        <f>IFERROR(CLEAN(HLOOKUP(O$1,'1.源数据-产品报告-消费降序'!O:O,ROW(),0)),"")</f>
        <v/>
      </c>
      <c r="P674" s="69" t="str">
        <f>IFERROR(CLEAN(HLOOKUP(P$1,'1.源数据-产品报告-消费降序'!P:P,ROW(),0)),"")</f>
        <v/>
      </c>
      <c r="Q674" s="69" t="str">
        <f>IFERROR(CLEAN(HLOOKUP(Q$1,'1.源数据-产品报告-消费降序'!Q:Q,ROW(),0)),"")</f>
        <v/>
      </c>
      <c r="R674" s="69" t="str">
        <f>IFERROR(CLEAN(HLOOKUP(R$1,'1.源数据-产品报告-消费降序'!R:R,ROW(),0)),"")</f>
        <v/>
      </c>
      <c r="S6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4" s="69" t="str">
        <f>IFERROR(CLEAN(HLOOKUP(T$1,'1.源数据-产品报告-消费降序'!T:T,ROW(),0)),"")</f>
        <v/>
      </c>
      <c r="W674" s="69" t="str">
        <f>IFERROR(CLEAN(HLOOKUP(W$1,'1.源数据-产品报告-消费降序'!W:W,ROW(),0)),"")</f>
        <v/>
      </c>
      <c r="X674" s="69" t="str">
        <f>IFERROR(CLEAN(HLOOKUP(X$1,'1.源数据-产品报告-消费降序'!X:X,ROW(),0)),"")</f>
        <v/>
      </c>
      <c r="Y674" s="69" t="str">
        <f>IFERROR(CLEAN(HLOOKUP(Y$1,'1.源数据-产品报告-消费降序'!Y:Y,ROW(),0)),"")</f>
        <v/>
      </c>
      <c r="Z674" s="69" t="str">
        <f>IFERROR(CLEAN(HLOOKUP(Z$1,'1.源数据-产品报告-消费降序'!Z:Z,ROW(),0)),"")</f>
        <v/>
      </c>
      <c r="AA674" s="69" t="str">
        <f>IFERROR(CLEAN(HLOOKUP(AA$1,'1.源数据-产品报告-消费降序'!AA:AA,ROW(),0)),"")</f>
        <v/>
      </c>
      <c r="AB674" s="69" t="str">
        <f>IFERROR(CLEAN(HLOOKUP(AB$1,'1.源数据-产品报告-消费降序'!AB:AB,ROW(),0)),"")</f>
        <v/>
      </c>
      <c r="AC674" s="69" t="str">
        <f>IFERROR(CLEAN(HLOOKUP(AC$1,'1.源数据-产品报告-消费降序'!AC:AC,ROW(),0)),"")</f>
        <v/>
      </c>
      <c r="AD6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4" s="69" t="str">
        <f>IFERROR(CLEAN(HLOOKUP(AE$1,'1.源数据-产品报告-消费降序'!AE:AE,ROW(),0)),"")</f>
        <v/>
      </c>
      <c r="AH674" s="69" t="str">
        <f>IFERROR(CLEAN(HLOOKUP(AH$1,'1.源数据-产品报告-消费降序'!AH:AH,ROW(),0)),"")</f>
        <v/>
      </c>
      <c r="AI674" s="69" t="str">
        <f>IFERROR(CLEAN(HLOOKUP(AI$1,'1.源数据-产品报告-消费降序'!AI:AI,ROW(),0)),"")</f>
        <v/>
      </c>
      <c r="AJ674" s="69" t="str">
        <f>IFERROR(CLEAN(HLOOKUP(AJ$1,'1.源数据-产品报告-消费降序'!AJ:AJ,ROW(),0)),"")</f>
        <v/>
      </c>
      <c r="AK674" s="69" t="str">
        <f>IFERROR(CLEAN(HLOOKUP(AK$1,'1.源数据-产品报告-消费降序'!AK:AK,ROW(),0)),"")</f>
        <v/>
      </c>
      <c r="AL674" s="69" t="str">
        <f>IFERROR(CLEAN(HLOOKUP(AL$1,'1.源数据-产品报告-消费降序'!AL:AL,ROW(),0)),"")</f>
        <v/>
      </c>
      <c r="AM674" s="69" t="str">
        <f>IFERROR(CLEAN(HLOOKUP(AM$1,'1.源数据-产品报告-消费降序'!AM:AM,ROW(),0)),"")</f>
        <v/>
      </c>
      <c r="AN674" s="69" t="str">
        <f>IFERROR(CLEAN(HLOOKUP(AN$1,'1.源数据-产品报告-消费降序'!AN:AN,ROW(),0)),"")</f>
        <v/>
      </c>
      <c r="AO6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4" s="69" t="str">
        <f>IFERROR(CLEAN(HLOOKUP(AP$1,'1.源数据-产品报告-消费降序'!AP:AP,ROW(),0)),"")</f>
        <v/>
      </c>
      <c r="AS674" s="69" t="str">
        <f>IFERROR(CLEAN(HLOOKUP(AS$1,'1.源数据-产品报告-消费降序'!AS:AS,ROW(),0)),"")</f>
        <v/>
      </c>
      <c r="AT674" s="69" t="str">
        <f>IFERROR(CLEAN(HLOOKUP(AT$1,'1.源数据-产品报告-消费降序'!AT:AT,ROW(),0)),"")</f>
        <v/>
      </c>
      <c r="AU674" s="69" t="str">
        <f>IFERROR(CLEAN(HLOOKUP(AU$1,'1.源数据-产品报告-消费降序'!AU:AU,ROW(),0)),"")</f>
        <v/>
      </c>
      <c r="AV674" s="69" t="str">
        <f>IFERROR(CLEAN(HLOOKUP(AV$1,'1.源数据-产品报告-消费降序'!AV:AV,ROW(),0)),"")</f>
        <v/>
      </c>
      <c r="AW674" s="69" t="str">
        <f>IFERROR(CLEAN(HLOOKUP(AW$1,'1.源数据-产品报告-消费降序'!AW:AW,ROW(),0)),"")</f>
        <v/>
      </c>
      <c r="AX674" s="69" t="str">
        <f>IFERROR(CLEAN(HLOOKUP(AX$1,'1.源数据-产品报告-消费降序'!AX:AX,ROW(),0)),"")</f>
        <v/>
      </c>
      <c r="AY674" s="69" t="str">
        <f>IFERROR(CLEAN(HLOOKUP(AY$1,'1.源数据-产品报告-消费降序'!AY:AY,ROW(),0)),"")</f>
        <v/>
      </c>
      <c r="AZ6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4" s="69" t="str">
        <f>IFERROR(CLEAN(HLOOKUP(BA$1,'1.源数据-产品报告-消费降序'!BA:BA,ROW(),0)),"")</f>
        <v/>
      </c>
      <c r="BD674" s="69" t="str">
        <f>IFERROR(CLEAN(HLOOKUP(BD$1,'1.源数据-产品报告-消费降序'!BD:BD,ROW(),0)),"")</f>
        <v/>
      </c>
      <c r="BE674" s="69" t="str">
        <f>IFERROR(CLEAN(HLOOKUP(BE$1,'1.源数据-产品报告-消费降序'!BE:BE,ROW(),0)),"")</f>
        <v/>
      </c>
      <c r="BF674" s="69" t="str">
        <f>IFERROR(CLEAN(HLOOKUP(BF$1,'1.源数据-产品报告-消费降序'!BF:BF,ROW(),0)),"")</f>
        <v/>
      </c>
      <c r="BG674" s="69" t="str">
        <f>IFERROR(CLEAN(HLOOKUP(BG$1,'1.源数据-产品报告-消费降序'!BG:BG,ROW(),0)),"")</f>
        <v/>
      </c>
      <c r="BH674" s="69" t="str">
        <f>IFERROR(CLEAN(HLOOKUP(BH$1,'1.源数据-产品报告-消费降序'!BH:BH,ROW(),0)),"")</f>
        <v/>
      </c>
      <c r="BI674" s="69" t="str">
        <f>IFERROR(CLEAN(HLOOKUP(BI$1,'1.源数据-产品报告-消费降序'!BI:BI,ROW(),0)),"")</f>
        <v/>
      </c>
      <c r="BJ674" s="69" t="str">
        <f>IFERROR(CLEAN(HLOOKUP(BJ$1,'1.源数据-产品报告-消费降序'!BJ:BJ,ROW(),0)),"")</f>
        <v/>
      </c>
      <c r="BK6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4" s="69" t="str">
        <f>IFERROR(CLEAN(HLOOKUP(BL$1,'1.源数据-产品报告-消费降序'!BL:BL,ROW(),0)),"")</f>
        <v/>
      </c>
      <c r="BO674" s="69" t="str">
        <f>IFERROR(CLEAN(HLOOKUP(BO$1,'1.源数据-产品报告-消费降序'!BO:BO,ROW(),0)),"")</f>
        <v/>
      </c>
      <c r="BP674" s="69" t="str">
        <f>IFERROR(CLEAN(HLOOKUP(BP$1,'1.源数据-产品报告-消费降序'!BP:BP,ROW(),0)),"")</f>
        <v/>
      </c>
      <c r="BQ674" s="69" t="str">
        <f>IFERROR(CLEAN(HLOOKUP(BQ$1,'1.源数据-产品报告-消费降序'!BQ:BQ,ROW(),0)),"")</f>
        <v/>
      </c>
      <c r="BR674" s="69" t="str">
        <f>IFERROR(CLEAN(HLOOKUP(BR$1,'1.源数据-产品报告-消费降序'!BR:BR,ROW(),0)),"")</f>
        <v/>
      </c>
      <c r="BS674" s="69" t="str">
        <f>IFERROR(CLEAN(HLOOKUP(BS$1,'1.源数据-产品报告-消费降序'!BS:BS,ROW(),0)),"")</f>
        <v/>
      </c>
      <c r="BT674" s="69" t="str">
        <f>IFERROR(CLEAN(HLOOKUP(BT$1,'1.源数据-产品报告-消费降序'!BT:BT,ROW(),0)),"")</f>
        <v/>
      </c>
      <c r="BU674" s="69" t="str">
        <f>IFERROR(CLEAN(HLOOKUP(BU$1,'1.源数据-产品报告-消费降序'!BU:BU,ROW(),0)),"")</f>
        <v/>
      </c>
      <c r="BV6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4" s="69" t="str">
        <f>IFERROR(CLEAN(HLOOKUP(BW$1,'1.源数据-产品报告-消费降序'!BW:BW,ROW(),0)),"")</f>
        <v/>
      </c>
    </row>
    <row r="675" spans="1:75">
      <c r="A675" s="69" t="str">
        <f>IFERROR(CLEAN(HLOOKUP(A$1,'1.源数据-产品报告-消费降序'!A:A,ROW(),0)),"")</f>
        <v/>
      </c>
      <c r="B675" s="69" t="str">
        <f>IFERROR(CLEAN(HLOOKUP(B$1,'1.源数据-产品报告-消费降序'!B:B,ROW(),0)),"")</f>
        <v/>
      </c>
      <c r="C675" s="69" t="str">
        <f>IFERROR(CLEAN(HLOOKUP(C$1,'1.源数据-产品报告-消费降序'!C:C,ROW(),0)),"")</f>
        <v/>
      </c>
      <c r="D675" s="69" t="str">
        <f>IFERROR(CLEAN(HLOOKUP(D$1,'1.源数据-产品报告-消费降序'!D:D,ROW(),0)),"")</f>
        <v/>
      </c>
      <c r="E675" s="69" t="str">
        <f>IFERROR(CLEAN(HLOOKUP(E$1,'1.源数据-产品报告-消费降序'!E:E,ROW(),0)),"")</f>
        <v/>
      </c>
      <c r="F675" s="69" t="str">
        <f>IFERROR(CLEAN(HLOOKUP(F$1,'1.源数据-产品报告-消费降序'!F:F,ROW(),0)),"")</f>
        <v/>
      </c>
      <c r="G675" s="70">
        <f>IFERROR((HLOOKUP(G$1,'1.源数据-产品报告-消费降序'!G:G,ROW(),0)),"")</f>
        <v>0</v>
      </c>
      <c r="H6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5" s="69" t="str">
        <f>IFERROR(CLEAN(HLOOKUP(I$1,'1.源数据-产品报告-消费降序'!I:I,ROW(),0)),"")</f>
        <v/>
      </c>
      <c r="L675" s="69" t="str">
        <f>IFERROR(CLEAN(HLOOKUP(L$1,'1.源数据-产品报告-消费降序'!L:L,ROW(),0)),"")</f>
        <v/>
      </c>
      <c r="M675" s="69" t="str">
        <f>IFERROR(CLEAN(HLOOKUP(M$1,'1.源数据-产品报告-消费降序'!M:M,ROW(),0)),"")</f>
        <v/>
      </c>
      <c r="N675" s="69" t="str">
        <f>IFERROR(CLEAN(HLOOKUP(N$1,'1.源数据-产品报告-消费降序'!N:N,ROW(),0)),"")</f>
        <v/>
      </c>
      <c r="O675" s="69" t="str">
        <f>IFERROR(CLEAN(HLOOKUP(O$1,'1.源数据-产品报告-消费降序'!O:O,ROW(),0)),"")</f>
        <v/>
      </c>
      <c r="P675" s="69" t="str">
        <f>IFERROR(CLEAN(HLOOKUP(P$1,'1.源数据-产品报告-消费降序'!P:P,ROW(),0)),"")</f>
        <v/>
      </c>
      <c r="Q675" s="69" t="str">
        <f>IFERROR(CLEAN(HLOOKUP(Q$1,'1.源数据-产品报告-消费降序'!Q:Q,ROW(),0)),"")</f>
        <v/>
      </c>
      <c r="R675" s="69" t="str">
        <f>IFERROR(CLEAN(HLOOKUP(R$1,'1.源数据-产品报告-消费降序'!R:R,ROW(),0)),"")</f>
        <v/>
      </c>
      <c r="S6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5" s="69" t="str">
        <f>IFERROR(CLEAN(HLOOKUP(T$1,'1.源数据-产品报告-消费降序'!T:T,ROW(),0)),"")</f>
        <v/>
      </c>
      <c r="W675" s="69" t="str">
        <f>IFERROR(CLEAN(HLOOKUP(W$1,'1.源数据-产品报告-消费降序'!W:W,ROW(),0)),"")</f>
        <v/>
      </c>
      <c r="X675" s="69" t="str">
        <f>IFERROR(CLEAN(HLOOKUP(X$1,'1.源数据-产品报告-消费降序'!X:X,ROW(),0)),"")</f>
        <v/>
      </c>
      <c r="Y675" s="69" t="str">
        <f>IFERROR(CLEAN(HLOOKUP(Y$1,'1.源数据-产品报告-消费降序'!Y:Y,ROW(),0)),"")</f>
        <v/>
      </c>
      <c r="Z675" s="69" t="str">
        <f>IFERROR(CLEAN(HLOOKUP(Z$1,'1.源数据-产品报告-消费降序'!Z:Z,ROW(),0)),"")</f>
        <v/>
      </c>
      <c r="AA675" s="69" t="str">
        <f>IFERROR(CLEAN(HLOOKUP(AA$1,'1.源数据-产品报告-消费降序'!AA:AA,ROW(),0)),"")</f>
        <v/>
      </c>
      <c r="AB675" s="69" t="str">
        <f>IFERROR(CLEAN(HLOOKUP(AB$1,'1.源数据-产品报告-消费降序'!AB:AB,ROW(),0)),"")</f>
        <v/>
      </c>
      <c r="AC675" s="69" t="str">
        <f>IFERROR(CLEAN(HLOOKUP(AC$1,'1.源数据-产品报告-消费降序'!AC:AC,ROW(),0)),"")</f>
        <v/>
      </c>
      <c r="AD6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5" s="69" t="str">
        <f>IFERROR(CLEAN(HLOOKUP(AE$1,'1.源数据-产品报告-消费降序'!AE:AE,ROW(),0)),"")</f>
        <v/>
      </c>
      <c r="AH675" s="69" t="str">
        <f>IFERROR(CLEAN(HLOOKUP(AH$1,'1.源数据-产品报告-消费降序'!AH:AH,ROW(),0)),"")</f>
        <v/>
      </c>
      <c r="AI675" s="69" t="str">
        <f>IFERROR(CLEAN(HLOOKUP(AI$1,'1.源数据-产品报告-消费降序'!AI:AI,ROW(),0)),"")</f>
        <v/>
      </c>
      <c r="AJ675" s="69" t="str">
        <f>IFERROR(CLEAN(HLOOKUP(AJ$1,'1.源数据-产品报告-消费降序'!AJ:AJ,ROW(),0)),"")</f>
        <v/>
      </c>
      <c r="AK675" s="69" t="str">
        <f>IFERROR(CLEAN(HLOOKUP(AK$1,'1.源数据-产品报告-消费降序'!AK:AK,ROW(),0)),"")</f>
        <v/>
      </c>
      <c r="AL675" s="69" t="str">
        <f>IFERROR(CLEAN(HLOOKUP(AL$1,'1.源数据-产品报告-消费降序'!AL:AL,ROW(),0)),"")</f>
        <v/>
      </c>
      <c r="AM675" s="69" t="str">
        <f>IFERROR(CLEAN(HLOOKUP(AM$1,'1.源数据-产品报告-消费降序'!AM:AM,ROW(),0)),"")</f>
        <v/>
      </c>
      <c r="AN675" s="69" t="str">
        <f>IFERROR(CLEAN(HLOOKUP(AN$1,'1.源数据-产品报告-消费降序'!AN:AN,ROW(),0)),"")</f>
        <v/>
      </c>
      <c r="AO6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5" s="69" t="str">
        <f>IFERROR(CLEAN(HLOOKUP(AP$1,'1.源数据-产品报告-消费降序'!AP:AP,ROW(),0)),"")</f>
        <v/>
      </c>
      <c r="AS675" s="69" t="str">
        <f>IFERROR(CLEAN(HLOOKUP(AS$1,'1.源数据-产品报告-消费降序'!AS:AS,ROW(),0)),"")</f>
        <v/>
      </c>
      <c r="AT675" s="69" t="str">
        <f>IFERROR(CLEAN(HLOOKUP(AT$1,'1.源数据-产品报告-消费降序'!AT:AT,ROW(),0)),"")</f>
        <v/>
      </c>
      <c r="AU675" s="69" t="str">
        <f>IFERROR(CLEAN(HLOOKUP(AU$1,'1.源数据-产品报告-消费降序'!AU:AU,ROW(),0)),"")</f>
        <v/>
      </c>
      <c r="AV675" s="69" t="str">
        <f>IFERROR(CLEAN(HLOOKUP(AV$1,'1.源数据-产品报告-消费降序'!AV:AV,ROW(),0)),"")</f>
        <v/>
      </c>
      <c r="AW675" s="69" t="str">
        <f>IFERROR(CLEAN(HLOOKUP(AW$1,'1.源数据-产品报告-消费降序'!AW:AW,ROW(),0)),"")</f>
        <v/>
      </c>
      <c r="AX675" s="69" t="str">
        <f>IFERROR(CLEAN(HLOOKUP(AX$1,'1.源数据-产品报告-消费降序'!AX:AX,ROW(),0)),"")</f>
        <v/>
      </c>
      <c r="AY675" s="69" t="str">
        <f>IFERROR(CLEAN(HLOOKUP(AY$1,'1.源数据-产品报告-消费降序'!AY:AY,ROW(),0)),"")</f>
        <v/>
      </c>
      <c r="AZ6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5" s="69" t="str">
        <f>IFERROR(CLEAN(HLOOKUP(BA$1,'1.源数据-产品报告-消费降序'!BA:BA,ROW(),0)),"")</f>
        <v/>
      </c>
      <c r="BD675" s="69" t="str">
        <f>IFERROR(CLEAN(HLOOKUP(BD$1,'1.源数据-产品报告-消费降序'!BD:BD,ROW(),0)),"")</f>
        <v/>
      </c>
      <c r="BE675" s="69" t="str">
        <f>IFERROR(CLEAN(HLOOKUP(BE$1,'1.源数据-产品报告-消费降序'!BE:BE,ROW(),0)),"")</f>
        <v/>
      </c>
      <c r="BF675" s="69" t="str">
        <f>IFERROR(CLEAN(HLOOKUP(BF$1,'1.源数据-产品报告-消费降序'!BF:BF,ROW(),0)),"")</f>
        <v/>
      </c>
      <c r="BG675" s="69" t="str">
        <f>IFERROR(CLEAN(HLOOKUP(BG$1,'1.源数据-产品报告-消费降序'!BG:BG,ROW(),0)),"")</f>
        <v/>
      </c>
      <c r="BH675" s="69" t="str">
        <f>IFERROR(CLEAN(HLOOKUP(BH$1,'1.源数据-产品报告-消费降序'!BH:BH,ROW(),0)),"")</f>
        <v/>
      </c>
      <c r="BI675" s="69" t="str">
        <f>IFERROR(CLEAN(HLOOKUP(BI$1,'1.源数据-产品报告-消费降序'!BI:BI,ROW(),0)),"")</f>
        <v/>
      </c>
      <c r="BJ675" s="69" t="str">
        <f>IFERROR(CLEAN(HLOOKUP(BJ$1,'1.源数据-产品报告-消费降序'!BJ:BJ,ROW(),0)),"")</f>
        <v/>
      </c>
      <c r="BK6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5" s="69" t="str">
        <f>IFERROR(CLEAN(HLOOKUP(BL$1,'1.源数据-产品报告-消费降序'!BL:BL,ROW(),0)),"")</f>
        <v/>
      </c>
      <c r="BO675" s="69" t="str">
        <f>IFERROR(CLEAN(HLOOKUP(BO$1,'1.源数据-产品报告-消费降序'!BO:BO,ROW(),0)),"")</f>
        <v/>
      </c>
      <c r="BP675" s="69" t="str">
        <f>IFERROR(CLEAN(HLOOKUP(BP$1,'1.源数据-产品报告-消费降序'!BP:BP,ROW(),0)),"")</f>
        <v/>
      </c>
      <c r="BQ675" s="69" t="str">
        <f>IFERROR(CLEAN(HLOOKUP(BQ$1,'1.源数据-产品报告-消费降序'!BQ:BQ,ROW(),0)),"")</f>
        <v/>
      </c>
      <c r="BR675" s="69" t="str">
        <f>IFERROR(CLEAN(HLOOKUP(BR$1,'1.源数据-产品报告-消费降序'!BR:BR,ROW(),0)),"")</f>
        <v/>
      </c>
      <c r="BS675" s="69" t="str">
        <f>IFERROR(CLEAN(HLOOKUP(BS$1,'1.源数据-产品报告-消费降序'!BS:BS,ROW(),0)),"")</f>
        <v/>
      </c>
      <c r="BT675" s="69" t="str">
        <f>IFERROR(CLEAN(HLOOKUP(BT$1,'1.源数据-产品报告-消费降序'!BT:BT,ROW(),0)),"")</f>
        <v/>
      </c>
      <c r="BU675" s="69" t="str">
        <f>IFERROR(CLEAN(HLOOKUP(BU$1,'1.源数据-产品报告-消费降序'!BU:BU,ROW(),0)),"")</f>
        <v/>
      </c>
      <c r="BV6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5" s="69" t="str">
        <f>IFERROR(CLEAN(HLOOKUP(BW$1,'1.源数据-产品报告-消费降序'!BW:BW,ROW(),0)),"")</f>
        <v/>
      </c>
    </row>
    <row r="676" spans="1:75">
      <c r="A676" s="69" t="str">
        <f>IFERROR(CLEAN(HLOOKUP(A$1,'1.源数据-产品报告-消费降序'!A:A,ROW(),0)),"")</f>
        <v/>
      </c>
      <c r="B676" s="69" t="str">
        <f>IFERROR(CLEAN(HLOOKUP(B$1,'1.源数据-产品报告-消费降序'!B:B,ROW(),0)),"")</f>
        <v/>
      </c>
      <c r="C676" s="69" t="str">
        <f>IFERROR(CLEAN(HLOOKUP(C$1,'1.源数据-产品报告-消费降序'!C:C,ROW(),0)),"")</f>
        <v/>
      </c>
      <c r="D676" s="69" t="str">
        <f>IFERROR(CLEAN(HLOOKUP(D$1,'1.源数据-产品报告-消费降序'!D:D,ROW(),0)),"")</f>
        <v/>
      </c>
      <c r="E676" s="69" t="str">
        <f>IFERROR(CLEAN(HLOOKUP(E$1,'1.源数据-产品报告-消费降序'!E:E,ROW(),0)),"")</f>
        <v/>
      </c>
      <c r="F676" s="69" t="str">
        <f>IFERROR(CLEAN(HLOOKUP(F$1,'1.源数据-产品报告-消费降序'!F:F,ROW(),0)),"")</f>
        <v/>
      </c>
      <c r="G676" s="70">
        <f>IFERROR((HLOOKUP(G$1,'1.源数据-产品报告-消费降序'!G:G,ROW(),0)),"")</f>
        <v>0</v>
      </c>
      <c r="H6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6" s="69" t="str">
        <f>IFERROR(CLEAN(HLOOKUP(I$1,'1.源数据-产品报告-消费降序'!I:I,ROW(),0)),"")</f>
        <v/>
      </c>
      <c r="L676" s="69" t="str">
        <f>IFERROR(CLEAN(HLOOKUP(L$1,'1.源数据-产品报告-消费降序'!L:L,ROW(),0)),"")</f>
        <v/>
      </c>
      <c r="M676" s="69" t="str">
        <f>IFERROR(CLEAN(HLOOKUP(M$1,'1.源数据-产品报告-消费降序'!M:M,ROW(),0)),"")</f>
        <v/>
      </c>
      <c r="N676" s="69" t="str">
        <f>IFERROR(CLEAN(HLOOKUP(N$1,'1.源数据-产品报告-消费降序'!N:N,ROW(),0)),"")</f>
        <v/>
      </c>
      <c r="O676" s="69" t="str">
        <f>IFERROR(CLEAN(HLOOKUP(O$1,'1.源数据-产品报告-消费降序'!O:O,ROW(),0)),"")</f>
        <v/>
      </c>
      <c r="P676" s="69" t="str">
        <f>IFERROR(CLEAN(HLOOKUP(P$1,'1.源数据-产品报告-消费降序'!P:P,ROW(),0)),"")</f>
        <v/>
      </c>
      <c r="Q676" s="69" t="str">
        <f>IFERROR(CLEAN(HLOOKUP(Q$1,'1.源数据-产品报告-消费降序'!Q:Q,ROW(),0)),"")</f>
        <v/>
      </c>
      <c r="R676" s="69" t="str">
        <f>IFERROR(CLEAN(HLOOKUP(R$1,'1.源数据-产品报告-消费降序'!R:R,ROW(),0)),"")</f>
        <v/>
      </c>
      <c r="S6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6" s="69" t="str">
        <f>IFERROR(CLEAN(HLOOKUP(T$1,'1.源数据-产品报告-消费降序'!T:T,ROW(),0)),"")</f>
        <v/>
      </c>
      <c r="W676" s="69" t="str">
        <f>IFERROR(CLEAN(HLOOKUP(W$1,'1.源数据-产品报告-消费降序'!W:W,ROW(),0)),"")</f>
        <v/>
      </c>
      <c r="X676" s="69" t="str">
        <f>IFERROR(CLEAN(HLOOKUP(X$1,'1.源数据-产品报告-消费降序'!X:X,ROW(),0)),"")</f>
        <v/>
      </c>
      <c r="Y676" s="69" t="str">
        <f>IFERROR(CLEAN(HLOOKUP(Y$1,'1.源数据-产品报告-消费降序'!Y:Y,ROW(),0)),"")</f>
        <v/>
      </c>
      <c r="Z676" s="69" t="str">
        <f>IFERROR(CLEAN(HLOOKUP(Z$1,'1.源数据-产品报告-消费降序'!Z:Z,ROW(),0)),"")</f>
        <v/>
      </c>
      <c r="AA676" s="69" t="str">
        <f>IFERROR(CLEAN(HLOOKUP(AA$1,'1.源数据-产品报告-消费降序'!AA:AA,ROW(),0)),"")</f>
        <v/>
      </c>
      <c r="AB676" s="69" t="str">
        <f>IFERROR(CLEAN(HLOOKUP(AB$1,'1.源数据-产品报告-消费降序'!AB:AB,ROW(),0)),"")</f>
        <v/>
      </c>
      <c r="AC676" s="69" t="str">
        <f>IFERROR(CLEAN(HLOOKUP(AC$1,'1.源数据-产品报告-消费降序'!AC:AC,ROW(),0)),"")</f>
        <v/>
      </c>
      <c r="AD6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6" s="69" t="str">
        <f>IFERROR(CLEAN(HLOOKUP(AE$1,'1.源数据-产品报告-消费降序'!AE:AE,ROW(),0)),"")</f>
        <v/>
      </c>
      <c r="AH676" s="69" t="str">
        <f>IFERROR(CLEAN(HLOOKUP(AH$1,'1.源数据-产品报告-消费降序'!AH:AH,ROW(),0)),"")</f>
        <v/>
      </c>
      <c r="AI676" s="69" t="str">
        <f>IFERROR(CLEAN(HLOOKUP(AI$1,'1.源数据-产品报告-消费降序'!AI:AI,ROW(),0)),"")</f>
        <v/>
      </c>
      <c r="AJ676" s="69" t="str">
        <f>IFERROR(CLEAN(HLOOKUP(AJ$1,'1.源数据-产品报告-消费降序'!AJ:AJ,ROW(),0)),"")</f>
        <v/>
      </c>
      <c r="AK676" s="69" t="str">
        <f>IFERROR(CLEAN(HLOOKUP(AK$1,'1.源数据-产品报告-消费降序'!AK:AK,ROW(),0)),"")</f>
        <v/>
      </c>
      <c r="AL676" s="69" t="str">
        <f>IFERROR(CLEAN(HLOOKUP(AL$1,'1.源数据-产品报告-消费降序'!AL:AL,ROW(),0)),"")</f>
        <v/>
      </c>
      <c r="AM676" s="69" t="str">
        <f>IFERROR(CLEAN(HLOOKUP(AM$1,'1.源数据-产品报告-消费降序'!AM:AM,ROW(),0)),"")</f>
        <v/>
      </c>
      <c r="AN676" s="69" t="str">
        <f>IFERROR(CLEAN(HLOOKUP(AN$1,'1.源数据-产品报告-消费降序'!AN:AN,ROW(),0)),"")</f>
        <v/>
      </c>
      <c r="AO6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6" s="69" t="str">
        <f>IFERROR(CLEAN(HLOOKUP(AP$1,'1.源数据-产品报告-消费降序'!AP:AP,ROW(),0)),"")</f>
        <v/>
      </c>
      <c r="AS676" s="69" t="str">
        <f>IFERROR(CLEAN(HLOOKUP(AS$1,'1.源数据-产品报告-消费降序'!AS:AS,ROW(),0)),"")</f>
        <v/>
      </c>
      <c r="AT676" s="69" t="str">
        <f>IFERROR(CLEAN(HLOOKUP(AT$1,'1.源数据-产品报告-消费降序'!AT:AT,ROW(),0)),"")</f>
        <v/>
      </c>
      <c r="AU676" s="69" t="str">
        <f>IFERROR(CLEAN(HLOOKUP(AU$1,'1.源数据-产品报告-消费降序'!AU:AU,ROW(),0)),"")</f>
        <v/>
      </c>
      <c r="AV676" s="69" t="str">
        <f>IFERROR(CLEAN(HLOOKUP(AV$1,'1.源数据-产品报告-消费降序'!AV:AV,ROW(),0)),"")</f>
        <v/>
      </c>
      <c r="AW676" s="69" t="str">
        <f>IFERROR(CLEAN(HLOOKUP(AW$1,'1.源数据-产品报告-消费降序'!AW:AW,ROW(),0)),"")</f>
        <v/>
      </c>
      <c r="AX676" s="69" t="str">
        <f>IFERROR(CLEAN(HLOOKUP(AX$1,'1.源数据-产品报告-消费降序'!AX:AX,ROW(),0)),"")</f>
        <v/>
      </c>
      <c r="AY676" s="69" t="str">
        <f>IFERROR(CLEAN(HLOOKUP(AY$1,'1.源数据-产品报告-消费降序'!AY:AY,ROW(),0)),"")</f>
        <v/>
      </c>
      <c r="AZ6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6" s="69" t="str">
        <f>IFERROR(CLEAN(HLOOKUP(BA$1,'1.源数据-产品报告-消费降序'!BA:BA,ROW(),0)),"")</f>
        <v/>
      </c>
      <c r="BD676" s="69" t="str">
        <f>IFERROR(CLEAN(HLOOKUP(BD$1,'1.源数据-产品报告-消费降序'!BD:BD,ROW(),0)),"")</f>
        <v/>
      </c>
      <c r="BE676" s="69" t="str">
        <f>IFERROR(CLEAN(HLOOKUP(BE$1,'1.源数据-产品报告-消费降序'!BE:BE,ROW(),0)),"")</f>
        <v/>
      </c>
      <c r="BF676" s="69" t="str">
        <f>IFERROR(CLEAN(HLOOKUP(BF$1,'1.源数据-产品报告-消费降序'!BF:BF,ROW(),0)),"")</f>
        <v/>
      </c>
      <c r="BG676" s="69" t="str">
        <f>IFERROR(CLEAN(HLOOKUP(BG$1,'1.源数据-产品报告-消费降序'!BG:BG,ROW(),0)),"")</f>
        <v/>
      </c>
      <c r="BH676" s="69" t="str">
        <f>IFERROR(CLEAN(HLOOKUP(BH$1,'1.源数据-产品报告-消费降序'!BH:BH,ROW(),0)),"")</f>
        <v/>
      </c>
      <c r="BI676" s="69" t="str">
        <f>IFERROR(CLEAN(HLOOKUP(BI$1,'1.源数据-产品报告-消费降序'!BI:BI,ROW(),0)),"")</f>
        <v/>
      </c>
      <c r="BJ676" s="69" t="str">
        <f>IFERROR(CLEAN(HLOOKUP(BJ$1,'1.源数据-产品报告-消费降序'!BJ:BJ,ROW(),0)),"")</f>
        <v/>
      </c>
      <c r="BK6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6" s="69" t="str">
        <f>IFERROR(CLEAN(HLOOKUP(BL$1,'1.源数据-产品报告-消费降序'!BL:BL,ROW(),0)),"")</f>
        <v/>
      </c>
      <c r="BO676" s="69" t="str">
        <f>IFERROR(CLEAN(HLOOKUP(BO$1,'1.源数据-产品报告-消费降序'!BO:BO,ROW(),0)),"")</f>
        <v/>
      </c>
      <c r="BP676" s="69" t="str">
        <f>IFERROR(CLEAN(HLOOKUP(BP$1,'1.源数据-产品报告-消费降序'!BP:BP,ROW(),0)),"")</f>
        <v/>
      </c>
      <c r="BQ676" s="69" t="str">
        <f>IFERROR(CLEAN(HLOOKUP(BQ$1,'1.源数据-产品报告-消费降序'!BQ:BQ,ROW(),0)),"")</f>
        <v/>
      </c>
      <c r="BR676" s="69" t="str">
        <f>IFERROR(CLEAN(HLOOKUP(BR$1,'1.源数据-产品报告-消费降序'!BR:BR,ROW(),0)),"")</f>
        <v/>
      </c>
      <c r="BS676" s="69" t="str">
        <f>IFERROR(CLEAN(HLOOKUP(BS$1,'1.源数据-产品报告-消费降序'!BS:BS,ROW(),0)),"")</f>
        <v/>
      </c>
      <c r="BT676" s="69" t="str">
        <f>IFERROR(CLEAN(HLOOKUP(BT$1,'1.源数据-产品报告-消费降序'!BT:BT,ROW(),0)),"")</f>
        <v/>
      </c>
      <c r="BU676" s="69" t="str">
        <f>IFERROR(CLEAN(HLOOKUP(BU$1,'1.源数据-产品报告-消费降序'!BU:BU,ROW(),0)),"")</f>
        <v/>
      </c>
      <c r="BV6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6" s="69" t="str">
        <f>IFERROR(CLEAN(HLOOKUP(BW$1,'1.源数据-产品报告-消费降序'!BW:BW,ROW(),0)),"")</f>
        <v/>
      </c>
    </row>
    <row r="677" spans="1:75">
      <c r="A677" s="69" t="str">
        <f>IFERROR(CLEAN(HLOOKUP(A$1,'1.源数据-产品报告-消费降序'!A:A,ROW(),0)),"")</f>
        <v/>
      </c>
      <c r="B677" s="69" t="str">
        <f>IFERROR(CLEAN(HLOOKUP(B$1,'1.源数据-产品报告-消费降序'!B:B,ROW(),0)),"")</f>
        <v/>
      </c>
      <c r="C677" s="69" t="str">
        <f>IFERROR(CLEAN(HLOOKUP(C$1,'1.源数据-产品报告-消费降序'!C:C,ROW(),0)),"")</f>
        <v/>
      </c>
      <c r="D677" s="69" t="str">
        <f>IFERROR(CLEAN(HLOOKUP(D$1,'1.源数据-产品报告-消费降序'!D:D,ROW(),0)),"")</f>
        <v/>
      </c>
      <c r="E677" s="69" t="str">
        <f>IFERROR(CLEAN(HLOOKUP(E$1,'1.源数据-产品报告-消费降序'!E:E,ROW(),0)),"")</f>
        <v/>
      </c>
      <c r="F677" s="69" t="str">
        <f>IFERROR(CLEAN(HLOOKUP(F$1,'1.源数据-产品报告-消费降序'!F:F,ROW(),0)),"")</f>
        <v/>
      </c>
      <c r="G677" s="70">
        <f>IFERROR((HLOOKUP(G$1,'1.源数据-产品报告-消费降序'!G:G,ROW(),0)),"")</f>
        <v>0</v>
      </c>
      <c r="H6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7" s="69" t="str">
        <f>IFERROR(CLEAN(HLOOKUP(I$1,'1.源数据-产品报告-消费降序'!I:I,ROW(),0)),"")</f>
        <v/>
      </c>
      <c r="L677" s="69" t="str">
        <f>IFERROR(CLEAN(HLOOKUP(L$1,'1.源数据-产品报告-消费降序'!L:L,ROW(),0)),"")</f>
        <v/>
      </c>
      <c r="M677" s="69" t="str">
        <f>IFERROR(CLEAN(HLOOKUP(M$1,'1.源数据-产品报告-消费降序'!M:M,ROW(),0)),"")</f>
        <v/>
      </c>
      <c r="N677" s="69" t="str">
        <f>IFERROR(CLEAN(HLOOKUP(N$1,'1.源数据-产品报告-消费降序'!N:N,ROW(),0)),"")</f>
        <v/>
      </c>
      <c r="O677" s="69" t="str">
        <f>IFERROR(CLEAN(HLOOKUP(O$1,'1.源数据-产品报告-消费降序'!O:O,ROW(),0)),"")</f>
        <v/>
      </c>
      <c r="P677" s="69" t="str">
        <f>IFERROR(CLEAN(HLOOKUP(P$1,'1.源数据-产品报告-消费降序'!P:P,ROW(),0)),"")</f>
        <v/>
      </c>
      <c r="Q677" s="69" t="str">
        <f>IFERROR(CLEAN(HLOOKUP(Q$1,'1.源数据-产品报告-消费降序'!Q:Q,ROW(),0)),"")</f>
        <v/>
      </c>
      <c r="R677" s="69" t="str">
        <f>IFERROR(CLEAN(HLOOKUP(R$1,'1.源数据-产品报告-消费降序'!R:R,ROW(),0)),"")</f>
        <v/>
      </c>
      <c r="S6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7" s="69" t="str">
        <f>IFERROR(CLEAN(HLOOKUP(T$1,'1.源数据-产品报告-消费降序'!T:T,ROW(),0)),"")</f>
        <v/>
      </c>
      <c r="W677" s="69" t="str">
        <f>IFERROR(CLEAN(HLOOKUP(W$1,'1.源数据-产品报告-消费降序'!W:W,ROW(),0)),"")</f>
        <v/>
      </c>
      <c r="X677" s="69" t="str">
        <f>IFERROR(CLEAN(HLOOKUP(X$1,'1.源数据-产品报告-消费降序'!X:X,ROW(),0)),"")</f>
        <v/>
      </c>
      <c r="Y677" s="69" t="str">
        <f>IFERROR(CLEAN(HLOOKUP(Y$1,'1.源数据-产品报告-消费降序'!Y:Y,ROW(),0)),"")</f>
        <v/>
      </c>
      <c r="Z677" s="69" t="str">
        <f>IFERROR(CLEAN(HLOOKUP(Z$1,'1.源数据-产品报告-消费降序'!Z:Z,ROW(),0)),"")</f>
        <v/>
      </c>
      <c r="AA677" s="69" t="str">
        <f>IFERROR(CLEAN(HLOOKUP(AA$1,'1.源数据-产品报告-消费降序'!AA:AA,ROW(),0)),"")</f>
        <v/>
      </c>
      <c r="AB677" s="69" t="str">
        <f>IFERROR(CLEAN(HLOOKUP(AB$1,'1.源数据-产品报告-消费降序'!AB:AB,ROW(),0)),"")</f>
        <v/>
      </c>
      <c r="AC677" s="69" t="str">
        <f>IFERROR(CLEAN(HLOOKUP(AC$1,'1.源数据-产品报告-消费降序'!AC:AC,ROW(),0)),"")</f>
        <v/>
      </c>
      <c r="AD6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7" s="69" t="str">
        <f>IFERROR(CLEAN(HLOOKUP(AE$1,'1.源数据-产品报告-消费降序'!AE:AE,ROW(),0)),"")</f>
        <v/>
      </c>
      <c r="AH677" s="69" t="str">
        <f>IFERROR(CLEAN(HLOOKUP(AH$1,'1.源数据-产品报告-消费降序'!AH:AH,ROW(),0)),"")</f>
        <v/>
      </c>
      <c r="AI677" s="69" t="str">
        <f>IFERROR(CLEAN(HLOOKUP(AI$1,'1.源数据-产品报告-消费降序'!AI:AI,ROW(),0)),"")</f>
        <v/>
      </c>
      <c r="AJ677" s="69" t="str">
        <f>IFERROR(CLEAN(HLOOKUP(AJ$1,'1.源数据-产品报告-消费降序'!AJ:AJ,ROW(),0)),"")</f>
        <v/>
      </c>
      <c r="AK677" s="69" t="str">
        <f>IFERROR(CLEAN(HLOOKUP(AK$1,'1.源数据-产品报告-消费降序'!AK:AK,ROW(),0)),"")</f>
        <v/>
      </c>
      <c r="AL677" s="69" t="str">
        <f>IFERROR(CLEAN(HLOOKUP(AL$1,'1.源数据-产品报告-消费降序'!AL:AL,ROW(),0)),"")</f>
        <v/>
      </c>
      <c r="AM677" s="69" t="str">
        <f>IFERROR(CLEAN(HLOOKUP(AM$1,'1.源数据-产品报告-消费降序'!AM:AM,ROW(),0)),"")</f>
        <v/>
      </c>
      <c r="AN677" s="69" t="str">
        <f>IFERROR(CLEAN(HLOOKUP(AN$1,'1.源数据-产品报告-消费降序'!AN:AN,ROW(),0)),"")</f>
        <v/>
      </c>
      <c r="AO6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7" s="69" t="str">
        <f>IFERROR(CLEAN(HLOOKUP(AP$1,'1.源数据-产品报告-消费降序'!AP:AP,ROW(),0)),"")</f>
        <v/>
      </c>
      <c r="AS677" s="69" t="str">
        <f>IFERROR(CLEAN(HLOOKUP(AS$1,'1.源数据-产品报告-消费降序'!AS:AS,ROW(),0)),"")</f>
        <v/>
      </c>
      <c r="AT677" s="69" t="str">
        <f>IFERROR(CLEAN(HLOOKUP(AT$1,'1.源数据-产品报告-消费降序'!AT:AT,ROW(),0)),"")</f>
        <v/>
      </c>
      <c r="AU677" s="69" t="str">
        <f>IFERROR(CLEAN(HLOOKUP(AU$1,'1.源数据-产品报告-消费降序'!AU:AU,ROW(),0)),"")</f>
        <v/>
      </c>
      <c r="AV677" s="69" t="str">
        <f>IFERROR(CLEAN(HLOOKUP(AV$1,'1.源数据-产品报告-消费降序'!AV:AV,ROW(),0)),"")</f>
        <v/>
      </c>
      <c r="AW677" s="69" t="str">
        <f>IFERROR(CLEAN(HLOOKUP(AW$1,'1.源数据-产品报告-消费降序'!AW:AW,ROW(),0)),"")</f>
        <v/>
      </c>
      <c r="AX677" s="69" t="str">
        <f>IFERROR(CLEAN(HLOOKUP(AX$1,'1.源数据-产品报告-消费降序'!AX:AX,ROW(),0)),"")</f>
        <v/>
      </c>
      <c r="AY677" s="69" t="str">
        <f>IFERROR(CLEAN(HLOOKUP(AY$1,'1.源数据-产品报告-消费降序'!AY:AY,ROW(),0)),"")</f>
        <v/>
      </c>
      <c r="AZ6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7" s="69" t="str">
        <f>IFERROR(CLEAN(HLOOKUP(BA$1,'1.源数据-产品报告-消费降序'!BA:BA,ROW(),0)),"")</f>
        <v/>
      </c>
      <c r="BD677" s="69" t="str">
        <f>IFERROR(CLEAN(HLOOKUP(BD$1,'1.源数据-产品报告-消费降序'!BD:BD,ROW(),0)),"")</f>
        <v/>
      </c>
      <c r="BE677" s="69" t="str">
        <f>IFERROR(CLEAN(HLOOKUP(BE$1,'1.源数据-产品报告-消费降序'!BE:BE,ROW(),0)),"")</f>
        <v/>
      </c>
      <c r="BF677" s="69" t="str">
        <f>IFERROR(CLEAN(HLOOKUP(BF$1,'1.源数据-产品报告-消费降序'!BF:BF,ROW(),0)),"")</f>
        <v/>
      </c>
      <c r="BG677" s="69" t="str">
        <f>IFERROR(CLEAN(HLOOKUP(BG$1,'1.源数据-产品报告-消费降序'!BG:BG,ROW(),0)),"")</f>
        <v/>
      </c>
      <c r="BH677" s="69" t="str">
        <f>IFERROR(CLEAN(HLOOKUP(BH$1,'1.源数据-产品报告-消费降序'!BH:BH,ROW(),0)),"")</f>
        <v/>
      </c>
      <c r="BI677" s="69" t="str">
        <f>IFERROR(CLEAN(HLOOKUP(BI$1,'1.源数据-产品报告-消费降序'!BI:BI,ROW(),0)),"")</f>
        <v/>
      </c>
      <c r="BJ677" s="69" t="str">
        <f>IFERROR(CLEAN(HLOOKUP(BJ$1,'1.源数据-产品报告-消费降序'!BJ:BJ,ROW(),0)),"")</f>
        <v/>
      </c>
      <c r="BK6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7" s="69" t="str">
        <f>IFERROR(CLEAN(HLOOKUP(BL$1,'1.源数据-产品报告-消费降序'!BL:BL,ROW(),0)),"")</f>
        <v/>
      </c>
      <c r="BO677" s="69" t="str">
        <f>IFERROR(CLEAN(HLOOKUP(BO$1,'1.源数据-产品报告-消费降序'!BO:BO,ROW(),0)),"")</f>
        <v/>
      </c>
      <c r="BP677" s="69" t="str">
        <f>IFERROR(CLEAN(HLOOKUP(BP$1,'1.源数据-产品报告-消费降序'!BP:BP,ROW(),0)),"")</f>
        <v/>
      </c>
      <c r="BQ677" s="69" t="str">
        <f>IFERROR(CLEAN(HLOOKUP(BQ$1,'1.源数据-产品报告-消费降序'!BQ:BQ,ROW(),0)),"")</f>
        <v/>
      </c>
      <c r="BR677" s="69" t="str">
        <f>IFERROR(CLEAN(HLOOKUP(BR$1,'1.源数据-产品报告-消费降序'!BR:BR,ROW(),0)),"")</f>
        <v/>
      </c>
      <c r="BS677" s="69" t="str">
        <f>IFERROR(CLEAN(HLOOKUP(BS$1,'1.源数据-产品报告-消费降序'!BS:BS,ROW(),0)),"")</f>
        <v/>
      </c>
      <c r="BT677" s="69" t="str">
        <f>IFERROR(CLEAN(HLOOKUP(BT$1,'1.源数据-产品报告-消费降序'!BT:BT,ROW(),0)),"")</f>
        <v/>
      </c>
      <c r="BU677" s="69" t="str">
        <f>IFERROR(CLEAN(HLOOKUP(BU$1,'1.源数据-产品报告-消费降序'!BU:BU,ROW(),0)),"")</f>
        <v/>
      </c>
      <c r="BV6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7" s="69" t="str">
        <f>IFERROR(CLEAN(HLOOKUP(BW$1,'1.源数据-产品报告-消费降序'!BW:BW,ROW(),0)),"")</f>
        <v/>
      </c>
    </row>
    <row r="678" spans="1:75">
      <c r="A678" s="69" t="str">
        <f>IFERROR(CLEAN(HLOOKUP(A$1,'1.源数据-产品报告-消费降序'!A:A,ROW(),0)),"")</f>
        <v/>
      </c>
      <c r="B678" s="69" t="str">
        <f>IFERROR(CLEAN(HLOOKUP(B$1,'1.源数据-产品报告-消费降序'!B:B,ROW(),0)),"")</f>
        <v/>
      </c>
      <c r="C678" s="69" t="str">
        <f>IFERROR(CLEAN(HLOOKUP(C$1,'1.源数据-产品报告-消费降序'!C:C,ROW(),0)),"")</f>
        <v/>
      </c>
      <c r="D678" s="69" t="str">
        <f>IFERROR(CLEAN(HLOOKUP(D$1,'1.源数据-产品报告-消费降序'!D:D,ROW(),0)),"")</f>
        <v/>
      </c>
      <c r="E678" s="69" t="str">
        <f>IFERROR(CLEAN(HLOOKUP(E$1,'1.源数据-产品报告-消费降序'!E:E,ROW(),0)),"")</f>
        <v/>
      </c>
      <c r="F678" s="69" t="str">
        <f>IFERROR(CLEAN(HLOOKUP(F$1,'1.源数据-产品报告-消费降序'!F:F,ROW(),0)),"")</f>
        <v/>
      </c>
      <c r="G678" s="70">
        <f>IFERROR((HLOOKUP(G$1,'1.源数据-产品报告-消费降序'!G:G,ROW(),0)),"")</f>
        <v>0</v>
      </c>
      <c r="H6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8" s="69" t="str">
        <f>IFERROR(CLEAN(HLOOKUP(I$1,'1.源数据-产品报告-消费降序'!I:I,ROW(),0)),"")</f>
        <v/>
      </c>
      <c r="L678" s="69" t="str">
        <f>IFERROR(CLEAN(HLOOKUP(L$1,'1.源数据-产品报告-消费降序'!L:L,ROW(),0)),"")</f>
        <v/>
      </c>
      <c r="M678" s="69" t="str">
        <f>IFERROR(CLEAN(HLOOKUP(M$1,'1.源数据-产品报告-消费降序'!M:M,ROW(),0)),"")</f>
        <v/>
      </c>
      <c r="N678" s="69" t="str">
        <f>IFERROR(CLEAN(HLOOKUP(N$1,'1.源数据-产品报告-消费降序'!N:N,ROW(),0)),"")</f>
        <v/>
      </c>
      <c r="O678" s="69" t="str">
        <f>IFERROR(CLEAN(HLOOKUP(O$1,'1.源数据-产品报告-消费降序'!O:O,ROW(),0)),"")</f>
        <v/>
      </c>
      <c r="P678" s="69" t="str">
        <f>IFERROR(CLEAN(HLOOKUP(P$1,'1.源数据-产品报告-消费降序'!P:P,ROW(),0)),"")</f>
        <v/>
      </c>
      <c r="Q678" s="69" t="str">
        <f>IFERROR(CLEAN(HLOOKUP(Q$1,'1.源数据-产品报告-消费降序'!Q:Q,ROW(),0)),"")</f>
        <v/>
      </c>
      <c r="R678" s="69" t="str">
        <f>IFERROR(CLEAN(HLOOKUP(R$1,'1.源数据-产品报告-消费降序'!R:R,ROW(),0)),"")</f>
        <v/>
      </c>
      <c r="S6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8" s="69" t="str">
        <f>IFERROR(CLEAN(HLOOKUP(T$1,'1.源数据-产品报告-消费降序'!T:T,ROW(),0)),"")</f>
        <v/>
      </c>
      <c r="W678" s="69" t="str">
        <f>IFERROR(CLEAN(HLOOKUP(W$1,'1.源数据-产品报告-消费降序'!W:W,ROW(),0)),"")</f>
        <v/>
      </c>
      <c r="X678" s="69" t="str">
        <f>IFERROR(CLEAN(HLOOKUP(X$1,'1.源数据-产品报告-消费降序'!X:X,ROW(),0)),"")</f>
        <v/>
      </c>
      <c r="Y678" s="69" t="str">
        <f>IFERROR(CLEAN(HLOOKUP(Y$1,'1.源数据-产品报告-消费降序'!Y:Y,ROW(),0)),"")</f>
        <v/>
      </c>
      <c r="Z678" s="69" t="str">
        <f>IFERROR(CLEAN(HLOOKUP(Z$1,'1.源数据-产品报告-消费降序'!Z:Z,ROW(),0)),"")</f>
        <v/>
      </c>
      <c r="AA678" s="69" t="str">
        <f>IFERROR(CLEAN(HLOOKUP(AA$1,'1.源数据-产品报告-消费降序'!AA:AA,ROW(),0)),"")</f>
        <v/>
      </c>
      <c r="AB678" s="69" t="str">
        <f>IFERROR(CLEAN(HLOOKUP(AB$1,'1.源数据-产品报告-消费降序'!AB:AB,ROW(),0)),"")</f>
        <v/>
      </c>
      <c r="AC678" s="69" t="str">
        <f>IFERROR(CLEAN(HLOOKUP(AC$1,'1.源数据-产品报告-消费降序'!AC:AC,ROW(),0)),"")</f>
        <v/>
      </c>
      <c r="AD6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8" s="69" t="str">
        <f>IFERROR(CLEAN(HLOOKUP(AE$1,'1.源数据-产品报告-消费降序'!AE:AE,ROW(),0)),"")</f>
        <v/>
      </c>
      <c r="AH678" s="69" t="str">
        <f>IFERROR(CLEAN(HLOOKUP(AH$1,'1.源数据-产品报告-消费降序'!AH:AH,ROW(),0)),"")</f>
        <v/>
      </c>
      <c r="AI678" s="69" t="str">
        <f>IFERROR(CLEAN(HLOOKUP(AI$1,'1.源数据-产品报告-消费降序'!AI:AI,ROW(),0)),"")</f>
        <v/>
      </c>
      <c r="AJ678" s="69" t="str">
        <f>IFERROR(CLEAN(HLOOKUP(AJ$1,'1.源数据-产品报告-消费降序'!AJ:AJ,ROW(),0)),"")</f>
        <v/>
      </c>
      <c r="AK678" s="69" t="str">
        <f>IFERROR(CLEAN(HLOOKUP(AK$1,'1.源数据-产品报告-消费降序'!AK:AK,ROW(),0)),"")</f>
        <v/>
      </c>
      <c r="AL678" s="69" t="str">
        <f>IFERROR(CLEAN(HLOOKUP(AL$1,'1.源数据-产品报告-消费降序'!AL:AL,ROW(),0)),"")</f>
        <v/>
      </c>
      <c r="AM678" s="69" t="str">
        <f>IFERROR(CLEAN(HLOOKUP(AM$1,'1.源数据-产品报告-消费降序'!AM:AM,ROW(),0)),"")</f>
        <v/>
      </c>
      <c r="AN678" s="69" t="str">
        <f>IFERROR(CLEAN(HLOOKUP(AN$1,'1.源数据-产品报告-消费降序'!AN:AN,ROW(),0)),"")</f>
        <v/>
      </c>
      <c r="AO6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8" s="69" t="str">
        <f>IFERROR(CLEAN(HLOOKUP(AP$1,'1.源数据-产品报告-消费降序'!AP:AP,ROW(),0)),"")</f>
        <v/>
      </c>
      <c r="AS678" s="69" t="str">
        <f>IFERROR(CLEAN(HLOOKUP(AS$1,'1.源数据-产品报告-消费降序'!AS:AS,ROW(),0)),"")</f>
        <v/>
      </c>
      <c r="AT678" s="69" t="str">
        <f>IFERROR(CLEAN(HLOOKUP(AT$1,'1.源数据-产品报告-消费降序'!AT:AT,ROW(),0)),"")</f>
        <v/>
      </c>
      <c r="AU678" s="69" t="str">
        <f>IFERROR(CLEAN(HLOOKUP(AU$1,'1.源数据-产品报告-消费降序'!AU:AU,ROW(),0)),"")</f>
        <v/>
      </c>
      <c r="AV678" s="69" t="str">
        <f>IFERROR(CLEAN(HLOOKUP(AV$1,'1.源数据-产品报告-消费降序'!AV:AV,ROW(),0)),"")</f>
        <v/>
      </c>
      <c r="AW678" s="69" t="str">
        <f>IFERROR(CLEAN(HLOOKUP(AW$1,'1.源数据-产品报告-消费降序'!AW:AW,ROW(),0)),"")</f>
        <v/>
      </c>
      <c r="AX678" s="69" t="str">
        <f>IFERROR(CLEAN(HLOOKUP(AX$1,'1.源数据-产品报告-消费降序'!AX:AX,ROW(),0)),"")</f>
        <v/>
      </c>
      <c r="AY678" s="69" t="str">
        <f>IFERROR(CLEAN(HLOOKUP(AY$1,'1.源数据-产品报告-消费降序'!AY:AY,ROW(),0)),"")</f>
        <v/>
      </c>
      <c r="AZ6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8" s="69" t="str">
        <f>IFERROR(CLEAN(HLOOKUP(BA$1,'1.源数据-产品报告-消费降序'!BA:BA,ROW(),0)),"")</f>
        <v/>
      </c>
      <c r="BD678" s="69" t="str">
        <f>IFERROR(CLEAN(HLOOKUP(BD$1,'1.源数据-产品报告-消费降序'!BD:BD,ROW(),0)),"")</f>
        <v/>
      </c>
      <c r="BE678" s="69" t="str">
        <f>IFERROR(CLEAN(HLOOKUP(BE$1,'1.源数据-产品报告-消费降序'!BE:BE,ROW(),0)),"")</f>
        <v/>
      </c>
      <c r="BF678" s="69" t="str">
        <f>IFERROR(CLEAN(HLOOKUP(BF$1,'1.源数据-产品报告-消费降序'!BF:BF,ROW(),0)),"")</f>
        <v/>
      </c>
      <c r="BG678" s="69" t="str">
        <f>IFERROR(CLEAN(HLOOKUP(BG$1,'1.源数据-产品报告-消费降序'!BG:BG,ROW(),0)),"")</f>
        <v/>
      </c>
      <c r="BH678" s="69" t="str">
        <f>IFERROR(CLEAN(HLOOKUP(BH$1,'1.源数据-产品报告-消费降序'!BH:BH,ROW(),0)),"")</f>
        <v/>
      </c>
      <c r="BI678" s="69" t="str">
        <f>IFERROR(CLEAN(HLOOKUP(BI$1,'1.源数据-产品报告-消费降序'!BI:BI,ROW(),0)),"")</f>
        <v/>
      </c>
      <c r="BJ678" s="69" t="str">
        <f>IFERROR(CLEAN(HLOOKUP(BJ$1,'1.源数据-产品报告-消费降序'!BJ:BJ,ROW(),0)),"")</f>
        <v/>
      </c>
      <c r="BK6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8" s="69" t="str">
        <f>IFERROR(CLEAN(HLOOKUP(BL$1,'1.源数据-产品报告-消费降序'!BL:BL,ROW(),0)),"")</f>
        <v/>
      </c>
      <c r="BO678" s="69" t="str">
        <f>IFERROR(CLEAN(HLOOKUP(BO$1,'1.源数据-产品报告-消费降序'!BO:BO,ROW(),0)),"")</f>
        <v/>
      </c>
      <c r="BP678" s="69" t="str">
        <f>IFERROR(CLEAN(HLOOKUP(BP$1,'1.源数据-产品报告-消费降序'!BP:BP,ROW(),0)),"")</f>
        <v/>
      </c>
      <c r="BQ678" s="69" t="str">
        <f>IFERROR(CLEAN(HLOOKUP(BQ$1,'1.源数据-产品报告-消费降序'!BQ:BQ,ROW(),0)),"")</f>
        <v/>
      </c>
      <c r="BR678" s="69" t="str">
        <f>IFERROR(CLEAN(HLOOKUP(BR$1,'1.源数据-产品报告-消费降序'!BR:BR,ROW(),0)),"")</f>
        <v/>
      </c>
      <c r="BS678" s="69" t="str">
        <f>IFERROR(CLEAN(HLOOKUP(BS$1,'1.源数据-产品报告-消费降序'!BS:BS,ROW(),0)),"")</f>
        <v/>
      </c>
      <c r="BT678" s="69" t="str">
        <f>IFERROR(CLEAN(HLOOKUP(BT$1,'1.源数据-产品报告-消费降序'!BT:BT,ROW(),0)),"")</f>
        <v/>
      </c>
      <c r="BU678" s="69" t="str">
        <f>IFERROR(CLEAN(HLOOKUP(BU$1,'1.源数据-产品报告-消费降序'!BU:BU,ROW(),0)),"")</f>
        <v/>
      </c>
      <c r="BV6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8" s="69" t="str">
        <f>IFERROR(CLEAN(HLOOKUP(BW$1,'1.源数据-产品报告-消费降序'!BW:BW,ROW(),0)),"")</f>
        <v/>
      </c>
    </row>
    <row r="679" spans="1:75">
      <c r="A679" s="69" t="str">
        <f>IFERROR(CLEAN(HLOOKUP(A$1,'1.源数据-产品报告-消费降序'!A:A,ROW(),0)),"")</f>
        <v/>
      </c>
      <c r="B679" s="69" t="str">
        <f>IFERROR(CLEAN(HLOOKUP(B$1,'1.源数据-产品报告-消费降序'!B:B,ROW(),0)),"")</f>
        <v/>
      </c>
      <c r="C679" s="69" t="str">
        <f>IFERROR(CLEAN(HLOOKUP(C$1,'1.源数据-产品报告-消费降序'!C:C,ROW(),0)),"")</f>
        <v/>
      </c>
      <c r="D679" s="69" t="str">
        <f>IFERROR(CLEAN(HLOOKUP(D$1,'1.源数据-产品报告-消费降序'!D:D,ROW(),0)),"")</f>
        <v/>
      </c>
      <c r="E679" s="69" t="str">
        <f>IFERROR(CLEAN(HLOOKUP(E$1,'1.源数据-产品报告-消费降序'!E:E,ROW(),0)),"")</f>
        <v/>
      </c>
      <c r="F679" s="69" t="str">
        <f>IFERROR(CLEAN(HLOOKUP(F$1,'1.源数据-产品报告-消费降序'!F:F,ROW(),0)),"")</f>
        <v/>
      </c>
      <c r="G679" s="70">
        <f>IFERROR((HLOOKUP(G$1,'1.源数据-产品报告-消费降序'!G:G,ROW(),0)),"")</f>
        <v>0</v>
      </c>
      <c r="H6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79" s="69" t="str">
        <f>IFERROR(CLEAN(HLOOKUP(I$1,'1.源数据-产品报告-消费降序'!I:I,ROW(),0)),"")</f>
        <v/>
      </c>
      <c r="L679" s="69" t="str">
        <f>IFERROR(CLEAN(HLOOKUP(L$1,'1.源数据-产品报告-消费降序'!L:L,ROW(),0)),"")</f>
        <v/>
      </c>
      <c r="M679" s="69" t="str">
        <f>IFERROR(CLEAN(HLOOKUP(M$1,'1.源数据-产品报告-消费降序'!M:M,ROW(),0)),"")</f>
        <v/>
      </c>
      <c r="N679" s="69" t="str">
        <f>IFERROR(CLEAN(HLOOKUP(N$1,'1.源数据-产品报告-消费降序'!N:N,ROW(),0)),"")</f>
        <v/>
      </c>
      <c r="O679" s="69" t="str">
        <f>IFERROR(CLEAN(HLOOKUP(O$1,'1.源数据-产品报告-消费降序'!O:O,ROW(),0)),"")</f>
        <v/>
      </c>
      <c r="P679" s="69" t="str">
        <f>IFERROR(CLEAN(HLOOKUP(P$1,'1.源数据-产品报告-消费降序'!P:P,ROW(),0)),"")</f>
        <v/>
      </c>
      <c r="Q679" s="69" t="str">
        <f>IFERROR(CLEAN(HLOOKUP(Q$1,'1.源数据-产品报告-消费降序'!Q:Q,ROW(),0)),"")</f>
        <v/>
      </c>
      <c r="R679" s="69" t="str">
        <f>IFERROR(CLEAN(HLOOKUP(R$1,'1.源数据-产品报告-消费降序'!R:R,ROW(),0)),"")</f>
        <v/>
      </c>
      <c r="S6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79" s="69" t="str">
        <f>IFERROR(CLEAN(HLOOKUP(T$1,'1.源数据-产品报告-消费降序'!T:T,ROW(),0)),"")</f>
        <v/>
      </c>
      <c r="W679" s="69" t="str">
        <f>IFERROR(CLEAN(HLOOKUP(W$1,'1.源数据-产品报告-消费降序'!W:W,ROW(),0)),"")</f>
        <v/>
      </c>
      <c r="X679" s="69" t="str">
        <f>IFERROR(CLEAN(HLOOKUP(X$1,'1.源数据-产品报告-消费降序'!X:X,ROW(),0)),"")</f>
        <v/>
      </c>
      <c r="Y679" s="69" t="str">
        <f>IFERROR(CLEAN(HLOOKUP(Y$1,'1.源数据-产品报告-消费降序'!Y:Y,ROW(),0)),"")</f>
        <v/>
      </c>
      <c r="Z679" s="69" t="str">
        <f>IFERROR(CLEAN(HLOOKUP(Z$1,'1.源数据-产品报告-消费降序'!Z:Z,ROW(),0)),"")</f>
        <v/>
      </c>
      <c r="AA679" s="69" t="str">
        <f>IFERROR(CLEAN(HLOOKUP(AA$1,'1.源数据-产品报告-消费降序'!AA:AA,ROW(),0)),"")</f>
        <v/>
      </c>
      <c r="AB679" s="69" t="str">
        <f>IFERROR(CLEAN(HLOOKUP(AB$1,'1.源数据-产品报告-消费降序'!AB:AB,ROW(),0)),"")</f>
        <v/>
      </c>
      <c r="AC679" s="69" t="str">
        <f>IFERROR(CLEAN(HLOOKUP(AC$1,'1.源数据-产品报告-消费降序'!AC:AC,ROW(),0)),"")</f>
        <v/>
      </c>
      <c r="AD6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79" s="69" t="str">
        <f>IFERROR(CLEAN(HLOOKUP(AE$1,'1.源数据-产品报告-消费降序'!AE:AE,ROW(),0)),"")</f>
        <v/>
      </c>
      <c r="AH679" s="69" t="str">
        <f>IFERROR(CLEAN(HLOOKUP(AH$1,'1.源数据-产品报告-消费降序'!AH:AH,ROW(),0)),"")</f>
        <v/>
      </c>
      <c r="AI679" s="69" t="str">
        <f>IFERROR(CLEAN(HLOOKUP(AI$1,'1.源数据-产品报告-消费降序'!AI:AI,ROW(),0)),"")</f>
        <v/>
      </c>
      <c r="AJ679" s="69" t="str">
        <f>IFERROR(CLEAN(HLOOKUP(AJ$1,'1.源数据-产品报告-消费降序'!AJ:AJ,ROW(),0)),"")</f>
        <v/>
      </c>
      <c r="AK679" s="69" t="str">
        <f>IFERROR(CLEAN(HLOOKUP(AK$1,'1.源数据-产品报告-消费降序'!AK:AK,ROW(),0)),"")</f>
        <v/>
      </c>
      <c r="AL679" s="69" t="str">
        <f>IFERROR(CLEAN(HLOOKUP(AL$1,'1.源数据-产品报告-消费降序'!AL:AL,ROW(),0)),"")</f>
        <v/>
      </c>
      <c r="AM679" s="69" t="str">
        <f>IFERROR(CLEAN(HLOOKUP(AM$1,'1.源数据-产品报告-消费降序'!AM:AM,ROW(),0)),"")</f>
        <v/>
      </c>
      <c r="AN679" s="69" t="str">
        <f>IFERROR(CLEAN(HLOOKUP(AN$1,'1.源数据-产品报告-消费降序'!AN:AN,ROW(),0)),"")</f>
        <v/>
      </c>
      <c r="AO6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79" s="69" t="str">
        <f>IFERROR(CLEAN(HLOOKUP(AP$1,'1.源数据-产品报告-消费降序'!AP:AP,ROW(),0)),"")</f>
        <v/>
      </c>
      <c r="AS679" s="69" t="str">
        <f>IFERROR(CLEAN(HLOOKUP(AS$1,'1.源数据-产品报告-消费降序'!AS:AS,ROW(),0)),"")</f>
        <v/>
      </c>
      <c r="AT679" s="69" t="str">
        <f>IFERROR(CLEAN(HLOOKUP(AT$1,'1.源数据-产品报告-消费降序'!AT:AT,ROW(),0)),"")</f>
        <v/>
      </c>
      <c r="AU679" s="69" t="str">
        <f>IFERROR(CLEAN(HLOOKUP(AU$1,'1.源数据-产品报告-消费降序'!AU:AU,ROW(),0)),"")</f>
        <v/>
      </c>
      <c r="AV679" s="69" t="str">
        <f>IFERROR(CLEAN(HLOOKUP(AV$1,'1.源数据-产品报告-消费降序'!AV:AV,ROW(),0)),"")</f>
        <v/>
      </c>
      <c r="AW679" s="69" t="str">
        <f>IFERROR(CLEAN(HLOOKUP(AW$1,'1.源数据-产品报告-消费降序'!AW:AW,ROW(),0)),"")</f>
        <v/>
      </c>
      <c r="AX679" s="69" t="str">
        <f>IFERROR(CLEAN(HLOOKUP(AX$1,'1.源数据-产品报告-消费降序'!AX:AX,ROW(),0)),"")</f>
        <v/>
      </c>
      <c r="AY679" s="69" t="str">
        <f>IFERROR(CLEAN(HLOOKUP(AY$1,'1.源数据-产品报告-消费降序'!AY:AY,ROW(),0)),"")</f>
        <v/>
      </c>
      <c r="AZ6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79" s="69" t="str">
        <f>IFERROR(CLEAN(HLOOKUP(BA$1,'1.源数据-产品报告-消费降序'!BA:BA,ROW(),0)),"")</f>
        <v/>
      </c>
      <c r="BD679" s="69" t="str">
        <f>IFERROR(CLEAN(HLOOKUP(BD$1,'1.源数据-产品报告-消费降序'!BD:BD,ROW(),0)),"")</f>
        <v/>
      </c>
      <c r="BE679" s="69" t="str">
        <f>IFERROR(CLEAN(HLOOKUP(BE$1,'1.源数据-产品报告-消费降序'!BE:BE,ROW(),0)),"")</f>
        <v/>
      </c>
      <c r="BF679" s="69" t="str">
        <f>IFERROR(CLEAN(HLOOKUP(BF$1,'1.源数据-产品报告-消费降序'!BF:BF,ROW(),0)),"")</f>
        <v/>
      </c>
      <c r="BG679" s="69" t="str">
        <f>IFERROR(CLEAN(HLOOKUP(BG$1,'1.源数据-产品报告-消费降序'!BG:BG,ROW(),0)),"")</f>
        <v/>
      </c>
      <c r="BH679" s="69" t="str">
        <f>IFERROR(CLEAN(HLOOKUP(BH$1,'1.源数据-产品报告-消费降序'!BH:BH,ROW(),0)),"")</f>
        <v/>
      </c>
      <c r="BI679" s="69" t="str">
        <f>IFERROR(CLEAN(HLOOKUP(BI$1,'1.源数据-产品报告-消费降序'!BI:BI,ROW(),0)),"")</f>
        <v/>
      </c>
      <c r="BJ679" s="69" t="str">
        <f>IFERROR(CLEAN(HLOOKUP(BJ$1,'1.源数据-产品报告-消费降序'!BJ:BJ,ROW(),0)),"")</f>
        <v/>
      </c>
      <c r="BK6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79" s="69" t="str">
        <f>IFERROR(CLEAN(HLOOKUP(BL$1,'1.源数据-产品报告-消费降序'!BL:BL,ROW(),0)),"")</f>
        <v/>
      </c>
      <c r="BO679" s="69" t="str">
        <f>IFERROR(CLEAN(HLOOKUP(BO$1,'1.源数据-产品报告-消费降序'!BO:BO,ROW(),0)),"")</f>
        <v/>
      </c>
      <c r="BP679" s="69" t="str">
        <f>IFERROR(CLEAN(HLOOKUP(BP$1,'1.源数据-产品报告-消费降序'!BP:BP,ROW(),0)),"")</f>
        <v/>
      </c>
      <c r="BQ679" s="69" t="str">
        <f>IFERROR(CLEAN(HLOOKUP(BQ$1,'1.源数据-产品报告-消费降序'!BQ:BQ,ROW(),0)),"")</f>
        <v/>
      </c>
      <c r="BR679" s="69" t="str">
        <f>IFERROR(CLEAN(HLOOKUP(BR$1,'1.源数据-产品报告-消费降序'!BR:BR,ROW(),0)),"")</f>
        <v/>
      </c>
      <c r="BS679" s="69" t="str">
        <f>IFERROR(CLEAN(HLOOKUP(BS$1,'1.源数据-产品报告-消费降序'!BS:BS,ROW(),0)),"")</f>
        <v/>
      </c>
      <c r="BT679" s="69" t="str">
        <f>IFERROR(CLEAN(HLOOKUP(BT$1,'1.源数据-产品报告-消费降序'!BT:BT,ROW(),0)),"")</f>
        <v/>
      </c>
      <c r="BU679" s="69" t="str">
        <f>IFERROR(CLEAN(HLOOKUP(BU$1,'1.源数据-产品报告-消费降序'!BU:BU,ROW(),0)),"")</f>
        <v/>
      </c>
      <c r="BV6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79" s="69" t="str">
        <f>IFERROR(CLEAN(HLOOKUP(BW$1,'1.源数据-产品报告-消费降序'!BW:BW,ROW(),0)),"")</f>
        <v/>
      </c>
    </row>
    <row r="680" spans="1:75">
      <c r="A680" s="69" t="str">
        <f>IFERROR(CLEAN(HLOOKUP(A$1,'1.源数据-产品报告-消费降序'!A:A,ROW(),0)),"")</f>
        <v/>
      </c>
      <c r="B680" s="69" t="str">
        <f>IFERROR(CLEAN(HLOOKUP(B$1,'1.源数据-产品报告-消费降序'!B:B,ROW(),0)),"")</f>
        <v/>
      </c>
      <c r="C680" s="69" t="str">
        <f>IFERROR(CLEAN(HLOOKUP(C$1,'1.源数据-产品报告-消费降序'!C:C,ROW(),0)),"")</f>
        <v/>
      </c>
      <c r="D680" s="69" t="str">
        <f>IFERROR(CLEAN(HLOOKUP(D$1,'1.源数据-产品报告-消费降序'!D:D,ROW(),0)),"")</f>
        <v/>
      </c>
      <c r="E680" s="69" t="str">
        <f>IFERROR(CLEAN(HLOOKUP(E$1,'1.源数据-产品报告-消费降序'!E:E,ROW(),0)),"")</f>
        <v/>
      </c>
      <c r="F680" s="69" t="str">
        <f>IFERROR(CLEAN(HLOOKUP(F$1,'1.源数据-产品报告-消费降序'!F:F,ROW(),0)),"")</f>
        <v/>
      </c>
      <c r="G680" s="70">
        <f>IFERROR((HLOOKUP(G$1,'1.源数据-产品报告-消费降序'!G:G,ROW(),0)),"")</f>
        <v>0</v>
      </c>
      <c r="H6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0" s="69" t="str">
        <f>IFERROR(CLEAN(HLOOKUP(I$1,'1.源数据-产品报告-消费降序'!I:I,ROW(),0)),"")</f>
        <v/>
      </c>
      <c r="L680" s="69" t="str">
        <f>IFERROR(CLEAN(HLOOKUP(L$1,'1.源数据-产品报告-消费降序'!L:L,ROW(),0)),"")</f>
        <v/>
      </c>
      <c r="M680" s="69" t="str">
        <f>IFERROR(CLEAN(HLOOKUP(M$1,'1.源数据-产品报告-消费降序'!M:M,ROW(),0)),"")</f>
        <v/>
      </c>
      <c r="N680" s="69" t="str">
        <f>IFERROR(CLEAN(HLOOKUP(N$1,'1.源数据-产品报告-消费降序'!N:N,ROW(),0)),"")</f>
        <v/>
      </c>
      <c r="O680" s="69" t="str">
        <f>IFERROR(CLEAN(HLOOKUP(O$1,'1.源数据-产品报告-消费降序'!O:O,ROW(),0)),"")</f>
        <v/>
      </c>
      <c r="P680" s="69" t="str">
        <f>IFERROR(CLEAN(HLOOKUP(P$1,'1.源数据-产品报告-消费降序'!P:P,ROW(),0)),"")</f>
        <v/>
      </c>
      <c r="Q680" s="69" t="str">
        <f>IFERROR(CLEAN(HLOOKUP(Q$1,'1.源数据-产品报告-消费降序'!Q:Q,ROW(),0)),"")</f>
        <v/>
      </c>
      <c r="R680" s="69" t="str">
        <f>IFERROR(CLEAN(HLOOKUP(R$1,'1.源数据-产品报告-消费降序'!R:R,ROW(),0)),"")</f>
        <v/>
      </c>
      <c r="S6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0" s="69" t="str">
        <f>IFERROR(CLEAN(HLOOKUP(T$1,'1.源数据-产品报告-消费降序'!T:T,ROW(),0)),"")</f>
        <v/>
      </c>
      <c r="W680" s="69" t="str">
        <f>IFERROR(CLEAN(HLOOKUP(W$1,'1.源数据-产品报告-消费降序'!W:W,ROW(),0)),"")</f>
        <v/>
      </c>
      <c r="X680" s="69" t="str">
        <f>IFERROR(CLEAN(HLOOKUP(X$1,'1.源数据-产品报告-消费降序'!X:X,ROW(),0)),"")</f>
        <v/>
      </c>
      <c r="Y680" s="69" t="str">
        <f>IFERROR(CLEAN(HLOOKUP(Y$1,'1.源数据-产品报告-消费降序'!Y:Y,ROW(),0)),"")</f>
        <v/>
      </c>
      <c r="Z680" s="69" t="str">
        <f>IFERROR(CLEAN(HLOOKUP(Z$1,'1.源数据-产品报告-消费降序'!Z:Z,ROW(),0)),"")</f>
        <v/>
      </c>
      <c r="AA680" s="69" t="str">
        <f>IFERROR(CLEAN(HLOOKUP(AA$1,'1.源数据-产品报告-消费降序'!AA:AA,ROW(),0)),"")</f>
        <v/>
      </c>
      <c r="AB680" s="69" t="str">
        <f>IFERROR(CLEAN(HLOOKUP(AB$1,'1.源数据-产品报告-消费降序'!AB:AB,ROW(),0)),"")</f>
        <v/>
      </c>
      <c r="AC680" s="69" t="str">
        <f>IFERROR(CLEAN(HLOOKUP(AC$1,'1.源数据-产品报告-消费降序'!AC:AC,ROW(),0)),"")</f>
        <v/>
      </c>
      <c r="AD6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0" s="69" t="str">
        <f>IFERROR(CLEAN(HLOOKUP(AE$1,'1.源数据-产品报告-消费降序'!AE:AE,ROW(),0)),"")</f>
        <v/>
      </c>
      <c r="AH680" s="69" t="str">
        <f>IFERROR(CLEAN(HLOOKUP(AH$1,'1.源数据-产品报告-消费降序'!AH:AH,ROW(),0)),"")</f>
        <v/>
      </c>
      <c r="AI680" s="69" t="str">
        <f>IFERROR(CLEAN(HLOOKUP(AI$1,'1.源数据-产品报告-消费降序'!AI:AI,ROW(),0)),"")</f>
        <v/>
      </c>
      <c r="AJ680" s="69" t="str">
        <f>IFERROR(CLEAN(HLOOKUP(AJ$1,'1.源数据-产品报告-消费降序'!AJ:AJ,ROW(),0)),"")</f>
        <v/>
      </c>
      <c r="AK680" s="69" t="str">
        <f>IFERROR(CLEAN(HLOOKUP(AK$1,'1.源数据-产品报告-消费降序'!AK:AK,ROW(),0)),"")</f>
        <v/>
      </c>
      <c r="AL680" s="69" t="str">
        <f>IFERROR(CLEAN(HLOOKUP(AL$1,'1.源数据-产品报告-消费降序'!AL:AL,ROW(),0)),"")</f>
        <v/>
      </c>
      <c r="AM680" s="69" t="str">
        <f>IFERROR(CLEAN(HLOOKUP(AM$1,'1.源数据-产品报告-消费降序'!AM:AM,ROW(),0)),"")</f>
        <v/>
      </c>
      <c r="AN680" s="69" t="str">
        <f>IFERROR(CLEAN(HLOOKUP(AN$1,'1.源数据-产品报告-消费降序'!AN:AN,ROW(),0)),"")</f>
        <v/>
      </c>
      <c r="AO6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0" s="69" t="str">
        <f>IFERROR(CLEAN(HLOOKUP(AP$1,'1.源数据-产品报告-消费降序'!AP:AP,ROW(),0)),"")</f>
        <v/>
      </c>
      <c r="AS680" s="69" t="str">
        <f>IFERROR(CLEAN(HLOOKUP(AS$1,'1.源数据-产品报告-消费降序'!AS:AS,ROW(),0)),"")</f>
        <v/>
      </c>
      <c r="AT680" s="69" t="str">
        <f>IFERROR(CLEAN(HLOOKUP(AT$1,'1.源数据-产品报告-消费降序'!AT:AT,ROW(),0)),"")</f>
        <v/>
      </c>
      <c r="AU680" s="69" t="str">
        <f>IFERROR(CLEAN(HLOOKUP(AU$1,'1.源数据-产品报告-消费降序'!AU:AU,ROW(),0)),"")</f>
        <v/>
      </c>
      <c r="AV680" s="69" t="str">
        <f>IFERROR(CLEAN(HLOOKUP(AV$1,'1.源数据-产品报告-消费降序'!AV:AV,ROW(),0)),"")</f>
        <v/>
      </c>
      <c r="AW680" s="69" t="str">
        <f>IFERROR(CLEAN(HLOOKUP(AW$1,'1.源数据-产品报告-消费降序'!AW:AW,ROW(),0)),"")</f>
        <v/>
      </c>
      <c r="AX680" s="69" t="str">
        <f>IFERROR(CLEAN(HLOOKUP(AX$1,'1.源数据-产品报告-消费降序'!AX:AX,ROW(),0)),"")</f>
        <v/>
      </c>
      <c r="AY680" s="69" t="str">
        <f>IFERROR(CLEAN(HLOOKUP(AY$1,'1.源数据-产品报告-消费降序'!AY:AY,ROW(),0)),"")</f>
        <v/>
      </c>
      <c r="AZ6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0" s="69" t="str">
        <f>IFERROR(CLEAN(HLOOKUP(BA$1,'1.源数据-产品报告-消费降序'!BA:BA,ROW(),0)),"")</f>
        <v/>
      </c>
      <c r="BD680" s="69" t="str">
        <f>IFERROR(CLEAN(HLOOKUP(BD$1,'1.源数据-产品报告-消费降序'!BD:BD,ROW(),0)),"")</f>
        <v/>
      </c>
      <c r="BE680" s="69" t="str">
        <f>IFERROR(CLEAN(HLOOKUP(BE$1,'1.源数据-产品报告-消费降序'!BE:BE,ROW(),0)),"")</f>
        <v/>
      </c>
      <c r="BF680" s="69" t="str">
        <f>IFERROR(CLEAN(HLOOKUP(BF$1,'1.源数据-产品报告-消费降序'!BF:BF,ROW(),0)),"")</f>
        <v/>
      </c>
      <c r="BG680" s="69" t="str">
        <f>IFERROR(CLEAN(HLOOKUP(BG$1,'1.源数据-产品报告-消费降序'!BG:BG,ROW(),0)),"")</f>
        <v/>
      </c>
      <c r="BH680" s="69" t="str">
        <f>IFERROR(CLEAN(HLOOKUP(BH$1,'1.源数据-产品报告-消费降序'!BH:BH,ROW(),0)),"")</f>
        <v/>
      </c>
      <c r="BI680" s="69" t="str">
        <f>IFERROR(CLEAN(HLOOKUP(BI$1,'1.源数据-产品报告-消费降序'!BI:BI,ROW(),0)),"")</f>
        <v/>
      </c>
      <c r="BJ680" s="69" t="str">
        <f>IFERROR(CLEAN(HLOOKUP(BJ$1,'1.源数据-产品报告-消费降序'!BJ:BJ,ROW(),0)),"")</f>
        <v/>
      </c>
      <c r="BK6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0" s="69" t="str">
        <f>IFERROR(CLEAN(HLOOKUP(BL$1,'1.源数据-产品报告-消费降序'!BL:BL,ROW(),0)),"")</f>
        <v/>
      </c>
      <c r="BO680" s="69" t="str">
        <f>IFERROR(CLEAN(HLOOKUP(BO$1,'1.源数据-产品报告-消费降序'!BO:BO,ROW(),0)),"")</f>
        <v/>
      </c>
      <c r="BP680" s="69" t="str">
        <f>IFERROR(CLEAN(HLOOKUP(BP$1,'1.源数据-产品报告-消费降序'!BP:BP,ROW(),0)),"")</f>
        <v/>
      </c>
      <c r="BQ680" s="69" t="str">
        <f>IFERROR(CLEAN(HLOOKUP(BQ$1,'1.源数据-产品报告-消费降序'!BQ:BQ,ROW(),0)),"")</f>
        <v/>
      </c>
      <c r="BR680" s="69" t="str">
        <f>IFERROR(CLEAN(HLOOKUP(BR$1,'1.源数据-产品报告-消费降序'!BR:BR,ROW(),0)),"")</f>
        <v/>
      </c>
      <c r="BS680" s="69" t="str">
        <f>IFERROR(CLEAN(HLOOKUP(BS$1,'1.源数据-产品报告-消费降序'!BS:BS,ROW(),0)),"")</f>
        <v/>
      </c>
      <c r="BT680" s="69" t="str">
        <f>IFERROR(CLEAN(HLOOKUP(BT$1,'1.源数据-产品报告-消费降序'!BT:BT,ROW(),0)),"")</f>
        <v/>
      </c>
      <c r="BU680" s="69" t="str">
        <f>IFERROR(CLEAN(HLOOKUP(BU$1,'1.源数据-产品报告-消费降序'!BU:BU,ROW(),0)),"")</f>
        <v/>
      </c>
      <c r="BV6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0" s="69" t="str">
        <f>IFERROR(CLEAN(HLOOKUP(BW$1,'1.源数据-产品报告-消费降序'!BW:BW,ROW(),0)),"")</f>
        <v/>
      </c>
    </row>
    <row r="681" spans="1:75">
      <c r="A681" s="69" t="str">
        <f>IFERROR(CLEAN(HLOOKUP(A$1,'1.源数据-产品报告-消费降序'!A:A,ROW(),0)),"")</f>
        <v/>
      </c>
      <c r="B681" s="69" t="str">
        <f>IFERROR(CLEAN(HLOOKUP(B$1,'1.源数据-产品报告-消费降序'!B:B,ROW(),0)),"")</f>
        <v/>
      </c>
      <c r="C681" s="69" t="str">
        <f>IFERROR(CLEAN(HLOOKUP(C$1,'1.源数据-产品报告-消费降序'!C:C,ROW(),0)),"")</f>
        <v/>
      </c>
      <c r="D681" s="69" t="str">
        <f>IFERROR(CLEAN(HLOOKUP(D$1,'1.源数据-产品报告-消费降序'!D:D,ROW(),0)),"")</f>
        <v/>
      </c>
      <c r="E681" s="69" t="str">
        <f>IFERROR(CLEAN(HLOOKUP(E$1,'1.源数据-产品报告-消费降序'!E:E,ROW(),0)),"")</f>
        <v/>
      </c>
      <c r="F681" s="69" t="str">
        <f>IFERROR(CLEAN(HLOOKUP(F$1,'1.源数据-产品报告-消费降序'!F:F,ROW(),0)),"")</f>
        <v/>
      </c>
      <c r="G681" s="70">
        <f>IFERROR((HLOOKUP(G$1,'1.源数据-产品报告-消费降序'!G:G,ROW(),0)),"")</f>
        <v>0</v>
      </c>
      <c r="H6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1" s="69" t="str">
        <f>IFERROR(CLEAN(HLOOKUP(I$1,'1.源数据-产品报告-消费降序'!I:I,ROW(),0)),"")</f>
        <v/>
      </c>
      <c r="L681" s="69" t="str">
        <f>IFERROR(CLEAN(HLOOKUP(L$1,'1.源数据-产品报告-消费降序'!L:L,ROW(),0)),"")</f>
        <v/>
      </c>
      <c r="M681" s="69" t="str">
        <f>IFERROR(CLEAN(HLOOKUP(M$1,'1.源数据-产品报告-消费降序'!M:M,ROW(),0)),"")</f>
        <v/>
      </c>
      <c r="N681" s="69" t="str">
        <f>IFERROR(CLEAN(HLOOKUP(N$1,'1.源数据-产品报告-消费降序'!N:N,ROW(),0)),"")</f>
        <v/>
      </c>
      <c r="O681" s="69" t="str">
        <f>IFERROR(CLEAN(HLOOKUP(O$1,'1.源数据-产品报告-消费降序'!O:O,ROW(),0)),"")</f>
        <v/>
      </c>
      <c r="P681" s="69" t="str">
        <f>IFERROR(CLEAN(HLOOKUP(P$1,'1.源数据-产品报告-消费降序'!P:P,ROW(),0)),"")</f>
        <v/>
      </c>
      <c r="Q681" s="69" t="str">
        <f>IFERROR(CLEAN(HLOOKUP(Q$1,'1.源数据-产品报告-消费降序'!Q:Q,ROW(),0)),"")</f>
        <v/>
      </c>
      <c r="R681" s="69" t="str">
        <f>IFERROR(CLEAN(HLOOKUP(R$1,'1.源数据-产品报告-消费降序'!R:R,ROW(),0)),"")</f>
        <v/>
      </c>
      <c r="S6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1" s="69" t="str">
        <f>IFERROR(CLEAN(HLOOKUP(T$1,'1.源数据-产品报告-消费降序'!T:T,ROW(),0)),"")</f>
        <v/>
      </c>
      <c r="W681" s="69" t="str">
        <f>IFERROR(CLEAN(HLOOKUP(W$1,'1.源数据-产品报告-消费降序'!W:W,ROW(),0)),"")</f>
        <v/>
      </c>
      <c r="X681" s="69" t="str">
        <f>IFERROR(CLEAN(HLOOKUP(X$1,'1.源数据-产品报告-消费降序'!X:X,ROW(),0)),"")</f>
        <v/>
      </c>
      <c r="Y681" s="69" t="str">
        <f>IFERROR(CLEAN(HLOOKUP(Y$1,'1.源数据-产品报告-消费降序'!Y:Y,ROW(),0)),"")</f>
        <v/>
      </c>
      <c r="Z681" s="69" t="str">
        <f>IFERROR(CLEAN(HLOOKUP(Z$1,'1.源数据-产品报告-消费降序'!Z:Z,ROW(),0)),"")</f>
        <v/>
      </c>
      <c r="AA681" s="69" t="str">
        <f>IFERROR(CLEAN(HLOOKUP(AA$1,'1.源数据-产品报告-消费降序'!AA:AA,ROW(),0)),"")</f>
        <v/>
      </c>
      <c r="AB681" s="69" t="str">
        <f>IFERROR(CLEAN(HLOOKUP(AB$1,'1.源数据-产品报告-消费降序'!AB:AB,ROW(),0)),"")</f>
        <v/>
      </c>
      <c r="AC681" s="69" t="str">
        <f>IFERROR(CLEAN(HLOOKUP(AC$1,'1.源数据-产品报告-消费降序'!AC:AC,ROW(),0)),"")</f>
        <v/>
      </c>
      <c r="AD6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1" s="69" t="str">
        <f>IFERROR(CLEAN(HLOOKUP(AE$1,'1.源数据-产品报告-消费降序'!AE:AE,ROW(),0)),"")</f>
        <v/>
      </c>
      <c r="AH681" s="69" t="str">
        <f>IFERROR(CLEAN(HLOOKUP(AH$1,'1.源数据-产品报告-消费降序'!AH:AH,ROW(),0)),"")</f>
        <v/>
      </c>
      <c r="AI681" s="69" t="str">
        <f>IFERROR(CLEAN(HLOOKUP(AI$1,'1.源数据-产品报告-消费降序'!AI:AI,ROW(),0)),"")</f>
        <v/>
      </c>
      <c r="AJ681" s="69" t="str">
        <f>IFERROR(CLEAN(HLOOKUP(AJ$1,'1.源数据-产品报告-消费降序'!AJ:AJ,ROW(),0)),"")</f>
        <v/>
      </c>
      <c r="AK681" s="69" t="str">
        <f>IFERROR(CLEAN(HLOOKUP(AK$1,'1.源数据-产品报告-消费降序'!AK:AK,ROW(),0)),"")</f>
        <v/>
      </c>
      <c r="AL681" s="69" t="str">
        <f>IFERROR(CLEAN(HLOOKUP(AL$1,'1.源数据-产品报告-消费降序'!AL:AL,ROW(),0)),"")</f>
        <v/>
      </c>
      <c r="AM681" s="69" t="str">
        <f>IFERROR(CLEAN(HLOOKUP(AM$1,'1.源数据-产品报告-消费降序'!AM:AM,ROW(),0)),"")</f>
        <v/>
      </c>
      <c r="AN681" s="69" t="str">
        <f>IFERROR(CLEAN(HLOOKUP(AN$1,'1.源数据-产品报告-消费降序'!AN:AN,ROW(),0)),"")</f>
        <v/>
      </c>
      <c r="AO6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1" s="69" t="str">
        <f>IFERROR(CLEAN(HLOOKUP(AP$1,'1.源数据-产品报告-消费降序'!AP:AP,ROW(),0)),"")</f>
        <v/>
      </c>
      <c r="AS681" s="69" t="str">
        <f>IFERROR(CLEAN(HLOOKUP(AS$1,'1.源数据-产品报告-消费降序'!AS:AS,ROW(),0)),"")</f>
        <v/>
      </c>
      <c r="AT681" s="69" t="str">
        <f>IFERROR(CLEAN(HLOOKUP(AT$1,'1.源数据-产品报告-消费降序'!AT:AT,ROW(),0)),"")</f>
        <v/>
      </c>
      <c r="AU681" s="69" t="str">
        <f>IFERROR(CLEAN(HLOOKUP(AU$1,'1.源数据-产品报告-消费降序'!AU:AU,ROW(),0)),"")</f>
        <v/>
      </c>
      <c r="AV681" s="69" t="str">
        <f>IFERROR(CLEAN(HLOOKUP(AV$1,'1.源数据-产品报告-消费降序'!AV:AV,ROW(),0)),"")</f>
        <v/>
      </c>
      <c r="AW681" s="69" t="str">
        <f>IFERROR(CLEAN(HLOOKUP(AW$1,'1.源数据-产品报告-消费降序'!AW:AW,ROW(),0)),"")</f>
        <v/>
      </c>
      <c r="AX681" s="69" t="str">
        <f>IFERROR(CLEAN(HLOOKUP(AX$1,'1.源数据-产品报告-消费降序'!AX:AX,ROW(),0)),"")</f>
        <v/>
      </c>
      <c r="AY681" s="69" t="str">
        <f>IFERROR(CLEAN(HLOOKUP(AY$1,'1.源数据-产品报告-消费降序'!AY:AY,ROW(),0)),"")</f>
        <v/>
      </c>
      <c r="AZ6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1" s="69" t="str">
        <f>IFERROR(CLEAN(HLOOKUP(BA$1,'1.源数据-产品报告-消费降序'!BA:BA,ROW(),0)),"")</f>
        <v/>
      </c>
      <c r="BD681" s="69" t="str">
        <f>IFERROR(CLEAN(HLOOKUP(BD$1,'1.源数据-产品报告-消费降序'!BD:BD,ROW(),0)),"")</f>
        <v/>
      </c>
      <c r="BE681" s="69" t="str">
        <f>IFERROR(CLEAN(HLOOKUP(BE$1,'1.源数据-产品报告-消费降序'!BE:BE,ROW(),0)),"")</f>
        <v/>
      </c>
      <c r="BF681" s="69" t="str">
        <f>IFERROR(CLEAN(HLOOKUP(BF$1,'1.源数据-产品报告-消费降序'!BF:BF,ROW(),0)),"")</f>
        <v/>
      </c>
      <c r="BG681" s="69" t="str">
        <f>IFERROR(CLEAN(HLOOKUP(BG$1,'1.源数据-产品报告-消费降序'!BG:BG,ROW(),0)),"")</f>
        <v/>
      </c>
      <c r="BH681" s="69" t="str">
        <f>IFERROR(CLEAN(HLOOKUP(BH$1,'1.源数据-产品报告-消费降序'!BH:BH,ROW(),0)),"")</f>
        <v/>
      </c>
      <c r="BI681" s="69" t="str">
        <f>IFERROR(CLEAN(HLOOKUP(BI$1,'1.源数据-产品报告-消费降序'!BI:BI,ROW(),0)),"")</f>
        <v/>
      </c>
      <c r="BJ681" s="69" t="str">
        <f>IFERROR(CLEAN(HLOOKUP(BJ$1,'1.源数据-产品报告-消费降序'!BJ:BJ,ROW(),0)),"")</f>
        <v/>
      </c>
      <c r="BK6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1" s="69" t="str">
        <f>IFERROR(CLEAN(HLOOKUP(BL$1,'1.源数据-产品报告-消费降序'!BL:BL,ROW(),0)),"")</f>
        <v/>
      </c>
      <c r="BO681" s="69" t="str">
        <f>IFERROR(CLEAN(HLOOKUP(BO$1,'1.源数据-产品报告-消费降序'!BO:BO,ROW(),0)),"")</f>
        <v/>
      </c>
      <c r="BP681" s="69" t="str">
        <f>IFERROR(CLEAN(HLOOKUP(BP$1,'1.源数据-产品报告-消费降序'!BP:BP,ROW(),0)),"")</f>
        <v/>
      </c>
      <c r="BQ681" s="69" t="str">
        <f>IFERROR(CLEAN(HLOOKUP(BQ$1,'1.源数据-产品报告-消费降序'!BQ:BQ,ROW(),0)),"")</f>
        <v/>
      </c>
      <c r="BR681" s="69" t="str">
        <f>IFERROR(CLEAN(HLOOKUP(BR$1,'1.源数据-产品报告-消费降序'!BR:BR,ROW(),0)),"")</f>
        <v/>
      </c>
      <c r="BS681" s="69" t="str">
        <f>IFERROR(CLEAN(HLOOKUP(BS$1,'1.源数据-产品报告-消费降序'!BS:BS,ROW(),0)),"")</f>
        <v/>
      </c>
      <c r="BT681" s="69" t="str">
        <f>IFERROR(CLEAN(HLOOKUP(BT$1,'1.源数据-产品报告-消费降序'!BT:BT,ROW(),0)),"")</f>
        <v/>
      </c>
      <c r="BU681" s="69" t="str">
        <f>IFERROR(CLEAN(HLOOKUP(BU$1,'1.源数据-产品报告-消费降序'!BU:BU,ROW(),0)),"")</f>
        <v/>
      </c>
      <c r="BV6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1" s="69" t="str">
        <f>IFERROR(CLEAN(HLOOKUP(BW$1,'1.源数据-产品报告-消费降序'!BW:BW,ROW(),0)),"")</f>
        <v/>
      </c>
    </row>
    <row r="682" spans="1:75">
      <c r="A682" s="69" t="str">
        <f>IFERROR(CLEAN(HLOOKUP(A$1,'1.源数据-产品报告-消费降序'!A:A,ROW(),0)),"")</f>
        <v/>
      </c>
      <c r="B682" s="69" t="str">
        <f>IFERROR(CLEAN(HLOOKUP(B$1,'1.源数据-产品报告-消费降序'!B:B,ROW(),0)),"")</f>
        <v/>
      </c>
      <c r="C682" s="69" t="str">
        <f>IFERROR(CLEAN(HLOOKUP(C$1,'1.源数据-产品报告-消费降序'!C:C,ROW(),0)),"")</f>
        <v/>
      </c>
      <c r="D682" s="69" t="str">
        <f>IFERROR(CLEAN(HLOOKUP(D$1,'1.源数据-产品报告-消费降序'!D:D,ROW(),0)),"")</f>
        <v/>
      </c>
      <c r="E682" s="69" t="str">
        <f>IFERROR(CLEAN(HLOOKUP(E$1,'1.源数据-产品报告-消费降序'!E:E,ROW(),0)),"")</f>
        <v/>
      </c>
      <c r="F682" s="69" t="str">
        <f>IFERROR(CLEAN(HLOOKUP(F$1,'1.源数据-产品报告-消费降序'!F:F,ROW(),0)),"")</f>
        <v/>
      </c>
      <c r="G682" s="70">
        <f>IFERROR((HLOOKUP(G$1,'1.源数据-产品报告-消费降序'!G:G,ROW(),0)),"")</f>
        <v>0</v>
      </c>
      <c r="H6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2" s="69" t="str">
        <f>IFERROR(CLEAN(HLOOKUP(I$1,'1.源数据-产品报告-消费降序'!I:I,ROW(),0)),"")</f>
        <v/>
      </c>
      <c r="L682" s="69" t="str">
        <f>IFERROR(CLEAN(HLOOKUP(L$1,'1.源数据-产品报告-消费降序'!L:L,ROW(),0)),"")</f>
        <v/>
      </c>
      <c r="M682" s="69" t="str">
        <f>IFERROR(CLEAN(HLOOKUP(M$1,'1.源数据-产品报告-消费降序'!M:M,ROW(),0)),"")</f>
        <v/>
      </c>
      <c r="N682" s="69" t="str">
        <f>IFERROR(CLEAN(HLOOKUP(N$1,'1.源数据-产品报告-消费降序'!N:N,ROW(),0)),"")</f>
        <v/>
      </c>
      <c r="O682" s="69" t="str">
        <f>IFERROR(CLEAN(HLOOKUP(O$1,'1.源数据-产品报告-消费降序'!O:O,ROW(),0)),"")</f>
        <v/>
      </c>
      <c r="P682" s="69" t="str">
        <f>IFERROR(CLEAN(HLOOKUP(P$1,'1.源数据-产品报告-消费降序'!P:P,ROW(),0)),"")</f>
        <v/>
      </c>
      <c r="Q682" s="69" t="str">
        <f>IFERROR(CLEAN(HLOOKUP(Q$1,'1.源数据-产品报告-消费降序'!Q:Q,ROW(),0)),"")</f>
        <v/>
      </c>
      <c r="R682" s="69" t="str">
        <f>IFERROR(CLEAN(HLOOKUP(R$1,'1.源数据-产品报告-消费降序'!R:R,ROW(),0)),"")</f>
        <v/>
      </c>
      <c r="S6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2" s="69" t="str">
        <f>IFERROR(CLEAN(HLOOKUP(T$1,'1.源数据-产品报告-消费降序'!T:T,ROW(),0)),"")</f>
        <v/>
      </c>
      <c r="W682" s="69" t="str">
        <f>IFERROR(CLEAN(HLOOKUP(W$1,'1.源数据-产品报告-消费降序'!W:W,ROW(),0)),"")</f>
        <v/>
      </c>
      <c r="X682" s="69" t="str">
        <f>IFERROR(CLEAN(HLOOKUP(X$1,'1.源数据-产品报告-消费降序'!X:X,ROW(),0)),"")</f>
        <v/>
      </c>
      <c r="Y682" s="69" t="str">
        <f>IFERROR(CLEAN(HLOOKUP(Y$1,'1.源数据-产品报告-消费降序'!Y:Y,ROW(),0)),"")</f>
        <v/>
      </c>
      <c r="Z682" s="69" t="str">
        <f>IFERROR(CLEAN(HLOOKUP(Z$1,'1.源数据-产品报告-消费降序'!Z:Z,ROW(),0)),"")</f>
        <v/>
      </c>
      <c r="AA682" s="69" t="str">
        <f>IFERROR(CLEAN(HLOOKUP(AA$1,'1.源数据-产品报告-消费降序'!AA:AA,ROW(),0)),"")</f>
        <v/>
      </c>
      <c r="AB682" s="69" t="str">
        <f>IFERROR(CLEAN(HLOOKUP(AB$1,'1.源数据-产品报告-消费降序'!AB:AB,ROW(),0)),"")</f>
        <v/>
      </c>
      <c r="AC682" s="69" t="str">
        <f>IFERROR(CLEAN(HLOOKUP(AC$1,'1.源数据-产品报告-消费降序'!AC:AC,ROW(),0)),"")</f>
        <v/>
      </c>
      <c r="AD6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2" s="69" t="str">
        <f>IFERROR(CLEAN(HLOOKUP(AE$1,'1.源数据-产品报告-消费降序'!AE:AE,ROW(),0)),"")</f>
        <v/>
      </c>
      <c r="AH682" s="69" t="str">
        <f>IFERROR(CLEAN(HLOOKUP(AH$1,'1.源数据-产品报告-消费降序'!AH:AH,ROW(),0)),"")</f>
        <v/>
      </c>
      <c r="AI682" s="69" t="str">
        <f>IFERROR(CLEAN(HLOOKUP(AI$1,'1.源数据-产品报告-消费降序'!AI:AI,ROW(),0)),"")</f>
        <v/>
      </c>
      <c r="AJ682" s="69" t="str">
        <f>IFERROR(CLEAN(HLOOKUP(AJ$1,'1.源数据-产品报告-消费降序'!AJ:AJ,ROW(),0)),"")</f>
        <v/>
      </c>
      <c r="AK682" s="69" t="str">
        <f>IFERROR(CLEAN(HLOOKUP(AK$1,'1.源数据-产品报告-消费降序'!AK:AK,ROW(),0)),"")</f>
        <v/>
      </c>
      <c r="AL682" s="69" t="str">
        <f>IFERROR(CLEAN(HLOOKUP(AL$1,'1.源数据-产品报告-消费降序'!AL:AL,ROW(),0)),"")</f>
        <v/>
      </c>
      <c r="AM682" s="69" t="str">
        <f>IFERROR(CLEAN(HLOOKUP(AM$1,'1.源数据-产品报告-消费降序'!AM:AM,ROW(),0)),"")</f>
        <v/>
      </c>
      <c r="AN682" s="69" t="str">
        <f>IFERROR(CLEAN(HLOOKUP(AN$1,'1.源数据-产品报告-消费降序'!AN:AN,ROW(),0)),"")</f>
        <v/>
      </c>
      <c r="AO6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2" s="69" t="str">
        <f>IFERROR(CLEAN(HLOOKUP(AP$1,'1.源数据-产品报告-消费降序'!AP:AP,ROW(),0)),"")</f>
        <v/>
      </c>
      <c r="AS682" s="69" t="str">
        <f>IFERROR(CLEAN(HLOOKUP(AS$1,'1.源数据-产品报告-消费降序'!AS:AS,ROW(),0)),"")</f>
        <v/>
      </c>
      <c r="AT682" s="69" t="str">
        <f>IFERROR(CLEAN(HLOOKUP(AT$1,'1.源数据-产品报告-消费降序'!AT:AT,ROW(),0)),"")</f>
        <v/>
      </c>
      <c r="AU682" s="69" t="str">
        <f>IFERROR(CLEAN(HLOOKUP(AU$1,'1.源数据-产品报告-消费降序'!AU:AU,ROW(),0)),"")</f>
        <v/>
      </c>
      <c r="AV682" s="69" t="str">
        <f>IFERROR(CLEAN(HLOOKUP(AV$1,'1.源数据-产品报告-消费降序'!AV:AV,ROW(),0)),"")</f>
        <v/>
      </c>
      <c r="AW682" s="69" t="str">
        <f>IFERROR(CLEAN(HLOOKUP(AW$1,'1.源数据-产品报告-消费降序'!AW:AW,ROW(),0)),"")</f>
        <v/>
      </c>
      <c r="AX682" s="69" t="str">
        <f>IFERROR(CLEAN(HLOOKUP(AX$1,'1.源数据-产品报告-消费降序'!AX:AX,ROW(),0)),"")</f>
        <v/>
      </c>
      <c r="AY682" s="69" t="str">
        <f>IFERROR(CLEAN(HLOOKUP(AY$1,'1.源数据-产品报告-消费降序'!AY:AY,ROW(),0)),"")</f>
        <v/>
      </c>
      <c r="AZ6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2" s="69" t="str">
        <f>IFERROR(CLEAN(HLOOKUP(BA$1,'1.源数据-产品报告-消费降序'!BA:BA,ROW(),0)),"")</f>
        <v/>
      </c>
      <c r="BD682" s="69" t="str">
        <f>IFERROR(CLEAN(HLOOKUP(BD$1,'1.源数据-产品报告-消费降序'!BD:BD,ROW(),0)),"")</f>
        <v/>
      </c>
      <c r="BE682" s="69" t="str">
        <f>IFERROR(CLEAN(HLOOKUP(BE$1,'1.源数据-产品报告-消费降序'!BE:BE,ROW(),0)),"")</f>
        <v/>
      </c>
      <c r="BF682" s="69" t="str">
        <f>IFERROR(CLEAN(HLOOKUP(BF$1,'1.源数据-产品报告-消费降序'!BF:BF,ROW(),0)),"")</f>
        <v/>
      </c>
      <c r="BG682" s="69" t="str">
        <f>IFERROR(CLEAN(HLOOKUP(BG$1,'1.源数据-产品报告-消费降序'!BG:BG,ROW(),0)),"")</f>
        <v/>
      </c>
      <c r="BH682" s="69" t="str">
        <f>IFERROR(CLEAN(HLOOKUP(BH$1,'1.源数据-产品报告-消费降序'!BH:BH,ROW(),0)),"")</f>
        <v/>
      </c>
      <c r="BI682" s="69" t="str">
        <f>IFERROR(CLEAN(HLOOKUP(BI$1,'1.源数据-产品报告-消费降序'!BI:BI,ROW(),0)),"")</f>
        <v/>
      </c>
      <c r="BJ682" s="69" t="str">
        <f>IFERROR(CLEAN(HLOOKUP(BJ$1,'1.源数据-产品报告-消费降序'!BJ:BJ,ROW(),0)),"")</f>
        <v/>
      </c>
      <c r="BK6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2" s="69" t="str">
        <f>IFERROR(CLEAN(HLOOKUP(BL$1,'1.源数据-产品报告-消费降序'!BL:BL,ROW(),0)),"")</f>
        <v/>
      </c>
      <c r="BO682" s="69" t="str">
        <f>IFERROR(CLEAN(HLOOKUP(BO$1,'1.源数据-产品报告-消费降序'!BO:BO,ROW(),0)),"")</f>
        <v/>
      </c>
      <c r="BP682" s="69" t="str">
        <f>IFERROR(CLEAN(HLOOKUP(BP$1,'1.源数据-产品报告-消费降序'!BP:BP,ROW(),0)),"")</f>
        <v/>
      </c>
      <c r="BQ682" s="69" t="str">
        <f>IFERROR(CLEAN(HLOOKUP(BQ$1,'1.源数据-产品报告-消费降序'!BQ:BQ,ROW(),0)),"")</f>
        <v/>
      </c>
      <c r="BR682" s="69" t="str">
        <f>IFERROR(CLEAN(HLOOKUP(BR$1,'1.源数据-产品报告-消费降序'!BR:BR,ROW(),0)),"")</f>
        <v/>
      </c>
      <c r="BS682" s="69" t="str">
        <f>IFERROR(CLEAN(HLOOKUP(BS$1,'1.源数据-产品报告-消费降序'!BS:BS,ROW(),0)),"")</f>
        <v/>
      </c>
      <c r="BT682" s="69" t="str">
        <f>IFERROR(CLEAN(HLOOKUP(BT$1,'1.源数据-产品报告-消费降序'!BT:BT,ROW(),0)),"")</f>
        <v/>
      </c>
      <c r="BU682" s="69" t="str">
        <f>IFERROR(CLEAN(HLOOKUP(BU$1,'1.源数据-产品报告-消费降序'!BU:BU,ROW(),0)),"")</f>
        <v/>
      </c>
      <c r="BV6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2" s="69" t="str">
        <f>IFERROR(CLEAN(HLOOKUP(BW$1,'1.源数据-产品报告-消费降序'!BW:BW,ROW(),0)),"")</f>
        <v/>
      </c>
    </row>
    <row r="683" spans="1:75">
      <c r="A683" s="69" t="str">
        <f>IFERROR(CLEAN(HLOOKUP(A$1,'1.源数据-产品报告-消费降序'!A:A,ROW(),0)),"")</f>
        <v/>
      </c>
      <c r="B683" s="69" t="str">
        <f>IFERROR(CLEAN(HLOOKUP(B$1,'1.源数据-产品报告-消费降序'!B:B,ROW(),0)),"")</f>
        <v/>
      </c>
      <c r="C683" s="69" t="str">
        <f>IFERROR(CLEAN(HLOOKUP(C$1,'1.源数据-产品报告-消费降序'!C:C,ROW(),0)),"")</f>
        <v/>
      </c>
      <c r="D683" s="69" t="str">
        <f>IFERROR(CLEAN(HLOOKUP(D$1,'1.源数据-产品报告-消费降序'!D:D,ROW(),0)),"")</f>
        <v/>
      </c>
      <c r="E683" s="69" t="str">
        <f>IFERROR(CLEAN(HLOOKUP(E$1,'1.源数据-产品报告-消费降序'!E:E,ROW(),0)),"")</f>
        <v/>
      </c>
      <c r="F683" s="69" t="str">
        <f>IFERROR(CLEAN(HLOOKUP(F$1,'1.源数据-产品报告-消费降序'!F:F,ROW(),0)),"")</f>
        <v/>
      </c>
      <c r="G683" s="70">
        <f>IFERROR((HLOOKUP(G$1,'1.源数据-产品报告-消费降序'!G:G,ROW(),0)),"")</f>
        <v>0</v>
      </c>
      <c r="H6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3" s="69" t="str">
        <f>IFERROR(CLEAN(HLOOKUP(I$1,'1.源数据-产品报告-消费降序'!I:I,ROW(),0)),"")</f>
        <v/>
      </c>
      <c r="L683" s="69" t="str">
        <f>IFERROR(CLEAN(HLOOKUP(L$1,'1.源数据-产品报告-消费降序'!L:L,ROW(),0)),"")</f>
        <v/>
      </c>
      <c r="M683" s="69" t="str">
        <f>IFERROR(CLEAN(HLOOKUP(M$1,'1.源数据-产品报告-消费降序'!M:M,ROW(),0)),"")</f>
        <v/>
      </c>
      <c r="N683" s="69" t="str">
        <f>IFERROR(CLEAN(HLOOKUP(N$1,'1.源数据-产品报告-消费降序'!N:N,ROW(),0)),"")</f>
        <v/>
      </c>
      <c r="O683" s="69" t="str">
        <f>IFERROR(CLEAN(HLOOKUP(O$1,'1.源数据-产品报告-消费降序'!O:O,ROW(),0)),"")</f>
        <v/>
      </c>
      <c r="P683" s="69" t="str">
        <f>IFERROR(CLEAN(HLOOKUP(P$1,'1.源数据-产品报告-消费降序'!P:P,ROW(),0)),"")</f>
        <v/>
      </c>
      <c r="Q683" s="69" t="str">
        <f>IFERROR(CLEAN(HLOOKUP(Q$1,'1.源数据-产品报告-消费降序'!Q:Q,ROW(),0)),"")</f>
        <v/>
      </c>
      <c r="R683" s="69" t="str">
        <f>IFERROR(CLEAN(HLOOKUP(R$1,'1.源数据-产品报告-消费降序'!R:R,ROW(),0)),"")</f>
        <v/>
      </c>
      <c r="S6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3" s="69" t="str">
        <f>IFERROR(CLEAN(HLOOKUP(T$1,'1.源数据-产品报告-消费降序'!T:T,ROW(),0)),"")</f>
        <v/>
      </c>
      <c r="W683" s="69" t="str">
        <f>IFERROR(CLEAN(HLOOKUP(W$1,'1.源数据-产品报告-消费降序'!W:W,ROW(),0)),"")</f>
        <v/>
      </c>
      <c r="X683" s="69" t="str">
        <f>IFERROR(CLEAN(HLOOKUP(X$1,'1.源数据-产品报告-消费降序'!X:X,ROW(),0)),"")</f>
        <v/>
      </c>
      <c r="Y683" s="69" t="str">
        <f>IFERROR(CLEAN(HLOOKUP(Y$1,'1.源数据-产品报告-消费降序'!Y:Y,ROW(),0)),"")</f>
        <v/>
      </c>
      <c r="Z683" s="69" t="str">
        <f>IFERROR(CLEAN(HLOOKUP(Z$1,'1.源数据-产品报告-消费降序'!Z:Z,ROW(),0)),"")</f>
        <v/>
      </c>
      <c r="AA683" s="69" t="str">
        <f>IFERROR(CLEAN(HLOOKUP(AA$1,'1.源数据-产品报告-消费降序'!AA:AA,ROW(),0)),"")</f>
        <v/>
      </c>
      <c r="AB683" s="69" t="str">
        <f>IFERROR(CLEAN(HLOOKUP(AB$1,'1.源数据-产品报告-消费降序'!AB:AB,ROW(),0)),"")</f>
        <v/>
      </c>
      <c r="AC683" s="69" t="str">
        <f>IFERROR(CLEAN(HLOOKUP(AC$1,'1.源数据-产品报告-消费降序'!AC:AC,ROW(),0)),"")</f>
        <v/>
      </c>
      <c r="AD6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3" s="69" t="str">
        <f>IFERROR(CLEAN(HLOOKUP(AE$1,'1.源数据-产品报告-消费降序'!AE:AE,ROW(),0)),"")</f>
        <v/>
      </c>
      <c r="AH683" s="69" t="str">
        <f>IFERROR(CLEAN(HLOOKUP(AH$1,'1.源数据-产品报告-消费降序'!AH:AH,ROW(),0)),"")</f>
        <v/>
      </c>
      <c r="AI683" s="69" t="str">
        <f>IFERROR(CLEAN(HLOOKUP(AI$1,'1.源数据-产品报告-消费降序'!AI:AI,ROW(),0)),"")</f>
        <v/>
      </c>
      <c r="AJ683" s="69" t="str">
        <f>IFERROR(CLEAN(HLOOKUP(AJ$1,'1.源数据-产品报告-消费降序'!AJ:AJ,ROW(),0)),"")</f>
        <v/>
      </c>
      <c r="AK683" s="69" t="str">
        <f>IFERROR(CLEAN(HLOOKUP(AK$1,'1.源数据-产品报告-消费降序'!AK:AK,ROW(),0)),"")</f>
        <v/>
      </c>
      <c r="AL683" s="69" t="str">
        <f>IFERROR(CLEAN(HLOOKUP(AL$1,'1.源数据-产品报告-消费降序'!AL:AL,ROW(),0)),"")</f>
        <v/>
      </c>
      <c r="AM683" s="69" t="str">
        <f>IFERROR(CLEAN(HLOOKUP(AM$1,'1.源数据-产品报告-消费降序'!AM:AM,ROW(),0)),"")</f>
        <v/>
      </c>
      <c r="AN683" s="69" t="str">
        <f>IFERROR(CLEAN(HLOOKUP(AN$1,'1.源数据-产品报告-消费降序'!AN:AN,ROW(),0)),"")</f>
        <v/>
      </c>
      <c r="AO6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3" s="69" t="str">
        <f>IFERROR(CLEAN(HLOOKUP(AP$1,'1.源数据-产品报告-消费降序'!AP:AP,ROW(),0)),"")</f>
        <v/>
      </c>
      <c r="AS683" s="69" t="str">
        <f>IFERROR(CLEAN(HLOOKUP(AS$1,'1.源数据-产品报告-消费降序'!AS:AS,ROW(),0)),"")</f>
        <v/>
      </c>
      <c r="AT683" s="69" t="str">
        <f>IFERROR(CLEAN(HLOOKUP(AT$1,'1.源数据-产品报告-消费降序'!AT:AT,ROW(),0)),"")</f>
        <v/>
      </c>
      <c r="AU683" s="69" t="str">
        <f>IFERROR(CLEAN(HLOOKUP(AU$1,'1.源数据-产品报告-消费降序'!AU:AU,ROW(),0)),"")</f>
        <v/>
      </c>
      <c r="AV683" s="69" t="str">
        <f>IFERROR(CLEAN(HLOOKUP(AV$1,'1.源数据-产品报告-消费降序'!AV:AV,ROW(),0)),"")</f>
        <v/>
      </c>
      <c r="AW683" s="69" t="str">
        <f>IFERROR(CLEAN(HLOOKUP(AW$1,'1.源数据-产品报告-消费降序'!AW:AW,ROW(),0)),"")</f>
        <v/>
      </c>
      <c r="AX683" s="69" t="str">
        <f>IFERROR(CLEAN(HLOOKUP(AX$1,'1.源数据-产品报告-消费降序'!AX:AX,ROW(),0)),"")</f>
        <v/>
      </c>
      <c r="AY683" s="69" t="str">
        <f>IFERROR(CLEAN(HLOOKUP(AY$1,'1.源数据-产品报告-消费降序'!AY:AY,ROW(),0)),"")</f>
        <v/>
      </c>
      <c r="AZ6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3" s="69" t="str">
        <f>IFERROR(CLEAN(HLOOKUP(BA$1,'1.源数据-产品报告-消费降序'!BA:BA,ROW(),0)),"")</f>
        <v/>
      </c>
      <c r="BD683" s="69" t="str">
        <f>IFERROR(CLEAN(HLOOKUP(BD$1,'1.源数据-产品报告-消费降序'!BD:BD,ROW(),0)),"")</f>
        <v/>
      </c>
      <c r="BE683" s="69" t="str">
        <f>IFERROR(CLEAN(HLOOKUP(BE$1,'1.源数据-产品报告-消费降序'!BE:BE,ROW(),0)),"")</f>
        <v/>
      </c>
      <c r="BF683" s="69" t="str">
        <f>IFERROR(CLEAN(HLOOKUP(BF$1,'1.源数据-产品报告-消费降序'!BF:BF,ROW(),0)),"")</f>
        <v/>
      </c>
      <c r="BG683" s="69" t="str">
        <f>IFERROR(CLEAN(HLOOKUP(BG$1,'1.源数据-产品报告-消费降序'!BG:BG,ROW(),0)),"")</f>
        <v/>
      </c>
      <c r="BH683" s="69" t="str">
        <f>IFERROR(CLEAN(HLOOKUP(BH$1,'1.源数据-产品报告-消费降序'!BH:BH,ROW(),0)),"")</f>
        <v/>
      </c>
      <c r="BI683" s="69" t="str">
        <f>IFERROR(CLEAN(HLOOKUP(BI$1,'1.源数据-产品报告-消费降序'!BI:BI,ROW(),0)),"")</f>
        <v/>
      </c>
      <c r="BJ683" s="69" t="str">
        <f>IFERROR(CLEAN(HLOOKUP(BJ$1,'1.源数据-产品报告-消费降序'!BJ:BJ,ROW(),0)),"")</f>
        <v/>
      </c>
      <c r="BK6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3" s="69" t="str">
        <f>IFERROR(CLEAN(HLOOKUP(BL$1,'1.源数据-产品报告-消费降序'!BL:BL,ROW(),0)),"")</f>
        <v/>
      </c>
      <c r="BO683" s="69" t="str">
        <f>IFERROR(CLEAN(HLOOKUP(BO$1,'1.源数据-产品报告-消费降序'!BO:BO,ROW(),0)),"")</f>
        <v/>
      </c>
      <c r="BP683" s="69" t="str">
        <f>IFERROR(CLEAN(HLOOKUP(BP$1,'1.源数据-产品报告-消费降序'!BP:BP,ROW(),0)),"")</f>
        <v/>
      </c>
      <c r="BQ683" s="69" t="str">
        <f>IFERROR(CLEAN(HLOOKUP(BQ$1,'1.源数据-产品报告-消费降序'!BQ:BQ,ROW(),0)),"")</f>
        <v/>
      </c>
      <c r="BR683" s="69" t="str">
        <f>IFERROR(CLEAN(HLOOKUP(BR$1,'1.源数据-产品报告-消费降序'!BR:BR,ROW(),0)),"")</f>
        <v/>
      </c>
      <c r="BS683" s="69" t="str">
        <f>IFERROR(CLEAN(HLOOKUP(BS$1,'1.源数据-产品报告-消费降序'!BS:BS,ROW(),0)),"")</f>
        <v/>
      </c>
      <c r="BT683" s="69" t="str">
        <f>IFERROR(CLEAN(HLOOKUP(BT$1,'1.源数据-产品报告-消费降序'!BT:BT,ROW(),0)),"")</f>
        <v/>
      </c>
      <c r="BU683" s="69" t="str">
        <f>IFERROR(CLEAN(HLOOKUP(BU$1,'1.源数据-产品报告-消费降序'!BU:BU,ROW(),0)),"")</f>
        <v/>
      </c>
      <c r="BV6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3" s="69" t="str">
        <f>IFERROR(CLEAN(HLOOKUP(BW$1,'1.源数据-产品报告-消费降序'!BW:BW,ROW(),0)),"")</f>
        <v/>
      </c>
    </row>
    <row r="684" spans="1:75">
      <c r="A684" s="69" t="str">
        <f>IFERROR(CLEAN(HLOOKUP(A$1,'1.源数据-产品报告-消费降序'!A:A,ROW(),0)),"")</f>
        <v/>
      </c>
      <c r="B684" s="69" t="str">
        <f>IFERROR(CLEAN(HLOOKUP(B$1,'1.源数据-产品报告-消费降序'!B:B,ROW(),0)),"")</f>
        <v/>
      </c>
      <c r="C684" s="69" t="str">
        <f>IFERROR(CLEAN(HLOOKUP(C$1,'1.源数据-产品报告-消费降序'!C:C,ROW(),0)),"")</f>
        <v/>
      </c>
      <c r="D684" s="69" t="str">
        <f>IFERROR(CLEAN(HLOOKUP(D$1,'1.源数据-产品报告-消费降序'!D:D,ROW(),0)),"")</f>
        <v/>
      </c>
      <c r="E684" s="69" t="str">
        <f>IFERROR(CLEAN(HLOOKUP(E$1,'1.源数据-产品报告-消费降序'!E:E,ROW(),0)),"")</f>
        <v/>
      </c>
      <c r="F684" s="69" t="str">
        <f>IFERROR(CLEAN(HLOOKUP(F$1,'1.源数据-产品报告-消费降序'!F:F,ROW(),0)),"")</f>
        <v/>
      </c>
      <c r="G684" s="70">
        <f>IFERROR((HLOOKUP(G$1,'1.源数据-产品报告-消费降序'!G:G,ROW(),0)),"")</f>
        <v>0</v>
      </c>
      <c r="H6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4" s="69" t="str">
        <f>IFERROR(CLEAN(HLOOKUP(I$1,'1.源数据-产品报告-消费降序'!I:I,ROW(),0)),"")</f>
        <v/>
      </c>
      <c r="L684" s="69" t="str">
        <f>IFERROR(CLEAN(HLOOKUP(L$1,'1.源数据-产品报告-消费降序'!L:L,ROW(),0)),"")</f>
        <v/>
      </c>
      <c r="M684" s="69" t="str">
        <f>IFERROR(CLEAN(HLOOKUP(M$1,'1.源数据-产品报告-消费降序'!M:M,ROW(),0)),"")</f>
        <v/>
      </c>
      <c r="N684" s="69" t="str">
        <f>IFERROR(CLEAN(HLOOKUP(N$1,'1.源数据-产品报告-消费降序'!N:N,ROW(),0)),"")</f>
        <v/>
      </c>
      <c r="O684" s="69" t="str">
        <f>IFERROR(CLEAN(HLOOKUP(O$1,'1.源数据-产品报告-消费降序'!O:O,ROW(),0)),"")</f>
        <v/>
      </c>
      <c r="P684" s="69" t="str">
        <f>IFERROR(CLEAN(HLOOKUP(P$1,'1.源数据-产品报告-消费降序'!P:P,ROW(),0)),"")</f>
        <v/>
      </c>
      <c r="Q684" s="69" t="str">
        <f>IFERROR(CLEAN(HLOOKUP(Q$1,'1.源数据-产品报告-消费降序'!Q:Q,ROW(),0)),"")</f>
        <v/>
      </c>
      <c r="R684" s="69" t="str">
        <f>IFERROR(CLEAN(HLOOKUP(R$1,'1.源数据-产品报告-消费降序'!R:R,ROW(),0)),"")</f>
        <v/>
      </c>
      <c r="S6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4" s="69" t="str">
        <f>IFERROR(CLEAN(HLOOKUP(T$1,'1.源数据-产品报告-消费降序'!T:T,ROW(),0)),"")</f>
        <v/>
      </c>
      <c r="W684" s="69" t="str">
        <f>IFERROR(CLEAN(HLOOKUP(W$1,'1.源数据-产品报告-消费降序'!W:W,ROW(),0)),"")</f>
        <v/>
      </c>
      <c r="X684" s="69" t="str">
        <f>IFERROR(CLEAN(HLOOKUP(X$1,'1.源数据-产品报告-消费降序'!X:X,ROW(),0)),"")</f>
        <v/>
      </c>
      <c r="Y684" s="69" t="str">
        <f>IFERROR(CLEAN(HLOOKUP(Y$1,'1.源数据-产品报告-消费降序'!Y:Y,ROW(),0)),"")</f>
        <v/>
      </c>
      <c r="Z684" s="69" t="str">
        <f>IFERROR(CLEAN(HLOOKUP(Z$1,'1.源数据-产品报告-消费降序'!Z:Z,ROW(),0)),"")</f>
        <v/>
      </c>
      <c r="AA684" s="69" t="str">
        <f>IFERROR(CLEAN(HLOOKUP(AA$1,'1.源数据-产品报告-消费降序'!AA:AA,ROW(),0)),"")</f>
        <v/>
      </c>
      <c r="AB684" s="69" t="str">
        <f>IFERROR(CLEAN(HLOOKUP(AB$1,'1.源数据-产品报告-消费降序'!AB:AB,ROW(),0)),"")</f>
        <v/>
      </c>
      <c r="AC684" s="69" t="str">
        <f>IFERROR(CLEAN(HLOOKUP(AC$1,'1.源数据-产品报告-消费降序'!AC:AC,ROW(),0)),"")</f>
        <v/>
      </c>
      <c r="AD6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4" s="69" t="str">
        <f>IFERROR(CLEAN(HLOOKUP(AE$1,'1.源数据-产品报告-消费降序'!AE:AE,ROW(),0)),"")</f>
        <v/>
      </c>
      <c r="AH684" s="69" t="str">
        <f>IFERROR(CLEAN(HLOOKUP(AH$1,'1.源数据-产品报告-消费降序'!AH:AH,ROW(),0)),"")</f>
        <v/>
      </c>
      <c r="AI684" s="69" t="str">
        <f>IFERROR(CLEAN(HLOOKUP(AI$1,'1.源数据-产品报告-消费降序'!AI:AI,ROW(),0)),"")</f>
        <v/>
      </c>
      <c r="AJ684" s="69" t="str">
        <f>IFERROR(CLEAN(HLOOKUP(AJ$1,'1.源数据-产品报告-消费降序'!AJ:AJ,ROW(),0)),"")</f>
        <v/>
      </c>
      <c r="AK684" s="69" t="str">
        <f>IFERROR(CLEAN(HLOOKUP(AK$1,'1.源数据-产品报告-消费降序'!AK:AK,ROW(),0)),"")</f>
        <v/>
      </c>
      <c r="AL684" s="69" t="str">
        <f>IFERROR(CLEAN(HLOOKUP(AL$1,'1.源数据-产品报告-消费降序'!AL:AL,ROW(),0)),"")</f>
        <v/>
      </c>
      <c r="AM684" s="69" t="str">
        <f>IFERROR(CLEAN(HLOOKUP(AM$1,'1.源数据-产品报告-消费降序'!AM:AM,ROW(),0)),"")</f>
        <v/>
      </c>
      <c r="AN684" s="69" t="str">
        <f>IFERROR(CLEAN(HLOOKUP(AN$1,'1.源数据-产品报告-消费降序'!AN:AN,ROW(),0)),"")</f>
        <v/>
      </c>
      <c r="AO6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4" s="69" t="str">
        <f>IFERROR(CLEAN(HLOOKUP(AP$1,'1.源数据-产品报告-消费降序'!AP:AP,ROW(),0)),"")</f>
        <v/>
      </c>
      <c r="AS684" s="69" t="str">
        <f>IFERROR(CLEAN(HLOOKUP(AS$1,'1.源数据-产品报告-消费降序'!AS:AS,ROW(),0)),"")</f>
        <v/>
      </c>
      <c r="AT684" s="69" t="str">
        <f>IFERROR(CLEAN(HLOOKUP(AT$1,'1.源数据-产品报告-消费降序'!AT:AT,ROW(),0)),"")</f>
        <v/>
      </c>
      <c r="AU684" s="69" t="str">
        <f>IFERROR(CLEAN(HLOOKUP(AU$1,'1.源数据-产品报告-消费降序'!AU:AU,ROW(),0)),"")</f>
        <v/>
      </c>
      <c r="AV684" s="69" t="str">
        <f>IFERROR(CLEAN(HLOOKUP(AV$1,'1.源数据-产品报告-消费降序'!AV:AV,ROW(),0)),"")</f>
        <v/>
      </c>
      <c r="AW684" s="69" t="str">
        <f>IFERROR(CLEAN(HLOOKUP(AW$1,'1.源数据-产品报告-消费降序'!AW:AW,ROW(),0)),"")</f>
        <v/>
      </c>
      <c r="AX684" s="69" t="str">
        <f>IFERROR(CLEAN(HLOOKUP(AX$1,'1.源数据-产品报告-消费降序'!AX:AX,ROW(),0)),"")</f>
        <v/>
      </c>
      <c r="AY684" s="69" t="str">
        <f>IFERROR(CLEAN(HLOOKUP(AY$1,'1.源数据-产品报告-消费降序'!AY:AY,ROW(),0)),"")</f>
        <v/>
      </c>
      <c r="AZ6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4" s="69" t="str">
        <f>IFERROR(CLEAN(HLOOKUP(BA$1,'1.源数据-产品报告-消费降序'!BA:BA,ROW(),0)),"")</f>
        <v/>
      </c>
      <c r="BD684" s="69" t="str">
        <f>IFERROR(CLEAN(HLOOKUP(BD$1,'1.源数据-产品报告-消费降序'!BD:BD,ROW(),0)),"")</f>
        <v/>
      </c>
      <c r="BE684" s="69" t="str">
        <f>IFERROR(CLEAN(HLOOKUP(BE$1,'1.源数据-产品报告-消费降序'!BE:BE,ROW(),0)),"")</f>
        <v/>
      </c>
      <c r="BF684" s="69" t="str">
        <f>IFERROR(CLEAN(HLOOKUP(BF$1,'1.源数据-产品报告-消费降序'!BF:BF,ROW(),0)),"")</f>
        <v/>
      </c>
      <c r="BG684" s="69" t="str">
        <f>IFERROR(CLEAN(HLOOKUP(BG$1,'1.源数据-产品报告-消费降序'!BG:BG,ROW(),0)),"")</f>
        <v/>
      </c>
      <c r="BH684" s="69" t="str">
        <f>IFERROR(CLEAN(HLOOKUP(BH$1,'1.源数据-产品报告-消费降序'!BH:BH,ROW(),0)),"")</f>
        <v/>
      </c>
      <c r="BI684" s="69" t="str">
        <f>IFERROR(CLEAN(HLOOKUP(BI$1,'1.源数据-产品报告-消费降序'!BI:BI,ROW(),0)),"")</f>
        <v/>
      </c>
      <c r="BJ684" s="69" t="str">
        <f>IFERROR(CLEAN(HLOOKUP(BJ$1,'1.源数据-产品报告-消费降序'!BJ:BJ,ROW(),0)),"")</f>
        <v/>
      </c>
      <c r="BK6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4" s="69" t="str">
        <f>IFERROR(CLEAN(HLOOKUP(BL$1,'1.源数据-产品报告-消费降序'!BL:BL,ROW(),0)),"")</f>
        <v/>
      </c>
      <c r="BO684" s="69" t="str">
        <f>IFERROR(CLEAN(HLOOKUP(BO$1,'1.源数据-产品报告-消费降序'!BO:BO,ROW(),0)),"")</f>
        <v/>
      </c>
      <c r="BP684" s="69" t="str">
        <f>IFERROR(CLEAN(HLOOKUP(BP$1,'1.源数据-产品报告-消费降序'!BP:BP,ROW(),0)),"")</f>
        <v/>
      </c>
      <c r="BQ684" s="69" t="str">
        <f>IFERROR(CLEAN(HLOOKUP(BQ$1,'1.源数据-产品报告-消费降序'!BQ:BQ,ROW(),0)),"")</f>
        <v/>
      </c>
      <c r="BR684" s="69" t="str">
        <f>IFERROR(CLEAN(HLOOKUP(BR$1,'1.源数据-产品报告-消费降序'!BR:BR,ROW(),0)),"")</f>
        <v/>
      </c>
      <c r="BS684" s="69" t="str">
        <f>IFERROR(CLEAN(HLOOKUP(BS$1,'1.源数据-产品报告-消费降序'!BS:BS,ROW(),0)),"")</f>
        <v/>
      </c>
      <c r="BT684" s="69" t="str">
        <f>IFERROR(CLEAN(HLOOKUP(BT$1,'1.源数据-产品报告-消费降序'!BT:BT,ROW(),0)),"")</f>
        <v/>
      </c>
      <c r="BU684" s="69" t="str">
        <f>IFERROR(CLEAN(HLOOKUP(BU$1,'1.源数据-产品报告-消费降序'!BU:BU,ROW(),0)),"")</f>
        <v/>
      </c>
      <c r="BV6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4" s="69" t="str">
        <f>IFERROR(CLEAN(HLOOKUP(BW$1,'1.源数据-产品报告-消费降序'!BW:BW,ROW(),0)),"")</f>
        <v/>
      </c>
    </row>
    <row r="685" spans="1:75">
      <c r="A685" s="69" t="str">
        <f>IFERROR(CLEAN(HLOOKUP(A$1,'1.源数据-产品报告-消费降序'!A:A,ROW(),0)),"")</f>
        <v/>
      </c>
      <c r="B685" s="69" t="str">
        <f>IFERROR(CLEAN(HLOOKUP(B$1,'1.源数据-产品报告-消费降序'!B:B,ROW(),0)),"")</f>
        <v/>
      </c>
      <c r="C685" s="69" t="str">
        <f>IFERROR(CLEAN(HLOOKUP(C$1,'1.源数据-产品报告-消费降序'!C:C,ROW(),0)),"")</f>
        <v/>
      </c>
      <c r="D685" s="69" t="str">
        <f>IFERROR(CLEAN(HLOOKUP(D$1,'1.源数据-产品报告-消费降序'!D:D,ROW(),0)),"")</f>
        <v/>
      </c>
      <c r="E685" s="69" t="str">
        <f>IFERROR(CLEAN(HLOOKUP(E$1,'1.源数据-产品报告-消费降序'!E:E,ROW(),0)),"")</f>
        <v/>
      </c>
      <c r="F685" s="69" t="str">
        <f>IFERROR(CLEAN(HLOOKUP(F$1,'1.源数据-产品报告-消费降序'!F:F,ROW(),0)),"")</f>
        <v/>
      </c>
      <c r="G685" s="70">
        <f>IFERROR((HLOOKUP(G$1,'1.源数据-产品报告-消费降序'!G:G,ROW(),0)),"")</f>
        <v>0</v>
      </c>
      <c r="H6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5" s="69" t="str">
        <f>IFERROR(CLEAN(HLOOKUP(I$1,'1.源数据-产品报告-消费降序'!I:I,ROW(),0)),"")</f>
        <v/>
      </c>
      <c r="L685" s="69" t="str">
        <f>IFERROR(CLEAN(HLOOKUP(L$1,'1.源数据-产品报告-消费降序'!L:L,ROW(),0)),"")</f>
        <v/>
      </c>
      <c r="M685" s="69" t="str">
        <f>IFERROR(CLEAN(HLOOKUP(M$1,'1.源数据-产品报告-消费降序'!M:M,ROW(),0)),"")</f>
        <v/>
      </c>
      <c r="N685" s="69" t="str">
        <f>IFERROR(CLEAN(HLOOKUP(N$1,'1.源数据-产品报告-消费降序'!N:N,ROW(),0)),"")</f>
        <v/>
      </c>
      <c r="O685" s="69" t="str">
        <f>IFERROR(CLEAN(HLOOKUP(O$1,'1.源数据-产品报告-消费降序'!O:O,ROW(),0)),"")</f>
        <v/>
      </c>
      <c r="P685" s="69" t="str">
        <f>IFERROR(CLEAN(HLOOKUP(P$1,'1.源数据-产品报告-消费降序'!P:P,ROW(),0)),"")</f>
        <v/>
      </c>
      <c r="Q685" s="69" t="str">
        <f>IFERROR(CLEAN(HLOOKUP(Q$1,'1.源数据-产品报告-消费降序'!Q:Q,ROW(),0)),"")</f>
        <v/>
      </c>
      <c r="R685" s="69" t="str">
        <f>IFERROR(CLEAN(HLOOKUP(R$1,'1.源数据-产品报告-消费降序'!R:R,ROW(),0)),"")</f>
        <v/>
      </c>
      <c r="S6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5" s="69" t="str">
        <f>IFERROR(CLEAN(HLOOKUP(T$1,'1.源数据-产品报告-消费降序'!T:T,ROW(),0)),"")</f>
        <v/>
      </c>
      <c r="W685" s="69" t="str">
        <f>IFERROR(CLEAN(HLOOKUP(W$1,'1.源数据-产品报告-消费降序'!W:W,ROW(),0)),"")</f>
        <v/>
      </c>
      <c r="X685" s="69" t="str">
        <f>IFERROR(CLEAN(HLOOKUP(X$1,'1.源数据-产品报告-消费降序'!X:X,ROW(),0)),"")</f>
        <v/>
      </c>
      <c r="Y685" s="69" t="str">
        <f>IFERROR(CLEAN(HLOOKUP(Y$1,'1.源数据-产品报告-消费降序'!Y:Y,ROW(),0)),"")</f>
        <v/>
      </c>
      <c r="Z685" s="69" t="str">
        <f>IFERROR(CLEAN(HLOOKUP(Z$1,'1.源数据-产品报告-消费降序'!Z:Z,ROW(),0)),"")</f>
        <v/>
      </c>
      <c r="AA685" s="69" t="str">
        <f>IFERROR(CLEAN(HLOOKUP(AA$1,'1.源数据-产品报告-消费降序'!AA:AA,ROW(),0)),"")</f>
        <v/>
      </c>
      <c r="AB685" s="69" t="str">
        <f>IFERROR(CLEAN(HLOOKUP(AB$1,'1.源数据-产品报告-消费降序'!AB:AB,ROW(),0)),"")</f>
        <v/>
      </c>
      <c r="AC685" s="69" t="str">
        <f>IFERROR(CLEAN(HLOOKUP(AC$1,'1.源数据-产品报告-消费降序'!AC:AC,ROW(),0)),"")</f>
        <v/>
      </c>
      <c r="AD6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5" s="69" t="str">
        <f>IFERROR(CLEAN(HLOOKUP(AE$1,'1.源数据-产品报告-消费降序'!AE:AE,ROW(),0)),"")</f>
        <v/>
      </c>
      <c r="AH685" s="69" t="str">
        <f>IFERROR(CLEAN(HLOOKUP(AH$1,'1.源数据-产品报告-消费降序'!AH:AH,ROW(),0)),"")</f>
        <v/>
      </c>
      <c r="AI685" s="69" t="str">
        <f>IFERROR(CLEAN(HLOOKUP(AI$1,'1.源数据-产品报告-消费降序'!AI:AI,ROW(),0)),"")</f>
        <v/>
      </c>
      <c r="AJ685" s="69" t="str">
        <f>IFERROR(CLEAN(HLOOKUP(AJ$1,'1.源数据-产品报告-消费降序'!AJ:AJ,ROW(),0)),"")</f>
        <v/>
      </c>
      <c r="AK685" s="69" t="str">
        <f>IFERROR(CLEAN(HLOOKUP(AK$1,'1.源数据-产品报告-消费降序'!AK:AK,ROW(),0)),"")</f>
        <v/>
      </c>
      <c r="AL685" s="69" t="str">
        <f>IFERROR(CLEAN(HLOOKUP(AL$1,'1.源数据-产品报告-消费降序'!AL:AL,ROW(),0)),"")</f>
        <v/>
      </c>
      <c r="AM685" s="69" t="str">
        <f>IFERROR(CLEAN(HLOOKUP(AM$1,'1.源数据-产品报告-消费降序'!AM:AM,ROW(),0)),"")</f>
        <v/>
      </c>
      <c r="AN685" s="69" t="str">
        <f>IFERROR(CLEAN(HLOOKUP(AN$1,'1.源数据-产品报告-消费降序'!AN:AN,ROW(),0)),"")</f>
        <v/>
      </c>
      <c r="AO6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5" s="69" t="str">
        <f>IFERROR(CLEAN(HLOOKUP(AP$1,'1.源数据-产品报告-消费降序'!AP:AP,ROW(),0)),"")</f>
        <v/>
      </c>
      <c r="AS685" s="69" t="str">
        <f>IFERROR(CLEAN(HLOOKUP(AS$1,'1.源数据-产品报告-消费降序'!AS:AS,ROW(),0)),"")</f>
        <v/>
      </c>
      <c r="AT685" s="69" t="str">
        <f>IFERROR(CLEAN(HLOOKUP(AT$1,'1.源数据-产品报告-消费降序'!AT:AT,ROW(),0)),"")</f>
        <v/>
      </c>
      <c r="AU685" s="69" t="str">
        <f>IFERROR(CLEAN(HLOOKUP(AU$1,'1.源数据-产品报告-消费降序'!AU:AU,ROW(),0)),"")</f>
        <v/>
      </c>
      <c r="AV685" s="69" t="str">
        <f>IFERROR(CLEAN(HLOOKUP(AV$1,'1.源数据-产品报告-消费降序'!AV:AV,ROW(),0)),"")</f>
        <v/>
      </c>
      <c r="AW685" s="69" t="str">
        <f>IFERROR(CLEAN(HLOOKUP(AW$1,'1.源数据-产品报告-消费降序'!AW:AW,ROW(),0)),"")</f>
        <v/>
      </c>
      <c r="AX685" s="69" t="str">
        <f>IFERROR(CLEAN(HLOOKUP(AX$1,'1.源数据-产品报告-消费降序'!AX:AX,ROW(),0)),"")</f>
        <v/>
      </c>
      <c r="AY685" s="69" t="str">
        <f>IFERROR(CLEAN(HLOOKUP(AY$1,'1.源数据-产品报告-消费降序'!AY:AY,ROW(),0)),"")</f>
        <v/>
      </c>
      <c r="AZ6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5" s="69" t="str">
        <f>IFERROR(CLEAN(HLOOKUP(BA$1,'1.源数据-产品报告-消费降序'!BA:BA,ROW(),0)),"")</f>
        <v/>
      </c>
      <c r="BD685" s="69" t="str">
        <f>IFERROR(CLEAN(HLOOKUP(BD$1,'1.源数据-产品报告-消费降序'!BD:BD,ROW(),0)),"")</f>
        <v/>
      </c>
      <c r="BE685" s="69" t="str">
        <f>IFERROR(CLEAN(HLOOKUP(BE$1,'1.源数据-产品报告-消费降序'!BE:BE,ROW(),0)),"")</f>
        <v/>
      </c>
      <c r="BF685" s="69" t="str">
        <f>IFERROR(CLEAN(HLOOKUP(BF$1,'1.源数据-产品报告-消费降序'!BF:BF,ROW(),0)),"")</f>
        <v/>
      </c>
      <c r="BG685" s="69" t="str">
        <f>IFERROR(CLEAN(HLOOKUP(BG$1,'1.源数据-产品报告-消费降序'!BG:BG,ROW(),0)),"")</f>
        <v/>
      </c>
      <c r="BH685" s="69" t="str">
        <f>IFERROR(CLEAN(HLOOKUP(BH$1,'1.源数据-产品报告-消费降序'!BH:BH,ROW(),0)),"")</f>
        <v/>
      </c>
      <c r="BI685" s="69" t="str">
        <f>IFERROR(CLEAN(HLOOKUP(BI$1,'1.源数据-产品报告-消费降序'!BI:BI,ROW(),0)),"")</f>
        <v/>
      </c>
      <c r="BJ685" s="69" t="str">
        <f>IFERROR(CLEAN(HLOOKUP(BJ$1,'1.源数据-产品报告-消费降序'!BJ:BJ,ROW(),0)),"")</f>
        <v/>
      </c>
      <c r="BK6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5" s="69" t="str">
        <f>IFERROR(CLEAN(HLOOKUP(BL$1,'1.源数据-产品报告-消费降序'!BL:BL,ROW(),0)),"")</f>
        <v/>
      </c>
      <c r="BO685" s="69" t="str">
        <f>IFERROR(CLEAN(HLOOKUP(BO$1,'1.源数据-产品报告-消费降序'!BO:BO,ROW(),0)),"")</f>
        <v/>
      </c>
      <c r="BP685" s="69" t="str">
        <f>IFERROR(CLEAN(HLOOKUP(BP$1,'1.源数据-产品报告-消费降序'!BP:BP,ROW(),0)),"")</f>
        <v/>
      </c>
      <c r="BQ685" s="69" t="str">
        <f>IFERROR(CLEAN(HLOOKUP(BQ$1,'1.源数据-产品报告-消费降序'!BQ:BQ,ROW(),0)),"")</f>
        <v/>
      </c>
      <c r="BR685" s="69" t="str">
        <f>IFERROR(CLEAN(HLOOKUP(BR$1,'1.源数据-产品报告-消费降序'!BR:BR,ROW(),0)),"")</f>
        <v/>
      </c>
      <c r="BS685" s="69" t="str">
        <f>IFERROR(CLEAN(HLOOKUP(BS$1,'1.源数据-产品报告-消费降序'!BS:BS,ROW(),0)),"")</f>
        <v/>
      </c>
      <c r="BT685" s="69" t="str">
        <f>IFERROR(CLEAN(HLOOKUP(BT$1,'1.源数据-产品报告-消费降序'!BT:BT,ROW(),0)),"")</f>
        <v/>
      </c>
      <c r="BU685" s="69" t="str">
        <f>IFERROR(CLEAN(HLOOKUP(BU$1,'1.源数据-产品报告-消费降序'!BU:BU,ROW(),0)),"")</f>
        <v/>
      </c>
      <c r="BV6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5" s="69" t="str">
        <f>IFERROR(CLEAN(HLOOKUP(BW$1,'1.源数据-产品报告-消费降序'!BW:BW,ROW(),0)),"")</f>
        <v/>
      </c>
    </row>
    <row r="686" spans="1:75">
      <c r="A686" s="69" t="str">
        <f>IFERROR(CLEAN(HLOOKUP(A$1,'1.源数据-产品报告-消费降序'!A:A,ROW(),0)),"")</f>
        <v/>
      </c>
      <c r="B686" s="69" t="str">
        <f>IFERROR(CLEAN(HLOOKUP(B$1,'1.源数据-产品报告-消费降序'!B:B,ROW(),0)),"")</f>
        <v/>
      </c>
      <c r="C686" s="69" t="str">
        <f>IFERROR(CLEAN(HLOOKUP(C$1,'1.源数据-产品报告-消费降序'!C:C,ROW(),0)),"")</f>
        <v/>
      </c>
      <c r="D686" s="69" t="str">
        <f>IFERROR(CLEAN(HLOOKUP(D$1,'1.源数据-产品报告-消费降序'!D:D,ROW(),0)),"")</f>
        <v/>
      </c>
      <c r="E686" s="69" t="str">
        <f>IFERROR(CLEAN(HLOOKUP(E$1,'1.源数据-产品报告-消费降序'!E:E,ROW(),0)),"")</f>
        <v/>
      </c>
      <c r="F686" s="69" t="str">
        <f>IFERROR(CLEAN(HLOOKUP(F$1,'1.源数据-产品报告-消费降序'!F:F,ROW(),0)),"")</f>
        <v/>
      </c>
      <c r="G686" s="70">
        <f>IFERROR((HLOOKUP(G$1,'1.源数据-产品报告-消费降序'!G:G,ROW(),0)),"")</f>
        <v>0</v>
      </c>
      <c r="H6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6" s="69" t="str">
        <f>IFERROR(CLEAN(HLOOKUP(I$1,'1.源数据-产品报告-消费降序'!I:I,ROW(),0)),"")</f>
        <v/>
      </c>
      <c r="L686" s="69" t="str">
        <f>IFERROR(CLEAN(HLOOKUP(L$1,'1.源数据-产品报告-消费降序'!L:L,ROW(),0)),"")</f>
        <v/>
      </c>
      <c r="M686" s="69" t="str">
        <f>IFERROR(CLEAN(HLOOKUP(M$1,'1.源数据-产品报告-消费降序'!M:M,ROW(),0)),"")</f>
        <v/>
      </c>
      <c r="N686" s="69" t="str">
        <f>IFERROR(CLEAN(HLOOKUP(N$1,'1.源数据-产品报告-消费降序'!N:N,ROW(),0)),"")</f>
        <v/>
      </c>
      <c r="O686" s="69" t="str">
        <f>IFERROR(CLEAN(HLOOKUP(O$1,'1.源数据-产品报告-消费降序'!O:O,ROW(),0)),"")</f>
        <v/>
      </c>
      <c r="P686" s="69" t="str">
        <f>IFERROR(CLEAN(HLOOKUP(P$1,'1.源数据-产品报告-消费降序'!P:P,ROW(),0)),"")</f>
        <v/>
      </c>
      <c r="Q686" s="69" t="str">
        <f>IFERROR(CLEAN(HLOOKUP(Q$1,'1.源数据-产品报告-消费降序'!Q:Q,ROW(),0)),"")</f>
        <v/>
      </c>
      <c r="R686" s="69" t="str">
        <f>IFERROR(CLEAN(HLOOKUP(R$1,'1.源数据-产品报告-消费降序'!R:R,ROW(),0)),"")</f>
        <v/>
      </c>
      <c r="S6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6" s="69" t="str">
        <f>IFERROR(CLEAN(HLOOKUP(T$1,'1.源数据-产品报告-消费降序'!T:T,ROW(),0)),"")</f>
        <v/>
      </c>
      <c r="W686" s="69" t="str">
        <f>IFERROR(CLEAN(HLOOKUP(W$1,'1.源数据-产品报告-消费降序'!W:W,ROW(),0)),"")</f>
        <v/>
      </c>
      <c r="X686" s="69" t="str">
        <f>IFERROR(CLEAN(HLOOKUP(X$1,'1.源数据-产品报告-消费降序'!X:X,ROW(),0)),"")</f>
        <v/>
      </c>
      <c r="Y686" s="69" t="str">
        <f>IFERROR(CLEAN(HLOOKUP(Y$1,'1.源数据-产品报告-消费降序'!Y:Y,ROW(),0)),"")</f>
        <v/>
      </c>
      <c r="Z686" s="69" t="str">
        <f>IFERROR(CLEAN(HLOOKUP(Z$1,'1.源数据-产品报告-消费降序'!Z:Z,ROW(),0)),"")</f>
        <v/>
      </c>
      <c r="AA686" s="69" t="str">
        <f>IFERROR(CLEAN(HLOOKUP(AA$1,'1.源数据-产品报告-消费降序'!AA:AA,ROW(),0)),"")</f>
        <v/>
      </c>
      <c r="AB686" s="69" t="str">
        <f>IFERROR(CLEAN(HLOOKUP(AB$1,'1.源数据-产品报告-消费降序'!AB:AB,ROW(),0)),"")</f>
        <v/>
      </c>
      <c r="AC686" s="69" t="str">
        <f>IFERROR(CLEAN(HLOOKUP(AC$1,'1.源数据-产品报告-消费降序'!AC:AC,ROW(),0)),"")</f>
        <v/>
      </c>
      <c r="AD6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6" s="69" t="str">
        <f>IFERROR(CLEAN(HLOOKUP(AE$1,'1.源数据-产品报告-消费降序'!AE:AE,ROW(),0)),"")</f>
        <v/>
      </c>
      <c r="AH686" s="69" t="str">
        <f>IFERROR(CLEAN(HLOOKUP(AH$1,'1.源数据-产品报告-消费降序'!AH:AH,ROW(),0)),"")</f>
        <v/>
      </c>
      <c r="AI686" s="69" t="str">
        <f>IFERROR(CLEAN(HLOOKUP(AI$1,'1.源数据-产品报告-消费降序'!AI:AI,ROW(),0)),"")</f>
        <v/>
      </c>
      <c r="AJ686" s="69" t="str">
        <f>IFERROR(CLEAN(HLOOKUP(AJ$1,'1.源数据-产品报告-消费降序'!AJ:AJ,ROW(),0)),"")</f>
        <v/>
      </c>
      <c r="AK686" s="69" t="str">
        <f>IFERROR(CLEAN(HLOOKUP(AK$1,'1.源数据-产品报告-消费降序'!AK:AK,ROW(),0)),"")</f>
        <v/>
      </c>
      <c r="AL686" s="69" t="str">
        <f>IFERROR(CLEAN(HLOOKUP(AL$1,'1.源数据-产品报告-消费降序'!AL:AL,ROW(),0)),"")</f>
        <v/>
      </c>
      <c r="AM686" s="69" t="str">
        <f>IFERROR(CLEAN(HLOOKUP(AM$1,'1.源数据-产品报告-消费降序'!AM:AM,ROW(),0)),"")</f>
        <v/>
      </c>
      <c r="AN686" s="69" t="str">
        <f>IFERROR(CLEAN(HLOOKUP(AN$1,'1.源数据-产品报告-消费降序'!AN:AN,ROW(),0)),"")</f>
        <v/>
      </c>
      <c r="AO6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6" s="69" t="str">
        <f>IFERROR(CLEAN(HLOOKUP(AP$1,'1.源数据-产品报告-消费降序'!AP:AP,ROW(),0)),"")</f>
        <v/>
      </c>
      <c r="AS686" s="69" t="str">
        <f>IFERROR(CLEAN(HLOOKUP(AS$1,'1.源数据-产品报告-消费降序'!AS:AS,ROW(),0)),"")</f>
        <v/>
      </c>
      <c r="AT686" s="69" t="str">
        <f>IFERROR(CLEAN(HLOOKUP(AT$1,'1.源数据-产品报告-消费降序'!AT:AT,ROW(),0)),"")</f>
        <v/>
      </c>
      <c r="AU686" s="69" t="str">
        <f>IFERROR(CLEAN(HLOOKUP(AU$1,'1.源数据-产品报告-消费降序'!AU:AU,ROW(),0)),"")</f>
        <v/>
      </c>
      <c r="AV686" s="69" t="str">
        <f>IFERROR(CLEAN(HLOOKUP(AV$1,'1.源数据-产品报告-消费降序'!AV:AV,ROW(),0)),"")</f>
        <v/>
      </c>
      <c r="AW686" s="69" t="str">
        <f>IFERROR(CLEAN(HLOOKUP(AW$1,'1.源数据-产品报告-消费降序'!AW:AW,ROW(),0)),"")</f>
        <v/>
      </c>
      <c r="AX686" s="69" t="str">
        <f>IFERROR(CLEAN(HLOOKUP(AX$1,'1.源数据-产品报告-消费降序'!AX:AX,ROW(),0)),"")</f>
        <v/>
      </c>
      <c r="AY686" s="69" t="str">
        <f>IFERROR(CLEAN(HLOOKUP(AY$1,'1.源数据-产品报告-消费降序'!AY:AY,ROW(),0)),"")</f>
        <v/>
      </c>
      <c r="AZ6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6" s="69" t="str">
        <f>IFERROR(CLEAN(HLOOKUP(BA$1,'1.源数据-产品报告-消费降序'!BA:BA,ROW(),0)),"")</f>
        <v/>
      </c>
      <c r="BD686" s="69" t="str">
        <f>IFERROR(CLEAN(HLOOKUP(BD$1,'1.源数据-产品报告-消费降序'!BD:BD,ROW(),0)),"")</f>
        <v/>
      </c>
      <c r="BE686" s="69" t="str">
        <f>IFERROR(CLEAN(HLOOKUP(BE$1,'1.源数据-产品报告-消费降序'!BE:BE,ROW(),0)),"")</f>
        <v/>
      </c>
      <c r="BF686" s="69" t="str">
        <f>IFERROR(CLEAN(HLOOKUP(BF$1,'1.源数据-产品报告-消费降序'!BF:BF,ROW(),0)),"")</f>
        <v/>
      </c>
      <c r="BG686" s="69" t="str">
        <f>IFERROR(CLEAN(HLOOKUP(BG$1,'1.源数据-产品报告-消费降序'!BG:BG,ROW(),0)),"")</f>
        <v/>
      </c>
      <c r="BH686" s="69" t="str">
        <f>IFERROR(CLEAN(HLOOKUP(BH$1,'1.源数据-产品报告-消费降序'!BH:BH,ROW(),0)),"")</f>
        <v/>
      </c>
      <c r="BI686" s="69" t="str">
        <f>IFERROR(CLEAN(HLOOKUP(BI$1,'1.源数据-产品报告-消费降序'!BI:BI,ROW(),0)),"")</f>
        <v/>
      </c>
      <c r="BJ686" s="69" t="str">
        <f>IFERROR(CLEAN(HLOOKUP(BJ$1,'1.源数据-产品报告-消费降序'!BJ:BJ,ROW(),0)),"")</f>
        <v/>
      </c>
      <c r="BK6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6" s="69" t="str">
        <f>IFERROR(CLEAN(HLOOKUP(BL$1,'1.源数据-产品报告-消费降序'!BL:BL,ROW(),0)),"")</f>
        <v/>
      </c>
      <c r="BO686" s="69" t="str">
        <f>IFERROR(CLEAN(HLOOKUP(BO$1,'1.源数据-产品报告-消费降序'!BO:BO,ROW(),0)),"")</f>
        <v/>
      </c>
      <c r="BP686" s="69" t="str">
        <f>IFERROR(CLEAN(HLOOKUP(BP$1,'1.源数据-产品报告-消费降序'!BP:BP,ROW(),0)),"")</f>
        <v/>
      </c>
      <c r="BQ686" s="69" t="str">
        <f>IFERROR(CLEAN(HLOOKUP(BQ$1,'1.源数据-产品报告-消费降序'!BQ:BQ,ROW(),0)),"")</f>
        <v/>
      </c>
      <c r="BR686" s="69" t="str">
        <f>IFERROR(CLEAN(HLOOKUP(BR$1,'1.源数据-产品报告-消费降序'!BR:BR,ROW(),0)),"")</f>
        <v/>
      </c>
      <c r="BS686" s="69" t="str">
        <f>IFERROR(CLEAN(HLOOKUP(BS$1,'1.源数据-产品报告-消费降序'!BS:BS,ROW(),0)),"")</f>
        <v/>
      </c>
      <c r="BT686" s="69" t="str">
        <f>IFERROR(CLEAN(HLOOKUP(BT$1,'1.源数据-产品报告-消费降序'!BT:BT,ROW(),0)),"")</f>
        <v/>
      </c>
      <c r="BU686" s="69" t="str">
        <f>IFERROR(CLEAN(HLOOKUP(BU$1,'1.源数据-产品报告-消费降序'!BU:BU,ROW(),0)),"")</f>
        <v/>
      </c>
      <c r="BV6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6" s="69" t="str">
        <f>IFERROR(CLEAN(HLOOKUP(BW$1,'1.源数据-产品报告-消费降序'!BW:BW,ROW(),0)),"")</f>
        <v/>
      </c>
    </row>
    <row r="687" spans="1:75">
      <c r="A687" s="69" t="str">
        <f>IFERROR(CLEAN(HLOOKUP(A$1,'1.源数据-产品报告-消费降序'!A:A,ROW(),0)),"")</f>
        <v/>
      </c>
      <c r="B687" s="69" t="str">
        <f>IFERROR(CLEAN(HLOOKUP(B$1,'1.源数据-产品报告-消费降序'!B:B,ROW(),0)),"")</f>
        <v/>
      </c>
      <c r="C687" s="69" t="str">
        <f>IFERROR(CLEAN(HLOOKUP(C$1,'1.源数据-产品报告-消费降序'!C:C,ROW(),0)),"")</f>
        <v/>
      </c>
      <c r="D687" s="69" t="str">
        <f>IFERROR(CLEAN(HLOOKUP(D$1,'1.源数据-产品报告-消费降序'!D:D,ROW(),0)),"")</f>
        <v/>
      </c>
      <c r="E687" s="69" t="str">
        <f>IFERROR(CLEAN(HLOOKUP(E$1,'1.源数据-产品报告-消费降序'!E:E,ROW(),0)),"")</f>
        <v/>
      </c>
      <c r="F687" s="69" t="str">
        <f>IFERROR(CLEAN(HLOOKUP(F$1,'1.源数据-产品报告-消费降序'!F:F,ROW(),0)),"")</f>
        <v/>
      </c>
      <c r="G687" s="70">
        <f>IFERROR((HLOOKUP(G$1,'1.源数据-产品报告-消费降序'!G:G,ROW(),0)),"")</f>
        <v>0</v>
      </c>
      <c r="H6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7" s="69" t="str">
        <f>IFERROR(CLEAN(HLOOKUP(I$1,'1.源数据-产品报告-消费降序'!I:I,ROW(),0)),"")</f>
        <v/>
      </c>
      <c r="L687" s="69" t="str">
        <f>IFERROR(CLEAN(HLOOKUP(L$1,'1.源数据-产品报告-消费降序'!L:L,ROW(),0)),"")</f>
        <v/>
      </c>
      <c r="M687" s="69" t="str">
        <f>IFERROR(CLEAN(HLOOKUP(M$1,'1.源数据-产品报告-消费降序'!M:M,ROW(),0)),"")</f>
        <v/>
      </c>
      <c r="N687" s="69" t="str">
        <f>IFERROR(CLEAN(HLOOKUP(N$1,'1.源数据-产品报告-消费降序'!N:N,ROW(),0)),"")</f>
        <v/>
      </c>
      <c r="O687" s="69" t="str">
        <f>IFERROR(CLEAN(HLOOKUP(O$1,'1.源数据-产品报告-消费降序'!O:O,ROW(),0)),"")</f>
        <v/>
      </c>
      <c r="P687" s="69" t="str">
        <f>IFERROR(CLEAN(HLOOKUP(P$1,'1.源数据-产品报告-消费降序'!P:P,ROW(),0)),"")</f>
        <v/>
      </c>
      <c r="Q687" s="69" t="str">
        <f>IFERROR(CLEAN(HLOOKUP(Q$1,'1.源数据-产品报告-消费降序'!Q:Q,ROW(),0)),"")</f>
        <v/>
      </c>
      <c r="R687" s="69" t="str">
        <f>IFERROR(CLEAN(HLOOKUP(R$1,'1.源数据-产品报告-消费降序'!R:R,ROW(),0)),"")</f>
        <v/>
      </c>
      <c r="S6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7" s="69" t="str">
        <f>IFERROR(CLEAN(HLOOKUP(T$1,'1.源数据-产品报告-消费降序'!T:T,ROW(),0)),"")</f>
        <v/>
      </c>
      <c r="W687" s="69" t="str">
        <f>IFERROR(CLEAN(HLOOKUP(W$1,'1.源数据-产品报告-消费降序'!W:W,ROW(),0)),"")</f>
        <v/>
      </c>
      <c r="X687" s="69" t="str">
        <f>IFERROR(CLEAN(HLOOKUP(X$1,'1.源数据-产品报告-消费降序'!X:X,ROW(),0)),"")</f>
        <v/>
      </c>
      <c r="Y687" s="69" t="str">
        <f>IFERROR(CLEAN(HLOOKUP(Y$1,'1.源数据-产品报告-消费降序'!Y:Y,ROW(),0)),"")</f>
        <v/>
      </c>
      <c r="Z687" s="69" t="str">
        <f>IFERROR(CLEAN(HLOOKUP(Z$1,'1.源数据-产品报告-消费降序'!Z:Z,ROW(),0)),"")</f>
        <v/>
      </c>
      <c r="AA687" s="69" t="str">
        <f>IFERROR(CLEAN(HLOOKUP(AA$1,'1.源数据-产品报告-消费降序'!AA:AA,ROW(),0)),"")</f>
        <v/>
      </c>
      <c r="AB687" s="69" t="str">
        <f>IFERROR(CLEAN(HLOOKUP(AB$1,'1.源数据-产品报告-消费降序'!AB:AB,ROW(),0)),"")</f>
        <v/>
      </c>
      <c r="AC687" s="69" t="str">
        <f>IFERROR(CLEAN(HLOOKUP(AC$1,'1.源数据-产品报告-消费降序'!AC:AC,ROW(),0)),"")</f>
        <v/>
      </c>
      <c r="AD6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7" s="69" t="str">
        <f>IFERROR(CLEAN(HLOOKUP(AE$1,'1.源数据-产品报告-消费降序'!AE:AE,ROW(),0)),"")</f>
        <v/>
      </c>
      <c r="AH687" s="69" t="str">
        <f>IFERROR(CLEAN(HLOOKUP(AH$1,'1.源数据-产品报告-消费降序'!AH:AH,ROW(),0)),"")</f>
        <v/>
      </c>
      <c r="AI687" s="69" t="str">
        <f>IFERROR(CLEAN(HLOOKUP(AI$1,'1.源数据-产品报告-消费降序'!AI:AI,ROW(),0)),"")</f>
        <v/>
      </c>
      <c r="AJ687" s="69" t="str">
        <f>IFERROR(CLEAN(HLOOKUP(AJ$1,'1.源数据-产品报告-消费降序'!AJ:AJ,ROW(),0)),"")</f>
        <v/>
      </c>
      <c r="AK687" s="69" t="str">
        <f>IFERROR(CLEAN(HLOOKUP(AK$1,'1.源数据-产品报告-消费降序'!AK:AK,ROW(),0)),"")</f>
        <v/>
      </c>
      <c r="AL687" s="69" t="str">
        <f>IFERROR(CLEAN(HLOOKUP(AL$1,'1.源数据-产品报告-消费降序'!AL:AL,ROW(),0)),"")</f>
        <v/>
      </c>
      <c r="AM687" s="69" t="str">
        <f>IFERROR(CLEAN(HLOOKUP(AM$1,'1.源数据-产品报告-消费降序'!AM:AM,ROW(),0)),"")</f>
        <v/>
      </c>
      <c r="AN687" s="69" t="str">
        <f>IFERROR(CLEAN(HLOOKUP(AN$1,'1.源数据-产品报告-消费降序'!AN:AN,ROW(),0)),"")</f>
        <v/>
      </c>
      <c r="AO6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7" s="69" t="str">
        <f>IFERROR(CLEAN(HLOOKUP(AP$1,'1.源数据-产品报告-消费降序'!AP:AP,ROW(),0)),"")</f>
        <v/>
      </c>
      <c r="AS687" s="69" t="str">
        <f>IFERROR(CLEAN(HLOOKUP(AS$1,'1.源数据-产品报告-消费降序'!AS:AS,ROW(),0)),"")</f>
        <v/>
      </c>
      <c r="AT687" s="69" t="str">
        <f>IFERROR(CLEAN(HLOOKUP(AT$1,'1.源数据-产品报告-消费降序'!AT:AT,ROW(),0)),"")</f>
        <v/>
      </c>
      <c r="AU687" s="69" t="str">
        <f>IFERROR(CLEAN(HLOOKUP(AU$1,'1.源数据-产品报告-消费降序'!AU:AU,ROW(),0)),"")</f>
        <v/>
      </c>
      <c r="AV687" s="69" t="str">
        <f>IFERROR(CLEAN(HLOOKUP(AV$1,'1.源数据-产品报告-消费降序'!AV:AV,ROW(),0)),"")</f>
        <v/>
      </c>
      <c r="AW687" s="69" t="str">
        <f>IFERROR(CLEAN(HLOOKUP(AW$1,'1.源数据-产品报告-消费降序'!AW:AW,ROW(),0)),"")</f>
        <v/>
      </c>
      <c r="AX687" s="69" t="str">
        <f>IFERROR(CLEAN(HLOOKUP(AX$1,'1.源数据-产品报告-消费降序'!AX:AX,ROW(),0)),"")</f>
        <v/>
      </c>
      <c r="AY687" s="69" t="str">
        <f>IFERROR(CLEAN(HLOOKUP(AY$1,'1.源数据-产品报告-消费降序'!AY:AY,ROW(),0)),"")</f>
        <v/>
      </c>
      <c r="AZ6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7" s="69" t="str">
        <f>IFERROR(CLEAN(HLOOKUP(BA$1,'1.源数据-产品报告-消费降序'!BA:BA,ROW(),0)),"")</f>
        <v/>
      </c>
      <c r="BD687" s="69" t="str">
        <f>IFERROR(CLEAN(HLOOKUP(BD$1,'1.源数据-产品报告-消费降序'!BD:BD,ROW(),0)),"")</f>
        <v/>
      </c>
      <c r="BE687" s="69" t="str">
        <f>IFERROR(CLEAN(HLOOKUP(BE$1,'1.源数据-产品报告-消费降序'!BE:BE,ROW(),0)),"")</f>
        <v/>
      </c>
      <c r="BF687" s="69" t="str">
        <f>IFERROR(CLEAN(HLOOKUP(BF$1,'1.源数据-产品报告-消费降序'!BF:BF,ROW(),0)),"")</f>
        <v/>
      </c>
      <c r="BG687" s="69" t="str">
        <f>IFERROR(CLEAN(HLOOKUP(BG$1,'1.源数据-产品报告-消费降序'!BG:BG,ROW(),0)),"")</f>
        <v/>
      </c>
      <c r="BH687" s="69" t="str">
        <f>IFERROR(CLEAN(HLOOKUP(BH$1,'1.源数据-产品报告-消费降序'!BH:BH,ROW(),0)),"")</f>
        <v/>
      </c>
      <c r="BI687" s="69" t="str">
        <f>IFERROR(CLEAN(HLOOKUP(BI$1,'1.源数据-产品报告-消费降序'!BI:BI,ROW(),0)),"")</f>
        <v/>
      </c>
      <c r="BJ687" s="69" t="str">
        <f>IFERROR(CLEAN(HLOOKUP(BJ$1,'1.源数据-产品报告-消费降序'!BJ:BJ,ROW(),0)),"")</f>
        <v/>
      </c>
      <c r="BK6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7" s="69" t="str">
        <f>IFERROR(CLEAN(HLOOKUP(BL$1,'1.源数据-产品报告-消费降序'!BL:BL,ROW(),0)),"")</f>
        <v/>
      </c>
      <c r="BO687" s="69" t="str">
        <f>IFERROR(CLEAN(HLOOKUP(BO$1,'1.源数据-产品报告-消费降序'!BO:BO,ROW(),0)),"")</f>
        <v/>
      </c>
      <c r="BP687" s="69" t="str">
        <f>IFERROR(CLEAN(HLOOKUP(BP$1,'1.源数据-产品报告-消费降序'!BP:BP,ROW(),0)),"")</f>
        <v/>
      </c>
      <c r="BQ687" s="69" t="str">
        <f>IFERROR(CLEAN(HLOOKUP(BQ$1,'1.源数据-产品报告-消费降序'!BQ:BQ,ROW(),0)),"")</f>
        <v/>
      </c>
      <c r="BR687" s="69" t="str">
        <f>IFERROR(CLEAN(HLOOKUP(BR$1,'1.源数据-产品报告-消费降序'!BR:BR,ROW(),0)),"")</f>
        <v/>
      </c>
      <c r="BS687" s="69" t="str">
        <f>IFERROR(CLEAN(HLOOKUP(BS$1,'1.源数据-产品报告-消费降序'!BS:BS,ROW(),0)),"")</f>
        <v/>
      </c>
      <c r="BT687" s="69" t="str">
        <f>IFERROR(CLEAN(HLOOKUP(BT$1,'1.源数据-产品报告-消费降序'!BT:BT,ROW(),0)),"")</f>
        <v/>
      </c>
      <c r="BU687" s="69" t="str">
        <f>IFERROR(CLEAN(HLOOKUP(BU$1,'1.源数据-产品报告-消费降序'!BU:BU,ROW(),0)),"")</f>
        <v/>
      </c>
      <c r="BV6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7" s="69" t="str">
        <f>IFERROR(CLEAN(HLOOKUP(BW$1,'1.源数据-产品报告-消费降序'!BW:BW,ROW(),0)),"")</f>
        <v/>
      </c>
    </row>
    <row r="688" spans="1:75">
      <c r="A688" s="69" t="str">
        <f>IFERROR(CLEAN(HLOOKUP(A$1,'1.源数据-产品报告-消费降序'!A:A,ROW(),0)),"")</f>
        <v/>
      </c>
      <c r="B688" s="69" t="str">
        <f>IFERROR(CLEAN(HLOOKUP(B$1,'1.源数据-产品报告-消费降序'!B:B,ROW(),0)),"")</f>
        <v/>
      </c>
      <c r="C688" s="69" t="str">
        <f>IFERROR(CLEAN(HLOOKUP(C$1,'1.源数据-产品报告-消费降序'!C:C,ROW(),0)),"")</f>
        <v/>
      </c>
      <c r="D688" s="69" t="str">
        <f>IFERROR(CLEAN(HLOOKUP(D$1,'1.源数据-产品报告-消费降序'!D:D,ROW(),0)),"")</f>
        <v/>
      </c>
      <c r="E688" s="69" t="str">
        <f>IFERROR(CLEAN(HLOOKUP(E$1,'1.源数据-产品报告-消费降序'!E:E,ROW(),0)),"")</f>
        <v/>
      </c>
      <c r="F688" s="69" t="str">
        <f>IFERROR(CLEAN(HLOOKUP(F$1,'1.源数据-产品报告-消费降序'!F:F,ROW(),0)),"")</f>
        <v/>
      </c>
      <c r="G688" s="70">
        <f>IFERROR((HLOOKUP(G$1,'1.源数据-产品报告-消费降序'!G:G,ROW(),0)),"")</f>
        <v>0</v>
      </c>
      <c r="H6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8" s="69" t="str">
        <f>IFERROR(CLEAN(HLOOKUP(I$1,'1.源数据-产品报告-消费降序'!I:I,ROW(),0)),"")</f>
        <v/>
      </c>
      <c r="L688" s="69" t="str">
        <f>IFERROR(CLEAN(HLOOKUP(L$1,'1.源数据-产品报告-消费降序'!L:L,ROW(),0)),"")</f>
        <v/>
      </c>
      <c r="M688" s="69" t="str">
        <f>IFERROR(CLEAN(HLOOKUP(M$1,'1.源数据-产品报告-消费降序'!M:M,ROW(),0)),"")</f>
        <v/>
      </c>
      <c r="N688" s="69" t="str">
        <f>IFERROR(CLEAN(HLOOKUP(N$1,'1.源数据-产品报告-消费降序'!N:N,ROW(),0)),"")</f>
        <v/>
      </c>
      <c r="O688" s="69" t="str">
        <f>IFERROR(CLEAN(HLOOKUP(O$1,'1.源数据-产品报告-消费降序'!O:O,ROW(),0)),"")</f>
        <v/>
      </c>
      <c r="P688" s="69" t="str">
        <f>IFERROR(CLEAN(HLOOKUP(P$1,'1.源数据-产品报告-消费降序'!P:P,ROW(),0)),"")</f>
        <v/>
      </c>
      <c r="Q688" s="69" t="str">
        <f>IFERROR(CLEAN(HLOOKUP(Q$1,'1.源数据-产品报告-消费降序'!Q:Q,ROW(),0)),"")</f>
        <v/>
      </c>
      <c r="R688" s="69" t="str">
        <f>IFERROR(CLEAN(HLOOKUP(R$1,'1.源数据-产品报告-消费降序'!R:R,ROW(),0)),"")</f>
        <v/>
      </c>
      <c r="S6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8" s="69" t="str">
        <f>IFERROR(CLEAN(HLOOKUP(T$1,'1.源数据-产品报告-消费降序'!T:T,ROW(),0)),"")</f>
        <v/>
      </c>
      <c r="W688" s="69" t="str">
        <f>IFERROR(CLEAN(HLOOKUP(W$1,'1.源数据-产品报告-消费降序'!W:W,ROW(),0)),"")</f>
        <v/>
      </c>
      <c r="X688" s="69" t="str">
        <f>IFERROR(CLEAN(HLOOKUP(X$1,'1.源数据-产品报告-消费降序'!X:X,ROW(),0)),"")</f>
        <v/>
      </c>
      <c r="Y688" s="69" t="str">
        <f>IFERROR(CLEAN(HLOOKUP(Y$1,'1.源数据-产品报告-消费降序'!Y:Y,ROW(),0)),"")</f>
        <v/>
      </c>
      <c r="Z688" s="69" t="str">
        <f>IFERROR(CLEAN(HLOOKUP(Z$1,'1.源数据-产品报告-消费降序'!Z:Z,ROW(),0)),"")</f>
        <v/>
      </c>
      <c r="AA688" s="69" t="str">
        <f>IFERROR(CLEAN(HLOOKUP(AA$1,'1.源数据-产品报告-消费降序'!AA:AA,ROW(),0)),"")</f>
        <v/>
      </c>
      <c r="AB688" s="69" t="str">
        <f>IFERROR(CLEAN(HLOOKUP(AB$1,'1.源数据-产品报告-消费降序'!AB:AB,ROW(),0)),"")</f>
        <v/>
      </c>
      <c r="AC688" s="69" t="str">
        <f>IFERROR(CLEAN(HLOOKUP(AC$1,'1.源数据-产品报告-消费降序'!AC:AC,ROW(),0)),"")</f>
        <v/>
      </c>
      <c r="AD6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8" s="69" t="str">
        <f>IFERROR(CLEAN(HLOOKUP(AE$1,'1.源数据-产品报告-消费降序'!AE:AE,ROW(),0)),"")</f>
        <v/>
      </c>
      <c r="AH688" s="69" t="str">
        <f>IFERROR(CLEAN(HLOOKUP(AH$1,'1.源数据-产品报告-消费降序'!AH:AH,ROW(),0)),"")</f>
        <v/>
      </c>
      <c r="AI688" s="69" t="str">
        <f>IFERROR(CLEAN(HLOOKUP(AI$1,'1.源数据-产品报告-消费降序'!AI:AI,ROW(),0)),"")</f>
        <v/>
      </c>
      <c r="AJ688" s="69" t="str">
        <f>IFERROR(CLEAN(HLOOKUP(AJ$1,'1.源数据-产品报告-消费降序'!AJ:AJ,ROW(),0)),"")</f>
        <v/>
      </c>
      <c r="AK688" s="69" t="str">
        <f>IFERROR(CLEAN(HLOOKUP(AK$1,'1.源数据-产品报告-消费降序'!AK:AK,ROW(),0)),"")</f>
        <v/>
      </c>
      <c r="AL688" s="69" t="str">
        <f>IFERROR(CLEAN(HLOOKUP(AL$1,'1.源数据-产品报告-消费降序'!AL:AL,ROW(),0)),"")</f>
        <v/>
      </c>
      <c r="AM688" s="69" t="str">
        <f>IFERROR(CLEAN(HLOOKUP(AM$1,'1.源数据-产品报告-消费降序'!AM:AM,ROW(),0)),"")</f>
        <v/>
      </c>
      <c r="AN688" s="69" t="str">
        <f>IFERROR(CLEAN(HLOOKUP(AN$1,'1.源数据-产品报告-消费降序'!AN:AN,ROW(),0)),"")</f>
        <v/>
      </c>
      <c r="AO6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8" s="69" t="str">
        <f>IFERROR(CLEAN(HLOOKUP(AP$1,'1.源数据-产品报告-消费降序'!AP:AP,ROW(),0)),"")</f>
        <v/>
      </c>
      <c r="AS688" s="69" t="str">
        <f>IFERROR(CLEAN(HLOOKUP(AS$1,'1.源数据-产品报告-消费降序'!AS:AS,ROW(),0)),"")</f>
        <v/>
      </c>
      <c r="AT688" s="69" t="str">
        <f>IFERROR(CLEAN(HLOOKUP(AT$1,'1.源数据-产品报告-消费降序'!AT:AT,ROW(),0)),"")</f>
        <v/>
      </c>
      <c r="AU688" s="69" t="str">
        <f>IFERROR(CLEAN(HLOOKUP(AU$1,'1.源数据-产品报告-消费降序'!AU:AU,ROW(),0)),"")</f>
        <v/>
      </c>
      <c r="AV688" s="69" t="str">
        <f>IFERROR(CLEAN(HLOOKUP(AV$1,'1.源数据-产品报告-消费降序'!AV:AV,ROW(),0)),"")</f>
        <v/>
      </c>
      <c r="AW688" s="69" t="str">
        <f>IFERROR(CLEAN(HLOOKUP(AW$1,'1.源数据-产品报告-消费降序'!AW:AW,ROW(),0)),"")</f>
        <v/>
      </c>
      <c r="AX688" s="69" t="str">
        <f>IFERROR(CLEAN(HLOOKUP(AX$1,'1.源数据-产品报告-消费降序'!AX:AX,ROW(),0)),"")</f>
        <v/>
      </c>
      <c r="AY688" s="69" t="str">
        <f>IFERROR(CLEAN(HLOOKUP(AY$1,'1.源数据-产品报告-消费降序'!AY:AY,ROW(),0)),"")</f>
        <v/>
      </c>
      <c r="AZ6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8" s="69" t="str">
        <f>IFERROR(CLEAN(HLOOKUP(BA$1,'1.源数据-产品报告-消费降序'!BA:BA,ROW(),0)),"")</f>
        <v/>
      </c>
      <c r="BD688" s="69" t="str">
        <f>IFERROR(CLEAN(HLOOKUP(BD$1,'1.源数据-产品报告-消费降序'!BD:BD,ROW(),0)),"")</f>
        <v/>
      </c>
      <c r="BE688" s="69" t="str">
        <f>IFERROR(CLEAN(HLOOKUP(BE$1,'1.源数据-产品报告-消费降序'!BE:BE,ROW(),0)),"")</f>
        <v/>
      </c>
      <c r="BF688" s="69" t="str">
        <f>IFERROR(CLEAN(HLOOKUP(BF$1,'1.源数据-产品报告-消费降序'!BF:BF,ROW(),0)),"")</f>
        <v/>
      </c>
      <c r="BG688" s="69" t="str">
        <f>IFERROR(CLEAN(HLOOKUP(BG$1,'1.源数据-产品报告-消费降序'!BG:BG,ROW(),0)),"")</f>
        <v/>
      </c>
      <c r="BH688" s="69" t="str">
        <f>IFERROR(CLEAN(HLOOKUP(BH$1,'1.源数据-产品报告-消费降序'!BH:BH,ROW(),0)),"")</f>
        <v/>
      </c>
      <c r="BI688" s="69" t="str">
        <f>IFERROR(CLEAN(HLOOKUP(BI$1,'1.源数据-产品报告-消费降序'!BI:BI,ROW(),0)),"")</f>
        <v/>
      </c>
      <c r="BJ688" s="69" t="str">
        <f>IFERROR(CLEAN(HLOOKUP(BJ$1,'1.源数据-产品报告-消费降序'!BJ:BJ,ROW(),0)),"")</f>
        <v/>
      </c>
      <c r="BK6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8" s="69" t="str">
        <f>IFERROR(CLEAN(HLOOKUP(BL$1,'1.源数据-产品报告-消费降序'!BL:BL,ROW(),0)),"")</f>
        <v/>
      </c>
      <c r="BO688" s="69" t="str">
        <f>IFERROR(CLEAN(HLOOKUP(BO$1,'1.源数据-产品报告-消费降序'!BO:BO,ROW(),0)),"")</f>
        <v/>
      </c>
      <c r="BP688" s="69" t="str">
        <f>IFERROR(CLEAN(HLOOKUP(BP$1,'1.源数据-产品报告-消费降序'!BP:BP,ROW(),0)),"")</f>
        <v/>
      </c>
      <c r="BQ688" s="69" t="str">
        <f>IFERROR(CLEAN(HLOOKUP(BQ$1,'1.源数据-产品报告-消费降序'!BQ:BQ,ROW(),0)),"")</f>
        <v/>
      </c>
      <c r="BR688" s="69" t="str">
        <f>IFERROR(CLEAN(HLOOKUP(BR$1,'1.源数据-产品报告-消费降序'!BR:BR,ROW(),0)),"")</f>
        <v/>
      </c>
      <c r="BS688" s="69" t="str">
        <f>IFERROR(CLEAN(HLOOKUP(BS$1,'1.源数据-产品报告-消费降序'!BS:BS,ROW(),0)),"")</f>
        <v/>
      </c>
      <c r="BT688" s="69" t="str">
        <f>IFERROR(CLEAN(HLOOKUP(BT$1,'1.源数据-产品报告-消费降序'!BT:BT,ROW(),0)),"")</f>
        <v/>
      </c>
      <c r="BU688" s="69" t="str">
        <f>IFERROR(CLEAN(HLOOKUP(BU$1,'1.源数据-产品报告-消费降序'!BU:BU,ROW(),0)),"")</f>
        <v/>
      </c>
      <c r="BV6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8" s="69" t="str">
        <f>IFERROR(CLEAN(HLOOKUP(BW$1,'1.源数据-产品报告-消费降序'!BW:BW,ROW(),0)),"")</f>
        <v/>
      </c>
    </row>
    <row r="689" spans="1:75">
      <c r="A689" s="69" t="str">
        <f>IFERROR(CLEAN(HLOOKUP(A$1,'1.源数据-产品报告-消费降序'!A:A,ROW(),0)),"")</f>
        <v/>
      </c>
      <c r="B689" s="69" t="str">
        <f>IFERROR(CLEAN(HLOOKUP(B$1,'1.源数据-产品报告-消费降序'!B:B,ROW(),0)),"")</f>
        <v/>
      </c>
      <c r="C689" s="69" t="str">
        <f>IFERROR(CLEAN(HLOOKUP(C$1,'1.源数据-产品报告-消费降序'!C:C,ROW(),0)),"")</f>
        <v/>
      </c>
      <c r="D689" s="69" t="str">
        <f>IFERROR(CLEAN(HLOOKUP(D$1,'1.源数据-产品报告-消费降序'!D:D,ROW(),0)),"")</f>
        <v/>
      </c>
      <c r="E689" s="69" t="str">
        <f>IFERROR(CLEAN(HLOOKUP(E$1,'1.源数据-产品报告-消费降序'!E:E,ROW(),0)),"")</f>
        <v/>
      </c>
      <c r="F689" s="69" t="str">
        <f>IFERROR(CLEAN(HLOOKUP(F$1,'1.源数据-产品报告-消费降序'!F:F,ROW(),0)),"")</f>
        <v/>
      </c>
      <c r="G689" s="70">
        <f>IFERROR((HLOOKUP(G$1,'1.源数据-产品报告-消费降序'!G:G,ROW(),0)),"")</f>
        <v>0</v>
      </c>
      <c r="H6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89" s="69" t="str">
        <f>IFERROR(CLEAN(HLOOKUP(I$1,'1.源数据-产品报告-消费降序'!I:I,ROW(),0)),"")</f>
        <v/>
      </c>
      <c r="L689" s="69" t="str">
        <f>IFERROR(CLEAN(HLOOKUP(L$1,'1.源数据-产品报告-消费降序'!L:L,ROW(),0)),"")</f>
        <v/>
      </c>
      <c r="M689" s="69" t="str">
        <f>IFERROR(CLEAN(HLOOKUP(M$1,'1.源数据-产品报告-消费降序'!M:M,ROW(),0)),"")</f>
        <v/>
      </c>
      <c r="N689" s="69" t="str">
        <f>IFERROR(CLEAN(HLOOKUP(N$1,'1.源数据-产品报告-消费降序'!N:N,ROW(),0)),"")</f>
        <v/>
      </c>
      <c r="O689" s="69" t="str">
        <f>IFERROR(CLEAN(HLOOKUP(O$1,'1.源数据-产品报告-消费降序'!O:O,ROW(),0)),"")</f>
        <v/>
      </c>
      <c r="P689" s="69" t="str">
        <f>IFERROR(CLEAN(HLOOKUP(P$1,'1.源数据-产品报告-消费降序'!P:P,ROW(),0)),"")</f>
        <v/>
      </c>
      <c r="Q689" s="69" t="str">
        <f>IFERROR(CLEAN(HLOOKUP(Q$1,'1.源数据-产品报告-消费降序'!Q:Q,ROW(),0)),"")</f>
        <v/>
      </c>
      <c r="R689" s="69" t="str">
        <f>IFERROR(CLEAN(HLOOKUP(R$1,'1.源数据-产品报告-消费降序'!R:R,ROW(),0)),"")</f>
        <v/>
      </c>
      <c r="S6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89" s="69" t="str">
        <f>IFERROR(CLEAN(HLOOKUP(T$1,'1.源数据-产品报告-消费降序'!T:T,ROW(),0)),"")</f>
        <v/>
      </c>
      <c r="W689" s="69" t="str">
        <f>IFERROR(CLEAN(HLOOKUP(W$1,'1.源数据-产品报告-消费降序'!W:W,ROW(),0)),"")</f>
        <v/>
      </c>
      <c r="X689" s="69" t="str">
        <f>IFERROR(CLEAN(HLOOKUP(X$1,'1.源数据-产品报告-消费降序'!X:X,ROW(),0)),"")</f>
        <v/>
      </c>
      <c r="Y689" s="69" t="str">
        <f>IFERROR(CLEAN(HLOOKUP(Y$1,'1.源数据-产品报告-消费降序'!Y:Y,ROW(),0)),"")</f>
        <v/>
      </c>
      <c r="Z689" s="69" t="str">
        <f>IFERROR(CLEAN(HLOOKUP(Z$1,'1.源数据-产品报告-消费降序'!Z:Z,ROW(),0)),"")</f>
        <v/>
      </c>
      <c r="AA689" s="69" t="str">
        <f>IFERROR(CLEAN(HLOOKUP(AA$1,'1.源数据-产品报告-消费降序'!AA:AA,ROW(),0)),"")</f>
        <v/>
      </c>
      <c r="AB689" s="69" t="str">
        <f>IFERROR(CLEAN(HLOOKUP(AB$1,'1.源数据-产品报告-消费降序'!AB:AB,ROW(),0)),"")</f>
        <v/>
      </c>
      <c r="AC689" s="69" t="str">
        <f>IFERROR(CLEAN(HLOOKUP(AC$1,'1.源数据-产品报告-消费降序'!AC:AC,ROW(),0)),"")</f>
        <v/>
      </c>
      <c r="AD6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89" s="69" t="str">
        <f>IFERROR(CLEAN(HLOOKUP(AE$1,'1.源数据-产品报告-消费降序'!AE:AE,ROW(),0)),"")</f>
        <v/>
      </c>
      <c r="AH689" s="69" t="str">
        <f>IFERROR(CLEAN(HLOOKUP(AH$1,'1.源数据-产品报告-消费降序'!AH:AH,ROW(),0)),"")</f>
        <v/>
      </c>
      <c r="AI689" s="69" t="str">
        <f>IFERROR(CLEAN(HLOOKUP(AI$1,'1.源数据-产品报告-消费降序'!AI:AI,ROW(),0)),"")</f>
        <v/>
      </c>
      <c r="AJ689" s="69" t="str">
        <f>IFERROR(CLEAN(HLOOKUP(AJ$1,'1.源数据-产品报告-消费降序'!AJ:AJ,ROW(),0)),"")</f>
        <v/>
      </c>
      <c r="AK689" s="69" t="str">
        <f>IFERROR(CLEAN(HLOOKUP(AK$1,'1.源数据-产品报告-消费降序'!AK:AK,ROW(),0)),"")</f>
        <v/>
      </c>
      <c r="AL689" s="69" t="str">
        <f>IFERROR(CLEAN(HLOOKUP(AL$1,'1.源数据-产品报告-消费降序'!AL:AL,ROW(),0)),"")</f>
        <v/>
      </c>
      <c r="AM689" s="69" t="str">
        <f>IFERROR(CLEAN(HLOOKUP(AM$1,'1.源数据-产品报告-消费降序'!AM:AM,ROW(),0)),"")</f>
        <v/>
      </c>
      <c r="AN689" s="69" t="str">
        <f>IFERROR(CLEAN(HLOOKUP(AN$1,'1.源数据-产品报告-消费降序'!AN:AN,ROW(),0)),"")</f>
        <v/>
      </c>
      <c r="AO6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89" s="69" t="str">
        <f>IFERROR(CLEAN(HLOOKUP(AP$1,'1.源数据-产品报告-消费降序'!AP:AP,ROW(),0)),"")</f>
        <v/>
      </c>
      <c r="AS689" s="69" t="str">
        <f>IFERROR(CLEAN(HLOOKUP(AS$1,'1.源数据-产品报告-消费降序'!AS:AS,ROW(),0)),"")</f>
        <v/>
      </c>
      <c r="AT689" s="69" t="str">
        <f>IFERROR(CLEAN(HLOOKUP(AT$1,'1.源数据-产品报告-消费降序'!AT:AT,ROW(),0)),"")</f>
        <v/>
      </c>
      <c r="AU689" s="69" t="str">
        <f>IFERROR(CLEAN(HLOOKUP(AU$1,'1.源数据-产品报告-消费降序'!AU:AU,ROW(),0)),"")</f>
        <v/>
      </c>
      <c r="AV689" s="69" t="str">
        <f>IFERROR(CLEAN(HLOOKUP(AV$1,'1.源数据-产品报告-消费降序'!AV:AV,ROW(),0)),"")</f>
        <v/>
      </c>
      <c r="AW689" s="69" t="str">
        <f>IFERROR(CLEAN(HLOOKUP(AW$1,'1.源数据-产品报告-消费降序'!AW:AW,ROW(),0)),"")</f>
        <v/>
      </c>
      <c r="AX689" s="69" t="str">
        <f>IFERROR(CLEAN(HLOOKUP(AX$1,'1.源数据-产品报告-消费降序'!AX:AX,ROW(),0)),"")</f>
        <v/>
      </c>
      <c r="AY689" s="69" t="str">
        <f>IFERROR(CLEAN(HLOOKUP(AY$1,'1.源数据-产品报告-消费降序'!AY:AY,ROW(),0)),"")</f>
        <v/>
      </c>
      <c r="AZ6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89" s="69" t="str">
        <f>IFERROR(CLEAN(HLOOKUP(BA$1,'1.源数据-产品报告-消费降序'!BA:BA,ROW(),0)),"")</f>
        <v/>
      </c>
      <c r="BD689" s="69" t="str">
        <f>IFERROR(CLEAN(HLOOKUP(BD$1,'1.源数据-产品报告-消费降序'!BD:BD,ROW(),0)),"")</f>
        <v/>
      </c>
      <c r="BE689" s="69" t="str">
        <f>IFERROR(CLEAN(HLOOKUP(BE$1,'1.源数据-产品报告-消费降序'!BE:BE,ROW(),0)),"")</f>
        <v/>
      </c>
      <c r="BF689" s="69" t="str">
        <f>IFERROR(CLEAN(HLOOKUP(BF$1,'1.源数据-产品报告-消费降序'!BF:BF,ROW(),0)),"")</f>
        <v/>
      </c>
      <c r="BG689" s="69" t="str">
        <f>IFERROR(CLEAN(HLOOKUP(BG$1,'1.源数据-产品报告-消费降序'!BG:BG,ROW(),0)),"")</f>
        <v/>
      </c>
      <c r="BH689" s="69" t="str">
        <f>IFERROR(CLEAN(HLOOKUP(BH$1,'1.源数据-产品报告-消费降序'!BH:BH,ROW(),0)),"")</f>
        <v/>
      </c>
      <c r="BI689" s="69" t="str">
        <f>IFERROR(CLEAN(HLOOKUP(BI$1,'1.源数据-产品报告-消费降序'!BI:BI,ROW(),0)),"")</f>
        <v/>
      </c>
      <c r="BJ689" s="69" t="str">
        <f>IFERROR(CLEAN(HLOOKUP(BJ$1,'1.源数据-产品报告-消费降序'!BJ:BJ,ROW(),0)),"")</f>
        <v/>
      </c>
      <c r="BK6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89" s="69" t="str">
        <f>IFERROR(CLEAN(HLOOKUP(BL$1,'1.源数据-产品报告-消费降序'!BL:BL,ROW(),0)),"")</f>
        <v/>
      </c>
      <c r="BO689" s="69" t="str">
        <f>IFERROR(CLEAN(HLOOKUP(BO$1,'1.源数据-产品报告-消费降序'!BO:BO,ROW(),0)),"")</f>
        <v/>
      </c>
      <c r="BP689" s="69" t="str">
        <f>IFERROR(CLEAN(HLOOKUP(BP$1,'1.源数据-产品报告-消费降序'!BP:BP,ROW(),0)),"")</f>
        <v/>
      </c>
      <c r="BQ689" s="69" t="str">
        <f>IFERROR(CLEAN(HLOOKUP(BQ$1,'1.源数据-产品报告-消费降序'!BQ:BQ,ROW(),0)),"")</f>
        <v/>
      </c>
      <c r="BR689" s="69" t="str">
        <f>IFERROR(CLEAN(HLOOKUP(BR$1,'1.源数据-产品报告-消费降序'!BR:BR,ROW(),0)),"")</f>
        <v/>
      </c>
      <c r="BS689" s="69" t="str">
        <f>IFERROR(CLEAN(HLOOKUP(BS$1,'1.源数据-产品报告-消费降序'!BS:BS,ROW(),0)),"")</f>
        <v/>
      </c>
      <c r="BT689" s="69" t="str">
        <f>IFERROR(CLEAN(HLOOKUP(BT$1,'1.源数据-产品报告-消费降序'!BT:BT,ROW(),0)),"")</f>
        <v/>
      </c>
      <c r="BU689" s="69" t="str">
        <f>IFERROR(CLEAN(HLOOKUP(BU$1,'1.源数据-产品报告-消费降序'!BU:BU,ROW(),0)),"")</f>
        <v/>
      </c>
      <c r="BV6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89" s="69" t="str">
        <f>IFERROR(CLEAN(HLOOKUP(BW$1,'1.源数据-产品报告-消费降序'!BW:BW,ROW(),0)),"")</f>
        <v/>
      </c>
    </row>
    <row r="690" spans="1:75">
      <c r="A690" s="69" t="str">
        <f>IFERROR(CLEAN(HLOOKUP(A$1,'1.源数据-产品报告-消费降序'!A:A,ROW(),0)),"")</f>
        <v/>
      </c>
      <c r="B690" s="69" t="str">
        <f>IFERROR(CLEAN(HLOOKUP(B$1,'1.源数据-产品报告-消费降序'!B:B,ROW(),0)),"")</f>
        <v/>
      </c>
      <c r="C690" s="69" t="str">
        <f>IFERROR(CLEAN(HLOOKUP(C$1,'1.源数据-产品报告-消费降序'!C:C,ROW(),0)),"")</f>
        <v/>
      </c>
      <c r="D690" s="69" t="str">
        <f>IFERROR(CLEAN(HLOOKUP(D$1,'1.源数据-产品报告-消费降序'!D:D,ROW(),0)),"")</f>
        <v/>
      </c>
      <c r="E690" s="69" t="str">
        <f>IFERROR(CLEAN(HLOOKUP(E$1,'1.源数据-产品报告-消费降序'!E:E,ROW(),0)),"")</f>
        <v/>
      </c>
      <c r="F690" s="69" t="str">
        <f>IFERROR(CLEAN(HLOOKUP(F$1,'1.源数据-产品报告-消费降序'!F:F,ROW(),0)),"")</f>
        <v/>
      </c>
      <c r="G690" s="70">
        <f>IFERROR((HLOOKUP(G$1,'1.源数据-产品报告-消费降序'!G:G,ROW(),0)),"")</f>
        <v>0</v>
      </c>
      <c r="H6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0" s="69" t="str">
        <f>IFERROR(CLEAN(HLOOKUP(I$1,'1.源数据-产品报告-消费降序'!I:I,ROW(),0)),"")</f>
        <v/>
      </c>
      <c r="L690" s="69" t="str">
        <f>IFERROR(CLEAN(HLOOKUP(L$1,'1.源数据-产品报告-消费降序'!L:L,ROW(),0)),"")</f>
        <v/>
      </c>
      <c r="M690" s="69" t="str">
        <f>IFERROR(CLEAN(HLOOKUP(M$1,'1.源数据-产品报告-消费降序'!M:M,ROW(),0)),"")</f>
        <v/>
      </c>
      <c r="N690" s="69" t="str">
        <f>IFERROR(CLEAN(HLOOKUP(N$1,'1.源数据-产品报告-消费降序'!N:N,ROW(),0)),"")</f>
        <v/>
      </c>
      <c r="O690" s="69" t="str">
        <f>IFERROR(CLEAN(HLOOKUP(O$1,'1.源数据-产品报告-消费降序'!O:O,ROW(),0)),"")</f>
        <v/>
      </c>
      <c r="P690" s="69" t="str">
        <f>IFERROR(CLEAN(HLOOKUP(P$1,'1.源数据-产品报告-消费降序'!P:P,ROW(),0)),"")</f>
        <v/>
      </c>
      <c r="Q690" s="69" t="str">
        <f>IFERROR(CLEAN(HLOOKUP(Q$1,'1.源数据-产品报告-消费降序'!Q:Q,ROW(),0)),"")</f>
        <v/>
      </c>
      <c r="R690" s="69" t="str">
        <f>IFERROR(CLEAN(HLOOKUP(R$1,'1.源数据-产品报告-消费降序'!R:R,ROW(),0)),"")</f>
        <v/>
      </c>
      <c r="S6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0" s="69" t="str">
        <f>IFERROR(CLEAN(HLOOKUP(T$1,'1.源数据-产品报告-消费降序'!T:T,ROW(),0)),"")</f>
        <v/>
      </c>
      <c r="W690" s="69" t="str">
        <f>IFERROR(CLEAN(HLOOKUP(W$1,'1.源数据-产品报告-消费降序'!W:W,ROW(),0)),"")</f>
        <v/>
      </c>
      <c r="X690" s="69" t="str">
        <f>IFERROR(CLEAN(HLOOKUP(X$1,'1.源数据-产品报告-消费降序'!X:X,ROW(),0)),"")</f>
        <v/>
      </c>
      <c r="Y690" s="69" t="str">
        <f>IFERROR(CLEAN(HLOOKUP(Y$1,'1.源数据-产品报告-消费降序'!Y:Y,ROW(),0)),"")</f>
        <v/>
      </c>
      <c r="Z690" s="69" t="str">
        <f>IFERROR(CLEAN(HLOOKUP(Z$1,'1.源数据-产品报告-消费降序'!Z:Z,ROW(),0)),"")</f>
        <v/>
      </c>
      <c r="AA690" s="69" t="str">
        <f>IFERROR(CLEAN(HLOOKUP(AA$1,'1.源数据-产品报告-消费降序'!AA:AA,ROW(),0)),"")</f>
        <v/>
      </c>
      <c r="AB690" s="69" t="str">
        <f>IFERROR(CLEAN(HLOOKUP(AB$1,'1.源数据-产品报告-消费降序'!AB:AB,ROW(),0)),"")</f>
        <v/>
      </c>
      <c r="AC690" s="69" t="str">
        <f>IFERROR(CLEAN(HLOOKUP(AC$1,'1.源数据-产品报告-消费降序'!AC:AC,ROW(),0)),"")</f>
        <v/>
      </c>
      <c r="AD6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0" s="69" t="str">
        <f>IFERROR(CLEAN(HLOOKUP(AE$1,'1.源数据-产品报告-消费降序'!AE:AE,ROW(),0)),"")</f>
        <v/>
      </c>
      <c r="AH690" s="69" t="str">
        <f>IFERROR(CLEAN(HLOOKUP(AH$1,'1.源数据-产品报告-消费降序'!AH:AH,ROW(),0)),"")</f>
        <v/>
      </c>
      <c r="AI690" s="69" t="str">
        <f>IFERROR(CLEAN(HLOOKUP(AI$1,'1.源数据-产品报告-消费降序'!AI:AI,ROW(),0)),"")</f>
        <v/>
      </c>
      <c r="AJ690" s="69" t="str">
        <f>IFERROR(CLEAN(HLOOKUP(AJ$1,'1.源数据-产品报告-消费降序'!AJ:AJ,ROW(),0)),"")</f>
        <v/>
      </c>
      <c r="AK690" s="69" t="str">
        <f>IFERROR(CLEAN(HLOOKUP(AK$1,'1.源数据-产品报告-消费降序'!AK:AK,ROW(),0)),"")</f>
        <v/>
      </c>
      <c r="AL690" s="69" t="str">
        <f>IFERROR(CLEAN(HLOOKUP(AL$1,'1.源数据-产品报告-消费降序'!AL:AL,ROW(),0)),"")</f>
        <v/>
      </c>
      <c r="AM690" s="69" t="str">
        <f>IFERROR(CLEAN(HLOOKUP(AM$1,'1.源数据-产品报告-消费降序'!AM:AM,ROW(),0)),"")</f>
        <v/>
      </c>
      <c r="AN690" s="69" t="str">
        <f>IFERROR(CLEAN(HLOOKUP(AN$1,'1.源数据-产品报告-消费降序'!AN:AN,ROW(),0)),"")</f>
        <v/>
      </c>
      <c r="AO6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0" s="69" t="str">
        <f>IFERROR(CLEAN(HLOOKUP(AP$1,'1.源数据-产品报告-消费降序'!AP:AP,ROW(),0)),"")</f>
        <v/>
      </c>
      <c r="AS690" s="69" t="str">
        <f>IFERROR(CLEAN(HLOOKUP(AS$1,'1.源数据-产品报告-消费降序'!AS:AS,ROW(),0)),"")</f>
        <v/>
      </c>
      <c r="AT690" s="69" t="str">
        <f>IFERROR(CLEAN(HLOOKUP(AT$1,'1.源数据-产品报告-消费降序'!AT:AT,ROW(),0)),"")</f>
        <v/>
      </c>
      <c r="AU690" s="69" t="str">
        <f>IFERROR(CLEAN(HLOOKUP(AU$1,'1.源数据-产品报告-消费降序'!AU:AU,ROW(),0)),"")</f>
        <v/>
      </c>
      <c r="AV690" s="69" t="str">
        <f>IFERROR(CLEAN(HLOOKUP(AV$1,'1.源数据-产品报告-消费降序'!AV:AV,ROW(),0)),"")</f>
        <v/>
      </c>
      <c r="AW690" s="69" t="str">
        <f>IFERROR(CLEAN(HLOOKUP(AW$1,'1.源数据-产品报告-消费降序'!AW:AW,ROW(),0)),"")</f>
        <v/>
      </c>
      <c r="AX690" s="69" t="str">
        <f>IFERROR(CLEAN(HLOOKUP(AX$1,'1.源数据-产品报告-消费降序'!AX:AX,ROW(),0)),"")</f>
        <v/>
      </c>
      <c r="AY690" s="69" t="str">
        <f>IFERROR(CLEAN(HLOOKUP(AY$1,'1.源数据-产品报告-消费降序'!AY:AY,ROW(),0)),"")</f>
        <v/>
      </c>
      <c r="AZ6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0" s="69" t="str">
        <f>IFERROR(CLEAN(HLOOKUP(BA$1,'1.源数据-产品报告-消费降序'!BA:BA,ROW(),0)),"")</f>
        <v/>
      </c>
      <c r="BD690" s="69" t="str">
        <f>IFERROR(CLEAN(HLOOKUP(BD$1,'1.源数据-产品报告-消费降序'!BD:BD,ROW(),0)),"")</f>
        <v/>
      </c>
      <c r="BE690" s="69" t="str">
        <f>IFERROR(CLEAN(HLOOKUP(BE$1,'1.源数据-产品报告-消费降序'!BE:BE,ROW(),0)),"")</f>
        <v/>
      </c>
      <c r="BF690" s="69" t="str">
        <f>IFERROR(CLEAN(HLOOKUP(BF$1,'1.源数据-产品报告-消费降序'!BF:BF,ROW(),0)),"")</f>
        <v/>
      </c>
      <c r="BG690" s="69" t="str">
        <f>IFERROR(CLEAN(HLOOKUP(BG$1,'1.源数据-产品报告-消费降序'!BG:BG,ROW(),0)),"")</f>
        <v/>
      </c>
      <c r="BH690" s="69" t="str">
        <f>IFERROR(CLEAN(HLOOKUP(BH$1,'1.源数据-产品报告-消费降序'!BH:BH,ROW(),0)),"")</f>
        <v/>
      </c>
      <c r="BI690" s="69" t="str">
        <f>IFERROR(CLEAN(HLOOKUP(BI$1,'1.源数据-产品报告-消费降序'!BI:BI,ROW(),0)),"")</f>
        <v/>
      </c>
      <c r="BJ690" s="69" t="str">
        <f>IFERROR(CLEAN(HLOOKUP(BJ$1,'1.源数据-产品报告-消费降序'!BJ:BJ,ROW(),0)),"")</f>
        <v/>
      </c>
      <c r="BK6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0" s="69" t="str">
        <f>IFERROR(CLEAN(HLOOKUP(BL$1,'1.源数据-产品报告-消费降序'!BL:BL,ROW(),0)),"")</f>
        <v/>
      </c>
      <c r="BO690" s="69" t="str">
        <f>IFERROR(CLEAN(HLOOKUP(BO$1,'1.源数据-产品报告-消费降序'!BO:BO,ROW(),0)),"")</f>
        <v/>
      </c>
      <c r="BP690" s="69" t="str">
        <f>IFERROR(CLEAN(HLOOKUP(BP$1,'1.源数据-产品报告-消费降序'!BP:BP,ROW(),0)),"")</f>
        <v/>
      </c>
      <c r="BQ690" s="69" t="str">
        <f>IFERROR(CLEAN(HLOOKUP(BQ$1,'1.源数据-产品报告-消费降序'!BQ:BQ,ROW(),0)),"")</f>
        <v/>
      </c>
      <c r="BR690" s="69" t="str">
        <f>IFERROR(CLEAN(HLOOKUP(BR$1,'1.源数据-产品报告-消费降序'!BR:BR,ROW(),0)),"")</f>
        <v/>
      </c>
      <c r="BS690" s="69" t="str">
        <f>IFERROR(CLEAN(HLOOKUP(BS$1,'1.源数据-产品报告-消费降序'!BS:BS,ROW(),0)),"")</f>
        <v/>
      </c>
      <c r="BT690" s="69" t="str">
        <f>IFERROR(CLEAN(HLOOKUP(BT$1,'1.源数据-产品报告-消费降序'!BT:BT,ROW(),0)),"")</f>
        <v/>
      </c>
      <c r="BU690" s="69" t="str">
        <f>IFERROR(CLEAN(HLOOKUP(BU$1,'1.源数据-产品报告-消费降序'!BU:BU,ROW(),0)),"")</f>
        <v/>
      </c>
      <c r="BV6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0" s="69" t="str">
        <f>IFERROR(CLEAN(HLOOKUP(BW$1,'1.源数据-产品报告-消费降序'!BW:BW,ROW(),0)),"")</f>
        <v/>
      </c>
    </row>
    <row r="691" spans="1:75">
      <c r="A691" s="69" t="str">
        <f>IFERROR(CLEAN(HLOOKUP(A$1,'1.源数据-产品报告-消费降序'!A:A,ROW(),0)),"")</f>
        <v/>
      </c>
      <c r="B691" s="69" t="str">
        <f>IFERROR(CLEAN(HLOOKUP(B$1,'1.源数据-产品报告-消费降序'!B:B,ROW(),0)),"")</f>
        <v/>
      </c>
      <c r="C691" s="69" t="str">
        <f>IFERROR(CLEAN(HLOOKUP(C$1,'1.源数据-产品报告-消费降序'!C:C,ROW(),0)),"")</f>
        <v/>
      </c>
      <c r="D691" s="69" t="str">
        <f>IFERROR(CLEAN(HLOOKUP(D$1,'1.源数据-产品报告-消费降序'!D:D,ROW(),0)),"")</f>
        <v/>
      </c>
      <c r="E691" s="69" t="str">
        <f>IFERROR(CLEAN(HLOOKUP(E$1,'1.源数据-产品报告-消费降序'!E:E,ROW(),0)),"")</f>
        <v/>
      </c>
      <c r="F691" s="69" t="str">
        <f>IFERROR(CLEAN(HLOOKUP(F$1,'1.源数据-产品报告-消费降序'!F:F,ROW(),0)),"")</f>
        <v/>
      </c>
      <c r="G691" s="70">
        <f>IFERROR((HLOOKUP(G$1,'1.源数据-产品报告-消费降序'!G:G,ROW(),0)),"")</f>
        <v>0</v>
      </c>
      <c r="H6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1" s="69" t="str">
        <f>IFERROR(CLEAN(HLOOKUP(I$1,'1.源数据-产品报告-消费降序'!I:I,ROW(),0)),"")</f>
        <v/>
      </c>
      <c r="L691" s="69" t="str">
        <f>IFERROR(CLEAN(HLOOKUP(L$1,'1.源数据-产品报告-消费降序'!L:L,ROW(),0)),"")</f>
        <v/>
      </c>
      <c r="M691" s="69" t="str">
        <f>IFERROR(CLEAN(HLOOKUP(M$1,'1.源数据-产品报告-消费降序'!M:M,ROW(),0)),"")</f>
        <v/>
      </c>
      <c r="N691" s="69" t="str">
        <f>IFERROR(CLEAN(HLOOKUP(N$1,'1.源数据-产品报告-消费降序'!N:N,ROW(),0)),"")</f>
        <v/>
      </c>
      <c r="O691" s="69" t="str">
        <f>IFERROR(CLEAN(HLOOKUP(O$1,'1.源数据-产品报告-消费降序'!O:O,ROW(),0)),"")</f>
        <v/>
      </c>
      <c r="P691" s="69" t="str">
        <f>IFERROR(CLEAN(HLOOKUP(P$1,'1.源数据-产品报告-消费降序'!P:P,ROW(),0)),"")</f>
        <v/>
      </c>
      <c r="Q691" s="69" t="str">
        <f>IFERROR(CLEAN(HLOOKUP(Q$1,'1.源数据-产品报告-消费降序'!Q:Q,ROW(),0)),"")</f>
        <v/>
      </c>
      <c r="R691" s="69" t="str">
        <f>IFERROR(CLEAN(HLOOKUP(R$1,'1.源数据-产品报告-消费降序'!R:R,ROW(),0)),"")</f>
        <v/>
      </c>
      <c r="S6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1" s="69" t="str">
        <f>IFERROR(CLEAN(HLOOKUP(T$1,'1.源数据-产品报告-消费降序'!T:T,ROW(),0)),"")</f>
        <v/>
      </c>
      <c r="W691" s="69" t="str">
        <f>IFERROR(CLEAN(HLOOKUP(W$1,'1.源数据-产品报告-消费降序'!W:W,ROW(),0)),"")</f>
        <v/>
      </c>
      <c r="X691" s="69" t="str">
        <f>IFERROR(CLEAN(HLOOKUP(X$1,'1.源数据-产品报告-消费降序'!X:X,ROW(),0)),"")</f>
        <v/>
      </c>
      <c r="Y691" s="69" t="str">
        <f>IFERROR(CLEAN(HLOOKUP(Y$1,'1.源数据-产品报告-消费降序'!Y:Y,ROW(),0)),"")</f>
        <v/>
      </c>
      <c r="Z691" s="69" t="str">
        <f>IFERROR(CLEAN(HLOOKUP(Z$1,'1.源数据-产品报告-消费降序'!Z:Z,ROW(),0)),"")</f>
        <v/>
      </c>
      <c r="AA691" s="69" t="str">
        <f>IFERROR(CLEAN(HLOOKUP(AA$1,'1.源数据-产品报告-消费降序'!AA:AA,ROW(),0)),"")</f>
        <v/>
      </c>
      <c r="AB691" s="69" t="str">
        <f>IFERROR(CLEAN(HLOOKUP(AB$1,'1.源数据-产品报告-消费降序'!AB:AB,ROW(),0)),"")</f>
        <v/>
      </c>
      <c r="AC691" s="69" t="str">
        <f>IFERROR(CLEAN(HLOOKUP(AC$1,'1.源数据-产品报告-消费降序'!AC:AC,ROW(),0)),"")</f>
        <v/>
      </c>
      <c r="AD6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1" s="69" t="str">
        <f>IFERROR(CLEAN(HLOOKUP(AE$1,'1.源数据-产品报告-消费降序'!AE:AE,ROW(),0)),"")</f>
        <v/>
      </c>
      <c r="AH691" s="69" t="str">
        <f>IFERROR(CLEAN(HLOOKUP(AH$1,'1.源数据-产品报告-消费降序'!AH:AH,ROW(),0)),"")</f>
        <v/>
      </c>
      <c r="AI691" s="69" t="str">
        <f>IFERROR(CLEAN(HLOOKUP(AI$1,'1.源数据-产品报告-消费降序'!AI:AI,ROW(),0)),"")</f>
        <v/>
      </c>
      <c r="AJ691" s="69" t="str">
        <f>IFERROR(CLEAN(HLOOKUP(AJ$1,'1.源数据-产品报告-消费降序'!AJ:AJ,ROW(),0)),"")</f>
        <v/>
      </c>
      <c r="AK691" s="69" t="str">
        <f>IFERROR(CLEAN(HLOOKUP(AK$1,'1.源数据-产品报告-消费降序'!AK:AK,ROW(),0)),"")</f>
        <v/>
      </c>
      <c r="AL691" s="69" t="str">
        <f>IFERROR(CLEAN(HLOOKUP(AL$1,'1.源数据-产品报告-消费降序'!AL:AL,ROW(),0)),"")</f>
        <v/>
      </c>
      <c r="AM691" s="69" t="str">
        <f>IFERROR(CLEAN(HLOOKUP(AM$1,'1.源数据-产品报告-消费降序'!AM:AM,ROW(),0)),"")</f>
        <v/>
      </c>
      <c r="AN691" s="69" t="str">
        <f>IFERROR(CLEAN(HLOOKUP(AN$1,'1.源数据-产品报告-消费降序'!AN:AN,ROW(),0)),"")</f>
        <v/>
      </c>
      <c r="AO6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1" s="69" t="str">
        <f>IFERROR(CLEAN(HLOOKUP(AP$1,'1.源数据-产品报告-消费降序'!AP:AP,ROW(),0)),"")</f>
        <v/>
      </c>
      <c r="AS691" s="69" t="str">
        <f>IFERROR(CLEAN(HLOOKUP(AS$1,'1.源数据-产品报告-消费降序'!AS:AS,ROW(),0)),"")</f>
        <v/>
      </c>
      <c r="AT691" s="69" t="str">
        <f>IFERROR(CLEAN(HLOOKUP(AT$1,'1.源数据-产品报告-消费降序'!AT:AT,ROW(),0)),"")</f>
        <v/>
      </c>
      <c r="AU691" s="69" t="str">
        <f>IFERROR(CLEAN(HLOOKUP(AU$1,'1.源数据-产品报告-消费降序'!AU:AU,ROW(),0)),"")</f>
        <v/>
      </c>
      <c r="AV691" s="69" t="str">
        <f>IFERROR(CLEAN(HLOOKUP(AV$1,'1.源数据-产品报告-消费降序'!AV:AV,ROW(),0)),"")</f>
        <v/>
      </c>
      <c r="AW691" s="69" t="str">
        <f>IFERROR(CLEAN(HLOOKUP(AW$1,'1.源数据-产品报告-消费降序'!AW:AW,ROW(),0)),"")</f>
        <v/>
      </c>
      <c r="AX691" s="69" t="str">
        <f>IFERROR(CLEAN(HLOOKUP(AX$1,'1.源数据-产品报告-消费降序'!AX:AX,ROW(),0)),"")</f>
        <v/>
      </c>
      <c r="AY691" s="69" t="str">
        <f>IFERROR(CLEAN(HLOOKUP(AY$1,'1.源数据-产品报告-消费降序'!AY:AY,ROW(),0)),"")</f>
        <v/>
      </c>
      <c r="AZ6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1" s="69" t="str">
        <f>IFERROR(CLEAN(HLOOKUP(BA$1,'1.源数据-产品报告-消费降序'!BA:BA,ROW(),0)),"")</f>
        <v/>
      </c>
      <c r="BD691" s="69" t="str">
        <f>IFERROR(CLEAN(HLOOKUP(BD$1,'1.源数据-产品报告-消费降序'!BD:BD,ROW(),0)),"")</f>
        <v/>
      </c>
      <c r="BE691" s="69" t="str">
        <f>IFERROR(CLEAN(HLOOKUP(BE$1,'1.源数据-产品报告-消费降序'!BE:BE,ROW(),0)),"")</f>
        <v/>
      </c>
      <c r="BF691" s="69" t="str">
        <f>IFERROR(CLEAN(HLOOKUP(BF$1,'1.源数据-产品报告-消费降序'!BF:BF,ROW(),0)),"")</f>
        <v/>
      </c>
      <c r="BG691" s="69" t="str">
        <f>IFERROR(CLEAN(HLOOKUP(BG$1,'1.源数据-产品报告-消费降序'!BG:BG,ROW(),0)),"")</f>
        <v/>
      </c>
      <c r="BH691" s="69" t="str">
        <f>IFERROR(CLEAN(HLOOKUP(BH$1,'1.源数据-产品报告-消费降序'!BH:BH,ROW(),0)),"")</f>
        <v/>
      </c>
      <c r="BI691" s="69" t="str">
        <f>IFERROR(CLEAN(HLOOKUP(BI$1,'1.源数据-产品报告-消费降序'!BI:BI,ROW(),0)),"")</f>
        <v/>
      </c>
      <c r="BJ691" s="69" t="str">
        <f>IFERROR(CLEAN(HLOOKUP(BJ$1,'1.源数据-产品报告-消费降序'!BJ:BJ,ROW(),0)),"")</f>
        <v/>
      </c>
      <c r="BK6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1" s="69" t="str">
        <f>IFERROR(CLEAN(HLOOKUP(BL$1,'1.源数据-产品报告-消费降序'!BL:BL,ROW(),0)),"")</f>
        <v/>
      </c>
      <c r="BO691" s="69" t="str">
        <f>IFERROR(CLEAN(HLOOKUP(BO$1,'1.源数据-产品报告-消费降序'!BO:BO,ROW(),0)),"")</f>
        <v/>
      </c>
      <c r="BP691" s="69" t="str">
        <f>IFERROR(CLEAN(HLOOKUP(BP$1,'1.源数据-产品报告-消费降序'!BP:BP,ROW(),0)),"")</f>
        <v/>
      </c>
      <c r="BQ691" s="69" t="str">
        <f>IFERROR(CLEAN(HLOOKUP(BQ$1,'1.源数据-产品报告-消费降序'!BQ:BQ,ROW(),0)),"")</f>
        <v/>
      </c>
      <c r="BR691" s="69" t="str">
        <f>IFERROR(CLEAN(HLOOKUP(BR$1,'1.源数据-产品报告-消费降序'!BR:BR,ROW(),0)),"")</f>
        <v/>
      </c>
      <c r="BS691" s="69" t="str">
        <f>IFERROR(CLEAN(HLOOKUP(BS$1,'1.源数据-产品报告-消费降序'!BS:BS,ROW(),0)),"")</f>
        <v/>
      </c>
      <c r="BT691" s="69" t="str">
        <f>IFERROR(CLEAN(HLOOKUP(BT$1,'1.源数据-产品报告-消费降序'!BT:BT,ROW(),0)),"")</f>
        <v/>
      </c>
      <c r="BU691" s="69" t="str">
        <f>IFERROR(CLEAN(HLOOKUP(BU$1,'1.源数据-产品报告-消费降序'!BU:BU,ROW(),0)),"")</f>
        <v/>
      </c>
      <c r="BV6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1" s="69" t="str">
        <f>IFERROR(CLEAN(HLOOKUP(BW$1,'1.源数据-产品报告-消费降序'!BW:BW,ROW(),0)),"")</f>
        <v/>
      </c>
    </row>
    <row r="692" spans="1:75">
      <c r="A692" s="69" t="str">
        <f>IFERROR(CLEAN(HLOOKUP(A$1,'1.源数据-产品报告-消费降序'!A:A,ROW(),0)),"")</f>
        <v/>
      </c>
      <c r="B692" s="69" t="str">
        <f>IFERROR(CLEAN(HLOOKUP(B$1,'1.源数据-产品报告-消费降序'!B:B,ROW(),0)),"")</f>
        <v/>
      </c>
      <c r="C692" s="69" t="str">
        <f>IFERROR(CLEAN(HLOOKUP(C$1,'1.源数据-产品报告-消费降序'!C:C,ROW(),0)),"")</f>
        <v/>
      </c>
      <c r="D692" s="69" t="str">
        <f>IFERROR(CLEAN(HLOOKUP(D$1,'1.源数据-产品报告-消费降序'!D:D,ROW(),0)),"")</f>
        <v/>
      </c>
      <c r="E692" s="69" t="str">
        <f>IFERROR(CLEAN(HLOOKUP(E$1,'1.源数据-产品报告-消费降序'!E:E,ROW(),0)),"")</f>
        <v/>
      </c>
      <c r="F692" s="69" t="str">
        <f>IFERROR(CLEAN(HLOOKUP(F$1,'1.源数据-产品报告-消费降序'!F:F,ROW(),0)),"")</f>
        <v/>
      </c>
      <c r="G692" s="70">
        <f>IFERROR((HLOOKUP(G$1,'1.源数据-产品报告-消费降序'!G:G,ROW(),0)),"")</f>
        <v>0</v>
      </c>
      <c r="H6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2" s="69" t="str">
        <f>IFERROR(CLEAN(HLOOKUP(I$1,'1.源数据-产品报告-消费降序'!I:I,ROW(),0)),"")</f>
        <v/>
      </c>
      <c r="L692" s="69" t="str">
        <f>IFERROR(CLEAN(HLOOKUP(L$1,'1.源数据-产品报告-消费降序'!L:L,ROW(),0)),"")</f>
        <v/>
      </c>
      <c r="M692" s="69" t="str">
        <f>IFERROR(CLEAN(HLOOKUP(M$1,'1.源数据-产品报告-消费降序'!M:M,ROW(),0)),"")</f>
        <v/>
      </c>
      <c r="N692" s="69" t="str">
        <f>IFERROR(CLEAN(HLOOKUP(N$1,'1.源数据-产品报告-消费降序'!N:N,ROW(),0)),"")</f>
        <v/>
      </c>
      <c r="O692" s="69" t="str">
        <f>IFERROR(CLEAN(HLOOKUP(O$1,'1.源数据-产品报告-消费降序'!O:O,ROW(),0)),"")</f>
        <v/>
      </c>
      <c r="P692" s="69" t="str">
        <f>IFERROR(CLEAN(HLOOKUP(P$1,'1.源数据-产品报告-消费降序'!P:P,ROW(),0)),"")</f>
        <v/>
      </c>
      <c r="Q692" s="69" t="str">
        <f>IFERROR(CLEAN(HLOOKUP(Q$1,'1.源数据-产品报告-消费降序'!Q:Q,ROW(),0)),"")</f>
        <v/>
      </c>
      <c r="R692" s="69" t="str">
        <f>IFERROR(CLEAN(HLOOKUP(R$1,'1.源数据-产品报告-消费降序'!R:R,ROW(),0)),"")</f>
        <v/>
      </c>
      <c r="S6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2" s="69" t="str">
        <f>IFERROR(CLEAN(HLOOKUP(T$1,'1.源数据-产品报告-消费降序'!T:T,ROW(),0)),"")</f>
        <v/>
      </c>
      <c r="W692" s="69" t="str">
        <f>IFERROR(CLEAN(HLOOKUP(W$1,'1.源数据-产品报告-消费降序'!W:W,ROW(),0)),"")</f>
        <v/>
      </c>
      <c r="X692" s="69" t="str">
        <f>IFERROR(CLEAN(HLOOKUP(X$1,'1.源数据-产品报告-消费降序'!X:X,ROW(),0)),"")</f>
        <v/>
      </c>
      <c r="Y692" s="69" t="str">
        <f>IFERROR(CLEAN(HLOOKUP(Y$1,'1.源数据-产品报告-消费降序'!Y:Y,ROW(),0)),"")</f>
        <v/>
      </c>
      <c r="Z692" s="69" t="str">
        <f>IFERROR(CLEAN(HLOOKUP(Z$1,'1.源数据-产品报告-消费降序'!Z:Z,ROW(),0)),"")</f>
        <v/>
      </c>
      <c r="AA692" s="69" t="str">
        <f>IFERROR(CLEAN(HLOOKUP(AA$1,'1.源数据-产品报告-消费降序'!AA:AA,ROW(),0)),"")</f>
        <v/>
      </c>
      <c r="AB692" s="69" t="str">
        <f>IFERROR(CLEAN(HLOOKUP(AB$1,'1.源数据-产品报告-消费降序'!AB:AB,ROW(),0)),"")</f>
        <v/>
      </c>
      <c r="AC692" s="69" t="str">
        <f>IFERROR(CLEAN(HLOOKUP(AC$1,'1.源数据-产品报告-消费降序'!AC:AC,ROW(),0)),"")</f>
        <v/>
      </c>
      <c r="AD6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2" s="69" t="str">
        <f>IFERROR(CLEAN(HLOOKUP(AE$1,'1.源数据-产品报告-消费降序'!AE:AE,ROW(),0)),"")</f>
        <v/>
      </c>
      <c r="AH692" s="69" t="str">
        <f>IFERROR(CLEAN(HLOOKUP(AH$1,'1.源数据-产品报告-消费降序'!AH:AH,ROW(),0)),"")</f>
        <v/>
      </c>
      <c r="AI692" s="69" t="str">
        <f>IFERROR(CLEAN(HLOOKUP(AI$1,'1.源数据-产品报告-消费降序'!AI:AI,ROW(),0)),"")</f>
        <v/>
      </c>
      <c r="AJ692" s="69" t="str">
        <f>IFERROR(CLEAN(HLOOKUP(AJ$1,'1.源数据-产品报告-消费降序'!AJ:AJ,ROW(),0)),"")</f>
        <v/>
      </c>
      <c r="AK692" s="69" t="str">
        <f>IFERROR(CLEAN(HLOOKUP(AK$1,'1.源数据-产品报告-消费降序'!AK:AK,ROW(),0)),"")</f>
        <v/>
      </c>
      <c r="AL692" s="69" t="str">
        <f>IFERROR(CLEAN(HLOOKUP(AL$1,'1.源数据-产品报告-消费降序'!AL:AL,ROW(),0)),"")</f>
        <v/>
      </c>
      <c r="AM692" s="69" t="str">
        <f>IFERROR(CLEAN(HLOOKUP(AM$1,'1.源数据-产品报告-消费降序'!AM:AM,ROW(),0)),"")</f>
        <v/>
      </c>
      <c r="AN692" s="69" t="str">
        <f>IFERROR(CLEAN(HLOOKUP(AN$1,'1.源数据-产品报告-消费降序'!AN:AN,ROW(),0)),"")</f>
        <v/>
      </c>
      <c r="AO6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2" s="69" t="str">
        <f>IFERROR(CLEAN(HLOOKUP(AP$1,'1.源数据-产品报告-消费降序'!AP:AP,ROW(),0)),"")</f>
        <v/>
      </c>
      <c r="AS692" s="69" t="str">
        <f>IFERROR(CLEAN(HLOOKUP(AS$1,'1.源数据-产品报告-消费降序'!AS:AS,ROW(),0)),"")</f>
        <v/>
      </c>
      <c r="AT692" s="69" t="str">
        <f>IFERROR(CLEAN(HLOOKUP(AT$1,'1.源数据-产品报告-消费降序'!AT:AT,ROW(),0)),"")</f>
        <v/>
      </c>
      <c r="AU692" s="69" t="str">
        <f>IFERROR(CLEAN(HLOOKUP(AU$1,'1.源数据-产品报告-消费降序'!AU:AU,ROW(),0)),"")</f>
        <v/>
      </c>
      <c r="AV692" s="69" t="str">
        <f>IFERROR(CLEAN(HLOOKUP(AV$1,'1.源数据-产品报告-消费降序'!AV:AV,ROW(),0)),"")</f>
        <v/>
      </c>
      <c r="AW692" s="69" t="str">
        <f>IFERROR(CLEAN(HLOOKUP(AW$1,'1.源数据-产品报告-消费降序'!AW:AW,ROW(),0)),"")</f>
        <v/>
      </c>
      <c r="AX692" s="69" t="str">
        <f>IFERROR(CLEAN(HLOOKUP(AX$1,'1.源数据-产品报告-消费降序'!AX:AX,ROW(),0)),"")</f>
        <v/>
      </c>
      <c r="AY692" s="69" t="str">
        <f>IFERROR(CLEAN(HLOOKUP(AY$1,'1.源数据-产品报告-消费降序'!AY:AY,ROW(),0)),"")</f>
        <v/>
      </c>
      <c r="AZ6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2" s="69" t="str">
        <f>IFERROR(CLEAN(HLOOKUP(BA$1,'1.源数据-产品报告-消费降序'!BA:BA,ROW(),0)),"")</f>
        <v/>
      </c>
      <c r="BD692" s="69" t="str">
        <f>IFERROR(CLEAN(HLOOKUP(BD$1,'1.源数据-产品报告-消费降序'!BD:BD,ROW(),0)),"")</f>
        <v/>
      </c>
      <c r="BE692" s="69" t="str">
        <f>IFERROR(CLEAN(HLOOKUP(BE$1,'1.源数据-产品报告-消费降序'!BE:BE,ROW(),0)),"")</f>
        <v/>
      </c>
      <c r="BF692" s="69" t="str">
        <f>IFERROR(CLEAN(HLOOKUP(BF$1,'1.源数据-产品报告-消费降序'!BF:BF,ROW(),0)),"")</f>
        <v/>
      </c>
      <c r="BG692" s="69" t="str">
        <f>IFERROR(CLEAN(HLOOKUP(BG$1,'1.源数据-产品报告-消费降序'!BG:BG,ROW(),0)),"")</f>
        <v/>
      </c>
      <c r="BH692" s="69" t="str">
        <f>IFERROR(CLEAN(HLOOKUP(BH$1,'1.源数据-产品报告-消费降序'!BH:BH,ROW(),0)),"")</f>
        <v/>
      </c>
      <c r="BI692" s="69" t="str">
        <f>IFERROR(CLEAN(HLOOKUP(BI$1,'1.源数据-产品报告-消费降序'!BI:BI,ROW(),0)),"")</f>
        <v/>
      </c>
      <c r="BJ692" s="69" t="str">
        <f>IFERROR(CLEAN(HLOOKUP(BJ$1,'1.源数据-产品报告-消费降序'!BJ:BJ,ROW(),0)),"")</f>
        <v/>
      </c>
      <c r="BK6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2" s="69" t="str">
        <f>IFERROR(CLEAN(HLOOKUP(BL$1,'1.源数据-产品报告-消费降序'!BL:BL,ROW(),0)),"")</f>
        <v/>
      </c>
      <c r="BO692" s="69" t="str">
        <f>IFERROR(CLEAN(HLOOKUP(BO$1,'1.源数据-产品报告-消费降序'!BO:BO,ROW(),0)),"")</f>
        <v/>
      </c>
      <c r="BP692" s="69" t="str">
        <f>IFERROR(CLEAN(HLOOKUP(BP$1,'1.源数据-产品报告-消费降序'!BP:BP,ROW(),0)),"")</f>
        <v/>
      </c>
      <c r="BQ692" s="69" t="str">
        <f>IFERROR(CLEAN(HLOOKUP(BQ$1,'1.源数据-产品报告-消费降序'!BQ:BQ,ROW(),0)),"")</f>
        <v/>
      </c>
      <c r="BR692" s="69" t="str">
        <f>IFERROR(CLEAN(HLOOKUP(BR$1,'1.源数据-产品报告-消费降序'!BR:BR,ROW(),0)),"")</f>
        <v/>
      </c>
      <c r="BS692" s="69" t="str">
        <f>IFERROR(CLEAN(HLOOKUP(BS$1,'1.源数据-产品报告-消费降序'!BS:BS,ROW(),0)),"")</f>
        <v/>
      </c>
      <c r="BT692" s="69" t="str">
        <f>IFERROR(CLEAN(HLOOKUP(BT$1,'1.源数据-产品报告-消费降序'!BT:BT,ROW(),0)),"")</f>
        <v/>
      </c>
      <c r="BU692" s="69" t="str">
        <f>IFERROR(CLEAN(HLOOKUP(BU$1,'1.源数据-产品报告-消费降序'!BU:BU,ROW(),0)),"")</f>
        <v/>
      </c>
      <c r="BV6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2" s="69" t="str">
        <f>IFERROR(CLEAN(HLOOKUP(BW$1,'1.源数据-产品报告-消费降序'!BW:BW,ROW(),0)),"")</f>
        <v/>
      </c>
    </row>
    <row r="693" spans="1:75">
      <c r="A693" s="69" t="str">
        <f>IFERROR(CLEAN(HLOOKUP(A$1,'1.源数据-产品报告-消费降序'!A:A,ROW(),0)),"")</f>
        <v/>
      </c>
      <c r="B693" s="69" t="str">
        <f>IFERROR(CLEAN(HLOOKUP(B$1,'1.源数据-产品报告-消费降序'!B:B,ROW(),0)),"")</f>
        <v/>
      </c>
      <c r="C693" s="69" t="str">
        <f>IFERROR(CLEAN(HLOOKUP(C$1,'1.源数据-产品报告-消费降序'!C:C,ROW(),0)),"")</f>
        <v/>
      </c>
      <c r="D693" s="69" t="str">
        <f>IFERROR(CLEAN(HLOOKUP(D$1,'1.源数据-产品报告-消费降序'!D:D,ROW(),0)),"")</f>
        <v/>
      </c>
      <c r="E693" s="69" t="str">
        <f>IFERROR(CLEAN(HLOOKUP(E$1,'1.源数据-产品报告-消费降序'!E:E,ROW(),0)),"")</f>
        <v/>
      </c>
      <c r="F693" s="69" t="str">
        <f>IFERROR(CLEAN(HLOOKUP(F$1,'1.源数据-产品报告-消费降序'!F:F,ROW(),0)),"")</f>
        <v/>
      </c>
      <c r="G693" s="70">
        <f>IFERROR((HLOOKUP(G$1,'1.源数据-产品报告-消费降序'!G:G,ROW(),0)),"")</f>
        <v>0</v>
      </c>
      <c r="H6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3" s="69" t="str">
        <f>IFERROR(CLEAN(HLOOKUP(I$1,'1.源数据-产品报告-消费降序'!I:I,ROW(),0)),"")</f>
        <v/>
      </c>
      <c r="L693" s="69" t="str">
        <f>IFERROR(CLEAN(HLOOKUP(L$1,'1.源数据-产品报告-消费降序'!L:L,ROW(),0)),"")</f>
        <v/>
      </c>
      <c r="M693" s="69" t="str">
        <f>IFERROR(CLEAN(HLOOKUP(M$1,'1.源数据-产品报告-消费降序'!M:M,ROW(),0)),"")</f>
        <v/>
      </c>
      <c r="N693" s="69" t="str">
        <f>IFERROR(CLEAN(HLOOKUP(N$1,'1.源数据-产品报告-消费降序'!N:N,ROW(),0)),"")</f>
        <v/>
      </c>
      <c r="O693" s="69" t="str">
        <f>IFERROR(CLEAN(HLOOKUP(O$1,'1.源数据-产品报告-消费降序'!O:O,ROW(),0)),"")</f>
        <v/>
      </c>
      <c r="P693" s="69" t="str">
        <f>IFERROR(CLEAN(HLOOKUP(P$1,'1.源数据-产品报告-消费降序'!P:P,ROW(),0)),"")</f>
        <v/>
      </c>
      <c r="Q693" s="69" t="str">
        <f>IFERROR(CLEAN(HLOOKUP(Q$1,'1.源数据-产品报告-消费降序'!Q:Q,ROW(),0)),"")</f>
        <v/>
      </c>
      <c r="R693" s="69" t="str">
        <f>IFERROR(CLEAN(HLOOKUP(R$1,'1.源数据-产品报告-消费降序'!R:R,ROW(),0)),"")</f>
        <v/>
      </c>
      <c r="S6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3" s="69" t="str">
        <f>IFERROR(CLEAN(HLOOKUP(T$1,'1.源数据-产品报告-消费降序'!T:T,ROW(),0)),"")</f>
        <v/>
      </c>
      <c r="W693" s="69" t="str">
        <f>IFERROR(CLEAN(HLOOKUP(W$1,'1.源数据-产品报告-消费降序'!W:W,ROW(),0)),"")</f>
        <v/>
      </c>
      <c r="X693" s="69" t="str">
        <f>IFERROR(CLEAN(HLOOKUP(X$1,'1.源数据-产品报告-消费降序'!X:X,ROW(),0)),"")</f>
        <v/>
      </c>
      <c r="Y693" s="69" t="str">
        <f>IFERROR(CLEAN(HLOOKUP(Y$1,'1.源数据-产品报告-消费降序'!Y:Y,ROW(),0)),"")</f>
        <v/>
      </c>
      <c r="Z693" s="69" t="str">
        <f>IFERROR(CLEAN(HLOOKUP(Z$1,'1.源数据-产品报告-消费降序'!Z:Z,ROW(),0)),"")</f>
        <v/>
      </c>
      <c r="AA693" s="69" t="str">
        <f>IFERROR(CLEAN(HLOOKUP(AA$1,'1.源数据-产品报告-消费降序'!AA:AA,ROW(),0)),"")</f>
        <v/>
      </c>
      <c r="AB693" s="69" t="str">
        <f>IFERROR(CLEAN(HLOOKUP(AB$1,'1.源数据-产品报告-消费降序'!AB:AB,ROW(),0)),"")</f>
        <v/>
      </c>
      <c r="AC693" s="69" t="str">
        <f>IFERROR(CLEAN(HLOOKUP(AC$1,'1.源数据-产品报告-消费降序'!AC:AC,ROW(),0)),"")</f>
        <v/>
      </c>
      <c r="AD6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3" s="69" t="str">
        <f>IFERROR(CLEAN(HLOOKUP(AE$1,'1.源数据-产品报告-消费降序'!AE:AE,ROW(),0)),"")</f>
        <v/>
      </c>
      <c r="AH693" s="69" t="str">
        <f>IFERROR(CLEAN(HLOOKUP(AH$1,'1.源数据-产品报告-消费降序'!AH:AH,ROW(),0)),"")</f>
        <v/>
      </c>
      <c r="AI693" s="69" t="str">
        <f>IFERROR(CLEAN(HLOOKUP(AI$1,'1.源数据-产品报告-消费降序'!AI:AI,ROW(),0)),"")</f>
        <v/>
      </c>
      <c r="AJ693" s="69" t="str">
        <f>IFERROR(CLEAN(HLOOKUP(AJ$1,'1.源数据-产品报告-消费降序'!AJ:AJ,ROW(),0)),"")</f>
        <v/>
      </c>
      <c r="AK693" s="69" t="str">
        <f>IFERROR(CLEAN(HLOOKUP(AK$1,'1.源数据-产品报告-消费降序'!AK:AK,ROW(),0)),"")</f>
        <v/>
      </c>
      <c r="AL693" s="69" t="str">
        <f>IFERROR(CLEAN(HLOOKUP(AL$1,'1.源数据-产品报告-消费降序'!AL:AL,ROW(),0)),"")</f>
        <v/>
      </c>
      <c r="AM693" s="69" t="str">
        <f>IFERROR(CLEAN(HLOOKUP(AM$1,'1.源数据-产品报告-消费降序'!AM:AM,ROW(),0)),"")</f>
        <v/>
      </c>
      <c r="AN693" s="69" t="str">
        <f>IFERROR(CLEAN(HLOOKUP(AN$1,'1.源数据-产品报告-消费降序'!AN:AN,ROW(),0)),"")</f>
        <v/>
      </c>
      <c r="AO6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3" s="69" t="str">
        <f>IFERROR(CLEAN(HLOOKUP(AP$1,'1.源数据-产品报告-消费降序'!AP:AP,ROW(),0)),"")</f>
        <v/>
      </c>
      <c r="AS693" s="69" t="str">
        <f>IFERROR(CLEAN(HLOOKUP(AS$1,'1.源数据-产品报告-消费降序'!AS:AS,ROW(),0)),"")</f>
        <v/>
      </c>
      <c r="AT693" s="69" t="str">
        <f>IFERROR(CLEAN(HLOOKUP(AT$1,'1.源数据-产品报告-消费降序'!AT:AT,ROW(),0)),"")</f>
        <v/>
      </c>
      <c r="AU693" s="69" t="str">
        <f>IFERROR(CLEAN(HLOOKUP(AU$1,'1.源数据-产品报告-消费降序'!AU:AU,ROW(),0)),"")</f>
        <v/>
      </c>
      <c r="AV693" s="69" t="str">
        <f>IFERROR(CLEAN(HLOOKUP(AV$1,'1.源数据-产品报告-消费降序'!AV:AV,ROW(),0)),"")</f>
        <v/>
      </c>
      <c r="AW693" s="69" t="str">
        <f>IFERROR(CLEAN(HLOOKUP(AW$1,'1.源数据-产品报告-消费降序'!AW:AW,ROW(),0)),"")</f>
        <v/>
      </c>
      <c r="AX693" s="69" t="str">
        <f>IFERROR(CLEAN(HLOOKUP(AX$1,'1.源数据-产品报告-消费降序'!AX:AX,ROW(),0)),"")</f>
        <v/>
      </c>
      <c r="AY693" s="69" t="str">
        <f>IFERROR(CLEAN(HLOOKUP(AY$1,'1.源数据-产品报告-消费降序'!AY:AY,ROW(),0)),"")</f>
        <v/>
      </c>
      <c r="AZ6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3" s="69" t="str">
        <f>IFERROR(CLEAN(HLOOKUP(BA$1,'1.源数据-产品报告-消费降序'!BA:BA,ROW(),0)),"")</f>
        <v/>
      </c>
      <c r="BD693" s="69" t="str">
        <f>IFERROR(CLEAN(HLOOKUP(BD$1,'1.源数据-产品报告-消费降序'!BD:BD,ROW(),0)),"")</f>
        <v/>
      </c>
      <c r="BE693" s="69" t="str">
        <f>IFERROR(CLEAN(HLOOKUP(BE$1,'1.源数据-产品报告-消费降序'!BE:BE,ROW(),0)),"")</f>
        <v/>
      </c>
      <c r="BF693" s="69" t="str">
        <f>IFERROR(CLEAN(HLOOKUP(BF$1,'1.源数据-产品报告-消费降序'!BF:BF,ROW(),0)),"")</f>
        <v/>
      </c>
      <c r="BG693" s="69" t="str">
        <f>IFERROR(CLEAN(HLOOKUP(BG$1,'1.源数据-产品报告-消费降序'!BG:BG,ROW(),0)),"")</f>
        <v/>
      </c>
      <c r="BH693" s="69" t="str">
        <f>IFERROR(CLEAN(HLOOKUP(BH$1,'1.源数据-产品报告-消费降序'!BH:BH,ROW(),0)),"")</f>
        <v/>
      </c>
      <c r="BI693" s="69" t="str">
        <f>IFERROR(CLEAN(HLOOKUP(BI$1,'1.源数据-产品报告-消费降序'!BI:BI,ROW(),0)),"")</f>
        <v/>
      </c>
      <c r="BJ693" s="69" t="str">
        <f>IFERROR(CLEAN(HLOOKUP(BJ$1,'1.源数据-产品报告-消费降序'!BJ:BJ,ROW(),0)),"")</f>
        <v/>
      </c>
      <c r="BK6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3" s="69" t="str">
        <f>IFERROR(CLEAN(HLOOKUP(BL$1,'1.源数据-产品报告-消费降序'!BL:BL,ROW(),0)),"")</f>
        <v/>
      </c>
      <c r="BO693" s="69" t="str">
        <f>IFERROR(CLEAN(HLOOKUP(BO$1,'1.源数据-产品报告-消费降序'!BO:BO,ROW(),0)),"")</f>
        <v/>
      </c>
      <c r="BP693" s="69" t="str">
        <f>IFERROR(CLEAN(HLOOKUP(BP$1,'1.源数据-产品报告-消费降序'!BP:BP,ROW(),0)),"")</f>
        <v/>
      </c>
      <c r="BQ693" s="69" t="str">
        <f>IFERROR(CLEAN(HLOOKUP(BQ$1,'1.源数据-产品报告-消费降序'!BQ:BQ,ROW(),0)),"")</f>
        <v/>
      </c>
      <c r="BR693" s="69" t="str">
        <f>IFERROR(CLEAN(HLOOKUP(BR$1,'1.源数据-产品报告-消费降序'!BR:BR,ROW(),0)),"")</f>
        <v/>
      </c>
      <c r="BS693" s="69" t="str">
        <f>IFERROR(CLEAN(HLOOKUP(BS$1,'1.源数据-产品报告-消费降序'!BS:BS,ROW(),0)),"")</f>
        <v/>
      </c>
      <c r="BT693" s="69" t="str">
        <f>IFERROR(CLEAN(HLOOKUP(BT$1,'1.源数据-产品报告-消费降序'!BT:BT,ROW(),0)),"")</f>
        <v/>
      </c>
      <c r="BU693" s="69" t="str">
        <f>IFERROR(CLEAN(HLOOKUP(BU$1,'1.源数据-产品报告-消费降序'!BU:BU,ROW(),0)),"")</f>
        <v/>
      </c>
      <c r="BV6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3" s="69" t="str">
        <f>IFERROR(CLEAN(HLOOKUP(BW$1,'1.源数据-产品报告-消费降序'!BW:BW,ROW(),0)),"")</f>
        <v/>
      </c>
    </row>
    <row r="694" spans="1:75">
      <c r="A694" s="69" t="str">
        <f>IFERROR(CLEAN(HLOOKUP(A$1,'1.源数据-产品报告-消费降序'!A:A,ROW(),0)),"")</f>
        <v/>
      </c>
      <c r="B694" s="69" t="str">
        <f>IFERROR(CLEAN(HLOOKUP(B$1,'1.源数据-产品报告-消费降序'!B:B,ROW(),0)),"")</f>
        <v/>
      </c>
      <c r="C694" s="69" t="str">
        <f>IFERROR(CLEAN(HLOOKUP(C$1,'1.源数据-产品报告-消费降序'!C:C,ROW(),0)),"")</f>
        <v/>
      </c>
      <c r="D694" s="69" t="str">
        <f>IFERROR(CLEAN(HLOOKUP(D$1,'1.源数据-产品报告-消费降序'!D:D,ROW(),0)),"")</f>
        <v/>
      </c>
      <c r="E694" s="69" t="str">
        <f>IFERROR(CLEAN(HLOOKUP(E$1,'1.源数据-产品报告-消费降序'!E:E,ROW(),0)),"")</f>
        <v/>
      </c>
      <c r="F694" s="69" t="str">
        <f>IFERROR(CLEAN(HLOOKUP(F$1,'1.源数据-产品报告-消费降序'!F:F,ROW(),0)),"")</f>
        <v/>
      </c>
      <c r="G694" s="70">
        <f>IFERROR((HLOOKUP(G$1,'1.源数据-产品报告-消费降序'!G:G,ROW(),0)),"")</f>
        <v>0</v>
      </c>
      <c r="H6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4" s="69" t="str">
        <f>IFERROR(CLEAN(HLOOKUP(I$1,'1.源数据-产品报告-消费降序'!I:I,ROW(),0)),"")</f>
        <v/>
      </c>
      <c r="L694" s="69" t="str">
        <f>IFERROR(CLEAN(HLOOKUP(L$1,'1.源数据-产品报告-消费降序'!L:L,ROW(),0)),"")</f>
        <v/>
      </c>
      <c r="M694" s="69" t="str">
        <f>IFERROR(CLEAN(HLOOKUP(M$1,'1.源数据-产品报告-消费降序'!M:M,ROW(),0)),"")</f>
        <v/>
      </c>
      <c r="N694" s="69" t="str">
        <f>IFERROR(CLEAN(HLOOKUP(N$1,'1.源数据-产品报告-消费降序'!N:N,ROW(),0)),"")</f>
        <v/>
      </c>
      <c r="O694" s="69" t="str">
        <f>IFERROR(CLEAN(HLOOKUP(O$1,'1.源数据-产品报告-消费降序'!O:O,ROW(),0)),"")</f>
        <v/>
      </c>
      <c r="P694" s="69" t="str">
        <f>IFERROR(CLEAN(HLOOKUP(P$1,'1.源数据-产品报告-消费降序'!P:P,ROW(),0)),"")</f>
        <v/>
      </c>
      <c r="Q694" s="69" t="str">
        <f>IFERROR(CLEAN(HLOOKUP(Q$1,'1.源数据-产品报告-消费降序'!Q:Q,ROW(),0)),"")</f>
        <v/>
      </c>
      <c r="R694" s="69" t="str">
        <f>IFERROR(CLEAN(HLOOKUP(R$1,'1.源数据-产品报告-消费降序'!R:R,ROW(),0)),"")</f>
        <v/>
      </c>
      <c r="S6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4" s="69" t="str">
        <f>IFERROR(CLEAN(HLOOKUP(T$1,'1.源数据-产品报告-消费降序'!T:T,ROW(),0)),"")</f>
        <v/>
      </c>
      <c r="W694" s="69" t="str">
        <f>IFERROR(CLEAN(HLOOKUP(W$1,'1.源数据-产品报告-消费降序'!W:W,ROW(),0)),"")</f>
        <v/>
      </c>
      <c r="X694" s="69" t="str">
        <f>IFERROR(CLEAN(HLOOKUP(X$1,'1.源数据-产品报告-消费降序'!X:X,ROW(),0)),"")</f>
        <v/>
      </c>
      <c r="Y694" s="69" t="str">
        <f>IFERROR(CLEAN(HLOOKUP(Y$1,'1.源数据-产品报告-消费降序'!Y:Y,ROW(),0)),"")</f>
        <v/>
      </c>
      <c r="Z694" s="69" t="str">
        <f>IFERROR(CLEAN(HLOOKUP(Z$1,'1.源数据-产品报告-消费降序'!Z:Z,ROW(),0)),"")</f>
        <v/>
      </c>
      <c r="AA694" s="69" t="str">
        <f>IFERROR(CLEAN(HLOOKUP(AA$1,'1.源数据-产品报告-消费降序'!AA:AA,ROW(),0)),"")</f>
        <v/>
      </c>
      <c r="AB694" s="69" t="str">
        <f>IFERROR(CLEAN(HLOOKUP(AB$1,'1.源数据-产品报告-消费降序'!AB:AB,ROW(),0)),"")</f>
        <v/>
      </c>
      <c r="AC694" s="69" t="str">
        <f>IFERROR(CLEAN(HLOOKUP(AC$1,'1.源数据-产品报告-消费降序'!AC:AC,ROW(),0)),"")</f>
        <v/>
      </c>
      <c r="AD6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4" s="69" t="str">
        <f>IFERROR(CLEAN(HLOOKUP(AE$1,'1.源数据-产品报告-消费降序'!AE:AE,ROW(),0)),"")</f>
        <v/>
      </c>
      <c r="AH694" s="69" t="str">
        <f>IFERROR(CLEAN(HLOOKUP(AH$1,'1.源数据-产品报告-消费降序'!AH:AH,ROW(),0)),"")</f>
        <v/>
      </c>
      <c r="AI694" s="69" t="str">
        <f>IFERROR(CLEAN(HLOOKUP(AI$1,'1.源数据-产品报告-消费降序'!AI:AI,ROW(),0)),"")</f>
        <v/>
      </c>
      <c r="AJ694" s="69" t="str">
        <f>IFERROR(CLEAN(HLOOKUP(AJ$1,'1.源数据-产品报告-消费降序'!AJ:AJ,ROW(),0)),"")</f>
        <v/>
      </c>
      <c r="AK694" s="69" t="str">
        <f>IFERROR(CLEAN(HLOOKUP(AK$1,'1.源数据-产品报告-消费降序'!AK:AK,ROW(),0)),"")</f>
        <v/>
      </c>
      <c r="AL694" s="69" t="str">
        <f>IFERROR(CLEAN(HLOOKUP(AL$1,'1.源数据-产品报告-消费降序'!AL:AL,ROW(),0)),"")</f>
        <v/>
      </c>
      <c r="AM694" s="69" t="str">
        <f>IFERROR(CLEAN(HLOOKUP(AM$1,'1.源数据-产品报告-消费降序'!AM:AM,ROW(),0)),"")</f>
        <v/>
      </c>
      <c r="AN694" s="69" t="str">
        <f>IFERROR(CLEAN(HLOOKUP(AN$1,'1.源数据-产品报告-消费降序'!AN:AN,ROW(),0)),"")</f>
        <v/>
      </c>
      <c r="AO6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4" s="69" t="str">
        <f>IFERROR(CLEAN(HLOOKUP(AP$1,'1.源数据-产品报告-消费降序'!AP:AP,ROW(),0)),"")</f>
        <v/>
      </c>
      <c r="AS694" s="69" t="str">
        <f>IFERROR(CLEAN(HLOOKUP(AS$1,'1.源数据-产品报告-消费降序'!AS:AS,ROW(),0)),"")</f>
        <v/>
      </c>
      <c r="AT694" s="69" t="str">
        <f>IFERROR(CLEAN(HLOOKUP(AT$1,'1.源数据-产品报告-消费降序'!AT:AT,ROW(),0)),"")</f>
        <v/>
      </c>
      <c r="AU694" s="69" t="str">
        <f>IFERROR(CLEAN(HLOOKUP(AU$1,'1.源数据-产品报告-消费降序'!AU:AU,ROW(),0)),"")</f>
        <v/>
      </c>
      <c r="AV694" s="69" t="str">
        <f>IFERROR(CLEAN(HLOOKUP(AV$1,'1.源数据-产品报告-消费降序'!AV:AV,ROW(),0)),"")</f>
        <v/>
      </c>
      <c r="AW694" s="69" t="str">
        <f>IFERROR(CLEAN(HLOOKUP(AW$1,'1.源数据-产品报告-消费降序'!AW:AW,ROW(),0)),"")</f>
        <v/>
      </c>
      <c r="AX694" s="69" t="str">
        <f>IFERROR(CLEAN(HLOOKUP(AX$1,'1.源数据-产品报告-消费降序'!AX:AX,ROW(),0)),"")</f>
        <v/>
      </c>
      <c r="AY694" s="69" t="str">
        <f>IFERROR(CLEAN(HLOOKUP(AY$1,'1.源数据-产品报告-消费降序'!AY:AY,ROW(),0)),"")</f>
        <v/>
      </c>
      <c r="AZ6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4" s="69" t="str">
        <f>IFERROR(CLEAN(HLOOKUP(BA$1,'1.源数据-产品报告-消费降序'!BA:BA,ROW(),0)),"")</f>
        <v/>
      </c>
      <c r="BD694" s="69" t="str">
        <f>IFERROR(CLEAN(HLOOKUP(BD$1,'1.源数据-产品报告-消费降序'!BD:BD,ROW(),0)),"")</f>
        <v/>
      </c>
      <c r="BE694" s="69" t="str">
        <f>IFERROR(CLEAN(HLOOKUP(BE$1,'1.源数据-产品报告-消费降序'!BE:BE,ROW(),0)),"")</f>
        <v/>
      </c>
      <c r="BF694" s="69" t="str">
        <f>IFERROR(CLEAN(HLOOKUP(BF$1,'1.源数据-产品报告-消费降序'!BF:BF,ROW(),0)),"")</f>
        <v/>
      </c>
      <c r="BG694" s="69" t="str">
        <f>IFERROR(CLEAN(HLOOKUP(BG$1,'1.源数据-产品报告-消费降序'!BG:BG,ROW(),0)),"")</f>
        <v/>
      </c>
      <c r="BH694" s="69" t="str">
        <f>IFERROR(CLEAN(HLOOKUP(BH$1,'1.源数据-产品报告-消费降序'!BH:BH,ROW(),0)),"")</f>
        <v/>
      </c>
      <c r="BI694" s="69" t="str">
        <f>IFERROR(CLEAN(HLOOKUP(BI$1,'1.源数据-产品报告-消费降序'!BI:BI,ROW(),0)),"")</f>
        <v/>
      </c>
      <c r="BJ694" s="69" t="str">
        <f>IFERROR(CLEAN(HLOOKUP(BJ$1,'1.源数据-产品报告-消费降序'!BJ:BJ,ROW(),0)),"")</f>
        <v/>
      </c>
      <c r="BK6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4" s="69" t="str">
        <f>IFERROR(CLEAN(HLOOKUP(BL$1,'1.源数据-产品报告-消费降序'!BL:BL,ROW(),0)),"")</f>
        <v/>
      </c>
      <c r="BO694" s="69" t="str">
        <f>IFERROR(CLEAN(HLOOKUP(BO$1,'1.源数据-产品报告-消费降序'!BO:BO,ROW(),0)),"")</f>
        <v/>
      </c>
      <c r="BP694" s="69" t="str">
        <f>IFERROR(CLEAN(HLOOKUP(BP$1,'1.源数据-产品报告-消费降序'!BP:BP,ROW(),0)),"")</f>
        <v/>
      </c>
      <c r="BQ694" s="69" t="str">
        <f>IFERROR(CLEAN(HLOOKUP(BQ$1,'1.源数据-产品报告-消费降序'!BQ:BQ,ROW(),0)),"")</f>
        <v/>
      </c>
      <c r="BR694" s="69" t="str">
        <f>IFERROR(CLEAN(HLOOKUP(BR$1,'1.源数据-产品报告-消费降序'!BR:BR,ROW(),0)),"")</f>
        <v/>
      </c>
      <c r="BS694" s="69" t="str">
        <f>IFERROR(CLEAN(HLOOKUP(BS$1,'1.源数据-产品报告-消费降序'!BS:BS,ROW(),0)),"")</f>
        <v/>
      </c>
      <c r="BT694" s="69" t="str">
        <f>IFERROR(CLEAN(HLOOKUP(BT$1,'1.源数据-产品报告-消费降序'!BT:BT,ROW(),0)),"")</f>
        <v/>
      </c>
      <c r="BU694" s="69" t="str">
        <f>IFERROR(CLEAN(HLOOKUP(BU$1,'1.源数据-产品报告-消费降序'!BU:BU,ROW(),0)),"")</f>
        <v/>
      </c>
      <c r="BV6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4" s="69" t="str">
        <f>IFERROR(CLEAN(HLOOKUP(BW$1,'1.源数据-产品报告-消费降序'!BW:BW,ROW(),0)),"")</f>
        <v/>
      </c>
    </row>
    <row r="695" spans="1:75">
      <c r="A695" s="69" t="str">
        <f>IFERROR(CLEAN(HLOOKUP(A$1,'1.源数据-产品报告-消费降序'!A:A,ROW(),0)),"")</f>
        <v/>
      </c>
      <c r="B695" s="69" t="str">
        <f>IFERROR(CLEAN(HLOOKUP(B$1,'1.源数据-产品报告-消费降序'!B:B,ROW(),0)),"")</f>
        <v/>
      </c>
      <c r="C695" s="69" t="str">
        <f>IFERROR(CLEAN(HLOOKUP(C$1,'1.源数据-产品报告-消费降序'!C:C,ROW(),0)),"")</f>
        <v/>
      </c>
      <c r="D695" s="69" t="str">
        <f>IFERROR(CLEAN(HLOOKUP(D$1,'1.源数据-产品报告-消费降序'!D:D,ROW(),0)),"")</f>
        <v/>
      </c>
      <c r="E695" s="69" t="str">
        <f>IFERROR(CLEAN(HLOOKUP(E$1,'1.源数据-产品报告-消费降序'!E:E,ROW(),0)),"")</f>
        <v/>
      </c>
      <c r="F695" s="69" t="str">
        <f>IFERROR(CLEAN(HLOOKUP(F$1,'1.源数据-产品报告-消费降序'!F:F,ROW(),0)),"")</f>
        <v/>
      </c>
      <c r="G695" s="70">
        <f>IFERROR((HLOOKUP(G$1,'1.源数据-产品报告-消费降序'!G:G,ROW(),0)),"")</f>
        <v>0</v>
      </c>
      <c r="H6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5" s="69" t="str">
        <f>IFERROR(CLEAN(HLOOKUP(I$1,'1.源数据-产品报告-消费降序'!I:I,ROW(),0)),"")</f>
        <v/>
      </c>
      <c r="L695" s="69" t="str">
        <f>IFERROR(CLEAN(HLOOKUP(L$1,'1.源数据-产品报告-消费降序'!L:L,ROW(),0)),"")</f>
        <v/>
      </c>
      <c r="M695" s="69" t="str">
        <f>IFERROR(CLEAN(HLOOKUP(M$1,'1.源数据-产品报告-消费降序'!M:M,ROW(),0)),"")</f>
        <v/>
      </c>
      <c r="N695" s="69" t="str">
        <f>IFERROR(CLEAN(HLOOKUP(N$1,'1.源数据-产品报告-消费降序'!N:N,ROW(),0)),"")</f>
        <v/>
      </c>
      <c r="O695" s="69" t="str">
        <f>IFERROR(CLEAN(HLOOKUP(O$1,'1.源数据-产品报告-消费降序'!O:O,ROW(),0)),"")</f>
        <v/>
      </c>
      <c r="P695" s="69" t="str">
        <f>IFERROR(CLEAN(HLOOKUP(P$1,'1.源数据-产品报告-消费降序'!P:P,ROW(),0)),"")</f>
        <v/>
      </c>
      <c r="Q695" s="69" t="str">
        <f>IFERROR(CLEAN(HLOOKUP(Q$1,'1.源数据-产品报告-消费降序'!Q:Q,ROW(),0)),"")</f>
        <v/>
      </c>
      <c r="R695" s="69" t="str">
        <f>IFERROR(CLEAN(HLOOKUP(R$1,'1.源数据-产品报告-消费降序'!R:R,ROW(),0)),"")</f>
        <v/>
      </c>
      <c r="S6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5" s="69" t="str">
        <f>IFERROR(CLEAN(HLOOKUP(T$1,'1.源数据-产品报告-消费降序'!T:T,ROW(),0)),"")</f>
        <v/>
      </c>
      <c r="W695" s="69" t="str">
        <f>IFERROR(CLEAN(HLOOKUP(W$1,'1.源数据-产品报告-消费降序'!W:W,ROW(),0)),"")</f>
        <v/>
      </c>
      <c r="X695" s="69" t="str">
        <f>IFERROR(CLEAN(HLOOKUP(X$1,'1.源数据-产品报告-消费降序'!X:X,ROW(),0)),"")</f>
        <v/>
      </c>
      <c r="Y695" s="69" t="str">
        <f>IFERROR(CLEAN(HLOOKUP(Y$1,'1.源数据-产品报告-消费降序'!Y:Y,ROW(),0)),"")</f>
        <v/>
      </c>
      <c r="Z695" s="69" t="str">
        <f>IFERROR(CLEAN(HLOOKUP(Z$1,'1.源数据-产品报告-消费降序'!Z:Z,ROW(),0)),"")</f>
        <v/>
      </c>
      <c r="AA695" s="69" t="str">
        <f>IFERROR(CLEAN(HLOOKUP(AA$1,'1.源数据-产品报告-消费降序'!AA:AA,ROW(),0)),"")</f>
        <v/>
      </c>
      <c r="AB695" s="69" t="str">
        <f>IFERROR(CLEAN(HLOOKUP(AB$1,'1.源数据-产品报告-消费降序'!AB:AB,ROW(),0)),"")</f>
        <v/>
      </c>
      <c r="AC695" s="69" t="str">
        <f>IFERROR(CLEAN(HLOOKUP(AC$1,'1.源数据-产品报告-消费降序'!AC:AC,ROW(),0)),"")</f>
        <v/>
      </c>
      <c r="AD6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5" s="69" t="str">
        <f>IFERROR(CLEAN(HLOOKUP(AE$1,'1.源数据-产品报告-消费降序'!AE:AE,ROW(),0)),"")</f>
        <v/>
      </c>
      <c r="AH695" s="69" t="str">
        <f>IFERROR(CLEAN(HLOOKUP(AH$1,'1.源数据-产品报告-消费降序'!AH:AH,ROW(),0)),"")</f>
        <v/>
      </c>
      <c r="AI695" s="69" t="str">
        <f>IFERROR(CLEAN(HLOOKUP(AI$1,'1.源数据-产品报告-消费降序'!AI:AI,ROW(),0)),"")</f>
        <v/>
      </c>
      <c r="AJ695" s="69" t="str">
        <f>IFERROR(CLEAN(HLOOKUP(AJ$1,'1.源数据-产品报告-消费降序'!AJ:AJ,ROW(),0)),"")</f>
        <v/>
      </c>
      <c r="AK695" s="69" t="str">
        <f>IFERROR(CLEAN(HLOOKUP(AK$1,'1.源数据-产品报告-消费降序'!AK:AK,ROW(),0)),"")</f>
        <v/>
      </c>
      <c r="AL695" s="69" t="str">
        <f>IFERROR(CLEAN(HLOOKUP(AL$1,'1.源数据-产品报告-消费降序'!AL:AL,ROW(),0)),"")</f>
        <v/>
      </c>
      <c r="AM695" s="69" t="str">
        <f>IFERROR(CLEAN(HLOOKUP(AM$1,'1.源数据-产品报告-消费降序'!AM:AM,ROW(),0)),"")</f>
        <v/>
      </c>
      <c r="AN695" s="69" t="str">
        <f>IFERROR(CLEAN(HLOOKUP(AN$1,'1.源数据-产品报告-消费降序'!AN:AN,ROW(),0)),"")</f>
        <v/>
      </c>
      <c r="AO6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5" s="69" t="str">
        <f>IFERROR(CLEAN(HLOOKUP(AP$1,'1.源数据-产品报告-消费降序'!AP:AP,ROW(),0)),"")</f>
        <v/>
      </c>
      <c r="AS695" s="69" t="str">
        <f>IFERROR(CLEAN(HLOOKUP(AS$1,'1.源数据-产品报告-消费降序'!AS:AS,ROW(),0)),"")</f>
        <v/>
      </c>
      <c r="AT695" s="69" t="str">
        <f>IFERROR(CLEAN(HLOOKUP(AT$1,'1.源数据-产品报告-消费降序'!AT:AT,ROW(),0)),"")</f>
        <v/>
      </c>
      <c r="AU695" s="69" t="str">
        <f>IFERROR(CLEAN(HLOOKUP(AU$1,'1.源数据-产品报告-消费降序'!AU:AU,ROW(),0)),"")</f>
        <v/>
      </c>
      <c r="AV695" s="69" t="str">
        <f>IFERROR(CLEAN(HLOOKUP(AV$1,'1.源数据-产品报告-消费降序'!AV:AV,ROW(),0)),"")</f>
        <v/>
      </c>
      <c r="AW695" s="69" t="str">
        <f>IFERROR(CLEAN(HLOOKUP(AW$1,'1.源数据-产品报告-消费降序'!AW:AW,ROW(),0)),"")</f>
        <v/>
      </c>
      <c r="AX695" s="69" t="str">
        <f>IFERROR(CLEAN(HLOOKUP(AX$1,'1.源数据-产品报告-消费降序'!AX:AX,ROW(),0)),"")</f>
        <v/>
      </c>
      <c r="AY695" s="69" t="str">
        <f>IFERROR(CLEAN(HLOOKUP(AY$1,'1.源数据-产品报告-消费降序'!AY:AY,ROW(),0)),"")</f>
        <v/>
      </c>
      <c r="AZ6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5" s="69" t="str">
        <f>IFERROR(CLEAN(HLOOKUP(BA$1,'1.源数据-产品报告-消费降序'!BA:BA,ROW(),0)),"")</f>
        <v/>
      </c>
      <c r="BD695" s="69" t="str">
        <f>IFERROR(CLEAN(HLOOKUP(BD$1,'1.源数据-产品报告-消费降序'!BD:BD,ROW(),0)),"")</f>
        <v/>
      </c>
      <c r="BE695" s="69" t="str">
        <f>IFERROR(CLEAN(HLOOKUP(BE$1,'1.源数据-产品报告-消费降序'!BE:BE,ROW(),0)),"")</f>
        <v/>
      </c>
      <c r="BF695" s="69" t="str">
        <f>IFERROR(CLEAN(HLOOKUP(BF$1,'1.源数据-产品报告-消费降序'!BF:BF,ROW(),0)),"")</f>
        <v/>
      </c>
      <c r="BG695" s="69" t="str">
        <f>IFERROR(CLEAN(HLOOKUP(BG$1,'1.源数据-产品报告-消费降序'!BG:BG,ROW(),0)),"")</f>
        <v/>
      </c>
      <c r="BH695" s="69" t="str">
        <f>IFERROR(CLEAN(HLOOKUP(BH$1,'1.源数据-产品报告-消费降序'!BH:BH,ROW(),0)),"")</f>
        <v/>
      </c>
      <c r="BI695" s="69" t="str">
        <f>IFERROR(CLEAN(HLOOKUP(BI$1,'1.源数据-产品报告-消费降序'!BI:BI,ROW(),0)),"")</f>
        <v/>
      </c>
      <c r="BJ695" s="69" t="str">
        <f>IFERROR(CLEAN(HLOOKUP(BJ$1,'1.源数据-产品报告-消费降序'!BJ:BJ,ROW(),0)),"")</f>
        <v/>
      </c>
      <c r="BK6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5" s="69" t="str">
        <f>IFERROR(CLEAN(HLOOKUP(BL$1,'1.源数据-产品报告-消费降序'!BL:BL,ROW(),0)),"")</f>
        <v/>
      </c>
      <c r="BO695" s="69" t="str">
        <f>IFERROR(CLEAN(HLOOKUP(BO$1,'1.源数据-产品报告-消费降序'!BO:BO,ROW(),0)),"")</f>
        <v/>
      </c>
      <c r="BP695" s="69" t="str">
        <f>IFERROR(CLEAN(HLOOKUP(BP$1,'1.源数据-产品报告-消费降序'!BP:BP,ROW(),0)),"")</f>
        <v/>
      </c>
      <c r="BQ695" s="69" t="str">
        <f>IFERROR(CLEAN(HLOOKUP(BQ$1,'1.源数据-产品报告-消费降序'!BQ:BQ,ROW(),0)),"")</f>
        <v/>
      </c>
      <c r="BR695" s="69" t="str">
        <f>IFERROR(CLEAN(HLOOKUP(BR$1,'1.源数据-产品报告-消费降序'!BR:BR,ROW(),0)),"")</f>
        <v/>
      </c>
      <c r="BS695" s="69" t="str">
        <f>IFERROR(CLEAN(HLOOKUP(BS$1,'1.源数据-产品报告-消费降序'!BS:BS,ROW(),0)),"")</f>
        <v/>
      </c>
      <c r="BT695" s="69" t="str">
        <f>IFERROR(CLEAN(HLOOKUP(BT$1,'1.源数据-产品报告-消费降序'!BT:BT,ROW(),0)),"")</f>
        <v/>
      </c>
      <c r="BU695" s="69" t="str">
        <f>IFERROR(CLEAN(HLOOKUP(BU$1,'1.源数据-产品报告-消费降序'!BU:BU,ROW(),0)),"")</f>
        <v/>
      </c>
      <c r="BV6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5" s="69" t="str">
        <f>IFERROR(CLEAN(HLOOKUP(BW$1,'1.源数据-产品报告-消费降序'!BW:BW,ROW(),0)),"")</f>
        <v/>
      </c>
    </row>
    <row r="696" spans="1:75">
      <c r="A696" s="69" t="str">
        <f>IFERROR(CLEAN(HLOOKUP(A$1,'1.源数据-产品报告-消费降序'!A:A,ROW(),0)),"")</f>
        <v/>
      </c>
      <c r="B696" s="69" t="str">
        <f>IFERROR(CLEAN(HLOOKUP(B$1,'1.源数据-产品报告-消费降序'!B:B,ROW(),0)),"")</f>
        <v/>
      </c>
      <c r="C696" s="69" t="str">
        <f>IFERROR(CLEAN(HLOOKUP(C$1,'1.源数据-产品报告-消费降序'!C:C,ROW(),0)),"")</f>
        <v/>
      </c>
      <c r="D696" s="69" t="str">
        <f>IFERROR(CLEAN(HLOOKUP(D$1,'1.源数据-产品报告-消费降序'!D:D,ROW(),0)),"")</f>
        <v/>
      </c>
      <c r="E696" s="69" t="str">
        <f>IFERROR(CLEAN(HLOOKUP(E$1,'1.源数据-产品报告-消费降序'!E:E,ROW(),0)),"")</f>
        <v/>
      </c>
      <c r="F696" s="69" t="str">
        <f>IFERROR(CLEAN(HLOOKUP(F$1,'1.源数据-产品报告-消费降序'!F:F,ROW(),0)),"")</f>
        <v/>
      </c>
      <c r="G696" s="70">
        <f>IFERROR((HLOOKUP(G$1,'1.源数据-产品报告-消费降序'!G:G,ROW(),0)),"")</f>
        <v>0</v>
      </c>
      <c r="H6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6" s="69" t="str">
        <f>IFERROR(CLEAN(HLOOKUP(I$1,'1.源数据-产品报告-消费降序'!I:I,ROW(),0)),"")</f>
        <v/>
      </c>
      <c r="L696" s="69" t="str">
        <f>IFERROR(CLEAN(HLOOKUP(L$1,'1.源数据-产品报告-消费降序'!L:L,ROW(),0)),"")</f>
        <v/>
      </c>
      <c r="M696" s="69" t="str">
        <f>IFERROR(CLEAN(HLOOKUP(M$1,'1.源数据-产品报告-消费降序'!M:M,ROW(),0)),"")</f>
        <v/>
      </c>
      <c r="N696" s="69" t="str">
        <f>IFERROR(CLEAN(HLOOKUP(N$1,'1.源数据-产品报告-消费降序'!N:N,ROW(),0)),"")</f>
        <v/>
      </c>
      <c r="O696" s="69" t="str">
        <f>IFERROR(CLEAN(HLOOKUP(O$1,'1.源数据-产品报告-消费降序'!O:O,ROW(),0)),"")</f>
        <v/>
      </c>
      <c r="P696" s="69" t="str">
        <f>IFERROR(CLEAN(HLOOKUP(P$1,'1.源数据-产品报告-消费降序'!P:P,ROW(),0)),"")</f>
        <v/>
      </c>
      <c r="Q696" s="69" t="str">
        <f>IFERROR(CLEAN(HLOOKUP(Q$1,'1.源数据-产品报告-消费降序'!Q:Q,ROW(),0)),"")</f>
        <v/>
      </c>
      <c r="R696" s="69" t="str">
        <f>IFERROR(CLEAN(HLOOKUP(R$1,'1.源数据-产品报告-消费降序'!R:R,ROW(),0)),"")</f>
        <v/>
      </c>
      <c r="S6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6" s="69" t="str">
        <f>IFERROR(CLEAN(HLOOKUP(T$1,'1.源数据-产品报告-消费降序'!T:T,ROW(),0)),"")</f>
        <v/>
      </c>
      <c r="W696" s="69" t="str">
        <f>IFERROR(CLEAN(HLOOKUP(W$1,'1.源数据-产品报告-消费降序'!W:W,ROW(),0)),"")</f>
        <v/>
      </c>
      <c r="X696" s="69" t="str">
        <f>IFERROR(CLEAN(HLOOKUP(X$1,'1.源数据-产品报告-消费降序'!X:X,ROW(),0)),"")</f>
        <v/>
      </c>
      <c r="Y696" s="69" t="str">
        <f>IFERROR(CLEAN(HLOOKUP(Y$1,'1.源数据-产品报告-消费降序'!Y:Y,ROW(),0)),"")</f>
        <v/>
      </c>
      <c r="Z696" s="69" t="str">
        <f>IFERROR(CLEAN(HLOOKUP(Z$1,'1.源数据-产品报告-消费降序'!Z:Z,ROW(),0)),"")</f>
        <v/>
      </c>
      <c r="AA696" s="69" t="str">
        <f>IFERROR(CLEAN(HLOOKUP(AA$1,'1.源数据-产品报告-消费降序'!AA:AA,ROW(),0)),"")</f>
        <v/>
      </c>
      <c r="AB696" s="69" t="str">
        <f>IFERROR(CLEAN(HLOOKUP(AB$1,'1.源数据-产品报告-消费降序'!AB:AB,ROW(),0)),"")</f>
        <v/>
      </c>
      <c r="AC696" s="69" t="str">
        <f>IFERROR(CLEAN(HLOOKUP(AC$1,'1.源数据-产品报告-消费降序'!AC:AC,ROW(),0)),"")</f>
        <v/>
      </c>
      <c r="AD6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6" s="69" t="str">
        <f>IFERROR(CLEAN(HLOOKUP(AE$1,'1.源数据-产品报告-消费降序'!AE:AE,ROW(),0)),"")</f>
        <v/>
      </c>
      <c r="AH696" s="69" t="str">
        <f>IFERROR(CLEAN(HLOOKUP(AH$1,'1.源数据-产品报告-消费降序'!AH:AH,ROW(),0)),"")</f>
        <v/>
      </c>
      <c r="AI696" s="69" t="str">
        <f>IFERROR(CLEAN(HLOOKUP(AI$1,'1.源数据-产品报告-消费降序'!AI:AI,ROW(),0)),"")</f>
        <v/>
      </c>
      <c r="AJ696" s="69" t="str">
        <f>IFERROR(CLEAN(HLOOKUP(AJ$1,'1.源数据-产品报告-消费降序'!AJ:AJ,ROW(),0)),"")</f>
        <v/>
      </c>
      <c r="AK696" s="69" t="str">
        <f>IFERROR(CLEAN(HLOOKUP(AK$1,'1.源数据-产品报告-消费降序'!AK:AK,ROW(),0)),"")</f>
        <v/>
      </c>
      <c r="AL696" s="69" t="str">
        <f>IFERROR(CLEAN(HLOOKUP(AL$1,'1.源数据-产品报告-消费降序'!AL:AL,ROW(),0)),"")</f>
        <v/>
      </c>
      <c r="AM696" s="69" t="str">
        <f>IFERROR(CLEAN(HLOOKUP(AM$1,'1.源数据-产品报告-消费降序'!AM:AM,ROW(),0)),"")</f>
        <v/>
      </c>
      <c r="AN696" s="69" t="str">
        <f>IFERROR(CLEAN(HLOOKUP(AN$1,'1.源数据-产品报告-消费降序'!AN:AN,ROW(),0)),"")</f>
        <v/>
      </c>
      <c r="AO6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6" s="69" t="str">
        <f>IFERROR(CLEAN(HLOOKUP(AP$1,'1.源数据-产品报告-消费降序'!AP:AP,ROW(),0)),"")</f>
        <v/>
      </c>
      <c r="AS696" s="69" t="str">
        <f>IFERROR(CLEAN(HLOOKUP(AS$1,'1.源数据-产品报告-消费降序'!AS:AS,ROW(),0)),"")</f>
        <v/>
      </c>
      <c r="AT696" s="69" t="str">
        <f>IFERROR(CLEAN(HLOOKUP(AT$1,'1.源数据-产品报告-消费降序'!AT:AT,ROW(),0)),"")</f>
        <v/>
      </c>
      <c r="AU696" s="69" t="str">
        <f>IFERROR(CLEAN(HLOOKUP(AU$1,'1.源数据-产品报告-消费降序'!AU:AU,ROW(),0)),"")</f>
        <v/>
      </c>
      <c r="AV696" s="69" t="str">
        <f>IFERROR(CLEAN(HLOOKUP(AV$1,'1.源数据-产品报告-消费降序'!AV:AV,ROW(),0)),"")</f>
        <v/>
      </c>
      <c r="AW696" s="69" t="str">
        <f>IFERROR(CLEAN(HLOOKUP(AW$1,'1.源数据-产品报告-消费降序'!AW:AW,ROW(),0)),"")</f>
        <v/>
      </c>
      <c r="AX696" s="69" t="str">
        <f>IFERROR(CLEAN(HLOOKUP(AX$1,'1.源数据-产品报告-消费降序'!AX:AX,ROW(),0)),"")</f>
        <v/>
      </c>
      <c r="AY696" s="69" t="str">
        <f>IFERROR(CLEAN(HLOOKUP(AY$1,'1.源数据-产品报告-消费降序'!AY:AY,ROW(),0)),"")</f>
        <v/>
      </c>
      <c r="AZ6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6" s="69" t="str">
        <f>IFERROR(CLEAN(HLOOKUP(BA$1,'1.源数据-产品报告-消费降序'!BA:BA,ROW(),0)),"")</f>
        <v/>
      </c>
      <c r="BD696" s="69" t="str">
        <f>IFERROR(CLEAN(HLOOKUP(BD$1,'1.源数据-产品报告-消费降序'!BD:BD,ROW(),0)),"")</f>
        <v/>
      </c>
      <c r="BE696" s="69" t="str">
        <f>IFERROR(CLEAN(HLOOKUP(BE$1,'1.源数据-产品报告-消费降序'!BE:BE,ROW(),0)),"")</f>
        <v/>
      </c>
      <c r="BF696" s="69" t="str">
        <f>IFERROR(CLEAN(HLOOKUP(BF$1,'1.源数据-产品报告-消费降序'!BF:BF,ROW(),0)),"")</f>
        <v/>
      </c>
      <c r="BG696" s="69" t="str">
        <f>IFERROR(CLEAN(HLOOKUP(BG$1,'1.源数据-产品报告-消费降序'!BG:BG,ROW(),0)),"")</f>
        <v/>
      </c>
      <c r="BH696" s="69" t="str">
        <f>IFERROR(CLEAN(HLOOKUP(BH$1,'1.源数据-产品报告-消费降序'!BH:BH,ROW(),0)),"")</f>
        <v/>
      </c>
      <c r="BI696" s="69" t="str">
        <f>IFERROR(CLEAN(HLOOKUP(BI$1,'1.源数据-产品报告-消费降序'!BI:BI,ROW(),0)),"")</f>
        <v/>
      </c>
      <c r="BJ696" s="69" t="str">
        <f>IFERROR(CLEAN(HLOOKUP(BJ$1,'1.源数据-产品报告-消费降序'!BJ:BJ,ROW(),0)),"")</f>
        <v/>
      </c>
      <c r="BK6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6" s="69" t="str">
        <f>IFERROR(CLEAN(HLOOKUP(BL$1,'1.源数据-产品报告-消费降序'!BL:BL,ROW(),0)),"")</f>
        <v/>
      </c>
      <c r="BO696" s="69" t="str">
        <f>IFERROR(CLEAN(HLOOKUP(BO$1,'1.源数据-产品报告-消费降序'!BO:BO,ROW(),0)),"")</f>
        <v/>
      </c>
      <c r="BP696" s="69" t="str">
        <f>IFERROR(CLEAN(HLOOKUP(BP$1,'1.源数据-产品报告-消费降序'!BP:BP,ROW(),0)),"")</f>
        <v/>
      </c>
      <c r="BQ696" s="69" t="str">
        <f>IFERROR(CLEAN(HLOOKUP(BQ$1,'1.源数据-产品报告-消费降序'!BQ:BQ,ROW(),0)),"")</f>
        <v/>
      </c>
      <c r="BR696" s="69" t="str">
        <f>IFERROR(CLEAN(HLOOKUP(BR$1,'1.源数据-产品报告-消费降序'!BR:BR,ROW(),0)),"")</f>
        <v/>
      </c>
      <c r="BS696" s="69" t="str">
        <f>IFERROR(CLEAN(HLOOKUP(BS$1,'1.源数据-产品报告-消费降序'!BS:BS,ROW(),0)),"")</f>
        <v/>
      </c>
      <c r="BT696" s="69" t="str">
        <f>IFERROR(CLEAN(HLOOKUP(BT$1,'1.源数据-产品报告-消费降序'!BT:BT,ROW(),0)),"")</f>
        <v/>
      </c>
      <c r="BU696" s="69" t="str">
        <f>IFERROR(CLEAN(HLOOKUP(BU$1,'1.源数据-产品报告-消费降序'!BU:BU,ROW(),0)),"")</f>
        <v/>
      </c>
      <c r="BV6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6" s="69" t="str">
        <f>IFERROR(CLEAN(HLOOKUP(BW$1,'1.源数据-产品报告-消费降序'!BW:BW,ROW(),0)),"")</f>
        <v/>
      </c>
    </row>
    <row r="697" spans="1:75">
      <c r="A697" s="69" t="str">
        <f>IFERROR(CLEAN(HLOOKUP(A$1,'1.源数据-产品报告-消费降序'!A:A,ROW(),0)),"")</f>
        <v/>
      </c>
      <c r="B697" s="69" t="str">
        <f>IFERROR(CLEAN(HLOOKUP(B$1,'1.源数据-产品报告-消费降序'!B:B,ROW(),0)),"")</f>
        <v/>
      </c>
      <c r="C697" s="69" t="str">
        <f>IFERROR(CLEAN(HLOOKUP(C$1,'1.源数据-产品报告-消费降序'!C:C,ROW(),0)),"")</f>
        <v/>
      </c>
      <c r="D697" s="69" t="str">
        <f>IFERROR(CLEAN(HLOOKUP(D$1,'1.源数据-产品报告-消费降序'!D:D,ROW(),0)),"")</f>
        <v/>
      </c>
      <c r="E697" s="69" t="str">
        <f>IFERROR(CLEAN(HLOOKUP(E$1,'1.源数据-产品报告-消费降序'!E:E,ROW(),0)),"")</f>
        <v/>
      </c>
      <c r="F697" s="69" t="str">
        <f>IFERROR(CLEAN(HLOOKUP(F$1,'1.源数据-产品报告-消费降序'!F:F,ROW(),0)),"")</f>
        <v/>
      </c>
      <c r="G697" s="70">
        <f>IFERROR((HLOOKUP(G$1,'1.源数据-产品报告-消费降序'!G:G,ROW(),0)),"")</f>
        <v>0</v>
      </c>
      <c r="H6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7" s="69" t="str">
        <f>IFERROR(CLEAN(HLOOKUP(I$1,'1.源数据-产品报告-消费降序'!I:I,ROW(),0)),"")</f>
        <v/>
      </c>
      <c r="L697" s="69" t="str">
        <f>IFERROR(CLEAN(HLOOKUP(L$1,'1.源数据-产品报告-消费降序'!L:L,ROW(),0)),"")</f>
        <v/>
      </c>
      <c r="M697" s="69" t="str">
        <f>IFERROR(CLEAN(HLOOKUP(M$1,'1.源数据-产品报告-消费降序'!M:M,ROW(),0)),"")</f>
        <v/>
      </c>
      <c r="N697" s="69" t="str">
        <f>IFERROR(CLEAN(HLOOKUP(N$1,'1.源数据-产品报告-消费降序'!N:N,ROW(),0)),"")</f>
        <v/>
      </c>
      <c r="O697" s="69" t="str">
        <f>IFERROR(CLEAN(HLOOKUP(O$1,'1.源数据-产品报告-消费降序'!O:O,ROW(),0)),"")</f>
        <v/>
      </c>
      <c r="P697" s="69" t="str">
        <f>IFERROR(CLEAN(HLOOKUP(P$1,'1.源数据-产品报告-消费降序'!P:P,ROW(),0)),"")</f>
        <v/>
      </c>
      <c r="Q697" s="69" t="str">
        <f>IFERROR(CLEAN(HLOOKUP(Q$1,'1.源数据-产品报告-消费降序'!Q:Q,ROW(),0)),"")</f>
        <v/>
      </c>
      <c r="R697" s="69" t="str">
        <f>IFERROR(CLEAN(HLOOKUP(R$1,'1.源数据-产品报告-消费降序'!R:R,ROW(),0)),"")</f>
        <v/>
      </c>
      <c r="S6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7" s="69" t="str">
        <f>IFERROR(CLEAN(HLOOKUP(T$1,'1.源数据-产品报告-消费降序'!T:T,ROW(),0)),"")</f>
        <v/>
      </c>
      <c r="W697" s="69" t="str">
        <f>IFERROR(CLEAN(HLOOKUP(W$1,'1.源数据-产品报告-消费降序'!W:W,ROW(),0)),"")</f>
        <v/>
      </c>
      <c r="X697" s="69" t="str">
        <f>IFERROR(CLEAN(HLOOKUP(X$1,'1.源数据-产品报告-消费降序'!X:X,ROW(),0)),"")</f>
        <v/>
      </c>
      <c r="Y697" s="69" t="str">
        <f>IFERROR(CLEAN(HLOOKUP(Y$1,'1.源数据-产品报告-消费降序'!Y:Y,ROW(),0)),"")</f>
        <v/>
      </c>
      <c r="Z697" s="69" t="str">
        <f>IFERROR(CLEAN(HLOOKUP(Z$1,'1.源数据-产品报告-消费降序'!Z:Z,ROW(),0)),"")</f>
        <v/>
      </c>
      <c r="AA697" s="69" t="str">
        <f>IFERROR(CLEAN(HLOOKUP(AA$1,'1.源数据-产品报告-消费降序'!AA:AA,ROW(),0)),"")</f>
        <v/>
      </c>
      <c r="AB697" s="69" t="str">
        <f>IFERROR(CLEAN(HLOOKUP(AB$1,'1.源数据-产品报告-消费降序'!AB:AB,ROW(),0)),"")</f>
        <v/>
      </c>
      <c r="AC697" s="69" t="str">
        <f>IFERROR(CLEAN(HLOOKUP(AC$1,'1.源数据-产品报告-消费降序'!AC:AC,ROW(),0)),"")</f>
        <v/>
      </c>
      <c r="AD6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7" s="69" t="str">
        <f>IFERROR(CLEAN(HLOOKUP(AE$1,'1.源数据-产品报告-消费降序'!AE:AE,ROW(),0)),"")</f>
        <v/>
      </c>
      <c r="AH697" s="69" t="str">
        <f>IFERROR(CLEAN(HLOOKUP(AH$1,'1.源数据-产品报告-消费降序'!AH:AH,ROW(),0)),"")</f>
        <v/>
      </c>
      <c r="AI697" s="69" t="str">
        <f>IFERROR(CLEAN(HLOOKUP(AI$1,'1.源数据-产品报告-消费降序'!AI:AI,ROW(),0)),"")</f>
        <v/>
      </c>
      <c r="AJ697" s="69" t="str">
        <f>IFERROR(CLEAN(HLOOKUP(AJ$1,'1.源数据-产品报告-消费降序'!AJ:AJ,ROW(),0)),"")</f>
        <v/>
      </c>
      <c r="AK697" s="69" t="str">
        <f>IFERROR(CLEAN(HLOOKUP(AK$1,'1.源数据-产品报告-消费降序'!AK:AK,ROW(),0)),"")</f>
        <v/>
      </c>
      <c r="AL697" s="69" t="str">
        <f>IFERROR(CLEAN(HLOOKUP(AL$1,'1.源数据-产品报告-消费降序'!AL:AL,ROW(),0)),"")</f>
        <v/>
      </c>
      <c r="AM697" s="69" t="str">
        <f>IFERROR(CLEAN(HLOOKUP(AM$1,'1.源数据-产品报告-消费降序'!AM:AM,ROW(),0)),"")</f>
        <v/>
      </c>
      <c r="AN697" s="69" t="str">
        <f>IFERROR(CLEAN(HLOOKUP(AN$1,'1.源数据-产品报告-消费降序'!AN:AN,ROW(),0)),"")</f>
        <v/>
      </c>
      <c r="AO6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7" s="69" t="str">
        <f>IFERROR(CLEAN(HLOOKUP(AP$1,'1.源数据-产品报告-消费降序'!AP:AP,ROW(),0)),"")</f>
        <v/>
      </c>
      <c r="AS697" s="69" t="str">
        <f>IFERROR(CLEAN(HLOOKUP(AS$1,'1.源数据-产品报告-消费降序'!AS:AS,ROW(),0)),"")</f>
        <v/>
      </c>
      <c r="AT697" s="69" t="str">
        <f>IFERROR(CLEAN(HLOOKUP(AT$1,'1.源数据-产品报告-消费降序'!AT:AT,ROW(),0)),"")</f>
        <v/>
      </c>
      <c r="AU697" s="69" t="str">
        <f>IFERROR(CLEAN(HLOOKUP(AU$1,'1.源数据-产品报告-消费降序'!AU:AU,ROW(),0)),"")</f>
        <v/>
      </c>
      <c r="AV697" s="69" t="str">
        <f>IFERROR(CLEAN(HLOOKUP(AV$1,'1.源数据-产品报告-消费降序'!AV:AV,ROW(),0)),"")</f>
        <v/>
      </c>
      <c r="AW697" s="69" t="str">
        <f>IFERROR(CLEAN(HLOOKUP(AW$1,'1.源数据-产品报告-消费降序'!AW:AW,ROW(),0)),"")</f>
        <v/>
      </c>
      <c r="AX697" s="69" t="str">
        <f>IFERROR(CLEAN(HLOOKUP(AX$1,'1.源数据-产品报告-消费降序'!AX:AX,ROW(),0)),"")</f>
        <v/>
      </c>
      <c r="AY697" s="69" t="str">
        <f>IFERROR(CLEAN(HLOOKUP(AY$1,'1.源数据-产品报告-消费降序'!AY:AY,ROW(),0)),"")</f>
        <v/>
      </c>
      <c r="AZ6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7" s="69" t="str">
        <f>IFERROR(CLEAN(HLOOKUP(BA$1,'1.源数据-产品报告-消费降序'!BA:BA,ROW(),0)),"")</f>
        <v/>
      </c>
      <c r="BD697" s="69" t="str">
        <f>IFERROR(CLEAN(HLOOKUP(BD$1,'1.源数据-产品报告-消费降序'!BD:BD,ROW(),0)),"")</f>
        <v/>
      </c>
      <c r="BE697" s="69" t="str">
        <f>IFERROR(CLEAN(HLOOKUP(BE$1,'1.源数据-产品报告-消费降序'!BE:BE,ROW(),0)),"")</f>
        <v/>
      </c>
      <c r="BF697" s="69" t="str">
        <f>IFERROR(CLEAN(HLOOKUP(BF$1,'1.源数据-产品报告-消费降序'!BF:BF,ROW(),0)),"")</f>
        <v/>
      </c>
      <c r="BG697" s="69" t="str">
        <f>IFERROR(CLEAN(HLOOKUP(BG$1,'1.源数据-产品报告-消费降序'!BG:BG,ROW(),0)),"")</f>
        <v/>
      </c>
      <c r="BH697" s="69" t="str">
        <f>IFERROR(CLEAN(HLOOKUP(BH$1,'1.源数据-产品报告-消费降序'!BH:BH,ROW(),0)),"")</f>
        <v/>
      </c>
      <c r="BI697" s="69" t="str">
        <f>IFERROR(CLEAN(HLOOKUP(BI$1,'1.源数据-产品报告-消费降序'!BI:BI,ROW(),0)),"")</f>
        <v/>
      </c>
      <c r="BJ697" s="69" t="str">
        <f>IFERROR(CLEAN(HLOOKUP(BJ$1,'1.源数据-产品报告-消费降序'!BJ:BJ,ROW(),0)),"")</f>
        <v/>
      </c>
      <c r="BK6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7" s="69" t="str">
        <f>IFERROR(CLEAN(HLOOKUP(BL$1,'1.源数据-产品报告-消费降序'!BL:BL,ROW(),0)),"")</f>
        <v/>
      </c>
      <c r="BO697" s="69" t="str">
        <f>IFERROR(CLEAN(HLOOKUP(BO$1,'1.源数据-产品报告-消费降序'!BO:BO,ROW(),0)),"")</f>
        <v/>
      </c>
      <c r="BP697" s="69" t="str">
        <f>IFERROR(CLEAN(HLOOKUP(BP$1,'1.源数据-产品报告-消费降序'!BP:BP,ROW(),0)),"")</f>
        <v/>
      </c>
      <c r="BQ697" s="69" t="str">
        <f>IFERROR(CLEAN(HLOOKUP(BQ$1,'1.源数据-产品报告-消费降序'!BQ:BQ,ROW(),0)),"")</f>
        <v/>
      </c>
      <c r="BR697" s="69" t="str">
        <f>IFERROR(CLEAN(HLOOKUP(BR$1,'1.源数据-产品报告-消费降序'!BR:BR,ROW(),0)),"")</f>
        <v/>
      </c>
      <c r="BS697" s="69" t="str">
        <f>IFERROR(CLEAN(HLOOKUP(BS$1,'1.源数据-产品报告-消费降序'!BS:BS,ROW(),0)),"")</f>
        <v/>
      </c>
      <c r="BT697" s="69" t="str">
        <f>IFERROR(CLEAN(HLOOKUP(BT$1,'1.源数据-产品报告-消费降序'!BT:BT,ROW(),0)),"")</f>
        <v/>
      </c>
      <c r="BU697" s="69" t="str">
        <f>IFERROR(CLEAN(HLOOKUP(BU$1,'1.源数据-产品报告-消费降序'!BU:BU,ROW(),0)),"")</f>
        <v/>
      </c>
      <c r="BV6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7" s="69" t="str">
        <f>IFERROR(CLEAN(HLOOKUP(BW$1,'1.源数据-产品报告-消费降序'!BW:BW,ROW(),0)),"")</f>
        <v/>
      </c>
    </row>
    <row r="698" spans="1:75">
      <c r="A698" s="69" t="str">
        <f>IFERROR(CLEAN(HLOOKUP(A$1,'1.源数据-产品报告-消费降序'!A:A,ROW(),0)),"")</f>
        <v/>
      </c>
      <c r="B698" s="69" t="str">
        <f>IFERROR(CLEAN(HLOOKUP(B$1,'1.源数据-产品报告-消费降序'!B:B,ROW(),0)),"")</f>
        <v/>
      </c>
      <c r="C698" s="69" t="str">
        <f>IFERROR(CLEAN(HLOOKUP(C$1,'1.源数据-产品报告-消费降序'!C:C,ROW(),0)),"")</f>
        <v/>
      </c>
      <c r="D698" s="69" t="str">
        <f>IFERROR(CLEAN(HLOOKUP(D$1,'1.源数据-产品报告-消费降序'!D:D,ROW(),0)),"")</f>
        <v/>
      </c>
      <c r="E698" s="69" t="str">
        <f>IFERROR(CLEAN(HLOOKUP(E$1,'1.源数据-产品报告-消费降序'!E:E,ROW(),0)),"")</f>
        <v/>
      </c>
      <c r="F698" s="69" t="str">
        <f>IFERROR(CLEAN(HLOOKUP(F$1,'1.源数据-产品报告-消费降序'!F:F,ROW(),0)),"")</f>
        <v/>
      </c>
      <c r="G698" s="70">
        <f>IFERROR((HLOOKUP(G$1,'1.源数据-产品报告-消费降序'!G:G,ROW(),0)),"")</f>
        <v>0</v>
      </c>
      <c r="H6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8" s="69" t="str">
        <f>IFERROR(CLEAN(HLOOKUP(I$1,'1.源数据-产品报告-消费降序'!I:I,ROW(),0)),"")</f>
        <v/>
      </c>
      <c r="L698" s="69" t="str">
        <f>IFERROR(CLEAN(HLOOKUP(L$1,'1.源数据-产品报告-消费降序'!L:L,ROW(),0)),"")</f>
        <v/>
      </c>
      <c r="M698" s="69" t="str">
        <f>IFERROR(CLEAN(HLOOKUP(M$1,'1.源数据-产品报告-消费降序'!M:M,ROW(),0)),"")</f>
        <v/>
      </c>
      <c r="N698" s="69" t="str">
        <f>IFERROR(CLEAN(HLOOKUP(N$1,'1.源数据-产品报告-消费降序'!N:N,ROW(),0)),"")</f>
        <v/>
      </c>
      <c r="O698" s="69" t="str">
        <f>IFERROR(CLEAN(HLOOKUP(O$1,'1.源数据-产品报告-消费降序'!O:O,ROW(),0)),"")</f>
        <v/>
      </c>
      <c r="P698" s="69" t="str">
        <f>IFERROR(CLEAN(HLOOKUP(P$1,'1.源数据-产品报告-消费降序'!P:P,ROW(),0)),"")</f>
        <v/>
      </c>
      <c r="Q698" s="69" t="str">
        <f>IFERROR(CLEAN(HLOOKUP(Q$1,'1.源数据-产品报告-消费降序'!Q:Q,ROW(),0)),"")</f>
        <v/>
      </c>
      <c r="R698" s="69" t="str">
        <f>IFERROR(CLEAN(HLOOKUP(R$1,'1.源数据-产品报告-消费降序'!R:R,ROW(),0)),"")</f>
        <v/>
      </c>
      <c r="S6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8" s="69" t="str">
        <f>IFERROR(CLEAN(HLOOKUP(T$1,'1.源数据-产品报告-消费降序'!T:T,ROW(),0)),"")</f>
        <v/>
      </c>
      <c r="W698" s="69" t="str">
        <f>IFERROR(CLEAN(HLOOKUP(W$1,'1.源数据-产品报告-消费降序'!W:W,ROW(),0)),"")</f>
        <v/>
      </c>
      <c r="X698" s="69" t="str">
        <f>IFERROR(CLEAN(HLOOKUP(X$1,'1.源数据-产品报告-消费降序'!X:X,ROW(),0)),"")</f>
        <v/>
      </c>
      <c r="Y698" s="69" t="str">
        <f>IFERROR(CLEAN(HLOOKUP(Y$1,'1.源数据-产品报告-消费降序'!Y:Y,ROW(),0)),"")</f>
        <v/>
      </c>
      <c r="Z698" s="69" t="str">
        <f>IFERROR(CLEAN(HLOOKUP(Z$1,'1.源数据-产品报告-消费降序'!Z:Z,ROW(),0)),"")</f>
        <v/>
      </c>
      <c r="AA698" s="69" t="str">
        <f>IFERROR(CLEAN(HLOOKUP(AA$1,'1.源数据-产品报告-消费降序'!AA:AA,ROW(),0)),"")</f>
        <v/>
      </c>
      <c r="AB698" s="69" t="str">
        <f>IFERROR(CLEAN(HLOOKUP(AB$1,'1.源数据-产品报告-消费降序'!AB:AB,ROW(),0)),"")</f>
        <v/>
      </c>
      <c r="AC698" s="69" t="str">
        <f>IFERROR(CLEAN(HLOOKUP(AC$1,'1.源数据-产品报告-消费降序'!AC:AC,ROW(),0)),"")</f>
        <v/>
      </c>
      <c r="AD6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8" s="69" t="str">
        <f>IFERROR(CLEAN(HLOOKUP(AE$1,'1.源数据-产品报告-消费降序'!AE:AE,ROW(),0)),"")</f>
        <v/>
      </c>
      <c r="AH698" s="69" t="str">
        <f>IFERROR(CLEAN(HLOOKUP(AH$1,'1.源数据-产品报告-消费降序'!AH:AH,ROW(),0)),"")</f>
        <v/>
      </c>
      <c r="AI698" s="69" t="str">
        <f>IFERROR(CLEAN(HLOOKUP(AI$1,'1.源数据-产品报告-消费降序'!AI:AI,ROW(),0)),"")</f>
        <v/>
      </c>
      <c r="AJ698" s="69" t="str">
        <f>IFERROR(CLEAN(HLOOKUP(AJ$1,'1.源数据-产品报告-消费降序'!AJ:AJ,ROW(),0)),"")</f>
        <v/>
      </c>
      <c r="AK698" s="69" t="str">
        <f>IFERROR(CLEAN(HLOOKUP(AK$1,'1.源数据-产品报告-消费降序'!AK:AK,ROW(),0)),"")</f>
        <v/>
      </c>
      <c r="AL698" s="69" t="str">
        <f>IFERROR(CLEAN(HLOOKUP(AL$1,'1.源数据-产品报告-消费降序'!AL:AL,ROW(),0)),"")</f>
        <v/>
      </c>
      <c r="AM698" s="69" t="str">
        <f>IFERROR(CLEAN(HLOOKUP(AM$1,'1.源数据-产品报告-消费降序'!AM:AM,ROW(),0)),"")</f>
        <v/>
      </c>
      <c r="AN698" s="69" t="str">
        <f>IFERROR(CLEAN(HLOOKUP(AN$1,'1.源数据-产品报告-消费降序'!AN:AN,ROW(),0)),"")</f>
        <v/>
      </c>
      <c r="AO6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8" s="69" t="str">
        <f>IFERROR(CLEAN(HLOOKUP(AP$1,'1.源数据-产品报告-消费降序'!AP:AP,ROW(),0)),"")</f>
        <v/>
      </c>
      <c r="AS698" s="69" t="str">
        <f>IFERROR(CLEAN(HLOOKUP(AS$1,'1.源数据-产品报告-消费降序'!AS:AS,ROW(),0)),"")</f>
        <v/>
      </c>
      <c r="AT698" s="69" t="str">
        <f>IFERROR(CLEAN(HLOOKUP(AT$1,'1.源数据-产品报告-消费降序'!AT:AT,ROW(),0)),"")</f>
        <v/>
      </c>
      <c r="AU698" s="69" t="str">
        <f>IFERROR(CLEAN(HLOOKUP(AU$1,'1.源数据-产品报告-消费降序'!AU:AU,ROW(),0)),"")</f>
        <v/>
      </c>
      <c r="AV698" s="69" t="str">
        <f>IFERROR(CLEAN(HLOOKUP(AV$1,'1.源数据-产品报告-消费降序'!AV:AV,ROW(),0)),"")</f>
        <v/>
      </c>
      <c r="AW698" s="69" t="str">
        <f>IFERROR(CLEAN(HLOOKUP(AW$1,'1.源数据-产品报告-消费降序'!AW:AW,ROW(),0)),"")</f>
        <v/>
      </c>
      <c r="AX698" s="69" t="str">
        <f>IFERROR(CLEAN(HLOOKUP(AX$1,'1.源数据-产品报告-消费降序'!AX:AX,ROW(),0)),"")</f>
        <v/>
      </c>
      <c r="AY698" s="69" t="str">
        <f>IFERROR(CLEAN(HLOOKUP(AY$1,'1.源数据-产品报告-消费降序'!AY:AY,ROW(),0)),"")</f>
        <v/>
      </c>
      <c r="AZ6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8" s="69" t="str">
        <f>IFERROR(CLEAN(HLOOKUP(BA$1,'1.源数据-产品报告-消费降序'!BA:BA,ROW(),0)),"")</f>
        <v/>
      </c>
      <c r="BD698" s="69" t="str">
        <f>IFERROR(CLEAN(HLOOKUP(BD$1,'1.源数据-产品报告-消费降序'!BD:BD,ROW(),0)),"")</f>
        <v/>
      </c>
      <c r="BE698" s="69" t="str">
        <f>IFERROR(CLEAN(HLOOKUP(BE$1,'1.源数据-产品报告-消费降序'!BE:BE,ROW(),0)),"")</f>
        <v/>
      </c>
      <c r="BF698" s="69" t="str">
        <f>IFERROR(CLEAN(HLOOKUP(BF$1,'1.源数据-产品报告-消费降序'!BF:BF,ROW(),0)),"")</f>
        <v/>
      </c>
      <c r="BG698" s="69" t="str">
        <f>IFERROR(CLEAN(HLOOKUP(BG$1,'1.源数据-产品报告-消费降序'!BG:BG,ROW(),0)),"")</f>
        <v/>
      </c>
      <c r="BH698" s="69" t="str">
        <f>IFERROR(CLEAN(HLOOKUP(BH$1,'1.源数据-产品报告-消费降序'!BH:BH,ROW(),0)),"")</f>
        <v/>
      </c>
      <c r="BI698" s="69" t="str">
        <f>IFERROR(CLEAN(HLOOKUP(BI$1,'1.源数据-产品报告-消费降序'!BI:BI,ROW(),0)),"")</f>
        <v/>
      </c>
      <c r="BJ698" s="69" t="str">
        <f>IFERROR(CLEAN(HLOOKUP(BJ$1,'1.源数据-产品报告-消费降序'!BJ:BJ,ROW(),0)),"")</f>
        <v/>
      </c>
      <c r="BK6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8" s="69" t="str">
        <f>IFERROR(CLEAN(HLOOKUP(BL$1,'1.源数据-产品报告-消费降序'!BL:BL,ROW(),0)),"")</f>
        <v/>
      </c>
      <c r="BO698" s="69" t="str">
        <f>IFERROR(CLEAN(HLOOKUP(BO$1,'1.源数据-产品报告-消费降序'!BO:BO,ROW(),0)),"")</f>
        <v/>
      </c>
      <c r="BP698" s="69" t="str">
        <f>IFERROR(CLEAN(HLOOKUP(BP$1,'1.源数据-产品报告-消费降序'!BP:BP,ROW(),0)),"")</f>
        <v/>
      </c>
      <c r="BQ698" s="69" t="str">
        <f>IFERROR(CLEAN(HLOOKUP(BQ$1,'1.源数据-产品报告-消费降序'!BQ:BQ,ROW(),0)),"")</f>
        <v/>
      </c>
      <c r="BR698" s="69" t="str">
        <f>IFERROR(CLEAN(HLOOKUP(BR$1,'1.源数据-产品报告-消费降序'!BR:BR,ROW(),0)),"")</f>
        <v/>
      </c>
      <c r="BS698" s="69" t="str">
        <f>IFERROR(CLEAN(HLOOKUP(BS$1,'1.源数据-产品报告-消费降序'!BS:BS,ROW(),0)),"")</f>
        <v/>
      </c>
      <c r="BT698" s="69" t="str">
        <f>IFERROR(CLEAN(HLOOKUP(BT$1,'1.源数据-产品报告-消费降序'!BT:BT,ROW(),0)),"")</f>
        <v/>
      </c>
      <c r="BU698" s="69" t="str">
        <f>IFERROR(CLEAN(HLOOKUP(BU$1,'1.源数据-产品报告-消费降序'!BU:BU,ROW(),0)),"")</f>
        <v/>
      </c>
      <c r="BV6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8" s="69" t="str">
        <f>IFERROR(CLEAN(HLOOKUP(BW$1,'1.源数据-产品报告-消费降序'!BW:BW,ROW(),0)),"")</f>
        <v/>
      </c>
    </row>
    <row r="699" spans="1:75">
      <c r="A699" s="69" t="str">
        <f>IFERROR(CLEAN(HLOOKUP(A$1,'1.源数据-产品报告-消费降序'!A:A,ROW(),0)),"")</f>
        <v/>
      </c>
      <c r="B699" s="69" t="str">
        <f>IFERROR(CLEAN(HLOOKUP(B$1,'1.源数据-产品报告-消费降序'!B:B,ROW(),0)),"")</f>
        <v/>
      </c>
      <c r="C699" s="69" t="str">
        <f>IFERROR(CLEAN(HLOOKUP(C$1,'1.源数据-产品报告-消费降序'!C:C,ROW(),0)),"")</f>
        <v/>
      </c>
      <c r="D699" s="69" t="str">
        <f>IFERROR(CLEAN(HLOOKUP(D$1,'1.源数据-产品报告-消费降序'!D:D,ROW(),0)),"")</f>
        <v/>
      </c>
      <c r="E699" s="69" t="str">
        <f>IFERROR(CLEAN(HLOOKUP(E$1,'1.源数据-产品报告-消费降序'!E:E,ROW(),0)),"")</f>
        <v/>
      </c>
      <c r="F699" s="69" t="str">
        <f>IFERROR(CLEAN(HLOOKUP(F$1,'1.源数据-产品报告-消费降序'!F:F,ROW(),0)),"")</f>
        <v/>
      </c>
      <c r="G699" s="70">
        <f>IFERROR((HLOOKUP(G$1,'1.源数据-产品报告-消费降序'!G:G,ROW(),0)),"")</f>
        <v>0</v>
      </c>
      <c r="H6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699" s="69" t="str">
        <f>IFERROR(CLEAN(HLOOKUP(I$1,'1.源数据-产品报告-消费降序'!I:I,ROW(),0)),"")</f>
        <v/>
      </c>
      <c r="L699" s="69" t="str">
        <f>IFERROR(CLEAN(HLOOKUP(L$1,'1.源数据-产品报告-消费降序'!L:L,ROW(),0)),"")</f>
        <v/>
      </c>
      <c r="M699" s="69" t="str">
        <f>IFERROR(CLEAN(HLOOKUP(M$1,'1.源数据-产品报告-消费降序'!M:M,ROW(),0)),"")</f>
        <v/>
      </c>
      <c r="N699" s="69" t="str">
        <f>IFERROR(CLEAN(HLOOKUP(N$1,'1.源数据-产品报告-消费降序'!N:N,ROW(),0)),"")</f>
        <v/>
      </c>
      <c r="O699" s="69" t="str">
        <f>IFERROR(CLEAN(HLOOKUP(O$1,'1.源数据-产品报告-消费降序'!O:O,ROW(),0)),"")</f>
        <v/>
      </c>
      <c r="P699" s="69" t="str">
        <f>IFERROR(CLEAN(HLOOKUP(P$1,'1.源数据-产品报告-消费降序'!P:P,ROW(),0)),"")</f>
        <v/>
      </c>
      <c r="Q699" s="69" t="str">
        <f>IFERROR(CLEAN(HLOOKUP(Q$1,'1.源数据-产品报告-消费降序'!Q:Q,ROW(),0)),"")</f>
        <v/>
      </c>
      <c r="R699" s="69" t="str">
        <f>IFERROR(CLEAN(HLOOKUP(R$1,'1.源数据-产品报告-消费降序'!R:R,ROW(),0)),"")</f>
        <v/>
      </c>
      <c r="S6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699" s="69" t="str">
        <f>IFERROR(CLEAN(HLOOKUP(T$1,'1.源数据-产品报告-消费降序'!T:T,ROW(),0)),"")</f>
        <v/>
      </c>
      <c r="W699" s="69" t="str">
        <f>IFERROR(CLEAN(HLOOKUP(W$1,'1.源数据-产品报告-消费降序'!W:W,ROW(),0)),"")</f>
        <v/>
      </c>
      <c r="X699" s="69" t="str">
        <f>IFERROR(CLEAN(HLOOKUP(X$1,'1.源数据-产品报告-消费降序'!X:X,ROW(),0)),"")</f>
        <v/>
      </c>
      <c r="Y699" s="69" t="str">
        <f>IFERROR(CLEAN(HLOOKUP(Y$1,'1.源数据-产品报告-消费降序'!Y:Y,ROW(),0)),"")</f>
        <v/>
      </c>
      <c r="Z699" s="69" t="str">
        <f>IFERROR(CLEAN(HLOOKUP(Z$1,'1.源数据-产品报告-消费降序'!Z:Z,ROW(),0)),"")</f>
        <v/>
      </c>
      <c r="AA699" s="69" t="str">
        <f>IFERROR(CLEAN(HLOOKUP(AA$1,'1.源数据-产品报告-消费降序'!AA:AA,ROW(),0)),"")</f>
        <v/>
      </c>
      <c r="AB699" s="69" t="str">
        <f>IFERROR(CLEAN(HLOOKUP(AB$1,'1.源数据-产品报告-消费降序'!AB:AB,ROW(),0)),"")</f>
        <v/>
      </c>
      <c r="AC699" s="69" t="str">
        <f>IFERROR(CLEAN(HLOOKUP(AC$1,'1.源数据-产品报告-消费降序'!AC:AC,ROW(),0)),"")</f>
        <v/>
      </c>
      <c r="AD6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699" s="69" t="str">
        <f>IFERROR(CLEAN(HLOOKUP(AE$1,'1.源数据-产品报告-消费降序'!AE:AE,ROW(),0)),"")</f>
        <v/>
      </c>
      <c r="AH699" s="69" t="str">
        <f>IFERROR(CLEAN(HLOOKUP(AH$1,'1.源数据-产品报告-消费降序'!AH:AH,ROW(),0)),"")</f>
        <v/>
      </c>
      <c r="AI699" s="69" t="str">
        <f>IFERROR(CLEAN(HLOOKUP(AI$1,'1.源数据-产品报告-消费降序'!AI:AI,ROW(),0)),"")</f>
        <v/>
      </c>
      <c r="AJ699" s="69" t="str">
        <f>IFERROR(CLEAN(HLOOKUP(AJ$1,'1.源数据-产品报告-消费降序'!AJ:AJ,ROW(),0)),"")</f>
        <v/>
      </c>
      <c r="AK699" s="69" t="str">
        <f>IFERROR(CLEAN(HLOOKUP(AK$1,'1.源数据-产品报告-消费降序'!AK:AK,ROW(),0)),"")</f>
        <v/>
      </c>
      <c r="AL699" s="69" t="str">
        <f>IFERROR(CLEAN(HLOOKUP(AL$1,'1.源数据-产品报告-消费降序'!AL:AL,ROW(),0)),"")</f>
        <v/>
      </c>
      <c r="AM699" s="69" t="str">
        <f>IFERROR(CLEAN(HLOOKUP(AM$1,'1.源数据-产品报告-消费降序'!AM:AM,ROW(),0)),"")</f>
        <v/>
      </c>
      <c r="AN699" s="69" t="str">
        <f>IFERROR(CLEAN(HLOOKUP(AN$1,'1.源数据-产品报告-消费降序'!AN:AN,ROW(),0)),"")</f>
        <v/>
      </c>
      <c r="AO6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699" s="69" t="str">
        <f>IFERROR(CLEAN(HLOOKUP(AP$1,'1.源数据-产品报告-消费降序'!AP:AP,ROW(),0)),"")</f>
        <v/>
      </c>
      <c r="AS699" s="69" t="str">
        <f>IFERROR(CLEAN(HLOOKUP(AS$1,'1.源数据-产品报告-消费降序'!AS:AS,ROW(),0)),"")</f>
        <v/>
      </c>
      <c r="AT699" s="69" t="str">
        <f>IFERROR(CLEAN(HLOOKUP(AT$1,'1.源数据-产品报告-消费降序'!AT:AT,ROW(),0)),"")</f>
        <v/>
      </c>
      <c r="AU699" s="69" t="str">
        <f>IFERROR(CLEAN(HLOOKUP(AU$1,'1.源数据-产品报告-消费降序'!AU:AU,ROW(),0)),"")</f>
        <v/>
      </c>
      <c r="AV699" s="69" t="str">
        <f>IFERROR(CLEAN(HLOOKUP(AV$1,'1.源数据-产品报告-消费降序'!AV:AV,ROW(),0)),"")</f>
        <v/>
      </c>
      <c r="AW699" s="69" t="str">
        <f>IFERROR(CLEAN(HLOOKUP(AW$1,'1.源数据-产品报告-消费降序'!AW:AW,ROW(),0)),"")</f>
        <v/>
      </c>
      <c r="AX699" s="69" t="str">
        <f>IFERROR(CLEAN(HLOOKUP(AX$1,'1.源数据-产品报告-消费降序'!AX:AX,ROW(),0)),"")</f>
        <v/>
      </c>
      <c r="AY699" s="69" t="str">
        <f>IFERROR(CLEAN(HLOOKUP(AY$1,'1.源数据-产品报告-消费降序'!AY:AY,ROW(),0)),"")</f>
        <v/>
      </c>
      <c r="AZ6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699" s="69" t="str">
        <f>IFERROR(CLEAN(HLOOKUP(BA$1,'1.源数据-产品报告-消费降序'!BA:BA,ROW(),0)),"")</f>
        <v/>
      </c>
      <c r="BD699" s="69" t="str">
        <f>IFERROR(CLEAN(HLOOKUP(BD$1,'1.源数据-产品报告-消费降序'!BD:BD,ROW(),0)),"")</f>
        <v/>
      </c>
      <c r="BE699" s="69" t="str">
        <f>IFERROR(CLEAN(HLOOKUP(BE$1,'1.源数据-产品报告-消费降序'!BE:BE,ROW(),0)),"")</f>
        <v/>
      </c>
      <c r="BF699" s="69" t="str">
        <f>IFERROR(CLEAN(HLOOKUP(BF$1,'1.源数据-产品报告-消费降序'!BF:BF,ROW(),0)),"")</f>
        <v/>
      </c>
      <c r="BG699" s="69" t="str">
        <f>IFERROR(CLEAN(HLOOKUP(BG$1,'1.源数据-产品报告-消费降序'!BG:BG,ROW(),0)),"")</f>
        <v/>
      </c>
      <c r="BH699" s="69" t="str">
        <f>IFERROR(CLEAN(HLOOKUP(BH$1,'1.源数据-产品报告-消费降序'!BH:BH,ROW(),0)),"")</f>
        <v/>
      </c>
      <c r="BI699" s="69" t="str">
        <f>IFERROR(CLEAN(HLOOKUP(BI$1,'1.源数据-产品报告-消费降序'!BI:BI,ROW(),0)),"")</f>
        <v/>
      </c>
      <c r="BJ699" s="69" t="str">
        <f>IFERROR(CLEAN(HLOOKUP(BJ$1,'1.源数据-产品报告-消费降序'!BJ:BJ,ROW(),0)),"")</f>
        <v/>
      </c>
      <c r="BK6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699" s="69" t="str">
        <f>IFERROR(CLEAN(HLOOKUP(BL$1,'1.源数据-产品报告-消费降序'!BL:BL,ROW(),0)),"")</f>
        <v/>
      </c>
      <c r="BO699" s="69" t="str">
        <f>IFERROR(CLEAN(HLOOKUP(BO$1,'1.源数据-产品报告-消费降序'!BO:BO,ROW(),0)),"")</f>
        <v/>
      </c>
      <c r="BP699" s="69" t="str">
        <f>IFERROR(CLEAN(HLOOKUP(BP$1,'1.源数据-产品报告-消费降序'!BP:BP,ROW(),0)),"")</f>
        <v/>
      </c>
      <c r="BQ699" s="69" t="str">
        <f>IFERROR(CLEAN(HLOOKUP(BQ$1,'1.源数据-产品报告-消费降序'!BQ:BQ,ROW(),0)),"")</f>
        <v/>
      </c>
      <c r="BR699" s="69" t="str">
        <f>IFERROR(CLEAN(HLOOKUP(BR$1,'1.源数据-产品报告-消费降序'!BR:BR,ROW(),0)),"")</f>
        <v/>
      </c>
      <c r="BS699" s="69" t="str">
        <f>IFERROR(CLEAN(HLOOKUP(BS$1,'1.源数据-产品报告-消费降序'!BS:BS,ROW(),0)),"")</f>
        <v/>
      </c>
      <c r="BT699" s="69" t="str">
        <f>IFERROR(CLEAN(HLOOKUP(BT$1,'1.源数据-产品报告-消费降序'!BT:BT,ROW(),0)),"")</f>
        <v/>
      </c>
      <c r="BU699" s="69" t="str">
        <f>IFERROR(CLEAN(HLOOKUP(BU$1,'1.源数据-产品报告-消费降序'!BU:BU,ROW(),0)),"")</f>
        <v/>
      </c>
      <c r="BV6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699" s="69" t="str">
        <f>IFERROR(CLEAN(HLOOKUP(BW$1,'1.源数据-产品报告-消费降序'!BW:BW,ROW(),0)),"")</f>
        <v/>
      </c>
    </row>
    <row r="700" spans="1:75">
      <c r="A700" s="69" t="str">
        <f>IFERROR(CLEAN(HLOOKUP(A$1,'1.源数据-产品报告-消费降序'!A:A,ROW(),0)),"")</f>
        <v/>
      </c>
      <c r="B700" s="69" t="str">
        <f>IFERROR(CLEAN(HLOOKUP(B$1,'1.源数据-产品报告-消费降序'!B:B,ROW(),0)),"")</f>
        <v/>
      </c>
      <c r="C700" s="69" t="str">
        <f>IFERROR(CLEAN(HLOOKUP(C$1,'1.源数据-产品报告-消费降序'!C:C,ROW(),0)),"")</f>
        <v/>
      </c>
      <c r="D700" s="69" t="str">
        <f>IFERROR(CLEAN(HLOOKUP(D$1,'1.源数据-产品报告-消费降序'!D:D,ROW(),0)),"")</f>
        <v/>
      </c>
      <c r="E700" s="69" t="str">
        <f>IFERROR(CLEAN(HLOOKUP(E$1,'1.源数据-产品报告-消费降序'!E:E,ROW(),0)),"")</f>
        <v/>
      </c>
      <c r="F700" s="69" t="str">
        <f>IFERROR(CLEAN(HLOOKUP(F$1,'1.源数据-产品报告-消费降序'!F:F,ROW(),0)),"")</f>
        <v/>
      </c>
      <c r="G700" s="70">
        <f>IFERROR((HLOOKUP(G$1,'1.源数据-产品报告-消费降序'!G:G,ROW(),0)),"")</f>
        <v>0</v>
      </c>
      <c r="H7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0" s="69" t="str">
        <f>IFERROR(CLEAN(HLOOKUP(I$1,'1.源数据-产品报告-消费降序'!I:I,ROW(),0)),"")</f>
        <v/>
      </c>
      <c r="L700" s="69" t="str">
        <f>IFERROR(CLEAN(HLOOKUP(L$1,'1.源数据-产品报告-消费降序'!L:L,ROW(),0)),"")</f>
        <v/>
      </c>
      <c r="M700" s="69" t="str">
        <f>IFERROR(CLEAN(HLOOKUP(M$1,'1.源数据-产品报告-消费降序'!M:M,ROW(),0)),"")</f>
        <v/>
      </c>
      <c r="N700" s="69" t="str">
        <f>IFERROR(CLEAN(HLOOKUP(N$1,'1.源数据-产品报告-消费降序'!N:N,ROW(),0)),"")</f>
        <v/>
      </c>
      <c r="O700" s="69" t="str">
        <f>IFERROR(CLEAN(HLOOKUP(O$1,'1.源数据-产品报告-消费降序'!O:O,ROW(),0)),"")</f>
        <v/>
      </c>
      <c r="P700" s="69" t="str">
        <f>IFERROR(CLEAN(HLOOKUP(P$1,'1.源数据-产品报告-消费降序'!P:P,ROW(),0)),"")</f>
        <v/>
      </c>
      <c r="Q700" s="69" t="str">
        <f>IFERROR(CLEAN(HLOOKUP(Q$1,'1.源数据-产品报告-消费降序'!Q:Q,ROW(),0)),"")</f>
        <v/>
      </c>
      <c r="R700" s="69" t="str">
        <f>IFERROR(CLEAN(HLOOKUP(R$1,'1.源数据-产品报告-消费降序'!R:R,ROW(),0)),"")</f>
        <v/>
      </c>
      <c r="S7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0" s="69" t="str">
        <f>IFERROR(CLEAN(HLOOKUP(T$1,'1.源数据-产品报告-消费降序'!T:T,ROW(),0)),"")</f>
        <v/>
      </c>
      <c r="W700" s="69" t="str">
        <f>IFERROR(CLEAN(HLOOKUP(W$1,'1.源数据-产品报告-消费降序'!W:W,ROW(),0)),"")</f>
        <v/>
      </c>
      <c r="X700" s="69" t="str">
        <f>IFERROR(CLEAN(HLOOKUP(X$1,'1.源数据-产品报告-消费降序'!X:X,ROW(),0)),"")</f>
        <v/>
      </c>
      <c r="Y700" s="69" t="str">
        <f>IFERROR(CLEAN(HLOOKUP(Y$1,'1.源数据-产品报告-消费降序'!Y:Y,ROW(),0)),"")</f>
        <v/>
      </c>
      <c r="Z700" s="69" t="str">
        <f>IFERROR(CLEAN(HLOOKUP(Z$1,'1.源数据-产品报告-消费降序'!Z:Z,ROW(),0)),"")</f>
        <v/>
      </c>
      <c r="AA700" s="69" t="str">
        <f>IFERROR(CLEAN(HLOOKUP(AA$1,'1.源数据-产品报告-消费降序'!AA:AA,ROW(),0)),"")</f>
        <v/>
      </c>
      <c r="AB700" s="69" t="str">
        <f>IFERROR(CLEAN(HLOOKUP(AB$1,'1.源数据-产品报告-消费降序'!AB:AB,ROW(),0)),"")</f>
        <v/>
      </c>
      <c r="AC700" s="69" t="str">
        <f>IFERROR(CLEAN(HLOOKUP(AC$1,'1.源数据-产品报告-消费降序'!AC:AC,ROW(),0)),"")</f>
        <v/>
      </c>
      <c r="AD7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0" s="69" t="str">
        <f>IFERROR(CLEAN(HLOOKUP(AE$1,'1.源数据-产品报告-消费降序'!AE:AE,ROW(),0)),"")</f>
        <v/>
      </c>
      <c r="AH700" s="69" t="str">
        <f>IFERROR(CLEAN(HLOOKUP(AH$1,'1.源数据-产品报告-消费降序'!AH:AH,ROW(),0)),"")</f>
        <v/>
      </c>
      <c r="AI700" s="69" t="str">
        <f>IFERROR(CLEAN(HLOOKUP(AI$1,'1.源数据-产品报告-消费降序'!AI:AI,ROW(),0)),"")</f>
        <v/>
      </c>
      <c r="AJ700" s="69" t="str">
        <f>IFERROR(CLEAN(HLOOKUP(AJ$1,'1.源数据-产品报告-消费降序'!AJ:AJ,ROW(),0)),"")</f>
        <v/>
      </c>
      <c r="AK700" s="69" t="str">
        <f>IFERROR(CLEAN(HLOOKUP(AK$1,'1.源数据-产品报告-消费降序'!AK:AK,ROW(),0)),"")</f>
        <v/>
      </c>
      <c r="AL700" s="69" t="str">
        <f>IFERROR(CLEAN(HLOOKUP(AL$1,'1.源数据-产品报告-消费降序'!AL:AL,ROW(),0)),"")</f>
        <v/>
      </c>
      <c r="AM700" s="69" t="str">
        <f>IFERROR(CLEAN(HLOOKUP(AM$1,'1.源数据-产品报告-消费降序'!AM:AM,ROW(),0)),"")</f>
        <v/>
      </c>
      <c r="AN700" s="69" t="str">
        <f>IFERROR(CLEAN(HLOOKUP(AN$1,'1.源数据-产品报告-消费降序'!AN:AN,ROW(),0)),"")</f>
        <v/>
      </c>
      <c r="AO7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0" s="69" t="str">
        <f>IFERROR(CLEAN(HLOOKUP(AP$1,'1.源数据-产品报告-消费降序'!AP:AP,ROW(),0)),"")</f>
        <v/>
      </c>
      <c r="AS700" s="69" t="str">
        <f>IFERROR(CLEAN(HLOOKUP(AS$1,'1.源数据-产品报告-消费降序'!AS:AS,ROW(),0)),"")</f>
        <v/>
      </c>
      <c r="AT700" s="69" t="str">
        <f>IFERROR(CLEAN(HLOOKUP(AT$1,'1.源数据-产品报告-消费降序'!AT:AT,ROW(),0)),"")</f>
        <v/>
      </c>
      <c r="AU700" s="69" t="str">
        <f>IFERROR(CLEAN(HLOOKUP(AU$1,'1.源数据-产品报告-消费降序'!AU:AU,ROW(),0)),"")</f>
        <v/>
      </c>
      <c r="AV700" s="69" t="str">
        <f>IFERROR(CLEAN(HLOOKUP(AV$1,'1.源数据-产品报告-消费降序'!AV:AV,ROW(),0)),"")</f>
        <v/>
      </c>
      <c r="AW700" s="69" t="str">
        <f>IFERROR(CLEAN(HLOOKUP(AW$1,'1.源数据-产品报告-消费降序'!AW:AW,ROW(),0)),"")</f>
        <v/>
      </c>
      <c r="AX700" s="69" t="str">
        <f>IFERROR(CLEAN(HLOOKUP(AX$1,'1.源数据-产品报告-消费降序'!AX:AX,ROW(),0)),"")</f>
        <v/>
      </c>
      <c r="AY700" s="69" t="str">
        <f>IFERROR(CLEAN(HLOOKUP(AY$1,'1.源数据-产品报告-消费降序'!AY:AY,ROW(),0)),"")</f>
        <v/>
      </c>
      <c r="AZ7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0" s="69" t="str">
        <f>IFERROR(CLEAN(HLOOKUP(BA$1,'1.源数据-产品报告-消费降序'!BA:BA,ROW(),0)),"")</f>
        <v/>
      </c>
      <c r="BD700" s="69" t="str">
        <f>IFERROR(CLEAN(HLOOKUP(BD$1,'1.源数据-产品报告-消费降序'!BD:BD,ROW(),0)),"")</f>
        <v/>
      </c>
      <c r="BE700" s="69" t="str">
        <f>IFERROR(CLEAN(HLOOKUP(BE$1,'1.源数据-产品报告-消费降序'!BE:BE,ROW(),0)),"")</f>
        <v/>
      </c>
      <c r="BF700" s="69" t="str">
        <f>IFERROR(CLEAN(HLOOKUP(BF$1,'1.源数据-产品报告-消费降序'!BF:BF,ROW(),0)),"")</f>
        <v/>
      </c>
      <c r="BG700" s="69" t="str">
        <f>IFERROR(CLEAN(HLOOKUP(BG$1,'1.源数据-产品报告-消费降序'!BG:BG,ROW(),0)),"")</f>
        <v/>
      </c>
      <c r="BH700" s="69" t="str">
        <f>IFERROR(CLEAN(HLOOKUP(BH$1,'1.源数据-产品报告-消费降序'!BH:BH,ROW(),0)),"")</f>
        <v/>
      </c>
      <c r="BI700" s="69" t="str">
        <f>IFERROR(CLEAN(HLOOKUP(BI$1,'1.源数据-产品报告-消费降序'!BI:BI,ROW(),0)),"")</f>
        <v/>
      </c>
      <c r="BJ700" s="69" t="str">
        <f>IFERROR(CLEAN(HLOOKUP(BJ$1,'1.源数据-产品报告-消费降序'!BJ:BJ,ROW(),0)),"")</f>
        <v/>
      </c>
      <c r="BK7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0" s="69" t="str">
        <f>IFERROR(CLEAN(HLOOKUP(BL$1,'1.源数据-产品报告-消费降序'!BL:BL,ROW(),0)),"")</f>
        <v/>
      </c>
      <c r="BO700" s="69" t="str">
        <f>IFERROR(CLEAN(HLOOKUP(BO$1,'1.源数据-产品报告-消费降序'!BO:BO,ROW(),0)),"")</f>
        <v/>
      </c>
      <c r="BP700" s="69" t="str">
        <f>IFERROR(CLEAN(HLOOKUP(BP$1,'1.源数据-产品报告-消费降序'!BP:BP,ROW(),0)),"")</f>
        <v/>
      </c>
      <c r="BQ700" s="69" t="str">
        <f>IFERROR(CLEAN(HLOOKUP(BQ$1,'1.源数据-产品报告-消费降序'!BQ:BQ,ROW(),0)),"")</f>
        <v/>
      </c>
      <c r="BR700" s="69" t="str">
        <f>IFERROR(CLEAN(HLOOKUP(BR$1,'1.源数据-产品报告-消费降序'!BR:BR,ROW(),0)),"")</f>
        <v/>
      </c>
      <c r="BS700" s="69" t="str">
        <f>IFERROR(CLEAN(HLOOKUP(BS$1,'1.源数据-产品报告-消费降序'!BS:BS,ROW(),0)),"")</f>
        <v/>
      </c>
      <c r="BT700" s="69" t="str">
        <f>IFERROR(CLEAN(HLOOKUP(BT$1,'1.源数据-产品报告-消费降序'!BT:BT,ROW(),0)),"")</f>
        <v/>
      </c>
      <c r="BU700" s="69" t="str">
        <f>IFERROR(CLEAN(HLOOKUP(BU$1,'1.源数据-产品报告-消费降序'!BU:BU,ROW(),0)),"")</f>
        <v/>
      </c>
      <c r="BV7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0" s="69" t="str">
        <f>IFERROR(CLEAN(HLOOKUP(BW$1,'1.源数据-产品报告-消费降序'!BW:BW,ROW(),0)),"")</f>
        <v/>
      </c>
    </row>
    <row r="701" spans="1:75">
      <c r="A701" s="69" t="str">
        <f>IFERROR(CLEAN(HLOOKUP(A$1,'1.源数据-产品报告-消费降序'!A:A,ROW(),0)),"")</f>
        <v/>
      </c>
      <c r="B701" s="69" t="str">
        <f>IFERROR(CLEAN(HLOOKUP(B$1,'1.源数据-产品报告-消费降序'!B:B,ROW(),0)),"")</f>
        <v/>
      </c>
      <c r="C701" s="69" t="str">
        <f>IFERROR(CLEAN(HLOOKUP(C$1,'1.源数据-产品报告-消费降序'!C:C,ROW(),0)),"")</f>
        <v/>
      </c>
      <c r="D701" s="69" t="str">
        <f>IFERROR(CLEAN(HLOOKUP(D$1,'1.源数据-产品报告-消费降序'!D:D,ROW(),0)),"")</f>
        <v/>
      </c>
      <c r="E701" s="69" t="str">
        <f>IFERROR(CLEAN(HLOOKUP(E$1,'1.源数据-产品报告-消费降序'!E:E,ROW(),0)),"")</f>
        <v/>
      </c>
      <c r="F701" s="69" t="str">
        <f>IFERROR(CLEAN(HLOOKUP(F$1,'1.源数据-产品报告-消费降序'!F:F,ROW(),0)),"")</f>
        <v/>
      </c>
      <c r="G701" s="70">
        <f>IFERROR((HLOOKUP(G$1,'1.源数据-产品报告-消费降序'!G:G,ROW(),0)),"")</f>
        <v>0</v>
      </c>
      <c r="H7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1" s="69" t="str">
        <f>IFERROR(CLEAN(HLOOKUP(I$1,'1.源数据-产品报告-消费降序'!I:I,ROW(),0)),"")</f>
        <v/>
      </c>
      <c r="L701" s="69" t="str">
        <f>IFERROR(CLEAN(HLOOKUP(L$1,'1.源数据-产品报告-消费降序'!L:L,ROW(),0)),"")</f>
        <v/>
      </c>
      <c r="M701" s="69" t="str">
        <f>IFERROR(CLEAN(HLOOKUP(M$1,'1.源数据-产品报告-消费降序'!M:M,ROW(),0)),"")</f>
        <v/>
      </c>
      <c r="N701" s="69" t="str">
        <f>IFERROR(CLEAN(HLOOKUP(N$1,'1.源数据-产品报告-消费降序'!N:N,ROW(),0)),"")</f>
        <v/>
      </c>
      <c r="O701" s="69" t="str">
        <f>IFERROR(CLEAN(HLOOKUP(O$1,'1.源数据-产品报告-消费降序'!O:O,ROW(),0)),"")</f>
        <v/>
      </c>
      <c r="P701" s="69" t="str">
        <f>IFERROR(CLEAN(HLOOKUP(P$1,'1.源数据-产品报告-消费降序'!P:P,ROW(),0)),"")</f>
        <v/>
      </c>
      <c r="Q701" s="69" t="str">
        <f>IFERROR(CLEAN(HLOOKUP(Q$1,'1.源数据-产品报告-消费降序'!Q:Q,ROW(),0)),"")</f>
        <v/>
      </c>
      <c r="R701" s="69" t="str">
        <f>IFERROR(CLEAN(HLOOKUP(R$1,'1.源数据-产品报告-消费降序'!R:R,ROW(),0)),"")</f>
        <v/>
      </c>
      <c r="S7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1" s="69" t="str">
        <f>IFERROR(CLEAN(HLOOKUP(T$1,'1.源数据-产品报告-消费降序'!T:T,ROW(),0)),"")</f>
        <v/>
      </c>
      <c r="W701" s="69" t="str">
        <f>IFERROR(CLEAN(HLOOKUP(W$1,'1.源数据-产品报告-消费降序'!W:W,ROW(),0)),"")</f>
        <v/>
      </c>
      <c r="X701" s="69" t="str">
        <f>IFERROR(CLEAN(HLOOKUP(X$1,'1.源数据-产品报告-消费降序'!X:X,ROW(),0)),"")</f>
        <v/>
      </c>
      <c r="Y701" s="69" t="str">
        <f>IFERROR(CLEAN(HLOOKUP(Y$1,'1.源数据-产品报告-消费降序'!Y:Y,ROW(),0)),"")</f>
        <v/>
      </c>
      <c r="Z701" s="69" t="str">
        <f>IFERROR(CLEAN(HLOOKUP(Z$1,'1.源数据-产品报告-消费降序'!Z:Z,ROW(),0)),"")</f>
        <v/>
      </c>
      <c r="AA701" s="69" t="str">
        <f>IFERROR(CLEAN(HLOOKUP(AA$1,'1.源数据-产品报告-消费降序'!AA:AA,ROW(),0)),"")</f>
        <v/>
      </c>
      <c r="AB701" s="69" t="str">
        <f>IFERROR(CLEAN(HLOOKUP(AB$1,'1.源数据-产品报告-消费降序'!AB:AB,ROW(),0)),"")</f>
        <v/>
      </c>
      <c r="AC701" s="69" t="str">
        <f>IFERROR(CLEAN(HLOOKUP(AC$1,'1.源数据-产品报告-消费降序'!AC:AC,ROW(),0)),"")</f>
        <v/>
      </c>
      <c r="AD7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1" s="69" t="str">
        <f>IFERROR(CLEAN(HLOOKUP(AE$1,'1.源数据-产品报告-消费降序'!AE:AE,ROW(),0)),"")</f>
        <v/>
      </c>
      <c r="AH701" s="69" t="str">
        <f>IFERROR(CLEAN(HLOOKUP(AH$1,'1.源数据-产品报告-消费降序'!AH:AH,ROW(),0)),"")</f>
        <v/>
      </c>
      <c r="AI701" s="69" t="str">
        <f>IFERROR(CLEAN(HLOOKUP(AI$1,'1.源数据-产品报告-消费降序'!AI:AI,ROW(),0)),"")</f>
        <v/>
      </c>
      <c r="AJ701" s="69" t="str">
        <f>IFERROR(CLEAN(HLOOKUP(AJ$1,'1.源数据-产品报告-消费降序'!AJ:AJ,ROW(),0)),"")</f>
        <v/>
      </c>
      <c r="AK701" s="69" t="str">
        <f>IFERROR(CLEAN(HLOOKUP(AK$1,'1.源数据-产品报告-消费降序'!AK:AK,ROW(),0)),"")</f>
        <v/>
      </c>
      <c r="AL701" s="69" t="str">
        <f>IFERROR(CLEAN(HLOOKUP(AL$1,'1.源数据-产品报告-消费降序'!AL:AL,ROW(),0)),"")</f>
        <v/>
      </c>
      <c r="AM701" s="69" t="str">
        <f>IFERROR(CLEAN(HLOOKUP(AM$1,'1.源数据-产品报告-消费降序'!AM:AM,ROW(),0)),"")</f>
        <v/>
      </c>
      <c r="AN701" s="69" t="str">
        <f>IFERROR(CLEAN(HLOOKUP(AN$1,'1.源数据-产品报告-消费降序'!AN:AN,ROW(),0)),"")</f>
        <v/>
      </c>
      <c r="AO7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1" s="69" t="str">
        <f>IFERROR(CLEAN(HLOOKUP(AP$1,'1.源数据-产品报告-消费降序'!AP:AP,ROW(),0)),"")</f>
        <v/>
      </c>
      <c r="AS701" s="69" t="str">
        <f>IFERROR(CLEAN(HLOOKUP(AS$1,'1.源数据-产品报告-消费降序'!AS:AS,ROW(),0)),"")</f>
        <v/>
      </c>
      <c r="AT701" s="69" t="str">
        <f>IFERROR(CLEAN(HLOOKUP(AT$1,'1.源数据-产品报告-消费降序'!AT:AT,ROW(),0)),"")</f>
        <v/>
      </c>
      <c r="AU701" s="69" t="str">
        <f>IFERROR(CLEAN(HLOOKUP(AU$1,'1.源数据-产品报告-消费降序'!AU:AU,ROW(),0)),"")</f>
        <v/>
      </c>
      <c r="AV701" s="69" t="str">
        <f>IFERROR(CLEAN(HLOOKUP(AV$1,'1.源数据-产品报告-消费降序'!AV:AV,ROW(),0)),"")</f>
        <v/>
      </c>
      <c r="AW701" s="69" t="str">
        <f>IFERROR(CLEAN(HLOOKUP(AW$1,'1.源数据-产品报告-消费降序'!AW:AW,ROW(),0)),"")</f>
        <v/>
      </c>
      <c r="AX701" s="69" t="str">
        <f>IFERROR(CLEAN(HLOOKUP(AX$1,'1.源数据-产品报告-消费降序'!AX:AX,ROW(),0)),"")</f>
        <v/>
      </c>
      <c r="AY701" s="69" t="str">
        <f>IFERROR(CLEAN(HLOOKUP(AY$1,'1.源数据-产品报告-消费降序'!AY:AY,ROW(),0)),"")</f>
        <v/>
      </c>
      <c r="AZ7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1" s="69" t="str">
        <f>IFERROR(CLEAN(HLOOKUP(BA$1,'1.源数据-产品报告-消费降序'!BA:BA,ROW(),0)),"")</f>
        <v/>
      </c>
      <c r="BD701" s="69" t="str">
        <f>IFERROR(CLEAN(HLOOKUP(BD$1,'1.源数据-产品报告-消费降序'!BD:BD,ROW(),0)),"")</f>
        <v/>
      </c>
      <c r="BE701" s="69" t="str">
        <f>IFERROR(CLEAN(HLOOKUP(BE$1,'1.源数据-产品报告-消费降序'!BE:BE,ROW(),0)),"")</f>
        <v/>
      </c>
      <c r="BF701" s="69" t="str">
        <f>IFERROR(CLEAN(HLOOKUP(BF$1,'1.源数据-产品报告-消费降序'!BF:BF,ROW(),0)),"")</f>
        <v/>
      </c>
      <c r="BG701" s="69" t="str">
        <f>IFERROR(CLEAN(HLOOKUP(BG$1,'1.源数据-产品报告-消费降序'!BG:BG,ROW(),0)),"")</f>
        <v/>
      </c>
      <c r="BH701" s="69" t="str">
        <f>IFERROR(CLEAN(HLOOKUP(BH$1,'1.源数据-产品报告-消费降序'!BH:BH,ROW(),0)),"")</f>
        <v/>
      </c>
      <c r="BI701" s="69" t="str">
        <f>IFERROR(CLEAN(HLOOKUP(BI$1,'1.源数据-产品报告-消费降序'!BI:BI,ROW(),0)),"")</f>
        <v/>
      </c>
      <c r="BJ701" s="69" t="str">
        <f>IFERROR(CLEAN(HLOOKUP(BJ$1,'1.源数据-产品报告-消费降序'!BJ:BJ,ROW(),0)),"")</f>
        <v/>
      </c>
      <c r="BK7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1" s="69" t="str">
        <f>IFERROR(CLEAN(HLOOKUP(BL$1,'1.源数据-产品报告-消费降序'!BL:BL,ROW(),0)),"")</f>
        <v/>
      </c>
      <c r="BO701" s="69" t="str">
        <f>IFERROR(CLEAN(HLOOKUP(BO$1,'1.源数据-产品报告-消费降序'!BO:BO,ROW(),0)),"")</f>
        <v/>
      </c>
      <c r="BP701" s="69" t="str">
        <f>IFERROR(CLEAN(HLOOKUP(BP$1,'1.源数据-产品报告-消费降序'!BP:BP,ROW(),0)),"")</f>
        <v/>
      </c>
      <c r="BQ701" s="69" t="str">
        <f>IFERROR(CLEAN(HLOOKUP(BQ$1,'1.源数据-产品报告-消费降序'!BQ:BQ,ROW(),0)),"")</f>
        <v/>
      </c>
      <c r="BR701" s="69" t="str">
        <f>IFERROR(CLEAN(HLOOKUP(BR$1,'1.源数据-产品报告-消费降序'!BR:BR,ROW(),0)),"")</f>
        <v/>
      </c>
      <c r="BS701" s="69" t="str">
        <f>IFERROR(CLEAN(HLOOKUP(BS$1,'1.源数据-产品报告-消费降序'!BS:BS,ROW(),0)),"")</f>
        <v/>
      </c>
      <c r="BT701" s="69" t="str">
        <f>IFERROR(CLEAN(HLOOKUP(BT$1,'1.源数据-产品报告-消费降序'!BT:BT,ROW(),0)),"")</f>
        <v/>
      </c>
      <c r="BU701" s="69" t="str">
        <f>IFERROR(CLEAN(HLOOKUP(BU$1,'1.源数据-产品报告-消费降序'!BU:BU,ROW(),0)),"")</f>
        <v/>
      </c>
      <c r="BV7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1" s="69" t="str">
        <f>IFERROR(CLEAN(HLOOKUP(BW$1,'1.源数据-产品报告-消费降序'!BW:BW,ROW(),0)),"")</f>
        <v/>
      </c>
    </row>
    <row r="702" spans="1:75">
      <c r="A702" s="69" t="str">
        <f>IFERROR(CLEAN(HLOOKUP(A$1,'1.源数据-产品报告-消费降序'!A:A,ROW(),0)),"")</f>
        <v/>
      </c>
      <c r="B702" s="69" t="str">
        <f>IFERROR(CLEAN(HLOOKUP(B$1,'1.源数据-产品报告-消费降序'!B:B,ROW(),0)),"")</f>
        <v/>
      </c>
      <c r="C702" s="69" t="str">
        <f>IFERROR(CLEAN(HLOOKUP(C$1,'1.源数据-产品报告-消费降序'!C:C,ROW(),0)),"")</f>
        <v/>
      </c>
      <c r="D702" s="69" t="str">
        <f>IFERROR(CLEAN(HLOOKUP(D$1,'1.源数据-产品报告-消费降序'!D:D,ROW(),0)),"")</f>
        <v/>
      </c>
      <c r="E702" s="69" t="str">
        <f>IFERROR(CLEAN(HLOOKUP(E$1,'1.源数据-产品报告-消费降序'!E:E,ROW(),0)),"")</f>
        <v/>
      </c>
      <c r="F702" s="69" t="str">
        <f>IFERROR(CLEAN(HLOOKUP(F$1,'1.源数据-产品报告-消费降序'!F:F,ROW(),0)),"")</f>
        <v/>
      </c>
      <c r="G702" s="70">
        <f>IFERROR((HLOOKUP(G$1,'1.源数据-产品报告-消费降序'!G:G,ROW(),0)),"")</f>
        <v>0</v>
      </c>
      <c r="H7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2" s="69" t="str">
        <f>IFERROR(CLEAN(HLOOKUP(I$1,'1.源数据-产品报告-消费降序'!I:I,ROW(),0)),"")</f>
        <v/>
      </c>
      <c r="L702" s="69" t="str">
        <f>IFERROR(CLEAN(HLOOKUP(L$1,'1.源数据-产品报告-消费降序'!L:L,ROW(),0)),"")</f>
        <v/>
      </c>
      <c r="M702" s="69" t="str">
        <f>IFERROR(CLEAN(HLOOKUP(M$1,'1.源数据-产品报告-消费降序'!M:M,ROW(),0)),"")</f>
        <v/>
      </c>
      <c r="N702" s="69" t="str">
        <f>IFERROR(CLEAN(HLOOKUP(N$1,'1.源数据-产品报告-消费降序'!N:N,ROW(),0)),"")</f>
        <v/>
      </c>
      <c r="O702" s="69" t="str">
        <f>IFERROR(CLEAN(HLOOKUP(O$1,'1.源数据-产品报告-消费降序'!O:O,ROW(),0)),"")</f>
        <v/>
      </c>
      <c r="P702" s="69" t="str">
        <f>IFERROR(CLEAN(HLOOKUP(P$1,'1.源数据-产品报告-消费降序'!P:P,ROW(),0)),"")</f>
        <v/>
      </c>
      <c r="Q702" s="69" t="str">
        <f>IFERROR(CLEAN(HLOOKUP(Q$1,'1.源数据-产品报告-消费降序'!Q:Q,ROW(),0)),"")</f>
        <v/>
      </c>
      <c r="R702" s="69" t="str">
        <f>IFERROR(CLEAN(HLOOKUP(R$1,'1.源数据-产品报告-消费降序'!R:R,ROW(),0)),"")</f>
        <v/>
      </c>
      <c r="S7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2" s="69" t="str">
        <f>IFERROR(CLEAN(HLOOKUP(T$1,'1.源数据-产品报告-消费降序'!T:T,ROW(),0)),"")</f>
        <v/>
      </c>
      <c r="W702" s="69" t="str">
        <f>IFERROR(CLEAN(HLOOKUP(W$1,'1.源数据-产品报告-消费降序'!W:W,ROW(),0)),"")</f>
        <v/>
      </c>
      <c r="X702" s="69" t="str">
        <f>IFERROR(CLEAN(HLOOKUP(X$1,'1.源数据-产品报告-消费降序'!X:X,ROW(),0)),"")</f>
        <v/>
      </c>
      <c r="Y702" s="69" t="str">
        <f>IFERROR(CLEAN(HLOOKUP(Y$1,'1.源数据-产品报告-消费降序'!Y:Y,ROW(),0)),"")</f>
        <v/>
      </c>
      <c r="Z702" s="69" t="str">
        <f>IFERROR(CLEAN(HLOOKUP(Z$1,'1.源数据-产品报告-消费降序'!Z:Z,ROW(),0)),"")</f>
        <v/>
      </c>
      <c r="AA702" s="69" t="str">
        <f>IFERROR(CLEAN(HLOOKUP(AA$1,'1.源数据-产品报告-消费降序'!AA:AA,ROW(),0)),"")</f>
        <v/>
      </c>
      <c r="AB702" s="69" t="str">
        <f>IFERROR(CLEAN(HLOOKUP(AB$1,'1.源数据-产品报告-消费降序'!AB:AB,ROW(),0)),"")</f>
        <v/>
      </c>
      <c r="AC702" s="69" t="str">
        <f>IFERROR(CLEAN(HLOOKUP(AC$1,'1.源数据-产品报告-消费降序'!AC:AC,ROW(),0)),"")</f>
        <v/>
      </c>
      <c r="AD7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2" s="69" t="str">
        <f>IFERROR(CLEAN(HLOOKUP(AE$1,'1.源数据-产品报告-消费降序'!AE:AE,ROW(),0)),"")</f>
        <v/>
      </c>
      <c r="AH702" s="69" t="str">
        <f>IFERROR(CLEAN(HLOOKUP(AH$1,'1.源数据-产品报告-消费降序'!AH:AH,ROW(),0)),"")</f>
        <v/>
      </c>
      <c r="AI702" s="69" t="str">
        <f>IFERROR(CLEAN(HLOOKUP(AI$1,'1.源数据-产品报告-消费降序'!AI:AI,ROW(),0)),"")</f>
        <v/>
      </c>
      <c r="AJ702" s="69" t="str">
        <f>IFERROR(CLEAN(HLOOKUP(AJ$1,'1.源数据-产品报告-消费降序'!AJ:AJ,ROW(),0)),"")</f>
        <v/>
      </c>
      <c r="AK702" s="69" t="str">
        <f>IFERROR(CLEAN(HLOOKUP(AK$1,'1.源数据-产品报告-消费降序'!AK:AK,ROW(),0)),"")</f>
        <v/>
      </c>
      <c r="AL702" s="69" t="str">
        <f>IFERROR(CLEAN(HLOOKUP(AL$1,'1.源数据-产品报告-消费降序'!AL:AL,ROW(),0)),"")</f>
        <v/>
      </c>
      <c r="AM702" s="69" t="str">
        <f>IFERROR(CLEAN(HLOOKUP(AM$1,'1.源数据-产品报告-消费降序'!AM:AM,ROW(),0)),"")</f>
        <v/>
      </c>
      <c r="AN702" s="69" t="str">
        <f>IFERROR(CLEAN(HLOOKUP(AN$1,'1.源数据-产品报告-消费降序'!AN:AN,ROW(),0)),"")</f>
        <v/>
      </c>
      <c r="AO7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2" s="69" t="str">
        <f>IFERROR(CLEAN(HLOOKUP(AP$1,'1.源数据-产品报告-消费降序'!AP:AP,ROW(),0)),"")</f>
        <v/>
      </c>
      <c r="AS702" s="69" t="str">
        <f>IFERROR(CLEAN(HLOOKUP(AS$1,'1.源数据-产品报告-消费降序'!AS:AS,ROW(),0)),"")</f>
        <v/>
      </c>
      <c r="AT702" s="69" t="str">
        <f>IFERROR(CLEAN(HLOOKUP(AT$1,'1.源数据-产品报告-消费降序'!AT:AT,ROW(),0)),"")</f>
        <v/>
      </c>
      <c r="AU702" s="69" t="str">
        <f>IFERROR(CLEAN(HLOOKUP(AU$1,'1.源数据-产品报告-消费降序'!AU:AU,ROW(),0)),"")</f>
        <v/>
      </c>
      <c r="AV702" s="69" t="str">
        <f>IFERROR(CLEAN(HLOOKUP(AV$1,'1.源数据-产品报告-消费降序'!AV:AV,ROW(),0)),"")</f>
        <v/>
      </c>
      <c r="AW702" s="69" t="str">
        <f>IFERROR(CLEAN(HLOOKUP(AW$1,'1.源数据-产品报告-消费降序'!AW:AW,ROW(),0)),"")</f>
        <v/>
      </c>
      <c r="AX702" s="69" t="str">
        <f>IFERROR(CLEAN(HLOOKUP(AX$1,'1.源数据-产品报告-消费降序'!AX:AX,ROW(),0)),"")</f>
        <v/>
      </c>
      <c r="AY702" s="69" t="str">
        <f>IFERROR(CLEAN(HLOOKUP(AY$1,'1.源数据-产品报告-消费降序'!AY:AY,ROW(),0)),"")</f>
        <v/>
      </c>
      <c r="AZ7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2" s="69" t="str">
        <f>IFERROR(CLEAN(HLOOKUP(BA$1,'1.源数据-产品报告-消费降序'!BA:BA,ROW(),0)),"")</f>
        <v/>
      </c>
      <c r="BD702" s="69" t="str">
        <f>IFERROR(CLEAN(HLOOKUP(BD$1,'1.源数据-产品报告-消费降序'!BD:BD,ROW(),0)),"")</f>
        <v/>
      </c>
      <c r="BE702" s="69" t="str">
        <f>IFERROR(CLEAN(HLOOKUP(BE$1,'1.源数据-产品报告-消费降序'!BE:BE,ROW(),0)),"")</f>
        <v/>
      </c>
      <c r="BF702" s="69" t="str">
        <f>IFERROR(CLEAN(HLOOKUP(BF$1,'1.源数据-产品报告-消费降序'!BF:BF,ROW(),0)),"")</f>
        <v/>
      </c>
      <c r="BG702" s="69" t="str">
        <f>IFERROR(CLEAN(HLOOKUP(BG$1,'1.源数据-产品报告-消费降序'!BG:BG,ROW(),0)),"")</f>
        <v/>
      </c>
      <c r="BH702" s="69" t="str">
        <f>IFERROR(CLEAN(HLOOKUP(BH$1,'1.源数据-产品报告-消费降序'!BH:BH,ROW(),0)),"")</f>
        <v/>
      </c>
      <c r="BI702" s="69" t="str">
        <f>IFERROR(CLEAN(HLOOKUP(BI$1,'1.源数据-产品报告-消费降序'!BI:BI,ROW(),0)),"")</f>
        <v/>
      </c>
      <c r="BJ702" s="69" t="str">
        <f>IFERROR(CLEAN(HLOOKUP(BJ$1,'1.源数据-产品报告-消费降序'!BJ:BJ,ROW(),0)),"")</f>
        <v/>
      </c>
      <c r="BK7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2" s="69" t="str">
        <f>IFERROR(CLEAN(HLOOKUP(BL$1,'1.源数据-产品报告-消费降序'!BL:BL,ROW(),0)),"")</f>
        <v/>
      </c>
      <c r="BO702" s="69" t="str">
        <f>IFERROR(CLEAN(HLOOKUP(BO$1,'1.源数据-产品报告-消费降序'!BO:BO,ROW(),0)),"")</f>
        <v/>
      </c>
      <c r="BP702" s="69" t="str">
        <f>IFERROR(CLEAN(HLOOKUP(BP$1,'1.源数据-产品报告-消费降序'!BP:BP,ROW(),0)),"")</f>
        <v/>
      </c>
      <c r="BQ702" s="69" t="str">
        <f>IFERROR(CLEAN(HLOOKUP(BQ$1,'1.源数据-产品报告-消费降序'!BQ:BQ,ROW(),0)),"")</f>
        <v/>
      </c>
      <c r="BR702" s="69" t="str">
        <f>IFERROR(CLEAN(HLOOKUP(BR$1,'1.源数据-产品报告-消费降序'!BR:BR,ROW(),0)),"")</f>
        <v/>
      </c>
      <c r="BS702" s="69" t="str">
        <f>IFERROR(CLEAN(HLOOKUP(BS$1,'1.源数据-产品报告-消费降序'!BS:BS,ROW(),0)),"")</f>
        <v/>
      </c>
      <c r="BT702" s="69" t="str">
        <f>IFERROR(CLEAN(HLOOKUP(BT$1,'1.源数据-产品报告-消费降序'!BT:BT,ROW(),0)),"")</f>
        <v/>
      </c>
      <c r="BU702" s="69" t="str">
        <f>IFERROR(CLEAN(HLOOKUP(BU$1,'1.源数据-产品报告-消费降序'!BU:BU,ROW(),0)),"")</f>
        <v/>
      </c>
      <c r="BV7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2" s="69" t="str">
        <f>IFERROR(CLEAN(HLOOKUP(BW$1,'1.源数据-产品报告-消费降序'!BW:BW,ROW(),0)),"")</f>
        <v/>
      </c>
    </row>
    <row r="703" spans="1:75">
      <c r="A703" s="69" t="str">
        <f>IFERROR(CLEAN(HLOOKUP(A$1,'1.源数据-产品报告-消费降序'!A:A,ROW(),0)),"")</f>
        <v/>
      </c>
      <c r="B703" s="69" t="str">
        <f>IFERROR(CLEAN(HLOOKUP(B$1,'1.源数据-产品报告-消费降序'!B:B,ROW(),0)),"")</f>
        <v/>
      </c>
      <c r="C703" s="69" t="str">
        <f>IFERROR(CLEAN(HLOOKUP(C$1,'1.源数据-产品报告-消费降序'!C:C,ROW(),0)),"")</f>
        <v/>
      </c>
      <c r="D703" s="69" t="str">
        <f>IFERROR(CLEAN(HLOOKUP(D$1,'1.源数据-产品报告-消费降序'!D:D,ROW(),0)),"")</f>
        <v/>
      </c>
      <c r="E703" s="69" t="str">
        <f>IFERROR(CLEAN(HLOOKUP(E$1,'1.源数据-产品报告-消费降序'!E:E,ROW(),0)),"")</f>
        <v/>
      </c>
      <c r="F703" s="69" t="str">
        <f>IFERROR(CLEAN(HLOOKUP(F$1,'1.源数据-产品报告-消费降序'!F:F,ROW(),0)),"")</f>
        <v/>
      </c>
      <c r="G703" s="70">
        <f>IFERROR((HLOOKUP(G$1,'1.源数据-产品报告-消费降序'!G:G,ROW(),0)),"")</f>
        <v>0</v>
      </c>
      <c r="H7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3" s="69" t="str">
        <f>IFERROR(CLEAN(HLOOKUP(I$1,'1.源数据-产品报告-消费降序'!I:I,ROW(),0)),"")</f>
        <v/>
      </c>
      <c r="L703" s="69" t="str">
        <f>IFERROR(CLEAN(HLOOKUP(L$1,'1.源数据-产品报告-消费降序'!L:L,ROW(),0)),"")</f>
        <v/>
      </c>
      <c r="M703" s="69" t="str">
        <f>IFERROR(CLEAN(HLOOKUP(M$1,'1.源数据-产品报告-消费降序'!M:M,ROW(),0)),"")</f>
        <v/>
      </c>
      <c r="N703" s="69" t="str">
        <f>IFERROR(CLEAN(HLOOKUP(N$1,'1.源数据-产品报告-消费降序'!N:N,ROW(),0)),"")</f>
        <v/>
      </c>
      <c r="O703" s="69" t="str">
        <f>IFERROR(CLEAN(HLOOKUP(O$1,'1.源数据-产品报告-消费降序'!O:O,ROW(),0)),"")</f>
        <v/>
      </c>
      <c r="P703" s="69" t="str">
        <f>IFERROR(CLEAN(HLOOKUP(P$1,'1.源数据-产品报告-消费降序'!P:P,ROW(),0)),"")</f>
        <v/>
      </c>
      <c r="Q703" s="69" t="str">
        <f>IFERROR(CLEAN(HLOOKUP(Q$1,'1.源数据-产品报告-消费降序'!Q:Q,ROW(),0)),"")</f>
        <v/>
      </c>
      <c r="R703" s="69" t="str">
        <f>IFERROR(CLEAN(HLOOKUP(R$1,'1.源数据-产品报告-消费降序'!R:R,ROW(),0)),"")</f>
        <v/>
      </c>
      <c r="S7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3" s="69" t="str">
        <f>IFERROR(CLEAN(HLOOKUP(T$1,'1.源数据-产品报告-消费降序'!T:T,ROW(),0)),"")</f>
        <v/>
      </c>
      <c r="W703" s="69" t="str">
        <f>IFERROR(CLEAN(HLOOKUP(W$1,'1.源数据-产品报告-消费降序'!W:W,ROW(),0)),"")</f>
        <v/>
      </c>
      <c r="X703" s="69" t="str">
        <f>IFERROR(CLEAN(HLOOKUP(X$1,'1.源数据-产品报告-消费降序'!X:X,ROW(),0)),"")</f>
        <v/>
      </c>
      <c r="Y703" s="69" t="str">
        <f>IFERROR(CLEAN(HLOOKUP(Y$1,'1.源数据-产品报告-消费降序'!Y:Y,ROW(),0)),"")</f>
        <v/>
      </c>
      <c r="Z703" s="69" t="str">
        <f>IFERROR(CLEAN(HLOOKUP(Z$1,'1.源数据-产品报告-消费降序'!Z:Z,ROW(),0)),"")</f>
        <v/>
      </c>
      <c r="AA703" s="69" t="str">
        <f>IFERROR(CLEAN(HLOOKUP(AA$1,'1.源数据-产品报告-消费降序'!AA:AA,ROW(),0)),"")</f>
        <v/>
      </c>
      <c r="AB703" s="69" t="str">
        <f>IFERROR(CLEAN(HLOOKUP(AB$1,'1.源数据-产品报告-消费降序'!AB:AB,ROW(),0)),"")</f>
        <v/>
      </c>
      <c r="AC703" s="69" t="str">
        <f>IFERROR(CLEAN(HLOOKUP(AC$1,'1.源数据-产品报告-消费降序'!AC:AC,ROW(),0)),"")</f>
        <v/>
      </c>
      <c r="AD7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3" s="69" t="str">
        <f>IFERROR(CLEAN(HLOOKUP(AE$1,'1.源数据-产品报告-消费降序'!AE:AE,ROW(),0)),"")</f>
        <v/>
      </c>
      <c r="AH703" s="69" t="str">
        <f>IFERROR(CLEAN(HLOOKUP(AH$1,'1.源数据-产品报告-消费降序'!AH:AH,ROW(),0)),"")</f>
        <v/>
      </c>
      <c r="AI703" s="69" t="str">
        <f>IFERROR(CLEAN(HLOOKUP(AI$1,'1.源数据-产品报告-消费降序'!AI:AI,ROW(),0)),"")</f>
        <v/>
      </c>
      <c r="AJ703" s="69" t="str">
        <f>IFERROR(CLEAN(HLOOKUP(AJ$1,'1.源数据-产品报告-消费降序'!AJ:AJ,ROW(),0)),"")</f>
        <v/>
      </c>
      <c r="AK703" s="69" t="str">
        <f>IFERROR(CLEAN(HLOOKUP(AK$1,'1.源数据-产品报告-消费降序'!AK:AK,ROW(),0)),"")</f>
        <v/>
      </c>
      <c r="AL703" s="69" t="str">
        <f>IFERROR(CLEAN(HLOOKUP(AL$1,'1.源数据-产品报告-消费降序'!AL:AL,ROW(),0)),"")</f>
        <v/>
      </c>
      <c r="AM703" s="69" t="str">
        <f>IFERROR(CLEAN(HLOOKUP(AM$1,'1.源数据-产品报告-消费降序'!AM:AM,ROW(),0)),"")</f>
        <v/>
      </c>
      <c r="AN703" s="69" t="str">
        <f>IFERROR(CLEAN(HLOOKUP(AN$1,'1.源数据-产品报告-消费降序'!AN:AN,ROW(),0)),"")</f>
        <v/>
      </c>
      <c r="AO7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3" s="69" t="str">
        <f>IFERROR(CLEAN(HLOOKUP(AP$1,'1.源数据-产品报告-消费降序'!AP:AP,ROW(),0)),"")</f>
        <v/>
      </c>
      <c r="AS703" s="69" t="str">
        <f>IFERROR(CLEAN(HLOOKUP(AS$1,'1.源数据-产品报告-消费降序'!AS:AS,ROW(),0)),"")</f>
        <v/>
      </c>
      <c r="AT703" s="69" t="str">
        <f>IFERROR(CLEAN(HLOOKUP(AT$1,'1.源数据-产品报告-消费降序'!AT:AT,ROW(),0)),"")</f>
        <v/>
      </c>
      <c r="AU703" s="69" t="str">
        <f>IFERROR(CLEAN(HLOOKUP(AU$1,'1.源数据-产品报告-消费降序'!AU:AU,ROW(),0)),"")</f>
        <v/>
      </c>
      <c r="AV703" s="69" t="str">
        <f>IFERROR(CLEAN(HLOOKUP(AV$1,'1.源数据-产品报告-消费降序'!AV:AV,ROW(),0)),"")</f>
        <v/>
      </c>
      <c r="AW703" s="69" t="str">
        <f>IFERROR(CLEAN(HLOOKUP(AW$1,'1.源数据-产品报告-消费降序'!AW:AW,ROW(),0)),"")</f>
        <v/>
      </c>
      <c r="AX703" s="69" t="str">
        <f>IFERROR(CLEAN(HLOOKUP(AX$1,'1.源数据-产品报告-消费降序'!AX:AX,ROW(),0)),"")</f>
        <v/>
      </c>
      <c r="AY703" s="69" t="str">
        <f>IFERROR(CLEAN(HLOOKUP(AY$1,'1.源数据-产品报告-消费降序'!AY:AY,ROW(),0)),"")</f>
        <v/>
      </c>
      <c r="AZ7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3" s="69" t="str">
        <f>IFERROR(CLEAN(HLOOKUP(BA$1,'1.源数据-产品报告-消费降序'!BA:BA,ROW(),0)),"")</f>
        <v/>
      </c>
      <c r="BD703" s="69" t="str">
        <f>IFERROR(CLEAN(HLOOKUP(BD$1,'1.源数据-产品报告-消费降序'!BD:BD,ROW(),0)),"")</f>
        <v/>
      </c>
      <c r="BE703" s="69" t="str">
        <f>IFERROR(CLEAN(HLOOKUP(BE$1,'1.源数据-产品报告-消费降序'!BE:BE,ROW(),0)),"")</f>
        <v/>
      </c>
      <c r="BF703" s="69" t="str">
        <f>IFERROR(CLEAN(HLOOKUP(BF$1,'1.源数据-产品报告-消费降序'!BF:BF,ROW(),0)),"")</f>
        <v/>
      </c>
      <c r="BG703" s="69" t="str">
        <f>IFERROR(CLEAN(HLOOKUP(BG$1,'1.源数据-产品报告-消费降序'!BG:BG,ROW(),0)),"")</f>
        <v/>
      </c>
      <c r="BH703" s="69" t="str">
        <f>IFERROR(CLEAN(HLOOKUP(BH$1,'1.源数据-产品报告-消费降序'!BH:BH,ROW(),0)),"")</f>
        <v/>
      </c>
      <c r="BI703" s="69" t="str">
        <f>IFERROR(CLEAN(HLOOKUP(BI$1,'1.源数据-产品报告-消费降序'!BI:BI,ROW(),0)),"")</f>
        <v/>
      </c>
      <c r="BJ703" s="69" t="str">
        <f>IFERROR(CLEAN(HLOOKUP(BJ$1,'1.源数据-产品报告-消费降序'!BJ:BJ,ROW(),0)),"")</f>
        <v/>
      </c>
      <c r="BK7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3" s="69" t="str">
        <f>IFERROR(CLEAN(HLOOKUP(BL$1,'1.源数据-产品报告-消费降序'!BL:BL,ROW(),0)),"")</f>
        <v/>
      </c>
      <c r="BO703" s="69" t="str">
        <f>IFERROR(CLEAN(HLOOKUP(BO$1,'1.源数据-产品报告-消费降序'!BO:BO,ROW(),0)),"")</f>
        <v/>
      </c>
      <c r="BP703" s="69" t="str">
        <f>IFERROR(CLEAN(HLOOKUP(BP$1,'1.源数据-产品报告-消费降序'!BP:BP,ROW(),0)),"")</f>
        <v/>
      </c>
      <c r="BQ703" s="69" t="str">
        <f>IFERROR(CLEAN(HLOOKUP(BQ$1,'1.源数据-产品报告-消费降序'!BQ:BQ,ROW(),0)),"")</f>
        <v/>
      </c>
      <c r="BR703" s="69" t="str">
        <f>IFERROR(CLEAN(HLOOKUP(BR$1,'1.源数据-产品报告-消费降序'!BR:BR,ROW(),0)),"")</f>
        <v/>
      </c>
      <c r="BS703" s="69" t="str">
        <f>IFERROR(CLEAN(HLOOKUP(BS$1,'1.源数据-产品报告-消费降序'!BS:BS,ROW(),0)),"")</f>
        <v/>
      </c>
      <c r="BT703" s="69" t="str">
        <f>IFERROR(CLEAN(HLOOKUP(BT$1,'1.源数据-产品报告-消费降序'!BT:BT,ROW(),0)),"")</f>
        <v/>
      </c>
      <c r="BU703" s="69" t="str">
        <f>IFERROR(CLEAN(HLOOKUP(BU$1,'1.源数据-产品报告-消费降序'!BU:BU,ROW(),0)),"")</f>
        <v/>
      </c>
      <c r="BV7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3" s="69" t="str">
        <f>IFERROR(CLEAN(HLOOKUP(BW$1,'1.源数据-产品报告-消费降序'!BW:BW,ROW(),0)),"")</f>
        <v/>
      </c>
    </row>
    <row r="704" spans="1:75">
      <c r="A704" s="69" t="str">
        <f>IFERROR(CLEAN(HLOOKUP(A$1,'1.源数据-产品报告-消费降序'!A:A,ROW(),0)),"")</f>
        <v/>
      </c>
      <c r="B704" s="69" t="str">
        <f>IFERROR(CLEAN(HLOOKUP(B$1,'1.源数据-产品报告-消费降序'!B:B,ROW(),0)),"")</f>
        <v/>
      </c>
      <c r="C704" s="69" t="str">
        <f>IFERROR(CLEAN(HLOOKUP(C$1,'1.源数据-产品报告-消费降序'!C:C,ROW(),0)),"")</f>
        <v/>
      </c>
      <c r="D704" s="69" t="str">
        <f>IFERROR(CLEAN(HLOOKUP(D$1,'1.源数据-产品报告-消费降序'!D:D,ROW(),0)),"")</f>
        <v/>
      </c>
      <c r="E704" s="69" t="str">
        <f>IFERROR(CLEAN(HLOOKUP(E$1,'1.源数据-产品报告-消费降序'!E:E,ROW(),0)),"")</f>
        <v/>
      </c>
      <c r="F704" s="69" t="str">
        <f>IFERROR(CLEAN(HLOOKUP(F$1,'1.源数据-产品报告-消费降序'!F:F,ROW(),0)),"")</f>
        <v/>
      </c>
      <c r="G704" s="70">
        <f>IFERROR((HLOOKUP(G$1,'1.源数据-产品报告-消费降序'!G:G,ROW(),0)),"")</f>
        <v>0</v>
      </c>
      <c r="H7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4" s="69" t="str">
        <f>IFERROR(CLEAN(HLOOKUP(I$1,'1.源数据-产品报告-消费降序'!I:I,ROW(),0)),"")</f>
        <v/>
      </c>
      <c r="L704" s="69" t="str">
        <f>IFERROR(CLEAN(HLOOKUP(L$1,'1.源数据-产品报告-消费降序'!L:L,ROW(),0)),"")</f>
        <v/>
      </c>
      <c r="M704" s="69" t="str">
        <f>IFERROR(CLEAN(HLOOKUP(M$1,'1.源数据-产品报告-消费降序'!M:M,ROW(),0)),"")</f>
        <v/>
      </c>
      <c r="N704" s="69" t="str">
        <f>IFERROR(CLEAN(HLOOKUP(N$1,'1.源数据-产品报告-消费降序'!N:N,ROW(),0)),"")</f>
        <v/>
      </c>
      <c r="O704" s="69" t="str">
        <f>IFERROR(CLEAN(HLOOKUP(O$1,'1.源数据-产品报告-消费降序'!O:O,ROW(),0)),"")</f>
        <v/>
      </c>
      <c r="P704" s="69" t="str">
        <f>IFERROR(CLEAN(HLOOKUP(P$1,'1.源数据-产品报告-消费降序'!P:P,ROW(),0)),"")</f>
        <v/>
      </c>
      <c r="Q704" s="69" t="str">
        <f>IFERROR(CLEAN(HLOOKUP(Q$1,'1.源数据-产品报告-消费降序'!Q:Q,ROW(),0)),"")</f>
        <v/>
      </c>
      <c r="R704" s="69" t="str">
        <f>IFERROR(CLEAN(HLOOKUP(R$1,'1.源数据-产品报告-消费降序'!R:R,ROW(),0)),"")</f>
        <v/>
      </c>
      <c r="S7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4" s="69" t="str">
        <f>IFERROR(CLEAN(HLOOKUP(T$1,'1.源数据-产品报告-消费降序'!T:T,ROW(),0)),"")</f>
        <v/>
      </c>
      <c r="W704" s="69" t="str">
        <f>IFERROR(CLEAN(HLOOKUP(W$1,'1.源数据-产品报告-消费降序'!W:W,ROW(),0)),"")</f>
        <v/>
      </c>
      <c r="X704" s="69" t="str">
        <f>IFERROR(CLEAN(HLOOKUP(X$1,'1.源数据-产品报告-消费降序'!X:X,ROW(),0)),"")</f>
        <v/>
      </c>
      <c r="Y704" s="69" t="str">
        <f>IFERROR(CLEAN(HLOOKUP(Y$1,'1.源数据-产品报告-消费降序'!Y:Y,ROW(),0)),"")</f>
        <v/>
      </c>
      <c r="Z704" s="69" t="str">
        <f>IFERROR(CLEAN(HLOOKUP(Z$1,'1.源数据-产品报告-消费降序'!Z:Z,ROW(),0)),"")</f>
        <v/>
      </c>
      <c r="AA704" s="69" t="str">
        <f>IFERROR(CLEAN(HLOOKUP(AA$1,'1.源数据-产品报告-消费降序'!AA:AA,ROW(),0)),"")</f>
        <v/>
      </c>
      <c r="AB704" s="69" t="str">
        <f>IFERROR(CLEAN(HLOOKUP(AB$1,'1.源数据-产品报告-消费降序'!AB:AB,ROW(),0)),"")</f>
        <v/>
      </c>
      <c r="AC704" s="69" t="str">
        <f>IFERROR(CLEAN(HLOOKUP(AC$1,'1.源数据-产品报告-消费降序'!AC:AC,ROW(),0)),"")</f>
        <v/>
      </c>
      <c r="AD7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4" s="69" t="str">
        <f>IFERROR(CLEAN(HLOOKUP(AE$1,'1.源数据-产品报告-消费降序'!AE:AE,ROW(),0)),"")</f>
        <v/>
      </c>
      <c r="AH704" s="69" t="str">
        <f>IFERROR(CLEAN(HLOOKUP(AH$1,'1.源数据-产品报告-消费降序'!AH:AH,ROW(),0)),"")</f>
        <v/>
      </c>
      <c r="AI704" s="69" t="str">
        <f>IFERROR(CLEAN(HLOOKUP(AI$1,'1.源数据-产品报告-消费降序'!AI:AI,ROW(),0)),"")</f>
        <v/>
      </c>
      <c r="AJ704" s="69" t="str">
        <f>IFERROR(CLEAN(HLOOKUP(AJ$1,'1.源数据-产品报告-消费降序'!AJ:AJ,ROW(),0)),"")</f>
        <v/>
      </c>
      <c r="AK704" s="69" t="str">
        <f>IFERROR(CLEAN(HLOOKUP(AK$1,'1.源数据-产品报告-消费降序'!AK:AK,ROW(),0)),"")</f>
        <v/>
      </c>
      <c r="AL704" s="69" t="str">
        <f>IFERROR(CLEAN(HLOOKUP(AL$1,'1.源数据-产品报告-消费降序'!AL:AL,ROW(),0)),"")</f>
        <v/>
      </c>
      <c r="AM704" s="69" t="str">
        <f>IFERROR(CLEAN(HLOOKUP(AM$1,'1.源数据-产品报告-消费降序'!AM:AM,ROW(),0)),"")</f>
        <v/>
      </c>
      <c r="AN704" s="69" t="str">
        <f>IFERROR(CLEAN(HLOOKUP(AN$1,'1.源数据-产品报告-消费降序'!AN:AN,ROW(),0)),"")</f>
        <v/>
      </c>
      <c r="AO7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4" s="69" t="str">
        <f>IFERROR(CLEAN(HLOOKUP(AP$1,'1.源数据-产品报告-消费降序'!AP:AP,ROW(),0)),"")</f>
        <v/>
      </c>
      <c r="AS704" s="69" t="str">
        <f>IFERROR(CLEAN(HLOOKUP(AS$1,'1.源数据-产品报告-消费降序'!AS:AS,ROW(),0)),"")</f>
        <v/>
      </c>
      <c r="AT704" s="69" t="str">
        <f>IFERROR(CLEAN(HLOOKUP(AT$1,'1.源数据-产品报告-消费降序'!AT:AT,ROW(),0)),"")</f>
        <v/>
      </c>
      <c r="AU704" s="69" t="str">
        <f>IFERROR(CLEAN(HLOOKUP(AU$1,'1.源数据-产品报告-消费降序'!AU:AU,ROW(),0)),"")</f>
        <v/>
      </c>
      <c r="AV704" s="69" t="str">
        <f>IFERROR(CLEAN(HLOOKUP(AV$1,'1.源数据-产品报告-消费降序'!AV:AV,ROW(),0)),"")</f>
        <v/>
      </c>
      <c r="AW704" s="69" t="str">
        <f>IFERROR(CLEAN(HLOOKUP(AW$1,'1.源数据-产品报告-消费降序'!AW:AW,ROW(),0)),"")</f>
        <v/>
      </c>
      <c r="AX704" s="69" t="str">
        <f>IFERROR(CLEAN(HLOOKUP(AX$1,'1.源数据-产品报告-消费降序'!AX:AX,ROW(),0)),"")</f>
        <v/>
      </c>
      <c r="AY704" s="69" t="str">
        <f>IFERROR(CLEAN(HLOOKUP(AY$1,'1.源数据-产品报告-消费降序'!AY:AY,ROW(),0)),"")</f>
        <v/>
      </c>
      <c r="AZ7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4" s="69" t="str">
        <f>IFERROR(CLEAN(HLOOKUP(BA$1,'1.源数据-产品报告-消费降序'!BA:BA,ROW(),0)),"")</f>
        <v/>
      </c>
      <c r="BD704" s="69" t="str">
        <f>IFERROR(CLEAN(HLOOKUP(BD$1,'1.源数据-产品报告-消费降序'!BD:BD,ROW(),0)),"")</f>
        <v/>
      </c>
      <c r="BE704" s="69" t="str">
        <f>IFERROR(CLEAN(HLOOKUP(BE$1,'1.源数据-产品报告-消费降序'!BE:BE,ROW(),0)),"")</f>
        <v/>
      </c>
      <c r="BF704" s="69" t="str">
        <f>IFERROR(CLEAN(HLOOKUP(BF$1,'1.源数据-产品报告-消费降序'!BF:BF,ROW(),0)),"")</f>
        <v/>
      </c>
      <c r="BG704" s="69" t="str">
        <f>IFERROR(CLEAN(HLOOKUP(BG$1,'1.源数据-产品报告-消费降序'!BG:BG,ROW(),0)),"")</f>
        <v/>
      </c>
      <c r="BH704" s="69" t="str">
        <f>IFERROR(CLEAN(HLOOKUP(BH$1,'1.源数据-产品报告-消费降序'!BH:BH,ROW(),0)),"")</f>
        <v/>
      </c>
      <c r="BI704" s="69" t="str">
        <f>IFERROR(CLEAN(HLOOKUP(BI$1,'1.源数据-产品报告-消费降序'!BI:BI,ROW(),0)),"")</f>
        <v/>
      </c>
      <c r="BJ704" s="69" t="str">
        <f>IFERROR(CLEAN(HLOOKUP(BJ$1,'1.源数据-产品报告-消费降序'!BJ:BJ,ROW(),0)),"")</f>
        <v/>
      </c>
      <c r="BK7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4" s="69" t="str">
        <f>IFERROR(CLEAN(HLOOKUP(BL$1,'1.源数据-产品报告-消费降序'!BL:BL,ROW(),0)),"")</f>
        <v/>
      </c>
      <c r="BO704" s="69" t="str">
        <f>IFERROR(CLEAN(HLOOKUP(BO$1,'1.源数据-产品报告-消费降序'!BO:BO,ROW(),0)),"")</f>
        <v/>
      </c>
      <c r="BP704" s="69" t="str">
        <f>IFERROR(CLEAN(HLOOKUP(BP$1,'1.源数据-产品报告-消费降序'!BP:BP,ROW(),0)),"")</f>
        <v/>
      </c>
      <c r="BQ704" s="69" t="str">
        <f>IFERROR(CLEAN(HLOOKUP(BQ$1,'1.源数据-产品报告-消费降序'!BQ:BQ,ROW(),0)),"")</f>
        <v/>
      </c>
      <c r="BR704" s="69" t="str">
        <f>IFERROR(CLEAN(HLOOKUP(BR$1,'1.源数据-产品报告-消费降序'!BR:BR,ROW(),0)),"")</f>
        <v/>
      </c>
      <c r="BS704" s="69" t="str">
        <f>IFERROR(CLEAN(HLOOKUP(BS$1,'1.源数据-产品报告-消费降序'!BS:BS,ROW(),0)),"")</f>
        <v/>
      </c>
      <c r="BT704" s="69" t="str">
        <f>IFERROR(CLEAN(HLOOKUP(BT$1,'1.源数据-产品报告-消费降序'!BT:BT,ROW(),0)),"")</f>
        <v/>
      </c>
      <c r="BU704" s="69" t="str">
        <f>IFERROR(CLEAN(HLOOKUP(BU$1,'1.源数据-产品报告-消费降序'!BU:BU,ROW(),0)),"")</f>
        <v/>
      </c>
      <c r="BV7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4" s="69" t="str">
        <f>IFERROR(CLEAN(HLOOKUP(BW$1,'1.源数据-产品报告-消费降序'!BW:BW,ROW(),0)),"")</f>
        <v/>
      </c>
    </row>
    <row r="705" spans="1:75">
      <c r="A705" s="69" t="str">
        <f>IFERROR(CLEAN(HLOOKUP(A$1,'1.源数据-产品报告-消费降序'!A:A,ROW(),0)),"")</f>
        <v/>
      </c>
      <c r="B705" s="69" t="str">
        <f>IFERROR(CLEAN(HLOOKUP(B$1,'1.源数据-产品报告-消费降序'!B:B,ROW(),0)),"")</f>
        <v/>
      </c>
      <c r="C705" s="69" t="str">
        <f>IFERROR(CLEAN(HLOOKUP(C$1,'1.源数据-产品报告-消费降序'!C:C,ROW(),0)),"")</f>
        <v/>
      </c>
      <c r="D705" s="69" t="str">
        <f>IFERROR(CLEAN(HLOOKUP(D$1,'1.源数据-产品报告-消费降序'!D:D,ROW(),0)),"")</f>
        <v/>
      </c>
      <c r="E705" s="69" t="str">
        <f>IFERROR(CLEAN(HLOOKUP(E$1,'1.源数据-产品报告-消费降序'!E:E,ROW(),0)),"")</f>
        <v/>
      </c>
      <c r="F705" s="69" t="str">
        <f>IFERROR(CLEAN(HLOOKUP(F$1,'1.源数据-产品报告-消费降序'!F:F,ROW(),0)),"")</f>
        <v/>
      </c>
      <c r="G705" s="70">
        <f>IFERROR((HLOOKUP(G$1,'1.源数据-产品报告-消费降序'!G:G,ROW(),0)),"")</f>
        <v>0</v>
      </c>
      <c r="H7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5" s="69" t="str">
        <f>IFERROR(CLEAN(HLOOKUP(I$1,'1.源数据-产品报告-消费降序'!I:I,ROW(),0)),"")</f>
        <v/>
      </c>
      <c r="L705" s="69" t="str">
        <f>IFERROR(CLEAN(HLOOKUP(L$1,'1.源数据-产品报告-消费降序'!L:L,ROW(),0)),"")</f>
        <v/>
      </c>
      <c r="M705" s="69" t="str">
        <f>IFERROR(CLEAN(HLOOKUP(M$1,'1.源数据-产品报告-消费降序'!M:M,ROW(),0)),"")</f>
        <v/>
      </c>
      <c r="N705" s="69" t="str">
        <f>IFERROR(CLEAN(HLOOKUP(N$1,'1.源数据-产品报告-消费降序'!N:N,ROW(),0)),"")</f>
        <v/>
      </c>
      <c r="O705" s="69" t="str">
        <f>IFERROR(CLEAN(HLOOKUP(O$1,'1.源数据-产品报告-消费降序'!O:O,ROW(),0)),"")</f>
        <v/>
      </c>
      <c r="P705" s="69" t="str">
        <f>IFERROR(CLEAN(HLOOKUP(P$1,'1.源数据-产品报告-消费降序'!P:P,ROW(),0)),"")</f>
        <v/>
      </c>
      <c r="Q705" s="69" t="str">
        <f>IFERROR(CLEAN(HLOOKUP(Q$1,'1.源数据-产品报告-消费降序'!Q:Q,ROW(),0)),"")</f>
        <v/>
      </c>
      <c r="R705" s="69" t="str">
        <f>IFERROR(CLEAN(HLOOKUP(R$1,'1.源数据-产品报告-消费降序'!R:R,ROW(),0)),"")</f>
        <v/>
      </c>
      <c r="S7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5" s="69" t="str">
        <f>IFERROR(CLEAN(HLOOKUP(T$1,'1.源数据-产品报告-消费降序'!T:T,ROW(),0)),"")</f>
        <v/>
      </c>
      <c r="W705" s="69" t="str">
        <f>IFERROR(CLEAN(HLOOKUP(W$1,'1.源数据-产品报告-消费降序'!W:W,ROW(),0)),"")</f>
        <v/>
      </c>
      <c r="X705" s="69" t="str">
        <f>IFERROR(CLEAN(HLOOKUP(X$1,'1.源数据-产品报告-消费降序'!X:X,ROW(),0)),"")</f>
        <v/>
      </c>
      <c r="Y705" s="69" t="str">
        <f>IFERROR(CLEAN(HLOOKUP(Y$1,'1.源数据-产品报告-消费降序'!Y:Y,ROW(),0)),"")</f>
        <v/>
      </c>
      <c r="Z705" s="69" t="str">
        <f>IFERROR(CLEAN(HLOOKUP(Z$1,'1.源数据-产品报告-消费降序'!Z:Z,ROW(),0)),"")</f>
        <v/>
      </c>
      <c r="AA705" s="69" t="str">
        <f>IFERROR(CLEAN(HLOOKUP(AA$1,'1.源数据-产品报告-消费降序'!AA:AA,ROW(),0)),"")</f>
        <v/>
      </c>
      <c r="AB705" s="69" t="str">
        <f>IFERROR(CLEAN(HLOOKUP(AB$1,'1.源数据-产品报告-消费降序'!AB:AB,ROW(),0)),"")</f>
        <v/>
      </c>
      <c r="AC705" s="69" t="str">
        <f>IFERROR(CLEAN(HLOOKUP(AC$1,'1.源数据-产品报告-消费降序'!AC:AC,ROW(),0)),"")</f>
        <v/>
      </c>
      <c r="AD7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5" s="69" t="str">
        <f>IFERROR(CLEAN(HLOOKUP(AE$1,'1.源数据-产品报告-消费降序'!AE:AE,ROW(),0)),"")</f>
        <v/>
      </c>
      <c r="AH705" s="69" t="str">
        <f>IFERROR(CLEAN(HLOOKUP(AH$1,'1.源数据-产品报告-消费降序'!AH:AH,ROW(),0)),"")</f>
        <v/>
      </c>
      <c r="AI705" s="69" t="str">
        <f>IFERROR(CLEAN(HLOOKUP(AI$1,'1.源数据-产品报告-消费降序'!AI:AI,ROW(),0)),"")</f>
        <v/>
      </c>
      <c r="AJ705" s="69" t="str">
        <f>IFERROR(CLEAN(HLOOKUP(AJ$1,'1.源数据-产品报告-消费降序'!AJ:AJ,ROW(),0)),"")</f>
        <v/>
      </c>
      <c r="AK705" s="69" t="str">
        <f>IFERROR(CLEAN(HLOOKUP(AK$1,'1.源数据-产品报告-消费降序'!AK:AK,ROW(),0)),"")</f>
        <v/>
      </c>
      <c r="AL705" s="69" t="str">
        <f>IFERROR(CLEAN(HLOOKUP(AL$1,'1.源数据-产品报告-消费降序'!AL:AL,ROW(),0)),"")</f>
        <v/>
      </c>
      <c r="AM705" s="69" t="str">
        <f>IFERROR(CLEAN(HLOOKUP(AM$1,'1.源数据-产品报告-消费降序'!AM:AM,ROW(),0)),"")</f>
        <v/>
      </c>
      <c r="AN705" s="69" t="str">
        <f>IFERROR(CLEAN(HLOOKUP(AN$1,'1.源数据-产品报告-消费降序'!AN:AN,ROW(),0)),"")</f>
        <v/>
      </c>
      <c r="AO7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5" s="69" t="str">
        <f>IFERROR(CLEAN(HLOOKUP(AP$1,'1.源数据-产品报告-消费降序'!AP:AP,ROW(),0)),"")</f>
        <v/>
      </c>
      <c r="AS705" s="69" t="str">
        <f>IFERROR(CLEAN(HLOOKUP(AS$1,'1.源数据-产品报告-消费降序'!AS:AS,ROW(),0)),"")</f>
        <v/>
      </c>
      <c r="AT705" s="69" t="str">
        <f>IFERROR(CLEAN(HLOOKUP(AT$1,'1.源数据-产品报告-消费降序'!AT:AT,ROW(),0)),"")</f>
        <v/>
      </c>
      <c r="AU705" s="69" t="str">
        <f>IFERROR(CLEAN(HLOOKUP(AU$1,'1.源数据-产品报告-消费降序'!AU:AU,ROW(),0)),"")</f>
        <v/>
      </c>
      <c r="AV705" s="69" t="str">
        <f>IFERROR(CLEAN(HLOOKUP(AV$1,'1.源数据-产品报告-消费降序'!AV:AV,ROW(),0)),"")</f>
        <v/>
      </c>
      <c r="AW705" s="69" t="str">
        <f>IFERROR(CLEAN(HLOOKUP(AW$1,'1.源数据-产品报告-消费降序'!AW:AW,ROW(),0)),"")</f>
        <v/>
      </c>
      <c r="AX705" s="69" t="str">
        <f>IFERROR(CLEAN(HLOOKUP(AX$1,'1.源数据-产品报告-消费降序'!AX:AX,ROW(),0)),"")</f>
        <v/>
      </c>
      <c r="AY705" s="69" t="str">
        <f>IFERROR(CLEAN(HLOOKUP(AY$1,'1.源数据-产品报告-消费降序'!AY:AY,ROW(),0)),"")</f>
        <v/>
      </c>
      <c r="AZ7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5" s="69" t="str">
        <f>IFERROR(CLEAN(HLOOKUP(BA$1,'1.源数据-产品报告-消费降序'!BA:BA,ROW(),0)),"")</f>
        <v/>
      </c>
      <c r="BD705" s="69" t="str">
        <f>IFERROR(CLEAN(HLOOKUP(BD$1,'1.源数据-产品报告-消费降序'!BD:BD,ROW(),0)),"")</f>
        <v/>
      </c>
      <c r="BE705" s="69" t="str">
        <f>IFERROR(CLEAN(HLOOKUP(BE$1,'1.源数据-产品报告-消费降序'!BE:BE,ROW(),0)),"")</f>
        <v/>
      </c>
      <c r="BF705" s="69" t="str">
        <f>IFERROR(CLEAN(HLOOKUP(BF$1,'1.源数据-产品报告-消费降序'!BF:BF,ROW(),0)),"")</f>
        <v/>
      </c>
      <c r="BG705" s="69" t="str">
        <f>IFERROR(CLEAN(HLOOKUP(BG$1,'1.源数据-产品报告-消费降序'!BG:BG,ROW(),0)),"")</f>
        <v/>
      </c>
      <c r="BH705" s="69" t="str">
        <f>IFERROR(CLEAN(HLOOKUP(BH$1,'1.源数据-产品报告-消费降序'!BH:BH,ROW(),0)),"")</f>
        <v/>
      </c>
      <c r="BI705" s="69" t="str">
        <f>IFERROR(CLEAN(HLOOKUP(BI$1,'1.源数据-产品报告-消费降序'!BI:BI,ROW(),0)),"")</f>
        <v/>
      </c>
      <c r="BJ705" s="69" t="str">
        <f>IFERROR(CLEAN(HLOOKUP(BJ$1,'1.源数据-产品报告-消费降序'!BJ:BJ,ROW(),0)),"")</f>
        <v/>
      </c>
      <c r="BK7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5" s="69" t="str">
        <f>IFERROR(CLEAN(HLOOKUP(BL$1,'1.源数据-产品报告-消费降序'!BL:BL,ROW(),0)),"")</f>
        <v/>
      </c>
      <c r="BO705" s="69" t="str">
        <f>IFERROR(CLEAN(HLOOKUP(BO$1,'1.源数据-产品报告-消费降序'!BO:BO,ROW(),0)),"")</f>
        <v/>
      </c>
      <c r="BP705" s="69" t="str">
        <f>IFERROR(CLEAN(HLOOKUP(BP$1,'1.源数据-产品报告-消费降序'!BP:BP,ROW(),0)),"")</f>
        <v/>
      </c>
      <c r="BQ705" s="69" t="str">
        <f>IFERROR(CLEAN(HLOOKUP(BQ$1,'1.源数据-产品报告-消费降序'!BQ:BQ,ROW(),0)),"")</f>
        <v/>
      </c>
      <c r="BR705" s="69" t="str">
        <f>IFERROR(CLEAN(HLOOKUP(BR$1,'1.源数据-产品报告-消费降序'!BR:BR,ROW(),0)),"")</f>
        <v/>
      </c>
      <c r="BS705" s="69" t="str">
        <f>IFERROR(CLEAN(HLOOKUP(BS$1,'1.源数据-产品报告-消费降序'!BS:BS,ROW(),0)),"")</f>
        <v/>
      </c>
      <c r="BT705" s="69" t="str">
        <f>IFERROR(CLEAN(HLOOKUP(BT$1,'1.源数据-产品报告-消费降序'!BT:BT,ROW(),0)),"")</f>
        <v/>
      </c>
      <c r="BU705" s="69" t="str">
        <f>IFERROR(CLEAN(HLOOKUP(BU$1,'1.源数据-产品报告-消费降序'!BU:BU,ROW(),0)),"")</f>
        <v/>
      </c>
      <c r="BV7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5" s="69" t="str">
        <f>IFERROR(CLEAN(HLOOKUP(BW$1,'1.源数据-产品报告-消费降序'!BW:BW,ROW(),0)),"")</f>
        <v/>
      </c>
    </row>
    <row r="706" spans="1:75">
      <c r="A706" s="69" t="str">
        <f>IFERROR(CLEAN(HLOOKUP(A$1,'1.源数据-产品报告-消费降序'!A:A,ROW(),0)),"")</f>
        <v/>
      </c>
      <c r="B706" s="69" t="str">
        <f>IFERROR(CLEAN(HLOOKUP(B$1,'1.源数据-产品报告-消费降序'!B:B,ROW(),0)),"")</f>
        <v/>
      </c>
      <c r="C706" s="69" t="str">
        <f>IFERROR(CLEAN(HLOOKUP(C$1,'1.源数据-产品报告-消费降序'!C:C,ROW(),0)),"")</f>
        <v/>
      </c>
      <c r="D706" s="69" t="str">
        <f>IFERROR(CLEAN(HLOOKUP(D$1,'1.源数据-产品报告-消费降序'!D:D,ROW(),0)),"")</f>
        <v/>
      </c>
      <c r="E706" s="69" t="str">
        <f>IFERROR(CLEAN(HLOOKUP(E$1,'1.源数据-产品报告-消费降序'!E:E,ROW(),0)),"")</f>
        <v/>
      </c>
      <c r="F706" s="69" t="str">
        <f>IFERROR(CLEAN(HLOOKUP(F$1,'1.源数据-产品报告-消费降序'!F:F,ROW(),0)),"")</f>
        <v/>
      </c>
      <c r="G706" s="70">
        <f>IFERROR((HLOOKUP(G$1,'1.源数据-产品报告-消费降序'!G:G,ROW(),0)),"")</f>
        <v>0</v>
      </c>
      <c r="H7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6" s="69" t="str">
        <f>IFERROR(CLEAN(HLOOKUP(I$1,'1.源数据-产品报告-消费降序'!I:I,ROW(),0)),"")</f>
        <v/>
      </c>
      <c r="L706" s="69" t="str">
        <f>IFERROR(CLEAN(HLOOKUP(L$1,'1.源数据-产品报告-消费降序'!L:L,ROW(),0)),"")</f>
        <v/>
      </c>
      <c r="M706" s="69" t="str">
        <f>IFERROR(CLEAN(HLOOKUP(M$1,'1.源数据-产品报告-消费降序'!M:M,ROW(),0)),"")</f>
        <v/>
      </c>
      <c r="N706" s="69" t="str">
        <f>IFERROR(CLEAN(HLOOKUP(N$1,'1.源数据-产品报告-消费降序'!N:N,ROW(),0)),"")</f>
        <v/>
      </c>
      <c r="O706" s="69" t="str">
        <f>IFERROR(CLEAN(HLOOKUP(O$1,'1.源数据-产品报告-消费降序'!O:O,ROW(),0)),"")</f>
        <v/>
      </c>
      <c r="P706" s="69" t="str">
        <f>IFERROR(CLEAN(HLOOKUP(P$1,'1.源数据-产品报告-消费降序'!P:P,ROW(),0)),"")</f>
        <v/>
      </c>
      <c r="Q706" s="69" t="str">
        <f>IFERROR(CLEAN(HLOOKUP(Q$1,'1.源数据-产品报告-消费降序'!Q:Q,ROW(),0)),"")</f>
        <v/>
      </c>
      <c r="R706" s="69" t="str">
        <f>IFERROR(CLEAN(HLOOKUP(R$1,'1.源数据-产品报告-消费降序'!R:R,ROW(),0)),"")</f>
        <v/>
      </c>
      <c r="S7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6" s="69" t="str">
        <f>IFERROR(CLEAN(HLOOKUP(T$1,'1.源数据-产品报告-消费降序'!T:T,ROW(),0)),"")</f>
        <v/>
      </c>
      <c r="W706" s="69" t="str">
        <f>IFERROR(CLEAN(HLOOKUP(W$1,'1.源数据-产品报告-消费降序'!W:W,ROW(),0)),"")</f>
        <v/>
      </c>
      <c r="X706" s="69" t="str">
        <f>IFERROR(CLEAN(HLOOKUP(X$1,'1.源数据-产品报告-消费降序'!X:X,ROW(),0)),"")</f>
        <v/>
      </c>
      <c r="Y706" s="69" t="str">
        <f>IFERROR(CLEAN(HLOOKUP(Y$1,'1.源数据-产品报告-消费降序'!Y:Y,ROW(),0)),"")</f>
        <v/>
      </c>
      <c r="Z706" s="69" t="str">
        <f>IFERROR(CLEAN(HLOOKUP(Z$1,'1.源数据-产品报告-消费降序'!Z:Z,ROW(),0)),"")</f>
        <v/>
      </c>
      <c r="AA706" s="69" t="str">
        <f>IFERROR(CLEAN(HLOOKUP(AA$1,'1.源数据-产品报告-消费降序'!AA:AA,ROW(),0)),"")</f>
        <v/>
      </c>
      <c r="AB706" s="69" t="str">
        <f>IFERROR(CLEAN(HLOOKUP(AB$1,'1.源数据-产品报告-消费降序'!AB:AB,ROW(),0)),"")</f>
        <v/>
      </c>
      <c r="AC706" s="69" t="str">
        <f>IFERROR(CLEAN(HLOOKUP(AC$1,'1.源数据-产品报告-消费降序'!AC:AC,ROW(),0)),"")</f>
        <v/>
      </c>
      <c r="AD7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6" s="69" t="str">
        <f>IFERROR(CLEAN(HLOOKUP(AE$1,'1.源数据-产品报告-消费降序'!AE:AE,ROW(),0)),"")</f>
        <v/>
      </c>
      <c r="AH706" s="69" t="str">
        <f>IFERROR(CLEAN(HLOOKUP(AH$1,'1.源数据-产品报告-消费降序'!AH:AH,ROW(),0)),"")</f>
        <v/>
      </c>
      <c r="AI706" s="69" t="str">
        <f>IFERROR(CLEAN(HLOOKUP(AI$1,'1.源数据-产品报告-消费降序'!AI:AI,ROW(),0)),"")</f>
        <v/>
      </c>
      <c r="AJ706" s="69" t="str">
        <f>IFERROR(CLEAN(HLOOKUP(AJ$1,'1.源数据-产品报告-消费降序'!AJ:AJ,ROW(),0)),"")</f>
        <v/>
      </c>
      <c r="AK706" s="69" t="str">
        <f>IFERROR(CLEAN(HLOOKUP(AK$1,'1.源数据-产品报告-消费降序'!AK:AK,ROW(),0)),"")</f>
        <v/>
      </c>
      <c r="AL706" s="69" t="str">
        <f>IFERROR(CLEAN(HLOOKUP(AL$1,'1.源数据-产品报告-消费降序'!AL:AL,ROW(),0)),"")</f>
        <v/>
      </c>
      <c r="AM706" s="69" t="str">
        <f>IFERROR(CLEAN(HLOOKUP(AM$1,'1.源数据-产品报告-消费降序'!AM:AM,ROW(),0)),"")</f>
        <v/>
      </c>
      <c r="AN706" s="69" t="str">
        <f>IFERROR(CLEAN(HLOOKUP(AN$1,'1.源数据-产品报告-消费降序'!AN:AN,ROW(),0)),"")</f>
        <v/>
      </c>
      <c r="AO7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6" s="69" t="str">
        <f>IFERROR(CLEAN(HLOOKUP(AP$1,'1.源数据-产品报告-消费降序'!AP:AP,ROW(),0)),"")</f>
        <v/>
      </c>
      <c r="AS706" s="69" t="str">
        <f>IFERROR(CLEAN(HLOOKUP(AS$1,'1.源数据-产品报告-消费降序'!AS:AS,ROW(),0)),"")</f>
        <v/>
      </c>
      <c r="AT706" s="69" t="str">
        <f>IFERROR(CLEAN(HLOOKUP(AT$1,'1.源数据-产品报告-消费降序'!AT:AT,ROW(),0)),"")</f>
        <v/>
      </c>
      <c r="AU706" s="69" t="str">
        <f>IFERROR(CLEAN(HLOOKUP(AU$1,'1.源数据-产品报告-消费降序'!AU:AU,ROW(),0)),"")</f>
        <v/>
      </c>
      <c r="AV706" s="69" t="str">
        <f>IFERROR(CLEAN(HLOOKUP(AV$1,'1.源数据-产品报告-消费降序'!AV:AV,ROW(),0)),"")</f>
        <v/>
      </c>
      <c r="AW706" s="69" t="str">
        <f>IFERROR(CLEAN(HLOOKUP(AW$1,'1.源数据-产品报告-消费降序'!AW:AW,ROW(),0)),"")</f>
        <v/>
      </c>
      <c r="AX706" s="69" t="str">
        <f>IFERROR(CLEAN(HLOOKUP(AX$1,'1.源数据-产品报告-消费降序'!AX:AX,ROW(),0)),"")</f>
        <v/>
      </c>
      <c r="AY706" s="69" t="str">
        <f>IFERROR(CLEAN(HLOOKUP(AY$1,'1.源数据-产品报告-消费降序'!AY:AY,ROW(),0)),"")</f>
        <v/>
      </c>
      <c r="AZ7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6" s="69" t="str">
        <f>IFERROR(CLEAN(HLOOKUP(BA$1,'1.源数据-产品报告-消费降序'!BA:BA,ROW(),0)),"")</f>
        <v/>
      </c>
      <c r="BD706" s="69" t="str">
        <f>IFERROR(CLEAN(HLOOKUP(BD$1,'1.源数据-产品报告-消费降序'!BD:BD,ROW(),0)),"")</f>
        <v/>
      </c>
      <c r="BE706" s="69" t="str">
        <f>IFERROR(CLEAN(HLOOKUP(BE$1,'1.源数据-产品报告-消费降序'!BE:BE,ROW(),0)),"")</f>
        <v/>
      </c>
      <c r="BF706" s="69" t="str">
        <f>IFERROR(CLEAN(HLOOKUP(BF$1,'1.源数据-产品报告-消费降序'!BF:BF,ROW(),0)),"")</f>
        <v/>
      </c>
      <c r="BG706" s="69" t="str">
        <f>IFERROR(CLEAN(HLOOKUP(BG$1,'1.源数据-产品报告-消费降序'!BG:BG,ROW(),0)),"")</f>
        <v/>
      </c>
      <c r="BH706" s="69" t="str">
        <f>IFERROR(CLEAN(HLOOKUP(BH$1,'1.源数据-产品报告-消费降序'!BH:BH,ROW(),0)),"")</f>
        <v/>
      </c>
      <c r="BI706" s="69" t="str">
        <f>IFERROR(CLEAN(HLOOKUP(BI$1,'1.源数据-产品报告-消费降序'!BI:BI,ROW(),0)),"")</f>
        <v/>
      </c>
      <c r="BJ706" s="69" t="str">
        <f>IFERROR(CLEAN(HLOOKUP(BJ$1,'1.源数据-产品报告-消费降序'!BJ:BJ,ROW(),0)),"")</f>
        <v/>
      </c>
      <c r="BK7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6" s="69" t="str">
        <f>IFERROR(CLEAN(HLOOKUP(BL$1,'1.源数据-产品报告-消费降序'!BL:BL,ROW(),0)),"")</f>
        <v/>
      </c>
      <c r="BO706" s="69" t="str">
        <f>IFERROR(CLEAN(HLOOKUP(BO$1,'1.源数据-产品报告-消费降序'!BO:BO,ROW(),0)),"")</f>
        <v/>
      </c>
      <c r="BP706" s="69" t="str">
        <f>IFERROR(CLEAN(HLOOKUP(BP$1,'1.源数据-产品报告-消费降序'!BP:BP,ROW(),0)),"")</f>
        <v/>
      </c>
      <c r="BQ706" s="69" t="str">
        <f>IFERROR(CLEAN(HLOOKUP(BQ$1,'1.源数据-产品报告-消费降序'!BQ:BQ,ROW(),0)),"")</f>
        <v/>
      </c>
      <c r="BR706" s="69" t="str">
        <f>IFERROR(CLEAN(HLOOKUP(BR$1,'1.源数据-产品报告-消费降序'!BR:BR,ROW(),0)),"")</f>
        <v/>
      </c>
      <c r="BS706" s="69" t="str">
        <f>IFERROR(CLEAN(HLOOKUP(BS$1,'1.源数据-产品报告-消费降序'!BS:BS,ROW(),0)),"")</f>
        <v/>
      </c>
      <c r="BT706" s="69" t="str">
        <f>IFERROR(CLEAN(HLOOKUP(BT$1,'1.源数据-产品报告-消费降序'!BT:BT,ROW(),0)),"")</f>
        <v/>
      </c>
      <c r="BU706" s="69" t="str">
        <f>IFERROR(CLEAN(HLOOKUP(BU$1,'1.源数据-产品报告-消费降序'!BU:BU,ROW(),0)),"")</f>
        <v/>
      </c>
      <c r="BV7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6" s="69" t="str">
        <f>IFERROR(CLEAN(HLOOKUP(BW$1,'1.源数据-产品报告-消费降序'!BW:BW,ROW(),0)),"")</f>
        <v/>
      </c>
    </row>
    <row r="707" spans="1:75">
      <c r="A707" s="69" t="str">
        <f>IFERROR(CLEAN(HLOOKUP(A$1,'1.源数据-产品报告-消费降序'!A:A,ROW(),0)),"")</f>
        <v/>
      </c>
      <c r="B707" s="69" t="str">
        <f>IFERROR(CLEAN(HLOOKUP(B$1,'1.源数据-产品报告-消费降序'!B:B,ROW(),0)),"")</f>
        <v/>
      </c>
      <c r="C707" s="69" t="str">
        <f>IFERROR(CLEAN(HLOOKUP(C$1,'1.源数据-产品报告-消费降序'!C:C,ROW(),0)),"")</f>
        <v/>
      </c>
      <c r="D707" s="69" t="str">
        <f>IFERROR(CLEAN(HLOOKUP(D$1,'1.源数据-产品报告-消费降序'!D:D,ROW(),0)),"")</f>
        <v/>
      </c>
      <c r="E707" s="69" t="str">
        <f>IFERROR(CLEAN(HLOOKUP(E$1,'1.源数据-产品报告-消费降序'!E:E,ROW(),0)),"")</f>
        <v/>
      </c>
      <c r="F707" s="69" t="str">
        <f>IFERROR(CLEAN(HLOOKUP(F$1,'1.源数据-产品报告-消费降序'!F:F,ROW(),0)),"")</f>
        <v/>
      </c>
      <c r="G707" s="70">
        <f>IFERROR((HLOOKUP(G$1,'1.源数据-产品报告-消费降序'!G:G,ROW(),0)),"")</f>
        <v>0</v>
      </c>
      <c r="H7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7" s="69" t="str">
        <f>IFERROR(CLEAN(HLOOKUP(I$1,'1.源数据-产品报告-消费降序'!I:I,ROW(),0)),"")</f>
        <v/>
      </c>
      <c r="L707" s="69" t="str">
        <f>IFERROR(CLEAN(HLOOKUP(L$1,'1.源数据-产品报告-消费降序'!L:L,ROW(),0)),"")</f>
        <v/>
      </c>
      <c r="M707" s="69" t="str">
        <f>IFERROR(CLEAN(HLOOKUP(M$1,'1.源数据-产品报告-消费降序'!M:M,ROW(),0)),"")</f>
        <v/>
      </c>
      <c r="N707" s="69" t="str">
        <f>IFERROR(CLEAN(HLOOKUP(N$1,'1.源数据-产品报告-消费降序'!N:N,ROW(),0)),"")</f>
        <v/>
      </c>
      <c r="O707" s="69" t="str">
        <f>IFERROR(CLEAN(HLOOKUP(O$1,'1.源数据-产品报告-消费降序'!O:O,ROW(),0)),"")</f>
        <v/>
      </c>
      <c r="P707" s="69" t="str">
        <f>IFERROR(CLEAN(HLOOKUP(P$1,'1.源数据-产品报告-消费降序'!P:P,ROW(),0)),"")</f>
        <v/>
      </c>
      <c r="Q707" s="69" t="str">
        <f>IFERROR(CLEAN(HLOOKUP(Q$1,'1.源数据-产品报告-消费降序'!Q:Q,ROW(),0)),"")</f>
        <v/>
      </c>
      <c r="R707" s="69" t="str">
        <f>IFERROR(CLEAN(HLOOKUP(R$1,'1.源数据-产品报告-消费降序'!R:R,ROW(),0)),"")</f>
        <v/>
      </c>
      <c r="S7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7" s="69" t="str">
        <f>IFERROR(CLEAN(HLOOKUP(T$1,'1.源数据-产品报告-消费降序'!T:T,ROW(),0)),"")</f>
        <v/>
      </c>
      <c r="W707" s="69" t="str">
        <f>IFERROR(CLEAN(HLOOKUP(W$1,'1.源数据-产品报告-消费降序'!W:W,ROW(),0)),"")</f>
        <v/>
      </c>
      <c r="X707" s="69" t="str">
        <f>IFERROR(CLEAN(HLOOKUP(X$1,'1.源数据-产品报告-消费降序'!X:X,ROW(),0)),"")</f>
        <v/>
      </c>
      <c r="Y707" s="69" t="str">
        <f>IFERROR(CLEAN(HLOOKUP(Y$1,'1.源数据-产品报告-消费降序'!Y:Y,ROW(),0)),"")</f>
        <v/>
      </c>
      <c r="Z707" s="69" t="str">
        <f>IFERROR(CLEAN(HLOOKUP(Z$1,'1.源数据-产品报告-消费降序'!Z:Z,ROW(),0)),"")</f>
        <v/>
      </c>
      <c r="AA707" s="69" t="str">
        <f>IFERROR(CLEAN(HLOOKUP(AA$1,'1.源数据-产品报告-消费降序'!AA:AA,ROW(),0)),"")</f>
        <v/>
      </c>
      <c r="AB707" s="69" t="str">
        <f>IFERROR(CLEAN(HLOOKUP(AB$1,'1.源数据-产品报告-消费降序'!AB:AB,ROW(),0)),"")</f>
        <v/>
      </c>
      <c r="AC707" s="69" t="str">
        <f>IFERROR(CLEAN(HLOOKUP(AC$1,'1.源数据-产品报告-消费降序'!AC:AC,ROW(),0)),"")</f>
        <v/>
      </c>
      <c r="AD7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7" s="69" t="str">
        <f>IFERROR(CLEAN(HLOOKUP(AE$1,'1.源数据-产品报告-消费降序'!AE:AE,ROW(),0)),"")</f>
        <v/>
      </c>
      <c r="AH707" s="69" t="str">
        <f>IFERROR(CLEAN(HLOOKUP(AH$1,'1.源数据-产品报告-消费降序'!AH:AH,ROW(),0)),"")</f>
        <v/>
      </c>
      <c r="AI707" s="69" t="str">
        <f>IFERROR(CLEAN(HLOOKUP(AI$1,'1.源数据-产品报告-消费降序'!AI:AI,ROW(),0)),"")</f>
        <v/>
      </c>
      <c r="AJ707" s="69" t="str">
        <f>IFERROR(CLEAN(HLOOKUP(AJ$1,'1.源数据-产品报告-消费降序'!AJ:AJ,ROW(),0)),"")</f>
        <v/>
      </c>
      <c r="AK707" s="69" t="str">
        <f>IFERROR(CLEAN(HLOOKUP(AK$1,'1.源数据-产品报告-消费降序'!AK:AK,ROW(),0)),"")</f>
        <v/>
      </c>
      <c r="AL707" s="69" t="str">
        <f>IFERROR(CLEAN(HLOOKUP(AL$1,'1.源数据-产品报告-消费降序'!AL:AL,ROW(),0)),"")</f>
        <v/>
      </c>
      <c r="AM707" s="69" t="str">
        <f>IFERROR(CLEAN(HLOOKUP(AM$1,'1.源数据-产品报告-消费降序'!AM:AM,ROW(),0)),"")</f>
        <v/>
      </c>
      <c r="AN707" s="69" t="str">
        <f>IFERROR(CLEAN(HLOOKUP(AN$1,'1.源数据-产品报告-消费降序'!AN:AN,ROW(),0)),"")</f>
        <v/>
      </c>
      <c r="AO7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7" s="69" t="str">
        <f>IFERROR(CLEAN(HLOOKUP(AP$1,'1.源数据-产品报告-消费降序'!AP:AP,ROW(),0)),"")</f>
        <v/>
      </c>
      <c r="AS707" s="69" t="str">
        <f>IFERROR(CLEAN(HLOOKUP(AS$1,'1.源数据-产品报告-消费降序'!AS:AS,ROW(),0)),"")</f>
        <v/>
      </c>
      <c r="AT707" s="69" t="str">
        <f>IFERROR(CLEAN(HLOOKUP(AT$1,'1.源数据-产品报告-消费降序'!AT:AT,ROW(),0)),"")</f>
        <v/>
      </c>
      <c r="AU707" s="69" t="str">
        <f>IFERROR(CLEAN(HLOOKUP(AU$1,'1.源数据-产品报告-消费降序'!AU:AU,ROW(),0)),"")</f>
        <v/>
      </c>
      <c r="AV707" s="69" t="str">
        <f>IFERROR(CLEAN(HLOOKUP(AV$1,'1.源数据-产品报告-消费降序'!AV:AV,ROW(),0)),"")</f>
        <v/>
      </c>
      <c r="AW707" s="69" t="str">
        <f>IFERROR(CLEAN(HLOOKUP(AW$1,'1.源数据-产品报告-消费降序'!AW:AW,ROW(),0)),"")</f>
        <v/>
      </c>
      <c r="AX707" s="69" t="str">
        <f>IFERROR(CLEAN(HLOOKUP(AX$1,'1.源数据-产品报告-消费降序'!AX:AX,ROW(),0)),"")</f>
        <v/>
      </c>
      <c r="AY707" s="69" t="str">
        <f>IFERROR(CLEAN(HLOOKUP(AY$1,'1.源数据-产品报告-消费降序'!AY:AY,ROW(),0)),"")</f>
        <v/>
      </c>
      <c r="AZ7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7" s="69" t="str">
        <f>IFERROR(CLEAN(HLOOKUP(BA$1,'1.源数据-产品报告-消费降序'!BA:BA,ROW(),0)),"")</f>
        <v/>
      </c>
      <c r="BD707" s="69" t="str">
        <f>IFERROR(CLEAN(HLOOKUP(BD$1,'1.源数据-产品报告-消费降序'!BD:BD,ROW(),0)),"")</f>
        <v/>
      </c>
      <c r="BE707" s="69" t="str">
        <f>IFERROR(CLEAN(HLOOKUP(BE$1,'1.源数据-产品报告-消费降序'!BE:BE,ROW(),0)),"")</f>
        <v/>
      </c>
      <c r="BF707" s="69" t="str">
        <f>IFERROR(CLEAN(HLOOKUP(BF$1,'1.源数据-产品报告-消费降序'!BF:BF,ROW(),0)),"")</f>
        <v/>
      </c>
      <c r="BG707" s="69" t="str">
        <f>IFERROR(CLEAN(HLOOKUP(BG$1,'1.源数据-产品报告-消费降序'!BG:BG,ROW(),0)),"")</f>
        <v/>
      </c>
      <c r="BH707" s="69" t="str">
        <f>IFERROR(CLEAN(HLOOKUP(BH$1,'1.源数据-产品报告-消费降序'!BH:BH,ROW(),0)),"")</f>
        <v/>
      </c>
      <c r="BI707" s="69" t="str">
        <f>IFERROR(CLEAN(HLOOKUP(BI$1,'1.源数据-产品报告-消费降序'!BI:BI,ROW(),0)),"")</f>
        <v/>
      </c>
      <c r="BJ707" s="69" t="str">
        <f>IFERROR(CLEAN(HLOOKUP(BJ$1,'1.源数据-产品报告-消费降序'!BJ:BJ,ROW(),0)),"")</f>
        <v/>
      </c>
      <c r="BK7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7" s="69" t="str">
        <f>IFERROR(CLEAN(HLOOKUP(BL$1,'1.源数据-产品报告-消费降序'!BL:BL,ROW(),0)),"")</f>
        <v/>
      </c>
      <c r="BO707" s="69" t="str">
        <f>IFERROR(CLEAN(HLOOKUP(BO$1,'1.源数据-产品报告-消费降序'!BO:BO,ROW(),0)),"")</f>
        <v/>
      </c>
      <c r="BP707" s="69" t="str">
        <f>IFERROR(CLEAN(HLOOKUP(BP$1,'1.源数据-产品报告-消费降序'!BP:BP,ROW(),0)),"")</f>
        <v/>
      </c>
      <c r="BQ707" s="69" t="str">
        <f>IFERROR(CLEAN(HLOOKUP(BQ$1,'1.源数据-产品报告-消费降序'!BQ:BQ,ROW(),0)),"")</f>
        <v/>
      </c>
      <c r="BR707" s="69" t="str">
        <f>IFERROR(CLEAN(HLOOKUP(BR$1,'1.源数据-产品报告-消费降序'!BR:BR,ROW(),0)),"")</f>
        <v/>
      </c>
      <c r="BS707" s="69" t="str">
        <f>IFERROR(CLEAN(HLOOKUP(BS$1,'1.源数据-产品报告-消费降序'!BS:BS,ROW(),0)),"")</f>
        <v/>
      </c>
      <c r="BT707" s="69" t="str">
        <f>IFERROR(CLEAN(HLOOKUP(BT$1,'1.源数据-产品报告-消费降序'!BT:BT,ROW(),0)),"")</f>
        <v/>
      </c>
      <c r="BU707" s="69" t="str">
        <f>IFERROR(CLEAN(HLOOKUP(BU$1,'1.源数据-产品报告-消费降序'!BU:BU,ROW(),0)),"")</f>
        <v/>
      </c>
      <c r="BV7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7" s="69" t="str">
        <f>IFERROR(CLEAN(HLOOKUP(BW$1,'1.源数据-产品报告-消费降序'!BW:BW,ROW(),0)),"")</f>
        <v/>
      </c>
    </row>
    <row r="708" spans="1:75">
      <c r="A708" s="69" t="str">
        <f>IFERROR(CLEAN(HLOOKUP(A$1,'1.源数据-产品报告-消费降序'!A:A,ROW(),0)),"")</f>
        <v/>
      </c>
      <c r="B708" s="69" t="str">
        <f>IFERROR(CLEAN(HLOOKUP(B$1,'1.源数据-产品报告-消费降序'!B:B,ROW(),0)),"")</f>
        <v/>
      </c>
      <c r="C708" s="69" t="str">
        <f>IFERROR(CLEAN(HLOOKUP(C$1,'1.源数据-产品报告-消费降序'!C:C,ROW(),0)),"")</f>
        <v/>
      </c>
      <c r="D708" s="69" t="str">
        <f>IFERROR(CLEAN(HLOOKUP(D$1,'1.源数据-产品报告-消费降序'!D:D,ROW(),0)),"")</f>
        <v/>
      </c>
      <c r="E708" s="69" t="str">
        <f>IFERROR(CLEAN(HLOOKUP(E$1,'1.源数据-产品报告-消费降序'!E:E,ROW(),0)),"")</f>
        <v/>
      </c>
      <c r="F708" s="69" t="str">
        <f>IFERROR(CLEAN(HLOOKUP(F$1,'1.源数据-产品报告-消费降序'!F:F,ROW(),0)),"")</f>
        <v/>
      </c>
      <c r="G708" s="70">
        <f>IFERROR((HLOOKUP(G$1,'1.源数据-产品报告-消费降序'!G:G,ROW(),0)),"")</f>
        <v>0</v>
      </c>
      <c r="H7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8" s="69" t="str">
        <f>IFERROR(CLEAN(HLOOKUP(I$1,'1.源数据-产品报告-消费降序'!I:I,ROW(),0)),"")</f>
        <v/>
      </c>
      <c r="L708" s="69" t="str">
        <f>IFERROR(CLEAN(HLOOKUP(L$1,'1.源数据-产品报告-消费降序'!L:L,ROW(),0)),"")</f>
        <v/>
      </c>
      <c r="M708" s="69" t="str">
        <f>IFERROR(CLEAN(HLOOKUP(M$1,'1.源数据-产品报告-消费降序'!M:M,ROW(),0)),"")</f>
        <v/>
      </c>
      <c r="N708" s="69" t="str">
        <f>IFERROR(CLEAN(HLOOKUP(N$1,'1.源数据-产品报告-消费降序'!N:N,ROW(),0)),"")</f>
        <v/>
      </c>
      <c r="O708" s="69" t="str">
        <f>IFERROR(CLEAN(HLOOKUP(O$1,'1.源数据-产品报告-消费降序'!O:O,ROW(),0)),"")</f>
        <v/>
      </c>
      <c r="P708" s="69" t="str">
        <f>IFERROR(CLEAN(HLOOKUP(P$1,'1.源数据-产品报告-消费降序'!P:P,ROW(),0)),"")</f>
        <v/>
      </c>
      <c r="Q708" s="69" t="str">
        <f>IFERROR(CLEAN(HLOOKUP(Q$1,'1.源数据-产品报告-消费降序'!Q:Q,ROW(),0)),"")</f>
        <v/>
      </c>
      <c r="R708" s="69" t="str">
        <f>IFERROR(CLEAN(HLOOKUP(R$1,'1.源数据-产品报告-消费降序'!R:R,ROW(),0)),"")</f>
        <v/>
      </c>
      <c r="S7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8" s="69" t="str">
        <f>IFERROR(CLEAN(HLOOKUP(T$1,'1.源数据-产品报告-消费降序'!T:T,ROW(),0)),"")</f>
        <v/>
      </c>
      <c r="W708" s="69" t="str">
        <f>IFERROR(CLEAN(HLOOKUP(W$1,'1.源数据-产品报告-消费降序'!W:W,ROW(),0)),"")</f>
        <v/>
      </c>
      <c r="X708" s="69" t="str">
        <f>IFERROR(CLEAN(HLOOKUP(X$1,'1.源数据-产品报告-消费降序'!X:X,ROW(),0)),"")</f>
        <v/>
      </c>
      <c r="Y708" s="69" t="str">
        <f>IFERROR(CLEAN(HLOOKUP(Y$1,'1.源数据-产品报告-消费降序'!Y:Y,ROW(),0)),"")</f>
        <v/>
      </c>
      <c r="Z708" s="69" t="str">
        <f>IFERROR(CLEAN(HLOOKUP(Z$1,'1.源数据-产品报告-消费降序'!Z:Z,ROW(),0)),"")</f>
        <v/>
      </c>
      <c r="AA708" s="69" t="str">
        <f>IFERROR(CLEAN(HLOOKUP(AA$1,'1.源数据-产品报告-消费降序'!AA:AA,ROW(),0)),"")</f>
        <v/>
      </c>
      <c r="AB708" s="69" t="str">
        <f>IFERROR(CLEAN(HLOOKUP(AB$1,'1.源数据-产品报告-消费降序'!AB:AB,ROW(),0)),"")</f>
        <v/>
      </c>
      <c r="AC708" s="69" t="str">
        <f>IFERROR(CLEAN(HLOOKUP(AC$1,'1.源数据-产品报告-消费降序'!AC:AC,ROW(),0)),"")</f>
        <v/>
      </c>
      <c r="AD7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8" s="69" t="str">
        <f>IFERROR(CLEAN(HLOOKUP(AE$1,'1.源数据-产品报告-消费降序'!AE:AE,ROW(),0)),"")</f>
        <v/>
      </c>
      <c r="AH708" s="69" t="str">
        <f>IFERROR(CLEAN(HLOOKUP(AH$1,'1.源数据-产品报告-消费降序'!AH:AH,ROW(),0)),"")</f>
        <v/>
      </c>
      <c r="AI708" s="69" t="str">
        <f>IFERROR(CLEAN(HLOOKUP(AI$1,'1.源数据-产品报告-消费降序'!AI:AI,ROW(),0)),"")</f>
        <v/>
      </c>
      <c r="AJ708" s="69" t="str">
        <f>IFERROR(CLEAN(HLOOKUP(AJ$1,'1.源数据-产品报告-消费降序'!AJ:AJ,ROW(),0)),"")</f>
        <v/>
      </c>
      <c r="AK708" s="69" t="str">
        <f>IFERROR(CLEAN(HLOOKUP(AK$1,'1.源数据-产品报告-消费降序'!AK:AK,ROW(),0)),"")</f>
        <v/>
      </c>
      <c r="AL708" s="69" t="str">
        <f>IFERROR(CLEAN(HLOOKUP(AL$1,'1.源数据-产品报告-消费降序'!AL:AL,ROW(),0)),"")</f>
        <v/>
      </c>
      <c r="AM708" s="69" t="str">
        <f>IFERROR(CLEAN(HLOOKUP(AM$1,'1.源数据-产品报告-消费降序'!AM:AM,ROW(),0)),"")</f>
        <v/>
      </c>
      <c r="AN708" s="69" t="str">
        <f>IFERROR(CLEAN(HLOOKUP(AN$1,'1.源数据-产品报告-消费降序'!AN:AN,ROW(),0)),"")</f>
        <v/>
      </c>
      <c r="AO7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8" s="69" t="str">
        <f>IFERROR(CLEAN(HLOOKUP(AP$1,'1.源数据-产品报告-消费降序'!AP:AP,ROW(),0)),"")</f>
        <v/>
      </c>
      <c r="AS708" s="69" t="str">
        <f>IFERROR(CLEAN(HLOOKUP(AS$1,'1.源数据-产品报告-消费降序'!AS:AS,ROW(),0)),"")</f>
        <v/>
      </c>
      <c r="AT708" s="69" t="str">
        <f>IFERROR(CLEAN(HLOOKUP(AT$1,'1.源数据-产品报告-消费降序'!AT:AT,ROW(),0)),"")</f>
        <v/>
      </c>
      <c r="AU708" s="69" t="str">
        <f>IFERROR(CLEAN(HLOOKUP(AU$1,'1.源数据-产品报告-消费降序'!AU:AU,ROW(),0)),"")</f>
        <v/>
      </c>
      <c r="AV708" s="69" t="str">
        <f>IFERROR(CLEAN(HLOOKUP(AV$1,'1.源数据-产品报告-消费降序'!AV:AV,ROW(),0)),"")</f>
        <v/>
      </c>
      <c r="AW708" s="69" t="str">
        <f>IFERROR(CLEAN(HLOOKUP(AW$1,'1.源数据-产品报告-消费降序'!AW:AW,ROW(),0)),"")</f>
        <v/>
      </c>
      <c r="AX708" s="69" t="str">
        <f>IFERROR(CLEAN(HLOOKUP(AX$1,'1.源数据-产品报告-消费降序'!AX:AX,ROW(),0)),"")</f>
        <v/>
      </c>
      <c r="AY708" s="69" t="str">
        <f>IFERROR(CLEAN(HLOOKUP(AY$1,'1.源数据-产品报告-消费降序'!AY:AY,ROW(),0)),"")</f>
        <v/>
      </c>
      <c r="AZ7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8" s="69" t="str">
        <f>IFERROR(CLEAN(HLOOKUP(BA$1,'1.源数据-产品报告-消费降序'!BA:BA,ROW(),0)),"")</f>
        <v/>
      </c>
      <c r="BD708" s="69" t="str">
        <f>IFERROR(CLEAN(HLOOKUP(BD$1,'1.源数据-产品报告-消费降序'!BD:BD,ROW(),0)),"")</f>
        <v/>
      </c>
      <c r="BE708" s="69" t="str">
        <f>IFERROR(CLEAN(HLOOKUP(BE$1,'1.源数据-产品报告-消费降序'!BE:BE,ROW(),0)),"")</f>
        <v/>
      </c>
      <c r="BF708" s="69" t="str">
        <f>IFERROR(CLEAN(HLOOKUP(BF$1,'1.源数据-产品报告-消费降序'!BF:BF,ROW(),0)),"")</f>
        <v/>
      </c>
      <c r="BG708" s="69" t="str">
        <f>IFERROR(CLEAN(HLOOKUP(BG$1,'1.源数据-产品报告-消费降序'!BG:BG,ROW(),0)),"")</f>
        <v/>
      </c>
      <c r="BH708" s="69" t="str">
        <f>IFERROR(CLEAN(HLOOKUP(BH$1,'1.源数据-产品报告-消费降序'!BH:BH,ROW(),0)),"")</f>
        <v/>
      </c>
      <c r="BI708" s="69" t="str">
        <f>IFERROR(CLEAN(HLOOKUP(BI$1,'1.源数据-产品报告-消费降序'!BI:BI,ROW(),0)),"")</f>
        <v/>
      </c>
      <c r="BJ708" s="69" t="str">
        <f>IFERROR(CLEAN(HLOOKUP(BJ$1,'1.源数据-产品报告-消费降序'!BJ:BJ,ROW(),0)),"")</f>
        <v/>
      </c>
      <c r="BK7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8" s="69" t="str">
        <f>IFERROR(CLEAN(HLOOKUP(BL$1,'1.源数据-产品报告-消费降序'!BL:BL,ROW(),0)),"")</f>
        <v/>
      </c>
      <c r="BO708" s="69" t="str">
        <f>IFERROR(CLEAN(HLOOKUP(BO$1,'1.源数据-产品报告-消费降序'!BO:BO,ROW(),0)),"")</f>
        <v/>
      </c>
      <c r="BP708" s="69" t="str">
        <f>IFERROR(CLEAN(HLOOKUP(BP$1,'1.源数据-产品报告-消费降序'!BP:BP,ROW(),0)),"")</f>
        <v/>
      </c>
      <c r="BQ708" s="69" t="str">
        <f>IFERROR(CLEAN(HLOOKUP(BQ$1,'1.源数据-产品报告-消费降序'!BQ:BQ,ROW(),0)),"")</f>
        <v/>
      </c>
      <c r="BR708" s="69" t="str">
        <f>IFERROR(CLEAN(HLOOKUP(BR$1,'1.源数据-产品报告-消费降序'!BR:BR,ROW(),0)),"")</f>
        <v/>
      </c>
      <c r="BS708" s="69" t="str">
        <f>IFERROR(CLEAN(HLOOKUP(BS$1,'1.源数据-产品报告-消费降序'!BS:BS,ROW(),0)),"")</f>
        <v/>
      </c>
      <c r="BT708" s="69" t="str">
        <f>IFERROR(CLEAN(HLOOKUP(BT$1,'1.源数据-产品报告-消费降序'!BT:BT,ROW(),0)),"")</f>
        <v/>
      </c>
      <c r="BU708" s="69" t="str">
        <f>IFERROR(CLEAN(HLOOKUP(BU$1,'1.源数据-产品报告-消费降序'!BU:BU,ROW(),0)),"")</f>
        <v/>
      </c>
      <c r="BV7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8" s="69" t="str">
        <f>IFERROR(CLEAN(HLOOKUP(BW$1,'1.源数据-产品报告-消费降序'!BW:BW,ROW(),0)),"")</f>
        <v/>
      </c>
    </row>
    <row r="709" spans="1:75">
      <c r="A709" s="69" t="str">
        <f>IFERROR(CLEAN(HLOOKUP(A$1,'1.源数据-产品报告-消费降序'!A:A,ROW(),0)),"")</f>
        <v/>
      </c>
      <c r="B709" s="69" t="str">
        <f>IFERROR(CLEAN(HLOOKUP(B$1,'1.源数据-产品报告-消费降序'!B:B,ROW(),0)),"")</f>
        <v/>
      </c>
      <c r="C709" s="69" t="str">
        <f>IFERROR(CLEAN(HLOOKUP(C$1,'1.源数据-产品报告-消费降序'!C:C,ROW(),0)),"")</f>
        <v/>
      </c>
      <c r="D709" s="69" t="str">
        <f>IFERROR(CLEAN(HLOOKUP(D$1,'1.源数据-产品报告-消费降序'!D:D,ROW(),0)),"")</f>
        <v/>
      </c>
      <c r="E709" s="69" t="str">
        <f>IFERROR(CLEAN(HLOOKUP(E$1,'1.源数据-产品报告-消费降序'!E:E,ROW(),0)),"")</f>
        <v/>
      </c>
      <c r="F709" s="69" t="str">
        <f>IFERROR(CLEAN(HLOOKUP(F$1,'1.源数据-产品报告-消费降序'!F:F,ROW(),0)),"")</f>
        <v/>
      </c>
      <c r="G709" s="70">
        <f>IFERROR((HLOOKUP(G$1,'1.源数据-产品报告-消费降序'!G:G,ROW(),0)),"")</f>
        <v>0</v>
      </c>
      <c r="H7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09" s="69" t="str">
        <f>IFERROR(CLEAN(HLOOKUP(I$1,'1.源数据-产品报告-消费降序'!I:I,ROW(),0)),"")</f>
        <v/>
      </c>
      <c r="L709" s="69" t="str">
        <f>IFERROR(CLEAN(HLOOKUP(L$1,'1.源数据-产品报告-消费降序'!L:L,ROW(),0)),"")</f>
        <v/>
      </c>
      <c r="M709" s="69" t="str">
        <f>IFERROR(CLEAN(HLOOKUP(M$1,'1.源数据-产品报告-消费降序'!M:M,ROW(),0)),"")</f>
        <v/>
      </c>
      <c r="N709" s="69" t="str">
        <f>IFERROR(CLEAN(HLOOKUP(N$1,'1.源数据-产品报告-消费降序'!N:N,ROW(),0)),"")</f>
        <v/>
      </c>
      <c r="O709" s="69" t="str">
        <f>IFERROR(CLEAN(HLOOKUP(O$1,'1.源数据-产品报告-消费降序'!O:O,ROW(),0)),"")</f>
        <v/>
      </c>
      <c r="P709" s="69" t="str">
        <f>IFERROR(CLEAN(HLOOKUP(P$1,'1.源数据-产品报告-消费降序'!P:P,ROW(),0)),"")</f>
        <v/>
      </c>
      <c r="Q709" s="69" t="str">
        <f>IFERROR(CLEAN(HLOOKUP(Q$1,'1.源数据-产品报告-消费降序'!Q:Q,ROW(),0)),"")</f>
        <v/>
      </c>
      <c r="R709" s="69" t="str">
        <f>IFERROR(CLEAN(HLOOKUP(R$1,'1.源数据-产品报告-消费降序'!R:R,ROW(),0)),"")</f>
        <v/>
      </c>
      <c r="S7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09" s="69" t="str">
        <f>IFERROR(CLEAN(HLOOKUP(T$1,'1.源数据-产品报告-消费降序'!T:T,ROW(),0)),"")</f>
        <v/>
      </c>
      <c r="W709" s="69" t="str">
        <f>IFERROR(CLEAN(HLOOKUP(W$1,'1.源数据-产品报告-消费降序'!W:W,ROW(),0)),"")</f>
        <v/>
      </c>
      <c r="X709" s="69" t="str">
        <f>IFERROR(CLEAN(HLOOKUP(X$1,'1.源数据-产品报告-消费降序'!X:X,ROW(),0)),"")</f>
        <v/>
      </c>
      <c r="Y709" s="69" t="str">
        <f>IFERROR(CLEAN(HLOOKUP(Y$1,'1.源数据-产品报告-消费降序'!Y:Y,ROW(),0)),"")</f>
        <v/>
      </c>
      <c r="Z709" s="69" t="str">
        <f>IFERROR(CLEAN(HLOOKUP(Z$1,'1.源数据-产品报告-消费降序'!Z:Z,ROW(),0)),"")</f>
        <v/>
      </c>
      <c r="AA709" s="69" t="str">
        <f>IFERROR(CLEAN(HLOOKUP(AA$1,'1.源数据-产品报告-消费降序'!AA:AA,ROW(),0)),"")</f>
        <v/>
      </c>
      <c r="AB709" s="69" t="str">
        <f>IFERROR(CLEAN(HLOOKUP(AB$1,'1.源数据-产品报告-消费降序'!AB:AB,ROW(),0)),"")</f>
        <v/>
      </c>
      <c r="AC709" s="69" t="str">
        <f>IFERROR(CLEAN(HLOOKUP(AC$1,'1.源数据-产品报告-消费降序'!AC:AC,ROW(),0)),"")</f>
        <v/>
      </c>
      <c r="AD7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09" s="69" t="str">
        <f>IFERROR(CLEAN(HLOOKUP(AE$1,'1.源数据-产品报告-消费降序'!AE:AE,ROW(),0)),"")</f>
        <v/>
      </c>
      <c r="AH709" s="69" t="str">
        <f>IFERROR(CLEAN(HLOOKUP(AH$1,'1.源数据-产品报告-消费降序'!AH:AH,ROW(),0)),"")</f>
        <v/>
      </c>
      <c r="AI709" s="69" t="str">
        <f>IFERROR(CLEAN(HLOOKUP(AI$1,'1.源数据-产品报告-消费降序'!AI:AI,ROW(),0)),"")</f>
        <v/>
      </c>
      <c r="AJ709" s="69" t="str">
        <f>IFERROR(CLEAN(HLOOKUP(AJ$1,'1.源数据-产品报告-消费降序'!AJ:AJ,ROW(),0)),"")</f>
        <v/>
      </c>
      <c r="AK709" s="69" t="str">
        <f>IFERROR(CLEAN(HLOOKUP(AK$1,'1.源数据-产品报告-消费降序'!AK:AK,ROW(),0)),"")</f>
        <v/>
      </c>
      <c r="AL709" s="69" t="str">
        <f>IFERROR(CLEAN(HLOOKUP(AL$1,'1.源数据-产品报告-消费降序'!AL:AL,ROW(),0)),"")</f>
        <v/>
      </c>
      <c r="AM709" s="69" t="str">
        <f>IFERROR(CLEAN(HLOOKUP(AM$1,'1.源数据-产品报告-消费降序'!AM:AM,ROW(),0)),"")</f>
        <v/>
      </c>
      <c r="AN709" s="69" t="str">
        <f>IFERROR(CLEAN(HLOOKUP(AN$1,'1.源数据-产品报告-消费降序'!AN:AN,ROW(),0)),"")</f>
        <v/>
      </c>
      <c r="AO7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09" s="69" t="str">
        <f>IFERROR(CLEAN(HLOOKUP(AP$1,'1.源数据-产品报告-消费降序'!AP:AP,ROW(),0)),"")</f>
        <v/>
      </c>
      <c r="AS709" s="69" t="str">
        <f>IFERROR(CLEAN(HLOOKUP(AS$1,'1.源数据-产品报告-消费降序'!AS:AS,ROW(),0)),"")</f>
        <v/>
      </c>
      <c r="AT709" s="69" t="str">
        <f>IFERROR(CLEAN(HLOOKUP(AT$1,'1.源数据-产品报告-消费降序'!AT:AT,ROW(),0)),"")</f>
        <v/>
      </c>
      <c r="AU709" s="69" t="str">
        <f>IFERROR(CLEAN(HLOOKUP(AU$1,'1.源数据-产品报告-消费降序'!AU:AU,ROW(),0)),"")</f>
        <v/>
      </c>
      <c r="AV709" s="69" t="str">
        <f>IFERROR(CLEAN(HLOOKUP(AV$1,'1.源数据-产品报告-消费降序'!AV:AV,ROW(),0)),"")</f>
        <v/>
      </c>
      <c r="AW709" s="69" t="str">
        <f>IFERROR(CLEAN(HLOOKUP(AW$1,'1.源数据-产品报告-消费降序'!AW:AW,ROW(),0)),"")</f>
        <v/>
      </c>
      <c r="AX709" s="69" t="str">
        <f>IFERROR(CLEAN(HLOOKUP(AX$1,'1.源数据-产品报告-消费降序'!AX:AX,ROW(),0)),"")</f>
        <v/>
      </c>
      <c r="AY709" s="69" t="str">
        <f>IFERROR(CLEAN(HLOOKUP(AY$1,'1.源数据-产品报告-消费降序'!AY:AY,ROW(),0)),"")</f>
        <v/>
      </c>
      <c r="AZ7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09" s="69" t="str">
        <f>IFERROR(CLEAN(HLOOKUP(BA$1,'1.源数据-产品报告-消费降序'!BA:BA,ROW(),0)),"")</f>
        <v/>
      </c>
      <c r="BD709" s="69" t="str">
        <f>IFERROR(CLEAN(HLOOKUP(BD$1,'1.源数据-产品报告-消费降序'!BD:BD,ROW(),0)),"")</f>
        <v/>
      </c>
      <c r="BE709" s="69" t="str">
        <f>IFERROR(CLEAN(HLOOKUP(BE$1,'1.源数据-产品报告-消费降序'!BE:BE,ROW(),0)),"")</f>
        <v/>
      </c>
      <c r="BF709" s="69" t="str">
        <f>IFERROR(CLEAN(HLOOKUP(BF$1,'1.源数据-产品报告-消费降序'!BF:BF,ROW(),0)),"")</f>
        <v/>
      </c>
      <c r="BG709" s="69" t="str">
        <f>IFERROR(CLEAN(HLOOKUP(BG$1,'1.源数据-产品报告-消费降序'!BG:BG,ROW(),0)),"")</f>
        <v/>
      </c>
      <c r="BH709" s="69" t="str">
        <f>IFERROR(CLEAN(HLOOKUP(BH$1,'1.源数据-产品报告-消费降序'!BH:BH,ROW(),0)),"")</f>
        <v/>
      </c>
      <c r="BI709" s="69" t="str">
        <f>IFERROR(CLEAN(HLOOKUP(BI$1,'1.源数据-产品报告-消费降序'!BI:BI,ROW(),0)),"")</f>
        <v/>
      </c>
      <c r="BJ709" s="69" t="str">
        <f>IFERROR(CLEAN(HLOOKUP(BJ$1,'1.源数据-产品报告-消费降序'!BJ:BJ,ROW(),0)),"")</f>
        <v/>
      </c>
      <c r="BK7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09" s="69" t="str">
        <f>IFERROR(CLEAN(HLOOKUP(BL$1,'1.源数据-产品报告-消费降序'!BL:BL,ROW(),0)),"")</f>
        <v/>
      </c>
      <c r="BO709" s="69" t="str">
        <f>IFERROR(CLEAN(HLOOKUP(BO$1,'1.源数据-产品报告-消费降序'!BO:BO,ROW(),0)),"")</f>
        <v/>
      </c>
      <c r="BP709" s="69" t="str">
        <f>IFERROR(CLEAN(HLOOKUP(BP$1,'1.源数据-产品报告-消费降序'!BP:BP,ROW(),0)),"")</f>
        <v/>
      </c>
      <c r="BQ709" s="69" t="str">
        <f>IFERROR(CLEAN(HLOOKUP(BQ$1,'1.源数据-产品报告-消费降序'!BQ:BQ,ROW(),0)),"")</f>
        <v/>
      </c>
      <c r="BR709" s="69" t="str">
        <f>IFERROR(CLEAN(HLOOKUP(BR$1,'1.源数据-产品报告-消费降序'!BR:BR,ROW(),0)),"")</f>
        <v/>
      </c>
      <c r="BS709" s="69" t="str">
        <f>IFERROR(CLEAN(HLOOKUP(BS$1,'1.源数据-产品报告-消费降序'!BS:BS,ROW(),0)),"")</f>
        <v/>
      </c>
      <c r="BT709" s="69" t="str">
        <f>IFERROR(CLEAN(HLOOKUP(BT$1,'1.源数据-产品报告-消费降序'!BT:BT,ROW(),0)),"")</f>
        <v/>
      </c>
      <c r="BU709" s="69" t="str">
        <f>IFERROR(CLEAN(HLOOKUP(BU$1,'1.源数据-产品报告-消费降序'!BU:BU,ROW(),0)),"")</f>
        <v/>
      </c>
      <c r="BV7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09" s="69" t="str">
        <f>IFERROR(CLEAN(HLOOKUP(BW$1,'1.源数据-产品报告-消费降序'!BW:BW,ROW(),0)),"")</f>
        <v/>
      </c>
    </row>
    <row r="710" spans="1:75">
      <c r="A710" s="69" t="str">
        <f>IFERROR(CLEAN(HLOOKUP(A$1,'1.源数据-产品报告-消费降序'!A:A,ROW(),0)),"")</f>
        <v/>
      </c>
      <c r="B710" s="69" t="str">
        <f>IFERROR(CLEAN(HLOOKUP(B$1,'1.源数据-产品报告-消费降序'!B:B,ROW(),0)),"")</f>
        <v/>
      </c>
      <c r="C710" s="69" t="str">
        <f>IFERROR(CLEAN(HLOOKUP(C$1,'1.源数据-产品报告-消费降序'!C:C,ROW(),0)),"")</f>
        <v/>
      </c>
      <c r="D710" s="69" t="str">
        <f>IFERROR(CLEAN(HLOOKUP(D$1,'1.源数据-产品报告-消费降序'!D:D,ROW(),0)),"")</f>
        <v/>
      </c>
      <c r="E710" s="69" t="str">
        <f>IFERROR(CLEAN(HLOOKUP(E$1,'1.源数据-产品报告-消费降序'!E:E,ROW(),0)),"")</f>
        <v/>
      </c>
      <c r="F710" s="69" t="str">
        <f>IFERROR(CLEAN(HLOOKUP(F$1,'1.源数据-产品报告-消费降序'!F:F,ROW(),0)),"")</f>
        <v/>
      </c>
      <c r="G710" s="70">
        <f>IFERROR((HLOOKUP(G$1,'1.源数据-产品报告-消费降序'!G:G,ROW(),0)),"")</f>
        <v>0</v>
      </c>
      <c r="H7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0" s="69" t="str">
        <f>IFERROR(CLEAN(HLOOKUP(I$1,'1.源数据-产品报告-消费降序'!I:I,ROW(),0)),"")</f>
        <v/>
      </c>
      <c r="L710" s="69" t="str">
        <f>IFERROR(CLEAN(HLOOKUP(L$1,'1.源数据-产品报告-消费降序'!L:L,ROW(),0)),"")</f>
        <v/>
      </c>
      <c r="M710" s="69" t="str">
        <f>IFERROR(CLEAN(HLOOKUP(M$1,'1.源数据-产品报告-消费降序'!M:M,ROW(),0)),"")</f>
        <v/>
      </c>
      <c r="N710" s="69" t="str">
        <f>IFERROR(CLEAN(HLOOKUP(N$1,'1.源数据-产品报告-消费降序'!N:N,ROW(),0)),"")</f>
        <v/>
      </c>
      <c r="O710" s="69" t="str">
        <f>IFERROR(CLEAN(HLOOKUP(O$1,'1.源数据-产品报告-消费降序'!O:O,ROW(),0)),"")</f>
        <v/>
      </c>
      <c r="P710" s="69" t="str">
        <f>IFERROR(CLEAN(HLOOKUP(P$1,'1.源数据-产品报告-消费降序'!P:P,ROW(),0)),"")</f>
        <v/>
      </c>
      <c r="Q710" s="69" t="str">
        <f>IFERROR(CLEAN(HLOOKUP(Q$1,'1.源数据-产品报告-消费降序'!Q:Q,ROW(),0)),"")</f>
        <v/>
      </c>
      <c r="R710" s="69" t="str">
        <f>IFERROR(CLEAN(HLOOKUP(R$1,'1.源数据-产品报告-消费降序'!R:R,ROW(),0)),"")</f>
        <v/>
      </c>
      <c r="S7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0" s="69" t="str">
        <f>IFERROR(CLEAN(HLOOKUP(T$1,'1.源数据-产品报告-消费降序'!T:T,ROW(),0)),"")</f>
        <v/>
      </c>
      <c r="W710" s="69" t="str">
        <f>IFERROR(CLEAN(HLOOKUP(W$1,'1.源数据-产品报告-消费降序'!W:W,ROW(),0)),"")</f>
        <v/>
      </c>
      <c r="X710" s="69" t="str">
        <f>IFERROR(CLEAN(HLOOKUP(X$1,'1.源数据-产品报告-消费降序'!X:X,ROW(),0)),"")</f>
        <v/>
      </c>
      <c r="Y710" s="69" t="str">
        <f>IFERROR(CLEAN(HLOOKUP(Y$1,'1.源数据-产品报告-消费降序'!Y:Y,ROW(),0)),"")</f>
        <v/>
      </c>
      <c r="Z710" s="69" t="str">
        <f>IFERROR(CLEAN(HLOOKUP(Z$1,'1.源数据-产品报告-消费降序'!Z:Z,ROW(),0)),"")</f>
        <v/>
      </c>
      <c r="AA710" s="69" t="str">
        <f>IFERROR(CLEAN(HLOOKUP(AA$1,'1.源数据-产品报告-消费降序'!AA:AA,ROW(),0)),"")</f>
        <v/>
      </c>
      <c r="AB710" s="69" t="str">
        <f>IFERROR(CLEAN(HLOOKUP(AB$1,'1.源数据-产品报告-消费降序'!AB:AB,ROW(),0)),"")</f>
        <v/>
      </c>
      <c r="AC710" s="69" t="str">
        <f>IFERROR(CLEAN(HLOOKUP(AC$1,'1.源数据-产品报告-消费降序'!AC:AC,ROW(),0)),"")</f>
        <v/>
      </c>
      <c r="AD7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0" s="69" t="str">
        <f>IFERROR(CLEAN(HLOOKUP(AE$1,'1.源数据-产品报告-消费降序'!AE:AE,ROW(),0)),"")</f>
        <v/>
      </c>
      <c r="AH710" s="69" t="str">
        <f>IFERROR(CLEAN(HLOOKUP(AH$1,'1.源数据-产品报告-消费降序'!AH:AH,ROW(),0)),"")</f>
        <v/>
      </c>
      <c r="AI710" s="69" t="str">
        <f>IFERROR(CLEAN(HLOOKUP(AI$1,'1.源数据-产品报告-消费降序'!AI:AI,ROW(),0)),"")</f>
        <v/>
      </c>
      <c r="AJ710" s="69" t="str">
        <f>IFERROR(CLEAN(HLOOKUP(AJ$1,'1.源数据-产品报告-消费降序'!AJ:AJ,ROW(),0)),"")</f>
        <v/>
      </c>
      <c r="AK710" s="69" t="str">
        <f>IFERROR(CLEAN(HLOOKUP(AK$1,'1.源数据-产品报告-消费降序'!AK:AK,ROW(),0)),"")</f>
        <v/>
      </c>
      <c r="AL710" s="69" t="str">
        <f>IFERROR(CLEAN(HLOOKUP(AL$1,'1.源数据-产品报告-消费降序'!AL:AL,ROW(),0)),"")</f>
        <v/>
      </c>
      <c r="AM710" s="69" t="str">
        <f>IFERROR(CLEAN(HLOOKUP(AM$1,'1.源数据-产品报告-消费降序'!AM:AM,ROW(),0)),"")</f>
        <v/>
      </c>
      <c r="AN710" s="69" t="str">
        <f>IFERROR(CLEAN(HLOOKUP(AN$1,'1.源数据-产品报告-消费降序'!AN:AN,ROW(),0)),"")</f>
        <v/>
      </c>
      <c r="AO7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0" s="69" t="str">
        <f>IFERROR(CLEAN(HLOOKUP(AP$1,'1.源数据-产品报告-消费降序'!AP:AP,ROW(),0)),"")</f>
        <v/>
      </c>
      <c r="AS710" s="69" t="str">
        <f>IFERROR(CLEAN(HLOOKUP(AS$1,'1.源数据-产品报告-消费降序'!AS:AS,ROW(),0)),"")</f>
        <v/>
      </c>
      <c r="AT710" s="69" t="str">
        <f>IFERROR(CLEAN(HLOOKUP(AT$1,'1.源数据-产品报告-消费降序'!AT:AT,ROW(),0)),"")</f>
        <v/>
      </c>
      <c r="AU710" s="69" t="str">
        <f>IFERROR(CLEAN(HLOOKUP(AU$1,'1.源数据-产品报告-消费降序'!AU:AU,ROW(),0)),"")</f>
        <v/>
      </c>
      <c r="AV710" s="69" t="str">
        <f>IFERROR(CLEAN(HLOOKUP(AV$1,'1.源数据-产品报告-消费降序'!AV:AV,ROW(),0)),"")</f>
        <v/>
      </c>
      <c r="AW710" s="69" t="str">
        <f>IFERROR(CLEAN(HLOOKUP(AW$1,'1.源数据-产品报告-消费降序'!AW:AW,ROW(),0)),"")</f>
        <v/>
      </c>
      <c r="AX710" s="69" t="str">
        <f>IFERROR(CLEAN(HLOOKUP(AX$1,'1.源数据-产品报告-消费降序'!AX:AX,ROW(),0)),"")</f>
        <v/>
      </c>
      <c r="AY710" s="69" t="str">
        <f>IFERROR(CLEAN(HLOOKUP(AY$1,'1.源数据-产品报告-消费降序'!AY:AY,ROW(),0)),"")</f>
        <v/>
      </c>
      <c r="AZ7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0" s="69" t="str">
        <f>IFERROR(CLEAN(HLOOKUP(BA$1,'1.源数据-产品报告-消费降序'!BA:BA,ROW(),0)),"")</f>
        <v/>
      </c>
      <c r="BD710" s="69" t="str">
        <f>IFERROR(CLEAN(HLOOKUP(BD$1,'1.源数据-产品报告-消费降序'!BD:BD,ROW(),0)),"")</f>
        <v/>
      </c>
      <c r="BE710" s="69" t="str">
        <f>IFERROR(CLEAN(HLOOKUP(BE$1,'1.源数据-产品报告-消费降序'!BE:BE,ROW(),0)),"")</f>
        <v/>
      </c>
      <c r="BF710" s="69" t="str">
        <f>IFERROR(CLEAN(HLOOKUP(BF$1,'1.源数据-产品报告-消费降序'!BF:BF,ROW(),0)),"")</f>
        <v/>
      </c>
      <c r="BG710" s="69" t="str">
        <f>IFERROR(CLEAN(HLOOKUP(BG$1,'1.源数据-产品报告-消费降序'!BG:BG,ROW(),0)),"")</f>
        <v/>
      </c>
      <c r="BH710" s="69" t="str">
        <f>IFERROR(CLEAN(HLOOKUP(BH$1,'1.源数据-产品报告-消费降序'!BH:BH,ROW(),0)),"")</f>
        <v/>
      </c>
      <c r="BI710" s="69" t="str">
        <f>IFERROR(CLEAN(HLOOKUP(BI$1,'1.源数据-产品报告-消费降序'!BI:BI,ROW(),0)),"")</f>
        <v/>
      </c>
      <c r="BJ710" s="69" t="str">
        <f>IFERROR(CLEAN(HLOOKUP(BJ$1,'1.源数据-产品报告-消费降序'!BJ:BJ,ROW(),0)),"")</f>
        <v/>
      </c>
      <c r="BK7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0" s="69" t="str">
        <f>IFERROR(CLEAN(HLOOKUP(BL$1,'1.源数据-产品报告-消费降序'!BL:BL,ROW(),0)),"")</f>
        <v/>
      </c>
      <c r="BO710" s="69" t="str">
        <f>IFERROR(CLEAN(HLOOKUP(BO$1,'1.源数据-产品报告-消费降序'!BO:BO,ROW(),0)),"")</f>
        <v/>
      </c>
      <c r="BP710" s="69" t="str">
        <f>IFERROR(CLEAN(HLOOKUP(BP$1,'1.源数据-产品报告-消费降序'!BP:BP,ROW(),0)),"")</f>
        <v/>
      </c>
      <c r="BQ710" s="69" t="str">
        <f>IFERROR(CLEAN(HLOOKUP(BQ$1,'1.源数据-产品报告-消费降序'!BQ:BQ,ROW(),0)),"")</f>
        <v/>
      </c>
      <c r="BR710" s="69" t="str">
        <f>IFERROR(CLEAN(HLOOKUP(BR$1,'1.源数据-产品报告-消费降序'!BR:BR,ROW(),0)),"")</f>
        <v/>
      </c>
      <c r="BS710" s="69" t="str">
        <f>IFERROR(CLEAN(HLOOKUP(BS$1,'1.源数据-产品报告-消费降序'!BS:BS,ROW(),0)),"")</f>
        <v/>
      </c>
      <c r="BT710" s="69" t="str">
        <f>IFERROR(CLEAN(HLOOKUP(BT$1,'1.源数据-产品报告-消费降序'!BT:BT,ROW(),0)),"")</f>
        <v/>
      </c>
      <c r="BU710" s="69" t="str">
        <f>IFERROR(CLEAN(HLOOKUP(BU$1,'1.源数据-产品报告-消费降序'!BU:BU,ROW(),0)),"")</f>
        <v/>
      </c>
      <c r="BV7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0" s="69" t="str">
        <f>IFERROR(CLEAN(HLOOKUP(BW$1,'1.源数据-产品报告-消费降序'!BW:BW,ROW(),0)),"")</f>
        <v/>
      </c>
    </row>
    <row r="711" spans="1:75">
      <c r="A711" s="69" t="str">
        <f>IFERROR(CLEAN(HLOOKUP(A$1,'1.源数据-产品报告-消费降序'!A:A,ROW(),0)),"")</f>
        <v/>
      </c>
      <c r="B711" s="69" t="str">
        <f>IFERROR(CLEAN(HLOOKUP(B$1,'1.源数据-产品报告-消费降序'!B:B,ROW(),0)),"")</f>
        <v/>
      </c>
      <c r="C711" s="69" t="str">
        <f>IFERROR(CLEAN(HLOOKUP(C$1,'1.源数据-产品报告-消费降序'!C:C,ROW(),0)),"")</f>
        <v/>
      </c>
      <c r="D711" s="69" t="str">
        <f>IFERROR(CLEAN(HLOOKUP(D$1,'1.源数据-产品报告-消费降序'!D:D,ROW(),0)),"")</f>
        <v/>
      </c>
      <c r="E711" s="69" t="str">
        <f>IFERROR(CLEAN(HLOOKUP(E$1,'1.源数据-产品报告-消费降序'!E:E,ROW(),0)),"")</f>
        <v/>
      </c>
      <c r="F711" s="69" t="str">
        <f>IFERROR(CLEAN(HLOOKUP(F$1,'1.源数据-产品报告-消费降序'!F:F,ROW(),0)),"")</f>
        <v/>
      </c>
      <c r="G711" s="70">
        <f>IFERROR((HLOOKUP(G$1,'1.源数据-产品报告-消费降序'!G:G,ROW(),0)),"")</f>
        <v>0</v>
      </c>
      <c r="H7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1" s="69" t="str">
        <f>IFERROR(CLEAN(HLOOKUP(I$1,'1.源数据-产品报告-消费降序'!I:I,ROW(),0)),"")</f>
        <v/>
      </c>
      <c r="L711" s="69" t="str">
        <f>IFERROR(CLEAN(HLOOKUP(L$1,'1.源数据-产品报告-消费降序'!L:L,ROW(),0)),"")</f>
        <v/>
      </c>
      <c r="M711" s="69" t="str">
        <f>IFERROR(CLEAN(HLOOKUP(M$1,'1.源数据-产品报告-消费降序'!M:M,ROW(),0)),"")</f>
        <v/>
      </c>
      <c r="N711" s="69" t="str">
        <f>IFERROR(CLEAN(HLOOKUP(N$1,'1.源数据-产品报告-消费降序'!N:N,ROW(),0)),"")</f>
        <v/>
      </c>
      <c r="O711" s="69" t="str">
        <f>IFERROR(CLEAN(HLOOKUP(O$1,'1.源数据-产品报告-消费降序'!O:O,ROW(),0)),"")</f>
        <v/>
      </c>
      <c r="P711" s="69" t="str">
        <f>IFERROR(CLEAN(HLOOKUP(P$1,'1.源数据-产品报告-消费降序'!P:P,ROW(),0)),"")</f>
        <v/>
      </c>
      <c r="Q711" s="69" t="str">
        <f>IFERROR(CLEAN(HLOOKUP(Q$1,'1.源数据-产品报告-消费降序'!Q:Q,ROW(),0)),"")</f>
        <v/>
      </c>
      <c r="R711" s="69" t="str">
        <f>IFERROR(CLEAN(HLOOKUP(R$1,'1.源数据-产品报告-消费降序'!R:R,ROW(),0)),"")</f>
        <v/>
      </c>
      <c r="S7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1" s="69" t="str">
        <f>IFERROR(CLEAN(HLOOKUP(T$1,'1.源数据-产品报告-消费降序'!T:T,ROW(),0)),"")</f>
        <v/>
      </c>
      <c r="W711" s="69" t="str">
        <f>IFERROR(CLEAN(HLOOKUP(W$1,'1.源数据-产品报告-消费降序'!W:W,ROW(),0)),"")</f>
        <v/>
      </c>
      <c r="X711" s="69" t="str">
        <f>IFERROR(CLEAN(HLOOKUP(X$1,'1.源数据-产品报告-消费降序'!X:X,ROW(),0)),"")</f>
        <v/>
      </c>
      <c r="Y711" s="69" t="str">
        <f>IFERROR(CLEAN(HLOOKUP(Y$1,'1.源数据-产品报告-消费降序'!Y:Y,ROW(),0)),"")</f>
        <v/>
      </c>
      <c r="Z711" s="69" t="str">
        <f>IFERROR(CLEAN(HLOOKUP(Z$1,'1.源数据-产品报告-消费降序'!Z:Z,ROW(),0)),"")</f>
        <v/>
      </c>
      <c r="AA711" s="69" t="str">
        <f>IFERROR(CLEAN(HLOOKUP(AA$1,'1.源数据-产品报告-消费降序'!AA:AA,ROW(),0)),"")</f>
        <v/>
      </c>
      <c r="AB711" s="69" t="str">
        <f>IFERROR(CLEAN(HLOOKUP(AB$1,'1.源数据-产品报告-消费降序'!AB:AB,ROW(),0)),"")</f>
        <v/>
      </c>
      <c r="AC711" s="69" t="str">
        <f>IFERROR(CLEAN(HLOOKUP(AC$1,'1.源数据-产品报告-消费降序'!AC:AC,ROW(),0)),"")</f>
        <v/>
      </c>
      <c r="AD7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1" s="69" t="str">
        <f>IFERROR(CLEAN(HLOOKUP(AE$1,'1.源数据-产品报告-消费降序'!AE:AE,ROW(),0)),"")</f>
        <v/>
      </c>
      <c r="AH711" s="69" t="str">
        <f>IFERROR(CLEAN(HLOOKUP(AH$1,'1.源数据-产品报告-消费降序'!AH:AH,ROW(),0)),"")</f>
        <v/>
      </c>
      <c r="AI711" s="69" t="str">
        <f>IFERROR(CLEAN(HLOOKUP(AI$1,'1.源数据-产品报告-消费降序'!AI:AI,ROW(),0)),"")</f>
        <v/>
      </c>
      <c r="AJ711" s="69" t="str">
        <f>IFERROR(CLEAN(HLOOKUP(AJ$1,'1.源数据-产品报告-消费降序'!AJ:AJ,ROW(),0)),"")</f>
        <v/>
      </c>
      <c r="AK711" s="69" t="str">
        <f>IFERROR(CLEAN(HLOOKUP(AK$1,'1.源数据-产品报告-消费降序'!AK:AK,ROW(),0)),"")</f>
        <v/>
      </c>
      <c r="AL711" s="69" t="str">
        <f>IFERROR(CLEAN(HLOOKUP(AL$1,'1.源数据-产品报告-消费降序'!AL:AL,ROW(),0)),"")</f>
        <v/>
      </c>
      <c r="AM711" s="69" t="str">
        <f>IFERROR(CLEAN(HLOOKUP(AM$1,'1.源数据-产品报告-消费降序'!AM:AM,ROW(),0)),"")</f>
        <v/>
      </c>
      <c r="AN711" s="69" t="str">
        <f>IFERROR(CLEAN(HLOOKUP(AN$1,'1.源数据-产品报告-消费降序'!AN:AN,ROW(),0)),"")</f>
        <v/>
      </c>
      <c r="AO7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1" s="69" t="str">
        <f>IFERROR(CLEAN(HLOOKUP(AP$1,'1.源数据-产品报告-消费降序'!AP:AP,ROW(),0)),"")</f>
        <v/>
      </c>
      <c r="AS711" s="69" t="str">
        <f>IFERROR(CLEAN(HLOOKUP(AS$1,'1.源数据-产品报告-消费降序'!AS:AS,ROW(),0)),"")</f>
        <v/>
      </c>
      <c r="AT711" s="69" t="str">
        <f>IFERROR(CLEAN(HLOOKUP(AT$1,'1.源数据-产品报告-消费降序'!AT:AT,ROW(),0)),"")</f>
        <v/>
      </c>
      <c r="AU711" s="69" t="str">
        <f>IFERROR(CLEAN(HLOOKUP(AU$1,'1.源数据-产品报告-消费降序'!AU:AU,ROW(),0)),"")</f>
        <v/>
      </c>
      <c r="AV711" s="69" t="str">
        <f>IFERROR(CLEAN(HLOOKUP(AV$1,'1.源数据-产品报告-消费降序'!AV:AV,ROW(),0)),"")</f>
        <v/>
      </c>
      <c r="AW711" s="69" t="str">
        <f>IFERROR(CLEAN(HLOOKUP(AW$1,'1.源数据-产品报告-消费降序'!AW:AW,ROW(),0)),"")</f>
        <v/>
      </c>
      <c r="AX711" s="69" t="str">
        <f>IFERROR(CLEAN(HLOOKUP(AX$1,'1.源数据-产品报告-消费降序'!AX:AX,ROW(),0)),"")</f>
        <v/>
      </c>
      <c r="AY711" s="69" t="str">
        <f>IFERROR(CLEAN(HLOOKUP(AY$1,'1.源数据-产品报告-消费降序'!AY:AY,ROW(),0)),"")</f>
        <v/>
      </c>
      <c r="AZ7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1" s="69" t="str">
        <f>IFERROR(CLEAN(HLOOKUP(BA$1,'1.源数据-产品报告-消费降序'!BA:BA,ROW(),0)),"")</f>
        <v/>
      </c>
      <c r="BD711" s="69" t="str">
        <f>IFERROR(CLEAN(HLOOKUP(BD$1,'1.源数据-产品报告-消费降序'!BD:BD,ROW(),0)),"")</f>
        <v/>
      </c>
      <c r="BE711" s="69" t="str">
        <f>IFERROR(CLEAN(HLOOKUP(BE$1,'1.源数据-产品报告-消费降序'!BE:BE,ROW(),0)),"")</f>
        <v/>
      </c>
      <c r="BF711" s="69" t="str">
        <f>IFERROR(CLEAN(HLOOKUP(BF$1,'1.源数据-产品报告-消费降序'!BF:BF,ROW(),0)),"")</f>
        <v/>
      </c>
      <c r="BG711" s="69" t="str">
        <f>IFERROR(CLEAN(HLOOKUP(BG$1,'1.源数据-产品报告-消费降序'!BG:BG,ROW(),0)),"")</f>
        <v/>
      </c>
      <c r="BH711" s="69" t="str">
        <f>IFERROR(CLEAN(HLOOKUP(BH$1,'1.源数据-产品报告-消费降序'!BH:BH,ROW(),0)),"")</f>
        <v/>
      </c>
      <c r="BI711" s="69" t="str">
        <f>IFERROR(CLEAN(HLOOKUP(BI$1,'1.源数据-产品报告-消费降序'!BI:BI,ROW(),0)),"")</f>
        <v/>
      </c>
      <c r="BJ711" s="69" t="str">
        <f>IFERROR(CLEAN(HLOOKUP(BJ$1,'1.源数据-产品报告-消费降序'!BJ:BJ,ROW(),0)),"")</f>
        <v/>
      </c>
      <c r="BK7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1" s="69" t="str">
        <f>IFERROR(CLEAN(HLOOKUP(BL$1,'1.源数据-产品报告-消费降序'!BL:BL,ROW(),0)),"")</f>
        <v/>
      </c>
      <c r="BO711" s="69" t="str">
        <f>IFERROR(CLEAN(HLOOKUP(BO$1,'1.源数据-产品报告-消费降序'!BO:BO,ROW(),0)),"")</f>
        <v/>
      </c>
      <c r="BP711" s="69" t="str">
        <f>IFERROR(CLEAN(HLOOKUP(BP$1,'1.源数据-产品报告-消费降序'!BP:BP,ROW(),0)),"")</f>
        <v/>
      </c>
      <c r="BQ711" s="69" t="str">
        <f>IFERROR(CLEAN(HLOOKUP(BQ$1,'1.源数据-产品报告-消费降序'!BQ:BQ,ROW(),0)),"")</f>
        <v/>
      </c>
      <c r="BR711" s="69" t="str">
        <f>IFERROR(CLEAN(HLOOKUP(BR$1,'1.源数据-产品报告-消费降序'!BR:BR,ROW(),0)),"")</f>
        <v/>
      </c>
      <c r="BS711" s="69" t="str">
        <f>IFERROR(CLEAN(HLOOKUP(BS$1,'1.源数据-产品报告-消费降序'!BS:BS,ROW(),0)),"")</f>
        <v/>
      </c>
      <c r="BT711" s="69" t="str">
        <f>IFERROR(CLEAN(HLOOKUP(BT$1,'1.源数据-产品报告-消费降序'!BT:BT,ROW(),0)),"")</f>
        <v/>
      </c>
      <c r="BU711" s="69" t="str">
        <f>IFERROR(CLEAN(HLOOKUP(BU$1,'1.源数据-产品报告-消费降序'!BU:BU,ROW(),0)),"")</f>
        <v/>
      </c>
      <c r="BV7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1" s="69" t="str">
        <f>IFERROR(CLEAN(HLOOKUP(BW$1,'1.源数据-产品报告-消费降序'!BW:BW,ROW(),0)),"")</f>
        <v/>
      </c>
    </row>
    <row r="712" spans="1:75">
      <c r="A712" s="69" t="str">
        <f>IFERROR(CLEAN(HLOOKUP(A$1,'1.源数据-产品报告-消费降序'!A:A,ROW(),0)),"")</f>
        <v/>
      </c>
      <c r="B712" s="69" t="str">
        <f>IFERROR(CLEAN(HLOOKUP(B$1,'1.源数据-产品报告-消费降序'!B:B,ROW(),0)),"")</f>
        <v/>
      </c>
      <c r="C712" s="69" t="str">
        <f>IFERROR(CLEAN(HLOOKUP(C$1,'1.源数据-产品报告-消费降序'!C:C,ROW(),0)),"")</f>
        <v/>
      </c>
      <c r="D712" s="69" t="str">
        <f>IFERROR(CLEAN(HLOOKUP(D$1,'1.源数据-产品报告-消费降序'!D:D,ROW(),0)),"")</f>
        <v/>
      </c>
      <c r="E712" s="69" t="str">
        <f>IFERROR(CLEAN(HLOOKUP(E$1,'1.源数据-产品报告-消费降序'!E:E,ROW(),0)),"")</f>
        <v/>
      </c>
      <c r="F712" s="69" t="str">
        <f>IFERROR(CLEAN(HLOOKUP(F$1,'1.源数据-产品报告-消费降序'!F:F,ROW(),0)),"")</f>
        <v/>
      </c>
      <c r="G712" s="70">
        <f>IFERROR((HLOOKUP(G$1,'1.源数据-产品报告-消费降序'!G:G,ROW(),0)),"")</f>
        <v>0</v>
      </c>
      <c r="H7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2" s="69" t="str">
        <f>IFERROR(CLEAN(HLOOKUP(I$1,'1.源数据-产品报告-消费降序'!I:I,ROW(),0)),"")</f>
        <v/>
      </c>
      <c r="L712" s="69" t="str">
        <f>IFERROR(CLEAN(HLOOKUP(L$1,'1.源数据-产品报告-消费降序'!L:L,ROW(),0)),"")</f>
        <v/>
      </c>
      <c r="M712" s="69" t="str">
        <f>IFERROR(CLEAN(HLOOKUP(M$1,'1.源数据-产品报告-消费降序'!M:M,ROW(),0)),"")</f>
        <v/>
      </c>
      <c r="N712" s="69" t="str">
        <f>IFERROR(CLEAN(HLOOKUP(N$1,'1.源数据-产品报告-消费降序'!N:N,ROW(),0)),"")</f>
        <v/>
      </c>
      <c r="O712" s="69" t="str">
        <f>IFERROR(CLEAN(HLOOKUP(O$1,'1.源数据-产品报告-消费降序'!O:O,ROW(),0)),"")</f>
        <v/>
      </c>
      <c r="P712" s="69" t="str">
        <f>IFERROR(CLEAN(HLOOKUP(P$1,'1.源数据-产品报告-消费降序'!P:P,ROW(),0)),"")</f>
        <v/>
      </c>
      <c r="Q712" s="69" t="str">
        <f>IFERROR(CLEAN(HLOOKUP(Q$1,'1.源数据-产品报告-消费降序'!Q:Q,ROW(),0)),"")</f>
        <v/>
      </c>
      <c r="R712" s="69" t="str">
        <f>IFERROR(CLEAN(HLOOKUP(R$1,'1.源数据-产品报告-消费降序'!R:R,ROW(),0)),"")</f>
        <v/>
      </c>
      <c r="S7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2" s="69" t="str">
        <f>IFERROR(CLEAN(HLOOKUP(T$1,'1.源数据-产品报告-消费降序'!T:T,ROW(),0)),"")</f>
        <v/>
      </c>
      <c r="W712" s="69" t="str">
        <f>IFERROR(CLEAN(HLOOKUP(W$1,'1.源数据-产品报告-消费降序'!W:W,ROW(),0)),"")</f>
        <v/>
      </c>
      <c r="X712" s="69" t="str">
        <f>IFERROR(CLEAN(HLOOKUP(X$1,'1.源数据-产品报告-消费降序'!X:X,ROW(),0)),"")</f>
        <v/>
      </c>
      <c r="Y712" s="69" t="str">
        <f>IFERROR(CLEAN(HLOOKUP(Y$1,'1.源数据-产品报告-消费降序'!Y:Y,ROW(),0)),"")</f>
        <v/>
      </c>
      <c r="Z712" s="69" t="str">
        <f>IFERROR(CLEAN(HLOOKUP(Z$1,'1.源数据-产品报告-消费降序'!Z:Z,ROW(),0)),"")</f>
        <v/>
      </c>
      <c r="AA712" s="69" t="str">
        <f>IFERROR(CLEAN(HLOOKUP(AA$1,'1.源数据-产品报告-消费降序'!AA:AA,ROW(),0)),"")</f>
        <v/>
      </c>
      <c r="AB712" s="69" t="str">
        <f>IFERROR(CLEAN(HLOOKUP(AB$1,'1.源数据-产品报告-消费降序'!AB:AB,ROW(),0)),"")</f>
        <v/>
      </c>
      <c r="AC712" s="69" t="str">
        <f>IFERROR(CLEAN(HLOOKUP(AC$1,'1.源数据-产品报告-消费降序'!AC:AC,ROW(),0)),"")</f>
        <v/>
      </c>
      <c r="AD7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2" s="69" t="str">
        <f>IFERROR(CLEAN(HLOOKUP(AE$1,'1.源数据-产品报告-消费降序'!AE:AE,ROW(),0)),"")</f>
        <v/>
      </c>
      <c r="AH712" s="69" t="str">
        <f>IFERROR(CLEAN(HLOOKUP(AH$1,'1.源数据-产品报告-消费降序'!AH:AH,ROW(),0)),"")</f>
        <v/>
      </c>
      <c r="AI712" s="69" t="str">
        <f>IFERROR(CLEAN(HLOOKUP(AI$1,'1.源数据-产品报告-消费降序'!AI:AI,ROW(),0)),"")</f>
        <v/>
      </c>
      <c r="AJ712" s="69" t="str">
        <f>IFERROR(CLEAN(HLOOKUP(AJ$1,'1.源数据-产品报告-消费降序'!AJ:AJ,ROW(),0)),"")</f>
        <v/>
      </c>
      <c r="AK712" s="69" t="str">
        <f>IFERROR(CLEAN(HLOOKUP(AK$1,'1.源数据-产品报告-消费降序'!AK:AK,ROW(),0)),"")</f>
        <v/>
      </c>
      <c r="AL712" s="69" t="str">
        <f>IFERROR(CLEAN(HLOOKUP(AL$1,'1.源数据-产品报告-消费降序'!AL:AL,ROW(),0)),"")</f>
        <v/>
      </c>
      <c r="AM712" s="69" t="str">
        <f>IFERROR(CLEAN(HLOOKUP(AM$1,'1.源数据-产品报告-消费降序'!AM:AM,ROW(),0)),"")</f>
        <v/>
      </c>
      <c r="AN712" s="69" t="str">
        <f>IFERROR(CLEAN(HLOOKUP(AN$1,'1.源数据-产品报告-消费降序'!AN:AN,ROW(),0)),"")</f>
        <v/>
      </c>
      <c r="AO7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2" s="69" t="str">
        <f>IFERROR(CLEAN(HLOOKUP(AP$1,'1.源数据-产品报告-消费降序'!AP:AP,ROW(),0)),"")</f>
        <v/>
      </c>
      <c r="AS712" s="69" t="str">
        <f>IFERROR(CLEAN(HLOOKUP(AS$1,'1.源数据-产品报告-消费降序'!AS:AS,ROW(),0)),"")</f>
        <v/>
      </c>
      <c r="AT712" s="69" t="str">
        <f>IFERROR(CLEAN(HLOOKUP(AT$1,'1.源数据-产品报告-消费降序'!AT:AT,ROW(),0)),"")</f>
        <v/>
      </c>
      <c r="AU712" s="69" t="str">
        <f>IFERROR(CLEAN(HLOOKUP(AU$1,'1.源数据-产品报告-消费降序'!AU:AU,ROW(),0)),"")</f>
        <v/>
      </c>
      <c r="AV712" s="69" t="str">
        <f>IFERROR(CLEAN(HLOOKUP(AV$1,'1.源数据-产品报告-消费降序'!AV:AV,ROW(),0)),"")</f>
        <v/>
      </c>
      <c r="AW712" s="69" t="str">
        <f>IFERROR(CLEAN(HLOOKUP(AW$1,'1.源数据-产品报告-消费降序'!AW:AW,ROW(),0)),"")</f>
        <v/>
      </c>
      <c r="AX712" s="69" t="str">
        <f>IFERROR(CLEAN(HLOOKUP(AX$1,'1.源数据-产品报告-消费降序'!AX:AX,ROW(),0)),"")</f>
        <v/>
      </c>
      <c r="AY712" s="69" t="str">
        <f>IFERROR(CLEAN(HLOOKUP(AY$1,'1.源数据-产品报告-消费降序'!AY:AY,ROW(),0)),"")</f>
        <v/>
      </c>
      <c r="AZ7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2" s="69" t="str">
        <f>IFERROR(CLEAN(HLOOKUP(BA$1,'1.源数据-产品报告-消费降序'!BA:BA,ROW(),0)),"")</f>
        <v/>
      </c>
      <c r="BD712" s="69" t="str">
        <f>IFERROR(CLEAN(HLOOKUP(BD$1,'1.源数据-产品报告-消费降序'!BD:BD,ROW(),0)),"")</f>
        <v/>
      </c>
      <c r="BE712" s="69" t="str">
        <f>IFERROR(CLEAN(HLOOKUP(BE$1,'1.源数据-产品报告-消费降序'!BE:BE,ROW(),0)),"")</f>
        <v/>
      </c>
      <c r="BF712" s="69" t="str">
        <f>IFERROR(CLEAN(HLOOKUP(BF$1,'1.源数据-产品报告-消费降序'!BF:BF,ROW(),0)),"")</f>
        <v/>
      </c>
      <c r="BG712" s="69" t="str">
        <f>IFERROR(CLEAN(HLOOKUP(BG$1,'1.源数据-产品报告-消费降序'!BG:BG,ROW(),0)),"")</f>
        <v/>
      </c>
      <c r="BH712" s="69" t="str">
        <f>IFERROR(CLEAN(HLOOKUP(BH$1,'1.源数据-产品报告-消费降序'!BH:BH,ROW(),0)),"")</f>
        <v/>
      </c>
      <c r="BI712" s="69" t="str">
        <f>IFERROR(CLEAN(HLOOKUP(BI$1,'1.源数据-产品报告-消费降序'!BI:BI,ROW(),0)),"")</f>
        <v/>
      </c>
      <c r="BJ712" s="69" t="str">
        <f>IFERROR(CLEAN(HLOOKUP(BJ$1,'1.源数据-产品报告-消费降序'!BJ:BJ,ROW(),0)),"")</f>
        <v/>
      </c>
      <c r="BK7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2" s="69" t="str">
        <f>IFERROR(CLEAN(HLOOKUP(BL$1,'1.源数据-产品报告-消费降序'!BL:BL,ROW(),0)),"")</f>
        <v/>
      </c>
      <c r="BO712" s="69" t="str">
        <f>IFERROR(CLEAN(HLOOKUP(BO$1,'1.源数据-产品报告-消费降序'!BO:BO,ROW(),0)),"")</f>
        <v/>
      </c>
      <c r="BP712" s="69" t="str">
        <f>IFERROR(CLEAN(HLOOKUP(BP$1,'1.源数据-产品报告-消费降序'!BP:BP,ROW(),0)),"")</f>
        <v/>
      </c>
      <c r="BQ712" s="69" t="str">
        <f>IFERROR(CLEAN(HLOOKUP(BQ$1,'1.源数据-产品报告-消费降序'!BQ:BQ,ROW(),0)),"")</f>
        <v/>
      </c>
      <c r="BR712" s="69" t="str">
        <f>IFERROR(CLEAN(HLOOKUP(BR$1,'1.源数据-产品报告-消费降序'!BR:BR,ROW(),0)),"")</f>
        <v/>
      </c>
      <c r="BS712" s="69" t="str">
        <f>IFERROR(CLEAN(HLOOKUP(BS$1,'1.源数据-产品报告-消费降序'!BS:BS,ROW(),0)),"")</f>
        <v/>
      </c>
      <c r="BT712" s="69" t="str">
        <f>IFERROR(CLEAN(HLOOKUP(BT$1,'1.源数据-产品报告-消费降序'!BT:BT,ROW(),0)),"")</f>
        <v/>
      </c>
      <c r="BU712" s="69" t="str">
        <f>IFERROR(CLEAN(HLOOKUP(BU$1,'1.源数据-产品报告-消费降序'!BU:BU,ROW(),0)),"")</f>
        <v/>
      </c>
      <c r="BV7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2" s="69" t="str">
        <f>IFERROR(CLEAN(HLOOKUP(BW$1,'1.源数据-产品报告-消费降序'!BW:BW,ROW(),0)),"")</f>
        <v/>
      </c>
    </row>
    <row r="713" spans="1:75">
      <c r="A713" s="69" t="str">
        <f>IFERROR(CLEAN(HLOOKUP(A$1,'1.源数据-产品报告-消费降序'!A:A,ROW(),0)),"")</f>
        <v/>
      </c>
      <c r="B713" s="69" t="str">
        <f>IFERROR(CLEAN(HLOOKUP(B$1,'1.源数据-产品报告-消费降序'!B:B,ROW(),0)),"")</f>
        <v/>
      </c>
      <c r="C713" s="69" t="str">
        <f>IFERROR(CLEAN(HLOOKUP(C$1,'1.源数据-产品报告-消费降序'!C:C,ROW(),0)),"")</f>
        <v/>
      </c>
      <c r="D713" s="69" t="str">
        <f>IFERROR(CLEAN(HLOOKUP(D$1,'1.源数据-产品报告-消费降序'!D:D,ROW(),0)),"")</f>
        <v/>
      </c>
      <c r="E713" s="69" t="str">
        <f>IFERROR(CLEAN(HLOOKUP(E$1,'1.源数据-产品报告-消费降序'!E:E,ROW(),0)),"")</f>
        <v/>
      </c>
      <c r="F713" s="69" t="str">
        <f>IFERROR(CLEAN(HLOOKUP(F$1,'1.源数据-产品报告-消费降序'!F:F,ROW(),0)),"")</f>
        <v/>
      </c>
      <c r="G713" s="70">
        <f>IFERROR((HLOOKUP(G$1,'1.源数据-产品报告-消费降序'!G:G,ROW(),0)),"")</f>
        <v>0</v>
      </c>
      <c r="H7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3" s="69" t="str">
        <f>IFERROR(CLEAN(HLOOKUP(I$1,'1.源数据-产品报告-消费降序'!I:I,ROW(),0)),"")</f>
        <v/>
      </c>
      <c r="L713" s="69" t="str">
        <f>IFERROR(CLEAN(HLOOKUP(L$1,'1.源数据-产品报告-消费降序'!L:L,ROW(),0)),"")</f>
        <v/>
      </c>
      <c r="M713" s="69" t="str">
        <f>IFERROR(CLEAN(HLOOKUP(M$1,'1.源数据-产品报告-消费降序'!M:M,ROW(),0)),"")</f>
        <v/>
      </c>
      <c r="N713" s="69" t="str">
        <f>IFERROR(CLEAN(HLOOKUP(N$1,'1.源数据-产品报告-消费降序'!N:N,ROW(),0)),"")</f>
        <v/>
      </c>
      <c r="O713" s="69" t="str">
        <f>IFERROR(CLEAN(HLOOKUP(O$1,'1.源数据-产品报告-消费降序'!O:O,ROW(),0)),"")</f>
        <v/>
      </c>
      <c r="P713" s="69" t="str">
        <f>IFERROR(CLEAN(HLOOKUP(P$1,'1.源数据-产品报告-消费降序'!P:P,ROW(),0)),"")</f>
        <v/>
      </c>
      <c r="Q713" s="69" t="str">
        <f>IFERROR(CLEAN(HLOOKUP(Q$1,'1.源数据-产品报告-消费降序'!Q:Q,ROW(),0)),"")</f>
        <v/>
      </c>
      <c r="R713" s="69" t="str">
        <f>IFERROR(CLEAN(HLOOKUP(R$1,'1.源数据-产品报告-消费降序'!R:R,ROW(),0)),"")</f>
        <v/>
      </c>
      <c r="S7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3" s="69" t="str">
        <f>IFERROR(CLEAN(HLOOKUP(T$1,'1.源数据-产品报告-消费降序'!T:T,ROW(),0)),"")</f>
        <v/>
      </c>
      <c r="W713" s="69" t="str">
        <f>IFERROR(CLEAN(HLOOKUP(W$1,'1.源数据-产品报告-消费降序'!W:W,ROW(),0)),"")</f>
        <v/>
      </c>
      <c r="X713" s="69" t="str">
        <f>IFERROR(CLEAN(HLOOKUP(X$1,'1.源数据-产品报告-消费降序'!X:X,ROW(),0)),"")</f>
        <v/>
      </c>
      <c r="Y713" s="69" t="str">
        <f>IFERROR(CLEAN(HLOOKUP(Y$1,'1.源数据-产品报告-消费降序'!Y:Y,ROW(),0)),"")</f>
        <v/>
      </c>
      <c r="Z713" s="69" t="str">
        <f>IFERROR(CLEAN(HLOOKUP(Z$1,'1.源数据-产品报告-消费降序'!Z:Z,ROW(),0)),"")</f>
        <v/>
      </c>
      <c r="AA713" s="69" t="str">
        <f>IFERROR(CLEAN(HLOOKUP(AA$1,'1.源数据-产品报告-消费降序'!AA:AA,ROW(),0)),"")</f>
        <v/>
      </c>
      <c r="AB713" s="69" t="str">
        <f>IFERROR(CLEAN(HLOOKUP(AB$1,'1.源数据-产品报告-消费降序'!AB:AB,ROW(),0)),"")</f>
        <v/>
      </c>
      <c r="AC713" s="69" t="str">
        <f>IFERROR(CLEAN(HLOOKUP(AC$1,'1.源数据-产品报告-消费降序'!AC:AC,ROW(),0)),"")</f>
        <v/>
      </c>
      <c r="AD7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3" s="69" t="str">
        <f>IFERROR(CLEAN(HLOOKUP(AE$1,'1.源数据-产品报告-消费降序'!AE:AE,ROW(),0)),"")</f>
        <v/>
      </c>
      <c r="AH713" s="69" t="str">
        <f>IFERROR(CLEAN(HLOOKUP(AH$1,'1.源数据-产品报告-消费降序'!AH:AH,ROW(),0)),"")</f>
        <v/>
      </c>
      <c r="AI713" s="69" t="str">
        <f>IFERROR(CLEAN(HLOOKUP(AI$1,'1.源数据-产品报告-消费降序'!AI:AI,ROW(),0)),"")</f>
        <v/>
      </c>
      <c r="AJ713" s="69" t="str">
        <f>IFERROR(CLEAN(HLOOKUP(AJ$1,'1.源数据-产品报告-消费降序'!AJ:AJ,ROW(),0)),"")</f>
        <v/>
      </c>
      <c r="AK713" s="69" t="str">
        <f>IFERROR(CLEAN(HLOOKUP(AK$1,'1.源数据-产品报告-消费降序'!AK:AK,ROW(),0)),"")</f>
        <v/>
      </c>
      <c r="AL713" s="69" t="str">
        <f>IFERROR(CLEAN(HLOOKUP(AL$1,'1.源数据-产品报告-消费降序'!AL:AL,ROW(),0)),"")</f>
        <v/>
      </c>
      <c r="AM713" s="69" t="str">
        <f>IFERROR(CLEAN(HLOOKUP(AM$1,'1.源数据-产品报告-消费降序'!AM:AM,ROW(),0)),"")</f>
        <v/>
      </c>
      <c r="AN713" s="69" t="str">
        <f>IFERROR(CLEAN(HLOOKUP(AN$1,'1.源数据-产品报告-消费降序'!AN:AN,ROW(),0)),"")</f>
        <v/>
      </c>
      <c r="AO7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3" s="69" t="str">
        <f>IFERROR(CLEAN(HLOOKUP(AP$1,'1.源数据-产品报告-消费降序'!AP:AP,ROW(),0)),"")</f>
        <v/>
      </c>
      <c r="AS713" s="69" t="str">
        <f>IFERROR(CLEAN(HLOOKUP(AS$1,'1.源数据-产品报告-消费降序'!AS:AS,ROW(),0)),"")</f>
        <v/>
      </c>
      <c r="AT713" s="69" t="str">
        <f>IFERROR(CLEAN(HLOOKUP(AT$1,'1.源数据-产品报告-消费降序'!AT:AT,ROW(),0)),"")</f>
        <v/>
      </c>
      <c r="AU713" s="69" t="str">
        <f>IFERROR(CLEAN(HLOOKUP(AU$1,'1.源数据-产品报告-消费降序'!AU:AU,ROW(),0)),"")</f>
        <v/>
      </c>
      <c r="AV713" s="69" t="str">
        <f>IFERROR(CLEAN(HLOOKUP(AV$1,'1.源数据-产品报告-消费降序'!AV:AV,ROW(),0)),"")</f>
        <v/>
      </c>
      <c r="AW713" s="69" t="str">
        <f>IFERROR(CLEAN(HLOOKUP(AW$1,'1.源数据-产品报告-消费降序'!AW:AW,ROW(),0)),"")</f>
        <v/>
      </c>
      <c r="AX713" s="69" t="str">
        <f>IFERROR(CLEAN(HLOOKUP(AX$1,'1.源数据-产品报告-消费降序'!AX:AX,ROW(),0)),"")</f>
        <v/>
      </c>
      <c r="AY713" s="69" t="str">
        <f>IFERROR(CLEAN(HLOOKUP(AY$1,'1.源数据-产品报告-消费降序'!AY:AY,ROW(),0)),"")</f>
        <v/>
      </c>
      <c r="AZ7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3" s="69" t="str">
        <f>IFERROR(CLEAN(HLOOKUP(BA$1,'1.源数据-产品报告-消费降序'!BA:BA,ROW(),0)),"")</f>
        <v/>
      </c>
      <c r="BD713" s="69" t="str">
        <f>IFERROR(CLEAN(HLOOKUP(BD$1,'1.源数据-产品报告-消费降序'!BD:BD,ROW(),0)),"")</f>
        <v/>
      </c>
      <c r="BE713" s="69" t="str">
        <f>IFERROR(CLEAN(HLOOKUP(BE$1,'1.源数据-产品报告-消费降序'!BE:BE,ROW(),0)),"")</f>
        <v/>
      </c>
      <c r="BF713" s="69" t="str">
        <f>IFERROR(CLEAN(HLOOKUP(BF$1,'1.源数据-产品报告-消费降序'!BF:BF,ROW(),0)),"")</f>
        <v/>
      </c>
      <c r="BG713" s="69" t="str">
        <f>IFERROR(CLEAN(HLOOKUP(BG$1,'1.源数据-产品报告-消费降序'!BG:BG,ROW(),0)),"")</f>
        <v/>
      </c>
      <c r="BH713" s="69" t="str">
        <f>IFERROR(CLEAN(HLOOKUP(BH$1,'1.源数据-产品报告-消费降序'!BH:BH,ROW(),0)),"")</f>
        <v/>
      </c>
      <c r="BI713" s="69" t="str">
        <f>IFERROR(CLEAN(HLOOKUP(BI$1,'1.源数据-产品报告-消费降序'!BI:BI,ROW(),0)),"")</f>
        <v/>
      </c>
      <c r="BJ713" s="69" t="str">
        <f>IFERROR(CLEAN(HLOOKUP(BJ$1,'1.源数据-产品报告-消费降序'!BJ:BJ,ROW(),0)),"")</f>
        <v/>
      </c>
      <c r="BK7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3" s="69" t="str">
        <f>IFERROR(CLEAN(HLOOKUP(BL$1,'1.源数据-产品报告-消费降序'!BL:BL,ROW(),0)),"")</f>
        <v/>
      </c>
      <c r="BO713" s="69" t="str">
        <f>IFERROR(CLEAN(HLOOKUP(BO$1,'1.源数据-产品报告-消费降序'!BO:BO,ROW(),0)),"")</f>
        <v/>
      </c>
      <c r="BP713" s="69" t="str">
        <f>IFERROR(CLEAN(HLOOKUP(BP$1,'1.源数据-产品报告-消费降序'!BP:BP,ROW(),0)),"")</f>
        <v/>
      </c>
      <c r="BQ713" s="69" t="str">
        <f>IFERROR(CLEAN(HLOOKUP(BQ$1,'1.源数据-产品报告-消费降序'!BQ:BQ,ROW(),0)),"")</f>
        <v/>
      </c>
      <c r="BR713" s="69" t="str">
        <f>IFERROR(CLEAN(HLOOKUP(BR$1,'1.源数据-产品报告-消费降序'!BR:BR,ROW(),0)),"")</f>
        <v/>
      </c>
      <c r="BS713" s="69" t="str">
        <f>IFERROR(CLEAN(HLOOKUP(BS$1,'1.源数据-产品报告-消费降序'!BS:BS,ROW(),0)),"")</f>
        <v/>
      </c>
      <c r="BT713" s="69" t="str">
        <f>IFERROR(CLEAN(HLOOKUP(BT$1,'1.源数据-产品报告-消费降序'!BT:BT,ROW(),0)),"")</f>
        <v/>
      </c>
      <c r="BU713" s="69" t="str">
        <f>IFERROR(CLEAN(HLOOKUP(BU$1,'1.源数据-产品报告-消费降序'!BU:BU,ROW(),0)),"")</f>
        <v/>
      </c>
      <c r="BV7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3" s="69" t="str">
        <f>IFERROR(CLEAN(HLOOKUP(BW$1,'1.源数据-产品报告-消费降序'!BW:BW,ROW(),0)),"")</f>
        <v/>
      </c>
    </row>
    <row r="714" spans="1:75">
      <c r="A714" s="69" t="str">
        <f>IFERROR(CLEAN(HLOOKUP(A$1,'1.源数据-产品报告-消费降序'!A:A,ROW(),0)),"")</f>
        <v/>
      </c>
      <c r="B714" s="69" t="str">
        <f>IFERROR(CLEAN(HLOOKUP(B$1,'1.源数据-产品报告-消费降序'!B:B,ROW(),0)),"")</f>
        <v/>
      </c>
      <c r="C714" s="69" t="str">
        <f>IFERROR(CLEAN(HLOOKUP(C$1,'1.源数据-产品报告-消费降序'!C:C,ROW(),0)),"")</f>
        <v/>
      </c>
      <c r="D714" s="69" t="str">
        <f>IFERROR(CLEAN(HLOOKUP(D$1,'1.源数据-产品报告-消费降序'!D:D,ROW(),0)),"")</f>
        <v/>
      </c>
      <c r="E714" s="69" t="str">
        <f>IFERROR(CLEAN(HLOOKUP(E$1,'1.源数据-产品报告-消费降序'!E:E,ROW(),0)),"")</f>
        <v/>
      </c>
      <c r="F714" s="69" t="str">
        <f>IFERROR(CLEAN(HLOOKUP(F$1,'1.源数据-产品报告-消费降序'!F:F,ROW(),0)),"")</f>
        <v/>
      </c>
      <c r="G714" s="70">
        <f>IFERROR((HLOOKUP(G$1,'1.源数据-产品报告-消费降序'!G:G,ROW(),0)),"")</f>
        <v>0</v>
      </c>
      <c r="H7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4" s="69" t="str">
        <f>IFERROR(CLEAN(HLOOKUP(I$1,'1.源数据-产品报告-消费降序'!I:I,ROW(),0)),"")</f>
        <v/>
      </c>
      <c r="L714" s="69" t="str">
        <f>IFERROR(CLEAN(HLOOKUP(L$1,'1.源数据-产品报告-消费降序'!L:L,ROW(),0)),"")</f>
        <v/>
      </c>
      <c r="M714" s="69" t="str">
        <f>IFERROR(CLEAN(HLOOKUP(M$1,'1.源数据-产品报告-消费降序'!M:M,ROW(),0)),"")</f>
        <v/>
      </c>
      <c r="N714" s="69" t="str">
        <f>IFERROR(CLEAN(HLOOKUP(N$1,'1.源数据-产品报告-消费降序'!N:N,ROW(),0)),"")</f>
        <v/>
      </c>
      <c r="O714" s="69" t="str">
        <f>IFERROR(CLEAN(HLOOKUP(O$1,'1.源数据-产品报告-消费降序'!O:O,ROW(),0)),"")</f>
        <v/>
      </c>
      <c r="P714" s="69" t="str">
        <f>IFERROR(CLEAN(HLOOKUP(P$1,'1.源数据-产品报告-消费降序'!P:P,ROW(),0)),"")</f>
        <v/>
      </c>
      <c r="Q714" s="69" t="str">
        <f>IFERROR(CLEAN(HLOOKUP(Q$1,'1.源数据-产品报告-消费降序'!Q:Q,ROW(),0)),"")</f>
        <v/>
      </c>
      <c r="R714" s="69" t="str">
        <f>IFERROR(CLEAN(HLOOKUP(R$1,'1.源数据-产品报告-消费降序'!R:R,ROW(),0)),"")</f>
        <v/>
      </c>
      <c r="S7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4" s="69" t="str">
        <f>IFERROR(CLEAN(HLOOKUP(T$1,'1.源数据-产品报告-消费降序'!T:T,ROW(),0)),"")</f>
        <v/>
      </c>
      <c r="W714" s="69" t="str">
        <f>IFERROR(CLEAN(HLOOKUP(W$1,'1.源数据-产品报告-消费降序'!W:W,ROW(),0)),"")</f>
        <v/>
      </c>
      <c r="X714" s="69" t="str">
        <f>IFERROR(CLEAN(HLOOKUP(X$1,'1.源数据-产品报告-消费降序'!X:X,ROW(),0)),"")</f>
        <v/>
      </c>
      <c r="Y714" s="69" t="str">
        <f>IFERROR(CLEAN(HLOOKUP(Y$1,'1.源数据-产品报告-消费降序'!Y:Y,ROW(),0)),"")</f>
        <v/>
      </c>
      <c r="Z714" s="69" t="str">
        <f>IFERROR(CLEAN(HLOOKUP(Z$1,'1.源数据-产品报告-消费降序'!Z:Z,ROW(),0)),"")</f>
        <v/>
      </c>
      <c r="AA714" s="69" t="str">
        <f>IFERROR(CLEAN(HLOOKUP(AA$1,'1.源数据-产品报告-消费降序'!AA:AA,ROW(),0)),"")</f>
        <v/>
      </c>
      <c r="AB714" s="69" t="str">
        <f>IFERROR(CLEAN(HLOOKUP(AB$1,'1.源数据-产品报告-消费降序'!AB:AB,ROW(),0)),"")</f>
        <v/>
      </c>
      <c r="AC714" s="69" t="str">
        <f>IFERROR(CLEAN(HLOOKUP(AC$1,'1.源数据-产品报告-消费降序'!AC:AC,ROW(),0)),"")</f>
        <v/>
      </c>
      <c r="AD7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4" s="69" t="str">
        <f>IFERROR(CLEAN(HLOOKUP(AE$1,'1.源数据-产品报告-消费降序'!AE:AE,ROW(),0)),"")</f>
        <v/>
      </c>
      <c r="AH714" s="69" t="str">
        <f>IFERROR(CLEAN(HLOOKUP(AH$1,'1.源数据-产品报告-消费降序'!AH:AH,ROW(),0)),"")</f>
        <v/>
      </c>
      <c r="AI714" s="69" t="str">
        <f>IFERROR(CLEAN(HLOOKUP(AI$1,'1.源数据-产品报告-消费降序'!AI:AI,ROW(),0)),"")</f>
        <v/>
      </c>
      <c r="AJ714" s="69" t="str">
        <f>IFERROR(CLEAN(HLOOKUP(AJ$1,'1.源数据-产品报告-消费降序'!AJ:AJ,ROW(),0)),"")</f>
        <v/>
      </c>
      <c r="AK714" s="69" t="str">
        <f>IFERROR(CLEAN(HLOOKUP(AK$1,'1.源数据-产品报告-消费降序'!AK:AK,ROW(),0)),"")</f>
        <v/>
      </c>
      <c r="AL714" s="69" t="str">
        <f>IFERROR(CLEAN(HLOOKUP(AL$1,'1.源数据-产品报告-消费降序'!AL:AL,ROW(),0)),"")</f>
        <v/>
      </c>
      <c r="AM714" s="69" t="str">
        <f>IFERROR(CLEAN(HLOOKUP(AM$1,'1.源数据-产品报告-消费降序'!AM:AM,ROW(),0)),"")</f>
        <v/>
      </c>
      <c r="AN714" s="69" t="str">
        <f>IFERROR(CLEAN(HLOOKUP(AN$1,'1.源数据-产品报告-消费降序'!AN:AN,ROW(),0)),"")</f>
        <v/>
      </c>
      <c r="AO7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4" s="69" t="str">
        <f>IFERROR(CLEAN(HLOOKUP(AP$1,'1.源数据-产品报告-消费降序'!AP:AP,ROW(),0)),"")</f>
        <v/>
      </c>
      <c r="AS714" s="69" t="str">
        <f>IFERROR(CLEAN(HLOOKUP(AS$1,'1.源数据-产品报告-消费降序'!AS:AS,ROW(),0)),"")</f>
        <v/>
      </c>
      <c r="AT714" s="69" t="str">
        <f>IFERROR(CLEAN(HLOOKUP(AT$1,'1.源数据-产品报告-消费降序'!AT:AT,ROW(),0)),"")</f>
        <v/>
      </c>
      <c r="AU714" s="69" t="str">
        <f>IFERROR(CLEAN(HLOOKUP(AU$1,'1.源数据-产品报告-消费降序'!AU:AU,ROW(),0)),"")</f>
        <v/>
      </c>
      <c r="AV714" s="69" t="str">
        <f>IFERROR(CLEAN(HLOOKUP(AV$1,'1.源数据-产品报告-消费降序'!AV:AV,ROW(),0)),"")</f>
        <v/>
      </c>
      <c r="AW714" s="69" t="str">
        <f>IFERROR(CLEAN(HLOOKUP(AW$1,'1.源数据-产品报告-消费降序'!AW:AW,ROW(),0)),"")</f>
        <v/>
      </c>
      <c r="AX714" s="69" t="str">
        <f>IFERROR(CLEAN(HLOOKUP(AX$1,'1.源数据-产品报告-消费降序'!AX:AX,ROW(),0)),"")</f>
        <v/>
      </c>
      <c r="AY714" s="69" t="str">
        <f>IFERROR(CLEAN(HLOOKUP(AY$1,'1.源数据-产品报告-消费降序'!AY:AY,ROW(),0)),"")</f>
        <v/>
      </c>
      <c r="AZ7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4" s="69" t="str">
        <f>IFERROR(CLEAN(HLOOKUP(BA$1,'1.源数据-产品报告-消费降序'!BA:BA,ROW(),0)),"")</f>
        <v/>
      </c>
      <c r="BD714" s="69" t="str">
        <f>IFERROR(CLEAN(HLOOKUP(BD$1,'1.源数据-产品报告-消费降序'!BD:BD,ROW(),0)),"")</f>
        <v/>
      </c>
      <c r="BE714" s="69" t="str">
        <f>IFERROR(CLEAN(HLOOKUP(BE$1,'1.源数据-产品报告-消费降序'!BE:BE,ROW(),0)),"")</f>
        <v/>
      </c>
      <c r="BF714" s="69" t="str">
        <f>IFERROR(CLEAN(HLOOKUP(BF$1,'1.源数据-产品报告-消费降序'!BF:BF,ROW(),0)),"")</f>
        <v/>
      </c>
      <c r="BG714" s="69" t="str">
        <f>IFERROR(CLEAN(HLOOKUP(BG$1,'1.源数据-产品报告-消费降序'!BG:BG,ROW(),0)),"")</f>
        <v/>
      </c>
      <c r="BH714" s="69" t="str">
        <f>IFERROR(CLEAN(HLOOKUP(BH$1,'1.源数据-产品报告-消费降序'!BH:BH,ROW(),0)),"")</f>
        <v/>
      </c>
      <c r="BI714" s="69" t="str">
        <f>IFERROR(CLEAN(HLOOKUP(BI$1,'1.源数据-产品报告-消费降序'!BI:BI,ROW(),0)),"")</f>
        <v/>
      </c>
      <c r="BJ714" s="69" t="str">
        <f>IFERROR(CLEAN(HLOOKUP(BJ$1,'1.源数据-产品报告-消费降序'!BJ:BJ,ROW(),0)),"")</f>
        <v/>
      </c>
      <c r="BK7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4" s="69" t="str">
        <f>IFERROR(CLEAN(HLOOKUP(BL$1,'1.源数据-产品报告-消费降序'!BL:BL,ROW(),0)),"")</f>
        <v/>
      </c>
      <c r="BO714" s="69" t="str">
        <f>IFERROR(CLEAN(HLOOKUP(BO$1,'1.源数据-产品报告-消费降序'!BO:BO,ROW(),0)),"")</f>
        <v/>
      </c>
      <c r="BP714" s="69" t="str">
        <f>IFERROR(CLEAN(HLOOKUP(BP$1,'1.源数据-产品报告-消费降序'!BP:BP,ROW(),0)),"")</f>
        <v/>
      </c>
      <c r="BQ714" s="69" t="str">
        <f>IFERROR(CLEAN(HLOOKUP(BQ$1,'1.源数据-产品报告-消费降序'!BQ:BQ,ROW(),0)),"")</f>
        <v/>
      </c>
      <c r="BR714" s="69" t="str">
        <f>IFERROR(CLEAN(HLOOKUP(BR$1,'1.源数据-产品报告-消费降序'!BR:BR,ROW(),0)),"")</f>
        <v/>
      </c>
      <c r="BS714" s="69" t="str">
        <f>IFERROR(CLEAN(HLOOKUP(BS$1,'1.源数据-产品报告-消费降序'!BS:BS,ROW(),0)),"")</f>
        <v/>
      </c>
      <c r="BT714" s="69" t="str">
        <f>IFERROR(CLEAN(HLOOKUP(BT$1,'1.源数据-产品报告-消费降序'!BT:BT,ROW(),0)),"")</f>
        <v/>
      </c>
      <c r="BU714" s="69" t="str">
        <f>IFERROR(CLEAN(HLOOKUP(BU$1,'1.源数据-产品报告-消费降序'!BU:BU,ROW(),0)),"")</f>
        <v/>
      </c>
      <c r="BV7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4" s="69" t="str">
        <f>IFERROR(CLEAN(HLOOKUP(BW$1,'1.源数据-产品报告-消费降序'!BW:BW,ROW(),0)),"")</f>
        <v/>
      </c>
    </row>
    <row r="715" spans="1:75">
      <c r="A715" s="69" t="str">
        <f>IFERROR(CLEAN(HLOOKUP(A$1,'1.源数据-产品报告-消费降序'!A:A,ROW(),0)),"")</f>
        <v/>
      </c>
      <c r="B715" s="69" t="str">
        <f>IFERROR(CLEAN(HLOOKUP(B$1,'1.源数据-产品报告-消费降序'!B:B,ROW(),0)),"")</f>
        <v/>
      </c>
      <c r="C715" s="69" t="str">
        <f>IFERROR(CLEAN(HLOOKUP(C$1,'1.源数据-产品报告-消费降序'!C:C,ROW(),0)),"")</f>
        <v/>
      </c>
      <c r="D715" s="69" t="str">
        <f>IFERROR(CLEAN(HLOOKUP(D$1,'1.源数据-产品报告-消费降序'!D:D,ROW(),0)),"")</f>
        <v/>
      </c>
      <c r="E715" s="69" t="str">
        <f>IFERROR(CLEAN(HLOOKUP(E$1,'1.源数据-产品报告-消费降序'!E:E,ROW(),0)),"")</f>
        <v/>
      </c>
      <c r="F715" s="69" t="str">
        <f>IFERROR(CLEAN(HLOOKUP(F$1,'1.源数据-产品报告-消费降序'!F:F,ROW(),0)),"")</f>
        <v/>
      </c>
      <c r="G715" s="70">
        <f>IFERROR((HLOOKUP(G$1,'1.源数据-产品报告-消费降序'!G:G,ROW(),0)),"")</f>
        <v>0</v>
      </c>
      <c r="H7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5" s="69" t="str">
        <f>IFERROR(CLEAN(HLOOKUP(I$1,'1.源数据-产品报告-消费降序'!I:I,ROW(),0)),"")</f>
        <v/>
      </c>
      <c r="L715" s="69" t="str">
        <f>IFERROR(CLEAN(HLOOKUP(L$1,'1.源数据-产品报告-消费降序'!L:L,ROW(),0)),"")</f>
        <v/>
      </c>
      <c r="M715" s="69" t="str">
        <f>IFERROR(CLEAN(HLOOKUP(M$1,'1.源数据-产品报告-消费降序'!M:M,ROW(),0)),"")</f>
        <v/>
      </c>
      <c r="N715" s="69" t="str">
        <f>IFERROR(CLEAN(HLOOKUP(N$1,'1.源数据-产品报告-消费降序'!N:N,ROW(),0)),"")</f>
        <v/>
      </c>
      <c r="O715" s="69" t="str">
        <f>IFERROR(CLEAN(HLOOKUP(O$1,'1.源数据-产品报告-消费降序'!O:O,ROW(),0)),"")</f>
        <v/>
      </c>
      <c r="P715" s="69" t="str">
        <f>IFERROR(CLEAN(HLOOKUP(P$1,'1.源数据-产品报告-消费降序'!P:P,ROW(),0)),"")</f>
        <v/>
      </c>
      <c r="Q715" s="69" t="str">
        <f>IFERROR(CLEAN(HLOOKUP(Q$1,'1.源数据-产品报告-消费降序'!Q:Q,ROW(),0)),"")</f>
        <v/>
      </c>
      <c r="R715" s="69" t="str">
        <f>IFERROR(CLEAN(HLOOKUP(R$1,'1.源数据-产品报告-消费降序'!R:R,ROW(),0)),"")</f>
        <v/>
      </c>
      <c r="S7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5" s="69" t="str">
        <f>IFERROR(CLEAN(HLOOKUP(T$1,'1.源数据-产品报告-消费降序'!T:T,ROW(),0)),"")</f>
        <v/>
      </c>
      <c r="W715" s="69" t="str">
        <f>IFERROR(CLEAN(HLOOKUP(W$1,'1.源数据-产品报告-消费降序'!W:W,ROW(),0)),"")</f>
        <v/>
      </c>
      <c r="X715" s="69" t="str">
        <f>IFERROR(CLEAN(HLOOKUP(X$1,'1.源数据-产品报告-消费降序'!X:X,ROW(),0)),"")</f>
        <v/>
      </c>
      <c r="Y715" s="69" t="str">
        <f>IFERROR(CLEAN(HLOOKUP(Y$1,'1.源数据-产品报告-消费降序'!Y:Y,ROW(),0)),"")</f>
        <v/>
      </c>
      <c r="Z715" s="69" t="str">
        <f>IFERROR(CLEAN(HLOOKUP(Z$1,'1.源数据-产品报告-消费降序'!Z:Z,ROW(),0)),"")</f>
        <v/>
      </c>
      <c r="AA715" s="69" t="str">
        <f>IFERROR(CLEAN(HLOOKUP(AA$1,'1.源数据-产品报告-消费降序'!AA:AA,ROW(),0)),"")</f>
        <v/>
      </c>
      <c r="AB715" s="69" t="str">
        <f>IFERROR(CLEAN(HLOOKUP(AB$1,'1.源数据-产品报告-消费降序'!AB:AB,ROW(),0)),"")</f>
        <v/>
      </c>
      <c r="AC715" s="69" t="str">
        <f>IFERROR(CLEAN(HLOOKUP(AC$1,'1.源数据-产品报告-消费降序'!AC:AC,ROW(),0)),"")</f>
        <v/>
      </c>
      <c r="AD7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5" s="69" t="str">
        <f>IFERROR(CLEAN(HLOOKUP(AE$1,'1.源数据-产品报告-消费降序'!AE:AE,ROW(),0)),"")</f>
        <v/>
      </c>
      <c r="AH715" s="69" t="str">
        <f>IFERROR(CLEAN(HLOOKUP(AH$1,'1.源数据-产品报告-消费降序'!AH:AH,ROW(),0)),"")</f>
        <v/>
      </c>
      <c r="AI715" s="69" t="str">
        <f>IFERROR(CLEAN(HLOOKUP(AI$1,'1.源数据-产品报告-消费降序'!AI:AI,ROW(),0)),"")</f>
        <v/>
      </c>
      <c r="AJ715" s="69" t="str">
        <f>IFERROR(CLEAN(HLOOKUP(AJ$1,'1.源数据-产品报告-消费降序'!AJ:AJ,ROW(),0)),"")</f>
        <v/>
      </c>
      <c r="AK715" s="69" t="str">
        <f>IFERROR(CLEAN(HLOOKUP(AK$1,'1.源数据-产品报告-消费降序'!AK:AK,ROW(),0)),"")</f>
        <v/>
      </c>
      <c r="AL715" s="69" t="str">
        <f>IFERROR(CLEAN(HLOOKUP(AL$1,'1.源数据-产品报告-消费降序'!AL:AL,ROW(),0)),"")</f>
        <v/>
      </c>
      <c r="AM715" s="69" t="str">
        <f>IFERROR(CLEAN(HLOOKUP(AM$1,'1.源数据-产品报告-消费降序'!AM:AM,ROW(),0)),"")</f>
        <v/>
      </c>
      <c r="AN715" s="69" t="str">
        <f>IFERROR(CLEAN(HLOOKUP(AN$1,'1.源数据-产品报告-消费降序'!AN:AN,ROW(),0)),"")</f>
        <v/>
      </c>
      <c r="AO7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5" s="69" t="str">
        <f>IFERROR(CLEAN(HLOOKUP(AP$1,'1.源数据-产品报告-消费降序'!AP:AP,ROW(),0)),"")</f>
        <v/>
      </c>
      <c r="AS715" s="69" t="str">
        <f>IFERROR(CLEAN(HLOOKUP(AS$1,'1.源数据-产品报告-消费降序'!AS:AS,ROW(),0)),"")</f>
        <v/>
      </c>
      <c r="AT715" s="69" t="str">
        <f>IFERROR(CLEAN(HLOOKUP(AT$1,'1.源数据-产品报告-消费降序'!AT:AT,ROW(),0)),"")</f>
        <v/>
      </c>
      <c r="AU715" s="69" t="str">
        <f>IFERROR(CLEAN(HLOOKUP(AU$1,'1.源数据-产品报告-消费降序'!AU:AU,ROW(),0)),"")</f>
        <v/>
      </c>
      <c r="AV715" s="69" t="str">
        <f>IFERROR(CLEAN(HLOOKUP(AV$1,'1.源数据-产品报告-消费降序'!AV:AV,ROW(),0)),"")</f>
        <v/>
      </c>
      <c r="AW715" s="69" t="str">
        <f>IFERROR(CLEAN(HLOOKUP(AW$1,'1.源数据-产品报告-消费降序'!AW:AW,ROW(),0)),"")</f>
        <v/>
      </c>
      <c r="AX715" s="69" t="str">
        <f>IFERROR(CLEAN(HLOOKUP(AX$1,'1.源数据-产品报告-消费降序'!AX:AX,ROW(),0)),"")</f>
        <v/>
      </c>
      <c r="AY715" s="69" t="str">
        <f>IFERROR(CLEAN(HLOOKUP(AY$1,'1.源数据-产品报告-消费降序'!AY:AY,ROW(),0)),"")</f>
        <v/>
      </c>
      <c r="AZ7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5" s="69" t="str">
        <f>IFERROR(CLEAN(HLOOKUP(BA$1,'1.源数据-产品报告-消费降序'!BA:BA,ROW(),0)),"")</f>
        <v/>
      </c>
      <c r="BD715" s="69" t="str">
        <f>IFERROR(CLEAN(HLOOKUP(BD$1,'1.源数据-产品报告-消费降序'!BD:BD,ROW(),0)),"")</f>
        <v/>
      </c>
      <c r="BE715" s="69" t="str">
        <f>IFERROR(CLEAN(HLOOKUP(BE$1,'1.源数据-产品报告-消费降序'!BE:BE,ROW(),0)),"")</f>
        <v/>
      </c>
      <c r="BF715" s="69" t="str">
        <f>IFERROR(CLEAN(HLOOKUP(BF$1,'1.源数据-产品报告-消费降序'!BF:BF,ROW(),0)),"")</f>
        <v/>
      </c>
      <c r="BG715" s="69" t="str">
        <f>IFERROR(CLEAN(HLOOKUP(BG$1,'1.源数据-产品报告-消费降序'!BG:BG,ROW(),0)),"")</f>
        <v/>
      </c>
      <c r="BH715" s="69" t="str">
        <f>IFERROR(CLEAN(HLOOKUP(BH$1,'1.源数据-产品报告-消费降序'!BH:BH,ROW(),0)),"")</f>
        <v/>
      </c>
      <c r="BI715" s="69" t="str">
        <f>IFERROR(CLEAN(HLOOKUP(BI$1,'1.源数据-产品报告-消费降序'!BI:BI,ROW(),0)),"")</f>
        <v/>
      </c>
      <c r="BJ715" s="69" t="str">
        <f>IFERROR(CLEAN(HLOOKUP(BJ$1,'1.源数据-产品报告-消费降序'!BJ:BJ,ROW(),0)),"")</f>
        <v/>
      </c>
      <c r="BK7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5" s="69" t="str">
        <f>IFERROR(CLEAN(HLOOKUP(BL$1,'1.源数据-产品报告-消费降序'!BL:BL,ROW(),0)),"")</f>
        <v/>
      </c>
      <c r="BO715" s="69" t="str">
        <f>IFERROR(CLEAN(HLOOKUP(BO$1,'1.源数据-产品报告-消费降序'!BO:BO,ROW(),0)),"")</f>
        <v/>
      </c>
      <c r="BP715" s="69" t="str">
        <f>IFERROR(CLEAN(HLOOKUP(BP$1,'1.源数据-产品报告-消费降序'!BP:BP,ROW(),0)),"")</f>
        <v/>
      </c>
      <c r="BQ715" s="69" t="str">
        <f>IFERROR(CLEAN(HLOOKUP(BQ$1,'1.源数据-产品报告-消费降序'!BQ:BQ,ROW(),0)),"")</f>
        <v/>
      </c>
      <c r="BR715" s="69" t="str">
        <f>IFERROR(CLEAN(HLOOKUP(BR$1,'1.源数据-产品报告-消费降序'!BR:BR,ROW(),0)),"")</f>
        <v/>
      </c>
      <c r="BS715" s="69" t="str">
        <f>IFERROR(CLEAN(HLOOKUP(BS$1,'1.源数据-产品报告-消费降序'!BS:BS,ROW(),0)),"")</f>
        <v/>
      </c>
      <c r="BT715" s="69" t="str">
        <f>IFERROR(CLEAN(HLOOKUP(BT$1,'1.源数据-产品报告-消费降序'!BT:BT,ROW(),0)),"")</f>
        <v/>
      </c>
      <c r="BU715" s="69" t="str">
        <f>IFERROR(CLEAN(HLOOKUP(BU$1,'1.源数据-产品报告-消费降序'!BU:BU,ROW(),0)),"")</f>
        <v/>
      </c>
      <c r="BV7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5" s="69" t="str">
        <f>IFERROR(CLEAN(HLOOKUP(BW$1,'1.源数据-产品报告-消费降序'!BW:BW,ROW(),0)),"")</f>
        <v/>
      </c>
    </row>
    <row r="716" spans="1:75">
      <c r="A716" s="69" t="str">
        <f>IFERROR(CLEAN(HLOOKUP(A$1,'1.源数据-产品报告-消费降序'!A:A,ROW(),0)),"")</f>
        <v/>
      </c>
      <c r="B716" s="69" t="str">
        <f>IFERROR(CLEAN(HLOOKUP(B$1,'1.源数据-产品报告-消费降序'!B:B,ROW(),0)),"")</f>
        <v/>
      </c>
      <c r="C716" s="69" t="str">
        <f>IFERROR(CLEAN(HLOOKUP(C$1,'1.源数据-产品报告-消费降序'!C:C,ROW(),0)),"")</f>
        <v/>
      </c>
      <c r="D716" s="69" t="str">
        <f>IFERROR(CLEAN(HLOOKUP(D$1,'1.源数据-产品报告-消费降序'!D:D,ROW(),0)),"")</f>
        <v/>
      </c>
      <c r="E716" s="69" t="str">
        <f>IFERROR(CLEAN(HLOOKUP(E$1,'1.源数据-产品报告-消费降序'!E:E,ROW(),0)),"")</f>
        <v/>
      </c>
      <c r="F716" s="69" t="str">
        <f>IFERROR(CLEAN(HLOOKUP(F$1,'1.源数据-产品报告-消费降序'!F:F,ROW(),0)),"")</f>
        <v/>
      </c>
      <c r="G716" s="70">
        <f>IFERROR((HLOOKUP(G$1,'1.源数据-产品报告-消费降序'!G:G,ROW(),0)),"")</f>
        <v>0</v>
      </c>
      <c r="H7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6" s="69" t="str">
        <f>IFERROR(CLEAN(HLOOKUP(I$1,'1.源数据-产品报告-消费降序'!I:I,ROW(),0)),"")</f>
        <v/>
      </c>
      <c r="L716" s="69" t="str">
        <f>IFERROR(CLEAN(HLOOKUP(L$1,'1.源数据-产品报告-消费降序'!L:L,ROW(),0)),"")</f>
        <v/>
      </c>
      <c r="M716" s="69" t="str">
        <f>IFERROR(CLEAN(HLOOKUP(M$1,'1.源数据-产品报告-消费降序'!M:M,ROW(),0)),"")</f>
        <v/>
      </c>
      <c r="N716" s="69" t="str">
        <f>IFERROR(CLEAN(HLOOKUP(N$1,'1.源数据-产品报告-消费降序'!N:N,ROW(),0)),"")</f>
        <v/>
      </c>
      <c r="O716" s="69" t="str">
        <f>IFERROR(CLEAN(HLOOKUP(O$1,'1.源数据-产品报告-消费降序'!O:O,ROW(),0)),"")</f>
        <v/>
      </c>
      <c r="P716" s="69" t="str">
        <f>IFERROR(CLEAN(HLOOKUP(P$1,'1.源数据-产品报告-消费降序'!P:P,ROW(),0)),"")</f>
        <v/>
      </c>
      <c r="Q716" s="69" t="str">
        <f>IFERROR(CLEAN(HLOOKUP(Q$1,'1.源数据-产品报告-消费降序'!Q:Q,ROW(),0)),"")</f>
        <v/>
      </c>
      <c r="R716" s="69" t="str">
        <f>IFERROR(CLEAN(HLOOKUP(R$1,'1.源数据-产品报告-消费降序'!R:R,ROW(),0)),"")</f>
        <v/>
      </c>
      <c r="S7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6" s="69" t="str">
        <f>IFERROR(CLEAN(HLOOKUP(T$1,'1.源数据-产品报告-消费降序'!T:T,ROW(),0)),"")</f>
        <v/>
      </c>
      <c r="W716" s="69" t="str">
        <f>IFERROR(CLEAN(HLOOKUP(W$1,'1.源数据-产品报告-消费降序'!W:W,ROW(),0)),"")</f>
        <v/>
      </c>
      <c r="X716" s="69" t="str">
        <f>IFERROR(CLEAN(HLOOKUP(X$1,'1.源数据-产品报告-消费降序'!X:X,ROW(),0)),"")</f>
        <v/>
      </c>
      <c r="Y716" s="69" t="str">
        <f>IFERROR(CLEAN(HLOOKUP(Y$1,'1.源数据-产品报告-消费降序'!Y:Y,ROW(),0)),"")</f>
        <v/>
      </c>
      <c r="Z716" s="69" t="str">
        <f>IFERROR(CLEAN(HLOOKUP(Z$1,'1.源数据-产品报告-消费降序'!Z:Z,ROW(),0)),"")</f>
        <v/>
      </c>
      <c r="AA716" s="69" t="str">
        <f>IFERROR(CLEAN(HLOOKUP(AA$1,'1.源数据-产品报告-消费降序'!AA:AA,ROW(),0)),"")</f>
        <v/>
      </c>
      <c r="AB716" s="69" t="str">
        <f>IFERROR(CLEAN(HLOOKUP(AB$1,'1.源数据-产品报告-消费降序'!AB:AB,ROW(),0)),"")</f>
        <v/>
      </c>
      <c r="AC716" s="69" t="str">
        <f>IFERROR(CLEAN(HLOOKUP(AC$1,'1.源数据-产品报告-消费降序'!AC:AC,ROW(),0)),"")</f>
        <v/>
      </c>
      <c r="AD7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6" s="69" t="str">
        <f>IFERROR(CLEAN(HLOOKUP(AE$1,'1.源数据-产品报告-消费降序'!AE:AE,ROW(),0)),"")</f>
        <v/>
      </c>
      <c r="AH716" s="69" t="str">
        <f>IFERROR(CLEAN(HLOOKUP(AH$1,'1.源数据-产品报告-消费降序'!AH:AH,ROW(),0)),"")</f>
        <v/>
      </c>
      <c r="AI716" s="69" t="str">
        <f>IFERROR(CLEAN(HLOOKUP(AI$1,'1.源数据-产品报告-消费降序'!AI:AI,ROW(),0)),"")</f>
        <v/>
      </c>
      <c r="AJ716" s="69" t="str">
        <f>IFERROR(CLEAN(HLOOKUP(AJ$1,'1.源数据-产品报告-消费降序'!AJ:AJ,ROW(),0)),"")</f>
        <v/>
      </c>
      <c r="AK716" s="69" t="str">
        <f>IFERROR(CLEAN(HLOOKUP(AK$1,'1.源数据-产品报告-消费降序'!AK:AK,ROW(),0)),"")</f>
        <v/>
      </c>
      <c r="AL716" s="69" t="str">
        <f>IFERROR(CLEAN(HLOOKUP(AL$1,'1.源数据-产品报告-消费降序'!AL:AL,ROW(),0)),"")</f>
        <v/>
      </c>
      <c r="AM716" s="69" t="str">
        <f>IFERROR(CLEAN(HLOOKUP(AM$1,'1.源数据-产品报告-消费降序'!AM:AM,ROW(),0)),"")</f>
        <v/>
      </c>
      <c r="AN716" s="69" t="str">
        <f>IFERROR(CLEAN(HLOOKUP(AN$1,'1.源数据-产品报告-消费降序'!AN:AN,ROW(),0)),"")</f>
        <v/>
      </c>
      <c r="AO7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6" s="69" t="str">
        <f>IFERROR(CLEAN(HLOOKUP(AP$1,'1.源数据-产品报告-消费降序'!AP:AP,ROW(),0)),"")</f>
        <v/>
      </c>
      <c r="AS716" s="69" t="str">
        <f>IFERROR(CLEAN(HLOOKUP(AS$1,'1.源数据-产品报告-消费降序'!AS:AS,ROW(),0)),"")</f>
        <v/>
      </c>
      <c r="AT716" s="69" t="str">
        <f>IFERROR(CLEAN(HLOOKUP(AT$1,'1.源数据-产品报告-消费降序'!AT:AT,ROW(),0)),"")</f>
        <v/>
      </c>
      <c r="AU716" s="69" t="str">
        <f>IFERROR(CLEAN(HLOOKUP(AU$1,'1.源数据-产品报告-消费降序'!AU:AU,ROW(),0)),"")</f>
        <v/>
      </c>
      <c r="AV716" s="69" t="str">
        <f>IFERROR(CLEAN(HLOOKUP(AV$1,'1.源数据-产品报告-消费降序'!AV:AV,ROW(),0)),"")</f>
        <v/>
      </c>
      <c r="AW716" s="69" t="str">
        <f>IFERROR(CLEAN(HLOOKUP(AW$1,'1.源数据-产品报告-消费降序'!AW:AW,ROW(),0)),"")</f>
        <v/>
      </c>
      <c r="AX716" s="69" t="str">
        <f>IFERROR(CLEAN(HLOOKUP(AX$1,'1.源数据-产品报告-消费降序'!AX:AX,ROW(),0)),"")</f>
        <v/>
      </c>
      <c r="AY716" s="69" t="str">
        <f>IFERROR(CLEAN(HLOOKUP(AY$1,'1.源数据-产品报告-消费降序'!AY:AY,ROW(),0)),"")</f>
        <v/>
      </c>
      <c r="AZ7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6" s="69" t="str">
        <f>IFERROR(CLEAN(HLOOKUP(BA$1,'1.源数据-产品报告-消费降序'!BA:BA,ROW(),0)),"")</f>
        <v/>
      </c>
      <c r="BD716" s="69" t="str">
        <f>IFERROR(CLEAN(HLOOKUP(BD$1,'1.源数据-产品报告-消费降序'!BD:BD,ROW(),0)),"")</f>
        <v/>
      </c>
      <c r="BE716" s="69" t="str">
        <f>IFERROR(CLEAN(HLOOKUP(BE$1,'1.源数据-产品报告-消费降序'!BE:BE,ROW(),0)),"")</f>
        <v/>
      </c>
      <c r="BF716" s="69" t="str">
        <f>IFERROR(CLEAN(HLOOKUP(BF$1,'1.源数据-产品报告-消费降序'!BF:BF,ROW(),0)),"")</f>
        <v/>
      </c>
      <c r="BG716" s="69" t="str">
        <f>IFERROR(CLEAN(HLOOKUP(BG$1,'1.源数据-产品报告-消费降序'!BG:BG,ROW(),0)),"")</f>
        <v/>
      </c>
      <c r="BH716" s="69" t="str">
        <f>IFERROR(CLEAN(HLOOKUP(BH$1,'1.源数据-产品报告-消费降序'!BH:BH,ROW(),0)),"")</f>
        <v/>
      </c>
      <c r="BI716" s="69" t="str">
        <f>IFERROR(CLEAN(HLOOKUP(BI$1,'1.源数据-产品报告-消费降序'!BI:BI,ROW(),0)),"")</f>
        <v/>
      </c>
      <c r="BJ716" s="69" t="str">
        <f>IFERROR(CLEAN(HLOOKUP(BJ$1,'1.源数据-产品报告-消费降序'!BJ:BJ,ROW(),0)),"")</f>
        <v/>
      </c>
      <c r="BK7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6" s="69" t="str">
        <f>IFERROR(CLEAN(HLOOKUP(BL$1,'1.源数据-产品报告-消费降序'!BL:BL,ROW(),0)),"")</f>
        <v/>
      </c>
      <c r="BO716" s="69" t="str">
        <f>IFERROR(CLEAN(HLOOKUP(BO$1,'1.源数据-产品报告-消费降序'!BO:BO,ROW(),0)),"")</f>
        <v/>
      </c>
      <c r="BP716" s="69" t="str">
        <f>IFERROR(CLEAN(HLOOKUP(BP$1,'1.源数据-产品报告-消费降序'!BP:BP,ROW(),0)),"")</f>
        <v/>
      </c>
      <c r="BQ716" s="69" t="str">
        <f>IFERROR(CLEAN(HLOOKUP(BQ$1,'1.源数据-产品报告-消费降序'!BQ:BQ,ROW(),0)),"")</f>
        <v/>
      </c>
      <c r="BR716" s="69" t="str">
        <f>IFERROR(CLEAN(HLOOKUP(BR$1,'1.源数据-产品报告-消费降序'!BR:BR,ROW(),0)),"")</f>
        <v/>
      </c>
      <c r="BS716" s="69" t="str">
        <f>IFERROR(CLEAN(HLOOKUP(BS$1,'1.源数据-产品报告-消费降序'!BS:BS,ROW(),0)),"")</f>
        <v/>
      </c>
      <c r="BT716" s="69" t="str">
        <f>IFERROR(CLEAN(HLOOKUP(BT$1,'1.源数据-产品报告-消费降序'!BT:BT,ROW(),0)),"")</f>
        <v/>
      </c>
      <c r="BU716" s="69" t="str">
        <f>IFERROR(CLEAN(HLOOKUP(BU$1,'1.源数据-产品报告-消费降序'!BU:BU,ROW(),0)),"")</f>
        <v/>
      </c>
      <c r="BV7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6" s="69" t="str">
        <f>IFERROR(CLEAN(HLOOKUP(BW$1,'1.源数据-产品报告-消费降序'!BW:BW,ROW(),0)),"")</f>
        <v/>
      </c>
    </row>
    <row r="717" spans="1:75">
      <c r="A717" s="69" t="str">
        <f>IFERROR(CLEAN(HLOOKUP(A$1,'1.源数据-产品报告-消费降序'!A:A,ROW(),0)),"")</f>
        <v/>
      </c>
      <c r="B717" s="69" t="str">
        <f>IFERROR(CLEAN(HLOOKUP(B$1,'1.源数据-产品报告-消费降序'!B:B,ROW(),0)),"")</f>
        <v/>
      </c>
      <c r="C717" s="69" t="str">
        <f>IFERROR(CLEAN(HLOOKUP(C$1,'1.源数据-产品报告-消费降序'!C:C,ROW(),0)),"")</f>
        <v/>
      </c>
      <c r="D717" s="69" t="str">
        <f>IFERROR(CLEAN(HLOOKUP(D$1,'1.源数据-产品报告-消费降序'!D:D,ROW(),0)),"")</f>
        <v/>
      </c>
      <c r="E717" s="69" t="str">
        <f>IFERROR(CLEAN(HLOOKUP(E$1,'1.源数据-产品报告-消费降序'!E:E,ROW(),0)),"")</f>
        <v/>
      </c>
      <c r="F717" s="69" t="str">
        <f>IFERROR(CLEAN(HLOOKUP(F$1,'1.源数据-产品报告-消费降序'!F:F,ROW(),0)),"")</f>
        <v/>
      </c>
      <c r="G717" s="70">
        <f>IFERROR((HLOOKUP(G$1,'1.源数据-产品报告-消费降序'!G:G,ROW(),0)),"")</f>
        <v>0</v>
      </c>
      <c r="H7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7" s="69" t="str">
        <f>IFERROR(CLEAN(HLOOKUP(I$1,'1.源数据-产品报告-消费降序'!I:I,ROW(),0)),"")</f>
        <v/>
      </c>
      <c r="L717" s="69" t="str">
        <f>IFERROR(CLEAN(HLOOKUP(L$1,'1.源数据-产品报告-消费降序'!L:L,ROW(),0)),"")</f>
        <v/>
      </c>
      <c r="M717" s="69" t="str">
        <f>IFERROR(CLEAN(HLOOKUP(M$1,'1.源数据-产品报告-消费降序'!M:M,ROW(),0)),"")</f>
        <v/>
      </c>
      <c r="N717" s="69" t="str">
        <f>IFERROR(CLEAN(HLOOKUP(N$1,'1.源数据-产品报告-消费降序'!N:N,ROW(),0)),"")</f>
        <v/>
      </c>
      <c r="O717" s="69" t="str">
        <f>IFERROR(CLEAN(HLOOKUP(O$1,'1.源数据-产品报告-消费降序'!O:O,ROW(),0)),"")</f>
        <v/>
      </c>
      <c r="P717" s="69" t="str">
        <f>IFERROR(CLEAN(HLOOKUP(P$1,'1.源数据-产品报告-消费降序'!P:P,ROW(),0)),"")</f>
        <v/>
      </c>
      <c r="Q717" s="69" t="str">
        <f>IFERROR(CLEAN(HLOOKUP(Q$1,'1.源数据-产品报告-消费降序'!Q:Q,ROW(),0)),"")</f>
        <v/>
      </c>
      <c r="R717" s="69" t="str">
        <f>IFERROR(CLEAN(HLOOKUP(R$1,'1.源数据-产品报告-消费降序'!R:R,ROW(),0)),"")</f>
        <v/>
      </c>
      <c r="S7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7" s="69" t="str">
        <f>IFERROR(CLEAN(HLOOKUP(T$1,'1.源数据-产品报告-消费降序'!T:T,ROW(),0)),"")</f>
        <v/>
      </c>
      <c r="W717" s="69" t="str">
        <f>IFERROR(CLEAN(HLOOKUP(W$1,'1.源数据-产品报告-消费降序'!W:W,ROW(),0)),"")</f>
        <v/>
      </c>
      <c r="X717" s="69" t="str">
        <f>IFERROR(CLEAN(HLOOKUP(X$1,'1.源数据-产品报告-消费降序'!X:X,ROW(),0)),"")</f>
        <v/>
      </c>
      <c r="Y717" s="69" t="str">
        <f>IFERROR(CLEAN(HLOOKUP(Y$1,'1.源数据-产品报告-消费降序'!Y:Y,ROW(),0)),"")</f>
        <v/>
      </c>
      <c r="Z717" s="69" t="str">
        <f>IFERROR(CLEAN(HLOOKUP(Z$1,'1.源数据-产品报告-消费降序'!Z:Z,ROW(),0)),"")</f>
        <v/>
      </c>
      <c r="AA717" s="69" t="str">
        <f>IFERROR(CLEAN(HLOOKUP(AA$1,'1.源数据-产品报告-消费降序'!AA:AA,ROW(),0)),"")</f>
        <v/>
      </c>
      <c r="AB717" s="69" t="str">
        <f>IFERROR(CLEAN(HLOOKUP(AB$1,'1.源数据-产品报告-消费降序'!AB:AB,ROW(),0)),"")</f>
        <v/>
      </c>
      <c r="AC717" s="69" t="str">
        <f>IFERROR(CLEAN(HLOOKUP(AC$1,'1.源数据-产品报告-消费降序'!AC:AC,ROW(),0)),"")</f>
        <v/>
      </c>
      <c r="AD7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7" s="69" t="str">
        <f>IFERROR(CLEAN(HLOOKUP(AE$1,'1.源数据-产品报告-消费降序'!AE:AE,ROW(),0)),"")</f>
        <v/>
      </c>
      <c r="AH717" s="69" t="str">
        <f>IFERROR(CLEAN(HLOOKUP(AH$1,'1.源数据-产品报告-消费降序'!AH:AH,ROW(),0)),"")</f>
        <v/>
      </c>
      <c r="AI717" s="69" t="str">
        <f>IFERROR(CLEAN(HLOOKUP(AI$1,'1.源数据-产品报告-消费降序'!AI:AI,ROW(),0)),"")</f>
        <v/>
      </c>
      <c r="AJ717" s="69" t="str">
        <f>IFERROR(CLEAN(HLOOKUP(AJ$1,'1.源数据-产品报告-消费降序'!AJ:AJ,ROW(),0)),"")</f>
        <v/>
      </c>
      <c r="AK717" s="69" t="str">
        <f>IFERROR(CLEAN(HLOOKUP(AK$1,'1.源数据-产品报告-消费降序'!AK:AK,ROW(),0)),"")</f>
        <v/>
      </c>
      <c r="AL717" s="69" t="str">
        <f>IFERROR(CLEAN(HLOOKUP(AL$1,'1.源数据-产品报告-消费降序'!AL:AL,ROW(),0)),"")</f>
        <v/>
      </c>
      <c r="AM717" s="69" t="str">
        <f>IFERROR(CLEAN(HLOOKUP(AM$1,'1.源数据-产品报告-消费降序'!AM:AM,ROW(),0)),"")</f>
        <v/>
      </c>
      <c r="AN717" s="69" t="str">
        <f>IFERROR(CLEAN(HLOOKUP(AN$1,'1.源数据-产品报告-消费降序'!AN:AN,ROW(),0)),"")</f>
        <v/>
      </c>
      <c r="AO7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7" s="69" t="str">
        <f>IFERROR(CLEAN(HLOOKUP(AP$1,'1.源数据-产品报告-消费降序'!AP:AP,ROW(),0)),"")</f>
        <v/>
      </c>
      <c r="AS717" s="69" t="str">
        <f>IFERROR(CLEAN(HLOOKUP(AS$1,'1.源数据-产品报告-消费降序'!AS:AS,ROW(),0)),"")</f>
        <v/>
      </c>
      <c r="AT717" s="69" t="str">
        <f>IFERROR(CLEAN(HLOOKUP(AT$1,'1.源数据-产品报告-消费降序'!AT:AT,ROW(),0)),"")</f>
        <v/>
      </c>
      <c r="AU717" s="69" t="str">
        <f>IFERROR(CLEAN(HLOOKUP(AU$1,'1.源数据-产品报告-消费降序'!AU:AU,ROW(),0)),"")</f>
        <v/>
      </c>
      <c r="AV717" s="69" t="str">
        <f>IFERROR(CLEAN(HLOOKUP(AV$1,'1.源数据-产品报告-消费降序'!AV:AV,ROW(),0)),"")</f>
        <v/>
      </c>
      <c r="AW717" s="69" t="str">
        <f>IFERROR(CLEAN(HLOOKUP(AW$1,'1.源数据-产品报告-消费降序'!AW:AW,ROW(),0)),"")</f>
        <v/>
      </c>
      <c r="AX717" s="69" t="str">
        <f>IFERROR(CLEAN(HLOOKUP(AX$1,'1.源数据-产品报告-消费降序'!AX:AX,ROW(),0)),"")</f>
        <v/>
      </c>
      <c r="AY717" s="69" t="str">
        <f>IFERROR(CLEAN(HLOOKUP(AY$1,'1.源数据-产品报告-消费降序'!AY:AY,ROW(),0)),"")</f>
        <v/>
      </c>
      <c r="AZ7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7" s="69" t="str">
        <f>IFERROR(CLEAN(HLOOKUP(BA$1,'1.源数据-产品报告-消费降序'!BA:BA,ROW(),0)),"")</f>
        <v/>
      </c>
      <c r="BD717" s="69" t="str">
        <f>IFERROR(CLEAN(HLOOKUP(BD$1,'1.源数据-产品报告-消费降序'!BD:BD,ROW(),0)),"")</f>
        <v/>
      </c>
      <c r="BE717" s="69" t="str">
        <f>IFERROR(CLEAN(HLOOKUP(BE$1,'1.源数据-产品报告-消费降序'!BE:BE,ROW(),0)),"")</f>
        <v/>
      </c>
      <c r="BF717" s="69" t="str">
        <f>IFERROR(CLEAN(HLOOKUP(BF$1,'1.源数据-产品报告-消费降序'!BF:BF,ROW(),0)),"")</f>
        <v/>
      </c>
      <c r="BG717" s="69" t="str">
        <f>IFERROR(CLEAN(HLOOKUP(BG$1,'1.源数据-产品报告-消费降序'!BG:BG,ROW(),0)),"")</f>
        <v/>
      </c>
      <c r="BH717" s="69" t="str">
        <f>IFERROR(CLEAN(HLOOKUP(BH$1,'1.源数据-产品报告-消费降序'!BH:BH,ROW(),0)),"")</f>
        <v/>
      </c>
      <c r="BI717" s="69" t="str">
        <f>IFERROR(CLEAN(HLOOKUP(BI$1,'1.源数据-产品报告-消费降序'!BI:BI,ROW(),0)),"")</f>
        <v/>
      </c>
      <c r="BJ717" s="69" t="str">
        <f>IFERROR(CLEAN(HLOOKUP(BJ$1,'1.源数据-产品报告-消费降序'!BJ:BJ,ROW(),0)),"")</f>
        <v/>
      </c>
      <c r="BK7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7" s="69" t="str">
        <f>IFERROR(CLEAN(HLOOKUP(BL$1,'1.源数据-产品报告-消费降序'!BL:BL,ROW(),0)),"")</f>
        <v/>
      </c>
      <c r="BO717" s="69" t="str">
        <f>IFERROR(CLEAN(HLOOKUP(BO$1,'1.源数据-产品报告-消费降序'!BO:BO,ROW(),0)),"")</f>
        <v/>
      </c>
      <c r="BP717" s="69" t="str">
        <f>IFERROR(CLEAN(HLOOKUP(BP$1,'1.源数据-产品报告-消费降序'!BP:BP,ROW(),0)),"")</f>
        <v/>
      </c>
      <c r="BQ717" s="69" t="str">
        <f>IFERROR(CLEAN(HLOOKUP(BQ$1,'1.源数据-产品报告-消费降序'!BQ:BQ,ROW(),0)),"")</f>
        <v/>
      </c>
      <c r="BR717" s="69" t="str">
        <f>IFERROR(CLEAN(HLOOKUP(BR$1,'1.源数据-产品报告-消费降序'!BR:BR,ROW(),0)),"")</f>
        <v/>
      </c>
      <c r="BS717" s="69" t="str">
        <f>IFERROR(CLEAN(HLOOKUP(BS$1,'1.源数据-产品报告-消费降序'!BS:BS,ROW(),0)),"")</f>
        <v/>
      </c>
      <c r="BT717" s="69" t="str">
        <f>IFERROR(CLEAN(HLOOKUP(BT$1,'1.源数据-产品报告-消费降序'!BT:BT,ROW(),0)),"")</f>
        <v/>
      </c>
      <c r="BU717" s="69" t="str">
        <f>IFERROR(CLEAN(HLOOKUP(BU$1,'1.源数据-产品报告-消费降序'!BU:BU,ROW(),0)),"")</f>
        <v/>
      </c>
      <c r="BV7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7" s="69" t="str">
        <f>IFERROR(CLEAN(HLOOKUP(BW$1,'1.源数据-产品报告-消费降序'!BW:BW,ROW(),0)),"")</f>
        <v/>
      </c>
    </row>
    <row r="718" spans="1:75">
      <c r="A718" s="69" t="str">
        <f>IFERROR(CLEAN(HLOOKUP(A$1,'1.源数据-产品报告-消费降序'!A:A,ROW(),0)),"")</f>
        <v/>
      </c>
      <c r="B718" s="69" t="str">
        <f>IFERROR(CLEAN(HLOOKUP(B$1,'1.源数据-产品报告-消费降序'!B:B,ROW(),0)),"")</f>
        <v/>
      </c>
      <c r="C718" s="69" t="str">
        <f>IFERROR(CLEAN(HLOOKUP(C$1,'1.源数据-产品报告-消费降序'!C:C,ROW(),0)),"")</f>
        <v/>
      </c>
      <c r="D718" s="69" t="str">
        <f>IFERROR(CLEAN(HLOOKUP(D$1,'1.源数据-产品报告-消费降序'!D:D,ROW(),0)),"")</f>
        <v/>
      </c>
      <c r="E718" s="69" t="str">
        <f>IFERROR(CLEAN(HLOOKUP(E$1,'1.源数据-产品报告-消费降序'!E:E,ROW(),0)),"")</f>
        <v/>
      </c>
      <c r="F718" s="69" t="str">
        <f>IFERROR(CLEAN(HLOOKUP(F$1,'1.源数据-产品报告-消费降序'!F:F,ROW(),0)),"")</f>
        <v/>
      </c>
      <c r="G718" s="70">
        <f>IFERROR((HLOOKUP(G$1,'1.源数据-产品报告-消费降序'!G:G,ROW(),0)),"")</f>
        <v>0</v>
      </c>
      <c r="H7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8" s="69" t="str">
        <f>IFERROR(CLEAN(HLOOKUP(I$1,'1.源数据-产品报告-消费降序'!I:I,ROW(),0)),"")</f>
        <v/>
      </c>
      <c r="L718" s="69" t="str">
        <f>IFERROR(CLEAN(HLOOKUP(L$1,'1.源数据-产品报告-消费降序'!L:L,ROW(),0)),"")</f>
        <v/>
      </c>
      <c r="M718" s="69" t="str">
        <f>IFERROR(CLEAN(HLOOKUP(M$1,'1.源数据-产品报告-消费降序'!M:M,ROW(),0)),"")</f>
        <v/>
      </c>
      <c r="N718" s="69" t="str">
        <f>IFERROR(CLEAN(HLOOKUP(N$1,'1.源数据-产品报告-消费降序'!N:N,ROW(),0)),"")</f>
        <v/>
      </c>
      <c r="O718" s="69" t="str">
        <f>IFERROR(CLEAN(HLOOKUP(O$1,'1.源数据-产品报告-消费降序'!O:O,ROW(),0)),"")</f>
        <v/>
      </c>
      <c r="P718" s="69" t="str">
        <f>IFERROR(CLEAN(HLOOKUP(P$1,'1.源数据-产品报告-消费降序'!P:P,ROW(),0)),"")</f>
        <v/>
      </c>
      <c r="Q718" s="69" t="str">
        <f>IFERROR(CLEAN(HLOOKUP(Q$1,'1.源数据-产品报告-消费降序'!Q:Q,ROW(),0)),"")</f>
        <v/>
      </c>
      <c r="R718" s="69" t="str">
        <f>IFERROR(CLEAN(HLOOKUP(R$1,'1.源数据-产品报告-消费降序'!R:R,ROW(),0)),"")</f>
        <v/>
      </c>
      <c r="S7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8" s="69" t="str">
        <f>IFERROR(CLEAN(HLOOKUP(T$1,'1.源数据-产品报告-消费降序'!T:T,ROW(),0)),"")</f>
        <v/>
      </c>
      <c r="W718" s="69" t="str">
        <f>IFERROR(CLEAN(HLOOKUP(W$1,'1.源数据-产品报告-消费降序'!W:W,ROW(),0)),"")</f>
        <v/>
      </c>
      <c r="X718" s="69" t="str">
        <f>IFERROR(CLEAN(HLOOKUP(X$1,'1.源数据-产品报告-消费降序'!X:X,ROW(),0)),"")</f>
        <v/>
      </c>
      <c r="Y718" s="69" t="str">
        <f>IFERROR(CLEAN(HLOOKUP(Y$1,'1.源数据-产品报告-消费降序'!Y:Y,ROW(),0)),"")</f>
        <v/>
      </c>
      <c r="Z718" s="69" t="str">
        <f>IFERROR(CLEAN(HLOOKUP(Z$1,'1.源数据-产品报告-消费降序'!Z:Z,ROW(),0)),"")</f>
        <v/>
      </c>
      <c r="AA718" s="69" t="str">
        <f>IFERROR(CLEAN(HLOOKUP(AA$1,'1.源数据-产品报告-消费降序'!AA:AA,ROW(),0)),"")</f>
        <v/>
      </c>
      <c r="AB718" s="69" t="str">
        <f>IFERROR(CLEAN(HLOOKUP(AB$1,'1.源数据-产品报告-消费降序'!AB:AB,ROW(),0)),"")</f>
        <v/>
      </c>
      <c r="AC718" s="69" t="str">
        <f>IFERROR(CLEAN(HLOOKUP(AC$1,'1.源数据-产品报告-消费降序'!AC:AC,ROW(),0)),"")</f>
        <v/>
      </c>
      <c r="AD7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8" s="69" t="str">
        <f>IFERROR(CLEAN(HLOOKUP(AE$1,'1.源数据-产品报告-消费降序'!AE:AE,ROW(),0)),"")</f>
        <v/>
      </c>
      <c r="AH718" s="69" t="str">
        <f>IFERROR(CLEAN(HLOOKUP(AH$1,'1.源数据-产品报告-消费降序'!AH:AH,ROW(),0)),"")</f>
        <v/>
      </c>
      <c r="AI718" s="69" t="str">
        <f>IFERROR(CLEAN(HLOOKUP(AI$1,'1.源数据-产品报告-消费降序'!AI:AI,ROW(),0)),"")</f>
        <v/>
      </c>
      <c r="AJ718" s="69" t="str">
        <f>IFERROR(CLEAN(HLOOKUP(AJ$1,'1.源数据-产品报告-消费降序'!AJ:AJ,ROW(),0)),"")</f>
        <v/>
      </c>
      <c r="AK718" s="69" t="str">
        <f>IFERROR(CLEAN(HLOOKUP(AK$1,'1.源数据-产品报告-消费降序'!AK:AK,ROW(),0)),"")</f>
        <v/>
      </c>
      <c r="AL718" s="69" t="str">
        <f>IFERROR(CLEAN(HLOOKUP(AL$1,'1.源数据-产品报告-消费降序'!AL:AL,ROW(),0)),"")</f>
        <v/>
      </c>
      <c r="AM718" s="69" t="str">
        <f>IFERROR(CLEAN(HLOOKUP(AM$1,'1.源数据-产品报告-消费降序'!AM:AM,ROW(),0)),"")</f>
        <v/>
      </c>
      <c r="AN718" s="69" t="str">
        <f>IFERROR(CLEAN(HLOOKUP(AN$1,'1.源数据-产品报告-消费降序'!AN:AN,ROW(),0)),"")</f>
        <v/>
      </c>
      <c r="AO7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8" s="69" t="str">
        <f>IFERROR(CLEAN(HLOOKUP(AP$1,'1.源数据-产品报告-消费降序'!AP:AP,ROW(),0)),"")</f>
        <v/>
      </c>
      <c r="AS718" s="69" t="str">
        <f>IFERROR(CLEAN(HLOOKUP(AS$1,'1.源数据-产品报告-消费降序'!AS:AS,ROW(),0)),"")</f>
        <v/>
      </c>
      <c r="AT718" s="69" t="str">
        <f>IFERROR(CLEAN(HLOOKUP(AT$1,'1.源数据-产品报告-消费降序'!AT:AT,ROW(),0)),"")</f>
        <v/>
      </c>
      <c r="AU718" s="69" t="str">
        <f>IFERROR(CLEAN(HLOOKUP(AU$1,'1.源数据-产品报告-消费降序'!AU:AU,ROW(),0)),"")</f>
        <v/>
      </c>
      <c r="AV718" s="69" t="str">
        <f>IFERROR(CLEAN(HLOOKUP(AV$1,'1.源数据-产品报告-消费降序'!AV:AV,ROW(),0)),"")</f>
        <v/>
      </c>
      <c r="AW718" s="69" t="str">
        <f>IFERROR(CLEAN(HLOOKUP(AW$1,'1.源数据-产品报告-消费降序'!AW:AW,ROW(),0)),"")</f>
        <v/>
      </c>
      <c r="AX718" s="69" t="str">
        <f>IFERROR(CLEAN(HLOOKUP(AX$1,'1.源数据-产品报告-消费降序'!AX:AX,ROW(),0)),"")</f>
        <v/>
      </c>
      <c r="AY718" s="69" t="str">
        <f>IFERROR(CLEAN(HLOOKUP(AY$1,'1.源数据-产品报告-消费降序'!AY:AY,ROW(),0)),"")</f>
        <v/>
      </c>
      <c r="AZ7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8" s="69" t="str">
        <f>IFERROR(CLEAN(HLOOKUP(BA$1,'1.源数据-产品报告-消费降序'!BA:BA,ROW(),0)),"")</f>
        <v/>
      </c>
      <c r="BD718" s="69" t="str">
        <f>IFERROR(CLEAN(HLOOKUP(BD$1,'1.源数据-产品报告-消费降序'!BD:BD,ROW(),0)),"")</f>
        <v/>
      </c>
      <c r="BE718" s="69" t="str">
        <f>IFERROR(CLEAN(HLOOKUP(BE$1,'1.源数据-产品报告-消费降序'!BE:BE,ROW(),0)),"")</f>
        <v/>
      </c>
      <c r="BF718" s="69" t="str">
        <f>IFERROR(CLEAN(HLOOKUP(BF$1,'1.源数据-产品报告-消费降序'!BF:BF,ROW(),0)),"")</f>
        <v/>
      </c>
      <c r="BG718" s="69" t="str">
        <f>IFERROR(CLEAN(HLOOKUP(BG$1,'1.源数据-产品报告-消费降序'!BG:BG,ROW(),0)),"")</f>
        <v/>
      </c>
      <c r="BH718" s="69" t="str">
        <f>IFERROR(CLEAN(HLOOKUP(BH$1,'1.源数据-产品报告-消费降序'!BH:BH,ROW(),0)),"")</f>
        <v/>
      </c>
      <c r="BI718" s="69" t="str">
        <f>IFERROR(CLEAN(HLOOKUP(BI$1,'1.源数据-产品报告-消费降序'!BI:BI,ROW(),0)),"")</f>
        <v/>
      </c>
      <c r="BJ718" s="69" t="str">
        <f>IFERROR(CLEAN(HLOOKUP(BJ$1,'1.源数据-产品报告-消费降序'!BJ:BJ,ROW(),0)),"")</f>
        <v/>
      </c>
      <c r="BK7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8" s="69" t="str">
        <f>IFERROR(CLEAN(HLOOKUP(BL$1,'1.源数据-产品报告-消费降序'!BL:BL,ROW(),0)),"")</f>
        <v/>
      </c>
      <c r="BO718" s="69" t="str">
        <f>IFERROR(CLEAN(HLOOKUP(BO$1,'1.源数据-产品报告-消费降序'!BO:BO,ROW(),0)),"")</f>
        <v/>
      </c>
      <c r="BP718" s="69" t="str">
        <f>IFERROR(CLEAN(HLOOKUP(BP$1,'1.源数据-产品报告-消费降序'!BP:BP,ROW(),0)),"")</f>
        <v/>
      </c>
      <c r="BQ718" s="69" t="str">
        <f>IFERROR(CLEAN(HLOOKUP(BQ$1,'1.源数据-产品报告-消费降序'!BQ:BQ,ROW(),0)),"")</f>
        <v/>
      </c>
      <c r="BR718" s="69" t="str">
        <f>IFERROR(CLEAN(HLOOKUP(BR$1,'1.源数据-产品报告-消费降序'!BR:BR,ROW(),0)),"")</f>
        <v/>
      </c>
      <c r="BS718" s="69" t="str">
        <f>IFERROR(CLEAN(HLOOKUP(BS$1,'1.源数据-产品报告-消费降序'!BS:BS,ROW(),0)),"")</f>
        <v/>
      </c>
      <c r="BT718" s="69" t="str">
        <f>IFERROR(CLEAN(HLOOKUP(BT$1,'1.源数据-产品报告-消费降序'!BT:BT,ROW(),0)),"")</f>
        <v/>
      </c>
      <c r="BU718" s="69" t="str">
        <f>IFERROR(CLEAN(HLOOKUP(BU$1,'1.源数据-产品报告-消费降序'!BU:BU,ROW(),0)),"")</f>
        <v/>
      </c>
      <c r="BV7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8" s="69" t="str">
        <f>IFERROR(CLEAN(HLOOKUP(BW$1,'1.源数据-产品报告-消费降序'!BW:BW,ROW(),0)),"")</f>
        <v/>
      </c>
    </row>
    <row r="719" spans="1:75">
      <c r="A719" s="69" t="str">
        <f>IFERROR(CLEAN(HLOOKUP(A$1,'1.源数据-产品报告-消费降序'!A:A,ROW(),0)),"")</f>
        <v/>
      </c>
      <c r="B719" s="69" t="str">
        <f>IFERROR(CLEAN(HLOOKUP(B$1,'1.源数据-产品报告-消费降序'!B:B,ROW(),0)),"")</f>
        <v/>
      </c>
      <c r="C719" s="69" t="str">
        <f>IFERROR(CLEAN(HLOOKUP(C$1,'1.源数据-产品报告-消费降序'!C:C,ROW(),0)),"")</f>
        <v/>
      </c>
      <c r="D719" s="69" t="str">
        <f>IFERROR(CLEAN(HLOOKUP(D$1,'1.源数据-产品报告-消费降序'!D:D,ROW(),0)),"")</f>
        <v/>
      </c>
      <c r="E719" s="69" t="str">
        <f>IFERROR(CLEAN(HLOOKUP(E$1,'1.源数据-产品报告-消费降序'!E:E,ROW(),0)),"")</f>
        <v/>
      </c>
      <c r="F719" s="69" t="str">
        <f>IFERROR(CLEAN(HLOOKUP(F$1,'1.源数据-产品报告-消费降序'!F:F,ROW(),0)),"")</f>
        <v/>
      </c>
      <c r="G719" s="70">
        <f>IFERROR((HLOOKUP(G$1,'1.源数据-产品报告-消费降序'!G:G,ROW(),0)),"")</f>
        <v>0</v>
      </c>
      <c r="H7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19" s="69" t="str">
        <f>IFERROR(CLEAN(HLOOKUP(I$1,'1.源数据-产品报告-消费降序'!I:I,ROW(),0)),"")</f>
        <v/>
      </c>
      <c r="L719" s="69" t="str">
        <f>IFERROR(CLEAN(HLOOKUP(L$1,'1.源数据-产品报告-消费降序'!L:L,ROW(),0)),"")</f>
        <v/>
      </c>
      <c r="M719" s="69" t="str">
        <f>IFERROR(CLEAN(HLOOKUP(M$1,'1.源数据-产品报告-消费降序'!M:M,ROW(),0)),"")</f>
        <v/>
      </c>
      <c r="N719" s="69" t="str">
        <f>IFERROR(CLEAN(HLOOKUP(N$1,'1.源数据-产品报告-消费降序'!N:N,ROW(),0)),"")</f>
        <v/>
      </c>
      <c r="O719" s="69" t="str">
        <f>IFERROR(CLEAN(HLOOKUP(O$1,'1.源数据-产品报告-消费降序'!O:O,ROW(),0)),"")</f>
        <v/>
      </c>
      <c r="P719" s="69" t="str">
        <f>IFERROR(CLEAN(HLOOKUP(P$1,'1.源数据-产品报告-消费降序'!P:P,ROW(),0)),"")</f>
        <v/>
      </c>
      <c r="Q719" s="69" t="str">
        <f>IFERROR(CLEAN(HLOOKUP(Q$1,'1.源数据-产品报告-消费降序'!Q:Q,ROW(),0)),"")</f>
        <v/>
      </c>
      <c r="R719" s="69" t="str">
        <f>IFERROR(CLEAN(HLOOKUP(R$1,'1.源数据-产品报告-消费降序'!R:R,ROW(),0)),"")</f>
        <v/>
      </c>
      <c r="S7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19" s="69" t="str">
        <f>IFERROR(CLEAN(HLOOKUP(T$1,'1.源数据-产品报告-消费降序'!T:T,ROW(),0)),"")</f>
        <v/>
      </c>
      <c r="W719" s="69" t="str">
        <f>IFERROR(CLEAN(HLOOKUP(W$1,'1.源数据-产品报告-消费降序'!W:W,ROW(),0)),"")</f>
        <v/>
      </c>
      <c r="X719" s="69" t="str">
        <f>IFERROR(CLEAN(HLOOKUP(X$1,'1.源数据-产品报告-消费降序'!X:X,ROW(),0)),"")</f>
        <v/>
      </c>
      <c r="Y719" s="69" t="str">
        <f>IFERROR(CLEAN(HLOOKUP(Y$1,'1.源数据-产品报告-消费降序'!Y:Y,ROW(),0)),"")</f>
        <v/>
      </c>
      <c r="Z719" s="69" t="str">
        <f>IFERROR(CLEAN(HLOOKUP(Z$1,'1.源数据-产品报告-消费降序'!Z:Z,ROW(),0)),"")</f>
        <v/>
      </c>
      <c r="AA719" s="69" t="str">
        <f>IFERROR(CLEAN(HLOOKUP(AA$1,'1.源数据-产品报告-消费降序'!AA:AA,ROW(),0)),"")</f>
        <v/>
      </c>
      <c r="AB719" s="69" t="str">
        <f>IFERROR(CLEAN(HLOOKUP(AB$1,'1.源数据-产品报告-消费降序'!AB:AB,ROW(),0)),"")</f>
        <v/>
      </c>
      <c r="AC719" s="69" t="str">
        <f>IFERROR(CLEAN(HLOOKUP(AC$1,'1.源数据-产品报告-消费降序'!AC:AC,ROW(),0)),"")</f>
        <v/>
      </c>
      <c r="AD7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19" s="69" t="str">
        <f>IFERROR(CLEAN(HLOOKUP(AE$1,'1.源数据-产品报告-消费降序'!AE:AE,ROW(),0)),"")</f>
        <v/>
      </c>
      <c r="AH719" s="69" t="str">
        <f>IFERROR(CLEAN(HLOOKUP(AH$1,'1.源数据-产品报告-消费降序'!AH:AH,ROW(),0)),"")</f>
        <v/>
      </c>
      <c r="AI719" s="69" t="str">
        <f>IFERROR(CLEAN(HLOOKUP(AI$1,'1.源数据-产品报告-消费降序'!AI:AI,ROW(),0)),"")</f>
        <v/>
      </c>
      <c r="AJ719" s="69" t="str">
        <f>IFERROR(CLEAN(HLOOKUP(AJ$1,'1.源数据-产品报告-消费降序'!AJ:AJ,ROW(),0)),"")</f>
        <v/>
      </c>
      <c r="AK719" s="69" t="str">
        <f>IFERROR(CLEAN(HLOOKUP(AK$1,'1.源数据-产品报告-消费降序'!AK:AK,ROW(),0)),"")</f>
        <v/>
      </c>
      <c r="AL719" s="69" t="str">
        <f>IFERROR(CLEAN(HLOOKUP(AL$1,'1.源数据-产品报告-消费降序'!AL:AL,ROW(),0)),"")</f>
        <v/>
      </c>
      <c r="AM719" s="69" t="str">
        <f>IFERROR(CLEAN(HLOOKUP(AM$1,'1.源数据-产品报告-消费降序'!AM:AM,ROW(),0)),"")</f>
        <v/>
      </c>
      <c r="AN719" s="69" t="str">
        <f>IFERROR(CLEAN(HLOOKUP(AN$1,'1.源数据-产品报告-消费降序'!AN:AN,ROW(),0)),"")</f>
        <v/>
      </c>
      <c r="AO7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19" s="69" t="str">
        <f>IFERROR(CLEAN(HLOOKUP(AP$1,'1.源数据-产品报告-消费降序'!AP:AP,ROW(),0)),"")</f>
        <v/>
      </c>
      <c r="AS719" s="69" t="str">
        <f>IFERROR(CLEAN(HLOOKUP(AS$1,'1.源数据-产品报告-消费降序'!AS:AS,ROW(),0)),"")</f>
        <v/>
      </c>
      <c r="AT719" s="69" t="str">
        <f>IFERROR(CLEAN(HLOOKUP(AT$1,'1.源数据-产品报告-消费降序'!AT:AT,ROW(),0)),"")</f>
        <v/>
      </c>
      <c r="AU719" s="69" t="str">
        <f>IFERROR(CLEAN(HLOOKUP(AU$1,'1.源数据-产品报告-消费降序'!AU:AU,ROW(),0)),"")</f>
        <v/>
      </c>
      <c r="AV719" s="69" t="str">
        <f>IFERROR(CLEAN(HLOOKUP(AV$1,'1.源数据-产品报告-消费降序'!AV:AV,ROW(),0)),"")</f>
        <v/>
      </c>
      <c r="AW719" s="69" t="str">
        <f>IFERROR(CLEAN(HLOOKUP(AW$1,'1.源数据-产品报告-消费降序'!AW:AW,ROW(),0)),"")</f>
        <v/>
      </c>
      <c r="AX719" s="69" t="str">
        <f>IFERROR(CLEAN(HLOOKUP(AX$1,'1.源数据-产品报告-消费降序'!AX:AX,ROW(),0)),"")</f>
        <v/>
      </c>
      <c r="AY719" s="69" t="str">
        <f>IFERROR(CLEAN(HLOOKUP(AY$1,'1.源数据-产品报告-消费降序'!AY:AY,ROW(),0)),"")</f>
        <v/>
      </c>
      <c r="AZ7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19" s="69" t="str">
        <f>IFERROR(CLEAN(HLOOKUP(BA$1,'1.源数据-产品报告-消费降序'!BA:BA,ROW(),0)),"")</f>
        <v/>
      </c>
      <c r="BD719" s="69" t="str">
        <f>IFERROR(CLEAN(HLOOKUP(BD$1,'1.源数据-产品报告-消费降序'!BD:BD,ROW(),0)),"")</f>
        <v/>
      </c>
      <c r="BE719" s="69" t="str">
        <f>IFERROR(CLEAN(HLOOKUP(BE$1,'1.源数据-产品报告-消费降序'!BE:BE,ROW(),0)),"")</f>
        <v/>
      </c>
      <c r="BF719" s="69" t="str">
        <f>IFERROR(CLEAN(HLOOKUP(BF$1,'1.源数据-产品报告-消费降序'!BF:BF,ROW(),0)),"")</f>
        <v/>
      </c>
      <c r="BG719" s="69" t="str">
        <f>IFERROR(CLEAN(HLOOKUP(BG$1,'1.源数据-产品报告-消费降序'!BG:BG,ROW(),0)),"")</f>
        <v/>
      </c>
      <c r="BH719" s="69" t="str">
        <f>IFERROR(CLEAN(HLOOKUP(BH$1,'1.源数据-产品报告-消费降序'!BH:BH,ROW(),0)),"")</f>
        <v/>
      </c>
      <c r="BI719" s="69" t="str">
        <f>IFERROR(CLEAN(HLOOKUP(BI$1,'1.源数据-产品报告-消费降序'!BI:BI,ROW(),0)),"")</f>
        <v/>
      </c>
      <c r="BJ719" s="69" t="str">
        <f>IFERROR(CLEAN(HLOOKUP(BJ$1,'1.源数据-产品报告-消费降序'!BJ:BJ,ROW(),0)),"")</f>
        <v/>
      </c>
      <c r="BK7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19" s="69" t="str">
        <f>IFERROR(CLEAN(HLOOKUP(BL$1,'1.源数据-产品报告-消费降序'!BL:BL,ROW(),0)),"")</f>
        <v/>
      </c>
      <c r="BO719" s="69" t="str">
        <f>IFERROR(CLEAN(HLOOKUP(BO$1,'1.源数据-产品报告-消费降序'!BO:BO,ROW(),0)),"")</f>
        <v/>
      </c>
      <c r="BP719" s="69" t="str">
        <f>IFERROR(CLEAN(HLOOKUP(BP$1,'1.源数据-产品报告-消费降序'!BP:BP,ROW(),0)),"")</f>
        <v/>
      </c>
      <c r="BQ719" s="69" t="str">
        <f>IFERROR(CLEAN(HLOOKUP(BQ$1,'1.源数据-产品报告-消费降序'!BQ:BQ,ROW(),0)),"")</f>
        <v/>
      </c>
      <c r="BR719" s="69" t="str">
        <f>IFERROR(CLEAN(HLOOKUP(BR$1,'1.源数据-产品报告-消费降序'!BR:BR,ROW(),0)),"")</f>
        <v/>
      </c>
      <c r="BS719" s="69" t="str">
        <f>IFERROR(CLEAN(HLOOKUP(BS$1,'1.源数据-产品报告-消费降序'!BS:BS,ROW(),0)),"")</f>
        <v/>
      </c>
      <c r="BT719" s="69" t="str">
        <f>IFERROR(CLEAN(HLOOKUP(BT$1,'1.源数据-产品报告-消费降序'!BT:BT,ROW(),0)),"")</f>
        <v/>
      </c>
      <c r="BU719" s="69" t="str">
        <f>IFERROR(CLEAN(HLOOKUP(BU$1,'1.源数据-产品报告-消费降序'!BU:BU,ROW(),0)),"")</f>
        <v/>
      </c>
      <c r="BV7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19" s="69" t="str">
        <f>IFERROR(CLEAN(HLOOKUP(BW$1,'1.源数据-产品报告-消费降序'!BW:BW,ROW(),0)),"")</f>
        <v/>
      </c>
    </row>
    <row r="720" spans="1:75">
      <c r="A720" s="69" t="str">
        <f>IFERROR(CLEAN(HLOOKUP(A$1,'1.源数据-产品报告-消费降序'!A:A,ROW(),0)),"")</f>
        <v/>
      </c>
      <c r="B720" s="69" t="str">
        <f>IFERROR(CLEAN(HLOOKUP(B$1,'1.源数据-产品报告-消费降序'!B:B,ROW(),0)),"")</f>
        <v/>
      </c>
      <c r="C720" s="69" t="str">
        <f>IFERROR(CLEAN(HLOOKUP(C$1,'1.源数据-产品报告-消费降序'!C:C,ROW(),0)),"")</f>
        <v/>
      </c>
      <c r="D720" s="69" t="str">
        <f>IFERROR(CLEAN(HLOOKUP(D$1,'1.源数据-产品报告-消费降序'!D:D,ROW(),0)),"")</f>
        <v/>
      </c>
      <c r="E720" s="69" t="str">
        <f>IFERROR(CLEAN(HLOOKUP(E$1,'1.源数据-产品报告-消费降序'!E:E,ROW(),0)),"")</f>
        <v/>
      </c>
      <c r="F720" s="69" t="str">
        <f>IFERROR(CLEAN(HLOOKUP(F$1,'1.源数据-产品报告-消费降序'!F:F,ROW(),0)),"")</f>
        <v/>
      </c>
      <c r="G720" s="70">
        <f>IFERROR((HLOOKUP(G$1,'1.源数据-产品报告-消费降序'!G:G,ROW(),0)),"")</f>
        <v>0</v>
      </c>
      <c r="H7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0" s="69" t="str">
        <f>IFERROR(CLEAN(HLOOKUP(I$1,'1.源数据-产品报告-消费降序'!I:I,ROW(),0)),"")</f>
        <v/>
      </c>
      <c r="L720" s="69" t="str">
        <f>IFERROR(CLEAN(HLOOKUP(L$1,'1.源数据-产品报告-消费降序'!L:L,ROW(),0)),"")</f>
        <v/>
      </c>
      <c r="M720" s="69" t="str">
        <f>IFERROR(CLEAN(HLOOKUP(M$1,'1.源数据-产品报告-消费降序'!M:M,ROW(),0)),"")</f>
        <v/>
      </c>
      <c r="N720" s="69" t="str">
        <f>IFERROR(CLEAN(HLOOKUP(N$1,'1.源数据-产品报告-消费降序'!N:N,ROW(),0)),"")</f>
        <v/>
      </c>
      <c r="O720" s="69" t="str">
        <f>IFERROR(CLEAN(HLOOKUP(O$1,'1.源数据-产品报告-消费降序'!O:O,ROW(),0)),"")</f>
        <v/>
      </c>
      <c r="P720" s="69" t="str">
        <f>IFERROR(CLEAN(HLOOKUP(P$1,'1.源数据-产品报告-消费降序'!P:P,ROW(),0)),"")</f>
        <v/>
      </c>
      <c r="Q720" s="69" t="str">
        <f>IFERROR(CLEAN(HLOOKUP(Q$1,'1.源数据-产品报告-消费降序'!Q:Q,ROW(),0)),"")</f>
        <v/>
      </c>
      <c r="R720" s="69" t="str">
        <f>IFERROR(CLEAN(HLOOKUP(R$1,'1.源数据-产品报告-消费降序'!R:R,ROW(),0)),"")</f>
        <v/>
      </c>
      <c r="S7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0" s="69" t="str">
        <f>IFERROR(CLEAN(HLOOKUP(T$1,'1.源数据-产品报告-消费降序'!T:T,ROW(),0)),"")</f>
        <v/>
      </c>
      <c r="W720" s="69" t="str">
        <f>IFERROR(CLEAN(HLOOKUP(W$1,'1.源数据-产品报告-消费降序'!W:W,ROW(),0)),"")</f>
        <v/>
      </c>
      <c r="X720" s="69" t="str">
        <f>IFERROR(CLEAN(HLOOKUP(X$1,'1.源数据-产品报告-消费降序'!X:X,ROW(),0)),"")</f>
        <v/>
      </c>
      <c r="Y720" s="69" t="str">
        <f>IFERROR(CLEAN(HLOOKUP(Y$1,'1.源数据-产品报告-消费降序'!Y:Y,ROW(),0)),"")</f>
        <v/>
      </c>
      <c r="Z720" s="69" t="str">
        <f>IFERROR(CLEAN(HLOOKUP(Z$1,'1.源数据-产品报告-消费降序'!Z:Z,ROW(),0)),"")</f>
        <v/>
      </c>
      <c r="AA720" s="69" t="str">
        <f>IFERROR(CLEAN(HLOOKUP(AA$1,'1.源数据-产品报告-消费降序'!AA:AA,ROW(),0)),"")</f>
        <v/>
      </c>
      <c r="AB720" s="69" t="str">
        <f>IFERROR(CLEAN(HLOOKUP(AB$1,'1.源数据-产品报告-消费降序'!AB:AB,ROW(),0)),"")</f>
        <v/>
      </c>
      <c r="AC720" s="69" t="str">
        <f>IFERROR(CLEAN(HLOOKUP(AC$1,'1.源数据-产品报告-消费降序'!AC:AC,ROW(),0)),"")</f>
        <v/>
      </c>
      <c r="AD7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0" s="69" t="str">
        <f>IFERROR(CLEAN(HLOOKUP(AE$1,'1.源数据-产品报告-消费降序'!AE:AE,ROW(),0)),"")</f>
        <v/>
      </c>
      <c r="AH720" s="69" t="str">
        <f>IFERROR(CLEAN(HLOOKUP(AH$1,'1.源数据-产品报告-消费降序'!AH:AH,ROW(),0)),"")</f>
        <v/>
      </c>
      <c r="AI720" s="69" t="str">
        <f>IFERROR(CLEAN(HLOOKUP(AI$1,'1.源数据-产品报告-消费降序'!AI:AI,ROW(),0)),"")</f>
        <v/>
      </c>
      <c r="AJ720" s="69" t="str">
        <f>IFERROR(CLEAN(HLOOKUP(AJ$1,'1.源数据-产品报告-消费降序'!AJ:AJ,ROW(),0)),"")</f>
        <v/>
      </c>
      <c r="AK720" s="69" t="str">
        <f>IFERROR(CLEAN(HLOOKUP(AK$1,'1.源数据-产品报告-消费降序'!AK:AK,ROW(),0)),"")</f>
        <v/>
      </c>
      <c r="AL720" s="69" t="str">
        <f>IFERROR(CLEAN(HLOOKUP(AL$1,'1.源数据-产品报告-消费降序'!AL:AL,ROW(),0)),"")</f>
        <v/>
      </c>
      <c r="AM720" s="69" t="str">
        <f>IFERROR(CLEAN(HLOOKUP(AM$1,'1.源数据-产品报告-消费降序'!AM:AM,ROW(),0)),"")</f>
        <v/>
      </c>
      <c r="AN720" s="69" t="str">
        <f>IFERROR(CLEAN(HLOOKUP(AN$1,'1.源数据-产品报告-消费降序'!AN:AN,ROW(),0)),"")</f>
        <v/>
      </c>
      <c r="AO7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0" s="69" t="str">
        <f>IFERROR(CLEAN(HLOOKUP(AP$1,'1.源数据-产品报告-消费降序'!AP:AP,ROW(),0)),"")</f>
        <v/>
      </c>
      <c r="AS720" s="69" t="str">
        <f>IFERROR(CLEAN(HLOOKUP(AS$1,'1.源数据-产品报告-消费降序'!AS:AS,ROW(),0)),"")</f>
        <v/>
      </c>
      <c r="AT720" s="69" t="str">
        <f>IFERROR(CLEAN(HLOOKUP(AT$1,'1.源数据-产品报告-消费降序'!AT:AT,ROW(),0)),"")</f>
        <v/>
      </c>
      <c r="AU720" s="69" t="str">
        <f>IFERROR(CLEAN(HLOOKUP(AU$1,'1.源数据-产品报告-消费降序'!AU:AU,ROW(),0)),"")</f>
        <v/>
      </c>
      <c r="AV720" s="69" t="str">
        <f>IFERROR(CLEAN(HLOOKUP(AV$1,'1.源数据-产品报告-消费降序'!AV:AV,ROW(),0)),"")</f>
        <v/>
      </c>
      <c r="AW720" s="69" t="str">
        <f>IFERROR(CLEAN(HLOOKUP(AW$1,'1.源数据-产品报告-消费降序'!AW:AW,ROW(),0)),"")</f>
        <v/>
      </c>
      <c r="AX720" s="69" t="str">
        <f>IFERROR(CLEAN(HLOOKUP(AX$1,'1.源数据-产品报告-消费降序'!AX:AX,ROW(),0)),"")</f>
        <v/>
      </c>
      <c r="AY720" s="69" t="str">
        <f>IFERROR(CLEAN(HLOOKUP(AY$1,'1.源数据-产品报告-消费降序'!AY:AY,ROW(),0)),"")</f>
        <v/>
      </c>
      <c r="AZ7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0" s="69" t="str">
        <f>IFERROR(CLEAN(HLOOKUP(BA$1,'1.源数据-产品报告-消费降序'!BA:BA,ROW(),0)),"")</f>
        <v/>
      </c>
      <c r="BD720" s="69" t="str">
        <f>IFERROR(CLEAN(HLOOKUP(BD$1,'1.源数据-产品报告-消费降序'!BD:BD,ROW(),0)),"")</f>
        <v/>
      </c>
      <c r="BE720" s="69" t="str">
        <f>IFERROR(CLEAN(HLOOKUP(BE$1,'1.源数据-产品报告-消费降序'!BE:BE,ROW(),0)),"")</f>
        <v/>
      </c>
      <c r="BF720" s="69" t="str">
        <f>IFERROR(CLEAN(HLOOKUP(BF$1,'1.源数据-产品报告-消费降序'!BF:BF,ROW(),0)),"")</f>
        <v/>
      </c>
      <c r="BG720" s="69" t="str">
        <f>IFERROR(CLEAN(HLOOKUP(BG$1,'1.源数据-产品报告-消费降序'!BG:BG,ROW(),0)),"")</f>
        <v/>
      </c>
      <c r="BH720" s="69" t="str">
        <f>IFERROR(CLEAN(HLOOKUP(BH$1,'1.源数据-产品报告-消费降序'!BH:BH,ROW(),0)),"")</f>
        <v/>
      </c>
      <c r="BI720" s="69" t="str">
        <f>IFERROR(CLEAN(HLOOKUP(BI$1,'1.源数据-产品报告-消费降序'!BI:BI,ROW(),0)),"")</f>
        <v/>
      </c>
      <c r="BJ720" s="69" t="str">
        <f>IFERROR(CLEAN(HLOOKUP(BJ$1,'1.源数据-产品报告-消费降序'!BJ:BJ,ROW(),0)),"")</f>
        <v/>
      </c>
      <c r="BK7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0" s="69" t="str">
        <f>IFERROR(CLEAN(HLOOKUP(BL$1,'1.源数据-产品报告-消费降序'!BL:BL,ROW(),0)),"")</f>
        <v/>
      </c>
      <c r="BO720" s="69" t="str">
        <f>IFERROR(CLEAN(HLOOKUP(BO$1,'1.源数据-产品报告-消费降序'!BO:BO,ROW(),0)),"")</f>
        <v/>
      </c>
      <c r="BP720" s="69" t="str">
        <f>IFERROR(CLEAN(HLOOKUP(BP$1,'1.源数据-产品报告-消费降序'!BP:BP,ROW(),0)),"")</f>
        <v/>
      </c>
      <c r="BQ720" s="69" t="str">
        <f>IFERROR(CLEAN(HLOOKUP(BQ$1,'1.源数据-产品报告-消费降序'!BQ:BQ,ROW(),0)),"")</f>
        <v/>
      </c>
      <c r="BR720" s="69" t="str">
        <f>IFERROR(CLEAN(HLOOKUP(BR$1,'1.源数据-产品报告-消费降序'!BR:BR,ROW(),0)),"")</f>
        <v/>
      </c>
      <c r="BS720" s="69" t="str">
        <f>IFERROR(CLEAN(HLOOKUP(BS$1,'1.源数据-产品报告-消费降序'!BS:BS,ROW(),0)),"")</f>
        <v/>
      </c>
      <c r="BT720" s="69" t="str">
        <f>IFERROR(CLEAN(HLOOKUP(BT$1,'1.源数据-产品报告-消费降序'!BT:BT,ROW(),0)),"")</f>
        <v/>
      </c>
      <c r="BU720" s="69" t="str">
        <f>IFERROR(CLEAN(HLOOKUP(BU$1,'1.源数据-产品报告-消费降序'!BU:BU,ROW(),0)),"")</f>
        <v/>
      </c>
      <c r="BV7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0" s="69" t="str">
        <f>IFERROR(CLEAN(HLOOKUP(BW$1,'1.源数据-产品报告-消费降序'!BW:BW,ROW(),0)),"")</f>
        <v/>
      </c>
    </row>
    <row r="721" spans="1:75">
      <c r="A721" s="69" t="str">
        <f>IFERROR(CLEAN(HLOOKUP(A$1,'1.源数据-产品报告-消费降序'!A:A,ROW(),0)),"")</f>
        <v/>
      </c>
      <c r="B721" s="69" t="str">
        <f>IFERROR(CLEAN(HLOOKUP(B$1,'1.源数据-产品报告-消费降序'!B:B,ROW(),0)),"")</f>
        <v/>
      </c>
      <c r="C721" s="69" t="str">
        <f>IFERROR(CLEAN(HLOOKUP(C$1,'1.源数据-产品报告-消费降序'!C:C,ROW(),0)),"")</f>
        <v/>
      </c>
      <c r="D721" s="69" t="str">
        <f>IFERROR(CLEAN(HLOOKUP(D$1,'1.源数据-产品报告-消费降序'!D:D,ROW(),0)),"")</f>
        <v/>
      </c>
      <c r="E721" s="69" t="str">
        <f>IFERROR(CLEAN(HLOOKUP(E$1,'1.源数据-产品报告-消费降序'!E:E,ROW(),0)),"")</f>
        <v/>
      </c>
      <c r="F721" s="69" t="str">
        <f>IFERROR(CLEAN(HLOOKUP(F$1,'1.源数据-产品报告-消费降序'!F:F,ROW(),0)),"")</f>
        <v/>
      </c>
      <c r="G721" s="70">
        <f>IFERROR((HLOOKUP(G$1,'1.源数据-产品报告-消费降序'!G:G,ROW(),0)),"")</f>
        <v>0</v>
      </c>
      <c r="H7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1" s="69" t="str">
        <f>IFERROR(CLEAN(HLOOKUP(I$1,'1.源数据-产品报告-消费降序'!I:I,ROW(),0)),"")</f>
        <v/>
      </c>
      <c r="L721" s="69" t="str">
        <f>IFERROR(CLEAN(HLOOKUP(L$1,'1.源数据-产品报告-消费降序'!L:L,ROW(),0)),"")</f>
        <v/>
      </c>
      <c r="M721" s="69" t="str">
        <f>IFERROR(CLEAN(HLOOKUP(M$1,'1.源数据-产品报告-消费降序'!M:M,ROW(),0)),"")</f>
        <v/>
      </c>
      <c r="N721" s="69" t="str">
        <f>IFERROR(CLEAN(HLOOKUP(N$1,'1.源数据-产品报告-消费降序'!N:N,ROW(),0)),"")</f>
        <v/>
      </c>
      <c r="O721" s="69" t="str">
        <f>IFERROR(CLEAN(HLOOKUP(O$1,'1.源数据-产品报告-消费降序'!O:O,ROW(),0)),"")</f>
        <v/>
      </c>
      <c r="P721" s="69" t="str">
        <f>IFERROR(CLEAN(HLOOKUP(P$1,'1.源数据-产品报告-消费降序'!P:P,ROW(),0)),"")</f>
        <v/>
      </c>
      <c r="Q721" s="69" t="str">
        <f>IFERROR(CLEAN(HLOOKUP(Q$1,'1.源数据-产品报告-消费降序'!Q:Q,ROW(),0)),"")</f>
        <v/>
      </c>
      <c r="R721" s="69" t="str">
        <f>IFERROR(CLEAN(HLOOKUP(R$1,'1.源数据-产品报告-消费降序'!R:R,ROW(),0)),"")</f>
        <v/>
      </c>
      <c r="S7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1" s="69" t="str">
        <f>IFERROR(CLEAN(HLOOKUP(T$1,'1.源数据-产品报告-消费降序'!T:T,ROW(),0)),"")</f>
        <v/>
      </c>
      <c r="W721" s="69" t="str">
        <f>IFERROR(CLEAN(HLOOKUP(W$1,'1.源数据-产品报告-消费降序'!W:W,ROW(),0)),"")</f>
        <v/>
      </c>
      <c r="X721" s="69" t="str">
        <f>IFERROR(CLEAN(HLOOKUP(X$1,'1.源数据-产品报告-消费降序'!X:X,ROW(),0)),"")</f>
        <v/>
      </c>
      <c r="Y721" s="69" t="str">
        <f>IFERROR(CLEAN(HLOOKUP(Y$1,'1.源数据-产品报告-消费降序'!Y:Y,ROW(),0)),"")</f>
        <v/>
      </c>
      <c r="Z721" s="69" t="str">
        <f>IFERROR(CLEAN(HLOOKUP(Z$1,'1.源数据-产品报告-消费降序'!Z:Z,ROW(),0)),"")</f>
        <v/>
      </c>
      <c r="AA721" s="69" t="str">
        <f>IFERROR(CLEAN(HLOOKUP(AA$1,'1.源数据-产品报告-消费降序'!AA:AA,ROW(),0)),"")</f>
        <v/>
      </c>
      <c r="AB721" s="69" t="str">
        <f>IFERROR(CLEAN(HLOOKUP(AB$1,'1.源数据-产品报告-消费降序'!AB:AB,ROW(),0)),"")</f>
        <v/>
      </c>
      <c r="AC721" s="69" t="str">
        <f>IFERROR(CLEAN(HLOOKUP(AC$1,'1.源数据-产品报告-消费降序'!AC:AC,ROW(),0)),"")</f>
        <v/>
      </c>
      <c r="AD7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1" s="69" t="str">
        <f>IFERROR(CLEAN(HLOOKUP(AE$1,'1.源数据-产品报告-消费降序'!AE:AE,ROW(),0)),"")</f>
        <v/>
      </c>
      <c r="AH721" s="69" t="str">
        <f>IFERROR(CLEAN(HLOOKUP(AH$1,'1.源数据-产品报告-消费降序'!AH:AH,ROW(),0)),"")</f>
        <v/>
      </c>
      <c r="AI721" s="69" t="str">
        <f>IFERROR(CLEAN(HLOOKUP(AI$1,'1.源数据-产品报告-消费降序'!AI:AI,ROW(),0)),"")</f>
        <v/>
      </c>
      <c r="AJ721" s="69" t="str">
        <f>IFERROR(CLEAN(HLOOKUP(AJ$1,'1.源数据-产品报告-消费降序'!AJ:AJ,ROW(),0)),"")</f>
        <v/>
      </c>
      <c r="AK721" s="69" t="str">
        <f>IFERROR(CLEAN(HLOOKUP(AK$1,'1.源数据-产品报告-消费降序'!AK:AK,ROW(),0)),"")</f>
        <v/>
      </c>
      <c r="AL721" s="69" t="str">
        <f>IFERROR(CLEAN(HLOOKUP(AL$1,'1.源数据-产品报告-消费降序'!AL:AL,ROW(),0)),"")</f>
        <v/>
      </c>
      <c r="AM721" s="69" t="str">
        <f>IFERROR(CLEAN(HLOOKUP(AM$1,'1.源数据-产品报告-消费降序'!AM:AM,ROW(),0)),"")</f>
        <v/>
      </c>
      <c r="AN721" s="69" t="str">
        <f>IFERROR(CLEAN(HLOOKUP(AN$1,'1.源数据-产品报告-消费降序'!AN:AN,ROW(),0)),"")</f>
        <v/>
      </c>
      <c r="AO7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1" s="69" t="str">
        <f>IFERROR(CLEAN(HLOOKUP(AP$1,'1.源数据-产品报告-消费降序'!AP:AP,ROW(),0)),"")</f>
        <v/>
      </c>
      <c r="AS721" s="69" t="str">
        <f>IFERROR(CLEAN(HLOOKUP(AS$1,'1.源数据-产品报告-消费降序'!AS:AS,ROW(),0)),"")</f>
        <v/>
      </c>
      <c r="AT721" s="69" t="str">
        <f>IFERROR(CLEAN(HLOOKUP(AT$1,'1.源数据-产品报告-消费降序'!AT:AT,ROW(),0)),"")</f>
        <v/>
      </c>
      <c r="AU721" s="69" t="str">
        <f>IFERROR(CLEAN(HLOOKUP(AU$1,'1.源数据-产品报告-消费降序'!AU:AU,ROW(),0)),"")</f>
        <v/>
      </c>
      <c r="AV721" s="69" t="str">
        <f>IFERROR(CLEAN(HLOOKUP(AV$1,'1.源数据-产品报告-消费降序'!AV:AV,ROW(),0)),"")</f>
        <v/>
      </c>
      <c r="AW721" s="69" t="str">
        <f>IFERROR(CLEAN(HLOOKUP(AW$1,'1.源数据-产品报告-消费降序'!AW:AW,ROW(),0)),"")</f>
        <v/>
      </c>
      <c r="AX721" s="69" t="str">
        <f>IFERROR(CLEAN(HLOOKUP(AX$1,'1.源数据-产品报告-消费降序'!AX:AX,ROW(),0)),"")</f>
        <v/>
      </c>
      <c r="AY721" s="69" t="str">
        <f>IFERROR(CLEAN(HLOOKUP(AY$1,'1.源数据-产品报告-消费降序'!AY:AY,ROW(),0)),"")</f>
        <v/>
      </c>
      <c r="AZ7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1" s="69" t="str">
        <f>IFERROR(CLEAN(HLOOKUP(BA$1,'1.源数据-产品报告-消费降序'!BA:BA,ROW(),0)),"")</f>
        <v/>
      </c>
      <c r="BD721" s="69" t="str">
        <f>IFERROR(CLEAN(HLOOKUP(BD$1,'1.源数据-产品报告-消费降序'!BD:BD,ROW(),0)),"")</f>
        <v/>
      </c>
      <c r="BE721" s="69" t="str">
        <f>IFERROR(CLEAN(HLOOKUP(BE$1,'1.源数据-产品报告-消费降序'!BE:BE,ROW(),0)),"")</f>
        <v/>
      </c>
      <c r="BF721" s="69" t="str">
        <f>IFERROR(CLEAN(HLOOKUP(BF$1,'1.源数据-产品报告-消费降序'!BF:BF,ROW(),0)),"")</f>
        <v/>
      </c>
      <c r="BG721" s="69" t="str">
        <f>IFERROR(CLEAN(HLOOKUP(BG$1,'1.源数据-产品报告-消费降序'!BG:BG,ROW(),0)),"")</f>
        <v/>
      </c>
      <c r="BH721" s="69" t="str">
        <f>IFERROR(CLEAN(HLOOKUP(BH$1,'1.源数据-产品报告-消费降序'!BH:BH,ROW(),0)),"")</f>
        <v/>
      </c>
      <c r="BI721" s="69" t="str">
        <f>IFERROR(CLEAN(HLOOKUP(BI$1,'1.源数据-产品报告-消费降序'!BI:BI,ROW(),0)),"")</f>
        <v/>
      </c>
      <c r="BJ721" s="69" t="str">
        <f>IFERROR(CLEAN(HLOOKUP(BJ$1,'1.源数据-产品报告-消费降序'!BJ:BJ,ROW(),0)),"")</f>
        <v/>
      </c>
      <c r="BK7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1" s="69" t="str">
        <f>IFERROR(CLEAN(HLOOKUP(BL$1,'1.源数据-产品报告-消费降序'!BL:BL,ROW(),0)),"")</f>
        <v/>
      </c>
      <c r="BO721" s="69" t="str">
        <f>IFERROR(CLEAN(HLOOKUP(BO$1,'1.源数据-产品报告-消费降序'!BO:BO,ROW(),0)),"")</f>
        <v/>
      </c>
      <c r="BP721" s="69" t="str">
        <f>IFERROR(CLEAN(HLOOKUP(BP$1,'1.源数据-产品报告-消费降序'!BP:BP,ROW(),0)),"")</f>
        <v/>
      </c>
      <c r="BQ721" s="69" t="str">
        <f>IFERROR(CLEAN(HLOOKUP(BQ$1,'1.源数据-产品报告-消费降序'!BQ:BQ,ROW(),0)),"")</f>
        <v/>
      </c>
      <c r="BR721" s="69" t="str">
        <f>IFERROR(CLEAN(HLOOKUP(BR$1,'1.源数据-产品报告-消费降序'!BR:BR,ROW(),0)),"")</f>
        <v/>
      </c>
      <c r="BS721" s="69" t="str">
        <f>IFERROR(CLEAN(HLOOKUP(BS$1,'1.源数据-产品报告-消费降序'!BS:BS,ROW(),0)),"")</f>
        <v/>
      </c>
      <c r="BT721" s="69" t="str">
        <f>IFERROR(CLEAN(HLOOKUP(BT$1,'1.源数据-产品报告-消费降序'!BT:BT,ROW(),0)),"")</f>
        <v/>
      </c>
      <c r="BU721" s="69" t="str">
        <f>IFERROR(CLEAN(HLOOKUP(BU$1,'1.源数据-产品报告-消费降序'!BU:BU,ROW(),0)),"")</f>
        <v/>
      </c>
      <c r="BV7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1" s="69" t="str">
        <f>IFERROR(CLEAN(HLOOKUP(BW$1,'1.源数据-产品报告-消费降序'!BW:BW,ROW(),0)),"")</f>
        <v/>
      </c>
    </row>
    <row r="722" spans="1:75">
      <c r="A722" s="69" t="str">
        <f>IFERROR(CLEAN(HLOOKUP(A$1,'1.源数据-产品报告-消费降序'!A:A,ROW(),0)),"")</f>
        <v/>
      </c>
      <c r="B722" s="69" t="str">
        <f>IFERROR(CLEAN(HLOOKUP(B$1,'1.源数据-产品报告-消费降序'!B:B,ROW(),0)),"")</f>
        <v/>
      </c>
      <c r="C722" s="69" t="str">
        <f>IFERROR(CLEAN(HLOOKUP(C$1,'1.源数据-产品报告-消费降序'!C:C,ROW(),0)),"")</f>
        <v/>
      </c>
      <c r="D722" s="69" t="str">
        <f>IFERROR(CLEAN(HLOOKUP(D$1,'1.源数据-产品报告-消费降序'!D:D,ROW(),0)),"")</f>
        <v/>
      </c>
      <c r="E722" s="69" t="str">
        <f>IFERROR(CLEAN(HLOOKUP(E$1,'1.源数据-产品报告-消费降序'!E:E,ROW(),0)),"")</f>
        <v/>
      </c>
      <c r="F722" s="69" t="str">
        <f>IFERROR(CLEAN(HLOOKUP(F$1,'1.源数据-产品报告-消费降序'!F:F,ROW(),0)),"")</f>
        <v/>
      </c>
      <c r="G722" s="70">
        <f>IFERROR((HLOOKUP(G$1,'1.源数据-产品报告-消费降序'!G:G,ROW(),0)),"")</f>
        <v>0</v>
      </c>
      <c r="H7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2" s="69" t="str">
        <f>IFERROR(CLEAN(HLOOKUP(I$1,'1.源数据-产品报告-消费降序'!I:I,ROW(),0)),"")</f>
        <v/>
      </c>
      <c r="L722" s="69" t="str">
        <f>IFERROR(CLEAN(HLOOKUP(L$1,'1.源数据-产品报告-消费降序'!L:L,ROW(),0)),"")</f>
        <v/>
      </c>
      <c r="M722" s="69" t="str">
        <f>IFERROR(CLEAN(HLOOKUP(M$1,'1.源数据-产品报告-消费降序'!M:M,ROW(),0)),"")</f>
        <v/>
      </c>
      <c r="N722" s="69" t="str">
        <f>IFERROR(CLEAN(HLOOKUP(N$1,'1.源数据-产品报告-消费降序'!N:N,ROW(),0)),"")</f>
        <v/>
      </c>
      <c r="O722" s="69" t="str">
        <f>IFERROR(CLEAN(HLOOKUP(O$1,'1.源数据-产品报告-消费降序'!O:O,ROW(),0)),"")</f>
        <v/>
      </c>
      <c r="P722" s="69" t="str">
        <f>IFERROR(CLEAN(HLOOKUP(P$1,'1.源数据-产品报告-消费降序'!P:P,ROW(),0)),"")</f>
        <v/>
      </c>
      <c r="Q722" s="69" t="str">
        <f>IFERROR(CLEAN(HLOOKUP(Q$1,'1.源数据-产品报告-消费降序'!Q:Q,ROW(),0)),"")</f>
        <v/>
      </c>
      <c r="R722" s="69" t="str">
        <f>IFERROR(CLEAN(HLOOKUP(R$1,'1.源数据-产品报告-消费降序'!R:R,ROW(),0)),"")</f>
        <v/>
      </c>
      <c r="S7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2" s="69" t="str">
        <f>IFERROR(CLEAN(HLOOKUP(T$1,'1.源数据-产品报告-消费降序'!T:T,ROW(),0)),"")</f>
        <v/>
      </c>
      <c r="W722" s="69" t="str">
        <f>IFERROR(CLEAN(HLOOKUP(W$1,'1.源数据-产品报告-消费降序'!W:W,ROW(),0)),"")</f>
        <v/>
      </c>
      <c r="X722" s="69" t="str">
        <f>IFERROR(CLEAN(HLOOKUP(X$1,'1.源数据-产品报告-消费降序'!X:X,ROW(),0)),"")</f>
        <v/>
      </c>
      <c r="Y722" s="69" t="str">
        <f>IFERROR(CLEAN(HLOOKUP(Y$1,'1.源数据-产品报告-消费降序'!Y:Y,ROW(),0)),"")</f>
        <v/>
      </c>
      <c r="Z722" s="69" t="str">
        <f>IFERROR(CLEAN(HLOOKUP(Z$1,'1.源数据-产品报告-消费降序'!Z:Z,ROW(),0)),"")</f>
        <v/>
      </c>
      <c r="AA722" s="69" t="str">
        <f>IFERROR(CLEAN(HLOOKUP(AA$1,'1.源数据-产品报告-消费降序'!AA:AA,ROW(),0)),"")</f>
        <v/>
      </c>
      <c r="AB722" s="69" t="str">
        <f>IFERROR(CLEAN(HLOOKUP(AB$1,'1.源数据-产品报告-消费降序'!AB:AB,ROW(),0)),"")</f>
        <v/>
      </c>
      <c r="AC722" s="69" t="str">
        <f>IFERROR(CLEAN(HLOOKUP(AC$1,'1.源数据-产品报告-消费降序'!AC:AC,ROW(),0)),"")</f>
        <v/>
      </c>
      <c r="AD7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2" s="69" t="str">
        <f>IFERROR(CLEAN(HLOOKUP(AE$1,'1.源数据-产品报告-消费降序'!AE:AE,ROW(),0)),"")</f>
        <v/>
      </c>
      <c r="AH722" s="69" t="str">
        <f>IFERROR(CLEAN(HLOOKUP(AH$1,'1.源数据-产品报告-消费降序'!AH:AH,ROW(),0)),"")</f>
        <v/>
      </c>
      <c r="AI722" s="69" t="str">
        <f>IFERROR(CLEAN(HLOOKUP(AI$1,'1.源数据-产品报告-消费降序'!AI:AI,ROW(),0)),"")</f>
        <v/>
      </c>
      <c r="AJ722" s="69" t="str">
        <f>IFERROR(CLEAN(HLOOKUP(AJ$1,'1.源数据-产品报告-消费降序'!AJ:AJ,ROW(),0)),"")</f>
        <v/>
      </c>
      <c r="AK722" s="69" t="str">
        <f>IFERROR(CLEAN(HLOOKUP(AK$1,'1.源数据-产品报告-消费降序'!AK:AK,ROW(),0)),"")</f>
        <v/>
      </c>
      <c r="AL722" s="69" t="str">
        <f>IFERROR(CLEAN(HLOOKUP(AL$1,'1.源数据-产品报告-消费降序'!AL:AL,ROW(),0)),"")</f>
        <v/>
      </c>
      <c r="AM722" s="69" t="str">
        <f>IFERROR(CLEAN(HLOOKUP(AM$1,'1.源数据-产品报告-消费降序'!AM:AM,ROW(),0)),"")</f>
        <v/>
      </c>
      <c r="AN722" s="69" t="str">
        <f>IFERROR(CLEAN(HLOOKUP(AN$1,'1.源数据-产品报告-消费降序'!AN:AN,ROW(),0)),"")</f>
        <v/>
      </c>
      <c r="AO7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2" s="69" t="str">
        <f>IFERROR(CLEAN(HLOOKUP(AP$1,'1.源数据-产品报告-消费降序'!AP:AP,ROW(),0)),"")</f>
        <v/>
      </c>
      <c r="AS722" s="69" t="str">
        <f>IFERROR(CLEAN(HLOOKUP(AS$1,'1.源数据-产品报告-消费降序'!AS:AS,ROW(),0)),"")</f>
        <v/>
      </c>
      <c r="AT722" s="69" t="str">
        <f>IFERROR(CLEAN(HLOOKUP(AT$1,'1.源数据-产品报告-消费降序'!AT:AT,ROW(),0)),"")</f>
        <v/>
      </c>
      <c r="AU722" s="69" t="str">
        <f>IFERROR(CLEAN(HLOOKUP(AU$1,'1.源数据-产品报告-消费降序'!AU:AU,ROW(),0)),"")</f>
        <v/>
      </c>
      <c r="AV722" s="69" t="str">
        <f>IFERROR(CLEAN(HLOOKUP(AV$1,'1.源数据-产品报告-消费降序'!AV:AV,ROW(),0)),"")</f>
        <v/>
      </c>
      <c r="AW722" s="69" t="str">
        <f>IFERROR(CLEAN(HLOOKUP(AW$1,'1.源数据-产品报告-消费降序'!AW:AW,ROW(),0)),"")</f>
        <v/>
      </c>
      <c r="AX722" s="69" t="str">
        <f>IFERROR(CLEAN(HLOOKUP(AX$1,'1.源数据-产品报告-消费降序'!AX:AX,ROW(),0)),"")</f>
        <v/>
      </c>
      <c r="AY722" s="69" t="str">
        <f>IFERROR(CLEAN(HLOOKUP(AY$1,'1.源数据-产品报告-消费降序'!AY:AY,ROW(),0)),"")</f>
        <v/>
      </c>
      <c r="AZ7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2" s="69" t="str">
        <f>IFERROR(CLEAN(HLOOKUP(BA$1,'1.源数据-产品报告-消费降序'!BA:BA,ROW(),0)),"")</f>
        <v/>
      </c>
      <c r="BD722" s="69" t="str">
        <f>IFERROR(CLEAN(HLOOKUP(BD$1,'1.源数据-产品报告-消费降序'!BD:BD,ROW(),0)),"")</f>
        <v/>
      </c>
      <c r="BE722" s="69" t="str">
        <f>IFERROR(CLEAN(HLOOKUP(BE$1,'1.源数据-产品报告-消费降序'!BE:BE,ROW(),0)),"")</f>
        <v/>
      </c>
      <c r="BF722" s="69" t="str">
        <f>IFERROR(CLEAN(HLOOKUP(BF$1,'1.源数据-产品报告-消费降序'!BF:BF,ROW(),0)),"")</f>
        <v/>
      </c>
      <c r="BG722" s="69" t="str">
        <f>IFERROR(CLEAN(HLOOKUP(BG$1,'1.源数据-产品报告-消费降序'!BG:BG,ROW(),0)),"")</f>
        <v/>
      </c>
      <c r="BH722" s="69" t="str">
        <f>IFERROR(CLEAN(HLOOKUP(BH$1,'1.源数据-产品报告-消费降序'!BH:BH,ROW(),0)),"")</f>
        <v/>
      </c>
      <c r="BI722" s="69" t="str">
        <f>IFERROR(CLEAN(HLOOKUP(BI$1,'1.源数据-产品报告-消费降序'!BI:BI,ROW(),0)),"")</f>
        <v/>
      </c>
      <c r="BJ722" s="69" t="str">
        <f>IFERROR(CLEAN(HLOOKUP(BJ$1,'1.源数据-产品报告-消费降序'!BJ:BJ,ROW(),0)),"")</f>
        <v/>
      </c>
      <c r="BK7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2" s="69" t="str">
        <f>IFERROR(CLEAN(HLOOKUP(BL$1,'1.源数据-产品报告-消费降序'!BL:BL,ROW(),0)),"")</f>
        <v/>
      </c>
      <c r="BO722" s="69" t="str">
        <f>IFERROR(CLEAN(HLOOKUP(BO$1,'1.源数据-产品报告-消费降序'!BO:BO,ROW(),0)),"")</f>
        <v/>
      </c>
      <c r="BP722" s="69" t="str">
        <f>IFERROR(CLEAN(HLOOKUP(BP$1,'1.源数据-产品报告-消费降序'!BP:BP,ROW(),0)),"")</f>
        <v/>
      </c>
      <c r="BQ722" s="69" t="str">
        <f>IFERROR(CLEAN(HLOOKUP(BQ$1,'1.源数据-产品报告-消费降序'!BQ:BQ,ROW(),0)),"")</f>
        <v/>
      </c>
      <c r="BR722" s="69" t="str">
        <f>IFERROR(CLEAN(HLOOKUP(BR$1,'1.源数据-产品报告-消费降序'!BR:BR,ROW(),0)),"")</f>
        <v/>
      </c>
      <c r="BS722" s="69" t="str">
        <f>IFERROR(CLEAN(HLOOKUP(BS$1,'1.源数据-产品报告-消费降序'!BS:BS,ROW(),0)),"")</f>
        <v/>
      </c>
      <c r="BT722" s="69" t="str">
        <f>IFERROR(CLEAN(HLOOKUP(BT$1,'1.源数据-产品报告-消费降序'!BT:BT,ROW(),0)),"")</f>
        <v/>
      </c>
      <c r="BU722" s="69" t="str">
        <f>IFERROR(CLEAN(HLOOKUP(BU$1,'1.源数据-产品报告-消费降序'!BU:BU,ROW(),0)),"")</f>
        <v/>
      </c>
      <c r="BV7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2" s="69" t="str">
        <f>IFERROR(CLEAN(HLOOKUP(BW$1,'1.源数据-产品报告-消费降序'!BW:BW,ROW(),0)),"")</f>
        <v/>
      </c>
    </row>
    <row r="723" spans="1:75">
      <c r="A723" s="69" t="str">
        <f>IFERROR(CLEAN(HLOOKUP(A$1,'1.源数据-产品报告-消费降序'!A:A,ROW(),0)),"")</f>
        <v/>
      </c>
      <c r="B723" s="69" t="str">
        <f>IFERROR(CLEAN(HLOOKUP(B$1,'1.源数据-产品报告-消费降序'!B:B,ROW(),0)),"")</f>
        <v/>
      </c>
      <c r="C723" s="69" t="str">
        <f>IFERROR(CLEAN(HLOOKUP(C$1,'1.源数据-产品报告-消费降序'!C:C,ROW(),0)),"")</f>
        <v/>
      </c>
      <c r="D723" s="69" t="str">
        <f>IFERROR(CLEAN(HLOOKUP(D$1,'1.源数据-产品报告-消费降序'!D:D,ROW(),0)),"")</f>
        <v/>
      </c>
      <c r="E723" s="69" t="str">
        <f>IFERROR(CLEAN(HLOOKUP(E$1,'1.源数据-产品报告-消费降序'!E:E,ROW(),0)),"")</f>
        <v/>
      </c>
      <c r="F723" s="69" t="str">
        <f>IFERROR(CLEAN(HLOOKUP(F$1,'1.源数据-产品报告-消费降序'!F:F,ROW(),0)),"")</f>
        <v/>
      </c>
      <c r="G723" s="70">
        <f>IFERROR((HLOOKUP(G$1,'1.源数据-产品报告-消费降序'!G:G,ROW(),0)),"")</f>
        <v>0</v>
      </c>
      <c r="H7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3" s="69" t="str">
        <f>IFERROR(CLEAN(HLOOKUP(I$1,'1.源数据-产品报告-消费降序'!I:I,ROW(),0)),"")</f>
        <v/>
      </c>
      <c r="L723" s="69" t="str">
        <f>IFERROR(CLEAN(HLOOKUP(L$1,'1.源数据-产品报告-消费降序'!L:L,ROW(),0)),"")</f>
        <v/>
      </c>
      <c r="M723" s="69" t="str">
        <f>IFERROR(CLEAN(HLOOKUP(M$1,'1.源数据-产品报告-消费降序'!M:M,ROW(),0)),"")</f>
        <v/>
      </c>
      <c r="N723" s="69" t="str">
        <f>IFERROR(CLEAN(HLOOKUP(N$1,'1.源数据-产品报告-消费降序'!N:N,ROW(),0)),"")</f>
        <v/>
      </c>
      <c r="O723" s="69" t="str">
        <f>IFERROR(CLEAN(HLOOKUP(O$1,'1.源数据-产品报告-消费降序'!O:O,ROW(),0)),"")</f>
        <v/>
      </c>
      <c r="P723" s="69" t="str">
        <f>IFERROR(CLEAN(HLOOKUP(P$1,'1.源数据-产品报告-消费降序'!P:P,ROW(),0)),"")</f>
        <v/>
      </c>
      <c r="Q723" s="69" t="str">
        <f>IFERROR(CLEAN(HLOOKUP(Q$1,'1.源数据-产品报告-消费降序'!Q:Q,ROW(),0)),"")</f>
        <v/>
      </c>
      <c r="R723" s="69" t="str">
        <f>IFERROR(CLEAN(HLOOKUP(R$1,'1.源数据-产品报告-消费降序'!R:R,ROW(),0)),"")</f>
        <v/>
      </c>
      <c r="S7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3" s="69" t="str">
        <f>IFERROR(CLEAN(HLOOKUP(T$1,'1.源数据-产品报告-消费降序'!T:T,ROW(),0)),"")</f>
        <v/>
      </c>
      <c r="W723" s="69" t="str">
        <f>IFERROR(CLEAN(HLOOKUP(W$1,'1.源数据-产品报告-消费降序'!W:W,ROW(),0)),"")</f>
        <v/>
      </c>
      <c r="X723" s="69" t="str">
        <f>IFERROR(CLEAN(HLOOKUP(X$1,'1.源数据-产品报告-消费降序'!X:X,ROW(),0)),"")</f>
        <v/>
      </c>
      <c r="Y723" s="69" t="str">
        <f>IFERROR(CLEAN(HLOOKUP(Y$1,'1.源数据-产品报告-消费降序'!Y:Y,ROW(),0)),"")</f>
        <v/>
      </c>
      <c r="Z723" s="69" t="str">
        <f>IFERROR(CLEAN(HLOOKUP(Z$1,'1.源数据-产品报告-消费降序'!Z:Z,ROW(),0)),"")</f>
        <v/>
      </c>
      <c r="AA723" s="69" t="str">
        <f>IFERROR(CLEAN(HLOOKUP(AA$1,'1.源数据-产品报告-消费降序'!AA:AA,ROW(),0)),"")</f>
        <v/>
      </c>
      <c r="AB723" s="69" t="str">
        <f>IFERROR(CLEAN(HLOOKUP(AB$1,'1.源数据-产品报告-消费降序'!AB:AB,ROW(),0)),"")</f>
        <v/>
      </c>
      <c r="AC723" s="69" t="str">
        <f>IFERROR(CLEAN(HLOOKUP(AC$1,'1.源数据-产品报告-消费降序'!AC:AC,ROW(),0)),"")</f>
        <v/>
      </c>
      <c r="AD7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3" s="69" t="str">
        <f>IFERROR(CLEAN(HLOOKUP(AE$1,'1.源数据-产品报告-消费降序'!AE:AE,ROW(),0)),"")</f>
        <v/>
      </c>
      <c r="AH723" s="69" t="str">
        <f>IFERROR(CLEAN(HLOOKUP(AH$1,'1.源数据-产品报告-消费降序'!AH:AH,ROW(),0)),"")</f>
        <v/>
      </c>
      <c r="AI723" s="69" t="str">
        <f>IFERROR(CLEAN(HLOOKUP(AI$1,'1.源数据-产品报告-消费降序'!AI:AI,ROW(),0)),"")</f>
        <v/>
      </c>
      <c r="AJ723" s="69" t="str">
        <f>IFERROR(CLEAN(HLOOKUP(AJ$1,'1.源数据-产品报告-消费降序'!AJ:AJ,ROW(),0)),"")</f>
        <v/>
      </c>
      <c r="AK723" s="69" t="str">
        <f>IFERROR(CLEAN(HLOOKUP(AK$1,'1.源数据-产品报告-消费降序'!AK:AK,ROW(),0)),"")</f>
        <v/>
      </c>
      <c r="AL723" s="69" t="str">
        <f>IFERROR(CLEAN(HLOOKUP(AL$1,'1.源数据-产品报告-消费降序'!AL:AL,ROW(),0)),"")</f>
        <v/>
      </c>
      <c r="AM723" s="69" t="str">
        <f>IFERROR(CLEAN(HLOOKUP(AM$1,'1.源数据-产品报告-消费降序'!AM:AM,ROW(),0)),"")</f>
        <v/>
      </c>
      <c r="AN723" s="69" t="str">
        <f>IFERROR(CLEAN(HLOOKUP(AN$1,'1.源数据-产品报告-消费降序'!AN:AN,ROW(),0)),"")</f>
        <v/>
      </c>
      <c r="AO7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3" s="69" t="str">
        <f>IFERROR(CLEAN(HLOOKUP(AP$1,'1.源数据-产品报告-消费降序'!AP:AP,ROW(),0)),"")</f>
        <v/>
      </c>
      <c r="AS723" s="69" t="str">
        <f>IFERROR(CLEAN(HLOOKUP(AS$1,'1.源数据-产品报告-消费降序'!AS:AS,ROW(),0)),"")</f>
        <v/>
      </c>
      <c r="AT723" s="69" t="str">
        <f>IFERROR(CLEAN(HLOOKUP(AT$1,'1.源数据-产品报告-消费降序'!AT:AT,ROW(),0)),"")</f>
        <v/>
      </c>
      <c r="AU723" s="69" t="str">
        <f>IFERROR(CLEAN(HLOOKUP(AU$1,'1.源数据-产品报告-消费降序'!AU:AU,ROW(),0)),"")</f>
        <v/>
      </c>
      <c r="AV723" s="69" t="str">
        <f>IFERROR(CLEAN(HLOOKUP(AV$1,'1.源数据-产品报告-消费降序'!AV:AV,ROW(),0)),"")</f>
        <v/>
      </c>
      <c r="AW723" s="69" t="str">
        <f>IFERROR(CLEAN(HLOOKUP(AW$1,'1.源数据-产品报告-消费降序'!AW:AW,ROW(),0)),"")</f>
        <v/>
      </c>
      <c r="AX723" s="69" t="str">
        <f>IFERROR(CLEAN(HLOOKUP(AX$1,'1.源数据-产品报告-消费降序'!AX:AX,ROW(),0)),"")</f>
        <v/>
      </c>
      <c r="AY723" s="69" t="str">
        <f>IFERROR(CLEAN(HLOOKUP(AY$1,'1.源数据-产品报告-消费降序'!AY:AY,ROW(),0)),"")</f>
        <v/>
      </c>
      <c r="AZ7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3" s="69" t="str">
        <f>IFERROR(CLEAN(HLOOKUP(BA$1,'1.源数据-产品报告-消费降序'!BA:BA,ROW(),0)),"")</f>
        <v/>
      </c>
      <c r="BD723" s="69" t="str">
        <f>IFERROR(CLEAN(HLOOKUP(BD$1,'1.源数据-产品报告-消费降序'!BD:BD,ROW(),0)),"")</f>
        <v/>
      </c>
      <c r="BE723" s="69" t="str">
        <f>IFERROR(CLEAN(HLOOKUP(BE$1,'1.源数据-产品报告-消费降序'!BE:BE,ROW(),0)),"")</f>
        <v/>
      </c>
      <c r="BF723" s="69" t="str">
        <f>IFERROR(CLEAN(HLOOKUP(BF$1,'1.源数据-产品报告-消费降序'!BF:BF,ROW(),0)),"")</f>
        <v/>
      </c>
      <c r="BG723" s="69" t="str">
        <f>IFERROR(CLEAN(HLOOKUP(BG$1,'1.源数据-产品报告-消费降序'!BG:BG,ROW(),0)),"")</f>
        <v/>
      </c>
      <c r="BH723" s="69" t="str">
        <f>IFERROR(CLEAN(HLOOKUP(BH$1,'1.源数据-产品报告-消费降序'!BH:BH,ROW(),0)),"")</f>
        <v/>
      </c>
      <c r="BI723" s="69" t="str">
        <f>IFERROR(CLEAN(HLOOKUP(BI$1,'1.源数据-产品报告-消费降序'!BI:BI,ROW(),0)),"")</f>
        <v/>
      </c>
      <c r="BJ723" s="69" t="str">
        <f>IFERROR(CLEAN(HLOOKUP(BJ$1,'1.源数据-产品报告-消费降序'!BJ:BJ,ROW(),0)),"")</f>
        <v/>
      </c>
      <c r="BK7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3" s="69" t="str">
        <f>IFERROR(CLEAN(HLOOKUP(BL$1,'1.源数据-产品报告-消费降序'!BL:BL,ROW(),0)),"")</f>
        <v/>
      </c>
      <c r="BO723" s="69" t="str">
        <f>IFERROR(CLEAN(HLOOKUP(BO$1,'1.源数据-产品报告-消费降序'!BO:BO,ROW(),0)),"")</f>
        <v/>
      </c>
      <c r="BP723" s="69" t="str">
        <f>IFERROR(CLEAN(HLOOKUP(BP$1,'1.源数据-产品报告-消费降序'!BP:BP,ROW(),0)),"")</f>
        <v/>
      </c>
      <c r="BQ723" s="69" t="str">
        <f>IFERROR(CLEAN(HLOOKUP(BQ$1,'1.源数据-产品报告-消费降序'!BQ:BQ,ROW(),0)),"")</f>
        <v/>
      </c>
      <c r="BR723" s="69" t="str">
        <f>IFERROR(CLEAN(HLOOKUP(BR$1,'1.源数据-产品报告-消费降序'!BR:BR,ROW(),0)),"")</f>
        <v/>
      </c>
      <c r="BS723" s="69" t="str">
        <f>IFERROR(CLEAN(HLOOKUP(BS$1,'1.源数据-产品报告-消费降序'!BS:BS,ROW(),0)),"")</f>
        <v/>
      </c>
      <c r="BT723" s="69" t="str">
        <f>IFERROR(CLEAN(HLOOKUP(BT$1,'1.源数据-产品报告-消费降序'!BT:BT,ROW(),0)),"")</f>
        <v/>
      </c>
      <c r="BU723" s="69" t="str">
        <f>IFERROR(CLEAN(HLOOKUP(BU$1,'1.源数据-产品报告-消费降序'!BU:BU,ROW(),0)),"")</f>
        <v/>
      </c>
      <c r="BV7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3" s="69" t="str">
        <f>IFERROR(CLEAN(HLOOKUP(BW$1,'1.源数据-产品报告-消费降序'!BW:BW,ROW(),0)),"")</f>
        <v/>
      </c>
    </row>
    <row r="724" spans="1:75">
      <c r="A724" s="69" t="str">
        <f>IFERROR(CLEAN(HLOOKUP(A$1,'1.源数据-产品报告-消费降序'!A:A,ROW(),0)),"")</f>
        <v/>
      </c>
      <c r="B724" s="69" t="str">
        <f>IFERROR(CLEAN(HLOOKUP(B$1,'1.源数据-产品报告-消费降序'!B:B,ROW(),0)),"")</f>
        <v/>
      </c>
      <c r="C724" s="69" t="str">
        <f>IFERROR(CLEAN(HLOOKUP(C$1,'1.源数据-产品报告-消费降序'!C:C,ROW(),0)),"")</f>
        <v/>
      </c>
      <c r="D724" s="69" t="str">
        <f>IFERROR(CLEAN(HLOOKUP(D$1,'1.源数据-产品报告-消费降序'!D:D,ROW(),0)),"")</f>
        <v/>
      </c>
      <c r="E724" s="69" t="str">
        <f>IFERROR(CLEAN(HLOOKUP(E$1,'1.源数据-产品报告-消费降序'!E:E,ROW(),0)),"")</f>
        <v/>
      </c>
      <c r="F724" s="69" t="str">
        <f>IFERROR(CLEAN(HLOOKUP(F$1,'1.源数据-产品报告-消费降序'!F:F,ROW(),0)),"")</f>
        <v/>
      </c>
      <c r="G724" s="70">
        <f>IFERROR((HLOOKUP(G$1,'1.源数据-产品报告-消费降序'!G:G,ROW(),0)),"")</f>
        <v>0</v>
      </c>
      <c r="H7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4" s="69" t="str">
        <f>IFERROR(CLEAN(HLOOKUP(I$1,'1.源数据-产品报告-消费降序'!I:I,ROW(),0)),"")</f>
        <v/>
      </c>
      <c r="L724" s="69" t="str">
        <f>IFERROR(CLEAN(HLOOKUP(L$1,'1.源数据-产品报告-消费降序'!L:L,ROW(),0)),"")</f>
        <v/>
      </c>
      <c r="M724" s="69" t="str">
        <f>IFERROR(CLEAN(HLOOKUP(M$1,'1.源数据-产品报告-消费降序'!M:M,ROW(),0)),"")</f>
        <v/>
      </c>
      <c r="N724" s="69" t="str">
        <f>IFERROR(CLEAN(HLOOKUP(N$1,'1.源数据-产品报告-消费降序'!N:N,ROW(),0)),"")</f>
        <v/>
      </c>
      <c r="O724" s="69" t="str">
        <f>IFERROR(CLEAN(HLOOKUP(O$1,'1.源数据-产品报告-消费降序'!O:O,ROW(),0)),"")</f>
        <v/>
      </c>
      <c r="P724" s="69" t="str">
        <f>IFERROR(CLEAN(HLOOKUP(P$1,'1.源数据-产品报告-消费降序'!P:P,ROW(),0)),"")</f>
        <v/>
      </c>
      <c r="Q724" s="69" t="str">
        <f>IFERROR(CLEAN(HLOOKUP(Q$1,'1.源数据-产品报告-消费降序'!Q:Q,ROW(),0)),"")</f>
        <v/>
      </c>
      <c r="R724" s="69" t="str">
        <f>IFERROR(CLEAN(HLOOKUP(R$1,'1.源数据-产品报告-消费降序'!R:R,ROW(),0)),"")</f>
        <v/>
      </c>
      <c r="S7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4" s="69" t="str">
        <f>IFERROR(CLEAN(HLOOKUP(T$1,'1.源数据-产品报告-消费降序'!T:T,ROW(),0)),"")</f>
        <v/>
      </c>
      <c r="W724" s="69" t="str">
        <f>IFERROR(CLEAN(HLOOKUP(W$1,'1.源数据-产品报告-消费降序'!W:W,ROW(),0)),"")</f>
        <v/>
      </c>
      <c r="X724" s="69" t="str">
        <f>IFERROR(CLEAN(HLOOKUP(X$1,'1.源数据-产品报告-消费降序'!X:X,ROW(),0)),"")</f>
        <v/>
      </c>
      <c r="Y724" s="69" t="str">
        <f>IFERROR(CLEAN(HLOOKUP(Y$1,'1.源数据-产品报告-消费降序'!Y:Y,ROW(),0)),"")</f>
        <v/>
      </c>
      <c r="Z724" s="69" t="str">
        <f>IFERROR(CLEAN(HLOOKUP(Z$1,'1.源数据-产品报告-消费降序'!Z:Z,ROW(),0)),"")</f>
        <v/>
      </c>
      <c r="AA724" s="69" t="str">
        <f>IFERROR(CLEAN(HLOOKUP(AA$1,'1.源数据-产品报告-消费降序'!AA:AA,ROW(),0)),"")</f>
        <v/>
      </c>
      <c r="AB724" s="69" t="str">
        <f>IFERROR(CLEAN(HLOOKUP(AB$1,'1.源数据-产品报告-消费降序'!AB:AB,ROW(),0)),"")</f>
        <v/>
      </c>
      <c r="AC724" s="69" t="str">
        <f>IFERROR(CLEAN(HLOOKUP(AC$1,'1.源数据-产品报告-消费降序'!AC:AC,ROW(),0)),"")</f>
        <v/>
      </c>
      <c r="AD7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4" s="69" t="str">
        <f>IFERROR(CLEAN(HLOOKUP(AE$1,'1.源数据-产品报告-消费降序'!AE:AE,ROW(),0)),"")</f>
        <v/>
      </c>
      <c r="AH724" s="69" t="str">
        <f>IFERROR(CLEAN(HLOOKUP(AH$1,'1.源数据-产品报告-消费降序'!AH:AH,ROW(),0)),"")</f>
        <v/>
      </c>
      <c r="AI724" s="69" t="str">
        <f>IFERROR(CLEAN(HLOOKUP(AI$1,'1.源数据-产品报告-消费降序'!AI:AI,ROW(),0)),"")</f>
        <v/>
      </c>
      <c r="AJ724" s="69" t="str">
        <f>IFERROR(CLEAN(HLOOKUP(AJ$1,'1.源数据-产品报告-消费降序'!AJ:AJ,ROW(),0)),"")</f>
        <v/>
      </c>
      <c r="AK724" s="69" t="str">
        <f>IFERROR(CLEAN(HLOOKUP(AK$1,'1.源数据-产品报告-消费降序'!AK:AK,ROW(),0)),"")</f>
        <v/>
      </c>
      <c r="AL724" s="69" t="str">
        <f>IFERROR(CLEAN(HLOOKUP(AL$1,'1.源数据-产品报告-消费降序'!AL:AL,ROW(),0)),"")</f>
        <v/>
      </c>
      <c r="AM724" s="69" t="str">
        <f>IFERROR(CLEAN(HLOOKUP(AM$1,'1.源数据-产品报告-消费降序'!AM:AM,ROW(),0)),"")</f>
        <v/>
      </c>
      <c r="AN724" s="69" t="str">
        <f>IFERROR(CLEAN(HLOOKUP(AN$1,'1.源数据-产品报告-消费降序'!AN:AN,ROW(),0)),"")</f>
        <v/>
      </c>
      <c r="AO7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4" s="69" t="str">
        <f>IFERROR(CLEAN(HLOOKUP(AP$1,'1.源数据-产品报告-消费降序'!AP:AP,ROW(),0)),"")</f>
        <v/>
      </c>
      <c r="AS724" s="69" t="str">
        <f>IFERROR(CLEAN(HLOOKUP(AS$1,'1.源数据-产品报告-消费降序'!AS:AS,ROW(),0)),"")</f>
        <v/>
      </c>
      <c r="AT724" s="69" t="str">
        <f>IFERROR(CLEAN(HLOOKUP(AT$1,'1.源数据-产品报告-消费降序'!AT:AT,ROW(),0)),"")</f>
        <v/>
      </c>
      <c r="AU724" s="69" t="str">
        <f>IFERROR(CLEAN(HLOOKUP(AU$1,'1.源数据-产品报告-消费降序'!AU:AU,ROW(),0)),"")</f>
        <v/>
      </c>
      <c r="AV724" s="69" t="str">
        <f>IFERROR(CLEAN(HLOOKUP(AV$1,'1.源数据-产品报告-消费降序'!AV:AV,ROW(),0)),"")</f>
        <v/>
      </c>
      <c r="AW724" s="69" t="str">
        <f>IFERROR(CLEAN(HLOOKUP(AW$1,'1.源数据-产品报告-消费降序'!AW:AW,ROW(),0)),"")</f>
        <v/>
      </c>
      <c r="AX724" s="69" t="str">
        <f>IFERROR(CLEAN(HLOOKUP(AX$1,'1.源数据-产品报告-消费降序'!AX:AX,ROW(),0)),"")</f>
        <v/>
      </c>
      <c r="AY724" s="69" t="str">
        <f>IFERROR(CLEAN(HLOOKUP(AY$1,'1.源数据-产品报告-消费降序'!AY:AY,ROW(),0)),"")</f>
        <v/>
      </c>
      <c r="AZ7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4" s="69" t="str">
        <f>IFERROR(CLEAN(HLOOKUP(BA$1,'1.源数据-产品报告-消费降序'!BA:BA,ROW(),0)),"")</f>
        <v/>
      </c>
      <c r="BD724" s="69" t="str">
        <f>IFERROR(CLEAN(HLOOKUP(BD$1,'1.源数据-产品报告-消费降序'!BD:BD,ROW(),0)),"")</f>
        <v/>
      </c>
      <c r="BE724" s="69" t="str">
        <f>IFERROR(CLEAN(HLOOKUP(BE$1,'1.源数据-产品报告-消费降序'!BE:BE,ROW(),0)),"")</f>
        <v/>
      </c>
      <c r="BF724" s="69" t="str">
        <f>IFERROR(CLEAN(HLOOKUP(BF$1,'1.源数据-产品报告-消费降序'!BF:BF,ROW(),0)),"")</f>
        <v/>
      </c>
      <c r="BG724" s="69" t="str">
        <f>IFERROR(CLEAN(HLOOKUP(BG$1,'1.源数据-产品报告-消费降序'!BG:BG,ROW(),0)),"")</f>
        <v/>
      </c>
      <c r="BH724" s="69" t="str">
        <f>IFERROR(CLEAN(HLOOKUP(BH$1,'1.源数据-产品报告-消费降序'!BH:BH,ROW(),0)),"")</f>
        <v/>
      </c>
      <c r="BI724" s="69" t="str">
        <f>IFERROR(CLEAN(HLOOKUP(BI$1,'1.源数据-产品报告-消费降序'!BI:BI,ROW(),0)),"")</f>
        <v/>
      </c>
      <c r="BJ724" s="69" t="str">
        <f>IFERROR(CLEAN(HLOOKUP(BJ$1,'1.源数据-产品报告-消费降序'!BJ:BJ,ROW(),0)),"")</f>
        <v/>
      </c>
      <c r="BK7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4" s="69" t="str">
        <f>IFERROR(CLEAN(HLOOKUP(BL$1,'1.源数据-产品报告-消费降序'!BL:BL,ROW(),0)),"")</f>
        <v/>
      </c>
      <c r="BO724" s="69" t="str">
        <f>IFERROR(CLEAN(HLOOKUP(BO$1,'1.源数据-产品报告-消费降序'!BO:BO,ROW(),0)),"")</f>
        <v/>
      </c>
      <c r="BP724" s="69" t="str">
        <f>IFERROR(CLEAN(HLOOKUP(BP$1,'1.源数据-产品报告-消费降序'!BP:BP,ROW(),0)),"")</f>
        <v/>
      </c>
      <c r="BQ724" s="69" t="str">
        <f>IFERROR(CLEAN(HLOOKUP(BQ$1,'1.源数据-产品报告-消费降序'!BQ:BQ,ROW(),0)),"")</f>
        <v/>
      </c>
      <c r="BR724" s="69" t="str">
        <f>IFERROR(CLEAN(HLOOKUP(BR$1,'1.源数据-产品报告-消费降序'!BR:BR,ROW(),0)),"")</f>
        <v/>
      </c>
      <c r="BS724" s="69" t="str">
        <f>IFERROR(CLEAN(HLOOKUP(BS$1,'1.源数据-产品报告-消费降序'!BS:BS,ROW(),0)),"")</f>
        <v/>
      </c>
      <c r="BT724" s="69" t="str">
        <f>IFERROR(CLEAN(HLOOKUP(BT$1,'1.源数据-产品报告-消费降序'!BT:BT,ROW(),0)),"")</f>
        <v/>
      </c>
      <c r="BU724" s="69" t="str">
        <f>IFERROR(CLEAN(HLOOKUP(BU$1,'1.源数据-产品报告-消费降序'!BU:BU,ROW(),0)),"")</f>
        <v/>
      </c>
      <c r="BV7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4" s="69" t="str">
        <f>IFERROR(CLEAN(HLOOKUP(BW$1,'1.源数据-产品报告-消费降序'!BW:BW,ROW(),0)),"")</f>
        <v/>
      </c>
    </row>
    <row r="725" spans="1:75">
      <c r="A725" s="69" t="str">
        <f>IFERROR(CLEAN(HLOOKUP(A$1,'1.源数据-产品报告-消费降序'!A:A,ROW(),0)),"")</f>
        <v/>
      </c>
      <c r="B725" s="69" t="str">
        <f>IFERROR(CLEAN(HLOOKUP(B$1,'1.源数据-产品报告-消费降序'!B:B,ROW(),0)),"")</f>
        <v/>
      </c>
      <c r="C725" s="69" t="str">
        <f>IFERROR(CLEAN(HLOOKUP(C$1,'1.源数据-产品报告-消费降序'!C:C,ROW(),0)),"")</f>
        <v/>
      </c>
      <c r="D725" s="69" t="str">
        <f>IFERROR(CLEAN(HLOOKUP(D$1,'1.源数据-产品报告-消费降序'!D:D,ROW(),0)),"")</f>
        <v/>
      </c>
      <c r="E725" s="69" t="str">
        <f>IFERROR(CLEAN(HLOOKUP(E$1,'1.源数据-产品报告-消费降序'!E:E,ROW(),0)),"")</f>
        <v/>
      </c>
      <c r="F725" s="69" t="str">
        <f>IFERROR(CLEAN(HLOOKUP(F$1,'1.源数据-产品报告-消费降序'!F:F,ROW(),0)),"")</f>
        <v/>
      </c>
      <c r="G725" s="70">
        <f>IFERROR((HLOOKUP(G$1,'1.源数据-产品报告-消费降序'!G:G,ROW(),0)),"")</f>
        <v>0</v>
      </c>
      <c r="H7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5" s="69" t="str">
        <f>IFERROR(CLEAN(HLOOKUP(I$1,'1.源数据-产品报告-消费降序'!I:I,ROW(),0)),"")</f>
        <v/>
      </c>
      <c r="L725" s="69" t="str">
        <f>IFERROR(CLEAN(HLOOKUP(L$1,'1.源数据-产品报告-消费降序'!L:L,ROW(),0)),"")</f>
        <v/>
      </c>
      <c r="M725" s="69" t="str">
        <f>IFERROR(CLEAN(HLOOKUP(M$1,'1.源数据-产品报告-消费降序'!M:M,ROW(),0)),"")</f>
        <v/>
      </c>
      <c r="N725" s="69" t="str">
        <f>IFERROR(CLEAN(HLOOKUP(N$1,'1.源数据-产品报告-消费降序'!N:N,ROW(),0)),"")</f>
        <v/>
      </c>
      <c r="O725" s="69" t="str">
        <f>IFERROR(CLEAN(HLOOKUP(O$1,'1.源数据-产品报告-消费降序'!O:O,ROW(),0)),"")</f>
        <v/>
      </c>
      <c r="P725" s="69" t="str">
        <f>IFERROR(CLEAN(HLOOKUP(P$1,'1.源数据-产品报告-消费降序'!P:P,ROW(),0)),"")</f>
        <v/>
      </c>
      <c r="Q725" s="69" t="str">
        <f>IFERROR(CLEAN(HLOOKUP(Q$1,'1.源数据-产品报告-消费降序'!Q:Q,ROW(),0)),"")</f>
        <v/>
      </c>
      <c r="R725" s="69" t="str">
        <f>IFERROR(CLEAN(HLOOKUP(R$1,'1.源数据-产品报告-消费降序'!R:R,ROW(),0)),"")</f>
        <v/>
      </c>
      <c r="S7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5" s="69" t="str">
        <f>IFERROR(CLEAN(HLOOKUP(T$1,'1.源数据-产品报告-消费降序'!T:T,ROW(),0)),"")</f>
        <v/>
      </c>
      <c r="W725" s="69" t="str">
        <f>IFERROR(CLEAN(HLOOKUP(W$1,'1.源数据-产品报告-消费降序'!W:W,ROW(),0)),"")</f>
        <v/>
      </c>
      <c r="X725" s="69" t="str">
        <f>IFERROR(CLEAN(HLOOKUP(X$1,'1.源数据-产品报告-消费降序'!X:X,ROW(),0)),"")</f>
        <v/>
      </c>
      <c r="Y725" s="69" t="str">
        <f>IFERROR(CLEAN(HLOOKUP(Y$1,'1.源数据-产品报告-消费降序'!Y:Y,ROW(),0)),"")</f>
        <v/>
      </c>
      <c r="Z725" s="69" t="str">
        <f>IFERROR(CLEAN(HLOOKUP(Z$1,'1.源数据-产品报告-消费降序'!Z:Z,ROW(),0)),"")</f>
        <v/>
      </c>
      <c r="AA725" s="69" t="str">
        <f>IFERROR(CLEAN(HLOOKUP(AA$1,'1.源数据-产品报告-消费降序'!AA:AA,ROW(),0)),"")</f>
        <v/>
      </c>
      <c r="AB725" s="69" t="str">
        <f>IFERROR(CLEAN(HLOOKUP(AB$1,'1.源数据-产品报告-消费降序'!AB:AB,ROW(),0)),"")</f>
        <v/>
      </c>
      <c r="AC725" s="69" t="str">
        <f>IFERROR(CLEAN(HLOOKUP(AC$1,'1.源数据-产品报告-消费降序'!AC:AC,ROW(),0)),"")</f>
        <v/>
      </c>
      <c r="AD7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5" s="69" t="str">
        <f>IFERROR(CLEAN(HLOOKUP(AE$1,'1.源数据-产品报告-消费降序'!AE:AE,ROW(),0)),"")</f>
        <v/>
      </c>
      <c r="AH725" s="69" t="str">
        <f>IFERROR(CLEAN(HLOOKUP(AH$1,'1.源数据-产品报告-消费降序'!AH:AH,ROW(),0)),"")</f>
        <v/>
      </c>
      <c r="AI725" s="69" t="str">
        <f>IFERROR(CLEAN(HLOOKUP(AI$1,'1.源数据-产品报告-消费降序'!AI:AI,ROW(),0)),"")</f>
        <v/>
      </c>
      <c r="AJ725" s="69" t="str">
        <f>IFERROR(CLEAN(HLOOKUP(AJ$1,'1.源数据-产品报告-消费降序'!AJ:AJ,ROW(),0)),"")</f>
        <v/>
      </c>
      <c r="AK725" s="69" t="str">
        <f>IFERROR(CLEAN(HLOOKUP(AK$1,'1.源数据-产品报告-消费降序'!AK:AK,ROW(),0)),"")</f>
        <v/>
      </c>
      <c r="AL725" s="69" t="str">
        <f>IFERROR(CLEAN(HLOOKUP(AL$1,'1.源数据-产品报告-消费降序'!AL:AL,ROW(),0)),"")</f>
        <v/>
      </c>
      <c r="AM725" s="69" t="str">
        <f>IFERROR(CLEAN(HLOOKUP(AM$1,'1.源数据-产品报告-消费降序'!AM:AM,ROW(),0)),"")</f>
        <v/>
      </c>
      <c r="AN725" s="69" t="str">
        <f>IFERROR(CLEAN(HLOOKUP(AN$1,'1.源数据-产品报告-消费降序'!AN:AN,ROW(),0)),"")</f>
        <v/>
      </c>
      <c r="AO7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5" s="69" t="str">
        <f>IFERROR(CLEAN(HLOOKUP(AP$1,'1.源数据-产品报告-消费降序'!AP:AP,ROW(),0)),"")</f>
        <v/>
      </c>
      <c r="AS725" s="69" t="str">
        <f>IFERROR(CLEAN(HLOOKUP(AS$1,'1.源数据-产品报告-消费降序'!AS:AS,ROW(),0)),"")</f>
        <v/>
      </c>
      <c r="AT725" s="69" t="str">
        <f>IFERROR(CLEAN(HLOOKUP(AT$1,'1.源数据-产品报告-消费降序'!AT:AT,ROW(),0)),"")</f>
        <v/>
      </c>
      <c r="AU725" s="69" t="str">
        <f>IFERROR(CLEAN(HLOOKUP(AU$1,'1.源数据-产品报告-消费降序'!AU:AU,ROW(),0)),"")</f>
        <v/>
      </c>
      <c r="AV725" s="69" t="str">
        <f>IFERROR(CLEAN(HLOOKUP(AV$1,'1.源数据-产品报告-消费降序'!AV:AV,ROW(),0)),"")</f>
        <v/>
      </c>
      <c r="AW725" s="69" t="str">
        <f>IFERROR(CLEAN(HLOOKUP(AW$1,'1.源数据-产品报告-消费降序'!AW:AW,ROW(),0)),"")</f>
        <v/>
      </c>
      <c r="AX725" s="69" t="str">
        <f>IFERROR(CLEAN(HLOOKUP(AX$1,'1.源数据-产品报告-消费降序'!AX:AX,ROW(),0)),"")</f>
        <v/>
      </c>
      <c r="AY725" s="69" t="str">
        <f>IFERROR(CLEAN(HLOOKUP(AY$1,'1.源数据-产品报告-消费降序'!AY:AY,ROW(),0)),"")</f>
        <v/>
      </c>
      <c r="AZ7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5" s="69" t="str">
        <f>IFERROR(CLEAN(HLOOKUP(BA$1,'1.源数据-产品报告-消费降序'!BA:BA,ROW(),0)),"")</f>
        <v/>
      </c>
      <c r="BD725" s="69" t="str">
        <f>IFERROR(CLEAN(HLOOKUP(BD$1,'1.源数据-产品报告-消费降序'!BD:BD,ROW(),0)),"")</f>
        <v/>
      </c>
      <c r="BE725" s="69" t="str">
        <f>IFERROR(CLEAN(HLOOKUP(BE$1,'1.源数据-产品报告-消费降序'!BE:BE,ROW(),0)),"")</f>
        <v/>
      </c>
      <c r="BF725" s="69" t="str">
        <f>IFERROR(CLEAN(HLOOKUP(BF$1,'1.源数据-产品报告-消费降序'!BF:BF,ROW(),0)),"")</f>
        <v/>
      </c>
      <c r="BG725" s="69" t="str">
        <f>IFERROR(CLEAN(HLOOKUP(BG$1,'1.源数据-产品报告-消费降序'!BG:BG,ROW(),0)),"")</f>
        <v/>
      </c>
      <c r="BH725" s="69" t="str">
        <f>IFERROR(CLEAN(HLOOKUP(BH$1,'1.源数据-产品报告-消费降序'!BH:BH,ROW(),0)),"")</f>
        <v/>
      </c>
      <c r="BI725" s="69" t="str">
        <f>IFERROR(CLEAN(HLOOKUP(BI$1,'1.源数据-产品报告-消费降序'!BI:BI,ROW(),0)),"")</f>
        <v/>
      </c>
      <c r="BJ725" s="69" t="str">
        <f>IFERROR(CLEAN(HLOOKUP(BJ$1,'1.源数据-产品报告-消费降序'!BJ:BJ,ROW(),0)),"")</f>
        <v/>
      </c>
      <c r="BK7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5" s="69" t="str">
        <f>IFERROR(CLEAN(HLOOKUP(BL$1,'1.源数据-产品报告-消费降序'!BL:BL,ROW(),0)),"")</f>
        <v/>
      </c>
      <c r="BO725" s="69" t="str">
        <f>IFERROR(CLEAN(HLOOKUP(BO$1,'1.源数据-产品报告-消费降序'!BO:BO,ROW(),0)),"")</f>
        <v/>
      </c>
      <c r="BP725" s="69" t="str">
        <f>IFERROR(CLEAN(HLOOKUP(BP$1,'1.源数据-产品报告-消费降序'!BP:BP,ROW(),0)),"")</f>
        <v/>
      </c>
      <c r="BQ725" s="69" t="str">
        <f>IFERROR(CLEAN(HLOOKUP(BQ$1,'1.源数据-产品报告-消费降序'!BQ:BQ,ROW(),0)),"")</f>
        <v/>
      </c>
      <c r="BR725" s="69" t="str">
        <f>IFERROR(CLEAN(HLOOKUP(BR$1,'1.源数据-产品报告-消费降序'!BR:BR,ROW(),0)),"")</f>
        <v/>
      </c>
      <c r="BS725" s="69" t="str">
        <f>IFERROR(CLEAN(HLOOKUP(BS$1,'1.源数据-产品报告-消费降序'!BS:BS,ROW(),0)),"")</f>
        <v/>
      </c>
      <c r="BT725" s="69" t="str">
        <f>IFERROR(CLEAN(HLOOKUP(BT$1,'1.源数据-产品报告-消费降序'!BT:BT,ROW(),0)),"")</f>
        <v/>
      </c>
      <c r="BU725" s="69" t="str">
        <f>IFERROR(CLEAN(HLOOKUP(BU$1,'1.源数据-产品报告-消费降序'!BU:BU,ROW(),0)),"")</f>
        <v/>
      </c>
      <c r="BV7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5" s="69" t="str">
        <f>IFERROR(CLEAN(HLOOKUP(BW$1,'1.源数据-产品报告-消费降序'!BW:BW,ROW(),0)),"")</f>
        <v/>
      </c>
    </row>
    <row r="726" spans="1:75">
      <c r="A726" s="69" t="str">
        <f>IFERROR(CLEAN(HLOOKUP(A$1,'1.源数据-产品报告-消费降序'!A:A,ROW(),0)),"")</f>
        <v/>
      </c>
      <c r="B726" s="69" t="str">
        <f>IFERROR(CLEAN(HLOOKUP(B$1,'1.源数据-产品报告-消费降序'!B:B,ROW(),0)),"")</f>
        <v/>
      </c>
      <c r="C726" s="69" t="str">
        <f>IFERROR(CLEAN(HLOOKUP(C$1,'1.源数据-产品报告-消费降序'!C:C,ROW(),0)),"")</f>
        <v/>
      </c>
      <c r="D726" s="69" t="str">
        <f>IFERROR(CLEAN(HLOOKUP(D$1,'1.源数据-产品报告-消费降序'!D:D,ROW(),0)),"")</f>
        <v/>
      </c>
      <c r="E726" s="69" t="str">
        <f>IFERROR(CLEAN(HLOOKUP(E$1,'1.源数据-产品报告-消费降序'!E:E,ROW(),0)),"")</f>
        <v/>
      </c>
      <c r="F726" s="69" t="str">
        <f>IFERROR(CLEAN(HLOOKUP(F$1,'1.源数据-产品报告-消费降序'!F:F,ROW(),0)),"")</f>
        <v/>
      </c>
      <c r="G726" s="70">
        <f>IFERROR((HLOOKUP(G$1,'1.源数据-产品报告-消费降序'!G:G,ROW(),0)),"")</f>
        <v>0</v>
      </c>
      <c r="H7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6" s="69" t="str">
        <f>IFERROR(CLEAN(HLOOKUP(I$1,'1.源数据-产品报告-消费降序'!I:I,ROW(),0)),"")</f>
        <v/>
      </c>
      <c r="L726" s="69" t="str">
        <f>IFERROR(CLEAN(HLOOKUP(L$1,'1.源数据-产品报告-消费降序'!L:L,ROW(),0)),"")</f>
        <v/>
      </c>
      <c r="M726" s="69" t="str">
        <f>IFERROR(CLEAN(HLOOKUP(M$1,'1.源数据-产品报告-消费降序'!M:M,ROW(),0)),"")</f>
        <v/>
      </c>
      <c r="N726" s="69" t="str">
        <f>IFERROR(CLEAN(HLOOKUP(N$1,'1.源数据-产品报告-消费降序'!N:N,ROW(),0)),"")</f>
        <v/>
      </c>
      <c r="O726" s="69" t="str">
        <f>IFERROR(CLEAN(HLOOKUP(O$1,'1.源数据-产品报告-消费降序'!O:O,ROW(),0)),"")</f>
        <v/>
      </c>
      <c r="P726" s="69" t="str">
        <f>IFERROR(CLEAN(HLOOKUP(P$1,'1.源数据-产品报告-消费降序'!P:P,ROW(),0)),"")</f>
        <v/>
      </c>
      <c r="Q726" s="69" t="str">
        <f>IFERROR(CLEAN(HLOOKUP(Q$1,'1.源数据-产品报告-消费降序'!Q:Q,ROW(),0)),"")</f>
        <v/>
      </c>
      <c r="R726" s="69" t="str">
        <f>IFERROR(CLEAN(HLOOKUP(R$1,'1.源数据-产品报告-消费降序'!R:R,ROW(),0)),"")</f>
        <v/>
      </c>
      <c r="S7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6" s="69" t="str">
        <f>IFERROR(CLEAN(HLOOKUP(T$1,'1.源数据-产品报告-消费降序'!T:T,ROW(),0)),"")</f>
        <v/>
      </c>
      <c r="W726" s="69" t="str">
        <f>IFERROR(CLEAN(HLOOKUP(W$1,'1.源数据-产品报告-消费降序'!W:W,ROW(),0)),"")</f>
        <v/>
      </c>
      <c r="X726" s="69" t="str">
        <f>IFERROR(CLEAN(HLOOKUP(X$1,'1.源数据-产品报告-消费降序'!X:X,ROW(),0)),"")</f>
        <v/>
      </c>
      <c r="Y726" s="69" t="str">
        <f>IFERROR(CLEAN(HLOOKUP(Y$1,'1.源数据-产品报告-消费降序'!Y:Y,ROW(),0)),"")</f>
        <v/>
      </c>
      <c r="Z726" s="69" t="str">
        <f>IFERROR(CLEAN(HLOOKUP(Z$1,'1.源数据-产品报告-消费降序'!Z:Z,ROW(),0)),"")</f>
        <v/>
      </c>
      <c r="AA726" s="69" t="str">
        <f>IFERROR(CLEAN(HLOOKUP(AA$1,'1.源数据-产品报告-消费降序'!AA:AA,ROW(),0)),"")</f>
        <v/>
      </c>
      <c r="AB726" s="69" t="str">
        <f>IFERROR(CLEAN(HLOOKUP(AB$1,'1.源数据-产品报告-消费降序'!AB:AB,ROW(),0)),"")</f>
        <v/>
      </c>
      <c r="AC726" s="69" t="str">
        <f>IFERROR(CLEAN(HLOOKUP(AC$1,'1.源数据-产品报告-消费降序'!AC:AC,ROW(),0)),"")</f>
        <v/>
      </c>
      <c r="AD7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6" s="69" t="str">
        <f>IFERROR(CLEAN(HLOOKUP(AE$1,'1.源数据-产品报告-消费降序'!AE:AE,ROW(),0)),"")</f>
        <v/>
      </c>
      <c r="AH726" s="69" t="str">
        <f>IFERROR(CLEAN(HLOOKUP(AH$1,'1.源数据-产品报告-消费降序'!AH:AH,ROW(),0)),"")</f>
        <v/>
      </c>
      <c r="AI726" s="69" t="str">
        <f>IFERROR(CLEAN(HLOOKUP(AI$1,'1.源数据-产品报告-消费降序'!AI:AI,ROW(),0)),"")</f>
        <v/>
      </c>
      <c r="AJ726" s="69" t="str">
        <f>IFERROR(CLEAN(HLOOKUP(AJ$1,'1.源数据-产品报告-消费降序'!AJ:AJ,ROW(),0)),"")</f>
        <v/>
      </c>
      <c r="AK726" s="69" t="str">
        <f>IFERROR(CLEAN(HLOOKUP(AK$1,'1.源数据-产品报告-消费降序'!AK:AK,ROW(),0)),"")</f>
        <v/>
      </c>
      <c r="AL726" s="69" t="str">
        <f>IFERROR(CLEAN(HLOOKUP(AL$1,'1.源数据-产品报告-消费降序'!AL:AL,ROW(),0)),"")</f>
        <v/>
      </c>
      <c r="AM726" s="69" t="str">
        <f>IFERROR(CLEAN(HLOOKUP(AM$1,'1.源数据-产品报告-消费降序'!AM:AM,ROW(),0)),"")</f>
        <v/>
      </c>
      <c r="AN726" s="69" t="str">
        <f>IFERROR(CLEAN(HLOOKUP(AN$1,'1.源数据-产品报告-消费降序'!AN:AN,ROW(),0)),"")</f>
        <v/>
      </c>
      <c r="AO7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6" s="69" t="str">
        <f>IFERROR(CLEAN(HLOOKUP(AP$1,'1.源数据-产品报告-消费降序'!AP:AP,ROW(),0)),"")</f>
        <v/>
      </c>
      <c r="AS726" s="69" t="str">
        <f>IFERROR(CLEAN(HLOOKUP(AS$1,'1.源数据-产品报告-消费降序'!AS:AS,ROW(),0)),"")</f>
        <v/>
      </c>
      <c r="AT726" s="69" t="str">
        <f>IFERROR(CLEAN(HLOOKUP(AT$1,'1.源数据-产品报告-消费降序'!AT:AT,ROW(),0)),"")</f>
        <v/>
      </c>
      <c r="AU726" s="69" t="str">
        <f>IFERROR(CLEAN(HLOOKUP(AU$1,'1.源数据-产品报告-消费降序'!AU:AU,ROW(),0)),"")</f>
        <v/>
      </c>
      <c r="AV726" s="69" t="str">
        <f>IFERROR(CLEAN(HLOOKUP(AV$1,'1.源数据-产品报告-消费降序'!AV:AV,ROW(),0)),"")</f>
        <v/>
      </c>
      <c r="AW726" s="69" t="str">
        <f>IFERROR(CLEAN(HLOOKUP(AW$1,'1.源数据-产品报告-消费降序'!AW:AW,ROW(),0)),"")</f>
        <v/>
      </c>
      <c r="AX726" s="69" t="str">
        <f>IFERROR(CLEAN(HLOOKUP(AX$1,'1.源数据-产品报告-消费降序'!AX:AX,ROW(),0)),"")</f>
        <v/>
      </c>
      <c r="AY726" s="69" t="str">
        <f>IFERROR(CLEAN(HLOOKUP(AY$1,'1.源数据-产品报告-消费降序'!AY:AY,ROW(),0)),"")</f>
        <v/>
      </c>
      <c r="AZ7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6" s="69" t="str">
        <f>IFERROR(CLEAN(HLOOKUP(BA$1,'1.源数据-产品报告-消费降序'!BA:BA,ROW(),0)),"")</f>
        <v/>
      </c>
      <c r="BD726" s="69" t="str">
        <f>IFERROR(CLEAN(HLOOKUP(BD$1,'1.源数据-产品报告-消费降序'!BD:BD,ROW(),0)),"")</f>
        <v/>
      </c>
      <c r="BE726" s="69" t="str">
        <f>IFERROR(CLEAN(HLOOKUP(BE$1,'1.源数据-产品报告-消费降序'!BE:BE,ROW(),0)),"")</f>
        <v/>
      </c>
      <c r="BF726" s="69" t="str">
        <f>IFERROR(CLEAN(HLOOKUP(BF$1,'1.源数据-产品报告-消费降序'!BF:BF,ROW(),0)),"")</f>
        <v/>
      </c>
      <c r="BG726" s="69" t="str">
        <f>IFERROR(CLEAN(HLOOKUP(BG$1,'1.源数据-产品报告-消费降序'!BG:BG,ROW(),0)),"")</f>
        <v/>
      </c>
      <c r="BH726" s="69" t="str">
        <f>IFERROR(CLEAN(HLOOKUP(BH$1,'1.源数据-产品报告-消费降序'!BH:BH,ROW(),0)),"")</f>
        <v/>
      </c>
      <c r="BI726" s="69" t="str">
        <f>IFERROR(CLEAN(HLOOKUP(BI$1,'1.源数据-产品报告-消费降序'!BI:BI,ROW(),0)),"")</f>
        <v/>
      </c>
      <c r="BJ726" s="69" t="str">
        <f>IFERROR(CLEAN(HLOOKUP(BJ$1,'1.源数据-产品报告-消费降序'!BJ:BJ,ROW(),0)),"")</f>
        <v/>
      </c>
      <c r="BK7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6" s="69" t="str">
        <f>IFERROR(CLEAN(HLOOKUP(BL$1,'1.源数据-产品报告-消费降序'!BL:BL,ROW(),0)),"")</f>
        <v/>
      </c>
      <c r="BO726" s="69" t="str">
        <f>IFERROR(CLEAN(HLOOKUP(BO$1,'1.源数据-产品报告-消费降序'!BO:BO,ROW(),0)),"")</f>
        <v/>
      </c>
      <c r="BP726" s="69" t="str">
        <f>IFERROR(CLEAN(HLOOKUP(BP$1,'1.源数据-产品报告-消费降序'!BP:BP,ROW(),0)),"")</f>
        <v/>
      </c>
      <c r="BQ726" s="69" t="str">
        <f>IFERROR(CLEAN(HLOOKUP(BQ$1,'1.源数据-产品报告-消费降序'!BQ:BQ,ROW(),0)),"")</f>
        <v/>
      </c>
      <c r="BR726" s="69" t="str">
        <f>IFERROR(CLEAN(HLOOKUP(BR$1,'1.源数据-产品报告-消费降序'!BR:BR,ROW(),0)),"")</f>
        <v/>
      </c>
      <c r="BS726" s="69" t="str">
        <f>IFERROR(CLEAN(HLOOKUP(BS$1,'1.源数据-产品报告-消费降序'!BS:BS,ROW(),0)),"")</f>
        <v/>
      </c>
      <c r="BT726" s="69" t="str">
        <f>IFERROR(CLEAN(HLOOKUP(BT$1,'1.源数据-产品报告-消费降序'!BT:BT,ROW(),0)),"")</f>
        <v/>
      </c>
      <c r="BU726" s="69" t="str">
        <f>IFERROR(CLEAN(HLOOKUP(BU$1,'1.源数据-产品报告-消费降序'!BU:BU,ROW(),0)),"")</f>
        <v/>
      </c>
      <c r="BV7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6" s="69" t="str">
        <f>IFERROR(CLEAN(HLOOKUP(BW$1,'1.源数据-产品报告-消费降序'!BW:BW,ROW(),0)),"")</f>
        <v/>
      </c>
    </row>
    <row r="727" spans="1:75">
      <c r="A727" s="69" t="str">
        <f>IFERROR(CLEAN(HLOOKUP(A$1,'1.源数据-产品报告-消费降序'!A:A,ROW(),0)),"")</f>
        <v/>
      </c>
      <c r="B727" s="69" t="str">
        <f>IFERROR(CLEAN(HLOOKUP(B$1,'1.源数据-产品报告-消费降序'!B:B,ROW(),0)),"")</f>
        <v/>
      </c>
      <c r="C727" s="69" t="str">
        <f>IFERROR(CLEAN(HLOOKUP(C$1,'1.源数据-产品报告-消费降序'!C:C,ROW(),0)),"")</f>
        <v/>
      </c>
      <c r="D727" s="69" t="str">
        <f>IFERROR(CLEAN(HLOOKUP(D$1,'1.源数据-产品报告-消费降序'!D:D,ROW(),0)),"")</f>
        <v/>
      </c>
      <c r="E727" s="69" t="str">
        <f>IFERROR(CLEAN(HLOOKUP(E$1,'1.源数据-产品报告-消费降序'!E:E,ROW(),0)),"")</f>
        <v/>
      </c>
      <c r="F727" s="69" t="str">
        <f>IFERROR(CLEAN(HLOOKUP(F$1,'1.源数据-产品报告-消费降序'!F:F,ROW(),0)),"")</f>
        <v/>
      </c>
      <c r="G727" s="70">
        <f>IFERROR((HLOOKUP(G$1,'1.源数据-产品报告-消费降序'!G:G,ROW(),0)),"")</f>
        <v>0</v>
      </c>
      <c r="H7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7" s="69" t="str">
        <f>IFERROR(CLEAN(HLOOKUP(I$1,'1.源数据-产品报告-消费降序'!I:I,ROW(),0)),"")</f>
        <v/>
      </c>
      <c r="L727" s="69" t="str">
        <f>IFERROR(CLEAN(HLOOKUP(L$1,'1.源数据-产品报告-消费降序'!L:L,ROW(),0)),"")</f>
        <v/>
      </c>
      <c r="M727" s="69" t="str">
        <f>IFERROR(CLEAN(HLOOKUP(M$1,'1.源数据-产品报告-消费降序'!M:M,ROW(),0)),"")</f>
        <v/>
      </c>
      <c r="N727" s="69" t="str">
        <f>IFERROR(CLEAN(HLOOKUP(N$1,'1.源数据-产品报告-消费降序'!N:N,ROW(),0)),"")</f>
        <v/>
      </c>
      <c r="O727" s="69" t="str">
        <f>IFERROR(CLEAN(HLOOKUP(O$1,'1.源数据-产品报告-消费降序'!O:O,ROW(),0)),"")</f>
        <v/>
      </c>
      <c r="P727" s="69" t="str">
        <f>IFERROR(CLEAN(HLOOKUP(P$1,'1.源数据-产品报告-消费降序'!P:P,ROW(),0)),"")</f>
        <v/>
      </c>
      <c r="Q727" s="69" t="str">
        <f>IFERROR(CLEAN(HLOOKUP(Q$1,'1.源数据-产品报告-消费降序'!Q:Q,ROW(),0)),"")</f>
        <v/>
      </c>
      <c r="R727" s="69" t="str">
        <f>IFERROR(CLEAN(HLOOKUP(R$1,'1.源数据-产品报告-消费降序'!R:R,ROW(),0)),"")</f>
        <v/>
      </c>
      <c r="S7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7" s="69" t="str">
        <f>IFERROR(CLEAN(HLOOKUP(T$1,'1.源数据-产品报告-消费降序'!T:T,ROW(),0)),"")</f>
        <v/>
      </c>
      <c r="W727" s="69" t="str">
        <f>IFERROR(CLEAN(HLOOKUP(W$1,'1.源数据-产品报告-消费降序'!W:W,ROW(),0)),"")</f>
        <v/>
      </c>
      <c r="X727" s="69" t="str">
        <f>IFERROR(CLEAN(HLOOKUP(X$1,'1.源数据-产品报告-消费降序'!X:X,ROW(),0)),"")</f>
        <v/>
      </c>
      <c r="Y727" s="69" t="str">
        <f>IFERROR(CLEAN(HLOOKUP(Y$1,'1.源数据-产品报告-消费降序'!Y:Y,ROW(),0)),"")</f>
        <v/>
      </c>
      <c r="Z727" s="69" t="str">
        <f>IFERROR(CLEAN(HLOOKUP(Z$1,'1.源数据-产品报告-消费降序'!Z:Z,ROW(),0)),"")</f>
        <v/>
      </c>
      <c r="AA727" s="69" t="str">
        <f>IFERROR(CLEAN(HLOOKUP(AA$1,'1.源数据-产品报告-消费降序'!AA:AA,ROW(),0)),"")</f>
        <v/>
      </c>
      <c r="AB727" s="69" t="str">
        <f>IFERROR(CLEAN(HLOOKUP(AB$1,'1.源数据-产品报告-消费降序'!AB:AB,ROW(),0)),"")</f>
        <v/>
      </c>
      <c r="AC727" s="69" t="str">
        <f>IFERROR(CLEAN(HLOOKUP(AC$1,'1.源数据-产品报告-消费降序'!AC:AC,ROW(),0)),"")</f>
        <v/>
      </c>
      <c r="AD7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7" s="69" t="str">
        <f>IFERROR(CLEAN(HLOOKUP(AE$1,'1.源数据-产品报告-消费降序'!AE:AE,ROW(),0)),"")</f>
        <v/>
      </c>
      <c r="AH727" s="69" t="str">
        <f>IFERROR(CLEAN(HLOOKUP(AH$1,'1.源数据-产品报告-消费降序'!AH:AH,ROW(),0)),"")</f>
        <v/>
      </c>
      <c r="AI727" s="69" t="str">
        <f>IFERROR(CLEAN(HLOOKUP(AI$1,'1.源数据-产品报告-消费降序'!AI:AI,ROW(),0)),"")</f>
        <v/>
      </c>
      <c r="AJ727" s="69" t="str">
        <f>IFERROR(CLEAN(HLOOKUP(AJ$1,'1.源数据-产品报告-消费降序'!AJ:AJ,ROW(),0)),"")</f>
        <v/>
      </c>
      <c r="AK727" s="69" t="str">
        <f>IFERROR(CLEAN(HLOOKUP(AK$1,'1.源数据-产品报告-消费降序'!AK:AK,ROW(),0)),"")</f>
        <v/>
      </c>
      <c r="AL727" s="69" t="str">
        <f>IFERROR(CLEAN(HLOOKUP(AL$1,'1.源数据-产品报告-消费降序'!AL:AL,ROW(),0)),"")</f>
        <v/>
      </c>
      <c r="AM727" s="69" t="str">
        <f>IFERROR(CLEAN(HLOOKUP(AM$1,'1.源数据-产品报告-消费降序'!AM:AM,ROW(),0)),"")</f>
        <v/>
      </c>
      <c r="AN727" s="69" t="str">
        <f>IFERROR(CLEAN(HLOOKUP(AN$1,'1.源数据-产品报告-消费降序'!AN:AN,ROW(),0)),"")</f>
        <v/>
      </c>
      <c r="AO7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7" s="69" t="str">
        <f>IFERROR(CLEAN(HLOOKUP(AP$1,'1.源数据-产品报告-消费降序'!AP:AP,ROW(),0)),"")</f>
        <v/>
      </c>
      <c r="AS727" s="69" t="str">
        <f>IFERROR(CLEAN(HLOOKUP(AS$1,'1.源数据-产品报告-消费降序'!AS:AS,ROW(),0)),"")</f>
        <v/>
      </c>
      <c r="AT727" s="69" t="str">
        <f>IFERROR(CLEAN(HLOOKUP(AT$1,'1.源数据-产品报告-消费降序'!AT:AT,ROW(),0)),"")</f>
        <v/>
      </c>
      <c r="AU727" s="69" t="str">
        <f>IFERROR(CLEAN(HLOOKUP(AU$1,'1.源数据-产品报告-消费降序'!AU:AU,ROW(),0)),"")</f>
        <v/>
      </c>
      <c r="AV727" s="69" t="str">
        <f>IFERROR(CLEAN(HLOOKUP(AV$1,'1.源数据-产品报告-消费降序'!AV:AV,ROW(),0)),"")</f>
        <v/>
      </c>
      <c r="AW727" s="69" t="str">
        <f>IFERROR(CLEAN(HLOOKUP(AW$1,'1.源数据-产品报告-消费降序'!AW:AW,ROW(),0)),"")</f>
        <v/>
      </c>
      <c r="AX727" s="69" t="str">
        <f>IFERROR(CLEAN(HLOOKUP(AX$1,'1.源数据-产品报告-消费降序'!AX:AX,ROW(),0)),"")</f>
        <v/>
      </c>
      <c r="AY727" s="69" t="str">
        <f>IFERROR(CLEAN(HLOOKUP(AY$1,'1.源数据-产品报告-消费降序'!AY:AY,ROW(),0)),"")</f>
        <v/>
      </c>
      <c r="AZ7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7" s="69" t="str">
        <f>IFERROR(CLEAN(HLOOKUP(BA$1,'1.源数据-产品报告-消费降序'!BA:BA,ROW(),0)),"")</f>
        <v/>
      </c>
      <c r="BD727" s="69" t="str">
        <f>IFERROR(CLEAN(HLOOKUP(BD$1,'1.源数据-产品报告-消费降序'!BD:BD,ROW(),0)),"")</f>
        <v/>
      </c>
      <c r="BE727" s="69" t="str">
        <f>IFERROR(CLEAN(HLOOKUP(BE$1,'1.源数据-产品报告-消费降序'!BE:BE,ROW(),0)),"")</f>
        <v/>
      </c>
      <c r="BF727" s="69" t="str">
        <f>IFERROR(CLEAN(HLOOKUP(BF$1,'1.源数据-产品报告-消费降序'!BF:BF,ROW(),0)),"")</f>
        <v/>
      </c>
      <c r="BG727" s="69" t="str">
        <f>IFERROR(CLEAN(HLOOKUP(BG$1,'1.源数据-产品报告-消费降序'!BG:BG,ROW(),0)),"")</f>
        <v/>
      </c>
      <c r="BH727" s="69" t="str">
        <f>IFERROR(CLEAN(HLOOKUP(BH$1,'1.源数据-产品报告-消费降序'!BH:BH,ROW(),0)),"")</f>
        <v/>
      </c>
      <c r="BI727" s="69" t="str">
        <f>IFERROR(CLEAN(HLOOKUP(BI$1,'1.源数据-产品报告-消费降序'!BI:BI,ROW(),0)),"")</f>
        <v/>
      </c>
      <c r="BJ727" s="69" t="str">
        <f>IFERROR(CLEAN(HLOOKUP(BJ$1,'1.源数据-产品报告-消费降序'!BJ:BJ,ROW(),0)),"")</f>
        <v/>
      </c>
      <c r="BK7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7" s="69" t="str">
        <f>IFERROR(CLEAN(HLOOKUP(BL$1,'1.源数据-产品报告-消费降序'!BL:BL,ROW(),0)),"")</f>
        <v/>
      </c>
      <c r="BO727" s="69" t="str">
        <f>IFERROR(CLEAN(HLOOKUP(BO$1,'1.源数据-产品报告-消费降序'!BO:BO,ROW(),0)),"")</f>
        <v/>
      </c>
      <c r="BP727" s="69" t="str">
        <f>IFERROR(CLEAN(HLOOKUP(BP$1,'1.源数据-产品报告-消费降序'!BP:BP,ROW(),0)),"")</f>
        <v/>
      </c>
      <c r="BQ727" s="69" t="str">
        <f>IFERROR(CLEAN(HLOOKUP(BQ$1,'1.源数据-产品报告-消费降序'!BQ:BQ,ROW(),0)),"")</f>
        <v/>
      </c>
      <c r="BR727" s="69" t="str">
        <f>IFERROR(CLEAN(HLOOKUP(BR$1,'1.源数据-产品报告-消费降序'!BR:BR,ROW(),0)),"")</f>
        <v/>
      </c>
      <c r="BS727" s="69" t="str">
        <f>IFERROR(CLEAN(HLOOKUP(BS$1,'1.源数据-产品报告-消费降序'!BS:BS,ROW(),0)),"")</f>
        <v/>
      </c>
      <c r="BT727" s="69" t="str">
        <f>IFERROR(CLEAN(HLOOKUP(BT$1,'1.源数据-产品报告-消费降序'!BT:BT,ROW(),0)),"")</f>
        <v/>
      </c>
      <c r="BU727" s="69" t="str">
        <f>IFERROR(CLEAN(HLOOKUP(BU$1,'1.源数据-产品报告-消费降序'!BU:BU,ROW(),0)),"")</f>
        <v/>
      </c>
      <c r="BV7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7" s="69" t="str">
        <f>IFERROR(CLEAN(HLOOKUP(BW$1,'1.源数据-产品报告-消费降序'!BW:BW,ROW(),0)),"")</f>
        <v/>
      </c>
    </row>
    <row r="728" spans="1:75">
      <c r="A728" s="69" t="str">
        <f>IFERROR(CLEAN(HLOOKUP(A$1,'1.源数据-产品报告-消费降序'!A:A,ROW(),0)),"")</f>
        <v/>
      </c>
      <c r="B728" s="69" t="str">
        <f>IFERROR(CLEAN(HLOOKUP(B$1,'1.源数据-产品报告-消费降序'!B:B,ROW(),0)),"")</f>
        <v/>
      </c>
      <c r="C728" s="69" t="str">
        <f>IFERROR(CLEAN(HLOOKUP(C$1,'1.源数据-产品报告-消费降序'!C:C,ROW(),0)),"")</f>
        <v/>
      </c>
      <c r="D728" s="69" t="str">
        <f>IFERROR(CLEAN(HLOOKUP(D$1,'1.源数据-产品报告-消费降序'!D:D,ROW(),0)),"")</f>
        <v/>
      </c>
      <c r="E728" s="69" t="str">
        <f>IFERROR(CLEAN(HLOOKUP(E$1,'1.源数据-产品报告-消费降序'!E:E,ROW(),0)),"")</f>
        <v/>
      </c>
      <c r="F728" s="69" t="str">
        <f>IFERROR(CLEAN(HLOOKUP(F$1,'1.源数据-产品报告-消费降序'!F:F,ROW(),0)),"")</f>
        <v/>
      </c>
      <c r="G728" s="70">
        <f>IFERROR((HLOOKUP(G$1,'1.源数据-产品报告-消费降序'!G:G,ROW(),0)),"")</f>
        <v>0</v>
      </c>
      <c r="H7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8" s="69" t="str">
        <f>IFERROR(CLEAN(HLOOKUP(I$1,'1.源数据-产品报告-消费降序'!I:I,ROW(),0)),"")</f>
        <v/>
      </c>
      <c r="L728" s="69" t="str">
        <f>IFERROR(CLEAN(HLOOKUP(L$1,'1.源数据-产品报告-消费降序'!L:L,ROW(),0)),"")</f>
        <v/>
      </c>
      <c r="M728" s="69" t="str">
        <f>IFERROR(CLEAN(HLOOKUP(M$1,'1.源数据-产品报告-消费降序'!M:M,ROW(),0)),"")</f>
        <v/>
      </c>
      <c r="N728" s="69" t="str">
        <f>IFERROR(CLEAN(HLOOKUP(N$1,'1.源数据-产品报告-消费降序'!N:N,ROW(),0)),"")</f>
        <v/>
      </c>
      <c r="O728" s="69" t="str">
        <f>IFERROR(CLEAN(HLOOKUP(O$1,'1.源数据-产品报告-消费降序'!O:O,ROW(),0)),"")</f>
        <v/>
      </c>
      <c r="P728" s="69" t="str">
        <f>IFERROR(CLEAN(HLOOKUP(P$1,'1.源数据-产品报告-消费降序'!P:P,ROW(),0)),"")</f>
        <v/>
      </c>
      <c r="Q728" s="69" t="str">
        <f>IFERROR(CLEAN(HLOOKUP(Q$1,'1.源数据-产品报告-消费降序'!Q:Q,ROW(),0)),"")</f>
        <v/>
      </c>
      <c r="R728" s="69" t="str">
        <f>IFERROR(CLEAN(HLOOKUP(R$1,'1.源数据-产品报告-消费降序'!R:R,ROW(),0)),"")</f>
        <v/>
      </c>
      <c r="S7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8" s="69" t="str">
        <f>IFERROR(CLEAN(HLOOKUP(T$1,'1.源数据-产品报告-消费降序'!T:T,ROW(),0)),"")</f>
        <v/>
      </c>
      <c r="W728" s="69" t="str">
        <f>IFERROR(CLEAN(HLOOKUP(W$1,'1.源数据-产品报告-消费降序'!W:W,ROW(),0)),"")</f>
        <v/>
      </c>
      <c r="X728" s="69" t="str">
        <f>IFERROR(CLEAN(HLOOKUP(X$1,'1.源数据-产品报告-消费降序'!X:X,ROW(),0)),"")</f>
        <v/>
      </c>
      <c r="Y728" s="69" t="str">
        <f>IFERROR(CLEAN(HLOOKUP(Y$1,'1.源数据-产品报告-消费降序'!Y:Y,ROW(),0)),"")</f>
        <v/>
      </c>
      <c r="Z728" s="69" t="str">
        <f>IFERROR(CLEAN(HLOOKUP(Z$1,'1.源数据-产品报告-消费降序'!Z:Z,ROW(),0)),"")</f>
        <v/>
      </c>
      <c r="AA728" s="69" t="str">
        <f>IFERROR(CLEAN(HLOOKUP(AA$1,'1.源数据-产品报告-消费降序'!AA:AA,ROW(),0)),"")</f>
        <v/>
      </c>
      <c r="AB728" s="69" t="str">
        <f>IFERROR(CLEAN(HLOOKUP(AB$1,'1.源数据-产品报告-消费降序'!AB:AB,ROW(),0)),"")</f>
        <v/>
      </c>
      <c r="AC728" s="69" t="str">
        <f>IFERROR(CLEAN(HLOOKUP(AC$1,'1.源数据-产品报告-消费降序'!AC:AC,ROW(),0)),"")</f>
        <v/>
      </c>
      <c r="AD7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8" s="69" t="str">
        <f>IFERROR(CLEAN(HLOOKUP(AE$1,'1.源数据-产品报告-消费降序'!AE:AE,ROW(),0)),"")</f>
        <v/>
      </c>
      <c r="AH728" s="69" t="str">
        <f>IFERROR(CLEAN(HLOOKUP(AH$1,'1.源数据-产品报告-消费降序'!AH:AH,ROW(),0)),"")</f>
        <v/>
      </c>
      <c r="AI728" s="69" t="str">
        <f>IFERROR(CLEAN(HLOOKUP(AI$1,'1.源数据-产品报告-消费降序'!AI:AI,ROW(),0)),"")</f>
        <v/>
      </c>
      <c r="AJ728" s="69" t="str">
        <f>IFERROR(CLEAN(HLOOKUP(AJ$1,'1.源数据-产品报告-消费降序'!AJ:AJ,ROW(),0)),"")</f>
        <v/>
      </c>
      <c r="AK728" s="69" t="str">
        <f>IFERROR(CLEAN(HLOOKUP(AK$1,'1.源数据-产品报告-消费降序'!AK:AK,ROW(),0)),"")</f>
        <v/>
      </c>
      <c r="AL728" s="69" t="str">
        <f>IFERROR(CLEAN(HLOOKUP(AL$1,'1.源数据-产品报告-消费降序'!AL:AL,ROW(),0)),"")</f>
        <v/>
      </c>
      <c r="AM728" s="69" t="str">
        <f>IFERROR(CLEAN(HLOOKUP(AM$1,'1.源数据-产品报告-消费降序'!AM:AM,ROW(),0)),"")</f>
        <v/>
      </c>
      <c r="AN728" s="69" t="str">
        <f>IFERROR(CLEAN(HLOOKUP(AN$1,'1.源数据-产品报告-消费降序'!AN:AN,ROW(),0)),"")</f>
        <v/>
      </c>
      <c r="AO7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8" s="69" t="str">
        <f>IFERROR(CLEAN(HLOOKUP(AP$1,'1.源数据-产品报告-消费降序'!AP:AP,ROW(),0)),"")</f>
        <v/>
      </c>
      <c r="AS728" s="69" t="str">
        <f>IFERROR(CLEAN(HLOOKUP(AS$1,'1.源数据-产品报告-消费降序'!AS:AS,ROW(),0)),"")</f>
        <v/>
      </c>
      <c r="AT728" s="69" t="str">
        <f>IFERROR(CLEAN(HLOOKUP(AT$1,'1.源数据-产品报告-消费降序'!AT:AT,ROW(),0)),"")</f>
        <v/>
      </c>
      <c r="AU728" s="69" t="str">
        <f>IFERROR(CLEAN(HLOOKUP(AU$1,'1.源数据-产品报告-消费降序'!AU:AU,ROW(),0)),"")</f>
        <v/>
      </c>
      <c r="AV728" s="69" t="str">
        <f>IFERROR(CLEAN(HLOOKUP(AV$1,'1.源数据-产品报告-消费降序'!AV:AV,ROW(),0)),"")</f>
        <v/>
      </c>
      <c r="AW728" s="69" t="str">
        <f>IFERROR(CLEAN(HLOOKUP(AW$1,'1.源数据-产品报告-消费降序'!AW:AW,ROW(),0)),"")</f>
        <v/>
      </c>
      <c r="AX728" s="69" t="str">
        <f>IFERROR(CLEAN(HLOOKUP(AX$1,'1.源数据-产品报告-消费降序'!AX:AX,ROW(),0)),"")</f>
        <v/>
      </c>
      <c r="AY728" s="69" t="str">
        <f>IFERROR(CLEAN(HLOOKUP(AY$1,'1.源数据-产品报告-消费降序'!AY:AY,ROW(),0)),"")</f>
        <v/>
      </c>
      <c r="AZ7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8" s="69" t="str">
        <f>IFERROR(CLEAN(HLOOKUP(BA$1,'1.源数据-产品报告-消费降序'!BA:BA,ROW(),0)),"")</f>
        <v/>
      </c>
      <c r="BD728" s="69" t="str">
        <f>IFERROR(CLEAN(HLOOKUP(BD$1,'1.源数据-产品报告-消费降序'!BD:BD,ROW(),0)),"")</f>
        <v/>
      </c>
      <c r="BE728" s="69" t="str">
        <f>IFERROR(CLEAN(HLOOKUP(BE$1,'1.源数据-产品报告-消费降序'!BE:BE,ROW(),0)),"")</f>
        <v/>
      </c>
      <c r="BF728" s="69" t="str">
        <f>IFERROR(CLEAN(HLOOKUP(BF$1,'1.源数据-产品报告-消费降序'!BF:BF,ROW(),0)),"")</f>
        <v/>
      </c>
      <c r="BG728" s="69" t="str">
        <f>IFERROR(CLEAN(HLOOKUP(BG$1,'1.源数据-产品报告-消费降序'!BG:BG,ROW(),0)),"")</f>
        <v/>
      </c>
      <c r="BH728" s="69" t="str">
        <f>IFERROR(CLEAN(HLOOKUP(BH$1,'1.源数据-产品报告-消费降序'!BH:BH,ROW(),0)),"")</f>
        <v/>
      </c>
      <c r="BI728" s="69" t="str">
        <f>IFERROR(CLEAN(HLOOKUP(BI$1,'1.源数据-产品报告-消费降序'!BI:BI,ROW(),0)),"")</f>
        <v/>
      </c>
      <c r="BJ728" s="69" t="str">
        <f>IFERROR(CLEAN(HLOOKUP(BJ$1,'1.源数据-产品报告-消费降序'!BJ:BJ,ROW(),0)),"")</f>
        <v/>
      </c>
      <c r="BK7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8" s="69" t="str">
        <f>IFERROR(CLEAN(HLOOKUP(BL$1,'1.源数据-产品报告-消费降序'!BL:BL,ROW(),0)),"")</f>
        <v/>
      </c>
      <c r="BO728" s="69" t="str">
        <f>IFERROR(CLEAN(HLOOKUP(BO$1,'1.源数据-产品报告-消费降序'!BO:BO,ROW(),0)),"")</f>
        <v/>
      </c>
      <c r="BP728" s="69" t="str">
        <f>IFERROR(CLEAN(HLOOKUP(BP$1,'1.源数据-产品报告-消费降序'!BP:BP,ROW(),0)),"")</f>
        <v/>
      </c>
      <c r="BQ728" s="69" t="str">
        <f>IFERROR(CLEAN(HLOOKUP(BQ$1,'1.源数据-产品报告-消费降序'!BQ:BQ,ROW(),0)),"")</f>
        <v/>
      </c>
      <c r="BR728" s="69" t="str">
        <f>IFERROR(CLEAN(HLOOKUP(BR$1,'1.源数据-产品报告-消费降序'!BR:BR,ROW(),0)),"")</f>
        <v/>
      </c>
      <c r="BS728" s="69" t="str">
        <f>IFERROR(CLEAN(HLOOKUP(BS$1,'1.源数据-产品报告-消费降序'!BS:BS,ROW(),0)),"")</f>
        <v/>
      </c>
      <c r="BT728" s="69" t="str">
        <f>IFERROR(CLEAN(HLOOKUP(BT$1,'1.源数据-产品报告-消费降序'!BT:BT,ROW(),0)),"")</f>
        <v/>
      </c>
      <c r="BU728" s="69" t="str">
        <f>IFERROR(CLEAN(HLOOKUP(BU$1,'1.源数据-产品报告-消费降序'!BU:BU,ROW(),0)),"")</f>
        <v/>
      </c>
      <c r="BV7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8" s="69" t="str">
        <f>IFERROR(CLEAN(HLOOKUP(BW$1,'1.源数据-产品报告-消费降序'!BW:BW,ROW(),0)),"")</f>
        <v/>
      </c>
    </row>
    <row r="729" spans="1:75">
      <c r="A729" s="69" t="str">
        <f>IFERROR(CLEAN(HLOOKUP(A$1,'1.源数据-产品报告-消费降序'!A:A,ROW(),0)),"")</f>
        <v/>
      </c>
      <c r="B729" s="69" t="str">
        <f>IFERROR(CLEAN(HLOOKUP(B$1,'1.源数据-产品报告-消费降序'!B:B,ROW(),0)),"")</f>
        <v/>
      </c>
      <c r="C729" s="69" t="str">
        <f>IFERROR(CLEAN(HLOOKUP(C$1,'1.源数据-产品报告-消费降序'!C:C,ROW(),0)),"")</f>
        <v/>
      </c>
      <c r="D729" s="69" t="str">
        <f>IFERROR(CLEAN(HLOOKUP(D$1,'1.源数据-产品报告-消费降序'!D:D,ROW(),0)),"")</f>
        <v/>
      </c>
      <c r="E729" s="69" t="str">
        <f>IFERROR(CLEAN(HLOOKUP(E$1,'1.源数据-产品报告-消费降序'!E:E,ROW(),0)),"")</f>
        <v/>
      </c>
      <c r="F729" s="69" t="str">
        <f>IFERROR(CLEAN(HLOOKUP(F$1,'1.源数据-产品报告-消费降序'!F:F,ROW(),0)),"")</f>
        <v/>
      </c>
      <c r="G729" s="70">
        <f>IFERROR((HLOOKUP(G$1,'1.源数据-产品报告-消费降序'!G:G,ROW(),0)),"")</f>
        <v>0</v>
      </c>
      <c r="H7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29" s="69" t="str">
        <f>IFERROR(CLEAN(HLOOKUP(I$1,'1.源数据-产品报告-消费降序'!I:I,ROW(),0)),"")</f>
        <v/>
      </c>
      <c r="L729" s="69" t="str">
        <f>IFERROR(CLEAN(HLOOKUP(L$1,'1.源数据-产品报告-消费降序'!L:L,ROW(),0)),"")</f>
        <v/>
      </c>
      <c r="M729" s="69" t="str">
        <f>IFERROR(CLEAN(HLOOKUP(M$1,'1.源数据-产品报告-消费降序'!M:M,ROW(),0)),"")</f>
        <v/>
      </c>
      <c r="N729" s="69" t="str">
        <f>IFERROR(CLEAN(HLOOKUP(N$1,'1.源数据-产品报告-消费降序'!N:N,ROW(),0)),"")</f>
        <v/>
      </c>
      <c r="O729" s="69" t="str">
        <f>IFERROR(CLEAN(HLOOKUP(O$1,'1.源数据-产品报告-消费降序'!O:O,ROW(),0)),"")</f>
        <v/>
      </c>
      <c r="P729" s="69" t="str">
        <f>IFERROR(CLEAN(HLOOKUP(P$1,'1.源数据-产品报告-消费降序'!P:P,ROW(),0)),"")</f>
        <v/>
      </c>
      <c r="Q729" s="69" t="str">
        <f>IFERROR(CLEAN(HLOOKUP(Q$1,'1.源数据-产品报告-消费降序'!Q:Q,ROW(),0)),"")</f>
        <v/>
      </c>
      <c r="R729" s="69" t="str">
        <f>IFERROR(CLEAN(HLOOKUP(R$1,'1.源数据-产品报告-消费降序'!R:R,ROW(),0)),"")</f>
        <v/>
      </c>
      <c r="S7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29" s="69" t="str">
        <f>IFERROR(CLEAN(HLOOKUP(T$1,'1.源数据-产品报告-消费降序'!T:T,ROW(),0)),"")</f>
        <v/>
      </c>
      <c r="W729" s="69" t="str">
        <f>IFERROR(CLEAN(HLOOKUP(W$1,'1.源数据-产品报告-消费降序'!W:W,ROW(),0)),"")</f>
        <v/>
      </c>
      <c r="X729" s="69" t="str">
        <f>IFERROR(CLEAN(HLOOKUP(X$1,'1.源数据-产品报告-消费降序'!X:X,ROW(),0)),"")</f>
        <v/>
      </c>
      <c r="Y729" s="69" t="str">
        <f>IFERROR(CLEAN(HLOOKUP(Y$1,'1.源数据-产品报告-消费降序'!Y:Y,ROW(),0)),"")</f>
        <v/>
      </c>
      <c r="Z729" s="69" t="str">
        <f>IFERROR(CLEAN(HLOOKUP(Z$1,'1.源数据-产品报告-消费降序'!Z:Z,ROW(),0)),"")</f>
        <v/>
      </c>
      <c r="AA729" s="69" t="str">
        <f>IFERROR(CLEAN(HLOOKUP(AA$1,'1.源数据-产品报告-消费降序'!AA:AA,ROW(),0)),"")</f>
        <v/>
      </c>
      <c r="AB729" s="69" t="str">
        <f>IFERROR(CLEAN(HLOOKUP(AB$1,'1.源数据-产品报告-消费降序'!AB:AB,ROW(),0)),"")</f>
        <v/>
      </c>
      <c r="AC729" s="69" t="str">
        <f>IFERROR(CLEAN(HLOOKUP(AC$1,'1.源数据-产品报告-消费降序'!AC:AC,ROW(),0)),"")</f>
        <v/>
      </c>
      <c r="AD7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29" s="69" t="str">
        <f>IFERROR(CLEAN(HLOOKUP(AE$1,'1.源数据-产品报告-消费降序'!AE:AE,ROW(),0)),"")</f>
        <v/>
      </c>
      <c r="AH729" s="69" t="str">
        <f>IFERROR(CLEAN(HLOOKUP(AH$1,'1.源数据-产品报告-消费降序'!AH:AH,ROW(),0)),"")</f>
        <v/>
      </c>
      <c r="AI729" s="69" t="str">
        <f>IFERROR(CLEAN(HLOOKUP(AI$1,'1.源数据-产品报告-消费降序'!AI:AI,ROW(),0)),"")</f>
        <v/>
      </c>
      <c r="AJ729" s="69" t="str">
        <f>IFERROR(CLEAN(HLOOKUP(AJ$1,'1.源数据-产品报告-消费降序'!AJ:AJ,ROW(),0)),"")</f>
        <v/>
      </c>
      <c r="AK729" s="69" t="str">
        <f>IFERROR(CLEAN(HLOOKUP(AK$1,'1.源数据-产品报告-消费降序'!AK:AK,ROW(),0)),"")</f>
        <v/>
      </c>
      <c r="AL729" s="69" t="str">
        <f>IFERROR(CLEAN(HLOOKUP(AL$1,'1.源数据-产品报告-消费降序'!AL:AL,ROW(),0)),"")</f>
        <v/>
      </c>
      <c r="AM729" s="69" t="str">
        <f>IFERROR(CLEAN(HLOOKUP(AM$1,'1.源数据-产品报告-消费降序'!AM:AM,ROW(),0)),"")</f>
        <v/>
      </c>
      <c r="AN729" s="69" t="str">
        <f>IFERROR(CLEAN(HLOOKUP(AN$1,'1.源数据-产品报告-消费降序'!AN:AN,ROW(),0)),"")</f>
        <v/>
      </c>
      <c r="AO7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29" s="69" t="str">
        <f>IFERROR(CLEAN(HLOOKUP(AP$1,'1.源数据-产品报告-消费降序'!AP:AP,ROW(),0)),"")</f>
        <v/>
      </c>
      <c r="AS729" s="69" t="str">
        <f>IFERROR(CLEAN(HLOOKUP(AS$1,'1.源数据-产品报告-消费降序'!AS:AS,ROW(),0)),"")</f>
        <v/>
      </c>
      <c r="AT729" s="69" t="str">
        <f>IFERROR(CLEAN(HLOOKUP(AT$1,'1.源数据-产品报告-消费降序'!AT:AT,ROW(),0)),"")</f>
        <v/>
      </c>
      <c r="AU729" s="69" t="str">
        <f>IFERROR(CLEAN(HLOOKUP(AU$1,'1.源数据-产品报告-消费降序'!AU:AU,ROW(),0)),"")</f>
        <v/>
      </c>
      <c r="AV729" s="69" t="str">
        <f>IFERROR(CLEAN(HLOOKUP(AV$1,'1.源数据-产品报告-消费降序'!AV:AV,ROW(),0)),"")</f>
        <v/>
      </c>
      <c r="AW729" s="69" t="str">
        <f>IFERROR(CLEAN(HLOOKUP(AW$1,'1.源数据-产品报告-消费降序'!AW:AW,ROW(),0)),"")</f>
        <v/>
      </c>
      <c r="AX729" s="69" t="str">
        <f>IFERROR(CLEAN(HLOOKUP(AX$1,'1.源数据-产品报告-消费降序'!AX:AX,ROW(),0)),"")</f>
        <v/>
      </c>
      <c r="AY729" s="69" t="str">
        <f>IFERROR(CLEAN(HLOOKUP(AY$1,'1.源数据-产品报告-消费降序'!AY:AY,ROW(),0)),"")</f>
        <v/>
      </c>
      <c r="AZ7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29" s="69" t="str">
        <f>IFERROR(CLEAN(HLOOKUP(BA$1,'1.源数据-产品报告-消费降序'!BA:BA,ROW(),0)),"")</f>
        <v/>
      </c>
      <c r="BD729" s="69" t="str">
        <f>IFERROR(CLEAN(HLOOKUP(BD$1,'1.源数据-产品报告-消费降序'!BD:BD,ROW(),0)),"")</f>
        <v/>
      </c>
      <c r="BE729" s="69" t="str">
        <f>IFERROR(CLEAN(HLOOKUP(BE$1,'1.源数据-产品报告-消费降序'!BE:BE,ROW(),0)),"")</f>
        <v/>
      </c>
      <c r="BF729" s="69" t="str">
        <f>IFERROR(CLEAN(HLOOKUP(BF$1,'1.源数据-产品报告-消费降序'!BF:BF,ROW(),0)),"")</f>
        <v/>
      </c>
      <c r="BG729" s="69" t="str">
        <f>IFERROR(CLEAN(HLOOKUP(BG$1,'1.源数据-产品报告-消费降序'!BG:BG,ROW(),0)),"")</f>
        <v/>
      </c>
      <c r="BH729" s="69" t="str">
        <f>IFERROR(CLEAN(HLOOKUP(BH$1,'1.源数据-产品报告-消费降序'!BH:BH,ROW(),0)),"")</f>
        <v/>
      </c>
      <c r="BI729" s="69" t="str">
        <f>IFERROR(CLEAN(HLOOKUP(BI$1,'1.源数据-产品报告-消费降序'!BI:BI,ROW(),0)),"")</f>
        <v/>
      </c>
      <c r="BJ729" s="69" t="str">
        <f>IFERROR(CLEAN(HLOOKUP(BJ$1,'1.源数据-产品报告-消费降序'!BJ:BJ,ROW(),0)),"")</f>
        <v/>
      </c>
      <c r="BK7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29" s="69" t="str">
        <f>IFERROR(CLEAN(HLOOKUP(BL$1,'1.源数据-产品报告-消费降序'!BL:BL,ROW(),0)),"")</f>
        <v/>
      </c>
      <c r="BO729" s="69" t="str">
        <f>IFERROR(CLEAN(HLOOKUP(BO$1,'1.源数据-产品报告-消费降序'!BO:BO,ROW(),0)),"")</f>
        <v/>
      </c>
      <c r="BP729" s="69" t="str">
        <f>IFERROR(CLEAN(HLOOKUP(BP$1,'1.源数据-产品报告-消费降序'!BP:BP,ROW(),0)),"")</f>
        <v/>
      </c>
      <c r="BQ729" s="69" t="str">
        <f>IFERROR(CLEAN(HLOOKUP(BQ$1,'1.源数据-产品报告-消费降序'!BQ:BQ,ROW(),0)),"")</f>
        <v/>
      </c>
      <c r="BR729" s="69" t="str">
        <f>IFERROR(CLEAN(HLOOKUP(BR$1,'1.源数据-产品报告-消费降序'!BR:BR,ROW(),0)),"")</f>
        <v/>
      </c>
      <c r="BS729" s="69" t="str">
        <f>IFERROR(CLEAN(HLOOKUP(BS$1,'1.源数据-产品报告-消费降序'!BS:BS,ROW(),0)),"")</f>
        <v/>
      </c>
      <c r="BT729" s="69" t="str">
        <f>IFERROR(CLEAN(HLOOKUP(BT$1,'1.源数据-产品报告-消费降序'!BT:BT,ROW(),0)),"")</f>
        <v/>
      </c>
      <c r="BU729" s="69" t="str">
        <f>IFERROR(CLEAN(HLOOKUP(BU$1,'1.源数据-产品报告-消费降序'!BU:BU,ROW(),0)),"")</f>
        <v/>
      </c>
      <c r="BV7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29" s="69" t="str">
        <f>IFERROR(CLEAN(HLOOKUP(BW$1,'1.源数据-产品报告-消费降序'!BW:BW,ROW(),0)),"")</f>
        <v/>
      </c>
    </row>
    <row r="730" spans="1:75">
      <c r="A730" s="69" t="str">
        <f>IFERROR(CLEAN(HLOOKUP(A$1,'1.源数据-产品报告-消费降序'!A:A,ROW(),0)),"")</f>
        <v/>
      </c>
      <c r="B730" s="69" t="str">
        <f>IFERROR(CLEAN(HLOOKUP(B$1,'1.源数据-产品报告-消费降序'!B:B,ROW(),0)),"")</f>
        <v/>
      </c>
      <c r="C730" s="69" t="str">
        <f>IFERROR(CLEAN(HLOOKUP(C$1,'1.源数据-产品报告-消费降序'!C:C,ROW(),0)),"")</f>
        <v/>
      </c>
      <c r="D730" s="69" t="str">
        <f>IFERROR(CLEAN(HLOOKUP(D$1,'1.源数据-产品报告-消费降序'!D:D,ROW(),0)),"")</f>
        <v/>
      </c>
      <c r="E730" s="69" t="str">
        <f>IFERROR(CLEAN(HLOOKUP(E$1,'1.源数据-产品报告-消费降序'!E:E,ROW(),0)),"")</f>
        <v/>
      </c>
      <c r="F730" s="69" t="str">
        <f>IFERROR(CLEAN(HLOOKUP(F$1,'1.源数据-产品报告-消费降序'!F:F,ROW(),0)),"")</f>
        <v/>
      </c>
      <c r="G730" s="70">
        <f>IFERROR((HLOOKUP(G$1,'1.源数据-产品报告-消费降序'!G:G,ROW(),0)),"")</f>
        <v>0</v>
      </c>
      <c r="H7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0" s="69" t="str">
        <f>IFERROR(CLEAN(HLOOKUP(I$1,'1.源数据-产品报告-消费降序'!I:I,ROW(),0)),"")</f>
        <v/>
      </c>
      <c r="L730" s="69" t="str">
        <f>IFERROR(CLEAN(HLOOKUP(L$1,'1.源数据-产品报告-消费降序'!L:L,ROW(),0)),"")</f>
        <v/>
      </c>
      <c r="M730" s="69" t="str">
        <f>IFERROR(CLEAN(HLOOKUP(M$1,'1.源数据-产品报告-消费降序'!M:M,ROW(),0)),"")</f>
        <v/>
      </c>
      <c r="N730" s="69" t="str">
        <f>IFERROR(CLEAN(HLOOKUP(N$1,'1.源数据-产品报告-消费降序'!N:N,ROW(),0)),"")</f>
        <v/>
      </c>
      <c r="O730" s="69" t="str">
        <f>IFERROR(CLEAN(HLOOKUP(O$1,'1.源数据-产品报告-消费降序'!O:O,ROW(),0)),"")</f>
        <v/>
      </c>
      <c r="P730" s="69" t="str">
        <f>IFERROR(CLEAN(HLOOKUP(P$1,'1.源数据-产品报告-消费降序'!P:P,ROW(),0)),"")</f>
        <v/>
      </c>
      <c r="Q730" s="69" t="str">
        <f>IFERROR(CLEAN(HLOOKUP(Q$1,'1.源数据-产品报告-消费降序'!Q:Q,ROW(),0)),"")</f>
        <v/>
      </c>
      <c r="R730" s="69" t="str">
        <f>IFERROR(CLEAN(HLOOKUP(R$1,'1.源数据-产品报告-消费降序'!R:R,ROW(),0)),"")</f>
        <v/>
      </c>
      <c r="S7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0" s="69" t="str">
        <f>IFERROR(CLEAN(HLOOKUP(T$1,'1.源数据-产品报告-消费降序'!T:T,ROW(),0)),"")</f>
        <v/>
      </c>
      <c r="W730" s="69" t="str">
        <f>IFERROR(CLEAN(HLOOKUP(W$1,'1.源数据-产品报告-消费降序'!W:W,ROW(),0)),"")</f>
        <v/>
      </c>
      <c r="X730" s="69" t="str">
        <f>IFERROR(CLEAN(HLOOKUP(X$1,'1.源数据-产品报告-消费降序'!X:X,ROW(),0)),"")</f>
        <v/>
      </c>
      <c r="Y730" s="69" t="str">
        <f>IFERROR(CLEAN(HLOOKUP(Y$1,'1.源数据-产品报告-消费降序'!Y:Y,ROW(),0)),"")</f>
        <v/>
      </c>
      <c r="Z730" s="69" t="str">
        <f>IFERROR(CLEAN(HLOOKUP(Z$1,'1.源数据-产品报告-消费降序'!Z:Z,ROW(),0)),"")</f>
        <v/>
      </c>
      <c r="AA730" s="69" t="str">
        <f>IFERROR(CLEAN(HLOOKUP(AA$1,'1.源数据-产品报告-消费降序'!AA:AA,ROW(),0)),"")</f>
        <v/>
      </c>
      <c r="AB730" s="69" t="str">
        <f>IFERROR(CLEAN(HLOOKUP(AB$1,'1.源数据-产品报告-消费降序'!AB:AB,ROW(),0)),"")</f>
        <v/>
      </c>
      <c r="AC730" s="69" t="str">
        <f>IFERROR(CLEAN(HLOOKUP(AC$1,'1.源数据-产品报告-消费降序'!AC:AC,ROW(),0)),"")</f>
        <v/>
      </c>
      <c r="AD7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0" s="69" t="str">
        <f>IFERROR(CLEAN(HLOOKUP(AE$1,'1.源数据-产品报告-消费降序'!AE:AE,ROW(),0)),"")</f>
        <v/>
      </c>
      <c r="AH730" s="69" t="str">
        <f>IFERROR(CLEAN(HLOOKUP(AH$1,'1.源数据-产品报告-消费降序'!AH:AH,ROW(),0)),"")</f>
        <v/>
      </c>
      <c r="AI730" s="69" t="str">
        <f>IFERROR(CLEAN(HLOOKUP(AI$1,'1.源数据-产品报告-消费降序'!AI:AI,ROW(),0)),"")</f>
        <v/>
      </c>
      <c r="AJ730" s="69" t="str">
        <f>IFERROR(CLEAN(HLOOKUP(AJ$1,'1.源数据-产品报告-消费降序'!AJ:AJ,ROW(),0)),"")</f>
        <v/>
      </c>
      <c r="AK730" s="69" t="str">
        <f>IFERROR(CLEAN(HLOOKUP(AK$1,'1.源数据-产品报告-消费降序'!AK:AK,ROW(),0)),"")</f>
        <v/>
      </c>
      <c r="AL730" s="69" t="str">
        <f>IFERROR(CLEAN(HLOOKUP(AL$1,'1.源数据-产品报告-消费降序'!AL:AL,ROW(),0)),"")</f>
        <v/>
      </c>
      <c r="AM730" s="69" t="str">
        <f>IFERROR(CLEAN(HLOOKUP(AM$1,'1.源数据-产品报告-消费降序'!AM:AM,ROW(),0)),"")</f>
        <v/>
      </c>
      <c r="AN730" s="69" t="str">
        <f>IFERROR(CLEAN(HLOOKUP(AN$1,'1.源数据-产品报告-消费降序'!AN:AN,ROW(),0)),"")</f>
        <v/>
      </c>
      <c r="AO7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0" s="69" t="str">
        <f>IFERROR(CLEAN(HLOOKUP(AP$1,'1.源数据-产品报告-消费降序'!AP:AP,ROW(),0)),"")</f>
        <v/>
      </c>
      <c r="AS730" s="69" t="str">
        <f>IFERROR(CLEAN(HLOOKUP(AS$1,'1.源数据-产品报告-消费降序'!AS:AS,ROW(),0)),"")</f>
        <v/>
      </c>
      <c r="AT730" s="69" t="str">
        <f>IFERROR(CLEAN(HLOOKUP(AT$1,'1.源数据-产品报告-消费降序'!AT:AT,ROW(),0)),"")</f>
        <v/>
      </c>
      <c r="AU730" s="69" t="str">
        <f>IFERROR(CLEAN(HLOOKUP(AU$1,'1.源数据-产品报告-消费降序'!AU:AU,ROW(),0)),"")</f>
        <v/>
      </c>
      <c r="AV730" s="69" t="str">
        <f>IFERROR(CLEAN(HLOOKUP(AV$1,'1.源数据-产品报告-消费降序'!AV:AV,ROW(),0)),"")</f>
        <v/>
      </c>
      <c r="AW730" s="69" t="str">
        <f>IFERROR(CLEAN(HLOOKUP(AW$1,'1.源数据-产品报告-消费降序'!AW:AW,ROW(),0)),"")</f>
        <v/>
      </c>
      <c r="AX730" s="69" t="str">
        <f>IFERROR(CLEAN(HLOOKUP(AX$1,'1.源数据-产品报告-消费降序'!AX:AX,ROW(),0)),"")</f>
        <v/>
      </c>
      <c r="AY730" s="69" t="str">
        <f>IFERROR(CLEAN(HLOOKUP(AY$1,'1.源数据-产品报告-消费降序'!AY:AY,ROW(),0)),"")</f>
        <v/>
      </c>
      <c r="AZ7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0" s="69" t="str">
        <f>IFERROR(CLEAN(HLOOKUP(BA$1,'1.源数据-产品报告-消费降序'!BA:BA,ROW(),0)),"")</f>
        <v/>
      </c>
      <c r="BD730" s="69" t="str">
        <f>IFERROR(CLEAN(HLOOKUP(BD$1,'1.源数据-产品报告-消费降序'!BD:BD,ROW(),0)),"")</f>
        <v/>
      </c>
      <c r="BE730" s="69" t="str">
        <f>IFERROR(CLEAN(HLOOKUP(BE$1,'1.源数据-产品报告-消费降序'!BE:BE,ROW(),0)),"")</f>
        <v/>
      </c>
      <c r="BF730" s="69" t="str">
        <f>IFERROR(CLEAN(HLOOKUP(BF$1,'1.源数据-产品报告-消费降序'!BF:BF,ROW(),0)),"")</f>
        <v/>
      </c>
      <c r="BG730" s="69" t="str">
        <f>IFERROR(CLEAN(HLOOKUP(BG$1,'1.源数据-产品报告-消费降序'!BG:BG,ROW(),0)),"")</f>
        <v/>
      </c>
      <c r="BH730" s="69" t="str">
        <f>IFERROR(CLEAN(HLOOKUP(BH$1,'1.源数据-产品报告-消费降序'!BH:BH,ROW(),0)),"")</f>
        <v/>
      </c>
      <c r="BI730" s="69" t="str">
        <f>IFERROR(CLEAN(HLOOKUP(BI$1,'1.源数据-产品报告-消费降序'!BI:BI,ROW(),0)),"")</f>
        <v/>
      </c>
      <c r="BJ730" s="69" t="str">
        <f>IFERROR(CLEAN(HLOOKUP(BJ$1,'1.源数据-产品报告-消费降序'!BJ:BJ,ROW(),0)),"")</f>
        <v/>
      </c>
      <c r="BK7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0" s="69" t="str">
        <f>IFERROR(CLEAN(HLOOKUP(BL$1,'1.源数据-产品报告-消费降序'!BL:BL,ROW(),0)),"")</f>
        <v/>
      </c>
      <c r="BO730" s="69" t="str">
        <f>IFERROR(CLEAN(HLOOKUP(BO$1,'1.源数据-产品报告-消费降序'!BO:BO,ROW(),0)),"")</f>
        <v/>
      </c>
      <c r="BP730" s="69" t="str">
        <f>IFERROR(CLEAN(HLOOKUP(BP$1,'1.源数据-产品报告-消费降序'!BP:BP,ROW(),0)),"")</f>
        <v/>
      </c>
      <c r="BQ730" s="69" t="str">
        <f>IFERROR(CLEAN(HLOOKUP(BQ$1,'1.源数据-产品报告-消费降序'!BQ:BQ,ROW(),0)),"")</f>
        <v/>
      </c>
      <c r="BR730" s="69" t="str">
        <f>IFERROR(CLEAN(HLOOKUP(BR$1,'1.源数据-产品报告-消费降序'!BR:BR,ROW(),0)),"")</f>
        <v/>
      </c>
      <c r="BS730" s="69" t="str">
        <f>IFERROR(CLEAN(HLOOKUP(BS$1,'1.源数据-产品报告-消费降序'!BS:BS,ROW(),0)),"")</f>
        <v/>
      </c>
      <c r="BT730" s="69" t="str">
        <f>IFERROR(CLEAN(HLOOKUP(BT$1,'1.源数据-产品报告-消费降序'!BT:BT,ROW(),0)),"")</f>
        <v/>
      </c>
      <c r="BU730" s="69" t="str">
        <f>IFERROR(CLEAN(HLOOKUP(BU$1,'1.源数据-产品报告-消费降序'!BU:BU,ROW(),0)),"")</f>
        <v/>
      </c>
      <c r="BV7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0" s="69" t="str">
        <f>IFERROR(CLEAN(HLOOKUP(BW$1,'1.源数据-产品报告-消费降序'!BW:BW,ROW(),0)),"")</f>
        <v/>
      </c>
    </row>
    <row r="731" spans="1:75">
      <c r="A731" s="69" t="str">
        <f>IFERROR(CLEAN(HLOOKUP(A$1,'1.源数据-产品报告-消费降序'!A:A,ROW(),0)),"")</f>
        <v/>
      </c>
      <c r="B731" s="69" t="str">
        <f>IFERROR(CLEAN(HLOOKUP(B$1,'1.源数据-产品报告-消费降序'!B:B,ROW(),0)),"")</f>
        <v/>
      </c>
      <c r="C731" s="69" t="str">
        <f>IFERROR(CLEAN(HLOOKUP(C$1,'1.源数据-产品报告-消费降序'!C:C,ROW(),0)),"")</f>
        <v/>
      </c>
      <c r="D731" s="69" t="str">
        <f>IFERROR(CLEAN(HLOOKUP(D$1,'1.源数据-产品报告-消费降序'!D:D,ROW(),0)),"")</f>
        <v/>
      </c>
      <c r="E731" s="69" t="str">
        <f>IFERROR(CLEAN(HLOOKUP(E$1,'1.源数据-产品报告-消费降序'!E:E,ROW(),0)),"")</f>
        <v/>
      </c>
      <c r="F731" s="69" t="str">
        <f>IFERROR(CLEAN(HLOOKUP(F$1,'1.源数据-产品报告-消费降序'!F:F,ROW(),0)),"")</f>
        <v/>
      </c>
      <c r="G731" s="70">
        <f>IFERROR((HLOOKUP(G$1,'1.源数据-产品报告-消费降序'!G:G,ROW(),0)),"")</f>
        <v>0</v>
      </c>
      <c r="H7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1" s="69" t="str">
        <f>IFERROR(CLEAN(HLOOKUP(I$1,'1.源数据-产品报告-消费降序'!I:I,ROW(),0)),"")</f>
        <v/>
      </c>
      <c r="L731" s="69" t="str">
        <f>IFERROR(CLEAN(HLOOKUP(L$1,'1.源数据-产品报告-消费降序'!L:L,ROW(),0)),"")</f>
        <v/>
      </c>
      <c r="M731" s="69" t="str">
        <f>IFERROR(CLEAN(HLOOKUP(M$1,'1.源数据-产品报告-消费降序'!M:M,ROW(),0)),"")</f>
        <v/>
      </c>
      <c r="N731" s="69" t="str">
        <f>IFERROR(CLEAN(HLOOKUP(N$1,'1.源数据-产品报告-消费降序'!N:N,ROW(),0)),"")</f>
        <v/>
      </c>
      <c r="O731" s="69" t="str">
        <f>IFERROR(CLEAN(HLOOKUP(O$1,'1.源数据-产品报告-消费降序'!O:O,ROW(),0)),"")</f>
        <v/>
      </c>
      <c r="P731" s="69" t="str">
        <f>IFERROR(CLEAN(HLOOKUP(P$1,'1.源数据-产品报告-消费降序'!P:P,ROW(),0)),"")</f>
        <v/>
      </c>
      <c r="Q731" s="69" t="str">
        <f>IFERROR(CLEAN(HLOOKUP(Q$1,'1.源数据-产品报告-消费降序'!Q:Q,ROW(),0)),"")</f>
        <v/>
      </c>
      <c r="R731" s="69" t="str">
        <f>IFERROR(CLEAN(HLOOKUP(R$1,'1.源数据-产品报告-消费降序'!R:R,ROW(),0)),"")</f>
        <v/>
      </c>
      <c r="S7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1" s="69" t="str">
        <f>IFERROR(CLEAN(HLOOKUP(T$1,'1.源数据-产品报告-消费降序'!T:T,ROW(),0)),"")</f>
        <v/>
      </c>
      <c r="W731" s="69" t="str">
        <f>IFERROR(CLEAN(HLOOKUP(W$1,'1.源数据-产品报告-消费降序'!W:W,ROW(),0)),"")</f>
        <v/>
      </c>
      <c r="X731" s="69" t="str">
        <f>IFERROR(CLEAN(HLOOKUP(X$1,'1.源数据-产品报告-消费降序'!X:X,ROW(),0)),"")</f>
        <v/>
      </c>
      <c r="Y731" s="69" t="str">
        <f>IFERROR(CLEAN(HLOOKUP(Y$1,'1.源数据-产品报告-消费降序'!Y:Y,ROW(),0)),"")</f>
        <v/>
      </c>
      <c r="Z731" s="69" t="str">
        <f>IFERROR(CLEAN(HLOOKUP(Z$1,'1.源数据-产品报告-消费降序'!Z:Z,ROW(),0)),"")</f>
        <v/>
      </c>
      <c r="AA731" s="69" t="str">
        <f>IFERROR(CLEAN(HLOOKUP(AA$1,'1.源数据-产品报告-消费降序'!AA:AA,ROW(),0)),"")</f>
        <v/>
      </c>
      <c r="AB731" s="69" t="str">
        <f>IFERROR(CLEAN(HLOOKUP(AB$1,'1.源数据-产品报告-消费降序'!AB:AB,ROW(),0)),"")</f>
        <v/>
      </c>
      <c r="AC731" s="69" t="str">
        <f>IFERROR(CLEAN(HLOOKUP(AC$1,'1.源数据-产品报告-消费降序'!AC:AC,ROW(),0)),"")</f>
        <v/>
      </c>
      <c r="AD7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1" s="69" t="str">
        <f>IFERROR(CLEAN(HLOOKUP(AE$1,'1.源数据-产品报告-消费降序'!AE:AE,ROW(),0)),"")</f>
        <v/>
      </c>
      <c r="AH731" s="69" t="str">
        <f>IFERROR(CLEAN(HLOOKUP(AH$1,'1.源数据-产品报告-消费降序'!AH:AH,ROW(),0)),"")</f>
        <v/>
      </c>
      <c r="AI731" s="69" t="str">
        <f>IFERROR(CLEAN(HLOOKUP(AI$1,'1.源数据-产品报告-消费降序'!AI:AI,ROW(),0)),"")</f>
        <v/>
      </c>
      <c r="AJ731" s="69" t="str">
        <f>IFERROR(CLEAN(HLOOKUP(AJ$1,'1.源数据-产品报告-消费降序'!AJ:AJ,ROW(),0)),"")</f>
        <v/>
      </c>
      <c r="AK731" s="69" t="str">
        <f>IFERROR(CLEAN(HLOOKUP(AK$1,'1.源数据-产品报告-消费降序'!AK:AK,ROW(),0)),"")</f>
        <v/>
      </c>
      <c r="AL731" s="69" t="str">
        <f>IFERROR(CLEAN(HLOOKUP(AL$1,'1.源数据-产品报告-消费降序'!AL:AL,ROW(),0)),"")</f>
        <v/>
      </c>
      <c r="AM731" s="69" t="str">
        <f>IFERROR(CLEAN(HLOOKUP(AM$1,'1.源数据-产品报告-消费降序'!AM:AM,ROW(),0)),"")</f>
        <v/>
      </c>
      <c r="AN731" s="69" t="str">
        <f>IFERROR(CLEAN(HLOOKUP(AN$1,'1.源数据-产品报告-消费降序'!AN:AN,ROW(),0)),"")</f>
        <v/>
      </c>
      <c r="AO7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1" s="69" t="str">
        <f>IFERROR(CLEAN(HLOOKUP(AP$1,'1.源数据-产品报告-消费降序'!AP:AP,ROW(),0)),"")</f>
        <v/>
      </c>
      <c r="AS731" s="69" t="str">
        <f>IFERROR(CLEAN(HLOOKUP(AS$1,'1.源数据-产品报告-消费降序'!AS:AS,ROW(),0)),"")</f>
        <v/>
      </c>
      <c r="AT731" s="69" t="str">
        <f>IFERROR(CLEAN(HLOOKUP(AT$1,'1.源数据-产品报告-消费降序'!AT:AT,ROW(),0)),"")</f>
        <v/>
      </c>
      <c r="AU731" s="69" t="str">
        <f>IFERROR(CLEAN(HLOOKUP(AU$1,'1.源数据-产品报告-消费降序'!AU:AU,ROW(),0)),"")</f>
        <v/>
      </c>
      <c r="AV731" s="69" t="str">
        <f>IFERROR(CLEAN(HLOOKUP(AV$1,'1.源数据-产品报告-消费降序'!AV:AV,ROW(),0)),"")</f>
        <v/>
      </c>
      <c r="AW731" s="69" t="str">
        <f>IFERROR(CLEAN(HLOOKUP(AW$1,'1.源数据-产品报告-消费降序'!AW:AW,ROW(),0)),"")</f>
        <v/>
      </c>
      <c r="AX731" s="69" t="str">
        <f>IFERROR(CLEAN(HLOOKUP(AX$1,'1.源数据-产品报告-消费降序'!AX:AX,ROW(),0)),"")</f>
        <v/>
      </c>
      <c r="AY731" s="69" t="str">
        <f>IFERROR(CLEAN(HLOOKUP(AY$1,'1.源数据-产品报告-消费降序'!AY:AY,ROW(),0)),"")</f>
        <v/>
      </c>
      <c r="AZ7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1" s="69" t="str">
        <f>IFERROR(CLEAN(HLOOKUP(BA$1,'1.源数据-产品报告-消费降序'!BA:BA,ROW(),0)),"")</f>
        <v/>
      </c>
      <c r="BD731" s="69" t="str">
        <f>IFERROR(CLEAN(HLOOKUP(BD$1,'1.源数据-产品报告-消费降序'!BD:BD,ROW(),0)),"")</f>
        <v/>
      </c>
      <c r="BE731" s="69" t="str">
        <f>IFERROR(CLEAN(HLOOKUP(BE$1,'1.源数据-产品报告-消费降序'!BE:BE,ROW(),0)),"")</f>
        <v/>
      </c>
      <c r="BF731" s="69" t="str">
        <f>IFERROR(CLEAN(HLOOKUP(BF$1,'1.源数据-产品报告-消费降序'!BF:BF,ROW(),0)),"")</f>
        <v/>
      </c>
      <c r="BG731" s="69" t="str">
        <f>IFERROR(CLEAN(HLOOKUP(BG$1,'1.源数据-产品报告-消费降序'!BG:BG,ROW(),0)),"")</f>
        <v/>
      </c>
      <c r="BH731" s="69" t="str">
        <f>IFERROR(CLEAN(HLOOKUP(BH$1,'1.源数据-产品报告-消费降序'!BH:BH,ROW(),0)),"")</f>
        <v/>
      </c>
      <c r="BI731" s="69" t="str">
        <f>IFERROR(CLEAN(HLOOKUP(BI$1,'1.源数据-产品报告-消费降序'!BI:BI,ROW(),0)),"")</f>
        <v/>
      </c>
      <c r="BJ731" s="69" t="str">
        <f>IFERROR(CLEAN(HLOOKUP(BJ$1,'1.源数据-产品报告-消费降序'!BJ:BJ,ROW(),0)),"")</f>
        <v/>
      </c>
      <c r="BK7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1" s="69" t="str">
        <f>IFERROR(CLEAN(HLOOKUP(BL$1,'1.源数据-产品报告-消费降序'!BL:BL,ROW(),0)),"")</f>
        <v/>
      </c>
      <c r="BO731" s="69" t="str">
        <f>IFERROR(CLEAN(HLOOKUP(BO$1,'1.源数据-产品报告-消费降序'!BO:BO,ROW(),0)),"")</f>
        <v/>
      </c>
      <c r="BP731" s="69" t="str">
        <f>IFERROR(CLEAN(HLOOKUP(BP$1,'1.源数据-产品报告-消费降序'!BP:BP,ROW(),0)),"")</f>
        <v/>
      </c>
      <c r="BQ731" s="69" t="str">
        <f>IFERROR(CLEAN(HLOOKUP(BQ$1,'1.源数据-产品报告-消费降序'!BQ:BQ,ROW(),0)),"")</f>
        <v/>
      </c>
      <c r="BR731" s="69" t="str">
        <f>IFERROR(CLEAN(HLOOKUP(BR$1,'1.源数据-产品报告-消费降序'!BR:BR,ROW(),0)),"")</f>
        <v/>
      </c>
      <c r="BS731" s="69" t="str">
        <f>IFERROR(CLEAN(HLOOKUP(BS$1,'1.源数据-产品报告-消费降序'!BS:BS,ROW(),0)),"")</f>
        <v/>
      </c>
      <c r="BT731" s="69" t="str">
        <f>IFERROR(CLEAN(HLOOKUP(BT$1,'1.源数据-产品报告-消费降序'!BT:BT,ROW(),0)),"")</f>
        <v/>
      </c>
      <c r="BU731" s="69" t="str">
        <f>IFERROR(CLEAN(HLOOKUP(BU$1,'1.源数据-产品报告-消费降序'!BU:BU,ROW(),0)),"")</f>
        <v/>
      </c>
      <c r="BV7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1" s="69" t="str">
        <f>IFERROR(CLEAN(HLOOKUP(BW$1,'1.源数据-产品报告-消费降序'!BW:BW,ROW(),0)),"")</f>
        <v/>
      </c>
    </row>
    <row r="732" spans="1:75">
      <c r="A732" s="69" t="str">
        <f>IFERROR(CLEAN(HLOOKUP(A$1,'1.源数据-产品报告-消费降序'!A:A,ROW(),0)),"")</f>
        <v/>
      </c>
      <c r="B732" s="69" t="str">
        <f>IFERROR(CLEAN(HLOOKUP(B$1,'1.源数据-产品报告-消费降序'!B:B,ROW(),0)),"")</f>
        <v/>
      </c>
      <c r="C732" s="69" t="str">
        <f>IFERROR(CLEAN(HLOOKUP(C$1,'1.源数据-产品报告-消费降序'!C:C,ROW(),0)),"")</f>
        <v/>
      </c>
      <c r="D732" s="69" t="str">
        <f>IFERROR(CLEAN(HLOOKUP(D$1,'1.源数据-产品报告-消费降序'!D:D,ROW(),0)),"")</f>
        <v/>
      </c>
      <c r="E732" s="69" t="str">
        <f>IFERROR(CLEAN(HLOOKUP(E$1,'1.源数据-产品报告-消费降序'!E:E,ROW(),0)),"")</f>
        <v/>
      </c>
      <c r="F732" s="69" t="str">
        <f>IFERROR(CLEAN(HLOOKUP(F$1,'1.源数据-产品报告-消费降序'!F:F,ROW(),0)),"")</f>
        <v/>
      </c>
      <c r="G732" s="70">
        <f>IFERROR((HLOOKUP(G$1,'1.源数据-产品报告-消费降序'!G:G,ROW(),0)),"")</f>
        <v>0</v>
      </c>
      <c r="H7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2" s="69" t="str">
        <f>IFERROR(CLEAN(HLOOKUP(I$1,'1.源数据-产品报告-消费降序'!I:I,ROW(),0)),"")</f>
        <v/>
      </c>
      <c r="L732" s="69" t="str">
        <f>IFERROR(CLEAN(HLOOKUP(L$1,'1.源数据-产品报告-消费降序'!L:L,ROW(),0)),"")</f>
        <v/>
      </c>
      <c r="M732" s="69" t="str">
        <f>IFERROR(CLEAN(HLOOKUP(M$1,'1.源数据-产品报告-消费降序'!M:M,ROW(),0)),"")</f>
        <v/>
      </c>
      <c r="N732" s="69" t="str">
        <f>IFERROR(CLEAN(HLOOKUP(N$1,'1.源数据-产品报告-消费降序'!N:N,ROW(),0)),"")</f>
        <v/>
      </c>
      <c r="O732" s="69" t="str">
        <f>IFERROR(CLEAN(HLOOKUP(O$1,'1.源数据-产品报告-消费降序'!O:O,ROW(),0)),"")</f>
        <v/>
      </c>
      <c r="P732" s="69" t="str">
        <f>IFERROR(CLEAN(HLOOKUP(P$1,'1.源数据-产品报告-消费降序'!P:P,ROW(),0)),"")</f>
        <v/>
      </c>
      <c r="Q732" s="69" t="str">
        <f>IFERROR(CLEAN(HLOOKUP(Q$1,'1.源数据-产品报告-消费降序'!Q:Q,ROW(),0)),"")</f>
        <v/>
      </c>
      <c r="R732" s="69" t="str">
        <f>IFERROR(CLEAN(HLOOKUP(R$1,'1.源数据-产品报告-消费降序'!R:R,ROW(),0)),"")</f>
        <v/>
      </c>
      <c r="S7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2" s="69" t="str">
        <f>IFERROR(CLEAN(HLOOKUP(T$1,'1.源数据-产品报告-消费降序'!T:T,ROW(),0)),"")</f>
        <v/>
      </c>
      <c r="W732" s="69" t="str">
        <f>IFERROR(CLEAN(HLOOKUP(W$1,'1.源数据-产品报告-消费降序'!W:W,ROW(),0)),"")</f>
        <v/>
      </c>
      <c r="X732" s="69" t="str">
        <f>IFERROR(CLEAN(HLOOKUP(X$1,'1.源数据-产品报告-消费降序'!X:X,ROW(),0)),"")</f>
        <v/>
      </c>
      <c r="Y732" s="69" t="str">
        <f>IFERROR(CLEAN(HLOOKUP(Y$1,'1.源数据-产品报告-消费降序'!Y:Y,ROW(),0)),"")</f>
        <v/>
      </c>
      <c r="Z732" s="69" t="str">
        <f>IFERROR(CLEAN(HLOOKUP(Z$1,'1.源数据-产品报告-消费降序'!Z:Z,ROW(),0)),"")</f>
        <v/>
      </c>
      <c r="AA732" s="69" t="str">
        <f>IFERROR(CLEAN(HLOOKUP(AA$1,'1.源数据-产品报告-消费降序'!AA:AA,ROW(),0)),"")</f>
        <v/>
      </c>
      <c r="AB732" s="69" t="str">
        <f>IFERROR(CLEAN(HLOOKUP(AB$1,'1.源数据-产品报告-消费降序'!AB:AB,ROW(),0)),"")</f>
        <v/>
      </c>
      <c r="AC732" s="69" t="str">
        <f>IFERROR(CLEAN(HLOOKUP(AC$1,'1.源数据-产品报告-消费降序'!AC:AC,ROW(),0)),"")</f>
        <v/>
      </c>
      <c r="AD7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2" s="69" t="str">
        <f>IFERROR(CLEAN(HLOOKUP(AE$1,'1.源数据-产品报告-消费降序'!AE:AE,ROW(),0)),"")</f>
        <v/>
      </c>
      <c r="AH732" s="69" t="str">
        <f>IFERROR(CLEAN(HLOOKUP(AH$1,'1.源数据-产品报告-消费降序'!AH:AH,ROW(),0)),"")</f>
        <v/>
      </c>
      <c r="AI732" s="69" t="str">
        <f>IFERROR(CLEAN(HLOOKUP(AI$1,'1.源数据-产品报告-消费降序'!AI:AI,ROW(),0)),"")</f>
        <v/>
      </c>
      <c r="AJ732" s="69" t="str">
        <f>IFERROR(CLEAN(HLOOKUP(AJ$1,'1.源数据-产品报告-消费降序'!AJ:AJ,ROW(),0)),"")</f>
        <v/>
      </c>
      <c r="AK732" s="69" t="str">
        <f>IFERROR(CLEAN(HLOOKUP(AK$1,'1.源数据-产品报告-消费降序'!AK:AK,ROW(),0)),"")</f>
        <v/>
      </c>
      <c r="AL732" s="69" t="str">
        <f>IFERROR(CLEAN(HLOOKUP(AL$1,'1.源数据-产品报告-消费降序'!AL:AL,ROW(),0)),"")</f>
        <v/>
      </c>
      <c r="AM732" s="69" t="str">
        <f>IFERROR(CLEAN(HLOOKUP(AM$1,'1.源数据-产品报告-消费降序'!AM:AM,ROW(),0)),"")</f>
        <v/>
      </c>
      <c r="AN732" s="69" t="str">
        <f>IFERROR(CLEAN(HLOOKUP(AN$1,'1.源数据-产品报告-消费降序'!AN:AN,ROW(),0)),"")</f>
        <v/>
      </c>
      <c r="AO7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2" s="69" t="str">
        <f>IFERROR(CLEAN(HLOOKUP(AP$1,'1.源数据-产品报告-消费降序'!AP:AP,ROW(),0)),"")</f>
        <v/>
      </c>
      <c r="AS732" s="69" t="str">
        <f>IFERROR(CLEAN(HLOOKUP(AS$1,'1.源数据-产品报告-消费降序'!AS:AS,ROW(),0)),"")</f>
        <v/>
      </c>
      <c r="AT732" s="69" t="str">
        <f>IFERROR(CLEAN(HLOOKUP(AT$1,'1.源数据-产品报告-消费降序'!AT:AT,ROW(),0)),"")</f>
        <v/>
      </c>
      <c r="AU732" s="69" t="str">
        <f>IFERROR(CLEAN(HLOOKUP(AU$1,'1.源数据-产品报告-消费降序'!AU:AU,ROW(),0)),"")</f>
        <v/>
      </c>
      <c r="AV732" s="69" t="str">
        <f>IFERROR(CLEAN(HLOOKUP(AV$1,'1.源数据-产品报告-消费降序'!AV:AV,ROW(),0)),"")</f>
        <v/>
      </c>
      <c r="AW732" s="69" t="str">
        <f>IFERROR(CLEAN(HLOOKUP(AW$1,'1.源数据-产品报告-消费降序'!AW:AW,ROW(),0)),"")</f>
        <v/>
      </c>
      <c r="AX732" s="69" t="str">
        <f>IFERROR(CLEAN(HLOOKUP(AX$1,'1.源数据-产品报告-消费降序'!AX:AX,ROW(),0)),"")</f>
        <v/>
      </c>
      <c r="AY732" s="69" t="str">
        <f>IFERROR(CLEAN(HLOOKUP(AY$1,'1.源数据-产品报告-消费降序'!AY:AY,ROW(),0)),"")</f>
        <v/>
      </c>
      <c r="AZ7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2" s="69" t="str">
        <f>IFERROR(CLEAN(HLOOKUP(BA$1,'1.源数据-产品报告-消费降序'!BA:BA,ROW(),0)),"")</f>
        <v/>
      </c>
      <c r="BD732" s="69" t="str">
        <f>IFERROR(CLEAN(HLOOKUP(BD$1,'1.源数据-产品报告-消费降序'!BD:BD,ROW(),0)),"")</f>
        <v/>
      </c>
      <c r="BE732" s="69" t="str">
        <f>IFERROR(CLEAN(HLOOKUP(BE$1,'1.源数据-产品报告-消费降序'!BE:BE,ROW(),0)),"")</f>
        <v/>
      </c>
      <c r="BF732" s="69" t="str">
        <f>IFERROR(CLEAN(HLOOKUP(BF$1,'1.源数据-产品报告-消费降序'!BF:BF,ROW(),0)),"")</f>
        <v/>
      </c>
      <c r="BG732" s="69" t="str">
        <f>IFERROR(CLEAN(HLOOKUP(BG$1,'1.源数据-产品报告-消费降序'!BG:BG,ROW(),0)),"")</f>
        <v/>
      </c>
      <c r="BH732" s="69" t="str">
        <f>IFERROR(CLEAN(HLOOKUP(BH$1,'1.源数据-产品报告-消费降序'!BH:BH,ROW(),0)),"")</f>
        <v/>
      </c>
      <c r="BI732" s="69" t="str">
        <f>IFERROR(CLEAN(HLOOKUP(BI$1,'1.源数据-产品报告-消费降序'!BI:BI,ROW(),0)),"")</f>
        <v/>
      </c>
      <c r="BJ732" s="69" t="str">
        <f>IFERROR(CLEAN(HLOOKUP(BJ$1,'1.源数据-产品报告-消费降序'!BJ:BJ,ROW(),0)),"")</f>
        <v/>
      </c>
      <c r="BK7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2" s="69" t="str">
        <f>IFERROR(CLEAN(HLOOKUP(BL$1,'1.源数据-产品报告-消费降序'!BL:BL,ROW(),0)),"")</f>
        <v/>
      </c>
      <c r="BO732" s="69" t="str">
        <f>IFERROR(CLEAN(HLOOKUP(BO$1,'1.源数据-产品报告-消费降序'!BO:BO,ROW(),0)),"")</f>
        <v/>
      </c>
      <c r="BP732" s="69" t="str">
        <f>IFERROR(CLEAN(HLOOKUP(BP$1,'1.源数据-产品报告-消费降序'!BP:BP,ROW(),0)),"")</f>
        <v/>
      </c>
      <c r="BQ732" s="69" t="str">
        <f>IFERROR(CLEAN(HLOOKUP(BQ$1,'1.源数据-产品报告-消费降序'!BQ:BQ,ROW(),0)),"")</f>
        <v/>
      </c>
      <c r="BR732" s="69" t="str">
        <f>IFERROR(CLEAN(HLOOKUP(BR$1,'1.源数据-产品报告-消费降序'!BR:BR,ROW(),0)),"")</f>
        <v/>
      </c>
      <c r="BS732" s="69" t="str">
        <f>IFERROR(CLEAN(HLOOKUP(BS$1,'1.源数据-产品报告-消费降序'!BS:BS,ROW(),0)),"")</f>
        <v/>
      </c>
      <c r="BT732" s="69" t="str">
        <f>IFERROR(CLEAN(HLOOKUP(BT$1,'1.源数据-产品报告-消费降序'!BT:BT,ROW(),0)),"")</f>
        <v/>
      </c>
      <c r="BU732" s="69" t="str">
        <f>IFERROR(CLEAN(HLOOKUP(BU$1,'1.源数据-产品报告-消费降序'!BU:BU,ROW(),0)),"")</f>
        <v/>
      </c>
      <c r="BV7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2" s="69" t="str">
        <f>IFERROR(CLEAN(HLOOKUP(BW$1,'1.源数据-产品报告-消费降序'!BW:BW,ROW(),0)),"")</f>
        <v/>
      </c>
    </row>
    <row r="733" spans="1:75">
      <c r="A733" s="69" t="str">
        <f>IFERROR(CLEAN(HLOOKUP(A$1,'1.源数据-产品报告-消费降序'!A:A,ROW(),0)),"")</f>
        <v/>
      </c>
      <c r="B733" s="69" t="str">
        <f>IFERROR(CLEAN(HLOOKUP(B$1,'1.源数据-产品报告-消费降序'!B:B,ROW(),0)),"")</f>
        <v/>
      </c>
      <c r="C733" s="69" t="str">
        <f>IFERROR(CLEAN(HLOOKUP(C$1,'1.源数据-产品报告-消费降序'!C:C,ROW(),0)),"")</f>
        <v/>
      </c>
      <c r="D733" s="69" t="str">
        <f>IFERROR(CLEAN(HLOOKUP(D$1,'1.源数据-产品报告-消费降序'!D:D,ROW(),0)),"")</f>
        <v/>
      </c>
      <c r="E733" s="69" t="str">
        <f>IFERROR(CLEAN(HLOOKUP(E$1,'1.源数据-产品报告-消费降序'!E:E,ROW(),0)),"")</f>
        <v/>
      </c>
      <c r="F733" s="69" t="str">
        <f>IFERROR(CLEAN(HLOOKUP(F$1,'1.源数据-产品报告-消费降序'!F:F,ROW(),0)),"")</f>
        <v/>
      </c>
      <c r="G733" s="70">
        <f>IFERROR((HLOOKUP(G$1,'1.源数据-产品报告-消费降序'!G:G,ROW(),0)),"")</f>
        <v>0</v>
      </c>
      <c r="H7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3" s="69" t="str">
        <f>IFERROR(CLEAN(HLOOKUP(I$1,'1.源数据-产品报告-消费降序'!I:I,ROW(),0)),"")</f>
        <v/>
      </c>
      <c r="L733" s="69" t="str">
        <f>IFERROR(CLEAN(HLOOKUP(L$1,'1.源数据-产品报告-消费降序'!L:L,ROW(),0)),"")</f>
        <v/>
      </c>
      <c r="M733" s="69" t="str">
        <f>IFERROR(CLEAN(HLOOKUP(M$1,'1.源数据-产品报告-消费降序'!M:M,ROW(),0)),"")</f>
        <v/>
      </c>
      <c r="N733" s="69" t="str">
        <f>IFERROR(CLEAN(HLOOKUP(N$1,'1.源数据-产品报告-消费降序'!N:N,ROW(),0)),"")</f>
        <v/>
      </c>
      <c r="O733" s="69" t="str">
        <f>IFERROR(CLEAN(HLOOKUP(O$1,'1.源数据-产品报告-消费降序'!O:O,ROW(),0)),"")</f>
        <v/>
      </c>
      <c r="P733" s="69" t="str">
        <f>IFERROR(CLEAN(HLOOKUP(P$1,'1.源数据-产品报告-消费降序'!P:P,ROW(),0)),"")</f>
        <v/>
      </c>
      <c r="Q733" s="69" t="str">
        <f>IFERROR(CLEAN(HLOOKUP(Q$1,'1.源数据-产品报告-消费降序'!Q:Q,ROW(),0)),"")</f>
        <v/>
      </c>
      <c r="R733" s="69" t="str">
        <f>IFERROR(CLEAN(HLOOKUP(R$1,'1.源数据-产品报告-消费降序'!R:R,ROW(),0)),"")</f>
        <v/>
      </c>
      <c r="S7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3" s="69" t="str">
        <f>IFERROR(CLEAN(HLOOKUP(T$1,'1.源数据-产品报告-消费降序'!T:T,ROW(),0)),"")</f>
        <v/>
      </c>
      <c r="W733" s="69" t="str">
        <f>IFERROR(CLEAN(HLOOKUP(W$1,'1.源数据-产品报告-消费降序'!W:W,ROW(),0)),"")</f>
        <v/>
      </c>
      <c r="X733" s="69" t="str">
        <f>IFERROR(CLEAN(HLOOKUP(X$1,'1.源数据-产品报告-消费降序'!X:X,ROW(),0)),"")</f>
        <v/>
      </c>
      <c r="Y733" s="69" t="str">
        <f>IFERROR(CLEAN(HLOOKUP(Y$1,'1.源数据-产品报告-消费降序'!Y:Y,ROW(),0)),"")</f>
        <v/>
      </c>
      <c r="Z733" s="69" t="str">
        <f>IFERROR(CLEAN(HLOOKUP(Z$1,'1.源数据-产品报告-消费降序'!Z:Z,ROW(),0)),"")</f>
        <v/>
      </c>
      <c r="AA733" s="69" t="str">
        <f>IFERROR(CLEAN(HLOOKUP(AA$1,'1.源数据-产品报告-消费降序'!AA:AA,ROW(),0)),"")</f>
        <v/>
      </c>
      <c r="AB733" s="69" t="str">
        <f>IFERROR(CLEAN(HLOOKUP(AB$1,'1.源数据-产品报告-消费降序'!AB:AB,ROW(),0)),"")</f>
        <v/>
      </c>
      <c r="AC733" s="69" t="str">
        <f>IFERROR(CLEAN(HLOOKUP(AC$1,'1.源数据-产品报告-消费降序'!AC:AC,ROW(),0)),"")</f>
        <v/>
      </c>
      <c r="AD7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3" s="69" t="str">
        <f>IFERROR(CLEAN(HLOOKUP(AE$1,'1.源数据-产品报告-消费降序'!AE:AE,ROW(),0)),"")</f>
        <v/>
      </c>
      <c r="AH733" s="69" t="str">
        <f>IFERROR(CLEAN(HLOOKUP(AH$1,'1.源数据-产品报告-消费降序'!AH:AH,ROW(),0)),"")</f>
        <v/>
      </c>
      <c r="AI733" s="69" t="str">
        <f>IFERROR(CLEAN(HLOOKUP(AI$1,'1.源数据-产品报告-消费降序'!AI:AI,ROW(),0)),"")</f>
        <v/>
      </c>
      <c r="AJ733" s="69" t="str">
        <f>IFERROR(CLEAN(HLOOKUP(AJ$1,'1.源数据-产品报告-消费降序'!AJ:AJ,ROW(),0)),"")</f>
        <v/>
      </c>
      <c r="AK733" s="69" t="str">
        <f>IFERROR(CLEAN(HLOOKUP(AK$1,'1.源数据-产品报告-消费降序'!AK:AK,ROW(),0)),"")</f>
        <v/>
      </c>
      <c r="AL733" s="69" t="str">
        <f>IFERROR(CLEAN(HLOOKUP(AL$1,'1.源数据-产品报告-消费降序'!AL:AL,ROW(),0)),"")</f>
        <v/>
      </c>
      <c r="AM733" s="69" t="str">
        <f>IFERROR(CLEAN(HLOOKUP(AM$1,'1.源数据-产品报告-消费降序'!AM:AM,ROW(),0)),"")</f>
        <v/>
      </c>
      <c r="AN733" s="69" t="str">
        <f>IFERROR(CLEAN(HLOOKUP(AN$1,'1.源数据-产品报告-消费降序'!AN:AN,ROW(),0)),"")</f>
        <v/>
      </c>
      <c r="AO7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3" s="69" t="str">
        <f>IFERROR(CLEAN(HLOOKUP(AP$1,'1.源数据-产品报告-消费降序'!AP:AP,ROW(),0)),"")</f>
        <v/>
      </c>
      <c r="AS733" s="69" t="str">
        <f>IFERROR(CLEAN(HLOOKUP(AS$1,'1.源数据-产品报告-消费降序'!AS:AS,ROW(),0)),"")</f>
        <v/>
      </c>
      <c r="AT733" s="69" t="str">
        <f>IFERROR(CLEAN(HLOOKUP(AT$1,'1.源数据-产品报告-消费降序'!AT:AT,ROW(),0)),"")</f>
        <v/>
      </c>
      <c r="AU733" s="69" t="str">
        <f>IFERROR(CLEAN(HLOOKUP(AU$1,'1.源数据-产品报告-消费降序'!AU:AU,ROW(),0)),"")</f>
        <v/>
      </c>
      <c r="AV733" s="69" t="str">
        <f>IFERROR(CLEAN(HLOOKUP(AV$1,'1.源数据-产品报告-消费降序'!AV:AV,ROW(),0)),"")</f>
        <v/>
      </c>
      <c r="AW733" s="69" t="str">
        <f>IFERROR(CLEAN(HLOOKUP(AW$1,'1.源数据-产品报告-消费降序'!AW:AW,ROW(),0)),"")</f>
        <v/>
      </c>
      <c r="AX733" s="69" t="str">
        <f>IFERROR(CLEAN(HLOOKUP(AX$1,'1.源数据-产品报告-消费降序'!AX:AX,ROW(),0)),"")</f>
        <v/>
      </c>
      <c r="AY733" s="69" t="str">
        <f>IFERROR(CLEAN(HLOOKUP(AY$1,'1.源数据-产品报告-消费降序'!AY:AY,ROW(),0)),"")</f>
        <v/>
      </c>
      <c r="AZ7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3" s="69" t="str">
        <f>IFERROR(CLEAN(HLOOKUP(BA$1,'1.源数据-产品报告-消费降序'!BA:BA,ROW(),0)),"")</f>
        <v/>
      </c>
      <c r="BD733" s="69" t="str">
        <f>IFERROR(CLEAN(HLOOKUP(BD$1,'1.源数据-产品报告-消费降序'!BD:BD,ROW(),0)),"")</f>
        <v/>
      </c>
      <c r="BE733" s="69" t="str">
        <f>IFERROR(CLEAN(HLOOKUP(BE$1,'1.源数据-产品报告-消费降序'!BE:BE,ROW(),0)),"")</f>
        <v/>
      </c>
      <c r="BF733" s="69" t="str">
        <f>IFERROR(CLEAN(HLOOKUP(BF$1,'1.源数据-产品报告-消费降序'!BF:BF,ROW(),0)),"")</f>
        <v/>
      </c>
      <c r="BG733" s="69" t="str">
        <f>IFERROR(CLEAN(HLOOKUP(BG$1,'1.源数据-产品报告-消费降序'!BG:BG,ROW(),0)),"")</f>
        <v/>
      </c>
      <c r="BH733" s="69" t="str">
        <f>IFERROR(CLEAN(HLOOKUP(BH$1,'1.源数据-产品报告-消费降序'!BH:BH,ROW(),0)),"")</f>
        <v/>
      </c>
      <c r="BI733" s="69" t="str">
        <f>IFERROR(CLEAN(HLOOKUP(BI$1,'1.源数据-产品报告-消费降序'!BI:BI,ROW(),0)),"")</f>
        <v/>
      </c>
      <c r="BJ733" s="69" t="str">
        <f>IFERROR(CLEAN(HLOOKUP(BJ$1,'1.源数据-产品报告-消费降序'!BJ:BJ,ROW(),0)),"")</f>
        <v/>
      </c>
      <c r="BK7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3" s="69" t="str">
        <f>IFERROR(CLEAN(HLOOKUP(BL$1,'1.源数据-产品报告-消费降序'!BL:BL,ROW(),0)),"")</f>
        <v/>
      </c>
      <c r="BO733" s="69" t="str">
        <f>IFERROR(CLEAN(HLOOKUP(BO$1,'1.源数据-产品报告-消费降序'!BO:BO,ROW(),0)),"")</f>
        <v/>
      </c>
      <c r="BP733" s="69" t="str">
        <f>IFERROR(CLEAN(HLOOKUP(BP$1,'1.源数据-产品报告-消费降序'!BP:BP,ROW(),0)),"")</f>
        <v/>
      </c>
      <c r="BQ733" s="69" t="str">
        <f>IFERROR(CLEAN(HLOOKUP(BQ$1,'1.源数据-产品报告-消费降序'!BQ:BQ,ROW(),0)),"")</f>
        <v/>
      </c>
      <c r="BR733" s="69" t="str">
        <f>IFERROR(CLEAN(HLOOKUP(BR$1,'1.源数据-产品报告-消费降序'!BR:BR,ROW(),0)),"")</f>
        <v/>
      </c>
      <c r="BS733" s="69" t="str">
        <f>IFERROR(CLEAN(HLOOKUP(BS$1,'1.源数据-产品报告-消费降序'!BS:BS,ROW(),0)),"")</f>
        <v/>
      </c>
      <c r="BT733" s="69" t="str">
        <f>IFERROR(CLEAN(HLOOKUP(BT$1,'1.源数据-产品报告-消费降序'!BT:BT,ROW(),0)),"")</f>
        <v/>
      </c>
      <c r="BU733" s="69" t="str">
        <f>IFERROR(CLEAN(HLOOKUP(BU$1,'1.源数据-产品报告-消费降序'!BU:BU,ROW(),0)),"")</f>
        <v/>
      </c>
      <c r="BV7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3" s="69" t="str">
        <f>IFERROR(CLEAN(HLOOKUP(BW$1,'1.源数据-产品报告-消费降序'!BW:BW,ROW(),0)),"")</f>
        <v/>
      </c>
    </row>
    <row r="734" spans="1:75">
      <c r="A734" s="69" t="str">
        <f>IFERROR(CLEAN(HLOOKUP(A$1,'1.源数据-产品报告-消费降序'!A:A,ROW(),0)),"")</f>
        <v/>
      </c>
      <c r="B734" s="69" t="str">
        <f>IFERROR(CLEAN(HLOOKUP(B$1,'1.源数据-产品报告-消费降序'!B:B,ROW(),0)),"")</f>
        <v/>
      </c>
      <c r="C734" s="69" t="str">
        <f>IFERROR(CLEAN(HLOOKUP(C$1,'1.源数据-产品报告-消费降序'!C:C,ROW(),0)),"")</f>
        <v/>
      </c>
      <c r="D734" s="69" t="str">
        <f>IFERROR(CLEAN(HLOOKUP(D$1,'1.源数据-产品报告-消费降序'!D:D,ROW(),0)),"")</f>
        <v/>
      </c>
      <c r="E734" s="69" t="str">
        <f>IFERROR(CLEAN(HLOOKUP(E$1,'1.源数据-产品报告-消费降序'!E:E,ROW(),0)),"")</f>
        <v/>
      </c>
      <c r="F734" s="69" t="str">
        <f>IFERROR(CLEAN(HLOOKUP(F$1,'1.源数据-产品报告-消费降序'!F:F,ROW(),0)),"")</f>
        <v/>
      </c>
      <c r="G734" s="70">
        <f>IFERROR((HLOOKUP(G$1,'1.源数据-产品报告-消费降序'!G:G,ROW(),0)),"")</f>
        <v>0</v>
      </c>
      <c r="H7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4" s="69" t="str">
        <f>IFERROR(CLEAN(HLOOKUP(I$1,'1.源数据-产品报告-消费降序'!I:I,ROW(),0)),"")</f>
        <v/>
      </c>
      <c r="L734" s="69" t="str">
        <f>IFERROR(CLEAN(HLOOKUP(L$1,'1.源数据-产品报告-消费降序'!L:L,ROW(),0)),"")</f>
        <v/>
      </c>
      <c r="M734" s="69" t="str">
        <f>IFERROR(CLEAN(HLOOKUP(M$1,'1.源数据-产品报告-消费降序'!M:M,ROW(),0)),"")</f>
        <v/>
      </c>
      <c r="N734" s="69" t="str">
        <f>IFERROR(CLEAN(HLOOKUP(N$1,'1.源数据-产品报告-消费降序'!N:N,ROW(),0)),"")</f>
        <v/>
      </c>
      <c r="O734" s="69" t="str">
        <f>IFERROR(CLEAN(HLOOKUP(O$1,'1.源数据-产品报告-消费降序'!O:O,ROW(),0)),"")</f>
        <v/>
      </c>
      <c r="P734" s="69" t="str">
        <f>IFERROR(CLEAN(HLOOKUP(P$1,'1.源数据-产品报告-消费降序'!P:P,ROW(),0)),"")</f>
        <v/>
      </c>
      <c r="Q734" s="69" t="str">
        <f>IFERROR(CLEAN(HLOOKUP(Q$1,'1.源数据-产品报告-消费降序'!Q:Q,ROW(),0)),"")</f>
        <v/>
      </c>
      <c r="R734" s="69" t="str">
        <f>IFERROR(CLEAN(HLOOKUP(R$1,'1.源数据-产品报告-消费降序'!R:R,ROW(),0)),"")</f>
        <v/>
      </c>
      <c r="S7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4" s="69" t="str">
        <f>IFERROR(CLEAN(HLOOKUP(T$1,'1.源数据-产品报告-消费降序'!T:T,ROW(),0)),"")</f>
        <v/>
      </c>
      <c r="W734" s="69" t="str">
        <f>IFERROR(CLEAN(HLOOKUP(W$1,'1.源数据-产品报告-消费降序'!W:W,ROW(),0)),"")</f>
        <v/>
      </c>
      <c r="X734" s="69" t="str">
        <f>IFERROR(CLEAN(HLOOKUP(X$1,'1.源数据-产品报告-消费降序'!X:X,ROW(),0)),"")</f>
        <v/>
      </c>
      <c r="Y734" s="69" t="str">
        <f>IFERROR(CLEAN(HLOOKUP(Y$1,'1.源数据-产品报告-消费降序'!Y:Y,ROW(),0)),"")</f>
        <v/>
      </c>
      <c r="Z734" s="69" t="str">
        <f>IFERROR(CLEAN(HLOOKUP(Z$1,'1.源数据-产品报告-消费降序'!Z:Z,ROW(),0)),"")</f>
        <v/>
      </c>
      <c r="AA734" s="69" t="str">
        <f>IFERROR(CLEAN(HLOOKUP(AA$1,'1.源数据-产品报告-消费降序'!AA:AA,ROW(),0)),"")</f>
        <v/>
      </c>
      <c r="AB734" s="69" t="str">
        <f>IFERROR(CLEAN(HLOOKUP(AB$1,'1.源数据-产品报告-消费降序'!AB:AB,ROW(),0)),"")</f>
        <v/>
      </c>
      <c r="AC734" s="69" t="str">
        <f>IFERROR(CLEAN(HLOOKUP(AC$1,'1.源数据-产品报告-消费降序'!AC:AC,ROW(),0)),"")</f>
        <v/>
      </c>
      <c r="AD7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4" s="69" t="str">
        <f>IFERROR(CLEAN(HLOOKUP(AE$1,'1.源数据-产品报告-消费降序'!AE:AE,ROW(),0)),"")</f>
        <v/>
      </c>
      <c r="AH734" s="69" t="str">
        <f>IFERROR(CLEAN(HLOOKUP(AH$1,'1.源数据-产品报告-消费降序'!AH:AH,ROW(),0)),"")</f>
        <v/>
      </c>
      <c r="AI734" s="69" t="str">
        <f>IFERROR(CLEAN(HLOOKUP(AI$1,'1.源数据-产品报告-消费降序'!AI:AI,ROW(),0)),"")</f>
        <v/>
      </c>
      <c r="AJ734" s="69" t="str">
        <f>IFERROR(CLEAN(HLOOKUP(AJ$1,'1.源数据-产品报告-消费降序'!AJ:AJ,ROW(),0)),"")</f>
        <v/>
      </c>
      <c r="AK734" s="69" t="str">
        <f>IFERROR(CLEAN(HLOOKUP(AK$1,'1.源数据-产品报告-消费降序'!AK:AK,ROW(),0)),"")</f>
        <v/>
      </c>
      <c r="AL734" s="69" t="str">
        <f>IFERROR(CLEAN(HLOOKUP(AL$1,'1.源数据-产品报告-消费降序'!AL:AL,ROW(),0)),"")</f>
        <v/>
      </c>
      <c r="AM734" s="69" t="str">
        <f>IFERROR(CLEAN(HLOOKUP(AM$1,'1.源数据-产品报告-消费降序'!AM:AM,ROW(),0)),"")</f>
        <v/>
      </c>
      <c r="AN734" s="69" t="str">
        <f>IFERROR(CLEAN(HLOOKUP(AN$1,'1.源数据-产品报告-消费降序'!AN:AN,ROW(),0)),"")</f>
        <v/>
      </c>
      <c r="AO7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4" s="69" t="str">
        <f>IFERROR(CLEAN(HLOOKUP(AP$1,'1.源数据-产品报告-消费降序'!AP:AP,ROW(),0)),"")</f>
        <v/>
      </c>
      <c r="AS734" s="69" t="str">
        <f>IFERROR(CLEAN(HLOOKUP(AS$1,'1.源数据-产品报告-消费降序'!AS:AS,ROW(),0)),"")</f>
        <v/>
      </c>
      <c r="AT734" s="69" t="str">
        <f>IFERROR(CLEAN(HLOOKUP(AT$1,'1.源数据-产品报告-消费降序'!AT:AT,ROW(),0)),"")</f>
        <v/>
      </c>
      <c r="AU734" s="69" t="str">
        <f>IFERROR(CLEAN(HLOOKUP(AU$1,'1.源数据-产品报告-消费降序'!AU:AU,ROW(),0)),"")</f>
        <v/>
      </c>
      <c r="AV734" s="69" t="str">
        <f>IFERROR(CLEAN(HLOOKUP(AV$1,'1.源数据-产品报告-消费降序'!AV:AV,ROW(),0)),"")</f>
        <v/>
      </c>
      <c r="AW734" s="69" t="str">
        <f>IFERROR(CLEAN(HLOOKUP(AW$1,'1.源数据-产品报告-消费降序'!AW:AW,ROW(),0)),"")</f>
        <v/>
      </c>
      <c r="AX734" s="69" t="str">
        <f>IFERROR(CLEAN(HLOOKUP(AX$1,'1.源数据-产品报告-消费降序'!AX:AX,ROW(),0)),"")</f>
        <v/>
      </c>
      <c r="AY734" s="69" t="str">
        <f>IFERROR(CLEAN(HLOOKUP(AY$1,'1.源数据-产品报告-消费降序'!AY:AY,ROW(),0)),"")</f>
        <v/>
      </c>
      <c r="AZ7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4" s="69" t="str">
        <f>IFERROR(CLEAN(HLOOKUP(BA$1,'1.源数据-产品报告-消费降序'!BA:BA,ROW(),0)),"")</f>
        <v/>
      </c>
      <c r="BD734" s="69" t="str">
        <f>IFERROR(CLEAN(HLOOKUP(BD$1,'1.源数据-产品报告-消费降序'!BD:BD,ROW(),0)),"")</f>
        <v/>
      </c>
      <c r="BE734" s="69" t="str">
        <f>IFERROR(CLEAN(HLOOKUP(BE$1,'1.源数据-产品报告-消费降序'!BE:BE,ROW(),0)),"")</f>
        <v/>
      </c>
      <c r="BF734" s="69" t="str">
        <f>IFERROR(CLEAN(HLOOKUP(BF$1,'1.源数据-产品报告-消费降序'!BF:BF,ROW(),0)),"")</f>
        <v/>
      </c>
      <c r="BG734" s="69" t="str">
        <f>IFERROR(CLEAN(HLOOKUP(BG$1,'1.源数据-产品报告-消费降序'!BG:BG,ROW(),0)),"")</f>
        <v/>
      </c>
      <c r="BH734" s="69" t="str">
        <f>IFERROR(CLEAN(HLOOKUP(BH$1,'1.源数据-产品报告-消费降序'!BH:BH,ROW(),0)),"")</f>
        <v/>
      </c>
      <c r="BI734" s="69" t="str">
        <f>IFERROR(CLEAN(HLOOKUP(BI$1,'1.源数据-产品报告-消费降序'!BI:BI,ROW(),0)),"")</f>
        <v/>
      </c>
      <c r="BJ734" s="69" t="str">
        <f>IFERROR(CLEAN(HLOOKUP(BJ$1,'1.源数据-产品报告-消费降序'!BJ:BJ,ROW(),0)),"")</f>
        <v/>
      </c>
      <c r="BK7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4" s="69" t="str">
        <f>IFERROR(CLEAN(HLOOKUP(BL$1,'1.源数据-产品报告-消费降序'!BL:BL,ROW(),0)),"")</f>
        <v/>
      </c>
      <c r="BO734" s="69" t="str">
        <f>IFERROR(CLEAN(HLOOKUP(BO$1,'1.源数据-产品报告-消费降序'!BO:BO,ROW(),0)),"")</f>
        <v/>
      </c>
      <c r="BP734" s="69" t="str">
        <f>IFERROR(CLEAN(HLOOKUP(BP$1,'1.源数据-产品报告-消费降序'!BP:BP,ROW(),0)),"")</f>
        <v/>
      </c>
      <c r="BQ734" s="69" t="str">
        <f>IFERROR(CLEAN(HLOOKUP(BQ$1,'1.源数据-产品报告-消费降序'!BQ:BQ,ROW(),0)),"")</f>
        <v/>
      </c>
      <c r="BR734" s="69" t="str">
        <f>IFERROR(CLEAN(HLOOKUP(BR$1,'1.源数据-产品报告-消费降序'!BR:BR,ROW(),0)),"")</f>
        <v/>
      </c>
      <c r="BS734" s="69" t="str">
        <f>IFERROR(CLEAN(HLOOKUP(BS$1,'1.源数据-产品报告-消费降序'!BS:BS,ROW(),0)),"")</f>
        <v/>
      </c>
      <c r="BT734" s="69" t="str">
        <f>IFERROR(CLEAN(HLOOKUP(BT$1,'1.源数据-产品报告-消费降序'!BT:BT,ROW(),0)),"")</f>
        <v/>
      </c>
      <c r="BU734" s="69" t="str">
        <f>IFERROR(CLEAN(HLOOKUP(BU$1,'1.源数据-产品报告-消费降序'!BU:BU,ROW(),0)),"")</f>
        <v/>
      </c>
      <c r="BV7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4" s="69" t="str">
        <f>IFERROR(CLEAN(HLOOKUP(BW$1,'1.源数据-产品报告-消费降序'!BW:BW,ROW(),0)),"")</f>
        <v/>
      </c>
    </row>
    <row r="735" spans="1:75">
      <c r="A735" s="69" t="str">
        <f>IFERROR(CLEAN(HLOOKUP(A$1,'1.源数据-产品报告-消费降序'!A:A,ROW(),0)),"")</f>
        <v/>
      </c>
      <c r="B735" s="69" t="str">
        <f>IFERROR(CLEAN(HLOOKUP(B$1,'1.源数据-产品报告-消费降序'!B:B,ROW(),0)),"")</f>
        <v/>
      </c>
      <c r="C735" s="69" t="str">
        <f>IFERROR(CLEAN(HLOOKUP(C$1,'1.源数据-产品报告-消费降序'!C:C,ROW(),0)),"")</f>
        <v/>
      </c>
      <c r="D735" s="69" t="str">
        <f>IFERROR(CLEAN(HLOOKUP(D$1,'1.源数据-产品报告-消费降序'!D:D,ROW(),0)),"")</f>
        <v/>
      </c>
      <c r="E735" s="69" t="str">
        <f>IFERROR(CLEAN(HLOOKUP(E$1,'1.源数据-产品报告-消费降序'!E:E,ROW(),0)),"")</f>
        <v/>
      </c>
      <c r="F735" s="69" t="str">
        <f>IFERROR(CLEAN(HLOOKUP(F$1,'1.源数据-产品报告-消费降序'!F:F,ROW(),0)),"")</f>
        <v/>
      </c>
      <c r="G735" s="70">
        <f>IFERROR((HLOOKUP(G$1,'1.源数据-产品报告-消费降序'!G:G,ROW(),0)),"")</f>
        <v>0</v>
      </c>
      <c r="H7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5" s="69" t="str">
        <f>IFERROR(CLEAN(HLOOKUP(I$1,'1.源数据-产品报告-消费降序'!I:I,ROW(),0)),"")</f>
        <v/>
      </c>
      <c r="L735" s="69" t="str">
        <f>IFERROR(CLEAN(HLOOKUP(L$1,'1.源数据-产品报告-消费降序'!L:L,ROW(),0)),"")</f>
        <v/>
      </c>
      <c r="M735" s="69" t="str">
        <f>IFERROR(CLEAN(HLOOKUP(M$1,'1.源数据-产品报告-消费降序'!M:M,ROW(),0)),"")</f>
        <v/>
      </c>
      <c r="N735" s="69" t="str">
        <f>IFERROR(CLEAN(HLOOKUP(N$1,'1.源数据-产品报告-消费降序'!N:N,ROW(),0)),"")</f>
        <v/>
      </c>
      <c r="O735" s="69" t="str">
        <f>IFERROR(CLEAN(HLOOKUP(O$1,'1.源数据-产品报告-消费降序'!O:O,ROW(),0)),"")</f>
        <v/>
      </c>
      <c r="P735" s="69" t="str">
        <f>IFERROR(CLEAN(HLOOKUP(P$1,'1.源数据-产品报告-消费降序'!P:P,ROW(),0)),"")</f>
        <v/>
      </c>
      <c r="Q735" s="69" t="str">
        <f>IFERROR(CLEAN(HLOOKUP(Q$1,'1.源数据-产品报告-消费降序'!Q:Q,ROW(),0)),"")</f>
        <v/>
      </c>
      <c r="R735" s="69" t="str">
        <f>IFERROR(CLEAN(HLOOKUP(R$1,'1.源数据-产品报告-消费降序'!R:R,ROW(),0)),"")</f>
        <v/>
      </c>
      <c r="S7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5" s="69" t="str">
        <f>IFERROR(CLEAN(HLOOKUP(T$1,'1.源数据-产品报告-消费降序'!T:T,ROW(),0)),"")</f>
        <v/>
      </c>
      <c r="W735" s="69" t="str">
        <f>IFERROR(CLEAN(HLOOKUP(W$1,'1.源数据-产品报告-消费降序'!W:W,ROW(),0)),"")</f>
        <v/>
      </c>
      <c r="X735" s="69" t="str">
        <f>IFERROR(CLEAN(HLOOKUP(X$1,'1.源数据-产品报告-消费降序'!X:X,ROW(),0)),"")</f>
        <v/>
      </c>
      <c r="Y735" s="69" t="str">
        <f>IFERROR(CLEAN(HLOOKUP(Y$1,'1.源数据-产品报告-消费降序'!Y:Y,ROW(),0)),"")</f>
        <v/>
      </c>
      <c r="Z735" s="69" t="str">
        <f>IFERROR(CLEAN(HLOOKUP(Z$1,'1.源数据-产品报告-消费降序'!Z:Z,ROW(),0)),"")</f>
        <v/>
      </c>
      <c r="AA735" s="69" t="str">
        <f>IFERROR(CLEAN(HLOOKUP(AA$1,'1.源数据-产品报告-消费降序'!AA:AA,ROW(),0)),"")</f>
        <v/>
      </c>
      <c r="AB735" s="69" t="str">
        <f>IFERROR(CLEAN(HLOOKUP(AB$1,'1.源数据-产品报告-消费降序'!AB:AB,ROW(),0)),"")</f>
        <v/>
      </c>
      <c r="AC735" s="69" t="str">
        <f>IFERROR(CLEAN(HLOOKUP(AC$1,'1.源数据-产品报告-消费降序'!AC:AC,ROW(),0)),"")</f>
        <v/>
      </c>
      <c r="AD7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5" s="69" t="str">
        <f>IFERROR(CLEAN(HLOOKUP(AE$1,'1.源数据-产品报告-消费降序'!AE:AE,ROW(),0)),"")</f>
        <v/>
      </c>
      <c r="AH735" s="69" t="str">
        <f>IFERROR(CLEAN(HLOOKUP(AH$1,'1.源数据-产品报告-消费降序'!AH:AH,ROW(),0)),"")</f>
        <v/>
      </c>
      <c r="AI735" s="69" t="str">
        <f>IFERROR(CLEAN(HLOOKUP(AI$1,'1.源数据-产品报告-消费降序'!AI:AI,ROW(),0)),"")</f>
        <v/>
      </c>
      <c r="AJ735" s="69" t="str">
        <f>IFERROR(CLEAN(HLOOKUP(AJ$1,'1.源数据-产品报告-消费降序'!AJ:AJ,ROW(),0)),"")</f>
        <v/>
      </c>
      <c r="AK735" s="69" t="str">
        <f>IFERROR(CLEAN(HLOOKUP(AK$1,'1.源数据-产品报告-消费降序'!AK:AK,ROW(),0)),"")</f>
        <v/>
      </c>
      <c r="AL735" s="69" t="str">
        <f>IFERROR(CLEAN(HLOOKUP(AL$1,'1.源数据-产品报告-消费降序'!AL:AL,ROW(),0)),"")</f>
        <v/>
      </c>
      <c r="AM735" s="69" t="str">
        <f>IFERROR(CLEAN(HLOOKUP(AM$1,'1.源数据-产品报告-消费降序'!AM:AM,ROW(),0)),"")</f>
        <v/>
      </c>
      <c r="AN735" s="69" t="str">
        <f>IFERROR(CLEAN(HLOOKUP(AN$1,'1.源数据-产品报告-消费降序'!AN:AN,ROW(),0)),"")</f>
        <v/>
      </c>
      <c r="AO7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5" s="69" t="str">
        <f>IFERROR(CLEAN(HLOOKUP(AP$1,'1.源数据-产品报告-消费降序'!AP:AP,ROW(),0)),"")</f>
        <v/>
      </c>
      <c r="AS735" s="69" t="str">
        <f>IFERROR(CLEAN(HLOOKUP(AS$1,'1.源数据-产品报告-消费降序'!AS:AS,ROW(),0)),"")</f>
        <v/>
      </c>
      <c r="AT735" s="69" t="str">
        <f>IFERROR(CLEAN(HLOOKUP(AT$1,'1.源数据-产品报告-消费降序'!AT:AT,ROW(),0)),"")</f>
        <v/>
      </c>
      <c r="AU735" s="69" t="str">
        <f>IFERROR(CLEAN(HLOOKUP(AU$1,'1.源数据-产品报告-消费降序'!AU:AU,ROW(),0)),"")</f>
        <v/>
      </c>
      <c r="AV735" s="69" t="str">
        <f>IFERROR(CLEAN(HLOOKUP(AV$1,'1.源数据-产品报告-消费降序'!AV:AV,ROW(),0)),"")</f>
        <v/>
      </c>
      <c r="AW735" s="69" t="str">
        <f>IFERROR(CLEAN(HLOOKUP(AW$1,'1.源数据-产品报告-消费降序'!AW:AW,ROW(),0)),"")</f>
        <v/>
      </c>
      <c r="AX735" s="69" t="str">
        <f>IFERROR(CLEAN(HLOOKUP(AX$1,'1.源数据-产品报告-消费降序'!AX:AX,ROW(),0)),"")</f>
        <v/>
      </c>
      <c r="AY735" s="69" t="str">
        <f>IFERROR(CLEAN(HLOOKUP(AY$1,'1.源数据-产品报告-消费降序'!AY:AY,ROW(),0)),"")</f>
        <v/>
      </c>
      <c r="AZ7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5" s="69" t="str">
        <f>IFERROR(CLEAN(HLOOKUP(BA$1,'1.源数据-产品报告-消费降序'!BA:BA,ROW(),0)),"")</f>
        <v/>
      </c>
      <c r="BD735" s="69" t="str">
        <f>IFERROR(CLEAN(HLOOKUP(BD$1,'1.源数据-产品报告-消费降序'!BD:BD,ROW(),0)),"")</f>
        <v/>
      </c>
      <c r="BE735" s="69" t="str">
        <f>IFERROR(CLEAN(HLOOKUP(BE$1,'1.源数据-产品报告-消费降序'!BE:BE,ROW(),0)),"")</f>
        <v/>
      </c>
      <c r="BF735" s="69" t="str">
        <f>IFERROR(CLEAN(HLOOKUP(BF$1,'1.源数据-产品报告-消费降序'!BF:BF,ROW(),0)),"")</f>
        <v/>
      </c>
      <c r="BG735" s="69" t="str">
        <f>IFERROR(CLEAN(HLOOKUP(BG$1,'1.源数据-产品报告-消费降序'!BG:BG,ROW(),0)),"")</f>
        <v/>
      </c>
      <c r="BH735" s="69" t="str">
        <f>IFERROR(CLEAN(HLOOKUP(BH$1,'1.源数据-产品报告-消费降序'!BH:BH,ROW(),0)),"")</f>
        <v/>
      </c>
      <c r="BI735" s="69" t="str">
        <f>IFERROR(CLEAN(HLOOKUP(BI$1,'1.源数据-产品报告-消费降序'!BI:BI,ROW(),0)),"")</f>
        <v/>
      </c>
      <c r="BJ735" s="69" t="str">
        <f>IFERROR(CLEAN(HLOOKUP(BJ$1,'1.源数据-产品报告-消费降序'!BJ:BJ,ROW(),0)),"")</f>
        <v/>
      </c>
      <c r="BK7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5" s="69" t="str">
        <f>IFERROR(CLEAN(HLOOKUP(BL$1,'1.源数据-产品报告-消费降序'!BL:BL,ROW(),0)),"")</f>
        <v/>
      </c>
      <c r="BO735" s="69" t="str">
        <f>IFERROR(CLEAN(HLOOKUP(BO$1,'1.源数据-产品报告-消费降序'!BO:BO,ROW(),0)),"")</f>
        <v/>
      </c>
      <c r="BP735" s="69" t="str">
        <f>IFERROR(CLEAN(HLOOKUP(BP$1,'1.源数据-产品报告-消费降序'!BP:BP,ROW(),0)),"")</f>
        <v/>
      </c>
      <c r="BQ735" s="69" t="str">
        <f>IFERROR(CLEAN(HLOOKUP(BQ$1,'1.源数据-产品报告-消费降序'!BQ:BQ,ROW(),0)),"")</f>
        <v/>
      </c>
      <c r="BR735" s="69" t="str">
        <f>IFERROR(CLEAN(HLOOKUP(BR$1,'1.源数据-产品报告-消费降序'!BR:BR,ROW(),0)),"")</f>
        <v/>
      </c>
      <c r="BS735" s="69" t="str">
        <f>IFERROR(CLEAN(HLOOKUP(BS$1,'1.源数据-产品报告-消费降序'!BS:BS,ROW(),0)),"")</f>
        <v/>
      </c>
      <c r="BT735" s="69" t="str">
        <f>IFERROR(CLEAN(HLOOKUP(BT$1,'1.源数据-产品报告-消费降序'!BT:BT,ROW(),0)),"")</f>
        <v/>
      </c>
      <c r="BU735" s="69" t="str">
        <f>IFERROR(CLEAN(HLOOKUP(BU$1,'1.源数据-产品报告-消费降序'!BU:BU,ROW(),0)),"")</f>
        <v/>
      </c>
      <c r="BV7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5" s="69" t="str">
        <f>IFERROR(CLEAN(HLOOKUP(BW$1,'1.源数据-产品报告-消费降序'!BW:BW,ROW(),0)),"")</f>
        <v/>
      </c>
    </row>
    <row r="736" spans="1:75">
      <c r="A736" s="69" t="str">
        <f>IFERROR(CLEAN(HLOOKUP(A$1,'1.源数据-产品报告-消费降序'!A:A,ROW(),0)),"")</f>
        <v/>
      </c>
      <c r="B736" s="69" t="str">
        <f>IFERROR(CLEAN(HLOOKUP(B$1,'1.源数据-产品报告-消费降序'!B:B,ROW(),0)),"")</f>
        <v/>
      </c>
      <c r="C736" s="69" t="str">
        <f>IFERROR(CLEAN(HLOOKUP(C$1,'1.源数据-产品报告-消费降序'!C:C,ROW(),0)),"")</f>
        <v/>
      </c>
      <c r="D736" s="69" t="str">
        <f>IFERROR(CLEAN(HLOOKUP(D$1,'1.源数据-产品报告-消费降序'!D:D,ROW(),0)),"")</f>
        <v/>
      </c>
      <c r="E736" s="69" t="str">
        <f>IFERROR(CLEAN(HLOOKUP(E$1,'1.源数据-产品报告-消费降序'!E:E,ROW(),0)),"")</f>
        <v/>
      </c>
      <c r="F736" s="69" t="str">
        <f>IFERROR(CLEAN(HLOOKUP(F$1,'1.源数据-产品报告-消费降序'!F:F,ROW(),0)),"")</f>
        <v/>
      </c>
      <c r="G736" s="70">
        <f>IFERROR((HLOOKUP(G$1,'1.源数据-产品报告-消费降序'!G:G,ROW(),0)),"")</f>
        <v>0</v>
      </c>
      <c r="H7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6" s="69" t="str">
        <f>IFERROR(CLEAN(HLOOKUP(I$1,'1.源数据-产品报告-消费降序'!I:I,ROW(),0)),"")</f>
        <v/>
      </c>
      <c r="L736" s="69" t="str">
        <f>IFERROR(CLEAN(HLOOKUP(L$1,'1.源数据-产品报告-消费降序'!L:L,ROW(),0)),"")</f>
        <v/>
      </c>
      <c r="M736" s="69" t="str">
        <f>IFERROR(CLEAN(HLOOKUP(M$1,'1.源数据-产品报告-消费降序'!M:M,ROW(),0)),"")</f>
        <v/>
      </c>
      <c r="N736" s="69" t="str">
        <f>IFERROR(CLEAN(HLOOKUP(N$1,'1.源数据-产品报告-消费降序'!N:N,ROW(),0)),"")</f>
        <v/>
      </c>
      <c r="O736" s="69" t="str">
        <f>IFERROR(CLEAN(HLOOKUP(O$1,'1.源数据-产品报告-消费降序'!O:O,ROW(),0)),"")</f>
        <v/>
      </c>
      <c r="P736" s="69" t="str">
        <f>IFERROR(CLEAN(HLOOKUP(P$1,'1.源数据-产品报告-消费降序'!P:P,ROW(),0)),"")</f>
        <v/>
      </c>
      <c r="Q736" s="69" t="str">
        <f>IFERROR(CLEAN(HLOOKUP(Q$1,'1.源数据-产品报告-消费降序'!Q:Q,ROW(),0)),"")</f>
        <v/>
      </c>
      <c r="R736" s="69" t="str">
        <f>IFERROR(CLEAN(HLOOKUP(R$1,'1.源数据-产品报告-消费降序'!R:R,ROW(),0)),"")</f>
        <v/>
      </c>
      <c r="S7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6" s="69" t="str">
        <f>IFERROR(CLEAN(HLOOKUP(T$1,'1.源数据-产品报告-消费降序'!T:T,ROW(),0)),"")</f>
        <v/>
      </c>
      <c r="W736" s="69" t="str">
        <f>IFERROR(CLEAN(HLOOKUP(W$1,'1.源数据-产品报告-消费降序'!W:W,ROW(),0)),"")</f>
        <v/>
      </c>
      <c r="X736" s="69" t="str">
        <f>IFERROR(CLEAN(HLOOKUP(X$1,'1.源数据-产品报告-消费降序'!X:X,ROW(),0)),"")</f>
        <v/>
      </c>
      <c r="Y736" s="69" t="str">
        <f>IFERROR(CLEAN(HLOOKUP(Y$1,'1.源数据-产品报告-消费降序'!Y:Y,ROW(),0)),"")</f>
        <v/>
      </c>
      <c r="Z736" s="69" t="str">
        <f>IFERROR(CLEAN(HLOOKUP(Z$1,'1.源数据-产品报告-消费降序'!Z:Z,ROW(),0)),"")</f>
        <v/>
      </c>
      <c r="AA736" s="69" t="str">
        <f>IFERROR(CLEAN(HLOOKUP(AA$1,'1.源数据-产品报告-消费降序'!AA:AA,ROW(),0)),"")</f>
        <v/>
      </c>
      <c r="AB736" s="69" t="str">
        <f>IFERROR(CLEAN(HLOOKUP(AB$1,'1.源数据-产品报告-消费降序'!AB:AB,ROW(),0)),"")</f>
        <v/>
      </c>
      <c r="AC736" s="69" t="str">
        <f>IFERROR(CLEAN(HLOOKUP(AC$1,'1.源数据-产品报告-消费降序'!AC:AC,ROW(),0)),"")</f>
        <v/>
      </c>
      <c r="AD7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6" s="69" t="str">
        <f>IFERROR(CLEAN(HLOOKUP(AE$1,'1.源数据-产品报告-消费降序'!AE:AE,ROW(),0)),"")</f>
        <v/>
      </c>
      <c r="AH736" s="69" t="str">
        <f>IFERROR(CLEAN(HLOOKUP(AH$1,'1.源数据-产品报告-消费降序'!AH:AH,ROW(),0)),"")</f>
        <v/>
      </c>
      <c r="AI736" s="69" t="str">
        <f>IFERROR(CLEAN(HLOOKUP(AI$1,'1.源数据-产品报告-消费降序'!AI:AI,ROW(),0)),"")</f>
        <v/>
      </c>
      <c r="AJ736" s="69" t="str">
        <f>IFERROR(CLEAN(HLOOKUP(AJ$1,'1.源数据-产品报告-消费降序'!AJ:AJ,ROW(),0)),"")</f>
        <v/>
      </c>
      <c r="AK736" s="69" t="str">
        <f>IFERROR(CLEAN(HLOOKUP(AK$1,'1.源数据-产品报告-消费降序'!AK:AK,ROW(),0)),"")</f>
        <v/>
      </c>
      <c r="AL736" s="69" t="str">
        <f>IFERROR(CLEAN(HLOOKUP(AL$1,'1.源数据-产品报告-消费降序'!AL:AL,ROW(),0)),"")</f>
        <v/>
      </c>
      <c r="AM736" s="69" t="str">
        <f>IFERROR(CLEAN(HLOOKUP(AM$1,'1.源数据-产品报告-消费降序'!AM:AM,ROW(),0)),"")</f>
        <v/>
      </c>
      <c r="AN736" s="69" t="str">
        <f>IFERROR(CLEAN(HLOOKUP(AN$1,'1.源数据-产品报告-消费降序'!AN:AN,ROW(),0)),"")</f>
        <v/>
      </c>
      <c r="AO7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6" s="69" t="str">
        <f>IFERROR(CLEAN(HLOOKUP(AP$1,'1.源数据-产品报告-消费降序'!AP:AP,ROW(),0)),"")</f>
        <v/>
      </c>
      <c r="AS736" s="69" t="str">
        <f>IFERROR(CLEAN(HLOOKUP(AS$1,'1.源数据-产品报告-消费降序'!AS:AS,ROW(),0)),"")</f>
        <v/>
      </c>
      <c r="AT736" s="69" t="str">
        <f>IFERROR(CLEAN(HLOOKUP(AT$1,'1.源数据-产品报告-消费降序'!AT:AT,ROW(),0)),"")</f>
        <v/>
      </c>
      <c r="AU736" s="69" t="str">
        <f>IFERROR(CLEAN(HLOOKUP(AU$1,'1.源数据-产品报告-消费降序'!AU:AU,ROW(),0)),"")</f>
        <v/>
      </c>
      <c r="AV736" s="69" t="str">
        <f>IFERROR(CLEAN(HLOOKUP(AV$1,'1.源数据-产品报告-消费降序'!AV:AV,ROW(),0)),"")</f>
        <v/>
      </c>
      <c r="AW736" s="69" t="str">
        <f>IFERROR(CLEAN(HLOOKUP(AW$1,'1.源数据-产品报告-消费降序'!AW:AW,ROW(),0)),"")</f>
        <v/>
      </c>
      <c r="AX736" s="69" t="str">
        <f>IFERROR(CLEAN(HLOOKUP(AX$1,'1.源数据-产品报告-消费降序'!AX:AX,ROW(),0)),"")</f>
        <v/>
      </c>
      <c r="AY736" s="69" t="str">
        <f>IFERROR(CLEAN(HLOOKUP(AY$1,'1.源数据-产品报告-消费降序'!AY:AY,ROW(),0)),"")</f>
        <v/>
      </c>
      <c r="AZ7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6" s="69" t="str">
        <f>IFERROR(CLEAN(HLOOKUP(BA$1,'1.源数据-产品报告-消费降序'!BA:BA,ROW(),0)),"")</f>
        <v/>
      </c>
      <c r="BD736" s="69" t="str">
        <f>IFERROR(CLEAN(HLOOKUP(BD$1,'1.源数据-产品报告-消费降序'!BD:BD,ROW(),0)),"")</f>
        <v/>
      </c>
      <c r="BE736" s="69" t="str">
        <f>IFERROR(CLEAN(HLOOKUP(BE$1,'1.源数据-产品报告-消费降序'!BE:BE,ROW(),0)),"")</f>
        <v/>
      </c>
      <c r="BF736" s="69" t="str">
        <f>IFERROR(CLEAN(HLOOKUP(BF$1,'1.源数据-产品报告-消费降序'!BF:BF,ROW(),0)),"")</f>
        <v/>
      </c>
      <c r="BG736" s="69" t="str">
        <f>IFERROR(CLEAN(HLOOKUP(BG$1,'1.源数据-产品报告-消费降序'!BG:BG,ROW(),0)),"")</f>
        <v/>
      </c>
      <c r="BH736" s="69" t="str">
        <f>IFERROR(CLEAN(HLOOKUP(BH$1,'1.源数据-产品报告-消费降序'!BH:BH,ROW(),0)),"")</f>
        <v/>
      </c>
      <c r="BI736" s="69" t="str">
        <f>IFERROR(CLEAN(HLOOKUP(BI$1,'1.源数据-产品报告-消费降序'!BI:BI,ROW(),0)),"")</f>
        <v/>
      </c>
      <c r="BJ736" s="69" t="str">
        <f>IFERROR(CLEAN(HLOOKUP(BJ$1,'1.源数据-产品报告-消费降序'!BJ:BJ,ROW(),0)),"")</f>
        <v/>
      </c>
      <c r="BK7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6" s="69" t="str">
        <f>IFERROR(CLEAN(HLOOKUP(BL$1,'1.源数据-产品报告-消费降序'!BL:BL,ROW(),0)),"")</f>
        <v/>
      </c>
      <c r="BO736" s="69" t="str">
        <f>IFERROR(CLEAN(HLOOKUP(BO$1,'1.源数据-产品报告-消费降序'!BO:BO,ROW(),0)),"")</f>
        <v/>
      </c>
      <c r="BP736" s="69" t="str">
        <f>IFERROR(CLEAN(HLOOKUP(BP$1,'1.源数据-产品报告-消费降序'!BP:BP,ROW(),0)),"")</f>
        <v/>
      </c>
      <c r="BQ736" s="69" t="str">
        <f>IFERROR(CLEAN(HLOOKUP(BQ$1,'1.源数据-产品报告-消费降序'!BQ:BQ,ROW(),0)),"")</f>
        <v/>
      </c>
      <c r="BR736" s="69" t="str">
        <f>IFERROR(CLEAN(HLOOKUP(BR$1,'1.源数据-产品报告-消费降序'!BR:BR,ROW(),0)),"")</f>
        <v/>
      </c>
      <c r="BS736" s="69" t="str">
        <f>IFERROR(CLEAN(HLOOKUP(BS$1,'1.源数据-产品报告-消费降序'!BS:BS,ROW(),0)),"")</f>
        <v/>
      </c>
      <c r="BT736" s="69" t="str">
        <f>IFERROR(CLEAN(HLOOKUP(BT$1,'1.源数据-产品报告-消费降序'!BT:BT,ROW(),0)),"")</f>
        <v/>
      </c>
      <c r="BU736" s="69" t="str">
        <f>IFERROR(CLEAN(HLOOKUP(BU$1,'1.源数据-产品报告-消费降序'!BU:BU,ROW(),0)),"")</f>
        <v/>
      </c>
      <c r="BV7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6" s="69" t="str">
        <f>IFERROR(CLEAN(HLOOKUP(BW$1,'1.源数据-产品报告-消费降序'!BW:BW,ROW(),0)),"")</f>
        <v/>
      </c>
    </row>
    <row r="737" spans="1:75">
      <c r="A737" s="69" t="str">
        <f>IFERROR(CLEAN(HLOOKUP(A$1,'1.源数据-产品报告-消费降序'!A:A,ROW(),0)),"")</f>
        <v/>
      </c>
      <c r="B737" s="69" t="str">
        <f>IFERROR(CLEAN(HLOOKUP(B$1,'1.源数据-产品报告-消费降序'!B:B,ROW(),0)),"")</f>
        <v/>
      </c>
      <c r="C737" s="69" t="str">
        <f>IFERROR(CLEAN(HLOOKUP(C$1,'1.源数据-产品报告-消费降序'!C:C,ROW(),0)),"")</f>
        <v/>
      </c>
      <c r="D737" s="69" t="str">
        <f>IFERROR(CLEAN(HLOOKUP(D$1,'1.源数据-产品报告-消费降序'!D:D,ROW(),0)),"")</f>
        <v/>
      </c>
      <c r="E737" s="69" t="str">
        <f>IFERROR(CLEAN(HLOOKUP(E$1,'1.源数据-产品报告-消费降序'!E:E,ROW(),0)),"")</f>
        <v/>
      </c>
      <c r="F737" s="69" t="str">
        <f>IFERROR(CLEAN(HLOOKUP(F$1,'1.源数据-产品报告-消费降序'!F:F,ROW(),0)),"")</f>
        <v/>
      </c>
      <c r="G737" s="70">
        <f>IFERROR((HLOOKUP(G$1,'1.源数据-产品报告-消费降序'!G:G,ROW(),0)),"")</f>
        <v>0</v>
      </c>
      <c r="H7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7" s="69" t="str">
        <f>IFERROR(CLEAN(HLOOKUP(I$1,'1.源数据-产品报告-消费降序'!I:I,ROW(),0)),"")</f>
        <v/>
      </c>
      <c r="L737" s="69" t="str">
        <f>IFERROR(CLEAN(HLOOKUP(L$1,'1.源数据-产品报告-消费降序'!L:L,ROW(),0)),"")</f>
        <v/>
      </c>
      <c r="M737" s="69" t="str">
        <f>IFERROR(CLEAN(HLOOKUP(M$1,'1.源数据-产品报告-消费降序'!M:M,ROW(),0)),"")</f>
        <v/>
      </c>
      <c r="N737" s="69" t="str">
        <f>IFERROR(CLEAN(HLOOKUP(N$1,'1.源数据-产品报告-消费降序'!N:N,ROW(),0)),"")</f>
        <v/>
      </c>
      <c r="O737" s="69" t="str">
        <f>IFERROR(CLEAN(HLOOKUP(O$1,'1.源数据-产品报告-消费降序'!O:O,ROW(),0)),"")</f>
        <v/>
      </c>
      <c r="P737" s="69" t="str">
        <f>IFERROR(CLEAN(HLOOKUP(P$1,'1.源数据-产品报告-消费降序'!P:P,ROW(),0)),"")</f>
        <v/>
      </c>
      <c r="Q737" s="69" t="str">
        <f>IFERROR(CLEAN(HLOOKUP(Q$1,'1.源数据-产品报告-消费降序'!Q:Q,ROW(),0)),"")</f>
        <v/>
      </c>
      <c r="R737" s="69" t="str">
        <f>IFERROR(CLEAN(HLOOKUP(R$1,'1.源数据-产品报告-消费降序'!R:R,ROW(),0)),"")</f>
        <v/>
      </c>
      <c r="S7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7" s="69" t="str">
        <f>IFERROR(CLEAN(HLOOKUP(T$1,'1.源数据-产品报告-消费降序'!T:T,ROW(),0)),"")</f>
        <v/>
      </c>
      <c r="W737" s="69" t="str">
        <f>IFERROR(CLEAN(HLOOKUP(W$1,'1.源数据-产品报告-消费降序'!W:W,ROW(),0)),"")</f>
        <v/>
      </c>
      <c r="X737" s="69" t="str">
        <f>IFERROR(CLEAN(HLOOKUP(X$1,'1.源数据-产品报告-消费降序'!X:X,ROW(),0)),"")</f>
        <v/>
      </c>
      <c r="Y737" s="69" t="str">
        <f>IFERROR(CLEAN(HLOOKUP(Y$1,'1.源数据-产品报告-消费降序'!Y:Y,ROW(),0)),"")</f>
        <v/>
      </c>
      <c r="Z737" s="69" t="str">
        <f>IFERROR(CLEAN(HLOOKUP(Z$1,'1.源数据-产品报告-消费降序'!Z:Z,ROW(),0)),"")</f>
        <v/>
      </c>
      <c r="AA737" s="69" t="str">
        <f>IFERROR(CLEAN(HLOOKUP(AA$1,'1.源数据-产品报告-消费降序'!AA:AA,ROW(),0)),"")</f>
        <v/>
      </c>
      <c r="AB737" s="69" t="str">
        <f>IFERROR(CLEAN(HLOOKUP(AB$1,'1.源数据-产品报告-消费降序'!AB:AB,ROW(),0)),"")</f>
        <v/>
      </c>
      <c r="AC737" s="69" t="str">
        <f>IFERROR(CLEAN(HLOOKUP(AC$1,'1.源数据-产品报告-消费降序'!AC:AC,ROW(),0)),"")</f>
        <v/>
      </c>
      <c r="AD7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7" s="69" t="str">
        <f>IFERROR(CLEAN(HLOOKUP(AE$1,'1.源数据-产品报告-消费降序'!AE:AE,ROW(),0)),"")</f>
        <v/>
      </c>
      <c r="AH737" s="69" t="str">
        <f>IFERROR(CLEAN(HLOOKUP(AH$1,'1.源数据-产品报告-消费降序'!AH:AH,ROW(),0)),"")</f>
        <v/>
      </c>
      <c r="AI737" s="69" t="str">
        <f>IFERROR(CLEAN(HLOOKUP(AI$1,'1.源数据-产品报告-消费降序'!AI:AI,ROW(),0)),"")</f>
        <v/>
      </c>
      <c r="AJ737" s="69" t="str">
        <f>IFERROR(CLEAN(HLOOKUP(AJ$1,'1.源数据-产品报告-消费降序'!AJ:AJ,ROW(),0)),"")</f>
        <v/>
      </c>
      <c r="AK737" s="69" t="str">
        <f>IFERROR(CLEAN(HLOOKUP(AK$1,'1.源数据-产品报告-消费降序'!AK:AK,ROW(),0)),"")</f>
        <v/>
      </c>
      <c r="AL737" s="69" t="str">
        <f>IFERROR(CLEAN(HLOOKUP(AL$1,'1.源数据-产品报告-消费降序'!AL:AL,ROW(),0)),"")</f>
        <v/>
      </c>
      <c r="AM737" s="69" t="str">
        <f>IFERROR(CLEAN(HLOOKUP(AM$1,'1.源数据-产品报告-消费降序'!AM:AM,ROW(),0)),"")</f>
        <v/>
      </c>
      <c r="AN737" s="69" t="str">
        <f>IFERROR(CLEAN(HLOOKUP(AN$1,'1.源数据-产品报告-消费降序'!AN:AN,ROW(),0)),"")</f>
        <v/>
      </c>
      <c r="AO7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7" s="69" t="str">
        <f>IFERROR(CLEAN(HLOOKUP(AP$1,'1.源数据-产品报告-消费降序'!AP:AP,ROW(),0)),"")</f>
        <v/>
      </c>
      <c r="AS737" s="69" t="str">
        <f>IFERROR(CLEAN(HLOOKUP(AS$1,'1.源数据-产品报告-消费降序'!AS:AS,ROW(),0)),"")</f>
        <v/>
      </c>
      <c r="AT737" s="69" t="str">
        <f>IFERROR(CLEAN(HLOOKUP(AT$1,'1.源数据-产品报告-消费降序'!AT:AT,ROW(),0)),"")</f>
        <v/>
      </c>
      <c r="AU737" s="69" t="str">
        <f>IFERROR(CLEAN(HLOOKUP(AU$1,'1.源数据-产品报告-消费降序'!AU:AU,ROW(),0)),"")</f>
        <v/>
      </c>
      <c r="AV737" s="69" t="str">
        <f>IFERROR(CLEAN(HLOOKUP(AV$1,'1.源数据-产品报告-消费降序'!AV:AV,ROW(),0)),"")</f>
        <v/>
      </c>
      <c r="AW737" s="69" t="str">
        <f>IFERROR(CLEAN(HLOOKUP(AW$1,'1.源数据-产品报告-消费降序'!AW:AW,ROW(),0)),"")</f>
        <v/>
      </c>
      <c r="AX737" s="69" t="str">
        <f>IFERROR(CLEAN(HLOOKUP(AX$1,'1.源数据-产品报告-消费降序'!AX:AX,ROW(),0)),"")</f>
        <v/>
      </c>
      <c r="AY737" s="69" t="str">
        <f>IFERROR(CLEAN(HLOOKUP(AY$1,'1.源数据-产品报告-消费降序'!AY:AY,ROW(),0)),"")</f>
        <v/>
      </c>
      <c r="AZ7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7" s="69" t="str">
        <f>IFERROR(CLEAN(HLOOKUP(BA$1,'1.源数据-产品报告-消费降序'!BA:BA,ROW(),0)),"")</f>
        <v/>
      </c>
      <c r="BD737" s="69" t="str">
        <f>IFERROR(CLEAN(HLOOKUP(BD$1,'1.源数据-产品报告-消费降序'!BD:BD,ROW(),0)),"")</f>
        <v/>
      </c>
      <c r="BE737" s="69" t="str">
        <f>IFERROR(CLEAN(HLOOKUP(BE$1,'1.源数据-产品报告-消费降序'!BE:BE,ROW(),0)),"")</f>
        <v/>
      </c>
      <c r="BF737" s="69" t="str">
        <f>IFERROR(CLEAN(HLOOKUP(BF$1,'1.源数据-产品报告-消费降序'!BF:BF,ROW(),0)),"")</f>
        <v/>
      </c>
      <c r="BG737" s="69" t="str">
        <f>IFERROR(CLEAN(HLOOKUP(BG$1,'1.源数据-产品报告-消费降序'!BG:BG,ROW(),0)),"")</f>
        <v/>
      </c>
      <c r="BH737" s="69" t="str">
        <f>IFERROR(CLEAN(HLOOKUP(BH$1,'1.源数据-产品报告-消费降序'!BH:BH,ROW(),0)),"")</f>
        <v/>
      </c>
      <c r="BI737" s="69" t="str">
        <f>IFERROR(CLEAN(HLOOKUP(BI$1,'1.源数据-产品报告-消费降序'!BI:BI,ROW(),0)),"")</f>
        <v/>
      </c>
      <c r="BJ737" s="69" t="str">
        <f>IFERROR(CLEAN(HLOOKUP(BJ$1,'1.源数据-产品报告-消费降序'!BJ:BJ,ROW(),0)),"")</f>
        <v/>
      </c>
      <c r="BK7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7" s="69" t="str">
        <f>IFERROR(CLEAN(HLOOKUP(BL$1,'1.源数据-产品报告-消费降序'!BL:BL,ROW(),0)),"")</f>
        <v/>
      </c>
      <c r="BO737" s="69" t="str">
        <f>IFERROR(CLEAN(HLOOKUP(BO$1,'1.源数据-产品报告-消费降序'!BO:BO,ROW(),0)),"")</f>
        <v/>
      </c>
      <c r="BP737" s="69" t="str">
        <f>IFERROR(CLEAN(HLOOKUP(BP$1,'1.源数据-产品报告-消费降序'!BP:BP,ROW(),0)),"")</f>
        <v/>
      </c>
      <c r="BQ737" s="69" t="str">
        <f>IFERROR(CLEAN(HLOOKUP(BQ$1,'1.源数据-产品报告-消费降序'!BQ:BQ,ROW(),0)),"")</f>
        <v/>
      </c>
      <c r="BR737" s="69" t="str">
        <f>IFERROR(CLEAN(HLOOKUP(BR$1,'1.源数据-产品报告-消费降序'!BR:BR,ROW(),0)),"")</f>
        <v/>
      </c>
      <c r="BS737" s="69" t="str">
        <f>IFERROR(CLEAN(HLOOKUP(BS$1,'1.源数据-产品报告-消费降序'!BS:BS,ROW(),0)),"")</f>
        <v/>
      </c>
      <c r="BT737" s="69" t="str">
        <f>IFERROR(CLEAN(HLOOKUP(BT$1,'1.源数据-产品报告-消费降序'!BT:BT,ROW(),0)),"")</f>
        <v/>
      </c>
      <c r="BU737" s="69" t="str">
        <f>IFERROR(CLEAN(HLOOKUP(BU$1,'1.源数据-产品报告-消费降序'!BU:BU,ROW(),0)),"")</f>
        <v/>
      </c>
      <c r="BV7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7" s="69" t="str">
        <f>IFERROR(CLEAN(HLOOKUP(BW$1,'1.源数据-产品报告-消费降序'!BW:BW,ROW(),0)),"")</f>
        <v/>
      </c>
    </row>
    <row r="738" spans="1:75">
      <c r="A738" s="69" t="str">
        <f>IFERROR(CLEAN(HLOOKUP(A$1,'1.源数据-产品报告-消费降序'!A:A,ROW(),0)),"")</f>
        <v/>
      </c>
      <c r="B738" s="69" t="str">
        <f>IFERROR(CLEAN(HLOOKUP(B$1,'1.源数据-产品报告-消费降序'!B:B,ROW(),0)),"")</f>
        <v/>
      </c>
      <c r="C738" s="69" t="str">
        <f>IFERROR(CLEAN(HLOOKUP(C$1,'1.源数据-产品报告-消费降序'!C:C,ROW(),0)),"")</f>
        <v/>
      </c>
      <c r="D738" s="69" t="str">
        <f>IFERROR(CLEAN(HLOOKUP(D$1,'1.源数据-产品报告-消费降序'!D:D,ROW(),0)),"")</f>
        <v/>
      </c>
      <c r="E738" s="69" t="str">
        <f>IFERROR(CLEAN(HLOOKUP(E$1,'1.源数据-产品报告-消费降序'!E:E,ROW(),0)),"")</f>
        <v/>
      </c>
      <c r="F738" s="69" t="str">
        <f>IFERROR(CLEAN(HLOOKUP(F$1,'1.源数据-产品报告-消费降序'!F:F,ROW(),0)),"")</f>
        <v/>
      </c>
      <c r="G738" s="70">
        <f>IFERROR((HLOOKUP(G$1,'1.源数据-产品报告-消费降序'!G:G,ROW(),0)),"")</f>
        <v>0</v>
      </c>
      <c r="H7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8" s="69" t="str">
        <f>IFERROR(CLEAN(HLOOKUP(I$1,'1.源数据-产品报告-消费降序'!I:I,ROW(),0)),"")</f>
        <v/>
      </c>
      <c r="L738" s="69" t="str">
        <f>IFERROR(CLEAN(HLOOKUP(L$1,'1.源数据-产品报告-消费降序'!L:L,ROW(),0)),"")</f>
        <v/>
      </c>
      <c r="M738" s="69" t="str">
        <f>IFERROR(CLEAN(HLOOKUP(M$1,'1.源数据-产品报告-消费降序'!M:M,ROW(),0)),"")</f>
        <v/>
      </c>
      <c r="N738" s="69" t="str">
        <f>IFERROR(CLEAN(HLOOKUP(N$1,'1.源数据-产品报告-消费降序'!N:N,ROW(),0)),"")</f>
        <v/>
      </c>
      <c r="O738" s="69" t="str">
        <f>IFERROR(CLEAN(HLOOKUP(O$1,'1.源数据-产品报告-消费降序'!O:O,ROW(),0)),"")</f>
        <v/>
      </c>
      <c r="P738" s="69" t="str">
        <f>IFERROR(CLEAN(HLOOKUP(P$1,'1.源数据-产品报告-消费降序'!P:P,ROW(),0)),"")</f>
        <v/>
      </c>
      <c r="Q738" s="69" t="str">
        <f>IFERROR(CLEAN(HLOOKUP(Q$1,'1.源数据-产品报告-消费降序'!Q:Q,ROW(),0)),"")</f>
        <v/>
      </c>
      <c r="R738" s="69" t="str">
        <f>IFERROR(CLEAN(HLOOKUP(R$1,'1.源数据-产品报告-消费降序'!R:R,ROW(),0)),"")</f>
        <v/>
      </c>
      <c r="S7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8" s="69" t="str">
        <f>IFERROR(CLEAN(HLOOKUP(T$1,'1.源数据-产品报告-消费降序'!T:T,ROW(),0)),"")</f>
        <v/>
      </c>
      <c r="W738" s="69" t="str">
        <f>IFERROR(CLEAN(HLOOKUP(W$1,'1.源数据-产品报告-消费降序'!W:W,ROW(),0)),"")</f>
        <v/>
      </c>
      <c r="X738" s="69" t="str">
        <f>IFERROR(CLEAN(HLOOKUP(X$1,'1.源数据-产品报告-消费降序'!X:X,ROW(),0)),"")</f>
        <v/>
      </c>
      <c r="Y738" s="69" t="str">
        <f>IFERROR(CLEAN(HLOOKUP(Y$1,'1.源数据-产品报告-消费降序'!Y:Y,ROW(),0)),"")</f>
        <v/>
      </c>
      <c r="Z738" s="69" t="str">
        <f>IFERROR(CLEAN(HLOOKUP(Z$1,'1.源数据-产品报告-消费降序'!Z:Z,ROW(),0)),"")</f>
        <v/>
      </c>
      <c r="AA738" s="69" t="str">
        <f>IFERROR(CLEAN(HLOOKUP(AA$1,'1.源数据-产品报告-消费降序'!AA:AA,ROW(),0)),"")</f>
        <v/>
      </c>
      <c r="AB738" s="69" t="str">
        <f>IFERROR(CLEAN(HLOOKUP(AB$1,'1.源数据-产品报告-消费降序'!AB:AB,ROW(),0)),"")</f>
        <v/>
      </c>
      <c r="AC738" s="69" t="str">
        <f>IFERROR(CLEAN(HLOOKUP(AC$1,'1.源数据-产品报告-消费降序'!AC:AC,ROW(),0)),"")</f>
        <v/>
      </c>
      <c r="AD7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8" s="69" t="str">
        <f>IFERROR(CLEAN(HLOOKUP(AE$1,'1.源数据-产品报告-消费降序'!AE:AE,ROW(),0)),"")</f>
        <v/>
      </c>
      <c r="AH738" s="69" t="str">
        <f>IFERROR(CLEAN(HLOOKUP(AH$1,'1.源数据-产品报告-消费降序'!AH:AH,ROW(),0)),"")</f>
        <v/>
      </c>
      <c r="AI738" s="69" t="str">
        <f>IFERROR(CLEAN(HLOOKUP(AI$1,'1.源数据-产品报告-消费降序'!AI:AI,ROW(),0)),"")</f>
        <v/>
      </c>
      <c r="AJ738" s="69" t="str">
        <f>IFERROR(CLEAN(HLOOKUP(AJ$1,'1.源数据-产品报告-消费降序'!AJ:AJ,ROW(),0)),"")</f>
        <v/>
      </c>
      <c r="AK738" s="69" t="str">
        <f>IFERROR(CLEAN(HLOOKUP(AK$1,'1.源数据-产品报告-消费降序'!AK:AK,ROW(),0)),"")</f>
        <v/>
      </c>
      <c r="AL738" s="69" t="str">
        <f>IFERROR(CLEAN(HLOOKUP(AL$1,'1.源数据-产品报告-消费降序'!AL:AL,ROW(),0)),"")</f>
        <v/>
      </c>
      <c r="AM738" s="69" t="str">
        <f>IFERROR(CLEAN(HLOOKUP(AM$1,'1.源数据-产品报告-消费降序'!AM:AM,ROW(),0)),"")</f>
        <v/>
      </c>
      <c r="AN738" s="69" t="str">
        <f>IFERROR(CLEAN(HLOOKUP(AN$1,'1.源数据-产品报告-消费降序'!AN:AN,ROW(),0)),"")</f>
        <v/>
      </c>
      <c r="AO7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8" s="69" t="str">
        <f>IFERROR(CLEAN(HLOOKUP(AP$1,'1.源数据-产品报告-消费降序'!AP:AP,ROW(),0)),"")</f>
        <v/>
      </c>
      <c r="AS738" s="69" t="str">
        <f>IFERROR(CLEAN(HLOOKUP(AS$1,'1.源数据-产品报告-消费降序'!AS:AS,ROW(),0)),"")</f>
        <v/>
      </c>
      <c r="AT738" s="69" t="str">
        <f>IFERROR(CLEAN(HLOOKUP(AT$1,'1.源数据-产品报告-消费降序'!AT:AT,ROW(),0)),"")</f>
        <v/>
      </c>
      <c r="AU738" s="69" t="str">
        <f>IFERROR(CLEAN(HLOOKUP(AU$1,'1.源数据-产品报告-消费降序'!AU:AU,ROW(),0)),"")</f>
        <v/>
      </c>
      <c r="AV738" s="69" t="str">
        <f>IFERROR(CLEAN(HLOOKUP(AV$1,'1.源数据-产品报告-消费降序'!AV:AV,ROW(),0)),"")</f>
        <v/>
      </c>
      <c r="AW738" s="69" t="str">
        <f>IFERROR(CLEAN(HLOOKUP(AW$1,'1.源数据-产品报告-消费降序'!AW:AW,ROW(),0)),"")</f>
        <v/>
      </c>
      <c r="AX738" s="69" t="str">
        <f>IFERROR(CLEAN(HLOOKUP(AX$1,'1.源数据-产品报告-消费降序'!AX:AX,ROW(),0)),"")</f>
        <v/>
      </c>
      <c r="AY738" s="69" t="str">
        <f>IFERROR(CLEAN(HLOOKUP(AY$1,'1.源数据-产品报告-消费降序'!AY:AY,ROW(),0)),"")</f>
        <v/>
      </c>
      <c r="AZ7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8" s="69" t="str">
        <f>IFERROR(CLEAN(HLOOKUP(BA$1,'1.源数据-产品报告-消费降序'!BA:BA,ROW(),0)),"")</f>
        <v/>
      </c>
      <c r="BD738" s="69" t="str">
        <f>IFERROR(CLEAN(HLOOKUP(BD$1,'1.源数据-产品报告-消费降序'!BD:BD,ROW(),0)),"")</f>
        <v/>
      </c>
      <c r="BE738" s="69" t="str">
        <f>IFERROR(CLEAN(HLOOKUP(BE$1,'1.源数据-产品报告-消费降序'!BE:BE,ROW(),0)),"")</f>
        <v/>
      </c>
      <c r="BF738" s="69" t="str">
        <f>IFERROR(CLEAN(HLOOKUP(BF$1,'1.源数据-产品报告-消费降序'!BF:BF,ROW(),0)),"")</f>
        <v/>
      </c>
      <c r="BG738" s="69" t="str">
        <f>IFERROR(CLEAN(HLOOKUP(BG$1,'1.源数据-产品报告-消费降序'!BG:BG,ROW(),0)),"")</f>
        <v/>
      </c>
      <c r="BH738" s="69" t="str">
        <f>IFERROR(CLEAN(HLOOKUP(BH$1,'1.源数据-产品报告-消费降序'!BH:BH,ROW(),0)),"")</f>
        <v/>
      </c>
      <c r="BI738" s="69" t="str">
        <f>IFERROR(CLEAN(HLOOKUP(BI$1,'1.源数据-产品报告-消费降序'!BI:BI,ROW(),0)),"")</f>
        <v/>
      </c>
      <c r="BJ738" s="69" t="str">
        <f>IFERROR(CLEAN(HLOOKUP(BJ$1,'1.源数据-产品报告-消费降序'!BJ:BJ,ROW(),0)),"")</f>
        <v/>
      </c>
      <c r="BK7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8" s="69" t="str">
        <f>IFERROR(CLEAN(HLOOKUP(BL$1,'1.源数据-产品报告-消费降序'!BL:BL,ROW(),0)),"")</f>
        <v/>
      </c>
      <c r="BO738" s="69" t="str">
        <f>IFERROR(CLEAN(HLOOKUP(BO$1,'1.源数据-产品报告-消费降序'!BO:BO,ROW(),0)),"")</f>
        <v/>
      </c>
      <c r="BP738" s="69" t="str">
        <f>IFERROR(CLEAN(HLOOKUP(BP$1,'1.源数据-产品报告-消费降序'!BP:BP,ROW(),0)),"")</f>
        <v/>
      </c>
      <c r="BQ738" s="69" t="str">
        <f>IFERROR(CLEAN(HLOOKUP(BQ$1,'1.源数据-产品报告-消费降序'!BQ:BQ,ROW(),0)),"")</f>
        <v/>
      </c>
      <c r="BR738" s="69" t="str">
        <f>IFERROR(CLEAN(HLOOKUP(BR$1,'1.源数据-产品报告-消费降序'!BR:BR,ROW(),0)),"")</f>
        <v/>
      </c>
      <c r="BS738" s="69" t="str">
        <f>IFERROR(CLEAN(HLOOKUP(BS$1,'1.源数据-产品报告-消费降序'!BS:BS,ROW(),0)),"")</f>
        <v/>
      </c>
      <c r="BT738" s="69" t="str">
        <f>IFERROR(CLEAN(HLOOKUP(BT$1,'1.源数据-产品报告-消费降序'!BT:BT,ROW(),0)),"")</f>
        <v/>
      </c>
      <c r="BU738" s="69" t="str">
        <f>IFERROR(CLEAN(HLOOKUP(BU$1,'1.源数据-产品报告-消费降序'!BU:BU,ROW(),0)),"")</f>
        <v/>
      </c>
      <c r="BV7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8" s="69" t="str">
        <f>IFERROR(CLEAN(HLOOKUP(BW$1,'1.源数据-产品报告-消费降序'!BW:BW,ROW(),0)),"")</f>
        <v/>
      </c>
    </row>
    <row r="739" spans="1:75">
      <c r="A739" s="69" t="str">
        <f>IFERROR(CLEAN(HLOOKUP(A$1,'1.源数据-产品报告-消费降序'!A:A,ROW(),0)),"")</f>
        <v/>
      </c>
      <c r="B739" s="69" t="str">
        <f>IFERROR(CLEAN(HLOOKUP(B$1,'1.源数据-产品报告-消费降序'!B:B,ROW(),0)),"")</f>
        <v/>
      </c>
      <c r="C739" s="69" t="str">
        <f>IFERROR(CLEAN(HLOOKUP(C$1,'1.源数据-产品报告-消费降序'!C:C,ROW(),0)),"")</f>
        <v/>
      </c>
      <c r="D739" s="69" t="str">
        <f>IFERROR(CLEAN(HLOOKUP(D$1,'1.源数据-产品报告-消费降序'!D:D,ROW(),0)),"")</f>
        <v/>
      </c>
      <c r="E739" s="69" t="str">
        <f>IFERROR(CLEAN(HLOOKUP(E$1,'1.源数据-产品报告-消费降序'!E:E,ROW(),0)),"")</f>
        <v/>
      </c>
      <c r="F739" s="69" t="str">
        <f>IFERROR(CLEAN(HLOOKUP(F$1,'1.源数据-产品报告-消费降序'!F:F,ROW(),0)),"")</f>
        <v/>
      </c>
      <c r="G739" s="70">
        <f>IFERROR((HLOOKUP(G$1,'1.源数据-产品报告-消费降序'!G:G,ROW(),0)),"")</f>
        <v>0</v>
      </c>
      <c r="H7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39" s="69" t="str">
        <f>IFERROR(CLEAN(HLOOKUP(I$1,'1.源数据-产品报告-消费降序'!I:I,ROW(),0)),"")</f>
        <v/>
      </c>
      <c r="L739" s="69" t="str">
        <f>IFERROR(CLEAN(HLOOKUP(L$1,'1.源数据-产品报告-消费降序'!L:L,ROW(),0)),"")</f>
        <v/>
      </c>
      <c r="M739" s="69" t="str">
        <f>IFERROR(CLEAN(HLOOKUP(M$1,'1.源数据-产品报告-消费降序'!M:M,ROW(),0)),"")</f>
        <v/>
      </c>
      <c r="N739" s="69" t="str">
        <f>IFERROR(CLEAN(HLOOKUP(N$1,'1.源数据-产品报告-消费降序'!N:N,ROW(),0)),"")</f>
        <v/>
      </c>
      <c r="O739" s="69" t="str">
        <f>IFERROR(CLEAN(HLOOKUP(O$1,'1.源数据-产品报告-消费降序'!O:O,ROW(),0)),"")</f>
        <v/>
      </c>
      <c r="P739" s="69" t="str">
        <f>IFERROR(CLEAN(HLOOKUP(P$1,'1.源数据-产品报告-消费降序'!P:P,ROW(),0)),"")</f>
        <v/>
      </c>
      <c r="Q739" s="69" t="str">
        <f>IFERROR(CLEAN(HLOOKUP(Q$1,'1.源数据-产品报告-消费降序'!Q:Q,ROW(),0)),"")</f>
        <v/>
      </c>
      <c r="R739" s="69" t="str">
        <f>IFERROR(CLEAN(HLOOKUP(R$1,'1.源数据-产品报告-消费降序'!R:R,ROW(),0)),"")</f>
        <v/>
      </c>
      <c r="S7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39" s="69" t="str">
        <f>IFERROR(CLEAN(HLOOKUP(T$1,'1.源数据-产品报告-消费降序'!T:T,ROW(),0)),"")</f>
        <v/>
      </c>
      <c r="W739" s="69" t="str">
        <f>IFERROR(CLEAN(HLOOKUP(W$1,'1.源数据-产品报告-消费降序'!W:W,ROW(),0)),"")</f>
        <v/>
      </c>
      <c r="X739" s="69" t="str">
        <f>IFERROR(CLEAN(HLOOKUP(X$1,'1.源数据-产品报告-消费降序'!X:X,ROW(),0)),"")</f>
        <v/>
      </c>
      <c r="Y739" s="69" t="str">
        <f>IFERROR(CLEAN(HLOOKUP(Y$1,'1.源数据-产品报告-消费降序'!Y:Y,ROW(),0)),"")</f>
        <v/>
      </c>
      <c r="Z739" s="69" t="str">
        <f>IFERROR(CLEAN(HLOOKUP(Z$1,'1.源数据-产品报告-消费降序'!Z:Z,ROW(),0)),"")</f>
        <v/>
      </c>
      <c r="AA739" s="69" t="str">
        <f>IFERROR(CLEAN(HLOOKUP(AA$1,'1.源数据-产品报告-消费降序'!AA:AA,ROW(),0)),"")</f>
        <v/>
      </c>
      <c r="AB739" s="69" t="str">
        <f>IFERROR(CLEAN(HLOOKUP(AB$1,'1.源数据-产品报告-消费降序'!AB:AB,ROW(),0)),"")</f>
        <v/>
      </c>
      <c r="AC739" s="69" t="str">
        <f>IFERROR(CLEAN(HLOOKUP(AC$1,'1.源数据-产品报告-消费降序'!AC:AC,ROW(),0)),"")</f>
        <v/>
      </c>
      <c r="AD7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39" s="69" t="str">
        <f>IFERROR(CLEAN(HLOOKUP(AE$1,'1.源数据-产品报告-消费降序'!AE:AE,ROW(),0)),"")</f>
        <v/>
      </c>
      <c r="AH739" s="69" t="str">
        <f>IFERROR(CLEAN(HLOOKUP(AH$1,'1.源数据-产品报告-消费降序'!AH:AH,ROW(),0)),"")</f>
        <v/>
      </c>
      <c r="AI739" s="69" t="str">
        <f>IFERROR(CLEAN(HLOOKUP(AI$1,'1.源数据-产品报告-消费降序'!AI:AI,ROW(),0)),"")</f>
        <v/>
      </c>
      <c r="AJ739" s="69" t="str">
        <f>IFERROR(CLEAN(HLOOKUP(AJ$1,'1.源数据-产品报告-消费降序'!AJ:AJ,ROW(),0)),"")</f>
        <v/>
      </c>
      <c r="AK739" s="69" t="str">
        <f>IFERROR(CLEAN(HLOOKUP(AK$1,'1.源数据-产品报告-消费降序'!AK:AK,ROW(),0)),"")</f>
        <v/>
      </c>
      <c r="AL739" s="69" t="str">
        <f>IFERROR(CLEAN(HLOOKUP(AL$1,'1.源数据-产品报告-消费降序'!AL:AL,ROW(),0)),"")</f>
        <v/>
      </c>
      <c r="AM739" s="69" t="str">
        <f>IFERROR(CLEAN(HLOOKUP(AM$1,'1.源数据-产品报告-消费降序'!AM:AM,ROW(),0)),"")</f>
        <v/>
      </c>
      <c r="AN739" s="69" t="str">
        <f>IFERROR(CLEAN(HLOOKUP(AN$1,'1.源数据-产品报告-消费降序'!AN:AN,ROW(),0)),"")</f>
        <v/>
      </c>
      <c r="AO7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39" s="69" t="str">
        <f>IFERROR(CLEAN(HLOOKUP(AP$1,'1.源数据-产品报告-消费降序'!AP:AP,ROW(),0)),"")</f>
        <v/>
      </c>
      <c r="AS739" s="69" t="str">
        <f>IFERROR(CLEAN(HLOOKUP(AS$1,'1.源数据-产品报告-消费降序'!AS:AS,ROW(),0)),"")</f>
        <v/>
      </c>
      <c r="AT739" s="69" t="str">
        <f>IFERROR(CLEAN(HLOOKUP(AT$1,'1.源数据-产品报告-消费降序'!AT:AT,ROW(),0)),"")</f>
        <v/>
      </c>
      <c r="AU739" s="69" t="str">
        <f>IFERROR(CLEAN(HLOOKUP(AU$1,'1.源数据-产品报告-消费降序'!AU:AU,ROW(),0)),"")</f>
        <v/>
      </c>
      <c r="AV739" s="69" t="str">
        <f>IFERROR(CLEAN(HLOOKUP(AV$1,'1.源数据-产品报告-消费降序'!AV:AV,ROW(),0)),"")</f>
        <v/>
      </c>
      <c r="AW739" s="69" t="str">
        <f>IFERROR(CLEAN(HLOOKUP(AW$1,'1.源数据-产品报告-消费降序'!AW:AW,ROW(),0)),"")</f>
        <v/>
      </c>
      <c r="AX739" s="69" t="str">
        <f>IFERROR(CLEAN(HLOOKUP(AX$1,'1.源数据-产品报告-消费降序'!AX:AX,ROW(),0)),"")</f>
        <v/>
      </c>
      <c r="AY739" s="69" t="str">
        <f>IFERROR(CLEAN(HLOOKUP(AY$1,'1.源数据-产品报告-消费降序'!AY:AY,ROW(),0)),"")</f>
        <v/>
      </c>
      <c r="AZ7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39" s="69" t="str">
        <f>IFERROR(CLEAN(HLOOKUP(BA$1,'1.源数据-产品报告-消费降序'!BA:BA,ROW(),0)),"")</f>
        <v/>
      </c>
      <c r="BD739" s="69" t="str">
        <f>IFERROR(CLEAN(HLOOKUP(BD$1,'1.源数据-产品报告-消费降序'!BD:BD,ROW(),0)),"")</f>
        <v/>
      </c>
      <c r="BE739" s="69" t="str">
        <f>IFERROR(CLEAN(HLOOKUP(BE$1,'1.源数据-产品报告-消费降序'!BE:BE,ROW(),0)),"")</f>
        <v/>
      </c>
      <c r="BF739" s="69" t="str">
        <f>IFERROR(CLEAN(HLOOKUP(BF$1,'1.源数据-产品报告-消费降序'!BF:BF,ROW(),0)),"")</f>
        <v/>
      </c>
      <c r="BG739" s="69" t="str">
        <f>IFERROR(CLEAN(HLOOKUP(BG$1,'1.源数据-产品报告-消费降序'!BG:BG,ROW(),0)),"")</f>
        <v/>
      </c>
      <c r="BH739" s="69" t="str">
        <f>IFERROR(CLEAN(HLOOKUP(BH$1,'1.源数据-产品报告-消费降序'!BH:BH,ROW(),0)),"")</f>
        <v/>
      </c>
      <c r="BI739" s="69" t="str">
        <f>IFERROR(CLEAN(HLOOKUP(BI$1,'1.源数据-产品报告-消费降序'!BI:BI,ROW(),0)),"")</f>
        <v/>
      </c>
      <c r="BJ739" s="69" t="str">
        <f>IFERROR(CLEAN(HLOOKUP(BJ$1,'1.源数据-产品报告-消费降序'!BJ:BJ,ROW(),0)),"")</f>
        <v/>
      </c>
      <c r="BK7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39" s="69" t="str">
        <f>IFERROR(CLEAN(HLOOKUP(BL$1,'1.源数据-产品报告-消费降序'!BL:BL,ROW(),0)),"")</f>
        <v/>
      </c>
      <c r="BO739" s="69" t="str">
        <f>IFERROR(CLEAN(HLOOKUP(BO$1,'1.源数据-产品报告-消费降序'!BO:BO,ROW(),0)),"")</f>
        <v/>
      </c>
      <c r="BP739" s="69" t="str">
        <f>IFERROR(CLEAN(HLOOKUP(BP$1,'1.源数据-产品报告-消费降序'!BP:BP,ROW(),0)),"")</f>
        <v/>
      </c>
      <c r="BQ739" s="69" t="str">
        <f>IFERROR(CLEAN(HLOOKUP(BQ$1,'1.源数据-产品报告-消费降序'!BQ:BQ,ROW(),0)),"")</f>
        <v/>
      </c>
      <c r="BR739" s="69" t="str">
        <f>IFERROR(CLEAN(HLOOKUP(BR$1,'1.源数据-产品报告-消费降序'!BR:BR,ROW(),0)),"")</f>
        <v/>
      </c>
      <c r="BS739" s="69" t="str">
        <f>IFERROR(CLEAN(HLOOKUP(BS$1,'1.源数据-产品报告-消费降序'!BS:BS,ROW(),0)),"")</f>
        <v/>
      </c>
      <c r="BT739" s="69" t="str">
        <f>IFERROR(CLEAN(HLOOKUP(BT$1,'1.源数据-产品报告-消费降序'!BT:BT,ROW(),0)),"")</f>
        <v/>
      </c>
      <c r="BU739" s="69" t="str">
        <f>IFERROR(CLEAN(HLOOKUP(BU$1,'1.源数据-产品报告-消费降序'!BU:BU,ROW(),0)),"")</f>
        <v/>
      </c>
      <c r="BV7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39" s="69" t="str">
        <f>IFERROR(CLEAN(HLOOKUP(BW$1,'1.源数据-产品报告-消费降序'!BW:BW,ROW(),0)),"")</f>
        <v/>
      </c>
    </row>
    <row r="740" spans="1:75">
      <c r="A740" s="69" t="str">
        <f>IFERROR(CLEAN(HLOOKUP(A$1,'1.源数据-产品报告-消费降序'!A:A,ROW(),0)),"")</f>
        <v/>
      </c>
      <c r="B740" s="69" t="str">
        <f>IFERROR(CLEAN(HLOOKUP(B$1,'1.源数据-产品报告-消费降序'!B:B,ROW(),0)),"")</f>
        <v/>
      </c>
      <c r="C740" s="69" t="str">
        <f>IFERROR(CLEAN(HLOOKUP(C$1,'1.源数据-产品报告-消费降序'!C:C,ROW(),0)),"")</f>
        <v/>
      </c>
      <c r="D740" s="69" t="str">
        <f>IFERROR(CLEAN(HLOOKUP(D$1,'1.源数据-产品报告-消费降序'!D:D,ROW(),0)),"")</f>
        <v/>
      </c>
      <c r="E740" s="69" t="str">
        <f>IFERROR(CLEAN(HLOOKUP(E$1,'1.源数据-产品报告-消费降序'!E:E,ROW(),0)),"")</f>
        <v/>
      </c>
      <c r="F740" s="69" t="str">
        <f>IFERROR(CLEAN(HLOOKUP(F$1,'1.源数据-产品报告-消费降序'!F:F,ROW(),0)),"")</f>
        <v/>
      </c>
      <c r="G740" s="70">
        <f>IFERROR((HLOOKUP(G$1,'1.源数据-产品报告-消费降序'!G:G,ROW(),0)),"")</f>
        <v>0</v>
      </c>
      <c r="H7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0" s="69" t="str">
        <f>IFERROR(CLEAN(HLOOKUP(I$1,'1.源数据-产品报告-消费降序'!I:I,ROW(),0)),"")</f>
        <v/>
      </c>
      <c r="L740" s="69" t="str">
        <f>IFERROR(CLEAN(HLOOKUP(L$1,'1.源数据-产品报告-消费降序'!L:L,ROW(),0)),"")</f>
        <v/>
      </c>
      <c r="M740" s="69" t="str">
        <f>IFERROR(CLEAN(HLOOKUP(M$1,'1.源数据-产品报告-消费降序'!M:M,ROW(),0)),"")</f>
        <v/>
      </c>
      <c r="N740" s="69" t="str">
        <f>IFERROR(CLEAN(HLOOKUP(N$1,'1.源数据-产品报告-消费降序'!N:N,ROW(),0)),"")</f>
        <v/>
      </c>
      <c r="O740" s="69" t="str">
        <f>IFERROR(CLEAN(HLOOKUP(O$1,'1.源数据-产品报告-消费降序'!O:O,ROW(),0)),"")</f>
        <v/>
      </c>
      <c r="P740" s="69" t="str">
        <f>IFERROR(CLEAN(HLOOKUP(P$1,'1.源数据-产品报告-消费降序'!P:P,ROW(),0)),"")</f>
        <v/>
      </c>
      <c r="Q740" s="69" t="str">
        <f>IFERROR(CLEAN(HLOOKUP(Q$1,'1.源数据-产品报告-消费降序'!Q:Q,ROW(),0)),"")</f>
        <v/>
      </c>
      <c r="R740" s="69" t="str">
        <f>IFERROR(CLEAN(HLOOKUP(R$1,'1.源数据-产品报告-消费降序'!R:R,ROW(),0)),"")</f>
        <v/>
      </c>
      <c r="S7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0" s="69" t="str">
        <f>IFERROR(CLEAN(HLOOKUP(T$1,'1.源数据-产品报告-消费降序'!T:T,ROW(),0)),"")</f>
        <v/>
      </c>
      <c r="W740" s="69" t="str">
        <f>IFERROR(CLEAN(HLOOKUP(W$1,'1.源数据-产品报告-消费降序'!W:W,ROW(),0)),"")</f>
        <v/>
      </c>
      <c r="X740" s="69" t="str">
        <f>IFERROR(CLEAN(HLOOKUP(X$1,'1.源数据-产品报告-消费降序'!X:X,ROW(),0)),"")</f>
        <v/>
      </c>
      <c r="Y740" s="69" t="str">
        <f>IFERROR(CLEAN(HLOOKUP(Y$1,'1.源数据-产品报告-消费降序'!Y:Y,ROW(),0)),"")</f>
        <v/>
      </c>
      <c r="Z740" s="69" t="str">
        <f>IFERROR(CLEAN(HLOOKUP(Z$1,'1.源数据-产品报告-消费降序'!Z:Z,ROW(),0)),"")</f>
        <v/>
      </c>
      <c r="AA740" s="69" t="str">
        <f>IFERROR(CLEAN(HLOOKUP(AA$1,'1.源数据-产品报告-消费降序'!AA:AA,ROW(),0)),"")</f>
        <v/>
      </c>
      <c r="AB740" s="69" t="str">
        <f>IFERROR(CLEAN(HLOOKUP(AB$1,'1.源数据-产品报告-消费降序'!AB:AB,ROW(),0)),"")</f>
        <v/>
      </c>
      <c r="AC740" s="69" t="str">
        <f>IFERROR(CLEAN(HLOOKUP(AC$1,'1.源数据-产品报告-消费降序'!AC:AC,ROW(),0)),"")</f>
        <v/>
      </c>
      <c r="AD7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0" s="69" t="str">
        <f>IFERROR(CLEAN(HLOOKUP(AE$1,'1.源数据-产品报告-消费降序'!AE:AE,ROW(),0)),"")</f>
        <v/>
      </c>
      <c r="AH740" s="69" t="str">
        <f>IFERROR(CLEAN(HLOOKUP(AH$1,'1.源数据-产品报告-消费降序'!AH:AH,ROW(),0)),"")</f>
        <v/>
      </c>
      <c r="AI740" s="69" t="str">
        <f>IFERROR(CLEAN(HLOOKUP(AI$1,'1.源数据-产品报告-消费降序'!AI:AI,ROW(),0)),"")</f>
        <v/>
      </c>
      <c r="AJ740" s="69" t="str">
        <f>IFERROR(CLEAN(HLOOKUP(AJ$1,'1.源数据-产品报告-消费降序'!AJ:AJ,ROW(),0)),"")</f>
        <v/>
      </c>
      <c r="AK740" s="69" t="str">
        <f>IFERROR(CLEAN(HLOOKUP(AK$1,'1.源数据-产品报告-消费降序'!AK:AK,ROW(),0)),"")</f>
        <v/>
      </c>
      <c r="AL740" s="69" t="str">
        <f>IFERROR(CLEAN(HLOOKUP(AL$1,'1.源数据-产品报告-消费降序'!AL:AL,ROW(),0)),"")</f>
        <v/>
      </c>
      <c r="AM740" s="69" t="str">
        <f>IFERROR(CLEAN(HLOOKUP(AM$1,'1.源数据-产品报告-消费降序'!AM:AM,ROW(),0)),"")</f>
        <v/>
      </c>
      <c r="AN740" s="69" t="str">
        <f>IFERROR(CLEAN(HLOOKUP(AN$1,'1.源数据-产品报告-消费降序'!AN:AN,ROW(),0)),"")</f>
        <v/>
      </c>
      <c r="AO7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0" s="69" t="str">
        <f>IFERROR(CLEAN(HLOOKUP(AP$1,'1.源数据-产品报告-消费降序'!AP:AP,ROW(),0)),"")</f>
        <v/>
      </c>
      <c r="AS740" s="69" t="str">
        <f>IFERROR(CLEAN(HLOOKUP(AS$1,'1.源数据-产品报告-消费降序'!AS:AS,ROW(),0)),"")</f>
        <v/>
      </c>
      <c r="AT740" s="69" t="str">
        <f>IFERROR(CLEAN(HLOOKUP(AT$1,'1.源数据-产品报告-消费降序'!AT:AT,ROW(),0)),"")</f>
        <v/>
      </c>
      <c r="AU740" s="69" t="str">
        <f>IFERROR(CLEAN(HLOOKUP(AU$1,'1.源数据-产品报告-消费降序'!AU:AU,ROW(),0)),"")</f>
        <v/>
      </c>
      <c r="AV740" s="69" t="str">
        <f>IFERROR(CLEAN(HLOOKUP(AV$1,'1.源数据-产品报告-消费降序'!AV:AV,ROW(),0)),"")</f>
        <v/>
      </c>
      <c r="AW740" s="69" t="str">
        <f>IFERROR(CLEAN(HLOOKUP(AW$1,'1.源数据-产品报告-消费降序'!AW:AW,ROW(),0)),"")</f>
        <v/>
      </c>
      <c r="AX740" s="69" t="str">
        <f>IFERROR(CLEAN(HLOOKUP(AX$1,'1.源数据-产品报告-消费降序'!AX:AX,ROW(),0)),"")</f>
        <v/>
      </c>
      <c r="AY740" s="69" t="str">
        <f>IFERROR(CLEAN(HLOOKUP(AY$1,'1.源数据-产品报告-消费降序'!AY:AY,ROW(),0)),"")</f>
        <v/>
      </c>
      <c r="AZ7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0" s="69" t="str">
        <f>IFERROR(CLEAN(HLOOKUP(BA$1,'1.源数据-产品报告-消费降序'!BA:BA,ROW(),0)),"")</f>
        <v/>
      </c>
      <c r="BD740" s="69" t="str">
        <f>IFERROR(CLEAN(HLOOKUP(BD$1,'1.源数据-产品报告-消费降序'!BD:BD,ROW(),0)),"")</f>
        <v/>
      </c>
      <c r="BE740" s="69" t="str">
        <f>IFERROR(CLEAN(HLOOKUP(BE$1,'1.源数据-产品报告-消费降序'!BE:BE,ROW(),0)),"")</f>
        <v/>
      </c>
      <c r="BF740" s="69" t="str">
        <f>IFERROR(CLEAN(HLOOKUP(BF$1,'1.源数据-产品报告-消费降序'!BF:BF,ROW(),0)),"")</f>
        <v/>
      </c>
      <c r="BG740" s="69" t="str">
        <f>IFERROR(CLEAN(HLOOKUP(BG$1,'1.源数据-产品报告-消费降序'!BG:BG,ROW(),0)),"")</f>
        <v/>
      </c>
      <c r="BH740" s="69" t="str">
        <f>IFERROR(CLEAN(HLOOKUP(BH$1,'1.源数据-产品报告-消费降序'!BH:BH,ROW(),0)),"")</f>
        <v/>
      </c>
      <c r="BI740" s="69" t="str">
        <f>IFERROR(CLEAN(HLOOKUP(BI$1,'1.源数据-产品报告-消费降序'!BI:BI,ROW(),0)),"")</f>
        <v/>
      </c>
      <c r="BJ740" s="69" t="str">
        <f>IFERROR(CLEAN(HLOOKUP(BJ$1,'1.源数据-产品报告-消费降序'!BJ:BJ,ROW(),0)),"")</f>
        <v/>
      </c>
      <c r="BK7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0" s="69" t="str">
        <f>IFERROR(CLEAN(HLOOKUP(BL$1,'1.源数据-产品报告-消费降序'!BL:BL,ROW(),0)),"")</f>
        <v/>
      </c>
      <c r="BO740" s="69" t="str">
        <f>IFERROR(CLEAN(HLOOKUP(BO$1,'1.源数据-产品报告-消费降序'!BO:BO,ROW(),0)),"")</f>
        <v/>
      </c>
      <c r="BP740" s="69" t="str">
        <f>IFERROR(CLEAN(HLOOKUP(BP$1,'1.源数据-产品报告-消费降序'!BP:BP,ROW(),0)),"")</f>
        <v/>
      </c>
      <c r="BQ740" s="69" t="str">
        <f>IFERROR(CLEAN(HLOOKUP(BQ$1,'1.源数据-产品报告-消费降序'!BQ:BQ,ROW(),0)),"")</f>
        <v/>
      </c>
      <c r="BR740" s="69" t="str">
        <f>IFERROR(CLEAN(HLOOKUP(BR$1,'1.源数据-产品报告-消费降序'!BR:BR,ROW(),0)),"")</f>
        <v/>
      </c>
      <c r="BS740" s="69" t="str">
        <f>IFERROR(CLEAN(HLOOKUP(BS$1,'1.源数据-产品报告-消费降序'!BS:BS,ROW(),0)),"")</f>
        <v/>
      </c>
      <c r="BT740" s="69" t="str">
        <f>IFERROR(CLEAN(HLOOKUP(BT$1,'1.源数据-产品报告-消费降序'!BT:BT,ROW(),0)),"")</f>
        <v/>
      </c>
      <c r="BU740" s="69" t="str">
        <f>IFERROR(CLEAN(HLOOKUP(BU$1,'1.源数据-产品报告-消费降序'!BU:BU,ROW(),0)),"")</f>
        <v/>
      </c>
      <c r="BV7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0" s="69" t="str">
        <f>IFERROR(CLEAN(HLOOKUP(BW$1,'1.源数据-产品报告-消费降序'!BW:BW,ROW(),0)),"")</f>
        <v/>
      </c>
    </row>
    <row r="741" spans="1:75">
      <c r="A741" s="69" t="str">
        <f>IFERROR(CLEAN(HLOOKUP(A$1,'1.源数据-产品报告-消费降序'!A:A,ROW(),0)),"")</f>
        <v/>
      </c>
      <c r="B741" s="69" t="str">
        <f>IFERROR(CLEAN(HLOOKUP(B$1,'1.源数据-产品报告-消费降序'!B:B,ROW(),0)),"")</f>
        <v/>
      </c>
      <c r="C741" s="69" t="str">
        <f>IFERROR(CLEAN(HLOOKUP(C$1,'1.源数据-产品报告-消费降序'!C:C,ROW(),0)),"")</f>
        <v/>
      </c>
      <c r="D741" s="69" t="str">
        <f>IFERROR(CLEAN(HLOOKUP(D$1,'1.源数据-产品报告-消费降序'!D:D,ROW(),0)),"")</f>
        <v/>
      </c>
      <c r="E741" s="69" t="str">
        <f>IFERROR(CLEAN(HLOOKUP(E$1,'1.源数据-产品报告-消费降序'!E:E,ROW(),0)),"")</f>
        <v/>
      </c>
      <c r="F741" s="69" t="str">
        <f>IFERROR(CLEAN(HLOOKUP(F$1,'1.源数据-产品报告-消费降序'!F:F,ROW(),0)),"")</f>
        <v/>
      </c>
      <c r="G741" s="70">
        <f>IFERROR((HLOOKUP(G$1,'1.源数据-产品报告-消费降序'!G:G,ROW(),0)),"")</f>
        <v>0</v>
      </c>
      <c r="H7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1" s="69" t="str">
        <f>IFERROR(CLEAN(HLOOKUP(I$1,'1.源数据-产品报告-消费降序'!I:I,ROW(),0)),"")</f>
        <v/>
      </c>
      <c r="L741" s="69" t="str">
        <f>IFERROR(CLEAN(HLOOKUP(L$1,'1.源数据-产品报告-消费降序'!L:L,ROW(),0)),"")</f>
        <v/>
      </c>
      <c r="M741" s="69" t="str">
        <f>IFERROR(CLEAN(HLOOKUP(M$1,'1.源数据-产品报告-消费降序'!M:M,ROW(),0)),"")</f>
        <v/>
      </c>
      <c r="N741" s="69" t="str">
        <f>IFERROR(CLEAN(HLOOKUP(N$1,'1.源数据-产品报告-消费降序'!N:N,ROW(),0)),"")</f>
        <v/>
      </c>
      <c r="O741" s="69" t="str">
        <f>IFERROR(CLEAN(HLOOKUP(O$1,'1.源数据-产品报告-消费降序'!O:O,ROW(),0)),"")</f>
        <v/>
      </c>
      <c r="P741" s="69" t="str">
        <f>IFERROR(CLEAN(HLOOKUP(P$1,'1.源数据-产品报告-消费降序'!P:P,ROW(),0)),"")</f>
        <v/>
      </c>
      <c r="Q741" s="69" t="str">
        <f>IFERROR(CLEAN(HLOOKUP(Q$1,'1.源数据-产品报告-消费降序'!Q:Q,ROW(),0)),"")</f>
        <v/>
      </c>
      <c r="R741" s="69" t="str">
        <f>IFERROR(CLEAN(HLOOKUP(R$1,'1.源数据-产品报告-消费降序'!R:R,ROW(),0)),"")</f>
        <v/>
      </c>
      <c r="S7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1" s="69" t="str">
        <f>IFERROR(CLEAN(HLOOKUP(T$1,'1.源数据-产品报告-消费降序'!T:T,ROW(),0)),"")</f>
        <v/>
      </c>
      <c r="W741" s="69" t="str">
        <f>IFERROR(CLEAN(HLOOKUP(W$1,'1.源数据-产品报告-消费降序'!W:W,ROW(),0)),"")</f>
        <v/>
      </c>
      <c r="X741" s="69" t="str">
        <f>IFERROR(CLEAN(HLOOKUP(X$1,'1.源数据-产品报告-消费降序'!X:X,ROW(),0)),"")</f>
        <v/>
      </c>
      <c r="Y741" s="69" t="str">
        <f>IFERROR(CLEAN(HLOOKUP(Y$1,'1.源数据-产品报告-消费降序'!Y:Y,ROW(),0)),"")</f>
        <v/>
      </c>
      <c r="Z741" s="69" t="str">
        <f>IFERROR(CLEAN(HLOOKUP(Z$1,'1.源数据-产品报告-消费降序'!Z:Z,ROW(),0)),"")</f>
        <v/>
      </c>
      <c r="AA741" s="69" t="str">
        <f>IFERROR(CLEAN(HLOOKUP(AA$1,'1.源数据-产品报告-消费降序'!AA:AA,ROW(),0)),"")</f>
        <v/>
      </c>
      <c r="AB741" s="69" t="str">
        <f>IFERROR(CLEAN(HLOOKUP(AB$1,'1.源数据-产品报告-消费降序'!AB:AB,ROW(),0)),"")</f>
        <v/>
      </c>
      <c r="AC741" s="69" t="str">
        <f>IFERROR(CLEAN(HLOOKUP(AC$1,'1.源数据-产品报告-消费降序'!AC:AC,ROW(),0)),"")</f>
        <v/>
      </c>
      <c r="AD7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1" s="69" t="str">
        <f>IFERROR(CLEAN(HLOOKUP(AE$1,'1.源数据-产品报告-消费降序'!AE:AE,ROW(),0)),"")</f>
        <v/>
      </c>
      <c r="AH741" s="69" t="str">
        <f>IFERROR(CLEAN(HLOOKUP(AH$1,'1.源数据-产品报告-消费降序'!AH:AH,ROW(),0)),"")</f>
        <v/>
      </c>
      <c r="AI741" s="69" t="str">
        <f>IFERROR(CLEAN(HLOOKUP(AI$1,'1.源数据-产品报告-消费降序'!AI:AI,ROW(),0)),"")</f>
        <v/>
      </c>
      <c r="AJ741" s="69" t="str">
        <f>IFERROR(CLEAN(HLOOKUP(AJ$1,'1.源数据-产品报告-消费降序'!AJ:AJ,ROW(),0)),"")</f>
        <v/>
      </c>
      <c r="AK741" s="69" t="str">
        <f>IFERROR(CLEAN(HLOOKUP(AK$1,'1.源数据-产品报告-消费降序'!AK:AK,ROW(),0)),"")</f>
        <v/>
      </c>
      <c r="AL741" s="69" t="str">
        <f>IFERROR(CLEAN(HLOOKUP(AL$1,'1.源数据-产品报告-消费降序'!AL:AL,ROW(),0)),"")</f>
        <v/>
      </c>
      <c r="AM741" s="69" t="str">
        <f>IFERROR(CLEAN(HLOOKUP(AM$1,'1.源数据-产品报告-消费降序'!AM:AM,ROW(),0)),"")</f>
        <v/>
      </c>
      <c r="AN741" s="69" t="str">
        <f>IFERROR(CLEAN(HLOOKUP(AN$1,'1.源数据-产品报告-消费降序'!AN:AN,ROW(),0)),"")</f>
        <v/>
      </c>
      <c r="AO7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1" s="69" t="str">
        <f>IFERROR(CLEAN(HLOOKUP(AP$1,'1.源数据-产品报告-消费降序'!AP:AP,ROW(),0)),"")</f>
        <v/>
      </c>
      <c r="AS741" s="69" t="str">
        <f>IFERROR(CLEAN(HLOOKUP(AS$1,'1.源数据-产品报告-消费降序'!AS:AS,ROW(),0)),"")</f>
        <v/>
      </c>
      <c r="AT741" s="69" t="str">
        <f>IFERROR(CLEAN(HLOOKUP(AT$1,'1.源数据-产品报告-消费降序'!AT:AT,ROW(),0)),"")</f>
        <v/>
      </c>
      <c r="AU741" s="69" t="str">
        <f>IFERROR(CLEAN(HLOOKUP(AU$1,'1.源数据-产品报告-消费降序'!AU:AU,ROW(),0)),"")</f>
        <v/>
      </c>
      <c r="AV741" s="69" t="str">
        <f>IFERROR(CLEAN(HLOOKUP(AV$1,'1.源数据-产品报告-消费降序'!AV:AV,ROW(),0)),"")</f>
        <v/>
      </c>
      <c r="AW741" s="69" t="str">
        <f>IFERROR(CLEAN(HLOOKUP(AW$1,'1.源数据-产品报告-消费降序'!AW:AW,ROW(),0)),"")</f>
        <v/>
      </c>
      <c r="AX741" s="69" t="str">
        <f>IFERROR(CLEAN(HLOOKUP(AX$1,'1.源数据-产品报告-消费降序'!AX:AX,ROW(),0)),"")</f>
        <v/>
      </c>
      <c r="AY741" s="69" t="str">
        <f>IFERROR(CLEAN(HLOOKUP(AY$1,'1.源数据-产品报告-消费降序'!AY:AY,ROW(),0)),"")</f>
        <v/>
      </c>
      <c r="AZ7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1" s="69" t="str">
        <f>IFERROR(CLEAN(HLOOKUP(BA$1,'1.源数据-产品报告-消费降序'!BA:BA,ROW(),0)),"")</f>
        <v/>
      </c>
      <c r="BD741" s="69" t="str">
        <f>IFERROR(CLEAN(HLOOKUP(BD$1,'1.源数据-产品报告-消费降序'!BD:BD,ROW(),0)),"")</f>
        <v/>
      </c>
      <c r="BE741" s="69" t="str">
        <f>IFERROR(CLEAN(HLOOKUP(BE$1,'1.源数据-产品报告-消费降序'!BE:BE,ROW(),0)),"")</f>
        <v/>
      </c>
      <c r="BF741" s="69" t="str">
        <f>IFERROR(CLEAN(HLOOKUP(BF$1,'1.源数据-产品报告-消费降序'!BF:BF,ROW(),0)),"")</f>
        <v/>
      </c>
      <c r="BG741" s="69" t="str">
        <f>IFERROR(CLEAN(HLOOKUP(BG$1,'1.源数据-产品报告-消费降序'!BG:BG,ROW(),0)),"")</f>
        <v/>
      </c>
      <c r="BH741" s="69" t="str">
        <f>IFERROR(CLEAN(HLOOKUP(BH$1,'1.源数据-产品报告-消费降序'!BH:BH,ROW(),0)),"")</f>
        <v/>
      </c>
      <c r="BI741" s="69" t="str">
        <f>IFERROR(CLEAN(HLOOKUP(BI$1,'1.源数据-产品报告-消费降序'!BI:BI,ROW(),0)),"")</f>
        <v/>
      </c>
      <c r="BJ741" s="69" t="str">
        <f>IFERROR(CLEAN(HLOOKUP(BJ$1,'1.源数据-产品报告-消费降序'!BJ:BJ,ROW(),0)),"")</f>
        <v/>
      </c>
      <c r="BK7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1" s="69" t="str">
        <f>IFERROR(CLEAN(HLOOKUP(BL$1,'1.源数据-产品报告-消费降序'!BL:BL,ROW(),0)),"")</f>
        <v/>
      </c>
      <c r="BO741" s="69" t="str">
        <f>IFERROR(CLEAN(HLOOKUP(BO$1,'1.源数据-产品报告-消费降序'!BO:BO,ROW(),0)),"")</f>
        <v/>
      </c>
      <c r="BP741" s="69" t="str">
        <f>IFERROR(CLEAN(HLOOKUP(BP$1,'1.源数据-产品报告-消费降序'!BP:BP,ROW(),0)),"")</f>
        <v/>
      </c>
      <c r="BQ741" s="69" t="str">
        <f>IFERROR(CLEAN(HLOOKUP(BQ$1,'1.源数据-产品报告-消费降序'!BQ:BQ,ROW(),0)),"")</f>
        <v/>
      </c>
      <c r="BR741" s="69" t="str">
        <f>IFERROR(CLEAN(HLOOKUP(BR$1,'1.源数据-产品报告-消费降序'!BR:BR,ROW(),0)),"")</f>
        <v/>
      </c>
      <c r="BS741" s="69" t="str">
        <f>IFERROR(CLEAN(HLOOKUP(BS$1,'1.源数据-产品报告-消费降序'!BS:BS,ROW(),0)),"")</f>
        <v/>
      </c>
      <c r="BT741" s="69" t="str">
        <f>IFERROR(CLEAN(HLOOKUP(BT$1,'1.源数据-产品报告-消费降序'!BT:BT,ROW(),0)),"")</f>
        <v/>
      </c>
      <c r="BU741" s="69" t="str">
        <f>IFERROR(CLEAN(HLOOKUP(BU$1,'1.源数据-产品报告-消费降序'!BU:BU,ROW(),0)),"")</f>
        <v/>
      </c>
      <c r="BV7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1" s="69" t="str">
        <f>IFERROR(CLEAN(HLOOKUP(BW$1,'1.源数据-产品报告-消费降序'!BW:BW,ROW(),0)),"")</f>
        <v/>
      </c>
    </row>
    <row r="742" spans="1:75">
      <c r="A742" s="69" t="str">
        <f>IFERROR(CLEAN(HLOOKUP(A$1,'1.源数据-产品报告-消费降序'!A:A,ROW(),0)),"")</f>
        <v/>
      </c>
      <c r="B742" s="69" t="str">
        <f>IFERROR(CLEAN(HLOOKUP(B$1,'1.源数据-产品报告-消费降序'!B:B,ROW(),0)),"")</f>
        <v/>
      </c>
      <c r="C742" s="69" t="str">
        <f>IFERROR(CLEAN(HLOOKUP(C$1,'1.源数据-产品报告-消费降序'!C:C,ROW(),0)),"")</f>
        <v/>
      </c>
      <c r="D742" s="69" t="str">
        <f>IFERROR(CLEAN(HLOOKUP(D$1,'1.源数据-产品报告-消费降序'!D:D,ROW(),0)),"")</f>
        <v/>
      </c>
      <c r="E742" s="69" t="str">
        <f>IFERROR(CLEAN(HLOOKUP(E$1,'1.源数据-产品报告-消费降序'!E:E,ROW(),0)),"")</f>
        <v/>
      </c>
      <c r="F742" s="69" t="str">
        <f>IFERROR(CLEAN(HLOOKUP(F$1,'1.源数据-产品报告-消费降序'!F:F,ROW(),0)),"")</f>
        <v/>
      </c>
      <c r="G742" s="70">
        <f>IFERROR((HLOOKUP(G$1,'1.源数据-产品报告-消费降序'!G:G,ROW(),0)),"")</f>
        <v>0</v>
      </c>
      <c r="H7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2" s="69" t="str">
        <f>IFERROR(CLEAN(HLOOKUP(I$1,'1.源数据-产品报告-消费降序'!I:I,ROW(),0)),"")</f>
        <v/>
      </c>
      <c r="L742" s="69" t="str">
        <f>IFERROR(CLEAN(HLOOKUP(L$1,'1.源数据-产品报告-消费降序'!L:L,ROW(),0)),"")</f>
        <v/>
      </c>
      <c r="M742" s="69" t="str">
        <f>IFERROR(CLEAN(HLOOKUP(M$1,'1.源数据-产品报告-消费降序'!M:M,ROW(),0)),"")</f>
        <v/>
      </c>
      <c r="N742" s="69" t="str">
        <f>IFERROR(CLEAN(HLOOKUP(N$1,'1.源数据-产品报告-消费降序'!N:N,ROW(),0)),"")</f>
        <v/>
      </c>
      <c r="O742" s="69" t="str">
        <f>IFERROR(CLEAN(HLOOKUP(O$1,'1.源数据-产品报告-消费降序'!O:O,ROW(),0)),"")</f>
        <v/>
      </c>
      <c r="P742" s="69" t="str">
        <f>IFERROR(CLEAN(HLOOKUP(P$1,'1.源数据-产品报告-消费降序'!P:P,ROW(),0)),"")</f>
        <v/>
      </c>
      <c r="Q742" s="69" t="str">
        <f>IFERROR(CLEAN(HLOOKUP(Q$1,'1.源数据-产品报告-消费降序'!Q:Q,ROW(),0)),"")</f>
        <v/>
      </c>
      <c r="R742" s="69" t="str">
        <f>IFERROR(CLEAN(HLOOKUP(R$1,'1.源数据-产品报告-消费降序'!R:R,ROW(),0)),"")</f>
        <v/>
      </c>
      <c r="S7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2" s="69" t="str">
        <f>IFERROR(CLEAN(HLOOKUP(T$1,'1.源数据-产品报告-消费降序'!T:T,ROW(),0)),"")</f>
        <v/>
      </c>
      <c r="W742" s="69" t="str">
        <f>IFERROR(CLEAN(HLOOKUP(W$1,'1.源数据-产品报告-消费降序'!W:W,ROW(),0)),"")</f>
        <v/>
      </c>
      <c r="X742" s="69" t="str">
        <f>IFERROR(CLEAN(HLOOKUP(X$1,'1.源数据-产品报告-消费降序'!X:X,ROW(),0)),"")</f>
        <v/>
      </c>
      <c r="Y742" s="69" t="str">
        <f>IFERROR(CLEAN(HLOOKUP(Y$1,'1.源数据-产品报告-消费降序'!Y:Y,ROW(),0)),"")</f>
        <v/>
      </c>
      <c r="Z742" s="69" t="str">
        <f>IFERROR(CLEAN(HLOOKUP(Z$1,'1.源数据-产品报告-消费降序'!Z:Z,ROW(),0)),"")</f>
        <v/>
      </c>
      <c r="AA742" s="69" t="str">
        <f>IFERROR(CLEAN(HLOOKUP(AA$1,'1.源数据-产品报告-消费降序'!AA:AA,ROW(),0)),"")</f>
        <v/>
      </c>
      <c r="AB742" s="69" t="str">
        <f>IFERROR(CLEAN(HLOOKUP(AB$1,'1.源数据-产品报告-消费降序'!AB:AB,ROW(),0)),"")</f>
        <v/>
      </c>
      <c r="AC742" s="69" t="str">
        <f>IFERROR(CLEAN(HLOOKUP(AC$1,'1.源数据-产品报告-消费降序'!AC:AC,ROW(),0)),"")</f>
        <v/>
      </c>
      <c r="AD7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2" s="69" t="str">
        <f>IFERROR(CLEAN(HLOOKUP(AE$1,'1.源数据-产品报告-消费降序'!AE:AE,ROW(),0)),"")</f>
        <v/>
      </c>
      <c r="AH742" s="69" t="str">
        <f>IFERROR(CLEAN(HLOOKUP(AH$1,'1.源数据-产品报告-消费降序'!AH:AH,ROW(),0)),"")</f>
        <v/>
      </c>
      <c r="AI742" s="69" t="str">
        <f>IFERROR(CLEAN(HLOOKUP(AI$1,'1.源数据-产品报告-消费降序'!AI:AI,ROW(),0)),"")</f>
        <v/>
      </c>
      <c r="AJ742" s="69" t="str">
        <f>IFERROR(CLEAN(HLOOKUP(AJ$1,'1.源数据-产品报告-消费降序'!AJ:AJ,ROW(),0)),"")</f>
        <v/>
      </c>
      <c r="AK742" s="69" t="str">
        <f>IFERROR(CLEAN(HLOOKUP(AK$1,'1.源数据-产品报告-消费降序'!AK:AK,ROW(),0)),"")</f>
        <v/>
      </c>
      <c r="AL742" s="69" t="str">
        <f>IFERROR(CLEAN(HLOOKUP(AL$1,'1.源数据-产品报告-消费降序'!AL:AL,ROW(),0)),"")</f>
        <v/>
      </c>
      <c r="AM742" s="69" t="str">
        <f>IFERROR(CLEAN(HLOOKUP(AM$1,'1.源数据-产品报告-消费降序'!AM:AM,ROW(),0)),"")</f>
        <v/>
      </c>
      <c r="AN742" s="69" t="str">
        <f>IFERROR(CLEAN(HLOOKUP(AN$1,'1.源数据-产品报告-消费降序'!AN:AN,ROW(),0)),"")</f>
        <v/>
      </c>
      <c r="AO7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2" s="69" t="str">
        <f>IFERROR(CLEAN(HLOOKUP(AP$1,'1.源数据-产品报告-消费降序'!AP:AP,ROW(),0)),"")</f>
        <v/>
      </c>
      <c r="AS742" s="69" t="str">
        <f>IFERROR(CLEAN(HLOOKUP(AS$1,'1.源数据-产品报告-消费降序'!AS:AS,ROW(),0)),"")</f>
        <v/>
      </c>
      <c r="AT742" s="69" t="str">
        <f>IFERROR(CLEAN(HLOOKUP(AT$1,'1.源数据-产品报告-消费降序'!AT:AT,ROW(),0)),"")</f>
        <v/>
      </c>
      <c r="AU742" s="69" t="str">
        <f>IFERROR(CLEAN(HLOOKUP(AU$1,'1.源数据-产品报告-消费降序'!AU:AU,ROW(),0)),"")</f>
        <v/>
      </c>
      <c r="AV742" s="69" t="str">
        <f>IFERROR(CLEAN(HLOOKUP(AV$1,'1.源数据-产品报告-消费降序'!AV:AV,ROW(),0)),"")</f>
        <v/>
      </c>
      <c r="AW742" s="69" t="str">
        <f>IFERROR(CLEAN(HLOOKUP(AW$1,'1.源数据-产品报告-消费降序'!AW:AW,ROW(),0)),"")</f>
        <v/>
      </c>
      <c r="AX742" s="69" t="str">
        <f>IFERROR(CLEAN(HLOOKUP(AX$1,'1.源数据-产品报告-消费降序'!AX:AX,ROW(),0)),"")</f>
        <v/>
      </c>
      <c r="AY742" s="69" t="str">
        <f>IFERROR(CLEAN(HLOOKUP(AY$1,'1.源数据-产品报告-消费降序'!AY:AY,ROW(),0)),"")</f>
        <v/>
      </c>
      <c r="AZ7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2" s="69" t="str">
        <f>IFERROR(CLEAN(HLOOKUP(BA$1,'1.源数据-产品报告-消费降序'!BA:BA,ROW(),0)),"")</f>
        <v/>
      </c>
      <c r="BD742" s="69" t="str">
        <f>IFERROR(CLEAN(HLOOKUP(BD$1,'1.源数据-产品报告-消费降序'!BD:BD,ROW(),0)),"")</f>
        <v/>
      </c>
      <c r="BE742" s="69" t="str">
        <f>IFERROR(CLEAN(HLOOKUP(BE$1,'1.源数据-产品报告-消费降序'!BE:BE,ROW(),0)),"")</f>
        <v/>
      </c>
      <c r="BF742" s="69" t="str">
        <f>IFERROR(CLEAN(HLOOKUP(BF$1,'1.源数据-产品报告-消费降序'!BF:BF,ROW(),0)),"")</f>
        <v/>
      </c>
      <c r="BG742" s="69" t="str">
        <f>IFERROR(CLEAN(HLOOKUP(BG$1,'1.源数据-产品报告-消费降序'!BG:BG,ROW(),0)),"")</f>
        <v/>
      </c>
      <c r="BH742" s="69" t="str">
        <f>IFERROR(CLEAN(HLOOKUP(BH$1,'1.源数据-产品报告-消费降序'!BH:BH,ROW(),0)),"")</f>
        <v/>
      </c>
      <c r="BI742" s="69" t="str">
        <f>IFERROR(CLEAN(HLOOKUP(BI$1,'1.源数据-产品报告-消费降序'!BI:BI,ROW(),0)),"")</f>
        <v/>
      </c>
      <c r="BJ742" s="69" t="str">
        <f>IFERROR(CLEAN(HLOOKUP(BJ$1,'1.源数据-产品报告-消费降序'!BJ:BJ,ROW(),0)),"")</f>
        <v/>
      </c>
      <c r="BK7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2" s="69" t="str">
        <f>IFERROR(CLEAN(HLOOKUP(BL$1,'1.源数据-产品报告-消费降序'!BL:BL,ROW(),0)),"")</f>
        <v/>
      </c>
      <c r="BO742" s="69" t="str">
        <f>IFERROR(CLEAN(HLOOKUP(BO$1,'1.源数据-产品报告-消费降序'!BO:BO,ROW(),0)),"")</f>
        <v/>
      </c>
      <c r="BP742" s="69" t="str">
        <f>IFERROR(CLEAN(HLOOKUP(BP$1,'1.源数据-产品报告-消费降序'!BP:BP,ROW(),0)),"")</f>
        <v/>
      </c>
      <c r="BQ742" s="69" t="str">
        <f>IFERROR(CLEAN(HLOOKUP(BQ$1,'1.源数据-产品报告-消费降序'!BQ:BQ,ROW(),0)),"")</f>
        <v/>
      </c>
      <c r="BR742" s="69" t="str">
        <f>IFERROR(CLEAN(HLOOKUP(BR$1,'1.源数据-产品报告-消费降序'!BR:BR,ROW(),0)),"")</f>
        <v/>
      </c>
      <c r="BS742" s="69" t="str">
        <f>IFERROR(CLEAN(HLOOKUP(BS$1,'1.源数据-产品报告-消费降序'!BS:BS,ROW(),0)),"")</f>
        <v/>
      </c>
      <c r="BT742" s="69" t="str">
        <f>IFERROR(CLEAN(HLOOKUP(BT$1,'1.源数据-产品报告-消费降序'!BT:BT,ROW(),0)),"")</f>
        <v/>
      </c>
      <c r="BU742" s="69" t="str">
        <f>IFERROR(CLEAN(HLOOKUP(BU$1,'1.源数据-产品报告-消费降序'!BU:BU,ROW(),0)),"")</f>
        <v/>
      </c>
      <c r="BV7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2" s="69" t="str">
        <f>IFERROR(CLEAN(HLOOKUP(BW$1,'1.源数据-产品报告-消费降序'!BW:BW,ROW(),0)),"")</f>
        <v/>
      </c>
    </row>
    <row r="743" spans="1:75">
      <c r="A743" s="69" t="str">
        <f>IFERROR(CLEAN(HLOOKUP(A$1,'1.源数据-产品报告-消费降序'!A:A,ROW(),0)),"")</f>
        <v/>
      </c>
      <c r="B743" s="69" t="str">
        <f>IFERROR(CLEAN(HLOOKUP(B$1,'1.源数据-产品报告-消费降序'!B:B,ROW(),0)),"")</f>
        <v/>
      </c>
      <c r="C743" s="69" t="str">
        <f>IFERROR(CLEAN(HLOOKUP(C$1,'1.源数据-产品报告-消费降序'!C:C,ROW(),0)),"")</f>
        <v/>
      </c>
      <c r="D743" s="69" t="str">
        <f>IFERROR(CLEAN(HLOOKUP(D$1,'1.源数据-产品报告-消费降序'!D:D,ROW(),0)),"")</f>
        <v/>
      </c>
      <c r="E743" s="69" t="str">
        <f>IFERROR(CLEAN(HLOOKUP(E$1,'1.源数据-产品报告-消费降序'!E:E,ROW(),0)),"")</f>
        <v/>
      </c>
      <c r="F743" s="69" t="str">
        <f>IFERROR(CLEAN(HLOOKUP(F$1,'1.源数据-产品报告-消费降序'!F:F,ROW(),0)),"")</f>
        <v/>
      </c>
      <c r="G743" s="70">
        <f>IFERROR((HLOOKUP(G$1,'1.源数据-产品报告-消费降序'!G:G,ROW(),0)),"")</f>
        <v>0</v>
      </c>
      <c r="H7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3" s="69" t="str">
        <f>IFERROR(CLEAN(HLOOKUP(I$1,'1.源数据-产品报告-消费降序'!I:I,ROW(),0)),"")</f>
        <v/>
      </c>
      <c r="L743" s="69" t="str">
        <f>IFERROR(CLEAN(HLOOKUP(L$1,'1.源数据-产品报告-消费降序'!L:L,ROW(),0)),"")</f>
        <v/>
      </c>
      <c r="M743" s="69" t="str">
        <f>IFERROR(CLEAN(HLOOKUP(M$1,'1.源数据-产品报告-消费降序'!M:M,ROW(),0)),"")</f>
        <v/>
      </c>
      <c r="N743" s="69" t="str">
        <f>IFERROR(CLEAN(HLOOKUP(N$1,'1.源数据-产品报告-消费降序'!N:N,ROW(),0)),"")</f>
        <v/>
      </c>
      <c r="O743" s="69" t="str">
        <f>IFERROR(CLEAN(HLOOKUP(O$1,'1.源数据-产品报告-消费降序'!O:O,ROW(),0)),"")</f>
        <v/>
      </c>
      <c r="P743" s="69" t="str">
        <f>IFERROR(CLEAN(HLOOKUP(P$1,'1.源数据-产品报告-消费降序'!P:P,ROW(),0)),"")</f>
        <v/>
      </c>
      <c r="Q743" s="69" t="str">
        <f>IFERROR(CLEAN(HLOOKUP(Q$1,'1.源数据-产品报告-消费降序'!Q:Q,ROW(),0)),"")</f>
        <v/>
      </c>
      <c r="R743" s="69" t="str">
        <f>IFERROR(CLEAN(HLOOKUP(R$1,'1.源数据-产品报告-消费降序'!R:R,ROW(),0)),"")</f>
        <v/>
      </c>
      <c r="S7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3" s="69" t="str">
        <f>IFERROR(CLEAN(HLOOKUP(T$1,'1.源数据-产品报告-消费降序'!T:T,ROW(),0)),"")</f>
        <v/>
      </c>
      <c r="W743" s="69" t="str">
        <f>IFERROR(CLEAN(HLOOKUP(W$1,'1.源数据-产品报告-消费降序'!W:W,ROW(),0)),"")</f>
        <v/>
      </c>
      <c r="X743" s="69" t="str">
        <f>IFERROR(CLEAN(HLOOKUP(X$1,'1.源数据-产品报告-消费降序'!X:X,ROW(),0)),"")</f>
        <v/>
      </c>
      <c r="Y743" s="69" t="str">
        <f>IFERROR(CLEAN(HLOOKUP(Y$1,'1.源数据-产品报告-消费降序'!Y:Y,ROW(),0)),"")</f>
        <v/>
      </c>
      <c r="Z743" s="69" t="str">
        <f>IFERROR(CLEAN(HLOOKUP(Z$1,'1.源数据-产品报告-消费降序'!Z:Z,ROW(),0)),"")</f>
        <v/>
      </c>
      <c r="AA743" s="69" t="str">
        <f>IFERROR(CLEAN(HLOOKUP(AA$1,'1.源数据-产品报告-消费降序'!AA:AA,ROW(),0)),"")</f>
        <v/>
      </c>
      <c r="AB743" s="69" t="str">
        <f>IFERROR(CLEAN(HLOOKUP(AB$1,'1.源数据-产品报告-消费降序'!AB:AB,ROW(),0)),"")</f>
        <v/>
      </c>
      <c r="AC743" s="69" t="str">
        <f>IFERROR(CLEAN(HLOOKUP(AC$1,'1.源数据-产品报告-消费降序'!AC:AC,ROW(),0)),"")</f>
        <v/>
      </c>
      <c r="AD7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3" s="69" t="str">
        <f>IFERROR(CLEAN(HLOOKUP(AE$1,'1.源数据-产品报告-消费降序'!AE:AE,ROW(),0)),"")</f>
        <v/>
      </c>
      <c r="AH743" s="69" t="str">
        <f>IFERROR(CLEAN(HLOOKUP(AH$1,'1.源数据-产品报告-消费降序'!AH:AH,ROW(),0)),"")</f>
        <v/>
      </c>
      <c r="AI743" s="69" t="str">
        <f>IFERROR(CLEAN(HLOOKUP(AI$1,'1.源数据-产品报告-消费降序'!AI:AI,ROW(),0)),"")</f>
        <v/>
      </c>
      <c r="AJ743" s="69" t="str">
        <f>IFERROR(CLEAN(HLOOKUP(AJ$1,'1.源数据-产品报告-消费降序'!AJ:AJ,ROW(),0)),"")</f>
        <v/>
      </c>
      <c r="AK743" s="69" t="str">
        <f>IFERROR(CLEAN(HLOOKUP(AK$1,'1.源数据-产品报告-消费降序'!AK:AK,ROW(),0)),"")</f>
        <v/>
      </c>
      <c r="AL743" s="69" t="str">
        <f>IFERROR(CLEAN(HLOOKUP(AL$1,'1.源数据-产品报告-消费降序'!AL:AL,ROW(),0)),"")</f>
        <v/>
      </c>
      <c r="AM743" s="69" t="str">
        <f>IFERROR(CLEAN(HLOOKUP(AM$1,'1.源数据-产品报告-消费降序'!AM:AM,ROW(),0)),"")</f>
        <v/>
      </c>
      <c r="AN743" s="69" t="str">
        <f>IFERROR(CLEAN(HLOOKUP(AN$1,'1.源数据-产品报告-消费降序'!AN:AN,ROW(),0)),"")</f>
        <v/>
      </c>
      <c r="AO7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3" s="69" t="str">
        <f>IFERROR(CLEAN(HLOOKUP(AP$1,'1.源数据-产品报告-消费降序'!AP:AP,ROW(),0)),"")</f>
        <v/>
      </c>
      <c r="AS743" s="69" t="str">
        <f>IFERROR(CLEAN(HLOOKUP(AS$1,'1.源数据-产品报告-消费降序'!AS:AS,ROW(),0)),"")</f>
        <v/>
      </c>
      <c r="AT743" s="69" t="str">
        <f>IFERROR(CLEAN(HLOOKUP(AT$1,'1.源数据-产品报告-消费降序'!AT:AT,ROW(),0)),"")</f>
        <v/>
      </c>
      <c r="AU743" s="69" t="str">
        <f>IFERROR(CLEAN(HLOOKUP(AU$1,'1.源数据-产品报告-消费降序'!AU:AU,ROW(),0)),"")</f>
        <v/>
      </c>
      <c r="AV743" s="69" t="str">
        <f>IFERROR(CLEAN(HLOOKUP(AV$1,'1.源数据-产品报告-消费降序'!AV:AV,ROW(),0)),"")</f>
        <v/>
      </c>
      <c r="AW743" s="69" t="str">
        <f>IFERROR(CLEAN(HLOOKUP(AW$1,'1.源数据-产品报告-消费降序'!AW:AW,ROW(),0)),"")</f>
        <v/>
      </c>
      <c r="AX743" s="69" t="str">
        <f>IFERROR(CLEAN(HLOOKUP(AX$1,'1.源数据-产品报告-消费降序'!AX:AX,ROW(),0)),"")</f>
        <v/>
      </c>
      <c r="AY743" s="69" t="str">
        <f>IFERROR(CLEAN(HLOOKUP(AY$1,'1.源数据-产品报告-消费降序'!AY:AY,ROW(),0)),"")</f>
        <v/>
      </c>
      <c r="AZ7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3" s="69" t="str">
        <f>IFERROR(CLEAN(HLOOKUP(BA$1,'1.源数据-产品报告-消费降序'!BA:BA,ROW(),0)),"")</f>
        <v/>
      </c>
      <c r="BD743" s="69" t="str">
        <f>IFERROR(CLEAN(HLOOKUP(BD$1,'1.源数据-产品报告-消费降序'!BD:BD,ROW(),0)),"")</f>
        <v/>
      </c>
      <c r="BE743" s="69" t="str">
        <f>IFERROR(CLEAN(HLOOKUP(BE$1,'1.源数据-产品报告-消费降序'!BE:BE,ROW(),0)),"")</f>
        <v/>
      </c>
      <c r="BF743" s="69" t="str">
        <f>IFERROR(CLEAN(HLOOKUP(BF$1,'1.源数据-产品报告-消费降序'!BF:BF,ROW(),0)),"")</f>
        <v/>
      </c>
      <c r="BG743" s="69" t="str">
        <f>IFERROR(CLEAN(HLOOKUP(BG$1,'1.源数据-产品报告-消费降序'!BG:BG,ROW(),0)),"")</f>
        <v/>
      </c>
      <c r="BH743" s="69" t="str">
        <f>IFERROR(CLEAN(HLOOKUP(BH$1,'1.源数据-产品报告-消费降序'!BH:BH,ROW(),0)),"")</f>
        <v/>
      </c>
      <c r="BI743" s="69" t="str">
        <f>IFERROR(CLEAN(HLOOKUP(BI$1,'1.源数据-产品报告-消费降序'!BI:BI,ROW(),0)),"")</f>
        <v/>
      </c>
      <c r="BJ743" s="69" t="str">
        <f>IFERROR(CLEAN(HLOOKUP(BJ$1,'1.源数据-产品报告-消费降序'!BJ:BJ,ROW(),0)),"")</f>
        <v/>
      </c>
      <c r="BK7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3" s="69" t="str">
        <f>IFERROR(CLEAN(HLOOKUP(BL$1,'1.源数据-产品报告-消费降序'!BL:BL,ROW(),0)),"")</f>
        <v/>
      </c>
      <c r="BO743" s="69" t="str">
        <f>IFERROR(CLEAN(HLOOKUP(BO$1,'1.源数据-产品报告-消费降序'!BO:BO,ROW(),0)),"")</f>
        <v/>
      </c>
      <c r="BP743" s="69" t="str">
        <f>IFERROR(CLEAN(HLOOKUP(BP$1,'1.源数据-产品报告-消费降序'!BP:BP,ROW(),0)),"")</f>
        <v/>
      </c>
      <c r="BQ743" s="69" t="str">
        <f>IFERROR(CLEAN(HLOOKUP(BQ$1,'1.源数据-产品报告-消费降序'!BQ:BQ,ROW(),0)),"")</f>
        <v/>
      </c>
      <c r="BR743" s="69" t="str">
        <f>IFERROR(CLEAN(HLOOKUP(BR$1,'1.源数据-产品报告-消费降序'!BR:BR,ROW(),0)),"")</f>
        <v/>
      </c>
      <c r="BS743" s="69" t="str">
        <f>IFERROR(CLEAN(HLOOKUP(BS$1,'1.源数据-产品报告-消费降序'!BS:BS,ROW(),0)),"")</f>
        <v/>
      </c>
      <c r="BT743" s="69" t="str">
        <f>IFERROR(CLEAN(HLOOKUP(BT$1,'1.源数据-产品报告-消费降序'!BT:BT,ROW(),0)),"")</f>
        <v/>
      </c>
      <c r="BU743" s="69" t="str">
        <f>IFERROR(CLEAN(HLOOKUP(BU$1,'1.源数据-产品报告-消费降序'!BU:BU,ROW(),0)),"")</f>
        <v/>
      </c>
      <c r="BV7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3" s="69" t="str">
        <f>IFERROR(CLEAN(HLOOKUP(BW$1,'1.源数据-产品报告-消费降序'!BW:BW,ROW(),0)),"")</f>
        <v/>
      </c>
    </row>
    <row r="744" spans="1:75">
      <c r="A744" s="69" t="str">
        <f>IFERROR(CLEAN(HLOOKUP(A$1,'1.源数据-产品报告-消费降序'!A:A,ROW(),0)),"")</f>
        <v/>
      </c>
      <c r="B744" s="69" t="str">
        <f>IFERROR(CLEAN(HLOOKUP(B$1,'1.源数据-产品报告-消费降序'!B:B,ROW(),0)),"")</f>
        <v/>
      </c>
      <c r="C744" s="69" t="str">
        <f>IFERROR(CLEAN(HLOOKUP(C$1,'1.源数据-产品报告-消费降序'!C:C,ROW(),0)),"")</f>
        <v/>
      </c>
      <c r="D744" s="69" t="str">
        <f>IFERROR(CLEAN(HLOOKUP(D$1,'1.源数据-产品报告-消费降序'!D:D,ROW(),0)),"")</f>
        <v/>
      </c>
      <c r="E744" s="69" t="str">
        <f>IFERROR(CLEAN(HLOOKUP(E$1,'1.源数据-产品报告-消费降序'!E:E,ROW(),0)),"")</f>
        <v/>
      </c>
      <c r="F744" s="69" t="str">
        <f>IFERROR(CLEAN(HLOOKUP(F$1,'1.源数据-产品报告-消费降序'!F:F,ROW(),0)),"")</f>
        <v/>
      </c>
      <c r="G744" s="70">
        <f>IFERROR((HLOOKUP(G$1,'1.源数据-产品报告-消费降序'!G:G,ROW(),0)),"")</f>
        <v>0</v>
      </c>
      <c r="H7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4" s="69" t="str">
        <f>IFERROR(CLEAN(HLOOKUP(I$1,'1.源数据-产品报告-消费降序'!I:I,ROW(),0)),"")</f>
        <v/>
      </c>
      <c r="L744" s="69" t="str">
        <f>IFERROR(CLEAN(HLOOKUP(L$1,'1.源数据-产品报告-消费降序'!L:L,ROW(),0)),"")</f>
        <v/>
      </c>
      <c r="M744" s="69" t="str">
        <f>IFERROR(CLEAN(HLOOKUP(M$1,'1.源数据-产品报告-消费降序'!M:M,ROW(),0)),"")</f>
        <v/>
      </c>
      <c r="N744" s="69" t="str">
        <f>IFERROR(CLEAN(HLOOKUP(N$1,'1.源数据-产品报告-消费降序'!N:N,ROW(),0)),"")</f>
        <v/>
      </c>
      <c r="O744" s="69" t="str">
        <f>IFERROR(CLEAN(HLOOKUP(O$1,'1.源数据-产品报告-消费降序'!O:O,ROW(),0)),"")</f>
        <v/>
      </c>
      <c r="P744" s="69" t="str">
        <f>IFERROR(CLEAN(HLOOKUP(P$1,'1.源数据-产品报告-消费降序'!P:P,ROW(),0)),"")</f>
        <v/>
      </c>
      <c r="Q744" s="69" t="str">
        <f>IFERROR(CLEAN(HLOOKUP(Q$1,'1.源数据-产品报告-消费降序'!Q:Q,ROW(),0)),"")</f>
        <v/>
      </c>
      <c r="R744" s="69" t="str">
        <f>IFERROR(CLEAN(HLOOKUP(R$1,'1.源数据-产品报告-消费降序'!R:R,ROW(),0)),"")</f>
        <v/>
      </c>
      <c r="S7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4" s="69" t="str">
        <f>IFERROR(CLEAN(HLOOKUP(T$1,'1.源数据-产品报告-消费降序'!T:T,ROW(),0)),"")</f>
        <v/>
      </c>
      <c r="W744" s="69" t="str">
        <f>IFERROR(CLEAN(HLOOKUP(W$1,'1.源数据-产品报告-消费降序'!W:W,ROW(),0)),"")</f>
        <v/>
      </c>
      <c r="X744" s="69" t="str">
        <f>IFERROR(CLEAN(HLOOKUP(X$1,'1.源数据-产品报告-消费降序'!X:X,ROW(),0)),"")</f>
        <v/>
      </c>
      <c r="Y744" s="69" t="str">
        <f>IFERROR(CLEAN(HLOOKUP(Y$1,'1.源数据-产品报告-消费降序'!Y:Y,ROW(),0)),"")</f>
        <v/>
      </c>
      <c r="Z744" s="69" t="str">
        <f>IFERROR(CLEAN(HLOOKUP(Z$1,'1.源数据-产品报告-消费降序'!Z:Z,ROW(),0)),"")</f>
        <v/>
      </c>
      <c r="AA744" s="69" t="str">
        <f>IFERROR(CLEAN(HLOOKUP(AA$1,'1.源数据-产品报告-消费降序'!AA:AA,ROW(),0)),"")</f>
        <v/>
      </c>
      <c r="AB744" s="69" t="str">
        <f>IFERROR(CLEAN(HLOOKUP(AB$1,'1.源数据-产品报告-消费降序'!AB:AB,ROW(),0)),"")</f>
        <v/>
      </c>
      <c r="AC744" s="69" t="str">
        <f>IFERROR(CLEAN(HLOOKUP(AC$1,'1.源数据-产品报告-消费降序'!AC:AC,ROW(),0)),"")</f>
        <v/>
      </c>
      <c r="AD7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4" s="69" t="str">
        <f>IFERROR(CLEAN(HLOOKUP(AE$1,'1.源数据-产品报告-消费降序'!AE:AE,ROW(),0)),"")</f>
        <v/>
      </c>
      <c r="AH744" s="69" t="str">
        <f>IFERROR(CLEAN(HLOOKUP(AH$1,'1.源数据-产品报告-消费降序'!AH:AH,ROW(),0)),"")</f>
        <v/>
      </c>
      <c r="AI744" s="69" t="str">
        <f>IFERROR(CLEAN(HLOOKUP(AI$1,'1.源数据-产品报告-消费降序'!AI:AI,ROW(),0)),"")</f>
        <v/>
      </c>
      <c r="AJ744" s="69" t="str">
        <f>IFERROR(CLEAN(HLOOKUP(AJ$1,'1.源数据-产品报告-消费降序'!AJ:AJ,ROW(),0)),"")</f>
        <v/>
      </c>
      <c r="AK744" s="69" t="str">
        <f>IFERROR(CLEAN(HLOOKUP(AK$1,'1.源数据-产品报告-消费降序'!AK:AK,ROW(),0)),"")</f>
        <v/>
      </c>
      <c r="AL744" s="69" t="str">
        <f>IFERROR(CLEAN(HLOOKUP(AL$1,'1.源数据-产品报告-消费降序'!AL:AL,ROW(),0)),"")</f>
        <v/>
      </c>
      <c r="AM744" s="69" t="str">
        <f>IFERROR(CLEAN(HLOOKUP(AM$1,'1.源数据-产品报告-消费降序'!AM:AM,ROW(),0)),"")</f>
        <v/>
      </c>
      <c r="AN744" s="69" t="str">
        <f>IFERROR(CLEAN(HLOOKUP(AN$1,'1.源数据-产品报告-消费降序'!AN:AN,ROW(),0)),"")</f>
        <v/>
      </c>
      <c r="AO7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4" s="69" t="str">
        <f>IFERROR(CLEAN(HLOOKUP(AP$1,'1.源数据-产品报告-消费降序'!AP:AP,ROW(),0)),"")</f>
        <v/>
      </c>
      <c r="AS744" s="69" t="str">
        <f>IFERROR(CLEAN(HLOOKUP(AS$1,'1.源数据-产品报告-消费降序'!AS:AS,ROW(),0)),"")</f>
        <v/>
      </c>
      <c r="AT744" s="69" t="str">
        <f>IFERROR(CLEAN(HLOOKUP(AT$1,'1.源数据-产品报告-消费降序'!AT:AT,ROW(),0)),"")</f>
        <v/>
      </c>
      <c r="AU744" s="69" t="str">
        <f>IFERROR(CLEAN(HLOOKUP(AU$1,'1.源数据-产品报告-消费降序'!AU:AU,ROW(),0)),"")</f>
        <v/>
      </c>
      <c r="AV744" s="69" t="str">
        <f>IFERROR(CLEAN(HLOOKUP(AV$1,'1.源数据-产品报告-消费降序'!AV:AV,ROW(),0)),"")</f>
        <v/>
      </c>
      <c r="AW744" s="69" t="str">
        <f>IFERROR(CLEAN(HLOOKUP(AW$1,'1.源数据-产品报告-消费降序'!AW:AW,ROW(),0)),"")</f>
        <v/>
      </c>
      <c r="AX744" s="69" t="str">
        <f>IFERROR(CLEAN(HLOOKUP(AX$1,'1.源数据-产品报告-消费降序'!AX:AX,ROW(),0)),"")</f>
        <v/>
      </c>
      <c r="AY744" s="69" t="str">
        <f>IFERROR(CLEAN(HLOOKUP(AY$1,'1.源数据-产品报告-消费降序'!AY:AY,ROW(),0)),"")</f>
        <v/>
      </c>
      <c r="AZ7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4" s="69" t="str">
        <f>IFERROR(CLEAN(HLOOKUP(BA$1,'1.源数据-产品报告-消费降序'!BA:BA,ROW(),0)),"")</f>
        <v/>
      </c>
      <c r="BD744" s="69" t="str">
        <f>IFERROR(CLEAN(HLOOKUP(BD$1,'1.源数据-产品报告-消费降序'!BD:BD,ROW(),0)),"")</f>
        <v/>
      </c>
      <c r="BE744" s="69" t="str">
        <f>IFERROR(CLEAN(HLOOKUP(BE$1,'1.源数据-产品报告-消费降序'!BE:BE,ROW(),0)),"")</f>
        <v/>
      </c>
      <c r="BF744" s="69" t="str">
        <f>IFERROR(CLEAN(HLOOKUP(BF$1,'1.源数据-产品报告-消费降序'!BF:BF,ROW(),0)),"")</f>
        <v/>
      </c>
      <c r="BG744" s="69" t="str">
        <f>IFERROR(CLEAN(HLOOKUP(BG$1,'1.源数据-产品报告-消费降序'!BG:BG,ROW(),0)),"")</f>
        <v/>
      </c>
      <c r="BH744" s="69" t="str">
        <f>IFERROR(CLEAN(HLOOKUP(BH$1,'1.源数据-产品报告-消费降序'!BH:BH,ROW(),0)),"")</f>
        <v/>
      </c>
      <c r="BI744" s="69" t="str">
        <f>IFERROR(CLEAN(HLOOKUP(BI$1,'1.源数据-产品报告-消费降序'!BI:BI,ROW(),0)),"")</f>
        <v/>
      </c>
      <c r="BJ744" s="69" t="str">
        <f>IFERROR(CLEAN(HLOOKUP(BJ$1,'1.源数据-产品报告-消费降序'!BJ:BJ,ROW(),0)),"")</f>
        <v/>
      </c>
      <c r="BK7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4" s="69" t="str">
        <f>IFERROR(CLEAN(HLOOKUP(BL$1,'1.源数据-产品报告-消费降序'!BL:BL,ROW(),0)),"")</f>
        <v/>
      </c>
      <c r="BO744" s="69" t="str">
        <f>IFERROR(CLEAN(HLOOKUP(BO$1,'1.源数据-产品报告-消费降序'!BO:BO,ROW(),0)),"")</f>
        <v/>
      </c>
      <c r="BP744" s="69" t="str">
        <f>IFERROR(CLEAN(HLOOKUP(BP$1,'1.源数据-产品报告-消费降序'!BP:BP,ROW(),0)),"")</f>
        <v/>
      </c>
      <c r="BQ744" s="69" t="str">
        <f>IFERROR(CLEAN(HLOOKUP(BQ$1,'1.源数据-产品报告-消费降序'!BQ:BQ,ROW(),0)),"")</f>
        <v/>
      </c>
      <c r="BR744" s="69" t="str">
        <f>IFERROR(CLEAN(HLOOKUP(BR$1,'1.源数据-产品报告-消费降序'!BR:BR,ROW(),0)),"")</f>
        <v/>
      </c>
      <c r="BS744" s="69" t="str">
        <f>IFERROR(CLEAN(HLOOKUP(BS$1,'1.源数据-产品报告-消费降序'!BS:BS,ROW(),0)),"")</f>
        <v/>
      </c>
      <c r="BT744" s="69" t="str">
        <f>IFERROR(CLEAN(HLOOKUP(BT$1,'1.源数据-产品报告-消费降序'!BT:BT,ROW(),0)),"")</f>
        <v/>
      </c>
      <c r="BU744" s="69" t="str">
        <f>IFERROR(CLEAN(HLOOKUP(BU$1,'1.源数据-产品报告-消费降序'!BU:BU,ROW(),0)),"")</f>
        <v/>
      </c>
      <c r="BV7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4" s="69" t="str">
        <f>IFERROR(CLEAN(HLOOKUP(BW$1,'1.源数据-产品报告-消费降序'!BW:BW,ROW(),0)),"")</f>
        <v/>
      </c>
    </row>
    <row r="745" spans="1:75">
      <c r="A745" s="69" t="str">
        <f>IFERROR(CLEAN(HLOOKUP(A$1,'1.源数据-产品报告-消费降序'!A:A,ROW(),0)),"")</f>
        <v/>
      </c>
      <c r="B745" s="69" t="str">
        <f>IFERROR(CLEAN(HLOOKUP(B$1,'1.源数据-产品报告-消费降序'!B:B,ROW(),0)),"")</f>
        <v/>
      </c>
      <c r="C745" s="69" t="str">
        <f>IFERROR(CLEAN(HLOOKUP(C$1,'1.源数据-产品报告-消费降序'!C:C,ROW(),0)),"")</f>
        <v/>
      </c>
      <c r="D745" s="69" t="str">
        <f>IFERROR(CLEAN(HLOOKUP(D$1,'1.源数据-产品报告-消费降序'!D:D,ROW(),0)),"")</f>
        <v/>
      </c>
      <c r="E745" s="69" t="str">
        <f>IFERROR(CLEAN(HLOOKUP(E$1,'1.源数据-产品报告-消费降序'!E:E,ROW(),0)),"")</f>
        <v/>
      </c>
      <c r="F745" s="69" t="str">
        <f>IFERROR(CLEAN(HLOOKUP(F$1,'1.源数据-产品报告-消费降序'!F:F,ROW(),0)),"")</f>
        <v/>
      </c>
      <c r="G745" s="70">
        <f>IFERROR((HLOOKUP(G$1,'1.源数据-产品报告-消费降序'!G:G,ROW(),0)),"")</f>
        <v>0</v>
      </c>
      <c r="H7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5" s="69" t="str">
        <f>IFERROR(CLEAN(HLOOKUP(I$1,'1.源数据-产品报告-消费降序'!I:I,ROW(),0)),"")</f>
        <v/>
      </c>
      <c r="L745" s="69" t="str">
        <f>IFERROR(CLEAN(HLOOKUP(L$1,'1.源数据-产品报告-消费降序'!L:L,ROW(),0)),"")</f>
        <v/>
      </c>
      <c r="M745" s="69" t="str">
        <f>IFERROR(CLEAN(HLOOKUP(M$1,'1.源数据-产品报告-消费降序'!M:M,ROW(),0)),"")</f>
        <v/>
      </c>
      <c r="N745" s="69" t="str">
        <f>IFERROR(CLEAN(HLOOKUP(N$1,'1.源数据-产品报告-消费降序'!N:N,ROW(),0)),"")</f>
        <v/>
      </c>
      <c r="O745" s="69" t="str">
        <f>IFERROR(CLEAN(HLOOKUP(O$1,'1.源数据-产品报告-消费降序'!O:O,ROW(),0)),"")</f>
        <v/>
      </c>
      <c r="P745" s="69" t="str">
        <f>IFERROR(CLEAN(HLOOKUP(P$1,'1.源数据-产品报告-消费降序'!P:P,ROW(),0)),"")</f>
        <v/>
      </c>
      <c r="Q745" s="69" t="str">
        <f>IFERROR(CLEAN(HLOOKUP(Q$1,'1.源数据-产品报告-消费降序'!Q:Q,ROW(),0)),"")</f>
        <v/>
      </c>
      <c r="R745" s="69" t="str">
        <f>IFERROR(CLEAN(HLOOKUP(R$1,'1.源数据-产品报告-消费降序'!R:R,ROW(),0)),"")</f>
        <v/>
      </c>
      <c r="S7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5" s="69" t="str">
        <f>IFERROR(CLEAN(HLOOKUP(T$1,'1.源数据-产品报告-消费降序'!T:T,ROW(),0)),"")</f>
        <v/>
      </c>
      <c r="W745" s="69" t="str">
        <f>IFERROR(CLEAN(HLOOKUP(W$1,'1.源数据-产品报告-消费降序'!W:W,ROW(),0)),"")</f>
        <v/>
      </c>
      <c r="X745" s="69" t="str">
        <f>IFERROR(CLEAN(HLOOKUP(X$1,'1.源数据-产品报告-消费降序'!X:X,ROW(),0)),"")</f>
        <v/>
      </c>
      <c r="Y745" s="69" t="str">
        <f>IFERROR(CLEAN(HLOOKUP(Y$1,'1.源数据-产品报告-消费降序'!Y:Y,ROW(),0)),"")</f>
        <v/>
      </c>
      <c r="Z745" s="69" t="str">
        <f>IFERROR(CLEAN(HLOOKUP(Z$1,'1.源数据-产品报告-消费降序'!Z:Z,ROW(),0)),"")</f>
        <v/>
      </c>
      <c r="AA745" s="69" t="str">
        <f>IFERROR(CLEAN(HLOOKUP(AA$1,'1.源数据-产品报告-消费降序'!AA:AA,ROW(),0)),"")</f>
        <v/>
      </c>
      <c r="AB745" s="69" t="str">
        <f>IFERROR(CLEAN(HLOOKUP(AB$1,'1.源数据-产品报告-消费降序'!AB:AB,ROW(),0)),"")</f>
        <v/>
      </c>
      <c r="AC745" s="69" t="str">
        <f>IFERROR(CLEAN(HLOOKUP(AC$1,'1.源数据-产品报告-消费降序'!AC:AC,ROW(),0)),"")</f>
        <v/>
      </c>
      <c r="AD7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5" s="69" t="str">
        <f>IFERROR(CLEAN(HLOOKUP(AE$1,'1.源数据-产品报告-消费降序'!AE:AE,ROW(),0)),"")</f>
        <v/>
      </c>
      <c r="AH745" s="69" t="str">
        <f>IFERROR(CLEAN(HLOOKUP(AH$1,'1.源数据-产品报告-消费降序'!AH:AH,ROW(),0)),"")</f>
        <v/>
      </c>
      <c r="AI745" s="69" t="str">
        <f>IFERROR(CLEAN(HLOOKUP(AI$1,'1.源数据-产品报告-消费降序'!AI:AI,ROW(),0)),"")</f>
        <v/>
      </c>
      <c r="AJ745" s="69" t="str">
        <f>IFERROR(CLEAN(HLOOKUP(AJ$1,'1.源数据-产品报告-消费降序'!AJ:AJ,ROW(),0)),"")</f>
        <v/>
      </c>
      <c r="AK745" s="69" t="str">
        <f>IFERROR(CLEAN(HLOOKUP(AK$1,'1.源数据-产品报告-消费降序'!AK:AK,ROW(),0)),"")</f>
        <v/>
      </c>
      <c r="AL745" s="69" t="str">
        <f>IFERROR(CLEAN(HLOOKUP(AL$1,'1.源数据-产品报告-消费降序'!AL:AL,ROW(),0)),"")</f>
        <v/>
      </c>
      <c r="AM745" s="69" t="str">
        <f>IFERROR(CLEAN(HLOOKUP(AM$1,'1.源数据-产品报告-消费降序'!AM:AM,ROW(),0)),"")</f>
        <v/>
      </c>
      <c r="AN745" s="69" t="str">
        <f>IFERROR(CLEAN(HLOOKUP(AN$1,'1.源数据-产品报告-消费降序'!AN:AN,ROW(),0)),"")</f>
        <v/>
      </c>
      <c r="AO7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5" s="69" t="str">
        <f>IFERROR(CLEAN(HLOOKUP(AP$1,'1.源数据-产品报告-消费降序'!AP:AP,ROW(),0)),"")</f>
        <v/>
      </c>
      <c r="AS745" s="69" t="str">
        <f>IFERROR(CLEAN(HLOOKUP(AS$1,'1.源数据-产品报告-消费降序'!AS:AS,ROW(),0)),"")</f>
        <v/>
      </c>
      <c r="AT745" s="69" t="str">
        <f>IFERROR(CLEAN(HLOOKUP(AT$1,'1.源数据-产品报告-消费降序'!AT:AT,ROW(),0)),"")</f>
        <v/>
      </c>
      <c r="AU745" s="69" t="str">
        <f>IFERROR(CLEAN(HLOOKUP(AU$1,'1.源数据-产品报告-消费降序'!AU:AU,ROW(),0)),"")</f>
        <v/>
      </c>
      <c r="AV745" s="69" t="str">
        <f>IFERROR(CLEAN(HLOOKUP(AV$1,'1.源数据-产品报告-消费降序'!AV:AV,ROW(),0)),"")</f>
        <v/>
      </c>
      <c r="AW745" s="69" t="str">
        <f>IFERROR(CLEAN(HLOOKUP(AW$1,'1.源数据-产品报告-消费降序'!AW:AW,ROW(),0)),"")</f>
        <v/>
      </c>
      <c r="AX745" s="69" t="str">
        <f>IFERROR(CLEAN(HLOOKUP(AX$1,'1.源数据-产品报告-消费降序'!AX:AX,ROW(),0)),"")</f>
        <v/>
      </c>
      <c r="AY745" s="69" t="str">
        <f>IFERROR(CLEAN(HLOOKUP(AY$1,'1.源数据-产品报告-消费降序'!AY:AY,ROW(),0)),"")</f>
        <v/>
      </c>
      <c r="AZ7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5" s="69" t="str">
        <f>IFERROR(CLEAN(HLOOKUP(BA$1,'1.源数据-产品报告-消费降序'!BA:BA,ROW(),0)),"")</f>
        <v/>
      </c>
      <c r="BD745" s="69" t="str">
        <f>IFERROR(CLEAN(HLOOKUP(BD$1,'1.源数据-产品报告-消费降序'!BD:BD,ROW(),0)),"")</f>
        <v/>
      </c>
      <c r="BE745" s="69" t="str">
        <f>IFERROR(CLEAN(HLOOKUP(BE$1,'1.源数据-产品报告-消费降序'!BE:BE,ROW(),0)),"")</f>
        <v/>
      </c>
      <c r="BF745" s="69" t="str">
        <f>IFERROR(CLEAN(HLOOKUP(BF$1,'1.源数据-产品报告-消费降序'!BF:BF,ROW(),0)),"")</f>
        <v/>
      </c>
      <c r="BG745" s="69" t="str">
        <f>IFERROR(CLEAN(HLOOKUP(BG$1,'1.源数据-产品报告-消费降序'!BG:BG,ROW(),0)),"")</f>
        <v/>
      </c>
      <c r="BH745" s="69" t="str">
        <f>IFERROR(CLEAN(HLOOKUP(BH$1,'1.源数据-产品报告-消费降序'!BH:BH,ROW(),0)),"")</f>
        <v/>
      </c>
      <c r="BI745" s="69" t="str">
        <f>IFERROR(CLEAN(HLOOKUP(BI$1,'1.源数据-产品报告-消费降序'!BI:BI,ROW(),0)),"")</f>
        <v/>
      </c>
      <c r="BJ745" s="69" t="str">
        <f>IFERROR(CLEAN(HLOOKUP(BJ$1,'1.源数据-产品报告-消费降序'!BJ:BJ,ROW(),0)),"")</f>
        <v/>
      </c>
      <c r="BK7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5" s="69" t="str">
        <f>IFERROR(CLEAN(HLOOKUP(BL$1,'1.源数据-产品报告-消费降序'!BL:BL,ROW(),0)),"")</f>
        <v/>
      </c>
      <c r="BO745" s="69" t="str">
        <f>IFERROR(CLEAN(HLOOKUP(BO$1,'1.源数据-产品报告-消费降序'!BO:BO,ROW(),0)),"")</f>
        <v/>
      </c>
      <c r="BP745" s="69" t="str">
        <f>IFERROR(CLEAN(HLOOKUP(BP$1,'1.源数据-产品报告-消费降序'!BP:BP,ROW(),0)),"")</f>
        <v/>
      </c>
      <c r="BQ745" s="69" t="str">
        <f>IFERROR(CLEAN(HLOOKUP(BQ$1,'1.源数据-产品报告-消费降序'!BQ:BQ,ROW(),0)),"")</f>
        <v/>
      </c>
      <c r="BR745" s="69" t="str">
        <f>IFERROR(CLEAN(HLOOKUP(BR$1,'1.源数据-产品报告-消费降序'!BR:BR,ROW(),0)),"")</f>
        <v/>
      </c>
      <c r="BS745" s="69" t="str">
        <f>IFERROR(CLEAN(HLOOKUP(BS$1,'1.源数据-产品报告-消费降序'!BS:BS,ROW(),0)),"")</f>
        <v/>
      </c>
      <c r="BT745" s="69" t="str">
        <f>IFERROR(CLEAN(HLOOKUP(BT$1,'1.源数据-产品报告-消费降序'!BT:BT,ROW(),0)),"")</f>
        <v/>
      </c>
      <c r="BU745" s="69" t="str">
        <f>IFERROR(CLEAN(HLOOKUP(BU$1,'1.源数据-产品报告-消费降序'!BU:BU,ROW(),0)),"")</f>
        <v/>
      </c>
      <c r="BV7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5" s="69" t="str">
        <f>IFERROR(CLEAN(HLOOKUP(BW$1,'1.源数据-产品报告-消费降序'!BW:BW,ROW(),0)),"")</f>
        <v/>
      </c>
    </row>
    <row r="746" spans="1:75">
      <c r="A746" s="69" t="str">
        <f>IFERROR(CLEAN(HLOOKUP(A$1,'1.源数据-产品报告-消费降序'!A:A,ROW(),0)),"")</f>
        <v/>
      </c>
      <c r="B746" s="69" t="str">
        <f>IFERROR(CLEAN(HLOOKUP(B$1,'1.源数据-产品报告-消费降序'!B:B,ROW(),0)),"")</f>
        <v/>
      </c>
      <c r="C746" s="69" t="str">
        <f>IFERROR(CLEAN(HLOOKUP(C$1,'1.源数据-产品报告-消费降序'!C:C,ROW(),0)),"")</f>
        <v/>
      </c>
      <c r="D746" s="69" t="str">
        <f>IFERROR(CLEAN(HLOOKUP(D$1,'1.源数据-产品报告-消费降序'!D:D,ROW(),0)),"")</f>
        <v/>
      </c>
      <c r="E746" s="69" t="str">
        <f>IFERROR(CLEAN(HLOOKUP(E$1,'1.源数据-产品报告-消费降序'!E:E,ROW(),0)),"")</f>
        <v/>
      </c>
      <c r="F746" s="69" t="str">
        <f>IFERROR(CLEAN(HLOOKUP(F$1,'1.源数据-产品报告-消费降序'!F:F,ROW(),0)),"")</f>
        <v/>
      </c>
      <c r="G746" s="70">
        <f>IFERROR((HLOOKUP(G$1,'1.源数据-产品报告-消费降序'!G:G,ROW(),0)),"")</f>
        <v>0</v>
      </c>
      <c r="H7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6" s="69" t="str">
        <f>IFERROR(CLEAN(HLOOKUP(I$1,'1.源数据-产品报告-消费降序'!I:I,ROW(),0)),"")</f>
        <v/>
      </c>
      <c r="L746" s="69" t="str">
        <f>IFERROR(CLEAN(HLOOKUP(L$1,'1.源数据-产品报告-消费降序'!L:L,ROW(),0)),"")</f>
        <v/>
      </c>
      <c r="M746" s="69" t="str">
        <f>IFERROR(CLEAN(HLOOKUP(M$1,'1.源数据-产品报告-消费降序'!M:M,ROW(),0)),"")</f>
        <v/>
      </c>
      <c r="N746" s="69" t="str">
        <f>IFERROR(CLEAN(HLOOKUP(N$1,'1.源数据-产品报告-消费降序'!N:N,ROW(),0)),"")</f>
        <v/>
      </c>
      <c r="O746" s="69" t="str">
        <f>IFERROR(CLEAN(HLOOKUP(O$1,'1.源数据-产品报告-消费降序'!O:O,ROW(),0)),"")</f>
        <v/>
      </c>
      <c r="P746" s="69" t="str">
        <f>IFERROR(CLEAN(HLOOKUP(P$1,'1.源数据-产品报告-消费降序'!P:P,ROW(),0)),"")</f>
        <v/>
      </c>
      <c r="Q746" s="69" t="str">
        <f>IFERROR(CLEAN(HLOOKUP(Q$1,'1.源数据-产品报告-消费降序'!Q:Q,ROW(),0)),"")</f>
        <v/>
      </c>
      <c r="R746" s="69" t="str">
        <f>IFERROR(CLEAN(HLOOKUP(R$1,'1.源数据-产品报告-消费降序'!R:R,ROW(),0)),"")</f>
        <v/>
      </c>
      <c r="S7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6" s="69" t="str">
        <f>IFERROR(CLEAN(HLOOKUP(T$1,'1.源数据-产品报告-消费降序'!T:T,ROW(),0)),"")</f>
        <v/>
      </c>
      <c r="W746" s="69" t="str">
        <f>IFERROR(CLEAN(HLOOKUP(W$1,'1.源数据-产品报告-消费降序'!W:W,ROW(),0)),"")</f>
        <v/>
      </c>
      <c r="X746" s="69" t="str">
        <f>IFERROR(CLEAN(HLOOKUP(X$1,'1.源数据-产品报告-消费降序'!X:X,ROW(),0)),"")</f>
        <v/>
      </c>
      <c r="Y746" s="69" t="str">
        <f>IFERROR(CLEAN(HLOOKUP(Y$1,'1.源数据-产品报告-消费降序'!Y:Y,ROW(),0)),"")</f>
        <v/>
      </c>
      <c r="Z746" s="69" t="str">
        <f>IFERROR(CLEAN(HLOOKUP(Z$1,'1.源数据-产品报告-消费降序'!Z:Z,ROW(),0)),"")</f>
        <v/>
      </c>
      <c r="AA746" s="69" t="str">
        <f>IFERROR(CLEAN(HLOOKUP(AA$1,'1.源数据-产品报告-消费降序'!AA:AA,ROW(),0)),"")</f>
        <v/>
      </c>
      <c r="AB746" s="69" t="str">
        <f>IFERROR(CLEAN(HLOOKUP(AB$1,'1.源数据-产品报告-消费降序'!AB:AB,ROW(),0)),"")</f>
        <v/>
      </c>
      <c r="AC746" s="69" t="str">
        <f>IFERROR(CLEAN(HLOOKUP(AC$1,'1.源数据-产品报告-消费降序'!AC:AC,ROW(),0)),"")</f>
        <v/>
      </c>
      <c r="AD7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6" s="69" t="str">
        <f>IFERROR(CLEAN(HLOOKUP(AE$1,'1.源数据-产品报告-消费降序'!AE:AE,ROW(),0)),"")</f>
        <v/>
      </c>
      <c r="AH746" s="69" t="str">
        <f>IFERROR(CLEAN(HLOOKUP(AH$1,'1.源数据-产品报告-消费降序'!AH:AH,ROW(),0)),"")</f>
        <v/>
      </c>
      <c r="AI746" s="69" t="str">
        <f>IFERROR(CLEAN(HLOOKUP(AI$1,'1.源数据-产品报告-消费降序'!AI:AI,ROW(),0)),"")</f>
        <v/>
      </c>
      <c r="AJ746" s="69" t="str">
        <f>IFERROR(CLEAN(HLOOKUP(AJ$1,'1.源数据-产品报告-消费降序'!AJ:AJ,ROW(),0)),"")</f>
        <v/>
      </c>
      <c r="AK746" s="69" t="str">
        <f>IFERROR(CLEAN(HLOOKUP(AK$1,'1.源数据-产品报告-消费降序'!AK:AK,ROW(),0)),"")</f>
        <v/>
      </c>
      <c r="AL746" s="69" t="str">
        <f>IFERROR(CLEAN(HLOOKUP(AL$1,'1.源数据-产品报告-消费降序'!AL:AL,ROW(),0)),"")</f>
        <v/>
      </c>
      <c r="AM746" s="69" t="str">
        <f>IFERROR(CLEAN(HLOOKUP(AM$1,'1.源数据-产品报告-消费降序'!AM:AM,ROW(),0)),"")</f>
        <v/>
      </c>
      <c r="AN746" s="69" t="str">
        <f>IFERROR(CLEAN(HLOOKUP(AN$1,'1.源数据-产品报告-消费降序'!AN:AN,ROW(),0)),"")</f>
        <v/>
      </c>
      <c r="AO7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6" s="69" t="str">
        <f>IFERROR(CLEAN(HLOOKUP(AP$1,'1.源数据-产品报告-消费降序'!AP:AP,ROW(),0)),"")</f>
        <v/>
      </c>
      <c r="AS746" s="69" t="str">
        <f>IFERROR(CLEAN(HLOOKUP(AS$1,'1.源数据-产品报告-消费降序'!AS:AS,ROW(),0)),"")</f>
        <v/>
      </c>
      <c r="AT746" s="69" t="str">
        <f>IFERROR(CLEAN(HLOOKUP(AT$1,'1.源数据-产品报告-消费降序'!AT:AT,ROW(),0)),"")</f>
        <v/>
      </c>
      <c r="AU746" s="69" t="str">
        <f>IFERROR(CLEAN(HLOOKUP(AU$1,'1.源数据-产品报告-消费降序'!AU:AU,ROW(),0)),"")</f>
        <v/>
      </c>
      <c r="AV746" s="69" t="str">
        <f>IFERROR(CLEAN(HLOOKUP(AV$1,'1.源数据-产品报告-消费降序'!AV:AV,ROW(),0)),"")</f>
        <v/>
      </c>
      <c r="AW746" s="69" t="str">
        <f>IFERROR(CLEAN(HLOOKUP(AW$1,'1.源数据-产品报告-消费降序'!AW:AW,ROW(),0)),"")</f>
        <v/>
      </c>
      <c r="AX746" s="69" t="str">
        <f>IFERROR(CLEAN(HLOOKUP(AX$1,'1.源数据-产品报告-消费降序'!AX:AX,ROW(),0)),"")</f>
        <v/>
      </c>
      <c r="AY746" s="69" t="str">
        <f>IFERROR(CLEAN(HLOOKUP(AY$1,'1.源数据-产品报告-消费降序'!AY:AY,ROW(),0)),"")</f>
        <v/>
      </c>
      <c r="AZ7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6" s="69" t="str">
        <f>IFERROR(CLEAN(HLOOKUP(BA$1,'1.源数据-产品报告-消费降序'!BA:BA,ROW(),0)),"")</f>
        <v/>
      </c>
      <c r="BD746" s="69" t="str">
        <f>IFERROR(CLEAN(HLOOKUP(BD$1,'1.源数据-产品报告-消费降序'!BD:BD,ROW(),0)),"")</f>
        <v/>
      </c>
      <c r="BE746" s="69" t="str">
        <f>IFERROR(CLEAN(HLOOKUP(BE$1,'1.源数据-产品报告-消费降序'!BE:BE,ROW(),0)),"")</f>
        <v/>
      </c>
      <c r="BF746" s="69" t="str">
        <f>IFERROR(CLEAN(HLOOKUP(BF$1,'1.源数据-产品报告-消费降序'!BF:BF,ROW(),0)),"")</f>
        <v/>
      </c>
      <c r="BG746" s="69" t="str">
        <f>IFERROR(CLEAN(HLOOKUP(BG$1,'1.源数据-产品报告-消费降序'!BG:BG,ROW(),0)),"")</f>
        <v/>
      </c>
      <c r="BH746" s="69" t="str">
        <f>IFERROR(CLEAN(HLOOKUP(BH$1,'1.源数据-产品报告-消费降序'!BH:BH,ROW(),0)),"")</f>
        <v/>
      </c>
      <c r="BI746" s="69" t="str">
        <f>IFERROR(CLEAN(HLOOKUP(BI$1,'1.源数据-产品报告-消费降序'!BI:BI,ROW(),0)),"")</f>
        <v/>
      </c>
      <c r="BJ746" s="69" t="str">
        <f>IFERROR(CLEAN(HLOOKUP(BJ$1,'1.源数据-产品报告-消费降序'!BJ:BJ,ROW(),0)),"")</f>
        <v/>
      </c>
      <c r="BK7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6" s="69" t="str">
        <f>IFERROR(CLEAN(HLOOKUP(BL$1,'1.源数据-产品报告-消费降序'!BL:BL,ROW(),0)),"")</f>
        <v/>
      </c>
      <c r="BO746" s="69" t="str">
        <f>IFERROR(CLEAN(HLOOKUP(BO$1,'1.源数据-产品报告-消费降序'!BO:BO,ROW(),0)),"")</f>
        <v/>
      </c>
      <c r="BP746" s="69" t="str">
        <f>IFERROR(CLEAN(HLOOKUP(BP$1,'1.源数据-产品报告-消费降序'!BP:BP,ROW(),0)),"")</f>
        <v/>
      </c>
      <c r="BQ746" s="69" t="str">
        <f>IFERROR(CLEAN(HLOOKUP(BQ$1,'1.源数据-产品报告-消费降序'!BQ:BQ,ROW(),0)),"")</f>
        <v/>
      </c>
      <c r="BR746" s="69" t="str">
        <f>IFERROR(CLEAN(HLOOKUP(BR$1,'1.源数据-产品报告-消费降序'!BR:BR,ROW(),0)),"")</f>
        <v/>
      </c>
      <c r="BS746" s="69" t="str">
        <f>IFERROR(CLEAN(HLOOKUP(BS$1,'1.源数据-产品报告-消费降序'!BS:BS,ROW(),0)),"")</f>
        <v/>
      </c>
      <c r="BT746" s="69" t="str">
        <f>IFERROR(CLEAN(HLOOKUP(BT$1,'1.源数据-产品报告-消费降序'!BT:BT,ROW(),0)),"")</f>
        <v/>
      </c>
      <c r="BU746" s="69" t="str">
        <f>IFERROR(CLEAN(HLOOKUP(BU$1,'1.源数据-产品报告-消费降序'!BU:BU,ROW(),0)),"")</f>
        <v/>
      </c>
      <c r="BV7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6" s="69" t="str">
        <f>IFERROR(CLEAN(HLOOKUP(BW$1,'1.源数据-产品报告-消费降序'!BW:BW,ROW(),0)),"")</f>
        <v/>
      </c>
    </row>
    <row r="747" spans="1:75">
      <c r="A747" s="69" t="str">
        <f>IFERROR(CLEAN(HLOOKUP(A$1,'1.源数据-产品报告-消费降序'!A:A,ROW(),0)),"")</f>
        <v/>
      </c>
      <c r="B747" s="69" t="str">
        <f>IFERROR(CLEAN(HLOOKUP(B$1,'1.源数据-产品报告-消费降序'!B:B,ROW(),0)),"")</f>
        <v/>
      </c>
      <c r="C747" s="69" t="str">
        <f>IFERROR(CLEAN(HLOOKUP(C$1,'1.源数据-产品报告-消费降序'!C:C,ROW(),0)),"")</f>
        <v/>
      </c>
      <c r="D747" s="69" t="str">
        <f>IFERROR(CLEAN(HLOOKUP(D$1,'1.源数据-产品报告-消费降序'!D:D,ROW(),0)),"")</f>
        <v/>
      </c>
      <c r="E747" s="69" t="str">
        <f>IFERROR(CLEAN(HLOOKUP(E$1,'1.源数据-产品报告-消费降序'!E:E,ROW(),0)),"")</f>
        <v/>
      </c>
      <c r="F747" s="69" t="str">
        <f>IFERROR(CLEAN(HLOOKUP(F$1,'1.源数据-产品报告-消费降序'!F:F,ROW(),0)),"")</f>
        <v/>
      </c>
      <c r="G747" s="70">
        <f>IFERROR((HLOOKUP(G$1,'1.源数据-产品报告-消费降序'!G:G,ROW(),0)),"")</f>
        <v>0</v>
      </c>
      <c r="H7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7" s="69" t="str">
        <f>IFERROR(CLEAN(HLOOKUP(I$1,'1.源数据-产品报告-消费降序'!I:I,ROW(),0)),"")</f>
        <v/>
      </c>
      <c r="L747" s="69" t="str">
        <f>IFERROR(CLEAN(HLOOKUP(L$1,'1.源数据-产品报告-消费降序'!L:L,ROW(),0)),"")</f>
        <v/>
      </c>
      <c r="M747" s="69" t="str">
        <f>IFERROR(CLEAN(HLOOKUP(M$1,'1.源数据-产品报告-消费降序'!M:M,ROW(),0)),"")</f>
        <v/>
      </c>
      <c r="N747" s="69" t="str">
        <f>IFERROR(CLEAN(HLOOKUP(N$1,'1.源数据-产品报告-消费降序'!N:N,ROW(),0)),"")</f>
        <v/>
      </c>
      <c r="O747" s="69" t="str">
        <f>IFERROR(CLEAN(HLOOKUP(O$1,'1.源数据-产品报告-消费降序'!O:O,ROW(),0)),"")</f>
        <v/>
      </c>
      <c r="P747" s="69" t="str">
        <f>IFERROR(CLEAN(HLOOKUP(P$1,'1.源数据-产品报告-消费降序'!P:P,ROW(),0)),"")</f>
        <v/>
      </c>
      <c r="Q747" s="69" t="str">
        <f>IFERROR(CLEAN(HLOOKUP(Q$1,'1.源数据-产品报告-消费降序'!Q:Q,ROW(),0)),"")</f>
        <v/>
      </c>
      <c r="R747" s="69" t="str">
        <f>IFERROR(CLEAN(HLOOKUP(R$1,'1.源数据-产品报告-消费降序'!R:R,ROW(),0)),"")</f>
        <v/>
      </c>
      <c r="S7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7" s="69" t="str">
        <f>IFERROR(CLEAN(HLOOKUP(T$1,'1.源数据-产品报告-消费降序'!T:T,ROW(),0)),"")</f>
        <v/>
      </c>
      <c r="W747" s="69" t="str">
        <f>IFERROR(CLEAN(HLOOKUP(W$1,'1.源数据-产品报告-消费降序'!W:W,ROW(),0)),"")</f>
        <v/>
      </c>
      <c r="X747" s="69" t="str">
        <f>IFERROR(CLEAN(HLOOKUP(X$1,'1.源数据-产品报告-消费降序'!X:X,ROW(),0)),"")</f>
        <v/>
      </c>
      <c r="Y747" s="69" t="str">
        <f>IFERROR(CLEAN(HLOOKUP(Y$1,'1.源数据-产品报告-消费降序'!Y:Y,ROW(),0)),"")</f>
        <v/>
      </c>
      <c r="Z747" s="69" t="str">
        <f>IFERROR(CLEAN(HLOOKUP(Z$1,'1.源数据-产品报告-消费降序'!Z:Z,ROW(),0)),"")</f>
        <v/>
      </c>
      <c r="AA747" s="69" t="str">
        <f>IFERROR(CLEAN(HLOOKUP(AA$1,'1.源数据-产品报告-消费降序'!AA:AA,ROW(),0)),"")</f>
        <v/>
      </c>
      <c r="AB747" s="69" t="str">
        <f>IFERROR(CLEAN(HLOOKUP(AB$1,'1.源数据-产品报告-消费降序'!AB:AB,ROW(),0)),"")</f>
        <v/>
      </c>
      <c r="AC747" s="69" t="str">
        <f>IFERROR(CLEAN(HLOOKUP(AC$1,'1.源数据-产品报告-消费降序'!AC:AC,ROW(),0)),"")</f>
        <v/>
      </c>
      <c r="AD7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7" s="69" t="str">
        <f>IFERROR(CLEAN(HLOOKUP(AE$1,'1.源数据-产品报告-消费降序'!AE:AE,ROW(),0)),"")</f>
        <v/>
      </c>
      <c r="AH747" s="69" t="str">
        <f>IFERROR(CLEAN(HLOOKUP(AH$1,'1.源数据-产品报告-消费降序'!AH:AH,ROW(),0)),"")</f>
        <v/>
      </c>
      <c r="AI747" s="69" t="str">
        <f>IFERROR(CLEAN(HLOOKUP(AI$1,'1.源数据-产品报告-消费降序'!AI:AI,ROW(),0)),"")</f>
        <v/>
      </c>
      <c r="AJ747" s="69" t="str">
        <f>IFERROR(CLEAN(HLOOKUP(AJ$1,'1.源数据-产品报告-消费降序'!AJ:AJ,ROW(),0)),"")</f>
        <v/>
      </c>
      <c r="AK747" s="69" t="str">
        <f>IFERROR(CLEAN(HLOOKUP(AK$1,'1.源数据-产品报告-消费降序'!AK:AK,ROW(),0)),"")</f>
        <v/>
      </c>
      <c r="AL747" s="69" t="str">
        <f>IFERROR(CLEAN(HLOOKUP(AL$1,'1.源数据-产品报告-消费降序'!AL:AL,ROW(),0)),"")</f>
        <v/>
      </c>
      <c r="AM747" s="69" t="str">
        <f>IFERROR(CLEAN(HLOOKUP(AM$1,'1.源数据-产品报告-消费降序'!AM:AM,ROW(),0)),"")</f>
        <v/>
      </c>
      <c r="AN747" s="69" t="str">
        <f>IFERROR(CLEAN(HLOOKUP(AN$1,'1.源数据-产品报告-消费降序'!AN:AN,ROW(),0)),"")</f>
        <v/>
      </c>
      <c r="AO7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7" s="69" t="str">
        <f>IFERROR(CLEAN(HLOOKUP(AP$1,'1.源数据-产品报告-消费降序'!AP:AP,ROW(),0)),"")</f>
        <v/>
      </c>
      <c r="AS747" s="69" t="str">
        <f>IFERROR(CLEAN(HLOOKUP(AS$1,'1.源数据-产品报告-消费降序'!AS:AS,ROW(),0)),"")</f>
        <v/>
      </c>
      <c r="AT747" s="69" t="str">
        <f>IFERROR(CLEAN(HLOOKUP(AT$1,'1.源数据-产品报告-消费降序'!AT:AT,ROW(),0)),"")</f>
        <v/>
      </c>
      <c r="AU747" s="69" t="str">
        <f>IFERROR(CLEAN(HLOOKUP(AU$1,'1.源数据-产品报告-消费降序'!AU:AU,ROW(),0)),"")</f>
        <v/>
      </c>
      <c r="AV747" s="69" t="str">
        <f>IFERROR(CLEAN(HLOOKUP(AV$1,'1.源数据-产品报告-消费降序'!AV:AV,ROW(),0)),"")</f>
        <v/>
      </c>
      <c r="AW747" s="69" t="str">
        <f>IFERROR(CLEAN(HLOOKUP(AW$1,'1.源数据-产品报告-消费降序'!AW:AW,ROW(),0)),"")</f>
        <v/>
      </c>
      <c r="AX747" s="69" t="str">
        <f>IFERROR(CLEAN(HLOOKUP(AX$1,'1.源数据-产品报告-消费降序'!AX:AX,ROW(),0)),"")</f>
        <v/>
      </c>
      <c r="AY747" s="69" t="str">
        <f>IFERROR(CLEAN(HLOOKUP(AY$1,'1.源数据-产品报告-消费降序'!AY:AY,ROW(),0)),"")</f>
        <v/>
      </c>
      <c r="AZ7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7" s="69" t="str">
        <f>IFERROR(CLEAN(HLOOKUP(BA$1,'1.源数据-产品报告-消费降序'!BA:BA,ROW(),0)),"")</f>
        <v/>
      </c>
      <c r="BD747" s="69" t="str">
        <f>IFERROR(CLEAN(HLOOKUP(BD$1,'1.源数据-产品报告-消费降序'!BD:BD,ROW(),0)),"")</f>
        <v/>
      </c>
      <c r="BE747" s="69" t="str">
        <f>IFERROR(CLEAN(HLOOKUP(BE$1,'1.源数据-产品报告-消费降序'!BE:BE,ROW(),0)),"")</f>
        <v/>
      </c>
      <c r="BF747" s="69" t="str">
        <f>IFERROR(CLEAN(HLOOKUP(BF$1,'1.源数据-产品报告-消费降序'!BF:BF,ROW(),0)),"")</f>
        <v/>
      </c>
      <c r="BG747" s="69" t="str">
        <f>IFERROR(CLEAN(HLOOKUP(BG$1,'1.源数据-产品报告-消费降序'!BG:BG,ROW(),0)),"")</f>
        <v/>
      </c>
      <c r="BH747" s="69" t="str">
        <f>IFERROR(CLEAN(HLOOKUP(BH$1,'1.源数据-产品报告-消费降序'!BH:BH,ROW(),0)),"")</f>
        <v/>
      </c>
      <c r="BI747" s="69" t="str">
        <f>IFERROR(CLEAN(HLOOKUP(BI$1,'1.源数据-产品报告-消费降序'!BI:BI,ROW(),0)),"")</f>
        <v/>
      </c>
      <c r="BJ747" s="69" t="str">
        <f>IFERROR(CLEAN(HLOOKUP(BJ$1,'1.源数据-产品报告-消费降序'!BJ:BJ,ROW(),0)),"")</f>
        <v/>
      </c>
      <c r="BK7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7" s="69" t="str">
        <f>IFERROR(CLEAN(HLOOKUP(BL$1,'1.源数据-产品报告-消费降序'!BL:BL,ROW(),0)),"")</f>
        <v/>
      </c>
      <c r="BO747" s="69" t="str">
        <f>IFERROR(CLEAN(HLOOKUP(BO$1,'1.源数据-产品报告-消费降序'!BO:BO,ROW(),0)),"")</f>
        <v/>
      </c>
      <c r="BP747" s="69" t="str">
        <f>IFERROR(CLEAN(HLOOKUP(BP$1,'1.源数据-产品报告-消费降序'!BP:BP,ROW(),0)),"")</f>
        <v/>
      </c>
      <c r="BQ747" s="69" t="str">
        <f>IFERROR(CLEAN(HLOOKUP(BQ$1,'1.源数据-产品报告-消费降序'!BQ:BQ,ROW(),0)),"")</f>
        <v/>
      </c>
      <c r="BR747" s="69" t="str">
        <f>IFERROR(CLEAN(HLOOKUP(BR$1,'1.源数据-产品报告-消费降序'!BR:BR,ROW(),0)),"")</f>
        <v/>
      </c>
      <c r="BS747" s="69" t="str">
        <f>IFERROR(CLEAN(HLOOKUP(BS$1,'1.源数据-产品报告-消费降序'!BS:BS,ROW(),0)),"")</f>
        <v/>
      </c>
      <c r="BT747" s="69" t="str">
        <f>IFERROR(CLEAN(HLOOKUP(BT$1,'1.源数据-产品报告-消费降序'!BT:BT,ROW(),0)),"")</f>
        <v/>
      </c>
      <c r="BU747" s="69" t="str">
        <f>IFERROR(CLEAN(HLOOKUP(BU$1,'1.源数据-产品报告-消费降序'!BU:BU,ROW(),0)),"")</f>
        <v/>
      </c>
      <c r="BV7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7" s="69" t="str">
        <f>IFERROR(CLEAN(HLOOKUP(BW$1,'1.源数据-产品报告-消费降序'!BW:BW,ROW(),0)),"")</f>
        <v/>
      </c>
    </row>
    <row r="748" spans="1:75">
      <c r="A748" s="69" t="str">
        <f>IFERROR(CLEAN(HLOOKUP(A$1,'1.源数据-产品报告-消费降序'!A:A,ROW(),0)),"")</f>
        <v/>
      </c>
      <c r="B748" s="69" t="str">
        <f>IFERROR(CLEAN(HLOOKUP(B$1,'1.源数据-产品报告-消费降序'!B:B,ROW(),0)),"")</f>
        <v/>
      </c>
      <c r="C748" s="69" t="str">
        <f>IFERROR(CLEAN(HLOOKUP(C$1,'1.源数据-产品报告-消费降序'!C:C,ROW(),0)),"")</f>
        <v/>
      </c>
      <c r="D748" s="69" t="str">
        <f>IFERROR(CLEAN(HLOOKUP(D$1,'1.源数据-产品报告-消费降序'!D:D,ROW(),0)),"")</f>
        <v/>
      </c>
      <c r="E748" s="69" t="str">
        <f>IFERROR(CLEAN(HLOOKUP(E$1,'1.源数据-产品报告-消费降序'!E:E,ROW(),0)),"")</f>
        <v/>
      </c>
      <c r="F748" s="69" t="str">
        <f>IFERROR(CLEAN(HLOOKUP(F$1,'1.源数据-产品报告-消费降序'!F:F,ROW(),0)),"")</f>
        <v/>
      </c>
      <c r="G748" s="70">
        <f>IFERROR((HLOOKUP(G$1,'1.源数据-产品报告-消费降序'!G:G,ROW(),0)),"")</f>
        <v>0</v>
      </c>
      <c r="H7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8" s="69" t="str">
        <f>IFERROR(CLEAN(HLOOKUP(I$1,'1.源数据-产品报告-消费降序'!I:I,ROW(),0)),"")</f>
        <v/>
      </c>
      <c r="L748" s="69" t="str">
        <f>IFERROR(CLEAN(HLOOKUP(L$1,'1.源数据-产品报告-消费降序'!L:L,ROW(),0)),"")</f>
        <v/>
      </c>
      <c r="M748" s="69" t="str">
        <f>IFERROR(CLEAN(HLOOKUP(M$1,'1.源数据-产品报告-消费降序'!M:M,ROW(),0)),"")</f>
        <v/>
      </c>
      <c r="N748" s="69" t="str">
        <f>IFERROR(CLEAN(HLOOKUP(N$1,'1.源数据-产品报告-消费降序'!N:N,ROW(),0)),"")</f>
        <v/>
      </c>
      <c r="O748" s="69" t="str">
        <f>IFERROR(CLEAN(HLOOKUP(O$1,'1.源数据-产品报告-消费降序'!O:O,ROW(),0)),"")</f>
        <v/>
      </c>
      <c r="P748" s="69" t="str">
        <f>IFERROR(CLEAN(HLOOKUP(P$1,'1.源数据-产品报告-消费降序'!P:P,ROW(),0)),"")</f>
        <v/>
      </c>
      <c r="Q748" s="69" t="str">
        <f>IFERROR(CLEAN(HLOOKUP(Q$1,'1.源数据-产品报告-消费降序'!Q:Q,ROW(),0)),"")</f>
        <v/>
      </c>
      <c r="R748" s="69" t="str">
        <f>IFERROR(CLEAN(HLOOKUP(R$1,'1.源数据-产品报告-消费降序'!R:R,ROW(),0)),"")</f>
        <v/>
      </c>
      <c r="S7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8" s="69" t="str">
        <f>IFERROR(CLEAN(HLOOKUP(T$1,'1.源数据-产品报告-消费降序'!T:T,ROW(),0)),"")</f>
        <v/>
      </c>
      <c r="W748" s="69" t="str">
        <f>IFERROR(CLEAN(HLOOKUP(W$1,'1.源数据-产品报告-消费降序'!W:W,ROW(),0)),"")</f>
        <v/>
      </c>
      <c r="X748" s="69" t="str">
        <f>IFERROR(CLEAN(HLOOKUP(X$1,'1.源数据-产品报告-消费降序'!X:X,ROW(),0)),"")</f>
        <v/>
      </c>
      <c r="Y748" s="69" t="str">
        <f>IFERROR(CLEAN(HLOOKUP(Y$1,'1.源数据-产品报告-消费降序'!Y:Y,ROW(),0)),"")</f>
        <v/>
      </c>
      <c r="Z748" s="69" t="str">
        <f>IFERROR(CLEAN(HLOOKUP(Z$1,'1.源数据-产品报告-消费降序'!Z:Z,ROW(),0)),"")</f>
        <v/>
      </c>
      <c r="AA748" s="69" t="str">
        <f>IFERROR(CLEAN(HLOOKUP(AA$1,'1.源数据-产品报告-消费降序'!AA:AA,ROW(),0)),"")</f>
        <v/>
      </c>
      <c r="AB748" s="69" t="str">
        <f>IFERROR(CLEAN(HLOOKUP(AB$1,'1.源数据-产品报告-消费降序'!AB:AB,ROW(),0)),"")</f>
        <v/>
      </c>
      <c r="AC748" s="69" t="str">
        <f>IFERROR(CLEAN(HLOOKUP(AC$1,'1.源数据-产品报告-消费降序'!AC:AC,ROW(),0)),"")</f>
        <v/>
      </c>
      <c r="AD7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8" s="69" t="str">
        <f>IFERROR(CLEAN(HLOOKUP(AE$1,'1.源数据-产品报告-消费降序'!AE:AE,ROW(),0)),"")</f>
        <v/>
      </c>
      <c r="AH748" s="69" t="str">
        <f>IFERROR(CLEAN(HLOOKUP(AH$1,'1.源数据-产品报告-消费降序'!AH:AH,ROW(),0)),"")</f>
        <v/>
      </c>
      <c r="AI748" s="69" t="str">
        <f>IFERROR(CLEAN(HLOOKUP(AI$1,'1.源数据-产品报告-消费降序'!AI:AI,ROW(),0)),"")</f>
        <v/>
      </c>
      <c r="AJ748" s="69" t="str">
        <f>IFERROR(CLEAN(HLOOKUP(AJ$1,'1.源数据-产品报告-消费降序'!AJ:AJ,ROW(),0)),"")</f>
        <v/>
      </c>
      <c r="AK748" s="69" t="str">
        <f>IFERROR(CLEAN(HLOOKUP(AK$1,'1.源数据-产品报告-消费降序'!AK:AK,ROW(),0)),"")</f>
        <v/>
      </c>
      <c r="AL748" s="69" t="str">
        <f>IFERROR(CLEAN(HLOOKUP(AL$1,'1.源数据-产品报告-消费降序'!AL:AL,ROW(),0)),"")</f>
        <v/>
      </c>
      <c r="AM748" s="69" t="str">
        <f>IFERROR(CLEAN(HLOOKUP(AM$1,'1.源数据-产品报告-消费降序'!AM:AM,ROW(),0)),"")</f>
        <v/>
      </c>
      <c r="AN748" s="69" t="str">
        <f>IFERROR(CLEAN(HLOOKUP(AN$1,'1.源数据-产品报告-消费降序'!AN:AN,ROW(),0)),"")</f>
        <v/>
      </c>
      <c r="AO7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8" s="69" t="str">
        <f>IFERROR(CLEAN(HLOOKUP(AP$1,'1.源数据-产品报告-消费降序'!AP:AP,ROW(),0)),"")</f>
        <v/>
      </c>
      <c r="AS748" s="69" t="str">
        <f>IFERROR(CLEAN(HLOOKUP(AS$1,'1.源数据-产品报告-消费降序'!AS:AS,ROW(),0)),"")</f>
        <v/>
      </c>
      <c r="AT748" s="69" t="str">
        <f>IFERROR(CLEAN(HLOOKUP(AT$1,'1.源数据-产品报告-消费降序'!AT:AT,ROW(),0)),"")</f>
        <v/>
      </c>
      <c r="AU748" s="69" t="str">
        <f>IFERROR(CLEAN(HLOOKUP(AU$1,'1.源数据-产品报告-消费降序'!AU:AU,ROW(),0)),"")</f>
        <v/>
      </c>
      <c r="AV748" s="69" t="str">
        <f>IFERROR(CLEAN(HLOOKUP(AV$1,'1.源数据-产品报告-消费降序'!AV:AV,ROW(),0)),"")</f>
        <v/>
      </c>
      <c r="AW748" s="69" t="str">
        <f>IFERROR(CLEAN(HLOOKUP(AW$1,'1.源数据-产品报告-消费降序'!AW:AW,ROW(),0)),"")</f>
        <v/>
      </c>
      <c r="AX748" s="69" t="str">
        <f>IFERROR(CLEAN(HLOOKUP(AX$1,'1.源数据-产品报告-消费降序'!AX:AX,ROW(),0)),"")</f>
        <v/>
      </c>
      <c r="AY748" s="69" t="str">
        <f>IFERROR(CLEAN(HLOOKUP(AY$1,'1.源数据-产品报告-消费降序'!AY:AY,ROW(),0)),"")</f>
        <v/>
      </c>
      <c r="AZ7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8" s="69" t="str">
        <f>IFERROR(CLEAN(HLOOKUP(BA$1,'1.源数据-产品报告-消费降序'!BA:BA,ROW(),0)),"")</f>
        <v/>
      </c>
      <c r="BD748" s="69" t="str">
        <f>IFERROR(CLEAN(HLOOKUP(BD$1,'1.源数据-产品报告-消费降序'!BD:BD,ROW(),0)),"")</f>
        <v/>
      </c>
      <c r="BE748" s="69" t="str">
        <f>IFERROR(CLEAN(HLOOKUP(BE$1,'1.源数据-产品报告-消费降序'!BE:BE,ROW(),0)),"")</f>
        <v/>
      </c>
      <c r="BF748" s="69" t="str">
        <f>IFERROR(CLEAN(HLOOKUP(BF$1,'1.源数据-产品报告-消费降序'!BF:BF,ROW(),0)),"")</f>
        <v/>
      </c>
      <c r="BG748" s="69" t="str">
        <f>IFERROR(CLEAN(HLOOKUP(BG$1,'1.源数据-产品报告-消费降序'!BG:BG,ROW(),0)),"")</f>
        <v/>
      </c>
      <c r="BH748" s="69" t="str">
        <f>IFERROR(CLEAN(HLOOKUP(BH$1,'1.源数据-产品报告-消费降序'!BH:BH,ROW(),0)),"")</f>
        <v/>
      </c>
      <c r="BI748" s="69" t="str">
        <f>IFERROR(CLEAN(HLOOKUP(BI$1,'1.源数据-产品报告-消费降序'!BI:BI,ROW(),0)),"")</f>
        <v/>
      </c>
      <c r="BJ748" s="69" t="str">
        <f>IFERROR(CLEAN(HLOOKUP(BJ$1,'1.源数据-产品报告-消费降序'!BJ:BJ,ROW(),0)),"")</f>
        <v/>
      </c>
      <c r="BK7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8" s="69" t="str">
        <f>IFERROR(CLEAN(HLOOKUP(BL$1,'1.源数据-产品报告-消费降序'!BL:BL,ROW(),0)),"")</f>
        <v/>
      </c>
      <c r="BO748" s="69" t="str">
        <f>IFERROR(CLEAN(HLOOKUP(BO$1,'1.源数据-产品报告-消费降序'!BO:BO,ROW(),0)),"")</f>
        <v/>
      </c>
      <c r="BP748" s="69" t="str">
        <f>IFERROR(CLEAN(HLOOKUP(BP$1,'1.源数据-产品报告-消费降序'!BP:BP,ROW(),0)),"")</f>
        <v/>
      </c>
      <c r="BQ748" s="69" t="str">
        <f>IFERROR(CLEAN(HLOOKUP(BQ$1,'1.源数据-产品报告-消费降序'!BQ:BQ,ROW(),0)),"")</f>
        <v/>
      </c>
      <c r="BR748" s="69" t="str">
        <f>IFERROR(CLEAN(HLOOKUP(BR$1,'1.源数据-产品报告-消费降序'!BR:BR,ROW(),0)),"")</f>
        <v/>
      </c>
      <c r="BS748" s="69" t="str">
        <f>IFERROR(CLEAN(HLOOKUP(BS$1,'1.源数据-产品报告-消费降序'!BS:BS,ROW(),0)),"")</f>
        <v/>
      </c>
      <c r="BT748" s="69" t="str">
        <f>IFERROR(CLEAN(HLOOKUP(BT$1,'1.源数据-产品报告-消费降序'!BT:BT,ROW(),0)),"")</f>
        <v/>
      </c>
      <c r="BU748" s="69" t="str">
        <f>IFERROR(CLEAN(HLOOKUP(BU$1,'1.源数据-产品报告-消费降序'!BU:BU,ROW(),0)),"")</f>
        <v/>
      </c>
      <c r="BV7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8" s="69" t="str">
        <f>IFERROR(CLEAN(HLOOKUP(BW$1,'1.源数据-产品报告-消费降序'!BW:BW,ROW(),0)),"")</f>
        <v/>
      </c>
    </row>
    <row r="749" spans="1:75">
      <c r="A749" s="69" t="str">
        <f>IFERROR(CLEAN(HLOOKUP(A$1,'1.源数据-产品报告-消费降序'!A:A,ROW(),0)),"")</f>
        <v/>
      </c>
      <c r="B749" s="69" t="str">
        <f>IFERROR(CLEAN(HLOOKUP(B$1,'1.源数据-产品报告-消费降序'!B:B,ROW(),0)),"")</f>
        <v/>
      </c>
      <c r="C749" s="69" t="str">
        <f>IFERROR(CLEAN(HLOOKUP(C$1,'1.源数据-产品报告-消费降序'!C:C,ROW(),0)),"")</f>
        <v/>
      </c>
      <c r="D749" s="69" t="str">
        <f>IFERROR(CLEAN(HLOOKUP(D$1,'1.源数据-产品报告-消费降序'!D:D,ROW(),0)),"")</f>
        <v/>
      </c>
      <c r="E749" s="69" t="str">
        <f>IFERROR(CLEAN(HLOOKUP(E$1,'1.源数据-产品报告-消费降序'!E:E,ROW(),0)),"")</f>
        <v/>
      </c>
      <c r="F749" s="69" t="str">
        <f>IFERROR(CLEAN(HLOOKUP(F$1,'1.源数据-产品报告-消费降序'!F:F,ROW(),0)),"")</f>
        <v/>
      </c>
      <c r="G749" s="70">
        <f>IFERROR((HLOOKUP(G$1,'1.源数据-产品报告-消费降序'!G:G,ROW(),0)),"")</f>
        <v>0</v>
      </c>
      <c r="H7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49" s="69" t="str">
        <f>IFERROR(CLEAN(HLOOKUP(I$1,'1.源数据-产品报告-消费降序'!I:I,ROW(),0)),"")</f>
        <v/>
      </c>
      <c r="L749" s="69" t="str">
        <f>IFERROR(CLEAN(HLOOKUP(L$1,'1.源数据-产品报告-消费降序'!L:L,ROW(),0)),"")</f>
        <v/>
      </c>
      <c r="M749" s="69" t="str">
        <f>IFERROR(CLEAN(HLOOKUP(M$1,'1.源数据-产品报告-消费降序'!M:M,ROW(),0)),"")</f>
        <v/>
      </c>
      <c r="N749" s="69" t="str">
        <f>IFERROR(CLEAN(HLOOKUP(N$1,'1.源数据-产品报告-消费降序'!N:N,ROW(),0)),"")</f>
        <v/>
      </c>
      <c r="O749" s="69" t="str">
        <f>IFERROR(CLEAN(HLOOKUP(O$1,'1.源数据-产品报告-消费降序'!O:O,ROW(),0)),"")</f>
        <v/>
      </c>
      <c r="P749" s="69" t="str">
        <f>IFERROR(CLEAN(HLOOKUP(P$1,'1.源数据-产品报告-消费降序'!P:P,ROW(),0)),"")</f>
        <v/>
      </c>
      <c r="Q749" s="69" t="str">
        <f>IFERROR(CLEAN(HLOOKUP(Q$1,'1.源数据-产品报告-消费降序'!Q:Q,ROW(),0)),"")</f>
        <v/>
      </c>
      <c r="R749" s="69" t="str">
        <f>IFERROR(CLEAN(HLOOKUP(R$1,'1.源数据-产品报告-消费降序'!R:R,ROW(),0)),"")</f>
        <v/>
      </c>
      <c r="S7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49" s="69" t="str">
        <f>IFERROR(CLEAN(HLOOKUP(T$1,'1.源数据-产品报告-消费降序'!T:T,ROW(),0)),"")</f>
        <v/>
      </c>
      <c r="W749" s="69" t="str">
        <f>IFERROR(CLEAN(HLOOKUP(W$1,'1.源数据-产品报告-消费降序'!W:W,ROW(),0)),"")</f>
        <v/>
      </c>
      <c r="X749" s="69" t="str">
        <f>IFERROR(CLEAN(HLOOKUP(X$1,'1.源数据-产品报告-消费降序'!X:X,ROW(),0)),"")</f>
        <v/>
      </c>
      <c r="Y749" s="69" t="str">
        <f>IFERROR(CLEAN(HLOOKUP(Y$1,'1.源数据-产品报告-消费降序'!Y:Y,ROW(),0)),"")</f>
        <v/>
      </c>
      <c r="Z749" s="69" t="str">
        <f>IFERROR(CLEAN(HLOOKUP(Z$1,'1.源数据-产品报告-消费降序'!Z:Z,ROW(),0)),"")</f>
        <v/>
      </c>
      <c r="AA749" s="69" t="str">
        <f>IFERROR(CLEAN(HLOOKUP(AA$1,'1.源数据-产品报告-消费降序'!AA:AA,ROW(),0)),"")</f>
        <v/>
      </c>
      <c r="AB749" s="69" t="str">
        <f>IFERROR(CLEAN(HLOOKUP(AB$1,'1.源数据-产品报告-消费降序'!AB:AB,ROW(),0)),"")</f>
        <v/>
      </c>
      <c r="AC749" s="69" t="str">
        <f>IFERROR(CLEAN(HLOOKUP(AC$1,'1.源数据-产品报告-消费降序'!AC:AC,ROW(),0)),"")</f>
        <v/>
      </c>
      <c r="AD7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49" s="69" t="str">
        <f>IFERROR(CLEAN(HLOOKUP(AE$1,'1.源数据-产品报告-消费降序'!AE:AE,ROW(),0)),"")</f>
        <v/>
      </c>
      <c r="AH749" s="69" t="str">
        <f>IFERROR(CLEAN(HLOOKUP(AH$1,'1.源数据-产品报告-消费降序'!AH:AH,ROW(),0)),"")</f>
        <v/>
      </c>
      <c r="AI749" s="69" t="str">
        <f>IFERROR(CLEAN(HLOOKUP(AI$1,'1.源数据-产品报告-消费降序'!AI:AI,ROW(),0)),"")</f>
        <v/>
      </c>
      <c r="AJ749" s="69" t="str">
        <f>IFERROR(CLEAN(HLOOKUP(AJ$1,'1.源数据-产品报告-消费降序'!AJ:AJ,ROW(),0)),"")</f>
        <v/>
      </c>
      <c r="AK749" s="69" t="str">
        <f>IFERROR(CLEAN(HLOOKUP(AK$1,'1.源数据-产品报告-消费降序'!AK:AK,ROW(),0)),"")</f>
        <v/>
      </c>
      <c r="AL749" s="69" t="str">
        <f>IFERROR(CLEAN(HLOOKUP(AL$1,'1.源数据-产品报告-消费降序'!AL:AL,ROW(),0)),"")</f>
        <v/>
      </c>
      <c r="AM749" s="69" t="str">
        <f>IFERROR(CLEAN(HLOOKUP(AM$1,'1.源数据-产品报告-消费降序'!AM:AM,ROW(),0)),"")</f>
        <v/>
      </c>
      <c r="AN749" s="69" t="str">
        <f>IFERROR(CLEAN(HLOOKUP(AN$1,'1.源数据-产品报告-消费降序'!AN:AN,ROW(),0)),"")</f>
        <v/>
      </c>
      <c r="AO7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49" s="69" t="str">
        <f>IFERROR(CLEAN(HLOOKUP(AP$1,'1.源数据-产品报告-消费降序'!AP:AP,ROW(),0)),"")</f>
        <v/>
      </c>
      <c r="AS749" s="69" t="str">
        <f>IFERROR(CLEAN(HLOOKUP(AS$1,'1.源数据-产品报告-消费降序'!AS:AS,ROW(),0)),"")</f>
        <v/>
      </c>
      <c r="AT749" s="69" t="str">
        <f>IFERROR(CLEAN(HLOOKUP(AT$1,'1.源数据-产品报告-消费降序'!AT:AT,ROW(),0)),"")</f>
        <v/>
      </c>
      <c r="AU749" s="69" t="str">
        <f>IFERROR(CLEAN(HLOOKUP(AU$1,'1.源数据-产品报告-消费降序'!AU:AU,ROW(),0)),"")</f>
        <v/>
      </c>
      <c r="AV749" s="69" t="str">
        <f>IFERROR(CLEAN(HLOOKUP(AV$1,'1.源数据-产品报告-消费降序'!AV:AV,ROW(),0)),"")</f>
        <v/>
      </c>
      <c r="AW749" s="69" t="str">
        <f>IFERROR(CLEAN(HLOOKUP(AW$1,'1.源数据-产品报告-消费降序'!AW:AW,ROW(),0)),"")</f>
        <v/>
      </c>
      <c r="AX749" s="69" t="str">
        <f>IFERROR(CLEAN(HLOOKUP(AX$1,'1.源数据-产品报告-消费降序'!AX:AX,ROW(),0)),"")</f>
        <v/>
      </c>
      <c r="AY749" s="69" t="str">
        <f>IFERROR(CLEAN(HLOOKUP(AY$1,'1.源数据-产品报告-消费降序'!AY:AY,ROW(),0)),"")</f>
        <v/>
      </c>
      <c r="AZ7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49" s="69" t="str">
        <f>IFERROR(CLEAN(HLOOKUP(BA$1,'1.源数据-产品报告-消费降序'!BA:BA,ROW(),0)),"")</f>
        <v/>
      </c>
      <c r="BD749" s="69" t="str">
        <f>IFERROR(CLEAN(HLOOKUP(BD$1,'1.源数据-产品报告-消费降序'!BD:BD,ROW(),0)),"")</f>
        <v/>
      </c>
      <c r="BE749" s="69" t="str">
        <f>IFERROR(CLEAN(HLOOKUP(BE$1,'1.源数据-产品报告-消费降序'!BE:BE,ROW(),0)),"")</f>
        <v/>
      </c>
      <c r="BF749" s="69" t="str">
        <f>IFERROR(CLEAN(HLOOKUP(BF$1,'1.源数据-产品报告-消费降序'!BF:BF,ROW(),0)),"")</f>
        <v/>
      </c>
      <c r="BG749" s="69" t="str">
        <f>IFERROR(CLEAN(HLOOKUP(BG$1,'1.源数据-产品报告-消费降序'!BG:BG,ROW(),0)),"")</f>
        <v/>
      </c>
      <c r="BH749" s="69" t="str">
        <f>IFERROR(CLEAN(HLOOKUP(BH$1,'1.源数据-产品报告-消费降序'!BH:BH,ROW(),0)),"")</f>
        <v/>
      </c>
      <c r="BI749" s="69" t="str">
        <f>IFERROR(CLEAN(HLOOKUP(BI$1,'1.源数据-产品报告-消费降序'!BI:BI,ROW(),0)),"")</f>
        <v/>
      </c>
      <c r="BJ749" s="69" t="str">
        <f>IFERROR(CLEAN(HLOOKUP(BJ$1,'1.源数据-产品报告-消费降序'!BJ:BJ,ROW(),0)),"")</f>
        <v/>
      </c>
      <c r="BK7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49" s="69" t="str">
        <f>IFERROR(CLEAN(HLOOKUP(BL$1,'1.源数据-产品报告-消费降序'!BL:BL,ROW(),0)),"")</f>
        <v/>
      </c>
      <c r="BO749" s="69" t="str">
        <f>IFERROR(CLEAN(HLOOKUP(BO$1,'1.源数据-产品报告-消费降序'!BO:BO,ROW(),0)),"")</f>
        <v/>
      </c>
      <c r="BP749" s="69" t="str">
        <f>IFERROR(CLEAN(HLOOKUP(BP$1,'1.源数据-产品报告-消费降序'!BP:BP,ROW(),0)),"")</f>
        <v/>
      </c>
      <c r="BQ749" s="69" t="str">
        <f>IFERROR(CLEAN(HLOOKUP(BQ$1,'1.源数据-产品报告-消费降序'!BQ:BQ,ROW(),0)),"")</f>
        <v/>
      </c>
      <c r="BR749" s="69" t="str">
        <f>IFERROR(CLEAN(HLOOKUP(BR$1,'1.源数据-产品报告-消费降序'!BR:BR,ROW(),0)),"")</f>
        <v/>
      </c>
      <c r="BS749" s="69" t="str">
        <f>IFERROR(CLEAN(HLOOKUP(BS$1,'1.源数据-产品报告-消费降序'!BS:BS,ROW(),0)),"")</f>
        <v/>
      </c>
      <c r="BT749" s="69" t="str">
        <f>IFERROR(CLEAN(HLOOKUP(BT$1,'1.源数据-产品报告-消费降序'!BT:BT,ROW(),0)),"")</f>
        <v/>
      </c>
      <c r="BU749" s="69" t="str">
        <f>IFERROR(CLEAN(HLOOKUP(BU$1,'1.源数据-产品报告-消费降序'!BU:BU,ROW(),0)),"")</f>
        <v/>
      </c>
      <c r="BV7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49" s="69" t="str">
        <f>IFERROR(CLEAN(HLOOKUP(BW$1,'1.源数据-产品报告-消费降序'!BW:BW,ROW(),0)),"")</f>
        <v/>
      </c>
    </row>
    <row r="750" spans="1:75">
      <c r="A750" s="69" t="str">
        <f>IFERROR(CLEAN(HLOOKUP(A$1,'1.源数据-产品报告-消费降序'!A:A,ROW(),0)),"")</f>
        <v/>
      </c>
      <c r="B750" s="69" t="str">
        <f>IFERROR(CLEAN(HLOOKUP(B$1,'1.源数据-产品报告-消费降序'!B:B,ROW(),0)),"")</f>
        <v/>
      </c>
      <c r="C750" s="69" t="str">
        <f>IFERROR(CLEAN(HLOOKUP(C$1,'1.源数据-产品报告-消费降序'!C:C,ROW(),0)),"")</f>
        <v/>
      </c>
      <c r="D750" s="69" t="str">
        <f>IFERROR(CLEAN(HLOOKUP(D$1,'1.源数据-产品报告-消费降序'!D:D,ROW(),0)),"")</f>
        <v/>
      </c>
      <c r="E750" s="69" t="str">
        <f>IFERROR(CLEAN(HLOOKUP(E$1,'1.源数据-产品报告-消费降序'!E:E,ROW(),0)),"")</f>
        <v/>
      </c>
      <c r="F750" s="69" t="str">
        <f>IFERROR(CLEAN(HLOOKUP(F$1,'1.源数据-产品报告-消费降序'!F:F,ROW(),0)),"")</f>
        <v/>
      </c>
      <c r="G750" s="70">
        <f>IFERROR((HLOOKUP(G$1,'1.源数据-产品报告-消费降序'!G:G,ROW(),0)),"")</f>
        <v>0</v>
      </c>
      <c r="H7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0" s="69" t="str">
        <f>IFERROR(CLEAN(HLOOKUP(I$1,'1.源数据-产品报告-消费降序'!I:I,ROW(),0)),"")</f>
        <v/>
      </c>
      <c r="L750" s="69" t="str">
        <f>IFERROR(CLEAN(HLOOKUP(L$1,'1.源数据-产品报告-消费降序'!L:L,ROW(),0)),"")</f>
        <v/>
      </c>
      <c r="M750" s="69" t="str">
        <f>IFERROR(CLEAN(HLOOKUP(M$1,'1.源数据-产品报告-消费降序'!M:M,ROW(),0)),"")</f>
        <v/>
      </c>
      <c r="N750" s="69" t="str">
        <f>IFERROR(CLEAN(HLOOKUP(N$1,'1.源数据-产品报告-消费降序'!N:N,ROW(),0)),"")</f>
        <v/>
      </c>
      <c r="O750" s="69" t="str">
        <f>IFERROR(CLEAN(HLOOKUP(O$1,'1.源数据-产品报告-消费降序'!O:O,ROW(),0)),"")</f>
        <v/>
      </c>
      <c r="P750" s="69" t="str">
        <f>IFERROR(CLEAN(HLOOKUP(P$1,'1.源数据-产品报告-消费降序'!P:P,ROW(),0)),"")</f>
        <v/>
      </c>
      <c r="Q750" s="69" t="str">
        <f>IFERROR(CLEAN(HLOOKUP(Q$1,'1.源数据-产品报告-消费降序'!Q:Q,ROW(),0)),"")</f>
        <v/>
      </c>
      <c r="R750" s="69" t="str">
        <f>IFERROR(CLEAN(HLOOKUP(R$1,'1.源数据-产品报告-消费降序'!R:R,ROW(),0)),"")</f>
        <v/>
      </c>
      <c r="S7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0" s="69" t="str">
        <f>IFERROR(CLEAN(HLOOKUP(T$1,'1.源数据-产品报告-消费降序'!T:T,ROW(),0)),"")</f>
        <v/>
      </c>
      <c r="W750" s="69" t="str">
        <f>IFERROR(CLEAN(HLOOKUP(W$1,'1.源数据-产品报告-消费降序'!W:W,ROW(),0)),"")</f>
        <v/>
      </c>
      <c r="X750" s="69" t="str">
        <f>IFERROR(CLEAN(HLOOKUP(X$1,'1.源数据-产品报告-消费降序'!X:X,ROW(),0)),"")</f>
        <v/>
      </c>
      <c r="Y750" s="69" t="str">
        <f>IFERROR(CLEAN(HLOOKUP(Y$1,'1.源数据-产品报告-消费降序'!Y:Y,ROW(),0)),"")</f>
        <v/>
      </c>
      <c r="Z750" s="69" t="str">
        <f>IFERROR(CLEAN(HLOOKUP(Z$1,'1.源数据-产品报告-消费降序'!Z:Z,ROW(),0)),"")</f>
        <v/>
      </c>
      <c r="AA750" s="69" t="str">
        <f>IFERROR(CLEAN(HLOOKUP(AA$1,'1.源数据-产品报告-消费降序'!AA:AA,ROW(),0)),"")</f>
        <v/>
      </c>
      <c r="AB750" s="69" t="str">
        <f>IFERROR(CLEAN(HLOOKUP(AB$1,'1.源数据-产品报告-消费降序'!AB:AB,ROW(),0)),"")</f>
        <v/>
      </c>
      <c r="AC750" s="69" t="str">
        <f>IFERROR(CLEAN(HLOOKUP(AC$1,'1.源数据-产品报告-消费降序'!AC:AC,ROW(),0)),"")</f>
        <v/>
      </c>
      <c r="AD7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0" s="69" t="str">
        <f>IFERROR(CLEAN(HLOOKUP(AE$1,'1.源数据-产品报告-消费降序'!AE:AE,ROW(),0)),"")</f>
        <v/>
      </c>
      <c r="AH750" s="69" t="str">
        <f>IFERROR(CLEAN(HLOOKUP(AH$1,'1.源数据-产品报告-消费降序'!AH:AH,ROW(),0)),"")</f>
        <v/>
      </c>
      <c r="AI750" s="69" t="str">
        <f>IFERROR(CLEAN(HLOOKUP(AI$1,'1.源数据-产品报告-消费降序'!AI:AI,ROW(),0)),"")</f>
        <v/>
      </c>
      <c r="AJ750" s="69" t="str">
        <f>IFERROR(CLEAN(HLOOKUP(AJ$1,'1.源数据-产品报告-消费降序'!AJ:AJ,ROW(),0)),"")</f>
        <v/>
      </c>
      <c r="AK750" s="69" t="str">
        <f>IFERROR(CLEAN(HLOOKUP(AK$1,'1.源数据-产品报告-消费降序'!AK:AK,ROW(),0)),"")</f>
        <v/>
      </c>
      <c r="AL750" s="69" t="str">
        <f>IFERROR(CLEAN(HLOOKUP(AL$1,'1.源数据-产品报告-消费降序'!AL:AL,ROW(),0)),"")</f>
        <v/>
      </c>
      <c r="AM750" s="69" t="str">
        <f>IFERROR(CLEAN(HLOOKUP(AM$1,'1.源数据-产品报告-消费降序'!AM:AM,ROW(),0)),"")</f>
        <v/>
      </c>
      <c r="AN750" s="69" t="str">
        <f>IFERROR(CLEAN(HLOOKUP(AN$1,'1.源数据-产品报告-消费降序'!AN:AN,ROW(),0)),"")</f>
        <v/>
      </c>
      <c r="AO7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0" s="69" t="str">
        <f>IFERROR(CLEAN(HLOOKUP(AP$1,'1.源数据-产品报告-消费降序'!AP:AP,ROW(),0)),"")</f>
        <v/>
      </c>
      <c r="AS750" s="69" t="str">
        <f>IFERROR(CLEAN(HLOOKUP(AS$1,'1.源数据-产品报告-消费降序'!AS:AS,ROW(),0)),"")</f>
        <v/>
      </c>
      <c r="AT750" s="69" t="str">
        <f>IFERROR(CLEAN(HLOOKUP(AT$1,'1.源数据-产品报告-消费降序'!AT:AT,ROW(),0)),"")</f>
        <v/>
      </c>
      <c r="AU750" s="69" t="str">
        <f>IFERROR(CLEAN(HLOOKUP(AU$1,'1.源数据-产品报告-消费降序'!AU:AU,ROW(),0)),"")</f>
        <v/>
      </c>
      <c r="AV750" s="69" t="str">
        <f>IFERROR(CLEAN(HLOOKUP(AV$1,'1.源数据-产品报告-消费降序'!AV:AV,ROW(),0)),"")</f>
        <v/>
      </c>
      <c r="AW750" s="69" t="str">
        <f>IFERROR(CLEAN(HLOOKUP(AW$1,'1.源数据-产品报告-消费降序'!AW:AW,ROW(),0)),"")</f>
        <v/>
      </c>
      <c r="AX750" s="69" t="str">
        <f>IFERROR(CLEAN(HLOOKUP(AX$1,'1.源数据-产品报告-消费降序'!AX:AX,ROW(),0)),"")</f>
        <v/>
      </c>
      <c r="AY750" s="69" t="str">
        <f>IFERROR(CLEAN(HLOOKUP(AY$1,'1.源数据-产品报告-消费降序'!AY:AY,ROW(),0)),"")</f>
        <v/>
      </c>
      <c r="AZ7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0" s="69" t="str">
        <f>IFERROR(CLEAN(HLOOKUP(BA$1,'1.源数据-产品报告-消费降序'!BA:BA,ROW(),0)),"")</f>
        <v/>
      </c>
      <c r="BD750" s="69" t="str">
        <f>IFERROR(CLEAN(HLOOKUP(BD$1,'1.源数据-产品报告-消费降序'!BD:BD,ROW(),0)),"")</f>
        <v/>
      </c>
      <c r="BE750" s="69" t="str">
        <f>IFERROR(CLEAN(HLOOKUP(BE$1,'1.源数据-产品报告-消费降序'!BE:BE,ROW(),0)),"")</f>
        <v/>
      </c>
      <c r="BF750" s="69" t="str">
        <f>IFERROR(CLEAN(HLOOKUP(BF$1,'1.源数据-产品报告-消费降序'!BF:BF,ROW(),0)),"")</f>
        <v/>
      </c>
      <c r="BG750" s="69" t="str">
        <f>IFERROR(CLEAN(HLOOKUP(BG$1,'1.源数据-产品报告-消费降序'!BG:BG,ROW(),0)),"")</f>
        <v/>
      </c>
      <c r="BH750" s="69" t="str">
        <f>IFERROR(CLEAN(HLOOKUP(BH$1,'1.源数据-产品报告-消费降序'!BH:BH,ROW(),0)),"")</f>
        <v/>
      </c>
      <c r="BI750" s="69" t="str">
        <f>IFERROR(CLEAN(HLOOKUP(BI$1,'1.源数据-产品报告-消费降序'!BI:BI,ROW(),0)),"")</f>
        <v/>
      </c>
      <c r="BJ750" s="69" t="str">
        <f>IFERROR(CLEAN(HLOOKUP(BJ$1,'1.源数据-产品报告-消费降序'!BJ:BJ,ROW(),0)),"")</f>
        <v/>
      </c>
      <c r="BK7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0" s="69" t="str">
        <f>IFERROR(CLEAN(HLOOKUP(BL$1,'1.源数据-产品报告-消费降序'!BL:BL,ROW(),0)),"")</f>
        <v/>
      </c>
      <c r="BO750" s="69" t="str">
        <f>IFERROR(CLEAN(HLOOKUP(BO$1,'1.源数据-产品报告-消费降序'!BO:BO,ROW(),0)),"")</f>
        <v/>
      </c>
      <c r="BP750" s="69" t="str">
        <f>IFERROR(CLEAN(HLOOKUP(BP$1,'1.源数据-产品报告-消费降序'!BP:BP,ROW(),0)),"")</f>
        <v/>
      </c>
      <c r="BQ750" s="69" t="str">
        <f>IFERROR(CLEAN(HLOOKUP(BQ$1,'1.源数据-产品报告-消费降序'!BQ:BQ,ROW(),0)),"")</f>
        <v/>
      </c>
      <c r="BR750" s="69" t="str">
        <f>IFERROR(CLEAN(HLOOKUP(BR$1,'1.源数据-产品报告-消费降序'!BR:BR,ROW(),0)),"")</f>
        <v/>
      </c>
      <c r="BS750" s="69" t="str">
        <f>IFERROR(CLEAN(HLOOKUP(BS$1,'1.源数据-产品报告-消费降序'!BS:BS,ROW(),0)),"")</f>
        <v/>
      </c>
      <c r="BT750" s="69" t="str">
        <f>IFERROR(CLEAN(HLOOKUP(BT$1,'1.源数据-产品报告-消费降序'!BT:BT,ROW(),0)),"")</f>
        <v/>
      </c>
      <c r="BU750" s="69" t="str">
        <f>IFERROR(CLEAN(HLOOKUP(BU$1,'1.源数据-产品报告-消费降序'!BU:BU,ROW(),0)),"")</f>
        <v/>
      </c>
      <c r="BV7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0" s="69" t="str">
        <f>IFERROR(CLEAN(HLOOKUP(BW$1,'1.源数据-产品报告-消费降序'!BW:BW,ROW(),0)),"")</f>
        <v/>
      </c>
    </row>
    <row r="751" spans="1:75">
      <c r="A751" s="69" t="str">
        <f>IFERROR(CLEAN(HLOOKUP(A$1,'1.源数据-产品报告-消费降序'!A:A,ROW(),0)),"")</f>
        <v/>
      </c>
      <c r="B751" s="69" t="str">
        <f>IFERROR(CLEAN(HLOOKUP(B$1,'1.源数据-产品报告-消费降序'!B:B,ROW(),0)),"")</f>
        <v/>
      </c>
      <c r="C751" s="69" t="str">
        <f>IFERROR(CLEAN(HLOOKUP(C$1,'1.源数据-产品报告-消费降序'!C:C,ROW(),0)),"")</f>
        <v/>
      </c>
      <c r="D751" s="69" t="str">
        <f>IFERROR(CLEAN(HLOOKUP(D$1,'1.源数据-产品报告-消费降序'!D:D,ROW(),0)),"")</f>
        <v/>
      </c>
      <c r="E751" s="69" t="str">
        <f>IFERROR(CLEAN(HLOOKUP(E$1,'1.源数据-产品报告-消费降序'!E:E,ROW(),0)),"")</f>
        <v/>
      </c>
      <c r="F751" s="69" t="str">
        <f>IFERROR(CLEAN(HLOOKUP(F$1,'1.源数据-产品报告-消费降序'!F:F,ROW(),0)),"")</f>
        <v/>
      </c>
      <c r="G751" s="70">
        <f>IFERROR((HLOOKUP(G$1,'1.源数据-产品报告-消费降序'!G:G,ROW(),0)),"")</f>
        <v>0</v>
      </c>
      <c r="H7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1" s="69" t="str">
        <f>IFERROR(CLEAN(HLOOKUP(I$1,'1.源数据-产品报告-消费降序'!I:I,ROW(),0)),"")</f>
        <v/>
      </c>
      <c r="L751" s="69" t="str">
        <f>IFERROR(CLEAN(HLOOKUP(L$1,'1.源数据-产品报告-消费降序'!L:L,ROW(),0)),"")</f>
        <v/>
      </c>
      <c r="M751" s="69" t="str">
        <f>IFERROR(CLEAN(HLOOKUP(M$1,'1.源数据-产品报告-消费降序'!M:M,ROW(),0)),"")</f>
        <v/>
      </c>
      <c r="N751" s="69" t="str">
        <f>IFERROR(CLEAN(HLOOKUP(N$1,'1.源数据-产品报告-消费降序'!N:N,ROW(),0)),"")</f>
        <v/>
      </c>
      <c r="O751" s="69" t="str">
        <f>IFERROR(CLEAN(HLOOKUP(O$1,'1.源数据-产品报告-消费降序'!O:O,ROW(),0)),"")</f>
        <v/>
      </c>
      <c r="P751" s="69" t="str">
        <f>IFERROR(CLEAN(HLOOKUP(P$1,'1.源数据-产品报告-消费降序'!P:P,ROW(),0)),"")</f>
        <v/>
      </c>
      <c r="Q751" s="69" t="str">
        <f>IFERROR(CLEAN(HLOOKUP(Q$1,'1.源数据-产品报告-消费降序'!Q:Q,ROW(),0)),"")</f>
        <v/>
      </c>
      <c r="R751" s="69" t="str">
        <f>IFERROR(CLEAN(HLOOKUP(R$1,'1.源数据-产品报告-消费降序'!R:R,ROW(),0)),"")</f>
        <v/>
      </c>
      <c r="S7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1" s="69" t="str">
        <f>IFERROR(CLEAN(HLOOKUP(T$1,'1.源数据-产品报告-消费降序'!T:T,ROW(),0)),"")</f>
        <v/>
      </c>
      <c r="W751" s="69" t="str">
        <f>IFERROR(CLEAN(HLOOKUP(W$1,'1.源数据-产品报告-消费降序'!W:W,ROW(),0)),"")</f>
        <v/>
      </c>
      <c r="X751" s="69" t="str">
        <f>IFERROR(CLEAN(HLOOKUP(X$1,'1.源数据-产品报告-消费降序'!X:X,ROW(),0)),"")</f>
        <v/>
      </c>
      <c r="Y751" s="69" t="str">
        <f>IFERROR(CLEAN(HLOOKUP(Y$1,'1.源数据-产品报告-消费降序'!Y:Y,ROW(),0)),"")</f>
        <v/>
      </c>
      <c r="Z751" s="69" t="str">
        <f>IFERROR(CLEAN(HLOOKUP(Z$1,'1.源数据-产品报告-消费降序'!Z:Z,ROW(),0)),"")</f>
        <v/>
      </c>
      <c r="AA751" s="69" t="str">
        <f>IFERROR(CLEAN(HLOOKUP(AA$1,'1.源数据-产品报告-消费降序'!AA:AA,ROW(),0)),"")</f>
        <v/>
      </c>
      <c r="AB751" s="69" t="str">
        <f>IFERROR(CLEAN(HLOOKUP(AB$1,'1.源数据-产品报告-消费降序'!AB:AB,ROW(),0)),"")</f>
        <v/>
      </c>
      <c r="AC751" s="69" t="str">
        <f>IFERROR(CLEAN(HLOOKUP(AC$1,'1.源数据-产品报告-消费降序'!AC:AC,ROW(),0)),"")</f>
        <v/>
      </c>
      <c r="AD7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1" s="69" t="str">
        <f>IFERROR(CLEAN(HLOOKUP(AE$1,'1.源数据-产品报告-消费降序'!AE:AE,ROW(),0)),"")</f>
        <v/>
      </c>
      <c r="AH751" s="69" t="str">
        <f>IFERROR(CLEAN(HLOOKUP(AH$1,'1.源数据-产品报告-消费降序'!AH:AH,ROW(),0)),"")</f>
        <v/>
      </c>
      <c r="AI751" s="69" t="str">
        <f>IFERROR(CLEAN(HLOOKUP(AI$1,'1.源数据-产品报告-消费降序'!AI:AI,ROW(),0)),"")</f>
        <v/>
      </c>
      <c r="AJ751" s="69" t="str">
        <f>IFERROR(CLEAN(HLOOKUP(AJ$1,'1.源数据-产品报告-消费降序'!AJ:AJ,ROW(),0)),"")</f>
        <v/>
      </c>
      <c r="AK751" s="69" t="str">
        <f>IFERROR(CLEAN(HLOOKUP(AK$1,'1.源数据-产品报告-消费降序'!AK:AK,ROW(),0)),"")</f>
        <v/>
      </c>
      <c r="AL751" s="69" t="str">
        <f>IFERROR(CLEAN(HLOOKUP(AL$1,'1.源数据-产品报告-消费降序'!AL:AL,ROW(),0)),"")</f>
        <v/>
      </c>
      <c r="AM751" s="69" t="str">
        <f>IFERROR(CLEAN(HLOOKUP(AM$1,'1.源数据-产品报告-消费降序'!AM:AM,ROW(),0)),"")</f>
        <v/>
      </c>
      <c r="AN751" s="69" t="str">
        <f>IFERROR(CLEAN(HLOOKUP(AN$1,'1.源数据-产品报告-消费降序'!AN:AN,ROW(),0)),"")</f>
        <v/>
      </c>
      <c r="AO7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1" s="69" t="str">
        <f>IFERROR(CLEAN(HLOOKUP(AP$1,'1.源数据-产品报告-消费降序'!AP:AP,ROW(),0)),"")</f>
        <v/>
      </c>
      <c r="AS751" s="69" t="str">
        <f>IFERROR(CLEAN(HLOOKUP(AS$1,'1.源数据-产品报告-消费降序'!AS:AS,ROW(),0)),"")</f>
        <v/>
      </c>
      <c r="AT751" s="69" t="str">
        <f>IFERROR(CLEAN(HLOOKUP(AT$1,'1.源数据-产品报告-消费降序'!AT:AT,ROW(),0)),"")</f>
        <v/>
      </c>
      <c r="AU751" s="69" t="str">
        <f>IFERROR(CLEAN(HLOOKUP(AU$1,'1.源数据-产品报告-消费降序'!AU:AU,ROW(),0)),"")</f>
        <v/>
      </c>
      <c r="AV751" s="69" t="str">
        <f>IFERROR(CLEAN(HLOOKUP(AV$1,'1.源数据-产品报告-消费降序'!AV:AV,ROW(),0)),"")</f>
        <v/>
      </c>
      <c r="AW751" s="69" t="str">
        <f>IFERROR(CLEAN(HLOOKUP(AW$1,'1.源数据-产品报告-消费降序'!AW:AW,ROW(),0)),"")</f>
        <v/>
      </c>
      <c r="AX751" s="69" t="str">
        <f>IFERROR(CLEAN(HLOOKUP(AX$1,'1.源数据-产品报告-消费降序'!AX:AX,ROW(),0)),"")</f>
        <v/>
      </c>
      <c r="AY751" s="69" t="str">
        <f>IFERROR(CLEAN(HLOOKUP(AY$1,'1.源数据-产品报告-消费降序'!AY:AY,ROW(),0)),"")</f>
        <v/>
      </c>
      <c r="AZ7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1" s="69" t="str">
        <f>IFERROR(CLEAN(HLOOKUP(BA$1,'1.源数据-产品报告-消费降序'!BA:BA,ROW(),0)),"")</f>
        <v/>
      </c>
      <c r="BD751" s="69" t="str">
        <f>IFERROR(CLEAN(HLOOKUP(BD$1,'1.源数据-产品报告-消费降序'!BD:BD,ROW(),0)),"")</f>
        <v/>
      </c>
      <c r="BE751" s="69" t="str">
        <f>IFERROR(CLEAN(HLOOKUP(BE$1,'1.源数据-产品报告-消费降序'!BE:BE,ROW(),0)),"")</f>
        <v/>
      </c>
      <c r="BF751" s="69" t="str">
        <f>IFERROR(CLEAN(HLOOKUP(BF$1,'1.源数据-产品报告-消费降序'!BF:BF,ROW(),0)),"")</f>
        <v/>
      </c>
      <c r="BG751" s="69" t="str">
        <f>IFERROR(CLEAN(HLOOKUP(BG$1,'1.源数据-产品报告-消费降序'!BG:BG,ROW(),0)),"")</f>
        <v/>
      </c>
      <c r="BH751" s="69" t="str">
        <f>IFERROR(CLEAN(HLOOKUP(BH$1,'1.源数据-产品报告-消费降序'!BH:BH,ROW(),0)),"")</f>
        <v/>
      </c>
      <c r="BI751" s="69" t="str">
        <f>IFERROR(CLEAN(HLOOKUP(BI$1,'1.源数据-产品报告-消费降序'!BI:BI,ROW(),0)),"")</f>
        <v/>
      </c>
      <c r="BJ751" s="69" t="str">
        <f>IFERROR(CLEAN(HLOOKUP(BJ$1,'1.源数据-产品报告-消费降序'!BJ:BJ,ROW(),0)),"")</f>
        <v/>
      </c>
      <c r="BK7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1" s="69" t="str">
        <f>IFERROR(CLEAN(HLOOKUP(BL$1,'1.源数据-产品报告-消费降序'!BL:BL,ROW(),0)),"")</f>
        <v/>
      </c>
      <c r="BO751" s="69" t="str">
        <f>IFERROR(CLEAN(HLOOKUP(BO$1,'1.源数据-产品报告-消费降序'!BO:BO,ROW(),0)),"")</f>
        <v/>
      </c>
      <c r="BP751" s="69" t="str">
        <f>IFERROR(CLEAN(HLOOKUP(BP$1,'1.源数据-产品报告-消费降序'!BP:BP,ROW(),0)),"")</f>
        <v/>
      </c>
      <c r="BQ751" s="69" t="str">
        <f>IFERROR(CLEAN(HLOOKUP(BQ$1,'1.源数据-产品报告-消费降序'!BQ:BQ,ROW(),0)),"")</f>
        <v/>
      </c>
      <c r="BR751" s="69" t="str">
        <f>IFERROR(CLEAN(HLOOKUP(BR$1,'1.源数据-产品报告-消费降序'!BR:BR,ROW(),0)),"")</f>
        <v/>
      </c>
      <c r="BS751" s="69" t="str">
        <f>IFERROR(CLEAN(HLOOKUP(BS$1,'1.源数据-产品报告-消费降序'!BS:BS,ROW(),0)),"")</f>
        <v/>
      </c>
      <c r="BT751" s="69" t="str">
        <f>IFERROR(CLEAN(HLOOKUP(BT$1,'1.源数据-产品报告-消费降序'!BT:BT,ROW(),0)),"")</f>
        <v/>
      </c>
      <c r="BU751" s="69" t="str">
        <f>IFERROR(CLEAN(HLOOKUP(BU$1,'1.源数据-产品报告-消费降序'!BU:BU,ROW(),0)),"")</f>
        <v/>
      </c>
      <c r="BV7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1" s="69" t="str">
        <f>IFERROR(CLEAN(HLOOKUP(BW$1,'1.源数据-产品报告-消费降序'!BW:BW,ROW(),0)),"")</f>
        <v/>
      </c>
    </row>
    <row r="752" spans="1:75">
      <c r="A752" s="69" t="str">
        <f>IFERROR(CLEAN(HLOOKUP(A$1,'1.源数据-产品报告-消费降序'!A:A,ROW(),0)),"")</f>
        <v/>
      </c>
      <c r="B752" s="69" t="str">
        <f>IFERROR(CLEAN(HLOOKUP(B$1,'1.源数据-产品报告-消费降序'!B:B,ROW(),0)),"")</f>
        <v/>
      </c>
      <c r="C752" s="69" t="str">
        <f>IFERROR(CLEAN(HLOOKUP(C$1,'1.源数据-产品报告-消费降序'!C:C,ROW(),0)),"")</f>
        <v/>
      </c>
      <c r="D752" s="69" t="str">
        <f>IFERROR(CLEAN(HLOOKUP(D$1,'1.源数据-产品报告-消费降序'!D:D,ROW(),0)),"")</f>
        <v/>
      </c>
      <c r="E752" s="69" t="str">
        <f>IFERROR(CLEAN(HLOOKUP(E$1,'1.源数据-产品报告-消费降序'!E:E,ROW(),0)),"")</f>
        <v/>
      </c>
      <c r="F752" s="69" t="str">
        <f>IFERROR(CLEAN(HLOOKUP(F$1,'1.源数据-产品报告-消费降序'!F:F,ROW(),0)),"")</f>
        <v/>
      </c>
      <c r="G752" s="70">
        <f>IFERROR((HLOOKUP(G$1,'1.源数据-产品报告-消费降序'!G:G,ROW(),0)),"")</f>
        <v>0</v>
      </c>
      <c r="H7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2" s="69" t="str">
        <f>IFERROR(CLEAN(HLOOKUP(I$1,'1.源数据-产品报告-消费降序'!I:I,ROW(),0)),"")</f>
        <v/>
      </c>
      <c r="L752" s="69" t="str">
        <f>IFERROR(CLEAN(HLOOKUP(L$1,'1.源数据-产品报告-消费降序'!L:L,ROW(),0)),"")</f>
        <v/>
      </c>
      <c r="M752" s="69" t="str">
        <f>IFERROR(CLEAN(HLOOKUP(M$1,'1.源数据-产品报告-消费降序'!M:M,ROW(),0)),"")</f>
        <v/>
      </c>
      <c r="N752" s="69" t="str">
        <f>IFERROR(CLEAN(HLOOKUP(N$1,'1.源数据-产品报告-消费降序'!N:N,ROW(),0)),"")</f>
        <v/>
      </c>
      <c r="O752" s="69" t="str">
        <f>IFERROR(CLEAN(HLOOKUP(O$1,'1.源数据-产品报告-消费降序'!O:O,ROW(),0)),"")</f>
        <v/>
      </c>
      <c r="P752" s="69" t="str">
        <f>IFERROR(CLEAN(HLOOKUP(P$1,'1.源数据-产品报告-消费降序'!P:P,ROW(),0)),"")</f>
        <v/>
      </c>
      <c r="Q752" s="69" t="str">
        <f>IFERROR(CLEAN(HLOOKUP(Q$1,'1.源数据-产品报告-消费降序'!Q:Q,ROW(),0)),"")</f>
        <v/>
      </c>
      <c r="R752" s="69" t="str">
        <f>IFERROR(CLEAN(HLOOKUP(R$1,'1.源数据-产品报告-消费降序'!R:R,ROW(),0)),"")</f>
        <v/>
      </c>
      <c r="S7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2" s="69" t="str">
        <f>IFERROR(CLEAN(HLOOKUP(T$1,'1.源数据-产品报告-消费降序'!T:T,ROW(),0)),"")</f>
        <v/>
      </c>
      <c r="W752" s="69" t="str">
        <f>IFERROR(CLEAN(HLOOKUP(W$1,'1.源数据-产品报告-消费降序'!W:W,ROW(),0)),"")</f>
        <v/>
      </c>
      <c r="X752" s="69" t="str">
        <f>IFERROR(CLEAN(HLOOKUP(X$1,'1.源数据-产品报告-消费降序'!X:X,ROW(),0)),"")</f>
        <v/>
      </c>
      <c r="Y752" s="69" t="str">
        <f>IFERROR(CLEAN(HLOOKUP(Y$1,'1.源数据-产品报告-消费降序'!Y:Y,ROW(),0)),"")</f>
        <v/>
      </c>
      <c r="Z752" s="69" t="str">
        <f>IFERROR(CLEAN(HLOOKUP(Z$1,'1.源数据-产品报告-消费降序'!Z:Z,ROW(),0)),"")</f>
        <v/>
      </c>
      <c r="AA752" s="69" t="str">
        <f>IFERROR(CLEAN(HLOOKUP(AA$1,'1.源数据-产品报告-消费降序'!AA:AA,ROW(),0)),"")</f>
        <v/>
      </c>
      <c r="AB752" s="69" t="str">
        <f>IFERROR(CLEAN(HLOOKUP(AB$1,'1.源数据-产品报告-消费降序'!AB:AB,ROW(),0)),"")</f>
        <v/>
      </c>
      <c r="AC752" s="69" t="str">
        <f>IFERROR(CLEAN(HLOOKUP(AC$1,'1.源数据-产品报告-消费降序'!AC:AC,ROW(),0)),"")</f>
        <v/>
      </c>
      <c r="AD7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2" s="69" t="str">
        <f>IFERROR(CLEAN(HLOOKUP(AE$1,'1.源数据-产品报告-消费降序'!AE:AE,ROW(),0)),"")</f>
        <v/>
      </c>
      <c r="AH752" s="69" t="str">
        <f>IFERROR(CLEAN(HLOOKUP(AH$1,'1.源数据-产品报告-消费降序'!AH:AH,ROW(),0)),"")</f>
        <v/>
      </c>
      <c r="AI752" s="69" t="str">
        <f>IFERROR(CLEAN(HLOOKUP(AI$1,'1.源数据-产品报告-消费降序'!AI:AI,ROW(),0)),"")</f>
        <v/>
      </c>
      <c r="AJ752" s="69" t="str">
        <f>IFERROR(CLEAN(HLOOKUP(AJ$1,'1.源数据-产品报告-消费降序'!AJ:AJ,ROW(),0)),"")</f>
        <v/>
      </c>
      <c r="AK752" s="69" t="str">
        <f>IFERROR(CLEAN(HLOOKUP(AK$1,'1.源数据-产品报告-消费降序'!AK:AK,ROW(),0)),"")</f>
        <v/>
      </c>
      <c r="AL752" s="69" t="str">
        <f>IFERROR(CLEAN(HLOOKUP(AL$1,'1.源数据-产品报告-消费降序'!AL:AL,ROW(),0)),"")</f>
        <v/>
      </c>
      <c r="AM752" s="69" t="str">
        <f>IFERROR(CLEAN(HLOOKUP(AM$1,'1.源数据-产品报告-消费降序'!AM:AM,ROW(),0)),"")</f>
        <v/>
      </c>
      <c r="AN752" s="69" t="str">
        <f>IFERROR(CLEAN(HLOOKUP(AN$1,'1.源数据-产品报告-消费降序'!AN:AN,ROW(),0)),"")</f>
        <v/>
      </c>
      <c r="AO7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2" s="69" t="str">
        <f>IFERROR(CLEAN(HLOOKUP(AP$1,'1.源数据-产品报告-消费降序'!AP:AP,ROW(),0)),"")</f>
        <v/>
      </c>
      <c r="AS752" s="69" t="str">
        <f>IFERROR(CLEAN(HLOOKUP(AS$1,'1.源数据-产品报告-消费降序'!AS:AS,ROW(),0)),"")</f>
        <v/>
      </c>
      <c r="AT752" s="69" t="str">
        <f>IFERROR(CLEAN(HLOOKUP(AT$1,'1.源数据-产品报告-消费降序'!AT:AT,ROW(),0)),"")</f>
        <v/>
      </c>
      <c r="AU752" s="69" t="str">
        <f>IFERROR(CLEAN(HLOOKUP(AU$1,'1.源数据-产品报告-消费降序'!AU:AU,ROW(),0)),"")</f>
        <v/>
      </c>
      <c r="AV752" s="69" t="str">
        <f>IFERROR(CLEAN(HLOOKUP(AV$1,'1.源数据-产品报告-消费降序'!AV:AV,ROW(),0)),"")</f>
        <v/>
      </c>
      <c r="AW752" s="69" t="str">
        <f>IFERROR(CLEAN(HLOOKUP(AW$1,'1.源数据-产品报告-消费降序'!AW:AW,ROW(),0)),"")</f>
        <v/>
      </c>
      <c r="AX752" s="69" t="str">
        <f>IFERROR(CLEAN(HLOOKUP(AX$1,'1.源数据-产品报告-消费降序'!AX:AX,ROW(),0)),"")</f>
        <v/>
      </c>
      <c r="AY752" s="69" t="str">
        <f>IFERROR(CLEAN(HLOOKUP(AY$1,'1.源数据-产品报告-消费降序'!AY:AY,ROW(),0)),"")</f>
        <v/>
      </c>
      <c r="AZ7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2" s="69" t="str">
        <f>IFERROR(CLEAN(HLOOKUP(BA$1,'1.源数据-产品报告-消费降序'!BA:BA,ROW(),0)),"")</f>
        <v/>
      </c>
      <c r="BD752" s="69" t="str">
        <f>IFERROR(CLEAN(HLOOKUP(BD$1,'1.源数据-产品报告-消费降序'!BD:BD,ROW(),0)),"")</f>
        <v/>
      </c>
      <c r="BE752" s="69" t="str">
        <f>IFERROR(CLEAN(HLOOKUP(BE$1,'1.源数据-产品报告-消费降序'!BE:BE,ROW(),0)),"")</f>
        <v/>
      </c>
      <c r="BF752" s="69" t="str">
        <f>IFERROR(CLEAN(HLOOKUP(BF$1,'1.源数据-产品报告-消费降序'!BF:BF,ROW(),0)),"")</f>
        <v/>
      </c>
      <c r="BG752" s="69" t="str">
        <f>IFERROR(CLEAN(HLOOKUP(BG$1,'1.源数据-产品报告-消费降序'!BG:BG,ROW(),0)),"")</f>
        <v/>
      </c>
      <c r="BH752" s="69" t="str">
        <f>IFERROR(CLEAN(HLOOKUP(BH$1,'1.源数据-产品报告-消费降序'!BH:BH,ROW(),0)),"")</f>
        <v/>
      </c>
      <c r="BI752" s="69" t="str">
        <f>IFERROR(CLEAN(HLOOKUP(BI$1,'1.源数据-产品报告-消费降序'!BI:BI,ROW(),0)),"")</f>
        <v/>
      </c>
      <c r="BJ752" s="69" t="str">
        <f>IFERROR(CLEAN(HLOOKUP(BJ$1,'1.源数据-产品报告-消费降序'!BJ:BJ,ROW(),0)),"")</f>
        <v/>
      </c>
      <c r="BK7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2" s="69" t="str">
        <f>IFERROR(CLEAN(HLOOKUP(BL$1,'1.源数据-产品报告-消费降序'!BL:BL,ROW(),0)),"")</f>
        <v/>
      </c>
      <c r="BO752" s="69" t="str">
        <f>IFERROR(CLEAN(HLOOKUP(BO$1,'1.源数据-产品报告-消费降序'!BO:BO,ROW(),0)),"")</f>
        <v/>
      </c>
      <c r="BP752" s="69" t="str">
        <f>IFERROR(CLEAN(HLOOKUP(BP$1,'1.源数据-产品报告-消费降序'!BP:BP,ROW(),0)),"")</f>
        <v/>
      </c>
      <c r="BQ752" s="69" t="str">
        <f>IFERROR(CLEAN(HLOOKUP(BQ$1,'1.源数据-产品报告-消费降序'!BQ:BQ,ROW(),0)),"")</f>
        <v/>
      </c>
      <c r="BR752" s="69" t="str">
        <f>IFERROR(CLEAN(HLOOKUP(BR$1,'1.源数据-产品报告-消费降序'!BR:BR,ROW(),0)),"")</f>
        <v/>
      </c>
      <c r="BS752" s="69" t="str">
        <f>IFERROR(CLEAN(HLOOKUP(BS$1,'1.源数据-产品报告-消费降序'!BS:BS,ROW(),0)),"")</f>
        <v/>
      </c>
      <c r="BT752" s="69" t="str">
        <f>IFERROR(CLEAN(HLOOKUP(BT$1,'1.源数据-产品报告-消费降序'!BT:BT,ROW(),0)),"")</f>
        <v/>
      </c>
      <c r="BU752" s="69" t="str">
        <f>IFERROR(CLEAN(HLOOKUP(BU$1,'1.源数据-产品报告-消费降序'!BU:BU,ROW(),0)),"")</f>
        <v/>
      </c>
      <c r="BV7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2" s="69" t="str">
        <f>IFERROR(CLEAN(HLOOKUP(BW$1,'1.源数据-产品报告-消费降序'!BW:BW,ROW(),0)),"")</f>
        <v/>
      </c>
    </row>
    <row r="753" spans="1:75">
      <c r="A753" s="69" t="str">
        <f>IFERROR(CLEAN(HLOOKUP(A$1,'1.源数据-产品报告-消费降序'!A:A,ROW(),0)),"")</f>
        <v/>
      </c>
      <c r="B753" s="69" t="str">
        <f>IFERROR(CLEAN(HLOOKUP(B$1,'1.源数据-产品报告-消费降序'!B:B,ROW(),0)),"")</f>
        <v/>
      </c>
      <c r="C753" s="69" t="str">
        <f>IFERROR(CLEAN(HLOOKUP(C$1,'1.源数据-产品报告-消费降序'!C:C,ROW(),0)),"")</f>
        <v/>
      </c>
      <c r="D753" s="69" t="str">
        <f>IFERROR(CLEAN(HLOOKUP(D$1,'1.源数据-产品报告-消费降序'!D:D,ROW(),0)),"")</f>
        <v/>
      </c>
      <c r="E753" s="69" t="str">
        <f>IFERROR(CLEAN(HLOOKUP(E$1,'1.源数据-产品报告-消费降序'!E:E,ROW(),0)),"")</f>
        <v/>
      </c>
      <c r="F753" s="69" t="str">
        <f>IFERROR(CLEAN(HLOOKUP(F$1,'1.源数据-产品报告-消费降序'!F:F,ROW(),0)),"")</f>
        <v/>
      </c>
      <c r="G753" s="70">
        <f>IFERROR((HLOOKUP(G$1,'1.源数据-产品报告-消费降序'!G:G,ROW(),0)),"")</f>
        <v>0</v>
      </c>
      <c r="H7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3" s="69" t="str">
        <f>IFERROR(CLEAN(HLOOKUP(I$1,'1.源数据-产品报告-消费降序'!I:I,ROW(),0)),"")</f>
        <v/>
      </c>
      <c r="L753" s="69" t="str">
        <f>IFERROR(CLEAN(HLOOKUP(L$1,'1.源数据-产品报告-消费降序'!L:L,ROW(),0)),"")</f>
        <v/>
      </c>
      <c r="M753" s="69" t="str">
        <f>IFERROR(CLEAN(HLOOKUP(M$1,'1.源数据-产品报告-消费降序'!M:M,ROW(),0)),"")</f>
        <v/>
      </c>
      <c r="N753" s="69" t="str">
        <f>IFERROR(CLEAN(HLOOKUP(N$1,'1.源数据-产品报告-消费降序'!N:N,ROW(),0)),"")</f>
        <v/>
      </c>
      <c r="O753" s="69" t="str">
        <f>IFERROR(CLEAN(HLOOKUP(O$1,'1.源数据-产品报告-消费降序'!O:O,ROW(),0)),"")</f>
        <v/>
      </c>
      <c r="P753" s="69" t="str">
        <f>IFERROR(CLEAN(HLOOKUP(P$1,'1.源数据-产品报告-消费降序'!P:P,ROW(),0)),"")</f>
        <v/>
      </c>
      <c r="Q753" s="69" t="str">
        <f>IFERROR(CLEAN(HLOOKUP(Q$1,'1.源数据-产品报告-消费降序'!Q:Q,ROW(),0)),"")</f>
        <v/>
      </c>
      <c r="R753" s="69" t="str">
        <f>IFERROR(CLEAN(HLOOKUP(R$1,'1.源数据-产品报告-消费降序'!R:R,ROW(),0)),"")</f>
        <v/>
      </c>
      <c r="S7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3" s="69" t="str">
        <f>IFERROR(CLEAN(HLOOKUP(T$1,'1.源数据-产品报告-消费降序'!T:T,ROW(),0)),"")</f>
        <v/>
      </c>
      <c r="W753" s="69" t="str">
        <f>IFERROR(CLEAN(HLOOKUP(W$1,'1.源数据-产品报告-消费降序'!W:W,ROW(),0)),"")</f>
        <v/>
      </c>
      <c r="X753" s="69" t="str">
        <f>IFERROR(CLEAN(HLOOKUP(X$1,'1.源数据-产品报告-消费降序'!X:X,ROW(),0)),"")</f>
        <v/>
      </c>
      <c r="Y753" s="69" t="str">
        <f>IFERROR(CLEAN(HLOOKUP(Y$1,'1.源数据-产品报告-消费降序'!Y:Y,ROW(),0)),"")</f>
        <v/>
      </c>
      <c r="Z753" s="69" t="str">
        <f>IFERROR(CLEAN(HLOOKUP(Z$1,'1.源数据-产品报告-消费降序'!Z:Z,ROW(),0)),"")</f>
        <v/>
      </c>
      <c r="AA753" s="69" t="str">
        <f>IFERROR(CLEAN(HLOOKUP(AA$1,'1.源数据-产品报告-消费降序'!AA:AA,ROW(),0)),"")</f>
        <v/>
      </c>
      <c r="AB753" s="69" t="str">
        <f>IFERROR(CLEAN(HLOOKUP(AB$1,'1.源数据-产品报告-消费降序'!AB:AB,ROW(),0)),"")</f>
        <v/>
      </c>
      <c r="AC753" s="69" t="str">
        <f>IFERROR(CLEAN(HLOOKUP(AC$1,'1.源数据-产品报告-消费降序'!AC:AC,ROW(),0)),"")</f>
        <v/>
      </c>
      <c r="AD7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3" s="69" t="str">
        <f>IFERROR(CLEAN(HLOOKUP(AE$1,'1.源数据-产品报告-消费降序'!AE:AE,ROW(),0)),"")</f>
        <v/>
      </c>
      <c r="AH753" s="69" t="str">
        <f>IFERROR(CLEAN(HLOOKUP(AH$1,'1.源数据-产品报告-消费降序'!AH:AH,ROW(),0)),"")</f>
        <v/>
      </c>
      <c r="AI753" s="69" t="str">
        <f>IFERROR(CLEAN(HLOOKUP(AI$1,'1.源数据-产品报告-消费降序'!AI:AI,ROW(),0)),"")</f>
        <v/>
      </c>
      <c r="AJ753" s="69" t="str">
        <f>IFERROR(CLEAN(HLOOKUP(AJ$1,'1.源数据-产品报告-消费降序'!AJ:AJ,ROW(),0)),"")</f>
        <v/>
      </c>
      <c r="AK753" s="69" t="str">
        <f>IFERROR(CLEAN(HLOOKUP(AK$1,'1.源数据-产品报告-消费降序'!AK:AK,ROW(),0)),"")</f>
        <v/>
      </c>
      <c r="AL753" s="69" t="str">
        <f>IFERROR(CLEAN(HLOOKUP(AL$1,'1.源数据-产品报告-消费降序'!AL:AL,ROW(),0)),"")</f>
        <v/>
      </c>
      <c r="AM753" s="69" t="str">
        <f>IFERROR(CLEAN(HLOOKUP(AM$1,'1.源数据-产品报告-消费降序'!AM:AM,ROW(),0)),"")</f>
        <v/>
      </c>
      <c r="AN753" s="69" t="str">
        <f>IFERROR(CLEAN(HLOOKUP(AN$1,'1.源数据-产品报告-消费降序'!AN:AN,ROW(),0)),"")</f>
        <v/>
      </c>
      <c r="AO7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3" s="69" t="str">
        <f>IFERROR(CLEAN(HLOOKUP(AP$1,'1.源数据-产品报告-消费降序'!AP:AP,ROW(),0)),"")</f>
        <v/>
      </c>
      <c r="AS753" s="69" t="str">
        <f>IFERROR(CLEAN(HLOOKUP(AS$1,'1.源数据-产品报告-消费降序'!AS:AS,ROW(),0)),"")</f>
        <v/>
      </c>
      <c r="AT753" s="69" t="str">
        <f>IFERROR(CLEAN(HLOOKUP(AT$1,'1.源数据-产品报告-消费降序'!AT:AT,ROW(),0)),"")</f>
        <v/>
      </c>
      <c r="AU753" s="69" t="str">
        <f>IFERROR(CLEAN(HLOOKUP(AU$1,'1.源数据-产品报告-消费降序'!AU:AU,ROW(),0)),"")</f>
        <v/>
      </c>
      <c r="AV753" s="69" t="str">
        <f>IFERROR(CLEAN(HLOOKUP(AV$1,'1.源数据-产品报告-消费降序'!AV:AV,ROW(),0)),"")</f>
        <v/>
      </c>
      <c r="AW753" s="69" t="str">
        <f>IFERROR(CLEAN(HLOOKUP(AW$1,'1.源数据-产品报告-消费降序'!AW:AW,ROW(),0)),"")</f>
        <v/>
      </c>
      <c r="AX753" s="69" t="str">
        <f>IFERROR(CLEAN(HLOOKUP(AX$1,'1.源数据-产品报告-消费降序'!AX:AX,ROW(),0)),"")</f>
        <v/>
      </c>
      <c r="AY753" s="69" t="str">
        <f>IFERROR(CLEAN(HLOOKUP(AY$1,'1.源数据-产品报告-消费降序'!AY:AY,ROW(),0)),"")</f>
        <v/>
      </c>
      <c r="AZ7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3" s="69" t="str">
        <f>IFERROR(CLEAN(HLOOKUP(BA$1,'1.源数据-产品报告-消费降序'!BA:BA,ROW(),0)),"")</f>
        <v/>
      </c>
      <c r="BD753" s="69" t="str">
        <f>IFERROR(CLEAN(HLOOKUP(BD$1,'1.源数据-产品报告-消费降序'!BD:BD,ROW(),0)),"")</f>
        <v/>
      </c>
      <c r="BE753" s="69" t="str">
        <f>IFERROR(CLEAN(HLOOKUP(BE$1,'1.源数据-产品报告-消费降序'!BE:BE,ROW(),0)),"")</f>
        <v/>
      </c>
      <c r="BF753" s="69" t="str">
        <f>IFERROR(CLEAN(HLOOKUP(BF$1,'1.源数据-产品报告-消费降序'!BF:BF,ROW(),0)),"")</f>
        <v/>
      </c>
      <c r="BG753" s="69" t="str">
        <f>IFERROR(CLEAN(HLOOKUP(BG$1,'1.源数据-产品报告-消费降序'!BG:BG,ROW(),0)),"")</f>
        <v/>
      </c>
      <c r="BH753" s="69" t="str">
        <f>IFERROR(CLEAN(HLOOKUP(BH$1,'1.源数据-产品报告-消费降序'!BH:BH,ROW(),0)),"")</f>
        <v/>
      </c>
      <c r="BI753" s="69" t="str">
        <f>IFERROR(CLEAN(HLOOKUP(BI$1,'1.源数据-产品报告-消费降序'!BI:BI,ROW(),0)),"")</f>
        <v/>
      </c>
      <c r="BJ753" s="69" t="str">
        <f>IFERROR(CLEAN(HLOOKUP(BJ$1,'1.源数据-产品报告-消费降序'!BJ:BJ,ROW(),0)),"")</f>
        <v/>
      </c>
      <c r="BK7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3" s="69" t="str">
        <f>IFERROR(CLEAN(HLOOKUP(BL$1,'1.源数据-产品报告-消费降序'!BL:BL,ROW(),0)),"")</f>
        <v/>
      </c>
      <c r="BO753" s="69" t="str">
        <f>IFERROR(CLEAN(HLOOKUP(BO$1,'1.源数据-产品报告-消费降序'!BO:BO,ROW(),0)),"")</f>
        <v/>
      </c>
      <c r="BP753" s="69" t="str">
        <f>IFERROR(CLEAN(HLOOKUP(BP$1,'1.源数据-产品报告-消费降序'!BP:BP,ROW(),0)),"")</f>
        <v/>
      </c>
      <c r="BQ753" s="69" t="str">
        <f>IFERROR(CLEAN(HLOOKUP(BQ$1,'1.源数据-产品报告-消费降序'!BQ:BQ,ROW(),0)),"")</f>
        <v/>
      </c>
      <c r="BR753" s="69" t="str">
        <f>IFERROR(CLEAN(HLOOKUP(BR$1,'1.源数据-产品报告-消费降序'!BR:BR,ROW(),0)),"")</f>
        <v/>
      </c>
      <c r="BS753" s="69" t="str">
        <f>IFERROR(CLEAN(HLOOKUP(BS$1,'1.源数据-产品报告-消费降序'!BS:BS,ROW(),0)),"")</f>
        <v/>
      </c>
      <c r="BT753" s="69" t="str">
        <f>IFERROR(CLEAN(HLOOKUP(BT$1,'1.源数据-产品报告-消费降序'!BT:BT,ROW(),0)),"")</f>
        <v/>
      </c>
      <c r="BU753" s="69" t="str">
        <f>IFERROR(CLEAN(HLOOKUP(BU$1,'1.源数据-产品报告-消费降序'!BU:BU,ROW(),0)),"")</f>
        <v/>
      </c>
      <c r="BV7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3" s="69" t="str">
        <f>IFERROR(CLEAN(HLOOKUP(BW$1,'1.源数据-产品报告-消费降序'!BW:BW,ROW(),0)),"")</f>
        <v/>
      </c>
    </row>
    <row r="754" spans="1:75">
      <c r="A754" s="69" t="str">
        <f>IFERROR(CLEAN(HLOOKUP(A$1,'1.源数据-产品报告-消费降序'!A:A,ROW(),0)),"")</f>
        <v/>
      </c>
      <c r="B754" s="69" t="str">
        <f>IFERROR(CLEAN(HLOOKUP(B$1,'1.源数据-产品报告-消费降序'!B:B,ROW(),0)),"")</f>
        <v/>
      </c>
      <c r="C754" s="69" t="str">
        <f>IFERROR(CLEAN(HLOOKUP(C$1,'1.源数据-产品报告-消费降序'!C:C,ROW(),0)),"")</f>
        <v/>
      </c>
      <c r="D754" s="69" t="str">
        <f>IFERROR(CLEAN(HLOOKUP(D$1,'1.源数据-产品报告-消费降序'!D:D,ROW(),0)),"")</f>
        <v/>
      </c>
      <c r="E754" s="69" t="str">
        <f>IFERROR(CLEAN(HLOOKUP(E$1,'1.源数据-产品报告-消费降序'!E:E,ROW(),0)),"")</f>
        <v/>
      </c>
      <c r="F754" s="69" t="str">
        <f>IFERROR(CLEAN(HLOOKUP(F$1,'1.源数据-产品报告-消费降序'!F:F,ROW(),0)),"")</f>
        <v/>
      </c>
      <c r="G754" s="70">
        <f>IFERROR((HLOOKUP(G$1,'1.源数据-产品报告-消费降序'!G:G,ROW(),0)),"")</f>
        <v>0</v>
      </c>
      <c r="H7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4" s="69" t="str">
        <f>IFERROR(CLEAN(HLOOKUP(I$1,'1.源数据-产品报告-消费降序'!I:I,ROW(),0)),"")</f>
        <v/>
      </c>
      <c r="L754" s="69" t="str">
        <f>IFERROR(CLEAN(HLOOKUP(L$1,'1.源数据-产品报告-消费降序'!L:L,ROW(),0)),"")</f>
        <v/>
      </c>
      <c r="M754" s="69" t="str">
        <f>IFERROR(CLEAN(HLOOKUP(M$1,'1.源数据-产品报告-消费降序'!M:M,ROW(),0)),"")</f>
        <v/>
      </c>
      <c r="N754" s="69" t="str">
        <f>IFERROR(CLEAN(HLOOKUP(N$1,'1.源数据-产品报告-消费降序'!N:N,ROW(),0)),"")</f>
        <v/>
      </c>
      <c r="O754" s="69" t="str">
        <f>IFERROR(CLEAN(HLOOKUP(O$1,'1.源数据-产品报告-消费降序'!O:O,ROW(),0)),"")</f>
        <v/>
      </c>
      <c r="P754" s="69" t="str">
        <f>IFERROR(CLEAN(HLOOKUP(P$1,'1.源数据-产品报告-消费降序'!P:P,ROW(),0)),"")</f>
        <v/>
      </c>
      <c r="Q754" s="69" t="str">
        <f>IFERROR(CLEAN(HLOOKUP(Q$1,'1.源数据-产品报告-消费降序'!Q:Q,ROW(),0)),"")</f>
        <v/>
      </c>
      <c r="R754" s="69" t="str">
        <f>IFERROR(CLEAN(HLOOKUP(R$1,'1.源数据-产品报告-消费降序'!R:R,ROW(),0)),"")</f>
        <v/>
      </c>
      <c r="S7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4" s="69" t="str">
        <f>IFERROR(CLEAN(HLOOKUP(T$1,'1.源数据-产品报告-消费降序'!T:T,ROW(),0)),"")</f>
        <v/>
      </c>
      <c r="W754" s="69" t="str">
        <f>IFERROR(CLEAN(HLOOKUP(W$1,'1.源数据-产品报告-消费降序'!W:W,ROW(),0)),"")</f>
        <v/>
      </c>
      <c r="X754" s="69" t="str">
        <f>IFERROR(CLEAN(HLOOKUP(X$1,'1.源数据-产品报告-消费降序'!X:X,ROW(),0)),"")</f>
        <v/>
      </c>
      <c r="Y754" s="69" t="str">
        <f>IFERROR(CLEAN(HLOOKUP(Y$1,'1.源数据-产品报告-消费降序'!Y:Y,ROW(),0)),"")</f>
        <v/>
      </c>
      <c r="Z754" s="69" t="str">
        <f>IFERROR(CLEAN(HLOOKUP(Z$1,'1.源数据-产品报告-消费降序'!Z:Z,ROW(),0)),"")</f>
        <v/>
      </c>
      <c r="AA754" s="69" t="str">
        <f>IFERROR(CLEAN(HLOOKUP(AA$1,'1.源数据-产品报告-消费降序'!AA:AA,ROW(),0)),"")</f>
        <v/>
      </c>
      <c r="AB754" s="69" t="str">
        <f>IFERROR(CLEAN(HLOOKUP(AB$1,'1.源数据-产品报告-消费降序'!AB:AB,ROW(),0)),"")</f>
        <v/>
      </c>
      <c r="AC754" s="69" t="str">
        <f>IFERROR(CLEAN(HLOOKUP(AC$1,'1.源数据-产品报告-消费降序'!AC:AC,ROW(),0)),"")</f>
        <v/>
      </c>
      <c r="AD7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4" s="69" t="str">
        <f>IFERROR(CLEAN(HLOOKUP(AE$1,'1.源数据-产品报告-消费降序'!AE:AE,ROW(),0)),"")</f>
        <v/>
      </c>
      <c r="AH754" s="69" t="str">
        <f>IFERROR(CLEAN(HLOOKUP(AH$1,'1.源数据-产品报告-消费降序'!AH:AH,ROW(),0)),"")</f>
        <v/>
      </c>
      <c r="AI754" s="69" t="str">
        <f>IFERROR(CLEAN(HLOOKUP(AI$1,'1.源数据-产品报告-消费降序'!AI:AI,ROW(),0)),"")</f>
        <v/>
      </c>
      <c r="AJ754" s="69" t="str">
        <f>IFERROR(CLEAN(HLOOKUP(AJ$1,'1.源数据-产品报告-消费降序'!AJ:AJ,ROW(),0)),"")</f>
        <v/>
      </c>
      <c r="AK754" s="69" t="str">
        <f>IFERROR(CLEAN(HLOOKUP(AK$1,'1.源数据-产品报告-消费降序'!AK:AK,ROW(),0)),"")</f>
        <v/>
      </c>
      <c r="AL754" s="69" t="str">
        <f>IFERROR(CLEAN(HLOOKUP(AL$1,'1.源数据-产品报告-消费降序'!AL:AL,ROW(),0)),"")</f>
        <v/>
      </c>
      <c r="AM754" s="69" t="str">
        <f>IFERROR(CLEAN(HLOOKUP(AM$1,'1.源数据-产品报告-消费降序'!AM:AM,ROW(),0)),"")</f>
        <v/>
      </c>
      <c r="AN754" s="69" t="str">
        <f>IFERROR(CLEAN(HLOOKUP(AN$1,'1.源数据-产品报告-消费降序'!AN:AN,ROW(),0)),"")</f>
        <v/>
      </c>
      <c r="AO7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4" s="69" t="str">
        <f>IFERROR(CLEAN(HLOOKUP(AP$1,'1.源数据-产品报告-消费降序'!AP:AP,ROW(),0)),"")</f>
        <v/>
      </c>
      <c r="AS754" s="69" t="str">
        <f>IFERROR(CLEAN(HLOOKUP(AS$1,'1.源数据-产品报告-消费降序'!AS:AS,ROW(),0)),"")</f>
        <v/>
      </c>
      <c r="AT754" s="69" t="str">
        <f>IFERROR(CLEAN(HLOOKUP(AT$1,'1.源数据-产品报告-消费降序'!AT:AT,ROW(),0)),"")</f>
        <v/>
      </c>
      <c r="AU754" s="69" t="str">
        <f>IFERROR(CLEAN(HLOOKUP(AU$1,'1.源数据-产品报告-消费降序'!AU:AU,ROW(),0)),"")</f>
        <v/>
      </c>
      <c r="AV754" s="69" t="str">
        <f>IFERROR(CLEAN(HLOOKUP(AV$1,'1.源数据-产品报告-消费降序'!AV:AV,ROW(),0)),"")</f>
        <v/>
      </c>
      <c r="AW754" s="69" t="str">
        <f>IFERROR(CLEAN(HLOOKUP(AW$1,'1.源数据-产品报告-消费降序'!AW:AW,ROW(),0)),"")</f>
        <v/>
      </c>
      <c r="AX754" s="69" t="str">
        <f>IFERROR(CLEAN(HLOOKUP(AX$1,'1.源数据-产品报告-消费降序'!AX:AX,ROW(),0)),"")</f>
        <v/>
      </c>
      <c r="AY754" s="69" t="str">
        <f>IFERROR(CLEAN(HLOOKUP(AY$1,'1.源数据-产品报告-消费降序'!AY:AY,ROW(),0)),"")</f>
        <v/>
      </c>
      <c r="AZ7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4" s="69" t="str">
        <f>IFERROR(CLEAN(HLOOKUP(BA$1,'1.源数据-产品报告-消费降序'!BA:BA,ROW(),0)),"")</f>
        <v/>
      </c>
      <c r="BD754" s="69" t="str">
        <f>IFERROR(CLEAN(HLOOKUP(BD$1,'1.源数据-产品报告-消费降序'!BD:BD,ROW(),0)),"")</f>
        <v/>
      </c>
      <c r="BE754" s="69" t="str">
        <f>IFERROR(CLEAN(HLOOKUP(BE$1,'1.源数据-产品报告-消费降序'!BE:BE,ROW(),0)),"")</f>
        <v/>
      </c>
      <c r="BF754" s="69" t="str">
        <f>IFERROR(CLEAN(HLOOKUP(BF$1,'1.源数据-产品报告-消费降序'!BF:BF,ROW(),0)),"")</f>
        <v/>
      </c>
      <c r="BG754" s="69" t="str">
        <f>IFERROR(CLEAN(HLOOKUP(BG$1,'1.源数据-产品报告-消费降序'!BG:BG,ROW(),0)),"")</f>
        <v/>
      </c>
      <c r="BH754" s="69" t="str">
        <f>IFERROR(CLEAN(HLOOKUP(BH$1,'1.源数据-产品报告-消费降序'!BH:BH,ROW(),0)),"")</f>
        <v/>
      </c>
      <c r="BI754" s="69" t="str">
        <f>IFERROR(CLEAN(HLOOKUP(BI$1,'1.源数据-产品报告-消费降序'!BI:BI,ROW(),0)),"")</f>
        <v/>
      </c>
      <c r="BJ754" s="69" t="str">
        <f>IFERROR(CLEAN(HLOOKUP(BJ$1,'1.源数据-产品报告-消费降序'!BJ:BJ,ROW(),0)),"")</f>
        <v/>
      </c>
      <c r="BK7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4" s="69" t="str">
        <f>IFERROR(CLEAN(HLOOKUP(BL$1,'1.源数据-产品报告-消费降序'!BL:BL,ROW(),0)),"")</f>
        <v/>
      </c>
      <c r="BO754" s="69" t="str">
        <f>IFERROR(CLEAN(HLOOKUP(BO$1,'1.源数据-产品报告-消费降序'!BO:BO,ROW(),0)),"")</f>
        <v/>
      </c>
      <c r="BP754" s="69" t="str">
        <f>IFERROR(CLEAN(HLOOKUP(BP$1,'1.源数据-产品报告-消费降序'!BP:BP,ROW(),0)),"")</f>
        <v/>
      </c>
      <c r="BQ754" s="69" t="str">
        <f>IFERROR(CLEAN(HLOOKUP(BQ$1,'1.源数据-产品报告-消费降序'!BQ:BQ,ROW(),0)),"")</f>
        <v/>
      </c>
      <c r="BR754" s="69" t="str">
        <f>IFERROR(CLEAN(HLOOKUP(BR$1,'1.源数据-产品报告-消费降序'!BR:BR,ROW(),0)),"")</f>
        <v/>
      </c>
      <c r="BS754" s="69" t="str">
        <f>IFERROR(CLEAN(HLOOKUP(BS$1,'1.源数据-产品报告-消费降序'!BS:BS,ROW(),0)),"")</f>
        <v/>
      </c>
      <c r="BT754" s="69" t="str">
        <f>IFERROR(CLEAN(HLOOKUP(BT$1,'1.源数据-产品报告-消费降序'!BT:BT,ROW(),0)),"")</f>
        <v/>
      </c>
      <c r="BU754" s="69" t="str">
        <f>IFERROR(CLEAN(HLOOKUP(BU$1,'1.源数据-产品报告-消费降序'!BU:BU,ROW(),0)),"")</f>
        <v/>
      </c>
      <c r="BV7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4" s="69" t="str">
        <f>IFERROR(CLEAN(HLOOKUP(BW$1,'1.源数据-产品报告-消费降序'!BW:BW,ROW(),0)),"")</f>
        <v/>
      </c>
    </row>
    <row r="755" spans="1:75">
      <c r="A755" s="69" t="str">
        <f>IFERROR(CLEAN(HLOOKUP(A$1,'1.源数据-产品报告-消费降序'!A:A,ROW(),0)),"")</f>
        <v/>
      </c>
      <c r="B755" s="69" t="str">
        <f>IFERROR(CLEAN(HLOOKUP(B$1,'1.源数据-产品报告-消费降序'!B:B,ROW(),0)),"")</f>
        <v/>
      </c>
      <c r="C755" s="69" t="str">
        <f>IFERROR(CLEAN(HLOOKUP(C$1,'1.源数据-产品报告-消费降序'!C:C,ROW(),0)),"")</f>
        <v/>
      </c>
      <c r="D755" s="69" t="str">
        <f>IFERROR(CLEAN(HLOOKUP(D$1,'1.源数据-产品报告-消费降序'!D:D,ROW(),0)),"")</f>
        <v/>
      </c>
      <c r="E755" s="69" t="str">
        <f>IFERROR(CLEAN(HLOOKUP(E$1,'1.源数据-产品报告-消费降序'!E:E,ROW(),0)),"")</f>
        <v/>
      </c>
      <c r="F755" s="69" t="str">
        <f>IFERROR(CLEAN(HLOOKUP(F$1,'1.源数据-产品报告-消费降序'!F:F,ROW(),0)),"")</f>
        <v/>
      </c>
      <c r="G755" s="70">
        <f>IFERROR((HLOOKUP(G$1,'1.源数据-产品报告-消费降序'!G:G,ROW(),0)),"")</f>
        <v>0</v>
      </c>
      <c r="H7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5" s="69" t="str">
        <f>IFERROR(CLEAN(HLOOKUP(I$1,'1.源数据-产品报告-消费降序'!I:I,ROW(),0)),"")</f>
        <v/>
      </c>
      <c r="L755" s="69" t="str">
        <f>IFERROR(CLEAN(HLOOKUP(L$1,'1.源数据-产品报告-消费降序'!L:L,ROW(),0)),"")</f>
        <v/>
      </c>
      <c r="M755" s="69" t="str">
        <f>IFERROR(CLEAN(HLOOKUP(M$1,'1.源数据-产品报告-消费降序'!M:M,ROW(),0)),"")</f>
        <v/>
      </c>
      <c r="N755" s="69" t="str">
        <f>IFERROR(CLEAN(HLOOKUP(N$1,'1.源数据-产品报告-消费降序'!N:N,ROW(),0)),"")</f>
        <v/>
      </c>
      <c r="O755" s="69" t="str">
        <f>IFERROR(CLEAN(HLOOKUP(O$1,'1.源数据-产品报告-消费降序'!O:O,ROW(),0)),"")</f>
        <v/>
      </c>
      <c r="P755" s="69" t="str">
        <f>IFERROR(CLEAN(HLOOKUP(P$1,'1.源数据-产品报告-消费降序'!P:P,ROW(),0)),"")</f>
        <v/>
      </c>
      <c r="Q755" s="69" t="str">
        <f>IFERROR(CLEAN(HLOOKUP(Q$1,'1.源数据-产品报告-消费降序'!Q:Q,ROW(),0)),"")</f>
        <v/>
      </c>
      <c r="R755" s="69" t="str">
        <f>IFERROR(CLEAN(HLOOKUP(R$1,'1.源数据-产品报告-消费降序'!R:R,ROW(),0)),"")</f>
        <v/>
      </c>
      <c r="S7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5" s="69" t="str">
        <f>IFERROR(CLEAN(HLOOKUP(T$1,'1.源数据-产品报告-消费降序'!T:T,ROW(),0)),"")</f>
        <v/>
      </c>
      <c r="W755" s="69" t="str">
        <f>IFERROR(CLEAN(HLOOKUP(W$1,'1.源数据-产品报告-消费降序'!W:W,ROW(),0)),"")</f>
        <v/>
      </c>
      <c r="X755" s="69" t="str">
        <f>IFERROR(CLEAN(HLOOKUP(X$1,'1.源数据-产品报告-消费降序'!X:X,ROW(),0)),"")</f>
        <v/>
      </c>
      <c r="Y755" s="69" t="str">
        <f>IFERROR(CLEAN(HLOOKUP(Y$1,'1.源数据-产品报告-消费降序'!Y:Y,ROW(),0)),"")</f>
        <v/>
      </c>
      <c r="Z755" s="69" t="str">
        <f>IFERROR(CLEAN(HLOOKUP(Z$1,'1.源数据-产品报告-消费降序'!Z:Z,ROW(),0)),"")</f>
        <v/>
      </c>
      <c r="AA755" s="69" t="str">
        <f>IFERROR(CLEAN(HLOOKUP(AA$1,'1.源数据-产品报告-消费降序'!AA:AA,ROW(),0)),"")</f>
        <v/>
      </c>
      <c r="AB755" s="69" t="str">
        <f>IFERROR(CLEAN(HLOOKUP(AB$1,'1.源数据-产品报告-消费降序'!AB:AB,ROW(),0)),"")</f>
        <v/>
      </c>
      <c r="AC755" s="69" t="str">
        <f>IFERROR(CLEAN(HLOOKUP(AC$1,'1.源数据-产品报告-消费降序'!AC:AC,ROW(),0)),"")</f>
        <v/>
      </c>
      <c r="AD7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5" s="69" t="str">
        <f>IFERROR(CLEAN(HLOOKUP(AE$1,'1.源数据-产品报告-消费降序'!AE:AE,ROW(),0)),"")</f>
        <v/>
      </c>
      <c r="AH755" s="69" t="str">
        <f>IFERROR(CLEAN(HLOOKUP(AH$1,'1.源数据-产品报告-消费降序'!AH:AH,ROW(),0)),"")</f>
        <v/>
      </c>
      <c r="AI755" s="69" t="str">
        <f>IFERROR(CLEAN(HLOOKUP(AI$1,'1.源数据-产品报告-消费降序'!AI:AI,ROW(),0)),"")</f>
        <v/>
      </c>
      <c r="AJ755" s="69" t="str">
        <f>IFERROR(CLEAN(HLOOKUP(AJ$1,'1.源数据-产品报告-消费降序'!AJ:AJ,ROW(),0)),"")</f>
        <v/>
      </c>
      <c r="AK755" s="69" t="str">
        <f>IFERROR(CLEAN(HLOOKUP(AK$1,'1.源数据-产品报告-消费降序'!AK:AK,ROW(),0)),"")</f>
        <v/>
      </c>
      <c r="AL755" s="69" t="str">
        <f>IFERROR(CLEAN(HLOOKUP(AL$1,'1.源数据-产品报告-消费降序'!AL:AL,ROW(),0)),"")</f>
        <v/>
      </c>
      <c r="AM755" s="69" t="str">
        <f>IFERROR(CLEAN(HLOOKUP(AM$1,'1.源数据-产品报告-消费降序'!AM:AM,ROW(),0)),"")</f>
        <v/>
      </c>
      <c r="AN755" s="69" t="str">
        <f>IFERROR(CLEAN(HLOOKUP(AN$1,'1.源数据-产品报告-消费降序'!AN:AN,ROW(),0)),"")</f>
        <v/>
      </c>
      <c r="AO7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5" s="69" t="str">
        <f>IFERROR(CLEAN(HLOOKUP(AP$1,'1.源数据-产品报告-消费降序'!AP:AP,ROW(),0)),"")</f>
        <v/>
      </c>
      <c r="AS755" s="69" t="str">
        <f>IFERROR(CLEAN(HLOOKUP(AS$1,'1.源数据-产品报告-消费降序'!AS:AS,ROW(),0)),"")</f>
        <v/>
      </c>
      <c r="AT755" s="69" t="str">
        <f>IFERROR(CLEAN(HLOOKUP(AT$1,'1.源数据-产品报告-消费降序'!AT:AT,ROW(),0)),"")</f>
        <v/>
      </c>
      <c r="AU755" s="69" t="str">
        <f>IFERROR(CLEAN(HLOOKUP(AU$1,'1.源数据-产品报告-消费降序'!AU:AU,ROW(),0)),"")</f>
        <v/>
      </c>
      <c r="AV755" s="69" t="str">
        <f>IFERROR(CLEAN(HLOOKUP(AV$1,'1.源数据-产品报告-消费降序'!AV:AV,ROW(),0)),"")</f>
        <v/>
      </c>
      <c r="AW755" s="69" t="str">
        <f>IFERROR(CLEAN(HLOOKUP(AW$1,'1.源数据-产品报告-消费降序'!AW:AW,ROW(),0)),"")</f>
        <v/>
      </c>
      <c r="AX755" s="69" t="str">
        <f>IFERROR(CLEAN(HLOOKUP(AX$1,'1.源数据-产品报告-消费降序'!AX:AX,ROW(),0)),"")</f>
        <v/>
      </c>
      <c r="AY755" s="69" t="str">
        <f>IFERROR(CLEAN(HLOOKUP(AY$1,'1.源数据-产品报告-消费降序'!AY:AY,ROW(),0)),"")</f>
        <v/>
      </c>
      <c r="AZ7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5" s="69" t="str">
        <f>IFERROR(CLEAN(HLOOKUP(BA$1,'1.源数据-产品报告-消费降序'!BA:BA,ROW(),0)),"")</f>
        <v/>
      </c>
      <c r="BD755" s="69" t="str">
        <f>IFERROR(CLEAN(HLOOKUP(BD$1,'1.源数据-产品报告-消费降序'!BD:BD,ROW(),0)),"")</f>
        <v/>
      </c>
      <c r="BE755" s="69" t="str">
        <f>IFERROR(CLEAN(HLOOKUP(BE$1,'1.源数据-产品报告-消费降序'!BE:BE,ROW(),0)),"")</f>
        <v/>
      </c>
      <c r="BF755" s="69" t="str">
        <f>IFERROR(CLEAN(HLOOKUP(BF$1,'1.源数据-产品报告-消费降序'!BF:BF,ROW(),0)),"")</f>
        <v/>
      </c>
      <c r="BG755" s="69" t="str">
        <f>IFERROR(CLEAN(HLOOKUP(BG$1,'1.源数据-产品报告-消费降序'!BG:BG,ROW(),0)),"")</f>
        <v/>
      </c>
      <c r="BH755" s="69" t="str">
        <f>IFERROR(CLEAN(HLOOKUP(BH$1,'1.源数据-产品报告-消费降序'!BH:BH,ROW(),0)),"")</f>
        <v/>
      </c>
      <c r="BI755" s="69" t="str">
        <f>IFERROR(CLEAN(HLOOKUP(BI$1,'1.源数据-产品报告-消费降序'!BI:BI,ROW(),0)),"")</f>
        <v/>
      </c>
      <c r="BJ755" s="69" t="str">
        <f>IFERROR(CLEAN(HLOOKUP(BJ$1,'1.源数据-产品报告-消费降序'!BJ:BJ,ROW(),0)),"")</f>
        <v/>
      </c>
      <c r="BK7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5" s="69" t="str">
        <f>IFERROR(CLEAN(HLOOKUP(BL$1,'1.源数据-产品报告-消费降序'!BL:BL,ROW(),0)),"")</f>
        <v/>
      </c>
      <c r="BO755" s="69" t="str">
        <f>IFERROR(CLEAN(HLOOKUP(BO$1,'1.源数据-产品报告-消费降序'!BO:BO,ROW(),0)),"")</f>
        <v/>
      </c>
      <c r="BP755" s="69" t="str">
        <f>IFERROR(CLEAN(HLOOKUP(BP$1,'1.源数据-产品报告-消费降序'!BP:BP,ROW(),0)),"")</f>
        <v/>
      </c>
      <c r="BQ755" s="69" t="str">
        <f>IFERROR(CLEAN(HLOOKUP(BQ$1,'1.源数据-产品报告-消费降序'!BQ:BQ,ROW(),0)),"")</f>
        <v/>
      </c>
      <c r="BR755" s="69" t="str">
        <f>IFERROR(CLEAN(HLOOKUP(BR$1,'1.源数据-产品报告-消费降序'!BR:BR,ROW(),0)),"")</f>
        <v/>
      </c>
      <c r="BS755" s="69" t="str">
        <f>IFERROR(CLEAN(HLOOKUP(BS$1,'1.源数据-产品报告-消费降序'!BS:BS,ROW(),0)),"")</f>
        <v/>
      </c>
      <c r="BT755" s="69" t="str">
        <f>IFERROR(CLEAN(HLOOKUP(BT$1,'1.源数据-产品报告-消费降序'!BT:BT,ROW(),0)),"")</f>
        <v/>
      </c>
      <c r="BU755" s="69" t="str">
        <f>IFERROR(CLEAN(HLOOKUP(BU$1,'1.源数据-产品报告-消费降序'!BU:BU,ROW(),0)),"")</f>
        <v/>
      </c>
      <c r="BV7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5" s="69" t="str">
        <f>IFERROR(CLEAN(HLOOKUP(BW$1,'1.源数据-产品报告-消费降序'!BW:BW,ROW(),0)),"")</f>
        <v/>
      </c>
    </row>
    <row r="756" spans="1:75">
      <c r="A756" s="69" t="str">
        <f>IFERROR(CLEAN(HLOOKUP(A$1,'1.源数据-产品报告-消费降序'!A:A,ROW(),0)),"")</f>
        <v/>
      </c>
      <c r="B756" s="69" t="str">
        <f>IFERROR(CLEAN(HLOOKUP(B$1,'1.源数据-产品报告-消费降序'!B:B,ROW(),0)),"")</f>
        <v/>
      </c>
      <c r="C756" s="69" t="str">
        <f>IFERROR(CLEAN(HLOOKUP(C$1,'1.源数据-产品报告-消费降序'!C:C,ROW(),0)),"")</f>
        <v/>
      </c>
      <c r="D756" s="69" t="str">
        <f>IFERROR(CLEAN(HLOOKUP(D$1,'1.源数据-产品报告-消费降序'!D:D,ROW(),0)),"")</f>
        <v/>
      </c>
      <c r="E756" s="69" t="str">
        <f>IFERROR(CLEAN(HLOOKUP(E$1,'1.源数据-产品报告-消费降序'!E:E,ROW(),0)),"")</f>
        <v/>
      </c>
      <c r="F756" s="69" t="str">
        <f>IFERROR(CLEAN(HLOOKUP(F$1,'1.源数据-产品报告-消费降序'!F:F,ROW(),0)),"")</f>
        <v/>
      </c>
      <c r="G756" s="70">
        <f>IFERROR((HLOOKUP(G$1,'1.源数据-产品报告-消费降序'!G:G,ROW(),0)),"")</f>
        <v>0</v>
      </c>
      <c r="H7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6" s="69" t="str">
        <f>IFERROR(CLEAN(HLOOKUP(I$1,'1.源数据-产品报告-消费降序'!I:I,ROW(),0)),"")</f>
        <v/>
      </c>
      <c r="L756" s="69" t="str">
        <f>IFERROR(CLEAN(HLOOKUP(L$1,'1.源数据-产品报告-消费降序'!L:L,ROW(),0)),"")</f>
        <v/>
      </c>
      <c r="M756" s="69" t="str">
        <f>IFERROR(CLEAN(HLOOKUP(M$1,'1.源数据-产品报告-消费降序'!M:M,ROW(),0)),"")</f>
        <v/>
      </c>
      <c r="N756" s="69" t="str">
        <f>IFERROR(CLEAN(HLOOKUP(N$1,'1.源数据-产品报告-消费降序'!N:N,ROW(),0)),"")</f>
        <v/>
      </c>
      <c r="O756" s="69" t="str">
        <f>IFERROR(CLEAN(HLOOKUP(O$1,'1.源数据-产品报告-消费降序'!O:O,ROW(),0)),"")</f>
        <v/>
      </c>
      <c r="P756" s="69" t="str">
        <f>IFERROR(CLEAN(HLOOKUP(P$1,'1.源数据-产品报告-消费降序'!P:P,ROW(),0)),"")</f>
        <v/>
      </c>
      <c r="Q756" s="69" t="str">
        <f>IFERROR(CLEAN(HLOOKUP(Q$1,'1.源数据-产品报告-消费降序'!Q:Q,ROW(),0)),"")</f>
        <v/>
      </c>
      <c r="R756" s="69" t="str">
        <f>IFERROR(CLEAN(HLOOKUP(R$1,'1.源数据-产品报告-消费降序'!R:R,ROW(),0)),"")</f>
        <v/>
      </c>
      <c r="S7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6" s="69" t="str">
        <f>IFERROR(CLEAN(HLOOKUP(T$1,'1.源数据-产品报告-消费降序'!T:T,ROW(),0)),"")</f>
        <v/>
      </c>
      <c r="W756" s="69" t="str">
        <f>IFERROR(CLEAN(HLOOKUP(W$1,'1.源数据-产品报告-消费降序'!W:W,ROW(),0)),"")</f>
        <v/>
      </c>
      <c r="X756" s="69" t="str">
        <f>IFERROR(CLEAN(HLOOKUP(X$1,'1.源数据-产品报告-消费降序'!X:X,ROW(),0)),"")</f>
        <v/>
      </c>
      <c r="Y756" s="69" t="str">
        <f>IFERROR(CLEAN(HLOOKUP(Y$1,'1.源数据-产品报告-消费降序'!Y:Y,ROW(),0)),"")</f>
        <v/>
      </c>
      <c r="Z756" s="69" t="str">
        <f>IFERROR(CLEAN(HLOOKUP(Z$1,'1.源数据-产品报告-消费降序'!Z:Z,ROW(),0)),"")</f>
        <v/>
      </c>
      <c r="AA756" s="69" t="str">
        <f>IFERROR(CLEAN(HLOOKUP(AA$1,'1.源数据-产品报告-消费降序'!AA:AA,ROW(),0)),"")</f>
        <v/>
      </c>
      <c r="AB756" s="69" t="str">
        <f>IFERROR(CLEAN(HLOOKUP(AB$1,'1.源数据-产品报告-消费降序'!AB:AB,ROW(),0)),"")</f>
        <v/>
      </c>
      <c r="AC756" s="69" t="str">
        <f>IFERROR(CLEAN(HLOOKUP(AC$1,'1.源数据-产品报告-消费降序'!AC:AC,ROW(),0)),"")</f>
        <v/>
      </c>
      <c r="AD7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6" s="69" t="str">
        <f>IFERROR(CLEAN(HLOOKUP(AE$1,'1.源数据-产品报告-消费降序'!AE:AE,ROW(),0)),"")</f>
        <v/>
      </c>
      <c r="AH756" s="69" t="str">
        <f>IFERROR(CLEAN(HLOOKUP(AH$1,'1.源数据-产品报告-消费降序'!AH:AH,ROW(),0)),"")</f>
        <v/>
      </c>
      <c r="AI756" s="69" t="str">
        <f>IFERROR(CLEAN(HLOOKUP(AI$1,'1.源数据-产品报告-消费降序'!AI:AI,ROW(),0)),"")</f>
        <v/>
      </c>
      <c r="AJ756" s="69" t="str">
        <f>IFERROR(CLEAN(HLOOKUP(AJ$1,'1.源数据-产品报告-消费降序'!AJ:AJ,ROW(),0)),"")</f>
        <v/>
      </c>
      <c r="AK756" s="69" t="str">
        <f>IFERROR(CLEAN(HLOOKUP(AK$1,'1.源数据-产品报告-消费降序'!AK:AK,ROW(),0)),"")</f>
        <v/>
      </c>
      <c r="AL756" s="69" t="str">
        <f>IFERROR(CLEAN(HLOOKUP(AL$1,'1.源数据-产品报告-消费降序'!AL:AL,ROW(),0)),"")</f>
        <v/>
      </c>
      <c r="AM756" s="69" t="str">
        <f>IFERROR(CLEAN(HLOOKUP(AM$1,'1.源数据-产品报告-消费降序'!AM:AM,ROW(),0)),"")</f>
        <v/>
      </c>
      <c r="AN756" s="69" t="str">
        <f>IFERROR(CLEAN(HLOOKUP(AN$1,'1.源数据-产品报告-消费降序'!AN:AN,ROW(),0)),"")</f>
        <v/>
      </c>
      <c r="AO7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6" s="69" t="str">
        <f>IFERROR(CLEAN(HLOOKUP(AP$1,'1.源数据-产品报告-消费降序'!AP:AP,ROW(),0)),"")</f>
        <v/>
      </c>
      <c r="AS756" s="69" t="str">
        <f>IFERROR(CLEAN(HLOOKUP(AS$1,'1.源数据-产品报告-消费降序'!AS:AS,ROW(),0)),"")</f>
        <v/>
      </c>
      <c r="AT756" s="69" t="str">
        <f>IFERROR(CLEAN(HLOOKUP(AT$1,'1.源数据-产品报告-消费降序'!AT:AT,ROW(),0)),"")</f>
        <v/>
      </c>
      <c r="AU756" s="69" t="str">
        <f>IFERROR(CLEAN(HLOOKUP(AU$1,'1.源数据-产品报告-消费降序'!AU:AU,ROW(),0)),"")</f>
        <v/>
      </c>
      <c r="AV756" s="69" t="str">
        <f>IFERROR(CLEAN(HLOOKUP(AV$1,'1.源数据-产品报告-消费降序'!AV:AV,ROW(),0)),"")</f>
        <v/>
      </c>
      <c r="AW756" s="69" t="str">
        <f>IFERROR(CLEAN(HLOOKUP(AW$1,'1.源数据-产品报告-消费降序'!AW:AW,ROW(),0)),"")</f>
        <v/>
      </c>
      <c r="AX756" s="69" t="str">
        <f>IFERROR(CLEAN(HLOOKUP(AX$1,'1.源数据-产品报告-消费降序'!AX:AX,ROW(),0)),"")</f>
        <v/>
      </c>
      <c r="AY756" s="69" t="str">
        <f>IFERROR(CLEAN(HLOOKUP(AY$1,'1.源数据-产品报告-消费降序'!AY:AY,ROW(),0)),"")</f>
        <v/>
      </c>
      <c r="AZ7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6" s="69" t="str">
        <f>IFERROR(CLEAN(HLOOKUP(BA$1,'1.源数据-产品报告-消费降序'!BA:BA,ROW(),0)),"")</f>
        <v/>
      </c>
      <c r="BD756" s="69" t="str">
        <f>IFERROR(CLEAN(HLOOKUP(BD$1,'1.源数据-产品报告-消费降序'!BD:BD,ROW(),0)),"")</f>
        <v/>
      </c>
      <c r="BE756" s="69" t="str">
        <f>IFERROR(CLEAN(HLOOKUP(BE$1,'1.源数据-产品报告-消费降序'!BE:BE,ROW(),0)),"")</f>
        <v/>
      </c>
      <c r="BF756" s="69" t="str">
        <f>IFERROR(CLEAN(HLOOKUP(BF$1,'1.源数据-产品报告-消费降序'!BF:BF,ROW(),0)),"")</f>
        <v/>
      </c>
      <c r="BG756" s="69" t="str">
        <f>IFERROR(CLEAN(HLOOKUP(BG$1,'1.源数据-产品报告-消费降序'!BG:BG,ROW(),0)),"")</f>
        <v/>
      </c>
      <c r="BH756" s="69" t="str">
        <f>IFERROR(CLEAN(HLOOKUP(BH$1,'1.源数据-产品报告-消费降序'!BH:BH,ROW(),0)),"")</f>
        <v/>
      </c>
      <c r="BI756" s="69" t="str">
        <f>IFERROR(CLEAN(HLOOKUP(BI$1,'1.源数据-产品报告-消费降序'!BI:BI,ROW(),0)),"")</f>
        <v/>
      </c>
      <c r="BJ756" s="69" t="str">
        <f>IFERROR(CLEAN(HLOOKUP(BJ$1,'1.源数据-产品报告-消费降序'!BJ:BJ,ROW(),0)),"")</f>
        <v/>
      </c>
      <c r="BK7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6" s="69" t="str">
        <f>IFERROR(CLEAN(HLOOKUP(BL$1,'1.源数据-产品报告-消费降序'!BL:BL,ROW(),0)),"")</f>
        <v/>
      </c>
      <c r="BO756" s="69" t="str">
        <f>IFERROR(CLEAN(HLOOKUP(BO$1,'1.源数据-产品报告-消费降序'!BO:BO,ROW(),0)),"")</f>
        <v/>
      </c>
      <c r="BP756" s="69" t="str">
        <f>IFERROR(CLEAN(HLOOKUP(BP$1,'1.源数据-产品报告-消费降序'!BP:BP,ROW(),0)),"")</f>
        <v/>
      </c>
      <c r="BQ756" s="69" t="str">
        <f>IFERROR(CLEAN(HLOOKUP(BQ$1,'1.源数据-产品报告-消费降序'!BQ:BQ,ROW(),0)),"")</f>
        <v/>
      </c>
      <c r="BR756" s="69" t="str">
        <f>IFERROR(CLEAN(HLOOKUP(BR$1,'1.源数据-产品报告-消费降序'!BR:BR,ROW(),0)),"")</f>
        <v/>
      </c>
      <c r="BS756" s="69" t="str">
        <f>IFERROR(CLEAN(HLOOKUP(BS$1,'1.源数据-产品报告-消费降序'!BS:BS,ROW(),0)),"")</f>
        <v/>
      </c>
      <c r="BT756" s="69" t="str">
        <f>IFERROR(CLEAN(HLOOKUP(BT$1,'1.源数据-产品报告-消费降序'!BT:BT,ROW(),0)),"")</f>
        <v/>
      </c>
      <c r="BU756" s="69" t="str">
        <f>IFERROR(CLEAN(HLOOKUP(BU$1,'1.源数据-产品报告-消费降序'!BU:BU,ROW(),0)),"")</f>
        <v/>
      </c>
      <c r="BV7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6" s="69" t="str">
        <f>IFERROR(CLEAN(HLOOKUP(BW$1,'1.源数据-产品报告-消费降序'!BW:BW,ROW(),0)),"")</f>
        <v/>
      </c>
    </row>
    <row r="757" spans="1:75">
      <c r="A757" s="69" t="str">
        <f>IFERROR(CLEAN(HLOOKUP(A$1,'1.源数据-产品报告-消费降序'!A:A,ROW(),0)),"")</f>
        <v/>
      </c>
      <c r="B757" s="69" t="str">
        <f>IFERROR(CLEAN(HLOOKUP(B$1,'1.源数据-产品报告-消费降序'!B:B,ROW(),0)),"")</f>
        <v/>
      </c>
      <c r="C757" s="69" t="str">
        <f>IFERROR(CLEAN(HLOOKUP(C$1,'1.源数据-产品报告-消费降序'!C:C,ROW(),0)),"")</f>
        <v/>
      </c>
      <c r="D757" s="69" t="str">
        <f>IFERROR(CLEAN(HLOOKUP(D$1,'1.源数据-产品报告-消费降序'!D:D,ROW(),0)),"")</f>
        <v/>
      </c>
      <c r="E757" s="69" t="str">
        <f>IFERROR(CLEAN(HLOOKUP(E$1,'1.源数据-产品报告-消费降序'!E:E,ROW(),0)),"")</f>
        <v/>
      </c>
      <c r="F757" s="69" t="str">
        <f>IFERROR(CLEAN(HLOOKUP(F$1,'1.源数据-产品报告-消费降序'!F:F,ROW(),0)),"")</f>
        <v/>
      </c>
      <c r="G757" s="70">
        <f>IFERROR((HLOOKUP(G$1,'1.源数据-产品报告-消费降序'!G:G,ROW(),0)),"")</f>
        <v>0</v>
      </c>
      <c r="H7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7" s="69" t="str">
        <f>IFERROR(CLEAN(HLOOKUP(I$1,'1.源数据-产品报告-消费降序'!I:I,ROW(),0)),"")</f>
        <v/>
      </c>
      <c r="L757" s="69" t="str">
        <f>IFERROR(CLEAN(HLOOKUP(L$1,'1.源数据-产品报告-消费降序'!L:L,ROW(),0)),"")</f>
        <v/>
      </c>
      <c r="M757" s="69" t="str">
        <f>IFERROR(CLEAN(HLOOKUP(M$1,'1.源数据-产品报告-消费降序'!M:M,ROW(),0)),"")</f>
        <v/>
      </c>
      <c r="N757" s="69" t="str">
        <f>IFERROR(CLEAN(HLOOKUP(N$1,'1.源数据-产品报告-消费降序'!N:N,ROW(),0)),"")</f>
        <v/>
      </c>
      <c r="O757" s="69" t="str">
        <f>IFERROR(CLEAN(HLOOKUP(O$1,'1.源数据-产品报告-消费降序'!O:O,ROW(),0)),"")</f>
        <v/>
      </c>
      <c r="P757" s="69" t="str">
        <f>IFERROR(CLEAN(HLOOKUP(P$1,'1.源数据-产品报告-消费降序'!P:P,ROW(),0)),"")</f>
        <v/>
      </c>
      <c r="Q757" s="69" t="str">
        <f>IFERROR(CLEAN(HLOOKUP(Q$1,'1.源数据-产品报告-消费降序'!Q:Q,ROW(),0)),"")</f>
        <v/>
      </c>
      <c r="R757" s="69" t="str">
        <f>IFERROR(CLEAN(HLOOKUP(R$1,'1.源数据-产品报告-消费降序'!R:R,ROW(),0)),"")</f>
        <v/>
      </c>
      <c r="S7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7" s="69" t="str">
        <f>IFERROR(CLEAN(HLOOKUP(T$1,'1.源数据-产品报告-消费降序'!T:T,ROW(),0)),"")</f>
        <v/>
      </c>
      <c r="W757" s="69" t="str">
        <f>IFERROR(CLEAN(HLOOKUP(W$1,'1.源数据-产品报告-消费降序'!W:W,ROW(),0)),"")</f>
        <v/>
      </c>
      <c r="X757" s="69" t="str">
        <f>IFERROR(CLEAN(HLOOKUP(X$1,'1.源数据-产品报告-消费降序'!X:X,ROW(),0)),"")</f>
        <v/>
      </c>
      <c r="Y757" s="69" t="str">
        <f>IFERROR(CLEAN(HLOOKUP(Y$1,'1.源数据-产品报告-消费降序'!Y:Y,ROW(),0)),"")</f>
        <v/>
      </c>
      <c r="Z757" s="69" t="str">
        <f>IFERROR(CLEAN(HLOOKUP(Z$1,'1.源数据-产品报告-消费降序'!Z:Z,ROW(),0)),"")</f>
        <v/>
      </c>
      <c r="AA757" s="69" t="str">
        <f>IFERROR(CLEAN(HLOOKUP(AA$1,'1.源数据-产品报告-消费降序'!AA:AA,ROW(),0)),"")</f>
        <v/>
      </c>
      <c r="AB757" s="69" t="str">
        <f>IFERROR(CLEAN(HLOOKUP(AB$1,'1.源数据-产品报告-消费降序'!AB:AB,ROW(),0)),"")</f>
        <v/>
      </c>
      <c r="AC757" s="69" t="str">
        <f>IFERROR(CLEAN(HLOOKUP(AC$1,'1.源数据-产品报告-消费降序'!AC:AC,ROW(),0)),"")</f>
        <v/>
      </c>
      <c r="AD7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7" s="69" t="str">
        <f>IFERROR(CLEAN(HLOOKUP(AE$1,'1.源数据-产品报告-消费降序'!AE:AE,ROW(),0)),"")</f>
        <v/>
      </c>
      <c r="AH757" s="69" t="str">
        <f>IFERROR(CLEAN(HLOOKUP(AH$1,'1.源数据-产品报告-消费降序'!AH:AH,ROW(),0)),"")</f>
        <v/>
      </c>
      <c r="AI757" s="69" t="str">
        <f>IFERROR(CLEAN(HLOOKUP(AI$1,'1.源数据-产品报告-消费降序'!AI:AI,ROW(),0)),"")</f>
        <v/>
      </c>
      <c r="AJ757" s="69" t="str">
        <f>IFERROR(CLEAN(HLOOKUP(AJ$1,'1.源数据-产品报告-消费降序'!AJ:AJ,ROW(),0)),"")</f>
        <v/>
      </c>
      <c r="AK757" s="69" t="str">
        <f>IFERROR(CLEAN(HLOOKUP(AK$1,'1.源数据-产品报告-消费降序'!AK:AK,ROW(),0)),"")</f>
        <v/>
      </c>
      <c r="AL757" s="69" t="str">
        <f>IFERROR(CLEAN(HLOOKUP(AL$1,'1.源数据-产品报告-消费降序'!AL:AL,ROW(),0)),"")</f>
        <v/>
      </c>
      <c r="AM757" s="69" t="str">
        <f>IFERROR(CLEAN(HLOOKUP(AM$1,'1.源数据-产品报告-消费降序'!AM:AM,ROW(),0)),"")</f>
        <v/>
      </c>
      <c r="AN757" s="69" t="str">
        <f>IFERROR(CLEAN(HLOOKUP(AN$1,'1.源数据-产品报告-消费降序'!AN:AN,ROW(),0)),"")</f>
        <v/>
      </c>
      <c r="AO7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7" s="69" t="str">
        <f>IFERROR(CLEAN(HLOOKUP(AP$1,'1.源数据-产品报告-消费降序'!AP:AP,ROW(),0)),"")</f>
        <v/>
      </c>
      <c r="AS757" s="69" t="str">
        <f>IFERROR(CLEAN(HLOOKUP(AS$1,'1.源数据-产品报告-消费降序'!AS:AS,ROW(),0)),"")</f>
        <v/>
      </c>
      <c r="AT757" s="69" t="str">
        <f>IFERROR(CLEAN(HLOOKUP(AT$1,'1.源数据-产品报告-消费降序'!AT:AT,ROW(),0)),"")</f>
        <v/>
      </c>
      <c r="AU757" s="69" t="str">
        <f>IFERROR(CLEAN(HLOOKUP(AU$1,'1.源数据-产品报告-消费降序'!AU:AU,ROW(),0)),"")</f>
        <v/>
      </c>
      <c r="AV757" s="69" t="str">
        <f>IFERROR(CLEAN(HLOOKUP(AV$1,'1.源数据-产品报告-消费降序'!AV:AV,ROW(),0)),"")</f>
        <v/>
      </c>
      <c r="AW757" s="69" t="str">
        <f>IFERROR(CLEAN(HLOOKUP(AW$1,'1.源数据-产品报告-消费降序'!AW:AW,ROW(),0)),"")</f>
        <v/>
      </c>
      <c r="AX757" s="69" t="str">
        <f>IFERROR(CLEAN(HLOOKUP(AX$1,'1.源数据-产品报告-消费降序'!AX:AX,ROW(),0)),"")</f>
        <v/>
      </c>
      <c r="AY757" s="69" t="str">
        <f>IFERROR(CLEAN(HLOOKUP(AY$1,'1.源数据-产品报告-消费降序'!AY:AY,ROW(),0)),"")</f>
        <v/>
      </c>
      <c r="AZ7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7" s="69" t="str">
        <f>IFERROR(CLEAN(HLOOKUP(BA$1,'1.源数据-产品报告-消费降序'!BA:BA,ROW(),0)),"")</f>
        <v/>
      </c>
      <c r="BD757" s="69" t="str">
        <f>IFERROR(CLEAN(HLOOKUP(BD$1,'1.源数据-产品报告-消费降序'!BD:BD,ROW(),0)),"")</f>
        <v/>
      </c>
      <c r="BE757" s="69" t="str">
        <f>IFERROR(CLEAN(HLOOKUP(BE$1,'1.源数据-产品报告-消费降序'!BE:BE,ROW(),0)),"")</f>
        <v/>
      </c>
      <c r="BF757" s="69" t="str">
        <f>IFERROR(CLEAN(HLOOKUP(BF$1,'1.源数据-产品报告-消费降序'!BF:BF,ROW(),0)),"")</f>
        <v/>
      </c>
      <c r="BG757" s="69" t="str">
        <f>IFERROR(CLEAN(HLOOKUP(BG$1,'1.源数据-产品报告-消费降序'!BG:BG,ROW(),0)),"")</f>
        <v/>
      </c>
      <c r="BH757" s="69" t="str">
        <f>IFERROR(CLEAN(HLOOKUP(BH$1,'1.源数据-产品报告-消费降序'!BH:BH,ROW(),0)),"")</f>
        <v/>
      </c>
      <c r="BI757" s="69" t="str">
        <f>IFERROR(CLEAN(HLOOKUP(BI$1,'1.源数据-产品报告-消费降序'!BI:BI,ROW(),0)),"")</f>
        <v/>
      </c>
      <c r="BJ757" s="69" t="str">
        <f>IFERROR(CLEAN(HLOOKUP(BJ$1,'1.源数据-产品报告-消费降序'!BJ:BJ,ROW(),0)),"")</f>
        <v/>
      </c>
      <c r="BK7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7" s="69" t="str">
        <f>IFERROR(CLEAN(HLOOKUP(BL$1,'1.源数据-产品报告-消费降序'!BL:BL,ROW(),0)),"")</f>
        <v/>
      </c>
      <c r="BO757" s="69" t="str">
        <f>IFERROR(CLEAN(HLOOKUP(BO$1,'1.源数据-产品报告-消费降序'!BO:BO,ROW(),0)),"")</f>
        <v/>
      </c>
      <c r="BP757" s="69" t="str">
        <f>IFERROR(CLEAN(HLOOKUP(BP$1,'1.源数据-产品报告-消费降序'!BP:BP,ROW(),0)),"")</f>
        <v/>
      </c>
      <c r="BQ757" s="69" t="str">
        <f>IFERROR(CLEAN(HLOOKUP(BQ$1,'1.源数据-产品报告-消费降序'!BQ:BQ,ROW(),0)),"")</f>
        <v/>
      </c>
      <c r="BR757" s="69" t="str">
        <f>IFERROR(CLEAN(HLOOKUP(BR$1,'1.源数据-产品报告-消费降序'!BR:BR,ROW(),0)),"")</f>
        <v/>
      </c>
      <c r="BS757" s="69" t="str">
        <f>IFERROR(CLEAN(HLOOKUP(BS$1,'1.源数据-产品报告-消费降序'!BS:BS,ROW(),0)),"")</f>
        <v/>
      </c>
      <c r="BT757" s="69" t="str">
        <f>IFERROR(CLEAN(HLOOKUP(BT$1,'1.源数据-产品报告-消费降序'!BT:BT,ROW(),0)),"")</f>
        <v/>
      </c>
      <c r="BU757" s="69" t="str">
        <f>IFERROR(CLEAN(HLOOKUP(BU$1,'1.源数据-产品报告-消费降序'!BU:BU,ROW(),0)),"")</f>
        <v/>
      </c>
      <c r="BV7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7" s="69" t="str">
        <f>IFERROR(CLEAN(HLOOKUP(BW$1,'1.源数据-产品报告-消费降序'!BW:BW,ROW(),0)),"")</f>
        <v/>
      </c>
    </row>
    <row r="758" spans="1:75">
      <c r="A758" s="69" t="str">
        <f>IFERROR(CLEAN(HLOOKUP(A$1,'1.源数据-产品报告-消费降序'!A:A,ROW(),0)),"")</f>
        <v/>
      </c>
      <c r="B758" s="69" t="str">
        <f>IFERROR(CLEAN(HLOOKUP(B$1,'1.源数据-产品报告-消费降序'!B:B,ROW(),0)),"")</f>
        <v/>
      </c>
      <c r="C758" s="69" t="str">
        <f>IFERROR(CLEAN(HLOOKUP(C$1,'1.源数据-产品报告-消费降序'!C:C,ROW(),0)),"")</f>
        <v/>
      </c>
      <c r="D758" s="69" t="str">
        <f>IFERROR(CLEAN(HLOOKUP(D$1,'1.源数据-产品报告-消费降序'!D:D,ROW(),0)),"")</f>
        <v/>
      </c>
      <c r="E758" s="69" t="str">
        <f>IFERROR(CLEAN(HLOOKUP(E$1,'1.源数据-产品报告-消费降序'!E:E,ROW(),0)),"")</f>
        <v/>
      </c>
      <c r="F758" s="69" t="str">
        <f>IFERROR(CLEAN(HLOOKUP(F$1,'1.源数据-产品报告-消费降序'!F:F,ROW(),0)),"")</f>
        <v/>
      </c>
      <c r="G758" s="70">
        <f>IFERROR((HLOOKUP(G$1,'1.源数据-产品报告-消费降序'!G:G,ROW(),0)),"")</f>
        <v>0</v>
      </c>
      <c r="H7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8" s="69" t="str">
        <f>IFERROR(CLEAN(HLOOKUP(I$1,'1.源数据-产品报告-消费降序'!I:I,ROW(),0)),"")</f>
        <v/>
      </c>
      <c r="L758" s="69" t="str">
        <f>IFERROR(CLEAN(HLOOKUP(L$1,'1.源数据-产品报告-消费降序'!L:L,ROW(),0)),"")</f>
        <v/>
      </c>
      <c r="M758" s="69" t="str">
        <f>IFERROR(CLEAN(HLOOKUP(M$1,'1.源数据-产品报告-消费降序'!M:M,ROW(),0)),"")</f>
        <v/>
      </c>
      <c r="N758" s="69" t="str">
        <f>IFERROR(CLEAN(HLOOKUP(N$1,'1.源数据-产品报告-消费降序'!N:N,ROW(),0)),"")</f>
        <v/>
      </c>
      <c r="O758" s="69" t="str">
        <f>IFERROR(CLEAN(HLOOKUP(O$1,'1.源数据-产品报告-消费降序'!O:O,ROW(),0)),"")</f>
        <v/>
      </c>
      <c r="P758" s="69" t="str">
        <f>IFERROR(CLEAN(HLOOKUP(P$1,'1.源数据-产品报告-消费降序'!P:P,ROW(),0)),"")</f>
        <v/>
      </c>
      <c r="Q758" s="69" t="str">
        <f>IFERROR(CLEAN(HLOOKUP(Q$1,'1.源数据-产品报告-消费降序'!Q:Q,ROW(),0)),"")</f>
        <v/>
      </c>
      <c r="R758" s="69" t="str">
        <f>IFERROR(CLEAN(HLOOKUP(R$1,'1.源数据-产品报告-消费降序'!R:R,ROW(),0)),"")</f>
        <v/>
      </c>
      <c r="S7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8" s="69" t="str">
        <f>IFERROR(CLEAN(HLOOKUP(T$1,'1.源数据-产品报告-消费降序'!T:T,ROW(),0)),"")</f>
        <v/>
      </c>
      <c r="W758" s="69" t="str">
        <f>IFERROR(CLEAN(HLOOKUP(W$1,'1.源数据-产品报告-消费降序'!W:W,ROW(),0)),"")</f>
        <v/>
      </c>
      <c r="X758" s="69" t="str">
        <f>IFERROR(CLEAN(HLOOKUP(X$1,'1.源数据-产品报告-消费降序'!X:X,ROW(),0)),"")</f>
        <v/>
      </c>
      <c r="Y758" s="69" t="str">
        <f>IFERROR(CLEAN(HLOOKUP(Y$1,'1.源数据-产品报告-消费降序'!Y:Y,ROW(),0)),"")</f>
        <v/>
      </c>
      <c r="Z758" s="69" t="str">
        <f>IFERROR(CLEAN(HLOOKUP(Z$1,'1.源数据-产品报告-消费降序'!Z:Z,ROW(),0)),"")</f>
        <v/>
      </c>
      <c r="AA758" s="69" t="str">
        <f>IFERROR(CLEAN(HLOOKUP(AA$1,'1.源数据-产品报告-消费降序'!AA:AA,ROW(),0)),"")</f>
        <v/>
      </c>
      <c r="AB758" s="69" t="str">
        <f>IFERROR(CLEAN(HLOOKUP(AB$1,'1.源数据-产品报告-消费降序'!AB:AB,ROW(),0)),"")</f>
        <v/>
      </c>
      <c r="AC758" s="69" t="str">
        <f>IFERROR(CLEAN(HLOOKUP(AC$1,'1.源数据-产品报告-消费降序'!AC:AC,ROW(),0)),"")</f>
        <v/>
      </c>
      <c r="AD7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8" s="69" t="str">
        <f>IFERROR(CLEAN(HLOOKUP(AE$1,'1.源数据-产品报告-消费降序'!AE:AE,ROW(),0)),"")</f>
        <v/>
      </c>
      <c r="AH758" s="69" t="str">
        <f>IFERROR(CLEAN(HLOOKUP(AH$1,'1.源数据-产品报告-消费降序'!AH:AH,ROW(),0)),"")</f>
        <v/>
      </c>
      <c r="AI758" s="69" t="str">
        <f>IFERROR(CLEAN(HLOOKUP(AI$1,'1.源数据-产品报告-消费降序'!AI:AI,ROW(),0)),"")</f>
        <v/>
      </c>
      <c r="AJ758" s="69" t="str">
        <f>IFERROR(CLEAN(HLOOKUP(AJ$1,'1.源数据-产品报告-消费降序'!AJ:AJ,ROW(),0)),"")</f>
        <v/>
      </c>
      <c r="AK758" s="69" t="str">
        <f>IFERROR(CLEAN(HLOOKUP(AK$1,'1.源数据-产品报告-消费降序'!AK:AK,ROW(),0)),"")</f>
        <v/>
      </c>
      <c r="AL758" s="69" t="str">
        <f>IFERROR(CLEAN(HLOOKUP(AL$1,'1.源数据-产品报告-消费降序'!AL:AL,ROW(),0)),"")</f>
        <v/>
      </c>
      <c r="AM758" s="69" t="str">
        <f>IFERROR(CLEAN(HLOOKUP(AM$1,'1.源数据-产品报告-消费降序'!AM:AM,ROW(),0)),"")</f>
        <v/>
      </c>
      <c r="AN758" s="69" t="str">
        <f>IFERROR(CLEAN(HLOOKUP(AN$1,'1.源数据-产品报告-消费降序'!AN:AN,ROW(),0)),"")</f>
        <v/>
      </c>
      <c r="AO7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8" s="69" t="str">
        <f>IFERROR(CLEAN(HLOOKUP(AP$1,'1.源数据-产品报告-消费降序'!AP:AP,ROW(),0)),"")</f>
        <v/>
      </c>
      <c r="AS758" s="69" t="str">
        <f>IFERROR(CLEAN(HLOOKUP(AS$1,'1.源数据-产品报告-消费降序'!AS:AS,ROW(),0)),"")</f>
        <v/>
      </c>
      <c r="AT758" s="69" t="str">
        <f>IFERROR(CLEAN(HLOOKUP(AT$1,'1.源数据-产品报告-消费降序'!AT:AT,ROW(),0)),"")</f>
        <v/>
      </c>
      <c r="AU758" s="69" t="str">
        <f>IFERROR(CLEAN(HLOOKUP(AU$1,'1.源数据-产品报告-消费降序'!AU:AU,ROW(),0)),"")</f>
        <v/>
      </c>
      <c r="AV758" s="69" t="str">
        <f>IFERROR(CLEAN(HLOOKUP(AV$1,'1.源数据-产品报告-消费降序'!AV:AV,ROW(),0)),"")</f>
        <v/>
      </c>
      <c r="AW758" s="69" t="str">
        <f>IFERROR(CLEAN(HLOOKUP(AW$1,'1.源数据-产品报告-消费降序'!AW:AW,ROW(),0)),"")</f>
        <v/>
      </c>
      <c r="AX758" s="69" t="str">
        <f>IFERROR(CLEAN(HLOOKUP(AX$1,'1.源数据-产品报告-消费降序'!AX:AX,ROW(),0)),"")</f>
        <v/>
      </c>
      <c r="AY758" s="69" t="str">
        <f>IFERROR(CLEAN(HLOOKUP(AY$1,'1.源数据-产品报告-消费降序'!AY:AY,ROW(),0)),"")</f>
        <v/>
      </c>
      <c r="AZ7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8" s="69" t="str">
        <f>IFERROR(CLEAN(HLOOKUP(BA$1,'1.源数据-产品报告-消费降序'!BA:BA,ROW(),0)),"")</f>
        <v/>
      </c>
      <c r="BD758" s="69" t="str">
        <f>IFERROR(CLEAN(HLOOKUP(BD$1,'1.源数据-产品报告-消费降序'!BD:BD,ROW(),0)),"")</f>
        <v/>
      </c>
      <c r="BE758" s="69" t="str">
        <f>IFERROR(CLEAN(HLOOKUP(BE$1,'1.源数据-产品报告-消费降序'!BE:BE,ROW(),0)),"")</f>
        <v/>
      </c>
      <c r="BF758" s="69" t="str">
        <f>IFERROR(CLEAN(HLOOKUP(BF$1,'1.源数据-产品报告-消费降序'!BF:BF,ROW(),0)),"")</f>
        <v/>
      </c>
      <c r="BG758" s="69" t="str">
        <f>IFERROR(CLEAN(HLOOKUP(BG$1,'1.源数据-产品报告-消费降序'!BG:BG,ROW(),0)),"")</f>
        <v/>
      </c>
      <c r="BH758" s="69" t="str">
        <f>IFERROR(CLEAN(HLOOKUP(BH$1,'1.源数据-产品报告-消费降序'!BH:BH,ROW(),0)),"")</f>
        <v/>
      </c>
      <c r="BI758" s="69" t="str">
        <f>IFERROR(CLEAN(HLOOKUP(BI$1,'1.源数据-产品报告-消费降序'!BI:BI,ROW(),0)),"")</f>
        <v/>
      </c>
      <c r="BJ758" s="69" t="str">
        <f>IFERROR(CLEAN(HLOOKUP(BJ$1,'1.源数据-产品报告-消费降序'!BJ:BJ,ROW(),0)),"")</f>
        <v/>
      </c>
      <c r="BK7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8" s="69" t="str">
        <f>IFERROR(CLEAN(HLOOKUP(BL$1,'1.源数据-产品报告-消费降序'!BL:BL,ROW(),0)),"")</f>
        <v/>
      </c>
      <c r="BO758" s="69" t="str">
        <f>IFERROR(CLEAN(HLOOKUP(BO$1,'1.源数据-产品报告-消费降序'!BO:BO,ROW(),0)),"")</f>
        <v/>
      </c>
      <c r="BP758" s="69" t="str">
        <f>IFERROR(CLEAN(HLOOKUP(BP$1,'1.源数据-产品报告-消费降序'!BP:BP,ROW(),0)),"")</f>
        <v/>
      </c>
      <c r="BQ758" s="69" t="str">
        <f>IFERROR(CLEAN(HLOOKUP(BQ$1,'1.源数据-产品报告-消费降序'!BQ:BQ,ROW(),0)),"")</f>
        <v/>
      </c>
      <c r="BR758" s="69" t="str">
        <f>IFERROR(CLEAN(HLOOKUP(BR$1,'1.源数据-产品报告-消费降序'!BR:BR,ROW(),0)),"")</f>
        <v/>
      </c>
      <c r="BS758" s="69" t="str">
        <f>IFERROR(CLEAN(HLOOKUP(BS$1,'1.源数据-产品报告-消费降序'!BS:BS,ROW(),0)),"")</f>
        <v/>
      </c>
      <c r="BT758" s="69" t="str">
        <f>IFERROR(CLEAN(HLOOKUP(BT$1,'1.源数据-产品报告-消费降序'!BT:BT,ROW(),0)),"")</f>
        <v/>
      </c>
      <c r="BU758" s="69" t="str">
        <f>IFERROR(CLEAN(HLOOKUP(BU$1,'1.源数据-产品报告-消费降序'!BU:BU,ROW(),0)),"")</f>
        <v/>
      </c>
      <c r="BV7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8" s="69" t="str">
        <f>IFERROR(CLEAN(HLOOKUP(BW$1,'1.源数据-产品报告-消费降序'!BW:BW,ROW(),0)),"")</f>
        <v/>
      </c>
    </row>
    <row r="759" spans="1:75">
      <c r="A759" s="69" t="str">
        <f>IFERROR(CLEAN(HLOOKUP(A$1,'1.源数据-产品报告-消费降序'!A:A,ROW(),0)),"")</f>
        <v/>
      </c>
      <c r="B759" s="69" t="str">
        <f>IFERROR(CLEAN(HLOOKUP(B$1,'1.源数据-产品报告-消费降序'!B:B,ROW(),0)),"")</f>
        <v/>
      </c>
      <c r="C759" s="69" t="str">
        <f>IFERROR(CLEAN(HLOOKUP(C$1,'1.源数据-产品报告-消费降序'!C:C,ROW(),0)),"")</f>
        <v/>
      </c>
      <c r="D759" s="69" t="str">
        <f>IFERROR(CLEAN(HLOOKUP(D$1,'1.源数据-产品报告-消费降序'!D:D,ROW(),0)),"")</f>
        <v/>
      </c>
      <c r="E759" s="69" t="str">
        <f>IFERROR(CLEAN(HLOOKUP(E$1,'1.源数据-产品报告-消费降序'!E:E,ROW(),0)),"")</f>
        <v/>
      </c>
      <c r="F759" s="69" t="str">
        <f>IFERROR(CLEAN(HLOOKUP(F$1,'1.源数据-产品报告-消费降序'!F:F,ROW(),0)),"")</f>
        <v/>
      </c>
      <c r="G759" s="70">
        <f>IFERROR((HLOOKUP(G$1,'1.源数据-产品报告-消费降序'!G:G,ROW(),0)),"")</f>
        <v>0</v>
      </c>
      <c r="H7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59" s="69" t="str">
        <f>IFERROR(CLEAN(HLOOKUP(I$1,'1.源数据-产品报告-消费降序'!I:I,ROW(),0)),"")</f>
        <v/>
      </c>
      <c r="L759" s="69" t="str">
        <f>IFERROR(CLEAN(HLOOKUP(L$1,'1.源数据-产品报告-消费降序'!L:L,ROW(),0)),"")</f>
        <v/>
      </c>
      <c r="M759" s="69" t="str">
        <f>IFERROR(CLEAN(HLOOKUP(M$1,'1.源数据-产品报告-消费降序'!M:M,ROW(),0)),"")</f>
        <v/>
      </c>
      <c r="N759" s="69" t="str">
        <f>IFERROR(CLEAN(HLOOKUP(N$1,'1.源数据-产品报告-消费降序'!N:N,ROW(),0)),"")</f>
        <v/>
      </c>
      <c r="O759" s="69" t="str">
        <f>IFERROR(CLEAN(HLOOKUP(O$1,'1.源数据-产品报告-消费降序'!O:O,ROW(),0)),"")</f>
        <v/>
      </c>
      <c r="P759" s="69" t="str">
        <f>IFERROR(CLEAN(HLOOKUP(P$1,'1.源数据-产品报告-消费降序'!P:P,ROW(),0)),"")</f>
        <v/>
      </c>
      <c r="Q759" s="69" t="str">
        <f>IFERROR(CLEAN(HLOOKUP(Q$1,'1.源数据-产品报告-消费降序'!Q:Q,ROW(),0)),"")</f>
        <v/>
      </c>
      <c r="R759" s="69" t="str">
        <f>IFERROR(CLEAN(HLOOKUP(R$1,'1.源数据-产品报告-消费降序'!R:R,ROW(),0)),"")</f>
        <v/>
      </c>
      <c r="S7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59" s="69" t="str">
        <f>IFERROR(CLEAN(HLOOKUP(T$1,'1.源数据-产品报告-消费降序'!T:T,ROW(),0)),"")</f>
        <v/>
      </c>
      <c r="W759" s="69" t="str">
        <f>IFERROR(CLEAN(HLOOKUP(W$1,'1.源数据-产品报告-消费降序'!W:W,ROW(),0)),"")</f>
        <v/>
      </c>
      <c r="X759" s="69" t="str">
        <f>IFERROR(CLEAN(HLOOKUP(X$1,'1.源数据-产品报告-消费降序'!X:X,ROW(),0)),"")</f>
        <v/>
      </c>
      <c r="Y759" s="69" t="str">
        <f>IFERROR(CLEAN(HLOOKUP(Y$1,'1.源数据-产品报告-消费降序'!Y:Y,ROW(),0)),"")</f>
        <v/>
      </c>
      <c r="Z759" s="69" t="str">
        <f>IFERROR(CLEAN(HLOOKUP(Z$1,'1.源数据-产品报告-消费降序'!Z:Z,ROW(),0)),"")</f>
        <v/>
      </c>
      <c r="AA759" s="69" t="str">
        <f>IFERROR(CLEAN(HLOOKUP(AA$1,'1.源数据-产品报告-消费降序'!AA:AA,ROW(),0)),"")</f>
        <v/>
      </c>
      <c r="AB759" s="69" t="str">
        <f>IFERROR(CLEAN(HLOOKUP(AB$1,'1.源数据-产品报告-消费降序'!AB:AB,ROW(),0)),"")</f>
        <v/>
      </c>
      <c r="AC759" s="69" t="str">
        <f>IFERROR(CLEAN(HLOOKUP(AC$1,'1.源数据-产品报告-消费降序'!AC:AC,ROW(),0)),"")</f>
        <v/>
      </c>
      <c r="AD7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59" s="69" t="str">
        <f>IFERROR(CLEAN(HLOOKUP(AE$1,'1.源数据-产品报告-消费降序'!AE:AE,ROW(),0)),"")</f>
        <v/>
      </c>
      <c r="AH759" s="69" t="str">
        <f>IFERROR(CLEAN(HLOOKUP(AH$1,'1.源数据-产品报告-消费降序'!AH:AH,ROW(),0)),"")</f>
        <v/>
      </c>
      <c r="AI759" s="69" t="str">
        <f>IFERROR(CLEAN(HLOOKUP(AI$1,'1.源数据-产品报告-消费降序'!AI:AI,ROW(),0)),"")</f>
        <v/>
      </c>
      <c r="AJ759" s="69" t="str">
        <f>IFERROR(CLEAN(HLOOKUP(AJ$1,'1.源数据-产品报告-消费降序'!AJ:AJ,ROW(),0)),"")</f>
        <v/>
      </c>
      <c r="AK759" s="69" t="str">
        <f>IFERROR(CLEAN(HLOOKUP(AK$1,'1.源数据-产品报告-消费降序'!AK:AK,ROW(),0)),"")</f>
        <v/>
      </c>
      <c r="AL759" s="69" t="str">
        <f>IFERROR(CLEAN(HLOOKUP(AL$1,'1.源数据-产品报告-消费降序'!AL:AL,ROW(),0)),"")</f>
        <v/>
      </c>
      <c r="AM759" s="69" t="str">
        <f>IFERROR(CLEAN(HLOOKUP(AM$1,'1.源数据-产品报告-消费降序'!AM:AM,ROW(),0)),"")</f>
        <v/>
      </c>
      <c r="AN759" s="69" t="str">
        <f>IFERROR(CLEAN(HLOOKUP(AN$1,'1.源数据-产品报告-消费降序'!AN:AN,ROW(),0)),"")</f>
        <v/>
      </c>
      <c r="AO7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59" s="69" t="str">
        <f>IFERROR(CLEAN(HLOOKUP(AP$1,'1.源数据-产品报告-消费降序'!AP:AP,ROW(),0)),"")</f>
        <v/>
      </c>
      <c r="AS759" s="69" t="str">
        <f>IFERROR(CLEAN(HLOOKUP(AS$1,'1.源数据-产品报告-消费降序'!AS:AS,ROW(),0)),"")</f>
        <v/>
      </c>
      <c r="AT759" s="69" t="str">
        <f>IFERROR(CLEAN(HLOOKUP(AT$1,'1.源数据-产品报告-消费降序'!AT:AT,ROW(),0)),"")</f>
        <v/>
      </c>
      <c r="AU759" s="69" t="str">
        <f>IFERROR(CLEAN(HLOOKUP(AU$1,'1.源数据-产品报告-消费降序'!AU:AU,ROW(),0)),"")</f>
        <v/>
      </c>
      <c r="AV759" s="69" t="str">
        <f>IFERROR(CLEAN(HLOOKUP(AV$1,'1.源数据-产品报告-消费降序'!AV:AV,ROW(),0)),"")</f>
        <v/>
      </c>
      <c r="AW759" s="69" t="str">
        <f>IFERROR(CLEAN(HLOOKUP(AW$1,'1.源数据-产品报告-消费降序'!AW:AW,ROW(),0)),"")</f>
        <v/>
      </c>
      <c r="AX759" s="69" t="str">
        <f>IFERROR(CLEAN(HLOOKUP(AX$1,'1.源数据-产品报告-消费降序'!AX:AX,ROW(),0)),"")</f>
        <v/>
      </c>
      <c r="AY759" s="69" t="str">
        <f>IFERROR(CLEAN(HLOOKUP(AY$1,'1.源数据-产品报告-消费降序'!AY:AY,ROW(),0)),"")</f>
        <v/>
      </c>
      <c r="AZ7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59" s="69" t="str">
        <f>IFERROR(CLEAN(HLOOKUP(BA$1,'1.源数据-产品报告-消费降序'!BA:BA,ROW(),0)),"")</f>
        <v/>
      </c>
      <c r="BD759" s="69" t="str">
        <f>IFERROR(CLEAN(HLOOKUP(BD$1,'1.源数据-产品报告-消费降序'!BD:BD,ROW(),0)),"")</f>
        <v/>
      </c>
      <c r="BE759" s="69" t="str">
        <f>IFERROR(CLEAN(HLOOKUP(BE$1,'1.源数据-产品报告-消费降序'!BE:BE,ROW(),0)),"")</f>
        <v/>
      </c>
      <c r="BF759" s="69" t="str">
        <f>IFERROR(CLEAN(HLOOKUP(BF$1,'1.源数据-产品报告-消费降序'!BF:BF,ROW(),0)),"")</f>
        <v/>
      </c>
      <c r="BG759" s="69" t="str">
        <f>IFERROR(CLEAN(HLOOKUP(BG$1,'1.源数据-产品报告-消费降序'!BG:BG,ROW(),0)),"")</f>
        <v/>
      </c>
      <c r="BH759" s="69" t="str">
        <f>IFERROR(CLEAN(HLOOKUP(BH$1,'1.源数据-产品报告-消费降序'!BH:BH,ROW(),0)),"")</f>
        <v/>
      </c>
      <c r="BI759" s="69" t="str">
        <f>IFERROR(CLEAN(HLOOKUP(BI$1,'1.源数据-产品报告-消费降序'!BI:BI,ROW(),0)),"")</f>
        <v/>
      </c>
      <c r="BJ759" s="69" t="str">
        <f>IFERROR(CLEAN(HLOOKUP(BJ$1,'1.源数据-产品报告-消费降序'!BJ:BJ,ROW(),0)),"")</f>
        <v/>
      </c>
      <c r="BK7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59" s="69" t="str">
        <f>IFERROR(CLEAN(HLOOKUP(BL$1,'1.源数据-产品报告-消费降序'!BL:BL,ROW(),0)),"")</f>
        <v/>
      </c>
      <c r="BO759" s="69" t="str">
        <f>IFERROR(CLEAN(HLOOKUP(BO$1,'1.源数据-产品报告-消费降序'!BO:BO,ROW(),0)),"")</f>
        <v/>
      </c>
      <c r="BP759" s="69" t="str">
        <f>IFERROR(CLEAN(HLOOKUP(BP$1,'1.源数据-产品报告-消费降序'!BP:BP,ROW(),0)),"")</f>
        <v/>
      </c>
      <c r="BQ759" s="69" t="str">
        <f>IFERROR(CLEAN(HLOOKUP(BQ$1,'1.源数据-产品报告-消费降序'!BQ:BQ,ROW(),0)),"")</f>
        <v/>
      </c>
      <c r="BR759" s="69" t="str">
        <f>IFERROR(CLEAN(HLOOKUP(BR$1,'1.源数据-产品报告-消费降序'!BR:BR,ROW(),0)),"")</f>
        <v/>
      </c>
      <c r="BS759" s="69" t="str">
        <f>IFERROR(CLEAN(HLOOKUP(BS$1,'1.源数据-产品报告-消费降序'!BS:BS,ROW(),0)),"")</f>
        <v/>
      </c>
      <c r="BT759" s="69" t="str">
        <f>IFERROR(CLEAN(HLOOKUP(BT$1,'1.源数据-产品报告-消费降序'!BT:BT,ROW(),0)),"")</f>
        <v/>
      </c>
      <c r="BU759" s="69" t="str">
        <f>IFERROR(CLEAN(HLOOKUP(BU$1,'1.源数据-产品报告-消费降序'!BU:BU,ROW(),0)),"")</f>
        <v/>
      </c>
      <c r="BV7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59" s="69" t="str">
        <f>IFERROR(CLEAN(HLOOKUP(BW$1,'1.源数据-产品报告-消费降序'!BW:BW,ROW(),0)),"")</f>
        <v/>
      </c>
    </row>
    <row r="760" spans="1:75">
      <c r="A760" s="69" t="str">
        <f>IFERROR(CLEAN(HLOOKUP(A$1,'1.源数据-产品报告-消费降序'!A:A,ROW(),0)),"")</f>
        <v/>
      </c>
      <c r="B760" s="69" t="str">
        <f>IFERROR(CLEAN(HLOOKUP(B$1,'1.源数据-产品报告-消费降序'!B:B,ROW(),0)),"")</f>
        <v/>
      </c>
      <c r="C760" s="69" t="str">
        <f>IFERROR(CLEAN(HLOOKUP(C$1,'1.源数据-产品报告-消费降序'!C:C,ROW(),0)),"")</f>
        <v/>
      </c>
      <c r="D760" s="69" t="str">
        <f>IFERROR(CLEAN(HLOOKUP(D$1,'1.源数据-产品报告-消费降序'!D:D,ROW(),0)),"")</f>
        <v/>
      </c>
      <c r="E760" s="69" t="str">
        <f>IFERROR(CLEAN(HLOOKUP(E$1,'1.源数据-产品报告-消费降序'!E:E,ROW(),0)),"")</f>
        <v/>
      </c>
      <c r="F760" s="69" t="str">
        <f>IFERROR(CLEAN(HLOOKUP(F$1,'1.源数据-产品报告-消费降序'!F:F,ROW(),0)),"")</f>
        <v/>
      </c>
      <c r="G760" s="70">
        <f>IFERROR((HLOOKUP(G$1,'1.源数据-产品报告-消费降序'!G:G,ROW(),0)),"")</f>
        <v>0</v>
      </c>
      <c r="H7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0" s="69" t="str">
        <f>IFERROR(CLEAN(HLOOKUP(I$1,'1.源数据-产品报告-消费降序'!I:I,ROW(),0)),"")</f>
        <v/>
      </c>
      <c r="L760" s="69" t="str">
        <f>IFERROR(CLEAN(HLOOKUP(L$1,'1.源数据-产品报告-消费降序'!L:L,ROW(),0)),"")</f>
        <v/>
      </c>
      <c r="M760" s="69" t="str">
        <f>IFERROR(CLEAN(HLOOKUP(M$1,'1.源数据-产品报告-消费降序'!M:M,ROW(),0)),"")</f>
        <v/>
      </c>
      <c r="N760" s="69" t="str">
        <f>IFERROR(CLEAN(HLOOKUP(N$1,'1.源数据-产品报告-消费降序'!N:N,ROW(),0)),"")</f>
        <v/>
      </c>
      <c r="O760" s="69" t="str">
        <f>IFERROR(CLEAN(HLOOKUP(O$1,'1.源数据-产品报告-消费降序'!O:O,ROW(),0)),"")</f>
        <v/>
      </c>
      <c r="P760" s="69" t="str">
        <f>IFERROR(CLEAN(HLOOKUP(P$1,'1.源数据-产品报告-消费降序'!P:P,ROW(),0)),"")</f>
        <v/>
      </c>
      <c r="Q760" s="69" t="str">
        <f>IFERROR(CLEAN(HLOOKUP(Q$1,'1.源数据-产品报告-消费降序'!Q:Q,ROW(),0)),"")</f>
        <v/>
      </c>
      <c r="R760" s="69" t="str">
        <f>IFERROR(CLEAN(HLOOKUP(R$1,'1.源数据-产品报告-消费降序'!R:R,ROW(),0)),"")</f>
        <v/>
      </c>
      <c r="S7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0" s="69" t="str">
        <f>IFERROR(CLEAN(HLOOKUP(T$1,'1.源数据-产品报告-消费降序'!T:T,ROW(),0)),"")</f>
        <v/>
      </c>
      <c r="W760" s="69" t="str">
        <f>IFERROR(CLEAN(HLOOKUP(W$1,'1.源数据-产品报告-消费降序'!W:W,ROW(),0)),"")</f>
        <v/>
      </c>
      <c r="X760" s="69" t="str">
        <f>IFERROR(CLEAN(HLOOKUP(X$1,'1.源数据-产品报告-消费降序'!X:X,ROW(),0)),"")</f>
        <v/>
      </c>
      <c r="Y760" s="69" t="str">
        <f>IFERROR(CLEAN(HLOOKUP(Y$1,'1.源数据-产品报告-消费降序'!Y:Y,ROW(),0)),"")</f>
        <v/>
      </c>
      <c r="Z760" s="69" t="str">
        <f>IFERROR(CLEAN(HLOOKUP(Z$1,'1.源数据-产品报告-消费降序'!Z:Z,ROW(),0)),"")</f>
        <v/>
      </c>
      <c r="AA760" s="69" t="str">
        <f>IFERROR(CLEAN(HLOOKUP(AA$1,'1.源数据-产品报告-消费降序'!AA:AA,ROW(),0)),"")</f>
        <v/>
      </c>
      <c r="AB760" s="69" t="str">
        <f>IFERROR(CLEAN(HLOOKUP(AB$1,'1.源数据-产品报告-消费降序'!AB:AB,ROW(),0)),"")</f>
        <v/>
      </c>
      <c r="AC760" s="69" t="str">
        <f>IFERROR(CLEAN(HLOOKUP(AC$1,'1.源数据-产品报告-消费降序'!AC:AC,ROW(),0)),"")</f>
        <v/>
      </c>
      <c r="AD7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0" s="69" t="str">
        <f>IFERROR(CLEAN(HLOOKUP(AE$1,'1.源数据-产品报告-消费降序'!AE:AE,ROW(),0)),"")</f>
        <v/>
      </c>
      <c r="AH760" s="69" t="str">
        <f>IFERROR(CLEAN(HLOOKUP(AH$1,'1.源数据-产品报告-消费降序'!AH:AH,ROW(),0)),"")</f>
        <v/>
      </c>
      <c r="AI760" s="69" t="str">
        <f>IFERROR(CLEAN(HLOOKUP(AI$1,'1.源数据-产品报告-消费降序'!AI:AI,ROW(),0)),"")</f>
        <v/>
      </c>
      <c r="AJ760" s="69" t="str">
        <f>IFERROR(CLEAN(HLOOKUP(AJ$1,'1.源数据-产品报告-消费降序'!AJ:AJ,ROW(),0)),"")</f>
        <v/>
      </c>
      <c r="AK760" s="69" t="str">
        <f>IFERROR(CLEAN(HLOOKUP(AK$1,'1.源数据-产品报告-消费降序'!AK:AK,ROW(),0)),"")</f>
        <v/>
      </c>
      <c r="AL760" s="69" t="str">
        <f>IFERROR(CLEAN(HLOOKUP(AL$1,'1.源数据-产品报告-消费降序'!AL:AL,ROW(),0)),"")</f>
        <v/>
      </c>
      <c r="AM760" s="69" t="str">
        <f>IFERROR(CLEAN(HLOOKUP(AM$1,'1.源数据-产品报告-消费降序'!AM:AM,ROW(),0)),"")</f>
        <v/>
      </c>
      <c r="AN760" s="69" t="str">
        <f>IFERROR(CLEAN(HLOOKUP(AN$1,'1.源数据-产品报告-消费降序'!AN:AN,ROW(),0)),"")</f>
        <v/>
      </c>
      <c r="AO7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0" s="69" t="str">
        <f>IFERROR(CLEAN(HLOOKUP(AP$1,'1.源数据-产品报告-消费降序'!AP:AP,ROW(),0)),"")</f>
        <v/>
      </c>
      <c r="AS760" s="69" t="str">
        <f>IFERROR(CLEAN(HLOOKUP(AS$1,'1.源数据-产品报告-消费降序'!AS:AS,ROW(),0)),"")</f>
        <v/>
      </c>
      <c r="AT760" s="69" t="str">
        <f>IFERROR(CLEAN(HLOOKUP(AT$1,'1.源数据-产品报告-消费降序'!AT:AT,ROW(),0)),"")</f>
        <v/>
      </c>
      <c r="AU760" s="69" t="str">
        <f>IFERROR(CLEAN(HLOOKUP(AU$1,'1.源数据-产品报告-消费降序'!AU:AU,ROW(),0)),"")</f>
        <v/>
      </c>
      <c r="AV760" s="69" t="str">
        <f>IFERROR(CLEAN(HLOOKUP(AV$1,'1.源数据-产品报告-消费降序'!AV:AV,ROW(),0)),"")</f>
        <v/>
      </c>
      <c r="AW760" s="69" t="str">
        <f>IFERROR(CLEAN(HLOOKUP(AW$1,'1.源数据-产品报告-消费降序'!AW:AW,ROW(),0)),"")</f>
        <v/>
      </c>
      <c r="AX760" s="69" t="str">
        <f>IFERROR(CLEAN(HLOOKUP(AX$1,'1.源数据-产品报告-消费降序'!AX:AX,ROW(),0)),"")</f>
        <v/>
      </c>
      <c r="AY760" s="69" t="str">
        <f>IFERROR(CLEAN(HLOOKUP(AY$1,'1.源数据-产品报告-消费降序'!AY:AY,ROW(),0)),"")</f>
        <v/>
      </c>
      <c r="AZ7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0" s="69" t="str">
        <f>IFERROR(CLEAN(HLOOKUP(BA$1,'1.源数据-产品报告-消费降序'!BA:BA,ROW(),0)),"")</f>
        <v/>
      </c>
      <c r="BD760" s="69" t="str">
        <f>IFERROR(CLEAN(HLOOKUP(BD$1,'1.源数据-产品报告-消费降序'!BD:BD,ROW(),0)),"")</f>
        <v/>
      </c>
      <c r="BE760" s="69" t="str">
        <f>IFERROR(CLEAN(HLOOKUP(BE$1,'1.源数据-产品报告-消费降序'!BE:BE,ROW(),0)),"")</f>
        <v/>
      </c>
      <c r="BF760" s="69" t="str">
        <f>IFERROR(CLEAN(HLOOKUP(BF$1,'1.源数据-产品报告-消费降序'!BF:BF,ROW(),0)),"")</f>
        <v/>
      </c>
      <c r="BG760" s="69" t="str">
        <f>IFERROR(CLEAN(HLOOKUP(BG$1,'1.源数据-产品报告-消费降序'!BG:BG,ROW(),0)),"")</f>
        <v/>
      </c>
      <c r="BH760" s="69" t="str">
        <f>IFERROR(CLEAN(HLOOKUP(BH$1,'1.源数据-产品报告-消费降序'!BH:BH,ROW(),0)),"")</f>
        <v/>
      </c>
      <c r="BI760" s="69" t="str">
        <f>IFERROR(CLEAN(HLOOKUP(BI$1,'1.源数据-产品报告-消费降序'!BI:BI,ROW(),0)),"")</f>
        <v/>
      </c>
      <c r="BJ760" s="69" t="str">
        <f>IFERROR(CLEAN(HLOOKUP(BJ$1,'1.源数据-产品报告-消费降序'!BJ:BJ,ROW(),0)),"")</f>
        <v/>
      </c>
      <c r="BK7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0" s="69" t="str">
        <f>IFERROR(CLEAN(HLOOKUP(BL$1,'1.源数据-产品报告-消费降序'!BL:BL,ROW(),0)),"")</f>
        <v/>
      </c>
      <c r="BO760" s="69" t="str">
        <f>IFERROR(CLEAN(HLOOKUP(BO$1,'1.源数据-产品报告-消费降序'!BO:BO,ROW(),0)),"")</f>
        <v/>
      </c>
      <c r="BP760" s="69" t="str">
        <f>IFERROR(CLEAN(HLOOKUP(BP$1,'1.源数据-产品报告-消费降序'!BP:BP,ROW(),0)),"")</f>
        <v/>
      </c>
      <c r="BQ760" s="69" t="str">
        <f>IFERROR(CLEAN(HLOOKUP(BQ$1,'1.源数据-产品报告-消费降序'!BQ:BQ,ROW(),0)),"")</f>
        <v/>
      </c>
      <c r="BR760" s="69" t="str">
        <f>IFERROR(CLEAN(HLOOKUP(BR$1,'1.源数据-产品报告-消费降序'!BR:BR,ROW(),0)),"")</f>
        <v/>
      </c>
      <c r="BS760" s="69" t="str">
        <f>IFERROR(CLEAN(HLOOKUP(BS$1,'1.源数据-产品报告-消费降序'!BS:BS,ROW(),0)),"")</f>
        <v/>
      </c>
      <c r="BT760" s="69" t="str">
        <f>IFERROR(CLEAN(HLOOKUP(BT$1,'1.源数据-产品报告-消费降序'!BT:BT,ROW(),0)),"")</f>
        <v/>
      </c>
      <c r="BU760" s="69" t="str">
        <f>IFERROR(CLEAN(HLOOKUP(BU$1,'1.源数据-产品报告-消费降序'!BU:BU,ROW(),0)),"")</f>
        <v/>
      </c>
      <c r="BV7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0" s="69" t="str">
        <f>IFERROR(CLEAN(HLOOKUP(BW$1,'1.源数据-产品报告-消费降序'!BW:BW,ROW(),0)),"")</f>
        <v/>
      </c>
    </row>
    <row r="761" spans="1:75">
      <c r="A761" s="69" t="str">
        <f>IFERROR(CLEAN(HLOOKUP(A$1,'1.源数据-产品报告-消费降序'!A:A,ROW(),0)),"")</f>
        <v/>
      </c>
      <c r="B761" s="69" t="str">
        <f>IFERROR(CLEAN(HLOOKUP(B$1,'1.源数据-产品报告-消费降序'!B:B,ROW(),0)),"")</f>
        <v/>
      </c>
      <c r="C761" s="69" t="str">
        <f>IFERROR(CLEAN(HLOOKUP(C$1,'1.源数据-产品报告-消费降序'!C:C,ROW(),0)),"")</f>
        <v/>
      </c>
      <c r="D761" s="69" t="str">
        <f>IFERROR(CLEAN(HLOOKUP(D$1,'1.源数据-产品报告-消费降序'!D:D,ROW(),0)),"")</f>
        <v/>
      </c>
      <c r="E761" s="69" t="str">
        <f>IFERROR(CLEAN(HLOOKUP(E$1,'1.源数据-产品报告-消费降序'!E:E,ROW(),0)),"")</f>
        <v/>
      </c>
      <c r="F761" s="69" t="str">
        <f>IFERROR(CLEAN(HLOOKUP(F$1,'1.源数据-产品报告-消费降序'!F:F,ROW(),0)),"")</f>
        <v/>
      </c>
      <c r="G761" s="70">
        <f>IFERROR((HLOOKUP(G$1,'1.源数据-产品报告-消费降序'!G:G,ROW(),0)),"")</f>
        <v>0</v>
      </c>
      <c r="H7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1" s="69" t="str">
        <f>IFERROR(CLEAN(HLOOKUP(I$1,'1.源数据-产品报告-消费降序'!I:I,ROW(),0)),"")</f>
        <v/>
      </c>
      <c r="L761" s="69" t="str">
        <f>IFERROR(CLEAN(HLOOKUP(L$1,'1.源数据-产品报告-消费降序'!L:L,ROW(),0)),"")</f>
        <v/>
      </c>
      <c r="M761" s="69" t="str">
        <f>IFERROR(CLEAN(HLOOKUP(M$1,'1.源数据-产品报告-消费降序'!M:M,ROW(),0)),"")</f>
        <v/>
      </c>
      <c r="N761" s="69" t="str">
        <f>IFERROR(CLEAN(HLOOKUP(N$1,'1.源数据-产品报告-消费降序'!N:N,ROW(),0)),"")</f>
        <v/>
      </c>
      <c r="O761" s="69" t="str">
        <f>IFERROR(CLEAN(HLOOKUP(O$1,'1.源数据-产品报告-消费降序'!O:O,ROW(),0)),"")</f>
        <v/>
      </c>
      <c r="P761" s="69" t="str">
        <f>IFERROR(CLEAN(HLOOKUP(P$1,'1.源数据-产品报告-消费降序'!P:P,ROW(),0)),"")</f>
        <v/>
      </c>
      <c r="Q761" s="69" t="str">
        <f>IFERROR(CLEAN(HLOOKUP(Q$1,'1.源数据-产品报告-消费降序'!Q:Q,ROW(),0)),"")</f>
        <v/>
      </c>
      <c r="R761" s="69" t="str">
        <f>IFERROR(CLEAN(HLOOKUP(R$1,'1.源数据-产品报告-消费降序'!R:R,ROW(),0)),"")</f>
        <v/>
      </c>
      <c r="S7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1" s="69" t="str">
        <f>IFERROR(CLEAN(HLOOKUP(T$1,'1.源数据-产品报告-消费降序'!T:T,ROW(),0)),"")</f>
        <v/>
      </c>
      <c r="W761" s="69" t="str">
        <f>IFERROR(CLEAN(HLOOKUP(W$1,'1.源数据-产品报告-消费降序'!W:W,ROW(),0)),"")</f>
        <v/>
      </c>
      <c r="X761" s="69" t="str">
        <f>IFERROR(CLEAN(HLOOKUP(X$1,'1.源数据-产品报告-消费降序'!X:X,ROW(),0)),"")</f>
        <v/>
      </c>
      <c r="Y761" s="69" t="str">
        <f>IFERROR(CLEAN(HLOOKUP(Y$1,'1.源数据-产品报告-消费降序'!Y:Y,ROW(),0)),"")</f>
        <v/>
      </c>
      <c r="Z761" s="69" t="str">
        <f>IFERROR(CLEAN(HLOOKUP(Z$1,'1.源数据-产品报告-消费降序'!Z:Z,ROW(),0)),"")</f>
        <v/>
      </c>
      <c r="AA761" s="69" t="str">
        <f>IFERROR(CLEAN(HLOOKUP(AA$1,'1.源数据-产品报告-消费降序'!AA:AA,ROW(),0)),"")</f>
        <v/>
      </c>
      <c r="AB761" s="69" t="str">
        <f>IFERROR(CLEAN(HLOOKUP(AB$1,'1.源数据-产品报告-消费降序'!AB:AB,ROW(),0)),"")</f>
        <v/>
      </c>
      <c r="AC761" s="69" t="str">
        <f>IFERROR(CLEAN(HLOOKUP(AC$1,'1.源数据-产品报告-消费降序'!AC:AC,ROW(),0)),"")</f>
        <v/>
      </c>
      <c r="AD7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1" s="69" t="str">
        <f>IFERROR(CLEAN(HLOOKUP(AE$1,'1.源数据-产品报告-消费降序'!AE:AE,ROW(),0)),"")</f>
        <v/>
      </c>
      <c r="AH761" s="69" t="str">
        <f>IFERROR(CLEAN(HLOOKUP(AH$1,'1.源数据-产品报告-消费降序'!AH:AH,ROW(),0)),"")</f>
        <v/>
      </c>
      <c r="AI761" s="69" t="str">
        <f>IFERROR(CLEAN(HLOOKUP(AI$1,'1.源数据-产品报告-消费降序'!AI:AI,ROW(),0)),"")</f>
        <v/>
      </c>
      <c r="AJ761" s="69" t="str">
        <f>IFERROR(CLEAN(HLOOKUP(AJ$1,'1.源数据-产品报告-消费降序'!AJ:AJ,ROW(),0)),"")</f>
        <v/>
      </c>
      <c r="AK761" s="69" t="str">
        <f>IFERROR(CLEAN(HLOOKUP(AK$1,'1.源数据-产品报告-消费降序'!AK:AK,ROW(),0)),"")</f>
        <v/>
      </c>
      <c r="AL761" s="69" t="str">
        <f>IFERROR(CLEAN(HLOOKUP(AL$1,'1.源数据-产品报告-消费降序'!AL:AL,ROW(),0)),"")</f>
        <v/>
      </c>
      <c r="AM761" s="69" t="str">
        <f>IFERROR(CLEAN(HLOOKUP(AM$1,'1.源数据-产品报告-消费降序'!AM:AM,ROW(),0)),"")</f>
        <v/>
      </c>
      <c r="AN761" s="69" t="str">
        <f>IFERROR(CLEAN(HLOOKUP(AN$1,'1.源数据-产品报告-消费降序'!AN:AN,ROW(),0)),"")</f>
        <v/>
      </c>
      <c r="AO7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1" s="69" t="str">
        <f>IFERROR(CLEAN(HLOOKUP(AP$1,'1.源数据-产品报告-消费降序'!AP:AP,ROW(),0)),"")</f>
        <v/>
      </c>
      <c r="AS761" s="69" t="str">
        <f>IFERROR(CLEAN(HLOOKUP(AS$1,'1.源数据-产品报告-消费降序'!AS:AS,ROW(),0)),"")</f>
        <v/>
      </c>
      <c r="AT761" s="69" t="str">
        <f>IFERROR(CLEAN(HLOOKUP(AT$1,'1.源数据-产品报告-消费降序'!AT:AT,ROW(),0)),"")</f>
        <v/>
      </c>
      <c r="AU761" s="69" t="str">
        <f>IFERROR(CLEAN(HLOOKUP(AU$1,'1.源数据-产品报告-消费降序'!AU:AU,ROW(),0)),"")</f>
        <v/>
      </c>
      <c r="AV761" s="69" t="str">
        <f>IFERROR(CLEAN(HLOOKUP(AV$1,'1.源数据-产品报告-消费降序'!AV:AV,ROW(),0)),"")</f>
        <v/>
      </c>
      <c r="AW761" s="69" t="str">
        <f>IFERROR(CLEAN(HLOOKUP(AW$1,'1.源数据-产品报告-消费降序'!AW:AW,ROW(),0)),"")</f>
        <v/>
      </c>
      <c r="AX761" s="69" t="str">
        <f>IFERROR(CLEAN(HLOOKUP(AX$1,'1.源数据-产品报告-消费降序'!AX:AX,ROW(),0)),"")</f>
        <v/>
      </c>
      <c r="AY761" s="69" t="str">
        <f>IFERROR(CLEAN(HLOOKUP(AY$1,'1.源数据-产品报告-消费降序'!AY:AY,ROW(),0)),"")</f>
        <v/>
      </c>
      <c r="AZ7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1" s="69" t="str">
        <f>IFERROR(CLEAN(HLOOKUP(BA$1,'1.源数据-产品报告-消费降序'!BA:BA,ROW(),0)),"")</f>
        <v/>
      </c>
      <c r="BD761" s="69" t="str">
        <f>IFERROR(CLEAN(HLOOKUP(BD$1,'1.源数据-产品报告-消费降序'!BD:BD,ROW(),0)),"")</f>
        <v/>
      </c>
      <c r="BE761" s="69" t="str">
        <f>IFERROR(CLEAN(HLOOKUP(BE$1,'1.源数据-产品报告-消费降序'!BE:BE,ROW(),0)),"")</f>
        <v/>
      </c>
      <c r="BF761" s="69" t="str">
        <f>IFERROR(CLEAN(HLOOKUP(BF$1,'1.源数据-产品报告-消费降序'!BF:BF,ROW(),0)),"")</f>
        <v/>
      </c>
      <c r="BG761" s="69" t="str">
        <f>IFERROR(CLEAN(HLOOKUP(BG$1,'1.源数据-产品报告-消费降序'!BG:BG,ROW(),0)),"")</f>
        <v/>
      </c>
      <c r="BH761" s="69" t="str">
        <f>IFERROR(CLEAN(HLOOKUP(BH$1,'1.源数据-产品报告-消费降序'!BH:BH,ROW(),0)),"")</f>
        <v/>
      </c>
      <c r="BI761" s="69" t="str">
        <f>IFERROR(CLEAN(HLOOKUP(BI$1,'1.源数据-产品报告-消费降序'!BI:BI,ROW(),0)),"")</f>
        <v/>
      </c>
      <c r="BJ761" s="69" t="str">
        <f>IFERROR(CLEAN(HLOOKUP(BJ$1,'1.源数据-产品报告-消费降序'!BJ:BJ,ROW(),0)),"")</f>
        <v/>
      </c>
      <c r="BK7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1" s="69" t="str">
        <f>IFERROR(CLEAN(HLOOKUP(BL$1,'1.源数据-产品报告-消费降序'!BL:BL,ROW(),0)),"")</f>
        <v/>
      </c>
      <c r="BO761" s="69" t="str">
        <f>IFERROR(CLEAN(HLOOKUP(BO$1,'1.源数据-产品报告-消费降序'!BO:BO,ROW(),0)),"")</f>
        <v/>
      </c>
      <c r="BP761" s="69" t="str">
        <f>IFERROR(CLEAN(HLOOKUP(BP$1,'1.源数据-产品报告-消费降序'!BP:BP,ROW(),0)),"")</f>
        <v/>
      </c>
      <c r="BQ761" s="69" t="str">
        <f>IFERROR(CLEAN(HLOOKUP(BQ$1,'1.源数据-产品报告-消费降序'!BQ:BQ,ROW(),0)),"")</f>
        <v/>
      </c>
      <c r="BR761" s="69" t="str">
        <f>IFERROR(CLEAN(HLOOKUP(BR$1,'1.源数据-产品报告-消费降序'!BR:BR,ROW(),0)),"")</f>
        <v/>
      </c>
      <c r="BS761" s="69" t="str">
        <f>IFERROR(CLEAN(HLOOKUP(BS$1,'1.源数据-产品报告-消费降序'!BS:BS,ROW(),0)),"")</f>
        <v/>
      </c>
      <c r="BT761" s="69" t="str">
        <f>IFERROR(CLEAN(HLOOKUP(BT$1,'1.源数据-产品报告-消费降序'!BT:BT,ROW(),0)),"")</f>
        <v/>
      </c>
      <c r="BU761" s="69" t="str">
        <f>IFERROR(CLEAN(HLOOKUP(BU$1,'1.源数据-产品报告-消费降序'!BU:BU,ROW(),0)),"")</f>
        <v/>
      </c>
      <c r="BV7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1" s="69" t="str">
        <f>IFERROR(CLEAN(HLOOKUP(BW$1,'1.源数据-产品报告-消费降序'!BW:BW,ROW(),0)),"")</f>
        <v/>
      </c>
    </row>
    <row r="762" spans="1:75">
      <c r="A762" s="69" t="str">
        <f>IFERROR(CLEAN(HLOOKUP(A$1,'1.源数据-产品报告-消费降序'!A:A,ROW(),0)),"")</f>
        <v/>
      </c>
      <c r="B762" s="69" t="str">
        <f>IFERROR(CLEAN(HLOOKUP(B$1,'1.源数据-产品报告-消费降序'!B:B,ROW(),0)),"")</f>
        <v/>
      </c>
      <c r="C762" s="69" t="str">
        <f>IFERROR(CLEAN(HLOOKUP(C$1,'1.源数据-产品报告-消费降序'!C:C,ROW(),0)),"")</f>
        <v/>
      </c>
      <c r="D762" s="69" t="str">
        <f>IFERROR(CLEAN(HLOOKUP(D$1,'1.源数据-产品报告-消费降序'!D:D,ROW(),0)),"")</f>
        <v/>
      </c>
      <c r="E762" s="69" t="str">
        <f>IFERROR(CLEAN(HLOOKUP(E$1,'1.源数据-产品报告-消费降序'!E:E,ROW(),0)),"")</f>
        <v/>
      </c>
      <c r="F762" s="69" t="str">
        <f>IFERROR(CLEAN(HLOOKUP(F$1,'1.源数据-产品报告-消费降序'!F:F,ROW(),0)),"")</f>
        <v/>
      </c>
      <c r="G762" s="70">
        <f>IFERROR((HLOOKUP(G$1,'1.源数据-产品报告-消费降序'!G:G,ROW(),0)),"")</f>
        <v>0</v>
      </c>
      <c r="H7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2" s="69" t="str">
        <f>IFERROR(CLEAN(HLOOKUP(I$1,'1.源数据-产品报告-消费降序'!I:I,ROW(),0)),"")</f>
        <v/>
      </c>
      <c r="L762" s="69" t="str">
        <f>IFERROR(CLEAN(HLOOKUP(L$1,'1.源数据-产品报告-消费降序'!L:L,ROW(),0)),"")</f>
        <v/>
      </c>
      <c r="M762" s="69" t="str">
        <f>IFERROR(CLEAN(HLOOKUP(M$1,'1.源数据-产品报告-消费降序'!M:M,ROW(),0)),"")</f>
        <v/>
      </c>
      <c r="N762" s="69" t="str">
        <f>IFERROR(CLEAN(HLOOKUP(N$1,'1.源数据-产品报告-消费降序'!N:N,ROW(),0)),"")</f>
        <v/>
      </c>
      <c r="O762" s="69" t="str">
        <f>IFERROR(CLEAN(HLOOKUP(O$1,'1.源数据-产品报告-消费降序'!O:O,ROW(),0)),"")</f>
        <v/>
      </c>
      <c r="P762" s="69" t="str">
        <f>IFERROR(CLEAN(HLOOKUP(P$1,'1.源数据-产品报告-消费降序'!P:P,ROW(),0)),"")</f>
        <v/>
      </c>
      <c r="Q762" s="69" t="str">
        <f>IFERROR(CLEAN(HLOOKUP(Q$1,'1.源数据-产品报告-消费降序'!Q:Q,ROW(),0)),"")</f>
        <v/>
      </c>
      <c r="R762" s="69" t="str">
        <f>IFERROR(CLEAN(HLOOKUP(R$1,'1.源数据-产品报告-消费降序'!R:R,ROW(),0)),"")</f>
        <v/>
      </c>
      <c r="S7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2" s="69" t="str">
        <f>IFERROR(CLEAN(HLOOKUP(T$1,'1.源数据-产品报告-消费降序'!T:T,ROW(),0)),"")</f>
        <v/>
      </c>
      <c r="W762" s="69" t="str">
        <f>IFERROR(CLEAN(HLOOKUP(W$1,'1.源数据-产品报告-消费降序'!W:W,ROW(),0)),"")</f>
        <v/>
      </c>
      <c r="X762" s="69" t="str">
        <f>IFERROR(CLEAN(HLOOKUP(X$1,'1.源数据-产品报告-消费降序'!X:X,ROW(),0)),"")</f>
        <v/>
      </c>
      <c r="Y762" s="69" t="str">
        <f>IFERROR(CLEAN(HLOOKUP(Y$1,'1.源数据-产品报告-消费降序'!Y:Y,ROW(),0)),"")</f>
        <v/>
      </c>
      <c r="Z762" s="69" t="str">
        <f>IFERROR(CLEAN(HLOOKUP(Z$1,'1.源数据-产品报告-消费降序'!Z:Z,ROW(),0)),"")</f>
        <v/>
      </c>
      <c r="AA762" s="69" t="str">
        <f>IFERROR(CLEAN(HLOOKUP(AA$1,'1.源数据-产品报告-消费降序'!AA:AA,ROW(),0)),"")</f>
        <v/>
      </c>
      <c r="AB762" s="69" t="str">
        <f>IFERROR(CLEAN(HLOOKUP(AB$1,'1.源数据-产品报告-消费降序'!AB:AB,ROW(),0)),"")</f>
        <v/>
      </c>
      <c r="AC762" s="69" t="str">
        <f>IFERROR(CLEAN(HLOOKUP(AC$1,'1.源数据-产品报告-消费降序'!AC:AC,ROW(),0)),"")</f>
        <v/>
      </c>
      <c r="AD7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2" s="69" t="str">
        <f>IFERROR(CLEAN(HLOOKUP(AE$1,'1.源数据-产品报告-消费降序'!AE:AE,ROW(),0)),"")</f>
        <v/>
      </c>
      <c r="AH762" s="69" t="str">
        <f>IFERROR(CLEAN(HLOOKUP(AH$1,'1.源数据-产品报告-消费降序'!AH:AH,ROW(),0)),"")</f>
        <v/>
      </c>
      <c r="AI762" s="69" t="str">
        <f>IFERROR(CLEAN(HLOOKUP(AI$1,'1.源数据-产品报告-消费降序'!AI:AI,ROW(),0)),"")</f>
        <v/>
      </c>
      <c r="AJ762" s="69" t="str">
        <f>IFERROR(CLEAN(HLOOKUP(AJ$1,'1.源数据-产品报告-消费降序'!AJ:AJ,ROW(),0)),"")</f>
        <v/>
      </c>
      <c r="AK762" s="69" t="str">
        <f>IFERROR(CLEAN(HLOOKUP(AK$1,'1.源数据-产品报告-消费降序'!AK:AK,ROW(),0)),"")</f>
        <v/>
      </c>
      <c r="AL762" s="69" t="str">
        <f>IFERROR(CLEAN(HLOOKUP(AL$1,'1.源数据-产品报告-消费降序'!AL:AL,ROW(),0)),"")</f>
        <v/>
      </c>
      <c r="AM762" s="69" t="str">
        <f>IFERROR(CLEAN(HLOOKUP(AM$1,'1.源数据-产品报告-消费降序'!AM:AM,ROW(),0)),"")</f>
        <v/>
      </c>
      <c r="AN762" s="69" t="str">
        <f>IFERROR(CLEAN(HLOOKUP(AN$1,'1.源数据-产品报告-消费降序'!AN:AN,ROW(),0)),"")</f>
        <v/>
      </c>
      <c r="AO7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2" s="69" t="str">
        <f>IFERROR(CLEAN(HLOOKUP(AP$1,'1.源数据-产品报告-消费降序'!AP:AP,ROW(),0)),"")</f>
        <v/>
      </c>
      <c r="AS762" s="69" t="str">
        <f>IFERROR(CLEAN(HLOOKUP(AS$1,'1.源数据-产品报告-消费降序'!AS:AS,ROW(),0)),"")</f>
        <v/>
      </c>
      <c r="AT762" s="69" t="str">
        <f>IFERROR(CLEAN(HLOOKUP(AT$1,'1.源数据-产品报告-消费降序'!AT:AT,ROW(),0)),"")</f>
        <v/>
      </c>
      <c r="AU762" s="69" t="str">
        <f>IFERROR(CLEAN(HLOOKUP(AU$1,'1.源数据-产品报告-消费降序'!AU:AU,ROW(),0)),"")</f>
        <v/>
      </c>
      <c r="AV762" s="69" t="str">
        <f>IFERROR(CLEAN(HLOOKUP(AV$1,'1.源数据-产品报告-消费降序'!AV:AV,ROW(),0)),"")</f>
        <v/>
      </c>
      <c r="AW762" s="69" t="str">
        <f>IFERROR(CLEAN(HLOOKUP(AW$1,'1.源数据-产品报告-消费降序'!AW:AW,ROW(),0)),"")</f>
        <v/>
      </c>
      <c r="AX762" s="69" t="str">
        <f>IFERROR(CLEAN(HLOOKUP(AX$1,'1.源数据-产品报告-消费降序'!AX:AX,ROW(),0)),"")</f>
        <v/>
      </c>
      <c r="AY762" s="69" t="str">
        <f>IFERROR(CLEAN(HLOOKUP(AY$1,'1.源数据-产品报告-消费降序'!AY:AY,ROW(),0)),"")</f>
        <v/>
      </c>
      <c r="AZ7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2" s="69" t="str">
        <f>IFERROR(CLEAN(HLOOKUP(BA$1,'1.源数据-产品报告-消费降序'!BA:BA,ROW(),0)),"")</f>
        <v/>
      </c>
      <c r="BD762" s="69" t="str">
        <f>IFERROR(CLEAN(HLOOKUP(BD$1,'1.源数据-产品报告-消费降序'!BD:BD,ROW(),0)),"")</f>
        <v/>
      </c>
      <c r="BE762" s="69" t="str">
        <f>IFERROR(CLEAN(HLOOKUP(BE$1,'1.源数据-产品报告-消费降序'!BE:BE,ROW(),0)),"")</f>
        <v/>
      </c>
      <c r="BF762" s="69" t="str">
        <f>IFERROR(CLEAN(HLOOKUP(BF$1,'1.源数据-产品报告-消费降序'!BF:BF,ROW(),0)),"")</f>
        <v/>
      </c>
      <c r="BG762" s="69" t="str">
        <f>IFERROR(CLEAN(HLOOKUP(BG$1,'1.源数据-产品报告-消费降序'!BG:BG,ROW(),0)),"")</f>
        <v/>
      </c>
      <c r="BH762" s="69" t="str">
        <f>IFERROR(CLEAN(HLOOKUP(BH$1,'1.源数据-产品报告-消费降序'!BH:BH,ROW(),0)),"")</f>
        <v/>
      </c>
      <c r="BI762" s="69" t="str">
        <f>IFERROR(CLEAN(HLOOKUP(BI$1,'1.源数据-产品报告-消费降序'!BI:BI,ROW(),0)),"")</f>
        <v/>
      </c>
      <c r="BJ762" s="69" t="str">
        <f>IFERROR(CLEAN(HLOOKUP(BJ$1,'1.源数据-产品报告-消费降序'!BJ:BJ,ROW(),0)),"")</f>
        <v/>
      </c>
      <c r="BK7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2" s="69" t="str">
        <f>IFERROR(CLEAN(HLOOKUP(BL$1,'1.源数据-产品报告-消费降序'!BL:BL,ROW(),0)),"")</f>
        <v/>
      </c>
      <c r="BO762" s="69" t="str">
        <f>IFERROR(CLEAN(HLOOKUP(BO$1,'1.源数据-产品报告-消费降序'!BO:BO,ROW(),0)),"")</f>
        <v/>
      </c>
      <c r="BP762" s="69" t="str">
        <f>IFERROR(CLEAN(HLOOKUP(BP$1,'1.源数据-产品报告-消费降序'!BP:BP,ROW(),0)),"")</f>
        <v/>
      </c>
      <c r="BQ762" s="69" t="str">
        <f>IFERROR(CLEAN(HLOOKUP(BQ$1,'1.源数据-产品报告-消费降序'!BQ:BQ,ROW(),0)),"")</f>
        <v/>
      </c>
      <c r="BR762" s="69" t="str">
        <f>IFERROR(CLEAN(HLOOKUP(BR$1,'1.源数据-产品报告-消费降序'!BR:BR,ROW(),0)),"")</f>
        <v/>
      </c>
      <c r="BS762" s="69" t="str">
        <f>IFERROR(CLEAN(HLOOKUP(BS$1,'1.源数据-产品报告-消费降序'!BS:BS,ROW(),0)),"")</f>
        <v/>
      </c>
      <c r="BT762" s="69" t="str">
        <f>IFERROR(CLEAN(HLOOKUP(BT$1,'1.源数据-产品报告-消费降序'!BT:BT,ROW(),0)),"")</f>
        <v/>
      </c>
      <c r="BU762" s="69" t="str">
        <f>IFERROR(CLEAN(HLOOKUP(BU$1,'1.源数据-产品报告-消费降序'!BU:BU,ROW(),0)),"")</f>
        <v/>
      </c>
      <c r="BV7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2" s="69" t="str">
        <f>IFERROR(CLEAN(HLOOKUP(BW$1,'1.源数据-产品报告-消费降序'!BW:BW,ROW(),0)),"")</f>
        <v/>
      </c>
    </row>
    <row r="763" spans="1:75">
      <c r="A763" s="69" t="str">
        <f>IFERROR(CLEAN(HLOOKUP(A$1,'1.源数据-产品报告-消费降序'!A:A,ROW(),0)),"")</f>
        <v/>
      </c>
      <c r="B763" s="69" t="str">
        <f>IFERROR(CLEAN(HLOOKUP(B$1,'1.源数据-产品报告-消费降序'!B:B,ROW(),0)),"")</f>
        <v/>
      </c>
      <c r="C763" s="69" t="str">
        <f>IFERROR(CLEAN(HLOOKUP(C$1,'1.源数据-产品报告-消费降序'!C:C,ROW(),0)),"")</f>
        <v/>
      </c>
      <c r="D763" s="69" t="str">
        <f>IFERROR(CLEAN(HLOOKUP(D$1,'1.源数据-产品报告-消费降序'!D:D,ROW(),0)),"")</f>
        <v/>
      </c>
      <c r="E763" s="69" t="str">
        <f>IFERROR(CLEAN(HLOOKUP(E$1,'1.源数据-产品报告-消费降序'!E:E,ROW(),0)),"")</f>
        <v/>
      </c>
      <c r="F763" s="69" t="str">
        <f>IFERROR(CLEAN(HLOOKUP(F$1,'1.源数据-产品报告-消费降序'!F:F,ROW(),0)),"")</f>
        <v/>
      </c>
      <c r="G763" s="70">
        <f>IFERROR((HLOOKUP(G$1,'1.源数据-产品报告-消费降序'!G:G,ROW(),0)),"")</f>
        <v>0</v>
      </c>
      <c r="H7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3" s="69" t="str">
        <f>IFERROR(CLEAN(HLOOKUP(I$1,'1.源数据-产品报告-消费降序'!I:I,ROW(),0)),"")</f>
        <v/>
      </c>
      <c r="L763" s="69" t="str">
        <f>IFERROR(CLEAN(HLOOKUP(L$1,'1.源数据-产品报告-消费降序'!L:L,ROW(),0)),"")</f>
        <v/>
      </c>
      <c r="M763" s="69" t="str">
        <f>IFERROR(CLEAN(HLOOKUP(M$1,'1.源数据-产品报告-消费降序'!M:M,ROW(),0)),"")</f>
        <v/>
      </c>
      <c r="N763" s="69" t="str">
        <f>IFERROR(CLEAN(HLOOKUP(N$1,'1.源数据-产品报告-消费降序'!N:N,ROW(),0)),"")</f>
        <v/>
      </c>
      <c r="O763" s="69" t="str">
        <f>IFERROR(CLEAN(HLOOKUP(O$1,'1.源数据-产品报告-消费降序'!O:O,ROW(),0)),"")</f>
        <v/>
      </c>
      <c r="P763" s="69" t="str">
        <f>IFERROR(CLEAN(HLOOKUP(P$1,'1.源数据-产品报告-消费降序'!P:P,ROW(),0)),"")</f>
        <v/>
      </c>
      <c r="Q763" s="69" t="str">
        <f>IFERROR(CLEAN(HLOOKUP(Q$1,'1.源数据-产品报告-消费降序'!Q:Q,ROW(),0)),"")</f>
        <v/>
      </c>
      <c r="R763" s="69" t="str">
        <f>IFERROR(CLEAN(HLOOKUP(R$1,'1.源数据-产品报告-消费降序'!R:R,ROW(),0)),"")</f>
        <v/>
      </c>
      <c r="S7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3" s="69" t="str">
        <f>IFERROR(CLEAN(HLOOKUP(T$1,'1.源数据-产品报告-消费降序'!T:T,ROW(),0)),"")</f>
        <v/>
      </c>
      <c r="W763" s="69" t="str">
        <f>IFERROR(CLEAN(HLOOKUP(W$1,'1.源数据-产品报告-消费降序'!W:W,ROW(),0)),"")</f>
        <v/>
      </c>
      <c r="X763" s="69" t="str">
        <f>IFERROR(CLEAN(HLOOKUP(X$1,'1.源数据-产品报告-消费降序'!X:X,ROW(),0)),"")</f>
        <v/>
      </c>
      <c r="Y763" s="69" t="str">
        <f>IFERROR(CLEAN(HLOOKUP(Y$1,'1.源数据-产品报告-消费降序'!Y:Y,ROW(),0)),"")</f>
        <v/>
      </c>
      <c r="Z763" s="69" t="str">
        <f>IFERROR(CLEAN(HLOOKUP(Z$1,'1.源数据-产品报告-消费降序'!Z:Z,ROW(),0)),"")</f>
        <v/>
      </c>
      <c r="AA763" s="69" t="str">
        <f>IFERROR(CLEAN(HLOOKUP(AA$1,'1.源数据-产品报告-消费降序'!AA:AA,ROW(),0)),"")</f>
        <v/>
      </c>
      <c r="AB763" s="69" t="str">
        <f>IFERROR(CLEAN(HLOOKUP(AB$1,'1.源数据-产品报告-消费降序'!AB:AB,ROW(),0)),"")</f>
        <v/>
      </c>
      <c r="AC763" s="69" t="str">
        <f>IFERROR(CLEAN(HLOOKUP(AC$1,'1.源数据-产品报告-消费降序'!AC:AC,ROW(),0)),"")</f>
        <v/>
      </c>
      <c r="AD7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3" s="69" t="str">
        <f>IFERROR(CLEAN(HLOOKUP(AE$1,'1.源数据-产品报告-消费降序'!AE:AE,ROW(),0)),"")</f>
        <v/>
      </c>
      <c r="AH763" s="69" t="str">
        <f>IFERROR(CLEAN(HLOOKUP(AH$1,'1.源数据-产品报告-消费降序'!AH:AH,ROW(),0)),"")</f>
        <v/>
      </c>
      <c r="AI763" s="69" t="str">
        <f>IFERROR(CLEAN(HLOOKUP(AI$1,'1.源数据-产品报告-消费降序'!AI:AI,ROW(),0)),"")</f>
        <v/>
      </c>
      <c r="AJ763" s="69" t="str">
        <f>IFERROR(CLEAN(HLOOKUP(AJ$1,'1.源数据-产品报告-消费降序'!AJ:AJ,ROW(),0)),"")</f>
        <v/>
      </c>
      <c r="AK763" s="69" t="str">
        <f>IFERROR(CLEAN(HLOOKUP(AK$1,'1.源数据-产品报告-消费降序'!AK:AK,ROW(),0)),"")</f>
        <v/>
      </c>
      <c r="AL763" s="69" t="str">
        <f>IFERROR(CLEAN(HLOOKUP(AL$1,'1.源数据-产品报告-消费降序'!AL:AL,ROW(),0)),"")</f>
        <v/>
      </c>
      <c r="AM763" s="69" t="str">
        <f>IFERROR(CLEAN(HLOOKUP(AM$1,'1.源数据-产品报告-消费降序'!AM:AM,ROW(),0)),"")</f>
        <v/>
      </c>
      <c r="AN763" s="69" t="str">
        <f>IFERROR(CLEAN(HLOOKUP(AN$1,'1.源数据-产品报告-消费降序'!AN:AN,ROW(),0)),"")</f>
        <v/>
      </c>
      <c r="AO7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3" s="69" t="str">
        <f>IFERROR(CLEAN(HLOOKUP(AP$1,'1.源数据-产品报告-消费降序'!AP:AP,ROW(),0)),"")</f>
        <v/>
      </c>
      <c r="AS763" s="69" t="str">
        <f>IFERROR(CLEAN(HLOOKUP(AS$1,'1.源数据-产品报告-消费降序'!AS:AS,ROW(),0)),"")</f>
        <v/>
      </c>
      <c r="AT763" s="69" t="str">
        <f>IFERROR(CLEAN(HLOOKUP(AT$1,'1.源数据-产品报告-消费降序'!AT:AT,ROW(),0)),"")</f>
        <v/>
      </c>
      <c r="AU763" s="69" t="str">
        <f>IFERROR(CLEAN(HLOOKUP(AU$1,'1.源数据-产品报告-消费降序'!AU:AU,ROW(),0)),"")</f>
        <v/>
      </c>
      <c r="AV763" s="69" t="str">
        <f>IFERROR(CLEAN(HLOOKUP(AV$1,'1.源数据-产品报告-消费降序'!AV:AV,ROW(),0)),"")</f>
        <v/>
      </c>
      <c r="AW763" s="69" t="str">
        <f>IFERROR(CLEAN(HLOOKUP(AW$1,'1.源数据-产品报告-消费降序'!AW:AW,ROW(),0)),"")</f>
        <v/>
      </c>
      <c r="AX763" s="69" t="str">
        <f>IFERROR(CLEAN(HLOOKUP(AX$1,'1.源数据-产品报告-消费降序'!AX:AX,ROW(),0)),"")</f>
        <v/>
      </c>
      <c r="AY763" s="69" t="str">
        <f>IFERROR(CLEAN(HLOOKUP(AY$1,'1.源数据-产品报告-消费降序'!AY:AY,ROW(),0)),"")</f>
        <v/>
      </c>
      <c r="AZ7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3" s="69" t="str">
        <f>IFERROR(CLEAN(HLOOKUP(BA$1,'1.源数据-产品报告-消费降序'!BA:BA,ROW(),0)),"")</f>
        <v/>
      </c>
      <c r="BD763" s="69" t="str">
        <f>IFERROR(CLEAN(HLOOKUP(BD$1,'1.源数据-产品报告-消费降序'!BD:BD,ROW(),0)),"")</f>
        <v/>
      </c>
      <c r="BE763" s="69" t="str">
        <f>IFERROR(CLEAN(HLOOKUP(BE$1,'1.源数据-产品报告-消费降序'!BE:BE,ROW(),0)),"")</f>
        <v/>
      </c>
      <c r="BF763" s="69" t="str">
        <f>IFERROR(CLEAN(HLOOKUP(BF$1,'1.源数据-产品报告-消费降序'!BF:BF,ROW(),0)),"")</f>
        <v/>
      </c>
      <c r="BG763" s="69" t="str">
        <f>IFERROR(CLEAN(HLOOKUP(BG$1,'1.源数据-产品报告-消费降序'!BG:BG,ROW(),0)),"")</f>
        <v/>
      </c>
      <c r="BH763" s="69" t="str">
        <f>IFERROR(CLEAN(HLOOKUP(BH$1,'1.源数据-产品报告-消费降序'!BH:BH,ROW(),0)),"")</f>
        <v/>
      </c>
      <c r="BI763" s="69" t="str">
        <f>IFERROR(CLEAN(HLOOKUP(BI$1,'1.源数据-产品报告-消费降序'!BI:BI,ROW(),0)),"")</f>
        <v/>
      </c>
      <c r="BJ763" s="69" t="str">
        <f>IFERROR(CLEAN(HLOOKUP(BJ$1,'1.源数据-产品报告-消费降序'!BJ:BJ,ROW(),0)),"")</f>
        <v/>
      </c>
      <c r="BK7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3" s="69" t="str">
        <f>IFERROR(CLEAN(HLOOKUP(BL$1,'1.源数据-产品报告-消费降序'!BL:BL,ROW(),0)),"")</f>
        <v/>
      </c>
      <c r="BO763" s="69" t="str">
        <f>IFERROR(CLEAN(HLOOKUP(BO$1,'1.源数据-产品报告-消费降序'!BO:BO,ROW(),0)),"")</f>
        <v/>
      </c>
      <c r="BP763" s="69" t="str">
        <f>IFERROR(CLEAN(HLOOKUP(BP$1,'1.源数据-产品报告-消费降序'!BP:BP,ROW(),0)),"")</f>
        <v/>
      </c>
      <c r="BQ763" s="69" t="str">
        <f>IFERROR(CLEAN(HLOOKUP(BQ$1,'1.源数据-产品报告-消费降序'!BQ:BQ,ROW(),0)),"")</f>
        <v/>
      </c>
      <c r="BR763" s="69" t="str">
        <f>IFERROR(CLEAN(HLOOKUP(BR$1,'1.源数据-产品报告-消费降序'!BR:BR,ROW(),0)),"")</f>
        <v/>
      </c>
      <c r="BS763" s="69" t="str">
        <f>IFERROR(CLEAN(HLOOKUP(BS$1,'1.源数据-产品报告-消费降序'!BS:BS,ROW(),0)),"")</f>
        <v/>
      </c>
      <c r="BT763" s="69" t="str">
        <f>IFERROR(CLEAN(HLOOKUP(BT$1,'1.源数据-产品报告-消费降序'!BT:BT,ROW(),0)),"")</f>
        <v/>
      </c>
      <c r="BU763" s="69" t="str">
        <f>IFERROR(CLEAN(HLOOKUP(BU$1,'1.源数据-产品报告-消费降序'!BU:BU,ROW(),0)),"")</f>
        <v/>
      </c>
      <c r="BV7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3" s="69" t="str">
        <f>IFERROR(CLEAN(HLOOKUP(BW$1,'1.源数据-产品报告-消费降序'!BW:BW,ROW(),0)),"")</f>
        <v/>
      </c>
    </row>
    <row r="764" spans="1:75">
      <c r="A764" s="69" t="str">
        <f>IFERROR(CLEAN(HLOOKUP(A$1,'1.源数据-产品报告-消费降序'!A:A,ROW(),0)),"")</f>
        <v/>
      </c>
      <c r="B764" s="69" t="str">
        <f>IFERROR(CLEAN(HLOOKUP(B$1,'1.源数据-产品报告-消费降序'!B:B,ROW(),0)),"")</f>
        <v/>
      </c>
      <c r="C764" s="69" t="str">
        <f>IFERROR(CLEAN(HLOOKUP(C$1,'1.源数据-产品报告-消费降序'!C:C,ROW(),0)),"")</f>
        <v/>
      </c>
      <c r="D764" s="69" t="str">
        <f>IFERROR(CLEAN(HLOOKUP(D$1,'1.源数据-产品报告-消费降序'!D:D,ROW(),0)),"")</f>
        <v/>
      </c>
      <c r="E764" s="69" t="str">
        <f>IFERROR(CLEAN(HLOOKUP(E$1,'1.源数据-产品报告-消费降序'!E:E,ROW(),0)),"")</f>
        <v/>
      </c>
      <c r="F764" s="69" t="str">
        <f>IFERROR(CLEAN(HLOOKUP(F$1,'1.源数据-产品报告-消费降序'!F:F,ROW(),0)),"")</f>
        <v/>
      </c>
      <c r="G764" s="70">
        <f>IFERROR((HLOOKUP(G$1,'1.源数据-产品报告-消费降序'!G:G,ROW(),0)),"")</f>
        <v>0</v>
      </c>
      <c r="H7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4" s="69" t="str">
        <f>IFERROR(CLEAN(HLOOKUP(I$1,'1.源数据-产品报告-消费降序'!I:I,ROW(),0)),"")</f>
        <v/>
      </c>
      <c r="L764" s="69" t="str">
        <f>IFERROR(CLEAN(HLOOKUP(L$1,'1.源数据-产品报告-消费降序'!L:L,ROW(),0)),"")</f>
        <v/>
      </c>
      <c r="M764" s="69" t="str">
        <f>IFERROR(CLEAN(HLOOKUP(M$1,'1.源数据-产品报告-消费降序'!M:M,ROW(),0)),"")</f>
        <v/>
      </c>
      <c r="N764" s="69" t="str">
        <f>IFERROR(CLEAN(HLOOKUP(N$1,'1.源数据-产品报告-消费降序'!N:N,ROW(),0)),"")</f>
        <v/>
      </c>
      <c r="O764" s="69" t="str">
        <f>IFERROR(CLEAN(HLOOKUP(O$1,'1.源数据-产品报告-消费降序'!O:O,ROW(),0)),"")</f>
        <v/>
      </c>
      <c r="P764" s="69" t="str">
        <f>IFERROR(CLEAN(HLOOKUP(P$1,'1.源数据-产品报告-消费降序'!P:P,ROW(),0)),"")</f>
        <v/>
      </c>
      <c r="Q764" s="69" t="str">
        <f>IFERROR(CLEAN(HLOOKUP(Q$1,'1.源数据-产品报告-消费降序'!Q:Q,ROW(),0)),"")</f>
        <v/>
      </c>
      <c r="R764" s="69" t="str">
        <f>IFERROR(CLEAN(HLOOKUP(R$1,'1.源数据-产品报告-消费降序'!R:R,ROW(),0)),"")</f>
        <v/>
      </c>
      <c r="S7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4" s="69" t="str">
        <f>IFERROR(CLEAN(HLOOKUP(T$1,'1.源数据-产品报告-消费降序'!T:T,ROW(),0)),"")</f>
        <v/>
      </c>
      <c r="W764" s="69" t="str">
        <f>IFERROR(CLEAN(HLOOKUP(W$1,'1.源数据-产品报告-消费降序'!W:W,ROW(),0)),"")</f>
        <v/>
      </c>
      <c r="X764" s="69" t="str">
        <f>IFERROR(CLEAN(HLOOKUP(X$1,'1.源数据-产品报告-消费降序'!X:X,ROW(),0)),"")</f>
        <v/>
      </c>
      <c r="Y764" s="69" t="str">
        <f>IFERROR(CLEAN(HLOOKUP(Y$1,'1.源数据-产品报告-消费降序'!Y:Y,ROW(),0)),"")</f>
        <v/>
      </c>
      <c r="Z764" s="69" t="str">
        <f>IFERROR(CLEAN(HLOOKUP(Z$1,'1.源数据-产品报告-消费降序'!Z:Z,ROW(),0)),"")</f>
        <v/>
      </c>
      <c r="AA764" s="69" t="str">
        <f>IFERROR(CLEAN(HLOOKUP(AA$1,'1.源数据-产品报告-消费降序'!AA:AA,ROW(),0)),"")</f>
        <v/>
      </c>
      <c r="AB764" s="69" t="str">
        <f>IFERROR(CLEAN(HLOOKUP(AB$1,'1.源数据-产品报告-消费降序'!AB:AB,ROW(),0)),"")</f>
        <v/>
      </c>
      <c r="AC764" s="69" t="str">
        <f>IFERROR(CLEAN(HLOOKUP(AC$1,'1.源数据-产品报告-消费降序'!AC:AC,ROW(),0)),"")</f>
        <v/>
      </c>
      <c r="AD7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4" s="69" t="str">
        <f>IFERROR(CLEAN(HLOOKUP(AE$1,'1.源数据-产品报告-消费降序'!AE:AE,ROW(),0)),"")</f>
        <v/>
      </c>
      <c r="AH764" s="69" t="str">
        <f>IFERROR(CLEAN(HLOOKUP(AH$1,'1.源数据-产品报告-消费降序'!AH:AH,ROW(),0)),"")</f>
        <v/>
      </c>
      <c r="AI764" s="69" t="str">
        <f>IFERROR(CLEAN(HLOOKUP(AI$1,'1.源数据-产品报告-消费降序'!AI:AI,ROW(),0)),"")</f>
        <v/>
      </c>
      <c r="AJ764" s="69" t="str">
        <f>IFERROR(CLEAN(HLOOKUP(AJ$1,'1.源数据-产品报告-消费降序'!AJ:AJ,ROW(),0)),"")</f>
        <v/>
      </c>
      <c r="AK764" s="69" t="str">
        <f>IFERROR(CLEAN(HLOOKUP(AK$1,'1.源数据-产品报告-消费降序'!AK:AK,ROW(),0)),"")</f>
        <v/>
      </c>
      <c r="AL764" s="69" t="str">
        <f>IFERROR(CLEAN(HLOOKUP(AL$1,'1.源数据-产品报告-消费降序'!AL:AL,ROW(),0)),"")</f>
        <v/>
      </c>
      <c r="AM764" s="69" t="str">
        <f>IFERROR(CLEAN(HLOOKUP(AM$1,'1.源数据-产品报告-消费降序'!AM:AM,ROW(),0)),"")</f>
        <v/>
      </c>
      <c r="AN764" s="69" t="str">
        <f>IFERROR(CLEAN(HLOOKUP(AN$1,'1.源数据-产品报告-消费降序'!AN:AN,ROW(),0)),"")</f>
        <v/>
      </c>
      <c r="AO7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4" s="69" t="str">
        <f>IFERROR(CLEAN(HLOOKUP(AP$1,'1.源数据-产品报告-消费降序'!AP:AP,ROW(),0)),"")</f>
        <v/>
      </c>
      <c r="AS764" s="69" t="str">
        <f>IFERROR(CLEAN(HLOOKUP(AS$1,'1.源数据-产品报告-消费降序'!AS:AS,ROW(),0)),"")</f>
        <v/>
      </c>
      <c r="AT764" s="69" t="str">
        <f>IFERROR(CLEAN(HLOOKUP(AT$1,'1.源数据-产品报告-消费降序'!AT:AT,ROW(),0)),"")</f>
        <v/>
      </c>
      <c r="AU764" s="69" t="str">
        <f>IFERROR(CLEAN(HLOOKUP(AU$1,'1.源数据-产品报告-消费降序'!AU:AU,ROW(),0)),"")</f>
        <v/>
      </c>
      <c r="AV764" s="69" t="str">
        <f>IFERROR(CLEAN(HLOOKUP(AV$1,'1.源数据-产品报告-消费降序'!AV:AV,ROW(),0)),"")</f>
        <v/>
      </c>
      <c r="AW764" s="69" t="str">
        <f>IFERROR(CLEAN(HLOOKUP(AW$1,'1.源数据-产品报告-消费降序'!AW:AW,ROW(),0)),"")</f>
        <v/>
      </c>
      <c r="AX764" s="69" t="str">
        <f>IFERROR(CLEAN(HLOOKUP(AX$1,'1.源数据-产品报告-消费降序'!AX:AX,ROW(),0)),"")</f>
        <v/>
      </c>
      <c r="AY764" s="69" t="str">
        <f>IFERROR(CLEAN(HLOOKUP(AY$1,'1.源数据-产品报告-消费降序'!AY:AY,ROW(),0)),"")</f>
        <v/>
      </c>
      <c r="AZ7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4" s="69" t="str">
        <f>IFERROR(CLEAN(HLOOKUP(BA$1,'1.源数据-产品报告-消费降序'!BA:BA,ROW(),0)),"")</f>
        <v/>
      </c>
      <c r="BD764" s="69" t="str">
        <f>IFERROR(CLEAN(HLOOKUP(BD$1,'1.源数据-产品报告-消费降序'!BD:BD,ROW(),0)),"")</f>
        <v/>
      </c>
      <c r="BE764" s="69" t="str">
        <f>IFERROR(CLEAN(HLOOKUP(BE$1,'1.源数据-产品报告-消费降序'!BE:BE,ROW(),0)),"")</f>
        <v/>
      </c>
      <c r="BF764" s="69" t="str">
        <f>IFERROR(CLEAN(HLOOKUP(BF$1,'1.源数据-产品报告-消费降序'!BF:BF,ROW(),0)),"")</f>
        <v/>
      </c>
      <c r="BG764" s="69" t="str">
        <f>IFERROR(CLEAN(HLOOKUP(BG$1,'1.源数据-产品报告-消费降序'!BG:BG,ROW(),0)),"")</f>
        <v/>
      </c>
      <c r="BH764" s="69" t="str">
        <f>IFERROR(CLEAN(HLOOKUP(BH$1,'1.源数据-产品报告-消费降序'!BH:BH,ROW(),0)),"")</f>
        <v/>
      </c>
      <c r="BI764" s="69" t="str">
        <f>IFERROR(CLEAN(HLOOKUP(BI$1,'1.源数据-产品报告-消费降序'!BI:BI,ROW(),0)),"")</f>
        <v/>
      </c>
      <c r="BJ764" s="69" t="str">
        <f>IFERROR(CLEAN(HLOOKUP(BJ$1,'1.源数据-产品报告-消费降序'!BJ:BJ,ROW(),0)),"")</f>
        <v/>
      </c>
      <c r="BK7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4" s="69" t="str">
        <f>IFERROR(CLEAN(HLOOKUP(BL$1,'1.源数据-产品报告-消费降序'!BL:BL,ROW(),0)),"")</f>
        <v/>
      </c>
      <c r="BO764" s="69" t="str">
        <f>IFERROR(CLEAN(HLOOKUP(BO$1,'1.源数据-产品报告-消费降序'!BO:BO,ROW(),0)),"")</f>
        <v/>
      </c>
      <c r="BP764" s="69" t="str">
        <f>IFERROR(CLEAN(HLOOKUP(BP$1,'1.源数据-产品报告-消费降序'!BP:BP,ROW(),0)),"")</f>
        <v/>
      </c>
      <c r="BQ764" s="69" t="str">
        <f>IFERROR(CLEAN(HLOOKUP(BQ$1,'1.源数据-产品报告-消费降序'!BQ:BQ,ROW(),0)),"")</f>
        <v/>
      </c>
      <c r="BR764" s="69" t="str">
        <f>IFERROR(CLEAN(HLOOKUP(BR$1,'1.源数据-产品报告-消费降序'!BR:BR,ROW(),0)),"")</f>
        <v/>
      </c>
      <c r="BS764" s="69" t="str">
        <f>IFERROR(CLEAN(HLOOKUP(BS$1,'1.源数据-产品报告-消费降序'!BS:BS,ROW(),0)),"")</f>
        <v/>
      </c>
      <c r="BT764" s="69" t="str">
        <f>IFERROR(CLEAN(HLOOKUP(BT$1,'1.源数据-产品报告-消费降序'!BT:BT,ROW(),0)),"")</f>
        <v/>
      </c>
      <c r="BU764" s="69" t="str">
        <f>IFERROR(CLEAN(HLOOKUP(BU$1,'1.源数据-产品报告-消费降序'!BU:BU,ROW(),0)),"")</f>
        <v/>
      </c>
      <c r="BV7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4" s="69" t="str">
        <f>IFERROR(CLEAN(HLOOKUP(BW$1,'1.源数据-产品报告-消费降序'!BW:BW,ROW(),0)),"")</f>
        <v/>
      </c>
    </row>
    <row r="765" spans="1:75">
      <c r="A765" s="69" t="str">
        <f>IFERROR(CLEAN(HLOOKUP(A$1,'1.源数据-产品报告-消费降序'!A:A,ROW(),0)),"")</f>
        <v/>
      </c>
      <c r="B765" s="69" t="str">
        <f>IFERROR(CLEAN(HLOOKUP(B$1,'1.源数据-产品报告-消费降序'!B:B,ROW(),0)),"")</f>
        <v/>
      </c>
      <c r="C765" s="69" t="str">
        <f>IFERROR(CLEAN(HLOOKUP(C$1,'1.源数据-产品报告-消费降序'!C:C,ROW(),0)),"")</f>
        <v/>
      </c>
      <c r="D765" s="69" t="str">
        <f>IFERROR(CLEAN(HLOOKUP(D$1,'1.源数据-产品报告-消费降序'!D:D,ROW(),0)),"")</f>
        <v/>
      </c>
      <c r="E765" s="69" t="str">
        <f>IFERROR(CLEAN(HLOOKUP(E$1,'1.源数据-产品报告-消费降序'!E:E,ROW(),0)),"")</f>
        <v/>
      </c>
      <c r="F765" s="69" t="str">
        <f>IFERROR(CLEAN(HLOOKUP(F$1,'1.源数据-产品报告-消费降序'!F:F,ROW(),0)),"")</f>
        <v/>
      </c>
      <c r="G765" s="70">
        <f>IFERROR((HLOOKUP(G$1,'1.源数据-产品报告-消费降序'!G:G,ROW(),0)),"")</f>
        <v>0</v>
      </c>
      <c r="H7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5" s="69" t="str">
        <f>IFERROR(CLEAN(HLOOKUP(I$1,'1.源数据-产品报告-消费降序'!I:I,ROW(),0)),"")</f>
        <v/>
      </c>
      <c r="L765" s="69" t="str">
        <f>IFERROR(CLEAN(HLOOKUP(L$1,'1.源数据-产品报告-消费降序'!L:L,ROW(),0)),"")</f>
        <v/>
      </c>
      <c r="M765" s="69" t="str">
        <f>IFERROR(CLEAN(HLOOKUP(M$1,'1.源数据-产品报告-消费降序'!M:M,ROW(),0)),"")</f>
        <v/>
      </c>
      <c r="N765" s="69" t="str">
        <f>IFERROR(CLEAN(HLOOKUP(N$1,'1.源数据-产品报告-消费降序'!N:N,ROW(),0)),"")</f>
        <v/>
      </c>
      <c r="O765" s="69" t="str">
        <f>IFERROR(CLEAN(HLOOKUP(O$1,'1.源数据-产品报告-消费降序'!O:O,ROW(),0)),"")</f>
        <v/>
      </c>
      <c r="P765" s="69" t="str">
        <f>IFERROR(CLEAN(HLOOKUP(P$1,'1.源数据-产品报告-消费降序'!P:P,ROW(),0)),"")</f>
        <v/>
      </c>
      <c r="Q765" s="69" t="str">
        <f>IFERROR(CLEAN(HLOOKUP(Q$1,'1.源数据-产品报告-消费降序'!Q:Q,ROW(),0)),"")</f>
        <v/>
      </c>
      <c r="R765" s="69" t="str">
        <f>IFERROR(CLEAN(HLOOKUP(R$1,'1.源数据-产品报告-消费降序'!R:R,ROW(),0)),"")</f>
        <v/>
      </c>
      <c r="S7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5" s="69" t="str">
        <f>IFERROR(CLEAN(HLOOKUP(T$1,'1.源数据-产品报告-消费降序'!T:T,ROW(),0)),"")</f>
        <v/>
      </c>
      <c r="W765" s="69" t="str">
        <f>IFERROR(CLEAN(HLOOKUP(W$1,'1.源数据-产品报告-消费降序'!W:W,ROW(),0)),"")</f>
        <v/>
      </c>
      <c r="X765" s="69" t="str">
        <f>IFERROR(CLEAN(HLOOKUP(X$1,'1.源数据-产品报告-消费降序'!X:X,ROW(),0)),"")</f>
        <v/>
      </c>
      <c r="Y765" s="69" t="str">
        <f>IFERROR(CLEAN(HLOOKUP(Y$1,'1.源数据-产品报告-消费降序'!Y:Y,ROW(),0)),"")</f>
        <v/>
      </c>
      <c r="Z765" s="69" t="str">
        <f>IFERROR(CLEAN(HLOOKUP(Z$1,'1.源数据-产品报告-消费降序'!Z:Z,ROW(),0)),"")</f>
        <v/>
      </c>
      <c r="AA765" s="69" t="str">
        <f>IFERROR(CLEAN(HLOOKUP(AA$1,'1.源数据-产品报告-消费降序'!AA:AA,ROW(),0)),"")</f>
        <v/>
      </c>
      <c r="AB765" s="69" t="str">
        <f>IFERROR(CLEAN(HLOOKUP(AB$1,'1.源数据-产品报告-消费降序'!AB:AB,ROW(),0)),"")</f>
        <v/>
      </c>
      <c r="AC765" s="69" t="str">
        <f>IFERROR(CLEAN(HLOOKUP(AC$1,'1.源数据-产品报告-消费降序'!AC:AC,ROW(),0)),"")</f>
        <v/>
      </c>
      <c r="AD7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5" s="69" t="str">
        <f>IFERROR(CLEAN(HLOOKUP(AE$1,'1.源数据-产品报告-消费降序'!AE:AE,ROW(),0)),"")</f>
        <v/>
      </c>
      <c r="AH765" s="69" t="str">
        <f>IFERROR(CLEAN(HLOOKUP(AH$1,'1.源数据-产品报告-消费降序'!AH:AH,ROW(),0)),"")</f>
        <v/>
      </c>
      <c r="AI765" s="69" t="str">
        <f>IFERROR(CLEAN(HLOOKUP(AI$1,'1.源数据-产品报告-消费降序'!AI:AI,ROW(),0)),"")</f>
        <v/>
      </c>
      <c r="AJ765" s="69" t="str">
        <f>IFERROR(CLEAN(HLOOKUP(AJ$1,'1.源数据-产品报告-消费降序'!AJ:AJ,ROW(),0)),"")</f>
        <v/>
      </c>
      <c r="AK765" s="69" t="str">
        <f>IFERROR(CLEAN(HLOOKUP(AK$1,'1.源数据-产品报告-消费降序'!AK:AK,ROW(),0)),"")</f>
        <v/>
      </c>
      <c r="AL765" s="69" t="str">
        <f>IFERROR(CLEAN(HLOOKUP(AL$1,'1.源数据-产品报告-消费降序'!AL:AL,ROW(),0)),"")</f>
        <v/>
      </c>
      <c r="AM765" s="69" t="str">
        <f>IFERROR(CLEAN(HLOOKUP(AM$1,'1.源数据-产品报告-消费降序'!AM:AM,ROW(),0)),"")</f>
        <v/>
      </c>
      <c r="AN765" s="69" t="str">
        <f>IFERROR(CLEAN(HLOOKUP(AN$1,'1.源数据-产品报告-消费降序'!AN:AN,ROW(),0)),"")</f>
        <v/>
      </c>
      <c r="AO7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5" s="69" t="str">
        <f>IFERROR(CLEAN(HLOOKUP(AP$1,'1.源数据-产品报告-消费降序'!AP:AP,ROW(),0)),"")</f>
        <v/>
      </c>
      <c r="AS765" s="69" t="str">
        <f>IFERROR(CLEAN(HLOOKUP(AS$1,'1.源数据-产品报告-消费降序'!AS:AS,ROW(),0)),"")</f>
        <v/>
      </c>
      <c r="AT765" s="69" t="str">
        <f>IFERROR(CLEAN(HLOOKUP(AT$1,'1.源数据-产品报告-消费降序'!AT:AT,ROW(),0)),"")</f>
        <v/>
      </c>
      <c r="AU765" s="69" t="str">
        <f>IFERROR(CLEAN(HLOOKUP(AU$1,'1.源数据-产品报告-消费降序'!AU:AU,ROW(),0)),"")</f>
        <v/>
      </c>
      <c r="AV765" s="69" t="str">
        <f>IFERROR(CLEAN(HLOOKUP(AV$1,'1.源数据-产品报告-消费降序'!AV:AV,ROW(),0)),"")</f>
        <v/>
      </c>
      <c r="AW765" s="69" t="str">
        <f>IFERROR(CLEAN(HLOOKUP(AW$1,'1.源数据-产品报告-消费降序'!AW:AW,ROW(),0)),"")</f>
        <v/>
      </c>
      <c r="AX765" s="69" t="str">
        <f>IFERROR(CLEAN(HLOOKUP(AX$1,'1.源数据-产品报告-消费降序'!AX:AX,ROW(),0)),"")</f>
        <v/>
      </c>
      <c r="AY765" s="69" t="str">
        <f>IFERROR(CLEAN(HLOOKUP(AY$1,'1.源数据-产品报告-消费降序'!AY:AY,ROW(),0)),"")</f>
        <v/>
      </c>
      <c r="AZ7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5" s="69" t="str">
        <f>IFERROR(CLEAN(HLOOKUP(BA$1,'1.源数据-产品报告-消费降序'!BA:BA,ROW(),0)),"")</f>
        <v/>
      </c>
      <c r="BD765" s="69" t="str">
        <f>IFERROR(CLEAN(HLOOKUP(BD$1,'1.源数据-产品报告-消费降序'!BD:BD,ROW(),0)),"")</f>
        <v/>
      </c>
      <c r="BE765" s="69" t="str">
        <f>IFERROR(CLEAN(HLOOKUP(BE$1,'1.源数据-产品报告-消费降序'!BE:BE,ROW(),0)),"")</f>
        <v/>
      </c>
      <c r="BF765" s="69" t="str">
        <f>IFERROR(CLEAN(HLOOKUP(BF$1,'1.源数据-产品报告-消费降序'!BF:BF,ROW(),0)),"")</f>
        <v/>
      </c>
      <c r="BG765" s="69" t="str">
        <f>IFERROR(CLEAN(HLOOKUP(BG$1,'1.源数据-产品报告-消费降序'!BG:BG,ROW(),0)),"")</f>
        <v/>
      </c>
      <c r="BH765" s="69" t="str">
        <f>IFERROR(CLEAN(HLOOKUP(BH$1,'1.源数据-产品报告-消费降序'!BH:BH,ROW(),0)),"")</f>
        <v/>
      </c>
      <c r="BI765" s="69" t="str">
        <f>IFERROR(CLEAN(HLOOKUP(BI$1,'1.源数据-产品报告-消费降序'!BI:BI,ROW(),0)),"")</f>
        <v/>
      </c>
      <c r="BJ765" s="69" t="str">
        <f>IFERROR(CLEAN(HLOOKUP(BJ$1,'1.源数据-产品报告-消费降序'!BJ:BJ,ROW(),0)),"")</f>
        <v/>
      </c>
      <c r="BK7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5" s="69" t="str">
        <f>IFERROR(CLEAN(HLOOKUP(BL$1,'1.源数据-产品报告-消费降序'!BL:BL,ROW(),0)),"")</f>
        <v/>
      </c>
      <c r="BO765" s="69" t="str">
        <f>IFERROR(CLEAN(HLOOKUP(BO$1,'1.源数据-产品报告-消费降序'!BO:BO,ROW(),0)),"")</f>
        <v/>
      </c>
      <c r="BP765" s="69" t="str">
        <f>IFERROR(CLEAN(HLOOKUP(BP$1,'1.源数据-产品报告-消费降序'!BP:BP,ROW(),0)),"")</f>
        <v/>
      </c>
      <c r="BQ765" s="69" t="str">
        <f>IFERROR(CLEAN(HLOOKUP(BQ$1,'1.源数据-产品报告-消费降序'!BQ:BQ,ROW(),0)),"")</f>
        <v/>
      </c>
      <c r="BR765" s="69" t="str">
        <f>IFERROR(CLEAN(HLOOKUP(BR$1,'1.源数据-产品报告-消费降序'!BR:BR,ROW(),0)),"")</f>
        <v/>
      </c>
      <c r="BS765" s="69" t="str">
        <f>IFERROR(CLEAN(HLOOKUP(BS$1,'1.源数据-产品报告-消费降序'!BS:BS,ROW(),0)),"")</f>
        <v/>
      </c>
      <c r="BT765" s="69" t="str">
        <f>IFERROR(CLEAN(HLOOKUP(BT$1,'1.源数据-产品报告-消费降序'!BT:BT,ROW(),0)),"")</f>
        <v/>
      </c>
      <c r="BU765" s="69" t="str">
        <f>IFERROR(CLEAN(HLOOKUP(BU$1,'1.源数据-产品报告-消费降序'!BU:BU,ROW(),0)),"")</f>
        <v/>
      </c>
      <c r="BV7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5" s="69" t="str">
        <f>IFERROR(CLEAN(HLOOKUP(BW$1,'1.源数据-产品报告-消费降序'!BW:BW,ROW(),0)),"")</f>
        <v/>
      </c>
    </row>
    <row r="766" spans="1:75">
      <c r="A766" s="69" t="str">
        <f>IFERROR(CLEAN(HLOOKUP(A$1,'1.源数据-产品报告-消费降序'!A:A,ROW(),0)),"")</f>
        <v/>
      </c>
      <c r="B766" s="69" t="str">
        <f>IFERROR(CLEAN(HLOOKUP(B$1,'1.源数据-产品报告-消费降序'!B:B,ROW(),0)),"")</f>
        <v/>
      </c>
      <c r="C766" s="69" t="str">
        <f>IFERROR(CLEAN(HLOOKUP(C$1,'1.源数据-产品报告-消费降序'!C:C,ROW(),0)),"")</f>
        <v/>
      </c>
      <c r="D766" s="69" t="str">
        <f>IFERROR(CLEAN(HLOOKUP(D$1,'1.源数据-产品报告-消费降序'!D:D,ROW(),0)),"")</f>
        <v/>
      </c>
      <c r="E766" s="69" t="str">
        <f>IFERROR(CLEAN(HLOOKUP(E$1,'1.源数据-产品报告-消费降序'!E:E,ROW(),0)),"")</f>
        <v/>
      </c>
      <c r="F766" s="69" t="str">
        <f>IFERROR(CLEAN(HLOOKUP(F$1,'1.源数据-产品报告-消费降序'!F:F,ROW(),0)),"")</f>
        <v/>
      </c>
      <c r="G766" s="70">
        <f>IFERROR((HLOOKUP(G$1,'1.源数据-产品报告-消费降序'!G:G,ROW(),0)),"")</f>
        <v>0</v>
      </c>
      <c r="H7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6" s="69" t="str">
        <f>IFERROR(CLEAN(HLOOKUP(I$1,'1.源数据-产品报告-消费降序'!I:I,ROW(),0)),"")</f>
        <v/>
      </c>
      <c r="L766" s="69" t="str">
        <f>IFERROR(CLEAN(HLOOKUP(L$1,'1.源数据-产品报告-消费降序'!L:L,ROW(),0)),"")</f>
        <v/>
      </c>
      <c r="M766" s="69" t="str">
        <f>IFERROR(CLEAN(HLOOKUP(M$1,'1.源数据-产品报告-消费降序'!M:M,ROW(),0)),"")</f>
        <v/>
      </c>
      <c r="N766" s="69" t="str">
        <f>IFERROR(CLEAN(HLOOKUP(N$1,'1.源数据-产品报告-消费降序'!N:N,ROW(),0)),"")</f>
        <v/>
      </c>
      <c r="O766" s="69" t="str">
        <f>IFERROR(CLEAN(HLOOKUP(O$1,'1.源数据-产品报告-消费降序'!O:O,ROW(),0)),"")</f>
        <v/>
      </c>
      <c r="P766" s="69" t="str">
        <f>IFERROR(CLEAN(HLOOKUP(P$1,'1.源数据-产品报告-消费降序'!P:P,ROW(),0)),"")</f>
        <v/>
      </c>
      <c r="Q766" s="69" t="str">
        <f>IFERROR(CLEAN(HLOOKUP(Q$1,'1.源数据-产品报告-消费降序'!Q:Q,ROW(),0)),"")</f>
        <v/>
      </c>
      <c r="R766" s="69" t="str">
        <f>IFERROR(CLEAN(HLOOKUP(R$1,'1.源数据-产品报告-消费降序'!R:R,ROW(),0)),"")</f>
        <v/>
      </c>
      <c r="S7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6" s="69" t="str">
        <f>IFERROR(CLEAN(HLOOKUP(T$1,'1.源数据-产品报告-消费降序'!T:T,ROW(),0)),"")</f>
        <v/>
      </c>
      <c r="W766" s="69" t="str">
        <f>IFERROR(CLEAN(HLOOKUP(W$1,'1.源数据-产品报告-消费降序'!W:W,ROW(),0)),"")</f>
        <v/>
      </c>
      <c r="X766" s="69" t="str">
        <f>IFERROR(CLEAN(HLOOKUP(X$1,'1.源数据-产品报告-消费降序'!X:X,ROW(),0)),"")</f>
        <v/>
      </c>
      <c r="Y766" s="69" t="str">
        <f>IFERROR(CLEAN(HLOOKUP(Y$1,'1.源数据-产品报告-消费降序'!Y:Y,ROW(),0)),"")</f>
        <v/>
      </c>
      <c r="Z766" s="69" t="str">
        <f>IFERROR(CLEAN(HLOOKUP(Z$1,'1.源数据-产品报告-消费降序'!Z:Z,ROW(),0)),"")</f>
        <v/>
      </c>
      <c r="AA766" s="69" t="str">
        <f>IFERROR(CLEAN(HLOOKUP(AA$1,'1.源数据-产品报告-消费降序'!AA:AA,ROW(),0)),"")</f>
        <v/>
      </c>
      <c r="AB766" s="69" t="str">
        <f>IFERROR(CLEAN(HLOOKUP(AB$1,'1.源数据-产品报告-消费降序'!AB:AB,ROW(),0)),"")</f>
        <v/>
      </c>
      <c r="AC766" s="69" t="str">
        <f>IFERROR(CLEAN(HLOOKUP(AC$1,'1.源数据-产品报告-消费降序'!AC:AC,ROW(),0)),"")</f>
        <v/>
      </c>
      <c r="AD7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6" s="69" t="str">
        <f>IFERROR(CLEAN(HLOOKUP(AE$1,'1.源数据-产品报告-消费降序'!AE:AE,ROW(),0)),"")</f>
        <v/>
      </c>
      <c r="AH766" s="69" t="str">
        <f>IFERROR(CLEAN(HLOOKUP(AH$1,'1.源数据-产品报告-消费降序'!AH:AH,ROW(),0)),"")</f>
        <v/>
      </c>
      <c r="AI766" s="69" t="str">
        <f>IFERROR(CLEAN(HLOOKUP(AI$1,'1.源数据-产品报告-消费降序'!AI:AI,ROW(),0)),"")</f>
        <v/>
      </c>
      <c r="AJ766" s="69" t="str">
        <f>IFERROR(CLEAN(HLOOKUP(AJ$1,'1.源数据-产品报告-消费降序'!AJ:AJ,ROW(),0)),"")</f>
        <v/>
      </c>
      <c r="AK766" s="69" t="str">
        <f>IFERROR(CLEAN(HLOOKUP(AK$1,'1.源数据-产品报告-消费降序'!AK:AK,ROW(),0)),"")</f>
        <v/>
      </c>
      <c r="AL766" s="69" t="str">
        <f>IFERROR(CLEAN(HLOOKUP(AL$1,'1.源数据-产品报告-消费降序'!AL:AL,ROW(),0)),"")</f>
        <v/>
      </c>
      <c r="AM766" s="69" t="str">
        <f>IFERROR(CLEAN(HLOOKUP(AM$1,'1.源数据-产品报告-消费降序'!AM:AM,ROW(),0)),"")</f>
        <v/>
      </c>
      <c r="AN766" s="69" t="str">
        <f>IFERROR(CLEAN(HLOOKUP(AN$1,'1.源数据-产品报告-消费降序'!AN:AN,ROW(),0)),"")</f>
        <v/>
      </c>
      <c r="AO7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6" s="69" t="str">
        <f>IFERROR(CLEAN(HLOOKUP(AP$1,'1.源数据-产品报告-消费降序'!AP:AP,ROW(),0)),"")</f>
        <v/>
      </c>
      <c r="AS766" s="69" t="str">
        <f>IFERROR(CLEAN(HLOOKUP(AS$1,'1.源数据-产品报告-消费降序'!AS:AS,ROW(),0)),"")</f>
        <v/>
      </c>
      <c r="AT766" s="69" t="str">
        <f>IFERROR(CLEAN(HLOOKUP(AT$1,'1.源数据-产品报告-消费降序'!AT:AT,ROW(),0)),"")</f>
        <v/>
      </c>
      <c r="AU766" s="69" t="str">
        <f>IFERROR(CLEAN(HLOOKUP(AU$1,'1.源数据-产品报告-消费降序'!AU:AU,ROW(),0)),"")</f>
        <v/>
      </c>
      <c r="AV766" s="69" t="str">
        <f>IFERROR(CLEAN(HLOOKUP(AV$1,'1.源数据-产品报告-消费降序'!AV:AV,ROW(),0)),"")</f>
        <v/>
      </c>
      <c r="AW766" s="69" t="str">
        <f>IFERROR(CLEAN(HLOOKUP(AW$1,'1.源数据-产品报告-消费降序'!AW:AW,ROW(),0)),"")</f>
        <v/>
      </c>
      <c r="AX766" s="69" t="str">
        <f>IFERROR(CLEAN(HLOOKUP(AX$1,'1.源数据-产品报告-消费降序'!AX:AX,ROW(),0)),"")</f>
        <v/>
      </c>
      <c r="AY766" s="69" t="str">
        <f>IFERROR(CLEAN(HLOOKUP(AY$1,'1.源数据-产品报告-消费降序'!AY:AY,ROW(),0)),"")</f>
        <v/>
      </c>
      <c r="AZ7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6" s="69" t="str">
        <f>IFERROR(CLEAN(HLOOKUP(BA$1,'1.源数据-产品报告-消费降序'!BA:BA,ROW(),0)),"")</f>
        <v/>
      </c>
      <c r="BD766" s="69" t="str">
        <f>IFERROR(CLEAN(HLOOKUP(BD$1,'1.源数据-产品报告-消费降序'!BD:BD,ROW(),0)),"")</f>
        <v/>
      </c>
      <c r="BE766" s="69" t="str">
        <f>IFERROR(CLEAN(HLOOKUP(BE$1,'1.源数据-产品报告-消费降序'!BE:BE,ROW(),0)),"")</f>
        <v/>
      </c>
      <c r="BF766" s="69" t="str">
        <f>IFERROR(CLEAN(HLOOKUP(BF$1,'1.源数据-产品报告-消费降序'!BF:BF,ROW(),0)),"")</f>
        <v/>
      </c>
      <c r="BG766" s="69" t="str">
        <f>IFERROR(CLEAN(HLOOKUP(BG$1,'1.源数据-产品报告-消费降序'!BG:BG,ROW(),0)),"")</f>
        <v/>
      </c>
      <c r="BH766" s="69" t="str">
        <f>IFERROR(CLEAN(HLOOKUP(BH$1,'1.源数据-产品报告-消费降序'!BH:BH,ROW(),0)),"")</f>
        <v/>
      </c>
      <c r="BI766" s="69" t="str">
        <f>IFERROR(CLEAN(HLOOKUP(BI$1,'1.源数据-产品报告-消费降序'!BI:BI,ROW(),0)),"")</f>
        <v/>
      </c>
      <c r="BJ766" s="69" t="str">
        <f>IFERROR(CLEAN(HLOOKUP(BJ$1,'1.源数据-产品报告-消费降序'!BJ:BJ,ROW(),0)),"")</f>
        <v/>
      </c>
      <c r="BK7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6" s="69" t="str">
        <f>IFERROR(CLEAN(HLOOKUP(BL$1,'1.源数据-产品报告-消费降序'!BL:BL,ROW(),0)),"")</f>
        <v/>
      </c>
      <c r="BO766" s="69" t="str">
        <f>IFERROR(CLEAN(HLOOKUP(BO$1,'1.源数据-产品报告-消费降序'!BO:BO,ROW(),0)),"")</f>
        <v/>
      </c>
      <c r="BP766" s="69" t="str">
        <f>IFERROR(CLEAN(HLOOKUP(BP$1,'1.源数据-产品报告-消费降序'!BP:BP,ROW(),0)),"")</f>
        <v/>
      </c>
      <c r="BQ766" s="69" t="str">
        <f>IFERROR(CLEAN(HLOOKUP(BQ$1,'1.源数据-产品报告-消费降序'!BQ:BQ,ROW(),0)),"")</f>
        <v/>
      </c>
      <c r="BR766" s="69" t="str">
        <f>IFERROR(CLEAN(HLOOKUP(BR$1,'1.源数据-产品报告-消费降序'!BR:BR,ROW(),0)),"")</f>
        <v/>
      </c>
      <c r="BS766" s="69" t="str">
        <f>IFERROR(CLEAN(HLOOKUP(BS$1,'1.源数据-产品报告-消费降序'!BS:BS,ROW(),0)),"")</f>
        <v/>
      </c>
      <c r="BT766" s="69" t="str">
        <f>IFERROR(CLEAN(HLOOKUP(BT$1,'1.源数据-产品报告-消费降序'!BT:BT,ROW(),0)),"")</f>
        <v/>
      </c>
      <c r="BU766" s="69" t="str">
        <f>IFERROR(CLEAN(HLOOKUP(BU$1,'1.源数据-产品报告-消费降序'!BU:BU,ROW(),0)),"")</f>
        <v/>
      </c>
      <c r="BV7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6" s="69" t="str">
        <f>IFERROR(CLEAN(HLOOKUP(BW$1,'1.源数据-产品报告-消费降序'!BW:BW,ROW(),0)),"")</f>
        <v/>
      </c>
    </row>
    <row r="767" spans="1:75">
      <c r="A767" s="69" t="str">
        <f>IFERROR(CLEAN(HLOOKUP(A$1,'1.源数据-产品报告-消费降序'!A:A,ROW(),0)),"")</f>
        <v/>
      </c>
      <c r="B767" s="69" t="str">
        <f>IFERROR(CLEAN(HLOOKUP(B$1,'1.源数据-产品报告-消费降序'!B:B,ROW(),0)),"")</f>
        <v/>
      </c>
      <c r="C767" s="69" t="str">
        <f>IFERROR(CLEAN(HLOOKUP(C$1,'1.源数据-产品报告-消费降序'!C:C,ROW(),0)),"")</f>
        <v/>
      </c>
      <c r="D767" s="69" t="str">
        <f>IFERROR(CLEAN(HLOOKUP(D$1,'1.源数据-产品报告-消费降序'!D:D,ROW(),0)),"")</f>
        <v/>
      </c>
      <c r="E767" s="69" t="str">
        <f>IFERROR(CLEAN(HLOOKUP(E$1,'1.源数据-产品报告-消费降序'!E:E,ROW(),0)),"")</f>
        <v/>
      </c>
      <c r="F767" s="69" t="str">
        <f>IFERROR(CLEAN(HLOOKUP(F$1,'1.源数据-产品报告-消费降序'!F:F,ROW(),0)),"")</f>
        <v/>
      </c>
      <c r="G767" s="70">
        <f>IFERROR((HLOOKUP(G$1,'1.源数据-产品报告-消费降序'!G:G,ROW(),0)),"")</f>
        <v>0</v>
      </c>
      <c r="H7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7" s="69" t="str">
        <f>IFERROR(CLEAN(HLOOKUP(I$1,'1.源数据-产品报告-消费降序'!I:I,ROW(),0)),"")</f>
        <v/>
      </c>
      <c r="L767" s="69" t="str">
        <f>IFERROR(CLEAN(HLOOKUP(L$1,'1.源数据-产品报告-消费降序'!L:L,ROW(),0)),"")</f>
        <v/>
      </c>
      <c r="M767" s="69" t="str">
        <f>IFERROR(CLEAN(HLOOKUP(M$1,'1.源数据-产品报告-消费降序'!M:M,ROW(),0)),"")</f>
        <v/>
      </c>
      <c r="N767" s="69" t="str">
        <f>IFERROR(CLEAN(HLOOKUP(N$1,'1.源数据-产品报告-消费降序'!N:N,ROW(),0)),"")</f>
        <v/>
      </c>
      <c r="O767" s="69" t="str">
        <f>IFERROR(CLEAN(HLOOKUP(O$1,'1.源数据-产品报告-消费降序'!O:O,ROW(),0)),"")</f>
        <v/>
      </c>
      <c r="P767" s="69" t="str">
        <f>IFERROR(CLEAN(HLOOKUP(P$1,'1.源数据-产品报告-消费降序'!P:P,ROW(),0)),"")</f>
        <v/>
      </c>
      <c r="Q767" s="69" t="str">
        <f>IFERROR(CLEAN(HLOOKUP(Q$1,'1.源数据-产品报告-消费降序'!Q:Q,ROW(),0)),"")</f>
        <v/>
      </c>
      <c r="R767" s="69" t="str">
        <f>IFERROR(CLEAN(HLOOKUP(R$1,'1.源数据-产品报告-消费降序'!R:R,ROW(),0)),"")</f>
        <v/>
      </c>
      <c r="S7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7" s="69" t="str">
        <f>IFERROR(CLEAN(HLOOKUP(T$1,'1.源数据-产品报告-消费降序'!T:T,ROW(),0)),"")</f>
        <v/>
      </c>
      <c r="W767" s="69" t="str">
        <f>IFERROR(CLEAN(HLOOKUP(W$1,'1.源数据-产品报告-消费降序'!W:W,ROW(),0)),"")</f>
        <v/>
      </c>
      <c r="X767" s="69" t="str">
        <f>IFERROR(CLEAN(HLOOKUP(X$1,'1.源数据-产品报告-消费降序'!X:X,ROW(),0)),"")</f>
        <v/>
      </c>
      <c r="Y767" s="69" t="str">
        <f>IFERROR(CLEAN(HLOOKUP(Y$1,'1.源数据-产品报告-消费降序'!Y:Y,ROW(),0)),"")</f>
        <v/>
      </c>
      <c r="Z767" s="69" t="str">
        <f>IFERROR(CLEAN(HLOOKUP(Z$1,'1.源数据-产品报告-消费降序'!Z:Z,ROW(),0)),"")</f>
        <v/>
      </c>
      <c r="AA767" s="69" t="str">
        <f>IFERROR(CLEAN(HLOOKUP(AA$1,'1.源数据-产品报告-消费降序'!AA:AA,ROW(),0)),"")</f>
        <v/>
      </c>
      <c r="AB767" s="69" t="str">
        <f>IFERROR(CLEAN(HLOOKUP(AB$1,'1.源数据-产品报告-消费降序'!AB:AB,ROW(),0)),"")</f>
        <v/>
      </c>
      <c r="AC767" s="69" t="str">
        <f>IFERROR(CLEAN(HLOOKUP(AC$1,'1.源数据-产品报告-消费降序'!AC:AC,ROW(),0)),"")</f>
        <v/>
      </c>
      <c r="AD7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7" s="69" t="str">
        <f>IFERROR(CLEAN(HLOOKUP(AE$1,'1.源数据-产品报告-消费降序'!AE:AE,ROW(),0)),"")</f>
        <v/>
      </c>
      <c r="AH767" s="69" t="str">
        <f>IFERROR(CLEAN(HLOOKUP(AH$1,'1.源数据-产品报告-消费降序'!AH:AH,ROW(),0)),"")</f>
        <v/>
      </c>
      <c r="AI767" s="69" t="str">
        <f>IFERROR(CLEAN(HLOOKUP(AI$1,'1.源数据-产品报告-消费降序'!AI:AI,ROW(),0)),"")</f>
        <v/>
      </c>
      <c r="AJ767" s="69" t="str">
        <f>IFERROR(CLEAN(HLOOKUP(AJ$1,'1.源数据-产品报告-消费降序'!AJ:AJ,ROW(),0)),"")</f>
        <v/>
      </c>
      <c r="AK767" s="69" t="str">
        <f>IFERROR(CLEAN(HLOOKUP(AK$1,'1.源数据-产品报告-消费降序'!AK:AK,ROW(),0)),"")</f>
        <v/>
      </c>
      <c r="AL767" s="69" t="str">
        <f>IFERROR(CLEAN(HLOOKUP(AL$1,'1.源数据-产品报告-消费降序'!AL:AL,ROW(),0)),"")</f>
        <v/>
      </c>
      <c r="AM767" s="69" t="str">
        <f>IFERROR(CLEAN(HLOOKUP(AM$1,'1.源数据-产品报告-消费降序'!AM:AM,ROW(),0)),"")</f>
        <v/>
      </c>
      <c r="AN767" s="69" t="str">
        <f>IFERROR(CLEAN(HLOOKUP(AN$1,'1.源数据-产品报告-消费降序'!AN:AN,ROW(),0)),"")</f>
        <v/>
      </c>
      <c r="AO7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7" s="69" t="str">
        <f>IFERROR(CLEAN(HLOOKUP(AP$1,'1.源数据-产品报告-消费降序'!AP:AP,ROW(),0)),"")</f>
        <v/>
      </c>
      <c r="AS767" s="69" t="str">
        <f>IFERROR(CLEAN(HLOOKUP(AS$1,'1.源数据-产品报告-消费降序'!AS:AS,ROW(),0)),"")</f>
        <v/>
      </c>
      <c r="AT767" s="69" t="str">
        <f>IFERROR(CLEAN(HLOOKUP(AT$1,'1.源数据-产品报告-消费降序'!AT:AT,ROW(),0)),"")</f>
        <v/>
      </c>
      <c r="AU767" s="69" t="str">
        <f>IFERROR(CLEAN(HLOOKUP(AU$1,'1.源数据-产品报告-消费降序'!AU:AU,ROW(),0)),"")</f>
        <v/>
      </c>
      <c r="AV767" s="69" t="str">
        <f>IFERROR(CLEAN(HLOOKUP(AV$1,'1.源数据-产品报告-消费降序'!AV:AV,ROW(),0)),"")</f>
        <v/>
      </c>
      <c r="AW767" s="69" t="str">
        <f>IFERROR(CLEAN(HLOOKUP(AW$1,'1.源数据-产品报告-消费降序'!AW:AW,ROW(),0)),"")</f>
        <v/>
      </c>
      <c r="AX767" s="69" t="str">
        <f>IFERROR(CLEAN(HLOOKUP(AX$1,'1.源数据-产品报告-消费降序'!AX:AX,ROW(),0)),"")</f>
        <v/>
      </c>
      <c r="AY767" s="69" t="str">
        <f>IFERROR(CLEAN(HLOOKUP(AY$1,'1.源数据-产品报告-消费降序'!AY:AY,ROW(),0)),"")</f>
        <v/>
      </c>
      <c r="AZ7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7" s="69" t="str">
        <f>IFERROR(CLEAN(HLOOKUP(BA$1,'1.源数据-产品报告-消费降序'!BA:BA,ROW(),0)),"")</f>
        <v/>
      </c>
      <c r="BD767" s="69" t="str">
        <f>IFERROR(CLEAN(HLOOKUP(BD$1,'1.源数据-产品报告-消费降序'!BD:BD,ROW(),0)),"")</f>
        <v/>
      </c>
      <c r="BE767" s="69" t="str">
        <f>IFERROR(CLEAN(HLOOKUP(BE$1,'1.源数据-产品报告-消费降序'!BE:BE,ROW(),0)),"")</f>
        <v/>
      </c>
      <c r="BF767" s="69" t="str">
        <f>IFERROR(CLEAN(HLOOKUP(BF$1,'1.源数据-产品报告-消费降序'!BF:BF,ROW(),0)),"")</f>
        <v/>
      </c>
      <c r="BG767" s="69" t="str">
        <f>IFERROR(CLEAN(HLOOKUP(BG$1,'1.源数据-产品报告-消费降序'!BG:BG,ROW(),0)),"")</f>
        <v/>
      </c>
      <c r="BH767" s="69" t="str">
        <f>IFERROR(CLEAN(HLOOKUP(BH$1,'1.源数据-产品报告-消费降序'!BH:BH,ROW(),0)),"")</f>
        <v/>
      </c>
      <c r="BI767" s="69" t="str">
        <f>IFERROR(CLEAN(HLOOKUP(BI$1,'1.源数据-产品报告-消费降序'!BI:BI,ROW(),0)),"")</f>
        <v/>
      </c>
      <c r="BJ767" s="69" t="str">
        <f>IFERROR(CLEAN(HLOOKUP(BJ$1,'1.源数据-产品报告-消费降序'!BJ:BJ,ROW(),0)),"")</f>
        <v/>
      </c>
      <c r="BK7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7" s="69" t="str">
        <f>IFERROR(CLEAN(HLOOKUP(BL$1,'1.源数据-产品报告-消费降序'!BL:BL,ROW(),0)),"")</f>
        <v/>
      </c>
      <c r="BO767" s="69" t="str">
        <f>IFERROR(CLEAN(HLOOKUP(BO$1,'1.源数据-产品报告-消费降序'!BO:BO,ROW(),0)),"")</f>
        <v/>
      </c>
      <c r="BP767" s="69" t="str">
        <f>IFERROR(CLEAN(HLOOKUP(BP$1,'1.源数据-产品报告-消费降序'!BP:BP,ROW(),0)),"")</f>
        <v/>
      </c>
      <c r="BQ767" s="69" t="str">
        <f>IFERROR(CLEAN(HLOOKUP(BQ$1,'1.源数据-产品报告-消费降序'!BQ:BQ,ROW(),0)),"")</f>
        <v/>
      </c>
      <c r="BR767" s="69" t="str">
        <f>IFERROR(CLEAN(HLOOKUP(BR$1,'1.源数据-产品报告-消费降序'!BR:BR,ROW(),0)),"")</f>
        <v/>
      </c>
      <c r="BS767" s="69" t="str">
        <f>IFERROR(CLEAN(HLOOKUP(BS$1,'1.源数据-产品报告-消费降序'!BS:BS,ROW(),0)),"")</f>
        <v/>
      </c>
      <c r="BT767" s="69" t="str">
        <f>IFERROR(CLEAN(HLOOKUP(BT$1,'1.源数据-产品报告-消费降序'!BT:BT,ROW(),0)),"")</f>
        <v/>
      </c>
      <c r="BU767" s="69" t="str">
        <f>IFERROR(CLEAN(HLOOKUP(BU$1,'1.源数据-产品报告-消费降序'!BU:BU,ROW(),0)),"")</f>
        <v/>
      </c>
      <c r="BV7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7" s="69" t="str">
        <f>IFERROR(CLEAN(HLOOKUP(BW$1,'1.源数据-产品报告-消费降序'!BW:BW,ROW(),0)),"")</f>
        <v/>
      </c>
    </row>
    <row r="768" spans="1:75">
      <c r="A768" s="69" t="str">
        <f>IFERROR(CLEAN(HLOOKUP(A$1,'1.源数据-产品报告-消费降序'!A:A,ROW(),0)),"")</f>
        <v/>
      </c>
      <c r="B768" s="69" t="str">
        <f>IFERROR(CLEAN(HLOOKUP(B$1,'1.源数据-产品报告-消费降序'!B:B,ROW(),0)),"")</f>
        <v/>
      </c>
      <c r="C768" s="69" t="str">
        <f>IFERROR(CLEAN(HLOOKUP(C$1,'1.源数据-产品报告-消费降序'!C:C,ROW(),0)),"")</f>
        <v/>
      </c>
      <c r="D768" s="69" t="str">
        <f>IFERROR(CLEAN(HLOOKUP(D$1,'1.源数据-产品报告-消费降序'!D:D,ROW(),0)),"")</f>
        <v/>
      </c>
      <c r="E768" s="69" t="str">
        <f>IFERROR(CLEAN(HLOOKUP(E$1,'1.源数据-产品报告-消费降序'!E:E,ROW(),0)),"")</f>
        <v/>
      </c>
      <c r="F768" s="69" t="str">
        <f>IFERROR(CLEAN(HLOOKUP(F$1,'1.源数据-产品报告-消费降序'!F:F,ROW(),0)),"")</f>
        <v/>
      </c>
      <c r="G768" s="70">
        <f>IFERROR((HLOOKUP(G$1,'1.源数据-产品报告-消费降序'!G:G,ROW(),0)),"")</f>
        <v>0</v>
      </c>
      <c r="H7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8" s="69" t="str">
        <f>IFERROR(CLEAN(HLOOKUP(I$1,'1.源数据-产品报告-消费降序'!I:I,ROW(),0)),"")</f>
        <v/>
      </c>
      <c r="L768" s="69" t="str">
        <f>IFERROR(CLEAN(HLOOKUP(L$1,'1.源数据-产品报告-消费降序'!L:L,ROW(),0)),"")</f>
        <v/>
      </c>
      <c r="M768" s="69" t="str">
        <f>IFERROR(CLEAN(HLOOKUP(M$1,'1.源数据-产品报告-消费降序'!M:M,ROW(),0)),"")</f>
        <v/>
      </c>
      <c r="N768" s="69" t="str">
        <f>IFERROR(CLEAN(HLOOKUP(N$1,'1.源数据-产品报告-消费降序'!N:N,ROW(),0)),"")</f>
        <v/>
      </c>
      <c r="O768" s="69" t="str">
        <f>IFERROR(CLEAN(HLOOKUP(O$1,'1.源数据-产品报告-消费降序'!O:O,ROW(),0)),"")</f>
        <v/>
      </c>
      <c r="P768" s="69" t="str">
        <f>IFERROR(CLEAN(HLOOKUP(P$1,'1.源数据-产品报告-消费降序'!P:P,ROW(),0)),"")</f>
        <v/>
      </c>
      <c r="Q768" s="69" t="str">
        <f>IFERROR(CLEAN(HLOOKUP(Q$1,'1.源数据-产品报告-消费降序'!Q:Q,ROW(),0)),"")</f>
        <v/>
      </c>
      <c r="R768" s="69" t="str">
        <f>IFERROR(CLEAN(HLOOKUP(R$1,'1.源数据-产品报告-消费降序'!R:R,ROW(),0)),"")</f>
        <v/>
      </c>
      <c r="S7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8" s="69" t="str">
        <f>IFERROR(CLEAN(HLOOKUP(T$1,'1.源数据-产品报告-消费降序'!T:T,ROW(),0)),"")</f>
        <v/>
      </c>
      <c r="W768" s="69" t="str">
        <f>IFERROR(CLEAN(HLOOKUP(W$1,'1.源数据-产品报告-消费降序'!W:W,ROW(),0)),"")</f>
        <v/>
      </c>
      <c r="X768" s="69" t="str">
        <f>IFERROR(CLEAN(HLOOKUP(X$1,'1.源数据-产品报告-消费降序'!X:X,ROW(),0)),"")</f>
        <v/>
      </c>
      <c r="Y768" s="69" t="str">
        <f>IFERROR(CLEAN(HLOOKUP(Y$1,'1.源数据-产品报告-消费降序'!Y:Y,ROW(),0)),"")</f>
        <v/>
      </c>
      <c r="Z768" s="69" t="str">
        <f>IFERROR(CLEAN(HLOOKUP(Z$1,'1.源数据-产品报告-消费降序'!Z:Z,ROW(),0)),"")</f>
        <v/>
      </c>
      <c r="AA768" s="69" t="str">
        <f>IFERROR(CLEAN(HLOOKUP(AA$1,'1.源数据-产品报告-消费降序'!AA:AA,ROW(),0)),"")</f>
        <v/>
      </c>
      <c r="AB768" s="69" t="str">
        <f>IFERROR(CLEAN(HLOOKUP(AB$1,'1.源数据-产品报告-消费降序'!AB:AB,ROW(),0)),"")</f>
        <v/>
      </c>
      <c r="AC768" s="69" t="str">
        <f>IFERROR(CLEAN(HLOOKUP(AC$1,'1.源数据-产品报告-消费降序'!AC:AC,ROW(),0)),"")</f>
        <v/>
      </c>
      <c r="AD7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8" s="69" t="str">
        <f>IFERROR(CLEAN(HLOOKUP(AE$1,'1.源数据-产品报告-消费降序'!AE:AE,ROW(),0)),"")</f>
        <v/>
      </c>
      <c r="AH768" s="69" t="str">
        <f>IFERROR(CLEAN(HLOOKUP(AH$1,'1.源数据-产品报告-消费降序'!AH:AH,ROW(),0)),"")</f>
        <v/>
      </c>
      <c r="AI768" s="69" t="str">
        <f>IFERROR(CLEAN(HLOOKUP(AI$1,'1.源数据-产品报告-消费降序'!AI:AI,ROW(),0)),"")</f>
        <v/>
      </c>
      <c r="AJ768" s="69" t="str">
        <f>IFERROR(CLEAN(HLOOKUP(AJ$1,'1.源数据-产品报告-消费降序'!AJ:AJ,ROW(),0)),"")</f>
        <v/>
      </c>
      <c r="AK768" s="69" t="str">
        <f>IFERROR(CLEAN(HLOOKUP(AK$1,'1.源数据-产品报告-消费降序'!AK:AK,ROW(),0)),"")</f>
        <v/>
      </c>
      <c r="AL768" s="69" t="str">
        <f>IFERROR(CLEAN(HLOOKUP(AL$1,'1.源数据-产品报告-消费降序'!AL:AL,ROW(),0)),"")</f>
        <v/>
      </c>
      <c r="AM768" s="69" t="str">
        <f>IFERROR(CLEAN(HLOOKUP(AM$1,'1.源数据-产品报告-消费降序'!AM:AM,ROW(),0)),"")</f>
        <v/>
      </c>
      <c r="AN768" s="69" t="str">
        <f>IFERROR(CLEAN(HLOOKUP(AN$1,'1.源数据-产品报告-消费降序'!AN:AN,ROW(),0)),"")</f>
        <v/>
      </c>
      <c r="AO7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8" s="69" t="str">
        <f>IFERROR(CLEAN(HLOOKUP(AP$1,'1.源数据-产品报告-消费降序'!AP:AP,ROW(),0)),"")</f>
        <v/>
      </c>
      <c r="AS768" s="69" t="str">
        <f>IFERROR(CLEAN(HLOOKUP(AS$1,'1.源数据-产品报告-消费降序'!AS:AS,ROW(),0)),"")</f>
        <v/>
      </c>
      <c r="AT768" s="69" t="str">
        <f>IFERROR(CLEAN(HLOOKUP(AT$1,'1.源数据-产品报告-消费降序'!AT:AT,ROW(),0)),"")</f>
        <v/>
      </c>
      <c r="AU768" s="69" t="str">
        <f>IFERROR(CLEAN(HLOOKUP(AU$1,'1.源数据-产品报告-消费降序'!AU:AU,ROW(),0)),"")</f>
        <v/>
      </c>
      <c r="AV768" s="69" t="str">
        <f>IFERROR(CLEAN(HLOOKUP(AV$1,'1.源数据-产品报告-消费降序'!AV:AV,ROW(),0)),"")</f>
        <v/>
      </c>
      <c r="AW768" s="69" t="str">
        <f>IFERROR(CLEAN(HLOOKUP(AW$1,'1.源数据-产品报告-消费降序'!AW:AW,ROW(),0)),"")</f>
        <v/>
      </c>
      <c r="AX768" s="69" t="str">
        <f>IFERROR(CLEAN(HLOOKUP(AX$1,'1.源数据-产品报告-消费降序'!AX:AX,ROW(),0)),"")</f>
        <v/>
      </c>
      <c r="AY768" s="69" t="str">
        <f>IFERROR(CLEAN(HLOOKUP(AY$1,'1.源数据-产品报告-消费降序'!AY:AY,ROW(),0)),"")</f>
        <v/>
      </c>
      <c r="AZ7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8" s="69" t="str">
        <f>IFERROR(CLEAN(HLOOKUP(BA$1,'1.源数据-产品报告-消费降序'!BA:BA,ROW(),0)),"")</f>
        <v/>
      </c>
      <c r="BD768" s="69" t="str">
        <f>IFERROR(CLEAN(HLOOKUP(BD$1,'1.源数据-产品报告-消费降序'!BD:BD,ROW(),0)),"")</f>
        <v/>
      </c>
      <c r="BE768" s="69" t="str">
        <f>IFERROR(CLEAN(HLOOKUP(BE$1,'1.源数据-产品报告-消费降序'!BE:BE,ROW(),0)),"")</f>
        <v/>
      </c>
      <c r="BF768" s="69" t="str">
        <f>IFERROR(CLEAN(HLOOKUP(BF$1,'1.源数据-产品报告-消费降序'!BF:BF,ROW(),0)),"")</f>
        <v/>
      </c>
      <c r="BG768" s="69" t="str">
        <f>IFERROR(CLEAN(HLOOKUP(BG$1,'1.源数据-产品报告-消费降序'!BG:BG,ROW(),0)),"")</f>
        <v/>
      </c>
      <c r="BH768" s="69" t="str">
        <f>IFERROR(CLEAN(HLOOKUP(BH$1,'1.源数据-产品报告-消费降序'!BH:BH,ROW(),0)),"")</f>
        <v/>
      </c>
      <c r="BI768" s="69" t="str">
        <f>IFERROR(CLEAN(HLOOKUP(BI$1,'1.源数据-产品报告-消费降序'!BI:BI,ROW(),0)),"")</f>
        <v/>
      </c>
      <c r="BJ768" s="69" t="str">
        <f>IFERROR(CLEAN(HLOOKUP(BJ$1,'1.源数据-产品报告-消费降序'!BJ:BJ,ROW(),0)),"")</f>
        <v/>
      </c>
      <c r="BK7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8" s="69" t="str">
        <f>IFERROR(CLEAN(HLOOKUP(BL$1,'1.源数据-产品报告-消费降序'!BL:BL,ROW(),0)),"")</f>
        <v/>
      </c>
      <c r="BO768" s="69" t="str">
        <f>IFERROR(CLEAN(HLOOKUP(BO$1,'1.源数据-产品报告-消费降序'!BO:BO,ROW(),0)),"")</f>
        <v/>
      </c>
      <c r="BP768" s="69" t="str">
        <f>IFERROR(CLEAN(HLOOKUP(BP$1,'1.源数据-产品报告-消费降序'!BP:BP,ROW(),0)),"")</f>
        <v/>
      </c>
      <c r="BQ768" s="69" t="str">
        <f>IFERROR(CLEAN(HLOOKUP(BQ$1,'1.源数据-产品报告-消费降序'!BQ:BQ,ROW(),0)),"")</f>
        <v/>
      </c>
      <c r="BR768" s="69" t="str">
        <f>IFERROR(CLEAN(HLOOKUP(BR$1,'1.源数据-产品报告-消费降序'!BR:BR,ROW(),0)),"")</f>
        <v/>
      </c>
      <c r="BS768" s="69" t="str">
        <f>IFERROR(CLEAN(HLOOKUP(BS$1,'1.源数据-产品报告-消费降序'!BS:BS,ROW(),0)),"")</f>
        <v/>
      </c>
      <c r="BT768" s="69" t="str">
        <f>IFERROR(CLEAN(HLOOKUP(BT$1,'1.源数据-产品报告-消费降序'!BT:BT,ROW(),0)),"")</f>
        <v/>
      </c>
      <c r="BU768" s="69" t="str">
        <f>IFERROR(CLEAN(HLOOKUP(BU$1,'1.源数据-产品报告-消费降序'!BU:BU,ROW(),0)),"")</f>
        <v/>
      </c>
      <c r="BV7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8" s="69" t="str">
        <f>IFERROR(CLEAN(HLOOKUP(BW$1,'1.源数据-产品报告-消费降序'!BW:BW,ROW(),0)),"")</f>
        <v/>
      </c>
    </row>
    <row r="769" spans="1:75">
      <c r="A769" s="69" t="str">
        <f>IFERROR(CLEAN(HLOOKUP(A$1,'1.源数据-产品报告-消费降序'!A:A,ROW(),0)),"")</f>
        <v/>
      </c>
      <c r="B769" s="69" t="str">
        <f>IFERROR(CLEAN(HLOOKUP(B$1,'1.源数据-产品报告-消费降序'!B:B,ROW(),0)),"")</f>
        <v/>
      </c>
      <c r="C769" s="69" t="str">
        <f>IFERROR(CLEAN(HLOOKUP(C$1,'1.源数据-产品报告-消费降序'!C:C,ROW(),0)),"")</f>
        <v/>
      </c>
      <c r="D769" s="69" t="str">
        <f>IFERROR(CLEAN(HLOOKUP(D$1,'1.源数据-产品报告-消费降序'!D:D,ROW(),0)),"")</f>
        <v/>
      </c>
      <c r="E769" s="69" t="str">
        <f>IFERROR(CLEAN(HLOOKUP(E$1,'1.源数据-产品报告-消费降序'!E:E,ROW(),0)),"")</f>
        <v/>
      </c>
      <c r="F769" s="69" t="str">
        <f>IFERROR(CLEAN(HLOOKUP(F$1,'1.源数据-产品报告-消费降序'!F:F,ROW(),0)),"")</f>
        <v/>
      </c>
      <c r="G769" s="70">
        <f>IFERROR((HLOOKUP(G$1,'1.源数据-产品报告-消费降序'!G:G,ROW(),0)),"")</f>
        <v>0</v>
      </c>
      <c r="H7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69" s="69" t="str">
        <f>IFERROR(CLEAN(HLOOKUP(I$1,'1.源数据-产品报告-消费降序'!I:I,ROW(),0)),"")</f>
        <v/>
      </c>
      <c r="L769" s="69" t="str">
        <f>IFERROR(CLEAN(HLOOKUP(L$1,'1.源数据-产品报告-消费降序'!L:L,ROW(),0)),"")</f>
        <v/>
      </c>
      <c r="M769" s="69" t="str">
        <f>IFERROR(CLEAN(HLOOKUP(M$1,'1.源数据-产品报告-消费降序'!M:M,ROW(),0)),"")</f>
        <v/>
      </c>
      <c r="N769" s="69" t="str">
        <f>IFERROR(CLEAN(HLOOKUP(N$1,'1.源数据-产品报告-消费降序'!N:N,ROW(),0)),"")</f>
        <v/>
      </c>
      <c r="O769" s="69" t="str">
        <f>IFERROR(CLEAN(HLOOKUP(O$1,'1.源数据-产品报告-消费降序'!O:O,ROW(),0)),"")</f>
        <v/>
      </c>
      <c r="P769" s="69" t="str">
        <f>IFERROR(CLEAN(HLOOKUP(P$1,'1.源数据-产品报告-消费降序'!P:P,ROW(),0)),"")</f>
        <v/>
      </c>
      <c r="Q769" s="69" t="str">
        <f>IFERROR(CLEAN(HLOOKUP(Q$1,'1.源数据-产品报告-消费降序'!Q:Q,ROW(),0)),"")</f>
        <v/>
      </c>
      <c r="R769" s="69" t="str">
        <f>IFERROR(CLEAN(HLOOKUP(R$1,'1.源数据-产品报告-消费降序'!R:R,ROW(),0)),"")</f>
        <v/>
      </c>
      <c r="S7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69" s="69" t="str">
        <f>IFERROR(CLEAN(HLOOKUP(T$1,'1.源数据-产品报告-消费降序'!T:T,ROW(),0)),"")</f>
        <v/>
      </c>
      <c r="W769" s="69" t="str">
        <f>IFERROR(CLEAN(HLOOKUP(W$1,'1.源数据-产品报告-消费降序'!W:W,ROW(),0)),"")</f>
        <v/>
      </c>
      <c r="X769" s="69" t="str">
        <f>IFERROR(CLEAN(HLOOKUP(X$1,'1.源数据-产品报告-消费降序'!X:X,ROW(),0)),"")</f>
        <v/>
      </c>
      <c r="Y769" s="69" t="str">
        <f>IFERROR(CLEAN(HLOOKUP(Y$1,'1.源数据-产品报告-消费降序'!Y:Y,ROW(),0)),"")</f>
        <v/>
      </c>
      <c r="Z769" s="69" t="str">
        <f>IFERROR(CLEAN(HLOOKUP(Z$1,'1.源数据-产品报告-消费降序'!Z:Z,ROW(),0)),"")</f>
        <v/>
      </c>
      <c r="AA769" s="69" t="str">
        <f>IFERROR(CLEAN(HLOOKUP(AA$1,'1.源数据-产品报告-消费降序'!AA:AA,ROW(),0)),"")</f>
        <v/>
      </c>
      <c r="AB769" s="69" t="str">
        <f>IFERROR(CLEAN(HLOOKUP(AB$1,'1.源数据-产品报告-消费降序'!AB:AB,ROW(),0)),"")</f>
        <v/>
      </c>
      <c r="AC769" s="69" t="str">
        <f>IFERROR(CLEAN(HLOOKUP(AC$1,'1.源数据-产品报告-消费降序'!AC:AC,ROW(),0)),"")</f>
        <v/>
      </c>
      <c r="AD7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69" s="69" t="str">
        <f>IFERROR(CLEAN(HLOOKUP(AE$1,'1.源数据-产品报告-消费降序'!AE:AE,ROW(),0)),"")</f>
        <v/>
      </c>
      <c r="AH769" s="69" t="str">
        <f>IFERROR(CLEAN(HLOOKUP(AH$1,'1.源数据-产品报告-消费降序'!AH:AH,ROW(),0)),"")</f>
        <v/>
      </c>
      <c r="AI769" s="69" t="str">
        <f>IFERROR(CLEAN(HLOOKUP(AI$1,'1.源数据-产品报告-消费降序'!AI:AI,ROW(),0)),"")</f>
        <v/>
      </c>
      <c r="AJ769" s="69" t="str">
        <f>IFERROR(CLEAN(HLOOKUP(AJ$1,'1.源数据-产品报告-消费降序'!AJ:AJ,ROW(),0)),"")</f>
        <v/>
      </c>
      <c r="AK769" s="69" t="str">
        <f>IFERROR(CLEAN(HLOOKUP(AK$1,'1.源数据-产品报告-消费降序'!AK:AK,ROW(),0)),"")</f>
        <v/>
      </c>
      <c r="AL769" s="69" t="str">
        <f>IFERROR(CLEAN(HLOOKUP(AL$1,'1.源数据-产品报告-消费降序'!AL:AL,ROW(),0)),"")</f>
        <v/>
      </c>
      <c r="AM769" s="69" t="str">
        <f>IFERROR(CLEAN(HLOOKUP(AM$1,'1.源数据-产品报告-消费降序'!AM:AM,ROW(),0)),"")</f>
        <v/>
      </c>
      <c r="AN769" s="69" t="str">
        <f>IFERROR(CLEAN(HLOOKUP(AN$1,'1.源数据-产品报告-消费降序'!AN:AN,ROW(),0)),"")</f>
        <v/>
      </c>
      <c r="AO7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69" s="69" t="str">
        <f>IFERROR(CLEAN(HLOOKUP(AP$1,'1.源数据-产品报告-消费降序'!AP:AP,ROW(),0)),"")</f>
        <v/>
      </c>
      <c r="AS769" s="69" t="str">
        <f>IFERROR(CLEAN(HLOOKUP(AS$1,'1.源数据-产品报告-消费降序'!AS:AS,ROW(),0)),"")</f>
        <v/>
      </c>
      <c r="AT769" s="69" t="str">
        <f>IFERROR(CLEAN(HLOOKUP(AT$1,'1.源数据-产品报告-消费降序'!AT:AT,ROW(),0)),"")</f>
        <v/>
      </c>
      <c r="AU769" s="69" t="str">
        <f>IFERROR(CLEAN(HLOOKUP(AU$1,'1.源数据-产品报告-消费降序'!AU:AU,ROW(),0)),"")</f>
        <v/>
      </c>
      <c r="AV769" s="69" t="str">
        <f>IFERROR(CLEAN(HLOOKUP(AV$1,'1.源数据-产品报告-消费降序'!AV:AV,ROW(),0)),"")</f>
        <v/>
      </c>
      <c r="AW769" s="69" t="str">
        <f>IFERROR(CLEAN(HLOOKUP(AW$1,'1.源数据-产品报告-消费降序'!AW:AW,ROW(),0)),"")</f>
        <v/>
      </c>
      <c r="AX769" s="69" t="str">
        <f>IFERROR(CLEAN(HLOOKUP(AX$1,'1.源数据-产品报告-消费降序'!AX:AX,ROW(),0)),"")</f>
        <v/>
      </c>
      <c r="AY769" s="69" t="str">
        <f>IFERROR(CLEAN(HLOOKUP(AY$1,'1.源数据-产品报告-消费降序'!AY:AY,ROW(),0)),"")</f>
        <v/>
      </c>
      <c r="AZ7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69" s="69" t="str">
        <f>IFERROR(CLEAN(HLOOKUP(BA$1,'1.源数据-产品报告-消费降序'!BA:BA,ROW(),0)),"")</f>
        <v/>
      </c>
      <c r="BD769" s="69" t="str">
        <f>IFERROR(CLEAN(HLOOKUP(BD$1,'1.源数据-产品报告-消费降序'!BD:BD,ROW(),0)),"")</f>
        <v/>
      </c>
      <c r="BE769" s="69" t="str">
        <f>IFERROR(CLEAN(HLOOKUP(BE$1,'1.源数据-产品报告-消费降序'!BE:BE,ROW(),0)),"")</f>
        <v/>
      </c>
      <c r="BF769" s="69" t="str">
        <f>IFERROR(CLEAN(HLOOKUP(BF$1,'1.源数据-产品报告-消费降序'!BF:BF,ROW(),0)),"")</f>
        <v/>
      </c>
      <c r="BG769" s="69" t="str">
        <f>IFERROR(CLEAN(HLOOKUP(BG$1,'1.源数据-产品报告-消费降序'!BG:BG,ROW(),0)),"")</f>
        <v/>
      </c>
      <c r="BH769" s="69" t="str">
        <f>IFERROR(CLEAN(HLOOKUP(BH$1,'1.源数据-产品报告-消费降序'!BH:BH,ROW(),0)),"")</f>
        <v/>
      </c>
      <c r="BI769" s="69" t="str">
        <f>IFERROR(CLEAN(HLOOKUP(BI$1,'1.源数据-产品报告-消费降序'!BI:BI,ROW(),0)),"")</f>
        <v/>
      </c>
      <c r="BJ769" s="69" t="str">
        <f>IFERROR(CLEAN(HLOOKUP(BJ$1,'1.源数据-产品报告-消费降序'!BJ:BJ,ROW(),0)),"")</f>
        <v/>
      </c>
      <c r="BK7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69" s="69" t="str">
        <f>IFERROR(CLEAN(HLOOKUP(BL$1,'1.源数据-产品报告-消费降序'!BL:BL,ROW(),0)),"")</f>
        <v/>
      </c>
      <c r="BO769" s="69" t="str">
        <f>IFERROR(CLEAN(HLOOKUP(BO$1,'1.源数据-产品报告-消费降序'!BO:BO,ROW(),0)),"")</f>
        <v/>
      </c>
      <c r="BP769" s="69" t="str">
        <f>IFERROR(CLEAN(HLOOKUP(BP$1,'1.源数据-产品报告-消费降序'!BP:BP,ROW(),0)),"")</f>
        <v/>
      </c>
      <c r="BQ769" s="69" t="str">
        <f>IFERROR(CLEAN(HLOOKUP(BQ$1,'1.源数据-产品报告-消费降序'!BQ:BQ,ROW(),0)),"")</f>
        <v/>
      </c>
      <c r="BR769" s="69" t="str">
        <f>IFERROR(CLEAN(HLOOKUP(BR$1,'1.源数据-产品报告-消费降序'!BR:BR,ROW(),0)),"")</f>
        <v/>
      </c>
      <c r="BS769" s="69" t="str">
        <f>IFERROR(CLEAN(HLOOKUP(BS$1,'1.源数据-产品报告-消费降序'!BS:BS,ROW(),0)),"")</f>
        <v/>
      </c>
      <c r="BT769" s="69" t="str">
        <f>IFERROR(CLEAN(HLOOKUP(BT$1,'1.源数据-产品报告-消费降序'!BT:BT,ROW(),0)),"")</f>
        <v/>
      </c>
      <c r="BU769" s="69" t="str">
        <f>IFERROR(CLEAN(HLOOKUP(BU$1,'1.源数据-产品报告-消费降序'!BU:BU,ROW(),0)),"")</f>
        <v/>
      </c>
      <c r="BV7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69" s="69" t="str">
        <f>IFERROR(CLEAN(HLOOKUP(BW$1,'1.源数据-产品报告-消费降序'!BW:BW,ROW(),0)),"")</f>
        <v/>
      </c>
    </row>
    <row r="770" spans="1:75">
      <c r="A770" s="69" t="str">
        <f>IFERROR(CLEAN(HLOOKUP(A$1,'1.源数据-产品报告-消费降序'!A:A,ROW(),0)),"")</f>
        <v/>
      </c>
      <c r="B770" s="69" t="str">
        <f>IFERROR(CLEAN(HLOOKUP(B$1,'1.源数据-产品报告-消费降序'!B:B,ROW(),0)),"")</f>
        <v/>
      </c>
      <c r="C770" s="69" t="str">
        <f>IFERROR(CLEAN(HLOOKUP(C$1,'1.源数据-产品报告-消费降序'!C:C,ROW(),0)),"")</f>
        <v/>
      </c>
      <c r="D770" s="69" t="str">
        <f>IFERROR(CLEAN(HLOOKUP(D$1,'1.源数据-产品报告-消费降序'!D:D,ROW(),0)),"")</f>
        <v/>
      </c>
      <c r="E770" s="69" t="str">
        <f>IFERROR(CLEAN(HLOOKUP(E$1,'1.源数据-产品报告-消费降序'!E:E,ROW(),0)),"")</f>
        <v/>
      </c>
      <c r="F770" s="69" t="str">
        <f>IFERROR(CLEAN(HLOOKUP(F$1,'1.源数据-产品报告-消费降序'!F:F,ROW(),0)),"")</f>
        <v/>
      </c>
      <c r="G770" s="70">
        <f>IFERROR((HLOOKUP(G$1,'1.源数据-产品报告-消费降序'!G:G,ROW(),0)),"")</f>
        <v>0</v>
      </c>
      <c r="H7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0" s="69" t="str">
        <f>IFERROR(CLEAN(HLOOKUP(I$1,'1.源数据-产品报告-消费降序'!I:I,ROW(),0)),"")</f>
        <v/>
      </c>
      <c r="L770" s="69" t="str">
        <f>IFERROR(CLEAN(HLOOKUP(L$1,'1.源数据-产品报告-消费降序'!L:L,ROW(),0)),"")</f>
        <v/>
      </c>
      <c r="M770" s="69" t="str">
        <f>IFERROR(CLEAN(HLOOKUP(M$1,'1.源数据-产品报告-消费降序'!M:M,ROW(),0)),"")</f>
        <v/>
      </c>
      <c r="N770" s="69" t="str">
        <f>IFERROR(CLEAN(HLOOKUP(N$1,'1.源数据-产品报告-消费降序'!N:N,ROW(),0)),"")</f>
        <v/>
      </c>
      <c r="O770" s="69" t="str">
        <f>IFERROR(CLEAN(HLOOKUP(O$1,'1.源数据-产品报告-消费降序'!O:O,ROW(),0)),"")</f>
        <v/>
      </c>
      <c r="P770" s="69" t="str">
        <f>IFERROR(CLEAN(HLOOKUP(P$1,'1.源数据-产品报告-消费降序'!P:P,ROW(),0)),"")</f>
        <v/>
      </c>
      <c r="Q770" s="69" t="str">
        <f>IFERROR(CLEAN(HLOOKUP(Q$1,'1.源数据-产品报告-消费降序'!Q:Q,ROW(),0)),"")</f>
        <v/>
      </c>
      <c r="R770" s="69" t="str">
        <f>IFERROR(CLEAN(HLOOKUP(R$1,'1.源数据-产品报告-消费降序'!R:R,ROW(),0)),"")</f>
        <v/>
      </c>
      <c r="S7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0" s="69" t="str">
        <f>IFERROR(CLEAN(HLOOKUP(T$1,'1.源数据-产品报告-消费降序'!T:T,ROW(),0)),"")</f>
        <v/>
      </c>
      <c r="W770" s="69" t="str">
        <f>IFERROR(CLEAN(HLOOKUP(W$1,'1.源数据-产品报告-消费降序'!W:W,ROW(),0)),"")</f>
        <v/>
      </c>
      <c r="X770" s="69" t="str">
        <f>IFERROR(CLEAN(HLOOKUP(X$1,'1.源数据-产品报告-消费降序'!X:X,ROW(),0)),"")</f>
        <v/>
      </c>
      <c r="Y770" s="69" t="str">
        <f>IFERROR(CLEAN(HLOOKUP(Y$1,'1.源数据-产品报告-消费降序'!Y:Y,ROW(),0)),"")</f>
        <v/>
      </c>
      <c r="Z770" s="69" t="str">
        <f>IFERROR(CLEAN(HLOOKUP(Z$1,'1.源数据-产品报告-消费降序'!Z:Z,ROW(),0)),"")</f>
        <v/>
      </c>
      <c r="AA770" s="69" t="str">
        <f>IFERROR(CLEAN(HLOOKUP(AA$1,'1.源数据-产品报告-消费降序'!AA:AA,ROW(),0)),"")</f>
        <v/>
      </c>
      <c r="AB770" s="69" t="str">
        <f>IFERROR(CLEAN(HLOOKUP(AB$1,'1.源数据-产品报告-消费降序'!AB:AB,ROW(),0)),"")</f>
        <v/>
      </c>
      <c r="AC770" s="69" t="str">
        <f>IFERROR(CLEAN(HLOOKUP(AC$1,'1.源数据-产品报告-消费降序'!AC:AC,ROW(),0)),"")</f>
        <v/>
      </c>
      <c r="AD7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0" s="69" t="str">
        <f>IFERROR(CLEAN(HLOOKUP(AE$1,'1.源数据-产品报告-消费降序'!AE:AE,ROW(),0)),"")</f>
        <v/>
      </c>
      <c r="AH770" s="69" t="str">
        <f>IFERROR(CLEAN(HLOOKUP(AH$1,'1.源数据-产品报告-消费降序'!AH:AH,ROW(),0)),"")</f>
        <v/>
      </c>
      <c r="AI770" s="69" t="str">
        <f>IFERROR(CLEAN(HLOOKUP(AI$1,'1.源数据-产品报告-消费降序'!AI:AI,ROW(),0)),"")</f>
        <v/>
      </c>
      <c r="AJ770" s="69" t="str">
        <f>IFERROR(CLEAN(HLOOKUP(AJ$1,'1.源数据-产品报告-消费降序'!AJ:AJ,ROW(),0)),"")</f>
        <v/>
      </c>
      <c r="AK770" s="69" t="str">
        <f>IFERROR(CLEAN(HLOOKUP(AK$1,'1.源数据-产品报告-消费降序'!AK:AK,ROW(),0)),"")</f>
        <v/>
      </c>
      <c r="AL770" s="69" t="str">
        <f>IFERROR(CLEAN(HLOOKUP(AL$1,'1.源数据-产品报告-消费降序'!AL:AL,ROW(),0)),"")</f>
        <v/>
      </c>
      <c r="AM770" s="69" t="str">
        <f>IFERROR(CLEAN(HLOOKUP(AM$1,'1.源数据-产品报告-消费降序'!AM:AM,ROW(),0)),"")</f>
        <v/>
      </c>
      <c r="AN770" s="69" t="str">
        <f>IFERROR(CLEAN(HLOOKUP(AN$1,'1.源数据-产品报告-消费降序'!AN:AN,ROW(),0)),"")</f>
        <v/>
      </c>
      <c r="AO7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0" s="69" t="str">
        <f>IFERROR(CLEAN(HLOOKUP(AP$1,'1.源数据-产品报告-消费降序'!AP:AP,ROW(),0)),"")</f>
        <v/>
      </c>
      <c r="AS770" s="69" t="str">
        <f>IFERROR(CLEAN(HLOOKUP(AS$1,'1.源数据-产品报告-消费降序'!AS:AS,ROW(),0)),"")</f>
        <v/>
      </c>
      <c r="AT770" s="69" t="str">
        <f>IFERROR(CLEAN(HLOOKUP(AT$1,'1.源数据-产品报告-消费降序'!AT:AT,ROW(),0)),"")</f>
        <v/>
      </c>
      <c r="AU770" s="69" t="str">
        <f>IFERROR(CLEAN(HLOOKUP(AU$1,'1.源数据-产品报告-消费降序'!AU:AU,ROW(),0)),"")</f>
        <v/>
      </c>
      <c r="AV770" s="69" t="str">
        <f>IFERROR(CLEAN(HLOOKUP(AV$1,'1.源数据-产品报告-消费降序'!AV:AV,ROW(),0)),"")</f>
        <v/>
      </c>
      <c r="AW770" s="69" t="str">
        <f>IFERROR(CLEAN(HLOOKUP(AW$1,'1.源数据-产品报告-消费降序'!AW:AW,ROW(),0)),"")</f>
        <v/>
      </c>
      <c r="AX770" s="69" t="str">
        <f>IFERROR(CLEAN(HLOOKUP(AX$1,'1.源数据-产品报告-消费降序'!AX:AX,ROW(),0)),"")</f>
        <v/>
      </c>
      <c r="AY770" s="69" t="str">
        <f>IFERROR(CLEAN(HLOOKUP(AY$1,'1.源数据-产品报告-消费降序'!AY:AY,ROW(),0)),"")</f>
        <v/>
      </c>
      <c r="AZ7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0" s="69" t="str">
        <f>IFERROR(CLEAN(HLOOKUP(BA$1,'1.源数据-产品报告-消费降序'!BA:BA,ROW(),0)),"")</f>
        <v/>
      </c>
      <c r="BD770" s="69" t="str">
        <f>IFERROR(CLEAN(HLOOKUP(BD$1,'1.源数据-产品报告-消费降序'!BD:BD,ROW(),0)),"")</f>
        <v/>
      </c>
      <c r="BE770" s="69" t="str">
        <f>IFERROR(CLEAN(HLOOKUP(BE$1,'1.源数据-产品报告-消费降序'!BE:BE,ROW(),0)),"")</f>
        <v/>
      </c>
      <c r="BF770" s="69" t="str">
        <f>IFERROR(CLEAN(HLOOKUP(BF$1,'1.源数据-产品报告-消费降序'!BF:BF,ROW(),0)),"")</f>
        <v/>
      </c>
      <c r="BG770" s="69" t="str">
        <f>IFERROR(CLEAN(HLOOKUP(BG$1,'1.源数据-产品报告-消费降序'!BG:BG,ROW(),0)),"")</f>
        <v/>
      </c>
      <c r="BH770" s="69" t="str">
        <f>IFERROR(CLEAN(HLOOKUP(BH$1,'1.源数据-产品报告-消费降序'!BH:BH,ROW(),0)),"")</f>
        <v/>
      </c>
      <c r="BI770" s="69" t="str">
        <f>IFERROR(CLEAN(HLOOKUP(BI$1,'1.源数据-产品报告-消费降序'!BI:BI,ROW(),0)),"")</f>
        <v/>
      </c>
      <c r="BJ770" s="69" t="str">
        <f>IFERROR(CLEAN(HLOOKUP(BJ$1,'1.源数据-产品报告-消费降序'!BJ:BJ,ROW(),0)),"")</f>
        <v/>
      </c>
      <c r="BK7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0" s="69" t="str">
        <f>IFERROR(CLEAN(HLOOKUP(BL$1,'1.源数据-产品报告-消费降序'!BL:BL,ROW(),0)),"")</f>
        <v/>
      </c>
      <c r="BO770" s="69" t="str">
        <f>IFERROR(CLEAN(HLOOKUP(BO$1,'1.源数据-产品报告-消费降序'!BO:BO,ROW(),0)),"")</f>
        <v/>
      </c>
      <c r="BP770" s="69" t="str">
        <f>IFERROR(CLEAN(HLOOKUP(BP$1,'1.源数据-产品报告-消费降序'!BP:BP,ROW(),0)),"")</f>
        <v/>
      </c>
      <c r="BQ770" s="69" t="str">
        <f>IFERROR(CLEAN(HLOOKUP(BQ$1,'1.源数据-产品报告-消费降序'!BQ:BQ,ROW(),0)),"")</f>
        <v/>
      </c>
      <c r="BR770" s="69" t="str">
        <f>IFERROR(CLEAN(HLOOKUP(BR$1,'1.源数据-产品报告-消费降序'!BR:BR,ROW(),0)),"")</f>
        <v/>
      </c>
      <c r="BS770" s="69" t="str">
        <f>IFERROR(CLEAN(HLOOKUP(BS$1,'1.源数据-产品报告-消费降序'!BS:BS,ROW(),0)),"")</f>
        <v/>
      </c>
      <c r="BT770" s="69" t="str">
        <f>IFERROR(CLEAN(HLOOKUP(BT$1,'1.源数据-产品报告-消费降序'!BT:BT,ROW(),0)),"")</f>
        <v/>
      </c>
      <c r="BU770" s="69" t="str">
        <f>IFERROR(CLEAN(HLOOKUP(BU$1,'1.源数据-产品报告-消费降序'!BU:BU,ROW(),0)),"")</f>
        <v/>
      </c>
      <c r="BV7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0" s="69" t="str">
        <f>IFERROR(CLEAN(HLOOKUP(BW$1,'1.源数据-产品报告-消费降序'!BW:BW,ROW(),0)),"")</f>
        <v/>
      </c>
    </row>
    <row r="771" spans="1:75">
      <c r="A771" s="69" t="str">
        <f>IFERROR(CLEAN(HLOOKUP(A$1,'1.源数据-产品报告-消费降序'!A:A,ROW(),0)),"")</f>
        <v/>
      </c>
      <c r="B771" s="69" t="str">
        <f>IFERROR(CLEAN(HLOOKUP(B$1,'1.源数据-产品报告-消费降序'!B:B,ROW(),0)),"")</f>
        <v/>
      </c>
      <c r="C771" s="69" t="str">
        <f>IFERROR(CLEAN(HLOOKUP(C$1,'1.源数据-产品报告-消费降序'!C:C,ROW(),0)),"")</f>
        <v/>
      </c>
      <c r="D771" s="69" t="str">
        <f>IFERROR(CLEAN(HLOOKUP(D$1,'1.源数据-产品报告-消费降序'!D:D,ROW(),0)),"")</f>
        <v/>
      </c>
      <c r="E771" s="69" t="str">
        <f>IFERROR(CLEAN(HLOOKUP(E$1,'1.源数据-产品报告-消费降序'!E:E,ROW(),0)),"")</f>
        <v/>
      </c>
      <c r="F771" s="69" t="str">
        <f>IFERROR(CLEAN(HLOOKUP(F$1,'1.源数据-产品报告-消费降序'!F:F,ROW(),0)),"")</f>
        <v/>
      </c>
      <c r="G771" s="70">
        <f>IFERROR((HLOOKUP(G$1,'1.源数据-产品报告-消费降序'!G:G,ROW(),0)),"")</f>
        <v>0</v>
      </c>
      <c r="H7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1" s="69" t="str">
        <f>IFERROR(CLEAN(HLOOKUP(I$1,'1.源数据-产品报告-消费降序'!I:I,ROW(),0)),"")</f>
        <v/>
      </c>
      <c r="L771" s="69" t="str">
        <f>IFERROR(CLEAN(HLOOKUP(L$1,'1.源数据-产品报告-消费降序'!L:L,ROW(),0)),"")</f>
        <v/>
      </c>
      <c r="M771" s="69" t="str">
        <f>IFERROR(CLEAN(HLOOKUP(M$1,'1.源数据-产品报告-消费降序'!M:M,ROW(),0)),"")</f>
        <v/>
      </c>
      <c r="N771" s="69" t="str">
        <f>IFERROR(CLEAN(HLOOKUP(N$1,'1.源数据-产品报告-消费降序'!N:N,ROW(),0)),"")</f>
        <v/>
      </c>
      <c r="O771" s="69" t="str">
        <f>IFERROR(CLEAN(HLOOKUP(O$1,'1.源数据-产品报告-消费降序'!O:O,ROW(),0)),"")</f>
        <v/>
      </c>
      <c r="P771" s="69" t="str">
        <f>IFERROR(CLEAN(HLOOKUP(P$1,'1.源数据-产品报告-消费降序'!P:P,ROW(),0)),"")</f>
        <v/>
      </c>
      <c r="Q771" s="69" t="str">
        <f>IFERROR(CLEAN(HLOOKUP(Q$1,'1.源数据-产品报告-消费降序'!Q:Q,ROW(),0)),"")</f>
        <v/>
      </c>
      <c r="R771" s="69" t="str">
        <f>IFERROR(CLEAN(HLOOKUP(R$1,'1.源数据-产品报告-消费降序'!R:R,ROW(),0)),"")</f>
        <v/>
      </c>
      <c r="S7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1" s="69" t="str">
        <f>IFERROR(CLEAN(HLOOKUP(T$1,'1.源数据-产品报告-消费降序'!T:T,ROW(),0)),"")</f>
        <v/>
      </c>
      <c r="W771" s="69" t="str">
        <f>IFERROR(CLEAN(HLOOKUP(W$1,'1.源数据-产品报告-消费降序'!W:W,ROW(),0)),"")</f>
        <v/>
      </c>
      <c r="X771" s="69" t="str">
        <f>IFERROR(CLEAN(HLOOKUP(X$1,'1.源数据-产品报告-消费降序'!X:X,ROW(),0)),"")</f>
        <v/>
      </c>
      <c r="Y771" s="69" t="str">
        <f>IFERROR(CLEAN(HLOOKUP(Y$1,'1.源数据-产品报告-消费降序'!Y:Y,ROW(),0)),"")</f>
        <v/>
      </c>
      <c r="Z771" s="69" t="str">
        <f>IFERROR(CLEAN(HLOOKUP(Z$1,'1.源数据-产品报告-消费降序'!Z:Z,ROW(),0)),"")</f>
        <v/>
      </c>
      <c r="AA771" s="69" t="str">
        <f>IFERROR(CLEAN(HLOOKUP(AA$1,'1.源数据-产品报告-消费降序'!AA:AA,ROW(),0)),"")</f>
        <v/>
      </c>
      <c r="AB771" s="69" t="str">
        <f>IFERROR(CLEAN(HLOOKUP(AB$1,'1.源数据-产品报告-消费降序'!AB:AB,ROW(),0)),"")</f>
        <v/>
      </c>
      <c r="AC771" s="69" t="str">
        <f>IFERROR(CLEAN(HLOOKUP(AC$1,'1.源数据-产品报告-消费降序'!AC:AC,ROW(),0)),"")</f>
        <v/>
      </c>
      <c r="AD7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1" s="69" t="str">
        <f>IFERROR(CLEAN(HLOOKUP(AE$1,'1.源数据-产品报告-消费降序'!AE:AE,ROW(),0)),"")</f>
        <v/>
      </c>
      <c r="AH771" s="69" t="str">
        <f>IFERROR(CLEAN(HLOOKUP(AH$1,'1.源数据-产品报告-消费降序'!AH:AH,ROW(),0)),"")</f>
        <v/>
      </c>
      <c r="AI771" s="69" t="str">
        <f>IFERROR(CLEAN(HLOOKUP(AI$1,'1.源数据-产品报告-消费降序'!AI:AI,ROW(),0)),"")</f>
        <v/>
      </c>
      <c r="AJ771" s="69" t="str">
        <f>IFERROR(CLEAN(HLOOKUP(AJ$1,'1.源数据-产品报告-消费降序'!AJ:AJ,ROW(),0)),"")</f>
        <v/>
      </c>
      <c r="AK771" s="69" t="str">
        <f>IFERROR(CLEAN(HLOOKUP(AK$1,'1.源数据-产品报告-消费降序'!AK:AK,ROW(),0)),"")</f>
        <v/>
      </c>
      <c r="AL771" s="69" t="str">
        <f>IFERROR(CLEAN(HLOOKUP(AL$1,'1.源数据-产品报告-消费降序'!AL:AL,ROW(),0)),"")</f>
        <v/>
      </c>
      <c r="AM771" s="69" t="str">
        <f>IFERROR(CLEAN(HLOOKUP(AM$1,'1.源数据-产品报告-消费降序'!AM:AM,ROW(),0)),"")</f>
        <v/>
      </c>
      <c r="AN771" s="69" t="str">
        <f>IFERROR(CLEAN(HLOOKUP(AN$1,'1.源数据-产品报告-消费降序'!AN:AN,ROW(),0)),"")</f>
        <v/>
      </c>
      <c r="AO7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1" s="69" t="str">
        <f>IFERROR(CLEAN(HLOOKUP(AP$1,'1.源数据-产品报告-消费降序'!AP:AP,ROW(),0)),"")</f>
        <v/>
      </c>
      <c r="AS771" s="69" t="str">
        <f>IFERROR(CLEAN(HLOOKUP(AS$1,'1.源数据-产品报告-消费降序'!AS:AS,ROW(),0)),"")</f>
        <v/>
      </c>
      <c r="AT771" s="69" t="str">
        <f>IFERROR(CLEAN(HLOOKUP(AT$1,'1.源数据-产品报告-消费降序'!AT:AT,ROW(),0)),"")</f>
        <v/>
      </c>
      <c r="AU771" s="69" t="str">
        <f>IFERROR(CLEAN(HLOOKUP(AU$1,'1.源数据-产品报告-消费降序'!AU:AU,ROW(),0)),"")</f>
        <v/>
      </c>
      <c r="AV771" s="69" t="str">
        <f>IFERROR(CLEAN(HLOOKUP(AV$1,'1.源数据-产品报告-消费降序'!AV:AV,ROW(),0)),"")</f>
        <v/>
      </c>
      <c r="AW771" s="69" t="str">
        <f>IFERROR(CLEAN(HLOOKUP(AW$1,'1.源数据-产品报告-消费降序'!AW:AW,ROW(),0)),"")</f>
        <v/>
      </c>
      <c r="AX771" s="69" t="str">
        <f>IFERROR(CLEAN(HLOOKUP(AX$1,'1.源数据-产品报告-消费降序'!AX:AX,ROW(),0)),"")</f>
        <v/>
      </c>
      <c r="AY771" s="69" t="str">
        <f>IFERROR(CLEAN(HLOOKUP(AY$1,'1.源数据-产品报告-消费降序'!AY:AY,ROW(),0)),"")</f>
        <v/>
      </c>
      <c r="AZ7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1" s="69" t="str">
        <f>IFERROR(CLEAN(HLOOKUP(BA$1,'1.源数据-产品报告-消费降序'!BA:BA,ROW(),0)),"")</f>
        <v/>
      </c>
      <c r="BD771" s="69" t="str">
        <f>IFERROR(CLEAN(HLOOKUP(BD$1,'1.源数据-产品报告-消费降序'!BD:BD,ROW(),0)),"")</f>
        <v/>
      </c>
      <c r="BE771" s="69" t="str">
        <f>IFERROR(CLEAN(HLOOKUP(BE$1,'1.源数据-产品报告-消费降序'!BE:BE,ROW(),0)),"")</f>
        <v/>
      </c>
      <c r="BF771" s="69" t="str">
        <f>IFERROR(CLEAN(HLOOKUP(BF$1,'1.源数据-产品报告-消费降序'!BF:BF,ROW(),0)),"")</f>
        <v/>
      </c>
      <c r="BG771" s="69" t="str">
        <f>IFERROR(CLEAN(HLOOKUP(BG$1,'1.源数据-产品报告-消费降序'!BG:BG,ROW(),0)),"")</f>
        <v/>
      </c>
      <c r="BH771" s="69" t="str">
        <f>IFERROR(CLEAN(HLOOKUP(BH$1,'1.源数据-产品报告-消费降序'!BH:BH,ROW(),0)),"")</f>
        <v/>
      </c>
      <c r="BI771" s="69" t="str">
        <f>IFERROR(CLEAN(HLOOKUP(BI$1,'1.源数据-产品报告-消费降序'!BI:BI,ROW(),0)),"")</f>
        <v/>
      </c>
      <c r="BJ771" s="69" t="str">
        <f>IFERROR(CLEAN(HLOOKUP(BJ$1,'1.源数据-产品报告-消费降序'!BJ:BJ,ROW(),0)),"")</f>
        <v/>
      </c>
      <c r="BK7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1" s="69" t="str">
        <f>IFERROR(CLEAN(HLOOKUP(BL$1,'1.源数据-产品报告-消费降序'!BL:BL,ROW(),0)),"")</f>
        <v/>
      </c>
      <c r="BO771" s="69" t="str">
        <f>IFERROR(CLEAN(HLOOKUP(BO$1,'1.源数据-产品报告-消费降序'!BO:BO,ROW(),0)),"")</f>
        <v/>
      </c>
      <c r="BP771" s="69" t="str">
        <f>IFERROR(CLEAN(HLOOKUP(BP$1,'1.源数据-产品报告-消费降序'!BP:BP,ROW(),0)),"")</f>
        <v/>
      </c>
      <c r="BQ771" s="69" t="str">
        <f>IFERROR(CLEAN(HLOOKUP(BQ$1,'1.源数据-产品报告-消费降序'!BQ:BQ,ROW(),0)),"")</f>
        <v/>
      </c>
      <c r="BR771" s="69" t="str">
        <f>IFERROR(CLEAN(HLOOKUP(BR$1,'1.源数据-产品报告-消费降序'!BR:BR,ROW(),0)),"")</f>
        <v/>
      </c>
      <c r="BS771" s="69" t="str">
        <f>IFERROR(CLEAN(HLOOKUP(BS$1,'1.源数据-产品报告-消费降序'!BS:BS,ROW(),0)),"")</f>
        <v/>
      </c>
      <c r="BT771" s="69" t="str">
        <f>IFERROR(CLEAN(HLOOKUP(BT$1,'1.源数据-产品报告-消费降序'!BT:BT,ROW(),0)),"")</f>
        <v/>
      </c>
      <c r="BU771" s="69" t="str">
        <f>IFERROR(CLEAN(HLOOKUP(BU$1,'1.源数据-产品报告-消费降序'!BU:BU,ROW(),0)),"")</f>
        <v/>
      </c>
      <c r="BV7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1" s="69" t="str">
        <f>IFERROR(CLEAN(HLOOKUP(BW$1,'1.源数据-产品报告-消费降序'!BW:BW,ROW(),0)),"")</f>
        <v/>
      </c>
    </row>
    <row r="772" spans="1:75">
      <c r="A772" s="69" t="str">
        <f>IFERROR(CLEAN(HLOOKUP(A$1,'1.源数据-产品报告-消费降序'!A:A,ROW(),0)),"")</f>
        <v/>
      </c>
      <c r="B772" s="69" t="str">
        <f>IFERROR(CLEAN(HLOOKUP(B$1,'1.源数据-产品报告-消费降序'!B:B,ROW(),0)),"")</f>
        <v/>
      </c>
      <c r="C772" s="69" t="str">
        <f>IFERROR(CLEAN(HLOOKUP(C$1,'1.源数据-产品报告-消费降序'!C:C,ROW(),0)),"")</f>
        <v/>
      </c>
      <c r="D772" s="69" t="str">
        <f>IFERROR(CLEAN(HLOOKUP(D$1,'1.源数据-产品报告-消费降序'!D:D,ROW(),0)),"")</f>
        <v/>
      </c>
      <c r="E772" s="69" t="str">
        <f>IFERROR(CLEAN(HLOOKUP(E$1,'1.源数据-产品报告-消费降序'!E:E,ROW(),0)),"")</f>
        <v/>
      </c>
      <c r="F772" s="69" t="str">
        <f>IFERROR(CLEAN(HLOOKUP(F$1,'1.源数据-产品报告-消费降序'!F:F,ROW(),0)),"")</f>
        <v/>
      </c>
      <c r="G772" s="70">
        <f>IFERROR((HLOOKUP(G$1,'1.源数据-产品报告-消费降序'!G:G,ROW(),0)),"")</f>
        <v>0</v>
      </c>
      <c r="H7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2" s="69" t="str">
        <f>IFERROR(CLEAN(HLOOKUP(I$1,'1.源数据-产品报告-消费降序'!I:I,ROW(),0)),"")</f>
        <v/>
      </c>
      <c r="L772" s="69" t="str">
        <f>IFERROR(CLEAN(HLOOKUP(L$1,'1.源数据-产品报告-消费降序'!L:L,ROW(),0)),"")</f>
        <v/>
      </c>
      <c r="M772" s="69" t="str">
        <f>IFERROR(CLEAN(HLOOKUP(M$1,'1.源数据-产品报告-消费降序'!M:M,ROW(),0)),"")</f>
        <v/>
      </c>
      <c r="N772" s="69" t="str">
        <f>IFERROR(CLEAN(HLOOKUP(N$1,'1.源数据-产品报告-消费降序'!N:N,ROW(),0)),"")</f>
        <v/>
      </c>
      <c r="O772" s="69" t="str">
        <f>IFERROR(CLEAN(HLOOKUP(O$1,'1.源数据-产品报告-消费降序'!O:O,ROW(),0)),"")</f>
        <v/>
      </c>
      <c r="P772" s="69" t="str">
        <f>IFERROR(CLEAN(HLOOKUP(P$1,'1.源数据-产品报告-消费降序'!P:P,ROW(),0)),"")</f>
        <v/>
      </c>
      <c r="Q772" s="69" t="str">
        <f>IFERROR(CLEAN(HLOOKUP(Q$1,'1.源数据-产品报告-消费降序'!Q:Q,ROW(),0)),"")</f>
        <v/>
      </c>
      <c r="R772" s="69" t="str">
        <f>IFERROR(CLEAN(HLOOKUP(R$1,'1.源数据-产品报告-消费降序'!R:R,ROW(),0)),"")</f>
        <v/>
      </c>
      <c r="S7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2" s="69" t="str">
        <f>IFERROR(CLEAN(HLOOKUP(T$1,'1.源数据-产品报告-消费降序'!T:T,ROW(),0)),"")</f>
        <v/>
      </c>
      <c r="W772" s="69" t="str">
        <f>IFERROR(CLEAN(HLOOKUP(W$1,'1.源数据-产品报告-消费降序'!W:W,ROW(),0)),"")</f>
        <v/>
      </c>
      <c r="X772" s="69" t="str">
        <f>IFERROR(CLEAN(HLOOKUP(X$1,'1.源数据-产品报告-消费降序'!X:X,ROW(),0)),"")</f>
        <v/>
      </c>
      <c r="Y772" s="69" t="str">
        <f>IFERROR(CLEAN(HLOOKUP(Y$1,'1.源数据-产品报告-消费降序'!Y:Y,ROW(),0)),"")</f>
        <v/>
      </c>
      <c r="Z772" s="69" t="str">
        <f>IFERROR(CLEAN(HLOOKUP(Z$1,'1.源数据-产品报告-消费降序'!Z:Z,ROW(),0)),"")</f>
        <v/>
      </c>
      <c r="AA772" s="69" t="str">
        <f>IFERROR(CLEAN(HLOOKUP(AA$1,'1.源数据-产品报告-消费降序'!AA:AA,ROW(),0)),"")</f>
        <v/>
      </c>
      <c r="AB772" s="69" t="str">
        <f>IFERROR(CLEAN(HLOOKUP(AB$1,'1.源数据-产品报告-消费降序'!AB:AB,ROW(),0)),"")</f>
        <v/>
      </c>
      <c r="AC772" s="69" t="str">
        <f>IFERROR(CLEAN(HLOOKUP(AC$1,'1.源数据-产品报告-消费降序'!AC:AC,ROW(),0)),"")</f>
        <v/>
      </c>
      <c r="AD7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2" s="69" t="str">
        <f>IFERROR(CLEAN(HLOOKUP(AE$1,'1.源数据-产品报告-消费降序'!AE:AE,ROW(),0)),"")</f>
        <v/>
      </c>
      <c r="AH772" s="69" t="str">
        <f>IFERROR(CLEAN(HLOOKUP(AH$1,'1.源数据-产品报告-消费降序'!AH:AH,ROW(),0)),"")</f>
        <v/>
      </c>
      <c r="AI772" s="69" t="str">
        <f>IFERROR(CLEAN(HLOOKUP(AI$1,'1.源数据-产品报告-消费降序'!AI:AI,ROW(),0)),"")</f>
        <v/>
      </c>
      <c r="AJ772" s="69" t="str">
        <f>IFERROR(CLEAN(HLOOKUP(AJ$1,'1.源数据-产品报告-消费降序'!AJ:AJ,ROW(),0)),"")</f>
        <v/>
      </c>
      <c r="AK772" s="69" t="str">
        <f>IFERROR(CLEAN(HLOOKUP(AK$1,'1.源数据-产品报告-消费降序'!AK:AK,ROW(),0)),"")</f>
        <v/>
      </c>
      <c r="AL772" s="69" t="str">
        <f>IFERROR(CLEAN(HLOOKUP(AL$1,'1.源数据-产品报告-消费降序'!AL:AL,ROW(),0)),"")</f>
        <v/>
      </c>
      <c r="AM772" s="69" t="str">
        <f>IFERROR(CLEAN(HLOOKUP(AM$1,'1.源数据-产品报告-消费降序'!AM:AM,ROW(),0)),"")</f>
        <v/>
      </c>
      <c r="AN772" s="69" t="str">
        <f>IFERROR(CLEAN(HLOOKUP(AN$1,'1.源数据-产品报告-消费降序'!AN:AN,ROW(),0)),"")</f>
        <v/>
      </c>
      <c r="AO7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2" s="69" t="str">
        <f>IFERROR(CLEAN(HLOOKUP(AP$1,'1.源数据-产品报告-消费降序'!AP:AP,ROW(),0)),"")</f>
        <v/>
      </c>
      <c r="AS772" s="69" t="str">
        <f>IFERROR(CLEAN(HLOOKUP(AS$1,'1.源数据-产品报告-消费降序'!AS:AS,ROW(),0)),"")</f>
        <v/>
      </c>
      <c r="AT772" s="69" t="str">
        <f>IFERROR(CLEAN(HLOOKUP(AT$1,'1.源数据-产品报告-消费降序'!AT:AT,ROW(),0)),"")</f>
        <v/>
      </c>
      <c r="AU772" s="69" t="str">
        <f>IFERROR(CLEAN(HLOOKUP(AU$1,'1.源数据-产品报告-消费降序'!AU:AU,ROW(),0)),"")</f>
        <v/>
      </c>
      <c r="AV772" s="69" t="str">
        <f>IFERROR(CLEAN(HLOOKUP(AV$1,'1.源数据-产品报告-消费降序'!AV:AV,ROW(),0)),"")</f>
        <v/>
      </c>
      <c r="AW772" s="69" t="str">
        <f>IFERROR(CLEAN(HLOOKUP(AW$1,'1.源数据-产品报告-消费降序'!AW:AW,ROW(),0)),"")</f>
        <v/>
      </c>
      <c r="AX772" s="69" t="str">
        <f>IFERROR(CLEAN(HLOOKUP(AX$1,'1.源数据-产品报告-消费降序'!AX:AX,ROW(),0)),"")</f>
        <v/>
      </c>
      <c r="AY772" s="69" t="str">
        <f>IFERROR(CLEAN(HLOOKUP(AY$1,'1.源数据-产品报告-消费降序'!AY:AY,ROW(),0)),"")</f>
        <v/>
      </c>
      <c r="AZ7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2" s="69" t="str">
        <f>IFERROR(CLEAN(HLOOKUP(BA$1,'1.源数据-产品报告-消费降序'!BA:BA,ROW(),0)),"")</f>
        <v/>
      </c>
      <c r="BD772" s="69" t="str">
        <f>IFERROR(CLEAN(HLOOKUP(BD$1,'1.源数据-产品报告-消费降序'!BD:BD,ROW(),0)),"")</f>
        <v/>
      </c>
      <c r="BE772" s="69" t="str">
        <f>IFERROR(CLEAN(HLOOKUP(BE$1,'1.源数据-产品报告-消费降序'!BE:BE,ROW(),0)),"")</f>
        <v/>
      </c>
      <c r="BF772" s="69" t="str">
        <f>IFERROR(CLEAN(HLOOKUP(BF$1,'1.源数据-产品报告-消费降序'!BF:BF,ROW(),0)),"")</f>
        <v/>
      </c>
      <c r="BG772" s="69" t="str">
        <f>IFERROR(CLEAN(HLOOKUP(BG$1,'1.源数据-产品报告-消费降序'!BG:BG,ROW(),0)),"")</f>
        <v/>
      </c>
      <c r="BH772" s="69" t="str">
        <f>IFERROR(CLEAN(HLOOKUP(BH$1,'1.源数据-产品报告-消费降序'!BH:BH,ROW(),0)),"")</f>
        <v/>
      </c>
      <c r="BI772" s="69" t="str">
        <f>IFERROR(CLEAN(HLOOKUP(BI$1,'1.源数据-产品报告-消费降序'!BI:BI,ROW(),0)),"")</f>
        <v/>
      </c>
      <c r="BJ772" s="69" t="str">
        <f>IFERROR(CLEAN(HLOOKUP(BJ$1,'1.源数据-产品报告-消费降序'!BJ:BJ,ROW(),0)),"")</f>
        <v/>
      </c>
      <c r="BK7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2" s="69" t="str">
        <f>IFERROR(CLEAN(HLOOKUP(BL$1,'1.源数据-产品报告-消费降序'!BL:BL,ROW(),0)),"")</f>
        <v/>
      </c>
      <c r="BO772" s="69" t="str">
        <f>IFERROR(CLEAN(HLOOKUP(BO$1,'1.源数据-产品报告-消费降序'!BO:BO,ROW(),0)),"")</f>
        <v/>
      </c>
      <c r="BP772" s="69" t="str">
        <f>IFERROR(CLEAN(HLOOKUP(BP$1,'1.源数据-产品报告-消费降序'!BP:BP,ROW(),0)),"")</f>
        <v/>
      </c>
      <c r="BQ772" s="69" t="str">
        <f>IFERROR(CLEAN(HLOOKUP(BQ$1,'1.源数据-产品报告-消费降序'!BQ:BQ,ROW(),0)),"")</f>
        <v/>
      </c>
      <c r="BR772" s="69" t="str">
        <f>IFERROR(CLEAN(HLOOKUP(BR$1,'1.源数据-产品报告-消费降序'!BR:BR,ROW(),0)),"")</f>
        <v/>
      </c>
      <c r="BS772" s="69" t="str">
        <f>IFERROR(CLEAN(HLOOKUP(BS$1,'1.源数据-产品报告-消费降序'!BS:BS,ROW(),0)),"")</f>
        <v/>
      </c>
      <c r="BT772" s="69" t="str">
        <f>IFERROR(CLEAN(HLOOKUP(BT$1,'1.源数据-产品报告-消费降序'!BT:BT,ROW(),0)),"")</f>
        <v/>
      </c>
      <c r="BU772" s="69" t="str">
        <f>IFERROR(CLEAN(HLOOKUP(BU$1,'1.源数据-产品报告-消费降序'!BU:BU,ROW(),0)),"")</f>
        <v/>
      </c>
      <c r="BV7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2" s="69" t="str">
        <f>IFERROR(CLEAN(HLOOKUP(BW$1,'1.源数据-产品报告-消费降序'!BW:BW,ROW(),0)),"")</f>
        <v/>
      </c>
    </row>
    <row r="773" spans="1:75">
      <c r="A773" s="69" t="str">
        <f>IFERROR(CLEAN(HLOOKUP(A$1,'1.源数据-产品报告-消费降序'!A:A,ROW(),0)),"")</f>
        <v/>
      </c>
      <c r="B773" s="69" t="str">
        <f>IFERROR(CLEAN(HLOOKUP(B$1,'1.源数据-产品报告-消费降序'!B:B,ROW(),0)),"")</f>
        <v/>
      </c>
      <c r="C773" s="69" t="str">
        <f>IFERROR(CLEAN(HLOOKUP(C$1,'1.源数据-产品报告-消费降序'!C:C,ROW(),0)),"")</f>
        <v/>
      </c>
      <c r="D773" s="69" t="str">
        <f>IFERROR(CLEAN(HLOOKUP(D$1,'1.源数据-产品报告-消费降序'!D:D,ROW(),0)),"")</f>
        <v/>
      </c>
      <c r="E773" s="69" t="str">
        <f>IFERROR(CLEAN(HLOOKUP(E$1,'1.源数据-产品报告-消费降序'!E:E,ROW(),0)),"")</f>
        <v/>
      </c>
      <c r="F773" s="69" t="str">
        <f>IFERROR(CLEAN(HLOOKUP(F$1,'1.源数据-产品报告-消费降序'!F:F,ROW(),0)),"")</f>
        <v/>
      </c>
      <c r="G773" s="70">
        <f>IFERROR((HLOOKUP(G$1,'1.源数据-产品报告-消费降序'!G:G,ROW(),0)),"")</f>
        <v>0</v>
      </c>
      <c r="H7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3" s="69" t="str">
        <f>IFERROR(CLEAN(HLOOKUP(I$1,'1.源数据-产品报告-消费降序'!I:I,ROW(),0)),"")</f>
        <v/>
      </c>
      <c r="L773" s="69" t="str">
        <f>IFERROR(CLEAN(HLOOKUP(L$1,'1.源数据-产品报告-消费降序'!L:L,ROW(),0)),"")</f>
        <v/>
      </c>
      <c r="M773" s="69" t="str">
        <f>IFERROR(CLEAN(HLOOKUP(M$1,'1.源数据-产品报告-消费降序'!M:M,ROW(),0)),"")</f>
        <v/>
      </c>
      <c r="N773" s="69" t="str">
        <f>IFERROR(CLEAN(HLOOKUP(N$1,'1.源数据-产品报告-消费降序'!N:N,ROW(),0)),"")</f>
        <v/>
      </c>
      <c r="O773" s="69" t="str">
        <f>IFERROR(CLEAN(HLOOKUP(O$1,'1.源数据-产品报告-消费降序'!O:O,ROW(),0)),"")</f>
        <v/>
      </c>
      <c r="P773" s="69" t="str">
        <f>IFERROR(CLEAN(HLOOKUP(P$1,'1.源数据-产品报告-消费降序'!P:P,ROW(),0)),"")</f>
        <v/>
      </c>
      <c r="Q773" s="69" t="str">
        <f>IFERROR(CLEAN(HLOOKUP(Q$1,'1.源数据-产品报告-消费降序'!Q:Q,ROW(),0)),"")</f>
        <v/>
      </c>
      <c r="R773" s="69" t="str">
        <f>IFERROR(CLEAN(HLOOKUP(R$1,'1.源数据-产品报告-消费降序'!R:R,ROW(),0)),"")</f>
        <v/>
      </c>
      <c r="S7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3" s="69" t="str">
        <f>IFERROR(CLEAN(HLOOKUP(T$1,'1.源数据-产品报告-消费降序'!T:T,ROW(),0)),"")</f>
        <v/>
      </c>
      <c r="W773" s="69" t="str">
        <f>IFERROR(CLEAN(HLOOKUP(W$1,'1.源数据-产品报告-消费降序'!W:W,ROW(),0)),"")</f>
        <v/>
      </c>
      <c r="X773" s="69" t="str">
        <f>IFERROR(CLEAN(HLOOKUP(X$1,'1.源数据-产品报告-消费降序'!X:X,ROW(),0)),"")</f>
        <v/>
      </c>
      <c r="Y773" s="69" t="str">
        <f>IFERROR(CLEAN(HLOOKUP(Y$1,'1.源数据-产品报告-消费降序'!Y:Y,ROW(),0)),"")</f>
        <v/>
      </c>
      <c r="Z773" s="69" t="str">
        <f>IFERROR(CLEAN(HLOOKUP(Z$1,'1.源数据-产品报告-消费降序'!Z:Z,ROW(),0)),"")</f>
        <v/>
      </c>
      <c r="AA773" s="69" t="str">
        <f>IFERROR(CLEAN(HLOOKUP(AA$1,'1.源数据-产品报告-消费降序'!AA:AA,ROW(),0)),"")</f>
        <v/>
      </c>
      <c r="AB773" s="69" t="str">
        <f>IFERROR(CLEAN(HLOOKUP(AB$1,'1.源数据-产品报告-消费降序'!AB:AB,ROW(),0)),"")</f>
        <v/>
      </c>
      <c r="AC773" s="69" t="str">
        <f>IFERROR(CLEAN(HLOOKUP(AC$1,'1.源数据-产品报告-消费降序'!AC:AC,ROW(),0)),"")</f>
        <v/>
      </c>
      <c r="AD7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3" s="69" t="str">
        <f>IFERROR(CLEAN(HLOOKUP(AE$1,'1.源数据-产品报告-消费降序'!AE:AE,ROW(),0)),"")</f>
        <v/>
      </c>
      <c r="AH773" s="69" t="str">
        <f>IFERROR(CLEAN(HLOOKUP(AH$1,'1.源数据-产品报告-消费降序'!AH:AH,ROW(),0)),"")</f>
        <v/>
      </c>
      <c r="AI773" s="69" t="str">
        <f>IFERROR(CLEAN(HLOOKUP(AI$1,'1.源数据-产品报告-消费降序'!AI:AI,ROW(),0)),"")</f>
        <v/>
      </c>
      <c r="AJ773" s="69" t="str">
        <f>IFERROR(CLEAN(HLOOKUP(AJ$1,'1.源数据-产品报告-消费降序'!AJ:AJ,ROW(),0)),"")</f>
        <v/>
      </c>
      <c r="AK773" s="69" t="str">
        <f>IFERROR(CLEAN(HLOOKUP(AK$1,'1.源数据-产品报告-消费降序'!AK:AK,ROW(),0)),"")</f>
        <v/>
      </c>
      <c r="AL773" s="69" t="str">
        <f>IFERROR(CLEAN(HLOOKUP(AL$1,'1.源数据-产品报告-消费降序'!AL:AL,ROW(),0)),"")</f>
        <v/>
      </c>
      <c r="AM773" s="69" t="str">
        <f>IFERROR(CLEAN(HLOOKUP(AM$1,'1.源数据-产品报告-消费降序'!AM:AM,ROW(),0)),"")</f>
        <v/>
      </c>
      <c r="AN773" s="69" t="str">
        <f>IFERROR(CLEAN(HLOOKUP(AN$1,'1.源数据-产品报告-消费降序'!AN:AN,ROW(),0)),"")</f>
        <v/>
      </c>
      <c r="AO7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3" s="69" t="str">
        <f>IFERROR(CLEAN(HLOOKUP(AP$1,'1.源数据-产品报告-消费降序'!AP:AP,ROW(),0)),"")</f>
        <v/>
      </c>
      <c r="AS773" s="69" t="str">
        <f>IFERROR(CLEAN(HLOOKUP(AS$1,'1.源数据-产品报告-消费降序'!AS:AS,ROW(),0)),"")</f>
        <v/>
      </c>
      <c r="AT773" s="69" t="str">
        <f>IFERROR(CLEAN(HLOOKUP(AT$1,'1.源数据-产品报告-消费降序'!AT:AT,ROW(),0)),"")</f>
        <v/>
      </c>
      <c r="AU773" s="69" t="str">
        <f>IFERROR(CLEAN(HLOOKUP(AU$1,'1.源数据-产品报告-消费降序'!AU:AU,ROW(),0)),"")</f>
        <v/>
      </c>
      <c r="AV773" s="69" t="str">
        <f>IFERROR(CLEAN(HLOOKUP(AV$1,'1.源数据-产品报告-消费降序'!AV:AV,ROW(),0)),"")</f>
        <v/>
      </c>
      <c r="AW773" s="69" t="str">
        <f>IFERROR(CLEAN(HLOOKUP(AW$1,'1.源数据-产品报告-消费降序'!AW:AW,ROW(),0)),"")</f>
        <v/>
      </c>
      <c r="AX773" s="69" t="str">
        <f>IFERROR(CLEAN(HLOOKUP(AX$1,'1.源数据-产品报告-消费降序'!AX:AX,ROW(),0)),"")</f>
        <v/>
      </c>
      <c r="AY773" s="69" t="str">
        <f>IFERROR(CLEAN(HLOOKUP(AY$1,'1.源数据-产品报告-消费降序'!AY:AY,ROW(),0)),"")</f>
        <v/>
      </c>
      <c r="AZ7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3" s="69" t="str">
        <f>IFERROR(CLEAN(HLOOKUP(BA$1,'1.源数据-产品报告-消费降序'!BA:BA,ROW(),0)),"")</f>
        <v/>
      </c>
      <c r="BD773" s="69" t="str">
        <f>IFERROR(CLEAN(HLOOKUP(BD$1,'1.源数据-产品报告-消费降序'!BD:BD,ROW(),0)),"")</f>
        <v/>
      </c>
      <c r="BE773" s="69" t="str">
        <f>IFERROR(CLEAN(HLOOKUP(BE$1,'1.源数据-产品报告-消费降序'!BE:BE,ROW(),0)),"")</f>
        <v/>
      </c>
      <c r="BF773" s="69" t="str">
        <f>IFERROR(CLEAN(HLOOKUP(BF$1,'1.源数据-产品报告-消费降序'!BF:BF,ROW(),0)),"")</f>
        <v/>
      </c>
      <c r="BG773" s="69" t="str">
        <f>IFERROR(CLEAN(HLOOKUP(BG$1,'1.源数据-产品报告-消费降序'!BG:BG,ROW(),0)),"")</f>
        <v/>
      </c>
      <c r="BH773" s="69" t="str">
        <f>IFERROR(CLEAN(HLOOKUP(BH$1,'1.源数据-产品报告-消费降序'!BH:BH,ROW(),0)),"")</f>
        <v/>
      </c>
      <c r="BI773" s="69" t="str">
        <f>IFERROR(CLEAN(HLOOKUP(BI$1,'1.源数据-产品报告-消费降序'!BI:BI,ROW(),0)),"")</f>
        <v/>
      </c>
      <c r="BJ773" s="69" t="str">
        <f>IFERROR(CLEAN(HLOOKUP(BJ$1,'1.源数据-产品报告-消费降序'!BJ:BJ,ROW(),0)),"")</f>
        <v/>
      </c>
      <c r="BK7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3" s="69" t="str">
        <f>IFERROR(CLEAN(HLOOKUP(BL$1,'1.源数据-产品报告-消费降序'!BL:BL,ROW(),0)),"")</f>
        <v/>
      </c>
      <c r="BO773" s="69" t="str">
        <f>IFERROR(CLEAN(HLOOKUP(BO$1,'1.源数据-产品报告-消费降序'!BO:BO,ROW(),0)),"")</f>
        <v/>
      </c>
      <c r="BP773" s="69" t="str">
        <f>IFERROR(CLEAN(HLOOKUP(BP$1,'1.源数据-产品报告-消费降序'!BP:BP,ROW(),0)),"")</f>
        <v/>
      </c>
      <c r="BQ773" s="69" t="str">
        <f>IFERROR(CLEAN(HLOOKUP(BQ$1,'1.源数据-产品报告-消费降序'!BQ:BQ,ROW(),0)),"")</f>
        <v/>
      </c>
      <c r="BR773" s="69" t="str">
        <f>IFERROR(CLEAN(HLOOKUP(BR$1,'1.源数据-产品报告-消费降序'!BR:BR,ROW(),0)),"")</f>
        <v/>
      </c>
      <c r="BS773" s="69" t="str">
        <f>IFERROR(CLEAN(HLOOKUP(BS$1,'1.源数据-产品报告-消费降序'!BS:BS,ROW(),0)),"")</f>
        <v/>
      </c>
      <c r="BT773" s="69" t="str">
        <f>IFERROR(CLEAN(HLOOKUP(BT$1,'1.源数据-产品报告-消费降序'!BT:BT,ROW(),0)),"")</f>
        <v/>
      </c>
      <c r="BU773" s="69" t="str">
        <f>IFERROR(CLEAN(HLOOKUP(BU$1,'1.源数据-产品报告-消费降序'!BU:BU,ROW(),0)),"")</f>
        <v/>
      </c>
      <c r="BV7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3" s="69" t="str">
        <f>IFERROR(CLEAN(HLOOKUP(BW$1,'1.源数据-产品报告-消费降序'!BW:BW,ROW(),0)),"")</f>
        <v/>
      </c>
    </row>
    <row r="774" spans="1:75">
      <c r="A774" s="69" t="str">
        <f>IFERROR(CLEAN(HLOOKUP(A$1,'1.源数据-产品报告-消费降序'!A:A,ROW(),0)),"")</f>
        <v/>
      </c>
      <c r="B774" s="69" t="str">
        <f>IFERROR(CLEAN(HLOOKUP(B$1,'1.源数据-产品报告-消费降序'!B:B,ROW(),0)),"")</f>
        <v/>
      </c>
      <c r="C774" s="69" t="str">
        <f>IFERROR(CLEAN(HLOOKUP(C$1,'1.源数据-产品报告-消费降序'!C:C,ROW(),0)),"")</f>
        <v/>
      </c>
      <c r="D774" s="69" t="str">
        <f>IFERROR(CLEAN(HLOOKUP(D$1,'1.源数据-产品报告-消费降序'!D:D,ROW(),0)),"")</f>
        <v/>
      </c>
      <c r="E774" s="69" t="str">
        <f>IFERROR(CLEAN(HLOOKUP(E$1,'1.源数据-产品报告-消费降序'!E:E,ROW(),0)),"")</f>
        <v/>
      </c>
      <c r="F774" s="69" t="str">
        <f>IFERROR(CLEAN(HLOOKUP(F$1,'1.源数据-产品报告-消费降序'!F:F,ROW(),0)),"")</f>
        <v/>
      </c>
      <c r="G774" s="70">
        <f>IFERROR((HLOOKUP(G$1,'1.源数据-产品报告-消费降序'!G:G,ROW(),0)),"")</f>
        <v>0</v>
      </c>
      <c r="H7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4" s="69" t="str">
        <f>IFERROR(CLEAN(HLOOKUP(I$1,'1.源数据-产品报告-消费降序'!I:I,ROW(),0)),"")</f>
        <v/>
      </c>
      <c r="L774" s="69" t="str">
        <f>IFERROR(CLEAN(HLOOKUP(L$1,'1.源数据-产品报告-消费降序'!L:L,ROW(),0)),"")</f>
        <v/>
      </c>
      <c r="M774" s="69" t="str">
        <f>IFERROR(CLEAN(HLOOKUP(M$1,'1.源数据-产品报告-消费降序'!M:M,ROW(),0)),"")</f>
        <v/>
      </c>
      <c r="N774" s="69" t="str">
        <f>IFERROR(CLEAN(HLOOKUP(N$1,'1.源数据-产品报告-消费降序'!N:N,ROW(),0)),"")</f>
        <v/>
      </c>
      <c r="O774" s="69" t="str">
        <f>IFERROR(CLEAN(HLOOKUP(O$1,'1.源数据-产品报告-消费降序'!O:O,ROW(),0)),"")</f>
        <v/>
      </c>
      <c r="P774" s="69" t="str">
        <f>IFERROR(CLEAN(HLOOKUP(P$1,'1.源数据-产品报告-消费降序'!P:P,ROW(),0)),"")</f>
        <v/>
      </c>
      <c r="Q774" s="69" t="str">
        <f>IFERROR(CLEAN(HLOOKUP(Q$1,'1.源数据-产品报告-消费降序'!Q:Q,ROW(),0)),"")</f>
        <v/>
      </c>
      <c r="R774" s="69" t="str">
        <f>IFERROR(CLEAN(HLOOKUP(R$1,'1.源数据-产品报告-消费降序'!R:R,ROW(),0)),"")</f>
        <v/>
      </c>
      <c r="S7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4" s="69" t="str">
        <f>IFERROR(CLEAN(HLOOKUP(T$1,'1.源数据-产品报告-消费降序'!T:T,ROW(),0)),"")</f>
        <v/>
      </c>
      <c r="W774" s="69" t="str">
        <f>IFERROR(CLEAN(HLOOKUP(W$1,'1.源数据-产品报告-消费降序'!W:W,ROW(),0)),"")</f>
        <v/>
      </c>
      <c r="X774" s="69" t="str">
        <f>IFERROR(CLEAN(HLOOKUP(X$1,'1.源数据-产品报告-消费降序'!X:X,ROW(),0)),"")</f>
        <v/>
      </c>
      <c r="Y774" s="69" t="str">
        <f>IFERROR(CLEAN(HLOOKUP(Y$1,'1.源数据-产品报告-消费降序'!Y:Y,ROW(),0)),"")</f>
        <v/>
      </c>
      <c r="Z774" s="69" t="str">
        <f>IFERROR(CLEAN(HLOOKUP(Z$1,'1.源数据-产品报告-消费降序'!Z:Z,ROW(),0)),"")</f>
        <v/>
      </c>
      <c r="AA774" s="69" t="str">
        <f>IFERROR(CLEAN(HLOOKUP(AA$1,'1.源数据-产品报告-消费降序'!AA:AA,ROW(),0)),"")</f>
        <v/>
      </c>
      <c r="AB774" s="69" t="str">
        <f>IFERROR(CLEAN(HLOOKUP(AB$1,'1.源数据-产品报告-消费降序'!AB:AB,ROW(),0)),"")</f>
        <v/>
      </c>
      <c r="AC774" s="69" t="str">
        <f>IFERROR(CLEAN(HLOOKUP(AC$1,'1.源数据-产品报告-消费降序'!AC:AC,ROW(),0)),"")</f>
        <v/>
      </c>
      <c r="AD7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4" s="69" t="str">
        <f>IFERROR(CLEAN(HLOOKUP(AE$1,'1.源数据-产品报告-消费降序'!AE:AE,ROW(),0)),"")</f>
        <v/>
      </c>
      <c r="AH774" s="69" t="str">
        <f>IFERROR(CLEAN(HLOOKUP(AH$1,'1.源数据-产品报告-消费降序'!AH:AH,ROW(),0)),"")</f>
        <v/>
      </c>
      <c r="AI774" s="69" t="str">
        <f>IFERROR(CLEAN(HLOOKUP(AI$1,'1.源数据-产品报告-消费降序'!AI:AI,ROW(),0)),"")</f>
        <v/>
      </c>
      <c r="AJ774" s="69" t="str">
        <f>IFERROR(CLEAN(HLOOKUP(AJ$1,'1.源数据-产品报告-消费降序'!AJ:AJ,ROW(),0)),"")</f>
        <v/>
      </c>
      <c r="AK774" s="69" t="str">
        <f>IFERROR(CLEAN(HLOOKUP(AK$1,'1.源数据-产品报告-消费降序'!AK:AK,ROW(),0)),"")</f>
        <v/>
      </c>
      <c r="AL774" s="69" t="str">
        <f>IFERROR(CLEAN(HLOOKUP(AL$1,'1.源数据-产品报告-消费降序'!AL:AL,ROW(),0)),"")</f>
        <v/>
      </c>
      <c r="AM774" s="69" t="str">
        <f>IFERROR(CLEAN(HLOOKUP(AM$1,'1.源数据-产品报告-消费降序'!AM:AM,ROW(),0)),"")</f>
        <v/>
      </c>
      <c r="AN774" s="69" t="str">
        <f>IFERROR(CLEAN(HLOOKUP(AN$1,'1.源数据-产品报告-消费降序'!AN:AN,ROW(),0)),"")</f>
        <v/>
      </c>
      <c r="AO7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4" s="69" t="str">
        <f>IFERROR(CLEAN(HLOOKUP(AP$1,'1.源数据-产品报告-消费降序'!AP:AP,ROW(),0)),"")</f>
        <v/>
      </c>
      <c r="AS774" s="69" t="str">
        <f>IFERROR(CLEAN(HLOOKUP(AS$1,'1.源数据-产品报告-消费降序'!AS:AS,ROW(),0)),"")</f>
        <v/>
      </c>
      <c r="AT774" s="69" t="str">
        <f>IFERROR(CLEAN(HLOOKUP(AT$1,'1.源数据-产品报告-消费降序'!AT:AT,ROW(),0)),"")</f>
        <v/>
      </c>
      <c r="AU774" s="69" t="str">
        <f>IFERROR(CLEAN(HLOOKUP(AU$1,'1.源数据-产品报告-消费降序'!AU:AU,ROW(),0)),"")</f>
        <v/>
      </c>
      <c r="AV774" s="69" t="str">
        <f>IFERROR(CLEAN(HLOOKUP(AV$1,'1.源数据-产品报告-消费降序'!AV:AV,ROW(),0)),"")</f>
        <v/>
      </c>
      <c r="AW774" s="69" t="str">
        <f>IFERROR(CLEAN(HLOOKUP(AW$1,'1.源数据-产品报告-消费降序'!AW:AW,ROW(),0)),"")</f>
        <v/>
      </c>
      <c r="AX774" s="69" t="str">
        <f>IFERROR(CLEAN(HLOOKUP(AX$1,'1.源数据-产品报告-消费降序'!AX:AX,ROW(),0)),"")</f>
        <v/>
      </c>
      <c r="AY774" s="69" t="str">
        <f>IFERROR(CLEAN(HLOOKUP(AY$1,'1.源数据-产品报告-消费降序'!AY:AY,ROW(),0)),"")</f>
        <v/>
      </c>
      <c r="AZ7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4" s="69" t="str">
        <f>IFERROR(CLEAN(HLOOKUP(BA$1,'1.源数据-产品报告-消费降序'!BA:BA,ROW(),0)),"")</f>
        <v/>
      </c>
      <c r="BD774" s="69" t="str">
        <f>IFERROR(CLEAN(HLOOKUP(BD$1,'1.源数据-产品报告-消费降序'!BD:BD,ROW(),0)),"")</f>
        <v/>
      </c>
      <c r="BE774" s="69" t="str">
        <f>IFERROR(CLEAN(HLOOKUP(BE$1,'1.源数据-产品报告-消费降序'!BE:BE,ROW(),0)),"")</f>
        <v/>
      </c>
      <c r="BF774" s="69" t="str">
        <f>IFERROR(CLEAN(HLOOKUP(BF$1,'1.源数据-产品报告-消费降序'!BF:BF,ROW(),0)),"")</f>
        <v/>
      </c>
      <c r="BG774" s="69" t="str">
        <f>IFERROR(CLEAN(HLOOKUP(BG$1,'1.源数据-产品报告-消费降序'!BG:BG,ROW(),0)),"")</f>
        <v/>
      </c>
      <c r="BH774" s="69" t="str">
        <f>IFERROR(CLEAN(HLOOKUP(BH$1,'1.源数据-产品报告-消费降序'!BH:BH,ROW(),0)),"")</f>
        <v/>
      </c>
      <c r="BI774" s="69" t="str">
        <f>IFERROR(CLEAN(HLOOKUP(BI$1,'1.源数据-产品报告-消费降序'!BI:BI,ROW(),0)),"")</f>
        <v/>
      </c>
      <c r="BJ774" s="69" t="str">
        <f>IFERROR(CLEAN(HLOOKUP(BJ$1,'1.源数据-产品报告-消费降序'!BJ:BJ,ROW(),0)),"")</f>
        <v/>
      </c>
      <c r="BK7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4" s="69" t="str">
        <f>IFERROR(CLEAN(HLOOKUP(BL$1,'1.源数据-产品报告-消费降序'!BL:BL,ROW(),0)),"")</f>
        <v/>
      </c>
      <c r="BO774" s="69" t="str">
        <f>IFERROR(CLEAN(HLOOKUP(BO$1,'1.源数据-产品报告-消费降序'!BO:BO,ROW(),0)),"")</f>
        <v/>
      </c>
      <c r="BP774" s="69" t="str">
        <f>IFERROR(CLEAN(HLOOKUP(BP$1,'1.源数据-产品报告-消费降序'!BP:BP,ROW(),0)),"")</f>
        <v/>
      </c>
      <c r="BQ774" s="69" t="str">
        <f>IFERROR(CLEAN(HLOOKUP(BQ$1,'1.源数据-产品报告-消费降序'!BQ:BQ,ROW(),0)),"")</f>
        <v/>
      </c>
      <c r="BR774" s="69" t="str">
        <f>IFERROR(CLEAN(HLOOKUP(BR$1,'1.源数据-产品报告-消费降序'!BR:BR,ROW(),0)),"")</f>
        <v/>
      </c>
      <c r="BS774" s="69" t="str">
        <f>IFERROR(CLEAN(HLOOKUP(BS$1,'1.源数据-产品报告-消费降序'!BS:BS,ROW(),0)),"")</f>
        <v/>
      </c>
      <c r="BT774" s="69" t="str">
        <f>IFERROR(CLEAN(HLOOKUP(BT$1,'1.源数据-产品报告-消费降序'!BT:BT,ROW(),0)),"")</f>
        <v/>
      </c>
      <c r="BU774" s="69" t="str">
        <f>IFERROR(CLEAN(HLOOKUP(BU$1,'1.源数据-产品报告-消费降序'!BU:BU,ROW(),0)),"")</f>
        <v/>
      </c>
      <c r="BV7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4" s="69" t="str">
        <f>IFERROR(CLEAN(HLOOKUP(BW$1,'1.源数据-产品报告-消费降序'!BW:BW,ROW(),0)),"")</f>
        <v/>
      </c>
    </row>
    <row r="775" spans="1:75">
      <c r="A775" s="69" t="str">
        <f>IFERROR(CLEAN(HLOOKUP(A$1,'1.源数据-产品报告-消费降序'!A:A,ROW(),0)),"")</f>
        <v/>
      </c>
      <c r="B775" s="69" t="str">
        <f>IFERROR(CLEAN(HLOOKUP(B$1,'1.源数据-产品报告-消费降序'!B:B,ROW(),0)),"")</f>
        <v/>
      </c>
      <c r="C775" s="69" t="str">
        <f>IFERROR(CLEAN(HLOOKUP(C$1,'1.源数据-产品报告-消费降序'!C:C,ROW(),0)),"")</f>
        <v/>
      </c>
      <c r="D775" s="69" t="str">
        <f>IFERROR(CLEAN(HLOOKUP(D$1,'1.源数据-产品报告-消费降序'!D:D,ROW(),0)),"")</f>
        <v/>
      </c>
      <c r="E775" s="69" t="str">
        <f>IFERROR(CLEAN(HLOOKUP(E$1,'1.源数据-产品报告-消费降序'!E:E,ROW(),0)),"")</f>
        <v/>
      </c>
      <c r="F775" s="69" t="str">
        <f>IFERROR(CLEAN(HLOOKUP(F$1,'1.源数据-产品报告-消费降序'!F:F,ROW(),0)),"")</f>
        <v/>
      </c>
      <c r="G775" s="70">
        <f>IFERROR((HLOOKUP(G$1,'1.源数据-产品报告-消费降序'!G:G,ROW(),0)),"")</f>
        <v>0</v>
      </c>
      <c r="H7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5" s="69" t="str">
        <f>IFERROR(CLEAN(HLOOKUP(I$1,'1.源数据-产品报告-消费降序'!I:I,ROW(),0)),"")</f>
        <v/>
      </c>
      <c r="L775" s="69" t="str">
        <f>IFERROR(CLEAN(HLOOKUP(L$1,'1.源数据-产品报告-消费降序'!L:L,ROW(),0)),"")</f>
        <v/>
      </c>
      <c r="M775" s="69" t="str">
        <f>IFERROR(CLEAN(HLOOKUP(M$1,'1.源数据-产品报告-消费降序'!M:M,ROW(),0)),"")</f>
        <v/>
      </c>
      <c r="N775" s="69" t="str">
        <f>IFERROR(CLEAN(HLOOKUP(N$1,'1.源数据-产品报告-消费降序'!N:N,ROW(),0)),"")</f>
        <v/>
      </c>
      <c r="O775" s="69" t="str">
        <f>IFERROR(CLEAN(HLOOKUP(O$1,'1.源数据-产品报告-消费降序'!O:O,ROW(),0)),"")</f>
        <v/>
      </c>
      <c r="P775" s="69" t="str">
        <f>IFERROR(CLEAN(HLOOKUP(P$1,'1.源数据-产品报告-消费降序'!P:P,ROW(),0)),"")</f>
        <v/>
      </c>
      <c r="Q775" s="69" t="str">
        <f>IFERROR(CLEAN(HLOOKUP(Q$1,'1.源数据-产品报告-消费降序'!Q:Q,ROW(),0)),"")</f>
        <v/>
      </c>
      <c r="R775" s="69" t="str">
        <f>IFERROR(CLEAN(HLOOKUP(R$1,'1.源数据-产品报告-消费降序'!R:R,ROW(),0)),"")</f>
        <v/>
      </c>
      <c r="S7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5" s="69" t="str">
        <f>IFERROR(CLEAN(HLOOKUP(T$1,'1.源数据-产品报告-消费降序'!T:T,ROW(),0)),"")</f>
        <v/>
      </c>
      <c r="W775" s="69" t="str">
        <f>IFERROR(CLEAN(HLOOKUP(W$1,'1.源数据-产品报告-消费降序'!W:W,ROW(),0)),"")</f>
        <v/>
      </c>
      <c r="X775" s="69" t="str">
        <f>IFERROR(CLEAN(HLOOKUP(X$1,'1.源数据-产品报告-消费降序'!X:X,ROW(),0)),"")</f>
        <v/>
      </c>
      <c r="Y775" s="69" t="str">
        <f>IFERROR(CLEAN(HLOOKUP(Y$1,'1.源数据-产品报告-消费降序'!Y:Y,ROW(),0)),"")</f>
        <v/>
      </c>
      <c r="Z775" s="69" t="str">
        <f>IFERROR(CLEAN(HLOOKUP(Z$1,'1.源数据-产品报告-消费降序'!Z:Z,ROW(),0)),"")</f>
        <v/>
      </c>
      <c r="AA775" s="69" t="str">
        <f>IFERROR(CLEAN(HLOOKUP(AA$1,'1.源数据-产品报告-消费降序'!AA:AA,ROW(),0)),"")</f>
        <v/>
      </c>
      <c r="AB775" s="69" t="str">
        <f>IFERROR(CLEAN(HLOOKUP(AB$1,'1.源数据-产品报告-消费降序'!AB:AB,ROW(),0)),"")</f>
        <v/>
      </c>
      <c r="AC775" s="69" t="str">
        <f>IFERROR(CLEAN(HLOOKUP(AC$1,'1.源数据-产品报告-消费降序'!AC:AC,ROW(),0)),"")</f>
        <v/>
      </c>
      <c r="AD7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5" s="69" t="str">
        <f>IFERROR(CLEAN(HLOOKUP(AE$1,'1.源数据-产品报告-消费降序'!AE:AE,ROW(),0)),"")</f>
        <v/>
      </c>
      <c r="AH775" s="69" t="str">
        <f>IFERROR(CLEAN(HLOOKUP(AH$1,'1.源数据-产品报告-消费降序'!AH:AH,ROW(),0)),"")</f>
        <v/>
      </c>
      <c r="AI775" s="69" t="str">
        <f>IFERROR(CLEAN(HLOOKUP(AI$1,'1.源数据-产品报告-消费降序'!AI:AI,ROW(),0)),"")</f>
        <v/>
      </c>
      <c r="AJ775" s="69" t="str">
        <f>IFERROR(CLEAN(HLOOKUP(AJ$1,'1.源数据-产品报告-消费降序'!AJ:AJ,ROW(),0)),"")</f>
        <v/>
      </c>
      <c r="AK775" s="69" t="str">
        <f>IFERROR(CLEAN(HLOOKUP(AK$1,'1.源数据-产品报告-消费降序'!AK:AK,ROW(),0)),"")</f>
        <v/>
      </c>
      <c r="AL775" s="69" t="str">
        <f>IFERROR(CLEAN(HLOOKUP(AL$1,'1.源数据-产品报告-消费降序'!AL:AL,ROW(),0)),"")</f>
        <v/>
      </c>
      <c r="AM775" s="69" t="str">
        <f>IFERROR(CLEAN(HLOOKUP(AM$1,'1.源数据-产品报告-消费降序'!AM:AM,ROW(),0)),"")</f>
        <v/>
      </c>
      <c r="AN775" s="69" t="str">
        <f>IFERROR(CLEAN(HLOOKUP(AN$1,'1.源数据-产品报告-消费降序'!AN:AN,ROW(),0)),"")</f>
        <v/>
      </c>
      <c r="AO7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5" s="69" t="str">
        <f>IFERROR(CLEAN(HLOOKUP(AP$1,'1.源数据-产品报告-消费降序'!AP:AP,ROW(),0)),"")</f>
        <v/>
      </c>
      <c r="AS775" s="69" t="str">
        <f>IFERROR(CLEAN(HLOOKUP(AS$1,'1.源数据-产品报告-消费降序'!AS:AS,ROW(),0)),"")</f>
        <v/>
      </c>
      <c r="AT775" s="69" t="str">
        <f>IFERROR(CLEAN(HLOOKUP(AT$1,'1.源数据-产品报告-消费降序'!AT:AT,ROW(),0)),"")</f>
        <v/>
      </c>
      <c r="AU775" s="69" t="str">
        <f>IFERROR(CLEAN(HLOOKUP(AU$1,'1.源数据-产品报告-消费降序'!AU:AU,ROW(),0)),"")</f>
        <v/>
      </c>
      <c r="AV775" s="69" t="str">
        <f>IFERROR(CLEAN(HLOOKUP(AV$1,'1.源数据-产品报告-消费降序'!AV:AV,ROW(),0)),"")</f>
        <v/>
      </c>
      <c r="AW775" s="69" t="str">
        <f>IFERROR(CLEAN(HLOOKUP(AW$1,'1.源数据-产品报告-消费降序'!AW:AW,ROW(),0)),"")</f>
        <v/>
      </c>
      <c r="AX775" s="69" t="str">
        <f>IFERROR(CLEAN(HLOOKUP(AX$1,'1.源数据-产品报告-消费降序'!AX:AX,ROW(),0)),"")</f>
        <v/>
      </c>
      <c r="AY775" s="69" t="str">
        <f>IFERROR(CLEAN(HLOOKUP(AY$1,'1.源数据-产品报告-消费降序'!AY:AY,ROW(),0)),"")</f>
        <v/>
      </c>
      <c r="AZ7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5" s="69" t="str">
        <f>IFERROR(CLEAN(HLOOKUP(BA$1,'1.源数据-产品报告-消费降序'!BA:BA,ROW(),0)),"")</f>
        <v/>
      </c>
      <c r="BD775" s="69" t="str">
        <f>IFERROR(CLEAN(HLOOKUP(BD$1,'1.源数据-产品报告-消费降序'!BD:BD,ROW(),0)),"")</f>
        <v/>
      </c>
      <c r="BE775" s="69" t="str">
        <f>IFERROR(CLEAN(HLOOKUP(BE$1,'1.源数据-产品报告-消费降序'!BE:BE,ROW(),0)),"")</f>
        <v/>
      </c>
      <c r="BF775" s="69" t="str">
        <f>IFERROR(CLEAN(HLOOKUP(BF$1,'1.源数据-产品报告-消费降序'!BF:BF,ROW(),0)),"")</f>
        <v/>
      </c>
      <c r="BG775" s="69" t="str">
        <f>IFERROR(CLEAN(HLOOKUP(BG$1,'1.源数据-产品报告-消费降序'!BG:BG,ROW(),0)),"")</f>
        <v/>
      </c>
      <c r="BH775" s="69" t="str">
        <f>IFERROR(CLEAN(HLOOKUP(BH$1,'1.源数据-产品报告-消费降序'!BH:BH,ROW(),0)),"")</f>
        <v/>
      </c>
      <c r="BI775" s="69" t="str">
        <f>IFERROR(CLEAN(HLOOKUP(BI$1,'1.源数据-产品报告-消费降序'!BI:BI,ROW(),0)),"")</f>
        <v/>
      </c>
      <c r="BJ775" s="69" t="str">
        <f>IFERROR(CLEAN(HLOOKUP(BJ$1,'1.源数据-产品报告-消费降序'!BJ:BJ,ROW(),0)),"")</f>
        <v/>
      </c>
      <c r="BK7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5" s="69" t="str">
        <f>IFERROR(CLEAN(HLOOKUP(BL$1,'1.源数据-产品报告-消费降序'!BL:BL,ROW(),0)),"")</f>
        <v/>
      </c>
      <c r="BO775" s="69" t="str">
        <f>IFERROR(CLEAN(HLOOKUP(BO$1,'1.源数据-产品报告-消费降序'!BO:BO,ROW(),0)),"")</f>
        <v/>
      </c>
      <c r="BP775" s="69" t="str">
        <f>IFERROR(CLEAN(HLOOKUP(BP$1,'1.源数据-产品报告-消费降序'!BP:BP,ROW(),0)),"")</f>
        <v/>
      </c>
      <c r="BQ775" s="69" t="str">
        <f>IFERROR(CLEAN(HLOOKUP(BQ$1,'1.源数据-产品报告-消费降序'!BQ:BQ,ROW(),0)),"")</f>
        <v/>
      </c>
      <c r="BR775" s="69" t="str">
        <f>IFERROR(CLEAN(HLOOKUP(BR$1,'1.源数据-产品报告-消费降序'!BR:BR,ROW(),0)),"")</f>
        <v/>
      </c>
      <c r="BS775" s="69" t="str">
        <f>IFERROR(CLEAN(HLOOKUP(BS$1,'1.源数据-产品报告-消费降序'!BS:BS,ROW(),0)),"")</f>
        <v/>
      </c>
      <c r="BT775" s="69" t="str">
        <f>IFERROR(CLEAN(HLOOKUP(BT$1,'1.源数据-产品报告-消费降序'!BT:BT,ROW(),0)),"")</f>
        <v/>
      </c>
      <c r="BU775" s="69" t="str">
        <f>IFERROR(CLEAN(HLOOKUP(BU$1,'1.源数据-产品报告-消费降序'!BU:BU,ROW(),0)),"")</f>
        <v/>
      </c>
      <c r="BV7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5" s="69" t="str">
        <f>IFERROR(CLEAN(HLOOKUP(BW$1,'1.源数据-产品报告-消费降序'!BW:BW,ROW(),0)),"")</f>
        <v/>
      </c>
    </row>
    <row r="776" spans="1:75">
      <c r="A776" s="69" t="str">
        <f>IFERROR(CLEAN(HLOOKUP(A$1,'1.源数据-产品报告-消费降序'!A:A,ROW(),0)),"")</f>
        <v/>
      </c>
      <c r="B776" s="69" t="str">
        <f>IFERROR(CLEAN(HLOOKUP(B$1,'1.源数据-产品报告-消费降序'!B:B,ROW(),0)),"")</f>
        <v/>
      </c>
      <c r="C776" s="69" t="str">
        <f>IFERROR(CLEAN(HLOOKUP(C$1,'1.源数据-产品报告-消费降序'!C:C,ROW(),0)),"")</f>
        <v/>
      </c>
      <c r="D776" s="69" t="str">
        <f>IFERROR(CLEAN(HLOOKUP(D$1,'1.源数据-产品报告-消费降序'!D:D,ROW(),0)),"")</f>
        <v/>
      </c>
      <c r="E776" s="69" t="str">
        <f>IFERROR(CLEAN(HLOOKUP(E$1,'1.源数据-产品报告-消费降序'!E:E,ROW(),0)),"")</f>
        <v/>
      </c>
      <c r="F776" s="69" t="str">
        <f>IFERROR(CLEAN(HLOOKUP(F$1,'1.源数据-产品报告-消费降序'!F:F,ROW(),0)),"")</f>
        <v/>
      </c>
      <c r="G776" s="70">
        <f>IFERROR((HLOOKUP(G$1,'1.源数据-产品报告-消费降序'!G:G,ROW(),0)),"")</f>
        <v>0</v>
      </c>
      <c r="H7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6" s="69" t="str">
        <f>IFERROR(CLEAN(HLOOKUP(I$1,'1.源数据-产品报告-消费降序'!I:I,ROW(),0)),"")</f>
        <v/>
      </c>
      <c r="L776" s="69" t="str">
        <f>IFERROR(CLEAN(HLOOKUP(L$1,'1.源数据-产品报告-消费降序'!L:L,ROW(),0)),"")</f>
        <v/>
      </c>
      <c r="M776" s="69" t="str">
        <f>IFERROR(CLEAN(HLOOKUP(M$1,'1.源数据-产品报告-消费降序'!M:M,ROW(),0)),"")</f>
        <v/>
      </c>
      <c r="N776" s="69" t="str">
        <f>IFERROR(CLEAN(HLOOKUP(N$1,'1.源数据-产品报告-消费降序'!N:N,ROW(),0)),"")</f>
        <v/>
      </c>
      <c r="O776" s="69" t="str">
        <f>IFERROR(CLEAN(HLOOKUP(O$1,'1.源数据-产品报告-消费降序'!O:O,ROW(),0)),"")</f>
        <v/>
      </c>
      <c r="P776" s="69" t="str">
        <f>IFERROR(CLEAN(HLOOKUP(P$1,'1.源数据-产品报告-消费降序'!P:P,ROW(),0)),"")</f>
        <v/>
      </c>
      <c r="Q776" s="69" t="str">
        <f>IFERROR(CLEAN(HLOOKUP(Q$1,'1.源数据-产品报告-消费降序'!Q:Q,ROW(),0)),"")</f>
        <v/>
      </c>
      <c r="R776" s="69" t="str">
        <f>IFERROR(CLEAN(HLOOKUP(R$1,'1.源数据-产品报告-消费降序'!R:R,ROW(),0)),"")</f>
        <v/>
      </c>
      <c r="S7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6" s="69" t="str">
        <f>IFERROR(CLEAN(HLOOKUP(T$1,'1.源数据-产品报告-消费降序'!T:T,ROW(),0)),"")</f>
        <v/>
      </c>
      <c r="W776" s="69" t="str">
        <f>IFERROR(CLEAN(HLOOKUP(W$1,'1.源数据-产品报告-消费降序'!W:W,ROW(),0)),"")</f>
        <v/>
      </c>
      <c r="X776" s="69" t="str">
        <f>IFERROR(CLEAN(HLOOKUP(X$1,'1.源数据-产品报告-消费降序'!X:X,ROW(),0)),"")</f>
        <v/>
      </c>
      <c r="Y776" s="69" t="str">
        <f>IFERROR(CLEAN(HLOOKUP(Y$1,'1.源数据-产品报告-消费降序'!Y:Y,ROW(),0)),"")</f>
        <v/>
      </c>
      <c r="Z776" s="69" t="str">
        <f>IFERROR(CLEAN(HLOOKUP(Z$1,'1.源数据-产品报告-消费降序'!Z:Z,ROW(),0)),"")</f>
        <v/>
      </c>
      <c r="AA776" s="69" t="str">
        <f>IFERROR(CLEAN(HLOOKUP(AA$1,'1.源数据-产品报告-消费降序'!AA:AA,ROW(),0)),"")</f>
        <v/>
      </c>
      <c r="AB776" s="69" t="str">
        <f>IFERROR(CLEAN(HLOOKUP(AB$1,'1.源数据-产品报告-消费降序'!AB:AB,ROW(),0)),"")</f>
        <v/>
      </c>
      <c r="AC776" s="69" t="str">
        <f>IFERROR(CLEAN(HLOOKUP(AC$1,'1.源数据-产品报告-消费降序'!AC:AC,ROW(),0)),"")</f>
        <v/>
      </c>
      <c r="AD7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6" s="69" t="str">
        <f>IFERROR(CLEAN(HLOOKUP(AE$1,'1.源数据-产品报告-消费降序'!AE:AE,ROW(),0)),"")</f>
        <v/>
      </c>
      <c r="AH776" s="69" t="str">
        <f>IFERROR(CLEAN(HLOOKUP(AH$1,'1.源数据-产品报告-消费降序'!AH:AH,ROW(),0)),"")</f>
        <v/>
      </c>
      <c r="AI776" s="69" t="str">
        <f>IFERROR(CLEAN(HLOOKUP(AI$1,'1.源数据-产品报告-消费降序'!AI:AI,ROW(),0)),"")</f>
        <v/>
      </c>
      <c r="AJ776" s="69" t="str">
        <f>IFERROR(CLEAN(HLOOKUP(AJ$1,'1.源数据-产品报告-消费降序'!AJ:AJ,ROW(),0)),"")</f>
        <v/>
      </c>
      <c r="AK776" s="69" t="str">
        <f>IFERROR(CLEAN(HLOOKUP(AK$1,'1.源数据-产品报告-消费降序'!AK:AK,ROW(),0)),"")</f>
        <v/>
      </c>
      <c r="AL776" s="69" t="str">
        <f>IFERROR(CLEAN(HLOOKUP(AL$1,'1.源数据-产品报告-消费降序'!AL:AL,ROW(),0)),"")</f>
        <v/>
      </c>
      <c r="AM776" s="69" t="str">
        <f>IFERROR(CLEAN(HLOOKUP(AM$1,'1.源数据-产品报告-消费降序'!AM:AM,ROW(),0)),"")</f>
        <v/>
      </c>
      <c r="AN776" s="69" t="str">
        <f>IFERROR(CLEAN(HLOOKUP(AN$1,'1.源数据-产品报告-消费降序'!AN:AN,ROW(),0)),"")</f>
        <v/>
      </c>
      <c r="AO7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6" s="69" t="str">
        <f>IFERROR(CLEAN(HLOOKUP(AP$1,'1.源数据-产品报告-消费降序'!AP:AP,ROW(),0)),"")</f>
        <v/>
      </c>
      <c r="AS776" s="69" t="str">
        <f>IFERROR(CLEAN(HLOOKUP(AS$1,'1.源数据-产品报告-消费降序'!AS:AS,ROW(),0)),"")</f>
        <v/>
      </c>
      <c r="AT776" s="69" t="str">
        <f>IFERROR(CLEAN(HLOOKUP(AT$1,'1.源数据-产品报告-消费降序'!AT:AT,ROW(),0)),"")</f>
        <v/>
      </c>
      <c r="AU776" s="69" t="str">
        <f>IFERROR(CLEAN(HLOOKUP(AU$1,'1.源数据-产品报告-消费降序'!AU:AU,ROW(),0)),"")</f>
        <v/>
      </c>
      <c r="AV776" s="69" t="str">
        <f>IFERROR(CLEAN(HLOOKUP(AV$1,'1.源数据-产品报告-消费降序'!AV:AV,ROW(),0)),"")</f>
        <v/>
      </c>
      <c r="AW776" s="69" t="str">
        <f>IFERROR(CLEAN(HLOOKUP(AW$1,'1.源数据-产品报告-消费降序'!AW:AW,ROW(),0)),"")</f>
        <v/>
      </c>
      <c r="AX776" s="69" t="str">
        <f>IFERROR(CLEAN(HLOOKUP(AX$1,'1.源数据-产品报告-消费降序'!AX:AX,ROW(),0)),"")</f>
        <v/>
      </c>
      <c r="AY776" s="69" t="str">
        <f>IFERROR(CLEAN(HLOOKUP(AY$1,'1.源数据-产品报告-消费降序'!AY:AY,ROW(),0)),"")</f>
        <v/>
      </c>
      <c r="AZ7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6" s="69" t="str">
        <f>IFERROR(CLEAN(HLOOKUP(BA$1,'1.源数据-产品报告-消费降序'!BA:BA,ROW(),0)),"")</f>
        <v/>
      </c>
      <c r="BD776" s="69" t="str">
        <f>IFERROR(CLEAN(HLOOKUP(BD$1,'1.源数据-产品报告-消费降序'!BD:BD,ROW(),0)),"")</f>
        <v/>
      </c>
      <c r="BE776" s="69" t="str">
        <f>IFERROR(CLEAN(HLOOKUP(BE$1,'1.源数据-产品报告-消费降序'!BE:BE,ROW(),0)),"")</f>
        <v/>
      </c>
      <c r="BF776" s="69" t="str">
        <f>IFERROR(CLEAN(HLOOKUP(BF$1,'1.源数据-产品报告-消费降序'!BF:BF,ROW(),0)),"")</f>
        <v/>
      </c>
      <c r="BG776" s="69" t="str">
        <f>IFERROR(CLEAN(HLOOKUP(BG$1,'1.源数据-产品报告-消费降序'!BG:BG,ROW(),0)),"")</f>
        <v/>
      </c>
      <c r="BH776" s="69" t="str">
        <f>IFERROR(CLEAN(HLOOKUP(BH$1,'1.源数据-产品报告-消费降序'!BH:BH,ROW(),0)),"")</f>
        <v/>
      </c>
      <c r="BI776" s="69" t="str">
        <f>IFERROR(CLEAN(HLOOKUP(BI$1,'1.源数据-产品报告-消费降序'!BI:BI,ROW(),0)),"")</f>
        <v/>
      </c>
      <c r="BJ776" s="69" t="str">
        <f>IFERROR(CLEAN(HLOOKUP(BJ$1,'1.源数据-产品报告-消费降序'!BJ:BJ,ROW(),0)),"")</f>
        <v/>
      </c>
      <c r="BK7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6" s="69" t="str">
        <f>IFERROR(CLEAN(HLOOKUP(BL$1,'1.源数据-产品报告-消费降序'!BL:BL,ROW(),0)),"")</f>
        <v/>
      </c>
      <c r="BO776" s="69" t="str">
        <f>IFERROR(CLEAN(HLOOKUP(BO$1,'1.源数据-产品报告-消费降序'!BO:BO,ROW(),0)),"")</f>
        <v/>
      </c>
      <c r="BP776" s="69" t="str">
        <f>IFERROR(CLEAN(HLOOKUP(BP$1,'1.源数据-产品报告-消费降序'!BP:BP,ROW(),0)),"")</f>
        <v/>
      </c>
      <c r="BQ776" s="69" t="str">
        <f>IFERROR(CLEAN(HLOOKUP(BQ$1,'1.源数据-产品报告-消费降序'!BQ:BQ,ROW(),0)),"")</f>
        <v/>
      </c>
      <c r="BR776" s="69" t="str">
        <f>IFERROR(CLEAN(HLOOKUP(BR$1,'1.源数据-产品报告-消费降序'!BR:BR,ROW(),0)),"")</f>
        <v/>
      </c>
      <c r="BS776" s="69" t="str">
        <f>IFERROR(CLEAN(HLOOKUP(BS$1,'1.源数据-产品报告-消费降序'!BS:BS,ROW(),0)),"")</f>
        <v/>
      </c>
      <c r="BT776" s="69" t="str">
        <f>IFERROR(CLEAN(HLOOKUP(BT$1,'1.源数据-产品报告-消费降序'!BT:BT,ROW(),0)),"")</f>
        <v/>
      </c>
      <c r="BU776" s="69" t="str">
        <f>IFERROR(CLEAN(HLOOKUP(BU$1,'1.源数据-产品报告-消费降序'!BU:BU,ROW(),0)),"")</f>
        <v/>
      </c>
      <c r="BV7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6" s="69" t="str">
        <f>IFERROR(CLEAN(HLOOKUP(BW$1,'1.源数据-产品报告-消费降序'!BW:BW,ROW(),0)),"")</f>
        <v/>
      </c>
    </row>
    <row r="777" spans="1:75">
      <c r="A777" s="69" t="str">
        <f>IFERROR(CLEAN(HLOOKUP(A$1,'1.源数据-产品报告-消费降序'!A:A,ROW(),0)),"")</f>
        <v/>
      </c>
      <c r="B777" s="69" t="str">
        <f>IFERROR(CLEAN(HLOOKUP(B$1,'1.源数据-产品报告-消费降序'!B:B,ROW(),0)),"")</f>
        <v/>
      </c>
      <c r="C777" s="69" t="str">
        <f>IFERROR(CLEAN(HLOOKUP(C$1,'1.源数据-产品报告-消费降序'!C:C,ROW(),0)),"")</f>
        <v/>
      </c>
      <c r="D777" s="69" t="str">
        <f>IFERROR(CLEAN(HLOOKUP(D$1,'1.源数据-产品报告-消费降序'!D:D,ROW(),0)),"")</f>
        <v/>
      </c>
      <c r="E777" s="69" t="str">
        <f>IFERROR(CLEAN(HLOOKUP(E$1,'1.源数据-产品报告-消费降序'!E:E,ROW(),0)),"")</f>
        <v/>
      </c>
      <c r="F777" s="69" t="str">
        <f>IFERROR(CLEAN(HLOOKUP(F$1,'1.源数据-产品报告-消费降序'!F:F,ROW(),0)),"")</f>
        <v/>
      </c>
      <c r="G777" s="70">
        <f>IFERROR((HLOOKUP(G$1,'1.源数据-产品报告-消费降序'!G:G,ROW(),0)),"")</f>
        <v>0</v>
      </c>
      <c r="H7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7" s="69" t="str">
        <f>IFERROR(CLEAN(HLOOKUP(I$1,'1.源数据-产品报告-消费降序'!I:I,ROW(),0)),"")</f>
        <v/>
      </c>
      <c r="L777" s="69" t="str">
        <f>IFERROR(CLEAN(HLOOKUP(L$1,'1.源数据-产品报告-消费降序'!L:L,ROW(),0)),"")</f>
        <v/>
      </c>
      <c r="M777" s="69" t="str">
        <f>IFERROR(CLEAN(HLOOKUP(M$1,'1.源数据-产品报告-消费降序'!M:M,ROW(),0)),"")</f>
        <v/>
      </c>
      <c r="N777" s="69" t="str">
        <f>IFERROR(CLEAN(HLOOKUP(N$1,'1.源数据-产品报告-消费降序'!N:N,ROW(),0)),"")</f>
        <v/>
      </c>
      <c r="O777" s="69" t="str">
        <f>IFERROR(CLEAN(HLOOKUP(O$1,'1.源数据-产品报告-消费降序'!O:O,ROW(),0)),"")</f>
        <v/>
      </c>
      <c r="P777" s="69" t="str">
        <f>IFERROR(CLEAN(HLOOKUP(P$1,'1.源数据-产品报告-消费降序'!P:P,ROW(),0)),"")</f>
        <v/>
      </c>
      <c r="Q777" s="69" t="str">
        <f>IFERROR(CLEAN(HLOOKUP(Q$1,'1.源数据-产品报告-消费降序'!Q:Q,ROW(),0)),"")</f>
        <v/>
      </c>
      <c r="R777" s="69" t="str">
        <f>IFERROR(CLEAN(HLOOKUP(R$1,'1.源数据-产品报告-消费降序'!R:R,ROW(),0)),"")</f>
        <v/>
      </c>
      <c r="S7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7" s="69" t="str">
        <f>IFERROR(CLEAN(HLOOKUP(T$1,'1.源数据-产品报告-消费降序'!T:T,ROW(),0)),"")</f>
        <v/>
      </c>
      <c r="W777" s="69" t="str">
        <f>IFERROR(CLEAN(HLOOKUP(W$1,'1.源数据-产品报告-消费降序'!W:W,ROW(),0)),"")</f>
        <v/>
      </c>
      <c r="X777" s="69" t="str">
        <f>IFERROR(CLEAN(HLOOKUP(X$1,'1.源数据-产品报告-消费降序'!X:X,ROW(),0)),"")</f>
        <v/>
      </c>
      <c r="Y777" s="69" t="str">
        <f>IFERROR(CLEAN(HLOOKUP(Y$1,'1.源数据-产品报告-消费降序'!Y:Y,ROW(),0)),"")</f>
        <v/>
      </c>
      <c r="Z777" s="69" t="str">
        <f>IFERROR(CLEAN(HLOOKUP(Z$1,'1.源数据-产品报告-消费降序'!Z:Z,ROW(),0)),"")</f>
        <v/>
      </c>
      <c r="AA777" s="69" t="str">
        <f>IFERROR(CLEAN(HLOOKUP(AA$1,'1.源数据-产品报告-消费降序'!AA:AA,ROW(),0)),"")</f>
        <v/>
      </c>
      <c r="AB777" s="69" t="str">
        <f>IFERROR(CLEAN(HLOOKUP(AB$1,'1.源数据-产品报告-消费降序'!AB:AB,ROW(),0)),"")</f>
        <v/>
      </c>
      <c r="AC777" s="69" t="str">
        <f>IFERROR(CLEAN(HLOOKUP(AC$1,'1.源数据-产品报告-消费降序'!AC:AC,ROW(),0)),"")</f>
        <v/>
      </c>
      <c r="AD7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7" s="69" t="str">
        <f>IFERROR(CLEAN(HLOOKUP(AE$1,'1.源数据-产品报告-消费降序'!AE:AE,ROW(),0)),"")</f>
        <v/>
      </c>
      <c r="AH777" s="69" t="str">
        <f>IFERROR(CLEAN(HLOOKUP(AH$1,'1.源数据-产品报告-消费降序'!AH:AH,ROW(),0)),"")</f>
        <v/>
      </c>
      <c r="AI777" s="69" t="str">
        <f>IFERROR(CLEAN(HLOOKUP(AI$1,'1.源数据-产品报告-消费降序'!AI:AI,ROW(),0)),"")</f>
        <v/>
      </c>
      <c r="AJ777" s="69" t="str">
        <f>IFERROR(CLEAN(HLOOKUP(AJ$1,'1.源数据-产品报告-消费降序'!AJ:AJ,ROW(),0)),"")</f>
        <v/>
      </c>
      <c r="AK777" s="69" t="str">
        <f>IFERROR(CLEAN(HLOOKUP(AK$1,'1.源数据-产品报告-消费降序'!AK:AK,ROW(),0)),"")</f>
        <v/>
      </c>
      <c r="AL777" s="69" t="str">
        <f>IFERROR(CLEAN(HLOOKUP(AL$1,'1.源数据-产品报告-消费降序'!AL:AL,ROW(),0)),"")</f>
        <v/>
      </c>
      <c r="AM777" s="69" t="str">
        <f>IFERROR(CLEAN(HLOOKUP(AM$1,'1.源数据-产品报告-消费降序'!AM:AM,ROW(),0)),"")</f>
        <v/>
      </c>
      <c r="AN777" s="69" t="str">
        <f>IFERROR(CLEAN(HLOOKUP(AN$1,'1.源数据-产品报告-消费降序'!AN:AN,ROW(),0)),"")</f>
        <v/>
      </c>
      <c r="AO7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7" s="69" t="str">
        <f>IFERROR(CLEAN(HLOOKUP(AP$1,'1.源数据-产品报告-消费降序'!AP:AP,ROW(),0)),"")</f>
        <v/>
      </c>
      <c r="AS777" s="69" t="str">
        <f>IFERROR(CLEAN(HLOOKUP(AS$1,'1.源数据-产品报告-消费降序'!AS:AS,ROW(),0)),"")</f>
        <v/>
      </c>
      <c r="AT777" s="69" t="str">
        <f>IFERROR(CLEAN(HLOOKUP(AT$1,'1.源数据-产品报告-消费降序'!AT:AT,ROW(),0)),"")</f>
        <v/>
      </c>
      <c r="AU777" s="69" t="str">
        <f>IFERROR(CLEAN(HLOOKUP(AU$1,'1.源数据-产品报告-消费降序'!AU:AU,ROW(),0)),"")</f>
        <v/>
      </c>
      <c r="AV777" s="69" t="str">
        <f>IFERROR(CLEAN(HLOOKUP(AV$1,'1.源数据-产品报告-消费降序'!AV:AV,ROW(),0)),"")</f>
        <v/>
      </c>
      <c r="AW777" s="69" t="str">
        <f>IFERROR(CLEAN(HLOOKUP(AW$1,'1.源数据-产品报告-消费降序'!AW:AW,ROW(),0)),"")</f>
        <v/>
      </c>
      <c r="AX777" s="69" t="str">
        <f>IFERROR(CLEAN(HLOOKUP(AX$1,'1.源数据-产品报告-消费降序'!AX:AX,ROW(),0)),"")</f>
        <v/>
      </c>
      <c r="AY777" s="69" t="str">
        <f>IFERROR(CLEAN(HLOOKUP(AY$1,'1.源数据-产品报告-消费降序'!AY:AY,ROW(),0)),"")</f>
        <v/>
      </c>
      <c r="AZ7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7" s="69" t="str">
        <f>IFERROR(CLEAN(HLOOKUP(BA$1,'1.源数据-产品报告-消费降序'!BA:BA,ROW(),0)),"")</f>
        <v/>
      </c>
      <c r="BD777" s="69" t="str">
        <f>IFERROR(CLEAN(HLOOKUP(BD$1,'1.源数据-产品报告-消费降序'!BD:BD,ROW(),0)),"")</f>
        <v/>
      </c>
      <c r="BE777" s="69" t="str">
        <f>IFERROR(CLEAN(HLOOKUP(BE$1,'1.源数据-产品报告-消费降序'!BE:BE,ROW(),0)),"")</f>
        <v/>
      </c>
      <c r="BF777" s="69" t="str">
        <f>IFERROR(CLEAN(HLOOKUP(BF$1,'1.源数据-产品报告-消费降序'!BF:BF,ROW(),0)),"")</f>
        <v/>
      </c>
      <c r="BG777" s="69" t="str">
        <f>IFERROR(CLEAN(HLOOKUP(BG$1,'1.源数据-产品报告-消费降序'!BG:BG,ROW(),0)),"")</f>
        <v/>
      </c>
      <c r="BH777" s="69" t="str">
        <f>IFERROR(CLEAN(HLOOKUP(BH$1,'1.源数据-产品报告-消费降序'!BH:BH,ROW(),0)),"")</f>
        <v/>
      </c>
      <c r="BI777" s="69" t="str">
        <f>IFERROR(CLEAN(HLOOKUP(BI$1,'1.源数据-产品报告-消费降序'!BI:BI,ROW(),0)),"")</f>
        <v/>
      </c>
      <c r="BJ777" s="69" t="str">
        <f>IFERROR(CLEAN(HLOOKUP(BJ$1,'1.源数据-产品报告-消费降序'!BJ:BJ,ROW(),0)),"")</f>
        <v/>
      </c>
      <c r="BK7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7" s="69" t="str">
        <f>IFERROR(CLEAN(HLOOKUP(BL$1,'1.源数据-产品报告-消费降序'!BL:BL,ROW(),0)),"")</f>
        <v/>
      </c>
      <c r="BO777" s="69" t="str">
        <f>IFERROR(CLEAN(HLOOKUP(BO$1,'1.源数据-产品报告-消费降序'!BO:BO,ROW(),0)),"")</f>
        <v/>
      </c>
      <c r="BP777" s="69" t="str">
        <f>IFERROR(CLEAN(HLOOKUP(BP$1,'1.源数据-产品报告-消费降序'!BP:BP,ROW(),0)),"")</f>
        <v/>
      </c>
      <c r="BQ777" s="69" t="str">
        <f>IFERROR(CLEAN(HLOOKUP(BQ$1,'1.源数据-产品报告-消费降序'!BQ:BQ,ROW(),0)),"")</f>
        <v/>
      </c>
      <c r="BR777" s="69" t="str">
        <f>IFERROR(CLEAN(HLOOKUP(BR$1,'1.源数据-产品报告-消费降序'!BR:BR,ROW(),0)),"")</f>
        <v/>
      </c>
      <c r="BS777" s="69" t="str">
        <f>IFERROR(CLEAN(HLOOKUP(BS$1,'1.源数据-产品报告-消费降序'!BS:BS,ROW(),0)),"")</f>
        <v/>
      </c>
      <c r="BT777" s="69" t="str">
        <f>IFERROR(CLEAN(HLOOKUP(BT$1,'1.源数据-产品报告-消费降序'!BT:BT,ROW(),0)),"")</f>
        <v/>
      </c>
      <c r="BU777" s="69" t="str">
        <f>IFERROR(CLEAN(HLOOKUP(BU$1,'1.源数据-产品报告-消费降序'!BU:BU,ROW(),0)),"")</f>
        <v/>
      </c>
      <c r="BV7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7" s="69" t="str">
        <f>IFERROR(CLEAN(HLOOKUP(BW$1,'1.源数据-产品报告-消费降序'!BW:BW,ROW(),0)),"")</f>
        <v/>
      </c>
    </row>
    <row r="778" spans="1:75">
      <c r="A778" s="69" t="str">
        <f>IFERROR(CLEAN(HLOOKUP(A$1,'1.源数据-产品报告-消费降序'!A:A,ROW(),0)),"")</f>
        <v/>
      </c>
      <c r="B778" s="69" t="str">
        <f>IFERROR(CLEAN(HLOOKUP(B$1,'1.源数据-产品报告-消费降序'!B:B,ROW(),0)),"")</f>
        <v/>
      </c>
      <c r="C778" s="69" t="str">
        <f>IFERROR(CLEAN(HLOOKUP(C$1,'1.源数据-产品报告-消费降序'!C:C,ROW(),0)),"")</f>
        <v/>
      </c>
      <c r="D778" s="69" t="str">
        <f>IFERROR(CLEAN(HLOOKUP(D$1,'1.源数据-产品报告-消费降序'!D:D,ROW(),0)),"")</f>
        <v/>
      </c>
      <c r="E778" s="69" t="str">
        <f>IFERROR(CLEAN(HLOOKUP(E$1,'1.源数据-产品报告-消费降序'!E:E,ROW(),0)),"")</f>
        <v/>
      </c>
      <c r="F778" s="69" t="str">
        <f>IFERROR(CLEAN(HLOOKUP(F$1,'1.源数据-产品报告-消费降序'!F:F,ROW(),0)),"")</f>
        <v/>
      </c>
      <c r="G778" s="70">
        <f>IFERROR((HLOOKUP(G$1,'1.源数据-产品报告-消费降序'!G:G,ROW(),0)),"")</f>
        <v>0</v>
      </c>
      <c r="H7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8" s="69" t="str">
        <f>IFERROR(CLEAN(HLOOKUP(I$1,'1.源数据-产品报告-消费降序'!I:I,ROW(),0)),"")</f>
        <v/>
      </c>
      <c r="L778" s="69" t="str">
        <f>IFERROR(CLEAN(HLOOKUP(L$1,'1.源数据-产品报告-消费降序'!L:L,ROW(),0)),"")</f>
        <v/>
      </c>
      <c r="M778" s="69" t="str">
        <f>IFERROR(CLEAN(HLOOKUP(M$1,'1.源数据-产品报告-消费降序'!M:M,ROW(),0)),"")</f>
        <v/>
      </c>
      <c r="N778" s="69" t="str">
        <f>IFERROR(CLEAN(HLOOKUP(N$1,'1.源数据-产品报告-消费降序'!N:N,ROW(),0)),"")</f>
        <v/>
      </c>
      <c r="O778" s="69" t="str">
        <f>IFERROR(CLEAN(HLOOKUP(O$1,'1.源数据-产品报告-消费降序'!O:O,ROW(),0)),"")</f>
        <v/>
      </c>
      <c r="P778" s="69" t="str">
        <f>IFERROR(CLEAN(HLOOKUP(P$1,'1.源数据-产品报告-消费降序'!P:P,ROW(),0)),"")</f>
        <v/>
      </c>
      <c r="Q778" s="69" t="str">
        <f>IFERROR(CLEAN(HLOOKUP(Q$1,'1.源数据-产品报告-消费降序'!Q:Q,ROW(),0)),"")</f>
        <v/>
      </c>
      <c r="R778" s="69" t="str">
        <f>IFERROR(CLEAN(HLOOKUP(R$1,'1.源数据-产品报告-消费降序'!R:R,ROW(),0)),"")</f>
        <v/>
      </c>
      <c r="S7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8" s="69" t="str">
        <f>IFERROR(CLEAN(HLOOKUP(T$1,'1.源数据-产品报告-消费降序'!T:T,ROW(),0)),"")</f>
        <v/>
      </c>
      <c r="W778" s="69" t="str">
        <f>IFERROR(CLEAN(HLOOKUP(W$1,'1.源数据-产品报告-消费降序'!W:W,ROW(),0)),"")</f>
        <v/>
      </c>
      <c r="X778" s="69" t="str">
        <f>IFERROR(CLEAN(HLOOKUP(X$1,'1.源数据-产品报告-消费降序'!X:X,ROW(),0)),"")</f>
        <v/>
      </c>
      <c r="Y778" s="69" t="str">
        <f>IFERROR(CLEAN(HLOOKUP(Y$1,'1.源数据-产品报告-消费降序'!Y:Y,ROW(),0)),"")</f>
        <v/>
      </c>
      <c r="Z778" s="69" t="str">
        <f>IFERROR(CLEAN(HLOOKUP(Z$1,'1.源数据-产品报告-消费降序'!Z:Z,ROW(),0)),"")</f>
        <v/>
      </c>
      <c r="AA778" s="69" t="str">
        <f>IFERROR(CLEAN(HLOOKUP(AA$1,'1.源数据-产品报告-消费降序'!AA:AA,ROW(),0)),"")</f>
        <v/>
      </c>
      <c r="AB778" s="69" t="str">
        <f>IFERROR(CLEAN(HLOOKUP(AB$1,'1.源数据-产品报告-消费降序'!AB:AB,ROW(),0)),"")</f>
        <v/>
      </c>
      <c r="AC778" s="69" t="str">
        <f>IFERROR(CLEAN(HLOOKUP(AC$1,'1.源数据-产品报告-消费降序'!AC:AC,ROW(),0)),"")</f>
        <v/>
      </c>
      <c r="AD7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8" s="69" t="str">
        <f>IFERROR(CLEAN(HLOOKUP(AE$1,'1.源数据-产品报告-消费降序'!AE:AE,ROW(),0)),"")</f>
        <v/>
      </c>
      <c r="AH778" s="69" t="str">
        <f>IFERROR(CLEAN(HLOOKUP(AH$1,'1.源数据-产品报告-消费降序'!AH:AH,ROW(),0)),"")</f>
        <v/>
      </c>
      <c r="AI778" s="69" t="str">
        <f>IFERROR(CLEAN(HLOOKUP(AI$1,'1.源数据-产品报告-消费降序'!AI:AI,ROW(),0)),"")</f>
        <v/>
      </c>
      <c r="AJ778" s="69" t="str">
        <f>IFERROR(CLEAN(HLOOKUP(AJ$1,'1.源数据-产品报告-消费降序'!AJ:AJ,ROW(),0)),"")</f>
        <v/>
      </c>
      <c r="AK778" s="69" t="str">
        <f>IFERROR(CLEAN(HLOOKUP(AK$1,'1.源数据-产品报告-消费降序'!AK:AK,ROW(),0)),"")</f>
        <v/>
      </c>
      <c r="AL778" s="69" t="str">
        <f>IFERROR(CLEAN(HLOOKUP(AL$1,'1.源数据-产品报告-消费降序'!AL:AL,ROW(),0)),"")</f>
        <v/>
      </c>
      <c r="AM778" s="69" t="str">
        <f>IFERROR(CLEAN(HLOOKUP(AM$1,'1.源数据-产品报告-消费降序'!AM:AM,ROW(),0)),"")</f>
        <v/>
      </c>
      <c r="AN778" s="69" t="str">
        <f>IFERROR(CLEAN(HLOOKUP(AN$1,'1.源数据-产品报告-消费降序'!AN:AN,ROW(),0)),"")</f>
        <v/>
      </c>
      <c r="AO7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8" s="69" t="str">
        <f>IFERROR(CLEAN(HLOOKUP(AP$1,'1.源数据-产品报告-消费降序'!AP:AP,ROW(),0)),"")</f>
        <v/>
      </c>
      <c r="AS778" s="69" t="str">
        <f>IFERROR(CLEAN(HLOOKUP(AS$1,'1.源数据-产品报告-消费降序'!AS:AS,ROW(),0)),"")</f>
        <v/>
      </c>
      <c r="AT778" s="69" t="str">
        <f>IFERROR(CLEAN(HLOOKUP(AT$1,'1.源数据-产品报告-消费降序'!AT:AT,ROW(),0)),"")</f>
        <v/>
      </c>
      <c r="AU778" s="69" t="str">
        <f>IFERROR(CLEAN(HLOOKUP(AU$1,'1.源数据-产品报告-消费降序'!AU:AU,ROW(),0)),"")</f>
        <v/>
      </c>
      <c r="AV778" s="69" t="str">
        <f>IFERROR(CLEAN(HLOOKUP(AV$1,'1.源数据-产品报告-消费降序'!AV:AV,ROW(),0)),"")</f>
        <v/>
      </c>
      <c r="AW778" s="69" t="str">
        <f>IFERROR(CLEAN(HLOOKUP(AW$1,'1.源数据-产品报告-消费降序'!AW:AW,ROW(),0)),"")</f>
        <v/>
      </c>
      <c r="AX778" s="69" t="str">
        <f>IFERROR(CLEAN(HLOOKUP(AX$1,'1.源数据-产品报告-消费降序'!AX:AX,ROW(),0)),"")</f>
        <v/>
      </c>
      <c r="AY778" s="69" t="str">
        <f>IFERROR(CLEAN(HLOOKUP(AY$1,'1.源数据-产品报告-消费降序'!AY:AY,ROW(),0)),"")</f>
        <v/>
      </c>
      <c r="AZ7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8" s="69" t="str">
        <f>IFERROR(CLEAN(HLOOKUP(BA$1,'1.源数据-产品报告-消费降序'!BA:BA,ROW(),0)),"")</f>
        <v/>
      </c>
      <c r="BD778" s="69" t="str">
        <f>IFERROR(CLEAN(HLOOKUP(BD$1,'1.源数据-产品报告-消费降序'!BD:BD,ROW(),0)),"")</f>
        <v/>
      </c>
      <c r="BE778" s="69" t="str">
        <f>IFERROR(CLEAN(HLOOKUP(BE$1,'1.源数据-产品报告-消费降序'!BE:BE,ROW(),0)),"")</f>
        <v/>
      </c>
      <c r="BF778" s="69" t="str">
        <f>IFERROR(CLEAN(HLOOKUP(BF$1,'1.源数据-产品报告-消费降序'!BF:BF,ROW(),0)),"")</f>
        <v/>
      </c>
      <c r="BG778" s="69" t="str">
        <f>IFERROR(CLEAN(HLOOKUP(BG$1,'1.源数据-产品报告-消费降序'!BG:BG,ROW(),0)),"")</f>
        <v/>
      </c>
      <c r="BH778" s="69" t="str">
        <f>IFERROR(CLEAN(HLOOKUP(BH$1,'1.源数据-产品报告-消费降序'!BH:BH,ROW(),0)),"")</f>
        <v/>
      </c>
      <c r="BI778" s="69" t="str">
        <f>IFERROR(CLEAN(HLOOKUP(BI$1,'1.源数据-产品报告-消费降序'!BI:BI,ROW(),0)),"")</f>
        <v/>
      </c>
      <c r="BJ778" s="69" t="str">
        <f>IFERROR(CLEAN(HLOOKUP(BJ$1,'1.源数据-产品报告-消费降序'!BJ:BJ,ROW(),0)),"")</f>
        <v/>
      </c>
      <c r="BK7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8" s="69" t="str">
        <f>IFERROR(CLEAN(HLOOKUP(BL$1,'1.源数据-产品报告-消费降序'!BL:BL,ROW(),0)),"")</f>
        <v/>
      </c>
      <c r="BO778" s="69" t="str">
        <f>IFERROR(CLEAN(HLOOKUP(BO$1,'1.源数据-产品报告-消费降序'!BO:BO,ROW(),0)),"")</f>
        <v/>
      </c>
      <c r="BP778" s="69" t="str">
        <f>IFERROR(CLEAN(HLOOKUP(BP$1,'1.源数据-产品报告-消费降序'!BP:BP,ROW(),0)),"")</f>
        <v/>
      </c>
      <c r="BQ778" s="69" t="str">
        <f>IFERROR(CLEAN(HLOOKUP(BQ$1,'1.源数据-产品报告-消费降序'!BQ:BQ,ROW(),0)),"")</f>
        <v/>
      </c>
      <c r="BR778" s="69" t="str">
        <f>IFERROR(CLEAN(HLOOKUP(BR$1,'1.源数据-产品报告-消费降序'!BR:BR,ROW(),0)),"")</f>
        <v/>
      </c>
      <c r="BS778" s="69" t="str">
        <f>IFERROR(CLEAN(HLOOKUP(BS$1,'1.源数据-产品报告-消费降序'!BS:BS,ROW(),0)),"")</f>
        <v/>
      </c>
      <c r="BT778" s="69" t="str">
        <f>IFERROR(CLEAN(HLOOKUP(BT$1,'1.源数据-产品报告-消费降序'!BT:BT,ROW(),0)),"")</f>
        <v/>
      </c>
      <c r="BU778" s="69" t="str">
        <f>IFERROR(CLEAN(HLOOKUP(BU$1,'1.源数据-产品报告-消费降序'!BU:BU,ROW(),0)),"")</f>
        <v/>
      </c>
      <c r="BV7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8" s="69" t="str">
        <f>IFERROR(CLEAN(HLOOKUP(BW$1,'1.源数据-产品报告-消费降序'!BW:BW,ROW(),0)),"")</f>
        <v/>
      </c>
    </row>
    <row r="779" spans="1:75">
      <c r="A779" s="69" t="str">
        <f>IFERROR(CLEAN(HLOOKUP(A$1,'1.源数据-产品报告-消费降序'!A:A,ROW(),0)),"")</f>
        <v/>
      </c>
      <c r="B779" s="69" t="str">
        <f>IFERROR(CLEAN(HLOOKUP(B$1,'1.源数据-产品报告-消费降序'!B:B,ROW(),0)),"")</f>
        <v/>
      </c>
      <c r="C779" s="69" t="str">
        <f>IFERROR(CLEAN(HLOOKUP(C$1,'1.源数据-产品报告-消费降序'!C:C,ROW(),0)),"")</f>
        <v/>
      </c>
      <c r="D779" s="69" t="str">
        <f>IFERROR(CLEAN(HLOOKUP(D$1,'1.源数据-产品报告-消费降序'!D:D,ROW(),0)),"")</f>
        <v/>
      </c>
      <c r="E779" s="69" t="str">
        <f>IFERROR(CLEAN(HLOOKUP(E$1,'1.源数据-产品报告-消费降序'!E:E,ROW(),0)),"")</f>
        <v/>
      </c>
      <c r="F779" s="69" t="str">
        <f>IFERROR(CLEAN(HLOOKUP(F$1,'1.源数据-产品报告-消费降序'!F:F,ROW(),0)),"")</f>
        <v/>
      </c>
      <c r="G779" s="70">
        <f>IFERROR((HLOOKUP(G$1,'1.源数据-产品报告-消费降序'!G:G,ROW(),0)),"")</f>
        <v>0</v>
      </c>
      <c r="H7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79" s="69" t="str">
        <f>IFERROR(CLEAN(HLOOKUP(I$1,'1.源数据-产品报告-消费降序'!I:I,ROW(),0)),"")</f>
        <v/>
      </c>
      <c r="L779" s="69" t="str">
        <f>IFERROR(CLEAN(HLOOKUP(L$1,'1.源数据-产品报告-消费降序'!L:L,ROW(),0)),"")</f>
        <v/>
      </c>
      <c r="M779" s="69" t="str">
        <f>IFERROR(CLEAN(HLOOKUP(M$1,'1.源数据-产品报告-消费降序'!M:M,ROW(),0)),"")</f>
        <v/>
      </c>
      <c r="N779" s="69" t="str">
        <f>IFERROR(CLEAN(HLOOKUP(N$1,'1.源数据-产品报告-消费降序'!N:N,ROW(),0)),"")</f>
        <v/>
      </c>
      <c r="O779" s="69" t="str">
        <f>IFERROR(CLEAN(HLOOKUP(O$1,'1.源数据-产品报告-消费降序'!O:O,ROW(),0)),"")</f>
        <v/>
      </c>
      <c r="P779" s="69" t="str">
        <f>IFERROR(CLEAN(HLOOKUP(P$1,'1.源数据-产品报告-消费降序'!P:P,ROW(),0)),"")</f>
        <v/>
      </c>
      <c r="Q779" s="69" t="str">
        <f>IFERROR(CLEAN(HLOOKUP(Q$1,'1.源数据-产品报告-消费降序'!Q:Q,ROW(),0)),"")</f>
        <v/>
      </c>
      <c r="R779" s="69" t="str">
        <f>IFERROR(CLEAN(HLOOKUP(R$1,'1.源数据-产品报告-消费降序'!R:R,ROW(),0)),"")</f>
        <v/>
      </c>
      <c r="S7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79" s="69" t="str">
        <f>IFERROR(CLEAN(HLOOKUP(T$1,'1.源数据-产品报告-消费降序'!T:T,ROW(),0)),"")</f>
        <v/>
      </c>
      <c r="W779" s="69" t="str">
        <f>IFERROR(CLEAN(HLOOKUP(W$1,'1.源数据-产品报告-消费降序'!W:W,ROW(),0)),"")</f>
        <v/>
      </c>
      <c r="X779" s="69" t="str">
        <f>IFERROR(CLEAN(HLOOKUP(X$1,'1.源数据-产品报告-消费降序'!X:X,ROW(),0)),"")</f>
        <v/>
      </c>
      <c r="Y779" s="69" t="str">
        <f>IFERROR(CLEAN(HLOOKUP(Y$1,'1.源数据-产品报告-消费降序'!Y:Y,ROW(),0)),"")</f>
        <v/>
      </c>
      <c r="Z779" s="69" t="str">
        <f>IFERROR(CLEAN(HLOOKUP(Z$1,'1.源数据-产品报告-消费降序'!Z:Z,ROW(),0)),"")</f>
        <v/>
      </c>
      <c r="AA779" s="69" t="str">
        <f>IFERROR(CLEAN(HLOOKUP(AA$1,'1.源数据-产品报告-消费降序'!AA:AA,ROW(),0)),"")</f>
        <v/>
      </c>
      <c r="AB779" s="69" t="str">
        <f>IFERROR(CLEAN(HLOOKUP(AB$1,'1.源数据-产品报告-消费降序'!AB:AB,ROW(),0)),"")</f>
        <v/>
      </c>
      <c r="AC779" s="69" t="str">
        <f>IFERROR(CLEAN(HLOOKUP(AC$1,'1.源数据-产品报告-消费降序'!AC:AC,ROW(),0)),"")</f>
        <v/>
      </c>
      <c r="AD7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79" s="69" t="str">
        <f>IFERROR(CLEAN(HLOOKUP(AE$1,'1.源数据-产品报告-消费降序'!AE:AE,ROW(),0)),"")</f>
        <v/>
      </c>
      <c r="AH779" s="69" t="str">
        <f>IFERROR(CLEAN(HLOOKUP(AH$1,'1.源数据-产品报告-消费降序'!AH:AH,ROW(),0)),"")</f>
        <v/>
      </c>
      <c r="AI779" s="69" t="str">
        <f>IFERROR(CLEAN(HLOOKUP(AI$1,'1.源数据-产品报告-消费降序'!AI:AI,ROW(),0)),"")</f>
        <v/>
      </c>
      <c r="AJ779" s="69" t="str">
        <f>IFERROR(CLEAN(HLOOKUP(AJ$1,'1.源数据-产品报告-消费降序'!AJ:AJ,ROW(),0)),"")</f>
        <v/>
      </c>
      <c r="AK779" s="69" t="str">
        <f>IFERROR(CLEAN(HLOOKUP(AK$1,'1.源数据-产品报告-消费降序'!AK:AK,ROW(),0)),"")</f>
        <v/>
      </c>
      <c r="AL779" s="69" t="str">
        <f>IFERROR(CLEAN(HLOOKUP(AL$1,'1.源数据-产品报告-消费降序'!AL:AL,ROW(),0)),"")</f>
        <v/>
      </c>
      <c r="AM779" s="69" t="str">
        <f>IFERROR(CLEAN(HLOOKUP(AM$1,'1.源数据-产品报告-消费降序'!AM:AM,ROW(),0)),"")</f>
        <v/>
      </c>
      <c r="AN779" s="69" t="str">
        <f>IFERROR(CLEAN(HLOOKUP(AN$1,'1.源数据-产品报告-消费降序'!AN:AN,ROW(),0)),"")</f>
        <v/>
      </c>
      <c r="AO7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79" s="69" t="str">
        <f>IFERROR(CLEAN(HLOOKUP(AP$1,'1.源数据-产品报告-消费降序'!AP:AP,ROW(),0)),"")</f>
        <v/>
      </c>
      <c r="AS779" s="69" t="str">
        <f>IFERROR(CLEAN(HLOOKUP(AS$1,'1.源数据-产品报告-消费降序'!AS:AS,ROW(),0)),"")</f>
        <v/>
      </c>
      <c r="AT779" s="69" t="str">
        <f>IFERROR(CLEAN(HLOOKUP(AT$1,'1.源数据-产品报告-消费降序'!AT:AT,ROW(),0)),"")</f>
        <v/>
      </c>
      <c r="AU779" s="69" t="str">
        <f>IFERROR(CLEAN(HLOOKUP(AU$1,'1.源数据-产品报告-消费降序'!AU:AU,ROW(),0)),"")</f>
        <v/>
      </c>
      <c r="AV779" s="69" t="str">
        <f>IFERROR(CLEAN(HLOOKUP(AV$1,'1.源数据-产品报告-消费降序'!AV:AV,ROW(),0)),"")</f>
        <v/>
      </c>
      <c r="AW779" s="69" t="str">
        <f>IFERROR(CLEAN(HLOOKUP(AW$1,'1.源数据-产品报告-消费降序'!AW:AW,ROW(),0)),"")</f>
        <v/>
      </c>
      <c r="AX779" s="69" t="str">
        <f>IFERROR(CLEAN(HLOOKUP(AX$1,'1.源数据-产品报告-消费降序'!AX:AX,ROW(),0)),"")</f>
        <v/>
      </c>
      <c r="AY779" s="69" t="str">
        <f>IFERROR(CLEAN(HLOOKUP(AY$1,'1.源数据-产品报告-消费降序'!AY:AY,ROW(),0)),"")</f>
        <v/>
      </c>
      <c r="AZ7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79" s="69" t="str">
        <f>IFERROR(CLEAN(HLOOKUP(BA$1,'1.源数据-产品报告-消费降序'!BA:BA,ROW(),0)),"")</f>
        <v/>
      </c>
      <c r="BD779" s="69" t="str">
        <f>IFERROR(CLEAN(HLOOKUP(BD$1,'1.源数据-产品报告-消费降序'!BD:BD,ROW(),0)),"")</f>
        <v/>
      </c>
      <c r="BE779" s="69" t="str">
        <f>IFERROR(CLEAN(HLOOKUP(BE$1,'1.源数据-产品报告-消费降序'!BE:BE,ROW(),0)),"")</f>
        <v/>
      </c>
      <c r="BF779" s="69" t="str">
        <f>IFERROR(CLEAN(HLOOKUP(BF$1,'1.源数据-产品报告-消费降序'!BF:BF,ROW(),0)),"")</f>
        <v/>
      </c>
      <c r="BG779" s="69" t="str">
        <f>IFERROR(CLEAN(HLOOKUP(BG$1,'1.源数据-产品报告-消费降序'!BG:BG,ROW(),0)),"")</f>
        <v/>
      </c>
      <c r="BH779" s="69" t="str">
        <f>IFERROR(CLEAN(HLOOKUP(BH$1,'1.源数据-产品报告-消费降序'!BH:BH,ROW(),0)),"")</f>
        <v/>
      </c>
      <c r="BI779" s="69" t="str">
        <f>IFERROR(CLEAN(HLOOKUP(BI$1,'1.源数据-产品报告-消费降序'!BI:BI,ROW(),0)),"")</f>
        <v/>
      </c>
      <c r="BJ779" s="69" t="str">
        <f>IFERROR(CLEAN(HLOOKUP(BJ$1,'1.源数据-产品报告-消费降序'!BJ:BJ,ROW(),0)),"")</f>
        <v/>
      </c>
      <c r="BK7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79" s="69" t="str">
        <f>IFERROR(CLEAN(HLOOKUP(BL$1,'1.源数据-产品报告-消费降序'!BL:BL,ROW(),0)),"")</f>
        <v/>
      </c>
      <c r="BO779" s="69" t="str">
        <f>IFERROR(CLEAN(HLOOKUP(BO$1,'1.源数据-产品报告-消费降序'!BO:BO,ROW(),0)),"")</f>
        <v/>
      </c>
      <c r="BP779" s="69" t="str">
        <f>IFERROR(CLEAN(HLOOKUP(BP$1,'1.源数据-产品报告-消费降序'!BP:BP,ROW(),0)),"")</f>
        <v/>
      </c>
      <c r="BQ779" s="69" t="str">
        <f>IFERROR(CLEAN(HLOOKUP(BQ$1,'1.源数据-产品报告-消费降序'!BQ:BQ,ROW(),0)),"")</f>
        <v/>
      </c>
      <c r="BR779" s="69" t="str">
        <f>IFERROR(CLEAN(HLOOKUP(BR$1,'1.源数据-产品报告-消费降序'!BR:BR,ROW(),0)),"")</f>
        <v/>
      </c>
      <c r="BS779" s="69" t="str">
        <f>IFERROR(CLEAN(HLOOKUP(BS$1,'1.源数据-产品报告-消费降序'!BS:BS,ROW(),0)),"")</f>
        <v/>
      </c>
      <c r="BT779" s="69" t="str">
        <f>IFERROR(CLEAN(HLOOKUP(BT$1,'1.源数据-产品报告-消费降序'!BT:BT,ROW(),0)),"")</f>
        <v/>
      </c>
      <c r="BU779" s="69" t="str">
        <f>IFERROR(CLEAN(HLOOKUP(BU$1,'1.源数据-产品报告-消费降序'!BU:BU,ROW(),0)),"")</f>
        <v/>
      </c>
      <c r="BV7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79" s="69" t="str">
        <f>IFERROR(CLEAN(HLOOKUP(BW$1,'1.源数据-产品报告-消费降序'!BW:BW,ROW(),0)),"")</f>
        <v/>
      </c>
    </row>
    <row r="780" spans="1:75">
      <c r="A780" s="69" t="str">
        <f>IFERROR(CLEAN(HLOOKUP(A$1,'1.源数据-产品报告-消费降序'!A:A,ROW(),0)),"")</f>
        <v/>
      </c>
      <c r="B780" s="69" t="str">
        <f>IFERROR(CLEAN(HLOOKUP(B$1,'1.源数据-产品报告-消费降序'!B:B,ROW(),0)),"")</f>
        <v/>
      </c>
      <c r="C780" s="69" t="str">
        <f>IFERROR(CLEAN(HLOOKUP(C$1,'1.源数据-产品报告-消费降序'!C:C,ROW(),0)),"")</f>
        <v/>
      </c>
      <c r="D780" s="69" t="str">
        <f>IFERROR(CLEAN(HLOOKUP(D$1,'1.源数据-产品报告-消费降序'!D:D,ROW(),0)),"")</f>
        <v/>
      </c>
      <c r="E780" s="69" t="str">
        <f>IFERROR(CLEAN(HLOOKUP(E$1,'1.源数据-产品报告-消费降序'!E:E,ROW(),0)),"")</f>
        <v/>
      </c>
      <c r="F780" s="69" t="str">
        <f>IFERROR(CLEAN(HLOOKUP(F$1,'1.源数据-产品报告-消费降序'!F:F,ROW(),0)),"")</f>
        <v/>
      </c>
      <c r="G780" s="70">
        <f>IFERROR((HLOOKUP(G$1,'1.源数据-产品报告-消费降序'!G:G,ROW(),0)),"")</f>
        <v>0</v>
      </c>
      <c r="H7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0" s="69" t="str">
        <f>IFERROR(CLEAN(HLOOKUP(I$1,'1.源数据-产品报告-消费降序'!I:I,ROW(),0)),"")</f>
        <v/>
      </c>
      <c r="L780" s="69" t="str">
        <f>IFERROR(CLEAN(HLOOKUP(L$1,'1.源数据-产品报告-消费降序'!L:L,ROW(),0)),"")</f>
        <v/>
      </c>
      <c r="M780" s="69" t="str">
        <f>IFERROR(CLEAN(HLOOKUP(M$1,'1.源数据-产品报告-消费降序'!M:M,ROW(),0)),"")</f>
        <v/>
      </c>
      <c r="N780" s="69" t="str">
        <f>IFERROR(CLEAN(HLOOKUP(N$1,'1.源数据-产品报告-消费降序'!N:N,ROW(),0)),"")</f>
        <v/>
      </c>
      <c r="O780" s="69" t="str">
        <f>IFERROR(CLEAN(HLOOKUP(O$1,'1.源数据-产品报告-消费降序'!O:O,ROW(),0)),"")</f>
        <v/>
      </c>
      <c r="P780" s="69" t="str">
        <f>IFERROR(CLEAN(HLOOKUP(P$1,'1.源数据-产品报告-消费降序'!P:P,ROW(),0)),"")</f>
        <v/>
      </c>
      <c r="Q780" s="69" t="str">
        <f>IFERROR(CLEAN(HLOOKUP(Q$1,'1.源数据-产品报告-消费降序'!Q:Q,ROW(),0)),"")</f>
        <v/>
      </c>
      <c r="R780" s="69" t="str">
        <f>IFERROR(CLEAN(HLOOKUP(R$1,'1.源数据-产品报告-消费降序'!R:R,ROW(),0)),"")</f>
        <v/>
      </c>
      <c r="S7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0" s="69" t="str">
        <f>IFERROR(CLEAN(HLOOKUP(T$1,'1.源数据-产品报告-消费降序'!T:T,ROW(),0)),"")</f>
        <v/>
      </c>
      <c r="W780" s="69" t="str">
        <f>IFERROR(CLEAN(HLOOKUP(W$1,'1.源数据-产品报告-消费降序'!W:W,ROW(),0)),"")</f>
        <v/>
      </c>
      <c r="X780" s="69" t="str">
        <f>IFERROR(CLEAN(HLOOKUP(X$1,'1.源数据-产品报告-消费降序'!X:X,ROW(),0)),"")</f>
        <v/>
      </c>
      <c r="Y780" s="69" t="str">
        <f>IFERROR(CLEAN(HLOOKUP(Y$1,'1.源数据-产品报告-消费降序'!Y:Y,ROW(),0)),"")</f>
        <v/>
      </c>
      <c r="Z780" s="69" t="str">
        <f>IFERROR(CLEAN(HLOOKUP(Z$1,'1.源数据-产品报告-消费降序'!Z:Z,ROW(),0)),"")</f>
        <v/>
      </c>
      <c r="AA780" s="69" t="str">
        <f>IFERROR(CLEAN(HLOOKUP(AA$1,'1.源数据-产品报告-消费降序'!AA:AA,ROW(),0)),"")</f>
        <v/>
      </c>
      <c r="AB780" s="69" t="str">
        <f>IFERROR(CLEAN(HLOOKUP(AB$1,'1.源数据-产品报告-消费降序'!AB:AB,ROW(),0)),"")</f>
        <v/>
      </c>
      <c r="AC780" s="69" t="str">
        <f>IFERROR(CLEAN(HLOOKUP(AC$1,'1.源数据-产品报告-消费降序'!AC:AC,ROW(),0)),"")</f>
        <v/>
      </c>
      <c r="AD7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0" s="69" t="str">
        <f>IFERROR(CLEAN(HLOOKUP(AE$1,'1.源数据-产品报告-消费降序'!AE:AE,ROW(),0)),"")</f>
        <v/>
      </c>
      <c r="AH780" s="69" t="str">
        <f>IFERROR(CLEAN(HLOOKUP(AH$1,'1.源数据-产品报告-消费降序'!AH:AH,ROW(),0)),"")</f>
        <v/>
      </c>
      <c r="AI780" s="69" t="str">
        <f>IFERROR(CLEAN(HLOOKUP(AI$1,'1.源数据-产品报告-消费降序'!AI:AI,ROW(),0)),"")</f>
        <v/>
      </c>
      <c r="AJ780" s="69" t="str">
        <f>IFERROR(CLEAN(HLOOKUP(AJ$1,'1.源数据-产品报告-消费降序'!AJ:AJ,ROW(),0)),"")</f>
        <v/>
      </c>
      <c r="AK780" s="69" t="str">
        <f>IFERROR(CLEAN(HLOOKUP(AK$1,'1.源数据-产品报告-消费降序'!AK:AK,ROW(),0)),"")</f>
        <v/>
      </c>
      <c r="AL780" s="69" t="str">
        <f>IFERROR(CLEAN(HLOOKUP(AL$1,'1.源数据-产品报告-消费降序'!AL:AL,ROW(),0)),"")</f>
        <v/>
      </c>
      <c r="AM780" s="69" t="str">
        <f>IFERROR(CLEAN(HLOOKUP(AM$1,'1.源数据-产品报告-消费降序'!AM:AM,ROW(),0)),"")</f>
        <v/>
      </c>
      <c r="AN780" s="69" t="str">
        <f>IFERROR(CLEAN(HLOOKUP(AN$1,'1.源数据-产品报告-消费降序'!AN:AN,ROW(),0)),"")</f>
        <v/>
      </c>
      <c r="AO7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0" s="69" t="str">
        <f>IFERROR(CLEAN(HLOOKUP(AP$1,'1.源数据-产品报告-消费降序'!AP:AP,ROW(),0)),"")</f>
        <v/>
      </c>
      <c r="AS780" s="69" t="str">
        <f>IFERROR(CLEAN(HLOOKUP(AS$1,'1.源数据-产品报告-消费降序'!AS:AS,ROW(),0)),"")</f>
        <v/>
      </c>
      <c r="AT780" s="69" t="str">
        <f>IFERROR(CLEAN(HLOOKUP(AT$1,'1.源数据-产品报告-消费降序'!AT:AT,ROW(),0)),"")</f>
        <v/>
      </c>
      <c r="AU780" s="69" t="str">
        <f>IFERROR(CLEAN(HLOOKUP(AU$1,'1.源数据-产品报告-消费降序'!AU:AU,ROW(),0)),"")</f>
        <v/>
      </c>
      <c r="AV780" s="69" t="str">
        <f>IFERROR(CLEAN(HLOOKUP(AV$1,'1.源数据-产品报告-消费降序'!AV:AV,ROW(),0)),"")</f>
        <v/>
      </c>
      <c r="AW780" s="69" t="str">
        <f>IFERROR(CLEAN(HLOOKUP(AW$1,'1.源数据-产品报告-消费降序'!AW:AW,ROW(),0)),"")</f>
        <v/>
      </c>
      <c r="AX780" s="69" t="str">
        <f>IFERROR(CLEAN(HLOOKUP(AX$1,'1.源数据-产品报告-消费降序'!AX:AX,ROW(),0)),"")</f>
        <v/>
      </c>
      <c r="AY780" s="69" t="str">
        <f>IFERROR(CLEAN(HLOOKUP(AY$1,'1.源数据-产品报告-消费降序'!AY:AY,ROW(),0)),"")</f>
        <v/>
      </c>
      <c r="AZ7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0" s="69" t="str">
        <f>IFERROR(CLEAN(HLOOKUP(BA$1,'1.源数据-产品报告-消费降序'!BA:BA,ROW(),0)),"")</f>
        <v/>
      </c>
      <c r="BD780" s="69" t="str">
        <f>IFERROR(CLEAN(HLOOKUP(BD$1,'1.源数据-产品报告-消费降序'!BD:BD,ROW(),0)),"")</f>
        <v/>
      </c>
      <c r="BE780" s="69" t="str">
        <f>IFERROR(CLEAN(HLOOKUP(BE$1,'1.源数据-产品报告-消费降序'!BE:BE,ROW(),0)),"")</f>
        <v/>
      </c>
      <c r="BF780" s="69" t="str">
        <f>IFERROR(CLEAN(HLOOKUP(BF$1,'1.源数据-产品报告-消费降序'!BF:BF,ROW(),0)),"")</f>
        <v/>
      </c>
      <c r="BG780" s="69" t="str">
        <f>IFERROR(CLEAN(HLOOKUP(BG$1,'1.源数据-产品报告-消费降序'!BG:BG,ROW(),0)),"")</f>
        <v/>
      </c>
      <c r="BH780" s="69" t="str">
        <f>IFERROR(CLEAN(HLOOKUP(BH$1,'1.源数据-产品报告-消费降序'!BH:BH,ROW(),0)),"")</f>
        <v/>
      </c>
      <c r="BI780" s="69" t="str">
        <f>IFERROR(CLEAN(HLOOKUP(BI$1,'1.源数据-产品报告-消费降序'!BI:BI,ROW(),0)),"")</f>
        <v/>
      </c>
      <c r="BJ780" s="69" t="str">
        <f>IFERROR(CLEAN(HLOOKUP(BJ$1,'1.源数据-产品报告-消费降序'!BJ:BJ,ROW(),0)),"")</f>
        <v/>
      </c>
      <c r="BK7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0" s="69" t="str">
        <f>IFERROR(CLEAN(HLOOKUP(BL$1,'1.源数据-产品报告-消费降序'!BL:BL,ROW(),0)),"")</f>
        <v/>
      </c>
      <c r="BO780" s="69" t="str">
        <f>IFERROR(CLEAN(HLOOKUP(BO$1,'1.源数据-产品报告-消费降序'!BO:BO,ROW(),0)),"")</f>
        <v/>
      </c>
      <c r="BP780" s="69" t="str">
        <f>IFERROR(CLEAN(HLOOKUP(BP$1,'1.源数据-产品报告-消费降序'!BP:BP,ROW(),0)),"")</f>
        <v/>
      </c>
      <c r="BQ780" s="69" t="str">
        <f>IFERROR(CLEAN(HLOOKUP(BQ$1,'1.源数据-产品报告-消费降序'!BQ:BQ,ROW(),0)),"")</f>
        <v/>
      </c>
      <c r="BR780" s="69" t="str">
        <f>IFERROR(CLEAN(HLOOKUP(BR$1,'1.源数据-产品报告-消费降序'!BR:BR,ROW(),0)),"")</f>
        <v/>
      </c>
      <c r="BS780" s="69" t="str">
        <f>IFERROR(CLEAN(HLOOKUP(BS$1,'1.源数据-产品报告-消费降序'!BS:BS,ROW(),0)),"")</f>
        <v/>
      </c>
      <c r="BT780" s="69" t="str">
        <f>IFERROR(CLEAN(HLOOKUP(BT$1,'1.源数据-产品报告-消费降序'!BT:BT,ROW(),0)),"")</f>
        <v/>
      </c>
      <c r="BU780" s="69" t="str">
        <f>IFERROR(CLEAN(HLOOKUP(BU$1,'1.源数据-产品报告-消费降序'!BU:BU,ROW(),0)),"")</f>
        <v/>
      </c>
      <c r="BV7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0" s="69" t="str">
        <f>IFERROR(CLEAN(HLOOKUP(BW$1,'1.源数据-产品报告-消费降序'!BW:BW,ROW(),0)),"")</f>
        <v/>
      </c>
    </row>
    <row r="781" spans="1:75">
      <c r="A781" s="69" t="str">
        <f>IFERROR(CLEAN(HLOOKUP(A$1,'1.源数据-产品报告-消费降序'!A:A,ROW(),0)),"")</f>
        <v/>
      </c>
      <c r="B781" s="69" t="str">
        <f>IFERROR(CLEAN(HLOOKUP(B$1,'1.源数据-产品报告-消费降序'!B:B,ROW(),0)),"")</f>
        <v/>
      </c>
      <c r="C781" s="69" t="str">
        <f>IFERROR(CLEAN(HLOOKUP(C$1,'1.源数据-产品报告-消费降序'!C:C,ROW(),0)),"")</f>
        <v/>
      </c>
      <c r="D781" s="69" t="str">
        <f>IFERROR(CLEAN(HLOOKUP(D$1,'1.源数据-产品报告-消费降序'!D:D,ROW(),0)),"")</f>
        <v/>
      </c>
      <c r="E781" s="69" t="str">
        <f>IFERROR(CLEAN(HLOOKUP(E$1,'1.源数据-产品报告-消费降序'!E:E,ROW(),0)),"")</f>
        <v/>
      </c>
      <c r="F781" s="69" t="str">
        <f>IFERROR(CLEAN(HLOOKUP(F$1,'1.源数据-产品报告-消费降序'!F:F,ROW(),0)),"")</f>
        <v/>
      </c>
      <c r="G781" s="70">
        <f>IFERROR((HLOOKUP(G$1,'1.源数据-产品报告-消费降序'!G:G,ROW(),0)),"")</f>
        <v>0</v>
      </c>
      <c r="H7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1" s="69" t="str">
        <f>IFERROR(CLEAN(HLOOKUP(I$1,'1.源数据-产品报告-消费降序'!I:I,ROW(),0)),"")</f>
        <v/>
      </c>
      <c r="L781" s="69" t="str">
        <f>IFERROR(CLEAN(HLOOKUP(L$1,'1.源数据-产品报告-消费降序'!L:L,ROW(),0)),"")</f>
        <v/>
      </c>
      <c r="M781" s="69" t="str">
        <f>IFERROR(CLEAN(HLOOKUP(M$1,'1.源数据-产品报告-消费降序'!M:M,ROW(),0)),"")</f>
        <v/>
      </c>
      <c r="N781" s="69" t="str">
        <f>IFERROR(CLEAN(HLOOKUP(N$1,'1.源数据-产品报告-消费降序'!N:N,ROW(),0)),"")</f>
        <v/>
      </c>
      <c r="O781" s="69" t="str">
        <f>IFERROR(CLEAN(HLOOKUP(O$1,'1.源数据-产品报告-消费降序'!O:O,ROW(),0)),"")</f>
        <v/>
      </c>
      <c r="P781" s="69" t="str">
        <f>IFERROR(CLEAN(HLOOKUP(P$1,'1.源数据-产品报告-消费降序'!P:P,ROW(),0)),"")</f>
        <v/>
      </c>
      <c r="Q781" s="69" t="str">
        <f>IFERROR(CLEAN(HLOOKUP(Q$1,'1.源数据-产品报告-消费降序'!Q:Q,ROW(),0)),"")</f>
        <v/>
      </c>
      <c r="R781" s="69" t="str">
        <f>IFERROR(CLEAN(HLOOKUP(R$1,'1.源数据-产品报告-消费降序'!R:R,ROW(),0)),"")</f>
        <v/>
      </c>
      <c r="S7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1" s="69" t="str">
        <f>IFERROR(CLEAN(HLOOKUP(T$1,'1.源数据-产品报告-消费降序'!T:T,ROW(),0)),"")</f>
        <v/>
      </c>
      <c r="W781" s="69" t="str">
        <f>IFERROR(CLEAN(HLOOKUP(W$1,'1.源数据-产品报告-消费降序'!W:W,ROW(),0)),"")</f>
        <v/>
      </c>
      <c r="X781" s="69" t="str">
        <f>IFERROR(CLEAN(HLOOKUP(X$1,'1.源数据-产品报告-消费降序'!X:X,ROW(),0)),"")</f>
        <v/>
      </c>
      <c r="Y781" s="69" t="str">
        <f>IFERROR(CLEAN(HLOOKUP(Y$1,'1.源数据-产品报告-消费降序'!Y:Y,ROW(),0)),"")</f>
        <v/>
      </c>
      <c r="Z781" s="69" t="str">
        <f>IFERROR(CLEAN(HLOOKUP(Z$1,'1.源数据-产品报告-消费降序'!Z:Z,ROW(),0)),"")</f>
        <v/>
      </c>
      <c r="AA781" s="69" t="str">
        <f>IFERROR(CLEAN(HLOOKUP(AA$1,'1.源数据-产品报告-消费降序'!AA:AA,ROW(),0)),"")</f>
        <v/>
      </c>
      <c r="AB781" s="69" t="str">
        <f>IFERROR(CLEAN(HLOOKUP(AB$1,'1.源数据-产品报告-消费降序'!AB:AB,ROW(),0)),"")</f>
        <v/>
      </c>
      <c r="AC781" s="69" t="str">
        <f>IFERROR(CLEAN(HLOOKUP(AC$1,'1.源数据-产品报告-消费降序'!AC:AC,ROW(),0)),"")</f>
        <v/>
      </c>
      <c r="AD7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1" s="69" t="str">
        <f>IFERROR(CLEAN(HLOOKUP(AE$1,'1.源数据-产品报告-消费降序'!AE:AE,ROW(),0)),"")</f>
        <v/>
      </c>
      <c r="AH781" s="69" t="str">
        <f>IFERROR(CLEAN(HLOOKUP(AH$1,'1.源数据-产品报告-消费降序'!AH:AH,ROW(),0)),"")</f>
        <v/>
      </c>
      <c r="AI781" s="69" t="str">
        <f>IFERROR(CLEAN(HLOOKUP(AI$1,'1.源数据-产品报告-消费降序'!AI:AI,ROW(),0)),"")</f>
        <v/>
      </c>
      <c r="AJ781" s="69" t="str">
        <f>IFERROR(CLEAN(HLOOKUP(AJ$1,'1.源数据-产品报告-消费降序'!AJ:AJ,ROW(),0)),"")</f>
        <v/>
      </c>
      <c r="AK781" s="69" t="str">
        <f>IFERROR(CLEAN(HLOOKUP(AK$1,'1.源数据-产品报告-消费降序'!AK:AK,ROW(),0)),"")</f>
        <v/>
      </c>
      <c r="AL781" s="69" t="str">
        <f>IFERROR(CLEAN(HLOOKUP(AL$1,'1.源数据-产品报告-消费降序'!AL:AL,ROW(),0)),"")</f>
        <v/>
      </c>
      <c r="AM781" s="69" t="str">
        <f>IFERROR(CLEAN(HLOOKUP(AM$1,'1.源数据-产品报告-消费降序'!AM:AM,ROW(),0)),"")</f>
        <v/>
      </c>
      <c r="AN781" s="69" t="str">
        <f>IFERROR(CLEAN(HLOOKUP(AN$1,'1.源数据-产品报告-消费降序'!AN:AN,ROW(),0)),"")</f>
        <v/>
      </c>
      <c r="AO7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1" s="69" t="str">
        <f>IFERROR(CLEAN(HLOOKUP(AP$1,'1.源数据-产品报告-消费降序'!AP:AP,ROW(),0)),"")</f>
        <v/>
      </c>
      <c r="AS781" s="69" t="str">
        <f>IFERROR(CLEAN(HLOOKUP(AS$1,'1.源数据-产品报告-消费降序'!AS:AS,ROW(),0)),"")</f>
        <v/>
      </c>
      <c r="AT781" s="69" t="str">
        <f>IFERROR(CLEAN(HLOOKUP(AT$1,'1.源数据-产品报告-消费降序'!AT:AT,ROW(),0)),"")</f>
        <v/>
      </c>
      <c r="AU781" s="69" t="str">
        <f>IFERROR(CLEAN(HLOOKUP(AU$1,'1.源数据-产品报告-消费降序'!AU:AU,ROW(),0)),"")</f>
        <v/>
      </c>
      <c r="AV781" s="69" t="str">
        <f>IFERROR(CLEAN(HLOOKUP(AV$1,'1.源数据-产品报告-消费降序'!AV:AV,ROW(),0)),"")</f>
        <v/>
      </c>
      <c r="AW781" s="69" t="str">
        <f>IFERROR(CLEAN(HLOOKUP(AW$1,'1.源数据-产品报告-消费降序'!AW:AW,ROW(),0)),"")</f>
        <v/>
      </c>
      <c r="AX781" s="69" t="str">
        <f>IFERROR(CLEAN(HLOOKUP(AX$1,'1.源数据-产品报告-消费降序'!AX:AX,ROW(),0)),"")</f>
        <v/>
      </c>
      <c r="AY781" s="69" t="str">
        <f>IFERROR(CLEAN(HLOOKUP(AY$1,'1.源数据-产品报告-消费降序'!AY:AY,ROW(),0)),"")</f>
        <v/>
      </c>
      <c r="AZ7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1" s="69" t="str">
        <f>IFERROR(CLEAN(HLOOKUP(BA$1,'1.源数据-产品报告-消费降序'!BA:BA,ROW(),0)),"")</f>
        <v/>
      </c>
      <c r="BD781" s="69" t="str">
        <f>IFERROR(CLEAN(HLOOKUP(BD$1,'1.源数据-产品报告-消费降序'!BD:BD,ROW(),0)),"")</f>
        <v/>
      </c>
      <c r="BE781" s="69" t="str">
        <f>IFERROR(CLEAN(HLOOKUP(BE$1,'1.源数据-产品报告-消费降序'!BE:BE,ROW(),0)),"")</f>
        <v/>
      </c>
      <c r="BF781" s="69" t="str">
        <f>IFERROR(CLEAN(HLOOKUP(BF$1,'1.源数据-产品报告-消费降序'!BF:BF,ROW(),0)),"")</f>
        <v/>
      </c>
      <c r="BG781" s="69" t="str">
        <f>IFERROR(CLEAN(HLOOKUP(BG$1,'1.源数据-产品报告-消费降序'!BG:BG,ROW(),0)),"")</f>
        <v/>
      </c>
      <c r="BH781" s="69" t="str">
        <f>IFERROR(CLEAN(HLOOKUP(BH$1,'1.源数据-产品报告-消费降序'!BH:BH,ROW(),0)),"")</f>
        <v/>
      </c>
      <c r="BI781" s="69" t="str">
        <f>IFERROR(CLEAN(HLOOKUP(BI$1,'1.源数据-产品报告-消费降序'!BI:BI,ROW(),0)),"")</f>
        <v/>
      </c>
      <c r="BJ781" s="69" t="str">
        <f>IFERROR(CLEAN(HLOOKUP(BJ$1,'1.源数据-产品报告-消费降序'!BJ:BJ,ROW(),0)),"")</f>
        <v/>
      </c>
      <c r="BK7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1" s="69" t="str">
        <f>IFERROR(CLEAN(HLOOKUP(BL$1,'1.源数据-产品报告-消费降序'!BL:BL,ROW(),0)),"")</f>
        <v/>
      </c>
      <c r="BO781" s="69" t="str">
        <f>IFERROR(CLEAN(HLOOKUP(BO$1,'1.源数据-产品报告-消费降序'!BO:BO,ROW(),0)),"")</f>
        <v/>
      </c>
      <c r="BP781" s="69" t="str">
        <f>IFERROR(CLEAN(HLOOKUP(BP$1,'1.源数据-产品报告-消费降序'!BP:BP,ROW(),0)),"")</f>
        <v/>
      </c>
      <c r="BQ781" s="69" t="str">
        <f>IFERROR(CLEAN(HLOOKUP(BQ$1,'1.源数据-产品报告-消费降序'!BQ:BQ,ROW(),0)),"")</f>
        <v/>
      </c>
      <c r="BR781" s="69" t="str">
        <f>IFERROR(CLEAN(HLOOKUP(BR$1,'1.源数据-产品报告-消费降序'!BR:BR,ROW(),0)),"")</f>
        <v/>
      </c>
      <c r="BS781" s="69" t="str">
        <f>IFERROR(CLEAN(HLOOKUP(BS$1,'1.源数据-产品报告-消费降序'!BS:BS,ROW(),0)),"")</f>
        <v/>
      </c>
      <c r="BT781" s="69" t="str">
        <f>IFERROR(CLEAN(HLOOKUP(BT$1,'1.源数据-产品报告-消费降序'!BT:BT,ROW(),0)),"")</f>
        <v/>
      </c>
      <c r="BU781" s="69" t="str">
        <f>IFERROR(CLEAN(HLOOKUP(BU$1,'1.源数据-产品报告-消费降序'!BU:BU,ROW(),0)),"")</f>
        <v/>
      </c>
      <c r="BV7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1" s="69" t="str">
        <f>IFERROR(CLEAN(HLOOKUP(BW$1,'1.源数据-产品报告-消费降序'!BW:BW,ROW(),0)),"")</f>
        <v/>
      </c>
    </row>
    <row r="782" spans="1:75">
      <c r="A782" s="69" t="str">
        <f>IFERROR(CLEAN(HLOOKUP(A$1,'1.源数据-产品报告-消费降序'!A:A,ROW(),0)),"")</f>
        <v/>
      </c>
      <c r="B782" s="69" t="str">
        <f>IFERROR(CLEAN(HLOOKUP(B$1,'1.源数据-产品报告-消费降序'!B:B,ROW(),0)),"")</f>
        <v/>
      </c>
      <c r="C782" s="69" t="str">
        <f>IFERROR(CLEAN(HLOOKUP(C$1,'1.源数据-产品报告-消费降序'!C:C,ROW(),0)),"")</f>
        <v/>
      </c>
      <c r="D782" s="69" t="str">
        <f>IFERROR(CLEAN(HLOOKUP(D$1,'1.源数据-产品报告-消费降序'!D:D,ROW(),0)),"")</f>
        <v/>
      </c>
      <c r="E782" s="69" t="str">
        <f>IFERROR(CLEAN(HLOOKUP(E$1,'1.源数据-产品报告-消费降序'!E:E,ROW(),0)),"")</f>
        <v/>
      </c>
      <c r="F782" s="69" t="str">
        <f>IFERROR(CLEAN(HLOOKUP(F$1,'1.源数据-产品报告-消费降序'!F:F,ROW(),0)),"")</f>
        <v/>
      </c>
      <c r="G782" s="70">
        <f>IFERROR((HLOOKUP(G$1,'1.源数据-产品报告-消费降序'!G:G,ROW(),0)),"")</f>
        <v>0</v>
      </c>
      <c r="H7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2" s="69" t="str">
        <f>IFERROR(CLEAN(HLOOKUP(I$1,'1.源数据-产品报告-消费降序'!I:I,ROW(),0)),"")</f>
        <v/>
      </c>
      <c r="L782" s="69" t="str">
        <f>IFERROR(CLEAN(HLOOKUP(L$1,'1.源数据-产品报告-消费降序'!L:L,ROW(),0)),"")</f>
        <v/>
      </c>
      <c r="M782" s="69" t="str">
        <f>IFERROR(CLEAN(HLOOKUP(M$1,'1.源数据-产品报告-消费降序'!M:M,ROW(),0)),"")</f>
        <v/>
      </c>
      <c r="N782" s="69" t="str">
        <f>IFERROR(CLEAN(HLOOKUP(N$1,'1.源数据-产品报告-消费降序'!N:N,ROW(),0)),"")</f>
        <v/>
      </c>
      <c r="O782" s="69" t="str">
        <f>IFERROR(CLEAN(HLOOKUP(O$1,'1.源数据-产品报告-消费降序'!O:O,ROW(),0)),"")</f>
        <v/>
      </c>
      <c r="P782" s="69" t="str">
        <f>IFERROR(CLEAN(HLOOKUP(P$1,'1.源数据-产品报告-消费降序'!P:P,ROW(),0)),"")</f>
        <v/>
      </c>
      <c r="Q782" s="69" t="str">
        <f>IFERROR(CLEAN(HLOOKUP(Q$1,'1.源数据-产品报告-消费降序'!Q:Q,ROW(),0)),"")</f>
        <v/>
      </c>
      <c r="R782" s="69" t="str">
        <f>IFERROR(CLEAN(HLOOKUP(R$1,'1.源数据-产品报告-消费降序'!R:R,ROW(),0)),"")</f>
        <v/>
      </c>
      <c r="S7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2" s="69" t="str">
        <f>IFERROR(CLEAN(HLOOKUP(T$1,'1.源数据-产品报告-消费降序'!T:T,ROW(),0)),"")</f>
        <v/>
      </c>
      <c r="W782" s="69" t="str">
        <f>IFERROR(CLEAN(HLOOKUP(W$1,'1.源数据-产品报告-消费降序'!W:W,ROW(),0)),"")</f>
        <v/>
      </c>
      <c r="X782" s="69" t="str">
        <f>IFERROR(CLEAN(HLOOKUP(X$1,'1.源数据-产品报告-消费降序'!X:X,ROW(),0)),"")</f>
        <v/>
      </c>
      <c r="Y782" s="69" t="str">
        <f>IFERROR(CLEAN(HLOOKUP(Y$1,'1.源数据-产品报告-消费降序'!Y:Y,ROW(),0)),"")</f>
        <v/>
      </c>
      <c r="Z782" s="69" t="str">
        <f>IFERROR(CLEAN(HLOOKUP(Z$1,'1.源数据-产品报告-消费降序'!Z:Z,ROW(),0)),"")</f>
        <v/>
      </c>
      <c r="AA782" s="69" t="str">
        <f>IFERROR(CLEAN(HLOOKUP(AA$1,'1.源数据-产品报告-消费降序'!AA:AA,ROW(),0)),"")</f>
        <v/>
      </c>
      <c r="AB782" s="69" t="str">
        <f>IFERROR(CLEAN(HLOOKUP(AB$1,'1.源数据-产品报告-消费降序'!AB:AB,ROW(),0)),"")</f>
        <v/>
      </c>
      <c r="AC782" s="69" t="str">
        <f>IFERROR(CLEAN(HLOOKUP(AC$1,'1.源数据-产品报告-消费降序'!AC:AC,ROW(),0)),"")</f>
        <v/>
      </c>
      <c r="AD7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2" s="69" t="str">
        <f>IFERROR(CLEAN(HLOOKUP(AE$1,'1.源数据-产品报告-消费降序'!AE:AE,ROW(),0)),"")</f>
        <v/>
      </c>
      <c r="AH782" s="69" t="str">
        <f>IFERROR(CLEAN(HLOOKUP(AH$1,'1.源数据-产品报告-消费降序'!AH:AH,ROW(),0)),"")</f>
        <v/>
      </c>
      <c r="AI782" s="69" t="str">
        <f>IFERROR(CLEAN(HLOOKUP(AI$1,'1.源数据-产品报告-消费降序'!AI:AI,ROW(),0)),"")</f>
        <v/>
      </c>
      <c r="AJ782" s="69" t="str">
        <f>IFERROR(CLEAN(HLOOKUP(AJ$1,'1.源数据-产品报告-消费降序'!AJ:AJ,ROW(),0)),"")</f>
        <v/>
      </c>
      <c r="AK782" s="69" t="str">
        <f>IFERROR(CLEAN(HLOOKUP(AK$1,'1.源数据-产品报告-消费降序'!AK:AK,ROW(),0)),"")</f>
        <v/>
      </c>
      <c r="AL782" s="69" t="str">
        <f>IFERROR(CLEAN(HLOOKUP(AL$1,'1.源数据-产品报告-消费降序'!AL:AL,ROW(),0)),"")</f>
        <v/>
      </c>
      <c r="AM782" s="69" t="str">
        <f>IFERROR(CLEAN(HLOOKUP(AM$1,'1.源数据-产品报告-消费降序'!AM:AM,ROW(),0)),"")</f>
        <v/>
      </c>
      <c r="AN782" s="69" t="str">
        <f>IFERROR(CLEAN(HLOOKUP(AN$1,'1.源数据-产品报告-消费降序'!AN:AN,ROW(),0)),"")</f>
        <v/>
      </c>
      <c r="AO7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2" s="69" t="str">
        <f>IFERROR(CLEAN(HLOOKUP(AP$1,'1.源数据-产品报告-消费降序'!AP:AP,ROW(),0)),"")</f>
        <v/>
      </c>
      <c r="AS782" s="69" t="str">
        <f>IFERROR(CLEAN(HLOOKUP(AS$1,'1.源数据-产品报告-消费降序'!AS:AS,ROW(),0)),"")</f>
        <v/>
      </c>
      <c r="AT782" s="69" t="str">
        <f>IFERROR(CLEAN(HLOOKUP(AT$1,'1.源数据-产品报告-消费降序'!AT:AT,ROW(),0)),"")</f>
        <v/>
      </c>
      <c r="AU782" s="69" t="str">
        <f>IFERROR(CLEAN(HLOOKUP(AU$1,'1.源数据-产品报告-消费降序'!AU:AU,ROW(),0)),"")</f>
        <v/>
      </c>
      <c r="AV782" s="69" t="str">
        <f>IFERROR(CLEAN(HLOOKUP(AV$1,'1.源数据-产品报告-消费降序'!AV:AV,ROW(),0)),"")</f>
        <v/>
      </c>
      <c r="AW782" s="69" t="str">
        <f>IFERROR(CLEAN(HLOOKUP(AW$1,'1.源数据-产品报告-消费降序'!AW:AW,ROW(),0)),"")</f>
        <v/>
      </c>
      <c r="AX782" s="69" t="str">
        <f>IFERROR(CLEAN(HLOOKUP(AX$1,'1.源数据-产品报告-消费降序'!AX:AX,ROW(),0)),"")</f>
        <v/>
      </c>
      <c r="AY782" s="69" t="str">
        <f>IFERROR(CLEAN(HLOOKUP(AY$1,'1.源数据-产品报告-消费降序'!AY:AY,ROW(),0)),"")</f>
        <v/>
      </c>
      <c r="AZ7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2" s="69" t="str">
        <f>IFERROR(CLEAN(HLOOKUP(BA$1,'1.源数据-产品报告-消费降序'!BA:BA,ROW(),0)),"")</f>
        <v/>
      </c>
      <c r="BD782" s="69" t="str">
        <f>IFERROR(CLEAN(HLOOKUP(BD$1,'1.源数据-产品报告-消费降序'!BD:BD,ROW(),0)),"")</f>
        <v/>
      </c>
      <c r="BE782" s="69" t="str">
        <f>IFERROR(CLEAN(HLOOKUP(BE$1,'1.源数据-产品报告-消费降序'!BE:BE,ROW(),0)),"")</f>
        <v/>
      </c>
      <c r="BF782" s="69" t="str">
        <f>IFERROR(CLEAN(HLOOKUP(BF$1,'1.源数据-产品报告-消费降序'!BF:BF,ROW(),0)),"")</f>
        <v/>
      </c>
      <c r="BG782" s="69" t="str">
        <f>IFERROR(CLEAN(HLOOKUP(BG$1,'1.源数据-产品报告-消费降序'!BG:BG,ROW(),0)),"")</f>
        <v/>
      </c>
      <c r="BH782" s="69" t="str">
        <f>IFERROR(CLEAN(HLOOKUP(BH$1,'1.源数据-产品报告-消费降序'!BH:BH,ROW(),0)),"")</f>
        <v/>
      </c>
      <c r="BI782" s="69" t="str">
        <f>IFERROR(CLEAN(HLOOKUP(BI$1,'1.源数据-产品报告-消费降序'!BI:BI,ROW(),0)),"")</f>
        <v/>
      </c>
      <c r="BJ782" s="69" t="str">
        <f>IFERROR(CLEAN(HLOOKUP(BJ$1,'1.源数据-产品报告-消费降序'!BJ:BJ,ROW(),0)),"")</f>
        <v/>
      </c>
      <c r="BK7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2" s="69" t="str">
        <f>IFERROR(CLEAN(HLOOKUP(BL$1,'1.源数据-产品报告-消费降序'!BL:BL,ROW(),0)),"")</f>
        <v/>
      </c>
      <c r="BO782" s="69" t="str">
        <f>IFERROR(CLEAN(HLOOKUP(BO$1,'1.源数据-产品报告-消费降序'!BO:BO,ROW(),0)),"")</f>
        <v/>
      </c>
      <c r="BP782" s="69" t="str">
        <f>IFERROR(CLEAN(HLOOKUP(BP$1,'1.源数据-产品报告-消费降序'!BP:BP,ROW(),0)),"")</f>
        <v/>
      </c>
      <c r="BQ782" s="69" t="str">
        <f>IFERROR(CLEAN(HLOOKUP(BQ$1,'1.源数据-产品报告-消费降序'!BQ:BQ,ROW(),0)),"")</f>
        <v/>
      </c>
      <c r="BR782" s="69" t="str">
        <f>IFERROR(CLEAN(HLOOKUP(BR$1,'1.源数据-产品报告-消费降序'!BR:BR,ROW(),0)),"")</f>
        <v/>
      </c>
      <c r="BS782" s="69" t="str">
        <f>IFERROR(CLEAN(HLOOKUP(BS$1,'1.源数据-产品报告-消费降序'!BS:BS,ROW(),0)),"")</f>
        <v/>
      </c>
      <c r="BT782" s="69" t="str">
        <f>IFERROR(CLEAN(HLOOKUP(BT$1,'1.源数据-产品报告-消费降序'!BT:BT,ROW(),0)),"")</f>
        <v/>
      </c>
      <c r="BU782" s="69" t="str">
        <f>IFERROR(CLEAN(HLOOKUP(BU$1,'1.源数据-产品报告-消费降序'!BU:BU,ROW(),0)),"")</f>
        <v/>
      </c>
      <c r="BV7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2" s="69" t="str">
        <f>IFERROR(CLEAN(HLOOKUP(BW$1,'1.源数据-产品报告-消费降序'!BW:BW,ROW(),0)),"")</f>
        <v/>
      </c>
    </row>
    <row r="783" spans="1:75">
      <c r="A783" s="69" t="str">
        <f>IFERROR(CLEAN(HLOOKUP(A$1,'1.源数据-产品报告-消费降序'!A:A,ROW(),0)),"")</f>
        <v/>
      </c>
      <c r="B783" s="69" t="str">
        <f>IFERROR(CLEAN(HLOOKUP(B$1,'1.源数据-产品报告-消费降序'!B:B,ROW(),0)),"")</f>
        <v/>
      </c>
      <c r="C783" s="69" t="str">
        <f>IFERROR(CLEAN(HLOOKUP(C$1,'1.源数据-产品报告-消费降序'!C:C,ROW(),0)),"")</f>
        <v/>
      </c>
      <c r="D783" s="69" t="str">
        <f>IFERROR(CLEAN(HLOOKUP(D$1,'1.源数据-产品报告-消费降序'!D:D,ROW(),0)),"")</f>
        <v/>
      </c>
      <c r="E783" s="69" t="str">
        <f>IFERROR(CLEAN(HLOOKUP(E$1,'1.源数据-产品报告-消费降序'!E:E,ROW(),0)),"")</f>
        <v/>
      </c>
      <c r="F783" s="69" t="str">
        <f>IFERROR(CLEAN(HLOOKUP(F$1,'1.源数据-产品报告-消费降序'!F:F,ROW(),0)),"")</f>
        <v/>
      </c>
      <c r="G783" s="70">
        <f>IFERROR((HLOOKUP(G$1,'1.源数据-产品报告-消费降序'!G:G,ROW(),0)),"")</f>
        <v>0</v>
      </c>
      <c r="H7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3" s="69" t="str">
        <f>IFERROR(CLEAN(HLOOKUP(I$1,'1.源数据-产品报告-消费降序'!I:I,ROW(),0)),"")</f>
        <v/>
      </c>
      <c r="L783" s="69" t="str">
        <f>IFERROR(CLEAN(HLOOKUP(L$1,'1.源数据-产品报告-消费降序'!L:L,ROW(),0)),"")</f>
        <v/>
      </c>
      <c r="M783" s="69" t="str">
        <f>IFERROR(CLEAN(HLOOKUP(M$1,'1.源数据-产品报告-消费降序'!M:M,ROW(),0)),"")</f>
        <v/>
      </c>
      <c r="N783" s="69" t="str">
        <f>IFERROR(CLEAN(HLOOKUP(N$1,'1.源数据-产品报告-消费降序'!N:N,ROW(),0)),"")</f>
        <v/>
      </c>
      <c r="O783" s="69" t="str">
        <f>IFERROR(CLEAN(HLOOKUP(O$1,'1.源数据-产品报告-消费降序'!O:O,ROW(),0)),"")</f>
        <v/>
      </c>
      <c r="P783" s="69" t="str">
        <f>IFERROR(CLEAN(HLOOKUP(P$1,'1.源数据-产品报告-消费降序'!P:P,ROW(),0)),"")</f>
        <v/>
      </c>
      <c r="Q783" s="69" t="str">
        <f>IFERROR(CLEAN(HLOOKUP(Q$1,'1.源数据-产品报告-消费降序'!Q:Q,ROW(),0)),"")</f>
        <v/>
      </c>
      <c r="R783" s="69" t="str">
        <f>IFERROR(CLEAN(HLOOKUP(R$1,'1.源数据-产品报告-消费降序'!R:R,ROW(),0)),"")</f>
        <v/>
      </c>
      <c r="S7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3" s="69" t="str">
        <f>IFERROR(CLEAN(HLOOKUP(T$1,'1.源数据-产品报告-消费降序'!T:T,ROW(),0)),"")</f>
        <v/>
      </c>
      <c r="W783" s="69" t="str">
        <f>IFERROR(CLEAN(HLOOKUP(W$1,'1.源数据-产品报告-消费降序'!W:W,ROW(),0)),"")</f>
        <v/>
      </c>
      <c r="X783" s="69" t="str">
        <f>IFERROR(CLEAN(HLOOKUP(X$1,'1.源数据-产品报告-消费降序'!X:X,ROW(),0)),"")</f>
        <v/>
      </c>
      <c r="Y783" s="69" t="str">
        <f>IFERROR(CLEAN(HLOOKUP(Y$1,'1.源数据-产品报告-消费降序'!Y:Y,ROW(),0)),"")</f>
        <v/>
      </c>
      <c r="Z783" s="69" t="str">
        <f>IFERROR(CLEAN(HLOOKUP(Z$1,'1.源数据-产品报告-消费降序'!Z:Z,ROW(),0)),"")</f>
        <v/>
      </c>
      <c r="AA783" s="69" t="str">
        <f>IFERROR(CLEAN(HLOOKUP(AA$1,'1.源数据-产品报告-消费降序'!AA:AA,ROW(),0)),"")</f>
        <v/>
      </c>
      <c r="AB783" s="69" t="str">
        <f>IFERROR(CLEAN(HLOOKUP(AB$1,'1.源数据-产品报告-消费降序'!AB:AB,ROW(),0)),"")</f>
        <v/>
      </c>
      <c r="AC783" s="69" t="str">
        <f>IFERROR(CLEAN(HLOOKUP(AC$1,'1.源数据-产品报告-消费降序'!AC:AC,ROW(),0)),"")</f>
        <v/>
      </c>
      <c r="AD7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3" s="69" t="str">
        <f>IFERROR(CLEAN(HLOOKUP(AE$1,'1.源数据-产品报告-消费降序'!AE:AE,ROW(),0)),"")</f>
        <v/>
      </c>
      <c r="AH783" s="69" t="str">
        <f>IFERROR(CLEAN(HLOOKUP(AH$1,'1.源数据-产品报告-消费降序'!AH:AH,ROW(),0)),"")</f>
        <v/>
      </c>
      <c r="AI783" s="69" t="str">
        <f>IFERROR(CLEAN(HLOOKUP(AI$1,'1.源数据-产品报告-消费降序'!AI:AI,ROW(),0)),"")</f>
        <v/>
      </c>
      <c r="AJ783" s="69" t="str">
        <f>IFERROR(CLEAN(HLOOKUP(AJ$1,'1.源数据-产品报告-消费降序'!AJ:AJ,ROW(),0)),"")</f>
        <v/>
      </c>
      <c r="AK783" s="69" t="str">
        <f>IFERROR(CLEAN(HLOOKUP(AK$1,'1.源数据-产品报告-消费降序'!AK:AK,ROW(),0)),"")</f>
        <v/>
      </c>
      <c r="AL783" s="69" t="str">
        <f>IFERROR(CLEAN(HLOOKUP(AL$1,'1.源数据-产品报告-消费降序'!AL:AL,ROW(),0)),"")</f>
        <v/>
      </c>
      <c r="AM783" s="69" t="str">
        <f>IFERROR(CLEAN(HLOOKUP(AM$1,'1.源数据-产品报告-消费降序'!AM:AM,ROW(),0)),"")</f>
        <v/>
      </c>
      <c r="AN783" s="69" t="str">
        <f>IFERROR(CLEAN(HLOOKUP(AN$1,'1.源数据-产品报告-消费降序'!AN:AN,ROW(),0)),"")</f>
        <v/>
      </c>
      <c r="AO7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3" s="69" t="str">
        <f>IFERROR(CLEAN(HLOOKUP(AP$1,'1.源数据-产品报告-消费降序'!AP:AP,ROW(),0)),"")</f>
        <v/>
      </c>
      <c r="AS783" s="69" t="str">
        <f>IFERROR(CLEAN(HLOOKUP(AS$1,'1.源数据-产品报告-消费降序'!AS:AS,ROW(),0)),"")</f>
        <v/>
      </c>
      <c r="AT783" s="69" t="str">
        <f>IFERROR(CLEAN(HLOOKUP(AT$1,'1.源数据-产品报告-消费降序'!AT:AT,ROW(),0)),"")</f>
        <v/>
      </c>
      <c r="AU783" s="69" t="str">
        <f>IFERROR(CLEAN(HLOOKUP(AU$1,'1.源数据-产品报告-消费降序'!AU:AU,ROW(),0)),"")</f>
        <v/>
      </c>
      <c r="AV783" s="69" t="str">
        <f>IFERROR(CLEAN(HLOOKUP(AV$1,'1.源数据-产品报告-消费降序'!AV:AV,ROW(),0)),"")</f>
        <v/>
      </c>
      <c r="AW783" s="69" t="str">
        <f>IFERROR(CLEAN(HLOOKUP(AW$1,'1.源数据-产品报告-消费降序'!AW:AW,ROW(),0)),"")</f>
        <v/>
      </c>
      <c r="AX783" s="69" t="str">
        <f>IFERROR(CLEAN(HLOOKUP(AX$1,'1.源数据-产品报告-消费降序'!AX:AX,ROW(),0)),"")</f>
        <v/>
      </c>
      <c r="AY783" s="69" t="str">
        <f>IFERROR(CLEAN(HLOOKUP(AY$1,'1.源数据-产品报告-消费降序'!AY:AY,ROW(),0)),"")</f>
        <v/>
      </c>
      <c r="AZ7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3" s="69" t="str">
        <f>IFERROR(CLEAN(HLOOKUP(BA$1,'1.源数据-产品报告-消费降序'!BA:BA,ROW(),0)),"")</f>
        <v/>
      </c>
      <c r="BD783" s="69" t="str">
        <f>IFERROR(CLEAN(HLOOKUP(BD$1,'1.源数据-产品报告-消费降序'!BD:BD,ROW(),0)),"")</f>
        <v/>
      </c>
      <c r="BE783" s="69" t="str">
        <f>IFERROR(CLEAN(HLOOKUP(BE$1,'1.源数据-产品报告-消费降序'!BE:BE,ROW(),0)),"")</f>
        <v/>
      </c>
      <c r="BF783" s="69" t="str">
        <f>IFERROR(CLEAN(HLOOKUP(BF$1,'1.源数据-产品报告-消费降序'!BF:BF,ROW(),0)),"")</f>
        <v/>
      </c>
      <c r="BG783" s="69" t="str">
        <f>IFERROR(CLEAN(HLOOKUP(BG$1,'1.源数据-产品报告-消费降序'!BG:BG,ROW(),0)),"")</f>
        <v/>
      </c>
      <c r="BH783" s="69" t="str">
        <f>IFERROR(CLEAN(HLOOKUP(BH$1,'1.源数据-产品报告-消费降序'!BH:BH,ROW(),0)),"")</f>
        <v/>
      </c>
      <c r="BI783" s="69" t="str">
        <f>IFERROR(CLEAN(HLOOKUP(BI$1,'1.源数据-产品报告-消费降序'!BI:BI,ROW(),0)),"")</f>
        <v/>
      </c>
      <c r="BJ783" s="69" t="str">
        <f>IFERROR(CLEAN(HLOOKUP(BJ$1,'1.源数据-产品报告-消费降序'!BJ:BJ,ROW(),0)),"")</f>
        <v/>
      </c>
      <c r="BK7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3" s="69" t="str">
        <f>IFERROR(CLEAN(HLOOKUP(BL$1,'1.源数据-产品报告-消费降序'!BL:BL,ROW(),0)),"")</f>
        <v/>
      </c>
      <c r="BO783" s="69" t="str">
        <f>IFERROR(CLEAN(HLOOKUP(BO$1,'1.源数据-产品报告-消费降序'!BO:BO,ROW(),0)),"")</f>
        <v/>
      </c>
      <c r="BP783" s="69" t="str">
        <f>IFERROR(CLEAN(HLOOKUP(BP$1,'1.源数据-产品报告-消费降序'!BP:BP,ROW(),0)),"")</f>
        <v/>
      </c>
      <c r="BQ783" s="69" t="str">
        <f>IFERROR(CLEAN(HLOOKUP(BQ$1,'1.源数据-产品报告-消费降序'!BQ:BQ,ROW(),0)),"")</f>
        <v/>
      </c>
      <c r="BR783" s="69" t="str">
        <f>IFERROR(CLEAN(HLOOKUP(BR$1,'1.源数据-产品报告-消费降序'!BR:BR,ROW(),0)),"")</f>
        <v/>
      </c>
      <c r="BS783" s="69" t="str">
        <f>IFERROR(CLEAN(HLOOKUP(BS$1,'1.源数据-产品报告-消费降序'!BS:BS,ROW(),0)),"")</f>
        <v/>
      </c>
      <c r="BT783" s="69" t="str">
        <f>IFERROR(CLEAN(HLOOKUP(BT$1,'1.源数据-产品报告-消费降序'!BT:BT,ROW(),0)),"")</f>
        <v/>
      </c>
      <c r="BU783" s="69" t="str">
        <f>IFERROR(CLEAN(HLOOKUP(BU$1,'1.源数据-产品报告-消费降序'!BU:BU,ROW(),0)),"")</f>
        <v/>
      </c>
      <c r="BV7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3" s="69" t="str">
        <f>IFERROR(CLEAN(HLOOKUP(BW$1,'1.源数据-产品报告-消费降序'!BW:BW,ROW(),0)),"")</f>
        <v/>
      </c>
    </row>
    <row r="784" spans="1:75">
      <c r="A784" s="69" t="str">
        <f>IFERROR(CLEAN(HLOOKUP(A$1,'1.源数据-产品报告-消费降序'!A:A,ROW(),0)),"")</f>
        <v/>
      </c>
      <c r="B784" s="69" t="str">
        <f>IFERROR(CLEAN(HLOOKUP(B$1,'1.源数据-产品报告-消费降序'!B:B,ROW(),0)),"")</f>
        <v/>
      </c>
      <c r="C784" s="69" t="str">
        <f>IFERROR(CLEAN(HLOOKUP(C$1,'1.源数据-产品报告-消费降序'!C:C,ROW(),0)),"")</f>
        <v/>
      </c>
      <c r="D784" s="69" t="str">
        <f>IFERROR(CLEAN(HLOOKUP(D$1,'1.源数据-产品报告-消费降序'!D:D,ROW(),0)),"")</f>
        <v/>
      </c>
      <c r="E784" s="69" t="str">
        <f>IFERROR(CLEAN(HLOOKUP(E$1,'1.源数据-产品报告-消费降序'!E:E,ROW(),0)),"")</f>
        <v/>
      </c>
      <c r="F784" s="69" t="str">
        <f>IFERROR(CLEAN(HLOOKUP(F$1,'1.源数据-产品报告-消费降序'!F:F,ROW(),0)),"")</f>
        <v/>
      </c>
      <c r="G784" s="70">
        <f>IFERROR((HLOOKUP(G$1,'1.源数据-产品报告-消费降序'!G:G,ROW(),0)),"")</f>
        <v>0</v>
      </c>
      <c r="H7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4" s="69" t="str">
        <f>IFERROR(CLEAN(HLOOKUP(I$1,'1.源数据-产品报告-消费降序'!I:I,ROW(),0)),"")</f>
        <v/>
      </c>
      <c r="L784" s="69" t="str">
        <f>IFERROR(CLEAN(HLOOKUP(L$1,'1.源数据-产品报告-消费降序'!L:L,ROW(),0)),"")</f>
        <v/>
      </c>
      <c r="M784" s="69" t="str">
        <f>IFERROR(CLEAN(HLOOKUP(M$1,'1.源数据-产品报告-消费降序'!M:M,ROW(),0)),"")</f>
        <v/>
      </c>
      <c r="N784" s="69" t="str">
        <f>IFERROR(CLEAN(HLOOKUP(N$1,'1.源数据-产品报告-消费降序'!N:N,ROW(),0)),"")</f>
        <v/>
      </c>
      <c r="O784" s="69" t="str">
        <f>IFERROR(CLEAN(HLOOKUP(O$1,'1.源数据-产品报告-消费降序'!O:O,ROW(),0)),"")</f>
        <v/>
      </c>
      <c r="P784" s="69" t="str">
        <f>IFERROR(CLEAN(HLOOKUP(P$1,'1.源数据-产品报告-消费降序'!P:P,ROW(),0)),"")</f>
        <v/>
      </c>
      <c r="Q784" s="69" t="str">
        <f>IFERROR(CLEAN(HLOOKUP(Q$1,'1.源数据-产品报告-消费降序'!Q:Q,ROW(),0)),"")</f>
        <v/>
      </c>
      <c r="R784" s="69" t="str">
        <f>IFERROR(CLEAN(HLOOKUP(R$1,'1.源数据-产品报告-消费降序'!R:R,ROW(),0)),"")</f>
        <v/>
      </c>
      <c r="S7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4" s="69" t="str">
        <f>IFERROR(CLEAN(HLOOKUP(T$1,'1.源数据-产品报告-消费降序'!T:T,ROW(),0)),"")</f>
        <v/>
      </c>
      <c r="W784" s="69" t="str">
        <f>IFERROR(CLEAN(HLOOKUP(W$1,'1.源数据-产品报告-消费降序'!W:W,ROW(),0)),"")</f>
        <v/>
      </c>
      <c r="X784" s="69" t="str">
        <f>IFERROR(CLEAN(HLOOKUP(X$1,'1.源数据-产品报告-消费降序'!X:X,ROW(),0)),"")</f>
        <v/>
      </c>
      <c r="Y784" s="69" t="str">
        <f>IFERROR(CLEAN(HLOOKUP(Y$1,'1.源数据-产品报告-消费降序'!Y:Y,ROW(),0)),"")</f>
        <v/>
      </c>
      <c r="Z784" s="69" t="str">
        <f>IFERROR(CLEAN(HLOOKUP(Z$1,'1.源数据-产品报告-消费降序'!Z:Z,ROW(),0)),"")</f>
        <v/>
      </c>
      <c r="AA784" s="69" t="str">
        <f>IFERROR(CLEAN(HLOOKUP(AA$1,'1.源数据-产品报告-消费降序'!AA:AA,ROW(),0)),"")</f>
        <v/>
      </c>
      <c r="AB784" s="69" t="str">
        <f>IFERROR(CLEAN(HLOOKUP(AB$1,'1.源数据-产品报告-消费降序'!AB:AB,ROW(),0)),"")</f>
        <v/>
      </c>
      <c r="AC784" s="69" t="str">
        <f>IFERROR(CLEAN(HLOOKUP(AC$1,'1.源数据-产品报告-消费降序'!AC:AC,ROW(),0)),"")</f>
        <v/>
      </c>
      <c r="AD7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4" s="69" t="str">
        <f>IFERROR(CLEAN(HLOOKUP(AE$1,'1.源数据-产品报告-消费降序'!AE:AE,ROW(),0)),"")</f>
        <v/>
      </c>
      <c r="AH784" s="69" t="str">
        <f>IFERROR(CLEAN(HLOOKUP(AH$1,'1.源数据-产品报告-消费降序'!AH:AH,ROW(),0)),"")</f>
        <v/>
      </c>
      <c r="AI784" s="69" t="str">
        <f>IFERROR(CLEAN(HLOOKUP(AI$1,'1.源数据-产品报告-消费降序'!AI:AI,ROW(),0)),"")</f>
        <v/>
      </c>
      <c r="AJ784" s="69" t="str">
        <f>IFERROR(CLEAN(HLOOKUP(AJ$1,'1.源数据-产品报告-消费降序'!AJ:AJ,ROW(),0)),"")</f>
        <v/>
      </c>
      <c r="AK784" s="69" t="str">
        <f>IFERROR(CLEAN(HLOOKUP(AK$1,'1.源数据-产品报告-消费降序'!AK:AK,ROW(),0)),"")</f>
        <v/>
      </c>
      <c r="AL784" s="69" t="str">
        <f>IFERROR(CLEAN(HLOOKUP(AL$1,'1.源数据-产品报告-消费降序'!AL:AL,ROW(),0)),"")</f>
        <v/>
      </c>
      <c r="AM784" s="69" t="str">
        <f>IFERROR(CLEAN(HLOOKUP(AM$1,'1.源数据-产品报告-消费降序'!AM:AM,ROW(),0)),"")</f>
        <v/>
      </c>
      <c r="AN784" s="69" t="str">
        <f>IFERROR(CLEAN(HLOOKUP(AN$1,'1.源数据-产品报告-消费降序'!AN:AN,ROW(),0)),"")</f>
        <v/>
      </c>
      <c r="AO7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4" s="69" t="str">
        <f>IFERROR(CLEAN(HLOOKUP(AP$1,'1.源数据-产品报告-消费降序'!AP:AP,ROW(),0)),"")</f>
        <v/>
      </c>
      <c r="AS784" s="69" t="str">
        <f>IFERROR(CLEAN(HLOOKUP(AS$1,'1.源数据-产品报告-消费降序'!AS:AS,ROW(),0)),"")</f>
        <v/>
      </c>
      <c r="AT784" s="69" t="str">
        <f>IFERROR(CLEAN(HLOOKUP(AT$1,'1.源数据-产品报告-消费降序'!AT:AT,ROW(),0)),"")</f>
        <v/>
      </c>
      <c r="AU784" s="69" t="str">
        <f>IFERROR(CLEAN(HLOOKUP(AU$1,'1.源数据-产品报告-消费降序'!AU:AU,ROW(),0)),"")</f>
        <v/>
      </c>
      <c r="AV784" s="69" t="str">
        <f>IFERROR(CLEAN(HLOOKUP(AV$1,'1.源数据-产品报告-消费降序'!AV:AV,ROW(),0)),"")</f>
        <v/>
      </c>
      <c r="AW784" s="69" t="str">
        <f>IFERROR(CLEAN(HLOOKUP(AW$1,'1.源数据-产品报告-消费降序'!AW:AW,ROW(),0)),"")</f>
        <v/>
      </c>
      <c r="AX784" s="69" t="str">
        <f>IFERROR(CLEAN(HLOOKUP(AX$1,'1.源数据-产品报告-消费降序'!AX:AX,ROW(),0)),"")</f>
        <v/>
      </c>
      <c r="AY784" s="69" t="str">
        <f>IFERROR(CLEAN(HLOOKUP(AY$1,'1.源数据-产品报告-消费降序'!AY:AY,ROW(),0)),"")</f>
        <v/>
      </c>
      <c r="AZ7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4" s="69" t="str">
        <f>IFERROR(CLEAN(HLOOKUP(BA$1,'1.源数据-产品报告-消费降序'!BA:BA,ROW(),0)),"")</f>
        <v/>
      </c>
      <c r="BD784" s="69" t="str">
        <f>IFERROR(CLEAN(HLOOKUP(BD$1,'1.源数据-产品报告-消费降序'!BD:BD,ROW(),0)),"")</f>
        <v/>
      </c>
      <c r="BE784" s="69" t="str">
        <f>IFERROR(CLEAN(HLOOKUP(BE$1,'1.源数据-产品报告-消费降序'!BE:BE,ROW(),0)),"")</f>
        <v/>
      </c>
      <c r="BF784" s="69" t="str">
        <f>IFERROR(CLEAN(HLOOKUP(BF$1,'1.源数据-产品报告-消费降序'!BF:BF,ROW(),0)),"")</f>
        <v/>
      </c>
      <c r="BG784" s="69" t="str">
        <f>IFERROR(CLEAN(HLOOKUP(BG$1,'1.源数据-产品报告-消费降序'!BG:BG,ROW(),0)),"")</f>
        <v/>
      </c>
      <c r="BH784" s="69" t="str">
        <f>IFERROR(CLEAN(HLOOKUP(BH$1,'1.源数据-产品报告-消费降序'!BH:BH,ROW(),0)),"")</f>
        <v/>
      </c>
      <c r="BI784" s="69" t="str">
        <f>IFERROR(CLEAN(HLOOKUP(BI$1,'1.源数据-产品报告-消费降序'!BI:BI,ROW(),0)),"")</f>
        <v/>
      </c>
      <c r="BJ784" s="69" t="str">
        <f>IFERROR(CLEAN(HLOOKUP(BJ$1,'1.源数据-产品报告-消费降序'!BJ:BJ,ROW(),0)),"")</f>
        <v/>
      </c>
      <c r="BK7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4" s="69" t="str">
        <f>IFERROR(CLEAN(HLOOKUP(BL$1,'1.源数据-产品报告-消费降序'!BL:BL,ROW(),0)),"")</f>
        <v/>
      </c>
      <c r="BO784" s="69" t="str">
        <f>IFERROR(CLEAN(HLOOKUP(BO$1,'1.源数据-产品报告-消费降序'!BO:BO,ROW(),0)),"")</f>
        <v/>
      </c>
      <c r="BP784" s="69" t="str">
        <f>IFERROR(CLEAN(HLOOKUP(BP$1,'1.源数据-产品报告-消费降序'!BP:BP,ROW(),0)),"")</f>
        <v/>
      </c>
      <c r="BQ784" s="69" t="str">
        <f>IFERROR(CLEAN(HLOOKUP(BQ$1,'1.源数据-产品报告-消费降序'!BQ:BQ,ROW(),0)),"")</f>
        <v/>
      </c>
      <c r="BR784" s="69" t="str">
        <f>IFERROR(CLEAN(HLOOKUP(BR$1,'1.源数据-产品报告-消费降序'!BR:BR,ROW(),0)),"")</f>
        <v/>
      </c>
      <c r="BS784" s="69" t="str">
        <f>IFERROR(CLEAN(HLOOKUP(BS$1,'1.源数据-产品报告-消费降序'!BS:BS,ROW(),0)),"")</f>
        <v/>
      </c>
      <c r="BT784" s="69" t="str">
        <f>IFERROR(CLEAN(HLOOKUP(BT$1,'1.源数据-产品报告-消费降序'!BT:BT,ROW(),0)),"")</f>
        <v/>
      </c>
      <c r="BU784" s="69" t="str">
        <f>IFERROR(CLEAN(HLOOKUP(BU$1,'1.源数据-产品报告-消费降序'!BU:BU,ROW(),0)),"")</f>
        <v/>
      </c>
      <c r="BV7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4" s="69" t="str">
        <f>IFERROR(CLEAN(HLOOKUP(BW$1,'1.源数据-产品报告-消费降序'!BW:BW,ROW(),0)),"")</f>
        <v/>
      </c>
    </row>
    <row r="785" spans="1:75">
      <c r="A785" s="69" t="str">
        <f>IFERROR(CLEAN(HLOOKUP(A$1,'1.源数据-产品报告-消费降序'!A:A,ROW(),0)),"")</f>
        <v/>
      </c>
      <c r="B785" s="69" t="str">
        <f>IFERROR(CLEAN(HLOOKUP(B$1,'1.源数据-产品报告-消费降序'!B:B,ROW(),0)),"")</f>
        <v/>
      </c>
      <c r="C785" s="69" t="str">
        <f>IFERROR(CLEAN(HLOOKUP(C$1,'1.源数据-产品报告-消费降序'!C:C,ROW(),0)),"")</f>
        <v/>
      </c>
      <c r="D785" s="69" t="str">
        <f>IFERROR(CLEAN(HLOOKUP(D$1,'1.源数据-产品报告-消费降序'!D:D,ROW(),0)),"")</f>
        <v/>
      </c>
      <c r="E785" s="69" t="str">
        <f>IFERROR(CLEAN(HLOOKUP(E$1,'1.源数据-产品报告-消费降序'!E:E,ROW(),0)),"")</f>
        <v/>
      </c>
      <c r="F785" s="69" t="str">
        <f>IFERROR(CLEAN(HLOOKUP(F$1,'1.源数据-产品报告-消费降序'!F:F,ROW(),0)),"")</f>
        <v/>
      </c>
      <c r="G785" s="70">
        <f>IFERROR((HLOOKUP(G$1,'1.源数据-产品报告-消费降序'!G:G,ROW(),0)),"")</f>
        <v>0</v>
      </c>
      <c r="H7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5" s="69" t="str">
        <f>IFERROR(CLEAN(HLOOKUP(I$1,'1.源数据-产品报告-消费降序'!I:I,ROW(),0)),"")</f>
        <v/>
      </c>
      <c r="L785" s="69" t="str">
        <f>IFERROR(CLEAN(HLOOKUP(L$1,'1.源数据-产品报告-消费降序'!L:L,ROW(),0)),"")</f>
        <v/>
      </c>
      <c r="M785" s="69" t="str">
        <f>IFERROR(CLEAN(HLOOKUP(M$1,'1.源数据-产品报告-消费降序'!M:M,ROW(),0)),"")</f>
        <v/>
      </c>
      <c r="N785" s="69" t="str">
        <f>IFERROR(CLEAN(HLOOKUP(N$1,'1.源数据-产品报告-消费降序'!N:N,ROW(),0)),"")</f>
        <v/>
      </c>
      <c r="O785" s="69" t="str">
        <f>IFERROR(CLEAN(HLOOKUP(O$1,'1.源数据-产品报告-消费降序'!O:O,ROW(),0)),"")</f>
        <v/>
      </c>
      <c r="P785" s="69" t="str">
        <f>IFERROR(CLEAN(HLOOKUP(P$1,'1.源数据-产品报告-消费降序'!P:P,ROW(),0)),"")</f>
        <v/>
      </c>
      <c r="Q785" s="69" t="str">
        <f>IFERROR(CLEAN(HLOOKUP(Q$1,'1.源数据-产品报告-消费降序'!Q:Q,ROW(),0)),"")</f>
        <v/>
      </c>
      <c r="R785" s="69" t="str">
        <f>IFERROR(CLEAN(HLOOKUP(R$1,'1.源数据-产品报告-消费降序'!R:R,ROW(),0)),"")</f>
        <v/>
      </c>
      <c r="S7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5" s="69" t="str">
        <f>IFERROR(CLEAN(HLOOKUP(T$1,'1.源数据-产品报告-消费降序'!T:T,ROW(),0)),"")</f>
        <v/>
      </c>
      <c r="W785" s="69" t="str">
        <f>IFERROR(CLEAN(HLOOKUP(W$1,'1.源数据-产品报告-消费降序'!W:W,ROW(),0)),"")</f>
        <v/>
      </c>
      <c r="X785" s="69" t="str">
        <f>IFERROR(CLEAN(HLOOKUP(X$1,'1.源数据-产品报告-消费降序'!X:X,ROW(),0)),"")</f>
        <v/>
      </c>
      <c r="Y785" s="69" t="str">
        <f>IFERROR(CLEAN(HLOOKUP(Y$1,'1.源数据-产品报告-消费降序'!Y:Y,ROW(),0)),"")</f>
        <v/>
      </c>
      <c r="Z785" s="69" t="str">
        <f>IFERROR(CLEAN(HLOOKUP(Z$1,'1.源数据-产品报告-消费降序'!Z:Z,ROW(),0)),"")</f>
        <v/>
      </c>
      <c r="AA785" s="69" t="str">
        <f>IFERROR(CLEAN(HLOOKUP(AA$1,'1.源数据-产品报告-消费降序'!AA:AA,ROW(),0)),"")</f>
        <v/>
      </c>
      <c r="AB785" s="69" t="str">
        <f>IFERROR(CLEAN(HLOOKUP(AB$1,'1.源数据-产品报告-消费降序'!AB:AB,ROW(),0)),"")</f>
        <v/>
      </c>
      <c r="AC785" s="69" t="str">
        <f>IFERROR(CLEAN(HLOOKUP(AC$1,'1.源数据-产品报告-消费降序'!AC:AC,ROW(),0)),"")</f>
        <v/>
      </c>
      <c r="AD7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5" s="69" t="str">
        <f>IFERROR(CLEAN(HLOOKUP(AE$1,'1.源数据-产品报告-消费降序'!AE:AE,ROW(),0)),"")</f>
        <v/>
      </c>
      <c r="AH785" s="69" t="str">
        <f>IFERROR(CLEAN(HLOOKUP(AH$1,'1.源数据-产品报告-消费降序'!AH:AH,ROW(),0)),"")</f>
        <v/>
      </c>
      <c r="AI785" s="69" t="str">
        <f>IFERROR(CLEAN(HLOOKUP(AI$1,'1.源数据-产品报告-消费降序'!AI:AI,ROW(),0)),"")</f>
        <v/>
      </c>
      <c r="AJ785" s="69" t="str">
        <f>IFERROR(CLEAN(HLOOKUP(AJ$1,'1.源数据-产品报告-消费降序'!AJ:AJ,ROW(),0)),"")</f>
        <v/>
      </c>
      <c r="AK785" s="69" t="str">
        <f>IFERROR(CLEAN(HLOOKUP(AK$1,'1.源数据-产品报告-消费降序'!AK:AK,ROW(),0)),"")</f>
        <v/>
      </c>
      <c r="AL785" s="69" t="str">
        <f>IFERROR(CLEAN(HLOOKUP(AL$1,'1.源数据-产品报告-消费降序'!AL:AL,ROW(),0)),"")</f>
        <v/>
      </c>
      <c r="AM785" s="69" t="str">
        <f>IFERROR(CLEAN(HLOOKUP(AM$1,'1.源数据-产品报告-消费降序'!AM:AM,ROW(),0)),"")</f>
        <v/>
      </c>
      <c r="AN785" s="69" t="str">
        <f>IFERROR(CLEAN(HLOOKUP(AN$1,'1.源数据-产品报告-消费降序'!AN:AN,ROW(),0)),"")</f>
        <v/>
      </c>
      <c r="AO7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5" s="69" t="str">
        <f>IFERROR(CLEAN(HLOOKUP(AP$1,'1.源数据-产品报告-消费降序'!AP:AP,ROW(),0)),"")</f>
        <v/>
      </c>
      <c r="AS785" s="69" t="str">
        <f>IFERROR(CLEAN(HLOOKUP(AS$1,'1.源数据-产品报告-消费降序'!AS:AS,ROW(),0)),"")</f>
        <v/>
      </c>
      <c r="AT785" s="69" t="str">
        <f>IFERROR(CLEAN(HLOOKUP(AT$1,'1.源数据-产品报告-消费降序'!AT:AT,ROW(),0)),"")</f>
        <v/>
      </c>
      <c r="AU785" s="69" t="str">
        <f>IFERROR(CLEAN(HLOOKUP(AU$1,'1.源数据-产品报告-消费降序'!AU:AU,ROW(),0)),"")</f>
        <v/>
      </c>
      <c r="AV785" s="69" t="str">
        <f>IFERROR(CLEAN(HLOOKUP(AV$1,'1.源数据-产品报告-消费降序'!AV:AV,ROW(),0)),"")</f>
        <v/>
      </c>
      <c r="AW785" s="69" t="str">
        <f>IFERROR(CLEAN(HLOOKUP(AW$1,'1.源数据-产品报告-消费降序'!AW:AW,ROW(),0)),"")</f>
        <v/>
      </c>
      <c r="AX785" s="69" t="str">
        <f>IFERROR(CLEAN(HLOOKUP(AX$1,'1.源数据-产品报告-消费降序'!AX:AX,ROW(),0)),"")</f>
        <v/>
      </c>
      <c r="AY785" s="69" t="str">
        <f>IFERROR(CLEAN(HLOOKUP(AY$1,'1.源数据-产品报告-消费降序'!AY:AY,ROW(),0)),"")</f>
        <v/>
      </c>
      <c r="AZ7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5" s="69" t="str">
        <f>IFERROR(CLEAN(HLOOKUP(BA$1,'1.源数据-产品报告-消费降序'!BA:BA,ROW(),0)),"")</f>
        <v/>
      </c>
      <c r="BD785" s="69" t="str">
        <f>IFERROR(CLEAN(HLOOKUP(BD$1,'1.源数据-产品报告-消费降序'!BD:BD,ROW(),0)),"")</f>
        <v/>
      </c>
      <c r="BE785" s="69" t="str">
        <f>IFERROR(CLEAN(HLOOKUP(BE$1,'1.源数据-产品报告-消费降序'!BE:BE,ROW(),0)),"")</f>
        <v/>
      </c>
      <c r="BF785" s="69" t="str">
        <f>IFERROR(CLEAN(HLOOKUP(BF$1,'1.源数据-产品报告-消费降序'!BF:BF,ROW(),0)),"")</f>
        <v/>
      </c>
      <c r="BG785" s="69" t="str">
        <f>IFERROR(CLEAN(HLOOKUP(BG$1,'1.源数据-产品报告-消费降序'!BG:BG,ROW(),0)),"")</f>
        <v/>
      </c>
      <c r="BH785" s="69" t="str">
        <f>IFERROR(CLEAN(HLOOKUP(BH$1,'1.源数据-产品报告-消费降序'!BH:BH,ROW(),0)),"")</f>
        <v/>
      </c>
      <c r="BI785" s="69" t="str">
        <f>IFERROR(CLEAN(HLOOKUP(BI$1,'1.源数据-产品报告-消费降序'!BI:BI,ROW(),0)),"")</f>
        <v/>
      </c>
      <c r="BJ785" s="69" t="str">
        <f>IFERROR(CLEAN(HLOOKUP(BJ$1,'1.源数据-产品报告-消费降序'!BJ:BJ,ROW(),0)),"")</f>
        <v/>
      </c>
      <c r="BK7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5" s="69" t="str">
        <f>IFERROR(CLEAN(HLOOKUP(BL$1,'1.源数据-产品报告-消费降序'!BL:BL,ROW(),0)),"")</f>
        <v/>
      </c>
      <c r="BO785" s="69" t="str">
        <f>IFERROR(CLEAN(HLOOKUP(BO$1,'1.源数据-产品报告-消费降序'!BO:BO,ROW(),0)),"")</f>
        <v/>
      </c>
      <c r="BP785" s="69" t="str">
        <f>IFERROR(CLEAN(HLOOKUP(BP$1,'1.源数据-产品报告-消费降序'!BP:BP,ROW(),0)),"")</f>
        <v/>
      </c>
      <c r="BQ785" s="69" t="str">
        <f>IFERROR(CLEAN(HLOOKUP(BQ$1,'1.源数据-产品报告-消费降序'!BQ:BQ,ROW(),0)),"")</f>
        <v/>
      </c>
      <c r="BR785" s="69" t="str">
        <f>IFERROR(CLEAN(HLOOKUP(BR$1,'1.源数据-产品报告-消费降序'!BR:BR,ROW(),0)),"")</f>
        <v/>
      </c>
      <c r="BS785" s="69" t="str">
        <f>IFERROR(CLEAN(HLOOKUP(BS$1,'1.源数据-产品报告-消费降序'!BS:BS,ROW(),0)),"")</f>
        <v/>
      </c>
      <c r="BT785" s="69" t="str">
        <f>IFERROR(CLEAN(HLOOKUP(BT$1,'1.源数据-产品报告-消费降序'!BT:BT,ROW(),0)),"")</f>
        <v/>
      </c>
      <c r="BU785" s="69" t="str">
        <f>IFERROR(CLEAN(HLOOKUP(BU$1,'1.源数据-产品报告-消费降序'!BU:BU,ROW(),0)),"")</f>
        <v/>
      </c>
      <c r="BV7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5" s="69" t="str">
        <f>IFERROR(CLEAN(HLOOKUP(BW$1,'1.源数据-产品报告-消费降序'!BW:BW,ROW(),0)),"")</f>
        <v/>
      </c>
    </row>
    <row r="786" spans="1:75">
      <c r="A786" s="69" t="str">
        <f>IFERROR(CLEAN(HLOOKUP(A$1,'1.源数据-产品报告-消费降序'!A:A,ROW(),0)),"")</f>
        <v/>
      </c>
      <c r="B786" s="69" t="str">
        <f>IFERROR(CLEAN(HLOOKUP(B$1,'1.源数据-产品报告-消费降序'!B:B,ROW(),0)),"")</f>
        <v/>
      </c>
      <c r="C786" s="69" t="str">
        <f>IFERROR(CLEAN(HLOOKUP(C$1,'1.源数据-产品报告-消费降序'!C:C,ROW(),0)),"")</f>
        <v/>
      </c>
      <c r="D786" s="69" t="str">
        <f>IFERROR(CLEAN(HLOOKUP(D$1,'1.源数据-产品报告-消费降序'!D:D,ROW(),0)),"")</f>
        <v/>
      </c>
      <c r="E786" s="69" t="str">
        <f>IFERROR(CLEAN(HLOOKUP(E$1,'1.源数据-产品报告-消费降序'!E:E,ROW(),0)),"")</f>
        <v/>
      </c>
      <c r="F786" s="69" t="str">
        <f>IFERROR(CLEAN(HLOOKUP(F$1,'1.源数据-产品报告-消费降序'!F:F,ROW(),0)),"")</f>
        <v/>
      </c>
      <c r="G786" s="70">
        <f>IFERROR((HLOOKUP(G$1,'1.源数据-产品报告-消费降序'!G:G,ROW(),0)),"")</f>
        <v>0</v>
      </c>
      <c r="H7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6" s="69" t="str">
        <f>IFERROR(CLEAN(HLOOKUP(I$1,'1.源数据-产品报告-消费降序'!I:I,ROW(),0)),"")</f>
        <v/>
      </c>
      <c r="L786" s="69" t="str">
        <f>IFERROR(CLEAN(HLOOKUP(L$1,'1.源数据-产品报告-消费降序'!L:L,ROW(),0)),"")</f>
        <v/>
      </c>
      <c r="M786" s="69" t="str">
        <f>IFERROR(CLEAN(HLOOKUP(M$1,'1.源数据-产品报告-消费降序'!M:M,ROW(),0)),"")</f>
        <v/>
      </c>
      <c r="N786" s="69" t="str">
        <f>IFERROR(CLEAN(HLOOKUP(N$1,'1.源数据-产品报告-消费降序'!N:N,ROW(),0)),"")</f>
        <v/>
      </c>
      <c r="O786" s="69" t="str">
        <f>IFERROR(CLEAN(HLOOKUP(O$1,'1.源数据-产品报告-消费降序'!O:O,ROW(),0)),"")</f>
        <v/>
      </c>
      <c r="P786" s="69" t="str">
        <f>IFERROR(CLEAN(HLOOKUP(P$1,'1.源数据-产品报告-消费降序'!P:P,ROW(),0)),"")</f>
        <v/>
      </c>
      <c r="Q786" s="69" t="str">
        <f>IFERROR(CLEAN(HLOOKUP(Q$1,'1.源数据-产品报告-消费降序'!Q:Q,ROW(),0)),"")</f>
        <v/>
      </c>
      <c r="R786" s="69" t="str">
        <f>IFERROR(CLEAN(HLOOKUP(R$1,'1.源数据-产品报告-消费降序'!R:R,ROW(),0)),"")</f>
        <v/>
      </c>
      <c r="S7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6" s="69" t="str">
        <f>IFERROR(CLEAN(HLOOKUP(T$1,'1.源数据-产品报告-消费降序'!T:T,ROW(),0)),"")</f>
        <v/>
      </c>
      <c r="W786" s="69" t="str">
        <f>IFERROR(CLEAN(HLOOKUP(W$1,'1.源数据-产品报告-消费降序'!W:W,ROW(),0)),"")</f>
        <v/>
      </c>
      <c r="X786" s="69" t="str">
        <f>IFERROR(CLEAN(HLOOKUP(X$1,'1.源数据-产品报告-消费降序'!X:X,ROW(),0)),"")</f>
        <v/>
      </c>
      <c r="Y786" s="69" t="str">
        <f>IFERROR(CLEAN(HLOOKUP(Y$1,'1.源数据-产品报告-消费降序'!Y:Y,ROW(),0)),"")</f>
        <v/>
      </c>
      <c r="Z786" s="69" t="str">
        <f>IFERROR(CLEAN(HLOOKUP(Z$1,'1.源数据-产品报告-消费降序'!Z:Z,ROW(),0)),"")</f>
        <v/>
      </c>
      <c r="AA786" s="69" t="str">
        <f>IFERROR(CLEAN(HLOOKUP(AA$1,'1.源数据-产品报告-消费降序'!AA:AA,ROW(),0)),"")</f>
        <v/>
      </c>
      <c r="AB786" s="69" t="str">
        <f>IFERROR(CLEAN(HLOOKUP(AB$1,'1.源数据-产品报告-消费降序'!AB:AB,ROW(),0)),"")</f>
        <v/>
      </c>
      <c r="AC786" s="69" t="str">
        <f>IFERROR(CLEAN(HLOOKUP(AC$1,'1.源数据-产品报告-消费降序'!AC:AC,ROW(),0)),"")</f>
        <v/>
      </c>
      <c r="AD7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6" s="69" t="str">
        <f>IFERROR(CLEAN(HLOOKUP(AE$1,'1.源数据-产品报告-消费降序'!AE:AE,ROW(),0)),"")</f>
        <v/>
      </c>
      <c r="AH786" s="69" t="str">
        <f>IFERROR(CLEAN(HLOOKUP(AH$1,'1.源数据-产品报告-消费降序'!AH:AH,ROW(),0)),"")</f>
        <v/>
      </c>
      <c r="AI786" s="69" t="str">
        <f>IFERROR(CLEAN(HLOOKUP(AI$1,'1.源数据-产品报告-消费降序'!AI:AI,ROW(),0)),"")</f>
        <v/>
      </c>
      <c r="AJ786" s="69" t="str">
        <f>IFERROR(CLEAN(HLOOKUP(AJ$1,'1.源数据-产品报告-消费降序'!AJ:AJ,ROW(),0)),"")</f>
        <v/>
      </c>
      <c r="AK786" s="69" t="str">
        <f>IFERROR(CLEAN(HLOOKUP(AK$1,'1.源数据-产品报告-消费降序'!AK:AK,ROW(),0)),"")</f>
        <v/>
      </c>
      <c r="AL786" s="69" t="str">
        <f>IFERROR(CLEAN(HLOOKUP(AL$1,'1.源数据-产品报告-消费降序'!AL:AL,ROW(),0)),"")</f>
        <v/>
      </c>
      <c r="AM786" s="69" t="str">
        <f>IFERROR(CLEAN(HLOOKUP(AM$1,'1.源数据-产品报告-消费降序'!AM:AM,ROW(),0)),"")</f>
        <v/>
      </c>
      <c r="AN786" s="69" t="str">
        <f>IFERROR(CLEAN(HLOOKUP(AN$1,'1.源数据-产品报告-消费降序'!AN:AN,ROW(),0)),"")</f>
        <v/>
      </c>
      <c r="AO7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6" s="69" t="str">
        <f>IFERROR(CLEAN(HLOOKUP(AP$1,'1.源数据-产品报告-消费降序'!AP:AP,ROW(),0)),"")</f>
        <v/>
      </c>
      <c r="AS786" s="69" t="str">
        <f>IFERROR(CLEAN(HLOOKUP(AS$1,'1.源数据-产品报告-消费降序'!AS:AS,ROW(),0)),"")</f>
        <v/>
      </c>
      <c r="AT786" s="69" t="str">
        <f>IFERROR(CLEAN(HLOOKUP(AT$1,'1.源数据-产品报告-消费降序'!AT:AT,ROW(),0)),"")</f>
        <v/>
      </c>
      <c r="AU786" s="69" t="str">
        <f>IFERROR(CLEAN(HLOOKUP(AU$1,'1.源数据-产品报告-消费降序'!AU:AU,ROW(),0)),"")</f>
        <v/>
      </c>
      <c r="AV786" s="69" t="str">
        <f>IFERROR(CLEAN(HLOOKUP(AV$1,'1.源数据-产品报告-消费降序'!AV:AV,ROW(),0)),"")</f>
        <v/>
      </c>
      <c r="AW786" s="69" t="str">
        <f>IFERROR(CLEAN(HLOOKUP(AW$1,'1.源数据-产品报告-消费降序'!AW:AW,ROW(),0)),"")</f>
        <v/>
      </c>
      <c r="AX786" s="69" t="str">
        <f>IFERROR(CLEAN(HLOOKUP(AX$1,'1.源数据-产品报告-消费降序'!AX:AX,ROW(),0)),"")</f>
        <v/>
      </c>
      <c r="AY786" s="69" t="str">
        <f>IFERROR(CLEAN(HLOOKUP(AY$1,'1.源数据-产品报告-消费降序'!AY:AY,ROW(),0)),"")</f>
        <v/>
      </c>
      <c r="AZ7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6" s="69" t="str">
        <f>IFERROR(CLEAN(HLOOKUP(BA$1,'1.源数据-产品报告-消费降序'!BA:BA,ROW(),0)),"")</f>
        <v/>
      </c>
      <c r="BD786" s="69" t="str">
        <f>IFERROR(CLEAN(HLOOKUP(BD$1,'1.源数据-产品报告-消费降序'!BD:BD,ROW(),0)),"")</f>
        <v/>
      </c>
      <c r="BE786" s="69" t="str">
        <f>IFERROR(CLEAN(HLOOKUP(BE$1,'1.源数据-产品报告-消费降序'!BE:BE,ROW(),0)),"")</f>
        <v/>
      </c>
      <c r="BF786" s="69" t="str">
        <f>IFERROR(CLEAN(HLOOKUP(BF$1,'1.源数据-产品报告-消费降序'!BF:BF,ROW(),0)),"")</f>
        <v/>
      </c>
      <c r="BG786" s="69" t="str">
        <f>IFERROR(CLEAN(HLOOKUP(BG$1,'1.源数据-产品报告-消费降序'!BG:BG,ROW(),0)),"")</f>
        <v/>
      </c>
      <c r="BH786" s="69" t="str">
        <f>IFERROR(CLEAN(HLOOKUP(BH$1,'1.源数据-产品报告-消费降序'!BH:BH,ROW(),0)),"")</f>
        <v/>
      </c>
      <c r="BI786" s="69" t="str">
        <f>IFERROR(CLEAN(HLOOKUP(BI$1,'1.源数据-产品报告-消费降序'!BI:BI,ROW(),0)),"")</f>
        <v/>
      </c>
      <c r="BJ786" s="69" t="str">
        <f>IFERROR(CLEAN(HLOOKUP(BJ$1,'1.源数据-产品报告-消费降序'!BJ:BJ,ROW(),0)),"")</f>
        <v/>
      </c>
      <c r="BK7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6" s="69" t="str">
        <f>IFERROR(CLEAN(HLOOKUP(BL$1,'1.源数据-产品报告-消费降序'!BL:BL,ROW(),0)),"")</f>
        <v/>
      </c>
      <c r="BO786" s="69" t="str">
        <f>IFERROR(CLEAN(HLOOKUP(BO$1,'1.源数据-产品报告-消费降序'!BO:BO,ROW(),0)),"")</f>
        <v/>
      </c>
      <c r="BP786" s="69" t="str">
        <f>IFERROR(CLEAN(HLOOKUP(BP$1,'1.源数据-产品报告-消费降序'!BP:BP,ROW(),0)),"")</f>
        <v/>
      </c>
      <c r="BQ786" s="69" t="str">
        <f>IFERROR(CLEAN(HLOOKUP(BQ$1,'1.源数据-产品报告-消费降序'!BQ:BQ,ROW(),0)),"")</f>
        <v/>
      </c>
      <c r="BR786" s="69" t="str">
        <f>IFERROR(CLEAN(HLOOKUP(BR$1,'1.源数据-产品报告-消费降序'!BR:BR,ROW(),0)),"")</f>
        <v/>
      </c>
      <c r="BS786" s="69" t="str">
        <f>IFERROR(CLEAN(HLOOKUP(BS$1,'1.源数据-产品报告-消费降序'!BS:BS,ROW(),0)),"")</f>
        <v/>
      </c>
      <c r="BT786" s="69" t="str">
        <f>IFERROR(CLEAN(HLOOKUP(BT$1,'1.源数据-产品报告-消费降序'!BT:BT,ROW(),0)),"")</f>
        <v/>
      </c>
      <c r="BU786" s="69" t="str">
        <f>IFERROR(CLEAN(HLOOKUP(BU$1,'1.源数据-产品报告-消费降序'!BU:BU,ROW(),0)),"")</f>
        <v/>
      </c>
      <c r="BV7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6" s="69" t="str">
        <f>IFERROR(CLEAN(HLOOKUP(BW$1,'1.源数据-产品报告-消费降序'!BW:BW,ROW(),0)),"")</f>
        <v/>
      </c>
    </row>
    <row r="787" spans="1:75">
      <c r="A787" s="69" t="str">
        <f>IFERROR(CLEAN(HLOOKUP(A$1,'1.源数据-产品报告-消费降序'!A:A,ROW(),0)),"")</f>
        <v/>
      </c>
      <c r="B787" s="69" t="str">
        <f>IFERROR(CLEAN(HLOOKUP(B$1,'1.源数据-产品报告-消费降序'!B:B,ROW(),0)),"")</f>
        <v/>
      </c>
      <c r="C787" s="69" t="str">
        <f>IFERROR(CLEAN(HLOOKUP(C$1,'1.源数据-产品报告-消费降序'!C:C,ROW(),0)),"")</f>
        <v/>
      </c>
      <c r="D787" s="69" t="str">
        <f>IFERROR(CLEAN(HLOOKUP(D$1,'1.源数据-产品报告-消费降序'!D:D,ROW(),0)),"")</f>
        <v/>
      </c>
      <c r="E787" s="69" t="str">
        <f>IFERROR(CLEAN(HLOOKUP(E$1,'1.源数据-产品报告-消费降序'!E:E,ROW(),0)),"")</f>
        <v/>
      </c>
      <c r="F787" s="69" t="str">
        <f>IFERROR(CLEAN(HLOOKUP(F$1,'1.源数据-产品报告-消费降序'!F:F,ROW(),0)),"")</f>
        <v/>
      </c>
      <c r="G787" s="70">
        <f>IFERROR((HLOOKUP(G$1,'1.源数据-产品报告-消费降序'!G:G,ROW(),0)),"")</f>
        <v>0</v>
      </c>
      <c r="H7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7" s="69" t="str">
        <f>IFERROR(CLEAN(HLOOKUP(I$1,'1.源数据-产品报告-消费降序'!I:I,ROW(),0)),"")</f>
        <v/>
      </c>
      <c r="L787" s="69" t="str">
        <f>IFERROR(CLEAN(HLOOKUP(L$1,'1.源数据-产品报告-消费降序'!L:L,ROW(),0)),"")</f>
        <v/>
      </c>
      <c r="M787" s="69" t="str">
        <f>IFERROR(CLEAN(HLOOKUP(M$1,'1.源数据-产品报告-消费降序'!M:M,ROW(),0)),"")</f>
        <v/>
      </c>
      <c r="N787" s="69" t="str">
        <f>IFERROR(CLEAN(HLOOKUP(N$1,'1.源数据-产品报告-消费降序'!N:N,ROW(),0)),"")</f>
        <v/>
      </c>
      <c r="O787" s="69" t="str">
        <f>IFERROR(CLEAN(HLOOKUP(O$1,'1.源数据-产品报告-消费降序'!O:O,ROW(),0)),"")</f>
        <v/>
      </c>
      <c r="P787" s="69" t="str">
        <f>IFERROR(CLEAN(HLOOKUP(P$1,'1.源数据-产品报告-消费降序'!P:P,ROW(),0)),"")</f>
        <v/>
      </c>
      <c r="Q787" s="69" t="str">
        <f>IFERROR(CLEAN(HLOOKUP(Q$1,'1.源数据-产品报告-消费降序'!Q:Q,ROW(),0)),"")</f>
        <v/>
      </c>
      <c r="R787" s="69" t="str">
        <f>IFERROR(CLEAN(HLOOKUP(R$1,'1.源数据-产品报告-消费降序'!R:R,ROW(),0)),"")</f>
        <v/>
      </c>
      <c r="S7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7" s="69" t="str">
        <f>IFERROR(CLEAN(HLOOKUP(T$1,'1.源数据-产品报告-消费降序'!T:T,ROW(),0)),"")</f>
        <v/>
      </c>
      <c r="W787" s="69" t="str">
        <f>IFERROR(CLEAN(HLOOKUP(W$1,'1.源数据-产品报告-消费降序'!W:W,ROW(),0)),"")</f>
        <v/>
      </c>
      <c r="X787" s="69" t="str">
        <f>IFERROR(CLEAN(HLOOKUP(X$1,'1.源数据-产品报告-消费降序'!X:X,ROW(),0)),"")</f>
        <v/>
      </c>
      <c r="Y787" s="69" t="str">
        <f>IFERROR(CLEAN(HLOOKUP(Y$1,'1.源数据-产品报告-消费降序'!Y:Y,ROW(),0)),"")</f>
        <v/>
      </c>
      <c r="Z787" s="69" t="str">
        <f>IFERROR(CLEAN(HLOOKUP(Z$1,'1.源数据-产品报告-消费降序'!Z:Z,ROW(),0)),"")</f>
        <v/>
      </c>
      <c r="AA787" s="69" t="str">
        <f>IFERROR(CLEAN(HLOOKUP(AA$1,'1.源数据-产品报告-消费降序'!AA:AA,ROW(),0)),"")</f>
        <v/>
      </c>
      <c r="AB787" s="69" t="str">
        <f>IFERROR(CLEAN(HLOOKUP(AB$1,'1.源数据-产品报告-消费降序'!AB:AB,ROW(),0)),"")</f>
        <v/>
      </c>
      <c r="AC787" s="69" t="str">
        <f>IFERROR(CLEAN(HLOOKUP(AC$1,'1.源数据-产品报告-消费降序'!AC:AC,ROW(),0)),"")</f>
        <v/>
      </c>
      <c r="AD7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7" s="69" t="str">
        <f>IFERROR(CLEAN(HLOOKUP(AE$1,'1.源数据-产品报告-消费降序'!AE:AE,ROW(),0)),"")</f>
        <v/>
      </c>
      <c r="AH787" s="69" t="str">
        <f>IFERROR(CLEAN(HLOOKUP(AH$1,'1.源数据-产品报告-消费降序'!AH:AH,ROW(),0)),"")</f>
        <v/>
      </c>
      <c r="AI787" s="69" t="str">
        <f>IFERROR(CLEAN(HLOOKUP(AI$1,'1.源数据-产品报告-消费降序'!AI:AI,ROW(),0)),"")</f>
        <v/>
      </c>
      <c r="AJ787" s="69" t="str">
        <f>IFERROR(CLEAN(HLOOKUP(AJ$1,'1.源数据-产品报告-消费降序'!AJ:AJ,ROW(),0)),"")</f>
        <v/>
      </c>
      <c r="AK787" s="69" t="str">
        <f>IFERROR(CLEAN(HLOOKUP(AK$1,'1.源数据-产品报告-消费降序'!AK:AK,ROW(),0)),"")</f>
        <v/>
      </c>
      <c r="AL787" s="69" t="str">
        <f>IFERROR(CLEAN(HLOOKUP(AL$1,'1.源数据-产品报告-消费降序'!AL:AL,ROW(),0)),"")</f>
        <v/>
      </c>
      <c r="AM787" s="69" t="str">
        <f>IFERROR(CLEAN(HLOOKUP(AM$1,'1.源数据-产品报告-消费降序'!AM:AM,ROW(),0)),"")</f>
        <v/>
      </c>
      <c r="AN787" s="69" t="str">
        <f>IFERROR(CLEAN(HLOOKUP(AN$1,'1.源数据-产品报告-消费降序'!AN:AN,ROW(),0)),"")</f>
        <v/>
      </c>
      <c r="AO7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7" s="69" t="str">
        <f>IFERROR(CLEAN(HLOOKUP(AP$1,'1.源数据-产品报告-消费降序'!AP:AP,ROW(),0)),"")</f>
        <v/>
      </c>
      <c r="AS787" s="69" t="str">
        <f>IFERROR(CLEAN(HLOOKUP(AS$1,'1.源数据-产品报告-消费降序'!AS:AS,ROW(),0)),"")</f>
        <v/>
      </c>
      <c r="AT787" s="69" t="str">
        <f>IFERROR(CLEAN(HLOOKUP(AT$1,'1.源数据-产品报告-消费降序'!AT:AT,ROW(),0)),"")</f>
        <v/>
      </c>
      <c r="AU787" s="69" t="str">
        <f>IFERROR(CLEAN(HLOOKUP(AU$1,'1.源数据-产品报告-消费降序'!AU:AU,ROW(),0)),"")</f>
        <v/>
      </c>
      <c r="AV787" s="69" t="str">
        <f>IFERROR(CLEAN(HLOOKUP(AV$1,'1.源数据-产品报告-消费降序'!AV:AV,ROW(),0)),"")</f>
        <v/>
      </c>
      <c r="AW787" s="69" t="str">
        <f>IFERROR(CLEAN(HLOOKUP(AW$1,'1.源数据-产品报告-消费降序'!AW:AW,ROW(),0)),"")</f>
        <v/>
      </c>
      <c r="AX787" s="69" t="str">
        <f>IFERROR(CLEAN(HLOOKUP(AX$1,'1.源数据-产品报告-消费降序'!AX:AX,ROW(),0)),"")</f>
        <v/>
      </c>
      <c r="AY787" s="69" t="str">
        <f>IFERROR(CLEAN(HLOOKUP(AY$1,'1.源数据-产品报告-消费降序'!AY:AY,ROW(),0)),"")</f>
        <v/>
      </c>
      <c r="AZ7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7" s="69" t="str">
        <f>IFERROR(CLEAN(HLOOKUP(BA$1,'1.源数据-产品报告-消费降序'!BA:BA,ROW(),0)),"")</f>
        <v/>
      </c>
      <c r="BD787" s="69" t="str">
        <f>IFERROR(CLEAN(HLOOKUP(BD$1,'1.源数据-产品报告-消费降序'!BD:BD,ROW(),0)),"")</f>
        <v/>
      </c>
      <c r="BE787" s="69" t="str">
        <f>IFERROR(CLEAN(HLOOKUP(BE$1,'1.源数据-产品报告-消费降序'!BE:BE,ROW(),0)),"")</f>
        <v/>
      </c>
      <c r="BF787" s="69" t="str">
        <f>IFERROR(CLEAN(HLOOKUP(BF$1,'1.源数据-产品报告-消费降序'!BF:BF,ROW(),0)),"")</f>
        <v/>
      </c>
      <c r="BG787" s="69" t="str">
        <f>IFERROR(CLEAN(HLOOKUP(BG$1,'1.源数据-产品报告-消费降序'!BG:BG,ROW(),0)),"")</f>
        <v/>
      </c>
      <c r="BH787" s="69" t="str">
        <f>IFERROR(CLEAN(HLOOKUP(BH$1,'1.源数据-产品报告-消费降序'!BH:BH,ROW(),0)),"")</f>
        <v/>
      </c>
      <c r="BI787" s="69" t="str">
        <f>IFERROR(CLEAN(HLOOKUP(BI$1,'1.源数据-产品报告-消费降序'!BI:BI,ROW(),0)),"")</f>
        <v/>
      </c>
      <c r="BJ787" s="69" t="str">
        <f>IFERROR(CLEAN(HLOOKUP(BJ$1,'1.源数据-产品报告-消费降序'!BJ:BJ,ROW(),0)),"")</f>
        <v/>
      </c>
      <c r="BK7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7" s="69" t="str">
        <f>IFERROR(CLEAN(HLOOKUP(BL$1,'1.源数据-产品报告-消费降序'!BL:BL,ROW(),0)),"")</f>
        <v/>
      </c>
      <c r="BO787" s="69" t="str">
        <f>IFERROR(CLEAN(HLOOKUP(BO$1,'1.源数据-产品报告-消费降序'!BO:BO,ROW(),0)),"")</f>
        <v/>
      </c>
      <c r="BP787" s="69" t="str">
        <f>IFERROR(CLEAN(HLOOKUP(BP$1,'1.源数据-产品报告-消费降序'!BP:BP,ROW(),0)),"")</f>
        <v/>
      </c>
      <c r="BQ787" s="69" t="str">
        <f>IFERROR(CLEAN(HLOOKUP(BQ$1,'1.源数据-产品报告-消费降序'!BQ:BQ,ROW(),0)),"")</f>
        <v/>
      </c>
      <c r="BR787" s="69" t="str">
        <f>IFERROR(CLEAN(HLOOKUP(BR$1,'1.源数据-产品报告-消费降序'!BR:BR,ROW(),0)),"")</f>
        <v/>
      </c>
      <c r="BS787" s="69" t="str">
        <f>IFERROR(CLEAN(HLOOKUP(BS$1,'1.源数据-产品报告-消费降序'!BS:BS,ROW(),0)),"")</f>
        <v/>
      </c>
      <c r="BT787" s="69" t="str">
        <f>IFERROR(CLEAN(HLOOKUP(BT$1,'1.源数据-产品报告-消费降序'!BT:BT,ROW(),0)),"")</f>
        <v/>
      </c>
      <c r="BU787" s="69" t="str">
        <f>IFERROR(CLEAN(HLOOKUP(BU$1,'1.源数据-产品报告-消费降序'!BU:BU,ROW(),0)),"")</f>
        <v/>
      </c>
      <c r="BV7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7" s="69" t="str">
        <f>IFERROR(CLEAN(HLOOKUP(BW$1,'1.源数据-产品报告-消费降序'!BW:BW,ROW(),0)),"")</f>
        <v/>
      </c>
    </row>
    <row r="788" spans="1:75">
      <c r="A788" s="69" t="str">
        <f>IFERROR(CLEAN(HLOOKUP(A$1,'1.源数据-产品报告-消费降序'!A:A,ROW(),0)),"")</f>
        <v/>
      </c>
      <c r="B788" s="69" t="str">
        <f>IFERROR(CLEAN(HLOOKUP(B$1,'1.源数据-产品报告-消费降序'!B:B,ROW(),0)),"")</f>
        <v/>
      </c>
      <c r="C788" s="69" t="str">
        <f>IFERROR(CLEAN(HLOOKUP(C$1,'1.源数据-产品报告-消费降序'!C:C,ROW(),0)),"")</f>
        <v/>
      </c>
      <c r="D788" s="69" t="str">
        <f>IFERROR(CLEAN(HLOOKUP(D$1,'1.源数据-产品报告-消费降序'!D:D,ROW(),0)),"")</f>
        <v/>
      </c>
      <c r="E788" s="69" t="str">
        <f>IFERROR(CLEAN(HLOOKUP(E$1,'1.源数据-产品报告-消费降序'!E:E,ROW(),0)),"")</f>
        <v/>
      </c>
      <c r="F788" s="69" t="str">
        <f>IFERROR(CLEAN(HLOOKUP(F$1,'1.源数据-产品报告-消费降序'!F:F,ROW(),0)),"")</f>
        <v/>
      </c>
      <c r="G788" s="70">
        <f>IFERROR((HLOOKUP(G$1,'1.源数据-产品报告-消费降序'!G:G,ROW(),0)),"")</f>
        <v>0</v>
      </c>
      <c r="H7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8" s="69" t="str">
        <f>IFERROR(CLEAN(HLOOKUP(I$1,'1.源数据-产品报告-消费降序'!I:I,ROW(),0)),"")</f>
        <v/>
      </c>
      <c r="L788" s="69" t="str">
        <f>IFERROR(CLEAN(HLOOKUP(L$1,'1.源数据-产品报告-消费降序'!L:L,ROW(),0)),"")</f>
        <v/>
      </c>
      <c r="M788" s="69" t="str">
        <f>IFERROR(CLEAN(HLOOKUP(M$1,'1.源数据-产品报告-消费降序'!M:M,ROW(),0)),"")</f>
        <v/>
      </c>
      <c r="N788" s="69" t="str">
        <f>IFERROR(CLEAN(HLOOKUP(N$1,'1.源数据-产品报告-消费降序'!N:N,ROW(),0)),"")</f>
        <v/>
      </c>
      <c r="O788" s="69" t="str">
        <f>IFERROR(CLEAN(HLOOKUP(O$1,'1.源数据-产品报告-消费降序'!O:O,ROW(),0)),"")</f>
        <v/>
      </c>
      <c r="P788" s="69" t="str">
        <f>IFERROR(CLEAN(HLOOKUP(P$1,'1.源数据-产品报告-消费降序'!P:P,ROW(),0)),"")</f>
        <v/>
      </c>
      <c r="Q788" s="69" t="str">
        <f>IFERROR(CLEAN(HLOOKUP(Q$1,'1.源数据-产品报告-消费降序'!Q:Q,ROW(),0)),"")</f>
        <v/>
      </c>
      <c r="R788" s="69" t="str">
        <f>IFERROR(CLEAN(HLOOKUP(R$1,'1.源数据-产品报告-消费降序'!R:R,ROW(),0)),"")</f>
        <v/>
      </c>
      <c r="S7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8" s="69" t="str">
        <f>IFERROR(CLEAN(HLOOKUP(T$1,'1.源数据-产品报告-消费降序'!T:T,ROW(),0)),"")</f>
        <v/>
      </c>
      <c r="W788" s="69" t="str">
        <f>IFERROR(CLEAN(HLOOKUP(W$1,'1.源数据-产品报告-消费降序'!W:W,ROW(),0)),"")</f>
        <v/>
      </c>
      <c r="X788" s="69" t="str">
        <f>IFERROR(CLEAN(HLOOKUP(X$1,'1.源数据-产品报告-消费降序'!X:X,ROW(),0)),"")</f>
        <v/>
      </c>
      <c r="Y788" s="69" t="str">
        <f>IFERROR(CLEAN(HLOOKUP(Y$1,'1.源数据-产品报告-消费降序'!Y:Y,ROW(),0)),"")</f>
        <v/>
      </c>
      <c r="Z788" s="69" t="str">
        <f>IFERROR(CLEAN(HLOOKUP(Z$1,'1.源数据-产品报告-消费降序'!Z:Z,ROW(),0)),"")</f>
        <v/>
      </c>
      <c r="AA788" s="69" t="str">
        <f>IFERROR(CLEAN(HLOOKUP(AA$1,'1.源数据-产品报告-消费降序'!AA:AA,ROW(),0)),"")</f>
        <v/>
      </c>
      <c r="AB788" s="69" t="str">
        <f>IFERROR(CLEAN(HLOOKUP(AB$1,'1.源数据-产品报告-消费降序'!AB:AB,ROW(),0)),"")</f>
        <v/>
      </c>
      <c r="AC788" s="69" t="str">
        <f>IFERROR(CLEAN(HLOOKUP(AC$1,'1.源数据-产品报告-消费降序'!AC:AC,ROW(),0)),"")</f>
        <v/>
      </c>
      <c r="AD7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8" s="69" t="str">
        <f>IFERROR(CLEAN(HLOOKUP(AE$1,'1.源数据-产品报告-消费降序'!AE:AE,ROW(),0)),"")</f>
        <v/>
      </c>
      <c r="AH788" s="69" t="str">
        <f>IFERROR(CLEAN(HLOOKUP(AH$1,'1.源数据-产品报告-消费降序'!AH:AH,ROW(),0)),"")</f>
        <v/>
      </c>
      <c r="AI788" s="69" t="str">
        <f>IFERROR(CLEAN(HLOOKUP(AI$1,'1.源数据-产品报告-消费降序'!AI:AI,ROW(),0)),"")</f>
        <v/>
      </c>
      <c r="AJ788" s="69" t="str">
        <f>IFERROR(CLEAN(HLOOKUP(AJ$1,'1.源数据-产品报告-消费降序'!AJ:AJ,ROW(),0)),"")</f>
        <v/>
      </c>
      <c r="AK788" s="69" t="str">
        <f>IFERROR(CLEAN(HLOOKUP(AK$1,'1.源数据-产品报告-消费降序'!AK:AK,ROW(),0)),"")</f>
        <v/>
      </c>
      <c r="AL788" s="69" t="str">
        <f>IFERROR(CLEAN(HLOOKUP(AL$1,'1.源数据-产品报告-消费降序'!AL:AL,ROW(),0)),"")</f>
        <v/>
      </c>
      <c r="AM788" s="69" t="str">
        <f>IFERROR(CLEAN(HLOOKUP(AM$1,'1.源数据-产品报告-消费降序'!AM:AM,ROW(),0)),"")</f>
        <v/>
      </c>
      <c r="AN788" s="69" t="str">
        <f>IFERROR(CLEAN(HLOOKUP(AN$1,'1.源数据-产品报告-消费降序'!AN:AN,ROW(),0)),"")</f>
        <v/>
      </c>
      <c r="AO7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8" s="69" t="str">
        <f>IFERROR(CLEAN(HLOOKUP(AP$1,'1.源数据-产品报告-消费降序'!AP:AP,ROW(),0)),"")</f>
        <v/>
      </c>
      <c r="AS788" s="69" t="str">
        <f>IFERROR(CLEAN(HLOOKUP(AS$1,'1.源数据-产品报告-消费降序'!AS:AS,ROW(),0)),"")</f>
        <v/>
      </c>
      <c r="AT788" s="69" t="str">
        <f>IFERROR(CLEAN(HLOOKUP(AT$1,'1.源数据-产品报告-消费降序'!AT:AT,ROW(),0)),"")</f>
        <v/>
      </c>
      <c r="AU788" s="69" t="str">
        <f>IFERROR(CLEAN(HLOOKUP(AU$1,'1.源数据-产品报告-消费降序'!AU:AU,ROW(),0)),"")</f>
        <v/>
      </c>
      <c r="AV788" s="69" t="str">
        <f>IFERROR(CLEAN(HLOOKUP(AV$1,'1.源数据-产品报告-消费降序'!AV:AV,ROW(),0)),"")</f>
        <v/>
      </c>
      <c r="AW788" s="69" t="str">
        <f>IFERROR(CLEAN(HLOOKUP(AW$1,'1.源数据-产品报告-消费降序'!AW:AW,ROW(),0)),"")</f>
        <v/>
      </c>
      <c r="AX788" s="69" t="str">
        <f>IFERROR(CLEAN(HLOOKUP(AX$1,'1.源数据-产品报告-消费降序'!AX:AX,ROW(),0)),"")</f>
        <v/>
      </c>
      <c r="AY788" s="69" t="str">
        <f>IFERROR(CLEAN(HLOOKUP(AY$1,'1.源数据-产品报告-消费降序'!AY:AY,ROW(),0)),"")</f>
        <v/>
      </c>
      <c r="AZ7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8" s="69" t="str">
        <f>IFERROR(CLEAN(HLOOKUP(BA$1,'1.源数据-产品报告-消费降序'!BA:BA,ROW(),0)),"")</f>
        <v/>
      </c>
      <c r="BD788" s="69" t="str">
        <f>IFERROR(CLEAN(HLOOKUP(BD$1,'1.源数据-产品报告-消费降序'!BD:BD,ROW(),0)),"")</f>
        <v/>
      </c>
      <c r="BE788" s="69" t="str">
        <f>IFERROR(CLEAN(HLOOKUP(BE$1,'1.源数据-产品报告-消费降序'!BE:BE,ROW(),0)),"")</f>
        <v/>
      </c>
      <c r="BF788" s="69" t="str">
        <f>IFERROR(CLEAN(HLOOKUP(BF$1,'1.源数据-产品报告-消费降序'!BF:BF,ROW(),0)),"")</f>
        <v/>
      </c>
      <c r="BG788" s="69" t="str">
        <f>IFERROR(CLEAN(HLOOKUP(BG$1,'1.源数据-产品报告-消费降序'!BG:BG,ROW(),0)),"")</f>
        <v/>
      </c>
      <c r="BH788" s="69" t="str">
        <f>IFERROR(CLEAN(HLOOKUP(BH$1,'1.源数据-产品报告-消费降序'!BH:BH,ROW(),0)),"")</f>
        <v/>
      </c>
      <c r="BI788" s="69" t="str">
        <f>IFERROR(CLEAN(HLOOKUP(BI$1,'1.源数据-产品报告-消费降序'!BI:BI,ROW(),0)),"")</f>
        <v/>
      </c>
      <c r="BJ788" s="69" t="str">
        <f>IFERROR(CLEAN(HLOOKUP(BJ$1,'1.源数据-产品报告-消费降序'!BJ:BJ,ROW(),0)),"")</f>
        <v/>
      </c>
      <c r="BK7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8" s="69" t="str">
        <f>IFERROR(CLEAN(HLOOKUP(BL$1,'1.源数据-产品报告-消费降序'!BL:BL,ROW(),0)),"")</f>
        <v/>
      </c>
      <c r="BO788" s="69" t="str">
        <f>IFERROR(CLEAN(HLOOKUP(BO$1,'1.源数据-产品报告-消费降序'!BO:BO,ROW(),0)),"")</f>
        <v/>
      </c>
      <c r="BP788" s="69" t="str">
        <f>IFERROR(CLEAN(HLOOKUP(BP$1,'1.源数据-产品报告-消费降序'!BP:BP,ROW(),0)),"")</f>
        <v/>
      </c>
      <c r="BQ788" s="69" t="str">
        <f>IFERROR(CLEAN(HLOOKUP(BQ$1,'1.源数据-产品报告-消费降序'!BQ:BQ,ROW(),0)),"")</f>
        <v/>
      </c>
      <c r="BR788" s="69" t="str">
        <f>IFERROR(CLEAN(HLOOKUP(BR$1,'1.源数据-产品报告-消费降序'!BR:BR,ROW(),0)),"")</f>
        <v/>
      </c>
      <c r="BS788" s="69" t="str">
        <f>IFERROR(CLEAN(HLOOKUP(BS$1,'1.源数据-产品报告-消费降序'!BS:BS,ROW(),0)),"")</f>
        <v/>
      </c>
      <c r="BT788" s="69" t="str">
        <f>IFERROR(CLEAN(HLOOKUP(BT$1,'1.源数据-产品报告-消费降序'!BT:BT,ROW(),0)),"")</f>
        <v/>
      </c>
      <c r="BU788" s="69" t="str">
        <f>IFERROR(CLEAN(HLOOKUP(BU$1,'1.源数据-产品报告-消费降序'!BU:BU,ROW(),0)),"")</f>
        <v/>
      </c>
      <c r="BV7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8" s="69" t="str">
        <f>IFERROR(CLEAN(HLOOKUP(BW$1,'1.源数据-产品报告-消费降序'!BW:BW,ROW(),0)),"")</f>
        <v/>
      </c>
    </row>
    <row r="789" spans="1:75">
      <c r="A789" s="69" t="str">
        <f>IFERROR(CLEAN(HLOOKUP(A$1,'1.源数据-产品报告-消费降序'!A:A,ROW(),0)),"")</f>
        <v/>
      </c>
      <c r="B789" s="69" t="str">
        <f>IFERROR(CLEAN(HLOOKUP(B$1,'1.源数据-产品报告-消费降序'!B:B,ROW(),0)),"")</f>
        <v/>
      </c>
      <c r="C789" s="69" t="str">
        <f>IFERROR(CLEAN(HLOOKUP(C$1,'1.源数据-产品报告-消费降序'!C:C,ROW(),0)),"")</f>
        <v/>
      </c>
      <c r="D789" s="69" t="str">
        <f>IFERROR(CLEAN(HLOOKUP(D$1,'1.源数据-产品报告-消费降序'!D:D,ROW(),0)),"")</f>
        <v/>
      </c>
      <c r="E789" s="69" t="str">
        <f>IFERROR(CLEAN(HLOOKUP(E$1,'1.源数据-产品报告-消费降序'!E:E,ROW(),0)),"")</f>
        <v/>
      </c>
      <c r="F789" s="69" t="str">
        <f>IFERROR(CLEAN(HLOOKUP(F$1,'1.源数据-产品报告-消费降序'!F:F,ROW(),0)),"")</f>
        <v/>
      </c>
      <c r="G789" s="70">
        <f>IFERROR((HLOOKUP(G$1,'1.源数据-产品报告-消费降序'!G:G,ROW(),0)),"")</f>
        <v>0</v>
      </c>
      <c r="H7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89" s="69" t="str">
        <f>IFERROR(CLEAN(HLOOKUP(I$1,'1.源数据-产品报告-消费降序'!I:I,ROW(),0)),"")</f>
        <v/>
      </c>
      <c r="L789" s="69" t="str">
        <f>IFERROR(CLEAN(HLOOKUP(L$1,'1.源数据-产品报告-消费降序'!L:L,ROW(),0)),"")</f>
        <v/>
      </c>
      <c r="M789" s="69" t="str">
        <f>IFERROR(CLEAN(HLOOKUP(M$1,'1.源数据-产品报告-消费降序'!M:M,ROW(),0)),"")</f>
        <v/>
      </c>
      <c r="N789" s="69" t="str">
        <f>IFERROR(CLEAN(HLOOKUP(N$1,'1.源数据-产品报告-消费降序'!N:N,ROW(),0)),"")</f>
        <v/>
      </c>
      <c r="O789" s="69" t="str">
        <f>IFERROR(CLEAN(HLOOKUP(O$1,'1.源数据-产品报告-消费降序'!O:O,ROW(),0)),"")</f>
        <v/>
      </c>
      <c r="P789" s="69" t="str">
        <f>IFERROR(CLEAN(HLOOKUP(P$1,'1.源数据-产品报告-消费降序'!P:P,ROW(),0)),"")</f>
        <v/>
      </c>
      <c r="Q789" s="69" t="str">
        <f>IFERROR(CLEAN(HLOOKUP(Q$1,'1.源数据-产品报告-消费降序'!Q:Q,ROW(),0)),"")</f>
        <v/>
      </c>
      <c r="R789" s="69" t="str">
        <f>IFERROR(CLEAN(HLOOKUP(R$1,'1.源数据-产品报告-消费降序'!R:R,ROW(),0)),"")</f>
        <v/>
      </c>
      <c r="S7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89" s="69" t="str">
        <f>IFERROR(CLEAN(HLOOKUP(T$1,'1.源数据-产品报告-消费降序'!T:T,ROW(),0)),"")</f>
        <v/>
      </c>
      <c r="W789" s="69" t="str">
        <f>IFERROR(CLEAN(HLOOKUP(W$1,'1.源数据-产品报告-消费降序'!W:W,ROW(),0)),"")</f>
        <v/>
      </c>
      <c r="X789" s="69" t="str">
        <f>IFERROR(CLEAN(HLOOKUP(X$1,'1.源数据-产品报告-消费降序'!X:X,ROW(),0)),"")</f>
        <v/>
      </c>
      <c r="Y789" s="69" t="str">
        <f>IFERROR(CLEAN(HLOOKUP(Y$1,'1.源数据-产品报告-消费降序'!Y:Y,ROW(),0)),"")</f>
        <v/>
      </c>
      <c r="Z789" s="69" t="str">
        <f>IFERROR(CLEAN(HLOOKUP(Z$1,'1.源数据-产品报告-消费降序'!Z:Z,ROW(),0)),"")</f>
        <v/>
      </c>
      <c r="AA789" s="69" t="str">
        <f>IFERROR(CLEAN(HLOOKUP(AA$1,'1.源数据-产品报告-消费降序'!AA:AA,ROW(),0)),"")</f>
        <v/>
      </c>
      <c r="AB789" s="69" t="str">
        <f>IFERROR(CLEAN(HLOOKUP(AB$1,'1.源数据-产品报告-消费降序'!AB:AB,ROW(),0)),"")</f>
        <v/>
      </c>
      <c r="AC789" s="69" t="str">
        <f>IFERROR(CLEAN(HLOOKUP(AC$1,'1.源数据-产品报告-消费降序'!AC:AC,ROW(),0)),"")</f>
        <v/>
      </c>
      <c r="AD7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89" s="69" t="str">
        <f>IFERROR(CLEAN(HLOOKUP(AE$1,'1.源数据-产品报告-消费降序'!AE:AE,ROW(),0)),"")</f>
        <v/>
      </c>
      <c r="AH789" s="69" t="str">
        <f>IFERROR(CLEAN(HLOOKUP(AH$1,'1.源数据-产品报告-消费降序'!AH:AH,ROW(),0)),"")</f>
        <v/>
      </c>
      <c r="AI789" s="69" t="str">
        <f>IFERROR(CLEAN(HLOOKUP(AI$1,'1.源数据-产品报告-消费降序'!AI:AI,ROW(),0)),"")</f>
        <v/>
      </c>
      <c r="AJ789" s="69" t="str">
        <f>IFERROR(CLEAN(HLOOKUP(AJ$1,'1.源数据-产品报告-消费降序'!AJ:AJ,ROW(),0)),"")</f>
        <v/>
      </c>
      <c r="AK789" s="69" t="str">
        <f>IFERROR(CLEAN(HLOOKUP(AK$1,'1.源数据-产品报告-消费降序'!AK:AK,ROW(),0)),"")</f>
        <v/>
      </c>
      <c r="AL789" s="69" t="str">
        <f>IFERROR(CLEAN(HLOOKUP(AL$1,'1.源数据-产品报告-消费降序'!AL:AL,ROW(),0)),"")</f>
        <v/>
      </c>
      <c r="AM789" s="69" t="str">
        <f>IFERROR(CLEAN(HLOOKUP(AM$1,'1.源数据-产品报告-消费降序'!AM:AM,ROW(),0)),"")</f>
        <v/>
      </c>
      <c r="AN789" s="69" t="str">
        <f>IFERROR(CLEAN(HLOOKUP(AN$1,'1.源数据-产品报告-消费降序'!AN:AN,ROW(),0)),"")</f>
        <v/>
      </c>
      <c r="AO7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89" s="69" t="str">
        <f>IFERROR(CLEAN(HLOOKUP(AP$1,'1.源数据-产品报告-消费降序'!AP:AP,ROW(),0)),"")</f>
        <v/>
      </c>
      <c r="AS789" s="69" t="str">
        <f>IFERROR(CLEAN(HLOOKUP(AS$1,'1.源数据-产品报告-消费降序'!AS:AS,ROW(),0)),"")</f>
        <v/>
      </c>
      <c r="AT789" s="69" t="str">
        <f>IFERROR(CLEAN(HLOOKUP(AT$1,'1.源数据-产品报告-消费降序'!AT:AT,ROW(),0)),"")</f>
        <v/>
      </c>
      <c r="AU789" s="69" t="str">
        <f>IFERROR(CLEAN(HLOOKUP(AU$1,'1.源数据-产品报告-消费降序'!AU:AU,ROW(),0)),"")</f>
        <v/>
      </c>
      <c r="AV789" s="69" t="str">
        <f>IFERROR(CLEAN(HLOOKUP(AV$1,'1.源数据-产品报告-消费降序'!AV:AV,ROW(),0)),"")</f>
        <v/>
      </c>
      <c r="AW789" s="69" t="str">
        <f>IFERROR(CLEAN(HLOOKUP(AW$1,'1.源数据-产品报告-消费降序'!AW:AW,ROW(),0)),"")</f>
        <v/>
      </c>
      <c r="AX789" s="69" t="str">
        <f>IFERROR(CLEAN(HLOOKUP(AX$1,'1.源数据-产品报告-消费降序'!AX:AX,ROW(),0)),"")</f>
        <v/>
      </c>
      <c r="AY789" s="69" t="str">
        <f>IFERROR(CLEAN(HLOOKUP(AY$1,'1.源数据-产品报告-消费降序'!AY:AY,ROW(),0)),"")</f>
        <v/>
      </c>
      <c r="AZ7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89" s="69" t="str">
        <f>IFERROR(CLEAN(HLOOKUP(BA$1,'1.源数据-产品报告-消费降序'!BA:BA,ROW(),0)),"")</f>
        <v/>
      </c>
      <c r="BD789" s="69" t="str">
        <f>IFERROR(CLEAN(HLOOKUP(BD$1,'1.源数据-产品报告-消费降序'!BD:BD,ROW(),0)),"")</f>
        <v/>
      </c>
      <c r="BE789" s="69" t="str">
        <f>IFERROR(CLEAN(HLOOKUP(BE$1,'1.源数据-产品报告-消费降序'!BE:BE,ROW(),0)),"")</f>
        <v/>
      </c>
      <c r="BF789" s="69" t="str">
        <f>IFERROR(CLEAN(HLOOKUP(BF$1,'1.源数据-产品报告-消费降序'!BF:BF,ROW(),0)),"")</f>
        <v/>
      </c>
      <c r="BG789" s="69" t="str">
        <f>IFERROR(CLEAN(HLOOKUP(BG$1,'1.源数据-产品报告-消费降序'!BG:BG,ROW(),0)),"")</f>
        <v/>
      </c>
      <c r="BH789" s="69" t="str">
        <f>IFERROR(CLEAN(HLOOKUP(BH$1,'1.源数据-产品报告-消费降序'!BH:BH,ROW(),0)),"")</f>
        <v/>
      </c>
      <c r="BI789" s="69" t="str">
        <f>IFERROR(CLEAN(HLOOKUP(BI$1,'1.源数据-产品报告-消费降序'!BI:BI,ROW(),0)),"")</f>
        <v/>
      </c>
      <c r="BJ789" s="69" t="str">
        <f>IFERROR(CLEAN(HLOOKUP(BJ$1,'1.源数据-产品报告-消费降序'!BJ:BJ,ROW(),0)),"")</f>
        <v/>
      </c>
      <c r="BK7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89" s="69" t="str">
        <f>IFERROR(CLEAN(HLOOKUP(BL$1,'1.源数据-产品报告-消费降序'!BL:BL,ROW(),0)),"")</f>
        <v/>
      </c>
      <c r="BO789" s="69" t="str">
        <f>IFERROR(CLEAN(HLOOKUP(BO$1,'1.源数据-产品报告-消费降序'!BO:BO,ROW(),0)),"")</f>
        <v/>
      </c>
      <c r="BP789" s="69" t="str">
        <f>IFERROR(CLEAN(HLOOKUP(BP$1,'1.源数据-产品报告-消费降序'!BP:BP,ROW(),0)),"")</f>
        <v/>
      </c>
      <c r="BQ789" s="69" t="str">
        <f>IFERROR(CLEAN(HLOOKUP(BQ$1,'1.源数据-产品报告-消费降序'!BQ:BQ,ROW(),0)),"")</f>
        <v/>
      </c>
      <c r="BR789" s="69" t="str">
        <f>IFERROR(CLEAN(HLOOKUP(BR$1,'1.源数据-产品报告-消费降序'!BR:BR,ROW(),0)),"")</f>
        <v/>
      </c>
      <c r="BS789" s="69" t="str">
        <f>IFERROR(CLEAN(HLOOKUP(BS$1,'1.源数据-产品报告-消费降序'!BS:BS,ROW(),0)),"")</f>
        <v/>
      </c>
      <c r="BT789" s="69" t="str">
        <f>IFERROR(CLEAN(HLOOKUP(BT$1,'1.源数据-产品报告-消费降序'!BT:BT,ROW(),0)),"")</f>
        <v/>
      </c>
      <c r="BU789" s="69" t="str">
        <f>IFERROR(CLEAN(HLOOKUP(BU$1,'1.源数据-产品报告-消费降序'!BU:BU,ROW(),0)),"")</f>
        <v/>
      </c>
      <c r="BV7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89" s="69" t="str">
        <f>IFERROR(CLEAN(HLOOKUP(BW$1,'1.源数据-产品报告-消费降序'!BW:BW,ROW(),0)),"")</f>
        <v/>
      </c>
    </row>
    <row r="790" spans="1:75">
      <c r="A790" s="69" t="str">
        <f>IFERROR(CLEAN(HLOOKUP(A$1,'1.源数据-产品报告-消费降序'!A:A,ROW(),0)),"")</f>
        <v/>
      </c>
      <c r="B790" s="69" t="str">
        <f>IFERROR(CLEAN(HLOOKUP(B$1,'1.源数据-产品报告-消费降序'!B:B,ROW(),0)),"")</f>
        <v/>
      </c>
      <c r="C790" s="69" t="str">
        <f>IFERROR(CLEAN(HLOOKUP(C$1,'1.源数据-产品报告-消费降序'!C:C,ROW(),0)),"")</f>
        <v/>
      </c>
      <c r="D790" s="69" t="str">
        <f>IFERROR(CLEAN(HLOOKUP(D$1,'1.源数据-产品报告-消费降序'!D:D,ROW(),0)),"")</f>
        <v/>
      </c>
      <c r="E790" s="69" t="str">
        <f>IFERROR(CLEAN(HLOOKUP(E$1,'1.源数据-产品报告-消费降序'!E:E,ROW(),0)),"")</f>
        <v/>
      </c>
      <c r="F790" s="69" t="str">
        <f>IFERROR(CLEAN(HLOOKUP(F$1,'1.源数据-产品报告-消费降序'!F:F,ROW(),0)),"")</f>
        <v/>
      </c>
      <c r="G790" s="70">
        <f>IFERROR((HLOOKUP(G$1,'1.源数据-产品报告-消费降序'!G:G,ROW(),0)),"")</f>
        <v>0</v>
      </c>
      <c r="H7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0" s="69" t="str">
        <f>IFERROR(CLEAN(HLOOKUP(I$1,'1.源数据-产品报告-消费降序'!I:I,ROW(),0)),"")</f>
        <v/>
      </c>
      <c r="L790" s="69" t="str">
        <f>IFERROR(CLEAN(HLOOKUP(L$1,'1.源数据-产品报告-消费降序'!L:L,ROW(),0)),"")</f>
        <v/>
      </c>
      <c r="M790" s="69" t="str">
        <f>IFERROR(CLEAN(HLOOKUP(M$1,'1.源数据-产品报告-消费降序'!M:M,ROW(),0)),"")</f>
        <v/>
      </c>
      <c r="N790" s="69" t="str">
        <f>IFERROR(CLEAN(HLOOKUP(N$1,'1.源数据-产品报告-消费降序'!N:N,ROW(),0)),"")</f>
        <v/>
      </c>
      <c r="O790" s="69" t="str">
        <f>IFERROR(CLEAN(HLOOKUP(O$1,'1.源数据-产品报告-消费降序'!O:O,ROW(),0)),"")</f>
        <v/>
      </c>
      <c r="P790" s="69" t="str">
        <f>IFERROR(CLEAN(HLOOKUP(P$1,'1.源数据-产品报告-消费降序'!P:P,ROW(),0)),"")</f>
        <v/>
      </c>
      <c r="Q790" s="69" t="str">
        <f>IFERROR(CLEAN(HLOOKUP(Q$1,'1.源数据-产品报告-消费降序'!Q:Q,ROW(),0)),"")</f>
        <v/>
      </c>
      <c r="R790" s="69" t="str">
        <f>IFERROR(CLEAN(HLOOKUP(R$1,'1.源数据-产品报告-消费降序'!R:R,ROW(),0)),"")</f>
        <v/>
      </c>
      <c r="S7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0" s="69" t="str">
        <f>IFERROR(CLEAN(HLOOKUP(T$1,'1.源数据-产品报告-消费降序'!T:T,ROW(),0)),"")</f>
        <v/>
      </c>
      <c r="W790" s="69" t="str">
        <f>IFERROR(CLEAN(HLOOKUP(W$1,'1.源数据-产品报告-消费降序'!W:W,ROW(),0)),"")</f>
        <v/>
      </c>
      <c r="X790" s="69" t="str">
        <f>IFERROR(CLEAN(HLOOKUP(X$1,'1.源数据-产品报告-消费降序'!X:X,ROW(),0)),"")</f>
        <v/>
      </c>
      <c r="Y790" s="69" t="str">
        <f>IFERROR(CLEAN(HLOOKUP(Y$1,'1.源数据-产品报告-消费降序'!Y:Y,ROW(),0)),"")</f>
        <v/>
      </c>
      <c r="Z790" s="69" t="str">
        <f>IFERROR(CLEAN(HLOOKUP(Z$1,'1.源数据-产品报告-消费降序'!Z:Z,ROW(),0)),"")</f>
        <v/>
      </c>
      <c r="AA790" s="69" t="str">
        <f>IFERROR(CLEAN(HLOOKUP(AA$1,'1.源数据-产品报告-消费降序'!AA:AA,ROW(),0)),"")</f>
        <v/>
      </c>
      <c r="AB790" s="69" t="str">
        <f>IFERROR(CLEAN(HLOOKUP(AB$1,'1.源数据-产品报告-消费降序'!AB:AB,ROW(),0)),"")</f>
        <v/>
      </c>
      <c r="AC790" s="69" t="str">
        <f>IFERROR(CLEAN(HLOOKUP(AC$1,'1.源数据-产品报告-消费降序'!AC:AC,ROW(),0)),"")</f>
        <v/>
      </c>
      <c r="AD7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0" s="69" t="str">
        <f>IFERROR(CLEAN(HLOOKUP(AE$1,'1.源数据-产品报告-消费降序'!AE:AE,ROW(),0)),"")</f>
        <v/>
      </c>
      <c r="AH790" s="69" t="str">
        <f>IFERROR(CLEAN(HLOOKUP(AH$1,'1.源数据-产品报告-消费降序'!AH:AH,ROW(),0)),"")</f>
        <v/>
      </c>
      <c r="AI790" s="69" t="str">
        <f>IFERROR(CLEAN(HLOOKUP(AI$1,'1.源数据-产品报告-消费降序'!AI:AI,ROW(),0)),"")</f>
        <v/>
      </c>
      <c r="AJ790" s="69" t="str">
        <f>IFERROR(CLEAN(HLOOKUP(AJ$1,'1.源数据-产品报告-消费降序'!AJ:AJ,ROW(),0)),"")</f>
        <v/>
      </c>
      <c r="AK790" s="69" t="str">
        <f>IFERROR(CLEAN(HLOOKUP(AK$1,'1.源数据-产品报告-消费降序'!AK:AK,ROW(),0)),"")</f>
        <v/>
      </c>
      <c r="AL790" s="69" t="str">
        <f>IFERROR(CLEAN(HLOOKUP(AL$1,'1.源数据-产品报告-消费降序'!AL:AL,ROW(),0)),"")</f>
        <v/>
      </c>
      <c r="AM790" s="69" t="str">
        <f>IFERROR(CLEAN(HLOOKUP(AM$1,'1.源数据-产品报告-消费降序'!AM:AM,ROW(),0)),"")</f>
        <v/>
      </c>
      <c r="AN790" s="69" t="str">
        <f>IFERROR(CLEAN(HLOOKUP(AN$1,'1.源数据-产品报告-消费降序'!AN:AN,ROW(),0)),"")</f>
        <v/>
      </c>
      <c r="AO7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0" s="69" t="str">
        <f>IFERROR(CLEAN(HLOOKUP(AP$1,'1.源数据-产品报告-消费降序'!AP:AP,ROW(),0)),"")</f>
        <v/>
      </c>
      <c r="AS790" s="69" t="str">
        <f>IFERROR(CLEAN(HLOOKUP(AS$1,'1.源数据-产品报告-消费降序'!AS:AS,ROW(),0)),"")</f>
        <v/>
      </c>
      <c r="AT790" s="69" t="str">
        <f>IFERROR(CLEAN(HLOOKUP(AT$1,'1.源数据-产品报告-消费降序'!AT:AT,ROW(),0)),"")</f>
        <v/>
      </c>
      <c r="AU790" s="69" t="str">
        <f>IFERROR(CLEAN(HLOOKUP(AU$1,'1.源数据-产品报告-消费降序'!AU:AU,ROW(),0)),"")</f>
        <v/>
      </c>
      <c r="AV790" s="69" t="str">
        <f>IFERROR(CLEAN(HLOOKUP(AV$1,'1.源数据-产品报告-消费降序'!AV:AV,ROW(),0)),"")</f>
        <v/>
      </c>
      <c r="AW790" s="69" t="str">
        <f>IFERROR(CLEAN(HLOOKUP(AW$1,'1.源数据-产品报告-消费降序'!AW:AW,ROW(),0)),"")</f>
        <v/>
      </c>
      <c r="AX790" s="69" t="str">
        <f>IFERROR(CLEAN(HLOOKUP(AX$1,'1.源数据-产品报告-消费降序'!AX:AX,ROW(),0)),"")</f>
        <v/>
      </c>
      <c r="AY790" s="69" t="str">
        <f>IFERROR(CLEAN(HLOOKUP(AY$1,'1.源数据-产品报告-消费降序'!AY:AY,ROW(),0)),"")</f>
        <v/>
      </c>
      <c r="AZ7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0" s="69" t="str">
        <f>IFERROR(CLEAN(HLOOKUP(BA$1,'1.源数据-产品报告-消费降序'!BA:BA,ROW(),0)),"")</f>
        <v/>
      </c>
      <c r="BD790" s="69" t="str">
        <f>IFERROR(CLEAN(HLOOKUP(BD$1,'1.源数据-产品报告-消费降序'!BD:BD,ROW(),0)),"")</f>
        <v/>
      </c>
      <c r="BE790" s="69" t="str">
        <f>IFERROR(CLEAN(HLOOKUP(BE$1,'1.源数据-产品报告-消费降序'!BE:BE,ROW(),0)),"")</f>
        <v/>
      </c>
      <c r="BF790" s="69" t="str">
        <f>IFERROR(CLEAN(HLOOKUP(BF$1,'1.源数据-产品报告-消费降序'!BF:BF,ROW(),0)),"")</f>
        <v/>
      </c>
      <c r="BG790" s="69" t="str">
        <f>IFERROR(CLEAN(HLOOKUP(BG$1,'1.源数据-产品报告-消费降序'!BG:BG,ROW(),0)),"")</f>
        <v/>
      </c>
      <c r="BH790" s="69" t="str">
        <f>IFERROR(CLEAN(HLOOKUP(BH$1,'1.源数据-产品报告-消费降序'!BH:BH,ROW(),0)),"")</f>
        <v/>
      </c>
      <c r="BI790" s="69" t="str">
        <f>IFERROR(CLEAN(HLOOKUP(BI$1,'1.源数据-产品报告-消费降序'!BI:BI,ROW(),0)),"")</f>
        <v/>
      </c>
      <c r="BJ790" s="69" t="str">
        <f>IFERROR(CLEAN(HLOOKUP(BJ$1,'1.源数据-产品报告-消费降序'!BJ:BJ,ROW(),0)),"")</f>
        <v/>
      </c>
      <c r="BK7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0" s="69" t="str">
        <f>IFERROR(CLEAN(HLOOKUP(BL$1,'1.源数据-产品报告-消费降序'!BL:BL,ROW(),0)),"")</f>
        <v/>
      </c>
      <c r="BO790" s="69" t="str">
        <f>IFERROR(CLEAN(HLOOKUP(BO$1,'1.源数据-产品报告-消费降序'!BO:BO,ROW(),0)),"")</f>
        <v/>
      </c>
      <c r="BP790" s="69" t="str">
        <f>IFERROR(CLEAN(HLOOKUP(BP$1,'1.源数据-产品报告-消费降序'!BP:BP,ROW(),0)),"")</f>
        <v/>
      </c>
      <c r="BQ790" s="69" t="str">
        <f>IFERROR(CLEAN(HLOOKUP(BQ$1,'1.源数据-产品报告-消费降序'!BQ:BQ,ROW(),0)),"")</f>
        <v/>
      </c>
      <c r="BR790" s="69" t="str">
        <f>IFERROR(CLEAN(HLOOKUP(BR$1,'1.源数据-产品报告-消费降序'!BR:BR,ROW(),0)),"")</f>
        <v/>
      </c>
      <c r="BS790" s="69" t="str">
        <f>IFERROR(CLEAN(HLOOKUP(BS$1,'1.源数据-产品报告-消费降序'!BS:BS,ROW(),0)),"")</f>
        <v/>
      </c>
      <c r="BT790" s="69" t="str">
        <f>IFERROR(CLEAN(HLOOKUP(BT$1,'1.源数据-产品报告-消费降序'!BT:BT,ROW(),0)),"")</f>
        <v/>
      </c>
      <c r="BU790" s="69" t="str">
        <f>IFERROR(CLEAN(HLOOKUP(BU$1,'1.源数据-产品报告-消费降序'!BU:BU,ROW(),0)),"")</f>
        <v/>
      </c>
      <c r="BV7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0" s="69" t="str">
        <f>IFERROR(CLEAN(HLOOKUP(BW$1,'1.源数据-产品报告-消费降序'!BW:BW,ROW(),0)),"")</f>
        <v/>
      </c>
    </row>
    <row r="791" spans="1:75">
      <c r="A791" s="69" t="str">
        <f>IFERROR(CLEAN(HLOOKUP(A$1,'1.源数据-产品报告-消费降序'!A:A,ROW(),0)),"")</f>
        <v/>
      </c>
      <c r="B791" s="69" t="str">
        <f>IFERROR(CLEAN(HLOOKUP(B$1,'1.源数据-产品报告-消费降序'!B:B,ROW(),0)),"")</f>
        <v/>
      </c>
      <c r="C791" s="69" t="str">
        <f>IFERROR(CLEAN(HLOOKUP(C$1,'1.源数据-产品报告-消费降序'!C:C,ROW(),0)),"")</f>
        <v/>
      </c>
      <c r="D791" s="69" t="str">
        <f>IFERROR(CLEAN(HLOOKUP(D$1,'1.源数据-产品报告-消费降序'!D:D,ROW(),0)),"")</f>
        <v/>
      </c>
      <c r="E791" s="69" t="str">
        <f>IFERROR(CLEAN(HLOOKUP(E$1,'1.源数据-产品报告-消费降序'!E:E,ROW(),0)),"")</f>
        <v/>
      </c>
      <c r="F791" s="69" t="str">
        <f>IFERROR(CLEAN(HLOOKUP(F$1,'1.源数据-产品报告-消费降序'!F:F,ROW(),0)),"")</f>
        <v/>
      </c>
      <c r="G791" s="70">
        <f>IFERROR((HLOOKUP(G$1,'1.源数据-产品报告-消费降序'!G:G,ROW(),0)),"")</f>
        <v>0</v>
      </c>
      <c r="H7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1" s="69" t="str">
        <f>IFERROR(CLEAN(HLOOKUP(I$1,'1.源数据-产品报告-消费降序'!I:I,ROW(),0)),"")</f>
        <v/>
      </c>
      <c r="L791" s="69" t="str">
        <f>IFERROR(CLEAN(HLOOKUP(L$1,'1.源数据-产品报告-消费降序'!L:L,ROW(),0)),"")</f>
        <v/>
      </c>
      <c r="M791" s="69" t="str">
        <f>IFERROR(CLEAN(HLOOKUP(M$1,'1.源数据-产品报告-消费降序'!M:M,ROW(),0)),"")</f>
        <v/>
      </c>
      <c r="N791" s="69" t="str">
        <f>IFERROR(CLEAN(HLOOKUP(N$1,'1.源数据-产品报告-消费降序'!N:N,ROW(),0)),"")</f>
        <v/>
      </c>
      <c r="O791" s="69" t="str">
        <f>IFERROR(CLEAN(HLOOKUP(O$1,'1.源数据-产品报告-消费降序'!O:O,ROW(),0)),"")</f>
        <v/>
      </c>
      <c r="P791" s="69" t="str">
        <f>IFERROR(CLEAN(HLOOKUP(P$1,'1.源数据-产品报告-消费降序'!P:P,ROW(),0)),"")</f>
        <v/>
      </c>
      <c r="Q791" s="69" t="str">
        <f>IFERROR(CLEAN(HLOOKUP(Q$1,'1.源数据-产品报告-消费降序'!Q:Q,ROW(),0)),"")</f>
        <v/>
      </c>
      <c r="R791" s="69" t="str">
        <f>IFERROR(CLEAN(HLOOKUP(R$1,'1.源数据-产品报告-消费降序'!R:R,ROW(),0)),"")</f>
        <v/>
      </c>
      <c r="S7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1" s="69" t="str">
        <f>IFERROR(CLEAN(HLOOKUP(T$1,'1.源数据-产品报告-消费降序'!T:T,ROW(),0)),"")</f>
        <v/>
      </c>
      <c r="W791" s="69" t="str">
        <f>IFERROR(CLEAN(HLOOKUP(W$1,'1.源数据-产品报告-消费降序'!W:W,ROW(),0)),"")</f>
        <v/>
      </c>
      <c r="X791" s="69" t="str">
        <f>IFERROR(CLEAN(HLOOKUP(X$1,'1.源数据-产品报告-消费降序'!X:X,ROW(),0)),"")</f>
        <v/>
      </c>
      <c r="Y791" s="69" t="str">
        <f>IFERROR(CLEAN(HLOOKUP(Y$1,'1.源数据-产品报告-消费降序'!Y:Y,ROW(),0)),"")</f>
        <v/>
      </c>
      <c r="Z791" s="69" t="str">
        <f>IFERROR(CLEAN(HLOOKUP(Z$1,'1.源数据-产品报告-消费降序'!Z:Z,ROW(),0)),"")</f>
        <v/>
      </c>
      <c r="AA791" s="69" t="str">
        <f>IFERROR(CLEAN(HLOOKUP(AA$1,'1.源数据-产品报告-消费降序'!AA:AA,ROW(),0)),"")</f>
        <v/>
      </c>
      <c r="AB791" s="69" t="str">
        <f>IFERROR(CLEAN(HLOOKUP(AB$1,'1.源数据-产品报告-消费降序'!AB:AB,ROW(),0)),"")</f>
        <v/>
      </c>
      <c r="AC791" s="69" t="str">
        <f>IFERROR(CLEAN(HLOOKUP(AC$1,'1.源数据-产品报告-消费降序'!AC:AC,ROW(),0)),"")</f>
        <v/>
      </c>
      <c r="AD7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1" s="69" t="str">
        <f>IFERROR(CLEAN(HLOOKUP(AE$1,'1.源数据-产品报告-消费降序'!AE:AE,ROW(),0)),"")</f>
        <v/>
      </c>
      <c r="AH791" s="69" t="str">
        <f>IFERROR(CLEAN(HLOOKUP(AH$1,'1.源数据-产品报告-消费降序'!AH:AH,ROW(),0)),"")</f>
        <v/>
      </c>
      <c r="AI791" s="69" t="str">
        <f>IFERROR(CLEAN(HLOOKUP(AI$1,'1.源数据-产品报告-消费降序'!AI:AI,ROW(),0)),"")</f>
        <v/>
      </c>
      <c r="AJ791" s="69" t="str">
        <f>IFERROR(CLEAN(HLOOKUP(AJ$1,'1.源数据-产品报告-消费降序'!AJ:AJ,ROW(),0)),"")</f>
        <v/>
      </c>
      <c r="AK791" s="69" t="str">
        <f>IFERROR(CLEAN(HLOOKUP(AK$1,'1.源数据-产品报告-消费降序'!AK:AK,ROW(),0)),"")</f>
        <v/>
      </c>
      <c r="AL791" s="69" t="str">
        <f>IFERROR(CLEAN(HLOOKUP(AL$1,'1.源数据-产品报告-消费降序'!AL:AL,ROW(),0)),"")</f>
        <v/>
      </c>
      <c r="AM791" s="69" t="str">
        <f>IFERROR(CLEAN(HLOOKUP(AM$1,'1.源数据-产品报告-消费降序'!AM:AM,ROW(),0)),"")</f>
        <v/>
      </c>
      <c r="AN791" s="69" t="str">
        <f>IFERROR(CLEAN(HLOOKUP(AN$1,'1.源数据-产品报告-消费降序'!AN:AN,ROW(),0)),"")</f>
        <v/>
      </c>
      <c r="AO7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1" s="69" t="str">
        <f>IFERROR(CLEAN(HLOOKUP(AP$1,'1.源数据-产品报告-消费降序'!AP:AP,ROW(),0)),"")</f>
        <v/>
      </c>
      <c r="AS791" s="69" t="str">
        <f>IFERROR(CLEAN(HLOOKUP(AS$1,'1.源数据-产品报告-消费降序'!AS:AS,ROW(),0)),"")</f>
        <v/>
      </c>
      <c r="AT791" s="69" t="str">
        <f>IFERROR(CLEAN(HLOOKUP(AT$1,'1.源数据-产品报告-消费降序'!AT:AT,ROW(),0)),"")</f>
        <v/>
      </c>
      <c r="AU791" s="69" t="str">
        <f>IFERROR(CLEAN(HLOOKUP(AU$1,'1.源数据-产品报告-消费降序'!AU:AU,ROW(),0)),"")</f>
        <v/>
      </c>
      <c r="AV791" s="69" t="str">
        <f>IFERROR(CLEAN(HLOOKUP(AV$1,'1.源数据-产品报告-消费降序'!AV:AV,ROW(),0)),"")</f>
        <v/>
      </c>
      <c r="AW791" s="69" t="str">
        <f>IFERROR(CLEAN(HLOOKUP(AW$1,'1.源数据-产品报告-消费降序'!AW:AW,ROW(),0)),"")</f>
        <v/>
      </c>
      <c r="AX791" s="69" t="str">
        <f>IFERROR(CLEAN(HLOOKUP(AX$1,'1.源数据-产品报告-消费降序'!AX:AX,ROW(),0)),"")</f>
        <v/>
      </c>
      <c r="AY791" s="69" t="str">
        <f>IFERROR(CLEAN(HLOOKUP(AY$1,'1.源数据-产品报告-消费降序'!AY:AY,ROW(),0)),"")</f>
        <v/>
      </c>
      <c r="AZ7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1" s="69" t="str">
        <f>IFERROR(CLEAN(HLOOKUP(BA$1,'1.源数据-产品报告-消费降序'!BA:BA,ROW(),0)),"")</f>
        <v/>
      </c>
      <c r="BD791" s="69" t="str">
        <f>IFERROR(CLEAN(HLOOKUP(BD$1,'1.源数据-产品报告-消费降序'!BD:BD,ROW(),0)),"")</f>
        <v/>
      </c>
      <c r="BE791" s="69" t="str">
        <f>IFERROR(CLEAN(HLOOKUP(BE$1,'1.源数据-产品报告-消费降序'!BE:BE,ROW(),0)),"")</f>
        <v/>
      </c>
      <c r="BF791" s="69" t="str">
        <f>IFERROR(CLEAN(HLOOKUP(BF$1,'1.源数据-产品报告-消费降序'!BF:BF,ROW(),0)),"")</f>
        <v/>
      </c>
      <c r="BG791" s="69" t="str">
        <f>IFERROR(CLEAN(HLOOKUP(BG$1,'1.源数据-产品报告-消费降序'!BG:BG,ROW(),0)),"")</f>
        <v/>
      </c>
      <c r="BH791" s="69" t="str">
        <f>IFERROR(CLEAN(HLOOKUP(BH$1,'1.源数据-产品报告-消费降序'!BH:BH,ROW(),0)),"")</f>
        <v/>
      </c>
      <c r="BI791" s="69" t="str">
        <f>IFERROR(CLEAN(HLOOKUP(BI$1,'1.源数据-产品报告-消费降序'!BI:BI,ROW(),0)),"")</f>
        <v/>
      </c>
      <c r="BJ791" s="69" t="str">
        <f>IFERROR(CLEAN(HLOOKUP(BJ$1,'1.源数据-产品报告-消费降序'!BJ:BJ,ROW(),0)),"")</f>
        <v/>
      </c>
      <c r="BK7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1" s="69" t="str">
        <f>IFERROR(CLEAN(HLOOKUP(BL$1,'1.源数据-产品报告-消费降序'!BL:BL,ROW(),0)),"")</f>
        <v/>
      </c>
      <c r="BO791" s="69" t="str">
        <f>IFERROR(CLEAN(HLOOKUP(BO$1,'1.源数据-产品报告-消费降序'!BO:BO,ROW(),0)),"")</f>
        <v/>
      </c>
      <c r="BP791" s="69" t="str">
        <f>IFERROR(CLEAN(HLOOKUP(BP$1,'1.源数据-产品报告-消费降序'!BP:BP,ROW(),0)),"")</f>
        <v/>
      </c>
      <c r="BQ791" s="69" t="str">
        <f>IFERROR(CLEAN(HLOOKUP(BQ$1,'1.源数据-产品报告-消费降序'!BQ:BQ,ROW(),0)),"")</f>
        <v/>
      </c>
      <c r="BR791" s="69" t="str">
        <f>IFERROR(CLEAN(HLOOKUP(BR$1,'1.源数据-产品报告-消费降序'!BR:BR,ROW(),0)),"")</f>
        <v/>
      </c>
      <c r="BS791" s="69" t="str">
        <f>IFERROR(CLEAN(HLOOKUP(BS$1,'1.源数据-产品报告-消费降序'!BS:BS,ROW(),0)),"")</f>
        <v/>
      </c>
      <c r="BT791" s="69" t="str">
        <f>IFERROR(CLEAN(HLOOKUP(BT$1,'1.源数据-产品报告-消费降序'!BT:BT,ROW(),0)),"")</f>
        <v/>
      </c>
      <c r="BU791" s="69" t="str">
        <f>IFERROR(CLEAN(HLOOKUP(BU$1,'1.源数据-产品报告-消费降序'!BU:BU,ROW(),0)),"")</f>
        <v/>
      </c>
      <c r="BV7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1" s="69" t="str">
        <f>IFERROR(CLEAN(HLOOKUP(BW$1,'1.源数据-产品报告-消费降序'!BW:BW,ROW(),0)),"")</f>
        <v/>
      </c>
    </row>
    <row r="792" spans="1:75">
      <c r="A792" s="69" t="str">
        <f>IFERROR(CLEAN(HLOOKUP(A$1,'1.源数据-产品报告-消费降序'!A:A,ROW(),0)),"")</f>
        <v/>
      </c>
      <c r="B792" s="69" t="str">
        <f>IFERROR(CLEAN(HLOOKUP(B$1,'1.源数据-产品报告-消费降序'!B:B,ROW(),0)),"")</f>
        <v/>
      </c>
      <c r="C792" s="69" t="str">
        <f>IFERROR(CLEAN(HLOOKUP(C$1,'1.源数据-产品报告-消费降序'!C:C,ROW(),0)),"")</f>
        <v/>
      </c>
      <c r="D792" s="69" t="str">
        <f>IFERROR(CLEAN(HLOOKUP(D$1,'1.源数据-产品报告-消费降序'!D:D,ROW(),0)),"")</f>
        <v/>
      </c>
      <c r="E792" s="69" t="str">
        <f>IFERROR(CLEAN(HLOOKUP(E$1,'1.源数据-产品报告-消费降序'!E:E,ROW(),0)),"")</f>
        <v/>
      </c>
      <c r="F792" s="69" t="str">
        <f>IFERROR(CLEAN(HLOOKUP(F$1,'1.源数据-产品报告-消费降序'!F:F,ROW(),0)),"")</f>
        <v/>
      </c>
      <c r="G792" s="70">
        <f>IFERROR((HLOOKUP(G$1,'1.源数据-产品报告-消费降序'!G:G,ROW(),0)),"")</f>
        <v>0</v>
      </c>
      <c r="H7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2" s="69" t="str">
        <f>IFERROR(CLEAN(HLOOKUP(I$1,'1.源数据-产品报告-消费降序'!I:I,ROW(),0)),"")</f>
        <v/>
      </c>
      <c r="L792" s="69" t="str">
        <f>IFERROR(CLEAN(HLOOKUP(L$1,'1.源数据-产品报告-消费降序'!L:L,ROW(),0)),"")</f>
        <v/>
      </c>
      <c r="M792" s="69" t="str">
        <f>IFERROR(CLEAN(HLOOKUP(M$1,'1.源数据-产品报告-消费降序'!M:M,ROW(),0)),"")</f>
        <v/>
      </c>
      <c r="N792" s="69" t="str">
        <f>IFERROR(CLEAN(HLOOKUP(N$1,'1.源数据-产品报告-消费降序'!N:N,ROW(),0)),"")</f>
        <v/>
      </c>
      <c r="O792" s="69" t="str">
        <f>IFERROR(CLEAN(HLOOKUP(O$1,'1.源数据-产品报告-消费降序'!O:O,ROW(),0)),"")</f>
        <v/>
      </c>
      <c r="P792" s="69" t="str">
        <f>IFERROR(CLEAN(HLOOKUP(P$1,'1.源数据-产品报告-消费降序'!P:P,ROW(),0)),"")</f>
        <v/>
      </c>
      <c r="Q792" s="69" t="str">
        <f>IFERROR(CLEAN(HLOOKUP(Q$1,'1.源数据-产品报告-消费降序'!Q:Q,ROW(),0)),"")</f>
        <v/>
      </c>
      <c r="R792" s="69" t="str">
        <f>IFERROR(CLEAN(HLOOKUP(R$1,'1.源数据-产品报告-消费降序'!R:R,ROW(),0)),"")</f>
        <v/>
      </c>
      <c r="S7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2" s="69" t="str">
        <f>IFERROR(CLEAN(HLOOKUP(T$1,'1.源数据-产品报告-消费降序'!T:T,ROW(),0)),"")</f>
        <v/>
      </c>
      <c r="W792" s="69" t="str">
        <f>IFERROR(CLEAN(HLOOKUP(W$1,'1.源数据-产品报告-消费降序'!W:W,ROW(),0)),"")</f>
        <v/>
      </c>
      <c r="X792" s="69" t="str">
        <f>IFERROR(CLEAN(HLOOKUP(X$1,'1.源数据-产品报告-消费降序'!X:X,ROW(),0)),"")</f>
        <v/>
      </c>
      <c r="Y792" s="69" t="str">
        <f>IFERROR(CLEAN(HLOOKUP(Y$1,'1.源数据-产品报告-消费降序'!Y:Y,ROW(),0)),"")</f>
        <v/>
      </c>
      <c r="Z792" s="69" t="str">
        <f>IFERROR(CLEAN(HLOOKUP(Z$1,'1.源数据-产品报告-消费降序'!Z:Z,ROW(),0)),"")</f>
        <v/>
      </c>
      <c r="AA792" s="69" t="str">
        <f>IFERROR(CLEAN(HLOOKUP(AA$1,'1.源数据-产品报告-消费降序'!AA:AA,ROW(),0)),"")</f>
        <v/>
      </c>
      <c r="AB792" s="69" t="str">
        <f>IFERROR(CLEAN(HLOOKUP(AB$1,'1.源数据-产品报告-消费降序'!AB:AB,ROW(),0)),"")</f>
        <v/>
      </c>
      <c r="AC792" s="69" t="str">
        <f>IFERROR(CLEAN(HLOOKUP(AC$1,'1.源数据-产品报告-消费降序'!AC:AC,ROW(),0)),"")</f>
        <v/>
      </c>
      <c r="AD7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2" s="69" t="str">
        <f>IFERROR(CLEAN(HLOOKUP(AE$1,'1.源数据-产品报告-消费降序'!AE:AE,ROW(),0)),"")</f>
        <v/>
      </c>
      <c r="AH792" s="69" t="str">
        <f>IFERROR(CLEAN(HLOOKUP(AH$1,'1.源数据-产品报告-消费降序'!AH:AH,ROW(),0)),"")</f>
        <v/>
      </c>
      <c r="AI792" s="69" t="str">
        <f>IFERROR(CLEAN(HLOOKUP(AI$1,'1.源数据-产品报告-消费降序'!AI:AI,ROW(),0)),"")</f>
        <v/>
      </c>
      <c r="AJ792" s="69" t="str">
        <f>IFERROR(CLEAN(HLOOKUP(AJ$1,'1.源数据-产品报告-消费降序'!AJ:AJ,ROW(),0)),"")</f>
        <v/>
      </c>
      <c r="AK792" s="69" t="str">
        <f>IFERROR(CLEAN(HLOOKUP(AK$1,'1.源数据-产品报告-消费降序'!AK:AK,ROW(),0)),"")</f>
        <v/>
      </c>
      <c r="AL792" s="69" t="str">
        <f>IFERROR(CLEAN(HLOOKUP(AL$1,'1.源数据-产品报告-消费降序'!AL:AL,ROW(),0)),"")</f>
        <v/>
      </c>
      <c r="AM792" s="69" t="str">
        <f>IFERROR(CLEAN(HLOOKUP(AM$1,'1.源数据-产品报告-消费降序'!AM:AM,ROW(),0)),"")</f>
        <v/>
      </c>
      <c r="AN792" s="69" t="str">
        <f>IFERROR(CLEAN(HLOOKUP(AN$1,'1.源数据-产品报告-消费降序'!AN:AN,ROW(),0)),"")</f>
        <v/>
      </c>
      <c r="AO7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2" s="69" t="str">
        <f>IFERROR(CLEAN(HLOOKUP(AP$1,'1.源数据-产品报告-消费降序'!AP:AP,ROW(),0)),"")</f>
        <v/>
      </c>
      <c r="AS792" s="69" t="str">
        <f>IFERROR(CLEAN(HLOOKUP(AS$1,'1.源数据-产品报告-消费降序'!AS:AS,ROW(),0)),"")</f>
        <v/>
      </c>
      <c r="AT792" s="69" t="str">
        <f>IFERROR(CLEAN(HLOOKUP(AT$1,'1.源数据-产品报告-消费降序'!AT:AT,ROW(),0)),"")</f>
        <v/>
      </c>
      <c r="AU792" s="69" t="str">
        <f>IFERROR(CLEAN(HLOOKUP(AU$1,'1.源数据-产品报告-消费降序'!AU:AU,ROW(),0)),"")</f>
        <v/>
      </c>
      <c r="AV792" s="69" t="str">
        <f>IFERROR(CLEAN(HLOOKUP(AV$1,'1.源数据-产品报告-消费降序'!AV:AV,ROW(),0)),"")</f>
        <v/>
      </c>
      <c r="AW792" s="69" t="str">
        <f>IFERROR(CLEAN(HLOOKUP(AW$1,'1.源数据-产品报告-消费降序'!AW:AW,ROW(),0)),"")</f>
        <v/>
      </c>
      <c r="AX792" s="69" t="str">
        <f>IFERROR(CLEAN(HLOOKUP(AX$1,'1.源数据-产品报告-消费降序'!AX:AX,ROW(),0)),"")</f>
        <v/>
      </c>
      <c r="AY792" s="69" t="str">
        <f>IFERROR(CLEAN(HLOOKUP(AY$1,'1.源数据-产品报告-消费降序'!AY:AY,ROW(),0)),"")</f>
        <v/>
      </c>
      <c r="AZ7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2" s="69" t="str">
        <f>IFERROR(CLEAN(HLOOKUP(BA$1,'1.源数据-产品报告-消费降序'!BA:BA,ROW(),0)),"")</f>
        <v/>
      </c>
      <c r="BD792" s="69" t="str">
        <f>IFERROR(CLEAN(HLOOKUP(BD$1,'1.源数据-产品报告-消费降序'!BD:BD,ROW(),0)),"")</f>
        <v/>
      </c>
      <c r="BE792" s="69" t="str">
        <f>IFERROR(CLEAN(HLOOKUP(BE$1,'1.源数据-产品报告-消费降序'!BE:BE,ROW(),0)),"")</f>
        <v/>
      </c>
      <c r="BF792" s="69" t="str">
        <f>IFERROR(CLEAN(HLOOKUP(BF$1,'1.源数据-产品报告-消费降序'!BF:BF,ROW(),0)),"")</f>
        <v/>
      </c>
      <c r="BG792" s="69" t="str">
        <f>IFERROR(CLEAN(HLOOKUP(BG$1,'1.源数据-产品报告-消费降序'!BG:BG,ROW(),0)),"")</f>
        <v/>
      </c>
      <c r="BH792" s="69" t="str">
        <f>IFERROR(CLEAN(HLOOKUP(BH$1,'1.源数据-产品报告-消费降序'!BH:BH,ROW(),0)),"")</f>
        <v/>
      </c>
      <c r="BI792" s="69" t="str">
        <f>IFERROR(CLEAN(HLOOKUP(BI$1,'1.源数据-产品报告-消费降序'!BI:BI,ROW(),0)),"")</f>
        <v/>
      </c>
      <c r="BJ792" s="69" t="str">
        <f>IFERROR(CLEAN(HLOOKUP(BJ$1,'1.源数据-产品报告-消费降序'!BJ:BJ,ROW(),0)),"")</f>
        <v/>
      </c>
      <c r="BK7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2" s="69" t="str">
        <f>IFERROR(CLEAN(HLOOKUP(BL$1,'1.源数据-产品报告-消费降序'!BL:BL,ROW(),0)),"")</f>
        <v/>
      </c>
      <c r="BO792" s="69" t="str">
        <f>IFERROR(CLEAN(HLOOKUP(BO$1,'1.源数据-产品报告-消费降序'!BO:BO,ROW(),0)),"")</f>
        <v/>
      </c>
      <c r="BP792" s="69" t="str">
        <f>IFERROR(CLEAN(HLOOKUP(BP$1,'1.源数据-产品报告-消费降序'!BP:BP,ROW(),0)),"")</f>
        <v/>
      </c>
      <c r="BQ792" s="69" t="str">
        <f>IFERROR(CLEAN(HLOOKUP(BQ$1,'1.源数据-产品报告-消费降序'!BQ:BQ,ROW(),0)),"")</f>
        <v/>
      </c>
      <c r="BR792" s="69" t="str">
        <f>IFERROR(CLEAN(HLOOKUP(BR$1,'1.源数据-产品报告-消费降序'!BR:BR,ROW(),0)),"")</f>
        <v/>
      </c>
      <c r="BS792" s="69" t="str">
        <f>IFERROR(CLEAN(HLOOKUP(BS$1,'1.源数据-产品报告-消费降序'!BS:BS,ROW(),0)),"")</f>
        <v/>
      </c>
      <c r="BT792" s="69" t="str">
        <f>IFERROR(CLEAN(HLOOKUP(BT$1,'1.源数据-产品报告-消费降序'!BT:BT,ROW(),0)),"")</f>
        <v/>
      </c>
      <c r="BU792" s="69" t="str">
        <f>IFERROR(CLEAN(HLOOKUP(BU$1,'1.源数据-产品报告-消费降序'!BU:BU,ROW(),0)),"")</f>
        <v/>
      </c>
      <c r="BV7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2" s="69" t="str">
        <f>IFERROR(CLEAN(HLOOKUP(BW$1,'1.源数据-产品报告-消费降序'!BW:BW,ROW(),0)),"")</f>
        <v/>
      </c>
    </row>
    <row r="793" spans="1:75">
      <c r="A793" s="69" t="str">
        <f>IFERROR(CLEAN(HLOOKUP(A$1,'1.源数据-产品报告-消费降序'!A:A,ROW(),0)),"")</f>
        <v/>
      </c>
      <c r="B793" s="69" t="str">
        <f>IFERROR(CLEAN(HLOOKUP(B$1,'1.源数据-产品报告-消费降序'!B:B,ROW(),0)),"")</f>
        <v/>
      </c>
      <c r="C793" s="69" t="str">
        <f>IFERROR(CLEAN(HLOOKUP(C$1,'1.源数据-产品报告-消费降序'!C:C,ROW(),0)),"")</f>
        <v/>
      </c>
      <c r="D793" s="69" t="str">
        <f>IFERROR(CLEAN(HLOOKUP(D$1,'1.源数据-产品报告-消费降序'!D:D,ROW(),0)),"")</f>
        <v/>
      </c>
      <c r="E793" s="69" t="str">
        <f>IFERROR(CLEAN(HLOOKUP(E$1,'1.源数据-产品报告-消费降序'!E:E,ROW(),0)),"")</f>
        <v/>
      </c>
      <c r="F793" s="69" t="str">
        <f>IFERROR(CLEAN(HLOOKUP(F$1,'1.源数据-产品报告-消费降序'!F:F,ROW(),0)),"")</f>
        <v/>
      </c>
      <c r="G793" s="70">
        <f>IFERROR((HLOOKUP(G$1,'1.源数据-产品报告-消费降序'!G:G,ROW(),0)),"")</f>
        <v>0</v>
      </c>
      <c r="H7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3" s="69" t="str">
        <f>IFERROR(CLEAN(HLOOKUP(I$1,'1.源数据-产品报告-消费降序'!I:I,ROW(),0)),"")</f>
        <v/>
      </c>
      <c r="L793" s="69" t="str">
        <f>IFERROR(CLEAN(HLOOKUP(L$1,'1.源数据-产品报告-消费降序'!L:L,ROW(),0)),"")</f>
        <v/>
      </c>
      <c r="M793" s="69" t="str">
        <f>IFERROR(CLEAN(HLOOKUP(M$1,'1.源数据-产品报告-消费降序'!M:M,ROW(),0)),"")</f>
        <v/>
      </c>
      <c r="N793" s="69" t="str">
        <f>IFERROR(CLEAN(HLOOKUP(N$1,'1.源数据-产品报告-消费降序'!N:N,ROW(),0)),"")</f>
        <v/>
      </c>
      <c r="O793" s="69" t="str">
        <f>IFERROR(CLEAN(HLOOKUP(O$1,'1.源数据-产品报告-消费降序'!O:O,ROW(),0)),"")</f>
        <v/>
      </c>
      <c r="P793" s="69" t="str">
        <f>IFERROR(CLEAN(HLOOKUP(P$1,'1.源数据-产品报告-消费降序'!P:P,ROW(),0)),"")</f>
        <v/>
      </c>
      <c r="Q793" s="69" t="str">
        <f>IFERROR(CLEAN(HLOOKUP(Q$1,'1.源数据-产品报告-消费降序'!Q:Q,ROW(),0)),"")</f>
        <v/>
      </c>
      <c r="R793" s="69" t="str">
        <f>IFERROR(CLEAN(HLOOKUP(R$1,'1.源数据-产品报告-消费降序'!R:R,ROW(),0)),"")</f>
        <v/>
      </c>
      <c r="S7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3" s="69" t="str">
        <f>IFERROR(CLEAN(HLOOKUP(T$1,'1.源数据-产品报告-消费降序'!T:T,ROW(),0)),"")</f>
        <v/>
      </c>
      <c r="W793" s="69" t="str">
        <f>IFERROR(CLEAN(HLOOKUP(W$1,'1.源数据-产品报告-消费降序'!W:W,ROW(),0)),"")</f>
        <v/>
      </c>
      <c r="X793" s="69" t="str">
        <f>IFERROR(CLEAN(HLOOKUP(X$1,'1.源数据-产品报告-消费降序'!X:X,ROW(),0)),"")</f>
        <v/>
      </c>
      <c r="Y793" s="69" t="str">
        <f>IFERROR(CLEAN(HLOOKUP(Y$1,'1.源数据-产品报告-消费降序'!Y:Y,ROW(),0)),"")</f>
        <v/>
      </c>
      <c r="Z793" s="69" t="str">
        <f>IFERROR(CLEAN(HLOOKUP(Z$1,'1.源数据-产品报告-消费降序'!Z:Z,ROW(),0)),"")</f>
        <v/>
      </c>
      <c r="AA793" s="69" t="str">
        <f>IFERROR(CLEAN(HLOOKUP(AA$1,'1.源数据-产品报告-消费降序'!AA:AA,ROW(),0)),"")</f>
        <v/>
      </c>
      <c r="AB793" s="69" t="str">
        <f>IFERROR(CLEAN(HLOOKUP(AB$1,'1.源数据-产品报告-消费降序'!AB:AB,ROW(),0)),"")</f>
        <v/>
      </c>
      <c r="AC793" s="69" t="str">
        <f>IFERROR(CLEAN(HLOOKUP(AC$1,'1.源数据-产品报告-消费降序'!AC:AC,ROW(),0)),"")</f>
        <v/>
      </c>
      <c r="AD7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3" s="69" t="str">
        <f>IFERROR(CLEAN(HLOOKUP(AE$1,'1.源数据-产品报告-消费降序'!AE:AE,ROW(),0)),"")</f>
        <v/>
      </c>
      <c r="AH793" s="69" t="str">
        <f>IFERROR(CLEAN(HLOOKUP(AH$1,'1.源数据-产品报告-消费降序'!AH:AH,ROW(),0)),"")</f>
        <v/>
      </c>
      <c r="AI793" s="69" t="str">
        <f>IFERROR(CLEAN(HLOOKUP(AI$1,'1.源数据-产品报告-消费降序'!AI:AI,ROW(),0)),"")</f>
        <v/>
      </c>
      <c r="AJ793" s="69" t="str">
        <f>IFERROR(CLEAN(HLOOKUP(AJ$1,'1.源数据-产品报告-消费降序'!AJ:AJ,ROW(),0)),"")</f>
        <v/>
      </c>
      <c r="AK793" s="69" t="str">
        <f>IFERROR(CLEAN(HLOOKUP(AK$1,'1.源数据-产品报告-消费降序'!AK:AK,ROW(),0)),"")</f>
        <v/>
      </c>
      <c r="AL793" s="69" t="str">
        <f>IFERROR(CLEAN(HLOOKUP(AL$1,'1.源数据-产品报告-消费降序'!AL:AL,ROW(),0)),"")</f>
        <v/>
      </c>
      <c r="AM793" s="69" t="str">
        <f>IFERROR(CLEAN(HLOOKUP(AM$1,'1.源数据-产品报告-消费降序'!AM:AM,ROW(),0)),"")</f>
        <v/>
      </c>
      <c r="AN793" s="69" t="str">
        <f>IFERROR(CLEAN(HLOOKUP(AN$1,'1.源数据-产品报告-消费降序'!AN:AN,ROW(),0)),"")</f>
        <v/>
      </c>
      <c r="AO7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3" s="69" t="str">
        <f>IFERROR(CLEAN(HLOOKUP(AP$1,'1.源数据-产品报告-消费降序'!AP:AP,ROW(),0)),"")</f>
        <v/>
      </c>
      <c r="AS793" s="69" t="str">
        <f>IFERROR(CLEAN(HLOOKUP(AS$1,'1.源数据-产品报告-消费降序'!AS:AS,ROW(),0)),"")</f>
        <v/>
      </c>
      <c r="AT793" s="69" t="str">
        <f>IFERROR(CLEAN(HLOOKUP(AT$1,'1.源数据-产品报告-消费降序'!AT:AT,ROW(),0)),"")</f>
        <v/>
      </c>
      <c r="AU793" s="69" t="str">
        <f>IFERROR(CLEAN(HLOOKUP(AU$1,'1.源数据-产品报告-消费降序'!AU:AU,ROW(),0)),"")</f>
        <v/>
      </c>
      <c r="AV793" s="69" t="str">
        <f>IFERROR(CLEAN(HLOOKUP(AV$1,'1.源数据-产品报告-消费降序'!AV:AV,ROW(),0)),"")</f>
        <v/>
      </c>
      <c r="AW793" s="69" t="str">
        <f>IFERROR(CLEAN(HLOOKUP(AW$1,'1.源数据-产品报告-消费降序'!AW:AW,ROW(),0)),"")</f>
        <v/>
      </c>
      <c r="AX793" s="69" t="str">
        <f>IFERROR(CLEAN(HLOOKUP(AX$1,'1.源数据-产品报告-消费降序'!AX:AX,ROW(),0)),"")</f>
        <v/>
      </c>
      <c r="AY793" s="69" t="str">
        <f>IFERROR(CLEAN(HLOOKUP(AY$1,'1.源数据-产品报告-消费降序'!AY:AY,ROW(),0)),"")</f>
        <v/>
      </c>
      <c r="AZ7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3" s="69" t="str">
        <f>IFERROR(CLEAN(HLOOKUP(BA$1,'1.源数据-产品报告-消费降序'!BA:BA,ROW(),0)),"")</f>
        <v/>
      </c>
      <c r="BD793" s="69" t="str">
        <f>IFERROR(CLEAN(HLOOKUP(BD$1,'1.源数据-产品报告-消费降序'!BD:BD,ROW(),0)),"")</f>
        <v/>
      </c>
      <c r="BE793" s="69" t="str">
        <f>IFERROR(CLEAN(HLOOKUP(BE$1,'1.源数据-产品报告-消费降序'!BE:BE,ROW(),0)),"")</f>
        <v/>
      </c>
      <c r="BF793" s="69" t="str">
        <f>IFERROR(CLEAN(HLOOKUP(BF$1,'1.源数据-产品报告-消费降序'!BF:BF,ROW(),0)),"")</f>
        <v/>
      </c>
      <c r="BG793" s="69" t="str">
        <f>IFERROR(CLEAN(HLOOKUP(BG$1,'1.源数据-产品报告-消费降序'!BG:BG,ROW(),0)),"")</f>
        <v/>
      </c>
      <c r="BH793" s="69" t="str">
        <f>IFERROR(CLEAN(HLOOKUP(BH$1,'1.源数据-产品报告-消费降序'!BH:BH,ROW(),0)),"")</f>
        <v/>
      </c>
      <c r="BI793" s="69" t="str">
        <f>IFERROR(CLEAN(HLOOKUP(BI$1,'1.源数据-产品报告-消费降序'!BI:BI,ROW(),0)),"")</f>
        <v/>
      </c>
      <c r="BJ793" s="69" t="str">
        <f>IFERROR(CLEAN(HLOOKUP(BJ$1,'1.源数据-产品报告-消费降序'!BJ:BJ,ROW(),0)),"")</f>
        <v/>
      </c>
      <c r="BK7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3" s="69" t="str">
        <f>IFERROR(CLEAN(HLOOKUP(BL$1,'1.源数据-产品报告-消费降序'!BL:BL,ROW(),0)),"")</f>
        <v/>
      </c>
      <c r="BO793" s="69" t="str">
        <f>IFERROR(CLEAN(HLOOKUP(BO$1,'1.源数据-产品报告-消费降序'!BO:BO,ROW(),0)),"")</f>
        <v/>
      </c>
      <c r="BP793" s="69" t="str">
        <f>IFERROR(CLEAN(HLOOKUP(BP$1,'1.源数据-产品报告-消费降序'!BP:BP,ROW(),0)),"")</f>
        <v/>
      </c>
      <c r="BQ793" s="69" t="str">
        <f>IFERROR(CLEAN(HLOOKUP(BQ$1,'1.源数据-产品报告-消费降序'!BQ:BQ,ROW(),0)),"")</f>
        <v/>
      </c>
      <c r="BR793" s="69" t="str">
        <f>IFERROR(CLEAN(HLOOKUP(BR$1,'1.源数据-产品报告-消费降序'!BR:BR,ROW(),0)),"")</f>
        <v/>
      </c>
      <c r="BS793" s="69" t="str">
        <f>IFERROR(CLEAN(HLOOKUP(BS$1,'1.源数据-产品报告-消费降序'!BS:BS,ROW(),0)),"")</f>
        <v/>
      </c>
      <c r="BT793" s="69" t="str">
        <f>IFERROR(CLEAN(HLOOKUP(BT$1,'1.源数据-产品报告-消费降序'!BT:BT,ROW(),0)),"")</f>
        <v/>
      </c>
      <c r="BU793" s="69" t="str">
        <f>IFERROR(CLEAN(HLOOKUP(BU$1,'1.源数据-产品报告-消费降序'!BU:BU,ROW(),0)),"")</f>
        <v/>
      </c>
      <c r="BV7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3" s="69" t="str">
        <f>IFERROR(CLEAN(HLOOKUP(BW$1,'1.源数据-产品报告-消费降序'!BW:BW,ROW(),0)),"")</f>
        <v/>
      </c>
    </row>
    <row r="794" spans="1:75">
      <c r="A794" s="69" t="str">
        <f>IFERROR(CLEAN(HLOOKUP(A$1,'1.源数据-产品报告-消费降序'!A:A,ROW(),0)),"")</f>
        <v/>
      </c>
      <c r="B794" s="69" t="str">
        <f>IFERROR(CLEAN(HLOOKUP(B$1,'1.源数据-产品报告-消费降序'!B:B,ROW(),0)),"")</f>
        <v/>
      </c>
      <c r="C794" s="69" t="str">
        <f>IFERROR(CLEAN(HLOOKUP(C$1,'1.源数据-产品报告-消费降序'!C:C,ROW(),0)),"")</f>
        <v/>
      </c>
      <c r="D794" s="69" t="str">
        <f>IFERROR(CLEAN(HLOOKUP(D$1,'1.源数据-产品报告-消费降序'!D:D,ROW(),0)),"")</f>
        <v/>
      </c>
      <c r="E794" s="69" t="str">
        <f>IFERROR(CLEAN(HLOOKUP(E$1,'1.源数据-产品报告-消费降序'!E:E,ROW(),0)),"")</f>
        <v/>
      </c>
      <c r="F794" s="69" t="str">
        <f>IFERROR(CLEAN(HLOOKUP(F$1,'1.源数据-产品报告-消费降序'!F:F,ROW(),0)),"")</f>
        <v/>
      </c>
      <c r="G794" s="70">
        <f>IFERROR((HLOOKUP(G$1,'1.源数据-产品报告-消费降序'!G:G,ROW(),0)),"")</f>
        <v>0</v>
      </c>
      <c r="H7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4" s="69" t="str">
        <f>IFERROR(CLEAN(HLOOKUP(I$1,'1.源数据-产品报告-消费降序'!I:I,ROW(),0)),"")</f>
        <v/>
      </c>
      <c r="L794" s="69" t="str">
        <f>IFERROR(CLEAN(HLOOKUP(L$1,'1.源数据-产品报告-消费降序'!L:L,ROW(),0)),"")</f>
        <v/>
      </c>
      <c r="M794" s="69" t="str">
        <f>IFERROR(CLEAN(HLOOKUP(M$1,'1.源数据-产品报告-消费降序'!M:M,ROW(),0)),"")</f>
        <v/>
      </c>
      <c r="N794" s="69" t="str">
        <f>IFERROR(CLEAN(HLOOKUP(N$1,'1.源数据-产品报告-消费降序'!N:N,ROW(),0)),"")</f>
        <v/>
      </c>
      <c r="O794" s="69" t="str">
        <f>IFERROR(CLEAN(HLOOKUP(O$1,'1.源数据-产品报告-消费降序'!O:O,ROW(),0)),"")</f>
        <v/>
      </c>
      <c r="P794" s="69" t="str">
        <f>IFERROR(CLEAN(HLOOKUP(P$1,'1.源数据-产品报告-消费降序'!P:P,ROW(),0)),"")</f>
        <v/>
      </c>
      <c r="Q794" s="69" t="str">
        <f>IFERROR(CLEAN(HLOOKUP(Q$1,'1.源数据-产品报告-消费降序'!Q:Q,ROW(),0)),"")</f>
        <v/>
      </c>
      <c r="R794" s="69" t="str">
        <f>IFERROR(CLEAN(HLOOKUP(R$1,'1.源数据-产品报告-消费降序'!R:R,ROW(),0)),"")</f>
        <v/>
      </c>
      <c r="S7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4" s="69" t="str">
        <f>IFERROR(CLEAN(HLOOKUP(T$1,'1.源数据-产品报告-消费降序'!T:T,ROW(),0)),"")</f>
        <v/>
      </c>
      <c r="W794" s="69" t="str">
        <f>IFERROR(CLEAN(HLOOKUP(W$1,'1.源数据-产品报告-消费降序'!W:W,ROW(),0)),"")</f>
        <v/>
      </c>
      <c r="X794" s="69" t="str">
        <f>IFERROR(CLEAN(HLOOKUP(X$1,'1.源数据-产品报告-消费降序'!X:X,ROW(),0)),"")</f>
        <v/>
      </c>
      <c r="Y794" s="69" t="str">
        <f>IFERROR(CLEAN(HLOOKUP(Y$1,'1.源数据-产品报告-消费降序'!Y:Y,ROW(),0)),"")</f>
        <v/>
      </c>
      <c r="Z794" s="69" t="str">
        <f>IFERROR(CLEAN(HLOOKUP(Z$1,'1.源数据-产品报告-消费降序'!Z:Z,ROW(),0)),"")</f>
        <v/>
      </c>
      <c r="AA794" s="69" t="str">
        <f>IFERROR(CLEAN(HLOOKUP(AA$1,'1.源数据-产品报告-消费降序'!AA:AA,ROW(),0)),"")</f>
        <v/>
      </c>
      <c r="AB794" s="69" t="str">
        <f>IFERROR(CLEAN(HLOOKUP(AB$1,'1.源数据-产品报告-消费降序'!AB:AB,ROW(),0)),"")</f>
        <v/>
      </c>
      <c r="AC794" s="69" t="str">
        <f>IFERROR(CLEAN(HLOOKUP(AC$1,'1.源数据-产品报告-消费降序'!AC:AC,ROW(),0)),"")</f>
        <v/>
      </c>
      <c r="AD7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4" s="69" t="str">
        <f>IFERROR(CLEAN(HLOOKUP(AE$1,'1.源数据-产品报告-消费降序'!AE:AE,ROW(),0)),"")</f>
        <v/>
      </c>
      <c r="AH794" s="69" t="str">
        <f>IFERROR(CLEAN(HLOOKUP(AH$1,'1.源数据-产品报告-消费降序'!AH:AH,ROW(),0)),"")</f>
        <v/>
      </c>
      <c r="AI794" s="69" t="str">
        <f>IFERROR(CLEAN(HLOOKUP(AI$1,'1.源数据-产品报告-消费降序'!AI:AI,ROW(),0)),"")</f>
        <v/>
      </c>
      <c r="AJ794" s="69" t="str">
        <f>IFERROR(CLEAN(HLOOKUP(AJ$1,'1.源数据-产品报告-消费降序'!AJ:AJ,ROW(),0)),"")</f>
        <v/>
      </c>
      <c r="AK794" s="69" t="str">
        <f>IFERROR(CLEAN(HLOOKUP(AK$1,'1.源数据-产品报告-消费降序'!AK:AK,ROW(),0)),"")</f>
        <v/>
      </c>
      <c r="AL794" s="69" t="str">
        <f>IFERROR(CLEAN(HLOOKUP(AL$1,'1.源数据-产品报告-消费降序'!AL:AL,ROW(),0)),"")</f>
        <v/>
      </c>
      <c r="AM794" s="69" t="str">
        <f>IFERROR(CLEAN(HLOOKUP(AM$1,'1.源数据-产品报告-消费降序'!AM:AM,ROW(),0)),"")</f>
        <v/>
      </c>
      <c r="AN794" s="69" t="str">
        <f>IFERROR(CLEAN(HLOOKUP(AN$1,'1.源数据-产品报告-消费降序'!AN:AN,ROW(),0)),"")</f>
        <v/>
      </c>
      <c r="AO7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4" s="69" t="str">
        <f>IFERROR(CLEAN(HLOOKUP(AP$1,'1.源数据-产品报告-消费降序'!AP:AP,ROW(),0)),"")</f>
        <v/>
      </c>
      <c r="AS794" s="69" t="str">
        <f>IFERROR(CLEAN(HLOOKUP(AS$1,'1.源数据-产品报告-消费降序'!AS:AS,ROW(),0)),"")</f>
        <v/>
      </c>
      <c r="AT794" s="69" t="str">
        <f>IFERROR(CLEAN(HLOOKUP(AT$1,'1.源数据-产品报告-消费降序'!AT:AT,ROW(),0)),"")</f>
        <v/>
      </c>
      <c r="AU794" s="69" t="str">
        <f>IFERROR(CLEAN(HLOOKUP(AU$1,'1.源数据-产品报告-消费降序'!AU:AU,ROW(),0)),"")</f>
        <v/>
      </c>
      <c r="AV794" s="69" t="str">
        <f>IFERROR(CLEAN(HLOOKUP(AV$1,'1.源数据-产品报告-消费降序'!AV:AV,ROW(),0)),"")</f>
        <v/>
      </c>
      <c r="AW794" s="69" t="str">
        <f>IFERROR(CLEAN(HLOOKUP(AW$1,'1.源数据-产品报告-消费降序'!AW:AW,ROW(),0)),"")</f>
        <v/>
      </c>
      <c r="AX794" s="69" t="str">
        <f>IFERROR(CLEAN(HLOOKUP(AX$1,'1.源数据-产品报告-消费降序'!AX:AX,ROW(),0)),"")</f>
        <v/>
      </c>
      <c r="AY794" s="69" t="str">
        <f>IFERROR(CLEAN(HLOOKUP(AY$1,'1.源数据-产品报告-消费降序'!AY:AY,ROW(),0)),"")</f>
        <v/>
      </c>
      <c r="AZ7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4" s="69" t="str">
        <f>IFERROR(CLEAN(HLOOKUP(BA$1,'1.源数据-产品报告-消费降序'!BA:BA,ROW(),0)),"")</f>
        <v/>
      </c>
      <c r="BD794" s="69" t="str">
        <f>IFERROR(CLEAN(HLOOKUP(BD$1,'1.源数据-产品报告-消费降序'!BD:BD,ROW(),0)),"")</f>
        <v/>
      </c>
      <c r="BE794" s="69" t="str">
        <f>IFERROR(CLEAN(HLOOKUP(BE$1,'1.源数据-产品报告-消费降序'!BE:BE,ROW(),0)),"")</f>
        <v/>
      </c>
      <c r="BF794" s="69" t="str">
        <f>IFERROR(CLEAN(HLOOKUP(BF$1,'1.源数据-产品报告-消费降序'!BF:BF,ROW(),0)),"")</f>
        <v/>
      </c>
      <c r="BG794" s="69" t="str">
        <f>IFERROR(CLEAN(HLOOKUP(BG$1,'1.源数据-产品报告-消费降序'!BG:BG,ROW(),0)),"")</f>
        <v/>
      </c>
      <c r="BH794" s="69" t="str">
        <f>IFERROR(CLEAN(HLOOKUP(BH$1,'1.源数据-产品报告-消费降序'!BH:BH,ROW(),0)),"")</f>
        <v/>
      </c>
      <c r="BI794" s="69" t="str">
        <f>IFERROR(CLEAN(HLOOKUP(BI$1,'1.源数据-产品报告-消费降序'!BI:BI,ROW(),0)),"")</f>
        <v/>
      </c>
      <c r="BJ794" s="69" t="str">
        <f>IFERROR(CLEAN(HLOOKUP(BJ$1,'1.源数据-产品报告-消费降序'!BJ:BJ,ROW(),0)),"")</f>
        <v/>
      </c>
      <c r="BK7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4" s="69" t="str">
        <f>IFERROR(CLEAN(HLOOKUP(BL$1,'1.源数据-产品报告-消费降序'!BL:BL,ROW(),0)),"")</f>
        <v/>
      </c>
      <c r="BO794" s="69" t="str">
        <f>IFERROR(CLEAN(HLOOKUP(BO$1,'1.源数据-产品报告-消费降序'!BO:BO,ROW(),0)),"")</f>
        <v/>
      </c>
      <c r="BP794" s="69" t="str">
        <f>IFERROR(CLEAN(HLOOKUP(BP$1,'1.源数据-产品报告-消费降序'!BP:BP,ROW(),0)),"")</f>
        <v/>
      </c>
      <c r="BQ794" s="69" t="str">
        <f>IFERROR(CLEAN(HLOOKUP(BQ$1,'1.源数据-产品报告-消费降序'!BQ:BQ,ROW(),0)),"")</f>
        <v/>
      </c>
      <c r="BR794" s="69" t="str">
        <f>IFERROR(CLEAN(HLOOKUP(BR$1,'1.源数据-产品报告-消费降序'!BR:BR,ROW(),0)),"")</f>
        <v/>
      </c>
      <c r="BS794" s="69" t="str">
        <f>IFERROR(CLEAN(HLOOKUP(BS$1,'1.源数据-产品报告-消费降序'!BS:BS,ROW(),0)),"")</f>
        <v/>
      </c>
      <c r="BT794" s="69" t="str">
        <f>IFERROR(CLEAN(HLOOKUP(BT$1,'1.源数据-产品报告-消费降序'!BT:BT,ROW(),0)),"")</f>
        <v/>
      </c>
      <c r="BU794" s="69" t="str">
        <f>IFERROR(CLEAN(HLOOKUP(BU$1,'1.源数据-产品报告-消费降序'!BU:BU,ROW(),0)),"")</f>
        <v/>
      </c>
      <c r="BV7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4" s="69" t="str">
        <f>IFERROR(CLEAN(HLOOKUP(BW$1,'1.源数据-产品报告-消费降序'!BW:BW,ROW(),0)),"")</f>
        <v/>
      </c>
    </row>
    <row r="795" spans="1:75">
      <c r="A795" s="69" t="str">
        <f>IFERROR(CLEAN(HLOOKUP(A$1,'1.源数据-产品报告-消费降序'!A:A,ROW(),0)),"")</f>
        <v/>
      </c>
      <c r="B795" s="69" t="str">
        <f>IFERROR(CLEAN(HLOOKUP(B$1,'1.源数据-产品报告-消费降序'!B:B,ROW(),0)),"")</f>
        <v/>
      </c>
      <c r="C795" s="69" t="str">
        <f>IFERROR(CLEAN(HLOOKUP(C$1,'1.源数据-产品报告-消费降序'!C:C,ROW(),0)),"")</f>
        <v/>
      </c>
      <c r="D795" s="69" t="str">
        <f>IFERROR(CLEAN(HLOOKUP(D$1,'1.源数据-产品报告-消费降序'!D:D,ROW(),0)),"")</f>
        <v/>
      </c>
      <c r="E795" s="69" t="str">
        <f>IFERROR(CLEAN(HLOOKUP(E$1,'1.源数据-产品报告-消费降序'!E:E,ROW(),0)),"")</f>
        <v/>
      </c>
      <c r="F795" s="69" t="str">
        <f>IFERROR(CLEAN(HLOOKUP(F$1,'1.源数据-产品报告-消费降序'!F:F,ROW(),0)),"")</f>
        <v/>
      </c>
      <c r="G795" s="70">
        <f>IFERROR((HLOOKUP(G$1,'1.源数据-产品报告-消费降序'!G:G,ROW(),0)),"")</f>
        <v>0</v>
      </c>
      <c r="H7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5" s="69" t="str">
        <f>IFERROR(CLEAN(HLOOKUP(I$1,'1.源数据-产品报告-消费降序'!I:I,ROW(),0)),"")</f>
        <v/>
      </c>
      <c r="L795" s="69" t="str">
        <f>IFERROR(CLEAN(HLOOKUP(L$1,'1.源数据-产品报告-消费降序'!L:L,ROW(),0)),"")</f>
        <v/>
      </c>
      <c r="M795" s="69" t="str">
        <f>IFERROR(CLEAN(HLOOKUP(M$1,'1.源数据-产品报告-消费降序'!M:M,ROW(),0)),"")</f>
        <v/>
      </c>
      <c r="N795" s="69" t="str">
        <f>IFERROR(CLEAN(HLOOKUP(N$1,'1.源数据-产品报告-消费降序'!N:N,ROW(),0)),"")</f>
        <v/>
      </c>
      <c r="O795" s="69" t="str">
        <f>IFERROR(CLEAN(HLOOKUP(O$1,'1.源数据-产品报告-消费降序'!O:O,ROW(),0)),"")</f>
        <v/>
      </c>
      <c r="P795" s="69" t="str">
        <f>IFERROR(CLEAN(HLOOKUP(P$1,'1.源数据-产品报告-消费降序'!P:P,ROW(),0)),"")</f>
        <v/>
      </c>
      <c r="Q795" s="69" t="str">
        <f>IFERROR(CLEAN(HLOOKUP(Q$1,'1.源数据-产品报告-消费降序'!Q:Q,ROW(),0)),"")</f>
        <v/>
      </c>
      <c r="R795" s="69" t="str">
        <f>IFERROR(CLEAN(HLOOKUP(R$1,'1.源数据-产品报告-消费降序'!R:R,ROW(),0)),"")</f>
        <v/>
      </c>
      <c r="S7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5" s="69" t="str">
        <f>IFERROR(CLEAN(HLOOKUP(T$1,'1.源数据-产品报告-消费降序'!T:T,ROW(),0)),"")</f>
        <v/>
      </c>
      <c r="W795" s="69" t="str">
        <f>IFERROR(CLEAN(HLOOKUP(W$1,'1.源数据-产品报告-消费降序'!W:W,ROW(),0)),"")</f>
        <v/>
      </c>
      <c r="X795" s="69" t="str">
        <f>IFERROR(CLEAN(HLOOKUP(X$1,'1.源数据-产品报告-消费降序'!X:X,ROW(),0)),"")</f>
        <v/>
      </c>
      <c r="Y795" s="69" t="str">
        <f>IFERROR(CLEAN(HLOOKUP(Y$1,'1.源数据-产品报告-消费降序'!Y:Y,ROW(),0)),"")</f>
        <v/>
      </c>
      <c r="Z795" s="69" t="str">
        <f>IFERROR(CLEAN(HLOOKUP(Z$1,'1.源数据-产品报告-消费降序'!Z:Z,ROW(),0)),"")</f>
        <v/>
      </c>
      <c r="AA795" s="69" t="str">
        <f>IFERROR(CLEAN(HLOOKUP(AA$1,'1.源数据-产品报告-消费降序'!AA:AA,ROW(),0)),"")</f>
        <v/>
      </c>
      <c r="AB795" s="69" t="str">
        <f>IFERROR(CLEAN(HLOOKUP(AB$1,'1.源数据-产品报告-消费降序'!AB:AB,ROW(),0)),"")</f>
        <v/>
      </c>
      <c r="AC795" s="69" t="str">
        <f>IFERROR(CLEAN(HLOOKUP(AC$1,'1.源数据-产品报告-消费降序'!AC:AC,ROW(),0)),"")</f>
        <v/>
      </c>
      <c r="AD7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5" s="69" t="str">
        <f>IFERROR(CLEAN(HLOOKUP(AE$1,'1.源数据-产品报告-消费降序'!AE:AE,ROW(),0)),"")</f>
        <v/>
      </c>
      <c r="AH795" s="69" t="str">
        <f>IFERROR(CLEAN(HLOOKUP(AH$1,'1.源数据-产品报告-消费降序'!AH:AH,ROW(),0)),"")</f>
        <v/>
      </c>
      <c r="AI795" s="69" t="str">
        <f>IFERROR(CLEAN(HLOOKUP(AI$1,'1.源数据-产品报告-消费降序'!AI:AI,ROW(),0)),"")</f>
        <v/>
      </c>
      <c r="AJ795" s="69" t="str">
        <f>IFERROR(CLEAN(HLOOKUP(AJ$1,'1.源数据-产品报告-消费降序'!AJ:AJ,ROW(),0)),"")</f>
        <v/>
      </c>
      <c r="AK795" s="69" t="str">
        <f>IFERROR(CLEAN(HLOOKUP(AK$1,'1.源数据-产品报告-消费降序'!AK:AK,ROW(),0)),"")</f>
        <v/>
      </c>
      <c r="AL795" s="69" t="str">
        <f>IFERROR(CLEAN(HLOOKUP(AL$1,'1.源数据-产品报告-消费降序'!AL:AL,ROW(),0)),"")</f>
        <v/>
      </c>
      <c r="AM795" s="69" t="str">
        <f>IFERROR(CLEAN(HLOOKUP(AM$1,'1.源数据-产品报告-消费降序'!AM:AM,ROW(),0)),"")</f>
        <v/>
      </c>
      <c r="AN795" s="69" t="str">
        <f>IFERROR(CLEAN(HLOOKUP(AN$1,'1.源数据-产品报告-消费降序'!AN:AN,ROW(),0)),"")</f>
        <v/>
      </c>
      <c r="AO7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5" s="69" t="str">
        <f>IFERROR(CLEAN(HLOOKUP(AP$1,'1.源数据-产品报告-消费降序'!AP:AP,ROW(),0)),"")</f>
        <v/>
      </c>
      <c r="AS795" s="69" t="str">
        <f>IFERROR(CLEAN(HLOOKUP(AS$1,'1.源数据-产品报告-消费降序'!AS:AS,ROW(),0)),"")</f>
        <v/>
      </c>
      <c r="AT795" s="69" t="str">
        <f>IFERROR(CLEAN(HLOOKUP(AT$1,'1.源数据-产品报告-消费降序'!AT:AT,ROW(),0)),"")</f>
        <v/>
      </c>
      <c r="AU795" s="69" t="str">
        <f>IFERROR(CLEAN(HLOOKUP(AU$1,'1.源数据-产品报告-消费降序'!AU:AU,ROW(),0)),"")</f>
        <v/>
      </c>
      <c r="AV795" s="69" t="str">
        <f>IFERROR(CLEAN(HLOOKUP(AV$1,'1.源数据-产品报告-消费降序'!AV:AV,ROW(),0)),"")</f>
        <v/>
      </c>
      <c r="AW795" s="69" t="str">
        <f>IFERROR(CLEAN(HLOOKUP(AW$1,'1.源数据-产品报告-消费降序'!AW:AW,ROW(),0)),"")</f>
        <v/>
      </c>
      <c r="AX795" s="69" t="str">
        <f>IFERROR(CLEAN(HLOOKUP(AX$1,'1.源数据-产品报告-消费降序'!AX:AX,ROW(),0)),"")</f>
        <v/>
      </c>
      <c r="AY795" s="69" t="str">
        <f>IFERROR(CLEAN(HLOOKUP(AY$1,'1.源数据-产品报告-消费降序'!AY:AY,ROW(),0)),"")</f>
        <v/>
      </c>
      <c r="AZ7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5" s="69" t="str">
        <f>IFERROR(CLEAN(HLOOKUP(BA$1,'1.源数据-产品报告-消费降序'!BA:BA,ROW(),0)),"")</f>
        <v/>
      </c>
      <c r="BD795" s="69" t="str">
        <f>IFERROR(CLEAN(HLOOKUP(BD$1,'1.源数据-产品报告-消费降序'!BD:BD,ROW(),0)),"")</f>
        <v/>
      </c>
      <c r="BE795" s="69" t="str">
        <f>IFERROR(CLEAN(HLOOKUP(BE$1,'1.源数据-产品报告-消费降序'!BE:BE,ROW(),0)),"")</f>
        <v/>
      </c>
      <c r="BF795" s="69" t="str">
        <f>IFERROR(CLEAN(HLOOKUP(BF$1,'1.源数据-产品报告-消费降序'!BF:BF,ROW(),0)),"")</f>
        <v/>
      </c>
      <c r="BG795" s="69" t="str">
        <f>IFERROR(CLEAN(HLOOKUP(BG$1,'1.源数据-产品报告-消费降序'!BG:BG,ROW(),0)),"")</f>
        <v/>
      </c>
      <c r="BH795" s="69" t="str">
        <f>IFERROR(CLEAN(HLOOKUP(BH$1,'1.源数据-产品报告-消费降序'!BH:BH,ROW(),0)),"")</f>
        <v/>
      </c>
      <c r="BI795" s="69" t="str">
        <f>IFERROR(CLEAN(HLOOKUP(BI$1,'1.源数据-产品报告-消费降序'!BI:BI,ROW(),0)),"")</f>
        <v/>
      </c>
      <c r="BJ795" s="69" t="str">
        <f>IFERROR(CLEAN(HLOOKUP(BJ$1,'1.源数据-产品报告-消费降序'!BJ:BJ,ROW(),0)),"")</f>
        <v/>
      </c>
      <c r="BK7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5" s="69" t="str">
        <f>IFERROR(CLEAN(HLOOKUP(BL$1,'1.源数据-产品报告-消费降序'!BL:BL,ROW(),0)),"")</f>
        <v/>
      </c>
      <c r="BO795" s="69" t="str">
        <f>IFERROR(CLEAN(HLOOKUP(BO$1,'1.源数据-产品报告-消费降序'!BO:BO,ROW(),0)),"")</f>
        <v/>
      </c>
      <c r="BP795" s="69" t="str">
        <f>IFERROR(CLEAN(HLOOKUP(BP$1,'1.源数据-产品报告-消费降序'!BP:BP,ROW(),0)),"")</f>
        <v/>
      </c>
      <c r="BQ795" s="69" t="str">
        <f>IFERROR(CLEAN(HLOOKUP(BQ$1,'1.源数据-产品报告-消费降序'!BQ:BQ,ROW(),0)),"")</f>
        <v/>
      </c>
      <c r="BR795" s="69" t="str">
        <f>IFERROR(CLEAN(HLOOKUP(BR$1,'1.源数据-产品报告-消费降序'!BR:BR,ROW(),0)),"")</f>
        <v/>
      </c>
      <c r="BS795" s="69" t="str">
        <f>IFERROR(CLEAN(HLOOKUP(BS$1,'1.源数据-产品报告-消费降序'!BS:BS,ROW(),0)),"")</f>
        <v/>
      </c>
      <c r="BT795" s="69" t="str">
        <f>IFERROR(CLEAN(HLOOKUP(BT$1,'1.源数据-产品报告-消费降序'!BT:BT,ROW(),0)),"")</f>
        <v/>
      </c>
      <c r="BU795" s="69" t="str">
        <f>IFERROR(CLEAN(HLOOKUP(BU$1,'1.源数据-产品报告-消费降序'!BU:BU,ROW(),0)),"")</f>
        <v/>
      </c>
      <c r="BV7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5" s="69" t="str">
        <f>IFERROR(CLEAN(HLOOKUP(BW$1,'1.源数据-产品报告-消费降序'!BW:BW,ROW(),0)),"")</f>
        <v/>
      </c>
    </row>
    <row r="796" spans="1:75">
      <c r="A796" s="69" t="str">
        <f>IFERROR(CLEAN(HLOOKUP(A$1,'1.源数据-产品报告-消费降序'!A:A,ROW(),0)),"")</f>
        <v/>
      </c>
      <c r="B796" s="69" t="str">
        <f>IFERROR(CLEAN(HLOOKUP(B$1,'1.源数据-产品报告-消费降序'!B:B,ROW(),0)),"")</f>
        <v/>
      </c>
      <c r="C796" s="69" t="str">
        <f>IFERROR(CLEAN(HLOOKUP(C$1,'1.源数据-产品报告-消费降序'!C:C,ROW(),0)),"")</f>
        <v/>
      </c>
      <c r="D796" s="69" t="str">
        <f>IFERROR(CLEAN(HLOOKUP(D$1,'1.源数据-产品报告-消费降序'!D:D,ROW(),0)),"")</f>
        <v/>
      </c>
      <c r="E796" s="69" t="str">
        <f>IFERROR(CLEAN(HLOOKUP(E$1,'1.源数据-产品报告-消费降序'!E:E,ROW(),0)),"")</f>
        <v/>
      </c>
      <c r="F796" s="69" t="str">
        <f>IFERROR(CLEAN(HLOOKUP(F$1,'1.源数据-产品报告-消费降序'!F:F,ROW(),0)),"")</f>
        <v/>
      </c>
      <c r="G796" s="70">
        <f>IFERROR((HLOOKUP(G$1,'1.源数据-产品报告-消费降序'!G:G,ROW(),0)),"")</f>
        <v>0</v>
      </c>
      <c r="H7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6" s="69" t="str">
        <f>IFERROR(CLEAN(HLOOKUP(I$1,'1.源数据-产品报告-消费降序'!I:I,ROW(),0)),"")</f>
        <v/>
      </c>
      <c r="L796" s="69" t="str">
        <f>IFERROR(CLEAN(HLOOKUP(L$1,'1.源数据-产品报告-消费降序'!L:L,ROW(),0)),"")</f>
        <v/>
      </c>
      <c r="M796" s="69" t="str">
        <f>IFERROR(CLEAN(HLOOKUP(M$1,'1.源数据-产品报告-消费降序'!M:M,ROW(),0)),"")</f>
        <v/>
      </c>
      <c r="N796" s="69" t="str">
        <f>IFERROR(CLEAN(HLOOKUP(N$1,'1.源数据-产品报告-消费降序'!N:N,ROW(),0)),"")</f>
        <v/>
      </c>
      <c r="O796" s="69" t="str">
        <f>IFERROR(CLEAN(HLOOKUP(O$1,'1.源数据-产品报告-消费降序'!O:O,ROW(),0)),"")</f>
        <v/>
      </c>
      <c r="P796" s="69" t="str">
        <f>IFERROR(CLEAN(HLOOKUP(P$1,'1.源数据-产品报告-消费降序'!P:P,ROW(),0)),"")</f>
        <v/>
      </c>
      <c r="Q796" s="69" t="str">
        <f>IFERROR(CLEAN(HLOOKUP(Q$1,'1.源数据-产品报告-消费降序'!Q:Q,ROW(),0)),"")</f>
        <v/>
      </c>
      <c r="R796" s="69" t="str">
        <f>IFERROR(CLEAN(HLOOKUP(R$1,'1.源数据-产品报告-消费降序'!R:R,ROW(),0)),"")</f>
        <v/>
      </c>
      <c r="S7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6" s="69" t="str">
        <f>IFERROR(CLEAN(HLOOKUP(T$1,'1.源数据-产品报告-消费降序'!T:T,ROW(),0)),"")</f>
        <v/>
      </c>
      <c r="W796" s="69" t="str">
        <f>IFERROR(CLEAN(HLOOKUP(W$1,'1.源数据-产品报告-消费降序'!W:W,ROW(),0)),"")</f>
        <v/>
      </c>
      <c r="X796" s="69" t="str">
        <f>IFERROR(CLEAN(HLOOKUP(X$1,'1.源数据-产品报告-消费降序'!X:X,ROW(),0)),"")</f>
        <v/>
      </c>
      <c r="Y796" s="69" t="str">
        <f>IFERROR(CLEAN(HLOOKUP(Y$1,'1.源数据-产品报告-消费降序'!Y:Y,ROW(),0)),"")</f>
        <v/>
      </c>
      <c r="Z796" s="69" t="str">
        <f>IFERROR(CLEAN(HLOOKUP(Z$1,'1.源数据-产品报告-消费降序'!Z:Z,ROW(),0)),"")</f>
        <v/>
      </c>
      <c r="AA796" s="69" t="str">
        <f>IFERROR(CLEAN(HLOOKUP(AA$1,'1.源数据-产品报告-消费降序'!AA:AA,ROW(),0)),"")</f>
        <v/>
      </c>
      <c r="AB796" s="69" t="str">
        <f>IFERROR(CLEAN(HLOOKUP(AB$1,'1.源数据-产品报告-消费降序'!AB:AB,ROW(),0)),"")</f>
        <v/>
      </c>
      <c r="AC796" s="69" t="str">
        <f>IFERROR(CLEAN(HLOOKUP(AC$1,'1.源数据-产品报告-消费降序'!AC:AC,ROW(),0)),"")</f>
        <v/>
      </c>
      <c r="AD7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6" s="69" t="str">
        <f>IFERROR(CLEAN(HLOOKUP(AE$1,'1.源数据-产品报告-消费降序'!AE:AE,ROW(),0)),"")</f>
        <v/>
      </c>
      <c r="AH796" s="69" t="str">
        <f>IFERROR(CLEAN(HLOOKUP(AH$1,'1.源数据-产品报告-消费降序'!AH:AH,ROW(),0)),"")</f>
        <v/>
      </c>
      <c r="AI796" s="69" t="str">
        <f>IFERROR(CLEAN(HLOOKUP(AI$1,'1.源数据-产品报告-消费降序'!AI:AI,ROW(),0)),"")</f>
        <v/>
      </c>
      <c r="AJ796" s="69" t="str">
        <f>IFERROR(CLEAN(HLOOKUP(AJ$1,'1.源数据-产品报告-消费降序'!AJ:AJ,ROW(),0)),"")</f>
        <v/>
      </c>
      <c r="AK796" s="69" t="str">
        <f>IFERROR(CLEAN(HLOOKUP(AK$1,'1.源数据-产品报告-消费降序'!AK:AK,ROW(),0)),"")</f>
        <v/>
      </c>
      <c r="AL796" s="69" t="str">
        <f>IFERROR(CLEAN(HLOOKUP(AL$1,'1.源数据-产品报告-消费降序'!AL:AL,ROW(),0)),"")</f>
        <v/>
      </c>
      <c r="AM796" s="69" t="str">
        <f>IFERROR(CLEAN(HLOOKUP(AM$1,'1.源数据-产品报告-消费降序'!AM:AM,ROW(),0)),"")</f>
        <v/>
      </c>
      <c r="AN796" s="69" t="str">
        <f>IFERROR(CLEAN(HLOOKUP(AN$1,'1.源数据-产品报告-消费降序'!AN:AN,ROW(),0)),"")</f>
        <v/>
      </c>
      <c r="AO7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6" s="69" t="str">
        <f>IFERROR(CLEAN(HLOOKUP(AP$1,'1.源数据-产品报告-消费降序'!AP:AP,ROW(),0)),"")</f>
        <v/>
      </c>
      <c r="AS796" s="69" t="str">
        <f>IFERROR(CLEAN(HLOOKUP(AS$1,'1.源数据-产品报告-消费降序'!AS:AS,ROW(),0)),"")</f>
        <v/>
      </c>
      <c r="AT796" s="69" t="str">
        <f>IFERROR(CLEAN(HLOOKUP(AT$1,'1.源数据-产品报告-消费降序'!AT:AT,ROW(),0)),"")</f>
        <v/>
      </c>
      <c r="AU796" s="69" t="str">
        <f>IFERROR(CLEAN(HLOOKUP(AU$1,'1.源数据-产品报告-消费降序'!AU:AU,ROW(),0)),"")</f>
        <v/>
      </c>
      <c r="AV796" s="69" t="str">
        <f>IFERROR(CLEAN(HLOOKUP(AV$1,'1.源数据-产品报告-消费降序'!AV:AV,ROW(),0)),"")</f>
        <v/>
      </c>
      <c r="AW796" s="69" t="str">
        <f>IFERROR(CLEAN(HLOOKUP(AW$1,'1.源数据-产品报告-消费降序'!AW:AW,ROW(),0)),"")</f>
        <v/>
      </c>
      <c r="AX796" s="69" t="str">
        <f>IFERROR(CLEAN(HLOOKUP(AX$1,'1.源数据-产品报告-消费降序'!AX:AX,ROW(),0)),"")</f>
        <v/>
      </c>
      <c r="AY796" s="69" t="str">
        <f>IFERROR(CLEAN(HLOOKUP(AY$1,'1.源数据-产品报告-消费降序'!AY:AY,ROW(),0)),"")</f>
        <v/>
      </c>
      <c r="AZ7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6" s="69" t="str">
        <f>IFERROR(CLEAN(HLOOKUP(BA$1,'1.源数据-产品报告-消费降序'!BA:BA,ROW(),0)),"")</f>
        <v/>
      </c>
      <c r="BD796" s="69" t="str">
        <f>IFERROR(CLEAN(HLOOKUP(BD$1,'1.源数据-产品报告-消费降序'!BD:BD,ROW(),0)),"")</f>
        <v/>
      </c>
      <c r="BE796" s="69" t="str">
        <f>IFERROR(CLEAN(HLOOKUP(BE$1,'1.源数据-产品报告-消费降序'!BE:BE,ROW(),0)),"")</f>
        <v/>
      </c>
      <c r="BF796" s="69" t="str">
        <f>IFERROR(CLEAN(HLOOKUP(BF$1,'1.源数据-产品报告-消费降序'!BF:BF,ROW(),0)),"")</f>
        <v/>
      </c>
      <c r="BG796" s="69" t="str">
        <f>IFERROR(CLEAN(HLOOKUP(BG$1,'1.源数据-产品报告-消费降序'!BG:BG,ROW(),0)),"")</f>
        <v/>
      </c>
      <c r="BH796" s="69" t="str">
        <f>IFERROR(CLEAN(HLOOKUP(BH$1,'1.源数据-产品报告-消费降序'!BH:BH,ROW(),0)),"")</f>
        <v/>
      </c>
      <c r="BI796" s="69" t="str">
        <f>IFERROR(CLEAN(HLOOKUP(BI$1,'1.源数据-产品报告-消费降序'!BI:BI,ROW(),0)),"")</f>
        <v/>
      </c>
      <c r="BJ796" s="69" t="str">
        <f>IFERROR(CLEAN(HLOOKUP(BJ$1,'1.源数据-产品报告-消费降序'!BJ:BJ,ROW(),0)),"")</f>
        <v/>
      </c>
      <c r="BK7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6" s="69" t="str">
        <f>IFERROR(CLEAN(HLOOKUP(BL$1,'1.源数据-产品报告-消费降序'!BL:BL,ROW(),0)),"")</f>
        <v/>
      </c>
      <c r="BO796" s="69" t="str">
        <f>IFERROR(CLEAN(HLOOKUP(BO$1,'1.源数据-产品报告-消费降序'!BO:BO,ROW(),0)),"")</f>
        <v/>
      </c>
      <c r="BP796" s="69" t="str">
        <f>IFERROR(CLEAN(HLOOKUP(BP$1,'1.源数据-产品报告-消费降序'!BP:BP,ROW(),0)),"")</f>
        <v/>
      </c>
      <c r="BQ796" s="69" t="str">
        <f>IFERROR(CLEAN(HLOOKUP(BQ$1,'1.源数据-产品报告-消费降序'!BQ:BQ,ROW(),0)),"")</f>
        <v/>
      </c>
      <c r="BR796" s="69" t="str">
        <f>IFERROR(CLEAN(HLOOKUP(BR$1,'1.源数据-产品报告-消费降序'!BR:BR,ROW(),0)),"")</f>
        <v/>
      </c>
      <c r="BS796" s="69" t="str">
        <f>IFERROR(CLEAN(HLOOKUP(BS$1,'1.源数据-产品报告-消费降序'!BS:BS,ROW(),0)),"")</f>
        <v/>
      </c>
      <c r="BT796" s="69" t="str">
        <f>IFERROR(CLEAN(HLOOKUP(BT$1,'1.源数据-产品报告-消费降序'!BT:BT,ROW(),0)),"")</f>
        <v/>
      </c>
      <c r="BU796" s="69" t="str">
        <f>IFERROR(CLEAN(HLOOKUP(BU$1,'1.源数据-产品报告-消费降序'!BU:BU,ROW(),0)),"")</f>
        <v/>
      </c>
      <c r="BV7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6" s="69" t="str">
        <f>IFERROR(CLEAN(HLOOKUP(BW$1,'1.源数据-产品报告-消费降序'!BW:BW,ROW(),0)),"")</f>
        <v/>
      </c>
    </row>
    <row r="797" spans="1:75">
      <c r="A797" s="69" t="str">
        <f>IFERROR(CLEAN(HLOOKUP(A$1,'1.源数据-产品报告-消费降序'!A:A,ROW(),0)),"")</f>
        <v/>
      </c>
      <c r="B797" s="69" t="str">
        <f>IFERROR(CLEAN(HLOOKUP(B$1,'1.源数据-产品报告-消费降序'!B:B,ROW(),0)),"")</f>
        <v/>
      </c>
      <c r="C797" s="69" t="str">
        <f>IFERROR(CLEAN(HLOOKUP(C$1,'1.源数据-产品报告-消费降序'!C:C,ROW(),0)),"")</f>
        <v/>
      </c>
      <c r="D797" s="69" t="str">
        <f>IFERROR(CLEAN(HLOOKUP(D$1,'1.源数据-产品报告-消费降序'!D:D,ROW(),0)),"")</f>
        <v/>
      </c>
      <c r="E797" s="69" t="str">
        <f>IFERROR(CLEAN(HLOOKUP(E$1,'1.源数据-产品报告-消费降序'!E:E,ROW(),0)),"")</f>
        <v/>
      </c>
      <c r="F797" s="69" t="str">
        <f>IFERROR(CLEAN(HLOOKUP(F$1,'1.源数据-产品报告-消费降序'!F:F,ROW(),0)),"")</f>
        <v/>
      </c>
      <c r="G797" s="70">
        <f>IFERROR((HLOOKUP(G$1,'1.源数据-产品报告-消费降序'!G:G,ROW(),0)),"")</f>
        <v>0</v>
      </c>
      <c r="H7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7" s="69" t="str">
        <f>IFERROR(CLEAN(HLOOKUP(I$1,'1.源数据-产品报告-消费降序'!I:I,ROW(),0)),"")</f>
        <v/>
      </c>
      <c r="L797" s="69" t="str">
        <f>IFERROR(CLEAN(HLOOKUP(L$1,'1.源数据-产品报告-消费降序'!L:L,ROW(),0)),"")</f>
        <v/>
      </c>
      <c r="M797" s="69" t="str">
        <f>IFERROR(CLEAN(HLOOKUP(M$1,'1.源数据-产品报告-消费降序'!M:M,ROW(),0)),"")</f>
        <v/>
      </c>
      <c r="N797" s="69" t="str">
        <f>IFERROR(CLEAN(HLOOKUP(N$1,'1.源数据-产品报告-消费降序'!N:N,ROW(),0)),"")</f>
        <v/>
      </c>
      <c r="O797" s="69" t="str">
        <f>IFERROR(CLEAN(HLOOKUP(O$1,'1.源数据-产品报告-消费降序'!O:O,ROW(),0)),"")</f>
        <v/>
      </c>
      <c r="P797" s="69" t="str">
        <f>IFERROR(CLEAN(HLOOKUP(P$1,'1.源数据-产品报告-消费降序'!P:P,ROW(),0)),"")</f>
        <v/>
      </c>
      <c r="Q797" s="69" t="str">
        <f>IFERROR(CLEAN(HLOOKUP(Q$1,'1.源数据-产品报告-消费降序'!Q:Q,ROW(),0)),"")</f>
        <v/>
      </c>
      <c r="R797" s="69" t="str">
        <f>IFERROR(CLEAN(HLOOKUP(R$1,'1.源数据-产品报告-消费降序'!R:R,ROW(),0)),"")</f>
        <v/>
      </c>
      <c r="S7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7" s="69" t="str">
        <f>IFERROR(CLEAN(HLOOKUP(T$1,'1.源数据-产品报告-消费降序'!T:T,ROW(),0)),"")</f>
        <v/>
      </c>
      <c r="W797" s="69" t="str">
        <f>IFERROR(CLEAN(HLOOKUP(W$1,'1.源数据-产品报告-消费降序'!W:W,ROW(),0)),"")</f>
        <v/>
      </c>
      <c r="X797" s="69" t="str">
        <f>IFERROR(CLEAN(HLOOKUP(X$1,'1.源数据-产品报告-消费降序'!X:X,ROW(),0)),"")</f>
        <v/>
      </c>
      <c r="Y797" s="69" t="str">
        <f>IFERROR(CLEAN(HLOOKUP(Y$1,'1.源数据-产品报告-消费降序'!Y:Y,ROW(),0)),"")</f>
        <v/>
      </c>
      <c r="Z797" s="69" t="str">
        <f>IFERROR(CLEAN(HLOOKUP(Z$1,'1.源数据-产品报告-消费降序'!Z:Z,ROW(),0)),"")</f>
        <v/>
      </c>
      <c r="AA797" s="69" t="str">
        <f>IFERROR(CLEAN(HLOOKUP(AA$1,'1.源数据-产品报告-消费降序'!AA:AA,ROW(),0)),"")</f>
        <v/>
      </c>
      <c r="AB797" s="69" t="str">
        <f>IFERROR(CLEAN(HLOOKUP(AB$1,'1.源数据-产品报告-消费降序'!AB:AB,ROW(),0)),"")</f>
        <v/>
      </c>
      <c r="AC797" s="69" t="str">
        <f>IFERROR(CLEAN(HLOOKUP(AC$1,'1.源数据-产品报告-消费降序'!AC:AC,ROW(),0)),"")</f>
        <v/>
      </c>
      <c r="AD7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7" s="69" t="str">
        <f>IFERROR(CLEAN(HLOOKUP(AE$1,'1.源数据-产品报告-消费降序'!AE:AE,ROW(),0)),"")</f>
        <v/>
      </c>
      <c r="AH797" s="69" t="str">
        <f>IFERROR(CLEAN(HLOOKUP(AH$1,'1.源数据-产品报告-消费降序'!AH:AH,ROW(),0)),"")</f>
        <v/>
      </c>
      <c r="AI797" s="69" t="str">
        <f>IFERROR(CLEAN(HLOOKUP(AI$1,'1.源数据-产品报告-消费降序'!AI:AI,ROW(),0)),"")</f>
        <v/>
      </c>
      <c r="AJ797" s="69" t="str">
        <f>IFERROR(CLEAN(HLOOKUP(AJ$1,'1.源数据-产品报告-消费降序'!AJ:AJ,ROW(),0)),"")</f>
        <v/>
      </c>
      <c r="AK797" s="69" t="str">
        <f>IFERROR(CLEAN(HLOOKUP(AK$1,'1.源数据-产品报告-消费降序'!AK:AK,ROW(),0)),"")</f>
        <v/>
      </c>
      <c r="AL797" s="69" t="str">
        <f>IFERROR(CLEAN(HLOOKUP(AL$1,'1.源数据-产品报告-消费降序'!AL:AL,ROW(),0)),"")</f>
        <v/>
      </c>
      <c r="AM797" s="69" t="str">
        <f>IFERROR(CLEAN(HLOOKUP(AM$1,'1.源数据-产品报告-消费降序'!AM:AM,ROW(),0)),"")</f>
        <v/>
      </c>
      <c r="AN797" s="69" t="str">
        <f>IFERROR(CLEAN(HLOOKUP(AN$1,'1.源数据-产品报告-消费降序'!AN:AN,ROW(),0)),"")</f>
        <v/>
      </c>
      <c r="AO7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7" s="69" t="str">
        <f>IFERROR(CLEAN(HLOOKUP(AP$1,'1.源数据-产品报告-消费降序'!AP:AP,ROW(),0)),"")</f>
        <v/>
      </c>
      <c r="AS797" s="69" t="str">
        <f>IFERROR(CLEAN(HLOOKUP(AS$1,'1.源数据-产品报告-消费降序'!AS:AS,ROW(),0)),"")</f>
        <v/>
      </c>
      <c r="AT797" s="69" t="str">
        <f>IFERROR(CLEAN(HLOOKUP(AT$1,'1.源数据-产品报告-消费降序'!AT:AT,ROW(),0)),"")</f>
        <v/>
      </c>
      <c r="AU797" s="69" t="str">
        <f>IFERROR(CLEAN(HLOOKUP(AU$1,'1.源数据-产品报告-消费降序'!AU:AU,ROW(),0)),"")</f>
        <v/>
      </c>
      <c r="AV797" s="69" t="str">
        <f>IFERROR(CLEAN(HLOOKUP(AV$1,'1.源数据-产品报告-消费降序'!AV:AV,ROW(),0)),"")</f>
        <v/>
      </c>
      <c r="AW797" s="69" t="str">
        <f>IFERROR(CLEAN(HLOOKUP(AW$1,'1.源数据-产品报告-消费降序'!AW:AW,ROW(),0)),"")</f>
        <v/>
      </c>
      <c r="AX797" s="69" t="str">
        <f>IFERROR(CLEAN(HLOOKUP(AX$1,'1.源数据-产品报告-消费降序'!AX:AX,ROW(),0)),"")</f>
        <v/>
      </c>
      <c r="AY797" s="69" t="str">
        <f>IFERROR(CLEAN(HLOOKUP(AY$1,'1.源数据-产品报告-消费降序'!AY:AY,ROW(),0)),"")</f>
        <v/>
      </c>
      <c r="AZ7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7" s="69" t="str">
        <f>IFERROR(CLEAN(HLOOKUP(BA$1,'1.源数据-产品报告-消费降序'!BA:BA,ROW(),0)),"")</f>
        <v/>
      </c>
      <c r="BD797" s="69" t="str">
        <f>IFERROR(CLEAN(HLOOKUP(BD$1,'1.源数据-产品报告-消费降序'!BD:BD,ROW(),0)),"")</f>
        <v/>
      </c>
      <c r="BE797" s="69" t="str">
        <f>IFERROR(CLEAN(HLOOKUP(BE$1,'1.源数据-产品报告-消费降序'!BE:BE,ROW(),0)),"")</f>
        <v/>
      </c>
      <c r="BF797" s="69" t="str">
        <f>IFERROR(CLEAN(HLOOKUP(BF$1,'1.源数据-产品报告-消费降序'!BF:BF,ROW(),0)),"")</f>
        <v/>
      </c>
      <c r="BG797" s="69" t="str">
        <f>IFERROR(CLEAN(HLOOKUP(BG$1,'1.源数据-产品报告-消费降序'!BG:BG,ROW(),0)),"")</f>
        <v/>
      </c>
      <c r="BH797" s="69" t="str">
        <f>IFERROR(CLEAN(HLOOKUP(BH$1,'1.源数据-产品报告-消费降序'!BH:BH,ROW(),0)),"")</f>
        <v/>
      </c>
      <c r="BI797" s="69" t="str">
        <f>IFERROR(CLEAN(HLOOKUP(BI$1,'1.源数据-产品报告-消费降序'!BI:BI,ROW(),0)),"")</f>
        <v/>
      </c>
      <c r="BJ797" s="69" t="str">
        <f>IFERROR(CLEAN(HLOOKUP(BJ$1,'1.源数据-产品报告-消费降序'!BJ:BJ,ROW(),0)),"")</f>
        <v/>
      </c>
      <c r="BK7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7" s="69" t="str">
        <f>IFERROR(CLEAN(HLOOKUP(BL$1,'1.源数据-产品报告-消费降序'!BL:BL,ROW(),0)),"")</f>
        <v/>
      </c>
      <c r="BO797" s="69" t="str">
        <f>IFERROR(CLEAN(HLOOKUP(BO$1,'1.源数据-产品报告-消费降序'!BO:BO,ROW(),0)),"")</f>
        <v/>
      </c>
      <c r="BP797" s="69" t="str">
        <f>IFERROR(CLEAN(HLOOKUP(BP$1,'1.源数据-产品报告-消费降序'!BP:BP,ROW(),0)),"")</f>
        <v/>
      </c>
      <c r="BQ797" s="69" t="str">
        <f>IFERROR(CLEAN(HLOOKUP(BQ$1,'1.源数据-产品报告-消费降序'!BQ:BQ,ROW(),0)),"")</f>
        <v/>
      </c>
      <c r="BR797" s="69" t="str">
        <f>IFERROR(CLEAN(HLOOKUP(BR$1,'1.源数据-产品报告-消费降序'!BR:BR,ROW(),0)),"")</f>
        <v/>
      </c>
      <c r="BS797" s="69" t="str">
        <f>IFERROR(CLEAN(HLOOKUP(BS$1,'1.源数据-产品报告-消费降序'!BS:BS,ROW(),0)),"")</f>
        <v/>
      </c>
      <c r="BT797" s="69" t="str">
        <f>IFERROR(CLEAN(HLOOKUP(BT$1,'1.源数据-产品报告-消费降序'!BT:BT,ROW(),0)),"")</f>
        <v/>
      </c>
      <c r="BU797" s="69" t="str">
        <f>IFERROR(CLEAN(HLOOKUP(BU$1,'1.源数据-产品报告-消费降序'!BU:BU,ROW(),0)),"")</f>
        <v/>
      </c>
      <c r="BV7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7" s="69" t="str">
        <f>IFERROR(CLEAN(HLOOKUP(BW$1,'1.源数据-产品报告-消费降序'!BW:BW,ROW(),0)),"")</f>
        <v/>
      </c>
    </row>
    <row r="798" spans="1:75">
      <c r="A798" s="69" t="str">
        <f>IFERROR(CLEAN(HLOOKUP(A$1,'1.源数据-产品报告-消费降序'!A:A,ROW(),0)),"")</f>
        <v/>
      </c>
      <c r="B798" s="69" t="str">
        <f>IFERROR(CLEAN(HLOOKUP(B$1,'1.源数据-产品报告-消费降序'!B:B,ROW(),0)),"")</f>
        <v/>
      </c>
      <c r="C798" s="69" t="str">
        <f>IFERROR(CLEAN(HLOOKUP(C$1,'1.源数据-产品报告-消费降序'!C:C,ROW(),0)),"")</f>
        <v/>
      </c>
      <c r="D798" s="69" t="str">
        <f>IFERROR(CLEAN(HLOOKUP(D$1,'1.源数据-产品报告-消费降序'!D:D,ROW(),0)),"")</f>
        <v/>
      </c>
      <c r="E798" s="69" t="str">
        <f>IFERROR(CLEAN(HLOOKUP(E$1,'1.源数据-产品报告-消费降序'!E:E,ROW(),0)),"")</f>
        <v/>
      </c>
      <c r="F798" s="69" t="str">
        <f>IFERROR(CLEAN(HLOOKUP(F$1,'1.源数据-产品报告-消费降序'!F:F,ROW(),0)),"")</f>
        <v/>
      </c>
      <c r="G798" s="70">
        <f>IFERROR((HLOOKUP(G$1,'1.源数据-产品报告-消费降序'!G:G,ROW(),0)),"")</f>
        <v>0</v>
      </c>
      <c r="H7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8" s="69" t="str">
        <f>IFERROR(CLEAN(HLOOKUP(I$1,'1.源数据-产品报告-消费降序'!I:I,ROW(),0)),"")</f>
        <v/>
      </c>
      <c r="L798" s="69" t="str">
        <f>IFERROR(CLEAN(HLOOKUP(L$1,'1.源数据-产品报告-消费降序'!L:L,ROW(),0)),"")</f>
        <v/>
      </c>
      <c r="M798" s="69" t="str">
        <f>IFERROR(CLEAN(HLOOKUP(M$1,'1.源数据-产品报告-消费降序'!M:M,ROW(),0)),"")</f>
        <v/>
      </c>
      <c r="N798" s="69" t="str">
        <f>IFERROR(CLEAN(HLOOKUP(N$1,'1.源数据-产品报告-消费降序'!N:N,ROW(),0)),"")</f>
        <v/>
      </c>
      <c r="O798" s="69" t="str">
        <f>IFERROR(CLEAN(HLOOKUP(O$1,'1.源数据-产品报告-消费降序'!O:O,ROW(),0)),"")</f>
        <v/>
      </c>
      <c r="P798" s="69" t="str">
        <f>IFERROR(CLEAN(HLOOKUP(P$1,'1.源数据-产品报告-消费降序'!P:P,ROW(),0)),"")</f>
        <v/>
      </c>
      <c r="Q798" s="69" t="str">
        <f>IFERROR(CLEAN(HLOOKUP(Q$1,'1.源数据-产品报告-消费降序'!Q:Q,ROW(),0)),"")</f>
        <v/>
      </c>
      <c r="R798" s="69" t="str">
        <f>IFERROR(CLEAN(HLOOKUP(R$1,'1.源数据-产品报告-消费降序'!R:R,ROW(),0)),"")</f>
        <v/>
      </c>
      <c r="S7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8" s="69" t="str">
        <f>IFERROR(CLEAN(HLOOKUP(T$1,'1.源数据-产品报告-消费降序'!T:T,ROW(),0)),"")</f>
        <v/>
      </c>
      <c r="W798" s="69" t="str">
        <f>IFERROR(CLEAN(HLOOKUP(W$1,'1.源数据-产品报告-消费降序'!W:W,ROW(),0)),"")</f>
        <v/>
      </c>
      <c r="X798" s="69" t="str">
        <f>IFERROR(CLEAN(HLOOKUP(X$1,'1.源数据-产品报告-消费降序'!X:X,ROW(),0)),"")</f>
        <v/>
      </c>
      <c r="Y798" s="69" t="str">
        <f>IFERROR(CLEAN(HLOOKUP(Y$1,'1.源数据-产品报告-消费降序'!Y:Y,ROW(),0)),"")</f>
        <v/>
      </c>
      <c r="Z798" s="69" t="str">
        <f>IFERROR(CLEAN(HLOOKUP(Z$1,'1.源数据-产品报告-消费降序'!Z:Z,ROW(),0)),"")</f>
        <v/>
      </c>
      <c r="AA798" s="69" t="str">
        <f>IFERROR(CLEAN(HLOOKUP(AA$1,'1.源数据-产品报告-消费降序'!AA:AA,ROW(),0)),"")</f>
        <v/>
      </c>
      <c r="AB798" s="69" t="str">
        <f>IFERROR(CLEAN(HLOOKUP(AB$1,'1.源数据-产品报告-消费降序'!AB:AB,ROW(),0)),"")</f>
        <v/>
      </c>
      <c r="AC798" s="69" t="str">
        <f>IFERROR(CLEAN(HLOOKUP(AC$1,'1.源数据-产品报告-消费降序'!AC:AC,ROW(),0)),"")</f>
        <v/>
      </c>
      <c r="AD7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8" s="69" t="str">
        <f>IFERROR(CLEAN(HLOOKUP(AE$1,'1.源数据-产品报告-消费降序'!AE:AE,ROW(),0)),"")</f>
        <v/>
      </c>
      <c r="AH798" s="69" t="str">
        <f>IFERROR(CLEAN(HLOOKUP(AH$1,'1.源数据-产品报告-消费降序'!AH:AH,ROW(),0)),"")</f>
        <v/>
      </c>
      <c r="AI798" s="69" t="str">
        <f>IFERROR(CLEAN(HLOOKUP(AI$1,'1.源数据-产品报告-消费降序'!AI:AI,ROW(),0)),"")</f>
        <v/>
      </c>
      <c r="AJ798" s="69" t="str">
        <f>IFERROR(CLEAN(HLOOKUP(AJ$1,'1.源数据-产品报告-消费降序'!AJ:AJ,ROW(),0)),"")</f>
        <v/>
      </c>
      <c r="AK798" s="69" t="str">
        <f>IFERROR(CLEAN(HLOOKUP(AK$1,'1.源数据-产品报告-消费降序'!AK:AK,ROW(),0)),"")</f>
        <v/>
      </c>
      <c r="AL798" s="69" t="str">
        <f>IFERROR(CLEAN(HLOOKUP(AL$1,'1.源数据-产品报告-消费降序'!AL:AL,ROW(),0)),"")</f>
        <v/>
      </c>
      <c r="AM798" s="69" t="str">
        <f>IFERROR(CLEAN(HLOOKUP(AM$1,'1.源数据-产品报告-消费降序'!AM:AM,ROW(),0)),"")</f>
        <v/>
      </c>
      <c r="AN798" s="69" t="str">
        <f>IFERROR(CLEAN(HLOOKUP(AN$1,'1.源数据-产品报告-消费降序'!AN:AN,ROW(),0)),"")</f>
        <v/>
      </c>
      <c r="AO7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8" s="69" t="str">
        <f>IFERROR(CLEAN(HLOOKUP(AP$1,'1.源数据-产品报告-消费降序'!AP:AP,ROW(),0)),"")</f>
        <v/>
      </c>
      <c r="AS798" s="69" t="str">
        <f>IFERROR(CLEAN(HLOOKUP(AS$1,'1.源数据-产品报告-消费降序'!AS:AS,ROW(),0)),"")</f>
        <v/>
      </c>
      <c r="AT798" s="69" t="str">
        <f>IFERROR(CLEAN(HLOOKUP(AT$1,'1.源数据-产品报告-消费降序'!AT:AT,ROW(),0)),"")</f>
        <v/>
      </c>
      <c r="AU798" s="69" t="str">
        <f>IFERROR(CLEAN(HLOOKUP(AU$1,'1.源数据-产品报告-消费降序'!AU:AU,ROW(),0)),"")</f>
        <v/>
      </c>
      <c r="AV798" s="69" t="str">
        <f>IFERROR(CLEAN(HLOOKUP(AV$1,'1.源数据-产品报告-消费降序'!AV:AV,ROW(),0)),"")</f>
        <v/>
      </c>
      <c r="AW798" s="69" t="str">
        <f>IFERROR(CLEAN(HLOOKUP(AW$1,'1.源数据-产品报告-消费降序'!AW:AW,ROW(),0)),"")</f>
        <v/>
      </c>
      <c r="AX798" s="69" t="str">
        <f>IFERROR(CLEAN(HLOOKUP(AX$1,'1.源数据-产品报告-消费降序'!AX:AX,ROW(),0)),"")</f>
        <v/>
      </c>
      <c r="AY798" s="69" t="str">
        <f>IFERROR(CLEAN(HLOOKUP(AY$1,'1.源数据-产品报告-消费降序'!AY:AY,ROW(),0)),"")</f>
        <v/>
      </c>
      <c r="AZ7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8" s="69" t="str">
        <f>IFERROR(CLEAN(HLOOKUP(BA$1,'1.源数据-产品报告-消费降序'!BA:BA,ROW(),0)),"")</f>
        <v/>
      </c>
      <c r="BD798" s="69" t="str">
        <f>IFERROR(CLEAN(HLOOKUP(BD$1,'1.源数据-产品报告-消费降序'!BD:BD,ROW(),0)),"")</f>
        <v/>
      </c>
      <c r="BE798" s="69" t="str">
        <f>IFERROR(CLEAN(HLOOKUP(BE$1,'1.源数据-产品报告-消费降序'!BE:BE,ROW(),0)),"")</f>
        <v/>
      </c>
      <c r="BF798" s="69" t="str">
        <f>IFERROR(CLEAN(HLOOKUP(BF$1,'1.源数据-产品报告-消费降序'!BF:BF,ROW(),0)),"")</f>
        <v/>
      </c>
      <c r="BG798" s="69" t="str">
        <f>IFERROR(CLEAN(HLOOKUP(BG$1,'1.源数据-产品报告-消费降序'!BG:BG,ROW(),0)),"")</f>
        <v/>
      </c>
      <c r="BH798" s="69" t="str">
        <f>IFERROR(CLEAN(HLOOKUP(BH$1,'1.源数据-产品报告-消费降序'!BH:BH,ROW(),0)),"")</f>
        <v/>
      </c>
      <c r="BI798" s="69" t="str">
        <f>IFERROR(CLEAN(HLOOKUP(BI$1,'1.源数据-产品报告-消费降序'!BI:BI,ROW(),0)),"")</f>
        <v/>
      </c>
      <c r="BJ798" s="69" t="str">
        <f>IFERROR(CLEAN(HLOOKUP(BJ$1,'1.源数据-产品报告-消费降序'!BJ:BJ,ROW(),0)),"")</f>
        <v/>
      </c>
      <c r="BK7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8" s="69" t="str">
        <f>IFERROR(CLEAN(HLOOKUP(BL$1,'1.源数据-产品报告-消费降序'!BL:BL,ROW(),0)),"")</f>
        <v/>
      </c>
      <c r="BO798" s="69" t="str">
        <f>IFERROR(CLEAN(HLOOKUP(BO$1,'1.源数据-产品报告-消费降序'!BO:BO,ROW(),0)),"")</f>
        <v/>
      </c>
      <c r="BP798" s="69" t="str">
        <f>IFERROR(CLEAN(HLOOKUP(BP$1,'1.源数据-产品报告-消费降序'!BP:BP,ROW(),0)),"")</f>
        <v/>
      </c>
      <c r="BQ798" s="69" t="str">
        <f>IFERROR(CLEAN(HLOOKUP(BQ$1,'1.源数据-产品报告-消费降序'!BQ:BQ,ROW(),0)),"")</f>
        <v/>
      </c>
      <c r="BR798" s="69" t="str">
        <f>IFERROR(CLEAN(HLOOKUP(BR$1,'1.源数据-产品报告-消费降序'!BR:BR,ROW(),0)),"")</f>
        <v/>
      </c>
      <c r="BS798" s="69" t="str">
        <f>IFERROR(CLEAN(HLOOKUP(BS$1,'1.源数据-产品报告-消费降序'!BS:BS,ROW(),0)),"")</f>
        <v/>
      </c>
      <c r="BT798" s="69" t="str">
        <f>IFERROR(CLEAN(HLOOKUP(BT$1,'1.源数据-产品报告-消费降序'!BT:BT,ROW(),0)),"")</f>
        <v/>
      </c>
      <c r="BU798" s="69" t="str">
        <f>IFERROR(CLEAN(HLOOKUP(BU$1,'1.源数据-产品报告-消费降序'!BU:BU,ROW(),0)),"")</f>
        <v/>
      </c>
      <c r="BV7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8" s="69" t="str">
        <f>IFERROR(CLEAN(HLOOKUP(BW$1,'1.源数据-产品报告-消费降序'!BW:BW,ROW(),0)),"")</f>
        <v/>
      </c>
    </row>
    <row r="799" spans="1:75">
      <c r="A799" s="69" t="str">
        <f>IFERROR(CLEAN(HLOOKUP(A$1,'1.源数据-产品报告-消费降序'!A:A,ROW(),0)),"")</f>
        <v/>
      </c>
      <c r="B799" s="69" t="str">
        <f>IFERROR(CLEAN(HLOOKUP(B$1,'1.源数据-产品报告-消费降序'!B:B,ROW(),0)),"")</f>
        <v/>
      </c>
      <c r="C799" s="69" t="str">
        <f>IFERROR(CLEAN(HLOOKUP(C$1,'1.源数据-产品报告-消费降序'!C:C,ROW(),0)),"")</f>
        <v/>
      </c>
      <c r="D799" s="69" t="str">
        <f>IFERROR(CLEAN(HLOOKUP(D$1,'1.源数据-产品报告-消费降序'!D:D,ROW(),0)),"")</f>
        <v/>
      </c>
      <c r="E799" s="69" t="str">
        <f>IFERROR(CLEAN(HLOOKUP(E$1,'1.源数据-产品报告-消费降序'!E:E,ROW(),0)),"")</f>
        <v/>
      </c>
      <c r="F799" s="69" t="str">
        <f>IFERROR(CLEAN(HLOOKUP(F$1,'1.源数据-产品报告-消费降序'!F:F,ROW(),0)),"")</f>
        <v/>
      </c>
      <c r="G799" s="70">
        <f>IFERROR((HLOOKUP(G$1,'1.源数据-产品报告-消费降序'!G:G,ROW(),0)),"")</f>
        <v>0</v>
      </c>
      <c r="H7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799" s="69" t="str">
        <f>IFERROR(CLEAN(HLOOKUP(I$1,'1.源数据-产品报告-消费降序'!I:I,ROW(),0)),"")</f>
        <v/>
      </c>
      <c r="L799" s="69" t="str">
        <f>IFERROR(CLEAN(HLOOKUP(L$1,'1.源数据-产品报告-消费降序'!L:L,ROW(),0)),"")</f>
        <v/>
      </c>
      <c r="M799" s="69" t="str">
        <f>IFERROR(CLEAN(HLOOKUP(M$1,'1.源数据-产品报告-消费降序'!M:M,ROW(),0)),"")</f>
        <v/>
      </c>
      <c r="N799" s="69" t="str">
        <f>IFERROR(CLEAN(HLOOKUP(N$1,'1.源数据-产品报告-消费降序'!N:N,ROW(),0)),"")</f>
        <v/>
      </c>
      <c r="O799" s="69" t="str">
        <f>IFERROR(CLEAN(HLOOKUP(O$1,'1.源数据-产品报告-消费降序'!O:O,ROW(),0)),"")</f>
        <v/>
      </c>
      <c r="P799" s="69" t="str">
        <f>IFERROR(CLEAN(HLOOKUP(P$1,'1.源数据-产品报告-消费降序'!P:P,ROW(),0)),"")</f>
        <v/>
      </c>
      <c r="Q799" s="69" t="str">
        <f>IFERROR(CLEAN(HLOOKUP(Q$1,'1.源数据-产品报告-消费降序'!Q:Q,ROW(),0)),"")</f>
        <v/>
      </c>
      <c r="R799" s="69" t="str">
        <f>IFERROR(CLEAN(HLOOKUP(R$1,'1.源数据-产品报告-消费降序'!R:R,ROW(),0)),"")</f>
        <v/>
      </c>
      <c r="S7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799" s="69" t="str">
        <f>IFERROR(CLEAN(HLOOKUP(T$1,'1.源数据-产品报告-消费降序'!T:T,ROW(),0)),"")</f>
        <v/>
      </c>
      <c r="W799" s="69" t="str">
        <f>IFERROR(CLEAN(HLOOKUP(W$1,'1.源数据-产品报告-消费降序'!W:W,ROW(),0)),"")</f>
        <v/>
      </c>
      <c r="X799" s="69" t="str">
        <f>IFERROR(CLEAN(HLOOKUP(X$1,'1.源数据-产品报告-消费降序'!X:X,ROW(),0)),"")</f>
        <v/>
      </c>
      <c r="Y799" s="69" t="str">
        <f>IFERROR(CLEAN(HLOOKUP(Y$1,'1.源数据-产品报告-消费降序'!Y:Y,ROW(),0)),"")</f>
        <v/>
      </c>
      <c r="Z799" s="69" t="str">
        <f>IFERROR(CLEAN(HLOOKUP(Z$1,'1.源数据-产品报告-消费降序'!Z:Z,ROW(),0)),"")</f>
        <v/>
      </c>
      <c r="AA799" s="69" t="str">
        <f>IFERROR(CLEAN(HLOOKUP(AA$1,'1.源数据-产品报告-消费降序'!AA:AA,ROW(),0)),"")</f>
        <v/>
      </c>
      <c r="AB799" s="69" t="str">
        <f>IFERROR(CLEAN(HLOOKUP(AB$1,'1.源数据-产品报告-消费降序'!AB:AB,ROW(),0)),"")</f>
        <v/>
      </c>
      <c r="AC799" s="69" t="str">
        <f>IFERROR(CLEAN(HLOOKUP(AC$1,'1.源数据-产品报告-消费降序'!AC:AC,ROW(),0)),"")</f>
        <v/>
      </c>
      <c r="AD7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799" s="69" t="str">
        <f>IFERROR(CLEAN(HLOOKUP(AE$1,'1.源数据-产品报告-消费降序'!AE:AE,ROW(),0)),"")</f>
        <v/>
      </c>
      <c r="AH799" s="69" t="str">
        <f>IFERROR(CLEAN(HLOOKUP(AH$1,'1.源数据-产品报告-消费降序'!AH:AH,ROW(),0)),"")</f>
        <v/>
      </c>
      <c r="AI799" s="69" t="str">
        <f>IFERROR(CLEAN(HLOOKUP(AI$1,'1.源数据-产品报告-消费降序'!AI:AI,ROW(),0)),"")</f>
        <v/>
      </c>
      <c r="AJ799" s="69" t="str">
        <f>IFERROR(CLEAN(HLOOKUP(AJ$1,'1.源数据-产品报告-消费降序'!AJ:AJ,ROW(),0)),"")</f>
        <v/>
      </c>
      <c r="AK799" s="69" t="str">
        <f>IFERROR(CLEAN(HLOOKUP(AK$1,'1.源数据-产品报告-消费降序'!AK:AK,ROW(),0)),"")</f>
        <v/>
      </c>
      <c r="AL799" s="69" t="str">
        <f>IFERROR(CLEAN(HLOOKUP(AL$1,'1.源数据-产品报告-消费降序'!AL:AL,ROW(),0)),"")</f>
        <v/>
      </c>
      <c r="AM799" s="69" t="str">
        <f>IFERROR(CLEAN(HLOOKUP(AM$1,'1.源数据-产品报告-消费降序'!AM:AM,ROW(),0)),"")</f>
        <v/>
      </c>
      <c r="AN799" s="69" t="str">
        <f>IFERROR(CLEAN(HLOOKUP(AN$1,'1.源数据-产品报告-消费降序'!AN:AN,ROW(),0)),"")</f>
        <v/>
      </c>
      <c r="AO7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799" s="69" t="str">
        <f>IFERROR(CLEAN(HLOOKUP(AP$1,'1.源数据-产品报告-消费降序'!AP:AP,ROW(),0)),"")</f>
        <v/>
      </c>
      <c r="AS799" s="69" t="str">
        <f>IFERROR(CLEAN(HLOOKUP(AS$1,'1.源数据-产品报告-消费降序'!AS:AS,ROW(),0)),"")</f>
        <v/>
      </c>
      <c r="AT799" s="69" t="str">
        <f>IFERROR(CLEAN(HLOOKUP(AT$1,'1.源数据-产品报告-消费降序'!AT:AT,ROW(),0)),"")</f>
        <v/>
      </c>
      <c r="AU799" s="69" t="str">
        <f>IFERROR(CLEAN(HLOOKUP(AU$1,'1.源数据-产品报告-消费降序'!AU:AU,ROW(),0)),"")</f>
        <v/>
      </c>
      <c r="AV799" s="69" t="str">
        <f>IFERROR(CLEAN(HLOOKUP(AV$1,'1.源数据-产品报告-消费降序'!AV:AV,ROW(),0)),"")</f>
        <v/>
      </c>
      <c r="AW799" s="69" t="str">
        <f>IFERROR(CLEAN(HLOOKUP(AW$1,'1.源数据-产品报告-消费降序'!AW:AW,ROW(),0)),"")</f>
        <v/>
      </c>
      <c r="AX799" s="69" t="str">
        <f>IFERROR(CLEAN(HLOOKUP(AX$1,'1.源数据-产品报告-消费降序'!AX:AX,ROW(),0)),"")</f>
        <v/>
      </c>
      <c r="AY799" s="69" t="str">
        <f>IFERROR(CLEAN(HLOOKUP(AY$1,'1.源数据-产品报告-消费降序'!AY:AY,ROW(),0)),"")</f>
        <v/>
      </c>
      <c r="AZ7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799" s="69" t="str">
        <f>IFERROR(CLEAN(HLOOKUP(BA$1,'1.源数据-产品报告-消费降序'!BA:BA,ROW(),0)),"")</f>
        <v/>
      </c>
      <c r="BD799" s="69" t="str">
        <f>IFERROR(CLEAN(HLOOKUP(BD$1,'1.源数据-产品报告-消费降序'!BD:BD,ROW(),0)),"")</f>
        <v/>
      </c>
      <c r="BE799" s="69" t="str">
        <f>IFERROR(CLEAN(HLOOKUP(BE$1,'1.源数据-产品报告-消费降序'!BE:BE,ROW(),0)),"")</f>
        <v/>
      </c>
      <c r="BF799" s="69" t="str">
        <f>IFERROR(CLEAN(HLOOKUP(BF$1,'1.源数据-产品报告-消费降序'!BF:BF,ROW(),0)),"")</f>
        <v/>
      </c>
      <c r="BG799" s="69" t="str">
        <f>IFERROR(CLEAN(HLOOKUP(BG$1,'1.源数据-产品报告-消费降序'!BG:BG,ROW(),0)),"")</f>
        <v/>
      </c>
      <c r="BH799" s="69" t="str">
        <f>IFERROR(CLEAN(HLOOKUP(BH$1,'1.源数据-产品报告-消费降序'!BH:BH,ROW(),0)),"")</f>
        <v/>
      </c>
      <c r="BI799" s="69" t="str">
        <f>IFERROR(CLEAN(HLOOKUP(BI$1,'1.源数据-产品报告-消费降序'!BI:BI,ROW(),0)),"")</f>
        <v/>
      </c>
      <c r="BJ799" s="69" t="str">
        <f>IFERROR(CLEAN(HLOOKUP(BJ$1,'1.源数据-产品报告-消费降序'!BJ:BJ,ROW(),0)),"")</f>
        <v/>
      </c>
      <c r="BK7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799" s="69" t="str">
        <f>IFERROR(CLEAN(HLOOKUP(BL$1,'1.源数据-产品报告-消费降序'!BL:BL,ROW(),0)),"")</f>
        <v/>
      </c>
      <c r="BO799" s="69" t="str">
        <f>IFERROR(CLEAN(HLOOKUP(BO$1,'1.源数据-产品报告-消费降序'!BO:BO,ROW(),0)),"")</f>
        <v/>
      </c>
      <c r="BP799" s="69" t="str">
        <f>IFERROR(CLEAN(HLOOKUP(BP$1,'1.源数据-产品报告-消费降序'!BP:BP,ROW(),0)),"")</f>
        <v/>
      </c>
      <c r="BQ799" s="69" t="str">
        <f>IFERROR(CLEAN(HLOOKUP(BQ$1,'1.源数据-产品报告-消费降序'!BQ:BQ,ROW(),0)),"")</f>
        <v/>
      </c>
      <c r="BR799" s="69" t="str">
        <f>IFERROR(CLEAN(HLOOKUP(BR$1,'1.源数据-产品报告-消费降序'!BR:BR,ROW(),0)),"")</f>
        <v/>
      </c>
      <c r="BS799" s="69" t="str">
        <f>IFERROR(CLEAN(HLOOKUP(BS$1,'1.源数据-产品报告-消费降序'!BS:BS,ROW(),0)),"")</f>
        <v/>
      </c>
      <c r="BT799" s="69" t="str">
        <f>IFERROR(CLEAN(HLOOKUP(BT$1,'1.源数据-产品报告-消费降序'!BT:BT,ROW(),0)),"")</f>
        <v/>
      </c>
      <c r="BU799" s="69" t="str">
        <f>IFERROR(CLEAN(HLOOKUP(BU$1,'1.源数据-产品报告-消费降序'!BU:BU,ROW(),0)),"")</f>
        <v/>
      </c>
      <c r="BV7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799" s="69" t="str">
        <f>IFERROR(CLEAN(HLOOKUP(BW$1,'1.源数据-产品报告-消费降序'!BW:BW,ROW(),0)),"")</f>
        <v/>
      </c>
    </row>
    <row r="800" spans="1:75">
      <c r="A800" s="69" t="str">
        <f>IFERROR(CLEAN(HLOOKUP(A$1,'1.源数据-产品报告-消费降序'!A:A,ROW(),0)),"")</f>
        <v/>
      </c>
      <c r="B800" s="69" t="str">
        <f>IFERROR(CLEAN(HLOOKUP(B$1,'1.源数据-产品报告-消费降序'!B:B,ROW(),0)),"")</f>
        <v/>
      </c>
      <c r="C800" s="69" t="str">
        <f>IFERROR(CLEAN(HLOOKUP(C$1,'1.源数据-产品报告-消费降序'!C:C,ROW(),0)),"")</f>
        <v/>
      </c>
      <c r="D800" s="69" t="str">
        <f>IFERROR(CLEAN(HLOOKUP(D$1,'1.源数据-产品报告-消费降序'!D:D,ROW(),0)),"")</f>
        <v/>
      </c>
      <c r="E800" s="69" t="str">
        <f>IFERROR(CLEAN(HLOOKUP(E$1,'1.源数据-产品报告-消费降序'!E:E,ROW(),0)),"")</f>
        <v/>
      </c>
      <c r="F800" s="69" t="str">
        <f>IFERROR(CLEAN(HLOOKUP(F$1,'1.源数据-产品报告-消费降序'!F:F,ROW(),0)),"")</f>
        <v/>
      </c>
      <c r="G800" s="70">
        <f>IFERROR((HLOOKUP(G$1,'1.源数据-产品报告-消费降序'!G:G,ROW(),0)),"")</f>
        <v>0</v>
      </c>
      <c r="H8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0" s="69" t="str">
        <f>IFERROR(CLEAN(HLOOKUP(I$1,'1.源数据-产品报告-消费降序'!I:I,ROW(),0)),"")</f>
        <v/>
      </c>
      <c r="L800" s="69" t="str">
        <f>IFERROR(CLEAN(HLOOKUP(L$1,'1.源数据-产品报告-消费降序'!L:L,ROW(),0)),"")</f>
        <v/>
      </c>
      <c r="M800" s="69" t="str">
        <f>IFERROR(CLEAN(HLOOKUP(M$1,'1.源数据-产品报告-消费降序'!M:M,ROW(),0)),"")</f>
        <v/>
      </c>
      <c r="N800" s="69" t="str">
        <f>IFERROR(CLEAN(HLOOKUP(N$1,'1.源数据-产品报告-消费降序'!N:N,ROW(),0)),"")</f>
        <v/>
      </c>
      <c r="O800" s="69" t="str">
        <f>IFERROR(CLEAN(HLOOKUP(O$1,'1.源数据-产品报告-消费降序'!O:O,ROW(),0)),"")</f>
        <v/>
      </c>
      <c r="P800" s="69" t="str">
        <f>IFERROR(CLEAN(HLOOKUP(P$1,'1.源数据-产品报告-消费降序'!P:P,ROW(),0)),"")</f>
        <v/>
      </c>
      <c r="Q800" s="69" t="str">
        <f>IFERROR(CLEAN(HLOOKUP(Q$1,'1.源数据-产品报告-消费降序'!Q:Q,ROW(),0)),"")</f>
        <v/>
      </c>
      <c r="R800" s="69" t="str">
        <f>IFERROR(CLEAN(HLOOKUP(R$1,'1.源数据-产品报告-消费降序'!R:R,ROW(),0)),"")</f>
        <v/>
      </c>
      <c r="S8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0" s="69" t="str">
        <f>IFERROR(CLEAN(HLOOKUP(T$1,'1.源数据-产品报告-消费降序'!T:T,ROW(),0)),"")</f>
        <v/>
      </c>
      <c r="W800" s="69" t="str">
        <f>IFERROR(CLEAN(HLOOKUP(W$1,'1.源数据-产品报告-消费降序'!W:W,ROW(),0)),"")</f>
        <v/>
      </c>
      <c r="X800" s="69" t="str">
        <f>IFERROR(CLEAN(HLOOKUP(X$1,'1.源数据-产品报告-消费降序'!X:X,ROW(),0)),"")</f>
        <v/>
      </c>
      <c r="Y800" s="69" t="str">
        <f>IFERROR(CLEAN(HLOOKUP(Y$1,'1.源数据-产品报告-消费降序'!Y:Y,ROW(),0)),"")</f>
        <v/>
      </c>
      <c r="Z800" s="69" t="str">
        <f>IFERROR(CLEAN(HLOOKUP(Z$1,'1.源数据-产品报告-消费降序'!Z:Z,ROW(),0)),"")</f>
        <v/>
      </c>
      <c r="AA800" s="69" t="str">
        <f>IFERROR(CLEAN(HLOOKUP(AA$1,'1.源数据-产品报告-消费降序'!AA:AA,ROW(),0)),"")</f>
        <v/>
      </c>
      <c r="AB800" s="69" t="str">
        <f>IFERROR(CLEAN(HLOOKUP(AB$1,'1.源数据-产品报告-消费降序'!AB:AB,ROW(),0)),"")</f>
        <v/>
      </c>
      <c r="AC800" s="69" t="str">
        <f>IFERROR(CLEAN(HLOOKUP(AC$1,'1.源数据-产品报告-消费降序'!AC:AC,ROW(),0)),"")</f>
        <v/>
      </c>
      <c r="AD8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0" s="69" t="str">
        <f>IFERROR(CLEAN(HLOOKUP(AE$1,'1.源数据-产品报告-消费降序'!AE:AE,ROW(),0)),"")</f>
        <v/>
      </c>
      <c r="AH800" s="69" t="str">
        <f>IFERROR(CLEAN(HLOOKUP(AH$1,'1.源数据-产品报告-消费降序'!AH:AH,ROW(),0)),"")</f>
        <v/>
      </c>
      <c r="AI800" s="69" t="str">
        <f>IFERROR(CLEAN(HLOOKUP(AI$1,'1.源数据-产品报告-消费降序'!AI:AI,ROW(),0)),"")</f>
        <v/>
      </c>
      <c r="AJ800" s="69" t="str">
        <f>IFERROR(CLEAN(HLOOKUP(AJ$1,'1.源数据-产品报告-消费降序'!AJ:AJ,ROW(),0)),"")</f>
        <v/>
      </c>
      <c r="AK800" s="69" t="str">
        <f>IFERROR(CLEAN(HLOOKUP(AK$1,'1.源数据-产品报告-消费降序'!AK:AK,ROW(),0)),"")</f>
        <v/>
      </c>
      <c r="AL800" s="69" t="str">
        <f>IFERROR(CLEAN(HLOOKUP(AL$1,'1.源数据-产品报告-消费降序'!AL:AL,ROW(),0)),"")</f>
        <v/>
      </c>
      <c r="AM800" s="69" t="str">
        <f>IFERROR(CLEAN(HLOOKUP(AM$1,'1.源数据-产品报告-消费降序'!AM:AM,ROW(),0)),"")</f>
        <v/>
      </c>
      <c r="AN800" s="69" t="str">
        <f>IFERROR(CLEAN(HLOOKUP(AN$1,'1.源数据-产品报告-消费降序'!AN:AN,ROW(),0)),"")</f>
        <v/>
      </c>
      <c r="AO8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0" s="69" t="str">
        <f>IFERROR(CLEAN(HLOOKUP(AP$1,'1.源数据-产品报告-消费降序'!AP:AP,ROW(),0)),"")</f>
        <v/>
      </c>
      <c r="AS800" s="69" t="str">
        <f>IFERROR(CLEAN(HLOOKUP(AS$1,'1.源数据-产品报告-消费降序'!AS:AS,ROW(),0)),"")</f>
        <v/>
      </c>
      <c r="AT800" s="69" t="str">
        <f>IFERROR(CLEAN(HLOOKUP(AT$1,'1.源数据-产品报告-消费降序'!AT:AT,ROW(),0)),"")</f>
        <v/>
      </c>
      <c r="AU800" s="69" t="str">
        <f>IFERROR(CLEAN(HLOOKUP(AU$1,'1.源数据-产品报告-消费降序'!AU:AU,ROW(),0)),"")</f>
        <v/>
      </c>
      <c r="AV800" s="69" t="str">
        <f>IFERROR(CLEAN(HLOOKUP(AV$1,'1.源数据-产品报告-消费降序'!AV:AV,ROW(),0)),"")</f>
        <v/>
      </c>
      <c r="AW800" s="69" t="str">
        <f>IFERROR(CLEAN(HLOOKUP(AW$1,'1.源数据-产品报告-消费降序'!AW:AW,ROW(),0)),"")</f>
        <v/>
      </c>
      <c r="AX800" s="69" t="str">
        <f>IFERROR(CLEAN(HLOOKUP(AX$1,'1.源数据-产品报告-消费降序'!AX:AX,ROW(),0)),"")</f>
        <v/>
      </c>
      <c r="AY800" s="69" t="str">
        <f>IFERROR(CLEAN(HLOOKUP(AY$1,'1.源数据-产品报告-消费降序'!AY:AY,ROW(),0)),"")</f>
        <v/>
      </c>
      <c r="AZ8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0" s="69" t="str">
        <f>IFERROR(CLEAN(HLOOKUP(BA$1,'1.源数据-产品报告-消费降序'!BA:BA,ROW(),0)),"")</f>
        <v/>
      </c>
      <c r="BD800" s="69" t="str">
        <f>IFERROR(CLEAN(HLOOKUP(BD$1,'1.源数据-产品报告-消费降序'!BD:BD,ROW(),0)),"")</f>
        <v/>
      </c>
      <c r="BE800" s="69" t="str">
        <f>IFERROR(CLEAN(HLOOKUP(BE$1,'1.源数据-产品报告-消费降序'!BE:BE,ROW(),0)),"")</f>
        <v/>
      </c>
      <c r="BF800" s="69" t="str">
        <f>IFERROR(CLEAN(HLOOKUP(BF$1,'1.源数据-产品报告-消费降序'!BF:BF,ROW(),0)),"")</f>
        <v/>
      </c>
      <c r="BG800" s="69" t="str">
        <f>IFERROR(CLEAN(HLOOKUP(BG$1,'1.源数据-产品报告-消费降序'!BG:BG,ROW(),0)),"")</f>
        <v/>
      </c>
      <c r="BH800" s="69" t="str">
        <f>IFERROR(CLEAN(HLOOKUP(BH$1,'1.源数据-产品报告-消费降序'!BH:BH,ROW(),0)),"")</f>
        <v/>
      </c>
      <c r="BI800" s="69" t="str">
        <f>IFERROR(CLEAN(HLOOKUP(BI$1,'1.源数据-产品报告-消费降序'!BI:BI,ROW(),0)),"")</f>
        <v/>
      </c>
      <c r="BJ800" s="69" t="str">
        <f>IFERROR(CLEAN(HLOOKUP(BJ$1,'1.源数据-产品报告-消费降序'!BJ:BJ,ROW(),0)),"")</f>
        <v/>
      </c>
      <c r="BK8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0" s="69" t="str">
        <f>IFERROR(CLEAN(HLOOKUP(BL$1,'1.源数据-产品报告-消费降序'!BL:BL,ROW(),0)),"")</f>
        <v/>
      </c>
      <c r="BO800" s="69" t="str">
        <f>IFERROR(CLEAN(HLOOKUP(BO$1,'1.源数据-产品报告-消费降序'!BO:BO,ROW(),0)),"")</f>
        <v/>
      </c>
      <c r="BP800" s="69" t="str">
        <f>IFERROR(CLEAN(HLOOKUP(BP$1,'1.源数据-产品报告-消费降序'!BP:BP,ROW(),0)),"")</f>
        <v/>
      </c>
      <c r="BQ800" s="69" t="str">
        <f>IFERROR(CLEAN(HLOOKUP(BQ$1,'1.源数据-产品报告-消费降序'!BQ:BQ,ROW(),0)),"")</f>
        <v/>
      </c>
      <c r="BR800" s="69" t="str">
        <f>IFERROR(CLEAN(HLOOKUP(BR$1,'1.源数据-产品报告-消费降序'!BR:BR,ROW(),0)),"")</f>
        <v/>
      </c>
      <c r="BS800" s="69" t="str">
        <f>IFERROR(CLEAN(HLOOKUP(BS$1,'1.源数据-产品报告-消费降序'!BS:BS,ROW(),0)),"")</f>
        <v/>
      </c>
      <c r="BT800" s="69" t="str">
        <f>IFERROR(CLEAN(HLOOKUP(BT$1,'1.源数据-产品报告-消费降序'!BT:BT,ROW(),0)),"")</f>
        <v/>
      </c>
      <c r="BU800" s="69" t="str">
        <f>IFERROR(CLEAN(HLOOKUP(BU$1,'1.源数据-产品报告-消费降序'!BU:BU,ROW(),0)),"")</f>
        <v/>
      </c>
      <c r="BV8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0" s="69" t="str">
        <f>IFERROR(CLEAN(HLOOKUP(BW$1,'1.源数据-产品报告-消费降序'!BW:BW,ROW(),0)),"")</f>
        <v/>
      </c>
    </row>
    <row r="801" spans="1:75">
      <c r="A801" s="69" t="str">
        <f>IFERROR(CLEAN(HLOOKUP(A$1,'1.源数据-产品报告-消费降序'!A:A,ROW(),0)),"")</f>
        <v/>
      </c>
      <c r="B801" s="69" t="str">
        <f>IFERROR(CLEAN(HLOOKUP(B$1,'1.源数据-产品报告-消费降序'!B:B,ROW(),0)),"")</f>
        <v/>
      </c>
      <c r="C801" s="69" t="str">
        <f>IFERROR(CLEAN(HLOOKUP(C$1,'1.源数据-产品报告-消费降序'!C:C,ROW(),0)),"")</f>
        <v/>
      </c>
      <c r="D801" s="69" t="str">
        <f>IFERROR(CLEAN(HLOOKUP(D$1,'1.源数据-产品报告-消费降序'!D:D,ROW(),0)),"")</f>
        <v/>
      </c>
      <c r="E801" s="69" t="str">
        <f>IFERROR(CLEAN(HLOOKUP(E$1,'1.源数据-产品报告-消费降序'!E:E,ROW(),0)),"")</f>
        <v/>
      </c>
      <c r="F801" s="69" t="str">
        <f>IFERROR(CLEAN(HLOOKUP(F$1,'1.源数据-产品报告-消费降序'!F:F,ROW(),0)),"")</f>
        <v/>
      </c>
      <c r="G801" s="70">
        <f>IFERROR((HLOOKUP(G$1,'1.源数据-产品报告-消费降序'!G:G,ROW(),0)),"")</f>
        <v>0</v>
      </c>
      <c r="H8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1" s="69" t="str">
        <f>IFERROR(CLEAN(HLOOKUP(I$1,'1.源数据-产品报告-消费降序'!I:I,ROW(),0)),"")</f>
        <v/>
      </c>
      <c r="L801" s="69" t="str">
        <f>IFERROR(CLEAN(HLOOKUP(L$1,'1.源数据-产品报告-消费降序'!L:L,ROW(),0)),"")</f>
        <v/>
      </c>
      <c r="M801" s="69" t="str">
        <f>IFERROR(CLEAN(HLOOKUP(M$1,'1.源数据-产品报告-消费降序'!M:M,ROW(),0)),"")</f>
        <v/>
      </c>
      <c r="N801" s="69" t="str">
        <f>IFERROR(CLEAN(HLOOKUP(N$1,'1.源数据-产品报告-消费降序'!N:N,ROW(),0)),"")</f>
        <v/>
      </c>
      <c r="O801" s="69" t="str">
        <f>IFERROR(CLEAN(HLOOKUP(O$1,'1.源数据-产品报告-消费降序'!O:O,ROW(),0)),"")</f>
        <v/>
      </c>
      <c r="P801" s="69" t="str">
        <f>IFERROR(CLEAN(HLOOKUP(P$1,'1.源数据-产品报告-消费降序'!P:P,ROW(),0)),"")</f>
        <v/>
      </c>
      <c r="Q801" s="69" t="str">
        <f>IFERROR(CLEAN(HLOOKUP(Q$1,'1.源数据-产品报告-消费降序'!Q:Q,ROW(),0)),"")</f>
        <v/>
      </c>
      <c r="R801" s="69" t="str">
        <f>IFERROR(CLEAN(HLOOKUP(R$1,'1.源数据-产品报告-消费降序'!R:R,ROW(),0)),"")</f>
        <v/>
      </c>
      <c r="S8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1" s="69" t="str">
        <f>IFERROR(CLEAN(HLOOKUP(T$1,'1.源数据-产品报告-消费降序'!T:T,ROW(),0)),"")</f>
        <v/>
      </c>
      <c r="W801" s="69" t="str">
        <f>IFERROR(CLEAN(HLOOKUP(W$1,'1.源数据-产品报告-消费降序'!W:W,ROW(),0)),"")</f>
        <v/>
      </c>
      <c r="X801" s="69" t="str">
        <f>IFERROR(CLEAN(HLOOKUP(X$1,'1.源数据-产品报告-消费降序'!X:X,ROW(),0)),"")</f>
        <v/>
      </c>
      <c r="Y801" s="69" t="str">
        <f>IFERROR(CLEAN(HLOOKUP(Y$1,'1.源数据-产品报告-消费降序'!Y:Y,ROW(),0)),"")</f>
        <v/>
      </c>
      <c r="Z801" s="69" t="str">
        <f>IFERROR(CLEAN(HLOOKUP(Z$1,'1.源数据-产品报告-消费降序'!Z:Z,ROW(),0)),"")</f>
        <v/>
      </c>
      <c r="AA801" s="69" t="str">
        <f>IFERROR(CLEAN(HLOOKUP(AA$1,'1.源数据-产品报告-消费降序'!AA:AA,ROW(),0)),"")</f>
        <v/>
      </c>
      <c r="AB801" s="69" t="str">
        <f>IFERROR(CLEAN(HLOOKUP(AB$1,'1.源数据-产品报告-消费降序'!AB:AB,ROW(),0)),"")</f>
        <v/>
      </c>
      <c r="AC801" s="69" t="str">
        <f>IFERROR(CLEAN(HLOOKUP(AC$1,'1.源数据-产品报告-消费降序'!AC:AC,ROW(),0)),"")</f>
        <v/>
      </c>
      <c r="AD8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1" s="69" t="str">
        <f>IFERROR(CLEAN(HLOOKUP(AE$1,'1.源数据-产品报告-消费降序'!AE:AE,ROW(),0)),"")</f>
        <v/>
      </c>
      <c r="AH801" s="69" t="str">
        <f>IFERROR(CLEAN(HLOOKUP(AH$1,'1.源数据-产品报告-消费降序'!AH:AH,ROW(),0)),"")</f>
        <v/>
      </c>
      <c r="AI801" s="69" t="str">
        <f>IFERROR(CLEAN(HLOOKUP(AI$1,'1.源数据-产品报告-消费降序'!AI:AI,ROW(),0)),"")</f>
        <v/>
      </c>
      <c r="AJ801" s="69" t="str">
        <f>IFERROR(CLEAN(HLOOKUP(AJ$1,'1.源数据-产品报告-消费降序'!AJ:AJ,ROW(),0)),"")</f>
        <v/>
      </c>
      <c r="AK801" s="69" t="str">
        <f>IFERROR(CLEAN(HLOOKUP(AK$1,'1.源数据-产品报告-消费降序'!AK:AK,ROW(),0)),"")</f>
        <v/>
      </c>
      <c r="AL801" s="69" t="str">
        <f>IFERROR(CLEAN(HLOOKUP(AL$1,'1.源数据-产品报告-消费降序'!AL:AL,ROW(),0)),"")</f>
        <v/>
      </c>
      <c r="AM801" s="69" t="str">
        <f>IFERROR(CLEAN(HLOOKUP(AM$1,'1.源数据-产品报告-消费降序'!AM:AM,ROW(),0)),"")</f>
        <v/>
      </c>
      <c r="AN801" s="69" t="str">
        <f>IFERROR(CLEAN(HLOOKUP(AN$1,'1.源数据-产品报告-消费降序'!AN:AN,ROW(),0)),"")</f>
        <v/>
      </c>
      <c r="AO8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1" s="69" t="str">
        <f>IFERROR(CLEAN(HLOOKUP(AP$1,'1.源数据-产品报告-消费降序'!AP:AP,ROW(),0)),"")</f>
        <v/>
      </c>
      <c r="AS801" s="69" t="str">
        <f>IFERROR(CLEAN(HLOOKUP(AS$1,'1.源数据-产品报告-消费降序'!AS:AS,ROW(),0)),"")</f>
        <v/>
      </c>
      <c r="AT801" s="69" t="str">
        <f>IFERROR(CLEAN(HLOOKUP(AT$1,'1.源数据-产品报告-消费降序'!AT:AT,ROW(),0)),"")</f>
        <v/>
      </c>
      <c r="AU801" s="69" t="str">
        <f>IFERROR(CLEAN(HLOOKUP(AU$1,'1.源数据-产品报告-消费降序'!AU:AU,ROW(),0)),"")</f>
        <v/>
      </c>
      <c r="AV801" s="69" t="str">
        <f>IFERROR(CLEAN(HLOOKUP(AV$1,'1.源数据-产品报告-消费降序'!AV:AV,ROW(),0)),"")</f>
        <v/>
      </c>
      <c r="AW801" s="69" t="str">
        <f>IFERROR(CLEAN(HLOOKUP(AW$1,'1.源数据-产品报告-消费降序'!AW:AW,ROW(),0)),"")</f>
        <v/>
      </c>
      <c r="AX801" s="69" t="str">
        <f>IFERROR(CLEAN(HLOOKUP(AX$1,'1.源数据-产品报告-消费降序'!AX:AX,ROW(),0)),"")</f>
        <v/>
      </c>
      <c r="AY801" s="69" t="str">
        <f>IFERROR(CLEAN(HLOOKUP(AY$1,'1.源数据-产品报告-消费降序'!AY:AY,ROW(),0)),"")</f>
        <v/>
      </c>
      <c r="AZ8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1" s="69" t="str">
        <f>IFERROR(CLEAN(HLOOKUP(BA$1,'1.源数据-产品报告-消费降序'!BA:BA,ROW(),0)),"")</f>
        <v/>
      </c>
      <c r="BD801" s="69" t="str">
        <f>IFERROR(CLEAN(HLOOKUP(BD$1,'1.源数据-产品报告-消费降序'!BD:BD,ROW(),0)),"")</f>
        <v/>
      </c>
      <c r="BE801" s="69" t="str">
        <f>IFERROR(CLEAN(HLOOKUP(BE$1,'1.源数据-产品报告-消费降序'!BE:BE,ROW(),0)),"")</f>
        <v/>
      </c>
      <c r="BF801" s="69" t="str">
        <f>IFERROR(CLEAN(HLOOKUP(BF$1,'1.源数据-产品报告-消费降序'!BF:BF,ROW(),0)),"")</f>
        <v/>
      </c>
      <c r="BG801" s="69" t="str">
        <f>IFERROR(CLEAN(HLOOKUP(BG$1,'1.源数据-产品报告-消费降序'!BG:BG,ROW(),0)),"")</f>
        <v/>
      </c>
      <c r="BH801" s="69" t="str">
        <f>IFERROR(CLEAN(HLOOKUP(BH$1,'1.源数据-产品报告-消费降序'!BH:BH,ROW(),0)),"")</f>
        <v/>
      </c>
      <c r="BI801" s="69" t="str">
        <f>IFERROR(CLEAN(HLOOKUP(BI$1,'1.源数据-产品报告-消费降序'!BI:BI,ROW(),0)),"")</f>
        <v/>
      </c>
      <c r="BJ801" s="69" t="str">
        <f>IFERROR(CLEAN(HLOOKUP(BJ$1,'1.源数据-产品报告-消费降序'!BJ:BJ,ROW(),0)),"")</f>
        <v/>
      </c>
      <c r="BK8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1" s="69" t="str">
        <f>IFERROR(CLEAN(HLOOKUP(BL$1,'1.源数据-产品报告-消费降序'!BL:BL,ROW(),0)),"")</f>
        <v/>
      </c>
      <c r="BO801" s="69" t="str">
        <f>IFERROR(CLEAN(HLOOKUP(BO$1,'1.源数据-产品报告-消费降序'!BO:BO,ROW(),0)),"")</f>
        <v/>
      </c>
      <c r="BP801" s="69" t="str">
        <f>IFERROR(CLEAN(HLOOKUP(BP$1,'1.源数据-产品报告-消费降序'!BP:BP,ROW(),0)),"")</f>
        <v/>
      </c>
      <c r="BQ801" s="69" t="str">
        <f>IFERROR(CLEAN(HLOOKUP(BQ$1,'1.源数据-产品报告-消费降序'!BQ:BQ,ROW(),0)),"")</f>
        <v/>
      </c>
      <c r="BR801" s="69" t="str">
        <f>IFERROR(CLEAN(HLOOKUP(BR$1,'1.源数据-产品报告-消费降序'!BR:BR,ROW(),0)),"")</f>
        <v/>
      </c>
      <c r="BS801" s="69" t="str">
        <f>IFERROR(CLEAN(HLOOKUP(BS$1,'1.源数据-产品报告-消费降序'!BS:BS,ROW(),0)),"")</f>
        <v/>
      </c>
      <c r="BT801" s="69" t="str">
        <f>IFERROR(CLEAN(HLOOKUP(BT$1,'1.源数据-产品报告-消费降序'!BT:BT,ROW(),0)),"")</f>
        <v/>
      </c>
      <c r="BU801" s="69" t="str">
        <f>IFERROR(CLEAN(HLOOKUP(BU$1,'1.源数据-产品报告-消费降序'!BU:BU,ROW(),0)),"")</f>
        <v/>
      </c>
      <c r="BV8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1" s="69" t="str">
        <f>IFERROR(CLEAN(HLOOKUP(BW$1,'1.源数据-产品报告-消费降序'!BW:BW,ROW(),0)),"")</f>
        <v/>
      </c>
    </row>
    <row r="802" spans="1:75">
      <c r="A802" s="69" t="str">
        <f>IFERROR(CLEAN(HLOOKUP(A$1,'1.源数据-产品报告-消费降序'!A:A,ROW(),0)),"")</f>
        <v/>
      </c>
      <c r="B802" s="69" t="str">
        <f>IFERROR(CLEAN(HLOOKUP(B$1,'1.源数据-产品报告-消费降序'!B:B,ROW(),0)),"")</f>
        <v/>
      </c>
      <c r="C802" s="69" t="str">
        <f>IFERROR(CLEAN(HLOOKUP(C$1,'1.源数据-产品报告-消费降序'!C:C,ROW(),0)),"")</f>
        <v/>
      </c>
      <c r="D802" s="69" t="str">
        <f>IFERROR(CLEAN(HLOOKUP(D$1,'1.源数据-产品报告-消费降序'!D:D,ROW(),0)),"")</f>
        <v/>
      </c>
      <c r="E802" s="69" t="str">
        <f>IFERROR(CLEAN(HLOOKUP(E$1,'1.源数据-产品报告-消费降序'!E:E,ROW(),0)),"")</f>
        <v/>
      </c>
      <c r="F802" s="69" t="str">
        <f>IFERROR(CLEAN(HLOOKUP(F$1,'1.源数据-产品报告-消费降序'!F:F,ROW(),0)),"")</f>
        <v/>
      </c>
      <c r="G802" s="70">
        <f>IFERROR((HLOOKUP(G$1,'1.源数据-产品报告-消费降序'!G:G,ROW(),0)),"")</f>
        <v>0</v>
      </c>
      <c r="H8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2" s="69" t="str">
        <f>IFERROR(CLEAN(HLOOKUP(I$1,'1.源数据-产品报告-消费降序'!I:I,ROW(),0)),"")</f>
        <v/>
      </c>
      <c r="L802" s="69" t="str">
        <f>IFERROR(CLEAN(HLOOKUP(L$1,'1.源数据-产品报告-消费降序'!L:L,ROW(),0)),"")</f>
        <v/>
      </c>
      <c r="M802" s="69" t="str">
        <f>IFERROR(CLEAN(HLOOKUP(M$1,'1.源数据-产品报告-消费降序'!M:M,ROW(),0)),"")</f>
        <v/>
      </c>
      <c r="N802" s="69" t="str">
        <f>IFERROR(CLEAN(HLOOKUP(N$1,'1.源数据-产品报告-消费降序'!N:N,ROW(),0)),"")</f>
        <v/>
      </c>
      <c r="O802" s="69" t="str">
        <f>IFERROR(CLEAN(HLOOKUP(O$1,'1.源数据-产品报告-消费降序'!O:O,ROW(),0)),"")</f>
        <v/>
      </c>
      <c r="P802" s="69" t="str">
        <f>IFERROR(CLEAN(HLOOKUP(P$1,'1.源数据-产品报告-消费降序'!P:P,ROW(),0)),"")</f>
        <v/>
      </c>
      <c r="Q802" s="69" t="str">
        <f>IFERROR(CLEAN(HLOOKUP(Q$1,'1.源数据-产品报告-消费降序'!Q:Q,ROW(),0)),"")</f>
        <v/>
      </c>
      <c r="R802" s="69" t="str">
        <f>IFERROR(CLEAN(HLOOKUP(R$1,'1.源数据-产品报告-消费降序'!R:R,ROW(),0)),"")</f>
        <v/>
      </c>
      <c r="S8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2" s="69" t="str">
        <f>IFERROR(CLEAN(HLOOKUP(T$1,'1.源数据-产品报告-消费降序'!T:T,ROW(),0)),"")</f>
        <v/>
      </c>
      <c r="W802" s="69" t="str">
        <f>IFERROR(CLEAN(HLOOKUP(W$1,'1.源数据-产品报告-消费降序'!W:W,ROW(),0)),"")</f>
        <v/>
      </c>
      <c r="X802" s="69" t="str">
        <f>IFERROR(CLEAN(HLOOKUP(X$1,'1.源数据-产品报告-消费降序'!X:X,ROW(),0)),"")</f>
        <v/>
      </c>
      <c r="Y802" s="69" t="str">
        <f>IFERROR(CLEAN(HLOOKUP(Y$1,'1.源数据-产品报告-消费降序'!Y:Y,ROW(),0)),"")</f>
        <v/>
      </c>
      <c r="Z802" s="69" t="str">
        <f>IFERROR(CLEAN(HLOOKUP(Z$1,'1.源数据-产品报告-消费降序'!Z:Z,ROW(),0)),"")</f>
        <v/>
      </c>
      <c r="AA802" s="69" t="str">
        <f>IFERROR(CLEAN(HLOOKUP(AA$1,'1.源数据-产品报告-消费降序'!AA:AA,ROW(),0)),"")</f>
        <v/>
      </c>
      <c r="AB802" s="69" t="str">
        <f>IFERROR(CLEAN(HLOOKUP(AB$1,'1.源数据-产品报告-消费降序'!AB:AB,ROW(),0)),"")</f>
        <v/>
      </c>
      <c r="AC802" s="69" t="str">
        <f>IFERROR(CLEAN(HLOOKUP(AC$1,'1.源数据-产品报告-消费降序'!AC:AC,ROW(),0)),"")</f>
        <v/>
      </c>
      <c r="AD8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2" s="69" t="str">
        <f>IFERROR(CLEAN(HLOOKUP(AE$1,'1.源数据-产品报告-消费降序'!AE:AE,ROW(),0)),"")</f>
        <v/>
      </c>
      <c r="AH802" s="69" t="str">
        <f>IFERROR(CLEAN(HLOOKUP(AH$1,'1.源数据-产品报告-消费降序'!AH:AH,ROW(),0)),"")</f>
        <v/>
      </c>
      <c r="AI802" s="69" t="str">
        <f>IFERROR(CLEAN(HLOOKUP(AI$1,'1.源数据-产品报告-消费降序'!AI:AI,ROW(),0)),"")</f>
        <v/>
      </c>
      <c r="AJ802" s="69" t="str">
        <f>IFERROR(CLEAN(HLOOKUP(AJ$1,'1.源数据-产品报告-消费降序'!AJ:AJ,ROW(),0)),"")</f>
        <v/>
      </c>
      <c r="AK802" s="69" t="str">
        <f>IFERROR(CLEAN(HLOOKUP(AK$1,'1.源数据-产品报告-消费降序'!AK:AK,ROW(),0)),"")</f>
        <v/>
      </c>
      <c r="AL802" s="69" t="str">
        <f>IFERROR(CLEAN(HLOOKUP(AL$1,'1.源数据-产品报告-消费降序'!AL:AL,ROW(),0)),"")</f>
        <v/>
      </c>
      <c r="AM802" s="69" t="str">
        <f>IFERROR(CLEAN(HLOOKUP(AM$1,'1.源数据-产品报告-消费降序'!AM:AM,ROW(),0)),"")</f>
        <v/>
      </c>
      <c r="AN802" s="69" t="str">
        <f>IFERROR(CLEAN(HLOOKUP(AN$1,'1.源数据-产品报告-消费降序'!AN:AN,ROW(),0)),"")</f>
        <v/>
      </c>
      <c r="AO8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2" s="69" t="str">
        <f>IFERROR(CLEAN(HLOOKUP(AP$1,'1.源数据-产品报告-消费降序'!AP:AP,ROW(),0)),"")</f>
        <v/>
      </c>
      <c r="AS802" s="69" t="str">
        <f>IFERROR(CLEAN(HLOOKUP(AS$1,'1.源数据-产品报告-消费降序'!AS:AS,ROW(),0)),"")</f>
        <v/>
      </c>
      <c r="AT802" s="69" t="str">
        <f>IFERROR(CLEAN(HLOOKUP(AT$1,'1.源数据-产品报告-消费降序'!AT:AT,ROW(),0)),"")</f>
        <v/>
      </c>
      <c r="AU802" s="69" t="str">
        <f>IFERROR(CLEAN(HLOOKUP(AU$1,'1.源数据-产品报告-消费降序'!AU:AU,ROW(),0)),"")</f>
        <v/>
      </c>
      <c r="AV802" s="69" t="str">
        <f>IFERROR(CLEAN(HLOOKUP(AV$1,'1.源数据-产品报告-消费降序'!AV:AV,ROW(),0)),"")</f>
        <v/>
      </c>
      <c r="AW802" s="69" t="str">
        <f>IFERROR(CLEAN(HLOOKUP(AW$1,'1.源数据-产品报告-消费降序'!AW:AW,ROW(),0)),"")</f>
        <v/>
      </c>
      <c r="AX802" s="69" t="str">
        <f>IFERROR(CLEAN(HLOOKUP(AX$1,'1.源数据-产品报告-消费降序'!AX:AX,ROW(),0)),"")</f>
        <v/>
      </c>
      <c r="AY802" s="69" t="str">
        <f>IFERROR(CLEAN(HLOOKUP(AY$1,'1.源数据-产品报告-消费降序'!AY:AY,ROW(),0)),"")</f>
        <v/>
      </c>
      <c r="AZ8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2" s="69" t="str">
        <f>IFERROR(CLEAN(HLOOKUP(BA$1,'1.源数据-产品报告-消费降序'!BA:BA,ROW(),0)),"")</f>
        <v/>
      </c>
      <c r="BD802" s="69" t="str">
        <f>IFERROR(CLEAN(HLOOKUP(BD$1,'1.源数据-产品报告-消费降序'!BD:BD,ROW(),0)),"")</f>
        <v/>
      </c>
      <c r="BE802" s="69" t="str">
        <f>IFERROR(CLEAN(HLOOKUP(BE$1,'1.源数据-产品报告-消费降序'!BE:BE,ROW(),0)),"")</f>
        <v/>
      </c>
      <c r="BF802" s="69" t="str">
        <f>IFERROR(CLEAN(HLOOKUP(BF$1,'1.源数据-产品报告-消费降序'!BF:BF,ROW(),0)),"")</f>
        <v/>
      </c>
      <c r="BG802" s="69" t="str">
        <f>IFERROR(CLEAN(HLOOKUP(BG$1,'1.源数据-产品报告-消费降序'!BG:BG,ROW(),0)),"")</f>
        <v/>
      </c>
      <c r="BH802" s="69" t="str">
        <f>IFERROR(CLEAN(HLOOKUP(BH$1,'1.源数据-产品报告-消费降序'!BH:BH,ROW(),0)),"")</f>
        <v/>
      </c>
      <c r="BI802" s="69" t="str">
        <f>IFERROR(CLEAN(HLOOKUP(BI$1,'1.源数据-产品报告-消费降序'!BI:BI,ROW(),0)),"")</f>
        <v/>
      </c>
      <c r="BJ802" s="69" t="str">
        <f>IFERROR(CLEAN(HLOOKUP(BJ$1,'1.源数据-产品报告-消费降序'!BJ:BJ,ROW(),0)),"")</f>
        <v/>
      </c>
      <c r="BK8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2" s="69" t="str">
        <f>IFERROR(CLEAN(HLOOKUP(BL$1,'1.源数据-产品报告-消费降序'!BL:BL,ROW(),0)),"")</f>
        <v/>
      </c>
      <c r="BO802" s="69" t="str">
        <f>IFERROR(CLEAN(HLOOKUP(BO$1,'1.源数据-产品报告-消费降序'!BO:BO,ROW(),0)),"")</f>
        <v/>
      </c>
      <c r="BP802" s="69" t="str">
        <f>IFERROR(CLEAN(HLOOKUP(BP$1,'1.源数据-产品报告-消费降序'!BP:BP,ROW(),0)),"")</f>
        <v/>
      </c>
      <c r="BQ802" s="69" t="str">
        <f>IFERROR(CLEAN(HLOOKUP(BQ$1,'1.源数据-产品报告-消费降序'!BQ:BQ,ROW(),0)),"")</f>
        <v/>
      </c>
      <c r="BR802" s="69" t="str">
        <f>IFERROR(CLEAN(HLOOKUP(BR$1,'1.源数据-产品报告-消费降序'!BR:BR,ROW(),0)),"")</f>
        <v/>
      </c>
      <c r="BS802" s="69" t="str">
        <f>IFERROR(CLEAN(HLOOKUP(BS$1,'1.源数据-产品报告-消费降序'!BS:BS,ROW(),0)),"")</f>
        <v/>
      </c>
      <c r="BT802" s="69" t="str">
        <f>IFERROR(CLEAN(HLOOKUP(BT$1,'1.源数据-产品报告-消费降序'!BT:BT,ROW(),0)),"")</f>
        <v/>
      </c>
      <c r="BU802" s="69" t="str">
        <f>IFERROR(CLEAN(HLOOKUP(BU$1,'1.源数据-产品报告-消费降序'!BU:BU,ROW(),0)),"")</f>
        <v/>
      </c>
      <c r="BV8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2" s="69" t="str">
        <f>IFERROR(CLEAN(HLOOKUP(BW$1,'1.源数据-产品报告-消费降序'!BW:BW,ROW(),0)),"")</f>
        <v/>
      </c>
    </row>
    <row r="803" spans="1:75">
      <c r="A803" s="69" t="str">
        <f>IFERROR(CLEAN(HLOOKUP(A$1,'1.源数据-产品报告-消费降序'!A:A,ROW(),0)),"")</f>
        <v/>
      </c>
      <c r="B803" s="69" t="str">
        <f>IFERROR(CLEAN(HLOOKUP(B$1,'1.源数据-产品报告-消费降序'!B:B,ROW(),0)),"")</f>
        <v/>
      </c>
      <c r="C803" s="69" t="str">
        <f>IFERROR(CLEAN(HLOOKUP(C$1,'1.源数据-产品报告-消费降序'!C:C,ROW(),0)),"")</f>
        <v/>
      </c>
      <c r="D803" s="69" t="str">
        <f>IFERROR(CLEAN(HLOOKUP(D$1,'1.源数据-产品报告-消费降序'!D:D,ROW(),0)),"")</f>
        <v/>
      </c>
      <c r="E803" s="69" t="str">
        <f>IFERROR(CLEAN(HLOOKUP(E$1,'1.源数据-产品报告-消费降序'!E:E,ROW(),0)),"")</f>
        <v/>
      </c>
      <c r="F803" s="69" t="str">
        <f>IFERROR(CLEAN(HLOOKUP(F$1,'1.源数据-产品报告-消费降序'!F:F,ROW(),0)),"")</f>
        <v/>
      </c>
      <c r="G803" s="70">
        <f>IFERROR((HLOOKUP(G$1,'1.源数据-产品报告-消费降序'!G:G,ROW(),0)),"")</f>
        <v>0</v>
      </c>
      <c r="H8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3" s="69" t="str">
        <f>IFERROR(CLEAN(HLOOKUP(I$1,'1.源数据-产品报告-消费降序'!I:I,ROW(),0)),"")</f>
        <v/>
      </c>
      <c r="L803" s="69" t="str">
        <f>IFERROR(CLEAN(HLOOKUP(L$1,'1.源数据-产品报告-消费降序'!L:L,ROW(),0)),"")</f>
        <v/>
      </c>
      <c r="M803" s="69" t="str">
        <f>IFERROR(CLEAN(HLOOKUP(M$1,'1.源数据-产品报告-消费降序'!M:M,ROW(),0)),"")</f>
        <v/>
      </c>
      <c r="N803" s="69" t="str">
        <f>IFERROR(CLEAN(HLOOKUP(N$1,'1.源数据-产品报告-消费降序'!N:N,ROW(),0)),"")</f>
        <v/>
      </c>
      <c r="O803" s="69" t="str">
        <f>IFERROR(CLEAN(HLOOKUP(O$1,'1.源数据-产品报告-消费降序'!O:O,ROW(),0)),"")</f>
        <v/>
      </c>
      <c r="P803" s="69" t="str">
        <f>IFERROR(CLEAN(HLOOKUP(P$1,'1.源数据-产品报告-消费降序'!P:P,ROW(),0)),"")</f>
        <v/>
      </c>
      <c r="Q803" s="69" t="str">
        <f>IFERROR(CLEAN(HLOOKUP(Q$1,'1.源数据-产品报告-消费降序'!Q:Q,ROW(),0)),"")</f>
        <v/>
      </c>
      <c r="R803" s="69" t="str">
        <f>IFERROR(CLEAN(HLOOKUP(R$1,'1.源数据-产品报告-消费降序'!R:R,ROW(),0)),"")</f>
        <v/>
      </c>
      <c r="S8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3" s="69" t="str">
        <f>IFERROR(CLEAN(HLOOKUP(T$1,'1.源数据-产品报告-消费降序'!T:T,ROW(),0)),"")</f>
        <v/>
      </c>
      <c r="W803" s="69" t="str">
        <f>IFERROR(CLEAN(HLOOKUP(W$1,'1.源数据-产品报告-消费降序'!W:W,ROW(),0)),"")</f>
        <v/>
      </c>
      <c r="X803" s="69" t="str">
        <f>IFERROR(CLEAN(HLOOKUP(X$1,'1.源数据-产品报告-消费降序'!X:X,ROW(),0)),"")</f>
        <v/>
      </c>
      <c r="Y803" s="69" t="str">
        <f>IFERROR(CLEAN(HLOOKUP(Y$1,'1.源数据-产品报告-消费降序'!Y:Y,ROW(),0)),"")</f>
        <v/>
      </c>
      <c r="Z803" s="69" t="str">
        <f>IFERROR(CLEAN(HLOOKUP(Z$1,'1.源数据-产品报告-消费降序'!Z:Z,ROW(),0)),"")</f>
        <v/>
      </c>
      <c r="AA803" s="69" t="str">
        <f>IFERROR(CLEAN(HLOOKUP(AA$1,'1.源数据-产品报告-消费降序'!AA:AA,ROW(),0)),"")</f>
        <v/>
      </c>
      <c r="AB803" s="69" t="str">
        <f>IFERROR(CLEAN(HLOOKUP(AB$1,'1.源数据-产品报告-消费降序'!AB:AB,ROW(),0)),"")</f>
        <v/>
      </c>
      <c r="AC803" s="69" t="str">
        <f>IFERROR(CLEAN(HLOOKUP(AC$1,'1.源数据-产品报告-消费降序'!AC:AC,ROW(),0)),"")</f>
        <v/>
      </c>
      <c r="AD8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3" s="69" t="str">
        <f>IFERROR(CLEAN(HLOOKUP(AE$1,'1.源数据-产品报告-消费降序'!AE:AE,ROW(),0)),"")</f>
        <v/>
      </c>
      <c r="AH803" s="69" t="str">
        <f>IFERROR(CLEAN(HLOOKUP(AH$1,'1.源数据-产品报告-消费降序'!AH:AH,ROW(),0)),"")</f>
        <v/>
      </c>
      <c r="AI803" s="69" t="str">
        <f>IFERROR(CLEAN(HLOOKUP(AI$1,'1.源数据-产品报告-消费降序'!AI:AI,ROW(),0)),"")</f>
        <v/>
      </c>
      <c r="AJ803" s="69" t="str">
        <f>IFERROR(CLEAN(HLOOKUP(AJ$1,'1.源数据-产品报告-消费降序'!AJ:AJ,ROW(),0)),"")</f>
        <v/>
      </c>
      <c r="AK803" s="69" t="str">
        <f>IFERROR(CLEAN(HLOOKUP(AK$1,'1.源数据-产品报告-消费降序'!AK:AK,ROW(),0)),"")</f>
        <v/>
      </c>
      <c r="AL803" s="69" t="str">
        <f>IFERROR(CLEAN(HLOOKUP(AL$1,'1.源数据-产品报告-消费降序'!AL:AL,ROW(),0)),"")</f>
        <v/>
      </c>
      <c r="AM803" s="69" t="str">
        <f>IFERROR(CLEAN(HLOOKUP(AM$1,'1.源数据-产品报告-消费降序'!AM:AM,ROW(),0)),"")</f>
        <v/>
      </c>
      <c r="AN803" s="69" t="str">
        <f>IFERROR(CLEAN(HLOOKUP(AN$1,'1.源数据-产品报告-消费降序'!AN:AN,ROW(),0)),"")</f>
        <v/>
      </c>
      <c r="AO8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3" s="69" t="str">
        <f>IFERROR(CLEAN(HLOOKUP(AP$1,'1.源数据-产品报告-消费降序'!AP:AP,ROW(),0)),"")</f>
        <v/>
      </c>
      <c r="AS803" s="69" t="str">
        <f>IFERROR(CLEAN(HLOOKUP(AS$1,'1.源数据-产品报告-消费降序'!AS:AS,ROW(),0)),"")</f>
        <v/>
      </c>
      <c r="AT803" s="69" t="str">
        <f>IFERROR(CLEAN(HLOOKUP(AT$1,'1.源数据-产品报告-消费降序'!AT:AT,ROW(),0)),"")</f>
        <v/>
      </c>
      <c r="AU803" s="69" t="str">
        <f>IFERROR(CLEAN(HLOOKUP(AU$1,'1.源数据-产品报告-消费降序'!AU:AU,ROW(),0)),"")</f>
        <v/>
      </c>
      <c r="AV803" s="69" t="str">
        <f>IFERROR(CLEAN(HLOOKUP(AV$1,'1.源数据-产品报告-消费降序'!AV:AV,ROW(),0)),"")</f>
        <v/>
      </c>
      <c r="AW803" s="69" t="str">
        <f>IFERROR(CLEAN(HLOOKUP(AW$1,'1.源数据-产品报告-消费降序'!AW:AW,ROW(),0)),"")</f>
        <v/>
      </c>
      <c r="AX803" s="69" t="str">
        <f>IFERROR(CLEAN(HLOOKUP(AX$1,'1.源数据-产品报告-消费降序'!AX:AX,ROW(),0)),"")</f>
        <v/>
      </c>
      <c r="AY803" s="69" t="str">
        <f>IFERROR(CLEAN(HLOOKUP(AY$1,'1.源数据-产品报告-消费降序'!AY:AY,ROW(),0)),"")</f>
        <v/>
      </c>
      <c r="AZ8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3" s="69" t="str">
        <f>IFERROR(CLEAN(HLOOKUP(BA$1,'1.源数据-产品报告-消费降序'!BA:BA,ROW(),0)),"")</f>
        <v/>
      </c>
      <c r="BD803" s="69" t="str">
        <f>IFERROR(CLEAN(HLOOKUP(BD$1,'1.源数据-产品报告-消费降序'!BD:BD,ROW(),0)),"")</f>
        <v/>
      </c>
      <c r="BE803" s="69" t="str">
        <f>IFERROR(CLEAN(HLOOKUP(BE$1,'1.源数据-产品报告-消费降序'!BE:BE,ROW(),0)),"")</f>
        <v/>
      </c>
      <c r="BF803" s="69" t="str">
        <f>IFERROR(CLEAN(HLOOKUP(BF$1,'1.源数据-产品报告-消费降序'!BF:BF,ROW(),0)),"")</f>
        <v/>
      </c>
      <c r="BG803" s="69" t="str">
        <f>IFERROR(CLEAN(HLOOKUP(BG$1,'1.源数据-产品报告-消费降序'!BG:BG,ROW(),0)),"")</f>
        <v/>
      </c>
      <c r="BH803" s="69" t="str">
        <f>IFERROR(CLEAN(HLOOKUP(BH$1,'1.源数据-产品报告-消费降序'!BH:BH,ROW(),0)),"")</f>
        <v/>
      </c>
      <c r="BI803" s="69" t="str">
        <f>IFERROR(CLEAN(HLOOKUP(BI$1,'1.源数据-产品报告-消费降序'!BI:BI,ROW(),0)),"")</f>
        <v/>
      </c>
      <c r="BJ803" s="69" t="str">
        <f>IFERROR(CLEAN(HLOOKUP(BJ$1,'1.源数据-产品报告-消费降序'!BJ:BJ,ROW(),0)),"")</f>
        <v/>
      </c>
      <c r="BK8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3" s="69" t="str">
        <f>IFERROR(CLEAN(HLOOKUP(BL$1,'1.源数据-产品报告-消费降序'!BL:BL,ROW(),0)),"")</f>
        <v/>
      </c>
      <c r="BO803" s="69" t="str">
        <f>IFERROR(CLEAN(HLOOKUP(BO$1,'1.源数据-产品报告-消费降序'!BO:BO,ROW(),0)),"")</f>
        <v/>
      </c>
      <c r="BP803" s="69" t="str">
        <f>IFERROR(CLEAN(HLOOKUP(BP$1,'1.源数据-产品报告-消费降序'!BP:BP,ROW(),0)),"")</f>
        <v/>
      </c>
      <c r="BQ803" s="69" t="str">
        <f>IFERROR(CLEAN(HLOOKUP(BQ$1,'1.源数据-产品报告-消费降序'!BQ:BQ,ROW(),0)),"")</f>
        <v/>
      </c>
      <c r="BR803" s="69" t="str">
        <f>IFERROR(CLEAN(HLOOKUP(BR$1,'1.源数据-产品报告-消费降序'!BR:BR,ROW(),0)),"")</f>
        <v/>
      </c>
      <c r="BS803" s="69" t="str">
        <f>IFERROR(CLEAN(HLOOKUP(BS$1,'1.源数据-产品报告-消费降序'!BS:BS,ROW(),0)),"")</f>
        <v/>
      </c>
      <c r="BT803" s="69" t="str">
        <f>IFERROR(CLEAN(HLOOKUP(BT$1,'1.源数据-产品报告-消费降序'!BT:BT,ROW(),0)),"")</f>
        <v/>
      </c>
      <c r="BU803" s="69" t="str">
        <f>IFERROR(CLEAN(HLOOKUP(BU$1,'1.源数据-产品报告-消费降序'!BU:BU,ROW(),0)),"")</f>
        <v/>
      </c>
      <c r="BV8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3" s="69" t="str">
        <f>IFERROR(CLEAN(HLOOKUP(BW$1,'1.源数据-产品报告-消费降序'!BW:BW,ROW(),0)),"")</f>
        <v/>
      </c>
    </row>
    <row r="804" spans="1:75">
      <c r="A804" s="69" t="str">
        <f>IFERROR(CLEAN(HLOOKUP(A$1,'1.源数据-产品报告-消费降序'!A:A,ROW(),0)),"")</f>
        <v/>
      </c>
      <c r="B804" s="69" t="str">
        <f>IFERROR(CLEAN(HLOOKUP(B$1,'1.源数据-产品报告-消费降序'!B:B,ROW(),0)),"")</f>
        <v/>
      </c>
      <c r="C804" s="69" t="str">
        <f>IFERROR(CLEAN(HLOOKUP(C$1,'1.源数据-产品报告-消费降序'!C:C,ROW(),0)),"")</f>
        <v/>
      </c>
      <c r="D804" s="69" t="str">
        <f>IFERROR(CLEAN(HLOOKUP(D$1,'1.源数据-产品报告-消费降序'!D:D,ROW(),0)),"")</f>
        <v/>
      </c>
      <c r="E804" s="69" t="str">
        <f>IFERROR(CLEAN(HLOOKUP(E$1,'1.源数据-产品报告-消费降序'!E:E,ROW(),0)),"")</f>
        <v/>
      </c>
      <c r="F804" s="69" t="str">
        <f>IFERROR(CLEAN(HLOOKUP(F$1,'1.源数据-产品报告-消费降序'!F:F,ROW(),0)),"")</f>
        <v/>
      </c>
      <c r="G804" s="70">
        <f>IFERROR((HLOOKUP(G$1,'1.源数据-产品报告-消费降序'!G:G,ROW(),0)),"")</f>
        <v>0</v>
      </c>
      <c r="H8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4" s="69" t="str">
        <f>IFERROR(CLEAN(HLOOKUP(I$1,'1.源数据-产品报告-消费降序'!I:I,ROW(),0)),"")</f>
        <v/>
      </c>
      <c r="L804" s="69" t="str">
        <f>IFERROR(CLEAN(HLOOKUP(L$1,'1.源数据-产品报告-消费降序'!L:L,ROW(),0)),"")</f>
        <v/>
      </c>
      <c r="M804" s="69" t="str">
        <f>IFERROR(CLEAN(HLOOKUP(M$1,'1.源数据-产品报告-消费降序'!M:M,ROW(),0)),"")</f>
        <v/>
      </c>
      <c r="N804" s="69" t="str">
        <f>IFERROR(CLEAN(HLOOKUP(N$1,'1.源数据-产品报告-消费降序'!N:N,ROW(),0)),"")</f>
        <v/>
      </c>
      <c r="O804" s="69" t="str">
        <f>IFERROR(CLEAN(HLOOKUP(O$1,'1.源数据-产品报告-消费降序'!O:O,ROW(),0)),"")</f>
        <v/>
      </c>
      <c r="P804" s="69" t="str">
        <f>IFERROR(CLEAN(HLOOKUP(P$1,'1.源数据-产品报告-消费降序'!P:P,ROW(),0)),"")</f>
        <v/>
      </c>
      <c r="Q804" s="69" t="str">
        <f>IFERROR(CLEAN(HLOOKUP(Q$1,'1.源数据-产品报告-消费降序'!Q:Q,ROW(),0)),"")</f>
        <v/>
      </c>
      <c r="R804" s="69" t="str">
        <f>IFERROR(CLEAN(HLOOKUP(R$1,'1.源数据-产品报告-消费降序'!R:R,ROW(),0)),"")</f>
        <v/>
      </c>
      <c r="S8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4" s="69" t="str">
        <f>IFERROR(CLEAN(HLOOKUP(T$1,'1.源数据-产品报告-消费降序'!T:T,ROW(),0)),"")</f>
        <v/>
      </c>
      <c r="W804" s="69" t="str">
        <f>IFERROR(CLEAN(HLOOKUP(W$1,'1.源数据-产品报告-消费降序'!W:W,ROW(),0)),"")</f>
        <v/>
      </c>
      <c r="X804" s="69" t="str">
        <f>IFERROR(CLEAN(HLOOKUP(X$1,'1.源数据-产品报告-消费降序'!X:X,ROW(),0)),"")</f>
        <v/>
      </c>
      <c r="Y804" s="69" t="str">
        <f>IFERROR(CLEAN(HLOOKUP(Y$1,'1.源数据-产品报告-消费降序'!Y:Y,ROW(),0)),"")</f>
        <v/>
      </c>
      <c r="Z804" s="69" t="str">
        <f>IFERROR(CLEAN(HLOOKUP(Z$1,'1.源数据-产品报告-消费降序'!Z:Z,ROW(),0)),"")</f>
        <v/>
      </c>
      <c r="AA804" s="69" t="str">
        <f>IFERROR(CLEAN(HLOOKUP(AA$1,'1.源数据-产品报告-消费降序'!AA:AA,ROW(),0)),"")</f>
        <v/>
      </c>
      <c r="AB804" s="69" t="str">
        <f>IFERROR(CLEAN(HLOOKUP(AB$1,'1.源数据-产品报告-消费降序'!AB:AB,ROW(),0)),"")</f>
        <v/>
      </c>
      <c r="AC804" s="69" t="str">
        <f>IFERROR(CLEAN(HLOOKUP(AC$1,'1.源数据-产品报告-消费降序'!AC:AC,ROW(),0)),"")</f>
        <v/>
      </c>
      <c r="AD8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4" s="69" t="str">
        <f>IFERROR(CLEAN(HLOOKUP(AE$1,'1.源数据-产品报告-消费降序'!AE:AE,ROW(),0)),"")</f>
        <v/>
      </c>
      <c r="AH804" s="69" t="str">
        <f>IFERROR(CLEAN(HLOOKUP(AH$1,'1.源数据-产品报告-消费降序'!AH:AH,ROW(),0)),"")</f>
        <v/>
      </c>
      <c r="AI804" s="69" t="str">
        <f>IFERROR(CLEAN(HLOOKUP(AI$1,'1.源数据-产品报告-消费降序'!AI:AI,ROW(),0)),"")</f>
        <v/>
      </c>
      <c r="AJ804" s="69" t="str">
        <f>IFERROR(CLEAN(HLOOKUP(AJ$1,'1.源数据-产品报告-消费降序'!AJ:AJ,ROW(),0)),"")</f>
        <v/>
      </c>
      <c r="AK804" s="69" t="str">
        <f>IFERROR(CLEAN(HLOOKUP(AK$1,'1.源数据-产品报告-消费降序'!AK:AK,ROW(),0)),"")</f>
        <v/>
      </c>
      <c r="AL804" s="69" t="str">
        <f>IFERROR(CLEAN(HLOOKUP(AL$1,'1.源数据-产品报告-消费降序'!AL:AL,ROW(),0)),"")</f>
        <v/>
      </c>
      <c r="AM804" s="69" t="str">
        <f>IFERROR(CLEAN(HLOOKUP(AM$1,'1.源数据-产品报告-消费降序'!AM:AM,ROW(),0)),"")</f>
        <v/>
      </c>
      <c r="AN804" s="69" t="str">
        <f>IFERROR(CLEAN(HLOOKUP(AN$1,'1.源数据-产品报告-消费降序'!AN:AN,ROW(),0)),"")</f>
        <v/>
      </c>
      <c r="AO8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4" s="69" t="str">
        <f>IFERROR(CLEAN(HLOOKUP(AP$1,'1.源数据-产品报告-消费降序'!AP:AP,ROW(),0)),"")</f>
        <v/>
      </c>
      <c r="AS804" s="69" t="str">
        <f>IFERROR(CLEAN(HLOOKUP(AS$1,'1.源数据-产品报告-消费降序'!AS:AS,ROW(),0)),"")</f>
        <v/>
      </c>
      <c r="AT804" s="69" t="str">
        <f>IFERROR(CLEAN(HLOOKUP(AT$1,'1.源数据-产品报告-消费降序'!AT:AT,ROW(),0)),"")</f>
        <v/>
      </c>
      <c r="AU804" s="69" t="str">
        <f>IFERROR(CLEAN(HLOOKUP(AU$1,'1.源数据-产品报告-消费降序'!AU:AU,ROW(),0)),"")</f>
        <v/>
      </c>
      <c r="AV804" s="69" t="str">
        <f>IFERROR(CLEAN(HLOOKUP(AV$1,'1.源数据-产品报告-消费降序'!AV:AV,ROW(),0)),"")</f>
        <v/>
      </c>
      <c r="AW804" s="69" t="str">
        <f>IFERROR(CLEAN(HLOOKUP(AW$1,'1.源数据-产品报告-消费降序'!AW:AW,ROW(),0)),"")</f>
        <v/>
      </c>
      <c r="AX804" s="69" t="str">
        <f>IFERROR(CLEAN(HLOOKUP(AX$1,'1.源数据-产品报告-消费降序'!AX:AX,ROW(),0)),"")</f>
        <v/>
      </c>
      <c r="AY804" s="69" t="str">
        <f>IFERROR(CLEAN(HLOOKUP(AY$1,'1.源数据-产品报告-消费降序'!AY:AY,ROW(),0)),"")</f>
        <v/>
      </c>
      <c r="AZ8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4" s="69" t="str">
        <f>IFERROR(CLEAN(HLOOKUP(BA$1,'1.源数据-产品报告-消费降序'!BA:BA,ROW(),0)),"")</f>
        <v/>
      </c>
      <c r="BD804" s="69" t="str">
        <f>IFERROR(CLEAN(HLOOKUP(BD$1,'1.源数据-产品报告-消费降序'!BD:BD,ROW(),0)),"")</f>
        <v/>
      </c>
      <c r="BE804" s="69" t="str">
        <f>IFERROR(CLEAN(HLOOKUP(BE$1,'1.源数据-产品报告-消费降序'!BE:BE,ROW(),0)),"")</f>
        <v/>
      </c>
      <c r="BF804" s="69" t="str">
        <f>IFERROR(CLEAN(HLOOKUP(BF$1,'1.源数据-产品报告-消费降序'!BF:BF,ROW(),0)),"")</f>
        <v/>
      </c>
      <c r="BG804" s="69" t="str">
        <f>IFERROR(CLEAN(HLOOKUP(BG$1,'1.源数据-产品报告-消费降序'!BG:BG,ROW(),0)),"")</f>
        <v/>
      </c>
      <c r="BH804" s="69" t="str">
        <f>IFERROR(CLEAN(HLOOKUP(BH$1,'1.源数据-产品报告-消费降序'!BH:BH,ROW(),0)),"")</f>
        <v/>
      </c>
      <c r="BI804" s="69" t="str">
        <f>IFERROR(CLEAN(HLOOKUP(BI$1,'1.源数据-产品报告-消费降序'!BI:BI,ROW(),0)),"")</f>
        <v/>
      </c>
      <c r="BJ804" s="69" t="str">
        <f>IFERROR(CLEAN(HLOOKUP(BJ$1,'1.源数据-产品报告-消费降序'!BJ:BJ,ROW(),0)),"")</f>
        <v/>
      </c>
      <c r="BK8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4" s="69" t="str">
        <f>IFERROR(CLEAN(HLOOKUP(BL$1,'1.源数据-产品报告-消费降序'!BL:BL,ROW(),0)),"")</f>
        <v/>
      </c>
      <c r="BO804" s="69" t="str">
        <f>IFERROR(CLEAN(HLOOKUP(BO$1,'1.源数据-产品报告-消费降序'!BO:BO,ROW(),0)),"")</f>
        <v/>
      </c>
      <c r="BP804" s="69" t="str">
        <f>IFERROR(CLEAN(HLOOKUP(BP$1,'1.源数据-产品报告-消费降序'!BP:BP,ROW(),0)),"")</f>
        <v/>
      </c>
      <c r="BQ804" s="69" t="str">
        <f>IFERROR(CLEAN(HLOOKUP(BQ$1,'1.源数据-产品报告-消费降序'!BQ:BQ,ROW(),0)),"")</f>
        <v/>
      </c>
      <c r="BR804" s="69" t="str">
        <f>IFERROR(CLEAN(HLOOKUP(BR$1,'1.源数据-产品报告-消费降序'!BR:BR,ROW(),0)),"")</f>
        <v/>
      </c>
      <c r="BS804" s="69" t="str">
        <f>IFERROR(CLEAN(HLOOKUP(BS$1,'1.源数据-产品报告-消费降序'!BS:BS,ROW(),0)),"")</f>
        <v/>
      </c>
      <c r="BT804" s="69" t="str">
        <f>IFERROR(CLEAN(HLOOKUP(BT$1,'1.源数据-产品报告-消费降序'!BT:BT,ROW(),0)),"")</f>
        <v/>
      </c>
      <c r="BU804" s="69" t="str">
        <f>IFERROR(CLEAN(HLOOKUP(BU$1,'1.源数据-产品报告-消费降序'!BU:BU,ROW(),0)),"")</f>
        <v/>
      </c>
      <c r="BV8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4" s="69" t="str">
        <f>IFERROR(CLEAN(HLOOKUP(BW$1,'1.源数据-产品报告-消费降序'!BW:BW,ROW(),0)),"")</f>
        <v/>
      </c>
    </row>
    <row r="805" spans="1:75">
      <c r="A805" s="69" t="str">
        <f>IFERROR(CLEAN(HLOOKUP(A$1,'1.源数据-产品报告-消费降序'!A:A,ROW(),0)),"")</f>
        <v/>
      </c>
      <c r="B805" s="69" t="str">
        <f>IFERROR(CLEAN(HLOOKUP(B$1,'1.源数据-产品报告-消费降序'!B:B,ROW(),0)),"")</f>
        <v/>
      </c>
      <c r="C805" s="69" t="str">
        <f>IFERROR(CLEAN(HLOOKUP(C$1,'1.源数据-产品报告-消费降序'!C:C,ROW(),0)),"")</f>
        <v/>
      </c>
      <c r="D805" s="69" t="str">
        <f>IFERROR(CLEAN(HLOOKUP(D$1,'1.源数据-产品报告-消费降序'!D:D,ROW(),0)),"")</f>
        <v/>
      </c>
      <c r="E805" s="69" t="str">
        <f>IFERROR(CLEAN(HLOOKUP(E$1,'1.源数据-产品报告-消费降序'!E:E,ROW(),0)),"")</f>
        <v/>
      </c>
      <c r="F805" s="69" t="str">
        <f>IFERROR(CLEAN(HLOOKUP(F$1,'1.源数据-产品报告-消费降序'!F:F,ROW(),0)),"")</f>
        <v/>
      </c>
      <c r="G805" s="70">
        <f>IFERROR((HLOOKUP(G$1,'1.源数据-产品报告-消费降序'!G:G,ROW(),0)),"")</f>
        <v>0</v>
      </c>
      <c r="H8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5" s="69" t="str">
        <f>IFERROR(CLEAN(HLOOKUP(I$1,'1.源数据-产品报告-消费降序'!I:I,ROW(),0)),"")</f>
        <v/>
      </c>
      <c r="L805" s="69" t="str">
        <f>IFERROR(CLEAN(HLOOKUP(L$1,'1.源数据-产品报告-消费降序'!L:L,ROW(),0)),"")</f>
        <v/>
      </c>
      <c r="M805" s="69" t="str">
        <f>IFERROR(CLEAN(HLOOKUP(M$1,'1.源数据-产品报告-消费降序'!M:M,ROW(),0)),"")</f>
        <v/>
      </c>
      <c r="N805" s="69" t="str">
        <f>IFERROR(CLEAN(HLOOKUP(N$1,'1.源数据-产品报告-消费降序'!N:N,ROW(),0)),"")</f>
        <v/>
      </c>
      <c r="O805" s="69" t="str">
        <f>IFERROR(CLEAN(HLOOKUP(O$1,'1.源数据-产品报告-消费降序'!O:O,ROW(),0)),"")</f>
        <v/>
      </c>
      <c r="P805" s="69" t="str">
        <f>IFERROR(CLEAN(HLOOKUP(P$1,'1.源数据-产品报告-消费降序'!P:P,ROW(),0)),"")</f>
        <v/>
      </c>
      <c r="Q805" s="69" t="str">
        <f>IFERROR(CLEAN(HLOOKUP(Q$1,'1.源数据-产品报告-消费降序'!Q:Q,ROW(),0)),"")</f>
        <v/>
      </c>
      <c r="R805" s="69" t="str">
        <f>IFERROR(CLEAN(HLOOKUP(R$1,'1.源数据-产品报告-消费降序'!R:R,ROW(),0)),"")</f>
        <v/>
      </c>
      <c r="S8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5" s="69" t="str">
        <f>IFERROR(CLEAN(HLOOKUP(T$1,'1.源数据-产品报告-消费降序'!T:T,ROW(),0)),"")</f>
        <v/>
      </c>
      <c r="W805" s="69" t="str">
        <f>IFERROR(CLEAN(HLOOKUP(W$1,'1.源数据-产品报告-消费降序'!W:W,ROW(),0)),"")</f>
        <v/>
      </c>
      <c r="X805" s="69" t="str">
        <f>IFERROR(CLEAN(HLOOKUP(X$1,'1.源数据-产品报告-消费降序'!X:X,ROW(),0)),"")</f>
        <v/>
      </c>
      <c r="Y805" s="69" t="str">
        <f>IFERROR(CLEAN(HLOOKUP(Y$1,'1.源数据-产品报告-消费降序'!Y:Y,ROW(),0)),"")</f>
        <v/>
      </c>
      <c r="Z805" s="69" t="str">
        <f>IFERROR(CLEAN(HLOOKUP(Z$1,'1.源数据-产品报告-消费降序'!Z:Z,ROW(),0)),"")</f>
        <v/>
      </c>
      <c r="AA805" s="69" t="str">
        <f>IFERROR(CLEAN(HLOOKUP(AA$1,'1.源数据-产品报告-消费降序'!AA:AA,ROW(),0)),"")</f>
        <v/>
      </c>
      <c r="AB805" s="69" t="str">
        <f>IFERROR(CLEAN(HLOOKUP(AB$1,'1.源数据-产品报告-消费降序'!AB:AB,ROW(),0)),"")</f>
        <v/>
      </c>
      <c r="AC805" s="69" t="str">
        <f>IFERROR(CLEAN(HLOOKUP(AC$1,'1.源数据-产品报告-消费降序'!AC:AC,ROW(),0)),"")</f>
        <v/>
      </c>
      <c r="AD8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5" s="69" t="str">
        <f>IFERROR(CLEAN(HLOOKUP(AE$1,'1.源数据-产品报告-消费降序'!AE:AE,ROW(),0)),"")</f>
        <v/>
      </c>
      <c r="AH805" s="69" t="str">
        <f>IFERROR(CLEAN(HLOOKUP(AH$1,'1.源数据-产品报告-消费降序'!AH:AH,ROW(),0)),"")</f>
        <v/>
      </c>
      <c r="AI805" s="69" t="str">
        <f>IFERROR(CLEAN(HLOOKUP(AI$1,'1.源数据-产品报告-消费降序'!AI:AI,ROW(),0)),"")</f>
        <v/>
      </c>
      <c r="AJ805" s="69" t="str">
        <f>IFERROR(CLEAN(HLOOKUP(AJ$1,'1.源数据-产品报告-消费降序'!AJ:AJ,ROW(),0)),"")</f>
        <v/>
      </c>
      <c r="AK805" s="69" t="str">
        <f>IFERROR(CLEAN(HLOOKUP(AK$1,'1.源数据-产品报告-消费降序'!AK:AK,ROW(),0)),"")</f>
        <v/>
      </c>
      <c r="AL805" s="69" t="str">
        <f>IFERROR(CLEAN(HLOOKUP(AL$1,'1.源数据-产品报告-消费降序'!AL:AL,ROW(),0)),"")</f>
        <v/>
      </c>
      <c r="AM805" s="69" t="str">
        <f>IFERROR(CLEAN(HLOOKUP(AM$1,'1.源数据-产品报告-消费降序'!AM:AM,ROW(),0)),"")</f>
        <v/>
      </c>
      <c r="AN805" s="69" t="str">
        <f>IFERROR(CLEAN(HLOOKUP(AN$1,'1.源数据-产品报告-消费降序'!AN:AN,ROW(),0)),"")</f>
        <v/>
      </c>
      <c r="AO8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5" s="69" t="str">
        <f>IFERROR(CLEAN(HLOOKUP(AP$1,'1.源数据-产品报告-消费降序'!AP:AP,ROW(),0)),"")</f>
        <v/>
      </c>
      <c r="AS805" s="69" t="str">
        <f>IFERROR(CLEAN(HLOOKUP(AS$1,'1.源数据-产品报告-消费降序'!AS:AS,ROW(),0)),"")</f>
        <v/>
      </c>
      <c r="AT805" s="69" t="str">
        <f>IFERROR(CLEAN(HLOOKUP(AT$1,'1.源数据-产品报告-消费降序'!AT:AT,ROW(),0)),"")</f>
        <v/>
      </c>
      <c r="AU805" s="69" t="str">
        <f>IFERROR(CLEAN(HLOOKUP(AU$1,'1.源数据-产品报告-消费降序'!AU:AU,ROW(),0)),"")</f>
        <v/>
      </c>
      <c r="AV805" s="69" t="str">
        <f>IFERROR(CLEAN(HLOOKUP(AV$1,'1.源数据-产品报告-消费降序'!AV:AV,ROW(),0)),"")</f>
        <v/>
      </c>
      <c r="AW805" s="69" t="str">
        <f>IFERROR(CLEAN(HLOOKUP(AW$1,'1.源数据-产品报告-消费降序'!AW:AW,ROW(),0)),"")</f>
        <v/>
      </c>
      <c r="AX805" s="69" t="str">
        <f>IFERROR(CLEAN(HLOOKUP(AX$1,'1.源数据-产品报告-消费降序'!AX:AX,ROW(),0)),"")</f>
        <v/>
      </c>
      <c r="AY805" s="69" t="str">
        <f>IFERROR(CLEAN(HLOOKUP(AY$1,'1.源数据-产品报告-消费降序'!AY:AY,ROW(),0)),"")</f>
        <v/>
      </c>
      <c r="AZ8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5" s="69" t="str">
        <f>IFERROR(CLEAN(HLOOKUP(BA$1,'1.源数据-产品报告-消费降序'!BA:BA,ROW(),0)),"")</f>
        <v/>
      </c>
      <c r="BD805" s="69" t="str">
        <f>IFERROR(CLEAN(HLOOKUP(BD$1,'1.源数据-产品报告-消费降序'!BD:BD,ROW(),0)),"")</f>
        <v/>
      </c>
      <c r="BE805" s="69" t="str">
        <f>IFERROR(CLEAN(HLOOKUP(BE$1,'1.源数据-产品报告-消费降序'!BE:BE,ROW(),0)),"")</f>
        <v/>
      </c>
      <c r="BF805" s="69" t="str">
        <f>IFERROR(CLEAN(HLOOKUP(BF$1,'1.源数据-产品报告-消费降序'!BF:BF,ROW(),0)),"")</f>
        <v/>
      </c>
      <c r="BG805" s="69" t="str">
        <f>IFERROR(CLEAN(HLOOKUP(BG$1,'1.源数据-产品报告-消费降序'!BG:BG,ROW(),0)),"")</f>
        <v/>
      </c>
      <c r="BH805" s="69" t="str">
        <f>IFERROR(CLEAN(HLOOKUP(BH$1,'1.源数据-产品报告-消费降序'!BH:BH,ROW(),0)),"")</f>
        <v/>
      </c>
      <c r="BI805" s="69" t="str">
        <f>IFERROR(CLEAN(HLOOKUP(BI$1,'1.源数据-产品报告-消费降序'!BI:BI,ROW(),0)),"")</f>
        <v/>
      </c>
      <c r="BJ805" s="69" t="str">
        <f>IFERROR(CLEAN(HLOOKUP(BJ$1,'1.源数据-产品报告-消费降序'!BJ:BJ,ROW(),0)),"")</f>
        <v/>
      </c>
      <c r="BK8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5" s="69" t="str">
        <f>IFERROR(CLEAN(HLOOKUP(BL$1,'1.源数据-产品报告-消费降序'!BL:BL,ROW(),0)),"")</f>
        <v/>
      </c>
      <c r="BO805" s="69" t="str">
        <f>IFERROR(CLEAN(HLOOKUP(BO$1,'1.源数据-产品报告-消费降序'!BO:BO,ROW(),0)),"")</f>
        <v/>
      </c>
      <c r="BP805" s="69" t="str">
        <f>IFERROR(CLEAN(HLOOKUP(BP$1,'1.源数据-产品报告-消费降序'!BP:BP,ROW(),0)),"")</f>
        <v/>
      </c>
      <c r="BQ805" s="69" t="str">
        <f>IFERROR(CLEAN(HLOOKUP(BQ$1,'1.源数据-产品报告-消费降序'!BQ:BQ,ROW(),0)),"")</f>
        <v/>
      </c>
      <c r="BR805" s="69" t="str">
        <f>IFERROR(CLEAN(HLOOKUP(BR$1,'1.源数据-产品报告-消费降序'!BR:BR,ROW(),0)),"")</f>
        <v/>
      </c>
      <c r="BS805" s="69" t="str">
        <f>IFERROR(CLEAN(HLOOKUP(BS$1,'1.源数据-产品报告-消费降序'!BS:BS,ROW(),0)),"")</f>
        <v/>
      </c>
      <c r="BT805" s="69" t="str">
        <f>IFERROR(CLEAN(HLOOKUP(BT$1,'1.源数据-产品报告-消费降序'!BT:BT,ROW(),0)),"")</f>
        <v/>
      </c>
      <c r="BU805" s="69" t="str">
        <f>IFERROR(CLEAN(HLOOKUP(BU$1,'1.源数据-产品报告-消费降序'!BU:BU,ROW(),0)),"")</f>
        <v/>
      </c>
      <c r="BV8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5" s="69" t="str">
        <f>IFERROR(CLEAN(HLOOKUP(BW$1,'1.源数据-产品报告-消费降序'!BW:BW,ROW(),0)),"")</f>
        <v/>
      </c>
    </row>
    <row r="806" spans="1:75">
      <c r="A806" s="69" t="str">
        <f>IFERROR(CLEAN(HLOOKUP(A$1,'1.源数据-产品报告-消费降序'!A:A,ROW(),0)),"")</f>
        <v/>
      </c>
      <c r="B806" s="69" t="str">
        <f>IFERROR(CLEAN(HLOOKUP(B$1,'1.源数据-产品报告-消费降序'!B:B,ROW(),0)),"")</f>
        <v/>
      </c>
      <c r="C806" s="69" t="str">
        <f>IFERROR(CLEAN(HLOOKUP(C$1,'1.源数据-产品报告-消费降序'!C:C,ROW(),0)),"")</f>
        <v/>
      </c>
      <c r="D806" s="69" t="str">
        <f>IFERROR(CLEAN(HLOOKUP(D$1,'1.源数据-产品报告-消费降序'!D:D,ROW(),0)),"")</f>
        <v/>
      </c>
      <c r="E806" s="69" t="str">
        <f>IFERROR(CLEAN(HLOOKUP(E$1,'1.源数据-产品报告-消费降序'!E:E,ROW(),0)),"")</f>
        <v/>
      </c>
      <c r="F806" s="69" t="str">
        <f>IFERROR(CLEAN(HLOOKUP(F$1,'1.源数据-产品报告-消费降序'!F:F,ROW(),0)),"")</f>
        <v/>
      </c>
      <c r="G806" s="70">
        <f>IFERROR((HLOOKUP(G$1,'1.源数据-产品报告-消费降序'!G:G,ROW(),0)),"")</f>
        <v>0</v>
      </c>
      <c r="H8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6" s="69" t="str">
        <f>IFERROR(CLEAN(HLOOKUP(I$1,'1.源数据-产品报告-消费降序'!I:I,ROW(),0)),"")</f>
        <v/>
      </c>
      <c r="L806" s="69" t="str">
        <f>IFERROR(CLEAN(HLOOKUP(L$1,'1.源数据-产品报告-消费降序'!L:L,ROW(),0)),"")</f>
        <v/>
      </c>
      <c r="M806" s="69" t="str">
        <f>IFERROR(CLEAN(HLOOKUP(M$1,'1.源数据-产品报告-消费降序'!M:M,ROW(),0)),"")</f>
        <v/>
      </c>
      <c r="N806" s="69" t="str">
        <f>IFERROR(CLEAN(HLOOKUP(N$1,'1.源数据-产品报告-消费降序'!N:N,ROW(),0)),"")</f>
        <v/>
      </c>
      <c r="O806" s="69" t="str">
        <f>IFERROR(CLEAN(HLOOKUP(O$1,'1.源数据-产品报告-消费降序'!O:O,ROW(),0)),"")</f>
        <v/>
      </c>
      <c r="P806" s="69" t="str">
        <f>IFERROR(CLEAN(HLOOKUP(P$1,'1.源数据-产品报告-消费降序'!P:P,ROW(),0)),"")</f>
        <v/>
      </c>
      <c r="Q806" s="69" t="str">
        <f>IFERROR(CLEAN(HLOOKUP(Q$1,'1.源数据-产品报告-消费降序'!Q:Q,ROW(),0)),"")</f>
        <v/>
      </c>
      <c r="R806" s="69" t="str">
        <f>IFERROR(CLEAN(HLOOKUP(R$1,'1.源数据-产品报告-消费降序'!R:R,ROW(),0)),"")</f>
        <v/>
      </c>
      <c r="S8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6" s="69" t="str">
        <f>IFERROR(CLEAN(HLOOKUP(T$1,'1.源数据-产品报告-消费降序'!T:T,ROW(),0)),"")</f>
        <v/>
      </c>
      <c r="W806" s="69" t="str">
        <f>IFERROR(CLEAN(HLOOKUP(W$1,'1.源数据-产品报告-消费降序'!W:W,ROW(),0)),"")</f>
        <v/>
      </c>
      <c r="X806" s="69" t="str">
        <f>IFERROR(CLEAN(HLOOKUP(X$1,'1.源数据-产品报告-消费降序'!X:X,ROW(),0)),"")</f>
        <v/>
      </c>
      <c r="Y806" s="69" t="str">
        <f>IFERROR(CLEAN(HLOOKUP(Y$1,'1.源数据-产品报告-消费降序'!Y:Y,ROW(),0)),"")</f>
        <v/>
      </c>
      <c r="Z806" s="69" t="str">
        <f>IFERROR(CLEAN(HLOOKUP(Z$1,'1.源数据-产品报告-消费降序'!Z:Z,ROW(),0)),"")</f>
        <v/>
      </c>
      <c r="AA806" s="69" t="str">
        <f>IFERROR(CLEAN(HLOOKUP(AA$1,'1.源数据-产品报告-消费降序'!AA:AA,ROW(),0)),"")</f>
        <v/>
      </c>
      <c r="AB806" s="69" t="str">
        <f>IFERROR(CLEAN(HLOOKUP(AB$1,'1.源数据-产品报告-消费降序'!AB:AB,ROW(),0)),"")</f>
        <v/>
      </c>
      <c r="AC806" s="69" t="str">
        <f>IFERROR(CLEAN(HLOOKUP(AC$1,'1.源数据-产品报告-消费降序'!AC:AC,ROW(),0)),"")</f>
        <v/>
      </c>
      <c r="AD8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6" s="69" t="str">
        <f>IFERROR(CLEAN(HLOOKUP(AE$1,'1.源数据-产品报告-消费降序'!AE:AE,ROW(),0)),"")</f>
        <v/>
      </c>
      <c r="AH806" s="69" t="str">
        <f>IFERROR(CLEAN(HLOOKUP(AH$1,'1.源数据-产品报告-消费降序'!AH:AH,ROW(),0)),"")</f>
        <v/>
      </c>
      <c r="AI806" s="69" t="str">
        <f>IFERROR(CLEAN(HLOOKUP(AI$1,'1.源数据-产品报告-消费降序'!AI:AI,ROW(),0)),"")</f>
        <v/>
      </c>
      <c r="AJ806" s="69" t="str">
        <f>IFERROR(CLEAN(HLOOKUP(AJ$1,'1.源数据-产品报告-消费降序'!AJ:AJ,ROW(),0)),"")</f>
        <v/>
      </c>
      <c r="AK806" s="69" t="str">
        <f>IFERROR(CLEAN(HLOOKUP(AK$1,'1.源数据-产品报告-消费降序'!AK:AK,ROW(),0)),"")</f>
        <v/>
      </c>
      <c r="AL806" s="69" t="str">
        <f>IFERROR(CLEAN(HLOOKUP(AL$1,'1.源数据-产品报告-消费降序'!AL:AL,ROW(),0)),"")</f>
        <v/>
      </c>
      <c r="AM806" s="69" t="str">
        <f>IFERROR(CLEAN(HLOOKUP(AM$1,'1.源数据-产品报告-消费降序'!AM:AM,ROW(),0)),"")</f>
        <v/>
      </c>
      <c r="AN806" s="69" t="str">
        <f>IFERROR(CLEAN(HLOOKUP(AN$1,'1.源数据-产品报告-消费降序'!AN:AN,ROW(),0)),"")</f>
        <v/>
      </c>
      <c r="AO8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6" s="69" t="str">
        <f>IFERROR(CLEAN(HLOOKUP(AP$1,'1.源数据-产品报告-消费降序'!AP:AP,ROW(),0)),"")</f>
        <v/>
      </c>
      <c r="AS806" s="69" t="str">
        <f>IFERROR(CLEAN(HLOOKUP(AS$1,'1.源数据-产品报告-消费降序'!AS:AS,ROW(),0)),"")</f>
        <v/>
      </c>
      <c r="AT806" s="69" t="str">
        <f>IFERROR(CLEAN(HLOOKUP(AT$1,'1.源数据-产品报告-消费降序'!AT:AT,ROW(),0)),"")</f>
        <v/>
      </c>
      <c r="AU806" s="69" t="str">
        <f>IFERROR(CLEAN(HLOOKUP(AU$1,'1.源数据-产品报告-消费降序'!AU:AU,ROW(),0)),"")</f>
        <v/>
      </c>
      <c r="AV806" s="69" t="str">
        <f>IFERROR(CLEAN(HLOOKUP(AV$1,'1.源数据-产品报告-消费降序'!AV:AV,ROW(),0)),"")</f>
        <v/>
      </c>
      <c r="AW806" s="69" t="str">
        <f>IFERROR(CLEAN(HLOOKUP(AW$1,'1.源数据-产品报告-消费降序'!AW:AW,ROW(),0)),"")</f>
        <v/>
      </c>
      <c r="AX806" s="69" t="str">
        <f>IFERROR(CLEAN(HLOOKUP(AX$1,'1.源数据-产品报告-消费降序'!AX:AX,ROW(),0)),"")</f>
        <v/>
      </c>
      <c r="AY806" s="69" t="str">
        <f>IFERROR(CLEAN(HLOOKUP(AY$1,'1.源数据-产品报告-消费降序'!AY:AY,ROW(),0)),"")</f>
        <v/>
      </c>
      <c r="AZ8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6" s="69" t="str">
        <f>IFERROR(CLEAN(HLOOKUP(BA$1,'1.源数据-产品报告-消费降序'!BA:BA,ROW(),0)),"")</f>
        <v/>
      </c>
      <c r="BD806" s="69" t="str">
        <f>IFERROR(CLEAN(HLOOKUP(BD$1,'1.源数据-产品报告-消费降序'!BD:BD,ROW(),0)),"")</f>
        <v/>
      </c>
      <c r="BE806" s="69" t="str">
        <f>IFERROR(CLEAN(HLOOKUP(BE$1,'1.源数据-产品报告-消费降序'!BE:BE,ROW(),0)),"")</f>
        <v/>
      </c>
      <c r="BF806" s="69" t="str">
        <f>IFERROR(CLEAN(HLOOKUP(BF$1,'1.源数据-产品报告-消费降序'!BF:BF,ROW(),0)),"")</f>
        <v/>
      </c>
      <c r="BG806" s="69" t="str">
        <f>IFERROR(CLEAN(HLOOKUP(BG$1,'1.源数据-产品报告-消费降序'!BG:BG,ROW(),0)),"")</f>
        <v/>
      </c>
      <c r="BH806" s="69" t="str">
        <f>IFERROR(CLEAN(HLOOKUP(BH$1,'1.源数据-产品报告-消费降序'!BH:BH,ROW(),0)),"")</f>
        <v/>
      </c>
      <c r="BI806" s="69" t="str">
        <f>IFERROR(CLEAN(HLOOKUP(BI$1,'1.源数据-产品报告-消费降序'!BI:BI,ROW(),0)),"")</f>
        <v/>
      </c>
      <c r="BJ806" s="69" t="str">
        <f>IFERROR(CLEAN(HLOOKUP(BJ$1,'1.源数据-产品报告-消费降序'!BJ:BJ,ROW(),0)),"")</f>
        <v/>
      </c>
      <c r="BK8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6" s="69" t="str">
        <f>IFERROR(CLEAN(HLOOKUP(BL$1,'1.源数据-产品报告-消费降序'!BL:BL,ROW(),0)),"")</f>
        <v/>
      </c>
      <c r="BO806" s="69" t="str">
        <f>IFERROR(CLEAN(HLOOKUP(BO$1,'1.源数据-产品报告-消费降序'!BO:BO,ROW(),0)),"")</f>
        <v/>
      </c>
      <c r="BP806" s="69" t="str">
        <f>IFERROR(CLEAN(HLOOKUP(BP$1,'1.源数据-产品报告-消费降序'!BP:BP,ROW(),0)),"")</f>
        <v/>
      </c>
      <c r="BQ806" s="69" t="str">
        <f>IFERROR(CLEAN(HLOOKUP(BQ$1,'1.源数据-产品报告-消费降序'!BQ:BQ,ROW(),0)),"")</f>
        <v/>
      </c>
      <c r="BR806" s="69" t="str">
        <f>IFERROR(CLEAN(HLOOKUP(BR$1,'1.源数据-产品报告-消费降序'!BR:BR,ROW(),0)),"")</f>
        <v/>
      </c>
      <c r="BS806" s="69" t="str">
        <f>IFERROR(CLEAN(HLOOKUP(BS$1,'1.源数据-产品报告-消费降序'!BS:BS,ROW(),0)),"")</f>
        <v/>
      </c>
      <c r="BT806" s="69" t="str">
        <f>IFERROR(CLEAN(HLOOKUP(BT$1,'1.源数据-产品报告-消费降序'!BT:BT,ROW(),0)),"")</f>
        <v/>
      </c>
      <c r="BU806" s="69" t="str">
        <f>IFERROR(CLEAN(HLOOKUP(BU$1,'1.源数据-产品报告-消费降序'!BU:BU,ROW(),0)),"")</f>
        <v/>
      </c>
      <c r="BV8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6" s="69" t="str">
        <f>IFERROR(CLEAN(HLOOKUP(BW$1,'1.源数据-产品报告-消费降序'!BW:BW,ROW(),0)),"")</f>
        <v/>
      </c>
    </row>
    <row r="807" spans="1:75">
      <c r="A807" s="69" t="str">
        <f>IFERROR(CLEAN(HLOOKUP(A$1,'1.源数据-产品报告-消费降序'!A:A,ROW(),0)),"")</f>
        <v/>
      </c>
      <c r="B807" s="69" t="str">
        <f>IFERROR(CLEAN(HLOOKUP(B$1,'1.源数据-产品报告-消费降序'!B:B,ROW(),0)),"")</f>
        <v/>
      </c>
      <c r="C807" s="69" t="str">
        <f>IFERROR(CLEAN(HLOOKUP(C$1,'1.源数据-产品报告-消费降序'!C:C,ROW(),0)),"")</f>
        <v/>
      </c>
      <c r="D807" s="69" t="str">
        <f>IFERROR(CLEAN(HLOOKUP(D$1,'1.源数据-产品报告-消费降序'!D:D,ROW(),0)),"")</f>
        <v/>
      </c>
      <c r="E807" s="69" t="str">
        <f>IFERROR(CLEAN(HLOOKUP(E$1,'1.源数据-产品报告-消费降序'!E:E,ROW(),0)),"")</f>
        <v/>
      </c>
      <c r="F807" s="69" t="str">
        <f>IFERROR(CLEAN(HLOOKUP(F$1,'1.源数据-产品报告-消费降序'!F:F,ROW(),0)),"")</f>
        <v/>
      </c>
      <c r="G807" s="70">
        <f>IFERROR((HLOOKUP(G$1,'1.源数据-产品报告-消费降序'!G:G,ROW(),0)),"")</f>
        <v>0</v>
      </c>
      <c r="H8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7" s="69" t="str">
        <f>IFERROR(CLEAN(HLOOKUP(I$1,'1.源数据-产品报告-消费降序'!I:I,ROW(),0)),"")</f>
        <v/>
      </c>
      <c r="L807" s="69" t="str">
        <f>IFERROR(CLEAN(HLOOKUP(L$1,'1.源数据-产品报告-消费降序'!L:L,ROW(),0)),"")</f>
        <v/>
      </c>
      <c r="M807" s="69" t="str">
        <f>IFERROR(CLEAN(HLOOKUP(M$1,'1.源数据-产品报告-消费降序'!M:M,ROW(),0)),"")</f>
        <v/>
      </c>
      <c r="N807" s="69" t="str">
        <f>IFERROR(CLEAN(HLOOKUP(N$1,'1.源数据-产品报告-消费降序'!N:N,ROW(),0)),"")</f>
        <v/>
      </c>
      <c r="O807" s="69" t="str">
        <f>IFERROR(CLEAN(HLOOKUP(O$1,'1.源数据-产品报告-消费降序'!O:O,ROW(),0)),"")</f>
        <v/>
      </c>
      <c r="P807" s="69" t="str">
        <f>IFERROR(CLEAN(HLOOKUP(P$1,'1.源数据-产品报告-消费降序'!P:P,ROW(),0)),"")</f>
        <v/>
      </c>
      <c r="Q807" s="69" t="str">
        <f>IFERROR(CLEAN(HLOOKUP(Q$1,'1.源数据-产品报告-消费降序'!Q:Q,ROW(),0)),"")</f>
        <v/>
      </c>
      <c r="R807" s="69" t="str">
        <f>IFERROR(CLEAN(HLOOKUP(R$1,'1.源数据-产品报告-消费降序'!R:R,ROW(),0)),"")</f>
        <v/>
      </c>
      <c r="S8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7" s="69" t="str">
        <f>IFERROR(CLEAN(HLOOKUP(T$1,'1.源数据-产品报告-消费降序'!T:T,ROW(),0)),"")</f>
        <v/>
      </c>
      <c r="W807" s="69" t="str">
        <f>IFERROR(CLEAN(HLOOKUP(W$1,'1.源数据-产品报告-消费降序'!W:W,ROW(),0)),"")</f>
        <v/>
      </c>
      <c r="X807" s="69" t="str">
        <f>IFERROR(CLEAN(HLOOKUP(X$1,'1.源数据-产品报告-消费降序'!X:X,ROW(),0)),"")</f>
        <v/>
      </c>
      <c r="Y807" s="69" t="str">
        <f>IFERROR(CLEAN(HLOOKUP(Y$1,'1.源数据-产品报告-消费降序'!Y:Y,ROW(),0)),"")</f>
        <v/>
      </c>
      <c r="Z807" s="69" t="str">
        <f>IFERROR(CLEAN(HLOOKUP(Z$1,'1.源数据-产品报告-消费降序'!Z:Z,ROW(),0)),"")</f>
        <v/>
      </c>
      <c r="AA807" s="69" t="str">
        <f>IFERROR(CLEAN(HLOOKUP(AA$1,'1.源数据-产品报告-消费降序'!AA:AA,ROW(),0)),"")</f>
        <v/>
      </c>
      <c r="AB807" s="69" t="str">
        <f>IFERROR(CLEAN(HLOOKUP(AB$1,'1.源数据-产品报告-消费降序'!AB:AB,ROW(),0)),"")</f>
        <v/>
      </c>
      <c r="AC807" s="69" t="str">
        <f>IFERROR(CLEAN(HLOOKUP(AC$1,'1.源数据-产品报告-消费降序'!AC:AC,ROW(),0)),"")</f>
        <v/>
      </c>
      <c r="AD8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7" s="69" t="str">
        <f>IFERROR(CLEAN(HLOOKUP(AE$1,'1.源数据-产品报告-消费降序'!AE:AE,ROW(),0)),"")</f>
        <v/>
      </c>
      <c r="AH807" s="69" t="str">
        <f>IFERROR(CLEAN(HLOOKUP(AH$1,'1.源数据-产品报告-消费降序'!AH:AH,ROW(),0)),"")</f>
        <v/>
      </c>
      <c r="AI807" s="69" t="str">
        <f>IFERROR(CLEAN(HLOOKUP(AI$1,'1.源数据-产品报告-消费降序'!AI:AI,ROW(),0)),"")</f>
        <v/>
      </c>
      <c r="AJ807" s="69" t="str">
        <f>IFERROR(CLEAN(HLOOKUP(AJ$1,'1.源数据-产品报告-消费降序'!AJ:AJ,ROW(),0)),"")</f>
        <v/>
      </c>
      <c r="AK807" s="69" t="str">
        <f>IFERROR(CLEAN(HLOOKUP(AK$1,'1.源数据-产品报告-消费降序'!AK:AK,ROW(),0)),"")</f>
        <v/>
      </c>
      <c r="AL807" s="69" t="str">
        <f>IFERROR(CLEAN(HLOOKUP(AL$1,'1.源数据-产品报告-消费降序'!AL:AL,ROW(),0)),"")</f>
        <v/>
      </c>
      <c r="AM807" s="69" t="str">
        <f>IFERROR(CLEAN(HLOOKUP(AM$1,'1.源数据-产品报告-消费降序'!AM:AM,ROW(),0)),"")</f>
        <v/>
      </c>
      <c r="AN807" s="69" t="str">
        <f>IFERROR(CLEAN(HLOOKUP(AN$1,'1.源数据-产品报告-消费降序'!AN:AN,ROW(),0)),"")</f>
        <v/>
      </c>
      <c r="AO8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7" s="69" t="str">
        <f>IFERROR(CLEAN(HLOOKUP(AP$1,'1.源数据-产品报告-消费降序'!AP:AP,ROW(),0)),"")</f>
        <v/>
      </c>
      <c r="AS807" s="69" t="str">
        <f>IFERROR(CLEAN(HLOOKUP(AS$1,'1.源数据-产品报告-消费降序'!AS:AS,ROW(),0)),"")</f>
        <v/>
      </c>
      <c r="AT807" s="69" t="str">
        <f>IFERROR(CLEAN(HLOOKUP(AT$1,'1.源数据-产品报告-消费降序'!AT:AT,ROW(),0)),"")</f>
        <v/>
      </c>
      <c r="AU807" s="69" t="str">
        <f>IFERROR(CLEAN(HLOOKUP(AU$1,'1.源数据-产品报告-消费降序'!AU:AU,ROW(),0)),"")</f>
        <v/>
      </c>
      <c r="AV807" s="69" t="str">
        <f>IFERROR(CLEAN(HLOOKUP(AV$1,'1.源数据-产品报告-消费降序'!AV:AV,ROW(),0)),"")</f>
        <v/>
      </c>
      <c r="AW807" s="69" t="str">
        <f>IFERROR(CLEAN(HLOOKUP(AW$1,'1.源数据-产品报告-消费降序'!AW:AW,ROW(),0)),"")</f>
        <v/>
      </c>
      <c r="AX807" s="69" t="str">
        <f>IFERROR(CLEAN(HLOOKUP(AX$1,'1.源数据-产品报告-消费降序'!AX:AX,ROW(),0)),"")</f>
        <v/>
      </c>
      <c r="AY807" s="69" t="str">
        <f>IFERROR(CLEAN(HLOOKUP(AY$1,'1.源数据-产品报告-消费降序'!AY:AY,ROW(),0)),"")</f>
        <v/>
      </c>
      <c r="AZ8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7" s="69" t="str">
        <f>IFERROR(CLEAN(HLOOKUP(BA$1,'1.源数据-产品报告-消费降序'!BA:BA,ROW(),0)),"")</f>
        <v/>
      </c>
      <c r="BD807" s="69" t="str">
        <f>IFERROR(CLEAN(HLOOKUP(BD$1,'1.源数据-产品报告-消费降序'!BD:BD,ROW(),0)),"")</f>
        <v/>
      </c>
      <c r="BE807" s="69" t="str">
        <f>IFERROR(CLEAN(HLOOKUP(BE$1,'1.源数据-产品报告-消费降序'!BE:BE,ROW(),0)),"")</f>
        <v/>
      </c>
      <c r="BF807" s="69" t="str">
        <f>IFERROR(CLEAN(HLOOKUP(BF$1,'1.源数据-产品报告-消费降序'!BF:BF,ROW(),0)),"")</f>
        <v/>
      </c>
      <c r="BG807" s="69" t="str">
        <f>IFERROR(CLEAN(HLOOKUP(BG$1,'1.源数据-产品报告-消费降序'!BG:BG,ROW(),0)),"")</f>
        <v/>
      </c>
      <c r="BH807" s="69" t="str">
        <f>IFERROR(CLEAN(HLOOKUP(BH$1,'1.源数据-产品报告-消费降序'!BH:BH,ROW(),0)),"")</f>
        <v/>
      </c>
      <c r="BI807" s="69" t="str">
        <f>IFERROR(CLEAN(HLOOKUP(BI$1,'1.源数据-产品报告-消费降序'!BI:BI,ROW(),0)),"")</f>
        <v/>
      </c>
      <c r="BJ807" s="69" t="str">
        <f>IFERROR(CLEAN(HLOOKUP(BJ$1,'1.源数据-产品报告-消费降序'!BJ:BJ,ROW(),0)),"")</f>
        <v/>
      </c>
      <c r="BK8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7" s="69" t="str">
        <f>IFERROR(CLEAN(HLOOKUP(BL$1,'1.源数据-产品报告-消费降序'!BL:BL,ROW(),0)),"")</f>
        <v/>
      </c>
      <c r="BO807" s="69" t="str">
        <f>IFERROR(CLEAN(HLOOKUP(BO$1,'1.源数据-产品报告-消费降序'!BO:BO,ROW(),0)),"")</f>
        <v/>
      </c>
      <c r="BP807" s="69" t="str">
        <f>IFERROR(CLEAN(HLOOKUP(BP$1,'1.源数据-产品报告-消费降序'!BP:BP,ROW(),0)),"")</f>
        <v/>
      </c>
      <c r="BQ807" s="69" t="str">
        <f>IFERROR(CLEAN(HLOOKUP(BQ$1,'1.源数据-产品报告-消费降序'!BQ:BQ,ROW(),0)),"")</f>
        <v/>
      </c>
      <c r="BR807" s="69" t="str">
        <f>IFERROR(CLEAN(HLOOKUP(BR$1,'1.源数据-产品报告-消费降序'!BR:BR,ROW(),0)),"")</f>
        <v/>
      </c>
      <c r="BS807" s="69" t="str">
        <f>IFERROR(CLEAN(HLOOKUP(BS$1,'1.源数据-产品报告-消费降序'!BS:BS,ROW(),0)),"")</f>
        <v/>
      </c>
      <c r="BT807" s="69" t="str">
        <f>IFERROR(CLEAN(HLOOKUP(BT$1,'1.源数据-产品报告-消费降序'!BT:BT,ROW(),0)),"")</f>
        <v/>
      </c>
      <c r="BU807" s="69" t="str">
        <f>IFERROR(CLEAN(HLOOKUP(BU$1,'1.源数据-产品报告-消费降序'!BU:BU,ROW(),0)),"")</f>
        <v/>
      </c>
      <c r="BV8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7" s="69" t="str">
        <f>IFERROR(CLEAN(HLOOKUP(BW$1,'1.源数据-产品报告-消费降序'!BW:BW,ROW(),0)),"")</f>
        <v/>
      </c>
    </row>
    <row r="808" spans="1:75">
      <c r="A808" s="69" t="str">
        <f>IFERROR(CLEAN(HLOOKUP(A$1,'1.源数据-产品报告-消费降序'!A:A,ROW(),0)),"")</f>
        <v/>
      </c>
      <c r="B808" s="69" t="str">
        <f>IFERROR(CLEAN(HLOOKUP(B$1,'1.源数据-产品报告-消费降序'!B:B,ROW(),0)),"")</f>
        <v/>
      </c>
      <c r="C808" s="69" t="str">
        <f>IFERROR(CLEAN(HLOOKUP(C$1,'1.源数据-产品报告-消费降序'!C:C,ROW(),0)),"")</f>
        <v/>
      </c>
      <c r="D808" s="69" t="str">
        <f>IFERROR(CLEAN(HLOOKUP(D$1,'1.源数据-产品报告-消费降序'!D:D,ROW(),0)),"")</f>
        <v/>
      </c>
      <c r="E808" s="69" t="str">
        <f>IFERROR(CLEAN(HLOOKUP(E$1,'1.源数据-产品报告-消费降序'!E:E,ROW(),0)),"")</f>
        <v/>
      </c>
      <c r="F808" s="69" t="str">
        <f>IFERROR(CLEAN(HLOOKUP(F$1,'1.源数据-产品报告-消费降序'!F:F,ROW(),0)),"")</f>
        <v/>
      </c>
      <c r="G808" s="70">
        <f>IFERROR((HLOOKUP(G$1,'1.源数据-产品报告-消费降序'!G:G,ROW(),0)),"")</f>
        <v>0</v>
      </c>
      <c r="H8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8" s="69" t="str">
        <f>IFERROR(CLEAN(HLOOKUP(I$1,'1.源数据-产品报告-消费降序'!I:I,ROW(),0)),"")</f>
        <v/>
      </c>
      <c r="L808" s="69" t="str">
        <f>IFERROR(CLEAN(HLOOKUP(L$1,'1.源数据-产品报告-消费降序'!L:L,ROW(),0)),"")</f>
        <v/>
      </c>
      <c r="M808" s="69" t="str">
        <f>IFERROR(CLEAN(HLOOKUP(M$1,'1.源数据-产品报告-消费降序'!M:M,ROW(),0)),"")</f>
        <v/>
      </c>
      <c r="N808" s="69" t="str">
        <f>IFERROR(CLEAN(HLOOKUP(N$1,'1.源数据-产品报告-消费降序'!N:N,ROW(),0)),"")</f>
        <v/>
      </c>
      <c r="O808" s="69" t="str">
        <f>IFERROR(CLEAN(HLOOKUP(O$1,'1.源数据-产品报告-消费降序'!O:O,ROW(),0)),"")</f>
        <v/>
      </c>
      <c r="P808" s="69" t="str">
        <f>IFERROR(CLEAN(HLOOKUP(P$1,'1.源数据-产品报告-消费降序'!P:P,ROW(),0)),"")</f>
        <v/>
      </c>
      <c r="Q808" s="69" t="str">
        <f>IFERROR(CLEAN(HLOOKUP(Q$1,'1.源数据-产品报告-消费降序'!Q:Q,ROW(),0)),"")</f>
        <v/>
      </c>
      <c r="R808" s="69" t="str">
        <f>IFERROR(CLEAN(HLOOKUP(R$1,'1.源数据-产品报告-消费降序'!R:R,ROW(),0)),"")</f>
        <v/>
      </c>
      <c r="S8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8" s="69" t="str">
        <f>IFERROR(CLEAN(HLOOKUP(T$1,'1.源数据-产品报告-消费降序'!T:T,ROW(),0)),"")</f>
        <v/>
      </c>
      <c r="W808" s="69" t="str">
        <f>IFERROR(CLEAN(HLOOKUP(W$1,'1.源数据-产品报告-消费降序'!W:W,ROW(),0)),"")</f>
        <v/>
      </c>
      <c r="X808" s="69" t="str">
        <f>IFERROR(CLEAN(HLOOKUP(X$1,'1.源数据-产品报告-消费降序'!X:X,ROW(),0)),"")</f>
        <v/>
      </c>
      <c r="Y808" s="69" t="str">
        <f>IFERROR(CLEAN(HLOOKUP(Y$1,'1.源数据-产品报告-消费降序'!Y:Y,ROW(),0)),"")</f>
        <v/>
      </c>
      <c r="Z808" s="69" t="str">
        <f>IFERROR(CLEAN(HLOOKUP(Z$1,'1.源数据-产品报告-消费降序'!Z:Z,ROW(),0)),"")</f>
        <v/>
      </c>
      <c r="AA808" s="69" t="str">
        <f>IFERROR(CLEAN(HLOOKUP(AA$1,'1.源数据-产品报告-消费降序'!AA:AA,ROW(),0)),"")</f>
        <v/>
      </c>
      <c r="AB808" s="69" t="str">
        <f>IFERROR(CLEAN(HLOOKUP(AB$1,'1.源数据-产品报告-消费降序'!AB:AB,ROW(),0)),"")</f>
        <v/>
      </c>
      <c r="AC808" s="69" t="str">
        <f>IFERROR(CLEAN(HLOOKUP(AC$1,'1.源数据-产品报告-消费降序'!AC:AC,ROW(),0)),"")</f>
        <v/>
      </c>
      <c r="AD8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8" s="69" t="str">
        <f>IFERROR(CLEAN(HLOOKUP(AE$1,'1.源数据-产品报告-消费降序'!AE:AE,ROW(),0)),"")</f>
        <v/>
      </c>
      <c r="AH808" s="69" t="str">
        <f>IFERROR(CLEAN(HLOOKUP(AH$1,'1.源数据-产品报告-消费降序'!AH:AH,ROW(),0)),"")</f>
        <v/>
      </c>
      <c r="AI808" s="69" t="str">
        <f>IFERROR(CLEAN(HLOOKUP(AI$1,'1.源数据-产品报告-消费降序'!AI:AI,ROW(),0)),"")</f>
        <v/>
      </c>
      <c r="AJ808" s="69" t="str">
        <f>IFERROR(CLEAN(HLOOKUP(AJ$1,'1.源数据-产品报告-消费降序'!AJ:AJ,ROW(),0)),"")</f>
        <v/>
      </c>
      <c r="AK808" s="69" t="str">
        <f>IFERROR(CLEAN(HLOOKUP(AK$1,'1.源数据-产品报告-消费降序'!AK:AK,ROW(),0)),"")</f>
        <v/>
      </c>
      <c r="AL808" s="69" t="str">
        <f>IFERROR(CLEAN(HLOOKUP(AL$1,'1.源数据-产品报告-消费降序'!AL:AL,ROW(),0)),"")</f>
        <v/>
      </c>
      <c r="AM808" s="69" t="str">
        <f>IFERROR(CLEAN(HLOOKUP(AM$1,'1.源数据-产品报告-消费降序'!AM:AM,ROW(),0)),"")</f>
        <v/>
      </c>
      <c r="AN808" s="69" t="str">
        <f>IFERROR(CLEAN(HLOOKUP(AN$1,'1.源数据-产品报告-消费降序'!AN:AN,ROW(),0)),"")</f>
        <v/>
      </c>
      <c r="AO8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8" s="69" t="str">
        <f>IFERROR(CLEAN(HLOOKUP(AP$1,'1.源数据-产品报告-消费降序'!AP:AP,ROW(),0)),"")</f>
        <v/>
      </c>
      <c r="AS808" s="69" t="str">
        <f>IFERROR(CLEAN(HLOOKUP(AS$1,'1.源数据-产品报告-消费降序'!AS:AS,ROW(),0)),"")</f>
        <v/>
      </c>
      <c r="AT808" s="69" t="str">
        <f>IFERROR(CLEAN(HLOOKUP(AT$1,'1.源数据-产品报告-消费降序'!AT:AT,ROW(),0)),"")</f>
        <v/>
      </c>
      <c r="AU808" s="69" t="str">
        <f>IFERROR(CLEAN(HLOOKUP(AU$1,'1.源数据-产品报告-消费降序'!AU:AU,ROW(),0)),"")</f>
        <v/>
      </c>
      <c r="AV808" s="69" t="str">
        <f>IFERROR(CLEAN(HLOOKUP(AV$1,'1.源数据-产品报告-消费降序'!AV:AV,ROW(),0)),"")</f>
        <v/>
      </c>
      <c r="AW808" s="69" t="str">
        <f>IFERROR(CLEAN(HLOOKUP(AW$1,'1.源数据-产品报告-消费降序'!AW:AW,ROW(),0)),"")</f>
        <v/>
      </c>
      <c r="AX808" s="69" t="str">
        <f>IFERROR(CLEAN(HLOOKUP(AX$1,'1.源数据-产品报告-消费降序'!AX:AX,ROW(),0)),"")</f>
        <v/>
      </c>
      <c r="AY808" s="69" t="str">
        <f>IFERROR(CLEAN(HLOOKUP(AY$1,'1.源数据-产品报告-消费降序'!AY:AY,ROW(),0)),"")</f>
        <v/>
      </c>
      <c r="AZ8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8" s="69" t="str">
        <f>IFERROR(CLEAN(HLOOKUP(BA$1,'1.源数据-产品报告-消费降序'!BA:BA,ROW(),0)),"")</f>
        <v/>
      </c>
      <c r="BD808" s="69" t="str">
        <f>IFERROR(CLEAN(HLOOKUP(BD$1,'1.源数据-产品报告-消费降序'!BD:BD,ROW(),0)),"")</f>
        <v/>
      </c>
      <c r="BE808" s="69" t="str">
        <f>IFERROR(CLEAN(HLOOKUP(BE$1,'1.源数据-产品报告-消费降序'!BE:BE,ROW(),0)),"")</f>
        <v/>
      </c>
      <c r="BF808" s="69" t="str">
        <f>IFERROR(CLEAN(HLOOKUP(BF$1,'1.源数据-产品报告-消费降序'!BF:BF,ROW(),0)),"")</f>
        <v/>
      </c>
      <c r="BG808" s="69" t="str">
        <f>IFERROR(CLEAN(HLOOKUP(BG$1,'1.源数据-产品报告-消费降序'!BG:BG,ROW(),0)),"")</f>
        <v/>
      </c>
      <c r="BH808" s="69" t="str">
        <f>IFERROR(CLEAN(HLOOKUP(BH$1,'1.源数据-产品报告-消费降序'!BH:BH,ROW(),0)),"")</f>
        <v/>
      </c>
      <c r="BI808" s="69" t="str">
        <f>IFERROR(CLEAN(HLOOKUP(BI$1,'1.源数据-产品报告-消费降序'!BI:BI,ROW(),0)),"")</f>
        <v/>
      </c>
      <c r="BJ808" s="69" t="str">
        <f>IFERROR(CLEAN(HLOOKUP(BJ$1,'1.源数据-产品报告-消费降序'!BJ:BJ,ROW(),0)),"")</f>
        <v/>
      </c>
      <c r="BK8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8" s="69" t="str">
        <f>IFERROR(CLEAN(HLOOKUP(BL$1,'1.源数据-产品报告-消费降序'!BL:BL,ROW(),0)),"")</f>
        <v/>
      </c>
      <c r="BO808" s="69" t="str">
        <f>IFERROR(CLEAN(HLOOKUP(BO$1,'1.源数据-产品报告-消费降序'!BO:BO,ROW(),0)),"")</f>
        <v/>
      </c>
      <c r="BP808" s="69" t="str">
        <f>IFERROR(CLEAN(HLOOKUP(BP$1,'1.源数据-产品报告-消费降序'!BP:BP,ROW(),0)),"")</f>
        <v/>
      </c>
      <c r="BQ808" s="69" t="str">
        <f>IFERROR(CLEAN(HLOOKUP(BQ$1,'1.源数据-产品报告-消费降序'!BQ:BQ,ROW(),0)),"")</f>
        <v/>
      </c>
      <c r="BR808" s="69" t="str">
        <f>IFERROR(CLEAN(HLOOKUP(BR$1,'1.源数据-产品报告-消费降序'!BR:BR,ROW(),0)),"")</f>
        <v/>
      </c>
      <c r="BS808" s="69" t="str">
        <f>IFERROR(CLEAN(HLOOKUP(BS$1,'1.源数据-产品报告-消费降序'!BS:BS,ROW(),0)),"")</f>
        <v/>
      </c>
      <c r="BT808" s="69" t="str">
        <f>IFERROR(CLEAN(HLOOKUP(BT$1,'1.源数据-产品报告-消费降序'!BT:BT,ROW(),0)),"")</f>
        <v/>
      </c>
      <c r="BU808" s="69" t="str">
        <f>IFERROR(CLEAN(HLOOKUP(BU$1,'1.源数据-产品报告-消费降序'!BU:BU,ROW(),0)),"")</f>
        <v/>
      </c>
      <c r="BV8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8" s="69" t="str">
        <f>IFERROR(CLEAN(HLOOKUP(BW$1,'1.源数据-产品报告-消费降序'!BW:BW,ROW(),0)),"")</f>
        <v/>
      </c>
    </row>
    <row r="809" spans="1:75">
      <c r="A809" s="69" t="str">
        <f>IFERROR(CLEAN(HLOOKUP(A$1,'1.源数据-产品报告-消费降序'!A:A,ROW(),0)),"")</f>
        <v/>
      </c>
      <c r="B809" s="69" t="str">
        <f>IFERROR(CLEAN(HLOOKUP(B$1,'1.源数据-产品报告-消费降序'!B:B,ROW(),0)),"")</f>
        <v/>
      </c>
      <c r="C809" s="69" t="str">
        <f>IFERROR(CLEAN(HLOOKUP(C$1,'1.源数据-产品报告-消费降序'!C:C,ROW(),0)),"")</f>
        <v/>
      </c>
      <c r="D809" s="69" t="str">
        <f>IFERROR(CLEAN(HLOOKUP(D$1,'1.源数据-产品报告-消费降序'!D:D,ROW(),0)),"")</f>
        <v/>
      </c>
      <c r="E809" s="69" t="str">
        <f>IFERROR(CLEAN(HLOOKUP(E$1,'1.源数据-产品报告-消费降序'!E:E,ROW(),0)),"")</f>
        <v/>
      </c>
      <c r="F809" s="69" t="str">
        <f>IFERROR(CLEAN(HLOOKUP(F$1,'1.源数据-产品报告-消费降序'!F:F,ROW(),0)),"")</f>
        <v/>
      </c>
      <c r="G809" s="70">
        <f>IFERROR((HLOOKUP(G$1,'1.源数据-产品报告-消费降序'!G:G,ROW(),0)),"")</f>
        <v>0</v>
      </c>
      <c r="H8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09" s="69" t="str">
        <f>IFERROR(CLEAN(HLOOKUP(I$1,'1.源数据-产品报告-消费降序'!I:I,ROW(),0)),"")</f>
        <v/>
      </c>
      <c r="L809" s="69" t="str">
        <f>IFERROR(CLEAN(HLOOKUP(L$1,'1.源数据-产品报告-消费降序'!L:L,ROW(),0)),"")</f>
        <v/>
      </c>
      <c r="M809" s="69" t="str">
        <f>IFERROR(CLEAN(HLOOKUP(M$1,'1.源数据-产品报告-消费降序'!M:M,ROW(),0)),"")</f>
        <v/>
      </c>
      <c r="N809" s="69" t="str">
        <f>IFERROR(CLEAN(HLOOKUP(N$1,'1.源数据-产品报告-消费降序'!N:N,ROW(),0)),"")</f>
        <v/>
      </c>
      <c r="O809" s="69" t="str">
        <f>IFERROR(CLEAN(HLOOKUP(O$1,'1.源数据-产品报告-消费降序'!O:O,ROW(),0)),"")</f>
        <v/>
      </c>
      <c r="P809" s="69" t="str">
        <f>IFERROR(CLEAN(HLOOKUP(P$1,'1.源数据-产品报告-消费降序'!P:P,ROW(),0)),"")</f>
        <v/>
      </c>
      <c r="Q809" s="69" t="str">
        <f>IFERROR(CLEAN(HLOOKUP(Q$1,'1.源数据-产品报告-消费降序'!Q:Q,ROW(),0)),"")</f>
        <v/>
      </c>
      <c r="R809" s="69" t="str">
        <f>IFERROR(CLEAN(HLOOKUP(R$1,'1.源数据-产品报告-消费降序'!R:R,ROW(),0)),"")</f>
        <v/>
      </c>
      <c r="S8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09" s="69" t="str">
        <f>IFERROR(CLEAN(HLOOKUP(T$1,'1.源数据-产品报告-消费降序'!T:T,ROW(),0)),"")</f>
        <v/>
      </c>
      <c r="W809" s="69" t="str">
        <f>IFERROR(CLEAN(HLOOKUP(W$1,'1.源数据-产品报告-消费降序'!W:W,ROW(),0)),"")</f>
        <v/>
      </c>
      <c r="X809" s="69" t="str">
        <f>IFERROR(CLEAN(HLOOKUP(X$1,'1.源数据-产品报告-消费降序'!X:X,ROW(),0)),"")</f>
        <v/>
      </c>
      <c r="Y809" s="69" t="str">
        <f>IFERROR(CLEAN(HLOOKUP(Y$1,'1.源数据-产品报告-消费降序'!Y:Y,ROW(),0)),"")</f>
        <v/>
      </c>
      <c r="Z809" s="69" t="str">
        <f>IFERROR(CLEAN(HLOOKUP(Z$1,'1.源数据-产品报告-消费降序'!Z:Z,ROW(),0)),"")</f>
        <v/>
      </c>
      <c r="AA809" s="69" t="str">
        <f>IFERROR(CLEAN(HLOOKUP(AA$1,'1.源数据-产品报告-消费降序'!AA:AA,ROW(),0)),"")</f>
        <v/>
      </c>
      <c r="AB809" s="69" t="str">
        <f>IFERROR(CLEAN(HLOOKUP(AB$1,'1.源数据-产品报告-消费降序'!AB:AB,ROW(),0)),"")</f>
        <v/>
      </c>
      <c r="AC809" s="69" t="str">
        <f>IFERROR(CLEAN(HLOOKUP(AC$1,'1.源数据-产品报告-消费降序'!AC:AC,ROW(),0)),"")</f>
        <v/>
      </c>
      <c r="AD8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09" s="69" t="str">
        <f>IFERROR(CLEAN(HLOOKUP(AE$1,'1.源数据-产品报告-消费降序'!AE:AE,ROW(),0)),"")</f>
        <v/>
      </c>
      <c r="AH809" s="69" t="str">
        <f>IFERROR(CLEAN(HLOOKUP(AH$1,'1.源数据-产品报告-消费降序'!AH:AH,ROW(),0)),"")</f>
        <v/>
      </c>
      <c r="AI809" s="69" t="str">
        <f>IFERROR(CLEAN(HLOOKUP(AI$1,'1.源数据-产品报告-消费降序'!AI:AI,ROW(),0)),"")</f>
        <v/>
      </c>
      <c r="AJ809" s="69" t="str">
        <f>IFERROR(CLEAN(HLOOKUP(AJ$1,'1.源数据-产品报告-消费降序'!AJ:AJ,ROW(),0)),"")</f>
        <v/>
      </c>
      <c r="AK809" s="69" t="str">
        <f>IFERROR(CLEAN(HLOOKUP(AK$1,'1.源数据-产品报告-消费降序'!AK:AK,ROW(),0)),"")</f>
        <v/>
      </c>
      <c r="AL809" s="69" t="str">
        <f>IFERROR(CLEAN(HLOOKUP(AL$1,'1.源数据-产品报告-消费降序'!AL:AL,ROW(),0)),"")</f>
        <v/>
      </c>
      <c r="AM809" s="69" t="str">
        <f>IFERROR(CLEAN(HLOOKUP(AM$1,'1.源数据-产品报告-消费降序'!AM:AM,ROW(),0)),"")</f>
        <v/>
      </c>
      <c r="AN809" s="69" t="str">
        <f>IFERROR(CLEAN(HLOOKUP(AN$1,'1.源数据-产品报告-消费降序'!AN:AN,ROW(),0)),"")</f>
        <v/>
      </c>
      <c r="AO8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09" s="69" t="str">
        <f>IFERROR(CLEAN(HLOOKUP(AP$1,'1.源数据-产品报告-消费降序'!AP:AP,ROW(),0)),"")</f>
        <v/>
      </c>
      <c r="AS809" s="69" t="str">
        <f>IFERROR(CLEAN(HLOOKUP(AS$1,'1.源数据-产品报告-消费降序'!AS:AS,ROW(),0)),"")</f>
        <v/>
      </c>
      <c r="AT809" s="69" t="str">
        <f>IFERROR(CLEAN(HLOOKUP(AT$1,'1.源数据-产品报告-消费降序'!AT:AT,ROW(),0)),"")</f>
        <v/>
      </c>
      <c r="AU809" s="69" t="str">
        <f>IFERROR(CLEAN(HLOOKUP(AU$1,'1.源数据-产品报告-消费降序'!AU:AU,ROW(),0)),"")</f>
        <v/>
      </c>
      <c r="AV809" s="69" t="str">
        <f>IFERROR(CLEAN(HLOOKUP(AV$1,'1.源数据-产品报告-消费降序'!AV:AV,ROW(),0)),"")</f>
        <v/>
      </c>
      <c r="AW809" s="69" t="str">
        <f>IFERROR(CLEAN(HLOOKUP(AW$1,'1.源数据-产品报告-消费降序'!AW:AW,ROW(),0)),"")</f>
        <v/>
      </c>
      <c r="AX809" s="69" t="str">
        <f>IFERROR(CLEAN(HLOOKUP(AX$1,'1.源数据-产品报告-消费降序'!AX:AX,ROW(),0)),"")</f>
        <v/>
      </c>
      <c r="AY809" s="69" t="str">
        <f>IFERROR(CLEAN(HLOOKUP(AY$1,'1.源数据-产品报告-消费降序'!AY:AY,ROW(),0)),"")</f>
        <v/>
      </c>
      <c r="AZ8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09" s="69" t="str">
        <f>IFERROR(CLEAN(HLOOKUP(BA$1,'1.源数据-产品报告-消费降序'!BA:BA,ROW(),0)),"")</f>
        <v/>
      </c>
      <c r="BD809" s="69" t="str">
        <f>IFERROR(CLEAN(HLOOKUP(BD$1,'1.源数据-产品报告-消费降序'!BD:BD,ROW(),0)),"")</f>
        <v/>
      </c>
      <c r="BE809" s="69" t="str">
        <f>IFERROR(CLEAN(HLOOKUP(BE$1,'1.源数据-产品报告-消费降序'!BE:BE,ROW(),0)),"")</f>
        <v/>
      </c>
      <c r="BF809" s="69" t="str">
        <f>IFERROR(CLEAN(HLOOKUP(BF$1,'1.源数据-产品报告-消费降序'!BF:BF,ROW(),0)),"")</f>
        <v/>
      </c>
      <c r="BG809" s="69" t="str">
        <f>IFERROR(CLEAN(HLOOKUP(BG$1,'1.源数据-产品报告-消费降序'!BG:BG,ROW(),0)),"")</f>
        <v/>
      </c>
      <c r="BH809" s="69" t="str">
        <f>IFERROR(CLEAN(HLOOKUP(BH$1,'1.源数据-产品报告-消费降序'!BH:BH,ROW(),0)),"")</f>
        <v/>
      </c>
      <c r="BI809" s="69" t="str">
        <f>IFERROR(CLEAN(HLOOKUP(BI$1,'1.源数据-产品报告-消费降序'!BI:BI,ROW(),0)),"")</f>
        <v/>
      </c>
      <c r="BJ809" s="69" t="str">
        <f>IFERROR(CLEAN(HLOOKUP(BJ$1,'1.源数据-产品报告-消费降序'!BJ:BJ,ROW(),0)),"")</f>
        <v/>
      </c>
      <c r="BK8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09" s="69" t="str">
        <f>IFERROR(CLEAN(HLOOKUP(BL$1,'1.源数据-产品报告-消费降序'!BL:BL,ROW(),0)),"")</f>
        <v/>
      </c>
      <c r="BO809" s="69" t="str">
        <f>IFERROR(CLEAN(HLOOKUP(BO$1,'1.源数据-产品报告-消费降序'!BO:BO,ROW(),0)),"")</f>
        <v/>
      </c>
      <c r="BP809" s="69" t="str">
        <f>IFERROR(CLEAN(HLOOKUP(BP$1,'1.源数据-产品报告-消费降序'!BP:BP,ROW(),0)),"")</f>
        <v/>
      </c>
      <c r="BQ809" s="69" t="str">
        <f>IFERROR(CLEAN(HLOOKUP(BQ$1,'1.源数据-产品报告-消费降序'!BQ:BQ,ROW(),0)),"")</f>
        <v/>
      </c>
      <c r="BR809" s="69" t="str">
        <f>IFERROR(CLEAN(HLOOKUP(BR$1,'1.源数据-产品报告-消费降序'!BR:BR,ROW(),0)),"")</f>
        <v/>
      </c>
      <c r="BS809" s="69" t="str">
        <f>IFERROR(CLEAN(HLOOKUP(BS$1,'1.源数据-产品报告-消费降序'!BS:BS,ROW(),0)),"")</f>
        <v/>
      </c>
      <c r="BT809" s="69" t="str">
        <f>IFERROR(CLEAN(HLOOKUP(BT$1,'1.源数据-产品报告-消费降序'!BT:BT,ROW(),0)),"")</f>
        <v/>
      </c>
      <c r="BU809" s="69" t="str">
        <f>IFERROR(CLEAN(HLOOKUP(BU$1,'1.源数据-产品报告-消费降序'!BU:BU,ROW(),0)),"")</f>
        <v/>
      </c>
      <c r="BV8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09" s="69" t="str">
        <f>IFERROR(CLEAN(HLOOKUP(BW$1,'1.源数据-产品报告-消费降序'!BW:BW,ROW(),0)),"")</f>
        <v/>
      </c>
    </row>
    <row r="810" spans="1:75">
      <c r="A810" s="69" t="str">
        <f>IFERROR(CLEAN(HLOOKUP(A$1,'1.源数据-产品报告-消费降序'!A:A,ROW(),0)),"")</f>
        <v/>
      </c>
      <c r="B810" s="69" t="str">
        <f>IFERROR(CLEAN(HLOOKUP(B$1,'1.源数据-产品报告-消费降序'!B:B,ROW(),0)),"")</f>
        <v/>
      </c>
      <c r="C810" s="69" t="str">
        <f>IFERROR(CLEAN(HLOOKUP(C$1,'1.源数据-产品报告-消费降序'!C:C,ROW(),0)),"")</f>
        <v/>
      </c>
      <c r="D810" s="69" t="str">
        <f>IFERROR(CLEAN(HLOOKUP(D$1,'1.源数据-产品报告-消费降序'!D:D,ROW(),0)),"")</f>
        <v/>
      </c>
      <c r="E810" s="69" t="str">
        <f>IFERROR(CLEAN(HLOOKUP(E$1,'1.源数据-产品报告-消费降序'!E:E,ROW(),0)),"")</f>
        <v/>
      </c>
      <c r="F810" s="69" t="str">
        <f>IFERROR(CLEAN(HLOOKUP(F$1,'1.源数据-产品报告-消费降序'!F:F,ROW(),0)),"")</f>
        <v/>
      </c>
      <c r="G810" s="70">
        <f>IFERROR((HLOOKUP(G$1,'1.源数据-产品报告-消费降序'!G:G,ROW(),0)),"")</f>
        <v>0</v>
      </c>
      <c r="H8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0" s="69" t="str">
        <f>IFERROR(CLEAN(HLOOKUP(I$1,'1.源数据-产品报告-消费降序'!I:I,ROW(),0)),"")</f>
        <v/>
      </c>
      <c r="L810" s="69" t="str">
        <f>IFERROR(CLEAN(HLOOKUP(L$1,'1.源数据-产品报告-消费降序'!L:L,ROW(),0)),"")</f>
        <v/>
      </c>
      <c r="M810" s="69" t="str">
        <f>IFERROR(CLEAN(HLOOKUP(M$1,'1.源数据-产品报告-消费降序'!M:M,ROW(),0)),"")</f>
        <v/>
      </c>
      <c r="N810" s="69" t="str">
        <f>IFERROR(CLEAN(HLOOKUP(N$1,'1.源数据-产品报告-消费降序'!N:N,ROW(),0)),"")</f>
        <v/>
      </c>
      <c r="O810" s="69" t="str">
        <f>IFERROR(CLEAN(HLOOKUP(O$1,'1.源数据-产品报告-消费降序'!O:O,ROW(),0)),"")</f>
        <v/>
      </c>
      <c r="P810" s="69" t="str">
        <f>IFERROR(CLEAN(HLOOKUP(P$1,'1.源数据-产品报告-消费降序'!P:P,ROW(),0)),"")</f>
        <v/>
      </c>
      <c r="Q810" s="69" t="str">
        <f>IFERROR(CLEAN(HLOOKUP(Q$1,'1.源数据-产品报告-消费降序'!Q:Q,ROW(),0)),"")</f>
        <v/>
      </c>
      <c r="R810" s="69" t="str">
        <f>IFERROR(CLEAN(HLOOKUP(R$1,'1.源数据-产品报告-消费降序'!R:R,ROW(),0)),"")</f>
        <v/>
      </c>
      <c r="S8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0" s="69" t="str">
        <f>IFERROR(CLEAN(HLOOKUP(T$1,'1.源数据-产品报告-消费降序'!T:T,ROW(),0)),"")</f>
        <v/>
      </c>
      <c r="W810" s="69" t="str">
        <f>IFERROR(CLEAN(HLOOKUP(W$1,'1.源数据-产品报告-消费降序'!W:W,ROW(),0)),"")</f>
        <v/>
      </c>
      <c r="X810" s="69" t="str">
        <f>IFERROR(CLEAN(HLOOKUP(X$1,'1.源数据-产品报告-消费降序'!X:X,ROW(),0)),"")</f>
        <v/>
      </c>
      <c r="Y810" s="69" t="str">
        <f>IFERROR(CLEAN(HLOOKUP(Y$1,'1.源数据-产品报告-消费降序'!Y:Y,ROW(),0)),"")</f>
        <v/>
      </c>
      <c r="Z810" s="69" t="str">
        <f>IFERROR(CLEAN(HLOOKUP(Z$1,'1.源数据-产品报告-消费降序'!Z:Z,ROW(),0)),"")</f>
        <v/>
      </c>
      <c r="AA810" s="69" t="str">
        <f>IFERROR(CLEAN(HLOOKUP(AA$1,'1.源数据-产品报告-消费降序'!AA:AA,ROW(),0)),"")</f>
        <v/>
      </c>
      <c r="AB810" s="69" t="str">
        <f>IFERROR(CLEAN(HLOOKUP(AB$1,'1.源数据-产品报告-消费降序'!AB:AB,ROW(),0)),"")</f>
        <v/>
      </c>
      <c r="AC810" s="69" t="str">
        <f>IFERROR(CLEAN(HLOOKUP(AC$1,'1.源数据-产品报告-消费降序'!AC:AC,ROW(),0)),"")</f>
        <v/>
      </c>
      <c r="AD8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0" s="69" t="str">
        <f>IFERROR(CLEAN(HLOOKUP(AE$1,'1.源数据-产品报告-消费降序'!AE:AE,ROW(),0)),"")</f>
        <v/>
      </c>
      <c r="AH810" s="69" t="str">
        <f>IFERROR(CLEAN(HLOOKUP(AH$1,'1.源数据-产品报告-消费降序'!AH:AH,ROW(),0)),"")</f>
        <v/>
      </c>
      <c r="AI810" s="69" t="str">
        <f>IFERROR(CLEAN(HLOOKUP(AI$1,'1.源数据-产品报告-消费降序'!AI:AI,ROW(),0)),"")</f>
        <v/>
      </c>
      <c r="AJ810" s="69" t="str">
        <f>IFERROR(CLEAN(HLOOKUP(AJ$1,'1.源数据-产品报告-消费降序'!AJ:AJ,ROW(),0)),"")</f>
        <v/>
      </c>
      <c r="AK810" s="69" t="str">
        <f>IFERROR(CLEAN(HLOOKUP(AK$1,'1.源数据-产品报告-消费降序'!AK:AK,ROW(),0)),"")</f>
        <v/>
      </c>
      <c r="AL810" s="69" t="str">
        <f>IFERROR(CLEAN(HLOOKUP(AL$1,'1.源数据-产品报告-消费降序'!AL:AL,ROW(),0)),"")</f>
        <v/>
      </c>
      <c r="AM810" s="69" t="str">
        <f>IFERROR(CLEAN(HLOOKUP(AM$1,'1.源数据-产品报告-消费降序'!AM:AM,ROW(),0)),"")</f>
        <v/>
      </c>
      <c r="AN810" s="69" t="str">
        <f>IFERROR(CLEAN(HLOOKUP(AN$1,'1.源数据-产品报告-消费降序'!AN:AN,ROW(),0)),"")</f>
        <v/>
      </c>
      <c r="AO8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0" s="69" t="str">
        <f>IFERROR(CLEAN(HLOOKUP(AP$1,'1.源数据-产品报告-消费降序'!AP:AP,ROW(),0)),"")</f>
        <v/>
      </c>
      <c r="AS810" s="69" t="str">
        <f>IFERROR(CLEAN(HLOOKUP(AS$1,'1.源数据-产品报告-消费降序'!AS:AS,ROW(),0)),"")</f>
        <v/>
      </c>
      <c r="AT810" s="69" t="str">
        <f>IFERROR(CLEAN(HLOOKUP(AT$1,'1.源数据-产品报告-消费降序'!AT:AT,ROW(),0)),"")</f>
        <v/>
      </c>
      <c r="AU810" s="69" t="str">
        <f>IFERROR(CLEAN(HLOOKUP(AU$1,'1.源数据-产品报告-消费降序'!AU:AU,ROW(),0)),"")</f>
        <v/>
      </c>
      <c r="AV810" s="69" t="str">
        <f>IFERROR(CLEAN(HLOOKUP(AV$1,'1.源数据-产品报告-消费降序'!AV:AV,ROW(),0)),"")</f>
        <v/>
      </c>
      <c r="AW810" s="69" t="str">
        <f>IFERROR(CLEAN(HLOOKUP(AW$1,'1.源数据-产品报告-消费降序'!AW:AW,ROW(),0)),"")</f>
        <v/>
      </c>
      <c r="AX810" s="69" t="str">
        <f>IFERROR(CLEAN(HLOOKUP(AX$1,'1.源数据-产品报告-消费降序'!AX:AX,ROW(),0)),"")</f>
        <v/>
      </c>
      <c r="AY810" s="69" t="str">
        <f>IFERROR(CLEAN(HLOOKUP(AY$1,'1.源数据-产品报告-消费降序'!AY:AY,ROW(),0)),"")</f>
        <v/>
      </c>
      <c r="AZ8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0" s="69" t="str">
        <f>IFERROR(CLEAN(HLOOKUP(BA$1,'1.源数据-产品报告-消费降序'!BA:BA,ROW(),0)),"")</f>
        <v/>
      </c>
      <c r="BD810" s="69" t="str">
        <f>IFERROR(CLEAN(HLOOKUP(BD$1,'1.源数据-产品报告-消费降序'!BD:BD,ROW(),0)),"")</f>
        <v/>
      </c>
      <c r="BE810" s="69" t="str">
        <f>IFERROR(CLEAN(HLOOKUP(BE$1,'1.源数据-产品报告-消费降序'!BE:BE,ROW(),0)),"")</f>
        <v/>
      </c>
      <c r="BF810" s="69" t="str">
        <f>IFERROR(CLEAN(HLOOKUP(BF$1,'1.源数据-产品报告-消费降序'!BF:BF,ROW(),0)),"")</f>
        <v/>
      </c>
      <c r="BG810" s="69" t="str">
        <f>IFERROR(CLEAN(HLOOKUP(BG$1,'1.源数据-产品报告-消费降序'!BG:BG,ROW(),0)),"")</f>
        <v/>
      </c>
      <c r="BH810" s="69" t="str">
        <f>IFERROR(CLEAN(HLOOKUP(BH$1,'1.源数据-产品报告-消费降序'!BH:BH,ROW(),0)),"")</f>
        <v/>
      </c>
      <c r="BI810" s="69" t="str">
        <f>IFERROR(CLEAN(HLOOKUP(BI$1,'1.源数据-产品报告-消费降序'!BI:BI,ROW(),0)),"")</f>
        <v/>
      </c>
      <c r="BJ810" s="69" t="str">
        <f>IFERROR(CLEAN(HLOOKUP(BJ$1,'1.源数据-产品报告-消费降序'!BJ:BJ,ROW(),0)),"")</f>
        <v/>
      </c>
      <c r="BK8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0" s="69" t="str">
        <f>IFERROR(CLEAN(HLOOKUP(BL$1,'1.源数据-产品报告-消费降序'!BL:BL,ROW(),0)),"")</f>
        <v/>
      </c>
      <c r="BO810" s="69" t="str">
        <f>IFERROR(CLEAN(HLOOKUP(BO$1,'1.源数据-产品报告-消费降序'!BO:BO,ROW(),0)),"")</f>
        <v/>
      </c>
      <c r="BP810" s="69" t="str">
        <f>IFERROR(CLEAN(HLOOKUP(BP$1,'1.源数据-产品报告-消费降序'!BP:BP,ROW(),0)),"")</f>
        <v/>
      </c>
      <c r="BQ810" s="69" t="str">
        <f>IFERROR(CLEAN(HLOOKUP(BQ$1,'1.源数据-产品报告-消费降序'!BQ:BQ,ROW(),0)),"")</f>
        <v/>
      </c>
      <c r="BR810" s="69" t="str">
        <f>IFERROR(CLEAN(HLOOKUP(BR$1,'1.源数据-产品报告-消费降序'!BR:BR,ROW(),0)),"")</f>
        <v/>
      </c>
      <c r="BS810" s="69" t="str">
        <f>IFERROR(CLEAN(HLOOKUP(BS$1,'1.源数据-产品报告-消费降序'!BS:BS,ROW(),0)),"")</f>
        <v/>
      </c>
      <c r="BT810" s="69" t="str">
        <f>IFERROR(CLEAN(HLOOKUP(BT$1,'1.源数据-产品报告-消费降序'!BT:BT,ROW(),0)),"")</f>
        <v/>
      </c>
      <c r="BU810" s="69" t="str">
        <f>IFERROR(CLEAN(HLOOKUP(BU$1,'1.源数据-产品报告-消费降序'!BU:BU,ROW(),0)),"")</f>
        <v/>
      </c>
      <c r="BV8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0" s="69" t="str">
        <f>IFERROR(CLEAN(HLOOKUP(BW$1,'1.源数据-产品报告-消费降序'!BW:BW,ROW(),0)),"")</f>
        <v/>
      </c>
    </row>
    <row r="811" spans="1:75">
      <c r="A811" s="69" t="str">
        <f>IFERROR(CLEAN(HLOOKUP(A$1,'1.源数据-产品报告-消费降序'!A:A,ROW(),0)),"")</f>
        <v/>
      </c>
      <c r="B811" s="69" t="str">
        <f>IFERROR(CLEAN(HLOOKUP(B$1,'1.源数据-产品报告-消费降序'!B:B,ROW(),0)),"")</f>
        <v/>
      </c>
      <c r="C811" s="69" t="str">
        <f>IFERROR(CLEAN(HLOOKUP(C$1,'1.源数据-产品报告-消费降序'!C:C,ROW(),0)),"")</f>
        <v/>
      </c>
      <c r="D811" s="69" t="str">
        <f>IFERROR(CLEAN(HLOOKUP(D$1,'1.源数据-产品报告-消费降序'!D:D,ROW(),0)),"")</f>
        <v/>
      </c>
      <c r="E811" s="69" t="str">
        <f>IFERROR(CLEAN(HLOOKUP(E$1,'1.源数据-产品报告-消费降序'!E:E,ROW(),0)),"")</f>
        <v/>
      </c>
      <c r="F811" s="69" t="str">
        <f>IFERROR(CLEAN(HLOOKUP(F$1,'1.源数据-产品报告-消费降序'!F:F,ROW(),0)),"")</f>
        <v/>
      </c>
      <c r="G811" s="70">
        <f>IFERROR((HLOOKUP(G$1,'1.源数据-产品报告-消费降序'!G:G,ROW(),0)),"")</f>
        <v>0</v>
      </c>
      <c r="H8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1" s="69" t="str">
        <f>IFERROR(CLEAN(HLOOKUP(I$1,'1.源数据-产品报告-消费降序'!I:I,ROW(),0)),"")</f>
        <v/>
      </c>
      <c r="L811" s="69" t="str">
        <f>IFERROR(CLEAN(HLOOKUP(L$1,'1.源数据-产品报告-消费降序'!L:L,ROW(),0)),"")</f>
        <v/>
      </c>
      <c r="M811" s="69" t="str">
        <f>IFERROR(CLEAN(HLOOKUP(M$1,'1.源数据-产品报告-消费降序'!M:M,ROW(),0)),"")</f>
        <v/>
      </c>
      <c r="N811" s="69" t="str">
        <f>IFERROR(CLEAN(HLOOKUP(N$1,'1.源数据-产品报告-消费降序'!N:N,ROW(),0)),"")</f>
        <v/>
      </c>
      <c r="O811" s="69" t="str">
        <f>IFERROR(CLEAN(HLOOKUP(O$1,'1.源数据-产品报告-消费降序'!O:O,ROW(),0)),"")</f>
        <v/>
      </c>
      <c r="P811" s="69" t="str">
        <f>IFERROR(CLEAN(HLOOKUP(P$1,'1.源数据-产品报告-消费降序'!P:P,ROW(),0)),"")</f>
        <v/>
      </c>
      <c r="Q811" s="69" t="str">
        <f>IFERROR(CLEAN(HLOOKUP(Q$1,'1.源数据-产品报告-消费降序'!Q:Q,ROW(),0)),"")</f>
        <v/>
      </c>
      <c r="R811" s="69" t="str">
        <f>IFERROR(CLEAN(HLOOKUP(R$1,'1.源数据-产品报告-消费降序'!R:R,ROW(),0)),"")</f>
        <v/>
      </c>
      <c r="S8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1" s="69" t="str">
        <f>IFERROR(CLEAN(HLOOKUP(T$1,'1.源数据-产品报告-消费降序'!T:T,ROW(),0)),"")</f>
        <v/>
      </c>
      <c r="W811" s="69" t="str">
        <f>IFERROR(CLEAN(HLOOKUP(W$1,'1.源数据-产品报告-消费降序'!W:W,ROW(),0)),"")</f>
        <v/>
      </c>
      <c r="X811" s="69" t="str">
        <f>IFERROR(CLEAN(HLOOKUP(X$1,'1.源数据-产品报告-消费降序'!X:X,ROW(),0)),"")</f>
        <v/>
      </c>
      <c r="Y811" s="69" t="str">
        <f>IFERROR(CLEAN(HLOOKUP(Y$1,'1.源数据-产品报告-消费降序'!Y:Y,ROW(),0)),"")</f>
        <v/>
      </c>
      <c r="Z811" s="69" t="str">
        <f>IFERROR(CLEAN(HLOOKUP(Z$1,'1.源数据-产品报告-消费降序'!Z:Z,ROW(),0)),"")</f>
        <v/>
      </c>
      <c r="AA811" s="69" t="str">
        <f>IFERROR(CLEAN(HLOOKUP(AA$1,'1.源数据-产品报告-消费降序'!AA:AA,ROW(),0)),"")</f>
        <v/>
      </c>
      <c r="AB811" s="69" t="str">
        <f>IFERROR(CLEAN(HLOOKUP(AB$1,'1.源数据-产品报告-消费降序'!AB:AB,ROW(),0)),"")</f>
        <v/>
      </c>
      <c r="AC811" s="69" t="str">
        <f>IFERROR(CLEAN(HLOOKUP(AC$1,'1.源数据-产品报告-消费降序'!AC:AC,ROW(),0)),"")</f>
        <v/>
      </c>
      <c r="AD8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1" s="69" t="str">
        <f>IFERROR(CLEAN(HLOOKUP(AE$1,'1.源数据-产品报告-消费降序'!AE:AE,ROW(),0)),"")</f>
        <v/>
      </c>
      <c r="AH811" s="69" t="str">
        <f>IFERROR(CLEAN(HLOOKUP(AH$1,'1.源数据-产品报告-消费降序'!AH:AH,ROW(),0)),"")</f>
        <v/>
      </c>
      <c r="AI811" s="69" t="str">
        <f>IFERROR(CLEAN(HLOOKUP(AI$1,'1.源数据-产品报告-消费降序'!AI:AI,ROW(),0)),"")</f>
        <v/>
      </c>
      <c r="AJ811" s="69" t="str">
        <f>IFERROR(CLEAN(HLOOKUP(AJ$1,'1.源数据-产品报告-消费降序'!AJ:AJ,ROW(),0)),"")</f>
        <v/>
      </c>
      <c r="AK811" s="69" t="str">
        <f>IFERROR(CLEAN(HLOOKUP(AK$1,'1.源数据-产品报告-消费降序'!AK:AK,ROW(),0)),"")</f>
        <v/>
      </c>
      <c r="AL811" s="69" t="str">
        <f>IFERROR(CLEAN(HLOOKUP(AL$1,'1.源数据-产品报告-消费降序'!AL:AL,ROW(),0)),"")</f>
        <v/>
      </c>
      <c r="AM811" s="69" t="str">
        <f>IFERROR(CLEAN(HLOOKUP(AM$1,'1.源数据-产品报告-消费降序'!AM:AM,ROW(),0)),"")</f>
        <v/>
      </c>
      <c r="AN811" s="69" t="str">
        <f>IFERROR(CLEAN(HLOOKUP(AN$1,'1.源数据-产品报告-消费降序'!AN:AN,ROW(),0)),"")</f>
        <v/>
      </c>
      <c r="AO8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1" s="69" t="str">
        <f>IFERROR(CLEAN(HLOOKUP(AP$1,'1.源数据-产品报告-消费降序'!AP:AP,ROW(),0)),"")</f>
        <v/>
      </c>
      <c r="AS811" s="69" t="str">
        <f>IFERROR(CLEAN(HLOOKUP(AS$1,'1.源数据-产品报告-消费降序'!AS:AS,ROW(),0)),"")</f>
        <v/>
      </c>
      <c r="AT811" s="69" t="str">
        <f>IFERROR(CLEAN(HLOOKUP(AT$1,'1.源数据-产品报告-消费降序'!AT:AT,ROW(),0)),"")</f>
        <v/>
      </c>
      <c r="AU811" s="69" t="str">
        <f>IFERROR(CLEAN(HLOOKUP(AU$1,'1.源数据-产品报告-消费降序'!AU:AU,ROW(),0)),"")</f>
        <v/>
      </c>
      <c r="AV811" s="69" t="str">
        <f>IFERROR(CLEAN(HLOOKUP(AV$1,'1.源数据-产品报告-消费降序'!AV:AV,ROW(),0)),"")</f>
        <v/>
      </c>
      <c r="AW811" s="69" t="str">
        <f>IFERROR(CLEAN(HLOOKUP(AW$1,'1.源数据-产品报告-消费降序'!AW:AW,ROW(),0)),"")</f>
        <v/>
      </c>
      <c r="AX811" s="69" t="str">
        <f>IFERROR(CLEAN(HLOOKUP(AX$1,'1.源数据-产品报告-消费降序'!AX:AX,ROW(),0)),"")</f>
        <v/>
      </c>
      <c r="AY811" s="69" t="str">
        <f>IFERROR(CLEAN(HLOOKUP(AY$1,'1.源数据-产品报告-消费降序'!AY:AY,ROW(),0)),"")</f>
        <v/>
      </c>
      <c r="AZ8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1" s="69" t="str">
        <f>IFERROR(CLEAN(HLOOKUP(BA$1,'1.源数据-产品报告-消费降序'!BA:BA,ROW(),0)),"")</f>
        <v/>
      </c>
      <c r="BD811" s="69" t="str">
        <f>IFERROR(CLEAN(HLOOKUP(BD$1,'1.源数据-产品报告-消费降序'!BD:BD,ROW(),0)),"")</f>
        <v/>
      </c>
      <c r="BE811" s="69" t="str">
        <f>IFERROR(CLEAN(HLOOKUP(BE$1,'1.源数据-产品报告-消费降序'!BE:BE,ROW(),0)),"")</f>
        <v/>
      </c>
      <c r="BF811" s="69" t="str">
        <f>IFERROR(CLEAN(HLOOKUP(BF$1,'1.源数据-产品报告-消费降序'!BF:BF,ROW(),0)),"")</f>
        <v/>
      </c>
      <c r="BG811" s="69" t="str">
        <f>IFERROR(CLEAN(HLOOKUP(BG$1,'1.源数据-产品报告-消费降序'!BG:BG,ROW(),0)),"")</f>
        <v/>
      </c>
      <c r="BH811" s="69" t="str">
        <f>IFERROR(CLEAN(HLOOKUP(BH$1,'1.源数据-产品报告-消费降序'!BH:BH,ROW(),0)),"")</f>
        <v/>
      </c>
      <c r="BI811" s="69" t="str">
        <f>IFERROR(CLEAN(HLOOKUP(BI$1,'1.源数据-产品报告-消费降序'!BI:BI,ROW(),0)),"")</f>
        <v/>
      </c>
      <c r="BJ811" s="69" t="str">
        <f>IFERROR(CLEAN(HLOOKUP(BJ$1,'1.源数据-产品报告-消费降序'!BJ:BJ,ROW(),0)),"")</f>
        <v/>
      </c>
      <c r="BK8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1" s="69" t="str">
        <f>IFERROR(CLEAN(HLOOKUP(BL$1,'1.源数据-产品报告-消费降序'!BL:BL,ROW(),0)),"")</f>
        <v/>
      </c>
      <c r="BO811" s="69" t="str">
        <f>IFERROR(CLEAN(HLOOKUP(BO$1,'1.源数据-产品报告-消费降序'!BO:BO,ROW(),0)),"")</f>
        <v/>
      </c>
      <c r="BP811" s="69" t="str">
        <f>IFERROR(CLEAN(HLOOKUP(BP$1,'1.源数据-产品报告-消费降序'!BP:BP,ROW(),0)),"")</f>
        <v/>
      </c>
      <c r="BQ811" s="69" t="str">
        <f>IFERROR(CLEAN(HLOOKUP(BQ$1,'1.源数据-产品报告-消费降序'!BQ:BQ,ROW(),0)),"")</f>
        <v/>
      </c>
      <c r="BR811" s="69" t="str">
        <f>IFERROR(CLEAN(HLOOKUP(BR$1,'1.源数据-产品报告-消费降序'!BR:BR,ROW(),0)),"")</f>
        <v/>
      </c>
      <c r="BS811" s="69" t="str">
        <f>IFERROR(CLEAN(HLOOKUP(BS$1,'1.源数据-产品报告-消费降序'!BS:BS,ROW(),0)),"")</f>
        <v/>
      </c>
      <c r="BT811" s="69" t="str">
        <f>IFERROR(CLEAN(HLOOKUP(BT$1,'1.源数据-产品报告-消费降序'!BT:BT,ROW(),0)),"")</f>
        <v/>
      </c>
      <c r="BU811" s="69" t="str">
        <f>IFERROR(CLEAN(HLOOKUP(BU$1,'1.源数据-产品报告-消费降序'!BU:BU,ROW(),0)),"")</f>
        <v/>
      </c>
      <c r="BV8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1" s="69" t="str">
        <f>IFERROR(CLEAN(HLOOKUP(BW$1,'1.源数据-产品报告-消费降序'!BW:BW,ROW(),0)),"")</f>
        <v/>
      </c>
    </row>
    <row r="812" spans="1:75">
      <c r="A812" s="69" t="str">
        <f>IFERROR(CLEAN(HLOOKUP(A$1,'1.源数据-产品报告-消费降序'!A:A,ROW(),0)),"")</f>
        <v/>
      </c>
      <c r="B812" s="69" t="str">
        <f>IFERROR(CLEAN(HLOOKUP(B$1,'1.源数据-产品报告-消费降序'!B:B,ROW(),0)),"")</f>
        <v/>
      </c>
      <c r="C812" s="69" t="str">
        <f>IFERROR(CLEAN(HLOOKUP(C$1,'1.源数据-产品报告-消费降序'!C:C,ROW(),0)),"")</f>
        <v/>
      </c>
      <c r="D812" s="69" t="str">
        <f>IFERROR(CLEAN(HLOOKUP(D$1,'1.源数据-产品报告-消费降序'!D:D,ROW(),0)),"")</f>
        <v/>
      </c>
      <c r="E812" s="69" t="str">
        <f>IFERROR(CLEAN(HLOOKUP(E$1,'1.源数据-产品报告-消费降序'!E:E,ROW(),0)),"")</f>
        <v/>
      </c>
      <c r="F812" s="69" t="str">
        <f>IFERROR(CLEAN(HLOOKUP(F$1,'1.源数据-产品报告-消费降序'!F:F,ROW(),0)),"")</f>
        <v/>
      </c>
      <c r="G812" s="70">
        <f>IFERROR((HLOOKUP(G$1,'1.源数据-产品报告-消费降序'!G:G,ROW(),0)),"")</f>
        <v>0</v>
      </c>
      <c r="H8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2" s="69" t="str">
        <f>IFERROR(CLEAN(HLOOKUP(I$1,'1.源数据-产品报告-消费降序'!I:I,ROW(),0)),"")</f>
        <v/>
      </c>
      <c r="L812" s="69" t="str">
        <f>IFERROR(CLEAN(HLOOKUP(L$1,'1.源数据-产品报告-消费降序'!L:L,ROW(),0)),"")</f>
        <v/>
      </c>
      <c r="M812" s="69" t="str">
        <f>IFERROR(CLEAN(HLOOKUP(M$1,'1.源数据-产品报告-消费降序'!M:M,ROW(),0)),"")</f>
        <v/>
      </c>
      <c r="N812" s="69" t="str">
        <f>IFERROR(CLEAN(HLOOKUP(N$1,'1.源数据-产品报告-消费降序'!N:N,ROW(),0)),"")</f>
        <v/>
      </c>
      <c r="O812" s="69" t="str">
        <f>IFERROR(CLEAN(HLOOKUP(O$1,'1.源数据-产品报告-消费降序'!O:O,ROW(),0)),"")</f>
        <v/>
      </c>
      <c r="P812" s="69" t="str">
        <f>IFERROR(CLEAN(HLOOKUP(P$1,'1.源数据-产品报告-消费降序'!P:P,ROW(),0)),"")</f>
        <v/>
      </c>
      <c r="Q812" s="69" t="str">
        <f>IFERROR(CLEAN(HLOOKUP(Q$1,'1.源数据-产品报告-消费降序'!Q:Q,ROW(),0)),"")</f>
        <v/>
      </c>
      <c r="R812" s="69" t="str">
        <f>IFERROR(CLEAN(HLOOKUP(R$1,'1.源数据-产品报告-消费降序'!R:R,ROW(),0)),"")</f>
        <v/>
      </c>
      <c r="S8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2" s="69" t="str">
        <f>IFERROR(CLEAN(HLOOKUP(T$1,'1.源数据-产品报告-消费降序'!T:T,ROW(),0)),"")</f>
        <v/>
      </c>
      <c r="W812" s="69" t="str">
        <f>IFERROR(CLEAN(HLOOKUP(W$1,'1.源数据-产品报告-消费降序'!W:W,ROW(),0)),"")</f>
        <v/>
      </c>
      <c r="X812" s="69" t="str">
        <f>IFERROR(CLEAN(HLOOKUP(X$1,'1.源数据-产品报告-消费降序'!X:X,ROW(),0)),"")</f>
        <v/>
      </c>
      <c r="Y812" s="69" t="str">
        <f>IFERROR(CLEAN(HLOOKUP(Y$1,'1.源数据-产品报告-消费降序'!Y:Y,ROW(),0)),"")</f>
        <v/>
      </c>
      <c r="Z812" s="69" t="str">
        <f>IFERROR(CLEAN(HLOOKUP(Z$1,'1.源数据-产品报告-消费降序'!Z:Z,ROW(),0)),"")</f>
        <v/>
      </c>
      <c r="AA812" s="69" t="str">
        <f>IFERROR(CLEAN(HLOOKUP(AA$1,'1.源数据-产品报告-消费降序'!AA:AA,ROW(),0)),"")</f>
        <v/>
      </c>
      <c r="AB812" s="69" t="str">
        <f>IFERROR(CLEAN(HLOOKUP(AB$1,'1.源数据-产品报告-消费降序'!AB:AB,ROW(),0)),"")</f>
        <v/>
      </c>
      <c r="AC812" s="69" t="str">
        <f>IFERROR(CLEAN(HLOOKUP(AC$1,'1.源数据-产品报告-消费降序'!AC:AC,ROW(),0)),"")</f>
        <v/>
      </c>
      <c r="AD8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2" s="69" t="str">
        <f>IFERROR(CLEAN(HLOOKUP(AE$1,'1.源数据-产品报告-消费降序'!AE:AE,ROW(),0)),"")</f>
        <v/>
      </c>
      <c r="AH812" s="69" t="str">
        <f>IFERROR(CLEAN(HLOOKUP(AH$1,'1.源数据-产品报告-消费降序'!AH:AH,ROW(),0)),"")</f>
        <v/>
      </c>
      <c r="AI812" s="69" t="str">
        <f>IFERROR(CLEAN(HLOOKUP(AI$1,'1.源数据-产品报告-消费降序'!AI:AI,ROW(),0)),"")</f>
        <v/>
      </c>
      <c r="AJ812" s="69" t="str">
        <f>IFERROR(CLEAN(HLOOKUP(AJ$1,'1.源数据-产品报告-消费降序'!AJ:AJ,ROW(),0)),"")</f>
        <v/>
      </c>
      <c r="AK812" s="69" t="str">
        <f>IFERROR(CLEAN(HLOOKUP(AK$1,'1.源数据-产品报告-消费降序'!AK:AK,ROW(),0)),"")</f>
        <v/>
      </c>
      <c r="AL812" s="69" t="str">
        <f>IFERROR(CLEAN(HLOOKUP(AL$1,'1.源数据-产品报告-消费降序'!AL:AL,ROW(),0)),"")</f>
        <v/>
      </c>
      <c r="AM812" s="69" t="str">
        <f>IFERROR(CLEAN(HLOOKUP(AM$1,'1.源数据-产品报告-消费降序'!AM:AM,ROW(),0)),"")</f>
        <v/>
      </c>
      <c r="AN812" s="69" t="str">
        <f>IFERROR(CLEAN(HLOOKUP(AN$1,'1.源数据-产品报告-消费降序'!AN:AN,ROW(),0)),"")</f>
        <v/>
      </c>
      <c r="AO8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2" s="69" t="str">
        <f>IFERROR(CLEAN(HLOOKUP(AP$1,'1.源数据-产品报告-消费降序'!AP:AP,ROW(),0)),"")</f>
        <v/>
      </c>
      <c r="AS812" s="69" t="str">
        <f>IFERROR(CLEAN(HLOOKUP(AS$1,'1.源数据-产品报告-消费降序'!AS:AS,ROW(),0)),"")</f>
        <v/>
      </c>
      <c r="AT812" s="69" t="str">
        <f>IFERROR(CLEAN(HLOOKUP(AT$1,'1.源数据-产品报告-消费降序'!AT:AT,ROW(),0)),"")</f>
        <v/>
      </c>
      <c r="AU812" s="69" t="str">
        <f>IFERROR(CLEAN(HLOOKUP(AU$1,'1.源数据-产品报告-消费降序'!AU:AU,ROW(),0)),"")</f>
        <v/>
      </c>
      <c r="AV812" s="69" t="str">
        <f>IFERROR(CLEAN(HLOOKUP(AV$1,'1.源数据-产品报告-消费降序'!AV:AV,ROW(),0)),"")</f>
        <v/>
      </c>
      <c r="AW812" s="69" t="str">
        <f>IFERROR(CLEAN(HLOOKUP(AW$1,'1.源数据-产品报告-消费降序'!AW:AW,ROW(),0)),"")</f>
        <v/>
      </c>
      <c r="AX812" s="69" t="str">
        <f>IFERROR(CLEAN(HLOOKUP(AX$1,'1.源数据-产品报告-消费降序'!AX:AX,ROW(),0)),"")</f>
        <v/>
      </c>
      <c r="AY812" s="69" t="str">
        <f>IFERROR(CLEAN(HLOOKUP(AY$1,'1.源数据-产品报告-消费降序'!AY:AY,ROW(),0)),"")</f>
        <v/>
      </c>
      <c r="AZ8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2" s="69" t="str">
        <f>IFERROR(CLEAN(HLOOKUP(BA$1,'1.源数据-产品报告-消费降序'!BA:BA,ROW(),0)),"")</f>
        <v/>
      </c>
      <c r="BD812" s="69" t="str">
        <f>IFERROR(CLEAN(HLOOKUP(BD$1,'1.源数据-产品报告-消费降序'!BD:BD,ROW(),0)),"")</f>
        <v/>
      </c>
      <c r="BE812" s="69" t="str">
        <f>IFERROR(CLEAN(HLOOKUP(BE$1,'1.源数据-产品报告-消费降序'!BE:BE,ROW(),0)),"")</f>
        <v/>
      </c>
      <c r="BF812" s="69" t="str">
        <f>IFERROR(CLEAN(HLOOKUP(BF$1,'1.源数据-产品报告-消费降序'!BF:BF,ROW(),0)),"")</f>
        <v/>
      </c>
      <c r="BG812" s="69" t="str">
        <f>IFERROR(CLEAN(HLOOKUP(BG$1,'1.源数据-产品报告-消费降序'!BG:BG,ROW(),0)),"")</f>
        <v/>
      </c>
      <c r="BH812" s="69" t="str">
        <f>IFERROR(CLEAN(HLOOKUP(BH$1,'1.源数据-产品报告-消费降序'!BH:BH,ROW(),0)),"")</f>
        <v/>
      </c>
      <c r="BI812" s="69" t="str">
        <f>IFERROR(CLEAN(HLOOKUP(BI$1,'1.源数据-产品报告-消费降序'!BI:BI,ROW(),0)),"")</f>
        <v/>
      </c>
      <c r="BJ812" s="69" t="str">
        <f>IFERROR(CLEAN(HLOOKUP(BJ$1,'1.源数据-产品报告-消费降序'!BJ:BJ,ROW(),0)),"")</f>
        <v/>
      </c>
      <c r="BK8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2" s="69" t="str">
        <f>IFERROR(CLEAN(HLOOKUP(BL$1,'1.源数据-产品报告-消费降序'!BL:BL,ROW(),0)),"")</f>
        <v/>
      </c>
      <c r="BO812" s="69" t="str">
        <f>IFERROR(CLEAN(HLOOKUP(BO$1,'1.源数据-产品报告-消费降序'!BO:BO,ROW(),0)),"")</f>
        <v/>
      </c>
      <c r="BP812" s="69" t="str">
        <f>IFERROR(CLEAN(HLOOKUP(BP$1,'1.源数据-产品报告-消费降序'!BP:BP,ROW(),0)),"")</f>
        <v/>
      </c>
      <c r="BQ812" s="69" t="str">
        <f>IFERROR(CLEAN(HLOOKUP(BQ$1,'1.源数据-产品报告-消费降序'!BQ:BQ,ROW(),0)),"")</f>
        <v/>
      </c>
      <c r="BR812" s="69" t="str">
        <f>IFERROR(CLEAN(HLOOKUP(BR$1,'1.源数据-产品报告-消费降序'!BR:BR,ROW(),0)),"")</f>
        <v/>
      </c>
      <c r="BS812" s="69" t="str">
        <f>IFERROR(CLEAN(HLOOKUP(BS$1,'1.源数据-产品报告-消费降序'!BS:BS,ROW(),0)),"")</f>
        <v/>
      </c>
      <c r="BT812" s="69" t="str">
        <f>IFERROR(CLEAN(HLOOKUP(BT$1,'1.源数据-产品报告-消费降序'!BT:BT,ROW(),0)),"")</f>
        <v/>
      </c>
      <c r="BU812" s="69" t="str">
        <f>IFERROR(CLEAN(HLOOKUP(BU$1,'1.源数据-产品报告-消费降序'!BU:BU,ROW(),0)),"")</f>
        <v/>
      </c>
      <c r="BV8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2" s="69" t="str">
        <f>IFERROR(CLEAN(HLOOKUP(BW$1,'1.源数据-产品报告-消费降序'!BW:BW,ROW(),0)),"")</f>
        <v/>
      </c>
    </row>
    <row r="813" spans="1:75">
      <c r="A813" s="69" t="str">
        <f>IFERROR(CLEAN(HLOOKUP(A$1,'1.源数据-产品报告-消费降序'!A:A,ROW(),0)),"")</f>
        <v/>
      </c>
      <c r="B813" s="69" t="str">
        <f>IFERROR(CLEAN(HLOOKUP(B$1,'1.源数据-产品报告-消费降序'!B:B,ROW(),0)),"")</f>
        <v/>
      </c>
      <c r="C813" s="69" t="str">
        <f>IFERROR(CLEAN(HLOOKUP(C$1,'1.源数据-产品报告-消费降序'!C:C,ROW(),0)),"")</f>
        <v/>
      </c>
      <c r="D813" s="69" t="str">
        <f>IFERROR(CLEAN(HLOOKUP(D$1,'1.源数据-产品报告-消费降序'!D:D,ROW(),0)),"")</f>
        <v/>
      </c>
      <c r="E813" s="69" t="str">
        <f>IFERROR(CLEAN(HLOOKUP(E$1,'1.源数据-产品报告-消费降序'!E:E,ROW(),0)),"")</f>
        <v/>
      </c>
      <c r="F813" s="69" t="str">
        <f>IFERROR(CLEAN(HLOOKUP(F$1,'1.源数据-产品报告-消费降序'!F:F,ROW(),0)),"")</f>
        <v/>
      </c>
      <c r="G813" s="70">
        <f>IFERROR((HLOOKUP(G$1,'1.源数据-产品报告-消费降序'!G:G,ROW(),0)),"")</f>
        <v>0</v>
      </c>
      <c r="H8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3" s="69" t="str">
        <f>IFERROR(CLEAN(HLOOKUP(I$1,'1.源数据-产品报告-消费降序'!I:I,ROW(),0)),"")</f>
        <v/>
      </c>
      <c r="L813" s="69" t="str">
        <f>IFERROR(CLEAN(HLOOKUP(L$1,'1.源数据-产品报告-消费降序'!L:L,ROW(),0)),"")</f>
        <v/>
      </c>
      <c r="M813" s="69" t="str">
        <f>IFERROR(CLEAN(HLOOKUP(M$1,'1.源数据-产品报告-消费降序'!M:M,ROW(),0)),"")</f>
        <v/>
      </c>
      <c r="N813" s="69" t="str">
        <f>IFERROR(CLEAN(HLOOKUP(N$1,'1.源数据-产品报告-消费降序'!N:N,ROW(),0)),"")</f>
        <v/>
      </c>
      <c r="O813" s="69" t="str">
        <f>IFERROR(CLEAN(HLOOKUP(O$1,'1.源数据-产品报告-消费降序'!O:O,ROW(),0)),"")</f>
        <v/>
      </c>
      <c r="P813" s="69" t="str">
        <f>IFERROR(CLEAN(HLOOKUP(P$1,'1.源数据-产品报告-消费降序'!P:P,ROW(),0)),"")</f>
        <v/>
      </c>
      <c r="Q813" s="69" t="str">
        <f>IFERROR(CLEAN(HLOOKUP(Q$1,'1.源数据-产品报告-消费降序'!Q:Q,ROW(),0)),"")</f>
        <v/>
      </c>
      <c r="R813" s="69" t="str">
        <f>IFERROR(CLEAN(HLOOKUP(R$1,'1.源数据-产品报告-消费降序'!R:R,ROW(),0)),"")</f>
        <v/>
      </c>
      <c r="S8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3" s="69" t="str">
        <f>IFERROR(CLEAN(HLOOKUP(T$1,'1.源数据-产品报告-消费降序'!T:T,ROW(),0)),"")</f>
        <v/>
      </c>
      <c r="W813" s="69" t="str">
        <f>IFERROR(CLEAN(HLOOKUP(W$1,'1.源数据-产品报告-消费降序'!W:W,ROW(),0)),"")</f>
        <v/>
      </c>
      <c r="X813" s="69" t="str">
        <f>IFERROR(CLEAN(HLOOKUP(X$1,'1.源数据-产品报告-消费降序'!X:X,ROW(),0)),"")</f>
        <v/>
      </c>
      <c r="Y813" s="69" t="str">
        <f>IFERROR(CLEAN(HLOOKUP(Y$1,'1.源数据-产品报告-消费降序'!Y:Y,ROW(),0)),"")</f>
        <v/>
      </c>
      <c r="Z813" s="69" t="str">
        <f>IFERROR(CLEAN(HLOOKUP(Z$1,'1.源数据-产品报告-消费降序'!Z:Z,ROW(),0)),"")</f>
        <v/>
      </c>
      <c r="AA813" s="69" t="str">
        <f>IFERROR(CLEAN(HLOOKUP(AA$1,'1.源数据-产品报告-消费降序'!AA:AA,ROW(),0)),"")</f>
        <v/>
      </c>
      <c r="AB813" s="69" t="str">
        <f>IFERROR(CLEAN(HLOOKUP(AB$1,'1.源数据-产品报告-消费降序'!AB:AB,ROW(),0)),"")</f>
        <v/>
      </c>
      <c r="AC813" s="69" t="str">
        <f>IFERROR(CLEAN(HLOOKUP(AC$1,'1.源数据-产品报告-消费降序'!AC:AC,ROW(),0)),"")</f>
        <v/>
      </c>
      <c r="AD8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3" s="69" t="str">
        <f>IFERROR(CLEAN(HLOOKUP(AE$1,'1.源数据-产品报告-消费降序'!AE:AE,ROW(),0)),"")</f>
        <v/>
      </c>
      <c r="AH813" s="69" t="str">
        <f>IFERROR(CLEAN(HLOOKUP(AH$1,'1.源数据-产品报告-消费降序'!AH:AH,ROW(),0)),"")</f>
        <v/>
      </c>
      <c r="AI813" s="69" t="str">
        <f>IFERROR(CLEAN(HLOOKUP(AI$1,'1.源数据-产品报告-消费降序'!AI:AI,ROW(),0)),"")</f>
        <v/>
      </c>
      <c r="AJ813" s="69" t="str">
        <f>IFERROR(CLEAN(HLOOKUP(AJ$1,'1.源数据-产品报告-消费降序'!AJ:AJ,ROW(),0)),"")</f>
        <v/>
      </c>
      <c r="AK813" s="69" t="str">
        <f>IFERROR(CLEAN(HLOOKUP(AK$1,'1.源数据-产品报告-消费降序'!AK:AK,ROW(),0)),"")</f>
        <v/>
      </c>
      <c r="AL813" s="69" t="str">
        <f>IFERROR(CLEAN(HLOOKUP(AL$1,'1.源数据-产品报告-消费降序'!AL:AL,ROW(),0)),"")</f>
        <v/>
      </c>
      <c r="AM813" s="69" t="str">
        <f>IFERROR(CLEAN(HLOOKUP(AM$1,'1.源数据-产品报告-消费降序'!AM:AM,ROW(),0)),"")</f>
        <v/>
      </c>
      <c r="AN813" s="69" t="str">
        <f>IFERROR(CLEAN(HLOOKUP(AN$1,'1.源数据-产品报告-消费降序'!AN:AN,ROW(),0)),"")</f>
        <v/>
      </c>
      <c r="AO8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3" s="69" t="str">
        <f>IFERROR(CLEAN(HLOOKUP(AP$1,'1.源数据-产品报告-消费降序'!AP:AP,ROW(),0)),"")</f>
        <v/>
      </c>
      <c r="AS813" s="69" t="str">
        <f>IFERROR(CLEAN(HLOOKUP(AS$1,'1.源数据-产品报告-消费降序'!AS:AS,ROW(),0)),"")</f>
        <v/>
      </c>
      <c r="AT813" s="69" t="str">
        <f>IFERROR(CLEAN(HLOOKUP(AT$1,'1.源数据-产品报告-消费降序'!AT:AT,ROW(),0)),"")</f>
        <v/>
      </c>
      <c r="AU813" s="69" t="str">
        <f>IFERROR(CLEAN(HLOOKUP(AU$1,'1.源数据-产品报告-消费降序'!AU:AU,ROW(),0)),"")</f>
        <v/>
      </c>
      <c r="AV813" s="69" t="str">
        <f>IFERROR(CLEAN(HLOOKUP(AV$1,'1.源数据-产品报告-消费降序'!AV:AV,ROW(),0)),"")</f>
        <v/>
      </c>
      <c r="AW813" s="69" t="str">
        <f>IFERROR(CLEAN(HLOOKUP(AW$1,'1.源数据-产品报告-消费降序'!AW:AW,ROW(),0)),"")</f>
        <v/>
      </c>
      <c r="AX813" s="69" t="str">
        <f>IFERROR(CLEAN(HLOOKUP(AX$1,'1.源数据-产品报告-消费降序'!AX:AX,ROW(),0)),"")</f>
        <v/>
      </c>
      <c r="AY813" s="69" t="str">
        <f>IFERROR(CLEAN(HLOOKUP(AY$1,'1.源数据-产品报告-消费降序'!AY:AY,ROW(),0)),"")</f>
        <v/>
      </c>
      <c r="AZ8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3" s="69" t="str">
        <f>IFERROR(CLEAN(HLOOKUP(BA$1,'1.源数据-产品报告-消费降序'!BA:BA,ROW(),0)),"")</f>
        <v/>
      </c>
      <c r="BD813" s="69" t="str">
        <f>IFERROR(CLEAN(HLOOKUP(BD$1,'1.源数据-产品报告-消费降序'!BD:BD,ROW(),0)),"")</f>
        <v/>
      </c>
      <c r="BE813" s="69" t="str">
        <f>IFERROR(CLEAN(HLOOKUP(BE$1,'1.源数据-产品报告-消费降序'!BE:BE,ROW(),0)),"")</f>
        <v/>
      </c>
      <c r="BF813" s="69" t="str">
        <f>IFERROR(CLEAN(HLOOKUP(BF$1,'1.源数据-产品报告-消费降序'!BF:BF,ROW(),0)),"")</f>
        <v/>
      </c>
      <c r="BG813" s="69" t="str">
        <f>IFERROR(CLEAN(HLOOKUP(BG$1,'1.源数据-产品报告-消费降序'!BG:BG,ROW(),0)),"")</f>
        <v/>
      </c>
      <c r="BH813" s="69" t="str">
        <f>IFERROR(CLEAN(HLOOKUP(BH$1,'1.源数据-产品报告-消费降序'!BH:BH,ROW(),0)),"")</f>
        <v/>
      </c>
      <c r="BI813" s="69" t="str">
        <f>IFERROR(CLEAN(HLOOKUP(BI$1,'1.源数据-产品报告-消费降序'!BI:BI,ROW(),0)),"")</f>
        <v/>
      </c>
      <c r="BJ813" s="69" t="str">
        <f>IFERROR(CLEAN(HLOOKUP(BJ$1,'1.源数据-产品报告-消费降序'!BJ:BJ,ROW(),0)),"")</f>
        <v/>
      </c>
      <c r="BK8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3" s="69" t="str">
        <f>IFERROR(CLEAN(HLOOKUP(BL$1,'1.源数据-产品报告-消费降序'!BL:BL,ROW(),0)),"")</f>
        <v/>
      </c>
      <c r="BO813" s="69" t="str">
        <f>IFERROR(CLEAN(HLOOKUP(BO$1,'1.源数据-产品报告-消费降序'!BO:BO,ROW(),0)),"")</f>
        <v/>
      </c>
      <c r="BP813" s="69" t="str">
        <f>IFERROR(CLEAN(HLOOKUP(BP$1,'1.源数据-产品报告-消费降序'!BP:BP,ROW(),0)),"")</f>
        <v/>
      </c>
      <c r="BQ813" s="69" t="str">
        <f>IFERROR(CLEAN(HLOOKUP(BQ$1,'1.源数据-产品报告-消费降序'!BQ:BQ,ROW(),0)),"")</f>
        <v/>
      </c>
      <c r="BR813" s="69" t="str">
        <f>IFERROR(CLEAN(HLOOKUP(BR$1,'1.源数据-产品报告-消费降序'!BR:BR,ROW(),0)),"")</f>
        <v/>
      </c>
      <c r="BS813" s="69" t="str">
        <f>IFERROR(CLEAN(HLOOKUP(BS$1,'1.源数据-产品报告-消费降序'!BS:BS,ROW(),0)),"")</f>
        <v/>
      </c>
      <c r="BT813" s="69" t="str">
        <f>IFERROR(CLEAN(HLOOKUP(BT$1,'1.源数据-产品报告-消费降序'!BT:BT,ROW(),0)),"")</f>
        <v/>
      </c>
      <c r="BU813" s="69" t="str">
        <f>IFERROR(CLEAN(HLOOKUP(BU$1,'1.源数据-产品报告-消费降序'!BU:BU,ROW(),0)),"")</f>
        <v/>
      </c>
      <c r="BV8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3" s="69" t="str">
        <f>IFERROR(CLEAN(HLOOKUP(BW$1,'1.源数据-产品报告-消费降序'!BW:BW,ROW(),0)),"")</f>
        <v/>
      </c>
    </row>
    <row r="814" spans="1:75">
      <c r="A814" s="69" t="str">
        <f>IFERROR(CLEAN(HLOOKUP(A$1,'1.源数据-产品报告-消费降序'!A:A,ROW(),0)),"")</f>
        <v/>
      </c>
      <c r="B814" s="69" t="str">
        <f>IFERROR(CLEAN(HLOOKUP(B$1,'1.源数据-产品报告-消费降序'!B:B,ROW(),0)),"")</f>
        <v/>
      </c>
      <c r="C814" s="69" t="str">
        <f>IFERROR(CLEAN(HLOOKUP(C$1,'1.源数据-产品报告-消费降序'!C:C,ROW(),0)),"")</f>
        <v/>
      </c>
      <c r="D814" s="69" t="str">
        <f>IFERROR(CLEAN(HLOOKUP(D$1,'1.源数据-产品报告-消费降序'!D:D,ROW(),0)),"")</f>
        <v/>
      </c>
      <c r="E814" s="69" t="str">
        <f>IFERROR(CLEAN(HLOOKUP(E$1,'1.源数据-产品报告-消费降序'!E:E,ROW(),0)),"")</f>
        <v/>
      </c>
      <c r="F814" s="69" t="str">
        <f>IFERROR(CLEAN(HLOOKUP(F$1,'1.源数据-产品报告-消费降序'!F:F,ROW(),0)),"")</f>
        <v/>
      </c>
      <c r="G814" s="70">
        <f>IFERROR((HLOOKUP(G$1,'1.源数据-产品报告-消费降序'!G:G,ROW(),0)),"")</f>
        <v>0</v>
      </c>
      <c r="H8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4" s="69" t="str">
        <f>IFERROR(CLEAN(HLOOKUP(I$1,'1.源数据-产品报告-消费降序'!I:I,ROW(),0)),"")</f>
        <v/>
      </c>
      <c r="L814" s="69" t="str">
        <f>IFERROR(CLEAN(HLOOKUP(L$1,'1.源数据-产品报告-消费降序'!L:L,ROW(),0)),"")</f>
        <v/>
      </c>
      <c r="M814" s="69" t="str">
        <f>IFERROR(CLEAN(HLOOKUP(M$1,'1.源数据-产品报告-消费降序'!M:M,ROW(),0)),"")</f>
        <v/>
      </c>
      <c r="N814" s="69" t="str">
        <f>IFERROR(CLEAN(HLOOKUP(N$1,'1.源数据-产品报告-消费降序'!N:N,ROW(),0)),"")</f>
        <v/>
      </c>
      <c r="O814" s="69" t="str">
        <f>IFERROR(CLEAN(HLOOKUP(O$1,'1.源数据-产品报告-消费降序'!O:O,ROW(),0)),"")</f>
        <v/>
      </c>
      <c r="P814" s="69" t="str">
        <f>IFERROR(CLEAN(HLOOKUP(P$1,'1.源数据-产品报告-消费降序'!P:P,ROW(),0)),"")</f>
        <v/>
      </c>
      <c r="Q814" s="69" t="str">
        <f>IFERROR(CLEAN(HLOOKUP(Q$1,'1.源数据-产品报告-消费降序'!Q:Q,ROW(),0)),"")</f>
        <v/>
      </c>
      <c r="R814" s="69" t="str">
        <f>IFERROR(CLEAN(HLOOKUP(R$1,'1.源数据-产品报告-消费降序'!R:R,ROW(),0)),"")</f>
        <v/>
      </c>
      <c r="S8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4" s="69" t="str">
        <f>IFERROR(CLEAN(HLOOKUP(T$1,'1.源数据-产品报告-消费降序'!T:T,ROW(),0)),"")</f>
        <v/>
      </c>
      <c r="W814" s="69" t="str">
        <f>IFERROR(CLEAN(HLOOKUP(W$1,'1.源数据-产品报告-消费降序'!W:W,ROW(),0)),"")</f>
        <v/>
      </c>
      <c r="X814" s="69" t="str">
        <f>IFERROR(CLEAN(HLOOKUP(X$1,'1.源数据-产品报告-消费降序'!X:X,ROW(),0)),"")</f>
        <v/>
      </c>
      <c r="Y814" s="69" t="str">
        <f>IFERROR(CLEAN(HLOOKUP(Y$1,'1.源数据-产品报告-消费降序'!Y:Y,ROW(),0)),"")</f>
        <v/>
      </c>
      <c r="Z814" s="69" t="str">
        <f>IFERROR(CLEAN(HLOOKUP(Z$1,'1.源数据-产品报告-消费降序'!Z:Z,ROW(),0)),"")</f>
        <v/>
      </c>
      <c r="AA814" s="69" t="str">
        <f>IFERROR(CLEAN(HLOOKUP(AA$1,'1.源数据-产品报告-消费降序'!AA:AA,ROW(),0)),"")</f>
        <v/>
      </c>
      <c r="AB814" s="69" t="str">
        <f>IFERROR(CLEAN(HLOOKUP(AB$1,'1.源数据-产品报告-消费降序'!AB:AB,ROW(),0)),"")</f>
        <v/>
      </c>
      <c r="AC814" s="69" t="str">
        <f>IFERROR(CLEAN(HLOOKUP(AC$1,'1.源数据-产品报告-消费降序'!AC:AC,ROW(),0)),"")</f>
        <v/>
      </c>
      <c r="AD8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4" s="69" t="str">
        <f>IFERROR(CLEAN(HLOOKUP(AE$1,'1.源数据-产品报告-消费降序'!AE:AE,ROW(),0)),"")</f>
        <v/>
      </c>
      <c r="AH814" s="69" t="str">
        <f>IFERROR(CLEAN(HLOOKUP(AH$1,'1.源数据-产品报告-消费降序'!AH:AH,ROW(),0)),"")</f>
        <v/>
      </c>
      <c r="AI814" s="69" t="str">
        <f>IFERROR(CLEAN(HLOOKUP(AI$1,'1.源数据-产品报告-消费降序'!AI:AI,ROW(),0)),"")</f>
        <v/>
      </c>
      <c r="AJ814" s="69" t="str">
        <f>IFERROR(CLEAN(HLOOKUP(AJ$1,'1.源数据-产品报告-消费降序'!AJ:AJ,ROW(),0)),"")</f>
        <v/>
      </c>
      <c r="AK814" s="69" t="str">
        <f>IFERROR(CLEAN(HLOOKUP(AK$1,'1.源数据-产品报告-消费降序'!AK:AK,ROW(),0)),"")</f>
        <v/>
      </c>
      <c r="AL814" s="69" t="str">
        <f>IFERROR(CLEAN(HLOOKUP(AL$1,'1.源数据-产品报告-消费降序'!AL:AL,ROW(),0)),"")</f>
        <v/>
      </c>
      <c r="AM814" s="69" t="str">
        <f>IFERROR(CLEAN(HLOOKUP(AM$1,'1.源数据-产品报告-消费降序'!AM:AM,ROW(),0)),"")</f>
        <v/>
      </c>
      <c r="AN814" s="69" t="str">
        <f>IFERROR(CLEAN(HLOOKUP(AN$1,'1.源数据-产品报告-消费降序'!AN:AN,ROW(),0)),"")</f>
        <v/>
      </c>
      <c r="AO8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4" s="69" t="str">
        <f>IFERROR(CLEAN(HLOOKUP(AP$1,'1.源数据-产品报告-消费降序'!AP:AP,ROW(),0)),"")</f>
        <v/>
      </c>
      <c r="AS814" s="69" t="str">
        <f>IFERROR(CLEAN(HLOOKUP(AS$1,'1.源数据-产品报告-消费降序'!AS:AS,ROW(),0)),"")</f>
        <v/>
      </c>
      <c r="AT814" s="69" t="str">
        <f>IFERROR(CLEAN(HLOOKUP(AT$1,'1.源数据-产品报告-消费降序'!AT:AT,ROW(),0)),"")</f>
        <v/>
      </c>
      <c r="AU814" s="69" t="str">
        <f>IFERROR(CLEAN(HLOOKUP(AU$1,'1.源数据-产品报告-消费降序'!AU:AU,ROW(),0)),"")</f>
        <v/>
      </c>
      <c r="AV814" s="69" t="str">
        <f>IFERROR(CLEAN(HLOOKUP(AV$1,'1.源数据-产品报告-消费降序'!AV:AV,ROW(),0)),"")</f>
        <v/>
      </c>
      <c r="AW814" s="69" t="str">
        <f>IFERROR(CLEAN(HLOOKUP(AW$1,'1.源数据-产品报告-消费降序'!AW:AW,ROW(),0)),"")</f>
        <v/>
      </c>
      <c r="AX814" s="69" t="str">
        <f>IFERROR(CLEAN(HLOOKUP(AX$1,'1.源数据-产品报告-消费降序'!AX:AX,ROW(),0)),"")</f>
        <v/>
      </c>
      <c r="AY814" s="69" t="str">
        <f>IFERROR(CLEAN(HLOOKUP(AY$1,'1.源数据-产品报告-消费降序'!AY:AY,ROW(),0)),"")</f>
        <v/>
      </c>
      <c r="AZ8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4" s="69" t="str">
        <f>IFERROR(CLEAN(HLOOKUP(BA$1,'1.源数据-产品报告-消费降序'!BA:BA,ROW(),0)),"")</f>
        <v/>
      </c>
      <c r="BD814" s="69" t="str">
        <f>IFERROR(CLEAN(HLOOKUP(BD$1,'1.源数据-产品报告-消费降序'!BD:BD,ROW(),0)),"")</f>
        <v/>
      </c>
      <c r="BE814" s="69" t="str">
        <f>IFERROR(CLEAN(HLOOKUP(BE$1,'1.源数据-产品报告-消费降序'!BE:BE,ROW(),0)),"")</f>
        <v/>
      </c>
      <c r="BF814" s="69" t="str">
        <f>IFERROR(CLEAN(HLOOKUP(BF$1,'1.源数据-产品报告-消费降序'!BF:BF,ROW(),0)),"")</f>
        <v/>
      </c>
      <c r="BG814" s="69" t="str">
        <f>IFERROR(CLEAN(HLOOKUP(BG$1,'1.源数据-产品报告-消费降序'!BG:BG,ROW(),0)),"")</f>
        <v/>
      </c>
      <c r="BH814" s="69" t="str">
        <f>IFERROR(CLEAN(HLOOKUP(BH$1,'1.源数据-产品报告-消费降序'!BH:BH,ROW(),0)),"")</f>
        <v/>
      </c>
      <c r="BI814" s="69" t="str">
        <f>IFERROR(CLEAN(HLOOKUP(BI$1,'1.源数据-产品报告-消费降序'!BI:BI,ROW(),0)),"")</f>
        <v/>
      </c>
      <c r="BJ814" s="69" t="str">
        <f>IFERROR(CLEAN(HLOOKUP(BJ$1,'1.源数据-产品报告-消费降序'!BJ:BJ,ROW(),0)),"")</f>
        <v/>
      </c>
      <c r="BK8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4" s="69" t="str">
        <f>IFERROR(CLEAN(HLOOKUP(BL$1,'1.源数据-产品报告-消费降序'!BL:BL,ROW(),0)),"")</f>
        <v/>
      </c>
      <c r="BO814" s="69" t="str">
        <f>IFERROR(CLEAN(HLOOKUP(BO$1,'1.源数据-产品报告-消费降序'!BO:BO,ROW(),0)),"")</f>
        <v/>
      </c>
      <c r="BP814" s="69" t="str">
        <f>IFERROR(CLEAN(HLOOKUP(BP$1,'1.源数据-产品报告-消费降序'!BP:BP,ROW(),0)),"")</f>
        <v/>
      </c>
      <c r="BQ814" s="69" t="str">
        <f>IFERROR(CLEAN(HLOOKUP(BQ$1,'1.源数据-产品报告-消费降序'!BQ:BQ,ROW(),0)),"")</f>
        <v/>
      </c>
      <c r="BR814" s="69" t="str">
        <f>IFERROR(CLEAN(HLOOKUP(BR$1,'1.源数据-产品报告-消费降序'!BR:BR,ROW(),0)),"")</f>
        <v/>
      </c>
      <c r="BS814" s="69" t="str">
        <f>IFERROR(CLEAN(HLOOKUP(BS$1,'1.源数据-产品报告-消费降序'!BS:BS,ROW(),0)),"")</f>
        <v/>
      </c>
      <c r="BT814" s="69" t="str">
        <f>IFERROR(CLEAN(HLOOKUP(BT$1,'1.源数据-产品报告-消费降序'!BT:BT,ROW(),0)),"")</f>
        <v/>
      </c>
      <c r="BU814" s="69" t="str">
        <f>IFERROR(CLEAN(HLOOKUP(BU$1,'1.源数据-产品报告-消费降序'!BU:BU,ROW(),0)),"")</f>
        <v/>
      </c>
      <c r="BV8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4" s="69" t="str">
        <f>IFERROR(CLEAN(HLOOKUP(BW$1,'1.源数据-产品报告-消费降序'!BW:BW,ROW(),0)),"")</f>
        <v/>
      </c>
    </row>
    <row r="815" spans="1:75">
      <c r="A815" s="69" t="str">
        <f>IFERROR(CLEAN(HLOOKUP(A$1,'1.源数据-产品报告-消费降序'!A:A,ROW(),0)),"")</f>
        <v/>
      </c>
      <c r="B815" s="69" t="str">
        <f>IFERROR(CLEAN(HLOOKUP(B$1,'1.源数据-产品报告-消费降序'!B:B,ROW(),0)),"")</f>
        <v/>
      </c>
      <c r="C815" s="69" t="str">
        <f>IFERROR(CLEAN(HLOOKUP(C$1,'1.源数据-产品报告-消费降序'!C:C,ROW(),0)),"")</f>
        <v/>
      </c>
      <c r="D815" s="69" t="str">
        <f>IFERROR(CLEAN(HLOOKUP(D$1,'1.源数据-产品报告-消费降序'!D:D,ROW(),0)),"")</f>
        <v/>
      </c>
      <c r="E815" s="69" t="str">
        <f>IFERROR(CLEAN(HLOOKUP(E$1,'1.源数据-产品报告-消费降序'!E:E,ROW(),0)),"")</f>
        <v/>
      </c>
      <c r="F815" s="69" t="str">
        <f>IFERROR(CLEAN(HLOOKUP(F$1,'1.源数据-产品报告-消费降序'!F:F,ROW(),0)),"")</f>
        <v/>
      </c>
      <c r="G815" s="70">
        <f>IFERROR((HLOOKUP(G$1,'1.源数据-产品报告-消费降序'!G:G,ROW(),0)),"")</f>
        <v>0</v>
      </c>
      <c r="H8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5" s="69" t="str">
        <f>IFERROR(CLEAN(HLOOKUP(I$1,'1.源数据-产品报告-消费降序'!I:I,ROW(),0)),"")</f>
        <v/>
      </c>
      <c r="L815" s="69" t="str">
        <f>IFERROR(CLEAN(HLOOKUP(L$1,'1.源数据-产品报告-消费降序'!L:L,ROW(),0)),"")</f>
        <v/>
      </c>
      <c r="M815" s="69" t="str">
        <f>IFERROR(CLEAN(HLOOKUP(M$1,'1.源数据-产品报告-消费降序'!M:M,ROW(),0)),"")</f>
        <v/>
      </c>
      <c r="N815" s="69" t="str">
        <f>IFERROR(CLEAN(HLOOKUP(N$1,'1.源数据-产品报告-消费降序'!N:N,ROW(),0)),"")</f>
        <v/>
      </c>
      <c r="O815" s="69" t="str">
        <f>IFERROR(CLEAN(HLOOKUP(O$1,'1.源数据-产品报告-消费降序'!O:O,ROW(),0)),"")</f>
        <v/>
      </c>
      <c r="P815" s="69" t="str">
        <f>IFERROR(CLEAN(HLOOKUP(P$1,'1.源数据-产品报告-消费降序'!P:P,ROW(),0)),"")</f>
        <v/>
      </c>
      <c r="Q815" s="69" t="str">
        <f>IFERROR(CLEAN(HLOOKUP(Q$1,'1.源数据-产品报告-消费降序'!Q:Q,ROW(),0)),"")</f>
        <v/>
      </c>
      <c r="R815" s="69" t="str">
        <f>IFERROR(CLEAN(HLOOKUP(R$1,'1.源数据-产品报告-消费降序'!R:R,ROW(),0)),"")</f>
        <v/>
      </c>
      <c r="S8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5" s="69" t="str">
        <f>IFERROR(CLEAN(HLOOKUP(T$1,'1.源数据-产品报告-消费降序'!T:T,ROW(),0)),"")</f>
        <v/>
      </c>
      <c r="W815" s="69" t="str">
        <f>IFERROR(CLEAN(HLOOKUP(W$1,'1.源数据-产品报告-消费降序'!W:W,ROW(),0)),"")</f>
        <v/>
      </c>
      <c r="X815" s="69" t="str">
        <f>IFERROR(CLEAN(HLOOKUP(X$1,'1.源数据-产品报告-消费降序'!X:X,ROW(),0)),"")</f>
        <v/>
      </c>
      <c r="Y815" s="69" t="str">
        <f>IFERROR(CLEAN(HLOOKUP(Y$1,'1.源数据-产品报告-消费降序'!Y:Y,ROW(),0)),"")</f>
        <v/>
      </c>
      <c r="Z815" s="69" t="str">
        <f>IFERROR(CLEAN(HLOOKUP(Z$1,'1.源数据-产品报告-消费降序'!Z:Z,ROW(),0)),"")</f>
        <v/>
      </c>
      <c r="AA815" s="69" t="str">
        <f>IFERROR(CLEAN(HLOOKUP(AA$1,'1.源数据-产品报告-消费降序'!AA:AA,ROW(),0)),"")</f>
        <v/>
      </c>
      <c r="AB815" s="69" t="str">
        <f>IFERROR(CLEAN(HLOOKUP(AB$1,'1.源数据-产品报告-消费降序'!AB:AB,ROW(),0)),"")</f>
        <v/>
      </c>
      <c r="AC815" s="69" t="str">
        <f>IFERROR(CLEAN(HLOOKUP(AC$1,'1.源数据-产品报告-消费降序'!AC:AC,ROW(),0)),"")</f>
        <v/>
      </c>
      <c r="AD8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5" s="69" t="str">
        <f>IFERROR(CLEAN(HLOOKUP(AE$1,'1.源数据-产品报告-消费降序'!AE:AE,ROW(),0)),"")</f>
        <v/>
      </c>
      <c r="AH815" s="69" t="str">
        <f>IFERROR(CLEAN(HLOOKUP(AH$1,'1.源数据-产品报告-消费降序'!AH:AH,ROW(),0)),"")</f>
        <v/>
      </c>
      <c r="AI815" s="69" t="str">
        <f>IFERROR(CLEAN(HLOOKUP(AI$1,'1.源数据-产品报告-消费降序'!AI:AI,ROW(),0)),"")</f>
        <v/>
      </c>
      <c r="AJ815" s="69" t="str">
        <f>IFERROR(CLEAN(HLOOKUP(AJ$1,'1.源数据-产品报告-消费降序'!AJ:AJ,ROW(),0)),"")</f>
        <v/>
      </c>
      <c r="AK815" s="69" t="str">
        <f>IFERROR(CLEAN(HLOOKUP(AK$1,'1.源数据-产品报告-消费降序'!AK:AK,ROW(),0)),"")</f>
        <v/>
      </c>
      <c r="AL815" s="69" t="str">
        <f>IFERROR(CLEAN(HLOOKUP(AL$1,'1.源数据-产品报告-消费降序'!AL:AL,ROW(),0)),"")</f>
        <v/>
      </c>
      <c r="AM815" s="69" t="str">
        <f>IFERROR(CLEAN(HLOOKUP(AM$1,'1.源数据-产品报告-消费降序'!AM:AM,ROW(),0)),"")</f>
        <v/>
      </c>
      <c r="AN815" s="69" t="str">
        <f>IFERROR(CLEAN(HLOOKUP(AN$1,'1.源数据-产品报告-消费降序'!AN:AN,ROW(),0)),"")</f>
        <v/>
      </c>
      <c r="AO8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5" s="69" t="str">
        <f>IFERROR(CLEAN(HLOOKUP(AP$1,'1.源数据-产品报告-消费降序'!AP:AP,ROW(),0)),"")</f>
        <v/>
      </c>
      <c r="AS815" s="69" t="str">
        <f>IFERROR(CLEAN(HLOOKUP(AS$1,'1.源数据-产品报告-消费降序'!AS:AS,ROW(),0)),"")</f>
        <v/>
      </c>
      <c r="AT815" s="69" t="str">
        <f>IFERROR(CLEAN(HLOOKUP(AT$1,'1.源数据-产品报告-消费降序'!AT:AT,ROW(),0)),"")</f>
        <v/>
      </c>
      <c r="AU815" s="69" t="str">
        <f>IFERROR(CLEAN(HLOOKUP(AU$1,'1.源数据-产品报告-消费降序'!AU:AU,ROW(),0)),"")</f>
        <v/>
      </c>
      <c r="AV815" s="69" t="str">
        <f>IFERROR(CLEAN(HLOOKUP(AV$1,'1.源数据-产品报告-消费降序'!AV:AV,ROW(),0)),"")</f>
        <v/>
      </c>
      <c r="AW815" s="69" t="str">
        <f>IFERROR(CLEAN(HLOOKUP(AW$1,'1.源数据-产品报告-消费降序'!AW:AW,ROW(),0)),"")</f>
        <v/>
      </c>
      <c r="AX815" s="69" t="str">
        <f>IFERROR(CLEAN(HLOOKUP(AX$1,'1.源数据-产品报告-消费降序'!AX:AX,ROW(),0)),"")</f>
        <v/>
      </c>
      <c r="AY815" s="69" t="str">
        <f>IFERROR(CLEAN(HLOOKUP(AY$1,'1.源数据-产品报告-消费降序'!AY:AY,ROW(),0)),"")</f>
        <v/>
      </c>
      <c r="AZ8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5" s="69" t="str">
        <f>IFERROR(CLEAN(HLOOKUP(BA$1,'1.源数据-产品报告-消费降序'!BA:BA,ROW(),0)),"")</f>
        <v/>
      </c>
      <c r="BD815" s="69" t="str">
        <f>IFERROR(CLEAN(HLOOKUP(BD$1,'1.源数据-产品报告-消费降序'!BD:BD,ROW(),0)),"")</f>
        <v/>
      </c>
      <c r="BE815" s="69" t="str">
        <f>IFERROR(CLEAN(HLOOKUP(BE$1,'1.源数据-产品报告-消费降序'!BE:BE,ROW(),0)),"")</f>
        <v/>
      </c>
      <c r="BF815" s="69" t="str">
        <f>IFERROR(CLEAN(HLOOKUP(BF$1,'1.源数据-产品报告-消费降序'!BF:BF,ROW(),0)),"")</f>
        <v/>
      </c>
      <c r="BG815" s="69" t="str">
        <f>IFERROR(CLEAN(HLOOKUP(BG$1,'1.源数据-产品报告-消费降序'!BG:BG,ROW(),0)),"")</f>
        <v/>
      </c>
      <c r="BH815" s="69" t="str">
        <f>IFERROR(CLEAN(HLOOKUP(BH$1,'1.源数据-产品报告-消费降序'!BH:BH,ROW(),0)),"")</f>
        <v/>
      </c>
      <c r="BI815" s="69" t="str">
        <f>IFERROR(CLEAN(HLOOKUP(BI$1,'1.源数据-产品报告-消费降序'!BI:BI,ROW(),0)),"")</f>
        <v/>
      </c>
      <c r="BJ815" s="69" t="str">
        <f>IFERROR(CLEAN(HLOOKUP(BJ$1,'1.源数据-产品报告-消费降序'!BJ:BJ,ROW(),0)),"")</f>
        <v/>
      </c>
      <c r="BK8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5" s="69" t="str">
        <f>IFERROR(CLEAN(HLOOKUP(BL$1,'1.源数据-产品报告-消费降序'!BL:BL,ROW(),0)),"")</f>
        <v/>
      </c>
      <c r="BO815" s="69" t="str">
        <f>IFERROR(CLEAN(HLOOKUP(BO$1,'1.源数据-产品报告-消费降序'!BO:BO,ROW(),0)),"")</f>
        <v/>
      </c>
      <c r="BP815" s="69" t="str">
        <f>IFERROR(CLEAN(HLOOKUP(BP$1,'1.源数据-产品报告-消费降序'!BP:BP,ROW(),0)),"")</f>
        <v/>
      </c>
      <c r="BQ815" s="69" t="str">
        <f>IFERROR(CLEAN(HLOOKUP(BQ$1,'1.源数据-产品报告-消费降序'!BQ:BQ,ROW(),0)),"")</f>
        <v/>
      </c>
      <c r="BR815" s="69" t="str">
        <f>IFERROR(CLEAN(HLOOKUP(BR$1,'1.源数据-产品报告-消费降序'!BR:BR,ROW(),0)),"")</f>
        <v/>
      </c>
      <c r="BS815" s="69" t="str">
        <f>IFERROR(CLEAN(HLOOKUP(BS$1,'1.源数据-产品报告-消费降序'!BS:BS,ROW(),0)),"")</f>
        <v/>
      </c>
      <c r="BT815" s="69" t="str">
        <f>IFERROR(CLEAN(HLOOKUP(BT$1,'1.源数据-产品报告-消费降序'!BT:BT,ROW(),0)),"")</f>
        <v/>
      </c>
      <c r="BU815" s="69" t="str">
        <f>IFERROR(CLEAN(HLOOKUP(BU$1,'1.源数据-产品报告-消费降序'!BU:BU,ROW(),0)),"")</f>
        <v/>
      </c>
      <c r="BV8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5" s="69" t="str">
        <f>IFERROR(CLEAN(HLOOKUP(BW$1,'1.源数据-产品报告-消费降序'!BW:BW,ROW(),0)),"")</f>
        <v/>
      </c>
    </row>
    <row r="816" spans="1:75">
      <c r="A816" s="69" t="str">
        <f>IFERROR(CLEAN(HLOOKUP(A$1,'1.源数据-产品报告-消费降序'!A:A,ROW(),0)),"")</f>
        <v/>
      </c>
      <c r="B816" s="69" t="str">
        <f>IFERROR(CLEAN(HLOOKUP(B$1,'1.源数据-产品报告-消费降序'!B:B,ROW(),0)),"")</f>
        <v/>
      </c>
      <c r="C816" s="69" t="str">
        <f>IFERROR(CLEAN(HLOOKUP(C$1,'1.源数据-产品报告-消费降序'!C:C,ROW(),0)),"")</f>
        <v/>
      </c>
      <c r="D816" s="69" t="str">
        <f>IFERROR(CLEAN(HLOOKUP(D$1,'1.源数据-产品报告-消费降序'!D:D,ROW(),0)),"")</f>
        <v/>
      </c>
      <c r="E816" s="69" t="str">
        <f>IFERROR(CLEAN(HLOOKUP(E$1,'1.源数据-产品报告-消费降序'!E:E,ROW(),0)),"")</f>
        <v/>
      </c>
      <c r="F816" s="69" t="str">
        <f>IFERROR(CLEAN(HLOOKUP(F$1,'1.源数据-产品报告-消费降序'!F:F,ROW(),0)),"")</f>
        <v/>
      </c>
      <c r="G816" s="70">
        <f>IFERROR((HLOOKUP(G$1,'1.源数据-产品报告-消费降序'!G:G,ROW(),0)),"")</f>
        <v>0</v>
      </c>
      <c r="H8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6" s="69" t="str">
        <f>IFERROR(CLEAN(HLOOKUP(I$1,'1.源数据-产品报告-消费降序'!I:I,ROW(),0)),"")</f>
        <v/>
      </c>
      <c r="L816" s="69" t="str">
        <f>IFERROR(CLEAN(HLOOKUP(L$1,'1.源数据-产品报告-消费降序'!L:L,ROW(),0)),"")</f>
        <v/>
      </c>
      <c r="M816" s="69" t="str">
        <f>IFERROR(CLEAN(HLOOKUP(M$1,'1.源数据-产品报告-消费降序'!M:M,ROW(),0)),"")</f>
        <v/>
      </c>
      <c r="N816" s="69" t="str">
        <f>IFERROR(CLEAN(HLOOKUP(N$1,'1.源数据-产品报告-消费降序'!N:N,ROW(),0)),"")</f>
        <v/>
      </c>
      <c r="O816" s="69" t="str">
        <f>IFERROR(CLEAN(HLOOKUP(O$1,'1.源数据-产品报告-消费降序'!O:O,ROW(),0)),"")</f>
        <v/>
      </c>
      <c r="P816" s="69" t="str">
        <f>IFERROR(CLEAN(HLOOKUP(P$1,'1.源数据-产品报告-消费降序'!P:P,ROW(),0)),"")</f>
        <v/>
      </c>
      <c r="Q816" s="69" t="str">
        <f>IFERROR(CLEAN(HLOOKUP(Q$1,'1.源数据-产品报告-消费降序'!Q:Q,ROW(),0)),"")</f>
        <v/>
      </c>
      <c r="R816" s="69" t="str">
        <f>IFERROR(CLEAN(HLOOKUP(R$1,'1.源数据-产品报告-消费降序'!R:R,ROW(),0)),"")</f>
        <v/>
      </c>
      <c r="S8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6" s="69" t="str">
        <f>IFERROR(CLEAN(HLOOKUP(T$1,'1.源数据-产品报告-消费降序'!T:T,ROW(),0)),"")</f>
        <v/>
      </c>
      <c r="W816" s="69" t="str">
        <f>IFERROR(CLEAN(HLOOKUP(W$1,'1.源数据-产品报告-消费降序'!W:W,ROW(),0)),"")</f>
        <v/>
      </c>
      <c r="X816" s="69" t="str">
        <f>IFERROR(CLEAN(HLOOKUP(X$1,'1.源数据-产品报告-消费降序'!X:X,ROW(),0)),"")</f>
        <v/>
      </c>
      <c r="Y816" s="69" t="str">
        <f>IFERROR(CLEAN(HLOOKUP(Y$1,'1.源数据-产品报告-消费降序'!Y:Y,ROW(),0)),"")</f>
        <v/>
      </c>
      <c r="Z816" s="69" t="str">
        <f>IFERROR(CLEAN(HLOOKUP(Z$1,'1.源数据-产品报告-消费降序'!Z:Z,ROW(),0)),"")</f>
        <v/>
      </c>
      <c r="AA816" s="69" t="str">
        <f>IFERROR(CLEAN(HLOOKUP(AA$1,'1.源数据-产品报告-消费降序'!AA:AA,ROW(),0)),"")</f>
        <v/>
      </c>
      <c r="AB816" s="69" t="str">
        <f>IFERROR(CLEAN(HLOOKUP(AB$1,'1.源数据-产品报告-消费降序'!AB:AB,ROW(),0)),"")</f>
        <v/>
      </c>
      <c r="AC816" s="69" t="str">
        <f>IFERROR(CLEAN(HLOOKUP(AC$1,'1.源数据-产品报告-消费降序'!AC:AC,ROW(),0)),"")</f>
        <v/>
      </c>
      <c r="AD8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6" s="69" t="str">
        <f>IFERROR(CLEAN(HLOOKUP(AE$1,'1.源数据-产品报告-消费降序'!AE:AE,ROW(),0)),"")</f>
        <v/>
      </c>
      <c r="AH816" s="69" t="str">
        <f>IFERROR(CLEAN(HLOOKUP(AH$1,'1.源数据-产品报告-消费降序'!AH:AH,ROW(),0)),"")</f>
        <v/>
      </c>
      <c r="AI816" s="69" t="str">
        <f>IFERROR(CLEAN(HLOOKUP(AI$1,'1.源数据-产品报告-消费降序'!AI:AI,ROW(),0)),"")</f>
        <v/>
      </c>
      <c r="AJ816" s="69" t="str">
        <f>IFERROR(CLEAN(HLOOKUP(AJ$1,'1.源数据-产品报告-消费降序'!AJ:AJ,ROW(),0)),"")</f>
        <v/>
      </c>
      <c r="AK816" s="69" t="str">
        <f>IFERROR(CLEAN(HLOOKUP(AK$1,'1.源数据-产品报告-消费降序'!AK:AK,ROW(),0)),"")</f>
        <v/>
      </c>
      <c r="AL816" s="69" t="str">
        <f>IFERROR(CLEAN(HLOOKUP(AL$1,'1.源数据-产品报告-消费降序'!AL:AL,ROW(),0)),"")</f>
        <v/>
      </c>
      <c r="AM816" s="69" t="str">
        <f>IFERROR(CLEAN(HLOOKUP(AM$1,'1.源数据-产品报告-消费降序'!AM:AM,ROW(),0)),"")</f>
        <v/>
      </c>
      <c r="AN816" s="69" t="str">
        <f>IFERROR(CLEAN(HLOOKUP(AN$1,'1.源数据-产品报告-消费降序'!AN:AN,ROW(),0)),"")</f>
        <v/>
      </c>
      <c r="AO8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6" s="69" t="str">
        <f>IFERROR(CLEAN(HLOOKUP(AP$1,'1.源数据-产品报告-消费降序'!AP:AP,ROW(),0)),"")</f>
        <v/>
      </c>
      <c r="AS816" s="69" t="str">
        <f>IFERROR(CLEAN(HLOOKUP(AS$1,'1.源数据-产品报告-消费降序'!AS:AS,ROW(),0)),"")</f>
        <v/>
      </c>
      <c r="AT816" s="69" t="str">
        <f>IFERROR(CLEAN(HLOOKUP(AT$1,'1.源数据-产品报告-消费降序'!AT:AT,ROW(),0)),"")</f>
        <v/>
      </c>
      <c r="AU816" s="69" t="str">
        <f>IFERROR(CLEAN(HLOOKUP(AU$1,'1.源数据-产品报告-消费降序'!AU:AU,ROW(),0)),"")</f>
        <v/>
      </c>
      <c r="AV816" s="69" t="str">
        <f>IFERROR(CLEAN(HLOOKUP(AV$1,'1.源数据-产品报告-消费降序'!AV:AV,ROW(),0)),"")</f>
        <v/>
      </c>
      <c r="AW816" s="69" t="str">
        <f>IFERROR(CLEAN(HLOOKUP(AW$1,'1.源数据-产品报告-消费降序'!AW:AW,ROW(),0)),"")</f>
        <v/>
      </c>
      <c r="AX816" s="69" t="str">
        <f>IFERROR(CLEAN(HLOOKUP(AX$1,'1.源数据-产品报告-消费降序'!AX:AX,ROW(),0)),"")</f>
        <v/>
      </c>
      <c r="AY816" s="69" t="str">
        <f>IFERROR(CLEAN(HLOOKUP(AY$1,'1.源数据-产品报告-消费降序'!AY:AY,ROW(),0)),"")</f>
        <v/>
      </c>
      <c r="AZ8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6" s="69" t="str">
        <f>IFERROR(CLEAN(HLOOKUP(BA$1,'1.源数据-产品报告-消费降序'!BA:BA,ROW(),0)),"")</f>
        <v/>
      </c>
      <c r="BD816" s="69" t="str">
        <f>IFERROR(CLEAN(HLOOKUP(BD$1,'1.源数据-产品报告-消费降序'!BD:BD,ROW(),0)),"")</f>
        <v/>
      </c>
      <c r="BE816" s="69" t="str">
        <f>IFERROR(CLEAN(HLOOKUP(BE$1,'1.源数据-产品报告-消费降序'!BE:BE,ROW(),0)),"")</f>
        <v/>
      </c>
      <c r="BF816" s="69" t="str">
        <f>IFERROR(CLEAN(HLOOKUP(BF$1,'1.源数据-产品报告-消费降序'!BF:BF,ROW(),0)),"")</f>
        <v/>
      </c>
      <c r="BG816" s="69" t="str">
        <f>IFERROR(CLEAN(HLOOKUP(BG$1,'1.源数据-产品报告-消费降序'!BG:BG,ROW(),0)),"")</f>
        <v/>
      </c>
      <c r="BH816" s="69" t="str">
        <f>IFERROR(CLEAN(HLOOKUP(BH$1,'1.源数据-产品报告-消费降序'!BH:BH,ROW(),0)),"")</f>
        <v/>
      </c>
      <c r="BI816" s="69" t="str">
        <f>IFERROR(CLEAN(HLOOKUP(BI$1,'1.源数据-产品报告-消费降序'!BI:BI,ROW(),0)),"")</f>
        <v/>
      </c>
      <c r="BJ816" s="69" t="str">
        <f>IFERROR(CLEAN(HLOOKUP(BJ$1,'1.源数据-产品报告-消费降序'!BJ:BJ,ROW(),0)),"")</f>
        <v/>
      </c>
      <c r="BK8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6" s="69" t="str">
        <f>IFERROR(CLEAN(HLOOKUP(BL$1,'1.源数据-产品报告-消费降序'!BL:BL,ROW(),0)),"")</f>
        <v/>
      </c>
      <c r="BO816" s="69" t="str">
        <f>IFERROR(CLEAN(HLOOKUP(BO$1,'1.源数据-产品报告-消费降序'!BO:BO,ROW(),0)),"")</f>
        <v/>
      </c>
      <c r="BP816" s="69" t="str">
        <f>IFERROR(CLEAN(HLOOKUP(BP$1,'1.源数据-产品报告-消费降序'!BP:BP,ROW(),0)),"")</f>
        <v/>
      </c>
      <c r="BQ816" s="69" t="str">
        <f>IFERROR(CLEAN(HLOOKUP(BQ$1,'1.源数据-产品报告-消费降序'!BQ:BQ,ROW(),0)),"")</f>
        <v/>
      </c>
      <c r="BR816" s="69" t="str">
        <f>IFERROR(CLEAN(HLOOKUP(BR$1,'1.源数据-产品报告-消费降序'!BR:BR,ROW(),0)),"")</f>
        <v/>
      </c>
      <c r="BS816" s="69" t="str">
        <f>IFERROR(CLEAN(HLOOKUP(BS$1,'1.源数据-产品报告-消费降序'!BS:BS,ROW(),0)),"")</f>
        <v/>
      </c>
      <c r="BT816" s="69" t="str">
        <f>IFERROR(CLEAN(HLOOKUP(BT$1,'1.源数据-产品报告-消费降序'!BT:BT,ROW(),0)),"")</f>
        <v/>
      </c>
      <c r="BU816" s="69" t="str">
        <f>IFERROR(CLEAN(HLOOKUP(BU$1,'1.源数据-产品报告-消费降序'!BU:BU,ROW(),0)),"")</f>
        <v/>
      </c>
      <c r="BV8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6" s="69" t="str">
        <f>IFERROR(CLEAN(HLOOKUP(BW$1,'1.源数据-产品报告-消费降序'!BW:BW,ROW(),0)),"")</f>
        <v/>
      </c>
    </row>
    <row r="817" spans="1:75">
      <c r="A817" s="69" t="str">
        <f>IFERROR(CLEAN(HLOOKUP(A$1,'1.源数据-产品报告-消费降序'!A:A,ROW(),0)),"")</f>
        <v/>
      </c>
      <c r="B817" s="69" t="str">
        <f>IFERROR(CLEAN(HLOOKUP(B$1,'1.源数据-产品报告-消费降序'!B:B,ROW(),0)),"")</f>
        <v/>
      </c>
      <c r="C817" s="69" t="str">
        <f>IFERROR(CLEAN(HLOOKUP(C$1,'1.源数据-产品报告-消费降序'!C:C,ROW(),0)),"")</f>
        <v/>
      </c>
      <c r="D817" s="69" t="str">
        <f>IFERROR(CLEAN(HLOOKUP(D$1,'1.源数据-产品报告-消费降序'!D:D,ROW(),0)),"")</f>
        <v/>
      </c>
      <c r="E817" s="69" t="str">
        <f>IFERROR(CLEAN(HLOOKUP(E$1,'1.源数据-产品报告-消费降序'!E:E,ROW(),0)),"")</f>
        <v/>
      </c>
      <c r="F817" s="69" t="str">
        <f>IFERROR(CLEAN(HLOOKUP(F$1,'1.源数据-产品报告-消费降序'!F:F,ROW(),0)),"")</f>
        <v/>
      </c>
      <c r="G817" s="70">
        <f>IFERROR((HLOOKUP(G$1,'1.源数据-产品报告-消费降序'!G:G,ROW(),0)),"")</f>
        <v>0</v>
      </c>
      <c r="H8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7" s="69" t="str">
        <f>IFERROR(CLEAN(HLOOKUP(I$1,'1.源数据-产品报告-消费降序'!I:I,ROW(),0)),"")</f>
        <v/>
      </c>
      <c r="L817" s="69" t="str">
        <f>IFERROR(CLEAN(HLOOKUP(L$1,'1.源数据-产品报告-消费降序'!L:L,ROW(),0)),"")</f>
        <v/>
      </c>
      <c r="M817" s="69" t="str">
        <f>IFERROR(CLEAN(HLOOKUP(M$1,'1.源数据-产品报告-消费降序'!M:M,ROW(),0)),"")</f>
        <v/>
      </c>
      <c r="N817" s="69" t="str">
        <f>IFERROR(CLEAN(HLOOKUP(N$1,'1.源数据-产品报告-消费降序'!N:N,ROW(),0)),"")</f>
        <v/>
      </c>
      <c r="O817" s="69" t="str">
        <f>IFERROR(CLEAN(HLOOKUP(O$1,'1.源数据-产品报告-消费降序'!O:O,ROW(),0)),"")</f>
        <v/>
      </c>
      <c r="P817" s="69" t="str">
        <f>IFERROR(CLEAN(HLOOKUP(P$1,'1.源数据-产品报告-消费降序'!P:P,ROW(),0)),"")</f>
        <v/>
      </c>
      <c r="Q817" s="69" t="str">
        <f>IFERROR(CLEAN(HLOOKUP(Q$1,'1.源数据-产品报告-消费降序'!Q:Q,ROW(),0)),"")</f>
        <v/>
      </c>
      <c r="R817" s="69" t="str">
        <f>IFERROR(CLEAN(HLOOKUP(R$1,'1.源数据-产品报告-消费降序'!R:R,ROW(),0)),"")</f>
        <v/>
      </c>
      <c r="S8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7" s="69" t="str">
        <f>IFERROR(CLEAN(HLOOKUP(T$1,'1.源数据-产品报告-消费降序'!T:T,ROW(),0)),"")</f>
        <v/>
      </c>
      <c r="W817" s="69" t="str">
        <f>IFERROR(CLEAN(HLOOKUP(W$1,'1.源数据-产品报告-消费降序'!W:W,ROW(),0)),"")</f>
        <v/>
      </c>
      <c r="X817" s="69" t="str">
        <f>IFERROR(CLEAN(HLOOKUP(X$1,'1.源数据-产品报告-消费降序'!X:X,ROW(),0)),"")</f>
        <v/>
      </c>
      <c r="Y817" s="69" t="str">
        <f>IFERROR(CLEAN(HLOOKUP(Y$1,'1.源数据-产品报告-消费降序'!Y:Y,ROW(),0)),"")</f>
        <v/>
      </c>
      <c r="Z817" s="69" t="str">
        <f>IFERROR(CLEAN(HLOOKUP(Z$1,'1.源数据-产品报告-消费降序'!Z:Z,ROW(),0)),"")</f>
        <v/>
      </c>
      <c r="AA817" s="69" t="str">
        <f>IFERROR(CLEAN(HLOOKUP(AA$1,'1.源数据-产品报告-消费降序'!AA:AA,ROW(),0)),"")</f>
        <v/>
      </c>
      <c r="AB817" s="69" t="str">
        <f>IFERROR(CLEAN(HLOOKUP(AB$1,'1.源数据-产品报告-消费降序'!AB:AB,ROW(),0)),"")</f>
        <v/>
      </c>
      <c r="AC817" s="69" t="str">
        <f>IFERROR(CLEAN(HLOOKUP(AC$1,'1.源数据-产品报告-消费降序'!AC:AC,ROW(),0)),"")</f>
        <v/>
      </c>
      <c r="AD8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7" s="69" t="str">
        <f>IFERROR(CLEAN(HLOOKUP(AE$1,'1.源数据-产品报告-消费降序'!AE:AE,ROW(),0)),"")</f>
        <v/>
      </c>
      <c r="AH817" s="69" t="str">
        <f>IFERROR(CLEAN(HLOOKUP(AH$1,'1.源数据-产品报告-消费降序'!AH:AH,ROW(),0)),"")</f>
        <v/>
      </c>
      <c r="AI817" s="69" t="str">
        <f>IFERROR(CLEAN(HLOOKUP(AI$1,'1.源数据-产品报告-消费降序'!AI:AI,ROW(),0)),"")</f>
        <v/>
      </c>
      <c r="AJ817" s="69" t="str">
        <f>IFERROR(CLEAN(HLOOKUP(AJ$1,'1.源数据-产品报告-消费降序'!AJ:AJ,ROW(),0)),"")</f>
        <v/>
      </c>
      <c r="AK817" s="69" t="str">
        <f>IFERROR(CLEAN(HLOOKUP(AK$1,'1.源数据-产品报告-消费降序'!AK:AK,ROW(),0)),"")</f>
        <v/>
      </c>
      <c r="AL817" s="69" t="str">
        <f>IFERROR(CLEAN(HLOOKUP(AL$1,'1.源数据-产品报告-消费降序'!AL:AL,ROW(),0)),"")</f>
        <v/>
      </c>
      <c r="AM817" s="69" t="str">
        <f>IFERROR(CLEAN(HLOOKUP(AM$1,'1.源数据-产品报告-消费降序'!AM:AM,ROW(),0)),"")</f>
        <v/>
      </c>
      <c r="AN817" s="69" t="str">
        <f>IFERROR(CLEAN(HLOOKUP(AN$1,'1.源数据-产品报告-消费降序'!AN:AN,ROW(),0)),"")</f>
        <v/>
      </c>
      <c r="AO8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7" s="69" t="str">
        <f>IFERROR(CLEAN(HLOOKUP(AP$1,'1.源数据-产品报告-消费降序'!AP:AP,ROW(),0)),"")</f>
        <v/>
      </c>
      <c r="AS817" s="69" t="str">
        <f>IFERROR(CLEAN(HLOOKUP(AS$1,'1.源数据-产品报告-消费降序'!AS:AS,ROW(),0)),"")</f>
        <v/>
      </c>
      <c r="AT817" s="69" t="str">
        <f>IFERROR(CLEAN(HLOOKUP(AT$1,'1.源数据-产品报告-消费降序'!AT:AT,ROW(),0)),"")</f>
        <v/>
      </c>
      <c r="AU817" s="69" t="str">
        <f>IFERROR(CLEAN(HLOOKUP(AU$1,'1.源数据-产品报告-消费降序'!AU:AU,ROW(),0)),"")</f>
        <v/>
      </c>
      <c r="AV817" s="69" t="str">
        <f>IFERROR(CLEAN(HLOOKUP(AV$1,'1.源数据-产品报告-消费降序'!AV:AV,ROW(),0)),"")</f>
        <v/>
      </c>
      <c r="AW817" s="69" t="str">
        <f>IFERROR(CLEAN(HLOOKUP(AW$1,'1.源数据-产品报告-消费降序'!AW:AW,ROW(),0)),"")</f>
        <v/>
      </c>
      <c r="AX817" s="69" t="str">
        <f>IFERROR(CLEAN(HLOOKUP(AX$1,'1.源数据-产品报告-消费降序'!AX:AX,ROW(),0)),"")</f>
        <v/>
      </c>
      <c r="AY817" s="69" t="str">
        <f>IFERROR(CLEAN(HLOOKUP(AY$1,'1.源数据-产品报告-消费降序'!AY:AY,ROW(),0)),"")</f>
        <v/>
      </c>
      <c r="AZ8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7" s="69" t="str">
        <f>IFERROR(CLEAN(HLOOKUP(BA$1,'1.源数据-产品报告-消费降序'!BA:BA,ROW(),0)),"")</f>
        <v/>
      </c>
      <c r="BD817" s="69" t="str">
        <f>IFERROR(CLEAN(HLOOKUP(BD$1,'1.源数据-产品报告-消费降序'!BD:BD,ROW(),0)),"")</f>
        <v/>
      </c>
      <c r="BE817" s="69" t="str">
        <f>IFERROR(CLEAN(HLOOKUP(BE$1,'1.源数据-产品报告-消费降序'!BE:BE,ROW(),0)),"")</f>
        <v/>
      </c>
      <c r="BF817" s="69" t="str">
        <f>IFERROR(CLEAN(HLOOKUP(BF$1,'1.源数据-产品报告-消费降序'!BF:BF,ROW(),0)),"")</f>
        <v/>
      </c>
      <c r="BG817" s="69" t="str">
        <f>IFERROR(CLEAN(HLOOKUP(BG$1,'1.源数据-产品报告-消费降序'!BG:BG,ROW(),0)),"")</f>
        <v/>
      </c>
      <c r="BH817" s="69" t="str">
        <f>IFERROR(CLEAN(HLOOKUP(BH$1,'1.源数据-产品报告-消费降序'!BH:BH,ROW(),0)),"")</f>
        <v/>
      </c>
      <c r="BI817" s="69" t="str">
        <f>IFERROR(CLEAN(HLOOKUP(BI$1,'1.源数据-产品报告-消费降序'!BI:BI,ROW(),0)),"")</f>
        <v/>
      </c>
      <c r="BJ817" s="69" t="str">
        <f>IFERROR(CLEAN(HLOOKUP(BJ$1,'1.源数据-产品报告-消费降序'!BJ:BJ,ROW(),0)),"")</f>
        <v/>
      </c>
      <c r="BK8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7" s="69" t="str">
        <f>IFERROR(CLEAN(HLOOKUP(BL$1,'1.源数据-产品报告-消费降序'!BL:BL,ROW(),0)),"")</f>
        <v/>
      </c>
      <c r="BO817" s="69" t="str">
        <f>IFERROR(CLEAN(HLOOKUP(BO$1,'1.源数据-产品报告-消费降序'!BO:BO,ROW(),0)),"")</f>
        <v/>
      </c>
      <c r="BP817" s="69" t="str">
        <f>IFERROR(CLEAN(HLOOKUP(BP$1,'1.源数据-产品报告-消费降序'!BP:BP,ROW(),0)),"")</f>
        <v/>
      </c>
      <c r="BQ817" s="69" t="str">
        <f>IFERROR(CLEAN(HLOOKUP(BQ$1,'1.源数据-产品报告-消费降序'!BQ:BQ,ROW(),0)),"")</f>
        <v/>
      </c>
      <c r="BR817" s="69" t="str">
        <f>IFERROR(CLEAN(HLOOKUP(BR$1,'1.源数据-产品报告-消费降序'!BR:BR,ROW(),0)),"")</f>
        <v/>
      </c>
      <c r="BS817" s="69" t="str">
        <f>IFERROR(CLEAN(HLOOKUP(BS$1,'1.源数据-产品报告-消费降序'!BS:BS,ROW(),0)),"")</f>
        <v/>
      </c>
      <c r="BT817" s="69" t="str">
        <f>IFERROR(CLEAN(HLOOKUP(BT$1,'1.源数据-产品报告-消费降序'!BT:BT,ROW(),0)),"")</f>
        <v/>
      </c>
      <c r="BU817" s="69" t="str">
        <f>IFERROR(CLEAN(HLOOKUP(BU$1,'1.源数据-产品报告-消费降序'!BU:BU,ROW(),0)),"")</f>
        <v/>
      </c>
      <c r="BV8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7" s="69" t="str">
        <f>IFERROR(CLEAN(HLOOKUP(BW$1,'1.源数据-产品报告-消费降序'!BW:BW,ROW(),0)),"")</f>
        <v/>
      </c>
    </row>
    <row r="818" spans="1:75">
      <c r="A818" s="69" t="str">
        <f>IFERROR(CLEAN(HLOOKUP(A$1,'1.源数据-产品报告-消费降序'!A:A,ROW(),0)),"")</f>
        <v/>
      </c>
      <c r="B818" s="69" t="str">
        <f>IFERROR(CLEAN(HLOOKUP(B$1,'1.源数据-产品报告-消费降序'!B:B,ROW(),0)),"")</f>
        <v/>
      </c>
      <c r="C818" s="69" t="str">
        <f>IFERROR(CLEAN(HLOOKUP(C$1,'1.源数据-产品报告-消费降序'!C:C,ROW(),0)),"")</f>
        <v/>
      </c>
      <c r="D818" s="69" t="str">
        <f>IFERROR(CLEAN(HLOOKUP(D$1,'1.源数据-产品报告-消费降序'!D:D,ROW(),0)),"")</f>
        <v/>
      </c>
      <c r="E818" s="69" t="str">
        <f>IFERROR(CLEAN(HLOOKUP(E$1,'1.源数据-产品报告-消费降序'!E:E,ROW(),0)),"")</f>
        <v/>
      </c>
      <c r="F818" s="69" t="str">
        <f>IFERROR(CLEAN(HLOOKUP(F$1,'1.源数据-产品报告-消费降序'!F:F,ROW(),0)),"")</f>
        <v/>
      </c>
      <c r="G818" s="70">
        <f>IFERROR((HLOOKUP(G$1,'1.源数据-产品报告-消费降序'!G:G,ROW(),0)),"")</f>
        <v>0</v>
      </c>
      <c r="H8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8" s="69" t="str">
        <f>IFERROR(CLEAN(HLOOKUP(I$1,'1.源数据-产品报告-消费降序'!I:I,ROW(),0)),"")</f>
        <v/>
      </c>
      <c r="L818" s="69" t="str">
        <f>IFERROR(CLEAN(HLOOKUP(L$1,'1.源数据-产品报告-消费降序'!L:L,ROW(),0)),"")</f>
        <v/>
      </c>
      <c r="M818" s="69" t="str">
        <f>IFERROR(CLEAN(HLOOKUP(M$1,'1.源数据-产品报告-消费降序'!M:M,ROW(),0)),"")</f>
        <v/>
      </c>
      <c r="N818" s="69" t="str">
        <f>IFERROR(CLEAN(HLOOKUP(N$1,'1.源数据-产品报告-消费降序'!N:N,ROW(),0)),"")</f>
        <v/>
      </c>
      <c r="O818" s="69" t="str">
        <f>IFERROR(CLEAN(HLOOKUP(O$1,'1.源数据-产品报告-消费降序'!O:O,ROW(),0)),"")</f>
        <v/>
      </c>
      <c r="P818" s="69" t="str">
        <f>IFERROR(CLEAN(HLOOKUP(P$1,'1.源数据-产品报告-消费降序'!P:P,ROW(),0)),"")</f>
        <v/>
      </c>
      <c r="Q818" s="69" t="str">
        <f>IFERROR(CLEAN(HLOOKUP(Q$1,'1.源数据-产品报告-消费降序'!Q:Q,ROW(),0)),"")</f>
        <v/>
      </c>
      <c r="R818" s="69" t="str">
        <f>IFERROR(CLEAN(HLOOKUP(R$1,'1.源数据-产品报告-消费降序'!R:R,ROW(),0)),"")</f>
        <v/>
      </c>
      <c r="S8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8" s="69" t="str">
        <f>IFERROR(CLEAN(HLOOKUP(T$1,'1.源数据-产品报告-消费降序'!T:T,ROW(),0)),"")</f>
        <v/>
      </c>
      <c r="W818" s="69" t="str">
        <f>IFERROR(CLEAN(HLOOKUP(W$1,'1.源数据-产品报告-消费降序'!W:W,ROW(),0)),"")</f>
        <v/>
      </c>
      <c r="X818" s="69" t="str">
        <f>IFERROR(CLEAN(HLOOKUP(X$1,'1.源数据-产品报告-消费降序'!X:X,ROW(),0)),"")</f>
        <v/>
      </c>
      <c r="Y818" s="69" t="str">
        <f>IFERROR(CLEAN(HLOOKUP(Y$1,'1.源数据-产品报告-消费降序'!Y:Y,ROW(),0)),"")</f>
        <v/>
      </c>
      <c r="Z818" s="69" t="str">
        <f>IFERROR(CLEAN(HLOOKUP(Z$1,'1.源数据-产品报告-消费降序'!Z:Z,ROW(),0)),"")</f>
        <v/>
      </c>
      <c r="AA818" s="69" t="str">
        <f>IFERROR(CLEAN(HLOOKUP(AA$1,'1.源数据-产品报告-消费降序'!AA:AA,ROW(),0)),"")</f>
        <v/>
      </c>
      <c r="AB818" s="69" t="str">
        <f>IFERROR(CLEAN(HLOOKUP(AB$1,'1.源数据-产品报告-消费降序'!AB:AB,ROW(),0)),"")</f>
        <v/>
      </c>
      <c r="AC818" s="69" t="str">
        <f>IFERROR(CLEAN(HLOOKUP(AC$1,'1.源数据-产品报告-消费降序'!AC:AC,ROW(),0)),"")</f>
        <v/>
      </c>
      <c r="AD8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8" s="69" t="str">
        <f>IFERROR(CLEAN(HLOOKUP(AE$1,'1.源数据-产品报告-消费降序'!AE:AE,ROW(),0)),"")</f>
        <v/>
      </c>
      <c r="AH818" s="69" t="str">
        <f>IFERROR(CLEAN(HLOOKUP(AH$1,'1.源数据-产品报告-消费降序'!AH:AH,ROW(),0)),"")</f>
        <v/>
      </c>
      <c r="AI818" s="69" t="str">
        <f>IFERROR(CLEAN(HLOOKUP(AI$1,'1.源数据-产品报告-消费降序'!AI:AI,ROW(),0)),"")</f>
        <v/>
      </c>
      <c r="AJ818" s="69" t="str">
        <f>IFERROR(CLEAN(HLOOKUP(AJ$1,'1.源数据-产品报告-消费降序'!AJ:AJ,ROW(),0)),"")</f>
        <v/>
      </c>
      <c r="AK818" s="69" t="str">
        <f>IFERROR(CLEAN(HLOOKUP(AK$1,'1.源数据-产品报告-消费降序'!AK:AK,ROW(),0)),"")</f>
        <v/>
      </c>
      <c r="AL818" s="69" t="str">
        <f>IFERROR(CLEAN(HLOOKUP(AL$1,'1.源数据-产品报告-消费降序'!AL:AL,ROW(),0)),"")</f>
        <v/>
      </c>
      <c r="AM818" s="69" t="str">
        <f>IFERROR(CLEAN(HLOOKUP(AM$1,'1.源数据-产品报告-消费降序'!AM:AM,ROW(),0)),"")</f>
        <v/>
      </c>
      <c r="AN818" s="69" t="str">
        <f>IFERROR(CLEAN(HLOOKUP(AN$1,'1.源数据-产品报告-消费降序'!AN:AN,ROW(),0)),"")</f>
        <v/>
      </c>
      <c r="AO8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8" s="69" t="str">
        <f>IFERROR(CLEAN(HLOOKUP(AP$1,'1.源数据-产品报告-消费降序'!AP:AP,ROW(),0)),"")</f>
        <v/>
      </c>
      <c r="AS818" s="69" t="str">
        <f>IFERROR(CLEAN(HLOOKUP(AS$1,'1.源数据-产品报告-消费降序'!AS:AS,ROW(),0)),"")</f>
        <v/>
      </c>
      <c r="AT818" s="69" t="str">
        <f>IFERROR(CLEAN(HLOOKUP(AT$1,'1.源数据-产品报告-消费降序'!AT:AT,ROW(),0)),"")</f>
        <v/>
      </c>
      <c r="AU818" s="69" t="str">
        <f>IFERROR(CLEAN(HLOOKUP(AU$1,'1.源数据-产品报告-消费降序'!AU:AU,ROW(),0)),"")</f>
        <v/>
      </c>
      <c r="AV818" s="69" t="str">
        <f>IFERROR(CLEAN(HLOOKUP(AV$1,'1.源数据-产品报告-消费降序'!AV:AV,ROW(),0)),"")</f>
        <v/>
      </c>
      <c r="AW818" s="69" t="str">
        <f>IFERROR(CLEAN(HLOOKUP(AW$1,'1.源数据-产品报告-消费降序'!AW:AW,ROW(),0)),"")</f>
        <v/>
      </c>
      <c r="AX818" s="69" t="str">
        <f>IFERROR(CLEAN(HLOOKUP(AX$1,'1.源数据-产品报告-消费降序'!AX:AX,ROW(),0)),"")</f>
        <v/>
      </c>
      <c r="AY818" s="69" t="str">
        <f>IFERROR(CLEAN(HLOOKUP(AY$1,'1.源数据-产品报告-消费降序'!AY:AY,ROW(),0)),"")</f>
        <v/>
      </c>
      <c r="AZ8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8" s="69" t="str">
        <f>IFERROR(CLEAN(HLOOKUP(BA$1,'1.源数据-产品报告-消费降序'!BA:BA,ROW(),0)),"")</f>
        <v/>
      </c>
      <c r="BD818" s="69" t="str">
        <f>IFERROR(CLEAN(HLOOKUP(BD$1,'1.源数据-产品报告-消费降序'!BD:BD,ROW(),0)),"")</f>
        <v/>
      </c>
      <c r="BE818" s="69" t="str">
        <f>IFERROR(CLEAN(HLOOKUP(BE$1,'1.源数据-产品报告-消费降序'!BE:BE,ROW(),0)),"")</f>
        <v/>
      </c>
      <c r="BF818" s="69" t="str">
        <f>IFERROR(CLEAN(HLOOKUP(BF$1,'1.源数据-产品报告-消费降序'!BF:BF,ROW(),0)),"")</f>
        <v/>
      </c>
      <c r="BG818" s="69" t="str">
        <f>IFERROR(CLEAN(HLOOKUP(BG$1,'1.源数据-产品报告-消费降序'!BG:BG,ROW(),0)),"")</f>
        <v/>
      </c>
      <c r="BH818" s="69" t="str">
        <f>IFERROR(CLEAN(HLOOKUP(BH$1,'1.源数据-产品报告-消费降序'!BH:BH,ROW(),0)),"")</f>
        <v/>
      </c>
      <c r="BI818" s="69" t="str">
        <f>IFERROR(CLEAN(HLOOKUP(BI$1,'1.源数据-产品报告-消费降序'!BI:BI,ROW(),0)),"")</f>
        <v/>
      </c>
      <c r="BJ818" s="69" t="str">
        <f>IFERROR(CLEAN(HLOOKUP(BJ$1,'1.源数据-产品报告-消费降序'!BJ:BJ,ROW(),0)),"")</f>
        <v/>
      </c>
      <c r="BK8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8" s="69" t="str">
        <f>IFERROR(CLEAN(HLOOKUP(BL$1,'1.源数据-产品报告-消费降序'!BL:BL,ROW(),0)),"")</f>
        <v/>
      </c>
      <c r="BO818" s="69" t="str">
        <f>IFERROR(CLEAN(HLOOKUP(BO$1,'1.源数据-产品报告-消费降序'!BO:BO,ROW(),0)),"")</f>
        <v/>
      </c>
      <c r="BP818" s="69" t="str">
        <f>IFERROR(CLEAN(HLOOKUP(BP$1,'1.源数据-产品报告-消费降序'!BP:BP,ROW(),0)),"")</f>
        <v/>
      </c>
      <c r="BQ818" s="69" t="str">
        <f>IFERROR(CLEAN(HLOOKUP(BQ$1,'1.源数据-产品报告-消费降序'!BQ:BQ,ROW(),0)),"")</f>
        <v/>
      </c>
      <c r="BR818" s="69" t="str">
        <f>IFERROR(CLEAN(HLOOKUP(BR$1,'1.源数据-产品报告-消费降序'!BR:BR,ROW(),0)),"")</f>
        <v/>
      </c>
      <c r="BS818" s="69" t="str">
        <f>IFERROR(CLEAN(HLOOKUP(BS$1,'1.源数据-产品报告-消费降序'!BS:BS,ROW(),0)),"")</f>
        <v/>
      </c>
      <c r="BT818" s="69" t="str">
        <f>IFERROR(CLEAN(HLOOKUP(BT$1,'1.源数据-产品报告-消费降序'!BT:BT,ROW(),0)),"")</f>
        <v/>
      </c>
      <c r="BU818" s="69" t="str">
        <f>IFERROR(CLEAN(HLOOKUP(BU$1,'1.源数据-产品报告-消费降序'!BU:BU,ROW(),0)),"")</f>
        <v/>
      </c>
      <c r="BV8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8" s="69" t="str">
        <f>IFERROR(CLEAN(HLOOKUP(BW$1,'1.源数据-产品报告-消费降序'!BW:BW,ROW(),0)),"")</f>
        <v/>
      </c>
    </row>
    <row r="819" spans="1:75">
      <c r="A819" s="69" t="str">
        <f>IFERROR(CLEAN(HLOOKUP(A$1,'1.源数据-产品报告-消费降序'!A:A,ROW(),0)),"")</f>
        <v/>
      </c>
      <c r="B819" s="69" t="str">
        <f>IFERROR(CLEAN(HLOOKUP(B$1,'1.源数据-产品报告-消费降序'!B:B,ROW(),0)),"")</f>
        <v/>
      </c>
      <c r="C819" s="69" t="str">
        <f>IFERROR(CLEAN(HLOOKUP(C$1,'1.源数据-产品报告-消费降序'!C:C,ROW(),0)),"")</f>
        <v/>
      </c>
      <c r="D819" s="69" t="str">
        <f>IFERROR(CLEAN(HLOOKUP(D$1,'1.源数据-产品报告-消费降序'!D:D,ROW(),0)),"")</f>
        <v/>
      </c>
      <c r="E819" s="69" t="str">
        <f>IFERROR(CLEAN(HLOOKUP(E$1,'1.源数据-产品报告-消费降序'!E:E,ROW(),0)),"")</f>
        <v/>
      </c>
      <c r="F819" s="69" t="str">
        <f>IFERROR(CLEAN(HLOOKUP(F$1,'1.源数据-产品报告-消费降序'!F:F,ROW(),0)),"")</f>
        <v/>
      </c>
      <c r="G819" s="70">
        <f>IFERROR((HLOOKUP(G$1,'1.源数据-产品报告-消费降序'!G:G,ROW(),0)),"")</f>
        <v>0</v>
      </c>
      <c r="H8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19" s="69" t="str">
        <f>IFERROR(CLEAN(HLOOKUP(I$1,'1.源数据-产品报告-消费降序'!I:I,ROW(),0)),"")</f>
        <v/>
      </c>
      <c r="L819" s="69" t="str">
        <f>IFERROR(CLEAN(HLOOKUP(L$1,'1.源数据-产品报告-消费降序'!L:L,ROW(),0)),"")</f>
        <v/>
      </c>
      <c r="M819" s="69" t="str">
        <f>IFERROR(CLEAN(HLOOKUP(M$1,'1.源数据-产品报告-消费降序'!M:M,ROW(),0)),"")</f>
        <v/>
      </c>
      <c r="N819" s="69" t="str">
        <f>IFERROR(CLEAN(HLOOKUP(N$1,'1.源数据-产品报告-消费降序'!N:N,ROW(),0)),"")</f>
        <v/>
      </c>
      <c r="O819" s="69" t="str">
        <f>IFERROR(CLEAN(HLOOKUP(O$1,'1.源数据-产品报告-消费降序'!O:O,ROW(),0)),"")</f>
        <v/>
      </c>
      <c r="P819" s="69" t="str">
        <f>IFERROR(CLEAN(HLOOKUP(P$1,'1.源数据-产品报告-消费降序'!P:P,ROW(),0)),"")</f>
        <v/>
      </c>
      <c r="Q819" s="69" t="str">
        <f>IFERROR(CLEAN(HLOOKUP(Q$1,'1.源数据-产品报告-消费降序'!Q:Q,ROW(),0)),"")</f>
        <v/>
      </c>
      <c r="R819" s="69" t="str">
        <f>IFERROR(CLEAN(HLOOKUP(R$1,'1.源数据-产品报告-消费降序'!R:R,ROW(),0)),"")</f>
        <v/>
      </c>
      <c r="S8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19" s="69" t="str">
        <f>IFERROR(CLEAN(HLOOKUP(T$1,'1.源数据-产品报告-消费降序'!T:T,ROW(),0)),"")</f>
        <v/>
      </c>
      <c r="W819" s="69" t="str">
        <f>IFERROR(CLEAN(HLOOKUP(W$1,'1.源数据-产品报告-消费降序'!W:W,ROW(),0)),"")</f>
        <v/>
      </c>
      <c r="X819" s="69" t="str">
        <f>IFERROR(CLEAN(HLOOKUP(X$1,'1.源数据-产品报告-消费降序'!X:X,ROW(),0)),"")</f>
        <v/>
      </c>
      <c r="Y819" s="69" t="str">
        <f>IFERROR(CLEAN(HLOOKUP(Y$1,'1.源数据-产品报告-消费降序'!Y:Y,ROW(),0)),"")</f>
        <v/>
      </c>
      <c r="Z819" s="69" t="str">
        <f>IFERROR(CLEAN(HLOOKUP(Z$1,'1.源数据-产品报告-消费降序'!Z:Z,ROW(),0)),"")</f>
        <v/>
      </c>
      <c r="AA819" s="69" t="str">
        <f>IFERROR(CLEAN(HLOOKUP(AA$1,'1.源数据-产品报告-消费降序'!AA:AA,ROW(),0)),"")</f>
        <v/>
      </c>
      <c r="AB819" s="69" t="str">
        <f>IFERROR(CLEAN(HLOOKUP(AB$1,'1.源数据-产品报告-消费降序'!AB:AB,ROW(),0)),"")</f>
        <v/>
      </c>
      <c r="AC819" s="69" t="str">
        <f>IFERROR(CLEAN(HLOOKUP(AC$1,'1.源数据-产品报告-消费降序'!AC:AC,ROW(),0)),"")</f>
        <v/>
      </c>
      <c r="AD8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19" s="69" t="str">
        <f>IFERROR(CLEAN(HLOOKUP(AE$1,'1.源数据-产品报告-消费降序'!AE:AE,ROW(),0)),"")</f>
        <v/>
      </c>
      <c r="AH819" s="69" t="str">
        <f>IFERROR(CLEAN(HLOOKUP(AH$1,'1.源数据-产品报告-消费降序'!AH:AH,ROW(),0)),"")</f>
        <v/>
      </c>
      <c r="AI819" s="69" t="str">
        <f>IFERROR(CLEAN(HLOOKUP(AI$1,'1.源数据-产品报告-消费降序'!AI:AI,ROW(),0)),"")</f>
        <v/>
      </c>
      <c r="AJ819" s="69" t="str">
        <f>IFERROR(CLEAN(HLOOKUP(AJ$1,'1.源数据-产品报告-消费降序'!AJ:AJ,ROW(),0)),"")</f>
        <v/>
      </c>
      <c r="AK819" s="69" t="str">
        <f>IFERROR(CLEAN(HLOOKUP(AK$1,'1.源数据-产品报告-消费降序'!AK:AK,ROW(),0)),"")</f>
        <v/>
      </c>
      <c r="AL819" s="69" t="str">
        <f>IFERROR(CLEAN(HLOOKUP(AL$1,'1.源数据-产品报告-消费降序'!AL:AL,ROW(),0)),"")</f>
        <v/>
      </c>
      <c r="AM819" s="69" t="str">
        <f>IFERROR(CLEAN(HLOOKUP(AM$1,'1.源数据-产品报告-消费降序'!AM:AM,ROW(),0)),"")</f>
        <v/>
      </c>
      <c r="AN819" s="69" t="str">
        <f>IFERROR(CLEAN(HLOOKUP(AN$1,'1.源数据-产品报告-消费降序'!AN:AN,ROW(),0)),"")</f>
        <v/>
      </c>
      <c r="AO8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19" s="69" t="str">
        <f>IFERROR(CLEAN(HLOOKUP(AP$1,'1.源数据-产品报告-消费降序'!AP:AP,ROW(),0)),"")</f>
        <v/>
      </c>
      <c r="AS819" s="69" t="str">
        <f>IFERROR(CLEAN(HLOOKUP(AS$1,'1.源数据-产品报告-消费降序'!AS:AS,ROW(),0)),"")</f>
        <v/>
      </c>
      <c r="AT819" s="69" t="str">
        <f>IFERROR(CLEAN(HLOOKUP(AT$1,'1.源数据-产品报告-消费降序'!AT:AT,ROW(),0)),"")</f>
        <v/>
      </c>
      <c r="AU819" s="69" t="str">
        <f>IFERROR(CLEAN(HLOOKUP(AU$1,'1.源数据-产品报告-消费降序'!AU:AU,ROW(),0)),"")</f>
        <v/>
      </c>
      <c r="AV819" s="69" t="str">
        <f>IFERROR(CLEAN(HLOOKUP(AV$1,'1.源数据-产品报告-消费降序'!AV:AV,ROW(),0)),"")</f>
        <v/>
      </c>
      <c r="AW819" s="69" t="str">
        <f>IFERROR(CLEAN(HLOOKUP(AW$1,'1.源数据-产品报告-消费降序'!AW:AW,ROW(),0)),"")</f>
        <v/>
      </c>
      <c r="AX819" s="69" t="str">
        <f>IFERROR(CLEAN(HLOOKUP(AX$1,'1.源数据-产品报告-消费降序'!AX:AX,ROW(),0)),"")</f>
        <v/>
      </c>
      <c r="AY819" s="69" t="str">
        <f>IFERROR(CLEAN(HLOOKUP(AY$1,'1.源数据-产品报告-消费降序'!AY:AY,ROW(),0)),"")</f>
        <v/>
      </c>
      <c r="AZ8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19" s="69" t="str">
        <f>IFERROR(CLEAN(HLOOKUP(BA$1,'1.源数据-产品报告-消费降序'!BA:BA,ROW(),0)),"")</f>
        <v/>
      </c>
      <c r="BD819" s="69" t="str">
        <f>IFERROR(CLEAN(HLOOKUP(BD$1,'1.源数据-产品报告-消费降序'!BD:BD,ROW(),0)),"")</f>
        <v/>
      </c>
      <c r="BE819" s="69" t="str">
        <f>IFERROR(CLEAN(HLOOKUP(BE$1,'1.源数据-产品报告-消费降序'!BE:BE,ROW(),0)),"")</f>
        <v/>
      </c>
      <c r="BF819" s="69" t="str">
        <f>IFERROR(CLEAN(HLOOKUP(BF$1,'1.源数据-产品报告-消费降序'!BF:BF,ROW(),0)),"")</f>
        <v/>
      </c>
      <c r="BG819" s="69" t="str">
        <f>IFERROR(CLEAN(HLOOKUP(BG$1,'1.源数据-产品报告-消费降序'!BG:BG,ROW(),0)),"")</f>
        <v/>
      </c>
      <c r="BH819" s="69" t="str">
        <f>IFERROR(CLEAN(HLOOKUP(BH$1,'1.源数据-产品报告-消费降序'!BH:BH,ROW(),0)),"")</f>
        <v/>
      </c>
      <c r="BI819" s="69" t="str">
        <f>IFERROR(CLEAN(HLOOKUP(BI$1,'1.源数据-产品报告-消费降序'!BI:BI,ROW(),0)),"")</f>
        <v/>
      </c>
      <c r="BJ819" s="69" t="str">
        <f>IFERROR(CLEAN(HLOOKUP(BJ$1,'1.源数据-产品报告-消费降序'!BJ:BJ,ROW(),0)),"")</f>
        <v/>
      </c>
      <c r="BK8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19" s="69" t="str">
        <f>IFERROR(CLEAN(HLOOKUP(BL$1,'1.源数据-产品报告-消费降序'!BL:BL,ROW(),0)),"")</f>
        <v/>
      </c>
      <c r="BO819" s="69" t="str">
        <f>IFERROR(CLEAN(HLOOKUP(BO$1,'1.源数据-产品报告-消费降序'!BO:BO,ROW(),0)),"")</f>
        <v/>
      </c>
      <c r="BP819" s="69" t="str">
        <f>IFERROR(CLEAN(HLOOKUP(BP$1,'1.源数据-产品报告-消费降序'!BP:BP,ROW(),0)),"")</f>
        <v/>
      </c>
      <c r="BQ819" s="69" t="str">
        <f>IFERROR(CLEAN(HLOOKUP(BQ$1,'1.源数据-产品报告-消费降序'!BQ:BQ,ROW(),0)),"")</f>
        <v/>
      </c>
      <c r="BR819" s="69" t="str">
        <f>IFERROR(CLEAN(HLOOKUP(BR$1,'1.源数据-产品报告-消费降序'!BR:BR,ROW(),0)),"")</f>
        <v/>
      </c>
      <c r="BS819" s="69" t="str">
        <f>IFERROR(CLEAN(HLOOKUP(BS$1,'1.源数据-产品报告-消费降序'!BS:BS,ROW(),0)),"")</f>
        <v/>
      </c>
      <c r="BT819" s="69" t="str">
        <f>IFERROR(CLEAN(HLOOKUP(BT$1,'1.源数据-产品报告-消费降序'!BT:BT,ROW(),0)),"")</f>
        <v/>
      </c>
      <c r="BU819" s="69" t="str">
        <f>IFERROR(CLEAN(HLOOKUP(BU$1,'1.源数据-产品报告-消费降序'!BU:BU,ROW(),0)),"")</f>
        <v/>
      </c>
      <c r="BV8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19" s="69" t="str">
        <f>IFERROR(CLEAN(HLOOKUP(BW$1,'1.源数据-产品报告-消费降序'!BW:BW,ROW(),0)),"")</f>
        <v/>
      </c>
    </row>
    <row r="820" spans="1:75">
      <c r="A820" s="69" t="str">
        <f>IFERROR(CLEAN(HLOOKUP(A$1,'1.源数据-产品报告-消费降序'!A:A,ROW(),0)),"")</f>
        <v/>
      </c>
      <c r="B820" s="69" t="str">
        <f>IFERROR(CLEAN(HLOOKUP(B$1,'1.源数据-产品报告-消费降序'!B:B,ROW(),0)),"")</f>
        <v/>
      </c>
      <c r="C820" s="69" t="str">
        <f>IFERROR(CLEAN(HLOOKUP(C$1,'1.源数据-产品报告-消费降序'!C:C,ROW(),0)),"")</f>
        <v/>
      </c>
      <c r="D820" s="69" t="str">
        <f>IFERROR(CLEAN(HLOOKUP(D$1,'1.源数据-产品报告-消费降序'!D:D,ROW(),0)),"")</f>
        <v/>
      </c>
      <c r="E820" s="69" t="str">
        <f>IFERROR(CLEAN(HLOOKUP(E$1,'1.源数据-产品报告-消费降序'!E:E,ROW(),0)),"")</f>
        <v/>
      </c>
      <c r="F820" s="69" t="str">
        <f>IFERROR(CLEAN(HLOOKUP(F$1,'1.源数据-产品报告-消费降序'!F:F,ROW(),0)),"")</f>
        <v/>
      </c>
      <c r="G820" s="70">
        <f>IFERROR((HLOOKUP(G$1,'1.源数据-产品报告-消费降序'!G:G,ROW(),0)),"")</f>
        <v>0</v>
      </c>
      <c r="H8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0" s="69" t="str">
        <f>IFERROR(CLEAN(HLOOKUP(I$1,'1.源数据-产品报告-消费降序'!I:I,ROW(),0)),"")</f>
        <v/>
      </c>
      <c r="L820" s="69" t="str">
        <f>IFERROR(CLEAN(HLOOKUP(L$1,'1.源数据-产品报告-消费降序'!L:L,ROW(),0)),"")</f>
        <v/>
      </c>
      <c r="M820" s="69" t="str">
        <f>IFERROR(CLEAN(HLOOKUP(M$1,'1.源数据-产品报告-消费降序'!M:M,ROW(),0)),"")</f>
        <v/>
      </c>
      <c r="N820" s="69" t="str">
        <f>IFERROR(CLEAN(HLOOKUP(N$1,'1.源数据-产品报告-消费降序'!N:N,ROW(),0)),"")</f>
        <v/>
      </c>
      <c r="O820" s="69" t="str">
        <f>IFERROR(CLEAN(HLOOKUP(O$1,'1.源数据-产品报告-消费降序'!O:O,ROW(),0)),"")</f>
        <v/>
      </c>
      <c r="P820" s="69" t="str">
        <f>IFERROR(CLEAN(HLOOKUP(P$1,'1.源数据-产品报告-消费降序'!P:P,ROW(),0)),"")</f>
        <v/>
      </c>
      <c r="Q820" s="69" t="str">
        <f>IFERROR(CLEAN(HLOOKUP(Q$1,'1.源数据-产品报告-消费降序'!Q:Q,ROW(),0)),"")</f>
        <v/>
      </c>
      <c r="R820" s="69" t="str">
        <f>IFERROR(CLEAN(HLOOKUP(R$1,'1.源数据-产品报告-消费降序'!R:R,ROW(),0)),"")</f>
        <v/>
      </c>
      <c r="S8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0" s="69" t="str">
        <f>IFERROR(CLEAN(HLOOKUP(T$1,'1.源数据-产品报告-消费降序'!T:T,ROW(),0)),"")</f>
        <v/>
      </c>
      <c r="W820" s="69" t="str">
        <f>IFERROR(CLEAN(HLOOKUP(W$1,'1.源数据-产品报告-消费降序'!W:W,ROW(),0)),"")</f>
        <v/>
      </c>
      <c r="X820" s="69" t="str">
        <f>IFERROR(CLEAN(HLOOKUP(X$1,'1.源数据-产品报告-消费降序'!X:X,ROW(),0)),"")</f>
        <v/>
      </c>
      <c r="Y820" s="69" t="str">
        <f>IFERROR(CLEAN(HLOOKUP(Y$1,'1.源数据-产品报告-消费降序'!Y:Y,ROW(),0)),"")</f>
        <v/>
      </c>
      <c r="Z820" s="69" t="str">
        <f>IFERROR(CLEAN(HLOOKUP(Z$1,'1.源数据-产品报告-消费降序'!Z:Z,ROW(),0)),"")</f>
        <v/>
      </c>
      <c r="AA820" s="69" t="str">
        <f>IFERROR(CLEAN(HLOOKUP(AA$1,'1.源数据-产品报告-消费降序'!AA:AA,ROW(),0)),"")</f>
        <v/>
      </c>
      <c r="AB820" s="69" t="str">
        <f>IFERROR(CLEAN(HLOOKUP(AB$1,'1.源数据-产品报告-消费降序'!AB:AB,ROW(),0)),"")</f>
        <v/>
      </c>
      <c r="AC820" s="69" t="str">
        <f>IFERROR(CLEAN(HLOOKUP(AC$1,'1.源数据-产品报告-消费降序'!AC:AC,ROW(),0)),"")</f>
        <v/>
      </c>
      <c r="AD8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0" s="69" t="str">
        <f>IFERROR(CLEAN(HLOOKUP(AE$1,'1.源数据-产品报告-消费降序'!AE:AE,ROW(),0)),"")</f>
        <v/>
      </c>
      <c r="AH820" s="69" t="str">
        <f>IFERROR(CLEAN(HLOOKUP(AH$1,'1.源数据-产品报告-消费降序'!AH:AH,ROW(),0)),"")</f>
        <v/>
      </c>
      <c r="AI820" s="69" t="str">
        <f>IFERROR(CLEAN(HLOOKUP(AI$1,'1.源数据-产品报告-消费降序'!AI:AI,ROW(),0)),"")</f>
        <v/>
      </c>
      <c r="AJ820" s="69" t="str">
        <f>IFERROR(CLEAN(HLOOKUP(AJ$1,'1.源数据-产品报告-消费降序'!AJ:AJ,ROW(),0)),"")</f>
        <v/>
      </c>
      <c r="AK820" s="69" t="str">
        <f>IFERROR(CLEAN(HLOOKUP(AK$1,'1.源数据-产品报告-消费降序'!AK:AK,ROW(),0)),"")</f>
        <v/>
      </c>
      <c r="AL820" s="69" t="str">
        <f>IFERROR(CLEAN(HLOOKUP(AL$1,'1.源数据-产品报告-消费降序'!AL:AL,ROW(),0)),"")</f>
        <v/>
      </c>
      <c r="AM820" s="69" t="str">
        <f>IFERROR(CLEAN(HLOOKUP(AM$1,'1.源数据-产品报告-消费降序'!AM:AM,ROW(),0)),"")</f>
        <v/>
      </c>
      <c r="AN820" s="69" t="str">
        <f>IFERROR(CLEAN(HLOOKUP(AN$1,'1.源数据-产品报告-消费降序'!AN:AN,ROW(),0)),"")</f>
        <v/>
      </c>
      <c r="AO8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0" s="69" t="str">
        <f>IFERROR(CLEAN(HLOOKUP(AP$1,'1.源数据-产品报告-消费降序'!AP:AP,ROW(),0)),"")</f>
        <v/>
      </c>
      <c r="AS820" s="69" t="str">
        <f>IFERROR(CLEAN(HLOOKUP(AS$1,'1.源数据-产品报告-消费降序'!AS:AS,ROW(),0)),"")</f>
        <v/>
      </c>
      <c r="AT820" s="69" t="str">
        <f>IFERROR(CLEAN(HLOOKUP(AT$1,'1.源数据-产品报告-消费降序'!AT:AT,ROW(),0)),"")</f>
        <v/>
      </c>
      <c r="AU820" s="69" t="str">
        <f>IFERROR(CLEAN(HLOOKUP(AU$1,'1.源数据-产品报告-消费降序'!AU:AU,ROW(),0)),"")</f>
        <v/>
      </c>
      <c r="AV820" s="69" t="str">
        <f>IFERROR(CLEAN(HLOOKUP(AV$1,'1.源数据-产品报告-消费降序'!AV:AV,ROW(),0)),"")</f>
        <v/>
      </c>
      <c r="AW820" s="69" t="str">
        <f>IFERROR(CLEAN(HLOOKUP(AW$1,'1.源数据-产品报告-消费降序'!AW:AW,ROW(),0)),"")</f>
        <v/>
      </c>
      <c r="AX820" s="69" t="str">
        <f>IFERROR(CLEAN(HLOOKUP(AX$1,'1.源数据-产品报告-消费降序'!AX:AX,ROW(),0)),"")</f>
        <v/>
      </c>
      <c r="AY820" s="69" t="str">
        <f>IFERROR(CLEAN(HLOOKUP(AY$1,'1.源数据-产品报告-消费降序'!AY:AY,ROW(),0)),"")</f>
        <v/>
      </c>
      <c r="AZ8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0" s="69" t="str">
        <f>IFERROR(CLEAN(HLOOKUP(BA$1,'1.源数据-产品报告-消费降序'!BA:BA,ROW(),0)),"")</f>
        <v/>
      </c>
      <c r="BD820" s="69" t="str">
        <f>IFERROR(CLEAN(HLOOKUP(BD$1,'1.源数据-产品报告-消费降序'!BD:BD,ROW(),0)),"")</f>
        <v/>
      </c>
      <c r="BE820" s="69" t="str">
        <f>IFERROR(CLEAN(HLOOKUP(BE$1,'1.源数据-产品报告-消费降序'!BE:BE,ROW(),0)),"")</f>
        <v/>
      </c>
      <c r="BF820" s="69" t="str">
        <f>IFERROR(CLEAN(HLOOKUP(BF$1,'1.源数据-产品报告-消费降序'!BF:BF,ROW(),0)),"")</f>
        <v/>
      </c>
      <c r="BG820" s="69" t="str">
        <f>IFERROR(CLEAN(HLOOKUP(BG$1,'1.源数据-产品报告-消费降序'!BG:BG,ROW(),0)),"")</f>
        <v/>
      </c>
      <c r="BH820" s="69" t="str">
        <f>IFERROR(CLEAN(HLOOKUP(BH$1,'1.源数据-产品报告-消费降序'!BH:BH,ROW(),0)),"")</f>
        <v/>
      </c>
      <c r="BI820" s="69" t="str">
        <f>IFERROR(CLEAN(HLOOKUP(BI$1,'1.源数据-产品报告-消费降序'!BI:BI,ROW(),0)),"")</f>
        <v/>
      </c>
      <c r="BJ820" s="69" t="str">
        <f>IFERROR(CLEAN(HLOOKUP(BJ$1,'1.源数据-产品报告-消费降序'!BJ:BJ,ROW(),0)),"")</f>
        <v/>
      </c>
      <c r="BK8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0" s="69" t="str">
        <f>IFERROR(CLEAN(HLOOKUP(BL$1,'1.源数据-产品报告-消费降序'!BL:BL,ROW(),0)),"")</f>
        <v/>
      </c>
      <c r="BO820" s="69" t="str">
        <f>IFERROR(CLEAN(HLOOKUP(BO$1,'1.源数据-产品报告-消费降序'!BO:BO,ROW(),0)),"")</f>
        <v/>
      </c>
      <c r="BP820" s="69" t="str">
        <f>IFERROR(CLEAN(HLOOKUP(BP$1,'1.源数据-产品报告-消费降序'!BP:BP,ROW(),0)),"")</f>
        <v/>
      </c>
      <c r="BQ820" s="69" t="str">
        <f>IFERROR(CLEAN(HLOOKUP(BQ$1,'1.源数据-产品报告-消费降序'!BQ:BQ,ROW(),0)),"")</f>
        <v/>
      </c>
      <c r="BR820" s="69" t="str">
        <f>IFERROR(CLEAN(HLOOKUP(BR$1,'1.源数据-产品报告-消费降序'!BR:BR,ROW(),0)),"")</f>
        <v/>
      </c>
      <c r="BS820" s="69" t="str">
        <f>IFERROR(CLEAN(HLOOKUP(BS$1,'1.源数据-产品报告-消费降序'!BS:BS,ROW(),0)),"")</f>
        <v/>
      </c>
      <c r="BT820" s="69" t="str">
        <f>IFERROR(CLEAN(HLOOKUP(BT$1,'1.源数据-产品报告-消费降序'!BT:BT,ROW(),0)),"")</f>
        <v/>
      </c>
      <c r="BU820" s="69" t="str">
        <f>IFERROR(CLEAN(HLOOKUP(BU$1,'1.源数据-产品报告-消费降序'!BU:BU,ROW(),0)),"")</f>
        <v/>
      </c>
      <c r="BV8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0" s="69" t="str">
        <f>IFERROR(CLEAN(HLOOKUP(BW$1,'1.源数据-产品报告-消费降序'!BW:BW,ROW(),0)),"")</f>
        <v/>
      </c>
    </row>
    <row r="821" spans="1:75">
      <c r="A821" s="69" t="str">
        <f>IFERROR(CLEAN(HLOOKUP(A$1,'1.源数据-产品报告-消费降序'!A:A,ROW(),0)),"")</f>
        <v/>
      </c>
      <c r="B821" s="69" t="str">
        <f>IFERROR(CLEAN(HLOOKUP(B$1,'1.源数据-产品报告-消费降序'!B:B,ROW(),0)),"")</f>
        <v/>
      </c>
      <c r="C821" s="69" t="str">
        <f>IFERROR(CLEAN(HLOOKUP(C$1,'1.源数据-产品报告-消费降序'!C:C,ROW(),0)),"")</f>
        <v/>
      </c>
      <c r="D821" s="69" t="str">
        <f>IFERROR(CLEAN(HLOOKUP(D$1,'1.源数据-产品报告-消费降序'!D:D,ROW(),0)),"")</f>
        <v/>
      </c>
      <c r="E821" s="69" t="str">
        <f>IFERROR(CLEAN(HLOOKUP(E$1,'1.源数据-产品报告-消费降序'!E:E,ROW(),0)),"")</f>
        <v/>
      </c>
      <c r="F821" s="69" t="str">
        <f>IFERROR(CLEAN(HLOOKUP(F$1,'1.源数据-产品报告-消费降序'!F:F,ROW(),0)),"")</f>
        <v/>
      </c>
      <c r="G821" s="70">
        <f>IFERROR((HLOOKUP(G$1,'1.源数据-产品报告-消费降序'!G:G,ROW(),0)),"")</f>
        <v>0</v>
      </c>
      <c r="H8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1" s="69" t="str">
        <f>IFERROR(CLEAN(HLOOKUP(I$1,'1.源数据-产品报告-消费降序'!I:I,ROW(),0)),"")</f>
        <v/>
      </c>
      <c r="L821" s="69" t="str">
        <f>IFERROR(CLEAN(HLOOKUP(L$1,'1.源数据-产品报告-消费降序'!L:L,ROW(),0)),"")</f>
        <v/>
      </c>
      <c r="M821" s="69" t="str">
        <f>IFERROR(CLEAN(HLOOKUP(M$1,'1.源数据-产品报告-消费降序'!M:M,ROW(),0)),"")</f>
        <v/>
      </c>
      <c r="N821" s="69" t="str">
        <f>IFERROR(CLEAN(HLOOKUP(N$1,'1.源数据-产品报告-消费降序'!N:N,ROW(),0)),"")</f>
        <v/>
      </c>
      <c r="O821" s="69" t="str">
        <f>IFERROR(CLEAN(HLOOKUP(O$1,'1.源数据-产品报告-消费降序'!O:O,ROW(),0)),"")</f>
        <v/>
      </c>
      <c r="P821" s="69" t="str">
        <f>IFERROR(CLEAN(HLOOKUP(P$1,'1.源数据-产品报告-消费降序'!P:P,ROW(),0)),"")</f>
        <v/>
      </c>
      <c r="Q821" s="69" t="str">
        <f>IFERROR(CLEAN(HLOOKUP(Q$1,'1.源数据-产品报告-消费降序'!Q:Q,ROW(),0)),"")</f>
        <v/>
      </c>
      <c r="R821" s="69" t="str">
        <f>IFERROR(CLEAN(HLOOKUP(R$1,'1.源数据-产品报告-消费降序'!R:R,ROW(),0)),"")</f>
        <v/>
      </c>
      <c r="S8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1" s="69" t="str">
        <f>IFERROR(CLEAN(HLOOKUP(T$1,'1.源数据-产品报告-消费降序'!T:T,ROW(),0)),"")</f>
        <v/>
      </c>
      <c r="W821" s="69" t="str">
        <f>IFERROR(CLEAN(HLOOKUP(W$1,'1.源数据-产品报告-消费降序'!W:W,ROW(),0)),"")</f>
        <v/>
      </c>
      <c r="X821" s="69" t="str">
        <f>IFERROR(CLEAN(HLOOKUP(X$1,'1.源数据-产品报告-消费降序'!X:X,ROW(),0)),"")</f>
        <v/>
      </c>
      <c r="Y821" s="69" t="str">
        <f>IFERROR(CLEAN(HLOOKUP(Y$1,'1.源数据-产品报告-消费降序'!Y:Y,ROW(),0)),"")</f>
        <v/>
      </c>
      <c r="Z821" s="69" t="str">
        <f>IFERROR(CLEAN(HLOOKUP(Z$1,'1.源数据-产品报告-消费降序'!Z:Z,ROW(),0)),"")</f>
        <v/>
      </c>
      <c r="AA821" s="69" t="str">
        <f>IFERROR(CLEAN(HLOOKUP(AA$1,'1.源数据-产品报告-消费降序'!AA:AA,ROW(),0)),"")</f>
        <v/>
      </c>
      <c r="AB821" s="69" t="str">
        <f>IFERROR(CLEAN(HLOOKUP(AB$1,'1.源数据-产品报告-消费降序'!AB:AB,ROW(),0)),"")</f>
        <v/>
      </c>
      <c r="AC821" s="69" t="str">
        <f>IFERROR(CLEAN(HLOOKUP(AC$1,'1.源数据-产品报告-消费降序'!AC:AC,ROW(),0)),"")</f>
        <v/>
      </c>
      <c r="AD8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1" s="69" t="str">
        <f>IFERROR(CLEAN(HLOOKUP(AE$1,'1.源数据-产品报告-消费降序'!AE:AE,ROW(),0)),"")</f>
        <v/>
      </c>
      <c r="AH821" s="69" t="str">
        <f>IFERROR(CLEAN(HLOOKUP(AH$1,'1.源数据-产品报告-消费降序'!AH:AH,ROW(),0)),"")</f>
        <v/>
      </c>
      <c r="AI821" s="69" t="str">
        <f>IFERROR(CLEAN(HLOOKUP(AI$1,'1.源数据-产品报告-消费降序'!AI:AI,ROW(),0)),"")</f>
        <v/>
      </c>
      <c r="AJ821" s="69" t="str">
        <f>IFERROR(CLEAN(HLOOKUP(AJ$1,'1.源数据-产品报告-消费降序'!AJ:AJ,ROW(),0)),"")</f>
        <v/>
      </c>
      <c r="AK821" s="69" t="str">
        <f>IFERROR(CLEAN(HLOOKUP(AK$1,'1.源数据-产品报告-消费降序'!AK:AK,ROW(),0)),"")</f>
        <v/>
      </c>
      <c r="AL821" s="69" t="str">
        <f>IFERROR(CLEAN(HLOOKUP(AL$1,'1.源数据-产品报告-消费降序'!AL:AL,ROW(),0)),"")</f>
        <v/>
      </c>
      <c r="AM821" s="69" t="str">
        <f>IFERROR(CLEAN(HLOOKUP(AM$1,'1.源数据-产品报告-消费降序'!AM:AM,ROW(),0)),"")</f>
        <v/>
      </c>
      <c r="AN821" s="69" t="str">
        <f>IFERROR(CLEAN(HLOOKUP(AN$1,'1.源数据-产品报告-消费降序'!AN:AN,ROW(),0)),"")</f>
        <v/>
      </c>
      <c r="AO8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1" s="69" t="str">
        <f>IFERROR(CLEAN(HLOOKUP(AP$1,'1.源数据-产品报告-消费降序'!AP:AP,ROW(),0)),"")</f>
        <v/>
      </c>
      <c r="AS821" s="69" t="str">
        <f>IFERROR(CLEAN(HLOOKUP(AS$1,'1.源数据-产品报告-消费降序'!AS:AS,ROW(),0)),"")</f>
        <v/>
      </c>
      <c r="AT821" s="69" t="str">
        <f>IFERROR(CLEAN(HLOOKUP(AT$1,'1.源数据-产品报告-消费降序'!AT:AT,ROW(),0)),"")</f>
        <v/>
      </c>
      <c r="AU821" s="69" t="str">
        <f>IFERROR(CLEAN(HLOOKUP(AU$1,'1.源数据-产品报告-消费降序'!AU:AU,ROW(),0)),"")</f>
        <v/>
      </c>
      <c r="AV821" s="69" t="str">
        <f>IFERROR(CLEAN(HLOOKUP(AV$1,'1.源数据-产品报告-消费降序'!AV:AV,ROW(),0)),"")</f>
        <v/>
      </c>
      <c r="AW821" s="69" t="str">
        <f>IFERROR(CLEAN(HLOOKUP(AW$1,'1.源数据-产品报告-消费降序'!AW:AW,ROW(),0)),"")</f>
        <v/>
      </c>
      <c r="AX821" s="69" t="str">
        <f>IFERROR(CLEAN(HLOOKUP(AX$1,'1.源数据-产品报告-消费降序'!AX:AX,ROW(),0)),"")</f>
        <v/>
      </c>
      <c r="AY821" s="69" t="str">
        <f>IFERROR(CLEAN(HLOOKUP(AY$1,'1.源数据-产品报告-消费降序'!AY:AY,ROW(),0)),"")</f>
        <v/>
      </c>
      <c r="AZ8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1" s="69" t="str">
        <f>IFERROR(CLEAN(HLOOKUP(BA$1,'1.源数据-产品报告-消费降序'!BA:BA,ROW(),0)),"")</f>
        <v/>
      </c>
      <c r="BD821" s="69" t="str">
        <f>IFERROR(CLEAN(HLOOKUP(BD$1,'1.源数据-产品报告-消费降序'!BD:BD,ROW(),0)),"")</f>
        <v/>
      </c>
      <c r="BE821" s="69" t="str">
        <f>IFERROR(CLEAN(HLOOKUP(BE$1,'1.源数据-产品报告-消费降序'!BE:BE,ROW(),0)),"")</f>
        <v/>
      </c>
      <c r="BF821" s="69" t="str">
        <f>IFERROR(CLEAN(HLOOKUP(BF$1,'1.源数据-产品报告-消费降序'!BF:BF,ROW(),0)),"")</f>
        <v/>
      </c>
      <c r="BG821" s="69" t="str">
        <f>IFERROR(CLEAN(HLOOKUP(BG$1,'1.源数据-产品报告-消费降序'!BG:BG,ROW(),0)),"")</f>
        <v/>
      </c>
      <c r="BH821" s="69" t="str">
        <f>IFERROR(CLEAN(HLOOKUP(BH$1,'1.源数据-产品报告-消费降序'!BH:BH,ROW(),0)),"")</f>
        <v/>
      </c>
      <c r="BI821" s="69" t="str">
        <f>IFERROR(CLEAN(HLOOKUP(BI$1,'1.源数据-产品报告-消费降序'!BI:BI,ROW(),0)),"")</f>
        <v/>
      </c>
      <c r="BJ821" s="69" t="str">
        <f>IFERROR(CLEAN(HLOOKUP(BJ$1,'1.源数据-产品报告-消费降序'!BJ:BJ,ROW(),0)),"")</f>
        <v/>
      </c>
      <c r="BK8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1" s="69" t="str">
        <f>IFERROR(CLEAN(HLOOKUP(BL$1,'1.源数据-产品报告-消费降序'!BL:BL,ROW(),0)),"")</f>
        <v/>
      </c>
      <c r="BO821" s="69" t="str">
        <f>IFERROR(CLEAN(HLOOKUP(BO$1,'1.源数据-产品报告-消费降序'!BO:BO,ROW(),0)),"")</f>
        <v/>
      </c>
      <c r="BP821" s="69" t="str">
        <f>IFERROR(CLEAN(HLOOKUP(BP$1,'1.源数据-产品报告-消费降序'!BP:BP,ROW(),0)),"")</f>
        <v/>
      </c>
      <c r="BQ821" s="69" t="str">
        <f>IFERROR(CLEAN(HLOOKUP(BQ$1,'1.源数据-产品报告-消费降序'!BQ:BQ,ROW(),0)),"")</f>
        <v/>
      </c>
      <c r="BR821" s="69" t="str">
        <f>IFERROR(CLEAN(HLOOKUP(BR$1,'1.源数据-产品报告-消费降序'!BR:BR,ROW(),0)),"")</f>
        <v/>
      </c>
      <c r="BS821" s="69" t="str">
        <f>IFERROR(CLEAN(HLOOKUP(BS$1,'1.源数据-产品报告-消费降序'!BS:BS,ROW(),0)),"")</f>
        <v/>
      </c>
      <c r="BT821" s="69" t="str">
        <f>IFERROR(CLEAN(HLOOKUP(BT$1,'1.源数据-产品报告-消费降序'!BT:BT,ROW(),0)),"")</f>
        <v/>
      </c>
      <c r="BU821" s="69" t="str">
        <f>IFERROR(CLEAN(HLOOKUP(BU$1,'1.源数据-产品报告-消费降序'!BU:BU,ROW(),0)),"")</f>
        <v/>
      </c>
      <c r="BV8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1" s="69" t="str">
        <f>IFERROR(CLEAN(HLOOKUP(BW$1,'1.源数据-产品报告-消费降序'!BW:BW,ROW(),0)),"")</f>
        <v/>
      </c>
    </row>
    <row r="822" spans="1:75">
      <c r="A822" s="69" t="str">
        <f>IFERROR(CLEAN(HLOOKUP(A$1,'1.源数据-产品报告-消费降序'!A:A,ROW(),0)),"")</f>
        <v/>
      </c>
      <c r="B822" s="69" t="str">
        <f>IFERROR(CLEAN(HLOOKUP(B$1,'1.源数据-产品报告-消费降序'!B:B,ROW(),0)),"")</f>
        <v/>
      </c>
      <c r="C822" s="69" t="str">
        <f>IFERROR(CLEAN(HLOOKUP(C$1,'1.源数据-产品报告-消费降序'!C:C,ROW(),0)),"")</f>
        <v/>
      </c>
      <c r="D822" s="69" t="str">
        <f>IFERROR(CLEAN(HLOOKUP(D$1,'1.源数据-产品报告-消费降序'!D:D,ROW(),0)),"")</f>
        <v/>
      </c>
      <c r="E822" s="69" t="str">
        <f>IFERROR(CLEAN(HLOOKUP(E$1,'1.源数据-产品报告-消费降序'!E:E,ROW(),0)),"")</f>
        <v/>
      </c>
      <c r="F822" s="69" t="str">
        <f>IFERROR(CLEAN(HLOOKUP(F$1,'1.源数据-产品报告-消费降序'!F:F,ROW(),0)),"")</f>
        <v/>
      </c>
      <c r="G822" s="70">
        <f>IFERROR((HLOOKUP(G$1,'1.源数据-产品报告-消费降序'!G:G,ROW(),0)),"")</f>
        <v>0</v>
      </c>
      <c r="H8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2" s="69" t="str">
        <f>IFERROR(CLEAN(HLOOKUP(I$1,'1.源数据-产品报告-消费降序'!I:I,ROW(),0)),"")</f>
        <v/>
      </c>
      <c r="L822" s="69" t="str">
        <f>IFERROR(CLEAN(HLOOKUP(L$1,'1.源数据-产品报告-消费降序'!L:L,ROW(),0)),"")</f>
        <v/>
      </c>
      <c r="M822" s="69" t="str">
        <f>IFERROR(CLEAN(HLOOKUP(M$1,'1.源数据-产品报告-消费降序'!M:M,ROW(),0)),"")</f>
        <v/>
      </c>
      <c r="N822" s="69" t="str">
        <f>IFERROR(CLEAN(HLOOKUP(N$1,'1.源数据-产品报告-消费降序'!N:N,ROW(),0)),"")</f>
        <v/>
      </c>
      <c r="O822" s="69" t="str">
        <f>IFERROR(CLEAN(HLOOKUP(O$1,'1.源数据-产品报告-消费降序'!O:O,ROW(),0)),"")</f>
        <v/>
      </c>
      <c r="P822" s="69" t="str">
        <f>IFERROR(CLEAN(HLOOKUP(P$1,'1.源数据-产品报告-消费降序'!P:P,ROW(),0)),"")</f>
        <v/>
      </c>
      <c r="Q822" s="69" t="str">
        <f>IFERROR(CLEAN(HLOOKUP(Q$1,'1.源数据-产品报告-消费降序'!Q:Q,ROW(),0)),"")</f>
        <v/>
      </c>
      <c r="R822" s="69" t="str">
        <f>IFERROR(CLEAN(HLOOKUP(R$1,'1.源数据-产品报告-消费降序'!R:R,ROW(),0)),"")</f>
        <v/>
      </c>
      <c r="S8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2" s="69" t="str">
        <f>IFERROR(CLEAN(HLOOKUP(T$1,'1.源数据-产品报告-消费降序'!T:T,ROW(),0)),"")</f>
        <v/>
      </c>
      <c r="W822" s="69" t="str">
        <f>IFERROR(CLEAN(HLOOKUP(W$1,'1.源数据-产品报告-消费降序'!W:W,ROW(),0)),"")</f>
        <v/>
      </c>
      <c r="X822" s="69" t="str">
        <f>IFERROR(CLEAN(HLOOKUP(X$1,'1.源数据-产品报告-消费降序'!X:X,ROW(),0)),"")</f>
        <v/>
      </c>
      <c r="Y822" s="69" t="str">
        <f>IFERROR(CLEAN(HLOOKUP(Y$1,'1.源数据-产品报告-消费降序'!Y:Y,ROW(),0)),"")</f>
        <v/>
      </c>
      <c r="Z822" s="69" t="str">
        <f>IFERROR(CLEAN(HLOOKUP(Z$1,'1.源数据-产品报告-消费降序'!Z:Z,ROW(),0)),"")</f>
        <v/>
      </c>
      <c r="AA822" s="69" t="str">
        <f>IFERROR(CLEAN(HLOOKUP(AA$1,'1.源数据-产品报告-消费降序'!AA:AA,ROW(),0)),"")</f>
        <v/>
      </c>
      <c r="AB822" s="69" t="str">
        <f>IFERROR(CLEAN(HLOOKUP(AB$1,'1.源数据-产品报告-消费降序'!AB:AB,ROW(),0)),"")</f>
        <v/>
      </c>
      <c r="AC822" s="69" t="str">
        <f>IFERROR(CLEAN(HLOOKUP(AC$1,'1.源数据-产品报告-消费降序'!AC:AC,ROW(),0)),"")</f>
        <v/>
      </c>
      <c r="AD8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2" s="69" t="str">
        <f>IFERROR(CLEAN(HLOOKUP(AE$1,'1.源数据-产品报告-消费降序'!AE:AE,ROW(),0)),"")</f>
        <v/>
      </c>
      <c r="AH822" s="69" t="str">
        <f>IFERROR(CLEAN(HLOOKUP(AH$1,'1.源数据-产品报告-消费降序'!AH:AH,ROW(),0)),"")</f>
        <v/>
      </c>
      <c r="AI822" s="69" t="str">
        <f>IFERROR(CLEAN(HLOOKUP(AI$1,'1.源数据-产品报告-消费降序'!AI:AI,ROW(),0)),"")</f>
        <v/>
      </c>
      <c r="AJ822" s="69" t="str">
        <f>IFERROR(CLEAN(HLOOKUP(AJ$1,'1.源数据-产品报告-消费降序'!AJ:AJ,ROW(),0)),"")</f>
        <v/>
      </c>
      <c r="AK822" s="69" t="str">
        <f>IFERROR(CLEAN(HLOOKUP(AK$1,'1.源数据-产品报告-消费降序'!AK:AK,ROW(),0)),"")</f>
        <v/>
      </c>
      <c r="AL822" s="69" t="str">
        <f>IFERROR(CLEAN(HLOOKUP(AL$1,'1.源数据-产品报告-消费降序'!AL:AL,ROW(),0)),"")</f>
        <v/>
      </c>
      <c r="AM822" s="69" t="str">
        <f>IFERROR(CLEAN(HLOOKUP(AM$1,'1.源数据-产品报告-消费降序'!AM:AM,ROW(),0)),"")</f>
        <v/>
      </c>
      <c r="AN822" s="69" t="str">
        <f>IFERROR(CLEAN(HLOOKUP(AN$1,'1.源数据-产品报告-消费降序'!AN:AN,ROW(),0)),"")</f>
        <v/>
      </c>
      <c r="AO8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2" s="69" t="str">
        <f>IFERROR(CLEAN(HLOOKUP(AP$1,'1.源数据-产品报告-消费降序'!AP:AP,ROW(),0)),"")</f>
        <v/>
      </c>
      <c r="AS822" s="69" t="str">
        <f>IFERROR(CLEAN(HLOOKUP(AS$1,'1.源数据-产品报告-消费降序'!AS:AS,ROW(),0)),"")</f>
        <v/>
      </c>
      <c r="AT822" s="69" t="str">
        <f>IFERROR(CLEAN(HLOOKUP(AT$1,'1.源数据-产品报告-消费降序'!AT:AT,ROW(),0)),"")</f>
        <v/>
      </c>
      <c r="AU822" s="69" t="str">
        <f>IFERROR(CLEAN(HLOOKUP(AU$1,'1.源数据-产品报告-消费降序'!AU:AU,ROW(),0)),"")</f>
        <v/>
      </c>
      <c r="AV822" s="69" t="str">
        <f>IFERROR(CLEAN(HLOOKUP(AV$1,'1.源数据-产品报告-消费降序'!AV:AV,ROW(),0)),"")</f>
        <v/>
      </c>
      <c r="AW822" s="69" t="str">
        <f>IFERROR(CLEAN(HLOOKUP(AW$1,'1.源数据-产品报告-消费降序'!AW:AW,ROW(),0)),"")</f>
        <v/>
      </c>
      <c r="AX822" s="69" t="str">
        <f>IFERROR(CLEAN(HLOOKUP(AX$1,'1.源数据-产品报告-消费降序'!AX:AX,ROW(),0)),"")</f>
        <v/>
      </c>
      <c r="AY822" s="69" t="str">
        <f>IFERROR(CLEAN(HLOOKUP(AY$1,'1.源数据-产品报告-消费降序'!AY:AY,ROW(),0)),"")</f>
        <v/>
      </c>
      <c r="AZ8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2" s="69" t="str">
        <f>IFERROR(CLEAN(HLOOKUP(BA$1,'1.源数据-产品报告-消费降序'!BA:BA,ROW(),0)),"")</f>
        <v/>
      </c>
      <c r="BD822" s="69" t="str">
        <f>IFERROR(CLEAN(HLOOKUP(BD$1,'1.源数据-产品报告-消费降序'!BD:BD,ROW(),0)),"")</f>
        <v/>
      </c>
      <c r="BE822" s="69" t="str">
        <f>IFERROR(CLEAN(HLOOKUP(BE$1,'1.源数据-产品报告-消费降序'!BE:BE,ROW(),0)),"")</f>
        <v/>
      </c>
      <c r="BF822" s="69" t="str">
        <f>IFERROR(CLEAN(HLOOKUP(BF$1,'1.源数据-产品报告-消费降序'!BF:BF,ROW(),0)),"")</f>
        <v/>
      </c>
      <c r="BG822" s="69" t="str">
        <f>IFERROR(CLEAN(HLOOKUP(BG$1,'1.源数据-产品报告-消费降序'!BG:BG,ROW(),0)),"")</f>
        <v/>
      </c>
      <c r="BH822" s="69" t="str">
        <f>IFERROR(CLEAN(HLOOKUP(BH$1,'1.源数据-产品报告-消费降序'!BH:BH,ROW(),0)),"")</f>
        <v/>
      </c>
      <c r="BI822" s="69" t="str">
        <f>IFERROR(CLEAN(HLOOKUP(BI$1,'1.源数据-产品报告-消费降序'!BI:BI,ROW(),0)),"")</f>
        <v/>
      </c>
      <c r="BJ822" s="69" t="str">
        <f>IFERROR(CLEAN(HLOOKUP(BJ$1,'1.源数据-产品报告-消费降序'!BJ:BJ,ROW(),0)),"")</f>
        <v/>
      </c>
      <c r="BK8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2" s="69" t="str">
        <f>IFERROR(CLEAN(HLOOKUP(BL$1,'1.源数据-产品报告-消费降序'!BL:BL,ROW(),0)),"")</f>
        <v/>
      </c>
      <c r="BO822" s="69" t="str">
        <f>IFERROR(CLEAN(HLOOKUP(BO$1,'1.源数据-产品报告-消费降序'!BO:BO,ROW(),0)),"")</f>
        <v/>
      </c>
      <c r="BP822" s="69" t="str">
        <f>IFERROR(CLEAN(HLOOKUP(BP$1,'1.源数据-产品报告-消费降序'!BP:BP,ROW(),0)),"")</f>
        <v/>
      </c>
      <c r="BQ822" s="69" t="str">
        <f>IFERROR(CLEAN(HLOOKUP(BQ$1,'1.源数据-产品报告-消费降序'!BQ:BQ,ROW(),0)),"")</f>
        <v/>
      </c>
      <c r="BR822" s="69" t="str">
        <f>IFERROR(CLEAN(HLOOKUP(BR$1,'1.源数据-产品报告-消费降序'!BR:BR,ROW(),0)),"")</f>
        <v/>
      </c>
      <c r="BS822" s="69" t="str">
        <f>IFERROR(CLEAN(HLOOKUP(BS$1,'1.源数据-产品报告-消费降序'!BS:BS,ROW(),0)),"")</f>
        <v/>
      </c>
      <c r="BT822" s="69" t="str">
        <f>IFERROR(CLEAN(HLOOKUP(BT$1,'1.源数据-产品报告-消费降序'!BT:BT,ROW(),0)),"")</f>
        <v/>
      </c>
      <c r="BU822" s="69" t="str">
        <f>IFERROR(CLEAN(HLOOKUP(BU$1,'1.源数据-产品报告-消费降序'!BU:BU,ROW(),0)),"")</f>
        <v/>
      </c>
      <c r="BV8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2" s="69" t="str">
        <f>IFERROR(CLEAN(HLOOKUP(BW$1,'1.源数据-产品报告-消费降序'!BW:BW,ROW(),0)),"")</f>
        <v/>
      </c>
    </row>
    <row r="823" spans="1:75">
      <c r="A823" s="69" t="str">
        <f>IFERROR(CLEAN(HLOOKUP(A$1,'1.源数据-产品报告-消费降序'!A:A,ROW(),0)),"")</f>
        <v/>
      </c>
      <c r="B823" s="69" t="str">
        <f>IFERROR(CLEAN(HLOOKUP(B$1,'1.源数据-产品报告-消费降序'!B:B,ROW(),0)),"")</f>
        <v/>
      </c>
      <c r="C823" s="69" t="str">
        <f>IFERROR(CLEAN(HLOOKUP(C$1,'1.源数据-产品报告-消费降序'!C:C,ROW(),0)),"")</f>
        <v/>
      </c>
      <c r="D823" s="69" t="str">
        <f>IFERROR(CLEAN(HLOOKUP(D$1,'1.源数据-产品报告-消费降序'!D:D,ROW(),0)),"")</f>
        <v/>
      </c>
      <c r="E823" s="69" t="str">
        <f>IFERROR(CLEAN(HLOOKUP(E$1,'1.源数据-产品报告-消费降序'!E:E,ROW(),0)),"")</f>
        <v/>
      </c>
      <c r="F823" s="69" t="str">
        <f>IFERROR(CLEAN(HLOOKUP(F$1,'1.源数据-产品报告-消费降序'!F:F,ROW(),0)),"")</f>
        <v/>
      </c>
      <c r="G823" s="70">
        <f>IFERROR((HLOOKUP(G$1,'1.源数据-产品报告-消费降序'!G:G,ROW(),0)),"")</f>
        <v>0</v>
      </c>
      <c r="H8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3" s="69" t="str">
        <f>IFERROR(CLEAN(HLOOKUP(I$1,'1.源数据-产品报告-消费降序'!I:I,ROW(),0)),"")</f>
        <v/>
      </c>
      <c r="L823" s="69" t="str">
        <f>IFERROR(CLEAN(HLOOKUP(L$1,'1.源数据-产品报告-消费降序'!L:L,ROW(),0)),"")</f>
        <v/>
      </c>
      <c r="M823" s="69" t="str">
        <f>IFERROR(CLEAN(HLOOKUP(M$1,'1.源数据-产品报告-消费降序'!M:M,ROW(),0)),"")</f>
        <v/>
      </c>
      <c r="N823" s="69" t="str">
        <f>IFERROR(CLEAN(HLOOKUP(N$1,'1.源数据-产品报告-消费降序'!N:N,ROW(),0)),"")</f>
        <v/>
      </c>
      <c r="O823" s="69" t="str">
        <f>IFERROR(CLEAN(HLOOKUP(O$1,'1.源数据-产品报告-消费降序'!O:O,ROW(),0)),"")</f>
        <v/>
      </c>
      <c r="P823" s="69" t="str">
        <f>IFERROR(CLEAN(HLOOKUP(P$1,'1.源数据-产品报告-消费降序'!P:P,ROW(),0)),"")</f>
        <v/>
      </c>
      <c r="Q823" s="69" t="str">
        <f>IFERROR(CLEAN(HLOOKUP(Q$1,'1.源数据-产品报告-消费降序'!Q:Q,ROW(),0)),"")</f>
        <v/>
      </c>
      <c r="R823" s="69" t="str">
        <f>IFERROR(CLEAN(HLOOKUP(R$1,'1.源数据-产品报告-消费降序'!R:R,ROW(),0)),"")</f>
        <v/>
      </c>
      <c r="S8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3" s="69" t="str">
        <f>IFERROR(CLEAN(HLOOKUP(T$1,'1.源数据-产品报告-消费降序'!T:T,ROW(),0)),"")</f>
        <v/>
      </c>
      <c r="W823" s="69" t="str">
        <f>IFERROR(CLEAN(HLOOKUP(W$1,'1.源数据-产品报告-消费降序'!W:W,ROW(),0)),"")</f>
        <v/>
      </c>
      <c r="X823" s="69" t="str">
        <f>IFERROR(CLEAN(HLOOKUP(X$1,'1.源数据-产品报告-消费降序'!X:X,ROW(),0)),"")</f>
        <v/>
      </c>
      <c r="Y823" s="69" t="str">
        <f>IFERROR(CLEAN(HLOOKUP(Y$1,'1.源数据-产品报告-消费降序'!Y:Y,ROW(),0)),"")</f>
        <v/>
      </c>
      <c r="Z823" s="69" t="str">
        <f>IFERROR(CLEAN(HLOOKUP(Z$1,'1.源数据-产品报告-消费降序'!Z:Z,ROW(),0)),"")</f>
        <v/>
      </c>
      <c r="AA823" s="69" t="str">
        <f>IFERROR(CLEAN(HLOOKUP(AA$1,'1.源数据-产品报告-消费降序'!AA:AA,ROW(),0)),"")</f>
        <v/>
      </c>
      <c r="AB823" s="69" t="str">
        <f>IFERROR(CLEAN(HLOOKUP(AB$1,'1.源数据-产品报告-消费降序'!AB:AB,ROW(),0)),"")</f>
        <v/>
      </c>
      <c r="AC823" s="69" t="str">
        <f>IFERROR(CLEAN(HLOOKUP(AC$1,'1.源数据-产品报告-消费降序'!AC:AC,ROW(),0)),"")</f>
        <v/>
      </c>
      <c r="AD8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3" s="69" t="str">
        <f>IFERROR(CLEAN(HLOOKUP(AE$1,'1.源数据-产品报告-消费降序'!AE:AE,ROW(),0)),"")</f>
        <v/>
      </c>
      <c r="AH823" s="69" t="str">
        <f>IFERROR(CLEAN(HLOOKUP(AH$1,'1.源数据-产品报告-消费降序'!AH:AH,ROW(),0)),"")</f>
        <v/>
      </c>
      <c r="AI823" s="69" t="str">
        <f>IFERROR(CLEAN(HLOOKUP(AI$1,'1.源数据-产品报告-消费降序'!AI:AI,ROW(),0)),"")</f>
        <v/>
      </c>
      <c r="AJ823" s="69" t="str">
        <f>IFERROR(CLEAN(HLOOKUP(AJ$1,'1.源数据-产品报告-消费降序'!AJ:AJ,ROW(),0)),"")</f>
        <v/>
      </c>
      <c r="AK823" s="69" t="str">
        <f>IFERROR(CLEAN(HLOOKUP(AK$1,'1.源数据-产品报告-消费降序'!AK:AK,ROW(),0)),"")</f>
        <v/>
      </c>
      <c r="AL823" s="69" t="str">
        <f>IFERROR(CLEAN(HLOOKUP(AL$1,'1.源数据-产品报告-消费降序'!AL:AL,ROW(),0)),"")</f>
        <v/>
      </c>
      <c r="AM823" s="69" t="str">
        <f>IFERROR(CLEAN(HLOOKUP(AM$1,'1.源数据-产品报告-消费降序'!AM:AM,ROW(),0)),"")</f>
        <v/>
      </c>
      <c r="AN823" s="69" t="str">
        <f>IFERROR(CLEAN(HLOOKUP(AN$1,'1.源数据-产品报告-消费降序'!AN:AN,ROW(),0)),"")</f>
        <v/>
      </c>
      <c r="AO8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3" s="69" t="str">
        <f>IFERROR(CLEAN(HLOOKUP(AP$1,'1.源数据-产品报告-消费降序'!AP:AP,ROW(),0)),"")</f>
        <v/>
      </c>
      <c r="AS823" s="69" t="str">
        <f>IFERROR(CLEAN(HLOOKUP(AS$1,'1.源数据-产品报告-消费降序'!AS:AS,ROW(),0)),"")</f>
        <v/>
      </c>
      <c r="AT823" s="69" t="str">
        <f>IFERROR(CLEAN(HLOOKUP(AT$1,'1.源数据-产品报告-消费降序'!AT:AT,ROW(),0)),"")</f>
        <v/>
      </c>
      <c r="AU823" s="69" t="str">
        <f>IFERROR(CLEAN(HLOOKUP(AU$1,'1.源数据-产品报告-消费降序'!AU:AU,ROW(),0)),"")</f>
        <v/>
      </c>
      <c r="AV823" s="69" t="str">
        <f>IFERROR(CLEAN(HLOOKUP(AV$1,'1.源数据-产品报告-消费降序'!AV:AV,ROW(),0)),"")</f>
        <v/>
      </c>
      <c r="AW823" s="69" t="str">
        <f>IFERROR(CLEAN(HLOOKUP(AW$1,'1.源数据-产品报告-消费降序'!AW:AW,ROW(),0)),"")</f>
        <v/>
      </c>
      <c r="AX823" s="69" t="str">
        <f>IFERROR(CLEAN(HLOOKUP(AX$1,'1.源数据-产品报告-消费降序'!AX:AX,ROW(),0)),"")</f>
        <v/>
      </c>
      <c r="AY823" s="69" t="str">
        <f>IFERROR(CLEAN(HLOOKUP(AY$1,'1.源数据-产品报告-消费降序'!AY:AY,ROW(),0)),"")</f>
        <v/>
      </c>
      <c r="AZ8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3" s="69" t="str">
        <f>IFERROR(CLEAN(HLOOKUP(BA$1,'1.源数据-产品报告-消费降序'!BA:BA,ROW(),0)),"")</f>
        <v/>
      </c>
      <c r="BD823" s="69" t="str">
        <f>IFERROR(CLEAN(HLOOKUP(BD$1,'1.源数据-产品报告-消费降序'!BD:BD,ROW(),0)),"")</f>
        <v/>
      </c>
      <c r="BE823" s="69" t="str">
        <f>IFERROR(CLEAN(HLOOKUP(BE$1,'1.源数据-产品报告-消费降序'!BE:BE,ROW(),0)),"")</f>
        <v/>
      </c>
      <c r="BF823" s="69" t="str">
        <f>IFERROR(CLEAN(HLOOKUP(BF$1,'1.源数据-产品报告-消费降序'!BF:BF,ROW(),0)),"")</f>
        <v/>
      </c>
      <c r="BG823" s="69" t="str">
        <f>IFERROR(CLEAN(HLOOKUP(BG$1,'1.源数据-产品报告-消费降序'!BG:BG,ROW(),0)),"")</f>
        <v/>
      </c>
      <c r="BH823" s="69" t="str">
        <f>IFERROR(CLEAN(HLOOKUP(BH$1,'1.源数据-产品报告-消费降序'!BH:BH,ROW(),0)),"")</f>
        <v/>
      </c>
      <c r="BI823" s="69" t="str">
        <f>IFERROR(CLEAN(HLOOKUP(BI$1,'1.源数据-产品报告-消费降序'!BI:BI,ROW(),0)),"")</f>
        <v/>
      </c>
      <c r="BJ823" s="69" t="str">
        <f>IFERROR(CLEAN(HLOOKUP(BJ$1,'1.源数据-产品报告-消费降序'!BJ:BJ,ROW(),0)),"")</f>
        <v/>
      </c>
      <c r="BK8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3" s="69" t="str">
        <f>IFERROR(CLEAN(HLOOKUP(BL$1,'1.源数据-产品报告-消费降序'!BL:BL,ROW(),0)),"")</f>
        <v/>
      </c>
      <c r="BO823" s="69" t="str">
        <f>IFERROR(CLEAN(HLOOKUP(BO$1,'1.源数据-产品报告-消费降序'!BO:BO,ROW(),0)),"")</f>
        <v/>
      </c>
      <c r="BP823" s="69" t="str">
        <f>IFERROR(CLEAN(HLOOKUP(BP$1,'1.源数据-产品报告-消费降序'!BP:BP,ROW(),0)),"")</f>
        <v/>
      </c>
      <c r="BQ823" s="69" t="str">
        <f>IFERROR(CLEAN(HLOOKUP(BQ$1,'1.源数据-产品报告-消费降序'!BQ:BQ,ROW(),0)),"")</f>
        <v/>
      </c>
      <c r="BR823" s="69" t="str">
        <f>IFERROR(CLEAN(HLOOKUP(BR$1,'1.源数据-产品报告-消费降序'!BR:BR,ROW(),0)),"")</f>
        <v/>
      </c>
      <c r="BS823" s="69" t="str">
        <f>IFERROR(CLEAN(HLOOKUP(BS$1,'1.源数据-产品报告-消费降序'!BS:BS,ROW(),0)),"")</f>
        <v/>
      </c>
      <c r="BT823" s="69" t="str">
        <f>IFERROR(CLEAN(HLOOKUP(BT$1,'1.源数据-产品报告-消费降序'!BT:BT,ROW(),0)),"")</f>
        <v/>
      </c>
      <c r="BU823" s="69" t="str">
        <f>IFERROR(CLEAN(HLOOKUP(BU$1,'1.源数据-产品报告-消费降序'!BU:BU,ROW(),0)),"")</f>
        <v/>
      </c>
      <c r="BV8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3" s="69" t="str">
        <f>IFERROR(CLEAN(HLOOKUP(BW$1,'1.源数据-产品报告-消费降序'!BW:BW,ROW(),0)),"")</f>
        <v/>
      </c>
    </row>
    <row r="824" spans="1:75">
      <c r="A824" s="69" t="str">
        <f>IFERROR(CLEAN(HLOOKUP(A$1,'1.源数据-产品报告-消费降序'!A:A,ROW(),0)),"")</f>
        <v/>
      </c>
      <c r="B824" s="69" t="str">
        <f>IFERROR(CLEAN(HLOOKUP(B$1,'1.源数据-产品报告-消费降序'!B:B,ROW(),0)),"")</f>
        <v/>
      </c>
      <c r="C824" s="69" t="str">
        <f>IFERROR(CLEAN(HLOOKUP(C$1,'1.源数据-产品报告-消费降序'!C:C,ROW(),0)),"")</f>
        <v/>
      </c>
      <c r="D824" s="69" t="str">
        <f>IFERROR(CLEAN(HLOOKUP(D$1,'1.源数据-产品报告-消费降序'!D:D,ROW(),0)),"")</f>
        <v/>
      </c>
      <c r="E824" s="69" t="str">
        <f>IFERROR(CLEAN(HLOOKUP(E$1,'1.源数据-产品报告-消费降序'!E:E,ROW(),0)),"")</f>
        <v/>
      </c>
      <c r="F824" s="69" t="str">
        <f>IFERROR(CLEAN(HLOOKUP(F$1,'1.源数据-产品报告-消费降序'!F:F,ROW(),0)),"")</f>
        <v/>
      </c>
      <c r="G824" s="70">
        <f>IFERROR((HLOOKUP(G$1,'1.源数据-产品报告-消费降序'!G:G,ROW(),0)),"")</f>
        <v>0</v>
      </c>
      <c r="H8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4" s="69" t="str">
        <f>IFERROR(CLEAN(HLOOKUP(I$1,'1.源数据-产品报告-消费降序'!I:I,ROW(),0)),"")</f>
        <v/>
      </c>
      <c r="L824" s="69" t="str">
        <f>IFERROR(CLEAN(HLOOKUP(L$1,'1.源数据-产品报告-消费降序'!L:L,ROW(),0)),"")</f>
        <v/>
      </c>
      <c r="M824" s="69" t="str">
        <f>IFERROR(CLEAN(HLOOKUP(M$1,'1.源数据-产品报告-消费降序'!M:M,ROW(),0)),"")</f>
        <v/>
      </c>
      <c r="N824" s="69" t="str">
        <f>IFERROR(CLEAN(HLOOKUP(N$1,'1.源数据-产品报告-消费降序'!N:N,ROW(),0)),"")</f>
        <v/>
      </c>
      <c r="O824" s="69" t="str">
        <f>IFERROR(CLEAN(HLOOKUP(O$1,'1.源数据-产品报告-消费降序'!O:O,ROW(),0)),"")</f>
        <v/>
      </c>
      <c r="P824" s="69" t="str">
        <f>IFERROR(CLEAN(HLOOKUP(P$1,'1.源数据-产品报告-消费降序'!P:P,ROW(),0)),"")</f>
        <v/>
      </c>
      <c r="Q824" s="69" t="str">
        <f>IFERROR(CLEAN(HLOOKUP(Q$1,'1.源数据-产品报告-消费降序'!Q:Q,ROW(),0)),"")</f>
        <v/>
      </c>
      <c r="R824" s="69" t="str">
        <f>IFERROR(CLEAN(HLOOKUP(R$1,'1.源数据-产品报告-消费降序'!R:R,ROW(),0)),"")</f>
        <v/>
      </c>
      <c r="S8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4" s="69" t="str">
        <f>IFERROR(CLEAN(HLOOKUP(T$1,'1.源数据-产品报告-消费降序'!T:T,ROW(),0)),"")</f>
        <v/>
      </c>
      <c r="W824" s="69" t="str">
        <f>IFERROR(CLEAN(HLOOKUP(W$1,'1.源数据-产品报告-消费降序'!W:W,ROW(),0)),"")</f>
        <v/>
      </c>
      <c r="X824" s="69" t="str">
        <f>IFERROR(CLEAN(HLOOKUP(X$1,'1.源数据-产品报告-消费降序'!X:X,ROW(),0)),"")</f>
        <v/>
      </c>
      <c r="Y824" s="69" t="str">
        <f>IFERROR(CLEAN(HLOOKUP(Y$1,'1.源数据-产品报告-消费降序'!Y:Y,ROW(),0)),"")</f>
        <v/>
      </c>
      <c r="Z824" s="69" t="str">
        <f>IFERROR(CLEAN(HLOOKUP(Z$1,'1.源数据-产品报告-消费降序'!Z:Z,ROW(),0)),"")</f>
        <v/>
      </c>
      <c r="AA824" s="69" t="str">
        <f>IFERROR(CLEAN(HLOOKUP(AA$1,'1.源数据-产品报告-消费降序'!AA:AA,ROW(),0)),"")</f>
        <v/>
      </c>
      <c r="AB824" s="69" t="str">
        <f>IFERROR(CLEAN(HLOOKUP(AB$1,'1.源数据-产品报告-消费降序'!AB:AB,ROW(),0)),"")</f>
        <v/>
      </c>
      <c r="AC824" s="69" t="str">
        <f>IFERROR(CLEAN(HLOOKUP(AC$1,'1.源数据-产品报告-消费降序'!AC:AC,ROW(),0)),"")</f>
        <v/>
      </c>
      <c r="AD8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4" s="69" t="str">
        <f>IFERROR(CLEAN(HLOOKUP(AE$1,'1.源数据-产品报告-消费降序'!AE:AE,ROW(),0)),"")</f>
        <v/>
      </c>
      <c r="AH824" s="69" t="str">
        <f>IFERROR(CLEAN(HLOOKUP(AH$1,'1.源数据-产品报告-消费降序'!AH:AH,ROW(),0)),"")</f>
        <v/>
      </c>
      <c r="AI824" s="69" t="str">
        <f>IFERROR(CLEAN(HLOOKUP(AI$1,'1.源数据-产品报告-消费降序'!AI:AI,ROW(),0)),"")</f>
        <v/>
      </c>
      <c r="AJ824" s="69" t="str">
        <f>IFERROR(CLEAN(HLOOKUP(AJ$1,'1.源数据-产品报告-消费降序'!AJ:AJ,ROW(),0)),"")</f>
        <v/>
      </c>
      <c r="AK824" s="69" t="str">
        <f>IFERROR(CLEAN(HLOOKUP(AK$1,'1.源数据-产品报告-消费降序'!AK:AK,ROW(),0)),"")</f>
        <v/>
      </c>
      <c r="AL824" s="69" t="str">
        <f>IFERROR(CLEAN(HLOOKUP(AL$1,'1.源数据-产品报告-消费降序'!AL:AL,ROW(),0)),"")</f>
        <v/>
      </c>
      <c r="AM824" s="69" t="str">
        <f>IFERROR(CLEAN(HLOOKUP(AM$1,'1.源数据-产品报告-消费降序'!AM:AM,ROW(),0)),"")</f>
        <v/>
      </c>
      <c r="AN824" s="69" t="str">
        <f>IFERROR(CLEAN(HLOOKUP(AN$1,'1.源数据-产品报告-消费降序'!AN:AN,ROW(),0)),"")</f>
        <v/>
      </c>
      <c r="AO8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4" s="69" t="str">
        <f>IFERROR(CLEAN(HLOOKUP(AP$1,'1.源数据-产品报告-消费降序'!AP:AP,ROW(),0)),"")</f>
        <v/>
      </c>
      <c r="AS824" s="69" t="str">
        <f>IFERROR(CLEAN(HLOOKUP(AS$1,'1.源数据-产品报告-消费降序'!AS:AS,ROW(),0)),"")</f>
        <v/>
      </c>
      <c r="AT824" s="69" t="str">
        <f>IFERROR(CLEAN(HLOOKUP(AT$1,'1.源数据-产品报告-消费降序'!AT:AT,ROW(),0)),"")</f>
        <v/>
      </c>
      <c r="AU824" s="69" t="str">
        <f>IFERROR(CLEAN(HLOOKUP(AU$1,'1.源数据-产品报告-消费降序'!AU:AU,ROW(),0)),"")</f>
        <v/>
      </c>
      <c r="AV824" s="69" t="str">
        <f>IFERROR(CLEAN(HLOOKUP(AV$1,'1.源数据-产品报告-消费降序'!AV:AV,ROW(),0)),"")</f>
        <v/>
      </c>
      <c r="AW824" s="69" t="str">
        <f>IFERROR(CLEAN(HLOOKUP(AW$1,'1.源数据-产品报告-消费降序'!AW:AW,ROW(),0)),"")</f>
        <v/>
      </c>
      <c r="AX824" s="69" t="str">
        <f>IFERROR(CLEAN(HLOOKUP(AX$1,'1.源数据-产品报告-消费降序'!AX:AX,ROW(),0)),"")</f>
        <v/>
      </c>
      <c r="AY824" s="69" t="str">
        <f>IFERROR(CLEAN(HLOOKUP(AY$1,'1.源数据-产品报告-消费降序'!AY:AY,ROW(),0)),"")</f>
        <v/>
      </c>
      <c r="AZ8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4" s="69" t="str">
        <f>IFERROR(CLEAN(HLOOKUP(BA$1,'1.源数据-产品报告-消费降序'!BA:BA,ROW(),0)),"")</f>
        <v/>
      </c>
      <c r="BD824" s="69" t="str">
        <f>IFERROR(CLEAN(HLOOKUP(BD$1,'1.源数据-产品报告-消费降序'!BD:BD,ROW(),0)),"")</f>
        <v/>
      </c>
      <c r="BE824" s="69" t="str">
        <f>IFERROR(CLEAN(HLOOKUP(BE$1,'1.源数据-产品报告-消费降序'!BE:BE,ROW(),0)),"")</f>
        <v/>
      </c>
      <c r="BF824" s="69" t="str">
        <f>IFERROR(CLEAN(HLOOKUP(BF$1,'1.源数据-产品报告-消费降序'!BF:BF,ROW(),0)),"")</f>
        <v/>
      </c>
      <c r="BG824" s="69" t="str">
        <f>IFERROR(CLEAN(HLOOKUP(BG$1,'1.源数据-产品报告-消费降序'!BG:BG,ROW(),0)),"")</f>
        <v/>
      </c>
      <c r="BH824" s="69" t="str">
        <f>IFERROR(CLEAN(HLOOKUP(BH$1,'1.源数据-产品报告-消费降序'!BH:BH,ROW(),0)),"")</f>
        <v/>
      </c>
      <c r="BI824" s="69" t="str">
        <f>IFERROR(CLEAN(HLOOKUP(BI$1,'1.源数据-产品报告-消费降序'!BI:BI,ROW(),0)),"")</f>
        <v/>
      </c>
      <c r="BJ824" s="69" t="str">
        <f>IFERROR(CLEAN(HLOOKUP(BJ$1,'1.源数据-产品报告-消费降序'!BJ:BJ,ROW(),0)),"")</f>
        <v/>
      </c>
      <c r="BK8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4" s="69" t="str">
        <f>IFERROR(CLEAN(HLOOKUP(BL$1,'1.源数据-产品报告-消费降序'!BL:BL,ROW(),0)),"")</f>
        <v/>
      </c>
      <c r="BO824" s="69" t="str">
        <f>IFERROR(CLEAN(HLOOKUP(BO$1,'1.源数据-产品报告-消费降序'!BO:BO,ROW(),0)),"")</f>
        <v/>
      </c>
      <c r="BP824" s="69" t="str">
        <f>IFERROR(CLEAN(HLOOKUP(BP$1,'1.源数据-产品报告-消费降序'!BP:BP,ROW(),0)),"")</f>
        <v/>
      </c>
      <c r="BQ824" s="69" t="str">
        <f>IFERROR(CLEAN(HLOOKUP(BQ$1,'1.源数据-产品报告-消费降序'!BQ:BQ,ROW(),0)),"")</f>
        <v/>
      </c>
      <c r="BR824" s="69" t="str">
        <f>IFERROR(CLEAN(HLOOKUP(BR$1,'1.源数据-产品报告-消费降序'!BR:BR,ROW(),0)),"")</f>
        <v/>
      </c>
      <c r="BS824" s="69" t="str">
        <f>IFERROR(CLEAN(HLOOKUP(BS$1,'1.源数据-产品报告-消费降序'!BS:BS,ROW(),0)),"")</f>
        <v/>
      </c>
      <c r="BT824" s="69" t="str">
        <f>IFERROR(CLEAN(HLOOKUP(BT$1,'1.源数据-产品报告-消费降序'!BT:BT,ROW(),0)),"")</f>
        <v/>
      </c>
      <c r="BU824" s="69" t="str">
        <f>IFERROR(CLEAN(HLOOKUP(BU$1,'1.源数据-产品报告-消费降序'!BU:BU,ROW(),0)),"")</f>
        <v/>
      </c>
      <c r="BV8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4" s="69" t="str">
        <f>IFERROR(CLEAN(HLOOKUP(BW$1,'1.源数据-产品报告-消费降序'!BW:BW,ROW(),0)),"")</f>
        <v/>
      </c>
    </row>
    <row r="825" spans="1:75">
      <c r="A825" s="69" t="str">
        <f>IFERROR(CLEAN(HLOOKUP(A$1,'1.源数据-产品报告-消费降序'!A:A,ROW(),0)),"")</f>
        <v/>
      </c>
      <c r="B825" s="69" t="str">
        <f>IFERROR(CLEAN(HLOOKUP(B$1,'1.源数据-产品报告-消费降序'!B:B,ROW(),0)),"")</f>
        <v/>
      </c>
      <c r="C825" s="69" t="str">
        <f>IFERROR(CLEAN(HLOOKUP(C$1,'1.源数据-产品报告-消费降序'!C:C,ROW(),0)),"")</f>
        <v/>
      </c>
      <c r="D825" s="69" t="str">
        <f>IFERROR(CLEAN(HLOOKUP(D$1,'1.源数据-产品报告-消费降序'!D:D,ROW(),0)),"")</f>
        <v/>
      </c>
      <c r="E825" s="69" t="str">
        <f>IFERROR(CLEAN(HLOOKUP(E$1,'1.源数据-产品报告-消费降序'!E:E,ROW(),0)),"")</f>
        <v/>
      </c>
      <c r="F825" s="69" t="str">
        <f>IFERROR(CLEAN(HLOOKUP(F$1,'1.源数据-产品报告-消费降序'!F:F,ROW(),0)),"")</f>
        <v/>
      </c>
      <c r="G825" s="70">
        <f>IFERROR((HLOOKUP(G$1,'1.源数据-产品报告-消费降序'!G:G,ROW(),0)),"")</f>
        <v>0</v>
      </c>
      <c r="H8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5" s="69" t="str">
        <f>IFERROR(CLEAN(HLOOKUP(I$1,'1.源数据-产品报告-消费降序'!I:I,ROW(),0)),"")</f>
        <v/>
      </c>
      <c r="L825" s="69" t="str">
        <f>IFERROR(CLEAN(HLOOKUP(L$1,'1.源数据-产品报告-消费降序'!L:L,ROW(),0)),"")</f>
        <v/>
      </c>
      <c r="M825" s="69" t="str">
        <f>IFERROR(CLEAN(HLOOKUP(M$1,'1.源数据-产品报告-消费降序'!M:M,ROW(),0)),"")</f>
        <v/>
      </c>
      <c r="N825" s="69" t="str">
        <f>IFERROR(CLEAN(HLOOKUP(N$1,'1.源数据-产品报告-消费降序'!N:N,ROW(),0)),"")</f>
        <v/>
      </c>
      <c r="O825" s="69" t="str">
        <f>IFERROR(CLEAN(HLOOKUP(O$1,'1.源数据-产品报告-消费降序'!O:O,ROW(),0)),"")</f>
        <v/>
      </c>
      <c r="P825" s="69" t="str">
        <f>IFERROR(CLEAN(HLOOKUP(P$1,'1.源数据-产品报告-消费降序'!P:P,ROW(),0)),"")</f>
        <v/>
      </c>
      <c r="Q825" s="69" t="str">
        <f>IFERROR(CLEAN(HLOOKUP(Q$1,'1.源数据-产品报告-消费降序'!Q:Q,ROW(),0)),"")</f>
        <v/>
      </c>
      <c r="R825" s="69" t="str">
        <f>IFERROR(CLEAN(HLOOKUP(R$1,'1.源数据-产品报告-消费降序'!R:R,ROW(),0)),"")</f>
        <v/>
      </c>
      <c r="S8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5" s="69" t="str">
        <f>IFERROR(CLEAN(HLOOKUP(T$1,'1.源数据-产品报告-消费降序'!T:T,ROW(),0)),"")</f>
        <v/>
      </c>
      <c r="W825" s="69" t="str">
        <f>IFERROR(CLEAN(HLOOKUP(W$1,'1.源数据-产品报告-消费降序'!W:W,ROW(),0)),"")</f>
        <v/>
      </c>
      <c r="X825" s="69" t="str">
        <f>IFERROR(CLEAN(HLOOKUP(X$1,'1.源数据-产品报告-消费降序'!X:X,ROW(),0)),"")</f>
        <v/>
      </c>
      <c r="Y825" s="69" t="str">
        <f>IFERROR(CLEAN(HLOOKUP(Y$1,'1.源数据-产品报告-消费降序'!Y:Y,ROW(),0)),"")</f>
        <v/>
      </c>
      <c r="Z825" s="69" t="str">
        <f>IFERROR(CLEAN(HLOOKUP(Z$1,'1.源数据-产品报告-消费降序'!Z:Z,ROW(),0)),"")</f>
        <v/>
      </c>
      <c r="AA825" s="69" t="str">
        <f>IFERROR(CLEAN(HLOOKUP(AA$1,'1.源数据-产品报告-消费降序'!AA:AA,ROW(),0)),"")</f>
        <v/>
      </c>
      <c r="AB825" s="69" t="str">
        <f>IFERROR(CLEAN(HLOOKUP(AB$1,'1.源数据-产品报告-消费降序'!AB:AB,ROW(),0)),"")</f>
        <v/>
      </c>
      <c r="AC825" s="69" t="str">
        <f>IFERROR(CLEAN(HLOOKUP(AC$1,'1.源数据-产品报告-消费降序'!AC:AC,ROW(),0)),"")</f>
        <v/>
      </c>
      <c r="AD8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5" s="69" t="str">
        <f>IFERROR(CLEAN(HLOOKUP(AE$1,'1.源数据-产品报告-消费降序'!AE:AE,ROW(),0)),"")</f>
        <v/>
      </c>
      <c r="AH825" s="69" t="str">
        <f>IFERROR(CLEAN(HLOOKUP(AH$1,'1.源数据-产品报告-消费降序'!AH:AH,ROW(),0)),"")</f>
        <v/>
      </c>
      <c r="AI825" s="69" t="str">
        <f>IFERROR(CLEAN(HLOOKUP(AI$1,'1.源数据-产品报告-消费降序'!AI:AI,ROW(),0)),"")</f>
        <v/>
      </c>
      <c r="AJ825" s="69" t="str">
        <f>IFERROR(CLEAN(HLOOKUP(AJ$1,'1.源数据-产品报告-消费降序'!AJ:AJ,ROW(),0)),"")</f>
        <v/>
      </c>
      <c r="AK825" s="69" t="str">
        <f>IFERROR(CLEAN(HLOOKUP(AK$1,'1.源数据-产品报告-消费降序'!AK:AK,ROW(),0)),"")</f>
        <v/>
      </c>
      <c r="AL825" s="69" t="str">
        <f>IFERROR(CLEAN(HLOOKUP(AL$1,'1.源数据-产品报告-消费降序'!AL:AL,ROW(),0)),"")</f>
        <v/>
      </c>
      <c r="AM825" s="69" t="str">
        <f>IFERROR(CLEAN(HLOOKUP(AM$1,'1.源数据-产品报告-消费降序'!AM:AM,ROW(),0)),"")</f>
        <v/>
      </c>
      <c r="AN825" s="69" t="str">
        <f>IFERROR(CLEAN(HLOOKUP(AN$1,'1.源数据-产品报告-消费降序'!AN:AN,ROW(),0)),"")</f>
        <v/>
      </c>
      <c r="AO8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5" s="69" t="str">
        <f>IFERROR(CLEAN(HLOOKUP(AP$1,'1.源数据-产品报告-消费降序'!AP:AP,ROW(),0)),"")</f>
        <v/>
      </c>
      <c r="AS825" s="69" t="str">
        <f>IFERROR(CLEAN(HLOOKUP(AS$1,'1.源数据-产品报告-消费降序'!AS:AS,ROW(),0)),"")</f>
        <v/>
      </c>
      <c r="AT825" s="69" t="str">
        <f>IFERROR(CLEAN(HLOOKUP(AT$1,'1.源数据-产品报告-消费降序'!AT:AT,ROW(),0)),"")</f>
        <v/>
      </c>
      <c r="AU825" s="69" t="str">
        <f>IFERROR(CLEAN(HLOOKUP(AU$1,'1.源数据-产品报告-消费降序'!AU:AU,ROW(),0)),"")</f>
        <v/>
      </c>
      <c r="AV825" s="69" t="str">
        <f>IFERROR(CLEAN(HLOOKUP(AV$1,'1.源数据-产品报告-消费降序'!AV:AV,ROW(),0)),"")</f>
        <v/>
      </c>
      <c r="AW825" s="69" t="str">
        <f>IFERROR(CLEAN(HLOOKUP(AW$1,'1.源数据-产品报告-消费降序'!AW:AW,ROW(),0)),"")</f>
        <v/>
      </c>
      <c r="AX825" s="69" t="str">
        <f>IFERROR(CLEAN(HLOOKUP(AX$1,'1.源数据-产品报告-消费降序'!AX:AX,ROW(),0)),"")</f>
        <v/>
      </c>
      <c r="AY825" s="69" t="str">
        <f>IFERROR(CLEAN(HLOOKUP(AY$1,'1.源数据-产品报告-消费降序'!AY:AY,ROW(),0)),"")</f>
        <v/>
      </c>
      <c r="AZ8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5" s="69" t="str">
        <f>IFERROR(CLEAN(HLOOKUP(BA$1,'1.源数据-产品报告-消费降序'!BA:BA,ROW(),0)),"")</f>
        <v/>
      </c>
      <c r="BD825" s="69" t="str">
        <f>IFERROR(CLEAN(HLOOKUP(BD$1,'1.源数据-产品报告-消费降序'!BD:BD,ROW(),0)),"")</f>
        <v/>
      </c>
      <c r="BE825" s="69" t="str">
        <f>IFERROR(CLEAN(HLOOKUP(BE$1,'1.源数据-产品报告-消费降序'!BE:BE,ROW(),0)),"")</f>
        <v/>
      </c>
      <c r="BF825" s="69" t="str">
        <f>IFERROR(CLEAN(HLOOKUP(BF$1,'1.源数据-产品报告-消费降序'!BF:BF,ROW(),0)),"")</f>
        <v/>
      </c>
      <c r="BG825" s="69" t="str">
        <f>IFERROR(CLEAN(HLOOKUP(BG$1,'1.源数据-产品报告-消费降序'!BG:BG,ROW(),0)),"")</f>
        <v/>
      </c>
      <c r="BH825" s="69" t="str">
        <f>IFERROR(CLEAN(HLOOKUP(BH$1,'1.源数据-产品报告-消费降序'!BH:BH,ROW(),0)),"")</f>
        <v/>
      </c>
      <c r="BI825" s="69" t="str">
        <f>IFERROR(CLEAN(HLOOKUP(BI$1,'1.源数据-产品报告-消费降序'!BI:BI,ROW(),0)),"")</f>
        <v/>
      </c>
      <c r="BJ825" s="69" t="str">
        <f>IFERROR(CLEAN(HLOOKUP(BJ$1,'1.源数据-产品报告-消费降序'!BJ:BJ,ROW(),0)),"")</f>
        <v/>
      </c>
      <c r="BK8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5" s="69" t="str">
        <f>IFERROR(CLEAN(HLOOKUP(BL$1,'1.源数据-产品报告-消费降序'!BL:BL,ROW(),0)),"")</f>
        <v/>
      </c>
      <c r="BO825" s="69" t="str">
        <f>IFERROR(CLEAN(HLOOKUP(BO$1,'1.源数据-产品报告-消费降序'!BO:BO,ROW(),0)),"")</f>
        <v/>
      </c>
      <c r="BP825" s="69" t="str">
        <f>IFERROR(CLEAN(HLOOKUP(BP$1,'1.源数据-产品报告-消费降序'!BP:BP,ROW(),0)),"")</f>
        <v/>
      </c>
      <c r="BQ825" s="69" t="str">
        <f>IFERROR(CLEAN(HLOOKUP(BQ$1,'1.源数据-产品报告-消费降序'!BQ:BQ,ROW(),0)),"")</f>
        <v/>
      </c>
      <c r="BR825" s="69" t="str">
        <f>IFERROR(CLEAN(HLOOKUP(BR$1,'1.源数据-产品报告-消费降序'!BR:BR,ROW(),0)),"")</f>
        <v/>
      </c>
      <c r="BS825" s="69" t="str">
        <f>IFERROR(CLEAN(HLOOKUP(BS$1,'1.源数据-产品报告-消费降序'!BS:BS,ROW(),0)),"")</f>
        <v/>
      </c>
      <c r="BT825" s="69" t="str">
        <f>IFERROR(CLEAN(HLOOKUP(BT$1,'1.源数据-产品报告-消费降序'!BT:BT,ROW(),0)),"")</f>
        <v/>
      </c>
      <c r="BU825" s="69" t="str">
        <f>IFERROR(CLEAN(HLOOKUP(BU$1,'1.源数据-产品报告-消费降序'!BU:BU,ROW(),0)),"")</f>
        <v/>
      </c>
      <c r="BV8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5" s="69" t="str">
        <f>IFERROR(CLEAN(HLOOKUP(BW$1,'1.源数据-产品报告-消费降序'!BW:BW,ROW(),0)),"")</f>
        <v/>
      </c>
    </row>
    <row r="826" spans="1:75">
      <c r="A826" s="69" t="str">
        <f>IFERROR(CLEAN(HLOOKUP(A$1,'1.源数据-产品报告-消费降序'!A:A,ROW(),0)),"")</f>
        <v/>
      </c>
      <c r="B826" s="69" t="str">
        <f>IFERROR(CLEAN(HLOOKUP(B$1,'1.源数据-产品报告-消费降序'!B:B,ROW(),0)),"")</f>
        <v/>
      </c>
      <c r="C826" s="69" t="str">
        <f>IFERROR(CLEAN(HLOOKUP(C$1,'1.源数据-产品报告-消费降序'!C:C,ROW(),0)),"")</f>
        <v/>
      </c>
      <c r="D826" s="69" t="str">
        <f>IFERROR(CLEAN(HLOOKUP(D$1,'1.源数据-产品报告-消费降序'!D:D,ROW(),0)),"")</f>
        <v/>
      </c>
      <c r="E826" s="69" t="str">
        <f>IFERROR(CLEAN(HLOOKUP(E$1,'1.源数据-产品报告-消费降序'!E:E,ROW(),0)),"")</f>
        <v/>
      </c>
      <c r="F826" s="69" t="str">
        <f>IFERROR(CLEAN(HLOOKUP(F$1,'1.源数据-产品报告-消费降序'!F:F,ROW(),0)),"")</f>
        <v/>
      </c>
      <c r="G826" s="70">
        <f>IFERROR((HLOOKUP(G$1,'1.源数据-产品报告-消费降序'!G:G,ROW(),0)),"")</f>
        <v>0</v>
      </c>
      <c r="H8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6" s="69" t="str">
        <f>IFERROR(CLEAN(HLOOKUP(I$1,'1.源数据-产品报告-消费降序'!I:I,ROW(),0)),"")</f>
        <v/>
      </c>
      <c r="L826" s="69" t="str">
        <f>IFERROR(CLEAN(HLOOKUP(L$1,'1.源数据-产品报告-消费降序'!L:L,ROW(),0)),"")</f>
        <v/>
      </c>
      <c r="M826" s="69" t="str">
        <f>IFERROR(CLEAN(HLOOKUP(M$1,'1.源数据-产品报告-消费降序'!M:M,ROW(),0)),"")</f>
        <v/>
      </c>
      <c r="N826" s="69" t="str">
        <f>IFERROR(CLEAN(HLOOKUP(N$1,'1.源数据-产品报告-消费降序'!N:N,ROW(),0)),"")</f>
        <v/>
      </c>
      <c r="O826" s="69" t="str">
        <f>IFERROR(CLEAN(HLOOKUP(O$1,'1.源数据-产品报告-消费降序'!O:O,ROW(),0)),"")</f>
        <v/>
      </c>
      <c r="P826" s="69" t="str">
        <f>IFERROR(CLEAN(HLOOKUP(P$1,'1.源数据-产品报告-消费降序'!P:P,ROW(),0)),"")</f>
        <v/>
      </c>
      <c r="Q826" s="69" t="str">
        <f>IFERROR(CLEAN(HLOOKUP(Q$1,'1.源数据-产品报告-消费降序'!Q:Q,ROW(),0)),"")</f>
        <v/>
      </c>
      <c r="R826" s="69" t="str">
        <f>IFERROR(CLEAN(HLOOKUP(R$1,'1.源数据-产品报告-消费降序'!R:R,ROW(),0)),"")</f>
        <v/>
      </c>
      <c r="S8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6" s="69" t="str">
        <f>IFERROR(CLEAN(HLOOKUP(T$1,'1.源数据-产品报告-消费降序'!T:T,ROW(),0)),"")</f>
        <v/>
      </c>
      <c r="W826" s="69" t="str">
        <f>IFERROR(CLEAN(HLOOKUP(W$1,'1.源数据-产品报告-消费降序'!W:W,ROW(),0)),"")</f>
        <v/>
      </c>
      <c r="X826" s="69" t="str">
        <f>IFERROR(CLEAN(HLOOKUP(X$1,'1.源数据-产品报告-消费降序'!X:X,ROW(),0)),"")</f>
        <v/>
      </c>
      <c r="Y826" s="69" t="str">
        <f>IFERROR(CLEAN(HLOOKUP(Y$1,'1.源数据-产品报告-消费降序'!Y:Y,ROW(),0)),"")</f>
        <v/>
      </c>
      <c r="Z826" s="69" t="str">
        <f>IFERROR(CLEAN(HLOOKUP(Z$1,'1.源数据-产品报告-消费降序'!Z:Z,ROW(),0)),"")</f>
        <v/>
      </c>
      <c r="AA826" s="69" t="str">
        <f>IFERROR(CLEAN(HLOOKUP(AA$1,'1.源数据-产品报告-消费降序'!AA:AA,ROW(),0)),"")</f>
        <v/>
      </c>
      <c r="AB826" s="69" t="str">
        <f>IFERROR(CLEAN(HLOOKUP(AB$1,'1.源数据-产品报告-消费降序'!AB:AB,ROW(),0)),"")</f>
        <v/>
      </c>
      <c r="AC826" s="69" t="str">
        <f>IFERROR(CLEAN(HLOOKUP(AC$1,'1.源数据-产品报告-消费降序'!AC:AC,ROW(),0)),"")</f>
        <v/>
      </c>
      <c r="AD8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6" s="69" t="str">
        <f>IFERROR(CLEAN(HLOOKUP(AE$1,'1.源数据-产品报告-消费降序'!AE:AE,ROW(),0)),"")</f>
        <v/>
      </c>
      <c r="AH826" s="69" t="str">
        <f>IFERROR(CLEAN(HLOOKUP(AH$1,'1.源数据-产品报告-消费降序'!AH:AH,ROW(),0)),"")</f>
        <v/>
      </c>
      <c r="AI826" s="69" t="str">
        <f>IFERROR(CLEAN(HLOOKUP(AI$1,'1.源数据-产品报告-消费降序'!AI:AI,ROW(),0)),"")</f>
        <v/>
      </c>
      <c r="AJ826" s="69" t="str">
        <f>IFERROR(CLEAN(HLOOKUP(AJ$1,'1.源数据-产品报告-消费降序'!AJ:AJ,ROW(),0)),"")</f>
        <v/>
      </c>
      <c r="AK826" s="69" t="str">
        <f>IFERROR(CLEAN(HLOOKUP(AK$1,'1.源数据-产品报告-消费降序'!AK:AK,ROW(),0)),"")</f>
        <v/>
      </c>
      <c r="AL826" s="69" t="str">
        <f>IFERROR(CLEAN(HLOOKUP(AL$1,'1.源数据-产品报告-消费降序'!AL:AL,ROW(),0)),"")</f>
        <v/>
      </c>
      <c r="AM826" s="69" t="str">
        <f>IFERROR(CLEAN(HLOOKUP(AM$1,'1.源数据-产品报告-消费降序'!AM:AM,ROW(),0)),"")</f>
        <v/>
      </c>
      <c r="AN826" s="69" t="str">
        <f>IFERROR(CLEAN(HLOOKUP(AN$1,'1.源数据-产品报告-消费降序'!AN:AN,ROW(),0)),"")</f>
        <v/>
      </c>
      <c r="AO8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6" s="69" t="str">
        <f>IFERROR(CLEAN(HLOOKUP(AP$1,'1.源数据-产品报告-消费降序'!AP:AP,ROW(),0)),"")</f>
        <v/>
      </c>
      <c r="AS826" s="69" t="str">
        <f>IFERROR(CLEAN(HLOOKUP(AS$1,'1.源数据-产品报告-消费降序'!AS:AS,ROW(),0)),"")</f>
        <v/>
      </c>
      <c r="AT826" s="69" t="str">
        <f>IFERROR(CLEAN(HLOOKUP(AT$1,'1.源数据-产品报告-消费降序'!AT:AT,ROW(),0)),"")</f>
        <v/>
      </c>
      <c r="AU826" s="69" t="str">
        <f>IFERROR(CLEAN(HLOOKUP(AU$1,'1.源数据-产品报告-消费降序'!AU:AU,ROW(),0)),"")</f>
        <v/>
      </c>
      <c r="AV826" s="69" t="str">
        <f>IFERROR(CLEAN(HLOOKUP(AV$1,'1.源数据-产品报告-消费降序'!AV:AV,ROW(),0)),"")</f>
        <v/>
      </c>
      <c r="AW826" s="69" t="str">
        <f>IFERROR(CLEAN(HLOOKUP(AW$1,'1.源数据-产品报告-消费降序'!AW:AW,ROW(),0)),"")</f>
        <v/>
      </c>
      <c r="AX826" s="69" t="str">
        <f>IFERROR(CLEAN(HLOOKUP(AX$1,'1.源数据-产品报告-消费降序'!AX:AX,ROW(),0)),"")</f>
        <v/>
      </c>
      <c r="AY826" s="69" t="str">
        <f>IFERROR(CLEAN(HLOOKUP(AY$1,'1.源数据-产品报告-消费降序'!AY:AY,ROW(),0)),"")</f>
        <v/>
      </c>
      <c r="AZ8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6" s="69" t="str">
        <f>IFERROR(CLEAN(HLOOKUP(BA$1,'1.源数据-产品报告-消费降序'!BA:BA,ROW(),0)),"")</f>
        <v/>
      </c>
      <c r="BD826" s="69" t="str">
        <f>IFERROR(CLEAN(HLOOKUP(BD$1,'1.源数据-产品报告-消费降序'!BD:BD,ROW(),0)),"")</f>
        <v/>
      </c>
      <c r="BE826" s="69" t="str">
        <f>IFERROR(CLEAN(HLOOKUP(BE$1,'1.源数据-产品报告-消费降序'!BE:BE,ROW(),0)),"")</f>
        <v/>
      </c>
      <c r="BF826" s="69" t="str">
        <f>IFERROR(CLEAN(HLOOKUP(BF$1,'1.源数据-产品报告-消费降序'!BF:BF,ROW(),0)),"")</f>
        <v/>
      </c>
      <c r="BG826" s="69" t="str">
        <f>IFERROR(CLEAN(HLOOKUP(BG$1,'1.源数据-产品报告-消费降序'!BG:BG,ROW(),0)),"")</f>
        <v/>
      </c>
      <c r="BH826" s="69" t="str">
        <f>IFERROR(CLEAN(HLOOKUP(BH$1,'1.源数据-产品报告-消费降序'!BH:BH,ROW(),0)),"")</f>
        <v/>
      </c>
      <c r="BI826" s="69" t="str">
        <f>IFERROR(CLEAN(HLOOKUP(BI$1,'1.源数据-产品报告-消费降序'!BI:BI,ROW(),0)),"")</f>
        <v/>
      </c>
      <c r="BJ826" s="69" t="str">
        <f>IFERROR(CLEAN(HLOOKUP(BJ$1,'1.源数据-产品报告-消费降序'!BJ:BJ,ROW(),0)),"")</f>
        <v/>
      </c>
      <c r="BK8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6" s="69" t="str">
        <f>IFERROR(CLEAN(HLOOKUP(BL$1,'1.源数据-产品报告-消费降序'!BL:BL,ROW(),0)),"")</f>
        <v/>
      </c>
      <c r="BO826" s="69" t="str">
        <f>IFERROR(CLEAN(HLOOKUP(BO$1,'1.源数据-产品报告-消费降序'!BO:BO,ROW(),0)),"")</f>
        <v/>
      </c>
      <c r="BP826" s="69" t="str">
        <f>IFERROR(CLEAN(HLOOKUP(BP$1,'1.源数据-产品报告-消费降序'!BP:BP,ROW(),0)),"")</f>
        <v/>
      </c>
      <c r="BQ826" s="69" t="str">
        <f>IFERROR(CLEAN(HLOOKUP(BQ$1,'1.源数据-产品报告-消费降序'!BQ:BQ,ROW(),0)),"")</f>
        <v/>
      </c>
      <c r="BR826" s="69" t="str">
        <f>IFERROR(CLEAN(HLOOKUP(BR$1,'1.源数据-产品报告-消费降序'!BR:BR,ROW(),0)),"")</f>
        <v/>
      </c>
      <c r="BS826" s="69" t="str">
        <f>IFERROR(CLEAN(HLOOKUP(BS$1,'1.源数据-产品报告-消费降序'!BS:BS,ROW(),0)),"")</f>
        <v/>
      </c>
      <c r="BT826" s="69" t="str">
        <f>IFERROR(CLEAN(HLOOKUP(BT$1,'1.源数据-产品报告-消费降序'!BT:BT,ROW(),0)),"")</f>
        <v/>
      </c>
      <c r="BU826" s="69" t="str">
        <f>IFERROR(CLEAN(HLOOKUP(BU$1,'1.源数据-产品报告-消费降序'!BU:BU,ROW(),0)),"")</f>
        <v/>
      </c>
      <c r="BV8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6" s="69" t="str">
        <f>IFERROR(CLEAN(HLOOKUP(BW$1,'1.源数据-产品报告-消费降序'!BW:BW,ROW(),0)),"")</f>
        <v/>
      </c>
    </row>
    <row r="827" spans="1:75">
      <c r="A827" s="69" t="str">
        <f>IFERROR(CLEAN(HLOOKUP(A$1,'1.源数据-产品报告-消费降序'!A:A,ROW(),0)),"")</f>
        <v/>
      </c>
      <c r="B827" s="69" t="str">
        <f>IFERROR(CLEAN(HLOOKUP(B$1,'1.源数据-产品报告-消费降序'!B:B,ROW(),0)),"")</f>
        <v/>
      </c>
      <c r="C827" s="69" t="str">
        <f>IFERROR(CLEAN(HLOOKUP(C$1,'1.源数据-产品报告-消费降序'!C:C,ROW(),0)),"")</f>
        <v/>
      </c>
      <c r="D827" s="69" t="str">
        <f>IFERROR(CLEAN(HLOOKUP(D$1,'1.源数据-产品报告-消费降序'!D:D,ROW(),0)),"")</f>
        <v/>
      </c>
      <c r="E827" s="69" t="str">
        <f>IFERROR(CLEAN(HLOOKUP(E$1,'1.源数据-产品报告-消费降序'!E:E,ROW(),0)),"")</f>
        <v/>
      </c>
      <c r="F827" s="69" t="str">
        <f>IFERROR(CLEAN(HLOOKUP(F$1,'1.源数据-产品报告-消费降序'!F:F,ROW(),0)),"")</f>
        <v/>
      </c>
      <c r="G827" s="70">
        <f>IFERROR((HLOOKUP(G$1,'1.源数据-产品报告-消费降序'!G:G,ROW(),0)),"")</f>
        <v>0</v>
      </c>
      <c r="H8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7" s="69" t="str">
        <f>IFERROR(CLEAN(HLOOKUP(I$1,'1.源数据-产品报告-消费降序'!I:I,ROW(),0)),"")</f>
        <v/>
      </c>
      <c r="L827" s="69" t="str">
        <f>IFERROR(CLEAN(HLOOKUP(L$1,'1.源数据-产品报告-消费降序'!L:L,ROW(),0)),"")</f>
        <v/>
      </c>
      <c r="M827" s="69" t="str">
        <f>IFERROR(CLEAN(HLOOKUP(M$1,'1.源数据-产品报告-消费降序'!M:M,ROW(),0)),"")</f>
        <v/>
      </c>
      <c r="N827" s="69" t="str">
        <f>IFERROR(CLEAN(HLOOKUP(N$1,'1.源数据-产品报告-消费降序'!N:N,ROW(),0)),"")</f>
        <v/>
      </c>
      <c r="O827" s="69" t="str">
        <f>IFERROR(CLEAN(HLOOKUP(O$1,'1.源数据-产品报告-消费降序'!O:O,ROW(),0)),"")</f>
        <v/>
      </c>
      <c r="P827" s="69" t="str">
        <f>IFERROR(CLEAN(HLOOKUP(P$1,'1.源数据-产品报告-消费降序'!P:P,ROW(),0)),"")</f>
        <v/>
      </c>
      <c r="Q827" s="69" t="str">
        <f>IFERROR(CLEAN(HLOOKUP(Q$1,'1.源数据-产品报告-消费降序'!Q:Q,ROW(),0)),"")</f>
        <v/>
      </c>
      <c r="R827" s="69" t="str">
        <f>IFERROR(CLEAN(HLOOKUP(R$1,'1.源数据-产品报告-消费降序'!R:R,ROW(),0)),"")</f>
        <v/>
      </c>
      <c r="S8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7" s="69" t="str">
        <f>IFERROR(CLEAN(HLOOKUP(T$1,'1.源数据-产品报告-消费降序'!T:T,ROW(),0)),"")</f>
        <v/>
      </c>
      <c r="W827" s="69" t="str">
        <f>IFERROR(CLEAN(HLOOKUP(W$1,'1.源数据-产品报告-消费降序'!W:W,ROW(),0)),"")</f>
        <v/>
      </c>
      <c r="X827" s="69" t="str">
        <f>IFERROR(CLEAN(HLOOKUP(X$1,'1.源数据-产品报告-消费降序'!X:X,ROW(),0)),"")</f>
        <v/>
      </c>
      <c r="Y827" s="69" t="str">
        <f>IFERROR(CLEAN(HLOOKUP(Y$1,'1.源数据-产品报告-消费降序'!Y:Y,ROW(),0)),"")</f>
        <v/>
      </c>
      <c r="Z827" s="69" t="str">
        <f>IFERROR(CLEAN(HLOOKUP(Z$1,'1.源数据-产品报告-消费降序'!Z:Z,ROW(),0)),"")</f>
        <v/>
      </c>
      <c r="AA827" s="69" t="str">
        <f>IFERROR(CLEAN(HLOOKUP(AA$1,'1.源数据-产品报告-消费降序'!AA:AA,ROW(),0)),"")</f>
        <v/>
      </c>
      <c r="AB827" s="69" t="str">
        <f>IFERROR(CLEAN(HLOOKUP(AB$1,'1.源数据-产品报告-消费降序'!AB:AB,ROW(),0)),"")</f>
        <v/>
      </c>
      <c r="AC827" s="69" t="str">
        <f>IFERROR(CLEAN(HLOOKUP(AC$1,'1.源数据-产品报告-消费降序'!AC:AC,ROW(),0)),"")</f>
        <v/>
      </c>
      <c r="AD8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7" s="69" t="str">
        <f>IFERROR(CLEAN(HLOOKUP(AE$1,'1.源数据-产品报告-消费降序'!AE:AE,ROW(),0)),"")</f>
        <v/>
      </c>
      <c r="AH827" s="69" t="str">
        <f>IFERROR(CLEAN(HLOOKUP(AH$1,'1.源数据-产品报告-消费降序'!AH:AH,ROW(),0)),"")</f>
        <v/>
      </c>
      <c r="AI827" s="69" t="str">
        <f>IFERROR(CLEAN(HLOOKUP(AI$1,'1.源数据-产品报告-消费降序'!AI:AI,ROW(),0)),"")</f>
        <v/>
      </c>
      <c r="AJ827" s="69" t="str">
        <f>IFERROR(CLEAN(HLOOKUP(AJ$1,'1.源数据-产品报告-消费降序'!AJ:AJ,ROW(),0)),"")</f>
        <v/>
      </c>
      <c r="AK827" s="69" t="str">
        <f>IFERROR(CLEAN(HLOOKUP(AK$1,'1.源数据-产品报告-消费降序'!AK:AK,ROW(),0)),"")</f>
        <v/>
      </c>
      <c r="AL827" s="69" t="str">
        <f>IFERROR(CLEAN(HLOOKUP(AL$1,'1.源数据-产品报告-消费降序'!AL:AL,ROW(),0)),"")</f>
        <v/>
      </c>
      <c r="AM827" s="69" t="str">
        <f>IFERROR(CLEAN(HLOOKUP(AM$1,'1.源数据-产品报告-消费降序'!AM:AM,ROW(),0)),"")</f>
        <v/>
      </c>
      <c r="AN827" s="69" t="str">
        <f>IFERROR(CLEAN(HLOOKUP(AN$1,'1.源数据-产品报告-消费降序'!AN:AN,ROW(),0)),"")</f>
        <v/>
      </c>
      <c r="AO8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7" s="69" t="str">
        <f>IFERROR(CLEAN(HLOOKUP(AP$1,'1.源数据-产品报告-消费降序'!AP:AP,ROW(),0)),"")</f>
        <v/>
      </c>
      <c r="AS827" s="69" t="str">
        <f>IFERROR(CLEAN(HLOOKUP(AS$1,'1.源数据-产品报告-消费降序'!AS:AS,ROW(),0)),"")</f>
        <v/>
      </c>
      <c r="AT827" s="69" t="str">
        <f>IFERROR(CLEAN(HLOOKUP(AT$1,'1.源数据-产品报告-消费降序'!AT:AT,ROW(),0)),"")</f>
        <v/>
      </c>
      <c r="AU827" s="69" t="str">
        <f>IFERROR(CLEAN(HLOOKUP(AU$1,'1.源数据-产品报告-消费降序'!AU:AU,ROW(),0)),"")</f>
        <v/>
      </c>
      <c r="AV827" s="69" t="str">
        <f>IFERROR(CLEAN(HLOOKUP(AV$1,'1.源数据-产品报告-消费降序'!AV:AV,ROW(),0)),"")</f>
        <v/>
      </c>
      <c r="AW827" s="69" t="str">
        <f>IFERROR(CLEAN(HLOOKUP(AW$1,'1.源数据-产品报告-消费降序'!AW:AW,ROW(),0)),"")</f>
        <v/>
      </c>
      <c r="AX827" s="69" t="str">
        <f>IFERROR(CLEAN(HLOOKUP(AX$1,'1.源数据-产品报告-消费降序'!AX:AX,ROW(),0)),"")</f>
        <v/>
      </c>
      <c r="AY827" s="69" t="str">
        <f>IFERROR(CLEAN(HLOOKUP(AY$1,'1.源数据-产品报告-消费降序'!AY:AY,ROW(),0)),"")</f>
        <v/>
      </c>
      <c r="AZ8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7" s="69" t="str">
        <f>IFERROR(CLEAN(HLOOKUP(BA$1,'1.源数据-产品报告-消费降序'!BA:BA,ROW(),0)),"")</f>
        <v/>
      </c>
      <c r="BD827" s="69" t="str">
        <f>IFERROR(CLEAN(HLOOKUP(BD$1,'1.源数据-产品报告-消费降序'!BD:BD,ROW(),0)),"")</f>
        <v/>
      </c>
      <c r="BE827" s="69" t="str">
        <f>IFERROR(CLEAN(HLOOKUP(BE$1,'1.源数据-产品报告-消费降序'!BE:BE,ROW(),0)),"")</f>
        <v/>
      </c>
      <c r="BF827" s="69" t="str">
        <f>IFERROR(CLEAN(HLOOKUP(BF$1,'1.源数据-产品报告-消费降序'!BF:BF,ROW(),0)),"")</f>
        <v/>
      </c>
      <c r="BG827" s="69" t="str">
        <f>IFERROR(CLEAN(HLOOKUP(BG$1,'1.源数据-产品报告-消费降序'!BG:BG,ROW(),0)),"")</f>
        <v/>
      </c>
      <c r="BH827" s="69" t="str">
        <f>IFERROR(CLEAN(HLOOKUP(BH$1,'1.源数据-产品报告-消费降序'!BH:BH,ROW(),0)),"")</f>
        <v/>
      </c>
      <c r="BI827" s="69" t="str">
        <f>IFERROR(CLEAN(HLOOKUP(BI$1,'1.源数据-产品报告-消费降序'!BI:BI,ROW(),0)),"")</f>
        <v/>
      </c>
      <c r="BJ827" s="69" t="str">
        <f>IFERROR(CLEAN(HLOOKUP(BJ$1,'1.源数据-产品报告-消费降序'!BJ:BJ,ROW(),0)),"")</f>
        <v/>
      </c>
      <c r="BK8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7" s="69" t="str">
        <f>IFERROR(CLEAN(HLOOKUP(BL$1,'1.源数据-产品报告-消费降序'!BL:BL,ROW(),0)),"")</f>
        <v/>
      </c>
      <c r="BO827" s="69" t="str">
        <f>IFERROR(CLEAN(HLOOKUP(BO$1,'1.源数据-产品报告-消费降序'!BO:BO,ROW(),0)),"")</f>
        <v/>
      </c>
      <c r="BP827" s="69" t="str">
        <f>IFERROR(CLEAN(HLOOKUP(BP$1,'1.源数据-产品报告-消费降序'!BP:BP,ROW(),0)),"")</f>
        <v/>
      </c>
      <c r="BQ827" s="69" t="str">
        <f>IFERROR(CLEAN(HLOOKUP(BQ$1,'1.源数据-产品报告-消费降序'!BQ:BQ,ROW(),0)),"")</f>
        <v/>
      </c>
      <c r="BR827" s="69" t="str">
        <f>IFERROR(CLEAN(HLOOKUP(BR$1,'1.源数据-产品报告-消费降序'!BR:BR,ROW(),0)),"")</f>
        <v/>
      </c>
      <c r="BS827" s="69" t="str">
        <f>IFERROR(CLEAN(HLOOKUP(BS$1,'1.源数据-产品报告-消费降序'!BS:BS,ROW(),0)),"")</f>
        <v/>
      </c>
      <c r="BT827" s="69" t="str">
        <f>IFERROR(CLEAN(HLOOKUP(BT$1,'1.源数据-产品报告-消费降序'!BT:BT,ROW(),0)),"")</f>
        <v/>
      </c>
      <c r="BU827" s="69" t="str">
        <f>IFERROR(CLEAN(HLOOKUP(BU$1,'1.源数据-产品报告-消费降序'!BU:BU,ROW(),0)),"")</f>
        <v/>
      </c>
      <c r="BV8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7" s="69" t="str">
        <f>IFERROR(CLEAN(HLOOKUP(BW$1,'1.源数据-产品报告-消费降序'!BW:BW,ROW(),0)),"")</f>
        <v/>
      </c>
    </row>
    <row r="828" spans="1:75">
      <c r="A828" s="69" t="str">
        <f>IFERROR(CLEAN(HLOOKUP(A$1,'1.源数据-产品报告-消费降序'!A:A,ROW(),0)),"")</f>
        <v/>
      </c>
      <c r="B828" s="69" t="str">
        <f>IFERROR(CLEAN(HLOOKUP(B$1,'1.源数据-产品报告-消费降序'!B:B,ROW(),0)),"")</f>
        <v/>
      </c>
      <c r="C828" s="69" t="str">
        <f>IFERROR(CLEAN(HLOOKUP(C$1,'1.源数据-产品报告-消费降序'!C:C,ROW(),0)),"")</f>
        <v/>
      </c>
      <c r="D828" s="69" t="str">
        <f>IFERROR(CLEAN(HLOOKUP(D$1,'1.源数据-产品报告-消费降序'!D:D,ROW(),0)),"")</f>
        <v/>
      </c>
      <c r="E828" s="69" t="str">
        <f>IFERROR(CLEAN(HLOOKUP(E$1,'1.源数据-产品报告-消费降序'!E:E,ROW(),0)),"")</f>
        <v/>
      </c>
      <c r="F828" s="69" t="str">
        <f>IFERROR(CLEAN(HLOOKUP(F$1,'1.源数据-产品报告-消费降序'!F:F,ROW(),0)),"")</f>
        <v/>
      </c>
      <c r="G828" s="70">
        <f>IFERROR((HLOOKUP(G$1,'1.源数据-产品报告-消费降序'!G:G,ROW(),0)),"")</f>
        <v>0</v>
      </c>
      <c r="H8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8" s="69" t="str">
        <f>IFERROR(CLEAN(HLOOKUP(I$1,'1.源数据-产品报告-消费降序'!I:I,ROW(),0)),"")</f>
        <v/>
      </c>
      <c r="L828" s="69" t="str">
        <f>IFERROR(CLEAN(HLOOKUP(L$1,'1.源数据-产品报告-消费降序'!L:L,ROW(),0)),"")</f>
        <v/>
      </c>
      <c r="M828" s="69" t="str">
        <f>IFERROR(CLEAN(HLOOKUP(M$1,'1.源数据-产品报告-消费降序'!M:M,ROW(),0)),"")</f>
        <v/>
      </c>
      <c r="N828" s="69" t="str">
        <f>IFERROR(CLEAN(HLOOKUP(N$1,'1.源数据-产品报告-消费降序'!N:N,ROW(),0)),"")</f>
        <v/>
      </c>
      <c r="O828" s="69" t="str">
        <f>IFERROR(CLEAN(HLOOKUP(O$1,'1.源数据-产品报告-消费降序'!O:O,ROW(),0)),"")</f>
        <v/>
      </c>
      <c r="P828" s="69" t="str">
        <f>IFERROR(CLEAN(HLOOKUP(P$1,'1.源数据-产品报告-消费降序'!P:P,ROW(),0)),"")</f>
        <v/>
      </c>
      <c r="Q828" s="69" t="str">
        <f>IFERROR(CLEAN(HLOOKUP(Q$1,'1.源数据-产品报告-消费降序'!Q:Q,ROW(),0)),"")</f>
        <v/>
      </c>
      <c r="R828" s="69" t="str">
        <f>IFERROR(CLEAN(HLOOKUP(R$1,'1.源数据-产品报告-消费降序'!R:R,ROW(),0)),"")</f>
        <v/>
      </c>
      <c r="S8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8" s="69" t="str">
        <f>IFERROR(CLEAN(HLOOKUP(T$1,'1.源数据-产品报告-消费降序'!T:T,ROW(),0)),"")</f>
        <v/>
      </c>
      <c r="W828" s="69" t="str">
        <f>IFERROR(CLEAN(HLOOKUP(W$1,'1.源数据-产品报告-消费降序'!W:W,ROW(),0)),"")</f>
        <v/>
      </c>
      <c r="X828" s="69" t="str">
        <f>IFERROR(CLEAN(HLOOKUP(X$1,'1.源数据-产品报告-消费降序'!X:X,ROW(),0)),"")</f>
        <v/>
      </c>
      <c r="Y828" s="69" t="str">
        <f>IFERROR(CLEAN(HLOOKUP(Y$1,'1.源数据-产品报告-消费降序'!Y:Y,ROW(),0)),"")</f>
        <v/>
      </c>
      <c r="Z828" s="69" t="str">
        <f>IFERROR(CLEAN(HLOOKUP(Z$1,'1.源数据-产品报告-消费降序'!Z:Z,ROW(),0)),"")</f>
        <v/>
      </c>
      <c r="AA828" s="69" t="str">
        <f>IFERROR(CLEAN(HLOOKUP(AA$1,'1.源数据-产品报告-消费降序'!AA:AA,ROW(),0)),"")</f>
        <v/>
      </c>
      <c r="AB828" s="69" t="str">
        <f>IFERROR(CLEAN(HLOOKUP(AB$1,'1.源数据-产品报告-消费降序'!AB:AB,ROW(),0)),"")</f>
        <v/>
      </c>
      <c r="AC828" s="69" t="str">
        <f>IFERROR(CLEAN(HLOOKUP(AC$1,'1.源数据-产品报告-消费降序'!AC:AC,ROW(),0)),"")</f>
        <v/>
      </c>
      <c r="AD8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8" s="69" t="str">
        <f>IFERROR(CLEAN(HLOOKUP(AE$1,'1.源数据-产品报告-消费降序'!AE:AE,ROW(),0)),"")</f>
        <v/>
      </c>
      <c r="AH828" s="69" t="str">
        <f>IFERROR(CLEAN(HLOOKUP(AH$1,'1.源数据-产品报告-消费降序'!AH:AH,ROW(),0)),"")</f>
        <v/>
      </c>
      <c r="AI828" s="69" t="str">
        <f>IFERROR(CLEAN(HLOOKUP(AI$1,'1.源数据-产品报告-消费降序'!AI:AI,ROW(),0)),"")</f>
        <v/>
      </c>
      <c r="AJ828" s="69" t="str">
        <f>IFERROR(CLEAN(HLOOKUP(AJ$1,'1.源数据-产品报告-消费降序'!AJ:AJ,ROW(),0)),"")</f>
        <v/>
      </c>
      <c r="AK828" s="69" t="str">
        <f>IFERROR(CLEAN(HLOOKUP(AK$1,'1.源数据-产品报告-消费降序'!AK:AK,ROW(),0)),"")</f>
        <v/>
      </c>
      <c r="AL828" s="69" t="str">
        <f>IFERROR(CLEAN(HLOOKUP(AL$1,'1.源数据-产品报告-消费降序'!AL:AL,ROW(),0)),"")</f>
        <v/>
      </c>
      <c r="AM828" s="69" t="str">
        <f>IFERROR(CLEAN(HLOOKUP(AM$1,'1.源数据-产品报告-消费降序'!AM:AM,ROW(),0)),"")</f>
        <v/>
      </c>
      <c r="AN828" s="69" t="str">
        <f>IFERROR(CLEAN(HLOOKUP(AN$1,'1.源数据-产品报告-消费降序'!AN:AN,ROW(),0)),"")</f>
        <v/>
      </c>
      <c r="AO8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8" s="69" t="str">
        <f>IFERROR(CLEAN(HLOOKUP(AP$1,'1.源数据-产品报告-消费降序'!AP:AP,ROW(),0)),"")</f>
        <v/>
      </c>
      <c r="AS828" s="69" t="str">
        <f>IFERROR(CLEAN(HLOOKUP(AS$1,'1.源数据-产品报告-消费降序'!AS:AS,ROW(),0)),"")</f>
        <v/>
      </c>
      <c r="AT828" s="69" t="str">
        <f>IFERROR(CLEAN(HLOOKUP(AT$1,'1.源数据-产品报告-消费降序'!AT:AT,ROW(),0)),"")</f>
        <v/>
      </c>
      <c r="AU828" s="69" t="str">
        <f>IFERROR(CLEAN(HLOOKUP(AU$1,'1.源数据-产品报告-消费降序'!AU:AU,ROW(),0)),"")</f>
        <v/>
      </c>
      <c r="AV828" s="69" t="str">
        <f>IFERROR(CLEAN(HLOOKUP(AV$1,'1.源数据-产品报告-消费降序'!AV:AV,ROW(),0)),"")</f>
        <v/>
      </c>
      <c r="AW828" s="69" t="str">
        <f>IFERROR(CLEAN(HLOOKUP(AW$1,'1.源数据-产品报告-消费降序'!AW:AW,ROW(),0)),"")</f>
        <v/>
      </c>
      <c r="AX828" s="69" t="str">
        <f>IFERROR(CLEAN(HLOOKUP(AX$1,'1.源数据-产品报告-消费降序'!AX:AX,ROW(),0)),"")</f>
        <v/>
      </c>
      <c r="AY828" s="69" t="str">
        <f>IFERROR(CLEAN(HLOOKUP(AY$1,'1.源数据-产品报告-消费降序'!AY:AY,ROW(),0)),"")</f>
        <v/>
      </c>
      <c r="AZ8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8" s="69" t="str">
        <f>IFERROR(CLEAN(HLOOKUP(BA$1,'1.源数据-产品报告-消费降序'!BA:BA,ROW(),0)),"")</f>
        <v/>
      </c>
      <c r="BD828" s="69" t="str">
        <f>IFERROR(CLEAN(HLOOKUP(BD$1,'1.源数据-产品报告-消费降序'!BD:BD,ROW(),0)),"")</f>
        <v/>
      </c>
      <c r="BE828" s="69" t="str">
        <f>IFERROR(CLEAN(HLOOKUP(BE$1,'1.源数据-产品报告-消费降序'!BE:BE,ROW(),0)),"")</f>
        <v/>
      </c>
      <c r="BF828" s="69" t="str">
        <f>IFERROR(CLEAN(HLOOKUP(BF$1,'1.源数据-产品报告-消费降序'!BF:BF,ROW(),0)),"")</f>
        <v/>
      </c>
      <c r="BG828" s="69" t="str">
        <f>IFERROR(CLEAN(HLOOKUP(BG$1,'1.源数据-产品报告-消费降序'!BG:BG,ROW(),0)),"")</f>
        <v/>
      </c>
      <c r="BH828" s="69" t="str">
        <f>IFERROR(CLEAN(HLOOKUP(BH$1,'1.源数据-产品报告-消费降序'!BH:BH,ROW(),0)),"")</f>
        <v/>
      </c>
      <c r="BI828" s="69" t="str">
        <f>IFERROR(CLEAN(HLOOKUP(BI$1,'1.源数据-产品报告-消费降序'!BI:BI,ROW(),0)),"")</f>
        <v/>
      </c>
      <c r="BJ828" s="69" t="str">
        <f>IFERROR(CLEAN(HLOOKUP(BJ$1,'1.源数据-产品报告-消费降序'!BJ:BJ,ROW(),0)),"")</f>
        <v/>
      </c>
      <c r="BK8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8" s="69" t="str">
        <f>IFERROR(CLEAN(HLOOKUP(BL$1,'1.源数据-产品报告-消费降序'!BL:BL,ROW(),0)),"")</f>
        <v/>
      </c>
      <c r="BO828" s="69" t="str">
        <f>IFERROR(CLEAN(HLOOKUP(BO$1,'1.源数据-产品报告-消费降序'!BO:BO,ROW(),0)),"")</f>
        <v/>
      </c>
      <c r="BP828" s="69" t="str">
        <f>IFERROR(CLEAN(HLOOKUP(BP$1,'1.源数据-产品报告-消费降序'!BP:BP,ROW(),0)),"")</f>
        <v/>
      </c>
      <c r="BQ828" s="69" t="str">
        <f>IFERROR(CLEAN(HLOOKUP(BQ$1,'1.源数据-产品报告-消费降序'!BQ:BQ,ROW(),0)),"")</f>
        <v/>
      </c>
      <c r="BR828" s="69" t="str">
        <f>IFERROR(CLEAN(HLOOKUP(BR$1,'1.源数据-产品报告-消费降序'!BR:BR,ROW(),0)),"")</f>
        <v/>
      </c>
      <c r="BS828" s="69" t="str">
        <f>IFERROR(CLEAN(HLOOKUP(BS$1,'1.源数据-产品报告-消费降序'!BS:BS,ROW(),0)),"")</f>
        <v/>
      </c>
      <c r="BT828" s="69" t="str">
        <f>IFERROR(CLEAN(HLOOKUP(BT$1,'1.源数据-产品报告-消费降序'!BT:BT,ROW(),0)),"")</f>
        <v/>
      </c>
      <c r="BU828" s="69" t="str">
        <f>IFERROR(CLEAN(HLOOKUP(BU$1,'1.源数据-产品报告-消费降序'!BU:BU,ROW(),0)),"")</f>
        <v/>
      </c>
      <c r="BV8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8" s="69" t="str">
        <f>IFERROR(CLEAN(HLOOKUP(BW$1,'1.源数据-产品报告-消费降序'!BW:BW,ROW(),0)),"")</f>
        <v/>
      </c>
    </row>
    <row r="829" spans="1:75">
      <c r="A829" s="69" t="str">
        <f>IFERROR(CLEAN(HLOOKUP(A$1,'1.源数据-产品报告-消费降序'!A:A,ROW(),0)),"")</f>
        <v/>
      </c>
      <c r="B829" s="69" t="str">
        <f>IFERROR(CLEAN(HLOOKUP(B$1,'1.源数据-产品报告-消费降序'!B:B,ROW(),0)),"")</f>
        <v/>
      </c>
      <c r="C829" s="69" t="str">
        <f>IFERROR(CLEAN(HLOOKUP(C$1,'1.源数据-产品报告-消费降序'!C:C,ROW(),0)),"")</f>
        <v/>
      </c>
      <c r="D829" s="69" t="str">
        <f>IFERROR(CLEAN(HLOOKUP(D$1,'1.源数据-产品报告-消费降序'!D:D,ROW(),0)),"")</f>
        <v/>
      </c>
      <c r="E829" s="69" t="str">
        <f>IFERROR(CLEAN(HLOOKUP(E$1,'1.源数据-产品报告-消费降序'!E:E,ROW(),0)),"")</f>
        <v/>
      </c>
      <c r="F829" s="69" t="str">
        <f>IFERROR(CLEAN(HLOOKUP(F$1,'1.源数据-产品报告-消费降序'!F:F,ROW(),0)),"")</f>
        <v/>
      </c>
      <c r="G829" s="70">
        <f>IFERROR((HLOOKUP(G$1,'1.源数据-产品报告-消费降序'!G:G,ROW(),0)),"")</f>
        <v>0</v>
      </c>
      <c r="H8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29" s="69" t="str">
        <f>IFERROR(CLEAN(HLOOKUP(I$1,'1.源数据-产品报告-消费降序'!I:I,ROW(),0)),"")</f>
        <v/>
      </c>
      <c r="L829" s="69" t="str">
        <f>IFERROR(CLEAN(HLOOKUP(L$1,'1.源数据-产品报告-消费降序'!L:L,ROW(),0)),"")</f>
        <v/>
      </c>
      <c r="M829" s="69" t="str">
        <f>IFERROR(CLEAN(HLOOKUP(M$1,'1.源数据-产品报告-消费降序'!M:M,ROW(),0)),"")</f>
        <v/>
      </c>
      <c r="N829" s="69" t="str">
        <f>IFERROR(CLEAN(HLOOKUP(N$1,'1.源数据-产品报告-消费降序'!N:N,ROW(),0)),"")</f>
        <v/>
      </c>
      <c r="O829" s="69" t="str">
        <f>IFERROR(CLEAN(HLOOKUP(O$1,'1.源数据-产品报告-消费降序'!O:O,ROW(),0)),"")</f>
        <v/>
      </c>
      <c r="P829" s="69" t="str">
        <f>IFERROR(CLEAN(HLOOKUP(P$1,'1.源数据-产品报告-消费降序'!P:P,ROW(),0)),"")</f>
        <v/>
      </c>
      <c r="Q829" s="69" t="str">
        <f>IFERROR(CLEAN(HLOOKUP(Q$1,'1.源数据-产品报告-消费降序'!Q:Q,ROW(),0)),"")</f>
        <v/>
      </c>
      <c r="R829" s="69" t="str">
        <f>IFERROR(CLEAN(HLOOKUP(R$1,'1.源数据-产品报告-消费降序'!R:R,ROW(),0)),"")</f>
        <v/>
      </c>
      <c r="S8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29" s="69" t="str">
        <f>IFERROR(CLEAN(HLOOKUP(T$1,'1.源数据-产品报告-消费降序'!T:T,ROW(),0)),"")</f>
        <v/>
      </c>
      <c r="W829" s="69" t="str">
        <f>IFERROR(CLEAN(HLOOKUP(W$1,'1.源数据-产品报告-消费降序'!W:W,ROW(),0)),"")</f>
        <v/>
      </c>
      <c r="X829" s="69" t="str">
        <f>IFERROR(CLEAN(HLOOKUP(X$1,'1.源数据-产品报告-消费降序'!X:X,ROW(),0)),"")</f>
        <v/>
      </c>
      <c r="Y829" s="69" t="str">
        <f>IFERROR(CLEAN(HLOOKUP(Y$1,'1.源数据-产品报告-消费降序'!Y:Y,ROW(),0)),"")</f>
        <v/>
      </c>
      <c r="Z829" s="69" t="str">
        <f>IFERROR(CLEAN(HLOOKUP(Z$1,'1.源数据-产品报告-消费降序'!Z:Z,ROW(),0)),"")</f>
        <v/>
      </c>
      <c r="AA829" s="69" t="str">
        <f>IFERROR(CLEAN(HLOOKUP(AA$1,'1.源数据-产品报告-消费降序'!AA:AA,ROW(),0)),"")</f>
        <v/>
      </c>
      <c r="AB829" s="69" t="str">
        <f>IFERROR(CLEAN(HLOOKUP(AB$1,'1.源数据-产品报告-消费降序'!AB:AB,ROW(),0)),"")</f>
        <v/>
      </c>
      <c r="AC829" s="69" t="str">
        <f>IFERROR(CLEAN(HLOOKUP(AC$1,'1.源数据-产品报告-消费降序'!AC:AC,ROW(),0)),"")</f>
        <v/>
      </c>
      <c r="AD8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29" s="69" t="str">
        <f>IFERROR(CLEAN(HLOOKUP(AE$1,'1.源数据-产品报告-消费降序'!AE:AE,ROW(),0)),"")</f>
        <v/>
      </c>
      <c r="AH829" s="69" t="str">
        <f>IFERROR(CLEAN(HLOOKUP(AH$1,'1.源数据-产品报告-消费降序'!AH:AH,ROW(),0)),"")</f>
        <v/>
      </c>
      <c r="AI829" s="69" t="str">
        <f>IFERROR(CLEAN(HLOOKUP(AI$1,'1.源数据-产品报告-消费降序'!AI:AI,ROW(),0)),"")</f>
        <v/>
      </c>
      <c r="AJ829" s="69" t="str">
        <f>IFERROR(CLEAN(HLOOKUP(AJ$1,'1.源数据-产品报告-消费降序'!AJ:AJ,ROW(),0)),"")</f>
        <v/>
      </c>
      <c r="AK829" s="69" t="str">
        <f>IFERROR(CLEAN(HLOOKUP(AK$1,'1.源数据-产品报告-消费降序'!AK:AK,ROW(),0)),"")</f>
        <v/>
      </c>
      <c r="AL829" s="69" t="str">
        <f>IFERROR(CLEAN(HLOOKUP(AL$1,'1.源数据-产品报告-消费降序'!AL:AL,ROW(),0)),"")</f>
        <v/>
      </c>
      <c r="AM829" s="69" t="str">
        <f>IFERROR(CLEAN(HLOOKUP(AM$1,'1.源数据-产品报告-消费降序'!AM:AM,ROW(),0)),"")</f>
        <v/>
      </c>
      <c r="AN829" s="69" t="str">
        <f>IFERROR(CLEAN(HLOOKUP(AN$1,'1.源数据-产品报告-消费降序'!AN:AN,ROW(),0)),"")</f>
        <v/>
      </c>
      <c r="AO8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29" s="69" t="str">
        <f>IFERROR(CLEAN(HLOOKUP(AP$1,'1.源数据-产品报告-消费降序'!AP:AP,ROW(),0)),"")</f>
        <v/>
      </c>
      <c r="AS829" s="69" t="str">
        <f>IFERROR(CLEAN(HLOOKUP(AS$1,'1.源数据-产品报告-消费降序'!AS:AS,ROW(),0)),"")</f>
        <v/>
      </c>
      <c r="AT829" s="69" t="str">
        <f>IFERROR(CLEAN(HLOOKUP(AT$1,'1.源数据-产品报告-消费降序'!AT:AT,ROW(),0)),"")</f>
        <v/>
      </c>
      <c r="AU829" s="69" t="str">
        <f>IFERROR(CLEAN(HLOOKUP(AU$1,'1.源数据-产品报告-消费降序'!AU:AU,ROW(),0)),"")</f>
        <v/>
      </c>
      <c r="AV829" s="69" t="str">
        <f>IFERROR(CLEAN(HLOOKUP(AV$1,'1.源数据-产品报告-消费降序'!AV:AV,ROW(),0)),"")</f>
        <v/>
      </c>
      <c r="AW829" s="69" t="str">
        <f>IFERROR(CLEAN(HLOOKUP(AW$1,'1.源数据-产品报告-消费降序'!AW:AW,ROW(),0)),"")</f>
        <v/>
      </c>
      <c r="AX829" s="69" t="str">
        <f>IFERROR(CLEAN(HLOOKUP(AX$1,'1.源数据-产品报告-消费降序'!AX:AX,ROW(),0)),"")</f>
        <v/>
      </c>
      <c r="AY829" s="69" t="str">
        <f>IFERROR(CLEAN(HLOOKUP(AY$1,'1.源数据-产品报告-消费降序'!AY:AY,ROW(),0)),"")</f>
        <v/>
      </c>
      <c r="AZ8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29" s="69" t="str">
        <f>IFERROR(CLEAN(HLOOKUP(BA$1,'1.源数据-产品报告-消费降序'!BA:BA,ROW(),0)),"")</f>
        <v/>
      </c>
      <c r="BD829" s="69" t="str">
        <f>IFERROR(CLEAN(HLOOKUP(BD$1,'1.源数据-产品报告-消费降序'!BD:BD,ROW(),0)),"")</f>
        <v/>
      </c>
      <c r="BE829" s="69" t="str">
        <f>IFERROR(CLEAN(HLOOKUP(BE$1,'1.源数据-产品报告-消费降序'!BE:BE,ROW(),0)),"")</f>
        <v/>
      </c>
      <c r="BF829" s="69" t="str">
        <f>IFERROR(CLEAN(HLOOKUP(BF$1,'1.源数据-产品报告-消费降序'!BF:BF,ROW(),0)),"")</f>
        <v/>
      </c>
      <c r="BG829" s="69" t="str">
        <f>IFERROR(CLEAN(HLOOKUP(BG$1,'1.源数据-产品报告-消费降序'!BG:BG,ROW(),0)),"")</f>
        <v/>
      </c>
      <c r="BH829" s="69" t="str">
        <f>IFERROR(CLEAN(HLOOKUP(BH$1,'1.源数据-产品报告-消费降序'!BH:BH,ROW(),0)),"")</f>
        <v/>
      </c>
      <c r="BI829" s="69" t="str">
        <f>IFERROR(CLEAN(HLOOKUP(BI$1,'1.源数据-产品报告-消费降序'!BI:BI,ROW(),0)),"")</f>
        <v/>
      </c>
      <c r="BJ829" s="69" t="str">
        <f>IFERROR(CLEAN(HLOOKUP(BJ$1,'1.源数据-产品报告-消费降序'!BJ:BJ,ROW(),0)),"")</f>
        <v/>
      </c>
      <c r="BK8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29" s="69" t="str">
        <f>IFERROR(CLEAN(HLOOKUP(BL$1,'1.源数据-产品报告-消费降序'!BL:BL,ROW(),0)),"")</f>
        <v/>
      </c>
      <c r="BO829" s="69" t="str">
        <f>IFERROR(CLEAN(HLOOKUP(BO$1,'1.源数据-产品报告-消费降序'!BO:BO,ROW(),0)),"")</f>
        <v/>
      </c>
      <c r="BP829" s="69" t="str">
        <f>IFERROR(CLEAN(HLOOKUP(BP$1,'1.源数据-产品报告-消费降序'!BP:BP,ROW(),0)),"")</f>
        <v/>
      </c>
      <c r="BQ829" s="69" t="str">
        <f>IFERROR(CLEAN(HLOOKUP(BQ$1,'1.源数据-产品报告-消费降序'!BQ:BQ,ROW(),0)),"")</f>
        <v/>
      </c>
      <c r="BR829" s="69" t="str">
        <f>IFERROR(CLEAN(HLOOKUP(BR$1,'1.源数据-产品报告-消费降序'!BR:BR,ROW(),0)),"")</f>
        <v/>
      </c>
      <c r="BS829" s="69" t="str">
        <f>IFERROR(CLEAN(HLOOKUP(BS$1,'1.源数据-产品报告-消费降序'!BS:BS,ROW(),0)),"")</f>
        <v/>
      </c>
      <c r="BT829" s="69" t="str">
        <f>IFERROR(CLEAN(HLOOKUP(BT$1,'1.源数据-产品报告-消费降序'!BT:BT,ROW(),0)),"")</f>
        <v/>
      </c>
      <c r="BU829" s="69" t="str">
        <f>IFERROR(CLEAN(HLOOKUP(BU$1,'1.源数据-产品报告-消费降序'!BU:BU,ROW(),0)),"")</f>
        <v/>
      </c>
      <c r="BV8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29" s="69" t="str">
        <f>IFERROR(CLEAN(HLOOKUP(BW$1,'1.源数据-产品报告-消费降序'!BW:BW,ROW(),0)),"")</f>
        <v/>
      </c>
    </row>
    <row r="830" spans="1:75">
      <c r="A830" s="69" t="str">
        <f>IFERROR(CLEAN(HLOOKUP(A$1,'1.源数据-产品报告-消费降序'!A:A,ROW(),0)),"")</f>
        <v/>
      </c>
      <c r="B830" s="69" t="str">
        <f>IFERROR(CLEAN(HLOOKUP(B$1,'1.源数据-产品报告-消费降序'!B:B,ROW(),0)),"")</f>
        <v/>
      </c>
      <c r="C830" s="69" t="str">
        <f>IFERROR(CLEAN(HLOOKUP(C$1,'1.源数据-产品报告-消费降序'!C:C,ROW(),0)),"")</f>
        <v/>
      </c>
      <c r="D830" s="69" t="str">
        <f>IFERROR(CLEAN(HLOOKUP(D$1,'1.源数据-产品报告-消费降序'!D:D,ROW(),0)),"")</f>
        <v/>
      </c>
      <c r="E830" s="69" t="str">
        <f>IFERROR(CLEAN(HLOOKUP(E$1,'1.源数据-产品报告-消费降序'!E:E,ROW(),0)),"")</f>
        <v/>
      </c>
      <c r="F830" s="69" t="str">
        <f>IFERROR(CLEAN(HLOOKUP(F$1,'1.源数据-产品报告-消费降序'!F:F,ROW(),0)),"")</f>
        <v/>
      </c>
      <c r="G830" s="70">
        <f>IFERROR((HLOOKUP(G$1,'1.源数据-产品报告-消费降序'!G:G,ROW(),0)),"")</f>
        <v>0</v>
      </c>
      <c r="H8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0" s="69" t="str">
        <f>IFERROR(CLEAN(HLOOKUP(I$1,'1.源数据-产品报告-消费降序'!I:I,ROW(),0)),"")</f>
        <v/>
      </c>
      <c r="L830" s="69" t="str">
        <f>IFERROR(CLEAN(HLOOKUP(L$1,'1.源数据-产品报告-消费降序'!L:L,ROW(),0)),"")</f>
        <v/>
      </c>
      <c r="M830" s="69" t="str">
        <f>IFERROR(CLEAN(HLOOKUP(M$1,'1.源数据-产品报告-消费降序'!M:M,ROW(),0)),"")</f>
        <v/>
      </c>
      <c r="N830" s="69" t="str">
        <f>IFERROR(CLEAN(HLOOKUP(N$1,'1.源数据-产品报告-消费降序'!N:N,ROW(),0)),"")</f>
        <v/>
      </c>
      <c r="O830" s="69" t="str">
        <f>IFERROR(CLEAN(HLOOKUP(O$1,'1.源数据-产品报告-消费降序'!O:O,ROW(),0)),"")</f>
        <v/>
      </c>
      <c r="P830" s="69" t="str">
        <f>IFERROR(CLEAN(HLOOKUP(P$1,'1.源数据-产品报告-消费降序'!P:P,ROW(),0)),"")</f>
        <v/>
      </c>
      <c r="Q830" s="69" t="str">
        <f>IFERROR(CLEAN(HLOOKUP(Q$1,'1.源数据-产品报告-消费降序'!Q:Q,ROW(),0)),"")</f>
        <v/>
      </c>
      <c r="R830" s="69" t="str">
        <f>IFERROR(CLEAN(HLOOKUP(R$1,'1.源数据-产品报告-消费降序'!R:R,ROW(),0)),"")</f>
        <v/>
      </c>
      <c r="S8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0" s="69" t="str">
        <f>IFERROR(CLEAN(HLOOKUP(T$1,'1.源数据-产品报告-消费降序'!T:T,ROW(),0)),"")</f>
        <v/>
      </c>
      <c r="W830" s="69" t="str">
        <f>IFERROR(CLEAN(HLOOKUP(W$1,'1.源数据-产品报告-消费降序'!W:W,ROW(),0)),"")</f>
        <v/>
      </c>
      <c r="X830" s="69" t="str">
        <f>IFERROR(CLEAN(HLOOKUP(X$1,'1.源数据-产品报告-消费降序'!X:X,ROW(),0)),"")</f>
        <v/>
      </c>
      <c r="Y830" s="69" t="str">
        <f>IFERROR(CLEAN(HLOOKUP(Y$1,'1.源数据-产品报告-消费降序'!Y:Y,ROW(),0)),"")</f>
        <v/>
      </c>
      <c r="Z830" s="69" t="str">
        <f>IFERROR(CLEAN(HLOOKUP(Z$1,'1.源数据-产品报告-消费降序'!Z:Z,ROW(),0)),"")</f>
        <v/>
      </c>
      <c r="AA830" s="69" t="str">
        <f>IFERROR(CLEAN(HLOOKUP(AA$1,'1.源数据-产品报告-消费降序'!AA:AA,ROW(),0)),"")</f>
        <v/>
      </c>
      <c r="AB830" s="69" t="str">
        <f>IFERROR(CLEAN(HLOOKUP(AB$1,'1.源数据-产品报告-消费降序'!AB:AB,ROW(),0)),"")</f>
        <v/>
      </c>
      <c r="AC830" s="69" t="str">
        <f>IFERROR(CLEAN(HLOOKUP(AC$1,'1.源数据-产品报告-消费降序'!AC:AC,ROW(),0)),"")</f>
        <v/>
      </c>
      <c r="AD8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0" s="69" t="str">
        <f>IFERROR(CLEAN(HLOOKUP(AE$1,'1.源数据-产品报告-消费降序'!AE:AE,ROW(),0)),"")</f>
        <v/>
      </c>
      <c r="AH830" s="69" t="str">
        <f>IFERROR(CLEAN(HLOOKUP(AH$1,'1.源数据-产品报告-消费降序'!AH:AH,ROW(),0)),"")</f>
        <v/>
      </c>
      <c r="AI830" s="69" t="str">
        <f>IFERROR(CLEAN(HLOOKUP(AI$1,'1.源数据-产品报告-消费降序'!AI:AI,ROW(),0)),"")</f>
        <v/>
      </c>
      <c r="AJ830" s="69" t="str">
        <f>IFERROR(CLEAN(HLOOKUP(AJ$1,'1.源数据-产品报告-消费降序'!AJ:AJ,ROW(),0)),"")</f>
        <v/>
      </c>
      <c r="AK830" s="69" t="str">
        <f>IFERROR(CLEAN(HLOOKUP(AK$1,'1.源数据-产品报告-消费降序'!AK:AK,ROW(),0)),"")</f>
        <v/>
      </c>
      <c r="AL830" s="69" t="str">
        <f>IFERROR(CLEAN(HLOOKUP(AL$1,'1.源数据-产品报告-消费降序'!AL:AL,ROW(),0)),"")</f>
        <v/>
      </c>
      <c r="AM830" s="69" t="str">
        <f>IFERROR(CLEAN(HLOOKUP(AM$1,'1.源数据-产品报告-消费降序'!AM:AM,ROW(),0)),"")</f>
        <v/>
      </c>
      <c r="AN830" s="69" t="str">
        <f>IFERROR(CLEAN(HLOOKUP(AN$1,'1.源数据-产品报告-消费降序'!AN:AN,ROW(),0)),"")</f>
        <v/>
      </c>
      <c r="AO8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0" s="69" t="str">
        <f>IFERROR(CLEAN(HLOOKUP(AP$1,'1.源数据-产品报告-消费降序'!AP:AP,ROW(),0)),"")</f>
        <v/>
      </c>
      <c r="AS830" s="69" t="str">
        <f>IFERROR(CLEAN(HLOOKUP(AS$1,'1.源数据-产品报告-消费降序'!AS:AS,ROW(),0)),"")</f>
        <v/>
      </c>
      <c r="AT830" s="69" t="str">
        <f>IFERROR(CLEAN(HLOOKUP(AT$1,'1.源数据-产品报告-消费降序'!AT:AT,ROW(),0)),"")</f>
        <v/>
      </c>
      <c r="AU830" s="69" t="str">
        <f>IFERROR(CLEAN(HLOOKUP(AU$1,'1.源数据-产品报告-消费降序'!AU:AU,ROW(),0)),"")</f>
        <v/>
      </c>
      <c r="AV830" s="69" t="str">
        <f>IFERROR(CLEAN(HLOOKUP(AV$1,'1.源数据-产品报告-消费降序'!AV:AV,ROW(),0)),"")</f>
        <v/>
      </c>
      <c r="AW830" s="69" t="str">
        <f>IFERROR(CLEAN(HLOOKUP(AW$1,'1.源数据-产品报告-消费降序'!AW:AW,ROW(),0)),"")</f>
        <v/>
      </c>
      <c r="AX830" s="69" t="str">
        <f>IFERROR(CLEAN(HLOOKUP(AX$1,'1.源数据-产品报告-消费降序'!AX:AX,ROW(),0)),"")</f>
        <v/>
      </c>
      <c r="AY830" s="69" t="str">
        <f>IFERROR(CLEAN(HLOOKUP(AY$1,'1.源数据-产品报告-消费降序'!AY:AY,ROW(),0)),"")</f>
        <v/>
      </c>
      <c r="AZ8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0" s="69" t="str">
        <f>IFERROR(CLEAN(HLOOKUP(BA$1,'1.源数据-产品报告-消费降序'!BA:BA,ROW(),0)),"")</f>
        <v/>
      </c>
      <c r="BD830" s="69" t="str">
        <f>IFERROR(CLEAN(HLOOKUP(BD$1,'1.源数据-产品报告-消费降序'!BD:BD,ROW(),0)),"")</f>
        <v/>
      </c>
      <c r="BE830" s="69" t="str">
        <f>IFERROR(CLEAN(HLOOKUP(BE$1,'1.源数据-产品报告-消费降序'!BE:BE,ROW(),0)),"")</f>
        <v/>
      </c>
      <c r="BF830" s="69" t="str">
        <f>IFERROR(CLEAN(HLOOKUP(BF$1,'1.源数据-产品报告-消费降序'!BF:BF,ROW(),0)),"")</f>
        <v/>
      </c>
      <c r="BG830" s="69" t="str">
        <f>IFERROR(CLEAN(HLOOKUP(BG$1,'1.源数据-产品报告-消费降序'!BG:BG,ROW(),0)),"")</f>
        <v/>
      </c>
      <c r="BH830" s="69" t="str">
        <f>IFERROR(CLEAN(HLOOKUP(BH$1,'1.源数据-产品报告-消费降序'!BH:BH,ROW(),0)),"")</f>
        <v/>
      </c>
      <c r="BI830" s="69" t="str">
        <f>IFERROR(CLEAN(HLOOKUP(BI$1,'1.源数据-产品报告-消费降序'!BI:BI,ROW(),0)),"")</f>
        <v/>
      </c>
      <c r="BJ830" s="69" t="str">
        <f>IFERROR(CLEAN(HLOOKUP(BJ$1,'1.源数据-产品报告-消费降序'!BJ:BJ,ROW(),0)),"")</f>
        <v/>
      </c>
      <c r="BK8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0" s="69" t="str">
        <f>IFERROR(CLEAN(HLOOKUP(BL$1,'1.源数据-产品报告-消费降序'!BL:BL,ROW(),0)),"")</f>
        <v/>
      </c>
      <c r="BO830" s="69" t="str">
        <f>IFERROR(CLEAN(HLOOKUP(BO$1,'1.源数据-产品报告-消费降序'!BO:BO,ROW(),0)),"")</f>
        <v/>
      </c>
      <c r="BP830" s="69" t="str">
        <f>IFERROR(CLEAN(HLOOKUP(BP$1,'1.源数据-产品报告-消费降序'!BP:BP,ROW(),0)),"")</f>
        <v/>
      </c>
      <c r="BQ830" s="69" t="str">
        <f>IFERROR(CLEAN(HLOOKUP(BQ$1,'1.源数据-产品报告-消费降序'!BQ:BQ,ROW(),0)),"")</f>
        <v/>
      </c>
      <c r="BR830" s="69" t="str">
        <f>IFERROR(CLEAN(HLOOKUP(BR$1,'1.源数据-产品报告-消费降序'!BR:BR,ROW(),0)),"")</f>
        <v/>
      </c>
      <c r="BS830" s="69" t="str">
        <f>IFERROR(CLEAN(HLOOKUP(BS$1,'1.源数据-产品报告-消费降序'!BS:BS,ROW(),0)),"")</f>
        <v/>
      </c>
      <c r="BT830" s="69" t="str">
        <f>IFERROR(CLEAN(HLOOKUP(BT$1,'1.源数据-产品报告-消费降序'!BT:BT,ROW(),0)),"")</f>
        <v/>
      </c>
      <c r="BU830" s="69" t="str">
        <f>IFERROR(CLEAN(HLOOKUP(BU$1,'1.源数据-产品报告-消费降序'!BU:BU,ROW(),0)),"")</f>
        <v/>
      </c>
      <c r="BV8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0" s="69" t="str">
        <f>IFERROR(CLEAN(HLOOKUP(BW$1,'1.源数据-产品报告-消费降序'!BW:BW,ROW(),0)),"")</f>
        <v/>
      </c>
    </row>
    <row r="831" spans="1:75">
      <c r="A831" s="69" t="str">
        <f>IFERROR(CLEAN(HLOOKUP(A$1,'1.源数据-产品报告-消费降序'!A:A,ROW(),0)),"")</f>
        <v/>
      </c>
      <c r="B831" s="69" t="str">
        <f>IFERROR(CLEAN(HLOOKUP(B$1,'1.源数据-产品报告-消费降序'!B:B,ROW(),0)),"")</f>
        <v/>
      </c>
      <c r="C831" s="69" t="str">
        <f>IFERROR(CLEAN(HLOOKUP(C$1,'1.源数据-产品报告-消费降序'!C:C,ROW(),0)),"")</f>
        <v/>
      </c>
      <c r="D831" s="69" t="str">
        <f>IFERROR(CLEAN(HLOOKUP(D$1,'1.源数据-产品报告-消费降序'!D:D,ROW(),0)),"")</f>
        <v/>
      </c>
      <c r="E831" s="69" t="str">
        <f>IFERROR(CLEAN(HLOOKUP(E$1,'1.源数据-产品报告-消费降序'!E:E,ROW(),0)),"")</f>
        <v/>
      </c>
      <c r="F831" s="69" t="str">
        <f>IFERROR(CLEAN(HLOOKUP(F$1,'1.源数据-产品报告-消费降序'!F:F,ROW(),0)),"")</f>
        <v/>
      </c>
      <c r="G831" s="70">
        <f>IFERROR((HLOOKUP(G$1,'1.源数据-产品报告-消费降序'!G:G,ROW(),0)),"")</f>
        <v>0</v>
      </c>
      <c r="H8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1" s="69" t="str">
        <f>IFERROR(CLEAN(HLOOKUP(I$1,'1.源数据-产品报告-消费降序'!I:I,ROW(),0)),"")</f>
        <v/>
      </c>
      <c r="L831" s="69" t="str">
        <f>IFERROR(CLEAN(HLOOKUP(L$1,'1.源数据-产品报告-消费降序'!L:L,ROW(),0)),"")</f>
        <v/>
      </c>
      <c r="M831" s="69" t="str">
        <f>IFERROR(CLEAN(HLOOKUP(M$1,'1.源数据-产品报告-消费降序'!M:M,ROW(),0)),"")</f>
        <v/>
      </c>
      <c r="N831" s="69" t="str">
        <f>IFERROR(CLEAN(HLOOKUP(N$1,'1.源数据-产品报告-消费降序'!N:N,ROW(),0)),"")</f>
        <v/>
      </c>
      <c r="O831" s="69" t="str">
        <f>IFERROR(CLEAN(HLOOKUP(O$1,'1.源数据-产品报告-消费降序'!O:O,ROW(),0)),"")</f>
        <v/>
      </c>
      <c r="P831" s="69" t="str">
        <f>IFERROR(CLEAN(HLOOKUP(P$1,'1.源数据-产品报告-消费降序'!P:P,ROW(),0)),"")</f>
        <v/>
      </c>
      <c r="Q831" s="69" t="str">
        <f>IFERROR(CLEAN(HLOOKUP(Q$1,'1.源数据-产品报告-消费降序'!Q:Q,ROW(),0)),"")</f>
        <v/>
      </c>
      <c r="R831" s="69" t="str">
        <f>IFERROR(CLEAN(HLOOKUP(R$1,'1.源数据-产品报告-消费降序'!R:R,ROW(),0)),"")</f>
        <v/>
      </c>
      <c r="S8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1" s="69" t="str">
        <f>IFERROR(CLEAN(HLOOKUP(T$1,'1.源数据-产品报告-消费降序'!T:T,ROW(),0)),"")</f>
        <v/>
      </c>
      <c r="W831" s="69" t="str">
        <f>IFERROR(CLEAN(HLOOKUP(W$1,'1.源数据-产品报告-消费降序'!W:W,ROW(),0)),"")</f>
        <v/>
      </c>
      <c r="X831" s="69" t="str">
        <f>IFERROR(CLEAN(HLOOKUP(X$1,'1.源数据-产品报告-消费降序'!X:X,ROW(),0)),"")</f>
        <v/>
      </c>
      <c r="Y831" s="69" t="str">
        <f>IFERROR(CLEAN(HLOOKUP(Y$1,'1.源数据-产品报告-消费降序'!Y:Y,ROW(),0)),"")</f>
        <v/>
      </c>
      <c r="Z831" s="69" t="str">
        <f>IFERROR(CLEAN(HLOOKUP(Z$1,'1.源数据-产品报告-消费降序'!Z:Z,ROW(),0)),"")</f>
        <v/>
      </c>
      <c r="AA831" s="69" t="str">
        <f>IFERROR(CLEAN(HLOOKUP(AA$1,'1.源数据-产品报告-消费降序'!AA:AA,ROW(),0)),"")</f>
        <v/>
      </c>
      <c r="AB831" s="69" t="str">
        <f>IFERROR(CLEAN(HLOOKUP(AB$1,'1.源数据-产品报告-消费降序'!AB:AB,ROW(),0)),"")</f>
        <v/>
      </c>
      <c r="AC831" s="69" t="str">
        <f>IFERROR(CLEAN(HLOOKUP(AC$1,'1.源数据-产品报告-消费降序'!AC:AC,ROW(),0)),"")</f>
        <v/>
      </c>
      <c r="AD8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1" s="69" t="str">
        <f>IFERROR(CLEAN(HLOOKUP(AE$1,'1.源数据-产品报告-消费降序'!AE:AE,ROW(),0)),"")</f>
        <v/>
      </c>
      <c r="AH831" s="69" t="str">
        <f>IFERROR(CLEAN(HLOOKUP(AH$1,'1.源数据-产品报告-消费降序'!AH:AH,ROW(),0)),"")</f>
        <v/>
      </c>
      <c r="AI831" s="69" t="str">
        <f>IFERROR(CLEAN(HLOOKUP(AI$1,'1.源数据-产品报告-消费降序'!AI:AI,ROW(),0)),"")</f>
        <v/>
      </c>
      <c r="AJ831" s="69" t="str">
        <f>IFERROR(CLEAN(HLOOKUP(AJ$1,'1.源数据-产品报告-消费降序'!AJ:AJ,ROW(),0)),"")</f>
        <v/>
      </c>
      <c r="AK831" s="69" t="str">
        <f>IFERROR(CLEAN(HLOOKUP(AK$1,'1.源数据-产品报告-消费降序'!AK:AK,ROW(),0)),"")</f>
        <v/>
      </c>
      <c r="AL831" s="69" t="str">
        <f>IFERROR(CLEAN(HLOOKUP(AL$1,'1.源数据-产品报告-消费降序'!AL:AL,ROW(),0)),"")</f>
        <v/>
      </c>
      <c r="AM831" s="69" t="str">
        <f>IFERROR(CLEAN(HLOOKUP(AM$1,'1.源数据-产品报告-消费降序'!AM:AM,ROW(),0)),"")</f>
        <v/>
      </c>
      <c r="AN831" s="69" t="str">
        <f>IFERROR(CLEAN(HLOOKUP(AN$1,'1.源数据-产品报告-消费降序'!AN:AN,ROW(),0)),"")</f>
        <v/>
      </c>
      <c r="AO8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1" s="69" t="str">
        <f>IFERROR(CLEAN(HLOOKUP(AP$1,'1.源数据-产品报告-消费降序'!AP:AP,ROW(),0)),"")</f>
        <v/>
      </c>
      <c r="AS831" s="69" t="str">
        <f>IFERROR(CLEAN(HLOOKUP(AS$1,'1.源数据-产品报告-消费降序'!AS:AS,ROW(),0)),"")</f>
        <v/>
      </c>
      <c r="AT831" s="69" t="str">
        <f>IFERROR(CLEAN(HLOOKUP(AT$1,'1.源数据-产品报告-消费降序'!AT:AT,ROW(),0)),"")</f>
        <v/>
      </c>
      <c r="AU831" s="69" t="str">
        <f>IFERROR(CLEAN(HLOOKUP(AU$1,'1.源数据-产品报告-消费降序'!AU:AU,ROW(),0)),"")</f>
        <v/>
      </c>
      <c r="AV831" s="69" t="str">
        <f>IFERROR(CLEAN(HLOOKUP(AV$1,'1.源数据-产品报告-消费降序'!AV:AV,ROW(),0)),"")</f>
        <v/>
      </c>
      <c r="AW831" s="69" t="str">
        <f>IFERROR(CLEAN(HLOOKUP(AW$1,'1.源数据-产品报告-消费降序'!AW:AW,ROW(),0)),"")</f>
        <v/>
      </c>
      <c r="AX831" s="69" t="str">
        <f>IFERROR(CLEAN(HLOOKUP(AX$1,'1.源数据-产品报告-消费降序'!AX:AX,ROW(),0)),"")</f>
        <v/>
      </c>
      <c r="AY831" s="69" t="str">
        <f>IFERROR(CLEAN(HLOOKUP(AY$1,'1.源数据-产品报告-消费降序'!AY:AY,ROW(),0)),"")</f>
        <v/>
      </c>
      <c r="AZ8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1" s="69" t="str">
        <f>IFERROR(CLEAN(HLOOKUP(BA$1,'1.源数据-产品报告-消费降序'!BA:BA,ROW(),0)),"")</f>
        <v/>
      </c>
      <c r="BD831" s="69" t="str">
        <f>IFERROR(CLEAN(HLOOKUP(BD$1,'1.源数据-产品报告-消费降序'!BD:BD,ROW(),0)),"")</f>
        <v/>
      </c>
      <c r="BE831" s="69" t="str">
        <f>IFERROR(CLEAN(HLOOKUP(BE$1,'1.源数据-产品报告-消费降序'!BE:BE,ROW(),0)),"")</f>
        <v/>
      </c>
      <c r="BF831" s="69" t="str">
        <f>IFERROR(CLEAN(HLOOKUP(BF$1,'1.源数据-产品报告-消费降序'!BF:BF,ROW(),0)),"")</f>
        <v/>
      </c>
      <c r="BG831" s="69" t="str">
        <f>IFERROR(CLEAN(HLOOKUP(BG$1,'1.源数据-产品报告-消费降序'!BG:BG,ROW(),0)),"")</f>
        <v/>
      </c>
      <c r="BH831" s="69" t="str">
        <f>IFERROR(CLEAN(HLOOKUP(BH$1,'1.源数据-产品报告-消费降序'!BH:BH,ROW(),0)),"")</f>
        <v/>
      </c>
      <c r="BI831" s="69" t="str">
        <f>IFERROR(CLEAN(HLOOKUP(BI$1,'1.源数据-产品报告-消费降序'!BI:BI,ROW(),0)),"")</f>
        <v/>
      </c>
      <c r="BJ831" s="69" t="str">
        <f>IFERROR(CLEAN(HLOOKUP(BJ$1,'1.源数据-产品报告-消费降序'!BJ:BJ,ROW(),0)),"")</f>
        <v/>
      </c>
      <c r="BK8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1" s="69" t="str">
        <f>IFERROR(CLEAN(HLOOKUP(BL$1,'1.源数据-产品报告-消费降序'!BL:BL,ROW(),0)),"")</f>
        <v/>
      </c>
      <c r="BO831" s="69" t="str">
        <f>IFERROR(CLEAN(HLOOKUP(BO$1,'1.源数据-产品报告-消费降序'!BO:BO,ROW(),0)),"")</f>
        <v/>
      </c>
      <c r="BP831" s="69" t="str">
        <f>IFERROR(CLEAN(HLOOKUP(BP$1,'1.源数据-产品报告-消费降序'!BP:BP,ROW(),0)),"")</f>
        <v/>
      </c>
      <c r="BQ831" s="69" t="str">
        <f>IFERROR(CLEAN(HLOOKUP(BQ$1,'1.源数据-产品报告-消费降序'!BQ:BQ,ROW(),0)),"")</f>
        <v/>
      </c>
      <c r="BR831" s="69" t="str">
        <f>IFERROR(CLEAN(HLOOKUP(BR$1,'1.源数据-产品报告-消费降序'!BR:BR,ROW(),0)),"")</f>
        <v/>
      </c>
      <c r="BS831" s="69" t="str">
        <f>IFERROR(CLEAN(HLOOKUP(BS$1,'1.源数据-产品报告-消费降序'!BS:BS,ROW(),0)),"")</f>
        <v/>
      </c>
      <c r="BT831" s="69" t="str">
        <f>IFERROR(CLEAN(HLOOKUP(BT$1,'1.源数据-产品报告-消费降序'!BT:BT,ROW(),0)),"")</f>
        <v/>
      </c>
      <c r="BU831" s="69" t="str">
        <f>IFERROR(CLEAN(HLOOKUP(BU$1,'1.源数据-产品报告-消费降序'!BU:BU,ROW(),0)),"")</f>
        <v/>
      </c>
      <c r="BV8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1" s="69" t="str">
        <f>IFERROR(CLEAN(HLOOKUP(BW$1,'1.源数据-产品报告-消费降序'!BW:BW,ROW(),0)),"")</f>
        <v/>
      </c>
    </row>
    <row r="832" spans="1:75">
      <c r="A832" s="69" t="str">
        <f>IFERROR(CLEAN(HLOOKUP(A$1,'1.源数据-产品报告-消费降序'!A:A,ROW(),0)),"")</f>
        <v/>
      </c>
      <c r="B832" s="69" t="str">
        <f>IFERROR(CLEAN(HLOOKUP(B$1,'1.源数据-产品报告-消费降序'!B:B,ROW(),0)),"")</f>
        <v/>
      </c>
      <c r="C832" s="69" t="str">
        <f>IFERROR(CLEAN(HLOOKUP(C$1,'1.源数据-产品报告-消费降序'!C:C,ROW(),0)),"")</f>
        <v/>
      </c>
      <c r="D832" s="69" t="str">
        <f>IFERROR(CLEAN(HLOOKUP(D$1,'1.源数据-产品报告-消费降序'!D:D,ROW(),0)),"")</f>
        <v/>
      </c>
      <c r="E832" s="69" t="str">
        <f>IFERROR(CLEAN(HLOOKUP(E$1,'1.源数据-产品报告-消费降序'!E:E,ROW(),0)),"")</f>
        <v/>
      </c>
      <c r="F832" s="69" t="str">
        <f>IFERROR(CLEAN(HLOOKUP(F$1,'1.源数据-产品报告-消费降序'!F:F,ROW(),0)),"")</f>
        <v/>
      </c>
      <c r="G832" s="70">
        <f>IFERROR((HLOOKUP(G$1,'1.源数据-产品报告-消费降序'!G:G,ROW(),0)),"")</f>
        <v>0</v>
      </c>
      <c r="H8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2" s="69" t="str">
        <f>IFERROR(CLEAN(HLOOKUP(I$1,'1.源数据-产品报告-消费降序'!I:I,ROW(),0)),"")</f>
        <v/>
      </c>
      <c r="L832" s="69" t="str">
        <f>IFERROR(CLEAN(HLOOKUP(L$1,'1.源数据-产品报告-消费降序'!L:L,ROW(),0)),"")</f>
        <v/>
      </c>
      <c r="M832" s="69" t="str">
        <f>IFERROR(CLEAN(HLOOKUP(M$1,'1.源数据-产品报告-消费降序'!M:M,ROW(),0)),"")</f>
        <v/>
      </c>
      <c r="N832" s="69" t="str">
        <f>IFERROR(CLEAN(HLOOKUP(N$1,'1.源数据-产品报告-消费降序'!N:N,ROW(),0)),"")</f>
        <v/>
      </c>
      <c r="O832" s="69" t="str">
        <f>IFERROR(CLEAN(HLOOKUP(O$1,'1.源数据-产品报告-消费降序'!O:O,ROW(),0)),"")</f>
        <v/>
      </c>
      <c r="P832" s="69" t="str">
        <f>IFERROR(CLEAN(HLOOKUP(P$1,'1.源数据-产品报告-消费降序'!P:P,ROW(),0)),"")</f>
        <v/>
      </c>
      <c r="Q832" s="69" t="str">
        <f>IFERROR(CLEAN(HLOOKUP(Q$1,'1.源数据-产品报告-消费降序'!Q:Q,ROW(),0)),"")</f>
        <v/>
      </c>
      <c r="R832" s="69" t="str">
        <f>IFERROR(CLEAN(HLOOKUP(R$1,'1.源数据-产品报告-消费降序'!R:R,ROW(),0)),"")</f>
        <v/>
      </c>
      <c r="S8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2" s="69" t="str">
        <f>IFERROR(CLEAN(HLOOKUP(T$1,'1.源数据-产品报告-消费降序'!T:T,ROW(),0)),"")</f>
        <v/>
      </c>
      <c r="W832" s="69" t="str">
        <f>IFERROR(CLEAN(HLOOKUP(W$1,'1.源数据-产品报告-消费降序'!W:W,ROW(),0)),"")</f>
        <v/>
      </c>
      <c r="X832" s="69" t="str">
        <f>IFERROR(CLEAN(HLOOKUP(X$1,'1.源数据-产品报告-消费降序'!X:X,ROW(),0)),"")</f>
        <v/>
      </c>
      <c r="Y832" s="69" t="str">
        <f>IFERROR(CLEAN(HLOOKUP(Y$1,'1.源数据-产品报告-消费降序'!Y:Y,ROW(),0)),"")</f>
        <v/>
      </c>
      <c r="Z832" s="69" t="str">
        <f>IFERROR(CLEAN(HLOOKUP(Z$1,'1.源数据-产品报告-消费降序'!Z:Z,ROW(),0)),"")</f>
        <v/>
      </c>
      <c r="AA832" s="69" t="str">
        <f>IFERROR(CLEAN(HLOOKUP(AA$1,'1.源数据-产品报告-消费降序'!AA:AA,ROW(),0)),"")</f>
        <v/>
      </c>
      <c r="AB832" s="69" t="str">
        <f>IFERROR(CLEAN(HLOOKUP(AB$1,'1.源数据-产品报告-消费降序'!AB:AB,ROW(),0)),"")</f>
        <v/>
      </c>
      <c r="AC832" s="69" t="str">
        <f>IFERROR(CLEAN(HLOOKUP(AC$1,'1.源数据-产品报告-消费降序'!AC:AC,ROW(),0)),"")</f>
        <v/>
      </c>
      <c r="AD8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2" s="69" t="str">
        <f>IFERROR(CLEAN(HLOOKUP(AE$1,'1.源数据-产品报告-消费降序'!AE:AE,ROW(),0)),"")</f>
        <v/>
      </c>
      <c r="AH832" s="69" t="str">
        <f>IFERROR(CLEAN(HLOOKUP(AH$1,'1.源数据-产品报告-消费降序'!AH:AH,ROW(),0)),"")</f>
        <v/>
      </c>
      <c r="AI832" s="69" t="str">
        <f>IFERROR(CLEAN(HLOOKUP(AI$1,'1.源数据-产品报告-消费降序'!AI:AI,ROW(),0)),"")</f>
        <v/>
      </c>
      <c r="AJ832" s="69" t="str">
        <f>IFERROR(CLEAN(HLOOKUP(AJ$1,'1.源数据-产品报告-消费降序'!AJ:AJ,ROW(),0)),"")</f>
        <v/>
      </c>
      <c r="AK832" s="69" t="str">
        <f>IFERROR(CLEAN(HLOOKUP(AK$1,'1.源数据-产品报告-消费降序'!AK:AK,ROW(),0)),"")</f>
        <v/>
      </c>
      <c r="AL832" s="69" t="str">
        <f>IFERROR(CLEAN(HLOOKUP(AL$1,'1.源数据-产品报告-消费降序'!AL:AL,ROW(),0)),"")</f>
        <v/>
      </c>
      <c r="AM832" s="69" t="str">
        <f>IFERROR(CLEAN(HLOOKUP(AM$1,'1.源数据-产品报告-消费降序'!AM:AM,ROW(),0)),"")</f>
        <v/>
      </c>
      <c r="AN832" s="69" t="str">
        <f>IFERROR(CLEAN(HLOOKUP(AN$1,'1.源数据-产品报告-消费降序'!AN:AN,ROW(),0)),"")</f>
        <v/>
      </c>
      <c r="AO8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2" s="69" t="str">
        <f>IFERROR(CLEAN(HLOOKUP(AP$1,'1.源数据-产品报告-消费降序'!AP:AP,ROW(),0)),"")</f>
        <v/>
      </c>
      <c r="AS832" s="69" t="str">
        <f>IFERROR(CLEAN(HLOOKUP(AS$1,'1.源数据-产品报告-消费降序'!AS:AS,ROW(),0)),"")</f>
        <v/>
      </c>
      <c r="AT832" s="69" t="str">
        <f>IFERROR(CLEAN(HLOOKUP(AT$1,'1.源数据-产品报告-消费降序'!AT:AT,ROW(),0)),"")</f>
        <v/>
      </c>
      <c r="AU832" s="69" t="str">
        <f>IFERROR(CLEAN(HLOOKUP(AU$1,'1.源数据-产品报告-消费降序'!AU:AU,ROW(),0)),"")</f>
        <v/>
      </c>
      <c r="AV832" s="69" t="str">
        <f>IFERROR(CLEAN(HLOOKUP(AV$1,'1.源数据-产品报告-消费降序'!AV:AV,ROW(),0)),"")</f>
        <v/>
      </c>
      <c r="AW832" s="69" t="str">
        <f>IFERROR(CLEAN(HLOOKUP(AW$1,'1.源数据-产品报告-消费降序'!AW:AW,ROW(),0)),"")</f>
        <v/>
      </c>
      <c r="AX832" s="69" t="str">
        <f>IFERROR(CLEAN(HLOOKUP(AX$1,'1.源数据-产品报告-消费降序'!AX:AX,ROW(),0)),"")</f>
        <v/>
      </c>
      <c r="AY832" s="69" t="str">
        <f>IFERROR(CLEAN(HLOOKUP(AY$1,'1.源数据-产品报告-消费降序'!AY:AY,ROW(),0)),"")</f>
        <v/>
      </c>
      <c r="AZ8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2" s="69" t="str">
        <f>IFERROR(CLEAN(HLOOKUP(BA$1,'1.源数据-产品报告-消费降序'!BA:BA,ROW(),0)),"")</f>
        <v/>
      </c>
      <c r="BD832" s="69" t="str">
        <f>IFERROR(CLEAN(HLOOKUP(BD$1,'1.源数据-产品报告-消费降序'!BD:BD,ROW(),0)),"")</f>
        <v/>
      </c>
      <c r="BE832" s="69" t="str">
        <f>IFERROR(CLEAN(HLOOKUP(BE$1,'1.源数据-产品报告-消费降序'!BE:BE,ROW(),0)),"")</f>
        <v/>
      </c>
      <c r="BF832" s="69" t="str">
        <f>IFERROR(CLEAN(HLOOKUP(BF$1,'1.源数据-产品报告-消费降序'!BF:BF,ROW(),0)),"")</f>
        <v/>
      </c>
      <c r="BG832" s="69" t="str">
        <f>IFERROR(CLEAN(HLOOKUP(BG$1,'1.源数据-产品报告-消费降序'!BG:BG,ROW(),0)),"")</f>
        <v/>
      </c>
      <c r="BH832" s="69" t="str">
        <f>IFERROR(CLEAN(HLOOKUP(BH$1,'1.源数据-产品报告-消费降序'!BH:BH,ROW(),0)),"")</f>
        <v/>
      </c>
      <c r="BI832" s="69" t="str">
        <f>IFERROR(CLEAN(HLOOKUP(BI$1,'1.源数据-产品报告-消费降序'!BI:BI,ROW(),0)),"")</f>
        <v/>
      </c>
      <c r="BJ832" s="69" t="str">
        <f>IFERROR(CLEAN(HLOOKUP(BJ$1,'1.源数据-产品报告-消费降序'!BJ:BJ,ROW(),0)),"")</f>
        <v/>
      </c>
      <c r="BK8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2" s="69" t="str">
        <f>IFERROR(CLEAN(HLOOKUP(BL$1,'1.源数据-产品报告-消费降序'!BL:BL,ROW(),0)),"")</f>
        <v/>
      </c>
      <c r="BO832" s="69" t="str">
        <f>IFERROR(CLEAN(HLOOKUP(BO$1,'1.源数据-产品报告-消费降序'!BO:BO,ROW(),0)),"")</f>
        <v/>
      </c>
      <c r="BP832" s="69" t="str">
        <f>IFERROR(CLEAN(HLOOKUP(BP$1,'1.源数据-产品报告-消费降序'!BP:BP,ROW(),0)),"")</f>
        <v/>
      </c>
      <c r="BQ832" s="69" t="str">
        <f>IFERROR(CLEAN(HLOOKUP(BQ$1,'1.源数据-产品报告-消费降序'!BQ:BQ,ROW(),0)),"")</f>
        <v/>
      </c>
      <c r="BR832" s="69" t="str">
        <f>IFERROR(CLEAN(HLOOKUP(BR$1,'1.源数据-产品报告-消费降序'!BR:BR,ROW(),0)),"")</f>
        <v/>
      </c>
      <c r="BS832" s="69" t="str">
        <f>IFERROR(CLEAN(HLOOKUP(BS$1,'1.源数据-产品报告-消费降序'!BS:BS,ROW(),0)),"")</f>
        <v/>
      </c>
      <c r="BT832" s="69" t="str">
        <f>IFERROR(CLEAN(HLOOKUP(BT$1,'1.源数据-产品报告-消费降序'!BT:BT,ROW(),0)),"")</f>
        <v/>
      </c>
      <c r="BU832" s="69" t="str">
        <f>IFERROR(CLEAN(HLOOKUP(BU$1,'1.源数据-产品报告-消费降序'!BU:BU,ROW(),0)),"")</f>
        <v/>
      </c>
      <c r="BV8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2" s="69" t="str">
        <f>IFERROR(CLEAN(HLOOKUP(BW$1,'1.源数据-产品报告-消费降序'!BW:BW,ROW(),0)),"")</f>
        <v/>
      </c>
    </row>
    <row r="833" spans="1:75">
      <c r="A833" s="69" t="str">
        <f>IFERROR(CLEAN(HLOOKUP(A$1,'1.源数据-产品报告-消费降序'!A:A,ROW(),0)),"")</f>
        <v/>
      </c>
      <c r="B833" s="69" t="str">
        <f>IFERROR(CLEAN(HLOOKUP(B$1,'1.源数据-产品报告-消费降序'!B:B,ROW(),0)),"")</f>
        <v/>
      </c>
      <c r="C833" s="69" t="str">
        <f>IFERROR(CLEAN(HLOOKUP(C$1,'1.源数据-产品报告-消费降序'!C:C,ROW(),0)),"")</f>
        <v/>
      </c>
      <c r="D833" s="69" t="str">
        <f>IFERROR(CLEAN(HLOOKUP(D$1,'1.源数据-产品报告-消费降序'!D:D,ROW(),0)),"")</f>
        <v/>
      </c>
      <c r="E833" s="69" t="str">
        <f>IFERROR(CLEAN(HLOOKUP(E$1,'1.源数据-产品报告-消费降序'!E:E,ROW(),0)),"")</f>
        <v/>
      </c>
      <c r="F833" s="69" t="str">
        <f>IFERROR(CLEAN(HLOOKUP(F$1,'1.源数据-产品报告-消费降序'!F:F,ROW(),0)),"")</f>
        <v/>
      </c>
      <c r="G833" s="70">
        <f>IFERROR((HLOOKUP(G$1,'1.源数据-产品报告-消费降序'!G:G,ROW(),0)),"")</f>
        <v>0</v>
      </c>
      <c r="H8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3" s="69" t="str">
        <f>IFERROR(CLEAN(HLOOKUP(I$1,'1.源数据-产品报告-消费降序'!I:I,ROW(),0)),"")</f>
        <v/>
      </c>
      <c r="L833" s="69" t="str">
        <f>IFERROR(CLEAN(HLOOKUP(L$1,'1.源数据-产品报告-消费降序'!L:L,ROW(),0)),"")</f>
        <v/>
      </c>
      <c r="M833" s="69" t="str">
        <f>IFERROR(CLEAN(HLOOKUP(M$1,'1.源数据-产品报告-消费降序'!M:M,ROW(),0)),"")</f>
        <v/>
      </c>
      <c r="N833" s="69" t="str">
        <f>IFERROR(CLEAN(HLOOKUP(N$1,'1.源数据-产品报告-消费降序'!N:N,ROW(),0)),"")</f>
        <v/>
      </c>
      <c r="O833" s="69" t="str">
        <f>IFERROR(CLEAN(HLOOKUP(O$1,'1.源数据-产品报告-消费降序'!O:O,ROW(),0)),"")</f>
        <v/>
      </c>
      <c r="P833" s="69" t="str">
        <f>IFERROR(CLEAN(HLOOKUP(P$1,'1.源数据-产品报告-消费降序'!P:P,ROW(),0)),"")</f>
        <v/>
      </c>
      <c r="Q833" s="69" t="str">
        <f>IFERROR(CLEAN(HLOOKUP(Q$1,'1.源数据-产品报告-消费降序'!Q:Q,ROW(),0)),"")</f>
        <v/>
      </c>
      <c r="R833" s="69" t="str">
        <f>IFERROR(CLEAN(HLOOKUP(R$1,'1.源数据-产品报告-消费降序'!R:R,ROW(),0)),"")</f>
        <v/>
      </c>
      <c r="S8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3" s="69" t="str">
        <f>IFERROR(CLEAN(HLOOKUP(T$1,'1.源数据-产品报告-消费降序'!T:T,ROW(),0)),"")</f>
        <v/>
      </c>
      <c r="W833" s="69" t="str">
        <f>IFERROR(CLEAN(HLOOKUP(W$1,'1.源数据-产品报告-消费降序'!W:W,ROW(),0)),"")</f>
        <v/>
      </c>
      <c r="X833" s="69" t="str">
        <f>IFERROR(CLEAN(HLOOKUP(X$1,'1.源数据-产品报告-消费降序'!X:X,ROW(),0)),"")</f>
        <v/>
      </c>
      <c r="Y833" s="69" t="str">
        <f>IFERROR(CLEAN(HLOOKUP(Y$1,'1.源数据-产品报告-消费降序'!Y:Y,ROW(),0)),"")</f>
        <v/>
      </c>
      <c r="Z833" s="69" t="str">
        <f>IFERROR(CLEAN(HLOOKUP(Z$1,'1.源数据-产品报告-消费降序'!Z:Z,ROW(),0)),"")</f>
        <v/>
      </c>
      <c r="AA833" s="69" t="str">
        <f>IFERROR(CLEAN(HLOOKUP(AA$1,'1.源数据-产品报告-消费降序'!AA:AA,ROW(),0)),"")</f>
        <v/>
      </c>
      <c r="AB833" s="69" t="str">
        <f>IFERROR(CLEAN(HLOOKUP(AB$1,'1.源数据-产品报告-消费降序'!AB:AB,ROW(),0)),"")</f>
        <v/>
      </c>
      <c r="AC833" s="69" t="str">
        <f>IFERROR(CLEAN(HLOOKUP(AC$1,'1.源数据-产品报告-消费降序'!AC:AC,ROW(),0)),"")</f>
        <v/>
      </c>
      <c r="AD8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3" s="69" t="str">
        <f>IFERROR(CLEAN(HLOOKUP(AE$1,'1.源数据-产品报告-消费降序'!AE:AE,ROW(),0)),"")</f>
        <v/>
      </c>
      <c r="AH833" s="69" t="str">
        <f>IFERROR(CLEAN(HLOOKUP(AH$1,'1.源数据-产品报告-消费降序'!AH:AH,ROW(),0)),"")</f>
        <v/>
      </c>
      <c r="AI833" s="69" t="str">
        <f>IFERROR(CLEAN(HLOOKUP(AI$1,'1.源数据-产品报告-消费降序'!AI:AI,ROW(),0)),"")</f>
        <v/>
      </c>
      <c r="AJ833" s="69" t="str">
        <f>IFERROR(CLEAN(HLOOKUP(AJ$1,'1.源数据-产品报告-消费降序'!AJ:AJ,ROW(),0)),"")</f>
        <v/>
      </c>
      <c r="AK833" s="69" t="str">
        <f>IFERROR(CLEAN(HLOOKUP(AK$1,'1.源数据-产品报告-消费降序'!AK:AK,ROW(),0)),"")</f>
        <v/>
      </c>
      <c r="AL833" s="69" t="str">
        <f>IFERROR(CLEAN(HLOOKUP(AL$1,'1.源数据-产品报告-消费降序'!AL:AL,ROW(),0)),"")</f>
        <v/>
      </c>
      <c r="AM833" s="69" t="str">
        <f>IFERROR(CLEAN(HLOOKUP(AM$1,'1.源数据-产品报告-消费降序'!AM:AM,ROW(),0)),"")</f>
        <v/>
      </c>
      <c r="AN833" s="69" t="str">
        <f>IFERROR(CLEAN(HLOOKUP(AN$1,'1.源数据-产品报告-消费降序'!AN:AN,ROW(),0)),"")</f>
        <v/>
      </c>
      <c r="AO8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3" s="69" t="str">
        <f>IFERROR(CLEAN(HLOOKUP(AP$1,'1.源数据-产品报告-消费降序'!AP:AP,ROW(),0)),"")</f>
        <v/>
      </c>
      <c r="AS833" s="69" t="str">
        <f>IFERROR(CLEAN(HLOOKUP(AS$1,'1.源数据-产品报告-消费降序'!AS:AS,ROW(),0)),"")</f>
        <v/>
      </c>
      <c r="AT833" s="69" t="str">
        <f>IFERROR(CLEAN(HLOOKUP(AT$1,'1.源数据-产品报告-消费降序'!AT:AT,ROW(),0)),"")</f>
        <v/>
      </c>
      <c r="AU833" s="69" t="str">
        <f>IFERROR(CLEAN(HLOOKUP(AU$1,'1.源数据-产品报告-消费降序'!AU:AU,ROW(),0)),"")</f>
        <v/>
      </c>
      <c r="AV833" s="69" t="str">
        <f>IFERROR(CLEAN(HLOOKUP(AV$1,'1.源数据-产品报告-消费降序'!AV:AV,ROW(),0)),"")</f>
        <v/>
      </c>
      <c r="AW833" s="69" t="str">
        <f>IFERROR(CLEAN(HLOOKUP(AW$1,'1.源数据-产品报告-消费降序'!AW:AW,ROW(),0)),"")</f>
        <v/>
      </c>
      <c r="AX833" s="69" t="str">
        <f>IFERROR(CLEAN(HLOOKUP(AX$1,'1.源数据-产品报告-消费降序'!AX:AX,ROW(),0)),"")</f>
        <v/>
      </c>
      <c r="AY833" s="69" t="str">
        <f>IFERROR(CLEAN(HLOOKUP(AY$1,'1.源数据-产品报告-消费降序'!AY:AY,ROW(),0)),"")</f>
        <v/>
      </c>
      <c r="AZ8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3" s="69" t="str">
        <f>IFERROR(CLEAN(HLOOKUP(BA$1,'1.源数据-产品报告-消费降序'!BA:BA,ROW(),0)),"")</f>
        <v/>
      </c>
      <c r="BD833" s="69" t="str">
        <f>IFERROR(CLEAN(HLOOKUP(BD$1,'1.源数据-产品报告-消费降序'!BD:BD,ROW(),0)),"")</f>
        <v/>
      </c>
      <c r="BE833" s="69" t="str">
        <f>IFERROR(CLEAN(HLOOKUP(BE$1,'1.源数据-产品报告-消费降序'!BE:BE,ROW(),0)),"")</f>
        <v/>
      </c>
      <c r="BF833" s="69" t="str">
        <f>IFERROR(CLEAN(HLOOKUP(BF$1,'1.源数据-产品报告-消费降序'!BF:BF,ROW(),0)),"")</f>
        <v/>
      </c>
      <c r="BG833" s="69" t="str">
        <f>IFERROR(CLEAN(HLOOKUP(BG$1,'1.源数据-产品报告-消费降序'!BG:BG,ROW(),0)),"")</f>
        <v/>
      </c>
      <c r="BH833" s="69" t="str">
        <f>IFERROR(CLEAN(HLOOKUP(BH$1,'1.源数据-产品报告-消费降序'!BH:BH,ROW(),0)),"")</f>
        <v/>
      </c>
      <c r="BI833" s="69" t="str">
        <f>IFERROR(CLEAN(HLOOKUP(BI$1,'1.源数据-产品报告-消费降序'!BI:BI,ROW(),0)),"")</f>
        <v/>
      </c>
      <c r="BJ833" s="69" t="str">
        <f>IFERROR(CLEAN(HLOOKUP(BJ$1,'1.源数据-产品报告-消费降序'!BJ:BJ,ROW(),0)),"")</f>
        <v/>
      </c>
      <c r="BK8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3" s="69" t="str">
        <f>IFERROR(CLEAN(HLOOKUP(BL$1,'1.源数据-产品报告-消费降序'!BL:BL,ROW(),0)),"")</f>
        <v/>
      </c>
      <c r="BO833" s="69" t="str">
        <f>IFERROR(CLEAN(HLOOKUP(BO$1,'1.源数据-产品报告-消费降序'!BO:BO,ROW(),0)),"")</f>
        <v/>
      </c>
      <c r="BP833" s="69" t="str">
        <f>IFERROR(CLEAN(HLOOKUP(BP$1,'1.源数据-产品报告-消费降序'!BP:BP,ROW(),0)),"")</f>
        <v/>
      </c>
      <c r="BQ833" s="69" t="str">
        <f>IFERROR(CLEAN(HLOOKUP(BQ$1,'1.源数据-产品报告-消费降序'!BQ:BQ,ROW(),0)),"")</f>
        <v/>
      </c>
      <c r="BR833" s="69" t="str">
        <f>IFERROR(CLEAN(HLOOKUP(BR$1,'1.源数据-产品报告-消费降序'!BR:BR,ROW(),0)),"")</f>
        <v/>
      </c>
      <c r="BS833" s="69" t="str">
        <f>IFERROR(CLEAN(HLOOKUP(BS$1,'1.源数据-产品报告-消费降序'!BS:BS,ROW(),0)),"")</f>
        <v/>
      </c>
      <c r="BT833" s="69" t="str">
        <f>IFERROR(CLEAN(HLOOKUP(BT$1,'1.源数据-产品报告-消费降序'!BT:BT,ROW(),0)),"")</f>
        <v/>
      </c>
      <c r="BU833" s="69" t="str">
        <f>IFERROR(CLEAN(HLOOKUP(BU$1,'1.源数据-产品报告-消费降序'!BU:BU,ROW(),0)),"")</f>
        <v/>
      </c>
      <c r="BV8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3" s="69" t="str">
        <f>IFERROR(CLEAN(HLOOKUP(BW$1,'1.源数据-产品报告-消费降序'!BW:BW,ROW(),0)),"")</f>
        <v/>
      </c>
    </row>
    <row r="834" spans="1:75">
      <c r="A834" s="69" t="str">
        <f>IFERROR(CLEAN(HLOOKUP(A$1,'1.源数据-产品报告-消费降序'!A:A,ROW(),0)),"")</f>
        <v/>
      </c>
      <c r="B834" s="69" t="str">
        <f>IFERROR(CLEAN(HLOOKUP(B$1,'1.源数据-产品报告-消费降序'!B:B,ROW(),0)),"")</f>
        <v/>
      </c>
      <c r="C834" s="69" t="str">
        <f>IFERROR(CLEAN(HLOOKUP(C$1,'1.源数据-产品报告-消费降序'!C:C,ROW(),0)),"")</f>
        <v/>
      </c>
      <c r="D834" s="69" t="str">
        <f>IFERROR(CLEAN(HLOOKUP(D$1,'1.源数据-产品报告-消费降序'!D:D,ROW(),0)),"")</f>
        <v/>
      </c>
      <c r="E834" s="69" t="str">
        <f>IFERROR(CLEAN(HLOOKUP(E$1,'1.源数据-产品报告-消费降序'!E:E,ROW(),0)),"")</f>
        <v/>
      </c>
      <c r="F834" s="69" t="str">
        <f>IFERROR(CLEAN(HLOOKUP(F$1,'1.源数据-产品报告-消费降序'!F:F,ROW(),0)),"")</f>
        <v/>
      </c>
      <c r="G834" s="70">
        <f>IFERROR((HLOOKUP(G$1,'1.源数据-产品报告-消费降序'!G:G,ROW(),0)),"")</f>
        <v>0</v>
      </c>
      <c r="H8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4" s="69" t="str">
        <f>IFERROR(CLEAN(HLOOKUP(I$1,'1.源数据-产品报告-消费降序'!I:I,ROW(),0)),"")</f>
        <v/>
      </c>
      <c r="L834" s="69" t="str">
        <f>IFERROR(CLEAN(HLOOKUP(L$1,'1.源数据-产品报告-消费降序'!L:L,ROW(),0)),"")</f>
        <v/>
      </c>
      <c r="M834" s="69" t="str">
        <f>IFERROR(CLEAN(HLOOKUP(M$1,'1.源数据-产品报告-消费降序'!M:M,ROW(),0)),"")</f>
        <v/>
      </c>
      <c r="N834" s="69" t="str">
        <f>IFERROR(CLEAN(HLOOKUP(N$1,'1.源数据-产品报告-消费降序'!N:N,ROW(),0)),"")</f>
        <v/>
      </c>
      <c r="O834" s="69" t="str">
        <f>IFERROR(CLEAN(HLOOKUP(O$1,'1.源数据-产品报告-消费降序'!O:O,ROW(),0)),"")</f>
        <v/>
      </c>
      <c r="P834" s="69" t="str">
        <f>IFERROR(CLEAN(HLOOKUP(P$1,'1.源数据-产品报告-消费降序'!P:P,ROW(),0)),"")</f>
        <v/>
      </c>
      <c r="Q834" s="69" t="str">
        <f>IFERROR(CLEAN(HLOOKUP(Q$1,'1.源数据-产品报告-消费降序'!Q:Q,ROW(),0)),"")</f>
        <v/>
      </c>
      <c r="R834" s="69" t="str">
        <f>IFERROR(CLEAN(HLOOKUP(R$1,'1.源数据-产品报告-消费降序'!R:R,ROW(),0)),"")</f>
        <v/>
      </c>
      <c r="S8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4" s="69" t="str">
        <f>IFERROR(CLEAN(HLOOKUP(T$1,'1.源数据-产品报告-消费降序'!T:T,ROW(),0)),"")</f>
        <v/>
      </c>
      <c r="W834" s="69" t="str">
        <f>IFERROR(CLEAN(HLOOKUP(W$1,'1.源数据-产品报告-消费降序'!W:W,ROW(),0)),"")</f>
        <v/>
      </c>
      <c r="X834" s="69" t="str">
        <f>IFERROR(CLEAN(HLOOKUP(X$1,'1.源数据-产品报告-消费降序'!X:X,ROW(),0)),"")</f>
        <v/>
      </c>
      <c r="Y834" s="69" t="str">
        <f>IFERROR(CLEAN(HLOOKUP(Y$1,'1.源数据-产品报告-消费降序'!Y:Y,ROW(),0)),"")</f>
        <v/>
      </c>
      <c r="Z834" s="69" t="str">
        <f>IFERROR(CLEAN(HLOOKUP(Z$1,'1.源数据-产品报告-消费降序'!Z:Z,ROW(),0)),"")</f>
        <v/>
      </c>
      <c r="AA834" s="69" t="str">
        <f>IFERROR(CLEAN(HLOOKUP(AA$1,'1.源数据-产品报告-消费降序'!AA:AA,ROW(),0)),"")</f>
        <v/>
      </c>
      <c r="AB834" s="69" t="str">
        <f>IFERROR(CLEAN(HLOOKUP(AB$1,'1.源数据-产品报告-消费降序'!AB:AB,ROW(),0)),"")</f>
        <v/>
      </c>
      <c r="AC834" s="69" t="str">
        <f>IFERROR(CLEAN(HLOOKUP(AC$1,'1.源数据-产品报告-消费降序'!AC:AC,ROW(),0)),"")</f>
        <v/>
      </c>
      <c r="AD8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4" s="69" t="str">
        <f>IFERROR(CLEAN(HLOOKUP(AE$1,'1.源数据-产品报告-消费降序'!AE:AE,ROW(),0)),"")</f>
        <v/>
      </c>
      <c r="AH834" s="69" t="str">
        <f>IFERROR(CLEAN(HLOOKUP(AH$1,'1.源数据-产品报告-消费降序'!AH:AH,ROW(),0)),"")</f>
        <v/>
      </c>
      <c r="AI834" s="69" t="str">
        <f>IFERROR(CLEAN(HLOOKUP(AI$1,'1.源数据-产品报告-消费降序'!AI:AI,ROW(),0)),"")</f>
        <v/>
      </c>
      <c r="AJ834" s="69" t="str">
        <f>IFERROR(CLEAN(HLOOKUP(AJ$1,'1.源数据-产品报告-消费降序'!AJ:AJ,ROW(),0)),"")</f>
        <v/>
      </c>
      <c r="AK834" s="69" t="str">
        <f>IFERROR(CLEAN(HLOOKUP(AK$1,'1.源数据-产品报告-消费降序'!AK:AK,ROW(),0)),"")</f>
        <v/>
      </c>
      <c r="AL834" s="69" t="str">
        <f>IFERROR(CLEAN(HLOOKUP(AL$1,'1.源数据-产品报告-消费降序'!AL:AL,ROW(),0)),"")</f>
        <v/>
      </c>
      <c r="AM834" s="69" t="str">
        <f>IFERROR(CLEAN(HLOOKUP(AM$1,'1.源数据-产品报告-消费降序'!AM:AM,ROW(),0)),"")</f>
        <v/>
      </c>
      <c r="AN834" s="69" t="str">
        <f>IFERROR(CLEAN(HLOOKUP(AN$1,'1.源数据-产品报告-消费降序'!AN:AN,ROW(),0)),"")</f>
        <v/>
      </c>
      <c r="AO8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4" s="69" t="str">
        <f>IFERROR(CLEAN(HLOOKUP(AP$1,'1.源数据-产品报告-消费降序'!AP:AP,ROW(),0)),"")</f>
        <v/>
      </c>
      <c r="AS834" s="69" t="str">
        <f>IFERROR(CLEAN(HLOOKUP(AS$1,'1.源数据-产品报告-消费降序'!AS:AS,ROW(),0)),"")</f>
        <v/>
      </c>
      <c r="AT834" s="69" t="str">
        <f>IFERROR(CLEAN(HLOOKUP(AT$1,'1.源数据-产品报告-消费降序'!AT:AT,ROW(),0)),"")</f>
        <v/>
      </c>
      <c r="AU834" s="69" t="str">
        <f>IFERROR(CLEAN(HLOOKUP(AU$1,'1.源数据-产品报告-消费降序'!AU:AU,ROW(),0)),"")</f>
        <v/>
      </c>
      <c r="AV834" s="69" t="str">
        <f>IFERROR(CLEAN(HLOOKUP(AV$1,'1.源数据-产品报告-消费降序'!AV:AV,ROW(),0)),"")</f>
        <v/>
      </c>
      <c r="AW834" s="69" t="str">
        <f>IFERROR(CLEAN(HLOOKUP(AW$1,'1.源数据-产品报告-消费降序'!AW:AW,ROW(),0)),"")</f>
        <v/>
      </c>
      <c r="AX834" s="69" t="str">
        <f>IFERROR(CLEAN(HLOOKUP(AX$1,'1.源数据-产品报告-消费降序'!AX:AX,ROW(),0)),"")</f>
        <v/>
      </c>
      <c r="AY834" s="69" t="str">
        <f>IFERROR(CLEAN(HLOOKUP(AY$1,'1.源数据-产品报告-消费降序'!AY:AY,ROW(),0)),"")</f>
        <v/>
      </c>
      <c r="AZ8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4" s="69" t="str">
        <f>IFERROR(CLEAN(HLOOKUP(BA$1,'1.源数据-产品报告-消费降序'!BA:BA,ROW(),0)),"")</f>
        <v/>
      </c>
      <c r="BD834" s="69" t="str">
        <f>IFERROR(CLEAN(HLOOKUP(BD$1,'1.源数据-产品报告-消费降序'!BD:BD,ROW(),0)),"")</f>
        <v/>
      </c>
      <c r="BE834" s="69" t="str">
        <f>IFERROR(CLEAN(HLOOKUP(BE$1,'1.源数据-产品报告-消费降序'!BE:BE,ROW(),0)),"")</f>
        <v/>
      </c>
      <c r="BF834" s="69" t="str">
        <f>IFERROR(CLEAN(HLOOKUP(BF$1,'1.源数据-产品报告-消费降序'!BF:BF,ROW(),0)),"")</f>
        <v/>
      </c>
      <c r="BG834" s="69" t="str">
        <f>IFERROR(CLEAN(HLOOKUP(BG$1,'1.源数据-产品报告-消费降序'!BG:BG,ROW(),0)),"")</f>
        <v/>
      </c>
      <c r="BH834" s="69" t="str">
        <f>IFERROR(CLEAN(HLOOKUP(BH$1,'1.源数据-产品报告-消费降序'!BH:BH,ROW(),0)),"")</f>
        <v/>
      </c>
      <c r="BI834" s="69" t="str">
        <f>IFERROR(CLEAN(HLOOKUP(BI$1,'1.源数据-产品报告-消费降序'!BI:BI,ROW(),0)),"")</f>
        <v/>
      </c>
      <c r="BJ834" s="69" t="str">
        <f>IFERROR(CLEAN(HLOOKUP(BJ$1,'1.源数据-产品报告-消费降序'!BJ:BJ,ROW(),0)),"")</f>
        <v/>
      </c>
      <c r="BK8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4" s="69" t="str">
        <f>IFERROR(CLEAN(HLOOKUP(BL$1,'1.源数据-产品报告-消费降序'!BL:BL,ROW(),0)),"")</f>
        <v/>
      </c>
      <c r="BO834" s="69" t="str">
        <f>IFERROR(CLEAN(HLOOKUP(BO$1,'1.源数据-产品报告-消费降序'!BO:BO,ROW(),0)),"")</f>
        <v/>
      </c>
      <c r="BP834" s="69" t="str">
        <f>IFERROR(CLEAN(HLOOKUP(BP$1,'1.源数据-产品报告-消费降序'!BP:BP,ROW(),0)),"")</f>
        <v/>
      </c>
      <c r="BQ834" s="69" t="str">
        <f>IFERROR(CLEAN(HLOOKUP(BQ$1,'1.源数据-产品报告-消费降序'!BQ:BQ,ROW(),0)),"")</f>
        <v/>
      </c>
      <c r="BR834" s="69" t="str">
        <f>IFERROR(CLEAN(HLOOKUP(BR$1,'1.源数据-产品报告-消费降序'!BR:BR,ROW(),0)),"")</f>
        <v/>
      </c>
      <c r="BS834" s="69" t="str">
        <f>IFERROR(CLEAN(HLOOKUP(BS$1,'1.源数据-产品报告-消费降序'!BS:BS,ROW(),0)),"")</f>
        <v/>
      </c>
      <c r="BT834" s="69" t="str">
        <f>IFERROR(CLEAN(HLOOKUP(BT$1,'1.源数据-产品报告-消费降序'!BT:BT,ROW(),0)),"")</f>
        <v/>
      </c>
      <c r="BU834" s="69" t="str">
        <f>IFERROR(CLEAN(HLOOKUP(BU$1,'1.源数据-产品报告-消费降序'!BU:BU,ROW(),0)),"")</f>
        <v/>
      </c>
      <c r="BV8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4" s="69" t="str">
        <f>IFERROR(CLEAN(HLOOKUP(BW$1,'1.源数据-产品报告-消费降序'!BW:BW,ROW(),0)),"")</f>
        <v/>
      </c>
    </row>
    <row r="835" spans="1:75">
      <c r="A835" s="69" t="str">
        <f>IFERROR(CLEAN(HLOOKUP(A$1,'1.源数据-产品报告-消费降序'!A:A,ROW(),0)),"")</f>
        <v/>
      </c>
      <c r="B835" s="69" t="str">
        <f>IFERROR(CLEAN(HLOOKUP(B$1,'1.源数据-产品报告-消费降序'!B:B,ROW(),0)),"")</f>
        <v/>
      </c>
      <c r="C835" s="69" t="str">
        <f>IFERROR(CLEAN(HLOOKUP(C$1,'1.源数据-产品报告-消费降序'!C:C,ROW(),0)),"")</f>
        <v/>
      </c>
      <c r="D835" s="69" t="str">
        <f>IFERROR(CLEAN(HLOOKUP(D$1,'1.源数据-产品报告-消费降序'!D:D,ROW(),0)),"")</f>
        <v/>
      </c>
      <c r="E835" s="69" t="str">
        <f>IFERROR(CLEAN(HLOOKUP(E$1,'1.源数据-产品报告-消费降序'!E:E,ROW(),0)),"")</f>
        <v/>
      </c>
      <c r="F835" s="69" t="str">
        <f>IFERROR(CLEAN(HLOOKUP(F$1,'1.源数据-产品报告-消费降序'!F:F,ROW(),0)),"")</f>
        <v/>
      </c>
      <c r="G835" s="70">
        <f>IFERROR((HLOOKUP(G$1,'1.源数据-产品报告-消费降序'!G:G,ROW(),0)),"")</f>
        <v>0</v>
      </c>
      <c r="H8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5" s="69" t="str">
        <f>IFERROR(CLEAN(HLOOKUP(I$1,'1.源数据-产品报告-消费降序'!I:I,ROW(),0)),"")</f>
        <v/>
      </c>
      <c r="L835" s="69" t="str">
        <f>IFERROR(CLEAN(HLOOKUP(L$1,'1.源数据-产品报告-消费降序'!L:L,ROW(),0)),"")</f>
        <v/>
      </c>
      <c r="M835" s="69" t="str">
        <f>IFERROR(CLEAN(HLOOKUP(M$1,'1.源数据-产品报告-消费降序'!M:M,ROW(),0)),"")</f>
        <v/>
      </c>
      <c r="N835" s="69" t="str">
        <f>IFERROR(CLEAN(HLOOKUP(N$1,'1.源数据-产品报告-消费降序'!N:N,ROW(),0)),"")</f>
        <v/>
      </c>
      <c r="O835" s="69" t="str">
        <f>IFERROR(CLEAN(HLOOKUP(O$1,'1.源数据-产品报告-消费降序'!O:O,ROW(),0)),"")</f>
        <v/>
      </c>
      <c r="P835" s="69" t="str">
        <f>IFERROR(CLEAN(HLOOKUP(P$1,'1.源数据-产品报告-消费降序'!P:P,ROW(),0)),"")</f>
        <v/>
      </c>
      <c r="Q835" s="69" t="str">
        <f>IFERROR(CLEAN(HLOOKUP(Q$1,'1.源数据-产品报告-消费降序'!Q:Q,ROW(),0)),"")</f>
        <v/>
      </c>
      <c r="R835" s="69" t="str">
        <f>IFERROR(CLEAN(HLOOKUP(R$1,'1.源数据-产品报告-消费降序'!R:R,ROW(),0)),"")</f>
        <v/>
      </c>
      <c r="S8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5" s="69" t="str">
        <f>IFERROR(CLEAN(HLOOKUP(T$1,'1.源数据-产品报告-消费降序'!T:T,ROW(),0)),"")</f>
        <v/>
      </c>
      <c r="W835" s="69" t="str">
        <f>IFERROR(CLEAN(HLOOKUP(W$1,'1.源数据-产品报告-消费降序'!W:W,ROW(),0)),"")</f>
        <v/>
      </c>
      <c r="X835" s="69" t="str">
        <f>IFERROR(CLEAN(HLOOKUP(X$1,'1.源数据-产品报告-消费降序'!X:X,ROW(),0)),"")</f>
        <v/>
      </c>
      <c r="Y835" s="69" t="str">
        <f>IFERROR(CLEAN(HLOOKUP(Y$1,'1.源数据-产品报告-消费降序'!Y:Y,ROW(),0)),"")</f>
        <v/>
      </c>
      <c r="Z835" s="69" t="str">
        <f>IFERROR(CLEAN(HLOOKUP(Z$1,'1.源数据-产品报告-消费降序'!Z:Z,ROW(),0)),"")</f>
        <v/>
      </c>
      <c r="AA835" s="69" t="str">
        <f>IFERROR(CLEAN(HLOOKUP(AA$1,'1.源数据-产品报告-消费降序'!AA:AA,ROW(),0)),"")</f>
        <v/>
      </c>
      <c r="AB835" s="69" t="str">
        <f>IFERROR(CLEAN(HLOOKUP(AB$1,'1.源数据-产品报告-消费降序'!AB:AB,ROW(),0)),"")</f>
        <v/>
      </c>
      <c r="AC835" s="69" t="str">
        <f>IFERROR(CLEAN(HLOOKUP(AC$1,'1.源数据-产品报告-消费降序'!AC:AC,ROW(),0)),"")</f>
        <v/>
      </c>
      <c r="AD8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5" s="69" t="str">
        <f>IFERROR(CLEAN(HLOOKUP(AE$1,'1.源数据-产品报告-消费降序'!AE:AE,ROW(),0)),"")</f>
        <v/>
      </c>
      <c r="AH835" s="69" t="str">
        <f>IFERROR(CLEAN(HLOOKUP(AH$1,'1.源数据-产品报告-消费降序'!AH:AH,ROW(),0)),"")</f>
        <v/>
      </c>
      <c r="AI835" s="69" t="str">
        <f>IFERROR(CLEAN(HLOOKUP(AI$1,'1.源数据-产品报告-消费降序'!AI:AI,ROW(),0)),"")</f>
        <v/>
      </c>
      <c r="AJ835" s="69" t="str">
        <f>IFERROR(CLEAN(HLOOKUP(AJ$1,'1.源数据-产品报告-消费降序'!AJ:AJ,ROW(),0)),"")</f>
        <v/>
      </c>
      <c r="AK835" s="69" t="str">
        <f>IFERROR(CLEAN(HLOOKUP(AK$1,'1.源数据-产品报告-消费降序'!AK:AK,ROW(),0)),"")</f>
        <v/>
      </c>
      <c r="AL835" s="69" t="str">
        <f>IFERROR(CLEAN(HLOOKUP(AL$1,'1.源数据-产品报告-消费降序'!AL:AL,ROW(),0)),"")</f>
        <v/>
      </c>
      <c r="AM835" s="69" t="str">
        <f>IFERROR(CLEAN(HLOOKUP(AM$1,'1.源数据-产品报告-消费降序'!AM:AM,ROW(),0)),"")</f>
        <v/>
      </c>
      <c r="AN835" s="69" t="str">
        <f>IFERROR(CLEAN(HLOOKUP(AN$1,'1.源数据-产品报告-消费降序'!AN:AN,ROW(),0)),"")</f>
        <v/>
      </c>
      <c r="AO8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5" s="69" t="str">
        <f>IFERROR(CLEAN(HLOOKUP(AP$1,'1.源数据-产品报告-消费降序'!AP:AP,ROW(),0)),"")</f>
        <v/>
      </c>
      <c r="AS835" s="69" t="str">
        <f>IFERROR(CLEAN(HLOOKUP(AS$1,'1.源数据-产品报告-消费降序'!AS:AS,ROW(),0)),"")</f>
        <v/>
      </c>
      <c r="AT835" s="69" t="str">
        <f>IFERROR(CLEAN(HLOOKUP(AT$1,'1.源数据-产品报告-消费降序'!AT:AT,ROW(),0)),"")</f>
        <v/>
      </c>
      <c r="AU835" s="69" t="str">
        <f>IFERROR(CLEAN(HLOOKUP(AU$1,'1.源数据-产品报告-消费降序'!AU:AU,ROW(),0)),"")</f>
        <v/>
      </c>
      <c r="AV835" s="69" t="str">
        <f>IFERROR(CLEAN(HLOOKUP(AV$1,'1.源数据-产品报告-消费降序'!AV:AV,ROW(),0)),"")</f>
        <v/>
      </c>
      <c r="AW835" s="69" t="str">
        <f>IFERROR(CLEAN(HLOOKUP(AW$1,'1.源数据-产品报告-消费降序'!AW:AW,ROW(),0)),"")</f>
        <v/>
      </c>
      <c r="AX835" s="69" t="str">
        <f>IFERROR(CLEAN(HLOOKUP(AX$1,'1.源数据-产品报告-消费降序'!AX:AX,ROW(),0)),"")</f>
        <v/>
      </c>
      <c r="AY835" s="69" t="str">
        <f>IFERROR(CLEAN(HLOOKUP(AY$1,'1.源数据-产品报告-消费降序'!AY:AY,ROW(),0)),"")</f>
        <v/>
      </c>
      <c r="AZ8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5" s="69" t="str">
        <f>IFERROR(CLEAN(HLOOKUP(BA$1,'1.源数据-产品报告-消费降序'!BA:BA,ROW(),0)),"")</f>
        <v/>
      </c>
      <c r="BD835" s="69" t="str">
        <f>IFERROR(CLEAN(HLOOKUP(BD$1,'1.源数据-产品报告-消费降序'!BD:BD,ROW(),0)),"")</f>
        <v/>
      </c>
      <c r="BE835" s="69" t="str">
        <f>IFERROR(CLEAN(HLOOKUP(BE$1,'1.源数据-产品报告-消费降序'!BE:BE,ROW(),0)),"")</f>
        <v/>
      </c>
      <c r="BF835" s="69" t="str">
        <f>IFERROR(CLEAN(HLOOKUP(BF$1,'1.源数据-产品报告-消费降序'!BF:BF,ROW(),0)),"")</f>
        <v/>
      </c>
      <c r="BG835" s="69" t="str">
        <f>IFERROR(CLEAN(HLOOKUP(BG$1,'1.源数据-产品报告-消费降序'!BG:BG,ROW(),0)),"")</f>
        <v/>
      </c>
      <c r="BH835" s="69" t="str">
        <f>IFERROR(CLEAN(HLOOKUP(BH$1,'1.源数据-产品报告-消费降序'!BH:BH,ROW(),0)),"")</f>
        <v/>
      </c>
      <c r="BI835" s="69" t="str">
        <f>IFERROR(CLEAN(HLOOKUP(BI$1,'1.源数据-产品报告-消费降序'!BI:BI,ROW(),0)),"")</f>
        <v/>
      </c>
      <c r="BJ835" s="69" t="str">
        <f>IFERROR(CLEAN(HLOOKUP(BJ$1,'1.源数据-产品报告-消费降序'!BJ:BJ,ROW(),0)),"")</f>
        <v/>
      </c>
      <c r="BK8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5" s="69" t="str">
        <f>IFERROR(CLEAN(HLOOKUP(BL$1,'1.源数据-产品报告-消费降序'!BL:BL,ROW(),0)),"")</f>
        <v/>
      </c>
      <c r="BO835" s="69" t="str">
        <f>IFERROR(CLEAN(HLOOKUP(BO$1,'1.源数据-产品报告-消费降序'!BO:BO,ROW(),0)),"")</f>
        <v/>
      </c>
      <c r="BP835" s="69" t="str">
        <f>IFERROR(CLEAN(HLOOKUP(BP$1,'1.源数据-产品报告-消费降序'!BP:BP,ROW(),0)),"")</f>
        <v/>
      </c>
      <c r="BQ835" s="69" t="str">
        <f>IFERROR(CLEAN(HLOOKUP(BQ$1,'1.源数据-产品报告-消费降序'!BQ:BQ,ROW(),0)),"")</f>
        <v/>
      </c>
      <c r="BR835" s="69" t="str">
        <f>IFERROR(CLEAN(HLOOKUP(BR$1,'1.源数据-产品报告-消费降序'!BR:BR,ROW(),0)),"")</f>
        <v/>
      </c>
      <c r="BS835" s="69" t="str">
        <f>IFERROR(CLEAN(HLOOKUP(BS$1,'1.源数据-产品报告-消费降序'!BS:BS,ROW(),0)),"")</f>
        <v/>
      </c>
      <c r="BT835" s="69" t="str">
        <f>IFERROR(CLEAN(HLOOKUP(BT$1,'1.源数据-产品报告-消费降序'!BT:BT,ROW(),0)),"")</f>
        <v/>
      </c>
      <c r="BU835" s="69" t="str">
        <f>IFERROR(CLEAN(HLOOKUP(BU$1,'1.源数据-产品报告-消费降序'!BU:BU,ROW(),0)),"")</f>
        <v/>
      </c>
      <c r="BV8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5" s="69" t="str">
        <f>IFERROR(CLEAN(HLOOKUP(BW$1,'1.源数据-产品报告-消费降序'!BW:BW,ROW(),0)),"")</f>
        <v/>
      </c>
    </row>
    <row r="836" spans="1:75">
      <c r="A836" s="69" t="str">
        <f>IFERROR(CLEAN(HLOOKUP(A$1,'1.源数据-产品报告-消费降序'!A:A,ROW(),0)),"")</f>
        <v/>
      </c>
      <c r="B836" s="69" t="str">
        <f>IFERROR(CLEAN(HLOOKUP(B$1,'1.源数据-产品报告-消费降序'!B:B,ROW(),0)),"")</f>
        <v/>
      </c>
      <c r="C836" s="69" t="str">
        <f>IFERROR(CLEAN(HLOOKUP(C$1,'1.源数据-产品报告-消费降序'!C:C,ROW(),0)),"")</f>
        <v/>
      </c>
      <c r="D836" s="69" t="str">
        <f>IFERROR(CLEAN(HLOOKUP(D$1,'1.源数据-产品报告-消费降序'!D:D,ROW(),0)),"")</f>
        <v/>
      </c>
      <c r="E836" s="69" t="str">
        <f>IFERROR(CLEAN(HLOOKUP(E$1,'1.源数据-产品报告-消费降序'!E:E,ROW(),0)),"")</f>
        <v/>
      </c>
      <c r="F836" s="69" t="str">
        <f>IFERROR(CLEAN(HLOOKUP(F$1,'1.源数据-产品报告-消费降序'!F:F,ROW(),0)),"")</f>
        <v/>
      </c>
      <c r="G836" s="70">
        <f>IFERROR((HLOOKUP(G$1,'1.源数据-产品报告-消费降序'!G:G,ROW(),0)),"")</f>
        <v>0</v>
      </c>
      <c r="H8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6" s="69" t="str">
        <f>IFERROR(CLEAN(HLOOKUP(I$1,'1.源数据-产品报告-消费降序'!I:I,ROW(),0)),"")</f>
        <v/>
      </c>
      <c r="L836" s="69" t="str">
        <f>IFERROR(CLEAN(HLOOKUP(L$1,'1.源数据-产品报告-消费降序'!L:L,ROW(),0)),"")</f>
        <v/>
      </c>
      <c r="M836" s="69" t="str">
        <f>IFERROR(CLEAN(HLOOKUP(M$1,'1.源数据-产品报告-消费降序'!M:M,ROW(),0)),"")</f>
        <v/>
      </c>
      <c r="N836" s="69" t="str">
        <f>IFERROR(CLEAN(HLOOKUP(N$1,'1.源数据-产品报告-消费降序'!N:N,ROW(),0)),"")</f>
        <v/>
      </c>
      <c r="O836" s="69" t="str">
        <f>IFERROR(CLEAN(HLOOKUP(O$1,'1.源数据-产品报告-消费降序'!O:O,ROW(),0)),"")</f>
        <v/>
      </c>
      <c r="P836" s="69" t="str">
        <f>IFERROR(CLEAN(HLOOKUP(P$1,'1.源数据-产品报告-消费降序'!P:P,ROW(),0)),"")</f>
        <v/>
      </c>
      <c r="Q836" s="69" t="str">
        <f>IFERROR(CLEAN(HLOOKUP(Q$1,'1.源数据-产品报告-消费降序'!Q:Q,ROW(),0)),"")</f>
        <v/>
      </c>
      <c r="R836" s="69" t="str">
        <f>IFERROR(CLEAN(HLOOKUP(R$1,'1.源数据-产品报告-消费降序'!R:R,ROW(),0)),"")</f>
        <v/>
      </c>
      <c r="S8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6" s="69" t="str">
        <f>IFERROR(CLEAN(HLOOKUP(T$1,'1.源数据-产品报告-消费降序'!T:T,ROW(),0)),"")</f>
        <v/>
      </c>
      <c r="W836" s="69" t="str">
        <f>IFERROR(CLEAN(HLOOKUP(W$1,'1.源数据-产品报告-消费降序'!W:W,ROW(),0)),"")</f>
        <v/>
      </c>
      <c r="X836" s="69" t="str">
        <f>IFERROR(CLEAN(HLOOKUP(X$1,'1.源数据-产品报告-消费降序'!X:X,ROW(),0)),"")</f>
        <v/>
      </c>
      <c r="Y836" s="69" t="str">
        <f>IFERROR(CLEAN(HLOOKUP(Y$1,'1.源数据-产品报告-消费降序'!Y:Y,ROW(),0)),"")</f>
        <v/>
      </c>
      <c r="Z836" s="69" t="str">
        <f>IFERROR(CLEAN(HLOOKUP(Z$1,'1.源数据-产品报告-消费降序'!Z:Z,ROW(),0)),"")</f>
        <v/>
      </c>
      <c r="AA836" s="69" t="str">
        <f>IFERROR(CLEAN(HLOOKUP(AA$1,'1.源数据-产品报告-消费降序'!AA:AA,ROW(),0)),"")</f>
        <v/>
      </c>
      <c r="AB836" s="69" t="str">
        <f>IFERROR(CLEAN(HLOOKUP(AB$1,'1.源数据-产品报告-消费降序'!AB:AB,ROW(),0)),"")</f>
        <v/>
      </c>
      <c r="AC836" s="69" t="str">
        <f>IFERROR(CLEAN(HLOOKUP(AC$1,'1.源数据-产品报告-消费降序'!AC:AC,ROW(),0)),"")</f>
        <v/>
      </c>
      <c r="AD8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6" s="69" t="str">
        <f>IFERROR(CLEAN(HLOOKUP(AE$1,'1.源数据-产品报告-消费降序'!AE:AE,ROW(),0)),"")</f>
        <v/>
      </c>
      <c r="AH836" s="69" t="str">
        <f>IFERROR(CLEAN(HLOOKUP(AH$1,'1.源数据-产品报告-消费降序'!AH:AH,ROW(),0)),"")</f>
        <v/>
      </c>
      <c r="AI836" s="69" t="str">
        <f>IFERROR(CLEAN(HLOOKUP(AI$1,'1.源数据-产品报告-消费降序'!AI:AI,ROW(),0)),"")</f>
        <v/>
      </c>
      <c r="AJ836" s="69" t="str">
        <f>IFERROR(CLEAN(HLOOKUP(AJ$1,'1.源数据-产品报告-消费降序'!AJ:AJ,ROW(),0)),"")</f>
        <v/>
      </c>
      <c r="AK836" s="69" t="str">
        <f>IFERROR(CLEAN(HLOOKUP(AK$1,'1.源数据-产品报告-消费降序'!AK:AK,ROW(),0)),"")</f>
        <v/>
      </c>
      <c r="AL836" s="69" t="str">
        <f>IFERROR(CLEAN(HLOOKUP(AL$1,'1.源数据-产品报告-消费降序'!AL:AL,ROW(),0)),"")</f>
        <v/>
      </c>
      <c r="AM836" s="69" t="str">
        <f>IFERROR(CLEAN(HLOOKUP(AM$1,'1.源数据-产品报告-消费降序'!AM:AM,ROW(),0)),"")</f>
        <v/>
      </c>
      <c r="AN836" s="69" t="str">
        <f>IFERROR(CLEAN(HLOOKUP(AN$1,'1.源数据-产品报告-消费降序'!AN:AN,ROW(),0)),"")</f>
        <v/>
      </c>
      <c r="AO8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6" s="69" t="str">
        <f>IFERROR(CLEAN(HLOOKUP(AP$1,'1.源数据-产品报告-消费降序'!AP:AP,ROW(),0)),"")</f>
        <v/>
      </c>
      <c r="AS836" s="69" t="str">
        <f>IFERROR(CLEAN(HLOOKUP(AS$1,'1.源数据-产品报告-消费降序'!AS:AS,ROW(),0)),"")</f>
        <v/>
      </c>
      <c r="AT836" s="69" t="str">
        <f>IFERROR(CLEAN(HLOOKUP(AT$1,'1.源数据-产品报告-消费降序'!AT:AT,ROW(),0)),"")</f>
        <v/>
      </c>
      <c r="AU836" s="69" t="str">
        <f>IFERROR(CLEAN(HLOOKUP(AU$1,'1.源数据-产品报告-消费降序'!AU:AU,ROW(),0)),"")</f>
        <v/>
      </c>
      <c r="AV836" s="69" t="str">
        <f>IFERROR(CLEAN(HLOOKUP(AV$1,'1.源数据-产品报告-消费降序'!AV:AV,ROW(),0)),"")</f>
        <v/>
      </c>
      <c r="AW836" s="69" t="str">
        <f>IFERROR(CLEAN(HLOOKUP(AW$1,'1.源数据-产品报告-消费降序'!AW:AW,ROW(),0)),"")</f>
        <v/>
      </c>
      <c r="AX836" s="69" t="str">
        <f>IFERROR(CLEAN(HLOOKUP(AX$1,'1.源数据-产品报告-消费降序'!AX:AX,ROW(),0)),"")</f>
        <v/>
      </c>
      <c r="AY836" s="69" t="str">
        <f>IFERROR(CLEAN(HLOOKUP(AY$1,'1.源数据-产品报告-消费降序'!AY:AY,ROW(),0)),"")</f>
        <v/>
      </c>
      <c r="AZ8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6" s="69" t="str">
        <f>IFERROR(CLEAN(HLOOKUP(BA$1,'1.源数据-产品报告-消费降序'!BA:BA,ROW(),0)),"")</f>
        <v/>
      </c>
      <c r="BD836" s="69" t="str">
        <f>IFERROR(CLEAN(HLOOKUP(BD$1,'1.源数据-产品报告-消费降序'!BD:BD,ROW(),0)),"")</f>
        <v/>
      </c>
      <c r="BE836" s="69" t="str">
        <f>IFERROR(CLEAN(HLOOKUP(BE$1,'1.源数据-产品报告-消费降序'!BE:BE,ROW(),0)),"")</f>
        <v/>
      </c>
      <c r="BF836" s="69" t="str">
        <f>IFERROR(CLEAN(HLOOKUP(BF$1,'1.源数据-产品报告-消费降序'!BF:BF,ROW(),0)),"")</f>
        <v/>
      </c>
      <c r="BG836" s="69" t="str">
        <f>IFERROR(CLEAN(HLOOKUP(BG$1,'1.源数据-产品报告-消费降序'!BG:BG,ROW(),0)),"")</f>
        <v/>
      </c>
      <c r="BH836" s="69" t="str">
        <f>IFERROR(CLEAN(HLOOKUP(BH$1,'1.源数据-产品报告-消费降序'!BH:BH,ROW(),0)),"")</f>
        <v/>
      </c>
      <c r="BI836" s="69" t="str">
        <f>IFERROR(CLEAN(HLOOKUP(BI$1,'1.源数据-产品报告-消费降序'!BI:BI,ROW(),0)),"")</f>
        <v/>
      </c>
      <c r="BJ836" s="69" t="str">
        <f>IFERROR(CLEAN(HLOOKUP(BJ$1,'1.源数据-产品报告-消费降序'!BJ:BJ,ROW(),0)),"")</f>
        <v/>
      </c>
      <c r="BK8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6" s="69" t="str">
        <f>IFERROR(CLEAN(HLOOKUP(BL$1,'1.源数据-产品报告-消费降序'!BL:BL,ROW(),0)),"")</f>
        <v/>
      </c>
      <c r="BO836" s="69" t="str">
        <f>IFERROR(CLEAN(HLOOKUP(BO$1,'1.源数据-产品报告-消费降序'!BO:BO,ROW(),0)),"")</f>
        <v/>
      </c>
      <c r="BP836" s="69" t="str">
        <f>IFERROR(CLEAN(HLOOKUP(BP$1,'1.源数据-产品报告-消费降序'!BP:BP,ROW(),0)),"")</f>
        <v/>
      </c>
      <c r="BQ836" s="69" t="str">
        <f>IFERROR(CLEAN(HLOOKUP(BQ$1,'1.源数据-产品报告-消费降序'!BQ:BQ,ROW(),0)),"")</f>
        <v/>
      </c>
      <c r="BR836" s="69" t="str">
        <f>IFERROR(CLEAN(HLOOKUP(BR$1,'1.源数据-产品报告-消费降序'!BR:BR,ROW(),0)),"")</f>
        <v/>
      </c>
      <c r="BS836" s="69" t="str">
        <f>IFERROR(CLEAN(HLOOKUP(BS$1,'1.源数据-产品报告-消费降序'!BS:BS,ROW(),0)),"")</f>
        <v/>
      </c>
      <c r="BT836" s="69" t="str">
        <f>IFERROR(CLEAN(HLOOKUP(BT$1,'1.源数据-产品报告-消费降序'!BT:BT,ROW(),0)),"")</f>
        <v/>
      </c>
      <c r="BU836" s="69" t="str">
        <f>IFERROR(CLEAN(HLOOKUP(BU$1,'1.源数据-产品报告-消费降序'!BU:BU,ROW(),0)),"")</f>
        <v/>
      </c>
      <c r="BV8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6" s="69" t="str">
        <f>IFERROR(CLEAN(HLOOKUP(BW$1,'1.源数据-产品报告-消费降序'!BW:BW,ROW(),0)),"")</f>
        <v/>
      </c>
    </row>
    <row r="837" spans="1:75">
      <c r="A837" s="69" t="str">
        <f>IFERROR(CLEAN(HLOOKUP(A$1,'1.源数据-产品报告-消费降序'!A:A,ROW(),0)),"")</f>
        <v/>
      </c>
      <c r="B837" s="69" t="str">
        <f>IFERROR(CLEAN(HLOOKUP(B$1,'1.源数据-产品报告-消费降序'!B:B,ROW(),0)),"")</f>
        <v/>
      </c>
      <c r="C837" s="69" t="str">
        <f>IFERROR(CLEAN(HLOOKUP(C$1,'1.源数据-产品报告-消费降序'!C:C,ROW(),0)),"")</f>
        <v/>
      </c>
      <c r="D837" s="69" t="str">
        <f>IFERROR(CLEAN(HLOOKUP(D$1,'1.源数据-产品报告-消费降序'!D:D,ROW(),0)),"")</f>
        <v/>
      </c>
      <c r="E837" s="69" t="str">
        <f>IFERROR(CLEAN(HLOOKUP(E$1,'1.源数据-产品报告-消费降序'!E:E,ROW(),0)),"")</f>
        <v/>
      </c>
      <c r="F837" s="69" t="str">
        <f>IFERROR(CLEAN(HLOOKUP(F$1,'1.源数据-产品报告-消费降序'!F:F,ROW(),0)),"")</f>
        <v/>
      </c>
      <c r="G837" s="70">
        <f>IFERROR((HLOOKUP(G$1,'1.源数据-产品报告-消费降序'!G:G,ROW(),0)),"")</f>
        <v>0</v>
      </c>
      <c r="H8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7" s="69" t="str">
        <f>IFERROR(CLEAN(HLOOKUP(I$1,'1.源数据-产品报告-消费降序'!I:I,ROW(),0)),"")</f>
        <v/>
      </c>
      <c r="L837" s="69" t="str">
        <f>IFERROR(CLEAN(HLOOKUP(L$1,'1.源数据-产品报告-消费降序'!L:L,ROW(),0)),"")</f>
        <v/>
      </c>
      <c r="M837" s="69" t="str">
        <f>IFERROR(CLEAN(HLOOKUP(M$1,'1.源数据-产品报告-消费降序'!M:M,ROW(),0)),"")</f>
        <v/>
      </c>
      <c r="N837" s="69" t="str">
        <f>IFERROR(CLEAN(HLOOKUP(N$1,'1.源数据-产品报告-消费降序'!N:N,ROW(),0)),"")</f>
        <v/>
      </c>
      <c r="O837" s="69" t="str">
        <f>IFERROR(CLEAN(HLOOKUP(O$1,'1.源数据-产品报告-消费降序'!O:O,ROW(),0)),"")</f>
        <v/>
      </c>
      <c r="P837" s="69" t="str">
        <f>IFERROR(CLEAN(HLOOKUP(P$1,'1.源数据-产品报告-消费降序'!P:P,ROW(),0)),"")</f>
        <v/>
      </c>
      <c r="Q837" s="69" t="str">
        <f>IFERROR(CLEAN(HLOOKUP(Q$1,'1.源数据-产品报告-消费降序'!Q:Q,ROW(),0)),"")</f>
        <v/>
      </c>
      <c r="R837" s="69" t="str">
        <f>IFERROR(CLEAN(HLOOKUP(R$1,'1.源数据-产品报告-消费降序'!R:R,ROW(),0)),"")</f>
        <v/>
      </c>
      <c r="S8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7" s="69" t="str">
        <f>IFERROR(CLEAN(HLOOKUP(T$1,'1.源数据-产品报告-消费降序'!T:T,ROW(),0)),"")</f>
        <v/>
      </c>
      <c r="W837" s="69" t="str">
        <f>IFERROR(CLEAN(HLOOKUP(W$1,'1.源数据-产品报告-消费降序'!W:W,ROW(),0)),"")</f>
        <v/>
      </c>
      <c r="X837" s="69" t="str">
        <f>IFERROR(CLEAN(HLOOKUP(X$1,'1.源数据-产品报告-消费降序'!X:X,ROW(),0)),"")</f>
        <v/>
      </c>
      <c r="Y837" s="69" t="str">
        <f>IFERROR(CLEAN(HLOOKUP(Y$1,'1.源数据-产品报告-消费降序'!Y:Y,ROW(),0)),"")</f>
        <v/>
      </c>
      <c r="Z837" s="69" t="str">
        <f>IFERROR(CLEAN(HLOOKUP(Z$1,'1.源数据-产品报告-消费降序'!Z:Z,ROW(),0)),"")</f>
        <v/>
      </c>
      <c r="AA837" s="69" t="str">
        <f>IFERROR(CLEAN(HLOOKUP(AA$1,'1.源数据-产品报告-消费降序'!AA:AA,ROW(),0)),"")</f>
        <v/>
      </c>
      <c r="AB837" s="69" t="str">
        <f>IFERROR(CLEAN(HLOOKUP(AB$1,'1.源数据-产品报告-消费降序'!AB:AB,ROW(),0)),"")</f>
        <v/>
      </c>
      <c r="AC837" s="69" t="str">
        <f>IFERROR(CLEAN(HLOOKUP(AC$1,'1.源数据-产品报告-消费降序'!AC:AC,ROW(),0)),"")</f>
        <v/>
      </c>
      <c r="AD8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7" s="69" t="str">
        <f>IFERROR(CLEAN(HLOOKUP(AE$1,'1.源数据-产品报告-消费降序'!AE:AE,ROW(),0)),"")</f>
        <v/>
      </c>
      <c r="AH837" s="69" t="str">
        <f>IFERROR(CLEAN(HLOOKUP(AH$1,'1.源数据-产品报告-消费降序'!AH:AH,ROW(),0)),"")</f>
        <v/>
      </c>
      <c r="AI837" s="69" t="str">
        <f>IFERROR(CLEAN(HLOOKUP(AI$1,'1.源数据-产品报告-消费降序'!AI:AI,ROW(),0)),"")</f>
        <v/>
      </c>
      <c r="AJ837" s="69" t="str">
        <f>IFERROR(CLEAN(HLOOKUP(AJ$1,'1.源数据-产品报告-消费降序'!AJ:AJ,ROW(),0)),"")</f>
        <v/>
      </c>
      <c r="AK837" s="69" t="str">
        <f>IFERROR(CLEAN(HLOOKUP(AK$1,'1.源数据-产品报告-消费降序'!AK:AK,ROW(),0)),"")</f>
        <v/>
      </c>
      <c r="AL837" s="69" t="str">
        <f>IFERROR(CLEAN(HLOOKUP(AL$1,'1.源数据-产品报告-消费降序'!AL:AL,ROW(),0)),"")</f>
        <v/>
      </c>
      <c r="AM837" s="69" t="str">
        <f>IFERROR(CLEAN(HLOOKUP(AM$1,'1.源数据-产品报告-消费降序'!AM:AM,ROW(),0)),"")</f>
        <v/>
      </c>
      <c r="AN837" s="69" t="str">
        <f>IFERROR(CLEAN(HLOOKUP(AN$1,'1.源数据-产品报告-消费降序'!AN:AN,ROW(),0)),"")</f>
        <v/>
      </c>
      <c r="AO8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7" s="69" t="str">
        <f>IFERROR(CLEAN(HLOOKUP(AP$1,'1.源数据-产品报告-消费降序'!AP:AP,ROW(),0)),"")</f>
        <v/>
      </c>
      <c r="AS837" s="69" t="str">
        <f>IFERROR(CLEAN(HLOOKUP(AS$1,'1.源数据-产品报告-消费降序'!AS:AS,ROW(),0)),"")</f>
        <v/>
      </c>
      <c r="AT837" s="69" t="str">
        <f>IFERROR(CLEAN(HLOOKUP(AT$1,'1.源数据-产品报告-消费降序'!AT:AT,ROW(),0)),"")</f>
        <v/>
      </c>
      <c r="AU837" s="69" t="str">
        <f>IFERROR(CLEAN(HLOOKUP(AU$1,'1.源数据-产品报告-消费降序'!AU:AU,ROW(),0)),"")</f>
        <v/>
      </c>
      <c r="AV837" s="69" t="str">
        <f>IFERROR(CLEAN(HLOOKUP(AV$1,'1.源数据-产品报告-消费降序'!AV:AV,ROW(),0)),"")</f>
        <v/>
      </c>
      <c r="AW837" s="69" t="str">
        <f>IFERROR(CLEAN(HLOOKUP(AW$1,'1.源数据-产品报告-消费降序'!AW:AW,ROW(),0)),"")</f>
        <v/>
      </c>
      <c r="AX837" s="69" t="str">
        <f>IFERROR(CLEAN(HLOOKUP(AX$1,'1.源数据-产品报告-消费降序'!AX:AX,ROW(),0)),"")</f>
        <v/>
      </c>
      <c r="AY837" s="69" t="str">
        <f>IFERROR(CLEAN(HLOOKUP(AY$1,'1.源数据-产品报告-消费降序'!AY:AY,ROW(),0)),"")</f>
        <v/>
      </c>
      <c r="AZ8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7" s="69" t="str">
        <f>IFERROR(CLEAN(HLOOKUP(BA$1,'1.源数据-产品报告-消费降序'!BA:BA,ROW(),0)),"")</f>
        <v/>
      </c>
      <c r="BD837" s="69" t="str">
        <f>IFERROR(CLEAN(HLOOKUP(BD$1,'1.源数据-产品报告-消费降序'!BD:BD,ROW(),0)),"")</f>
        <v/>
      </c>
      <c r="BE837" s="69" t="str">
        <f>IFERROR(CLEAN(HLOOKUP(BE$1,'1.源数据-产品报告-消费降序'!BE:BE,ROW(),0)),"")</f>
        <v/>
      </c>
      <c r="BF837" s="69" t="str">
        <f>IFERROR(CLEAN(HLOOKUP(BF$1,'1.源数据-产品报告-消费降序'!BF:BF,ROW(),0)),"")</f>
        <v/>
      </c>
      <c r="BG837" s="69" t="str">
        <f>IFERROR(CLEAN(HLOOKUP(BG$1,'1.源数据-产品报告-消费降序'!BG:BG,ROW(),0)),"")</f>
        <v/>
      </c>
      <c r="BH837" s="69" t="str">
        <f>IFERROR(CLEAN(HLOOKUP(BH$1,'1.源数据-产品报告-消费降序'!BH:BH,ROW(),0)),"")</f>
        <v/>
      </c>
      <c r="BI837" s="69" t="str">
        <f>IFERROR(CLEAN(HLOOKUP(BI$1,'1.源数据-产品报告-消费降序'!BI:BI,ROW(),0)),"")</f>
        <v/>
      </c>
      <c r="BJ837" s="69" t="str">
        <f>IFERROR(CLEAN(HLOOKUP(BJ$1,'1.源数据-产品报告-消费降序'!BJ:BJ,ROW(),0)),"")</f>
        <v/>
      </c>
      <c r="BK8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7" s="69" t="str">
        <f>IFERROR(CLEAN(HLOOKUP(BL$1,'1.源数据-产品报告-消费降序'!BL:BL,ROW(),0)),"")</f>
        <v/>
      </c>
      <c r="BO837" s="69" t="str">
        <f>IFERROR(CLEAN(HLOOKUP(BO$1,'1.源数据-产品报告-消费降序'!BO:BO,ROW(),0)),"")</f>
        <v/>
      </c>
      <c r="BP837" s="69" t="str">
        <f>IFERROR(CLEAN(HLOOKUP(BP$1,'1.源数据-产品报告-消费降序'!BP:BP,ROW(),0)),"")</f>
        <v/>
      </c>
      <c r="BQ837" s="69" t="str">
        <f>IFERROR(CLEAN(HLOOKUP(BQ$1,'1.源数据-产品报告-消费降序'!BQ:BQ,ROW(),0)),"")</f>
        <v/>
      </c>
      <c r="BR837" s="69" t="str">
        <f>IFERROR(CLEAN(HLOOKUP(BR$1,'1.源数据-产品报告-消费降序'!BR:BR,ROW(),0)),"")</f>
        <v/>
      </c>
      <c r="BS837" s="69" t="str">
        <f>IFERROR(CLEAN(HLOOKUP(BS$1,'1.源数据-产品报告-消费降序'!BS:BS,ROW(),0)),"")</f>
        <v/>
      </c>
      <c r="BT837" s="69" t="str">
        <f>IFERROR(CLEAN(HLOOKUP(BT$1,'1.源数据-产品报告-消费降序'!BT:BT,ROW(),0)),"")</f>
        <v/>
      </c>
      <c r="BU837" s="69" t="str">
        <f>IFERROR(CLEAN(HLOOKUP(BU$1,'1.源数据-产品报告-消费降序'!BU:BU,ROW(),0)),"")</f>
        <v/>
      </c>
      <c r="BV8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7" s="69" t="str">
        <f>IFERROR(CLEAN(HLOOKUP(BW$1,'1.源数据-产品报告-消费降序'!BW:BW,ROW(),0)),"")</f>
        <v/>
      </c>
    </row>
    <row r="838" spans="1:75">
      <c r="A838" s="69" t="str">
        <f>IFERROR(CLEAN(HLOOKUP(A$1,'1.源数据-产品报告-消费降序'!A:A,ROW(),0)),"")</f>
        <v/>
      </c>
      <c r="B838" s="69" t="str">
        <f>IFERROR(CLEAN(HLOOKUP(B$1,'1.源数据-产品报告-消费降序'!B:B,ROW(),0)),"")</f>
        <v/>
      </c>
      <c r="C838" s="69" t="str">
        <f>IFERROR(CLEAN(HLOOKUP(C$1,'1.源数据-产品报告-消费降序'!C:C,ROW(),0)),"")</f>
        <v/>
      </c>
      <c r="D838" s="69" t="str">
        <f>IFERROR(CLEAN(HLOOKUP(D$1,'1.源数据-产品报告-消费降序'!D:D,ROW(),0)),"")</f>
        <v/>
      </c>
      <c r="E838" s="69" t="str">
        <f>IFERROR(CLEAN(HLOOKUP(E$1,'1.源数据-产品报告-消费降序'!E:E,ROW(),0)),"")</f>
        <v/>
      </c>
      <c r="F838" s="69" t="str">
        <f>IFERROR(CLEAN(HLOOKUP(F$1,'1.源数据-产品报告-消费降序'!F:F,ROW(),0)),"")</f>
        <v/>
      </c>
      <c r="G838" s="70">
        <f>IFERROR((HLOOKUP(G$1,'1.源数据-产品报告-消费降序'!G:G,ROW(),0)),"")</f>
        <v>0</v>
      </c>
      <c r="H8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8" s="69" t="str">
        <f>IFERROR(CLEAN(HLOOKUP(I$1,'1.源数据-产品报告-消费降序'!I:I,ROW(),0)),"")</f>
        <v/>
      </c>
      <c r="L838" s="69" t="str">
        <f>IFERROR(CLEAN(HLOOKUP(L$1,'1.源数据-产品报告-消费降序'!L:L,ROW(),0)),"")</f>
        <v/>
      </c>
      <c r="M838" s="69" t="str">
        <f>IFERROR(CLEAN(HLOOKUP(M$1,'1.源数据-产品报告-消费降序'!M:M,ROW(),0)),"")</f>
        <v/>
      </c>
      <c r="N838" s="69" t="str">
        <f>IFERROR(CLEAN(HLOOKUP(N$1,'1.源数据-产品报告-消费降序'!N:N,ROW(),0)),"")</f>
        <v/>
      </c>
      <c r="O838" s="69" t="str">
        <f>IFERROR(CLEAN(HLOOKUP(O$1,'1.源数据-产品报告-消费降序'!O:O,ROW(),0)),"")</f>
        <v/>
      </c>
      <c r="P838" s="69" t="str">
        <f>IFERROR(CLEAN(HLOOKUP(P$1,'1.源数据-产品报告-消费降序'!P:P,ROW(),0)),"")</f>
        <v/>
      </c>
      <c r="Q838" s="69" t="str">
        <f>IFERROR(CLEAN(HLOOKUP(Q$1,'1.源数据-产品报告-消费降序'!Q:Q,ROW(),0)),"")</f>
        <v/>
      </c>
      <c r="R838" s="69" t="str">
        <f>IFERROR(CLEAN(HLOOKUP(R$1,'1.源数据-产品报告-消费降序'!R:R,ROW(),0)),"")</f>
        <v/>
      </c>
      <c r="S8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8" s="69" t="str">
        <f>IFERROR(CLEAN(HLOOKUP(T$1,'1.源数据-产品报告-消费降序'!T:T,ROW(),0)),"")</f>
        <v/>
      </c>
      <c r="W838" s="69" t="str">
        <f>IFERROR(CLEAN(HLOOKUP(W$1,'1.源数据-产品报告-消费降序'!W:W,ROW(),0)),"")</f>
        <v/>
      </c>
      <c r="X838" s="69" t="str">
        <f>IFERROR(CLEAN(HLOOKUP(X$1,'1.源数据-产品报告-消费降序'!X:X,ROW(),0)),"")</f>
        <v/>
      </c>
      <c r="Y838" s="69" t="str">
        <f>IFERROR(CLEAN(HLOOKUP(Y$1,'1.源数据-产品报告-消费降序'!Y:Y,ROW(),0)),"")</f>
        <v/>
      </c>
      <c r="Z838" s="69" t="str">
        <f>IFERROR(CLEAN(HLOOKUP(Z$1,'1.源数据-产品报告-消费降序'!Z:Z,ROW(),0)),"")</f>
        <v/>
      </c>
      <c r="AA838" s="69" t="str">
        <f>IFERROR(CLEAN(HLOOKUP(AA$1,'1.源数据-产品报告-消费降序'!AA:AA,ROW(),0)),"")</f>
        <v/>
      </c>
      <c r="AB838" s="69" t="str">
        <f>IFERROR(CLEAN(HLOOKUP(AB$1,'1.源数据-产品报告-消费降序'!AB:AB,ROW(),0)),"")</f>
        <v/>
      </c>
      <c r="AC838" s="69" t="str">
        <f>IFERROR(CLEAN(HLOOKUP(AC$1,'1.源数据-产品报告-消费降序'!AC:AC,ROW(),0)),"")</f>
        <v/>
      </c>
      <c r="AD8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8" s="69" t="str">
        <f>IFERROR(CLEAN(HLOOKUP(AE$1,'1.源数据-产品报告-消费降序'!AE:AE,ROW(),0)),"")</f>
        <v/>
      </c>
      <c r="AH838" s="69" t="str">
        <f>IFERROR(CLEAN(HLOOKUP(AH$1,'1.源数据-产品报告-消费降序'!AH:AH,ROW(),0)),"")</f>
        <v/>
      </c>
      <c r="AI838" s="69" t="str">
        <f>IFERROR(CLEAN(HLOOKUP(AI$1,'1.源数据-产品报告-消费降序'!AI:AI,ROW(),0)),"")</f>
        <v/>
      </c>
      <c r="AJ838" s="69" t="str">
        <f>IFERROR(CLEAN(HLOOKUP(AJ$1,'1.源数据-产品报告-消费降序'!AJ:AJ,ROW(),0)),"")</f>
        <v/>
      </c>
      <c r="AK838" s="69" t="str">
        <f>IFERROR(CLEAN(HLOOKUP(AK$1,'1.源数据-产品报告-消费降序'!AK:AK,ROW(),0)),"")</f>
        <v/>
      </c>
      <c r="AL838" s="69" t="str">
        <f>IFERROR(CLEAN(HLOOKUP(AL$1,'1.源数据-产品报告-消费降序'!AL:AL,ROW(),0)),"")</f>
        <v/>
      </c>
      <c r="AM838" s="69" t="str">
        <f>IFERROR(CLEAN(HLOOKUP(AM$1,'1.源数据-产品报告-消费降序'!AM:AM,ROW(),0)),"")</f>
        <v/>
      </c>
      <c r="AN838" s="69" t="str">
        <f>IFERROR(CLEAN(HLOOKUP(AN$1,'1.源数据-产品报告-消费降序'!AN:AN,ROW(),0)),"")</f>
        <v/>
      </c>
      <c r="AO8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8" s="69" t="str">
        <f>IFERROR(CLEAN(HLOOKUP(AP$1,'1.源数据-产品报告-消费降序'!AP:AP,ROW(),0)),"")</f>
        <v/>
      </c>
      <c r="AS838" s="69" t="str">
        <f>IFERROR(CLEAN(HLOOKUP(AS$1,'1.源数据-产品报告-消费降序'!AS:AS,ROW(),0)),"")</f>
        <v/>
      </c>
      <c r="AT838" s="69" t="str">
        <f>IFERROR(CLEAN(HLOOKUP(AT$1,'1.源数据-产品报告-消费降序'!AT:AT,ROW(),0)),"")</f>
        <v/>
      </c>
      <c r="AU838" s="69" t="str">
        <f>IFERROR(CLEAN(HLOOKUP(AU$1,'1.源数据-产品报告-消费降序'!AU:AU,ROW(),0)),"")</f>
        <v/>
      </c>
      <c r="AV838" s="69" t="str">
        <f>IFERROR(CLEAN(HLOOKUP(AV$1,'1.源数据-产品报告-消费降序'!AV:AV,ROW(),0)),"")</f>
        <v/>
      </c>
      <c r="AW838" s="69" t="str">
        <f>IFERROR(CLEAN(HLOOKUP(AW$1,'1.源数据-产品报告-消费降序'!AW:AW,ROW(),0)),"")</f>
        <v/>
      </c>
      <c r="AX838" s="69" t="str">
        <f>IFERROR(CLEAN(HLOOKUP(AX$1,'1.源数据-产品报告-消费降序'!AX:AX,ROW(),0)),"")</f>
        <v/>
      </c>
      <c r="AY838" s="69" t="str">
        <f>IFERROR(CLEAN(HLOOKUP(AY$1,'1.源数据-产品报告-消费降序'!AY:AY,ROW(),0)),"")</f>
        <v/>
      </c>
      <c r="AZ8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8" s="69" t="str">
        <f>IFERROR(CLEAN(HLOOKUP(BA$1,'1.源数据-产品报告-消费降序'!BA:BA,ROW(),0)),"")</f>
        <v/>
      </c>
      <c r="BD838" s="69" t="str">
        <f>IFERROR(CLEAN(HLOOKUP(BD$1,'1.源数据-产品报告-消费降序'!BD:BD,ROW(),0)),"")</f>
        <v/>
      </c>
      <c r="BE838" s="69" t="str">
        <f>IFERROR(CLEAN(HLOOKUP(BE$1,'1.源数据-产品报告-消费降序'!BE:BE,ROW(),0)),"")</f>
        <v/>
      </c>
      <c r="BF838" s="69" t="str">
        <f>IFERROR(CLEAN(HLOOKUP(BF$1,'1.源数据-产品报告-消费降序'!BF:BF,ROW(),0)),"")</f>
        <v/>
      </c>
      <c r="BG838" s="69" t="str">
        <f>IFERROR(CLEAN(HLOOKUP(BG$1,'1.源数据-产品报告-消费降序'!BG:BG,ROW(),0)),"")</f>
        <v/>
      </c>
      <c r="BH838" s="69" t="str">
        <f>IFERROR(CLEAN(HLOOKUP(BH$1,'1.源数据-产品报告-消费降序'!BH:BH,ROW(),0)),"")</f>
        <v/>
      </c>
      <c r="BI838" s="69" t="str">
        <f>IFERROR(CLEAN(HLOOKUP(BI$1,'1.源数据-产品报告-消费降序'!BI:BI,ROW(),0)),"")</f>
        <v/>
      </c>
      <c r="BJ838" s="69" t="str">
        <f>IFERROR(CLEAN(HLOOKUP(BJ$1,'1.源数据-产品报告-消费降序'!BJ:BJ,ROW(),0)),"")</f>
        <v/>
      </c>
      <c r="BK8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8" s="69" t="str">
        <f>IFERROR(CLEAN(HLOOKUP(BL$1,'1.源数据-产品报告-消费降序'!BL:BL,ROW(),0)),"")</f>
        <v/>
      </c>
      <c r="BO838" s="69" t="str">
        <f>IFERROR(CLEAN(HLOOKUP(BO$1,'1.源数据-产品报告-消费降序'!BO:BO,ROW(),0)),"")</f>
        <v/>
      </c>
      <c r="BP838" s="69" t="str">
        <f>IFERROR(CLEAN(HLOOKUP(BP$1,'1.源数据-产品报告-消费降序'!BP:BP,ROW(),0)),"")</f>
        <v/>
      </c>
      <c r="BQ838" s="69" t="str">
        <f>IFERROR(CLEAN(HLOOKUP(BQ$1,'1.源数据-产品报告-消费降序'!BQ:BQ,ROW(),0)),"")</f>
        <v/>
      </c>
      <c r="BR838" s="69" t="str">
        <f>IFERROR(CLEAN(HLOOKUP(BR$1,'1.源数据-产品报告-消费降序'!BR:BR,ROW(),0)),"")</f>
        <v/>
      </c>
      <c r="BS838" s="69" t="str">
        <f>IFERROR(CLEAN(HLOOKUP(BS$1,'1.源数据-产品报告-消费降序'!BS:BS,ROW(),0)),"")</f>
        <v/>
      </c>
      <c r="BT838" s="69" t="str">
        <f>IFERROR(CLEAN(HLOOKUP(BT$1,'1.源数据-产品报告-消费降序'!BT:BT,ROW(),0)),"")</f>
        <v/>
      </c>
      <c r="BU838" s="69" t="str">
        <f>IFERROR(CLEAN(HLOOKUP(BU$1,'1.源数据-产品报告-消费降序'!BU:BU,ROW(),0)),"")</f>
        <v/>
      </c>
      <c r="BV8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8" s="69" t="str">
        <f>IFERROR(CLEAN(HLOOKUP(BW$1,'1.源数据-产品报告-消费降序'!BW:BW,ROW(),0)),"")</f>
        <v/>
      </c>
    </row>
    <row r="839" spans="1:75">
      <c r="A839" s="69" t="str">
        <f>IFERROR(CLEAN(HLOOKUP(A$1,'1.源数据-产品报告-消费降序'!A:A,ROW(),0)),"")</f>
        <v/>
      </c>
      <c r="B839" s="69" t="str">
        <f>IFERROR(CLEAN(HLOOKUP(B$1,'1.源数据-产品报告-消费降序'!B:B,ROW(),0)),"")</f>
        <v/>
      </c>
      <c r="C839" s="69" t="str">
        <f>IFERROR(CLEAN(HLOOKUP(C$1,'1.源数据-产品报告-消费降序'!C:C,ROW(),0)),"")</f>
        <v/>
      </c>
      <c r="D839" s="69" t="str">
        <f>IFERROR(CLEAN(HLOOKUP(D$1,'1.源数据-产品报告-消费降序'!D:D,ROW(),0)),"")</f>
        <v/>
      </c>
      <c r="E839" s="69" t="str">
        <f>IFERROR(CLEAN(HLOOKUP(E$1,'1.源数据-产品报告-消费降序'!E:E,ROW(),0)),"")</f>
        <v/>
      </c>
      <c r="F839" s="69" t="str">
        <f>IFERROR(CLEAN(HLOOKUP(F$1,'1.源数据-产品报告-消费降序'!F:F,ROW(),0)),"")</f>
        <v/>
      </c>
      <c r="G839" s="70">
        <f>IFERROR((HLOOKUP(G$1,'1.源数据-产品报告-消费降序'!G:G,ROW(),0)),"")</f>
        <v>0</v>
      </c>
      <c r="H8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39" s="69" t="str">
        <f>IFERROR(CLEAN(HLOOKUP(I$1,'1.源数据-产品报告-消费降序'!I:I,ROW(),0)),"")</f>
        <v/>
      </c>
      <c r="L839" s="69" t="str">
        <f>IFERROR(CLEAN(HLOOKUP(L$1,'1.源数据-产品报告-消费降序'!L:L,ROW(),0)),"")</f>
        <v/>
      </c>
      <c r="M839" s="69" t="str">
        <f>IFERROR(CLEAN(HLOOKUP(M$1,'1.源数据-产品报告-消费降序'!M:M,ROW(),0)),"")</f>
        <v/>
      </c>
      <c r="N839" s="69" t="str">
        <f>IFERROR(CLEAN(HLOOKUP(N$1,'1.源数据-产品报告-消费降序'!N:N,ROW(),0)),"")</f>
        <v/>
      </c>
      <c r="O839" s="69" t="str">
        <f>IFERROR(CLEAN(HLOOKUP(O$1,'1.源数据-产品报告-消费降序'!O:O,ROW(),0)),"")</f>
        <v/>
      </c>
      <c r="P839" s="69" t="str">
        <f>IFERROR(CLEAN(HLOOKUP(P$1,'1.源数据-产品报告-消费降序'!P:P,ROW(),0)),"")</f>
        <v/>
      </c>
      <c r="Q839" s="69" t="str">
        <f>IFERROR(CLEAN(HLOOKUP(Q$1,'1.源数据-产品报告-消费降序'!Q:Q,ROW(),0)),"")</f>
        <v/>
      </c>
      <c r="R839" s="69" t="str">
        <f>IFERROR(CLEAN(HLOOKUP(R$1,'1.源数据-产品报告-消费降序'!R:R,ROW(),0)),"")</f>
        <v/>
      </c>
      <c r="S8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39" s="69" t="str">
        <f>IFERROR(CLEAN(HLOOKUP(T$1,'1.源数据-产品报告-消费降序'!T:T,ROW(),0)),"")</f>
        <v/>
      </c>
      <c r="W839" s="69" t="str">
        <f>IFERROR(CLEAN(HLOOKUP(W$1,'1.源数据-产品报告-消费降序'!W:W,ROW(),0)),"")</f>
        <v/>
      </c>
      <c r="X839" s="69" t="str">
        <f>IFERROR(CLEAN(HLOOKUP(X$1,'1.源数据-产品报告-消费降序'!X:X,ROW(),0)),"")</f>
        <v/>
      </c>
      <c r="Y839" s="69" t="str">
        <f>IFERROR(CLEAN(HLOOKUP(Y$1,'1.源数据-产品报告-消费降序'!Y:Y,ROW(),0)),"")</f>
        <v/>
      </c>
      <c r="Z839" s="69" t="str">
        <f>IFERROR(CLEAN(HLOOKUP(Z$1,'1.源数据-产品报告-消费降序'!Z:Z,ROW(),0)),"")</f>
        <v/>
      </c>
      <c r="AA839" s="69" t="str">
        <f>IFERROR(CLEAN(HLOOKUP(AA$1,'1.源数据-产品报告-消费降序'!AA:AA,ROW(),0)),"")</f>
        <v/>
      </c>
      <c r="AB839" s="69" t="str">
        <f>IFERROR(CLEAN(HLOOKUP(AB$1,'1.源数据-产品报告-消费降序'!AB:AB,ROW(),0)),"")</f>
        <v/>
      </c>
      <c r="AC839" s="69" t="str">
        <f>IFERROR(CLEAN(HLOOKUP(AC$1,'1.源数据-产品报告-消费降序'!AC:AC,ROW(),0)),"")</f>
        <v/>
      </c>
      <c r="AD8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39" s="69" t="str">
        <f>IFERROR(CLEAN(HLOOKUP(AE$1,'1.源数据-产品报告-消费降序'!AE:AE,ROW(),0)),"")</f>
        <v/>
      </c>
      <c r="AH839" s="69" t="str">
        <f>IFERROR(CLEAN(HLOOKUP(AH$1,'1.源数据-产品报告-消费降序'!AH:AH,ROW(),0)),"")</f>
        <v/>
      </c>
      <c r="AI839" s="69" t="str">
        <f>IFERROR(CLEAN(HLOOKUP(AI$1,'1.源数据-产品报告-消费降序'!AI:AI,ROW(),0)),"")</f>
        <v/>
      </c>
      <c r="AJ839" s="69" t="str">
        <f>IFERROR(CLEAN(HLOOKUP(AJ$1,'1.源数据-产品报告-消费降序'!AJ:AJ,ROW(),0)),"")</f>
        <v/>
      </c>
      <c r="AK839" s="69" t="str">
        <f>IFERROR(CLEAN(HLOOKUP(AK$1,'1.源数据-产品报告-消费降序'!AK:AK,ROW(),0)),"")</f>
        <v/>
      </c>
      <c r="AL839" s="69" t="str">
        <f>IFERROR(CLEAN(HLOOKUP(AL$1,'1.源数据-产品报告-消费降序'!AL:AL,ROW(),0)),"")</f>
        <v/>
      </c>
      <c r="AM839" s="69" t="str">
        <f>IFERROR(CLEAN(HLOOKUP(AM$1,'1.源数据-产品报告-消费降序'!AM:AM,ROW(),0)),"")</f>
        <v/>
      </c>
      <c r="AN839" s="69" t="str">
        <f>IFERROR(CLEAN(HLOOKUP(AN$1,'1.源数据-产品报告-消费降序'!AN:AN,ROW(),0)),"")</f>
        <v/>
      </c>
      <c r="AO8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39" s="69" t="str">
        <f>IFERROR(CLEAN(HLOOKUP(AP$1,'1.源数据-产品报告-消费降序'!AP:AP,ROW(),0)),"")</f>
        <v/>
      </c>
      <c r="AS839" s="69" t="str">
        <f>IFERROR(CLEAN(HLOOKUP(AS$1,'1.源数据-产品报告-消费降序'!AS:AS,ROW(),0)),"")</f>
        <v/>
      </c>
      <c r="AT839" s="69" t="str">
        <f>IFERROR(CLEAN(HLOOKUP(AT$1,'1.源数据-产品报告-消费降序'!AT:AT,ROW(),0)),"")</f>
        <v/>
      </c>
      <c r="AU839" s="69" t="str">
        <f>IFERROR(CLEAN(HLOOKUP(AU$1,'1.源数据-产品报告-消费降序'!AU:AU,ROW(),0)),"")</f>
        <v/>
      </c>
      <c r="AV839" s="69" t="str">
        <f>IFERROR(CLEAN(HLOOKUP(AV$1,'1.源数据-产品报告-消费降序'!AV:AV,ROW(),0)),"")</f>
        <v/>
      </c>
      <c r="AW839" s="69" t="str">
        <f>IFERROR(CLEAN(HLOOKUP(AW$1,'1.源数据-产品报告-消费降序'!AW:AW,ROW(),0)),"")</f>
        <v/>
      </c>
      <c r="AX839" s="69" t="str">
        <f>IFERROR(CLEAN(HLOOKUP(AX$1,'1.源数据-产品报告-消费降序'!AX:AX,ROW(),0)),"")</f>
        <v/>
      </c>
      <c r="AY839" s="69" t="str">
        <f>IFERROR(CLEAN(HLOOKUP(AY$1,'1.源数据-产品报告-消费降序'!AY:AY,ROW(),0)),"")</f>
        <v/>
      </c>
      <c r="AZ8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39" s="69" t="str">
        <f>IFERROR(CLEAN(HLOOKUP(BA$1,'1.源数据-产品报告-消费降序'!BA:BA,ROW(),0)),"")</f>
        <v/>
      </c>
      <c r="BD839" s="69" t="str">
        <f>IFERROR(CLEAN(HLOOKUP(BD$1,'1.源数据-产品报告-消费降序'!BD:BD,ROW(),0)),"")</f>
        <v/>
      </c>
      <c r="BE839" s="69" t="str">
        <f>IFERROR(CLEAN(HLOOKUP(BE$1,'1.源数据-产品报告-消费降序'!BE:BE,ROW(),0)),"")</f>
        <v/>
      </c>
      <c r="BF839" s="69" t="str">
        <f>IFERROR(CLEAN(HLOOKUP(BF$1,'1.源数据-产品报告-消费降序'!BF:BF,ROW(),0)),"")</f>
        <v/>
      </c>
      <c r="BG839" s="69" t="str">
        <f>IFERROR(CLEAN(HLOOKUP(BG$1,'1.源数据-产品报告-消费降序'!BG:BG,ROW(),0)),"")</f>
        <v/>
      </c>
      <c r="BH839" s="69" t="str">
        <f>IFERROR(CLEAN(HLOOKUP(BH$1,'1.源数据-产品报告-消费降序'!BH:BH,ROW(),0)),"")</f>
        <v/>
      </c>
      <c r="BI839" s="69" t="str">
        <f>IFERROR(CLEAN(HLOOKUP(BI$1,'1.源数据-产品报告-消费降序'!BI:BI,ROW(),0)),"")</f>
        <v/>
      </c>
      <c r="BJ839" s="69" t="str">
        <f>IFERROR(CLEAN(HLOOKUP(BJ$1,'1.源数据-产品报告-消费降序'!BJ:BJ,ROW(),0)),"")</f>
        <v/>
      </c>
      <c r="BK8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39" s="69" t="str">
        <f>IFERROR(CLEAN(HLOOKUP(BL$1,'1.源数据-产品报告-消费降序'!BL:BL,ROW(),0)),"")</f>
        <v/>
      </c>
      <c r="BO839" s="69" t="str">
        <f>IFERROR(CLEAN(HLOOKUP(BO$1,'1.源数据-产品报告-消费降序'!BO:BO,ROW(),0)),"")</f>
        <v/>
      </c>
      <c r="BP839" s="69" t="str">
        <f>IFERROR(CLEAN(HLOOKUP(BP$1,'1.源数据-产品报告-消费降序'!BP:BP,ROW(),0)),"")</f>
        <v/>
      </c>
      <c r="BQ839" s="69" t="str">
        <f>IFERROR(CLEAN(HLOOKUP(BQ$1,'1.源数据-产品报告-消费降序'!BQ:BQ,ROW(),0)),"")</f>
        <v/>
      </c>
      <c r="BR839" s="69" t="str">
        <f>IFERROR(CLEAN(HLOOKUP(BR$1,'1.源数据-产品报告-消费降序'!BR:BR,ROW(),0)),"")</f>
        <v/>
      </c>
      <c r="BS839" s="69" t="str">
        <f>IFERROR(CLEAN(HLOOKUP(BS$1,'1.源数据-产品报告-消费降序'!BS:BS,ROW(),0)),"")</f>
        <v/>
      </c>
      <c r="BT839" s="69" t="str">
        <f>IFERROR(CLEAN(HLOOKUP(BT$1,'1.源数据-产品报告-消费降序'!BT:BT,ROW(),0)),"")</f>
        <v/>
      </c>
      <c r="BU839" s="69" t="str">
        <f>IFERROR(CLEAN(HLOOKUP(BU$1,'1.源数据-产品报告-消费降序'!BU:BU,ROW(),0)),"")</f>
        <v/>
      </c>
      <c r="BV8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39" s="69" t="str">
        <f>IFERROR(CLEAN(HLOOKUP(BW$1,'1.源数据-产品报告-消费降序'!BW:BW,ROW(),0)),"")</f>
        <v/>
      </c>
    </row>
    <row r="840" spans="1:75">
      <c r="A840" s="69" t="str">
        <f>IFERROR(CLEAN(HLOOKUP(A$1,'1.源数据-产品报告-消费降序'!A:A,ROW(),0)),"")</f>
        <v/>
      </c>
      <c r="B840" s="69" t="str">
        <f>IFERROR(CLEAN(HLOOKUP(B$1,'1.源数据-产品报告-消费降序'!B:B,ROW(),0)),"")</f>
        <v/>
      </c>
      <c r="C840" s="69" t="str">
        <f>IFERROR(CLEAN(HLOOKUP(C$1,'1.源数据-产品报告-消费降序'!C:C,ROW(),0)),"")</f>
        <v/>
      </c>
      <c r="D840" s="69" t="str">
        <f>IFERROR(CLEAN(HLOOKUP(D$1,'1.源数据-产品报告-消费降序'!D:D,ROW(),0)),"")</f>
        <v/>
      </c>
      <c r="E840" s="69" t="str">
        <f>IFERROR(CLEAN(HLOOKUP(E$1,'1.源数据-产品报告-消费降序'!E:E,ROW(),0)),"")</f>
        <v/>
      </c>
      <c r="F840" s="69" t="str">
        <f>IFERROR(CLEAN(HLOOKUP(F$1,'1.源数据-产品报告-消费降序'!F:F,ROW(),0)),"")</f>
        <v/>
      </c>
      <c r="G840" s="70">
        <f>IFERROR((HLOOKUP(G$1,'1.源数据-产品报告-消费降序'!G:G,ROW(),0)),"")</f>
        <v>0</v>
      </c>
      <c r="H8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0" s="69" t="str">
        <f>IFERROR(CLEAN(HLOOKUP(I$1,'1.源数据-产品报告-消费降序'!I:I,ROW(),0)),"")</f>
        <v/>
      </c>
      <c r="L840" s="69" t="str">
        <f>IFERROR(CLEAN(HLOOKUP(L$1,'1.源数据-产品报告-消费降序'!L:L,ROW(),0)),"")</f>
        <v/>
      </c>
      <c r="M840" s="69" t="str">
        <f>IFERROR(CLEAN(HLOOKUP(M$1,'1.源数据-产品报告-消费降序'!M:M,ROW(),0)),"")</f>
        <v/>
      </c>
      <c r="N840" s="69" t="str">
        <f>IFERROR(CLEAN(HLOOKUP(N$1,'1.源数据-产品报告-消费降序'!N:N,ROW(),0)),"")</f>
        <v/>
      </c>
      <c r="O840" s="69" t="str">
        <f>IFERROR(CLEAN(HLOOKUP(O$1,'1.源数据-产品报告-消费降序'!O:O,ROW(),0)),"")</f>
        <v/>
      </c>
      <c r="P840" s="69" t="str">
        <f>IFERROR(CLEAN(HLOOKUP(P$1,'1.源数据-产品报告-消费降序'!P:P,ROW(),0)),"")</f>
        <v/>
      </c>
      <c r="Q840" s="69" t="str">
        <f>IFERROR(CLEAN(HLOOKUP(Q$1,'1.源数据-产品报告-消费降序'!Q:Q,ROW(),0)),"")</f>
        <v/>
      </c>
      <c r="R840" s="69" t="str">
        <f>IFERROR(CLEAN(HLOOKUP(R$1,'1.源数据-产品报告-消费降序'!R:R,ROW(),0)),"")</f>
        <v/>
      </c>
      <c r="S8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0" s="69" t="str">
        <f>IFERROR(CLEAN(HLOOKUP(T$1,'1.源数据-产品报告-消费降序'!T:T,ROW(),0)),"")</f>
        <v/>
      </c>
      <c r="W840" s="69" t="str">
        <f>IFERROR(CLEAN(HLOOKUP(W$1,'1.源数据-产品报告-消费降序'!W:W,ROW(),0)),"")</f>
        <v/>
      </c>
      <c r="X840" s="69" t="str">
        <f>IFERROR(CLEAN(HLOOKUP(X$1,'1.源数据-产品报告-消费降序'!X:X,ROW(),0)),"")</f>
        <v/>
      </c>
      <c r="Y840" s="69" t="str">
        <f>IFERROR(CLEAN(HLOOKUP(Y$1,'1.源数据-产品报告-消费降序'!Y:Y,ROW(),0)),"")</f>
        <v/>
      </c>
      <c r="Z840" s="69" t="str">
        <f>IFERROR(CLEAN(HLOOKUP(Z$1,'1.源数据-产品报告-消费降序'!Z:Z,ROW(),0)),"")</f>
        <v/>
      </c>
      <c r="AA840" s="69" t="str">
        <f>IFERROR(CLEAN(HLOOKUP(AA$1,'1.源数据-产品报告-消费降序'!AA:AA,ROW(),0)),"")</f>
        <v/>
      </c>
      <c r="AB840" s="69" t="str">
        <f>IFERROR(CLEAN(HLOOKUP(AB$1,'1.源数据-产品报告-消费降序'!AB:AB,ROW(),0)),"")</f>
        <v/>
      </c>
      <c r="AC840" s="69" t="str">
        <f>IFERROR(CLEAN(HLOOKUP(AC$1,'1.源数据-产品报告-消费降序'!AC:AC,ROW(),0)),"")</f>
        <v/>
      </c>
      <c r="AD8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0" s="69" t="str">
        <f>IFERROR(CLEAN(HLOOKUP(AE$1,'1.源数据-产品报告-消费降序'!AE:AE,ROW(),0)),"")</f>
        <v/>
      </c>
      <c r="AH840" s="69" t="str">
        <f>IFERROR(CLEAN(HLOOKUP(AH$1,'1.源数据-产品报告-消费降序'!AH:AH,ROW(),0)),"")</f>
        <v/>
      </c>
      <c r="AI840" s="69" t="str">
        <f>IFERROR(CLEAN(HLOOKUP(AI$1,'1.源数据-产品报告-消费降序'!AI:AI,ROW(),0)),"")</f>
        <v/>
      </c>
      <c r="AJ840" s="69" t="str">
        <f>IFERROR(CLEAN(HLOOKUP(AJ$1,'1.源数据-产品报告-消费降序'!AJ:AJ,ROW(),0)),"")</f>
        <v/>
      </c>
      <c r="AK840" s="69" t="str">
        <f>IFERROR(CLEAN(HLOOKUP(AK$1,'1.源数据-产品报告-消费降序'!AK:AK,ROW(),0)),"")</f>
        <v/>
      </c>
      <c r="AL840" s="69" t="str">
        <f>IFERROR(CLEAN(HLOOKUP(AL$1,'1.源数据-产品报告-消费降序'!AL:AL,ROW(),0)),"")</f>
        <v/>
      </c>
      <c r="AM840" s="69" t="str">
        <f>IFERROR(CLEAN(HLOOKUP(AM$1,'1.源数据-产品报告-消费降序'!AM:AM,ROW(),0)),"")</f>
        <v/>
      </c>
      <c r="AN840" s="69" t="str">
        <f>IFERROR(CLEAN(HLOOKUP(AN$1,'1.源数据-产品报告-消费降序'!AN:AN,ROW(),0)),"")</f>
        <v/>
      </c>
      <c r="AO8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0" s="69" t="str">
        <f>IFERROR(CLEAN(HLOOKUP(AP$1,'1.源数据-产品报告-消费降序'!AP:AP,ROW(),0)),"")</f>
        <v/>
      </c>
      <c r="AS840" s="69" t="str">
        <f>IFERROR(CLEAN(HLOOKUP(AS$1,'1.源数据-产品报告-消费降序'!AS:AS,ROW(),0)),"")</f>
        <v/>
      </c>
      <c r="AT840" s="69" t="str">
        <f>IFERROR(CLEAN(HLOOKUP(AT$1,'1.源数据-产品报告-消费降序'!AT:AT,ROW(),0)),"")</f>
        <v/>
      </c>
      <c r="AU840" s="69" t="str">
        <f>IFERROR(CLEAN(HLOOKUP(AU$1,'1.源数据-产品报告-消费降序'!AU:AU,ROW(),0)),"")</f>
        <v/>
      </c>
      <c r="AV840" s="69" t="str">
        <f>IFERROR(CLEAN(HLOOKUP(AV$1,'1.源数据-产品报告-消费降序'!AV:AV,ROW(),0)),"")</f>
        <v/>
      </c>
      <c r="AW840" s="69" t="str">
        <f>IFERROR(CLEAN(HLOOKUP(AW$1,'1.源数据-产品报告-消费降序'!AW:AW,ROW(),0)),"")</f>
        <v/>
      </c>
      <c r="AX840" s="69" t="str">
        <f>IFERROR(CLEAN(HLOOKUP(AX$1,'1.源数据-产品报告-消费降序'!AX:AX,ROW(),0)),"")</f>
        <v/>
      </c>
      <c r="AY840" s="69" t="str">
        <f>IFERROR(CLEAN(HLOOKUP(AY$1,'1.源数据-产品报告-消费降序'!AY:AY,ROW(),0)),"")</f>
        <v/>
      </c>
      <c r="AZ8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0" s="69" t="str">
        <f>IFERROR(CLEAN(HLOOKUP(BA$1,'1.源数据-产品报告-消费降序'!BA:BA,ROW(),0)),"")</f>
        <v/>
      </c>
      <c r="BD840" s="69" t="str">
        <f>IFERROR(CLEAN(HLOOKUP(BD$1,'1.源数据-产品报告-消费降序'!BD:BD,ROW(),0)),"")</f>
        <v/>
      </c>
      <c r="BE840" s="69" t="str">
        <f>IFERROR(CLEAN(HLOOKUP(BE$1,'1.源数据-产品报告-消费降序'!BE:BE,ROW(),0)),"")</f>
        <v/>
      </c>
      <c r="BF840" s="69" t="str">
        <f>IFERROR(CLEAN(HLOOKUP(BF$1,'1.源数据-产品报告-消费降序'!BF:BF,ROW(),0)),"")</f>
        <v/>
      </c>
      <c r="BG840" s="69" t="str">
        <f>IFERROR(CLEAN(HLOOKUP(BG$1,'1.源数据-产品报告-消费降序'!BG:BG,ROW(),0)),"")</f>
        <v/>
      </c>
      <c r="BH840" s="69" t="str">
        <f>IFERROR(CLEAN(HLOOKUP(BH$1,'1.源数据-产品报告-消费降序'!BH:BH,ROW(),0)),"")</f>
        <v/>
      </c>
      <c r="BI840" s="69" t="str">
        <f>IFERROR(CLEAN(HLOOKUP(BI$1,'1.源数据-产品报告-消费降序'!BI:BI,ROW(),0)),"")</f>
        <v/>
      </c>
      <c r="BJ840" s="69" t="str">
        <f>IFERROR(CLEAN(HLOOKUP(BJ$1,'1.源数据-产品报告-消费降序'!BJ:BJ,ROW(),0)),"")</f>
        <v/>
      </c>
      <c r="BK8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0" s="69" t="str">
        <f>IFERROR(CLEAN(HLOOKUP(BL$1,'1.源数据-产品报告-消费降序'!BL:BL,ROW(),0)),"")</f>
        <v/>
      </c>
      <c r="BO840" s="69" t="str">
        <f>IFERROR(CLEAN(HLOOKUP(BO$1,'1.源数据-产品报告-消费降序'!BO:BO,ROW(),0)),"")</f>
        <v/>
      </c>
      <c r="BP840" s="69" t="str">
        <f>IFERROR(CLEAN(HLOOKUP(BP$1,'1.源数据-产品报告-消费降序'!BP:BP,ROW(),0)),"")</f>
        <v/>
      </c>
      <c r="BQ840" s="69" t="str">
        <f>IFERROR(CLEAN(HLOOKUP(BQ$1,'1.源数据-产品报告-消费降序'!BQ:BQ,ROW(),0)),"")</f>
        <v/>
      </c>
      <c r="BR840" s="69" t="str">
        <f>IFERROR(CLEAN(HLOOKUP(BR$1,'1.源数据-产品报告-消费降序'!BR:BR,ROW(),0)),"")</f>
        <v/>
      </c>
      <c r="BS840" s="69" t="str">
        <f>IFERROR(CLEAN(HLOOKUP(BS$1,'1.源数据-产品报告-消费降序'!BS:BS,ROW(),0)),"")</f>
        <v/>
      </c>
      <c r="BT840" s="69" t="str">
        <f>IFERROR(CLEAN(HLOOKUP(BT$1,'1.源数据-产品报告-消费降序'!BT:BT,ROW(),0)),"")</f>
        <v/>
      </c>
      <c r="BU840" s="69" t="str">
        <f>IFERROR(CLEAN(HLOOKUP(BU$1,'1.源数据-产品报告-消费降序'!BU:BU,ROW(),0)),"")</f>
        <v/>
      </c>
      <c r="BV8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0" s="69" t="str">
        <f>IFERROR(CLEAN(HLOOKUP(BW$1,'1.源数据-产品报告-消费降序'!BW:BW,ROW(),0)),"")</f>
        <v/>
      </c>
    </row>
    <row r="841" spans="1:75">
      <c r="A841" s="69" t="str">
        <f>IFERROR(CLEAN(HLOOKUP(A$1,'1.源数据-产品报告-消费降序'!A:A,ROW(),0)),"")</f>
        <v/>
      </c>
      <c r="B841" s="69" t="str">
        <f>IFERROR(CLEAN(HLOOKUP(B$1,'1.源数据-产品报告-消费降序'!B:B,ROW(),0)),"")</f>
        <v/>
      </c>
      <c r="C841" s="69" t="str">
        <f>IFERROR(CLEAN(HLOOKUP(C$1,'1.源数据-产品报告-消费降序'!C:C,ROW(),0)),"")</f>
        <v/>
      </c>
      <c r="D841" s="69" t="str">
        <f>IFERROR(CLEAN(HLOOKUP(D$1,'1.源数据-产品报告-消费降序'!D:D,ROW(),0)),"")</f>
        <v/>
      </c>
      <c r="E841" s="69" t="str">
        <f>IFERROR(CLEAN(HLOOKUP(E$1,'1.源数据-产品报告-消费降序'!E:E,ROW(),0)),"")</f>
        <v/>
      </c>
      <c r="F841" s="69" t="str">
        <f>IFERROR(CLEAN(HLOOKUP(F$1,'1.源数据-产品报告-消费降序'!F:F,ROW(),0)),"")</f>
        <v/>
      </c>
      <c r="G841" s="70">
        <f>IFERROR((HLOOKUP(G$1,'1.源数据-产品报告-消费降序'!G:G,ROW(),0)),"")</f>
        <v>0</v>
      </c>
      <c r="H8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1" s="69" t="str">
        <f>IFERROR(CLEAN(HLOOKUP(I$1,'1.源数据-产品报告-消费降序'!I:I,ROW(),0)),"")</f>
        <v/>
      </c>
      <c r="L841" s="69" t="str">
        <f>IFERROR(CLEAN(HLOOKUP(L$1,'1.源数据-产品报告-消费降序'!L:L,ROW(),0)),"")</f>
        <v/>
      </c>
      <c r="M841" s="69" t="str">
        <f>IFERROR(CLEAN(HLOOKUP(M$1,'1.源数据-产品报告-消费降序'!M:M,ROW(),0)),"")</f>
        <v/>
      </c>
      <c r="N841" s="69" t="str">
        <f>IFERROR(CLEAN(HLOOKUP(N$1,'1.源数据-产品报告-消费降序'!N:N,ROW(),0)),"")</f>
        <v/>
      </c>
      <c r="O841" s="69" t="str">
        <f>IFERROR(CLEAN(HLOOKUP(O$1,'1.源数据-产品报告-消费降序'!O:O,ROW(),0)),"")</f>
        <v/>
      </c>
      <c r="P841" s="69" t="str">
        <f>IFERROR(CLEAN(HLOOKUP(P$1,'1.源数据-产品报告-消费降序'!P:P,ROW(),0)),"")</f>
        <v/>
      </c>
      <c r="Q841" s="69" t="str">
        <f>IFERROR(CLEAN(HLOOKUP(Q$1,'1.源数据-产品报告-消费降序'!Q:Q,ROW(),0)),"")</f>
        <v/>
      </c>
      <c r="R841" s="69" t="str">
        <f>IFERROR(CLEAN(HLOOKUP(R$1,'1.源数据-产品报告-消费降序'!R:R,ROW(),0)),"")</f>
        <v/>
      </c>
      <c r="S8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1" s="69" t="str">
        <f>IFERROR(CLEAN(HLOOKUP(T$1,'1.源数据-产品报告-消费降序'!T:T,ROW(),0)),"")</f>
        <v/>
      </c>
      <c r="W841" s="69" t="str">
        <f>IFERROR(CLEAN(HLOOKUP(W$1,'1.源数据-产品报告-消费降序'!W:W,ROW(),0)),"")</f>
        <v/>
      </c>
      <c r="X841" s="69" t="str">
        <f>IFERROR(CLEAN(HLOOKUP(X$1,'1.源数据-产品报告-消费降序'!X:X,ROW(),0)),"")</f>
        <v/>
      </c>
      <c r="Y841" s="69" t="str">
        <f>IFERROR(CLEAN(HLOOKUP(Y$1,'1.源数据-产品报告-消费降序'!Y:Y,ROW(),0)),"")</f>
        <v/>
      </c>
      <c r="Z841" s="69" t="str">
        <f>IFERROR(CLEAN(HLOOKUP(Z$1,'1.源数据-产品报告-消费降序'!Z:Z,ROW(),0)),"")</f>
        <v/>
      </c>
      <c r="AA841" s="69" t="str">
        <f>IFERROR(CLEAN(HLOOKUP(AA$1,'1.源数据-产品报告-消费降序'!AA:AA,ROW(),0)),"")</f>
        <v/>
      </c>
      <c r="AB841" s="69" t="str">
        <f>IFERROR(CLEAN(HLOOKUP(AB$1,'1.源数据-产品报告-消费降序'!AB:AB,ROW(),0)),"")</f>
        <v/>
      </c>
      <c r="AC841" s="69" t="str">
        <f>IFERROR(CLEAN(HLOOKUP(AC$1,'1.源数据-产品报告-消费降序'!AC:AC,ROW(),0)),"")</f>
        <v/>
      </c>
      <c r="AD8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1" s="69" t="str">
        <f>IFERROR(CLEAN(HLOOKUP(AE$1,'1.源数据-产品报告-消费降序'!AE:AE,ROW(),0)),"")</f>
        <v/>
      </c>
      <c r="AH841" s="69" t="str">
        <f>IFERROR(CLEAN(HLOOKUP(AH$1,'1.源数据-产品报告-消费降序'!AH:AH,ROW(),0)),"")</f>
        <v/>
      </c>
      <c r="AI841" s="69" t="str">
        <f>IFERROR(CLEAN(HLOOKUP(AI$1,'1.源数据-产品报告-消费降序'!AI:AI,ROW(),0)),"")</f>
        <v/>
      </c>
      <c r="AJ841" s="69" t="str">
        <f>IFERROR(CLEAN(HLOOKUP(AJ$1,'1.源数据-产品报告-消费降序'!AJ:AJ,ROW(),0)),"")</f>
        <v/>
      </c>
      <c r="AK841" s="69" t="str">
        <f>IFERROR(CLEAN(HLOOKUP(AK$1,'1.源数据-产品报告-消费降序'!AK:AK,ROW(),0)),"")</f>
        <v/>
      </c>
      <c r="AL841" s="69" t="str">
        <f>IFERROR(CLEAN(HLOOKUP(AL$1,'1.源数据-产品报告-消费降序'!AL:AL,ROW(),0)),"")</f>
        <v/>
      </c>
      <c r="AM841" s="69" t="str">
        <f>IFERROR(CLEAN(HLOOKUP(AM$1,'1.源数据-产品报告-消费降序'!AM:AM,ROW(),0)),"")</f>
        <v/>
      </c>
      <c r="AN841" s="69" t="str">
        <f>IFERROR(CLEAN(HLOOKUP(AN$1,'1.源数据-产品报告-消费降序'!AN:AN,ROW(),0)),"")</f>
        <v/>
      </c>
      <c r="AO8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1" s="69" t="str">
        <f>IFERROR(CLEAN(HLOOKUP(AP$1,'1.源数据-产品报告-消费降序'!AP:AP,ROW(),0)),"")</f>
        <v/>
      </c>
      <c r="AS841" s="69" t="str">
        <f>IFERROR(CLEAN(HLOOKUP(AS$1,'1.源数据-产品报告-消费降序'!AS:AS,ROW(),0)),"")</f>
        <v/>
      </c>
      <c r="AT841" s="69" t="str">
        <f>IFERROR(CLEAN(HLOOKUP(AT$1,'1.源数据-产品报告-消费降序'!AT:AT,ROW(),0)),"")</f>
        <v/>
      </c>
      <c r="AU841" s="69" t="str">
        <f>IFERROR(CLEAN(HLOOKUP(AU$1,'1.源数据-产品报告-消费降序'!AU:AU,ROW(),0)),"")</f>
        <v/>
      </c>
      <c r="AV841" s="69" t="str">
        <f>IFERROR(CLEAN(HLOOKUP(AV$1,'1.源数据-产品报告-消费降序'!AV:AV,ROW(),0)),"")</f>
        <v/>
      </c>
      <c r="AW841" s="69" t="str">
        <f>IFERROR(CLEAN(HLOOKUP(AW$1,'1.源数据-产品报告-消费降序'!AW:AW,ROW(),0)),"")</f>
        <v/>
      </c>
      <c r="AX841" s="69" t="str">
        <f>IFERROR(CLEAN(HLOOKUP(AX$1,'1.源数据-产品报告-消费降序'!AX:AX,ROW(),0)),"")</f>
        <v/>
      </c>
      <c r="AY841" s="69" t="str">
        <f>IFERROR(CLEAN(HLOOKUP(AY$1,'1.源数据-产品报告-消费降序'!AY:AY,ROW(),0)),"")</f>
        <v/>
      </c>
      <c r="AZ8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1" s="69" t="str">
        <f>IFERROR(CLEAN(HLOOKUP(BA$1,'1.源数据-产品报告-消费降序'!BA:BA,ROW(),0)),"")</f>
        <v/>
      </c>
      <c r="BD841" s="69" t="str">
        <f>IFERROR(CLEAN(HLOOKUP(BD$1,'1.源数据-产品报告-消费降序'!BD:BD,ROW(),0)),"")</f>
        <v/>
      </c>
      <c r="BE841" s="69" t="str">
        <f>IFERROR(CLEAN(HLOOKUP(BE$1,'1.源数据-产品报告-消费降序'!BE:BE,ROW(),0)),"")</f>
        <v/>
      </c>
      <c r="BF841" s="69" t="str">
        <f>IFERROR(CLEAN(HLOOKUP(BF$1,'1.源数据-产品报告-消费降序'!BF:BF,ROW(),0)),"")</f>
        <v/>
      </c>
      <c r="BG841" s="69" t="str">
        <f>IFERROR(CLEAN(HLOOKUP(BG$1,'1.源数据-产品报告-消费降序'!BG:BG,ROW(),0)),"")</f>
        <v/>
      </c>
      <c r="BH841" s="69" t="str">
        <f>IFERROR(CLEAN(HLOOKUP(BH$1,'1.源数据-产品报告-消费降序'!BH:BH,ROW(),0)),"")</f>
        <v/>
      </c>
      <c r="BI841" s="69" t="str">
        <f>IFERROR(CLEAN(HLOOKUP(BI$1,'1.源数据-产品报告-消费降序'!BI:BI,ROW(),0)),"")</f>
        <v/>
      </c>
      <c r="BJ841" s="69" t="str">
        <f>IFERROR(CLEAN(HLOOKUP(BJ$1,'1.源数据-产品报告-消费降序'!BJ:BJ,ROW(),0)),"")</f>
        <v/>
      </c>
      <c r="BK8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1" s="69" t="str">
        <f>IFERROR(CLEAN(HLOOKUP(BL$1,'1.源数据-产品报告-消费降序'!BL:BL,ROW(),0)),"")</f>
        <v/>
      </c>
      <c r="BO841" s="69" t="str">
        <f>IFERROR(CLEAN(HLOOKUP(BO$1,'1.源数据-产品报告-消费降序'!BO:BO,ROW(),0)),"")</f>
        <v/>
      </c>
      <c r="BP841" s="69" t="str">
        <f>IFERROR(CLEAN(HLOOKUP(BP$1,'1.源数据-产品报告-消费降序'!BP:BP,ROW(),0)),"")</f>
        <v/>
      </c>
      <c r="BQ841" s="69" t="str">
        <f>IFERROR(CLEAN(HLOOKUP(BQ$1,'1.源数据-产品报告-消费降序'!BQ:BQ,ROW(),0)),"")</f>
        <v/>
      </c>
      <c r="BR841" s="69" t="str">
        <f>IFERROR(CLEAN(HLOOKUP(BR$1,'1.源数据-产品报告-消费降序'!BR:BR,ROW(),0)),"")</f>
        <v/>
      </c>
      <c r="BS841" s="69" t="str">
        <f>IFERROR(CLEAN(HLOOKUP(BS$1,'1.源数据-产品报告-消费降序'!BS:BS,ROW(),0)),"")</f>
        <v/>
      </c>
      <c r="BT841" s="69" t="str">
        <f>IFERROR(CLEAN(HLOOKUP(BT$1,'1.源数据-产品报告-消费降序'!BT:BT,ROW(),0)),"")</f>
        <v/>
      </c>
      <c r="BU841" s="69" t="str">
        <f>IFERROR(CLEAN(HLOOKUP(BU$1,'1.源数据-产品报告-消费降序'!BU:BU,ROW(),0)),"")</f>
        <v/>
      </c>
      <c r="BV8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1" s="69" t="str">
        <f>IFERROR(CLEAN(HLOOKUP(BW$1,'1.源数据-产品报告-消费降序'!BW:BW,ROW(),0)),"")</f>
        <v/>
      </c>
    </row>
    <row r="842" spans="1:75">
      <c r="A842" s="69" t="str">
        <f>IFERROR(CLEAN(HLOOKUP(A$1,'1.源数据-产品报告-消费降序'!A:A,ROW(),0)),"")</f>
        <v/>
      </c>
      <c r="B842" s="69" t="str">
        <f>IFERROR(CLEAN(HLOOKUP(B$1,'1.源数据-产品报告-消费降序'!B:B,ROW(),0)),"")</f>
        <v/>
      </c>
      <c r="C842" s="69" t="str">
        <f>IFERROR(CLEAN(HLOOKUP(C$1,'1.源数据-产品报告-消费降序'!C:C,ROW(),0)),"")</f>
        <v/>
      </c>
      <c r="D842" s="69" t="str">
        <f>IFERROR(CLEAN(HLOOKUP(D$1,'1.源数据-产品报告-消费降序'!D:D,ROW(),0)),"")</f>
        <v/>
      </c>
      <c r="E842" s="69" t="str">
        <f>IFERROR(CLEAN(HLOOKUP(E$1,'1.源数据-产品报告-消费降序'!E:E,ROW(),0)),"")</f>
        <v/>
      </c>
      <c r="F842" s="69" t="str">
        <f>IFERROR(CLEAN(HLOOKUP(F$1,'1.源数据-产品报告-消费降序'!F:F,ROW(),0)),"")</f>
        <v/>
      </c>
      <c r="G842" s="70">
        <f>IFERROR((HLOOKUP(G$1,'1.源数据-产品报告-消费降序'!G:G,ROW(),0)),"")</f>
        <v>0</v>
      </c>
      <c r="H8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2" s="69" t="str">
        <f>IFERROR(CLEAN(HLOOKUP(I$1,'1.源数据-产品报告-消费降序'!I:I,ROW(),0)),"")</f>
        <v/>
      </c>
      <c r="L842" s="69" t="str">
        <f>IFERROR(CLEAN(HLOOKUP(L$1,'1.源数据-产品报告-消费降序'!L:L,ROW(),0)),"")</f>
        <v/>
      </c>
      <c r="M842" s="69" t="str">
        <f>IFERROR(CLEAN(HLOOKUP(M$1,'1.源数据-产品报告-消费降序'!M:M,ROW(),0)),"")</f>
        <v/>
      </c>
      <c r="N842" s="69" t="str">
        <f>IFERROR(CLEAN(HLOOKUP(N$1,'1.源数据-产品报告-消费降序'!N:N,ROW(),0)),"")</f>
        <v/>
      </c>
      <c r="O842" s="69" t="str">
        <f>IFERROR(CLEAN(HLOOKUP(O$1,'1.源数据-产品报告-消费降序'!O:O,ROW(),0)),"")</f>
        <v/>
      </c>
      <c r="P842" s="69" t="str">
        <f>IFERROR(CLEAN(HLOOKUP(P$1,'1.源数据-产品报告-消费降序'!P:P,ROW(),0)),"")</f>
        <v/>
      </c>
      <c r="Q842" s="69" t="str">
        <f>IFERROR(CLEAN(HLOOKUP(Q$1,'1.源数据-产品报告-消费降序'!Q:Q,ROW(),0)),"")</f>
        <v/>
      </c>
      <c r="R842" s="69" t="str">
        <f>IFERROR(CLEAN(HLOOKUP(R$1,'1.源数据-产品报告-消费降序'!R:R,ROW(),0)),"")</f>
        <v/>
      </c>
      <c r="S8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2" s="69" t="str">
        <f>IFERROR(CLEAN(HLOOKUP(T$1,'1.源数据-产品报告-消费降序'!T:T,ROW(),0)),"")</f>
        <v/>
      </c>
      <c r="W842" s="69" t="str">
        <f>IFERROR(CLEAN(HLOOKUP(W$1,'1.源数据-产品报告-消费降序'!W:W,ROW(),0)),"")</f>
        <v/>
      </c>
      <c r="X842" s="69" t="str">
        <f>IFERROR(CLEAN(HLOOKUP(X$1,'1.源数据-产品报告-消费降序'!X:X,ROW(),0)),"")</f>
        <v/>
      </c>
      <c r="Y842" s="69" t="str">
        <f>IFERROR(CLEAN(HLOOKUP(Y$1,'1.源数据-产品报告-消费降序'!Y:Y,ROW(),0)),"")</f>
        <v/>
      </c>
      <c r="Z842" s="69" t="str">
        <f>IFERROR(CLEAN(HLOOKUP(Z$1,'1.源数据-产品报告-消费降序'!Z:Z,ROW(),0)),"")</f>
        <v/>
      </c>
      <c r="AA842" s="69" t="str">
        <f>IFERROR(CLEAN(HLOOKUP(AA$1,'1.源数据-产品报告-消费降序'!AA:AA,ROW(),0)),"")</f>
        <v/>
      </c>
      <c r="AB842" s="69" t="str">
        <f>IFERROR(CLEAN(HLOOKUP(AB$1,'1.源数据-产品报告-消费降序'!AB:AB,ROW(),0)),"")</f>
        <v/>
      </c>
      <c r="AC842" s="69" t="str">
        <f>IFERROR(CLEAN(HLOOKUP(AC$1,'1.源数据-产品报告-消费降序'!AC:AC,ROW(),0)),"")</f>
        <v/>
      </c>
      <c r="AD8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2" s="69" t="str">
        <f>IFERROR(CLEAN(HLOOKUP(AE$1,'1.源数据-产品报告-消费降序'!AE:AE,ROW(),0)),"")</f>
        <v/>
      </c>
      <c r="AH842" s="69" t="str">
        <f>IFERROR(CLEAN(HLOOKUP(AH$1,'1.源数据-产品报告-消费降序'!AH:AH,ROW(),0)),"")</f>
        <v/>
      </c>
      <c r="AI842" s="69" t="str">
        <f>IFERROR(CLEAN(HLOOKUP(AI$1,'1.源数据-产品报告-消费降序'!AI:AI,ROW(),0)),"")</f>
        <v/>
      </c>
      <c r="AJ842" s="69" t="str">
        <f>IFERROR(CLEAN(HLOOKUP(AJ$1,'1.源数据-产品报告-消费降序'!AJ:AJ,ROW(),0)),"")</f>
        <v/>
      </c>
      <c r="AK842" s="69" t="str">
        <f>IFERROR(CLEAN(HLOOKUP(AK$1,'1.源数据-产品报告-消费降序'!AK:AK,ROW(),0)),"")</f>
        <v/>
      </c>
      <c r="AL842" s="69" t="str">
        <f>IFERROR(CLEAN(HLOOKUP(AL$1,'1.源数据-产品报告-消费降序'!AL:AL,ROW(),0)),"")</f>
        <v/>
      </c>
      <c r="AM842" s="69" t="str">
        <f>IFERROR(CLEAN(HLOOKUP(AM$1,'1.源数据-产品报告-消费降序'!AM:AM,ROW(),0)),"")</f>
        <v/>
      </c>
      <c r="AN842" s="69" t="str">
        <f>IFERROR(CLEAN(HLOOKUP(AN$1,'1.源数据-产品报告-消费降序'!AN:AN,ROW(),0)),"")</f>
        <v/>
      </c>
      <c r="AO8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2" s="69" t="str">
        <f>IFERROR(CLEAN(HLOOKUP(AP$1,'1.源数据-产品报告-消费降序'!AP:AP,ROW(),0)),"")</f>
        <v/>
      </c>
      <c r="AS842" s="69" t="str">
        <f>IFERROR(CLEAN(HLOOKUP(AS$1,'1.源数据-产品报告-消费降序'!AS:AS,ROW(),0)),"")</f>
        <v/>
      </c>
      <c r="AT842" s="69" t="str">
        <f>IFERROR(CLEAN(HLOOKUP(AT$1,'1.源数据-产品报告-消费降序'!AT:AT,ROW(),0)),"")</f>
        <v/>
      </c>
      <c r="AU842" s="69" t="str">
        <f>IFERROR(CLEAN(HLOOKUP(AU$1,'1.源数据-产品报告-消费降序'!AU:AU,ROW(),0)),"")</f>
        <v/>
      </c>
      <c r="AV842" s="69" t="str">
        <f>IFERROR(CLEAN(HLOOKUP(AV$1,'1.源数据-产品报告-消费降序'!AV:AV,ROW(),0)),"")</f>
        <v/>
      </c>
      <c r="AW842" s="69" t="str">
        <f>IFERROR(CLEAN(HLOOKUP(AW$1,'1.源数据-产品报告-消费降序'!AW:AW,ROW(),0)),"")</f>
        <v/>
      </c>
      <c r="AX842" s="69" t="str">
        <f>IFERROR(CLEAN(HLOOKUP(AX$1,'1.源数据-产品报告-消费降序'!AX:AX,ROW(),0)),"")</f>
        <v/>
      </c>
      <c r="AY842" s="69" t="str">
        <f>IFERROR(CLEAN(HLOOKUP(AY$1,'1.源数据-产品报告-消费降序'!AY:AY,ROW(),0)),"")</f>
        <v/>
      </c>
      <c r="AZ8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2" s="69" t="str">
        <f>IFERROR(CLEAN(HLOOKUP(BA$1,'1.源数据-产品报告-消费降序'!BA:BA,ROW(),0)),"")</f>
        <v/>
      </c>
      <c r="BD842" s="69" t="str">
        <f>IFERROR(CLEAN(HLOOKUP(BD$1,'1.源数据-产品报告-消费降序'!BD:BD,ROW(),0)),"")</f>
        <v/>
      </c>
      <c r="BE842" s="69" t="str">
        <f>IFERROR(CLEAN(HLOOKUP(BE$1,'1.源数据-产品报告-消费降序'!BE:BE,ROW(),0)),"")</f>
        <v/>
      </c>
      <c r="BF842" s="69" t="str">
        <f>IFERROR(CLEAN(HLOOKUP(BF$1,'1.源数据-产品报告-消费降序'!BF:BF,ROW(),0)),"")</f>
        <v/>
      </c>
      <c r="BG842" s="69" t="str">
        <f>IFERROR(CLEAN(HLOOKUP(BG$1,'1.源数据-产品报告-消费降序'!BG:BG,ROW(),0)),"")</f>
        <v/>
      </c>
      <c r="BH842" s="69" t="str">
        <f>IFERROR(CLEAN(HLOOKUP(BH$1,'1.源数据-产品报告-消费降序'!BH:BH,ROW(),0)),"")</f>
        <v/>
      </c>
      <c r="BI842" s="69" t="str">
        <f>IFERROR(CLEAN(HLOOKUP(BI$1,'1.源数据-产品报告-消费降序'!BI:BI,ROW(),0)),"")</f>
        <v/>
      </c>
      <c r="BJ842" s="69" t="str">
        <f>IFERROR(CLEAN(HLOOKUP(BJ$1,'1.源数据-产品报告-消费降序'!BJ:BJ,ROW(),0)),"")</f>
        <v/>
      </c>
      <c r="BK8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2" s="69" t="str">
        <f>IFERROR(CLEAN(HLOOKUP(BL$1,'1.源数据-产品报告-消费降序'!BL:BL,ROW(),0)),"")</f>
        <v/>
      </c>
      <c r="BO842" s="69" t="str">
        <f>IFERROR(CLEAN(HLOOKUP(BO$1,'1.源数据-产品报告-消费降序'!BO:BO,ROW(),0)),"")</f>
        <v/>
      </c>
      <c r="BP842" s="69" t="str">
        <f>IFERROR(CLEAN(HLOOKUP(BP$1,'1.源数据-产品报告-消费降序'!BP:BP,ROW(),0)),"")</f>
        <v/>
      </c>
      <c r="BQ842" s="69" t="str">
        <f>IFERROR(CLEAN(HLOOKUP(BQ$1,'1.源数据-产品报告-消费降序'!BQ:BQ,ROW(),0)),"")</f>
        <v/>
      </c>
      <c r="BR842" s="69" t="str">
        <f>IFERROR(CLEAN(HLOOKUP(BR$1,'1.源数据-产品报告-消费降序'!BR:BR,ROW(),0)),"")</f>
        <v/>
      </c>
      <c r="BS842" s="69" t="str">
        <f>IFERROR(CLEAN(HLOOKUP(BS$1,'1.源数据-产品报告-消费降序'!BS:BS,ROW(),0)),"")</f>
        <v/>
      </c>
      <c r="BT842" s="69" t="str">
        <f>IFERROR(CLEAN(HLOOKUP(BT$1,'1.源数据-产品报告-消费降序'!BT:BT,ROW(),0)),"")</f>
        <v/>
      </c>
      <c r="BU842" s="69" t="str">
        <f>IFERROR(CLEAN(HLOOKUP(BU$1,'1.源数据-产品报告-消费降序'!BU:BU,ROW(),0)),"")</f>
        <v/>
      </c>
      <c r="BV8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2" s="69" t="str">
        <f>IFERROR(CLEAN(HLOOKUP(BW$1,'1.源数据-产品报告-消费降序'!BW:BW,ROW(),0)),"")</f>
        <v/>
      </c>
    </row>
    <row r="843" spans="1:75">
      <c r="A843" s="69" t="str">
        <f>IFERROR(CLEAN(HLOOKUP(A$1,'1.源数据-产品报告-消费降序'!A:A,ROW(),0)),"")</f>
        <v/>
      </c>
      <c r="B843" s="69" t="str">
        <f>IFERROR(CLEAN(HLOOKUP(B$1,'1.源数据-产品报告-消费降序'!B:B,ROW(),0)),"")</f>
        <v/>
      </c>
      <c r="C843" s="69" t="str">
        <f>IFERROR(CLEAN(HLOOKUP(C$1,'1.源数据-产品报告-消费降序'!C:C,ROW(),0)),"")</f>
        <v/>
      </c>
      <c r="D843" s="69" t="str">
        <f>IFERROR(CLEAN(HLOOKUP(D$1,'1.源数据-产品报告-消费降序'!D:D,ROW(),0)),"")</f>
        <v/>
      </c>
      <c r="E843" s="69" t="str">
        <f>IFERROR(CLEAN(HLOOKUP(E$1,'1.源数据-产品报告-消费降序'!E:E,ROW(),0)),"")</f>
        <v/>
      </c>
      <c r="F843" s="69" t="str">
        <f>IFERROR(CLEAN(HLOOKUP(F$1,'1.源数据-产品报告-消费降序'!F:F,ROW(),0)),"")</f>
        <v/>
      </c>
      <c r="G843" s="70">
        <f>IFERROR((HLOOKUP(G$1,'1.源数据-产品报告-消费降序'!G:G,ROW(),0)),"")</f>
        <v>0</v>
      </c>
      <c r="H8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3" s="69" t="str">
        <f>IFERROR(CLEAN(HLOOKUP(I$1,'1.源数据-产品报告-消费降序'!I:I,ROW(),0)),"")</f>
        <v/>
      </c>
      <c r="L843" s="69" t="str">
        <f>IFERROR(CLEAN(HLOOKUP(L$1,'1.源数据-产品报告-消费降序'!L:L,ROW(),0)),"")</f>
        <v/>
      </c>
      <c r="M843" s="69" t="str">
        <f>IFERROR(CLEAN(HLOOKUP(M$1,'1.源数据-产品报告-消费降序'!M:M,ROW(),0)),"")</f>
        <v/>
      </c>
      <c r="N843" s="69" t="str">
        <f>IFERROR(CLEAN(HLOOKUP(N$1,'1.源数据-产品报告-消费降序'!N:N,ROW(),0)),"")</f>
        <v/>
      </c>
      <c r="O843" s="69" t="str">
        <f>IFERROR(CLEAN(HLOOKUP(O$1,'1.源数据-产品报告-消费降序'!O:O,ROW(),0)),"")</f>
        <v/>
      </c>
      <c r="P843" s="69" t="str">
        <f>IFERROR(CLEAN(HLOOKUP(P$1,'1.源数据-产品报告-消费降序'!P:P,ROW(),0)),"")</f>
        <v/>
      </c>
      <c r="Q843" s="69" t="str">
        <f>IFERROR(CLEAN(HLOOKUP(Q$1,'1.源数据-产品报告-消费降序'!Q:Q,ROW(),0)),"")</f>
        <v/>
      </c>
      <c r="R843" s="69" t="str">
        <f>IFERROR(CLEAN(HLOOKUP(R$1,'1.源数据-产品报告-消费降序'!R:R,ROW(),0)),"")</f>
        <v/>
      </c>
      <c r="S8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3" s="69" t="str">
        <f>IFERROR(CLEAN(HLOOKUP(T$1,'1.源数据-产品报告-消费降序'!T:T,ROW(),0)),"")</f>
        <v/>
      </c>
      <c r="W843" s="69" t="str">
        <f>IFERROR(CLEAN(HLOOKUP(W$1,'1.源数据-产品报告-消费降序'!W:W,ROW(),0)),"")</f>
        <v/>
      </c>
      <c r="X843" s="69" t="str">
        <f>IFERROR(CLEAN(HLOOKUP(X$1,'1.源数据-产品报告-消费降序'!X:X,ROW(),0)),"")</f>
        <v/>
      </c>
      <c r="Y843" s="69" t="str">
        <f>IFERROR(CLEAN(HLOOKUP(Y$1,'1.源数据-产品报告-消费降序'!Y:Y,ROW(),0)),"")</f>
        <v/>
      </c>
      <c r="Z843" s="69" t="str">
        <f>IFERROR(CLEAN(HLOOKUP(Z$1,'1.源数据-产品报告-消费降序'!Z:Z,ROW(),0)),"")</f>
        <v/>
      </c>
      <c r="AA843" s="69" t="str">
        <f>IFERROR(CLEAN(HLOOKUP(AA$1,'1.源数据-产品报告-消费降序'!AA:AA,ROW(),0)),"")</f>
        <v/>
      </c>
      <c r="AB843" s="69" t="str">
        <f>IFERROR(CLEAN(HLOOKUP(AB$1,'1.源数据-产品报告-消费降序'!AB:AB,ROW(),0)),"")</f>
        <v/>
      </c>
      <c r="AC843" s="69" t="str">
        <f>IFERROR(CLEAN(HLOOKUP(AC$1,'1.源数据-产品报告-消费降序'!AC:AC,ROW(),0)),"")</f>
        <v/>
      </c>
      <c r="AD8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3" s="69" t="str">
        <f>IFERROR(CLEAN(HLOOKUP(AE$1,'1.源数据-产品报告-消费降序'!AE:AE,ROW(),0)),"")</f>
        <v/>
      </c>
      <c r="AH843" s="69" t="str">
        <f>IFERROR(CLEAN(HLOOKUP(AH$1,'1.源数据-产品报告-消费降序'!AH:AH,ROW(),0)),"")</f>
        <v/>
      </c>
      <c r="AI843" s="69" t="str">
        <f>IFERROR(CLEAN(HLOOKUP(AI$1,'1.源数据-产品报告-消费降序'!AI:AI,ROW(),0)),"")</f>
        <v/>
      </c>
      <c r="AJ843" s="69" t="str">
        <f>IFERROR(CLEAN(HLOOKUP(AJ$1,'1.源数据-产品报告-消费降序'!AJ:AJ,ROW(),0)),"")</f>
        <v/>
      </c>
      <c r="AK843" s="69" t="str">
        <f>IFERROR(CLEAN(HLOOKUP(AK$1,'1.源数据-产品报告-消费降序'!AK:AK,ROW(),0)),"")</f>
        <v/>
      </c>
      <c r="AL843" s="69" t="str">
        <f>IFERROR(CLEAN(HLOOKUP(AL$1,'1.源数据-产品报告-消费降序'!AL:AL,ROW(),0)),"")</f>
        <v/>
      </c>
      <c r="AM843" s="69" t="str">
        <f>IFERROR(CLEAN(HLOOKUP(AM$1,'1.源数据-产品报告-消费降序'!AM:AM,ROW(),0)),"")</f>
        <v/>
      </c>
      <c r="AN843" s="69" t="str">
        <f>IFERROR(CLEAN(HLOOKUP(AN$1,'1.源数据-产品报告-消费降序'!AN:AN,ROW(),0)),"")</f>
        <v/>
      </c>
      <c r="AO8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3" s="69" t="str">
        <f>IFERROR(CLEAN(HLOOKUP(AP$1,'1.源数据-产品报告-消费降序'!AP:AP,ROW(),0)),"")</f>
        <v/>
      </c>
      <c r="AS843" s="69" t="str">
        <f>IFERROR(CLEAN(HLOOKUP(AS$1,'1.源数据-产品报告-消费降序'!AS:AS,ROW(),0)),"")</f>
        <v/>
      </c>
      <c r="AT843" s="69" t="str">
        <f>IFERROR(CLEAN(HLOOKUP(AT$1,'1.源数据-产品报告-消费降序'!AT:AT,ROW(),0)),"")</f>
        <v/>
      </c>
      <c r="AU843" s="69" t="str">
        <f>IFERROR(CLEAN(HLOOKUP(AU$1,'1.源数据-产品报告-消费降序'!AU:AU,ROW(),0)),"")</f>
        <v/>
      </c>
      <c r="AV843" s="69" t="str">
        <f>IFERROR(CLEAN(HLOOKUP(AV$1,'1.源数据-产品报告-消费降序'!AV:AV,ROW(),0)),"")</f>
        <v/>
      </c>
      <c r="AW843" s="69" t="str">
        <f>IFERROR(CLEAN(HLOOKUP(AW$1,'1.源数据-产品报告-消费降序'!AW:AW,ROW(),0)),"")</f>
        <v/>
      </c>
      <c r="AX843" s="69" t="str">
        <f>IFERROR(CLEAN(HLOOKUP(AX$1,'1.源数据-产品报告-消费降序'!AX:AX,ROW(),0)),"")</f>
        <v/>
      </c>
      <c r="AY843" s="69" t="str">
        <f>IFERROR(CLEAN(HLOOKUP(AY$1,'1.源数据-产品报告-消费降序'!AY:AY,ROW(),0)),"")</f>
        <v/>
      </c>
      <c r="AZ8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3" s="69" t="str">
        <f>IFERROR(CLEAN(HLOOKUP(BA$1,'1.源数据-产品报告-消费降序'!BA:BA,ROW(),0)),"")</f>
        <v/>
      </c>
      <c r="BD843" s="69" t="str">
        <f>IFERROR(CLEAN(HLOOKUP(BD$1,'1.源数据-产品报告-消费降序'!BD:BD,ROW(),0)),"")</f>
        <v/>
      </c>
      <c r="BE843" s="69" t="str">
        <f>IFERROR(CLEAN(HLOOKUP(BE$1,'1.源数据-产品报告-消费降序'!BE:BE,ROW(),0)),"")</f>
        <v/>
      </c>
      <c r="BF843" s="69" t="str">
        <f>IFERROR(CLEAN(HLOOKUP(BF$1,'1.源数据-产品报告-消费降序'!BF:BF,ROW(),0)),"")</f>
        <v/>
      </c>
      <c r="BG843" s="69" t="str">
        <f>IFERROR(CLEAN(HLOOKUP(BG$1,'1.源数据-产品报告-消费降序'!BG:BG,ROW(),0)),"")</f>
        <v/>
      </c>
      <c r="BH843" s="69" t="str">
        <f>IFERROR(CLEAN(HLOOKUP(BH$1,'1.源数据-产品报告-消费降序'!BH:BH,ROW(),0)),"")</f>
        <v/>
      </c>
      <c r="BI843" s="69" t="str">
        <f>IFERROR(CLEAN(HLOOKUP(BI$1,'1.源数据-产品报告-消费降序'!BI:BI,ROW(),0)),"")</f>
        <v/>
      </c>
      <c r="BJ843" s="69" t="str">
        <f>IFERROR(CLEAN(HLOOKUP(BJ$1,'1.源数据-产品报告-消费降序'!BJ:BJ,ROW(),0)),"")</f>
        <v/>
      </c>
      <c r="BK8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3" s="69" t="str">
        <f>IFERROR(CLEAN(HLOOKUP(BL$1,'1.源数据-产品报告-消费降序'!BL:BL,ROW(),0)),"")</f>
        <v/>
      </c>
      <c r="BO843" s="69" t="str">
        <f>IFERROR(CLEAN(HLOOKUP(BO$1,'1.源数据-产品报告-消费降序'!BO:BO,ROW(),0)),"")</f>
        <v/>
      </c>
      <c r="BP843" s="69" t="str">
        <f>IFERROR(CLEAN(HLOOKUP(BP$1,'1.源数据-产品报告-消费降序'!BP:BP,ROW(),0)),"")</f>
        <v/>
      </c>
      <c r="BQ843" s="69" t="str">
        <f>IFERROR(CLEAN(HLOOKUP(BQ$1,'1.源数据-产品报告-消费降序'!BQ:BQ,ROW(),0)),"")</f>
        <v/>
      </c>
      <c r="BR843" s="69" t="str">
        <f>IFERROR(CLEAN(HLOOKUP(BR$1,'1.源数据-产品报告-消费降序'!BR:BR,ROW(),0)),"")</f>
        <v/>
      </c>
      <c r="BS843" s="69" t="str">
        <f>IFERROR(CLEAN(HLOOKUP(BS$1,'1.源数据-产品报告-消费降序'!BS:BS,ROW(),0)),"")</f>
        <v/>
      </c>
      <c r="BT843" s="69" t="str">
        <f>IFERROR(CLEAN(HLOOKUP(BT$1,'1.源数据-产品报告-消费降序'!BT:BT,ROW(),0)),"")</f>
        <v/>
      </c>
      <c r="BU843" s="69" t="str">
        <f>IFERROR(CLEAN(HLOOKUP(BU$1,'1.源数据-产品报告-消费降序'!BU:BU,ROW(),0)),"")</f>
        <v/>
      </c>
      <c r="BV8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3" s="69" t="str">
        <f>IFERROR(CLEAN(HLOOKUP(BW$1,'1.源数据-产品报告-消费降序'!BW:BW,ROW(),0)),"")</f>
        <v/>
      </c>
    </row>
    <row r="844" spans="1:75">
      <c r="A844" s="69" t="str">
        <f>IFERROR(CLEAN(HLOOKUP(A$1,'1.源数据-产品报告-消费降序'!A:A,ROW(),0)),"")</f>
        <v/>
      </c>
      <c r="B844" s="69" t="str">
        <f>IFERROR(CLEAN(HLOOKUP(B$1,'1.源数据-产品报告-消费降序'!B:B,ROW(),0)),"")</f>
        <v/>
      </c>
      <c r="C844" s="69" t="str">
        <f>IFERROR(CLEAN(HLOOKUP(C$1,'1.源数据-产品报告-消费降序'!C:C,ROW(),0)),"")</f>
        <v/>
      </c>
      <c r="D844" s="69" t="str">
        <f>IFERROR(CLEAN(HLOOKUP(D$1,'1.源数据-产品报告-消费降序'!D:D,ROW(),0)),"")</f>
        <v/>
      </c>
      <c r="E844" s="69" t="str">
        <f>IFERROR(CLEAN(HLOOKUP(E$1,'1.源数据-产品报告-消费降序'!E:E,ROW(),0)),"")</f>
        <v/>
      </c>
      <c r="F844" s="69" t="str">
        <f>IFERROR(CLEAN(HLOOKUP(F$1,'1.源数据-产品报告-消费降序'!F:F,ROW(),0)),"")</f>
        <v/>
      </c>
      <c r="G844" s="70">
        <f>IFERROR((HLOOKUP(G$1,'1.源数据-产品报告-消费降序'!G:G,ROW(),0)),"")</f>
        <v>0</v>
      </c>
      <c r="H8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4" s="69" t="str">
        <f>IFERROR(CLEAN(HLOOKUP(I$1,'1.源数据-产品报告-消费降序'!I:I,ROW(),0)),"")</f>
        <v/>
      </c>
      <c r="L844" s="69" t="str">
        <f>IFERROR(CLEAN(HLOOKUP(L$1,'1.源数据-产品报告-消费降序'!L:L,ROW(),0)),"")</f>
        <v/>
      </c>
      <c r="M844" s="69" t="str">
        <f>IFERROR(CLEAN(HLOOKUP(M$1,'1.源数据-产品报告-消费降序'!M:M,ROW(),0)),"")</f>
        <v/>
      </c>
      <c r="N844" s="69" t="str">
        <f>IFERROR(CLEAN(HLOOKUP(N$1,'1.源数据-产品报告-消费降序'!N:N,ROW(),0)),"")</f>
        <v/>
      </c>
      <c r="O844" s="69" t="str">
        <f>IFERROR(CLEAN(HLOOKUP(O$1,'1.源数据-产品报告-消费降序'!O:O,ROW(),0)),"")</f>
        <v/>
      </c>
      <c r="P844" s="69" t="str">
        <f>IFERROR(CLEAN(HLOOKUP(P$1,'1.源数据-产品报告-消费降序'!P:P,ROW(),0)),"")</f>
        <v/>
      </c>
      <c r="Q844" s="69" t="str">
        <f>IFERROR(CLEAN(HLOOKUP(Q$1,'1.源数据-产品报告-消费降序'!Q:Q,ROW(),0)),"")</f>
        <v/>
      </c>
      <c r="R844" s="69" t="str">
        <f>IFERROR(CLEAN(HLOOKUP(R$1,'1.源数据-产品报告-消费降序'!R:R,ROW(),0)),"")</f>
        <v/>
      </c>
      <c r="S8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4" s="69" t="str">
        <f>IFERROR(CLEAN(HLOOKUP(T$1,'1.源数据-产品报告-消费降序'!T:T,ROW(),0)),"")</f>
        <v/>
      </c>
      <c r="W844" s="69" t="str">
        <f>IFERROR(CLEAN(HLOOKUP(W$1,'1.源数据-产品报告-消费降序'!W:W,ROW(),0)),"")</f>
        <v/>
      </c>
      <c r="X844" s="69" t="str">
        <f>IFERROR(CLEAN(HLOOKUP(X$1,'1.源数据-产品报告-消费降序'!X:X,ROW(),0)),"")</f>
        <v/>
      </c>
      <c r="Y844" s="69" t="str">
        <f>IFERROR(CLEAN(HLOOKUP(Y$1,'1.源数据-产品报告-消费降序'!Y:Y,ROW(),0)),"")</f>
        <v/>
      </c>
      <c r="Z844" s="69" t="str">
        <f>IFERROR(CLEAN(HLOOKUP(Z$1,'1.源数据-产品报告-消费降序'!Z:Z,ROW(),0)),"")</f>
        <v/>
      </c>
      <c r="AA844" s="69" t="str">
        <f>IFERROR(CLEAN(HLOOKUP(AA$1,'1.源数据-产品报告-消费降序'!AA:AA,ROW(),0)),"")</f>
        <v/>
      </c>
      <c r="AB844" s="69" t="str">
        <f>IFERROR(CLEAN(HLOOKUP(AB$1,'1.源数据-产品报告-消费降序'!AB:AB,ROW(),0)),"")</f>
        <v/>
      </c>
      <c r="AC844" s="69" t="str">
        <f>IFERROR(CLEAN(HLOOKUP(AC$1,'1.源数据-产品报告-消费降序'!AC:AC,ROW(),0)),"")</f>
        <v/>
      </c>
      <c r="AD8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4" s="69" t="str">
        <f>IFERROR(CLEAN(HLOOKUP(AE$1,'1.源数据-产品报告-消费降序'!AE:AE,ROW(),0)),"")</f>
        <v/>
      </c>
      <c r="AH844" s="69" t="str">
        <f>IFERROR(CLEAN(HLOOKUP(AH$1,'1.源数据-产品报告-消费降序'!AH:AH,ROW(),0)),"")</f>
        <v/>
      </c>
      <c r="AI844" s="69" t="str">
        <f>IFERROR(CLEAN(HLOOKUP(AI$1,'1.源数据-产品报告-消费降序'!AI:AI,ROW(),0)),"")</f>
        <v/>
      </c>
      <c r="AJ844" s="69" t="str">
        <f>IFERROR(CLEAN(HLOOKUP(AJ$1,'1.源数据-产品报告-消费降序'!AJ:AJ,ROW(),0)),"")</f>
        <v/>
      </c>
      <c r="AK844" s="69" t="str">
        <f>IFERROR(CLEAN(HLOOKUP(AK$1,'1.源数据-产品报告-消费降序'!AK:AK,ROW(),0)),"")</f>
        <v/>
      </c>
      <c r="AL844" s="69" t="str">
        <f>IFERROR(CLEAN(HLOOKUP(AL$1,'1.源数据-产品报告-消费降序'!AL:AL,ROW(),0)),"")</f>
        <v/>
      </c>
      <c r="AM844" s="69" t="str">
        <f>IFERROR(CLEAN(HLOOKUP(AM$1,'1.源数据-产品报告-消费降序'!AM:AM,ROW(),0)),"")</f>
        <v/>
      </c>
      <c r="AN844" s="69" t="str">
        <f>IFERROR(CLEAN(HLOOKUP(AN$1,'1.源数据-产品报告-消费降序'!AN:AN,ROW(),0)),"")</f>
        <v/>
      </c>
      <c r="AO8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4" s="69" t="str">
        <f>IFERROR(CLEAN(HLOOKUP(AP$1,'1.源数据-产品报告-消费降序'!AP:AP,ROW(),0)),"")</f>
        <v/>
      </c>
      <c r="AS844" s="69" t="str">
        <f>IFERROR(CLEAN(HLOOKUP(AS$1,'1.源数据-产品报告-消费降序'!AS:AS,ROW(),0)),"")</f>
        <v/>
      </c>
      <c r="AT844" s="69" t="str">
        <f>IFERROR(CLEAN(HLOOKUP(AT$1,'1.源数据-产品报告-消费降序'!AT:AT,ROW(),0)),"")</f>
        <v/>
      </c>
      <c r="AU844" s="69" t="str">
        <f>IFERROR(CLEAN(HLOOKUP(AU$1,'1.源数据-产品报告-消费降序'!AU:AU,ROW(),0)),"")</f>
        <v/>
      </c>
      <c r="AV844" s="69" t="str">
        <f>IFERROR(CLEAN(HLOOKUP(AV$1,'1.源数据-产品报告-消费降序'!AV:AV,ROW(),0)),"")</f>
        <v/>
      </c>
      <c r="AW844" s="69" t="str">
        <f>IFERROR(CLEAN(HLOOKUP(AW$1,'1.源数据-产品报告-消费降序'!AW:AW,ROW(),0)),"")</f>
        <v/>
      </c>
      <c r="AX844" s="69" t="str">
        <f>IFERROR(CLEAN(HLOOKUP(AX$1,'1.源数据-产品报告-消费降序'!AX:AX,ROW(),0)),"")</f>
        <v/>
      </c>
      <c r="AY844" s="69" t="str">
        <f>IFERROR(CLEAN(HLOOKUP(AY$1,'1.源数据-产品报告-消费降序'!AY:AY,ROW(),0)),"")</f>
        <v/>
      </c>
      <c r="AZ8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4" s="69" t="str">
        <f>IFERROR(CLEAN(HLOOKUP(BA$1,'1.源数据-产品报告-消费降序'!BA:BA,ROW(),0)),"")</f>
        <v/>
      </c>
      <c r="BD844" s="69" t="str">
        <f>IFERROR(CLEAN(HLOOKUP(BD$1,'1.源数据-产品报告-消费降序'!BD:BD,ROW(),0)),"")</f>
        <v/>
      </c>
      <c r="BE844" s="69" t="str">
        <f>IFERROR(CLEAN(HLOOKUP(BE$1,'1.源数据-产品报告-消费降序'!BE:BE,ROW(),0)),"")</f>
        <v/>
      </c>
      <c r="BF844" s="69" t="str">
        <f>IFERROR(CLEAN(HLOOKUP(BF$1,'1.源数据-产品报告-消费降序'!BF:BF,ROW(),0)),"")</f>
        <v/>
      </c>
      <c r="BG844" s="69" t="str">
        <f>IFERROR(CLEAN(HLOOKUP(BG$1,'1.源数据-产品报告-消费降序'!BG:BG,ROW(),0)),"")</f>
        <v/>
      </c>
      <c r="BH844" s="69" t="str">
        <f>IFERROR(CLEAN(HLOOKUP(BH$1,'1.源数据-产品报告-消费降序'!BH:BH,ROW(),0)),"")</f>
        <v/>
      </c>
      <c r="BI844" s="69" t="str">
        <f>IFERROR(CLEAN(HLOOKUP(BI$1,'1.源数据-产品报告-消费降序'!BI:BI,ROW(),0)),"")</f>
        <v/>
      </c>
      <c r="BJ844" s="69" t="str">
        <f>IFERROR(CLEAN(HLOOKUP(BJ$1,'1.源数据-产品报告-消费降序'!BJ:BJ,ROW(),0)),"")</f>
        <v/>
      </c>
      <c r="BK8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4" s="69" t="str">
        <f>IFERROR(CLEAN(HLOOKUP(BL$1,'1.源数据-产品报告-消费降序'!BL:BL,ROW(),0)),"")</f>
        <v/>
      </c>
      <c r="BO844" s="69" t="str">
        <f>IFERROR(CLEAN(HLOOKUP(BO$1,'1.源数据-产品报告-消费降序'!BO:BO,ROW(),0)),"")</f>
        <v/>
      </c>
      <c r="BP844" s="69" t="str">
        <f>IFERROR(CLEAN(HLOOKUP(BP$1,'1.源数据-产品报告-消费降序'!BP:BP,ROW(),0)),"")</f>
        <v/>
      </c>
      <c r="BQ844" s="69" t="str">
        <f>IFERROR(CLEAN(HLOOKUP(BQ$1,'1.源数据-产品报告-消费降序'!BQ:BQ,ROW(),0)),"")</f>
        <v/>
      </c>
      <c r="BR844" s="69" t="str">
        <f>IFERROR(CLEAN(HLOOKUP(BR$1,'1.源数据-产品报告-消费降序'!BR:BR,ROW(),0)),"")</f>
        <v/>
      </c>
      <c r="BS844" s="69" t="str">
        <f>IFERROR(CLEAN(HLOOKUP(BS$1,'1.源数据-产品报告-消费降序'!BS:BS,ROW(),0)),"")</f>
        <v/>
      </c>
      <c r="BT844" s="69" t="str">
        <f>IFERROR(CLEAN(HLOOKUP(BT$1,'1.源数据-产品报告-消费降序'!BT:BT,ROW(),0)),"")</f>
        <v/>
      </c>
      <c r="BU844" s="69" t="str">
        <f>IFERROR(CLEAN(HLOOKUP(BU$1,'1.源数据-产品报告-消费降序'!BU:BU,ROW(),0)),"")</f>
        <v/>
      </c>
      <c r="BV8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4" s="69" t="str">
        <f>IFERROR(CLEAN(HLOOKUP(BW$1,'1.源数据-产品报告-消费降序'!BW:BW,ROW(),0)),"")</f>
        <v/>
      </c>
    </row>
    <row r="845" spans="1:75">
      <c r="A845" s="69" t="str">
        <f>IFERROR(CLEAN(HLOOKUP(A$1,'1.源数据-产品报告-消费降序'!A:A,ROW(),0)),"")</f>
        <v/>
      </c>
      <c r="B845" s="69" t="str">
        <f>IFERROR(CLEAN(HLOOKUP(B$1,'1.源数据-产品报告-消费降序'!B:B,ROW(),0)),"")</f>
        <v/>
      </c>
      <c r="C845" s="69" t="str">
        <f>IFERROR(CLEAN(HLOOKUP(C$1,'1.源数据-产品报告-消费降序'!C:C,ROW(),0)),"")</f>
        <v/>
      </c>
      <c r="D845" s="69" t="str">
        <f>IFERROR(CLEAN(HLOOKUP(D$1,'1.源数据-产品报告-消费降序'!D:D,ROW(),0)),"")</f>
        <v/>
      </c>
      <c r="E845" s="69" t="str">
        <f>IFERROR(CLEAN(HLOOKUP(E$1,'1.源数据-产品报告-消费降序'!E:E,ROW(),0)),"")</f>
        <v/>
      </c>
      <c r="F845" s="69" t="str">
        <f>IFERROR(CLEAN(HLOOKUP(F$1,'1.源数据-产品报告-消费降序'!F:F,ROW(),0)),"")</f>
        <v/>
      </c>
      <c r="G845" s="70">
        <f>IFERROR((HLOOKUP(G$1,'1.源数据-产品报告-消费降序'!G:G,ROW(),0)),"")</f>
        <v>0</v>
      </c>
      <c r="H8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5" s="69" t="str">
        <f>IFERROR(CLEAN(HLOOKUP(I$1,'1.源数据-产品报告-消费降序'!I:I,ROW(),0)),"")</f>
        <v/>
      </c>
      <c r="L845" s="69" t="str">
        <f>IFERROR(CLEAN(HLOOKUP(L$1,'1.源数据-产品报告-消费降序'!L:L,ROW(),0)),"")</f>
        <v/>
      </c>
      <c r="M845" s="69" t="str">
        <f>IFERROR(CLEAN(HLOOKUP(M$1,'1.源数据-产品报告-消费降序'!M:M,ROW(),0)),"")</f>
        <v/>
      </c>
      <c r="N845" s="69" t="str">
        <f>IFERROR(CLEAN(HLOOKUP(N$1,'1.源数据-产品报告-消费降序'!N:N,ROW(),0)),"")</f>
        <v/>
      </c>
      <c r="O845" s="69" t="str">
        <f>IFERROR(CLEAN(HLOOKUP(O$1,'1.源数据-产品报告-消费降序'!O:O,ROW(),0)),"")</f>
        <v/>
      </c>
      <c r="P845" s="69" t="str">
        <f>IFERROR(CLEAN(HLOOKUP(P$1,'1.源数据-产品报告-消费降序'!P:P,ROW(),0)),"")</f>
        <v/>
      </c>
      <c r="Q845" s="69" t="str">
        <f>IFERROR(CLEAN(HLOOKUP(Q$1,'1.源数据-产品报告-消费降序'!Q:Q,ROW(),0)),"")</f>
        <v/>
      </c>
      <c r="R845" s="69" t="str">
        <f>IFERROR(CLEAN(HLOOKUP(R$1,'1.源数据-产品报告-消费降序'!R:R,ROW(),0)),"")</f>
        <v/>
      </c>
      <c r="S8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5" s="69" t="str">
        <f>IFERROR(CLEAN(HLOOKUP(T$1,'1.源数据-产品报告-消费降序'!T:T,ROW(),0)),"")</f>
        <v/>
      </c>
      <c r="W845" s="69" t="str">
        <f>IFERROR(CLEAN(HLOOKUP(W$1,'1.源数据-产品报告-消费降序'!W:W,ROW(),0)),"")</f>
        <v/>
      </c>
      <c r="X845" s="69" t="str">
        <f>IFERROR(CLEAN(HLOOKUP(X$1,'1.源数据-产品报告-消费降序'!X:X,ROW(),0)),"")</f>
        <v/>
      </c>
      <c r="Y845" s="69" t="str">
        <f>IFERROR(CLEAN(HLOOKUP(Y$1,'1.源数据-产品报告-消费降序'!Y:Y,ROW(),0)),"")</f>
        <v/>
      </c>
      <c r="Z845" s="69" t="str">
        <f>IFERROR(CLEAN(HLOOKUP(Z$1,'1.源数据-产品报告-消费降序'!Z:Z,ROW(),0)),"")</f>
        <v/>
      </c>
      <c r="AA845" s="69" t="str">
        <f>IFERROR(CLEAN(HLOOKUP(AA$1,'1.源数据-产品报告-消费降序'!AA:AA,ROW(),0)),"")</f>
        <v/>
      </c>
      <c r="AB845" s="69" t="str">
        <f>IFERROR(CLEAN(HLOOKUP(AB$1,'1.源数据-产品报告-消费降序'!AB:AB,ROW(),0)),"")</f>
        <v/>
      </c>
      <c r="AC845" s="69" t="str">
        <f>IFERROR(CLEAN(HLOOKUP(AC$1,'1.源数据-产品报告-消费降序'!AC:AC,ROW(),0)),"")</f>
        <v/>
      </c>
      <c r="AD8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5" s="69" t="str">
        <f>IFERROR(CLEAN(HLOOKUP(AE$1,'1.源数据-产品报告-消费降序'!AE:AE,ROW(),0)),"")</f>
        <v/>
      </c>
      <c r="AH845" s="69" t="str">
        <f>IFERROR(CLEAN(HLOOKUP(AH$1,'1.源数据-产品报告-消费降序'!AH:AH,ROW(),0)),"")</f>
        <v/>
      </c>
      <c r="AI845" s="69" t="str">
        <f>IFERROR(CLEAN(HLOOKUP(AI$1,'1.源数据-产品报告-消费降序'!AI:AI,ROW(),0)),"")</f>
        <v/>
      </c>
      <c r="AJ845" s="69" t="str">
        <f>IFERROR(CLEAN(HLOOKUP(AJ$1,'1.源数据-产品报告-消费降序'!AJ:AJ,ROW(),0)),"")</f>
        <v/>
      </c>
      <c r="AK845" s="69" t="str">
        <f>IFERROR(CLEAN(HLOOKUP(AK$1,'1.源数据-产品报告-消费降序'!AK:AK,ROW(),0)),"")</f>
        <v/>
      </c>
      <c r="AL845" s="69" t="str">
        <f>IFERROR(CLEAN(HLOOKUP(AL$1,'1.源数据-产品报告-消费降序'!AL:AL,ROW(),0)),"")</f>
        <v/>
      </c>
      <c r="AM845" s="69" t="str">
        <f>IFERROR(CLEAN(HLOOKUP(AM$1,'1.源数据-产品报告-消费降序'!AM:AM,ROW(),0)),"")</f>
        <v/>
      </c>
      <c r="AN845" s="69" t="str">
        <f>IFERROR(CLEAN(HLOOKUP(AN$1,'1.源数据-产品报告-消费降序'!AN:AN,ROW(),0)),"")</f>
        <v/>
      </c>
      <c r="AO8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5" s="69" t="str">
        <f>IFERROR(CLEAN(HLOOKUP(AP$1,'1.源数据-产品报告-消费降序'!AP:AP,ROW(),0)),"")</f>
        <v/>
      </c>
      <c r="AS845" s="69" t="str">
        <f>IFERROR(CLEAN(HLOOKUP(AS$1,'1.源数据-产品报告-消费降序'!AS:AS,ROW(),0)),"")</f>
        <v/>
      </c>
      <c r="AT845" s="69" t="str">
        <f>IFERROR(CLEAN(HLOOKUP(AT$1,'1.源数据-产品报告-消费降序'!AT:AT,ROW(),0)),"")</f>
        <v/>
      </c>
      <c r="AU845" s="69" t="str">
        <f>IFERROR(CLEAN(HLOOKUP(AU$1,'1.源数据-产品报告-消费降序'!AU:AU,ROW(),0)),"")</f>
        <v/>
      </c>
      <c r="AV845" s="69" t="str">
        <f>IFERROR(CLEAN(HLOOKUP(AV$1,'1.源数据-产品报告-消费降序'!AV:AV,ROW(),0)),"")</f>
        <v/>
      </c>
      <c r="AW845" s="69" t="str">
        <f>IFERROR(CLEAN(HLOOKUP(AW$1,'1.源数据-产品报告-消费降序'!AW:AW,ROW(),0)),"")</f>
        <v/>
      </c>
      <c r="AX845" s="69" t="str">
        <f>IFERROR(CLEAN(HLOOKUP(AX$1,'1.源数据-产品报告-消费降序'!AX:AX,ROW(),0)),"")</f>
        <v/>
      </c>
      <c r="AY845" s="69" t="str">
        <f>IFERROR(CLEAN(HLOOKUP(AY$1,'1.源数据-产品报告-消费降序'!AY:AY,ROW(),0)),"")</f>
        <v/>
      </c>
      <c r="AZ8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5" s="69" t="str">
        <f>IFERROR(CLEAN(HLOOKUP(BA$1,'1.源数据-产品报告-消费降序'!BA:BA,ROW(),0)),"")</f>
        <v/>
      </c>
      <c r="BD845" s="69" t="str">
        <f>IFERROR(CLEAN(HLOOKUP(BD$1,'1.源数据-产品报告-消费降序'!BD:BD,ROW(),0)),"")</f>
        <v/>
      </c>
      <c r="BE845" s="69" t="str">
        <f>IFERROR(CLEAN(HLOOKUP(BE$1,'1.源数据-产品报告-消费降序'!BE:BE,ROW(),0)),"")</f>
        <v/>
      </c>
      <c r="BF845" s="69" t="str">
        <f>IFERROR(CLEAN(HLOOKUP(BF$1,'1.源数据-产品报告-消费降序'!BF:BF,ROW(),0)),"")</f>
        <v/>
      </c>
      <c r="BG845" s="69" t="str">
        <f>IFERROR(CLEAN(HLOOKUP(BG$1,'1.源数据-产品报告-消费降序'!BG:BG,ROW(),0)),"")</f>
        <v/>
      </c>
      <c r="BH845" s="69" t="str">
        <f>IFERROR(CLEAN(HLOOKUP(BH$1,'1.源数据-产品报告-消费降序'!BH:BH,ROW(),0)),"")</f>
        <v/>
      </c>
      <c r="BI845" s="69" t="str">
        <f>IFERROR(CLEAN(HLOOKUP(BI$1,'1.源数据-产品报告-消费降序'!BI:BI,ROW(),0)),"")</f>
        <v/>
      </c>
      <c r="BJ845" s="69" t="str">
        <f>IFERROR(CLEAN(HLOOKUP(BJ$1,'1.源数据-产品报告-消费降序'!BJ:BJ,ROW(),0)),"")</f>
        <v/>
      </c>
      <c r="BK8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5" s="69" t="str">
        <f>IFERROR(CLEAN(HLOOKUP(BL$1,'1.源数据-产品报告-消费降序'!BL:BL,ROW(),0)),"")</f>
        <v/>
      </c>
      <c r="BO845" s="69" t="str">
        <f>IFERROR(CLEAN(HLOOKUP(BO$1,'1.源数据-产品报告-消费降序'!BO:BO,ROW(),0)),"")</f>
        <v/>
      </c>
      <c r="BP845" s="69" t="str">
        <f>IFERROR(CLEAN(HLOOKUP(BP$1,'1.源数据-产品报告-消费降序'!BP:BP,ROW(),0)),"")</f>
        <v/>
      </c>
      <c r="BQ845" s="69" t="str">
        <f>IFERROR(CLEAN(HLOOKUP(BQ$1,'1.源数据-产品报告-消费降序'!BQ:BQ,ROW(),0)),"")</f>
        <v/>
      </c>
      <c r="BR845" s="69" t="str">
        <f>IFERROR(CLEAN(HLOOKUP(BR$1,'1.源数据-产品报告-消费降序'!BR:BR,ROW(),0)),"")</f>
        <v/>
      </c>
      <c r="BS845" s="69" t="str">
        <f>IFERROR(CLEAN(HLOOKUP(BS$1,'1.源数据-产品报告-消费降序'!BS:BS,ROW(),0)),"")</f>
        <v/>
      </c>
      <c r="BT845" s="69" t="str">
        <f>IFERROR(CLEAN(HLOOKUP(BT$1,'1.源数据-产品报告-消费降序'!BT:BT,ROW(),0)),"")</f>
        <v/>
      </c>
      <c r="BU845" s="69" t="str">
        <f>IFERROR(CLEAN(HLOOKUP(BU$1,'1.源数据-产品报告-消费降序'!BU:BU,ROW(),0)),"")</f>
        <v/>
      </c>
      <c r="BV8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5" s="69" t="str">
        <f>IFERROR(CLEAN(HLOOKUP(BW$1,'1.源数据-产品报告-消费降序'!BW:BW,ROW(),0)),"")</f>
        <v/>
      </c>
    </row>
    <row r="846" spans="1:75">
      <c r="A846" s="69" t="str">
        <f>IFERROR(CLEAN(HLOOKUP(A$1,'1.源数据-产品报告-消费降序'!A:A,ROW(),0)),"")</f>
        <v/>
      </c>
      <c r="B846" s="69" t="str">
        <f>IFERROR(CLEAN(HLOOKUP(B$1,'1.源数据-产品报告-消费降序'!B:B,ROW(),0)),"")</f>
        <v/>
      </c>
      <c r="C846" s="69" t="str">
        <f>IFERROR(CLEAN(HLOOKUP(C$1,'1.源数据-产品报告-消费降序'!C:C,ROW(),0)),"")</f>
        <v/>
      </c>
      <c r="D846" s="69" t="str">
        <f>IFERROR(CLEAN(HLOOKUP(D$1,'1.源数据-产品报告-消费降序'!D:D,ROW(),0)),"")</f>
        <v/>
      </c>
      <c r="E846" s="69" t="str">
        <f>IFERROR(CLEAN(HLOOKUP(E$1,'1.源数据-产品报告-消费降序'!E:E,ROW(),0)),"")</f>
        <v/>
      </c>
      <c r="F846" s="69" t="str">
        <f>IFERROR(CLEAN(HLOOKUP(F$1,'1.源数据-产品报告-消费降序'!F:F,ROW(),0)),"")</f>
        <v/>
      </c>
      <c r="G846" s="70">
        <f>IFERROR((HLOOKUP(G$1,'1.源数据-产品报告-消费降序'!G:G,ROW(),0)),"")</f>
        <v>0</v>
      </c>
      <c r="H8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6" s="69" t="str">
        <f>IFERROR(CLEAN(HLOOKUP(I$1,'1.源数据-产品报告-消费降序'!I:I,ROW(),0)),"")</f>
        <v/>
      </c>
      <c r="L846" s="69" t="str">
        <f>IFERROR(CLEAN(HLOOKUP(L$1,'1.源数据-产品报告-消费降序'!L:L,ROW(),0)),"")</f>
        <v/>
      </c>
      <c r="M846" s="69" t="str">
        <f>IFERROR(CLEAN(HLOOKUP(M$1,'1.源数据-产品报告-消费降序'!M:M,ROW(),0)),"")</f>
        <v/>
      </c>
      <c r="N846" s="69" t="str">
        <f>IFERROR(CLEAN(HLOOKUP(N$1,'1.源数据-产品报告-消费降序'!N:N,ROW(),0)),"")</f>
        <v/>
      </c>
      <c r="O846" s="69" t="str">
        <f>IFERROR(CLEAN(HLOOKUP(O$1,'1.源数据-产品报告-消费降序'!O:O,ROW(),0)),"")</f>
        <v/>
      </c>
      <c r="P846" s="69" t="str">
        <f>IFERROR(CLEAN(HLOOKUP(P$1,'1.源数据-产品报告-消费降序'!P:P,ROW(),0)),"")</f>
        <v/>
      </c>
      <c r="Q846" s="69" t="str">
        <f>IFERROR(CLEAN(HLOOKUP(Q$1,'1.源数据-产品报告-消费降序'!Q:Q,ROW(),0)),"")</f>
        <v/>
      </c>
      <c r="R846" s="69" t="str">
        <f>IFERROR(CLEAN(HLOOKUP(R$1,'1.源数据-产品报告-消费降序'!R:R,ROW(),0)),"")</f>
        <v/>
      </c>
      <c r="S8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6" s="69" t="str">
        <f>IFERROR(CLEAN(HLOOKUP(T$1,'1.源数据-产品报告-消费降序'!T:T,ROW(),0)),"")</f>
        <v/>
      </c>
      <c r="W846" s="69" t="str">
        <f>IFERROR(CLEAN(HLOOKUP(W$1,'1.源数据-产品报告-消费降序'!W:W,ROW(),0)),"")</f>
        <v/>
      </c>
      <c r="X846" s="69" t="str">
        <f>IFERROR(CLEAN(HLOOKUP(X$1,'1.源数据-产品报告-消费降序'!X:X,ROW(),0)),"")</f>
        <v/>
      </c>
      <c r="Y846" s="69" t="str">
        <f>IFERROR(CLEAN(HLOOKUP(Y$1,'1.源数据-产品报告-消费降序'!Y:Y,ROW(),0)),"")</f>
        <v/>
      </c>
      <c r="Z846" s="69" t="str">
        <f>IFERROR(CLEAN(HLOOKUP(Z$1,'1.源数据-产品报告-消费降序'!Z:Z,ROW(),0)),"")</f>
        <v/>
      </c>
      <c r="AA846" s="69" t="str">
        <f>IFERROR(CLEAN(HLOOKUP(AA$1,'1.源数据-产品报告-消费降序'!AA:AA,ROW(),0)),"")</f>
        <v/>
      </c>
      <c r="AB846" s="69" t="str">
        <f>IFERROR(CLEAN(HLOOKUP(AB$1,'1.源数据-产品报告-消费降序'!AB:AB,ROW(),0)),"")</f>
        <v/>
      </c>
      <c r="AC846" s="69" t="str">
        <f>IFERROR(CLEAN(HLOOKUP(AC$1,'1.源数据-产品报告-消费降序'!AC:AC,ROW(),0)),"")</f>
        <v/>
      </c>
      <c r="AD8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6" s="69" t="str">
        <f>IFERROR(CLEAN(HLOOKUP(AE$1,'1.源数据-产品报告-消费降序'!AE:AE,ROW(),0)),"")</f>
        <v/>
      </c>
      <c r="AH846" s="69" t="str">
        <f>IFERROR(CLEAN(HLOOKUP(AH$1,'1.源数据-产品报告-消费降序'!AH:AH,ROW(),0)),"")</f>
        <v/>
      </c>
      <c r="AI846" s="69" t="str">
        <f>IFERROR(CLEAN(HLOOKUP(AI$1,'1.源数据-产品报告-消费降序'!AI:AI,ROW(),0)),"")</f>
        <v/>
      </c>
      <c r="AJ846" s="69" t="str">
        <f>IFERROR(CLEAN(HLOOKUP(AJ$1,'1.源数据-产品报告-消费降序'!AJ:AJ,ROW(),0)),"")</f>
        <v/>
      </c>
      <c r="AK846" s="69" t="str">
        <f>IFERROR(CLEAN(HLOOKUP(AK$1,'1.源数据-产品报告-消费降序'!AK:AK,ROW(),0)),"")</f>
        <v/>
      </c>
      <c r="AL846" s="69" t="str">
        <f>IFERROR(CLEAN(HLOOKUP(AL$1,'1.源数据-产品报告-消费降序'!AL:AL,ROW(),0)),"")</f>
        <v/>
      </c>
      <c r="AM846" s="69" t="str">
        <f>IFERROR(CLEAN(HLOOKUP(AM$1,'1.源数据-产品报告-消费降序'!AM:AM,ROW(),0)),"")</f>
        <v/>
      </c>
      <c r="AN846" s="69" t="str">
        <f>IFERROR(CLEAN(HLOOKUP(AN$1,'1.源数据-产品报告-消费降序'!AN:AN,ROW(),0)),"")</f>
        <v/>
      </c>
      <c r="AO8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6" s="69" t="str">
        <f>IFERROR(CLEAN(HLOOKUP(AP$1,'1.源数据-产品报告-消费降序'!AP:AP,ROW(),0)),"")</f>
        <v/>
      </c>
      <c r="AS846" s="69" t="str">
        <f>IFERROR(CLEAN(HLOOKUP(AS$1,'1.源数据-产品报告-消费降序'!AS:AS,ROW(),0)),"")</f>
        <v/>
      </c>
      <c r="AT846" s="69" t="str">
        <f>IFERROR(CLEAN(HLOOKUP(AT$1,'1.源数据-产品报告-消费降序'!AT:AT,ROW(),0)),"")</f>
        <v/>
      </c>
      <c r="AU846" s="69" t="str">
        <f>IFERROR(CLEAN(HLOOKUP(AU$1,'1.源数据-产品报告-消费降序'!AU:AU,ROW(),0)),"")</f>
        <v/>
      </c>
      <c r="AV846" s="69" t="str">
        <f>IFERROR(CLEAN(HLOOKUP(AV$1,'1.源数据-产品报告-消费降序'!AV:AV,ROW(),0)),"")</f>
        <v/>
      </c>
      <c r="AW846" s="69" t="str">
        <f>IFERROR(CLEAN(HLOOKUP(AW$1,'1.源数据-产品报告-消费降序'!AW:AW,ROW(),0)),"")</f>
        <v/>
      </c>
      <c r="AX846" s="69" t="str">
        <f>IFERROR(CLEAN(HLOOKUP(AX$1,'1.源数据-产品报告-消费降序'!AX:AX,ROW(),0)),"")</f>
        <v/>
      </c>
      <c r="AY846" s="69" t="str">
        <f>IFERROR(CLEAN(HLOOKUP(AY$1,'1.源数据-产品报告-消费降序'!AY:AY,ROW(),0)),"")</f>
        <v/>
      </c>
      <c r="AZ8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6" s="69" t="str">
        <f>IFERROR(CLEAN(HLOOKUP(BA$1,'1.源数据-产品报告-消费降序'!BA:BA,ROW(),0)),"")</f>
        <v/>
      </c>
      <c r="BD846" s="69" t="str">
        <f>IFERROR(CLEAN(HLOOKUP(BD$1,'1.源数据-产品报告-消费降序'!BD:BD,ROW(),0)),"")</f>
        <v/>
      </c>
      <c r="BE846" s="69" t="str">
        <f>IFERROR(CLEAN(HLOOKUP(BE$1,'1.源数据-产品报告-消费降序'!BE:BE,ROW(),0)),"")</f>
        <v/>
      </c>
      <c r="BF846" s="69" t="str">
        <f>IFERROR(CLEAN(HLOOKUP(BF$1,'1.源数据-产品报告-消费降序'!BF:BF,ROW(),0)),"")</f>
        <v/>
      </c>
      <c r="BG846" s="69" t="str">
        <f>IFERROR(CLEAN(HLOOKUP(BG$1,'1.源数据-产品报告-消费降序'!BG:BG,ROW(),0)),"")</f>
        <v/>
      </c>
      <c r="BH846" s="69" t="str">
        <f>IFERROR(CLEAN(HLOOKUP(BH$1,'1.源数据-产品报告-消费降序'!BH:BH,ROW(),0)),"")</f>
        <v/>
      </c>
      <c r="BI846" s="69" t="str">
        <f>IFERROR(CLEAN(HLOOKUP(BI$1,'1.源数据-产品报告-消费降序'!BI:BI,ROW(),0)),"")</f>
        <v/>
      </c>
      <c r="BJ846" s="69" t="str">
        <f>IFERROR(CLEAN(HLOOKUP(BJ$1,'1.源数据-产品报告-消费降序'!BJ:BJ,ROW(),0)),"")</f>
        <v/>
      </c>
      <c r="BK8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6" s="69" t="str">
        <f>IFERROR(CLEAN(HLOOKUP(BL$1,'1.源数据-产品报告-消费降序'!BL:BL,ROW(),0)),"")</f>
        <v/>
      </c>
      <c r="BO846" s="69" t="str">
        <f>IFERROR(CLEAN(HLOOKUP(BO$1,'1.源数据-产品报告-消费降序'!BO:BO,ROW(),0)),"")</f>
        <v/>
      </c>
      <c r="BP846" s="69" t="str">
        <f>IFERROR(CLEAN(HLOOKUP(BP$1,'1.源数据-产品报告-消费降序'!BP:BP,ROW(),0)),"")</f>
        <v/>
      </c>
      <c r="BQ846" s="69" t="str">
        <f>IFERROR(CLEAN(HLOOKUP(BQ$1,'1.源数据-产品报告-消费降序'!BQ:BQ,ROW(),0)),"")</f>
        <v/>
      </c>
      <c r="BR846" s="69" t="str">
        <f>IFERROR(CLEAN(HLOOKUP(BR$1,'1.源数据-产品报告-消费降序'!BR:BR,ROW(),0)),"")</f>
        <v/>
      </c>
      <c r="BS846" s="69" t="str">
        <f>IFERROR(CLEAN(HLOOKUP(BS$1,'1.源数据-产品报告-消费降序'!BS:BS,ROW(),0)),"")</f>
        <v/>
      </c>
      <c r="BT846" s="69" t="str">
        <f>IFERROR(CLEAN(HLOOKUP(BT$1,'1.源数据-产品报告-消费降序'!BT:BT,ROW(),0)),"")</f>
        <v/>
      </c>
      <c r="BU846" s="69" t="str">
        <f>IFERROR(CLEAN(HLOOKUP(BU$1,'1.源数据-产品报告-消费降序'!BU:BU,ROW(),0)),"")</f>
        <v/>
      </c>
      <c r="BV8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6" s="69" t="str">
        <f>IFERROR(CLEAN(HLOOKUP(BW$1,'1.源数据-产品报告-消费降序'!BW:BW,ROW(),0)),"")</f>
        <v/>
      </c>
    </row>
    <row r="847" spans="1:75">
      <c r="A847" s="69" t="str">
        <f>IFERROR(CLEAN(HLOOKUP(A$1,'1.源数据-产品报告-消费降序'!A:A,ROW(),0)),"")</f>
        <v/>
      </c>
      <c r="B847" s="69" t="str">
        <f>IFERROR(CLEAN(HLOOKUP(B$1,'1.源数据-产品报告-消费降序'!B:B,ROW(),0)),"")</f>
        <v/>
      </c>
      <c r="C847" s="69" t="str">
        <f>IFERROR(CLEAN(HLOOKUP(C$1,'1.源数据-产品报告-消费降序'!C:C,ROW(),0)),"")</f>
        <v/>
      </c>
      <c r="D847" s="69" t="str">
        <f>IFERROR(CLEAN(HLOOKUP(D$1,'1.源数据-产品报告-消费降序'!D:D,ROW(),0)),"")</f>
        <v/>
      </c>
      <c r="E847" s="69" t="str">
        <f>IFERROR(CLEAN(HLOOKUP(E$1,'1.源数据-产品报告-消费降序'!E:E,ROW(),0)),"")</f>
        <v/>
      </c>
      <c r="F847" s="69" t="str">
        <f>IFERROR(CLEAN(HLOOKUP(F$1,'1.源数据-产品报告-消费降序'!F:F,ROW(),0)),"")</f>
        <v/>
      </c>
      <c r="G847" s="70">
        <f>IFERROR((HLOOKUP(G$1,'1.源数据-产品报告-消费降序'!G:G,ROW(),0)),"")</f>
        <v>0</v>
      </c>
      <c r="H8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7" s="69" t="str">
        <f>IFERROR(CLEAN(HLOOKUP(I$1,'1.源数据-产品报告-消费降序'!I:I,ROW(),0)),"")</f>
        <v/>
      </c>
      <c r="L847" s="69" t="str">
        <f>IFERROR(CLEAN(HLOOKUP(L$1,'1.源数据-产品报告-消费降序'!L:L,ROW(),0)),"")</f>
        <v/>
      </c>
      <c r="M847" s="69" t="str">
        <f>IFERROR(CLEAN(HLOOKUP(M$1,'1.源数据-产品报告-消费降序'!M:M,ROW(),0)),"")</f>
        <v/>
      </c>
      <c r="N847" s="69" t="str">
        <f>IFERROR(CLEAN(HLOOKUP(N$1,'1.源数据-产品报告-消费降序'!N:N,ROW(),0)),"")</f>
        <v/>
      </c>
      <c r="O847" s="69" t="str">
        <f>IFERROR(CLEAN(HLOOKUP(O$1,'1.源数据-产品报告-消费降序'!O:O,ROW(),0)),"")</f>
        <v/>
      </c>
      <c r="P847" s="69" t="str">
        <f>IFERROR(CLEAN(HLOOKUP(P$1,'1.源数据-产品报告-消费降序'!P:P,ROW(),0)),"")</f>
        <v/>
      </c>
      <c r="Q847" s="69" t="str">
        <f>IFERROR(CLEAN(HLOOKUP(Q$1,'1.源数据-产品报告-消费降序'!Q:Q,ROW(),0)),"")</f>
        <v/>
      </c>
      <c r="R847" s="69" t="str">
        <f>IFERROR(CLEAN(HLOOKUP(R$1,'1.源数据-产品报告-消费降序'!R:R,ROW(),0)),"")</f>
        <v/>
      </c>
      <c r="S8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7" s="69" t="str">
        <f>IFERROR(CLEAN(HLOOKUP(T$1,'1.源数据-产品报告-消费降序'!T:T,ROW(),0)),"")</f>
        <v/>
      </c>
      <c r="W847" s="69" t="str">
        <f>IFERROR(CLEAN(HLOOKUP(W$1,'1.源数据-产品报告-消费降序'!W:W,ROW(),0)),"")</f>
        <v/>
      </c>
      <c r="X847" s="69" t="str">
        <f>IFERROR(CLEAN(HLOOKUP(X$1,'1.源数据-产品报告-消费降序'!X:X,ROW(),0)),"")</f>
        <v/>
      </c>
      <c r="Y847" s="69" t="str">
        <f>IFERROR(CLEAN(HLOOKUP(Y$1,'1.源数据-产品报告-消费降序'!Y:Y,ROW(),0)),"")</f>
        <v/>
      </c>
      <c r="Z847" s="69" t="str">
        <f>IFERROR(CLEAN(HLOOKUP(Z$1,'1.源数据-产品报告-消费降序'!Z:Z,ROW(),0)),"")</f>
        <v/>
      </c>
      <c r="AA847" s="69" t="str">
        <f>IFERROR(CLEAN(HLOOKUP(AA$1,'1.源数据-产品报告-消费降序'!AA:AA,ROW(),0)),"")</f>
        <v/>
      </c>
      <c r="AB847" s="69" t="str">
        <f>IFERROR(CLEAN(HLOOKUP(AB$1,'1.源数据-产品报告-消费降序'!AB:AB,ROW(),0)),"")</f>
        <v/>
      </c>
      <c r="AC847" s="69" t="str">
        <f>IFERROR(CLEAN(HLOOKUP(AC$1,'1.源数据-产品报告-消费降序'!AC:AC,ROW(),0)),"")</f>
        <v/>
      </c>
      <c r="AD8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7" s="69" t="str">
        <f>IFERROR(CLEAN(HLOOKUP(AE$1,'1.源数据-产品报告-消费降序'!AE:AE,ROW(),0)),"")</f>
        <v/>
      </c>
      <c r="AH847" s="69" t="str">
        <f>IFERROR(CLEAN(HLOOKUP(AH$1,'1.源数据-产品报告-消费降序'!AH:AH,ROW(),0)),"")</f>
        <v/>
      </c>
      <c r="AI847" s="69" t="str">
        <f>IFERROR(CLEAN(HLOOKUP(AI$1,'1.源数据-产品报告-消费降序'!AI:AI,ROW(),0)),"")</f>
        <v/>
      </c>
      <c r="AJ847" s="69" t="str">
        <f>IFERROR(CLEAN(HLOOKUP(AJ$1,'1.源数据-产品报告-消费降序'!AJ:AJ,ROW(),0)),"")</f>
        <v/>
      </c>
      <c r="AK847" s="69" t="str">
        <f>IFERROR(CLEAN(HLOOKUP(AK$1,'1.源数据-产品报告-消费降序'!AK:AK,ROW(),0)),"")</f>
        <v/>
      </c>
      <c r="AL847" s="69" t="str">
        <f>IFERROR(CLEAN(HLOOKUP(AL$1,'1.源数据-产品报告-消费降序'!AL:AL,ROW(),0)),"")</f>
        <v/>
      </c>
      <c r="AM847" s="69" t="str">
        <f>IFERROR(CLEAN(HLOOKUP(AM$1,'1.源数据-产品报告-消费降序'!AM:AM,ROW(),0)),"")</f>
        <v/>
      </c>
      <c r="AN847" s="69" t="str">
        <f>IFERROR(CLEAN(HLOOKUP(AN$1,'1.源数据-产品报告-消费降序'!AN:AN,ROW(),0)),"")</f>
        <v/>
      </c>
      <c r="AO8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7" s="69" t="str">
        <f>IFERROR(CLEAN(HLOOKUP(AP$1,'1.源数据-产品报告-消费降序'!AP:AP,ROW(),0)),"")</f>
        <v/>
      </c>
      <c r="AS847" s="69" t="str">
        <f>IFERROR(CLEAN(HLOOKUP(AS$1,'1.源数据-产品报告-消费降序'!AS:AS,ROW(),0)),"")</f>
        <v/>
      </c>
      <c r="AT847" s="69" t="str">
        <f>IFERROR(CLEAN(HLOOKUP(AT$1,'1.源数据-产品报告-消费降序'!AT:AT,ROW(),0)),"")</f>
        <v/>
      </c>
      <c r="AU847" s="69" t="str">
        <f>IFERROR(CLEAN(HLOOKUP(AU$1,'1.源数据-产品报告-消费降序'!AU:AU,ROW(),0)),"")</f>
        <v/>
      </c>
      <c r="AV847" s="69" t="str">
        <f>IFERROR(CLEAN(HLOOKUP(AV$1,'1.源数据-产品报告-消费降序'!AV:AV,ROW(),0)),"")</f>
        <v/>
      </c>
      <c r="AW847" s="69" t="str">
        <f>IFERROR(CLEAN(HLOOKUP(AW$1,'1.源数据-产品报告-消费降序'!AW:AW,ROW(),0)),"")</f>
        <v/>
      </c>
      <c r="AX847" s="69" t="str">
        <f>IFERROR(CLEAN(HLOOKUP(AX$1,'1.源数据-产品报告-消费降序'!AX:AX,ROW(),0)),"")</f>
        <v/>
      </c>
      <c r="AY847" s="69" t="str">
        <f>IFERROR(CLEAN(HLOOKUP(AY$1,'1.源数据-产品报告-消费降序'!AY:AY,ROW(),0)),"")</f>
        <v/>
      </c>
      <c r="AZ8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7" s="69" t="str">
        <f>IFERROR(CLEAN(HLOOKUP(BA$1,'1.源数据-产品报告-消费降序'!BA:BA,ROW(),0)),"")</f>
        <v/>
      </c>
      <c r="BD847" s="69" t="str">
        <f>IFERROR(CLEAN(HLOOKUP(BD$1,'1.源数据-产品报告-消费降序'!BD:BD,ROW(),0)),"")</f>
        <v/>
      </c>
      <c r="BE847" s="69" t="str">
        <f>IFERROR(CLEAN(HLOOKUP(BE$1,'1.源数据-产品报告-消费降序'!BE:BE,ROW(),0)),"")</f>
        <v/>
      </c>
      <c r="BF847" s="69" t="str">
        <f>IFERROR(CLEAN(HLOOKUP(BF$1,'1.源数据-产品报告-消费降序'!BF:BF,ROW(),0)),"")</f>
        <v/>
      </c>
      <c r="BG847" s="69" t="str">
        <f>IFERROR(CLEAN(HLOOKUP(BG$1,'1.源数据-产品报告-消费降序'!BG:BG,ROW(),0)),"")</f>
        <v/>
      </c>
      <c r="BH847" s="69" t="str">
        <f>IFERROR(CLEAN(HLOOKUP(BH$1,'1.源数据-产品报告-消费降序'!BH:BH,ROW(),0)),"")</f>
        <v/>
      </c>
      <c r="BI847" s="69" t="str">
        <f>IFERROR(CLEAN(HLOOKUP(BI$1,'1.源数据-产品报告-消费降序'!BI:BI,ROW(),0)),"")</f>
        <v/>
      </c>
      <c r="BJ847" s="69" t="str">
        <f>IFERROR(CLEAN(HLOOKUP(BJ$1,'1.源数据-产品报告-消费降序'!BJ:BJ,ROW(),0)),"")</f>
        <v/>
      </c>
      <c r="BK8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7" s="69" t="str">
        <f>IFERROR(CLEAN(HLOOKUP(BL$1,'1.源数据-产品报告-消费降序'!BL:BL,ROW(),0)),"")</f>
        <v/>
      </c>
      <c r="BO847" s="69" t="str">
        <f>IFERROR(CLEAN(HLOOKUP(BO$1,'1.源数据-产品报告-消费降序'!BO:BO,ROW(),0)),"")</f>
        <v/>
      </c>
      <c r="BP847" s="69" t="str">
        <f>IFERROR(CLEAN(HLOOKUP(BP$1,'1.源数据-产品报告-消费降序'!BP:BP,ROW(),0)),"")</f>
        <v/>
      </c>
      <c r="BQ847" s="69" t="str">
        <f>IFERROR(CLEAN(HLOOKUP(BQ$1,'1.源数据-产品报告-消费降序'!BQ:BQ,ROW(),0)),"")</f>
        <v/>
      </c>
      <c r="BR847" s="69" t="str">
        <f>IFERROR(CLEAN(HLOOKUP(BR$1,'1.源数据-产品报告-消费降序'!BR:BR,ROW(),0)),"")</f>
        <v/>
      </c>
      <c r="BS847" s="69" t="str">
        <f>IFERROR(CLEAN(HLOOKUP(BS$1,'1.源数据-产品报告-消费降序'!BS:BS,ROW(),0)),"")</f>
        <v/>
      </c>
      <c r="BT847" s="69" t="str">
        <f>IFERROR(CLEAN(HLOOKUP(BT$1,'1.源数据-产品报告-消费降序'!BT:BT,ROW(),0)),"")</f>
        <v/>
      </c>
      <c r="BU847" s="69" t="str">
        <f>IFERROR(CLEAN(HLOOKUP(BU$1,'1.源数据-产品报告-消费降序'!BU:BU,ROW(),0)),"")</f>
        <v/>
      </c>
      <c r="BV8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7" s="69" t="str">
        <f>IFERROR(CLEAN(HLOOKUP(BW$1,'1.源数据-产品报告-消费降序'!BW:BW,ROW(),0)),"")</f>
        <v/>
      </c>
    </row>
    <row r="848" spans="1:75">
      <c r="A848" s="69" t="str">
        <f>IFERROR(CLEAN(HLOOKUP(A$1,'1.源数据-产品报告-消费降序'!A:A,ROW(),0)),"")</f>
        <v/>
      </c>
      <c r="B848" s="69" t="str">
        <f>IFERROR(CLEAN(HLOOKUP(B$1,'1.源数据-产品报告-消费降序'!B:B,ROW(),0)),"")</f>
        <v/>
      </c>
      <c r="C848" s="69" t="str">
        <f>IFERROR(CLEAN(HLOOKUP(C$1,'1.源数据-产品报告-消费降序'!C:C,ROW(),0)),"")</f>
        <v/>
      </c>
      <c r="D848" s="69" t="str">
        <f>IFERROR(CLEAN(HLOOKUP(D$1,'1.源数据-产品报告-消费降序'!D:D,ROW(),0)),"")</f>
        <v/>
      </c>
      <c r="E848" s="69" t="str">
        <f>IFERROR(CLEAN(HLOOKUP(E$1,'1.源数据-产品报告-消费降序'!E:E,ROW(),0)),"")</f>
        <v/>
      </c>
      <c r="F848" s="69" t="str">
        <f>IFERROR(CLEAN(HLOOKUP(F$1,'1.源数据-产品报告-消费降序'!F:F,ROW(),0)),"")</f>
        <v/>
      </c>
      <c r="G848" s="70">
        <f>IFERROR((HLOOKUP(G$1,'1.源数据-产品报告-消费降序'!G:G,ROW(),0)),"")</f>
        <v>0</v>
      </c>
      <c r="H8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8" s="69" t="str">
        <f>IFERROR(CLEAN(HLOOKUP(I$1,'1.源数据-产品报告-消费降序'!I:I,ROW(),0)),"")</f>
        <v/>
      </c>
      <c r="L848" s="69" t="str">
        <f>IFERROR(CLEAN(HLOOKUP(L$1,'1.源数据-产品报告-消费降序'!L:L,ROW(),0)),"")</f>
        <v/>
      </c>
      <c r="M848" s="69" t="str">
        <f>IFERROR(CLEAN(HLOOKUP(M$1,'1.源数据-产品报告-消费降序'!M:M,ROW(),0)),"")</f>
        <v/>
      </c>
      <c r="N848" s="69" t="str">
        <f>IFERROR(CLEAN(HLOOKUP(N$1,'1.源数据-产品报告-消费降序'!N:N,ROW(),0)),"")</f>
        <v/>
      </c>
      <c r="O848" s="69" t="str">
        <f>IFERROR(CLEAN(HLOOKUP(O$1,'1.源数据-产品报告-消费降序'!O:O,ROW(),0)),"")</f>
        <v/>
      </c>
      <c r="P848" s="69" t="str">
        <f>IFERROR(CLEAN(HLOOKUP(P$1,'1.源数据-产品报告-消费降序'!P:P,ROW(),0)),"")</f>
        <v/>
      </c>
      <c r="Q848" s="69" t="str">
        <f>IFERROR(CLEAN(HLOOKUP(Q$1,'1.源数据-产品报告-消费降序'!Q:Q,ROW(),0)),"")</f>
        <v/>
      </c>
      <c r="R848" s="69" t="str">
        <f>IFERROR(CLEAN(HLOOKUP(R$1,'1.源数据-产品报告-消费降序'!R:R,ROW(),0)),"")</f>
        <v/>
      </c>
      <c r="S8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8" s="69" t="str">
        <f>IFERROR(CLEAN(HLOOKUP(T$1,'1.源数据-产品报告-消费降序'!T:T,ROW(),0)),"")</f>
        <v/>
      </c>
      <c r="W848" s="69" t="str">
        <f>IFERROR(CLEAN(HLOOKUP(W$1,'1.源数据-产品报告-消费降序'!W:W,ROW(),0)),"")</f>
        <v/>
      </c>
      <c r="X848" s="69" t="str">
        <f>IFERROR(CLEAN(HLOOKUP(X$1,'1.源数据-产品报告-消费降序'!X:X,ROW(),0)),"")</f>
        <v/>
      </c>
      <c r="Y848" s="69" t="str">
        <f>IFERROR(CLEAN(HLOOKUP(Y$1,'1.源数据-产品报告-消费降序'!Y:Y,ROW(),0)),"")</f>
        <v/>
      </c>
      <c r="Z848" s="69" t="str">
        <f>IFERROR(CLEAN(HLOOKUP(Z$1,'1.源数据-产品报告-消费降序'!Z:Z,ROW(),0)),"")</f>
        <v/>
      </c>
      <c r="AA848" s="69" t="str">
        <f>IFERROR(CLEAN(HLOOKUP(AA$1,'1.源数据-产品报告-消费降序'!AA:AA,ROW(),0)),"")</f>
        <v/>
      </c>
      <c r="AB848" s="69" t="str">
        <f>IFERROR(CLEAN(HLOOKUP(AB$1,'1.源数据-产品报告-消费降序'!AB:AB,ROW(),0)),"")</f>
        <v/>
      </c>
      <c r="AC848" s="69" t="str">
        <f>IFERROR(CLEAN(HLOOKUP(AC$1,'1.源数据-产品报告-消费降序'!AC:AC,ROW(),0)),"")</f>
        <v/>
      </c>
      <c r="AD8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8" s="69" t="str">
        <f>IFERROR(CLEAN(HLOOKUP(AE$1,'1.源数据-产品报告-消费降序'!AE:AE,ROW(),0)),"")</f>
        <v/>
      </c>
      <c r="AH848" s="69" t="str">
        <f>IFERROR(CLEAN(HLOOKUP(AH$1,'1.源数据-产品报告-消费降序'!AH:AH,ROW(),0)),"")</f>
        <v/>
      </c>
      <c r="AI848" s="69" t="str">
        <f>IFERROR(CLEAN(HLOOKUP(AI$1,'1.源数据-产品报告-消费降序'!AI:AI,ROW(),0)),"")</f>
        <v/>
      </c>
      <c r="AJ848" s="69" t="str">
        <f>IFERROR(CLEAN(HLOOKUP(AJ$1,'1.源数据-产品报告-消费降序'!AJ:AJ,ROW(),0)),"")</f>
        <v/>
      </c>
      <c r="AK848" s="69" t="str">
        <f>IFERROR(CLEAN(HLOOKUP(AK$1,'1.源数据-产品报告-消费降序'!AK:AK,ROW(),0)),"")</f>
        <v/>
      </c>
      <c r="AL848" s="69" t="str">
        <f>IFERROR(CLEAN(HLOOKUP(AL$1,'1.源数据-产品报告-消费降序'!AL:AL,ROW(),0)),"")</f>
        <v/>
      </c>
      <c r="AM848" s="69" t="str">
        <f>IFERROR(CLEAN(HLOOKUP(AM$1,'1.源数据-产品报告-消费降序'!AM:AM,ROW(),0)),"")</f>
        <v/>
      </c>
      <c r="AN848" s="69" t="str">
        <f>IFERROR(CLEAN(HLOOKUP(AN$1,'1.源数据-产品报告-消费降序'!AN:AN,ROW(),0)),"")</f>
        <v/>
      </c>
      <c r="AO8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8" s="69" t="str">
        <f>IFERROR(CLEAN(HLOOKUP(AP$1,'1.源数据-产品报告-消费降序'!AP:AP,ROW(),0)),"")</f>
        <v/>
      </c>
      <c r="AS848" s="69" t="str">
        <f>IFERROR(CLEAN(HLOOKUP(AS$1,'1.源数据-产品报告-消费降序'!AS:AS,ROW(),0)),"")</f>
        <v/>
      </c>
      <c r="AT848" s="69" t="str">
        <f>IFERROR(CLEAN(HLOOKUP(AT$1,'1.源数据-产品报告-消费降序'!AT:AT,ROW(),0)),"")</f>
        <v/>
      </c>
      <c r="AU848" s="69" t="str">
        <f>IFERROR(CLEAN(HLOOKUP(AU$1,'1.源数据-产品报告-消费降序'!AU:AU,ROW(),0)),"")</f>
        <v/>
      </c>
      <c r="AV848" s="69" t="str">
        <f>IFERROR(CLEAN(HLOOKUP(AV$1,'1.源数据-产品报告-消费降序'!AV:AV,ROW(),0)),"")</f>
        <v/>
      </c>
      <c r="AW848" s="69" t="str">
        <f>IFERROR(CLEAN(HLOOKUP(AW$1,'1.源数据-产品报告-消费降序'!AW:AW,ROW(),0)),"")</f>
        <v/>
      </c>
      <c r="AX848" s="69" t="str">
        <f>IFERROR(CLEAN(HLOOKUP(AX$1,'1.源数据-产品报告-消费降序'!AX:AX,ROW(),0)),"")</f>
        <v/>
      </c>
      <c r="AY848" s="69" t="str">
        <f>IFERROR(CLEAN(HLOOKUP(AY$1,'1.源数据-产品报告-消费降序'!AY:AY,ROW(),0)),"")</f>
        <v/>
      </c>
      <c r="AZ8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8" s="69" t="str">
        <f>IFERROR(CLEAN(HLOOKUP(BA$1,'1.源数据-产品报告-消费降序'!BA:BA,ROW(),0)),"")</f>
        <v/>
      </c>
      <c r="BD848" s="69" t="str">
        <f>IFERROR(CLEAN(HLOOKUP(BD$1,'1.源数据-产品报告-消费降序'!BD:BD,ROW(),0)),"")</f>
        <v/>
      </c>
      <c r="BE848" s="69" t="str">
        <f>IFERROR(CLEAN(HLOOKUP(BE$1,'1.源数据-产品报告-消费降序'!BE:BE,ROW(),0)),"")</f>
        <v/>
      </c>
      <c r="BF848" s="69" t="str">
        <f>IFERROR(CLEAN(HLOOKUP(BF$1,'1.源数据-产品报告-消费降序'!BF:BF,ROW(),0)),"")</f>
        <v/>
      </c>
      <c r="BG848" s="69" t="str">
        <f>IFERROR(CLEAN(HLOOKUP(BG$1,'1.源数据-产品报告-消费降序'!BG:BG,ROW(),0)),"")</f>
        <v/>
      </c>
      <c r="BH848" s="69" t="str">
        <f>IFERROR(CLEAN(HLOOKUP(BH$1,'1.源数据-产品报告-消费降序'!BH:BH,ROW(),0)),"")</f>
        <v/>
      </c>
      <c r="BI848" s="69" t="str">
        <f>IFERROR(CLEAN(HLOOKUP(BI$1,'1.源数据-产品报告-消费降序'!BI:BI,ROW(),0)),"")</f>
        <v/>
      </c>
      <c r="BJ848" s="69" t="str">
        <f>IFERROR(CLEAN(HLOOKUP(BJ$1,'1.源数据-产品报告-消费降序'!BJ:BJ,ROW(),0)),"")</f>
        <v/>
      </c>
      <c r="BK8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8" s="69" t="str">
        <f>IFERROR(CLEAN(HLOOKUP(BL$1,'1.源数据-产品报告-消费降序'!BL:BL,ROW(),0)),"")</f>
        <v/>
      </c>
      <c r="BO848" s="69" t="str">
        <f>IFERROR(CLEAN(HLOOKUP(BO$1,'1.源数据-产品报告-消费降序'!BO:BO,ROW(),0)),"")</f>
        <v/>
      </c>
      <c r="BP848" s="69" t="str">
        <f>IFERROR(CLEAN(HLOOKUP(BP$1,'1.源数据-产品报告-消费降序'!BP:BP,ROW(),0)),"")</f>
        <v/>
      </c>
      <c r="BQ848" s="69" t="str">
        <f>IFERROR(CLEAN(HLOOKUP(BQ$1,'1.源数据-产品报告-消费降序'!BQ:BQ,ROW(),0)),"")</f>
        <v/>
      </c>
      <c r="BR848" s="69" t="str">
        <f>IFERROR(CLEAN(HLOOKUP(BR$1,'1.源数据-产品报告-消费降序'!BR:BR,ROW(),0)),"")</f>
        <v/>
      </c>
      <c r="BS848" s="69" t="str">
        <f>IFERROR(CLEAN(HLOOKUP(BS$1,'1.源数据-产品报告-消费降序'!BS:BS,ROW(),0)),"")</f>
        <v/>
      </c>
      <c r="BT848" s="69" t="str">
        <f>IFERROR(CLEAN(HLOOKUP(BT$1,'1.源数据-产品报告-消费降序'!BT:BT,ROW(),0)),"")</f>
        <v/>
      </c>
      <c r="BU848" s="69" t="str">
        <f>IFERROR(CLEAN(HLOOKUP(BU$1,'1.源数据-产品报告-消费降序'!BU:BU,ROW(),0)),"")</f>
        <v/>
      </c>
      <c r="BV8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8" s="69" t="str">
        <f>IFERROR(CLEAN(HLOOKUP(BW$1,'1.源数据-产品报告-消费降序'!BW:BW,ROW(),0)),"")</f>
        <v/>
      </c>
    </row>
    <row r="849" spans="1:75">
      <c r="A849" s="69" t="str">
        <f>IFERROR(CLEAN(HLOOKUP(A$1,'1.源数据-产品报告-消费降序'!A:A,ROW(),0)),"")</f>
        <v/>
      </c>
      <c r="B849" s="69" t="str">
        <f>IFERROR(CLEAN(HLOOKUP(B$1,'1.源数据-产品报告-消费降序'!B:B,ROW(),0)),"")</f>
        <v/>
      </c>
      <c r="C849" s="69" t="str">
        <f>IFERROR(CLEAN(HLOOKUP(C$1,'1.源数据-产品报告-消费降序'!C:C,ROW(),0)),"")</f>
        <v/>
      </c>
      <c r="D849" s="69" t="str">
        <f>IFERROR(CLEAN(HLOOKUP(D$1,'1.源数据-产品报告-消费降序'!D:D,ROW(),0)),"")</f>
        <v/>
      </c>
      <c r="E849" s="69" t="str">
        <f>IFERROR(CLEAN(HLOOKUP(E$1,'1.源数据-产品报告-消费降序'!E:E,ROW(),0)),"")</f>
        <v/>
      </c>
      <c r="F849" s="69" t="str">
        <f>IFERROR(CLEAN(HLOOKUP(F$1,'1.源数据-产品报告-消费降序'!F:F,ROW(),0)),"")</f>
        <v/>
      </c>
      <c r="G849" s="70">
        <f>IFERROR((HLOOKUP(G$1,'1.源数据-产品报告-消费降序'!G:G,ROW(),0)),"")</f>
        <v>0</v>
      </c>
      <c r="H8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49" s="69" t="str">
        <f>IFERROR(CLEAN(HLOOKUP(I$1,'1.源数据-产品报告-消费降序'!I:I,ROW(),0)),"")</f>
        <v/>
      </c>
      <c r="L849" s="69" t="str">
        <f>IFERROR(CLEAN(HLOOKUP(L$1,'1.源数据-产品报告-消费降序'!L:L,ROW(),0)),"")</f>
        <v/>
      </c>
      <c r="M849" s="69" t="str">
        <f>IFERROR(CLEAN(HLOOKUP(M$1,'1.源数据-产品报告-消费降序'!M:M,ROW(),0)),"")</f>
        <v/>
      </c>
      <c r="N849" s="69" t="str">
        <f>IFERROR(CLEAN(HLOOKUP(N$1,'1.源数据-产品报告-消费降序'!N:N,ROW(),0)),"")</f>
        <v/>
      </c>
      <c r="O849" s="69" t="str">
        <f>IFERROR(CLEAN(HLOOKUP(O$1,'1.源数据-产品报告-消费降序'!O:O,ROW(),0)),"")</f>
        <v/>
      </c>
      <c r="P849" s="69" t="str">
        <f>IFERROR(CLEAN(HLOOKUP(P$1,'1.源数据-产品报告-消费降序'!P:P,ROW(),0)),"")</f>
        <v/>
      </c>
      <c r="Q849" s="69" t="str">
        <f>IFERROR(CLEAN(HLOOKUP(Q$1,'1.源数据-产品报告-消费降序'!Q:Q,ROW(),0)),"")</f>
        <v/>
      </c>
      <c r="R849" s="69" t="str">
        <f>IFERROR(CLEAN(HLOOKUP(R$1,'1.源数据-产品报告-消费降序'!R:R,ROW(),0)),"")</f>
        <v/>
      </c>
      <c r="S8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49" s="69" t="str">
        <f>IFERROR(CLEAN(HLOOKUP(T$1,'1.源数据-产品报告-消费降序'!T:T,ROW(),0)),"")</f>
        <v/>
      </c>
      <c r="W849" s="69" t="str">
        <f>IFERROR(CLEAN(HLOOKUP(W$1,'1.源数据-产品报告-消费降序'!W:W,ROW(),0)),"")</f>
        <v/>
      </c>
      <c r="X849" s="69" t="str">
        <f>IFERROR(CLEAN(HLOOKUP(X$1,'1.源数据-产品报告-消费降序'!X:X,ROW(),0)),"")</f>
        <v/>
      </c>
      <c r="Y849" s="69" t="str">
        <f>IFERROR(CLEAN(HLOOKUP(Y$1,'1.源数据-产品报告-消费降序'!Y:Y,ROW(),0)),"")</f>
        <v/>
      </c>
      <c r="Z849" s="69" t="str">
        <f>IFERROR(CLEAN(HLOOKUP(Z$1,'1.源数据-产品报告-消费降序'!Z:Z,ROW(),0)),"")</f>
        <v/>
      </c>
      <c r="AA849" s="69" t="str">
        <f>IFERROR(CLEAN(HLOOKUP(AA$1,'1.源数据-产品报告-消费降序'!AA:AA,ROW(),0)),"")</f>
        <v/>
      </c>
      <c r="AB849" s="69" t="str">
        <f>IFERROR(CLEAN(HLOOKUP(AB$1,'1.源数据-产品报告-消费降序'!AB:AB,ROW(),0)),"")</f>
        <v/>
      </c>
      <c r="AC849" s="69" t="str">
        <f>IFERROR(CLEAN(HLOOKUP(AC$1,'1.源数据-产品报告-消费降序'!AC:AC,ROW(),0)),"")</f>
        <v/>
      </c>
      <c r="AD8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49" s="69" t="str">
        <f>IFERROR(CLEAN(HLOOKUP(AE$1,'1.源数据-产品报告-消费降序'!AE:AE,ROW(),0)),"")</f>
        <v/>
      </c>
      <c r="AH849" s="69" t="str">
        <f>IFERROR(CLEAN(HLOOKUP(AH$1,'1.源数据-产品报告-消费降序'!AH:AH,ROW(),0)),"")</f>
        <v/>
      </c>
      <c r="AI849" s="69" t="str">
        <f>IFERROR(CLEAN(HLOOKUP(AI$1,'1.源数据-产品报告-消费降序'!AI:AI,ROW(),0)),"")</f>
        <v/>
      </c>
      <c r="AJ849" s="69" t="str">
        <f>IFERROR(CLEAN(HLOOKUP(AJ$1,'1.源数据-产品报告-消费降序'!AJ:AJ,ROW(),0)),"")</f>
        <v/>
      </c>
      <c r="AK849" s="69" t="str">
        <f>IFERROR(CLEAN(HLOOKUP(AK$1,'1.源数据-产品报告-消费降序'!AK:AK,ROW(),0)),"")</f>
        <v/>
      </c>
      <c r="AL849" s="69" t="str">
        <f>IFERROR(CLEAN(HLOOKUP(AL$1,'1.源数据-产品报告-消费降序'!AL:AL,ROW(),0)),"")</f>
        <v/>
      </c>
      <c r="AM849" s="69" t="str">
        <f>IFERROR(CLEAN(HLOOKUP(AM$1,'1.源数据-产品报告-消费降序'!AM:AM,ROW(),0)),"")</f>
        <v/>
      </c>
      <c r="AN849" s="69" t="str">
        <f>IFERROR(CLEAN(HLOOKUP(AN$1,'1.源数据-产品报告-消费降序'!AN:AN,ROW(),0)),"")</f>
        <v/>
      </c>
      <c r="AO8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49" s="69" t="str">
        <f>IFERROR(CLEAN(HLOOKUP(AP$1,'1.源数据-产品报告-消费降序'!AP:AP,ROW(),0)),"")</f>
        <v/>
      </c>
      <c r="AS849" s="69" t="str">
        <f>IFERROR(CLEAN(HLOOKUP(AS$1,'1.源数据-产品报告-消费降序'!AS:AS,ROW(),0)),"")</f>
        <v/>
      </c>
      <c r="AT849" s="69" t="str">
        <f>IFERROR(CLEAN(HLOOKUP(AT$1,'1.源数据-产品报告-消费降序'!AT:AT,ROW(),0)),"")</f>
        <v/>
      </c>
      <c r="AU849" s="69" t="str">
        <f>IFERROR(CLEAN(HLOOKUP(AU$1,'1.源数据-产品报告-消费降序'!AU:AU,ROW(),0)),"")</f>
        <v/>
      </c>
      <c r="AV849" s="69" t="str">
        <f>IFERROR(CLEAN(HLOOKUP(AV$1,'1.源数据-产品报告-消费降序'!AV:AV,ROW(),0)),"")</f>
        <v/>
      </c>
      <c r="AW849" s="69" t="str">
        <f>IFERROR(CLEAN(HLOOKUP(AW$1,'1.源数据-产品报告-消费降序'!AW:AW,ROW(),0)),"")</f>
        <v/>
      </c>
      <c r="AX849" s="69" t="str">
        <f>IFERROR(CLEAN(HLOOKUP(AX$1,'1.源数据-产品报告-消费降序'!AX:AX,ROW(),0)),"")</f>
        <v/>
      </c>
      <c r="AY849" s="69" t="str">
        <f>IFERROR(CLEAN(HLOOKUP(AY$1,'1.源数据-产品报告-消费降序'!AY:AY,ROW(),0)),"")</f>
        <v/>
      </c>
      <c r="AZ8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49" s="69" t="str">
        <f>IFERROR(CLEAN(HLOOKUP(BA$1,'1.源数据-产品报告-消费降序'!BA:BA,ROW(),0)),"")</f>
        <v/>
      </c>
      <c r="BD849" s="69" t="str">
        <f>IFERROR(CLEAN(HLOOKUP(BD$1,'1.源数据-产品报告-消费降序'!BD:BD,ROW(),0)),"")</f>
        <v/>
      </c>
      <c r="BE849" s="69" t="str">
        <f>IFERROR(CLEAN(HLOOKUP(BE$1,'1.源数据-产品报告-消费降序'!BE:BE,ROW(),0)),"")</f>
        <v/>
      </c>
      <c r="BF849" s="69" t="str">
        <f>IFERROR(CLEAN(HLOOKUP(BF$1,'1.源数据-产品报告-消费降序'!BF:BF,ROW(),0)),"")</f>
        <v/>
      </c>
      <c r="BG849" s="69" t="str">
        <f>IFERROR(CLEAN(HLOOKUP(BG$1,'1.源数据-产品报告-消费降序'!BG:BG,ROW(),0)),"")</f>
        <v/>
      </c>
      <c r="BH849" s="69" t="str">
        <f>IFERROR(CLEAN(HLOOKUP(BH$1,'1.源数据-产品报告-消费降序'!BH:BH,ROW(),0)),"")</f>
        <v/>
      </c>
      <c r="BI849" s="69" t="str">
        <f>IFERROR(CLEAN(HLOOKUP(BI$1,'1.源数据-产品报告-消费降序'!BI:BI,ROW(),0)),"")</f>
        <v/>
      </c>
      <c r="BJ849" s="69" t="str">
        <f>IFERROR(CLEAN(HLOOKUP(BJ$1,'1.源数据-产品报告-消费降序'!BJ:BJ,ROW(),0)),"")</f>
        <v/>
      </c>
      <c r="BK8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49" s="69" t="str">
        <f>IFERROR(CLEAN(HLOOKUP(BL$1,'1.源数据-产品报告-消费降序'!BL:BL,ROW(),0)),"")</f>
        <v/>
      </c>
      <c r="BO849" s="69" t="str">
        <f>IFERROR(CLEAN(HLOOKUP(BO$1,'1.源数据-产品报告-消费降序'!BO:BO,ROW(),0)),"")</f>
        <v/>
      </c>
      <c r="BP849" s="69" t="str">
        <f>IFERROR(CLEAN(HLOOKUP(BP$1,'1.源数据-产品报告-消费降序'!BP:BP,ROW(),0)),"")</f>
        <v/>
      </c>
      <c r="BQ849" s="69" t="str">
        <f>IFERROR(CLEAN(HLOOKUP(BQ$1,'1.源数据-产品报告-消费降序'!BQ:BQ,ROW(),0)),"")</f>
        <v/>
      </c>
      <c r="BR849" s="69" t="str">
        <f>IFERROR(CLEAN(HLOOKUP(BR$1,'1.源数据-产品报告-消费降序'!BR:BR,ROW(),0)),"")</f>
        <v/>
      </c>
      <c r="BS849" s="69" t="str">
        <f>IFERROR(CLEAN(HLOOKUP(BS$1,'1.源数据-产品报告-消费降序'!BS:BS,ROW(),0)),"")</f>
        <v/>
      </c>
      <c r="BT849" s="69" t="str">
        <f>IFERROR(CLEAN(HLOOKUP(BT$1,'1.源数据-产品报告-消费降序'!BT:BT,ROW(),0)),"")</f>
        <v/>
      </c>
      <c r="BU849" s="69" t="str">
        <f>IFERROR(CLEAN(HLOOKUP(BU$1,'1.源数据-产品报告-消费降序'!BU:BU,ROW(),0)),"")</f>
        <v/>
      </c>
      <c r="BV8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49" s="69" t="str">
        <f>IFERROR(CLEAN(HLOOKUP(BW$1,'1.源数据-产品报告-消费降序'!BW:BW,ROW(),0)),"")</f>
        <v/>
      </c>
    </row>
    <row r="850" spans="1:75">
      <c r="A850" s="69" t="str">
        <f>IFERROR(CLEAN(HLOOKUP(A$1,'1.源数据-产品报告-消费降序'!A:A,ROW(),0)),"")</f>
        <v/>
      </c>
      <c r="B850" s="69" t="str">
        <f>IFERROR(CLEAN(HLOOKUP(B$1,'1.源数据-产品报告-消费降序'!B:B,ROW(),0)),"")</f>
        <v/>
      </c>
      <c r="C850" s="69" t="str">
        <f>IFERROR(CLEAN(HLOOKUP(C$1,'1.源数据-产品报告-消费降序'!C:C,ROW(),0)),"")</f>
        <v/>
      </c>
      <c r="D850" s="69" t="str">
        <f>IFERROR(CLEAN(HLOOKUP(D$1,'1.源数据-产品报告-消费降序'!D:D,ROW(),0)),"")</f>
        <v/>
      </c>
      <c r="E850" s="69" t="str">
        <f>IFERROR(CLEAN(HLOOKUP(E$1,'1.源数据-产品报告-消费降序'!E:E,ROW(),0)),"")</f>
        <v/>
      </c>
      <c r="F850" s="69" t="str">
        <f>IFERROR(CLEAN(HLOOKUP(F$1,'1.源数据-产品报告-消费降序'!F:F,ROW(),0)),"")</f>
        <v/>
      </c>
      <c r="G850" s="70">
        <f>IFERROR((HLOOKUP(G$1,'1.源数据-产品报告-消费降序'!G:G,ROW(),0)),"")</f>
        <v>0</v>
      </c>
      <c r="H8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0" s="69" t="str">
        <f>IFERROR(CLEAN(HLOOKUP(I$1,'1.源数据-产品报告-消费降序'!I:I,ROW(),0)),"")</f>
        <v/>
      </c>
      <c r="L850" s="69" t="str">
        <f>IFERROR(CLEAN(HLOOKUP(L$1,'1.源数据-产品报告-消费降序'!L:L,ROW(),0)),"")</f>
        <v/>
      </c>
      <c r="M850" s="69" t="str">
        <f>IFERROR(CLEAN(HLOOKUP(M$1,'1.源数据-产品报告-消费降序'!M:M,ROW(),0)),"")</f>
        <v/>
      </c>
      <c r="N850" s="69" t="str">
        <f>IFERROR(CLEAN(HLOOKUP(N$1,'1.源数据-产品报告-消费降序'!N:N,ROW(),0)),"")</f>
        <v/>
      </c>
      <c r="O850" s="69" t="str">
        <f>IFERROR(CLEAN(HLOOKUP(O$1,'1.源数据-产品报告-消费降序'!O:O,ROW(),0)),"")</f>
        <v/>
      </c>
      <c r="P850" s="69" t="str">
        <f>IFERROR(CLEAN(HLOOKUP(P$1,'1.源数据-产品报告-消费降序'!P:P,ROW(),0)),"")</f>
        <v/>
      </c>
      <c r="Q850" s="69" t="str">
        <f>IFERROR(CLEAN(HLOOKUP(Q$1,'1.源数据-产品报告-消费降序'!Q:Q,ROW(),0)),"")</f>
        <v/>
      </c>
      <c r="R850" s="69" t="str">
        <f>IFERROR(CLEAN(HLOOKUP(R$1,'1.源数据-产品报告-消费降序'!R:R,ROW(),0)),"")</f>
        <v/>
      </c>
      <c r="S8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0" s="69" t="str">
        <f>IFERROR(CLEAN(HLOOKUP(T$1,'1.源数据-产品报告-消费降序'!T:T,ROW(),0)),"")</f>
        <v/>
      </c>
      <c r="W850" s="69" t="str">
        <f>IFERROR(CLEAN(HLOOKUP(W$1,'1.源数据-产品报告-消费降序'!W:W,ROW(),0)),"")</f>
        <v/>
      </c>
      <c r="X850" s="69" t="str">
        <f>IFERROR(CLEAN(HLOOKUP(X$1,'1.源数据-产品报告-消费降序'!X:X,ROW(),0)),"")</f>
        <v/>
      </c>
      <c r="Y850" s="69" t="str">
        <f>IFERROR(CLEAN(HLOOKUP(Y$1,'1.源数据-产品报告-消费降序'!Y:Y,ROW(),0)),"")</f>
        <v/>
      </c>
      <c r="Z850" s="69" t="str">
        <f>IFERROR(CLEAN(HLOOKUP(Z$1,'1.源数据-产品报告-消费降序'!Z:Z,ROW(),0)),"")</f>
        <v/>
      </c>
      <c r="AA850" s="69" t="str">
        <f>IFERROR(CLEAN(HLOOKUP(AA$1,'1.源数据-产品报告-消费降序'!AA:AA,ROW(),0)),"")</f>
        <v/>
      </c>
      <c r="AB850" s="69" t="str">
        <f>IFERROR(CLEAN(HLOOKUP(AB$1,'1.源数据-产品报告-消费降序'!AB:AB,ROW(),0)),"")</f>
        <v/>
      </c>
      <c r="AC850" s="69" t="str">
        <f>IFERROR(CLEAN(HLOOKUP(AC$1,'1.源数据-产品报告-消费降序'!AC:AC,ROW(),0)),"")</f>
        <v/>
      </c>
      <c r="AD8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0" s="69" t="str">
        <f>IFERROR(CLEAN(HLOOKUP(AE$1,'1.源数据-产品报告-消费降序'!AE:AE,ROW(),0)),"")</f>
        <v/>
      </c>
      <c r="AH850" s="69" t="str">
        <f>IFERROR(CLEAN(HLOOKUP(AH$1,'1.源数据-产品报告-消费降序'!AH:AH,ROW(),0)),"")</f>
        <v/>
      </c>
      <c r="AI850" s="69" t="str">
        <f>IFERROR(CLEAN(HLOOKUP(AI$1,'1.源数据-产品报告-消费降序'!AI:AI,ROW(),0)),"")</f>
        <v/>
      </c>
      <c r="AJ850" s="69" t="str">
        <f>IFERROR(CLEAN(HLOOKUP(AJ$1,'1.源数据-产品报告-消费降序'!AJ:AJ,ROW(),0)),"")</f>
        <v/>
      </c>
      <c r="AK850" s="69" t="str">
        <f>IFERROR(CLEAN(HLOOKUP(AK$1,'1.源数据-产品报告-消费降序'!AK:AK,ROW(),0)),"")</f>
        <v/>
      </c>
      <c r="AL850" s="69" t="str">
        <f>IFERROR(CLEAN(HLOOKUP(AL$1,'1.源数据-产品报告-消费降序'!AL:AL,ROW(),0)),"")</f>
        <v/>
      </c>
      <c r="AM850" s="69" t="str">
        <f>IFERROR(CLEAN(HLOOKUP(AM$1,'1.源数据-产品报告-消费降序'!AM:AM,ROW(),0)),"")</f>
        <v/>
      </c>
      <c r="AN850" s="69" t="str">
        <f>IFERROR(CLEAN(HLOOKUP(AN$1,'1.源数据-产品报告-消费降序'!AN:AN,ROW(),0)),"")</f>
        <v/>
      </c>
      <c r="AO8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0" s="69" t="str">
        <f>IFERROR(CLEAN(HLOOKUP(AP$1,'1.源数据-产品报告-消费降序'!AP:AP,ROW(),0)),"")</f>
        <v/>
      </c>
      <c r="AS850" s="69" t="str">
        <f>IFERROR(CLEAN(HLOOKUP(AS$1,'1.源数据-产品报告-消费降序'!AS:AS,ROW(),0)),"")</f>
        <v/>
      </c>
      <c r="AT850" s="69" t="str">
        <f>IFERROR(CLEAN(HLOOKUP(AT$1,'1.源数据-产品报告-消费降序'!AT:AT,ROW(),0)),"")</f>
        <v/>
      </c>
      <c r="AU850" s="69" t="str">
        <f>IFERROR(CLEAN(HLOOKUP(AU$1,'1.源数据-产品报告-消费降序'!AU:AU,ROW(),0)),"")</f>
        <v/>
      </c>
      <c r="AV850" s="69" t="str">
        <f>IFERROR(CLEAN(HLOOKUP(AV$1,'1.源数据-产品报告-消费降序'!AV:AV,ROW(),0)),"")</f>
        <v/>
      </c>
      <c r="AW850" s="69" t="str">
        <f>IFERROR(CLEAN(HLOOKUP(AW$1,'1.源数据-产品报告-消费降序'!AW:AW,ROW(),0)),"")</f>
        <v/>
      </c>
      <c r="AX850" s="69" t="str">
        <f>IFERROR(CLEAN(HLOOKUP(AX$1,'1.源数据-产品报告-消费降序'!AX:AX,ROW(),0)),"")</f>
        <v/>
      </c>
      <c r="AY850" s="69" t="str">
        <f>IFERROR(CLEAN(HLOOKUP(AY$1,'1.源数据-产品报告-消费降序'!AY:AY,ROW(),0)),"")</f>
        <v/>
      </c>
      <c r="AZ8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0" s="69" t="str">
        <f>IFERROR(CLEAN(HLOOKUP(BA$1,'1.源数据-产品报告-消费降序'!BA:BA,ROW(),0)),"")</f>
        <v/>
      </c>
      <c r="BD850" s="69" t="str">
        <f>IFERROR(CLEAN(HLOOKUP(BD$1,'1.源数据-产品报告-消费降序'!BD:BD,ROW(),0)),"")</f>
        <v/>
      </c>
      <c r="BE850" s="69" t="str">
        <f>IFERROR(CLEAN(HLOOKUP(BE$1,'1.源数据-产品报告-消费降序'!BE:BE,ROW(),0)),"")</f>
        <v/>
      </c>
      <c r="BF850" s="69" t="str">
        <f>IFERROR(CLEAN(HLOOKUP(BF$1,'1.源数据-产品报告-消费降序'!BF:BF,ROW(),0)),"")</f>
        <v/>
      </c>
      <c r="BG850" s="69" t="str">
        <f>IFERROR(CLEAN(HLOOKUP(BG$1,'1.源数据-产品报告-消费降序'!BG:BG,ROW(),0)),"")</f>
        <v/>
      </c>
      <c r="BH850" s="69" t="str">
        <f>IFERROR(CLEAN(HLOOKUP(BH$1,'1.源数据-产品报告-消费降序'!BH:BH,ROW(),0)),"")</f>
        <v/>
      </c>
      <c r="BI850" s="69" t="str">
        <f>IFERROR(CLEAN(HLOOKUP(BI$1,'1.源数据-产品报告-消费降序'!BI:BI,ROW(),0)),"")</f>
        <v/>
      </c>
      <c r="BJ850" s="69" t="str">
        <f>IFERROR(CLEAN(HLOOKUP(BJ$1,'1.源数据-产品报告-消费降序'!BJ:BJ,ROW(),0)),"")</f>
        <v/>
      </c>
      <c r="BK8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0" s="69" t="str">
        <f>IFERROR(CLEAN(HLOOKUP(BL$1,'1.源数据-产品报告-消费降序'!BL:BL,ROW(),0)),"")</f>
        <v/>
      </c>
      <c r="BO850" s="69" t="str">
        <f>IFERROR(CLEAN(HLOOKUP(BO$1,'1.源数据-产品报告-消费降序'!BO:BO,ROW(),0)),"")</f>
        <v/>
      </c>
      <c r="BP850" s="69" t="str">
        <f>IFERROR(CLEAN(HLOOKUP(BP$1,'1.源数据-产品报告-消费降序'!BP:BP,ROW(),0)),"")</f>
        <v/>
      </c>
      <c r="BQ850" s="69" t="str">
        <f>IFERROR(CLEAN(HLOOKUP(BQ$1,'1.源数据-产品报告-消费降序'!BQ:BQ,ROW(),0)),"")</f>
        <v/>
      </c>
      <c r="BR850" s="69" t="str">
        <f>IFERROR(CLEAN(HLOOKUP(BR$1,'1.源数据-产品报告-消费降序'!BR:BR,ROW(),0)),"")</f>
        <v/>
      </c>
      <c r="BS850" s="69" t="str">
        <f>IFERROR(CLEAN(HLOOKUP(BS$1,'1.源数据-产品报告-消费降序'!BS:BS,ROW(),0)),"")</f>
        <v/>
      </c>
      <c r="BT850" s="69" t="str">
        <f>IFERROR(CLEAN(HLOOKUP(BT$1,'1.源数据-产品报告-消费降序'!BT:BT,ROW(),0)),"")</f>
        <v/>
      </c>
      <c r="BU850" s="69" t="str">
        <f>IFERROR(CLEAN(HLOOKUP(BU$1,'1.源数据-产品报告-消费降序'!BU:BU,ROW(),0)),"")</f>
        <v/>
      </c>
      <c r="BV8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0" s="69" t="str">
        <f>IFERROR(CLEAN(HLOOKUP(BW$1,'1.源数据-产品报告-消费降序'!BW:BW,ROW(),0)),"")</f>
        <v/>
      </c>
    </row>
    <row r="851" spans="1:75">
      <c r="A851" s="69" t="str">
        <f>IFERROR(CLEAN(HLOOKUP(A$1,'1.源数据-产品报告-消费降序'!A:A,ROW(),0)),"")</f>
        <v/>
      </c>
      <c r="B851" s="69" t="str">
        <f>IFERROR(CLEAN(HLOOKUP(B$1,'1.源数据-产品报告-消费降序'!B:B,ROW(),0)),"")</f>
        <v/>
      </c>
      <c r="C851" s="69" t="str">
        <f>IFERROR(CLEAN(HLOOKUP(C$1,'1.源数据-产品报告-消费降序'!C:C,ROW(),0)),"")</f>
        <v/>
      </c>
      <c r="D851" s="69" t="str">
        <f>IFERROR(CLEAN(HLOOKUP(D$1,'1.源数据-产品报告-消费降序'!D:D,ROW(),0)),"")</f>
        <v/>
      </c>
      <c r="E851" s="69" t="str">
        <f>IFERROR(CLEAN(HLOOKUP(E$1,'1.源数据-产品报告-消费降序'!E:E,ROW(),0)),"")</f>
        <v/>
      </c>
      <c r="F851" s="69" t="str">
        <f>IFERROR(CLEAN(HLOOKUP(F$1,'1.源数据-产品报告-消费降序'!F:F,ROW(),0)),"")</f>
        <v/>
      </c>
      <c r="G851" s="70">
        <f>IFERROR((HLOOKUP(G$1,'1.源数据-产品报告-消费降序'!G:G,ROW(),0)),"")</f>
        <v>0</v>
      </c>
      <c r="H8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1" s="69" t="str">
        <f>IFERROR(CLEAN(HLOOKUP(I$1,'1.源数据-产品报告-消费降序'!I:I,ROW(),0)),"")</f>
        <v/>
      </c>
      <c r="L851" s="69" t="str">
        <f>IFERROR(CLEAN(HLOOKUP(L$1,'1.源数据-产品报告-消费降序'!L:L,ROW(),0)),"")</f>
        <v/>
      </c>
      <c r="M851" s="69" t="str">
        <f>IFERROR(CLEAN(HLOOKUP(M$1,'1.源数据-产品报告-消费降序'!M:M,ROW(),0)),"")</f>
        <v/>
      </c>
      <c r="N851" s="69" t="str">
        <f>IFERROR(CLEAN(HLOOKUP(N$1,'1.源数据-产品报告-消费降序'!N:N,ROW(),0)),"")</f>
        <v/>
      </c>
      <c r="O851" s="69" t="str">
        <f>IFERROR(CLEAN(HLOOKUP(O$1,'1.源数据-产品报告-消费降序'!O:O,ROW(),0)),"")</f>
        <v/>
      </c>
      <c r="P851" s="69" t="str">
        <f>IFERROR(CLEAN(HLOOKUP(P$1,'1.源数据-产品报告-消费降序'!P:P,ROW(),0)),"")</f>
        <v/>
      </c>
      <c r="Q851" s="69" t="str">
        <f>IFERROR(CLEAN(HLOOKUP(Q$1,'1.源数据-产品报告-消费降序'!Q:Q,ROW(),0)),"")</f>
        <v/>
      </c>
      <c r="R851" s="69" t="str">
        <f>IFERROR(CLEAN(HLOOKUP(R$1,'1.源数据-产品报告-消费降序'!R:R,ROW(),0)),"")</f>
        <v/>
      </c>
      <c r="S8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1" s="69" t="str">
        <f>IFERROR(CLEAN(HLOOKUP(T$1,'1.源数据-产品报告-消费降序'!T:T,ROW(),0)),"")</f>
        <v/>
      </c>
      <c r="W851" s="69" t="str">
        <f>IFERROR(CLEAN(HLOOKUP(W$1,'1.源数据-产品报告-消费降序'!W:W,ROW(),0)),"")</f>
        <v/>
      </c>
      <c r="X851" s="69" t="str">
        <f>IFERROR(CLEAN(HLOOKUP(X$1,'1.源数据-产品报告-消费降序'!X:X,ROW(),0)),"")</f>
        <v/>
      </c>
      <c r="Y851" s="69" t="str">
        <f>IFERROR(CLEAN(HLOOKUP(Y$1,'1.源数据-产品报告-消费降序'!Y:Y,ROW(),0)),"")</f>
        <v/>
      </c>
      <c r="Z851" s="69" t="str">
        <f>IFERROR(CLEAN(HLOOKUP(Z$1,'1.源数据-产品报告-消费降序'!Z:Z,ROW(),0)),"")</f>
        <v/>
      </c>
      <c r="AA851" s="69" t="str">
        <f>IFERROR(CLEAN(HLOOKUP(AA$1,'1.源数据-产品报告-消费降序'!AA:AA,ROW(),0)),"")</f>
        <v/>
      </c>
      <c r="AB851" s="69" t="str">
        <f>IFERROR(CLEAN(HLOOKUP(AB$1,'1.源数据-产品报告-消费降序'!AB:AB,ROW(),0)),"")</f>
        <v/>
      </c>
      <c r="AC851" s="69" t="str">
        <f>IFERROR(CLEAN(HLOOKUP(AC$1,'1.源数据-产品报告-消费降序'!AC:AC,ROW(),0)),"")</f>
        <v/>
      </c>
      <c r="AD8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1" s="69" t="str">
        <f>IFERROR(CLEAN(HLOOKUP(AE$1,'1.源数据-产品报告-消费降序'!AE:AE,ROW(),0)),"")</f>
        <v/>
      </c>
      <c r="AH851" s="69" t="str">
        <f>IFERROR(CLEAN(HLOOKUP(AH$1,'1.源数据-产品报告-消费降序'!AH:AH,ROW(),0)),"")</f>
        <v/>
      </c>
      <c r="AI851" s="69" t="str">
        <f>IFERROR(CLEAN(HLOOKUP(AI$1,'1.源数据-产品报告-消费降序'!AI:AI,ROW(),0)),"")</f>
        <v/>
      </c>
      <c r="AJ851" s="69" t="str">
        <f>IFERROR(CLEAN(HLOOKUP(AJ$1,'1.源数据-产品报告-消费降序'!AJ:AJ,ROW(),0)),"")</f>
        <v/>
      </c>
      <c r="AK851" s="69" t="str">
        <f>IFERROR(CLEAN(HLOOKUP(AK$1,'1.源数据-产品报告-消费降序'!AK:AK,ROW(),0)),"")</f>
        <v/>
      </c>
      <c r="AL851" s="69" t="str">
        <f>IFERROR(CLEAN(HLOOKUP(AL$1,'1.源数据-产品报告-消费降序'!AL:AL,ROW(),0)),"")</f>
        <v/>
      </c>
      <c r="AM851" s="69" t="str">
        <f>IFERROR(CLEAN(HLOOKUP(AM$1,'1.源数据-产品报告-消费降序'!AM:AM,ROW(),0)),"")</f>
        <v/>
      </c>
      <c r="AN851" s="69" t="str">
        <f>IFERROR(CLEAN(HLOOKUP(AN$1,'1.源数据-产品报告-消费降序'!AN:AN,ROW(),0)),"")</f>
        <v/>
      </c>
      <c r="AO8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1" s="69" t="str">
        <f>IFERROR(CLEAN(HLOOKUP(AP$1,'1.源数据-产品报告-消费降序'!AP:AP,ROW(),0)),"")</f>
        <v/>
      </c>
      <c r="AS851" s="69" t="str">
        <f>IFERROR(CLEAN(HLOOKUP(AS$1,'1.源数据-产品报告-消费降序'!AS:AS,ROW(),0)),"")</f>
        <v/>
      </c>
      <c r="AT851" s="69" t="str">
        <f>IFERROR(CLEAN(HLOOKUP(AT$1,'1.源数据-产品报告-消费降序'!AT:AT,ROW(),0)),"")</f>
        <v/>
      </c>
      <c r="AU851" s="69" t="str">
        <f>IFERROR(CLEAN(HLOOKUP(AU$1,'1.源数据-产品报告-消费降序'!AU:AU,ROW(),0)),"")</f>
        <v/>
      </c>
      <c r="AV851" s="69" t="str">
        <f>IFERROR(CLEAN(HLOOKUP(AV$1,'1.源数据-产品报告-消费降序'!AV:AV,ROW(),0)),"")</f>
        <v/>
      </c>
      <c r="AW851" s="69" t="str">
        <f>IFERROR(CLEAN(HLOOKUP(AW$1,'1.源数据-产品报告-消费降序'!AW:AW,ROW(),0)),"")</f>
        <v/>
      </c>
      <c r="AX851" s="69" t="str">
        <f>IFERROR(CLEAN(HLOOKUP(AX$1,'1.源数据-产品报告-消费降序'!AX:AX,ROW(),0)),"")</f>
        <v/>
      </c>
      <c r="AY851" s="69" t="str">
        <f>IFERROR(CLEAN(HLOOKUP(AY$1,'1.源数据-产品报告-消费降序'!AY:AY,ROW(),0)),"")</f>
        <v/>
      </c>
      <c r="AZ8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1" s="69" t="str">
        <f>IFERROR(CLEAN(HLOOKUP(BA$1,'1.源数据-产品报告-消费降序'!BA:BA,ROW(),0)),"")</f>
        <v/>
      </c>
      <c r="BD851" s="69" t="str">
        <f>IFERROR(CLEAN(HLOOKUP(BD$1,'1.源数据-产品报告-消费降序'!BD:BD,ROW(),0)),"")</f>
        <v/>
      </c>
      <c r="BE851" s="69" t="str">
        <f>IFERROR(CLEAN(HLOOKUP(BE$1,'1.源数据-产品报告-消费降序'!BE:BE,ROW(),0)),"")</f>
        <v/>
      </c>
      <c r="BF851" s="69" t="str">
        <f>IFERROR(CLEAN(HLOOKUP(BF$1,'1.源数据-产品报告-消费降序'!BF:BF,ROW(),0)),"")</f>
        <v/>
      </c>
      <c r="BG851" s="69" t="str">
        <f>IFERROR(CLEAN(HLOOKUP(BG$1,'1.源数据-产品报告-消费降序'!BG:BG,ROW(),0)),"")</f>
        <v/>
      </c>
      <c r="BH851" s="69" t="str">
        <f>IFERROR(CLEAN(HLOOKUP(BH$1,'1.源数据-产品报告-消费降序'!BH:BH,ROW(),0)),"")</f>
        <v/>
      </c>
      <c r="BI851" s="69" t="str">
        <f>IFERROR(CLEAN(HLOOKUP(BI$1,'1.源数据-产品报告-消费降序'!BI:BI,ROW(),0)),"")</f>
        <v/>
      </c>
      <c r="BJ851" s="69" t="str">
        <f>IFERROR(CLEAN(HLOOKUP(BJ$1,'1.源数据-产品报告-消费降序'!BJ:BJ,ROW(),0)),"")</f>
        <v/>
      </c>
      <c r="BK8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1" s="69" t="str">
        <f>IFERROR(CLEAN(HLOOKUP(BL$1,'1.源数据-产品报告-消费降序'!BL:BL,ROW(),0)),"")</f>
        <v/>
      </c>
      <c r="BO851" s="69" t="str">
        <f>IFERROR(CLEAN(HLOOKUP(BO$1,'1.源数据-产品报告-消费降序'!BO:BO,ROW(),0)),"")</f>
        <v/>
      </c>
      <c r="BP851" s="69" t="str">
        <f>IFERROR(CLEAN(HLOOKUP(BP$1,'1.源数据-产品报告-消费降序'!BP:BP,ROW(),0)),"")</f>
        <v/>
      </c>
      <c r="BQ851" s="69" t="str">
        <f>IFERROR(CLEAN(HLOOKUP(BQ$1,'1.源数据-产品报告-消费降序'!BQ:BQ,ROW(),0)),"")</f>
        <v/>
      </c>
      <c r="BR851" s="69" t="str">
        <f>IFERROR(CLEAN(HLOOKUP(BR$1,'1.源数据-产品报告-消费降序'!BR:BR,ROW(),0)),"")</f>
        <v/>
      </c>
      <c r="BS851" s="69" t="str">
        <f>IFERROR(CLEAN(HLOOKUP(BS$1,'1.源数据-产品报告-消费降序'!BS:BS,ROW(),0)),"")</f>
        <v/>
      </c>
      <c r="BT851" s="69" t="str">
        <f>IFERROR(CLEAN(HLOOKUP(BT$1,'1.源数据-产品报告-消费降序'!BT:BT,ROW(),0)),"")</f>
        <v/>
      </c>
      <c r="BU851" s="69" t="str">
        <f>IFERROR(CLEAN(HLOOKUP(BU$1,'1.源数据-产品报告-消费降序'!BU:BU,ROW(),0)),"")</f>
        <v/>
      </c>
      <c r="BV8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1" s="69" t="str">
        <f>IFERROR(CLEAN(HLOOKUP(BW$1,'1.源数据-产品报告-消费降序'!BW:BW,ROW(),0)),"")</f>
        <v/>
      </c>
    </row>
    <row r="852" spans="1:75">
      <c r="A852" s="69" t="str">
        <f>IFERROR(CLEAN(HLOOKUP(A$1,'1.源数据-产品报告-消费降序'!A:A,ROW(),0)),"")</f>
        <v/>
      </c>
      <c r="B852" s="69" t="str">
        <f>IFERROR(CLEAN(HLOOKUP(B$1,'1.源数据-产品报告-消费降序'!B:B,ROW(),0)),"")</f>
        <v/>
      </c>
      <c r="C852" s="69" t="str">
        <f>IFERROR(CLEAN(HLOOKUP(C$1,'1.源数据-产品报告-消费降序'!C:C,ROW(),0)),"")</f>
        <v/>
      </c>
      <c r="D852" s="69" t="str">
        <f>IFERROR(CLEAN(HLOOKUP(D$1,'1.源数据-产品报告-消费降序'!D:D,ROW(),0)),"")</f>
        <v/>
      </c>
      <c r="E852" s="69" t="str">
        <f>IFERROR(CLEAN(HLOOKUP(E$1,'1.源数据-产品报告-消费降序'!E:E,ROW(),0)),"")</f>
        <v/>
      </c>
      <c r="F852" s="69" t="str">
        <f>IFERROR(CLEAN(HLOOKUP(F$1,'1.源数据-产品报告-消费降序'!F:F,ROW(),0)),"")</f>
        <v/>
      </c>
      <c r="G852" s="70">
        <f>IFERROR((HLOOKUP(G$1,'1.源数据-产品报告-消费降序'!G:G,ROW(),0)),"")</f>
        <v>0</v>
      </c>
      <c r="H8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2" s="69" t="str">
        <f>IFERROR(CLEAN(HLOOKUP(I$1,'1.源数据-产品报告-消费降序'!I:I,ROW(),0)),"")</f>
        <v/>
      </c>
      <c r="L852" s="69" t="str">
        <f>IFERROR(CLEAN(HLOOKUP(L$1,'1.源数据-产品报告-消费降序'!L:L,ROW(),0)),"")</f>
        <v/>
      </c>
      <c r="M852" s="69" t="str">
        <f>IFERROR(CLEAN(HLOOKUP(M$1,'1.源数据-产品报告-消费降序'!M:M,ROW(),0)),"")</f>
        <v/>
      </c>
      <c r="N852" s="69" t="str">
        <f>IFERROR(CLEAN(HLOOKUP(N$1,'1.源数据-产品报告-消费降序'!N:N,ROW(),0)),"")</f>
        <v/>
      </c>
      <c r="O852" s="69" t="str">
        <f>IFERROR(CLEAN(HLOOKUP(O$1,'1.源数据-产品报告-消费降序'!O:O,ROW(),0)),"")</f>
        <v/>
      </c>
      <c r="P852" s="69" t="str">
        <f>IFERROR(CLEAN(HLOOKUP(P$1,'1.源数据-产品报告-消费降序'!P:P,ROW(),0)),"")</f>
        <v/>
      </c>
      <c r="Q852" s="69" t="str">
        <f>IFERROR(CLEAN(HLOOKUP(Q$1,'1.源数据-产品报告-消费降序'!Q:Q,ROW(),0)),"")</f>
        <v/>
      </c>
      <c r="R852" s="69" t="str">
        <f>IFERROR(CLEAN(HLOOKUP(R$1,'1.源数据-产品报告-消费降序'!R:R,ROW(),0)),"")</f>
        <v/>
      </c>
      <c r="S8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2" s="69" t="str">
        <f>IFERROR(CLEAN(HLOOKUP(T$1,'1.源数据-产品报告-消费降序'!T:T,ROW(),0)),"")</f>
        <v/>
      </c>
      <c r="W852" s="69" t="str">
        <f>IFERROR(CLEAN(HLOOKUP(W$1,'1.源数据-产品报告-消费降序'!W:W,ROW(),0)),"")</f>
        <v/>
      </c>
      <c r="X852" s="69" t="str">
        <f>IFERROR(CLEAN(HLOOKUP(X$1,'1.源数据-产品报告-消费降序'!X:X,ROW(),0)),"")</f>
        <v/>
      </c>
      <c r="Y852" s="69" t="str">
        <f>IFERROR(CLEAN(HLOOKUP(Y$1,'1.源数据-产品报告-消费降序'!Y:Y,ROW(),0)),"")</f>
        <v/>
      </c>
      <c r="Z852" s="69" t="str">
        <f>IFERROR(CLEAN(HLOOKUP(Z$1,'1.源数据-产品报告-消费降序'!Z:Z,ROW(),0)),"")</f>
        <v/>
      </c>
      <c r="AA852" s="69" t="str">
        <f>IFERROR(CLEAN(HLOOKUP(AA$1,'1.源数据-产品报告-消费降序'!AA:AA,ROW(),0)),"")</f>
        <v/>
      </c>
      <c r="AB852" s="69" t="str">
        <f>IFERROR(CLEAN(HLOOKUP(AB$1,'1.源数据-产品报告-消费降序'!AB:AB,ROW(),0)),"")</f>
        <v/>
      </c>
      <c r="AC852" s="69" t="str">
        <f>IFERROR(CLEAN(HLOOKUP(AC$1,'1.源数据-产品报告-消费降序'!AC:AC,ROW(),0)),"")</f>
        <v/>
      </c>
      <c r="AD8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2" s="69" t="str">
        <f>IFERROR(CLEAN(HLOOKUP(AE$1,'1.源数据-产品报告-消费降序'!AE:AE,ROW(),0)),"")</f>
        <v/>
      </c>
      <c r="AH852" s="69" t="str">
        <f>IFERROR(CLEAN(HLOOKUP(AH$1,'1.源数据-产品报告-消费降序'!AH:AH,ROW(),0)),"")</f>
        <v/>
      </c>
      <c r="AI852" s="69" t="str">
        <f>IFERROR(CLEAN(HLOOKUP(AI$1,'1.源数据-产品报告-消费降序'!AI:AI,ROW(),0)),"")</f>
        <v/>
      </c>
      <c r="AJ852" s="69" t="str">
        <f>IFERROR(CLEAN(HLOOKUP(AJ$1,'1.源数据-产品报告-消费降序'!AJ:AJ,ROW(),0)),"")</f>
        <v/>
      </c>
      <c r="AK852" s="69" t="str">
        <f>IFERROR(CLEAN(HLOOKUP(AK$1,'1.源数据-产品报告-消费降序'!AK:AK,ROW(),0)),"")</f>
        <v/>
      </c>
      <c r="AL852" s="69" t="str">
        <f>IFERROR(CLEAN(HLOOKUP(AL$1,'1.源数据-产品报告-消费降序'!AL:AL,ROW(),0)),"")</f>
        <v/>
      </c>
      <c r="AM852" s="69" t="str">
        <f>IFERROR(CLEAN(HLOOKUP(AM$1,'1.源数据-产品报告-消费降序'!AM:AM,ROW(),0)),"")</f>
        <v/>
      </c>
      <c r="AN852" s="69" t="str">
        <f>IFERROR(CLEAN(HLOOKUP(AN$1,'1.源数据-产品报告-消费降序'!AN:AN,ROW(),0)),"")</f>
        <v/>
      </c>
      <c r="AO8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2" s="69" t="str">
        <f>IFERROR(CLEAN(HLOOKUP(AP$1,'1.源数据-产品报告-消费降序'!AP:AP,ROW(),0)),"")</f>
        <v/>
      </c>
      <c r="AS852" s="69" t="str">
        <f>IFERROR(CLEAN(HLOOKUP(AS$1,'1.源数据-产品报告-消费降序'!AS:AS,ROW(),0)),"")</f>
        <v/>
      </c>
      <c r="AT852" s="69" t="str">
        <f>IFERROR(CLEAN(HLOOKUP(AT$1,'1.源数据-产品报告-消费降序'!AT:AT,ROW(),0)),"")</f>
        <v/>
      </c>
      <c r="AU852" s="69" t="str">
        <f>IFERROR(CLEAN(HLOOKUP(AU$1,'1.源数据-产品报告-消费降序'!AU:AU,ROW(),0)),"")</f>
        <v/>
      </c>
      <c r="AV852" s="69" t="str">
        <f>IFERROR(CLEAN(HLOOKUP(AV$1,'1.源数据-产品报告-消费降序'!AV:AV,ROW(),0)),"")</f>
        <v/>
      </c>
      <c r="AW852" s="69" t="str">
        <f>IFERROR(CLEAN(HLOOKUP(AW$1,'1.源数据-产品报告-消费降序'!AW:AW,ROW(),0)),"")</f>
        <v/>
      </c>
      <c r="AX852" s="69" t="str">
        <f>IFERROR(CLEAN(HLOOKUP(AX$1,'1.源数据-产品报告-消费降序'!AX:AX,ROW(),0)),"")</f>
        <v/>
      </c>
      <c r="AY852" s="69" t="str">
        <f>IFERROR(CLEAN(HLOOKUP(AY$1,'1.源数据-产品报告-消费降序'!AY:AY,ROW(),0)),"")</f>
        <v/>
      </c>
      <c r="AZ8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2" s="69" t="str">
        <f>IFERROR(CLEAN(HLOOKUP(BA$1,'1.源数据-产品报告-消费降序'!BA:BA,ROW(),0)),"")</f>
        <v/>
      </c>
      <c r="BD852" s="69" t="str">
        <f>IFERROR(CLEAN(HLOOKUP(BD$1,'1.源数据-产品报告-消费降序'!BD:BD,ROW(),0)),"")</f>
        <v/>
      </c>
      <c r="BE852" s="69" t="str">
        <f>IFERROR(CLEAN(HLOOKUP(BE$1,'1.源数据-产品报告-消费降序'!BE:BE,ROW(),0)),"")</f>
        <v/>
      </c>
      <c r="BF852" s="69" t="str">
        <f>IFERROR(CLEAN(HLOOKUP(BF$1,'1.源数据-产品报告-消费降序'!BF:BF,ROW(),0)),"")</f>
        <v/>
      </c>
      <c r="BG852" s="69" t="str">
        <f>IFERROR(CLEAN(HLOOKUP(BG$1,'1.源数据-产品报告-消费降序'!BG:BG,ROW(),0)),"")</f>
        <v/>
      </c>
      <c r="BH852" s="69" t="str">
        <f>IFERROR(CLEAN(HLOOKUP(BH$1,'1.源数据-产品报告-消费降序'!BH:BH,ROW(),0)),"")</f>
        <v/>
      </c>
      <c r="BI852" s="69" t="str">
        <f>IFERROR(CLEAN(HLOOKUP(BI$1,'1.源数据-产品报告-消费降序'!BI:BI,ROW(),0)),"")</f>
        <v/>
      </c>
      <c r="BJ852" s="69" t="str">
        <f>IFERROR(CLEAN(HLOOKUP(BJ$1,'1.源数据-产品报告-消费降序'!BJ:BJ,ROW(),0)),"")</f>
        <v/>
      </c>
      <c r="BK8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2" s="69" t="str">
        <f>IFERROR(CLEAN(HLOOKUP(BL$1,'1.源数据-产品报告-消费降序'!BL:BL,ROW(),0)),"")</f>
        <v/>
      </c>
      <c r="BO852" s="69" t="str">
        <f>IFERROR(CLEAN(HLOOKUP(BO$1,'1.源数据-产品报告-消费降序'!BO:BO,ROW(),0)),"")</f>
        <v/>
      </c>
      <c r="BP852" s="69" t="str">
        <f>IFERROR(CLEAN(HLOOKUP(BP$1,'1.源数据-产品报告-消费降序'!BP:BP,ROW(),0)),"")</f>
        <v/>
      </c>
      <c r="BQ852" s="69" t="str">
        <f>IFERROR(CLEAN(HLOOKUP(BQ$1,'1.源数据-产品报告-消费降序'!BQ:BQ,ROW(),0)),"")</f>
        <v/>
      </c>
      <c r="BR852" s="69" t="str">
        <f>IFERROR(CLEAN(HLOOKUP(BR$1,'1.源数据-产品报告-消费降序'!BR:BR,ROW(),0)),"")</f>
        <v/>
      </c>
      <c r="BS852" s="69" t="str">
        <f>IFERROR(CLEAN(HLOOKUP(BS$1,'1.源数据-产品报告-消费降序'!BS:BS,ROW(),0)),"")</f>
        <v/>
      </c>
      <c r="BT852" s="69" t="str">
        <f>IFERROR(CLEAN(HLOOKUP(BT$1,'1.源数据-产品报告-消费降序'!BT:BT,ROW(),0)),"")</f>
        <v/>
      </c>
      <c r="BU852" s="69" t="str">
        <f>IFERROR(CLEAN(HLOOKUP(BU$1,'1.源数据-产品报告-消费降序'!BU:BU,ROW(),0)),"")</f>
        <v/>
      </c>
      <c r="BV8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2" s="69" t="str">
        <f>IFERROR(CLEAN(HLOOKUP(BW$1,'1.源数据-产品报告-消费降序'!BW:BW,ROW(),0)),"")</f>
        <v/>
      </c>
    </row>
    <row r="853" spans="1:75">
      <c r="A853" s="69" t="str">
        <f>IFERROR(CLEAN(HLOOKUP(A$1,'1.源数据-产品报告-消费降序'!A:A,ROW(),0)),"")</f>
        <v/>
      </c>
      <c r="B853" s="69" t="str">
        <f>IFERROR(CLEAN(HLOOKUP(B$1,'1.源数据-产品报告-消费降序'!B:B,ROW(),0)),"")</f>
        <v/>
      </c>
      <c r="C853" s="69" t="str">
        <f>IFERROR(CLEAN(HLOOKUP(C$1,'1.源数据-产品报告-消费降序'!C:C,ROW(),0)),"")</f>
        <v/>
      </c>
      <c r="D853" s="69" t="str">
        <f>IFERROR(CLEAN(HLOOKUP(D$1,'1.源数据-产品报告-消费降序'!D:D,ROW(),0)),"")</f>
        <v/>
      </c>
      <c r="E853" s="69" t="str">
        <f>IFERROR(CLEAN(HLOOKUP(E$1,'1.源数据-产品报告-消费降序'!E:E,ROW(),0)),"")</f>
        <v/>
      </c>
      <c r="F853" s="69" t="str">
        <f>IFERROR(CLEAN(HLOOKUP(F$1,'1.源数据-产品报告-消费降序'!F:F,ROW(),0)),"")</f>
        <v/>
      </c>
      <c r="G853" s="70">
        <f>IFERROR((HLOOKUP(G$1,'1.源数据-产品报告-消费降序'!G:G,ROW(),0)),"")</f>
        <v>0</v>
      </c>
      <c r="H8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3" s="69" t="str">
        <f>IFERROR(CLEAN(HLOOKUP(I$1,'1.源数据-产品报告-消费降序'!I:I,ROW(),0)),"")</f>
        <v/>
      </c>
      <c r="L853" s="69" t="str">
        <f>IFERROR(CLEAN(HLOOKUP(L$1,'1.源数据-产品报告-消费降序'!L:L,ROW(),0)),"")</f>
        <v/>
      </c>
      <c r="M853" s="69" t="str">
        <f>IFERROR(CLEAN(HLOOKUP(M$1,'1.源数据-产品报告-消费降序'!M:M,ROW(),0)),"")</f>
        <v/>
      </c>
      <c r="N853" s="69" t="str">
        <f>IFERROR(CLEAN(HLOOKUP(N$1,'1.源数据-产品报告-消费降序'!N:N,ROW(),0)),"")</f>
        <v/>
      </c>
      <c r="O853" s="69" t="str">
        <f>IFERROR(CLEAN(HLOOKUP(O$1,'1.源数据-产品报告-消费降序'!O:O,ROW(),0)),"")</f>
        <v/>
      </c>
      <c r="P853" s="69" t="str">
        <f>IFERROR(CLEAN(HLOOKUP(P$1,'1.源数据-产品报告-消费降序'!P:P,ROW(),0)),"")</f>
        <v/>
      </c>
      <c r="Q853" s="69" t="str">
        <f>IFERROR(CLEAN(HLOOKUP(Q$1,'1.源数据-产品报告-消费降序'!Q:Q,ROW(),0)),"")</f>
        <v/>
      </c>
      <c r="R853" s="69" t="str">
        <f>IFERROR(CLEAN(HLOOKUP(R$1,'1.源数据-产品报告-消费降序'!R:R,ROW(),0)),"")</f>
        <v/>
      </c>
      <c r="S8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3" s="69" t="str">
        <f>IFERROR(CLEAN(HLOOKUP(T$1,'1.源数据-产品报告-消费降序'!T:T,ROW(),0)),"")</f>
        <v/>
      </c>
      <c r="W853" s="69" t="str">
        <f>IFERROR(CLEAN(HLOOKUP(W$1,'1.源数据-产品报告-消费降序'!W:W,ROW(),0)),"")</f>
        <v/>
      </c>
      <c r="X853" s="69" t="str">
        <f>IFERROR(CLEAN(HLOOKUP(X$1,'1.源数据-产品报告-消费降序'!X:X,ROW(),0)),"")</f>
        <v/>
      </c>
      <c r="Y853" s="69" t="str">
        <f>IFERROR(CLEAN(HLOOKUP(Y$1,'1.源数据-产品报告-消费降序'!Y:Y,ROW(),0)),"")</f>
        <v/>
      </c>
      <c r="Z853" s="69" t="str">
        <f>IFERROR(CLEAN(HLOOKUP(Z$1,'1.源数据-产品报告-消费降序'!Z:Z,ROW(),0)),"")</f>
        <v/>
      </c>
      <c r="AA853" s="69" t="str">
        <f>IFERROR(CLEAN(HLOOKUP(AA$1,'1.源数据-产品报告-消费降序'!AA:AA,ROW(),0)),"")</f>
        <v/>
      </c>
      <c r="AB853" s="69" t="str">
        <f>IFERROR(CLEAN(HLOOKUP(AB$1,'1.源数据-产品报告-消费降序'!AB:AB,ROW(),0)),"")</f>
        <v/>
      </c>
      <c r="AC853" s="69" t="str">
        <f>IFERROR(CLEAN(HLOOKUP(AC$1,'1.源数据-产品报告-消费降序'!AC:AC,ROW(),0)),"")</f>
        <v/>
      </c>
      <c r="AD8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3" s="69" t="str">
        <f>IFERROR(CLEAN(HLOOKUP(AE$1,'1.源数据-产品报告-消费降序'!AE:AE,ROW(),0)),"")</f>
        <v/>
      </c>
      <c r="AH853" s="69" t="str">
        <f>IFERROR(CLEAN(HLOOKUP(AH$1,'1.源数据-产品报告-消费降序'!AH:AH,ROW(),0)),"")</f>
        <v/>
      </c>
      <c r="AI853" s="69" t="str">
        <f>IFERROR(CLEAN(HLOOKUP(AI$1,'1.源数据-产品报告-消费降序'!AI:AI,ROW(),0)),"")</f>
        <v/>
      </c>
      <c r="AJ853" s="69" t="str">
        <f>IFERROR(CLEAN(HLOOKUP(AJ$1,'1.源数据-产品报告-消费降序'!AJ:AJ,ROW(),0)),"")</f>
        <v/>
      </c>
      <c r="AK853" s="69" t="str">
        <f>IFERROR(CLEAN(HLOOKUP(AK$1,'1.源数据-产品报告-消费降序'!AK:AK,ROW(),0)),"")</f>
        <v/>
      </c>
      <c r="AL853" s="69" t="str">
        <f>IFERROR(CLEAN(HLOOKUP(AL$1,'1.源数据-产品报告-消费降序'!AL:AL,ROW(),0)),"")</f>
        <v/>
      </c>
      <c r="AM853" s="69" t="str">
        <f>IFERROR(CLEAN(HLOOKUP(AM$1,'1.源数据-产品报告-消费降序'!AM:AM,ROW(),0)),"")</f>
        <v/>
      </c>
      <c r="AN853" s="69" t="str">
        <f>IFERROR(CLEAN(HLOOKUP(AN$1,'1.源数据-产品报告-消费降序'!AN:AN,ROW(),0)),"")</f>
        <v/>
      </c>
      <c r="AO8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3" s="69" t="str">
        <f>IFERROR(CLEAN(HLOOKUP(AP$1,'1.源数据-产品报告-消费降序'!AP:AP,ROW(),0)),"")</f>
        <v/>
      </c>
      <c r="AS853" s="69" t="str">
        <f>IFERROR(CLEAN(HLOOKUP(AS$1,'1.源数据-产品报告-消费降序'!AS:AS,ROW(),0)),"")</f>
        <v/>
      </c>
      <c r="AT853" s="69" t="str">
        <f>IFERROR(CLEAN(HLOOKUP(AT$1,'1.源数据-产品报告-消费降序'!AT:AT,ROW(),0)),"")</f>
        <v/>
      </c>
      <c r="AU853" s="69" t="str">
        <f>IFERROR(CLEAN(HLOOKUP(AU$1,'1.源数据-产品报告-消费降序'!AU:AU,ROW(),0)),"")</f>
        <v/>
      </c>
      <c r="AV853" s="69" t="str">
        <f>IFERROR(CLEAN(HLOOKUP(AV$1,'1.源数据-产品报告-消费降序'!AV:AV,ROW(),0)),"")</f>
        <v/>
      </c>
      <c r="AW853" s="69" t="str">
        <f>IFERROR(CLEAN(HLOOKUP(AW$1,'1.源数据-产品报告-消费降序'!AW:AW,ROW(),0)),"")</f>
        <v/>
      </c>
      <c r="AX853" s="69" t="str">
        <f>IFERROR(CLEAN(HLOOKUP(AX$1,'1.源数据-产品报告-消费降序'!AX:AX,ROW(),0)),"")</f>
        <v/>
      </c>
      <c r="AY853" s="69" t="str">
        <f>IFERROR(CLEAN(HLOOKUP(AY$1,'1.源数据-产品报告-消费降序'!AY:AY,ROW(),0)),"")</f>
        <v/>
      </c>
      <c r="AZ8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3" s="69" t="str">
        <f>IFERROR(CLEAN(HLOOKUP(BA$1,'1.源数据-产品报告-消费降序'!BA:BA,ROW(),0)),"")</f>
        <v/>
      </c>
      <c r="BD853" s="69" t="str">
        <f>IFERROR(CLEAN(HLOOKUP(BD$1,'1.源数据-产品报告-消费降序'!BD:BD,ROW(),0)),"")</f>
        <v/>
      </c>
      <c r="BE853" s="69" t="str">
        <f>IFERROR(CLEAN(HLOOKUP(BE$1,'1.源数据-产品报告-消费降序'!BE:BE,ROW(),0)),"")</f>
        <v/>
      </c>
      <c r="BF853" s="69" t="str">
        <f>IFERROR(CLEAN(HLOOKUP(BF$1,'1.源数据-产品报告-消费降序'!BF:BF,ROW(),0)),"")</f>
        <v/>
      </c>
      <c r="BG853" s="69" t="str">
        <f>IFERROR(CLEAN(HLOOKUP(BG$1,'1.源数据-产品报告-消费降序'!BG:BG,ROW(),0)),"")</f>
        <v/>
      </c>
      <c r="BH853" s="69" t="str">
        <f>IFERROR(CLEAN(HLOOKUP(BH$1,'1.源数据-产品报告-消费降序'!BH:BH,ROW(),0)),"")</f>
        <v/>
      </c>
      <c r="BI853" s="69" t="str">
        <f>IFERROR(CLEAN(HLOOKUP(BI$1,'1.源数据-产品报告-消费降序'!BI:BI,ROW(),0)),"")</f>
        <v/>
      </c>
      <c r="BJ853" s="69" t="str">
        <f>IFERROR(CLEAN(HLOOKUP(BJ$1,'1.源数据-产品报告-消费降序'!BJ:BJ,ROW(),0)),"")</f>
        <v/>
      </c>
      <c r="BK8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3" s="69" t="str">
        <f>IFERROR(CLEAN(HLOOKUP(BL$1,'1.源数据-产品报告-消费降序'!BL:BL,ROW(),0)),"")</f>
        <v/>
      </c>
      <c r="BO853" s="69" t="str">
        <f>IFERROR(CLEAN(HLOOKUP(BO$1,'1.源数据-产品报告-消费降序'!BO:BO,ROW(),0)),"")</f>
        <v/>
      </c>
      <c r="BP853" s="69" t="str">
        <f>IFERROR(CLEAN(HLOOKUP(BP$1,'1.源数据-产品报告-消费降序'!BP:BP,ROW(),0)),"")</f>
        <v/>
      </c>
      <c r="BQ853" s="69" t="str">
        <f>IFERROR(CLEAN(HLOOKUP(BQ$1,'1.源数据-产品报告-消费降序'!BQ:BQ,ROW(),0)),"")</f>
        <v/>
      </c>
      <c r="BR853" s="69" t="str">
        <f>IFERROR(CLEAN(HLOOKUP(BR$1,'1.源数据-产品报告-消费降序'!BR:BR,ROW(),0)),"")</f>
        <v/>
      </c>
      <c r="BS853" s="69" t="str">
        <f>IFERROR(CLEAN(HLOOKUP(BS$1,'1.源数据-产品报告-消费降序'!BS:BS,ROW(),0)),"")</f>
        <v/>
      </c>
      <c r="BT853" s="69" t="str">
        <f>IFERROR(CLEAN(HLOOKUP(BT$1,'1.源数据-产品报告-消费降序'!BT:BT,ROW(),0)),"")</f>
        <v/>
      </c>
      <c r="BU853" s="69" t="str">
        <f>IFERROR(CLEAN(HLOOKUP(BU$1,'1.源数据-产品报告-消费降序'!BU:BU,ROW(),0)),"")</f>
        <v/>
      </c>
      <c r="BV8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3" s="69" t="str">
        <f>IFERROR(CLEAN(HLOOKUP(BW$1,'1.源数据-产品报告-消费降序'!BW:BW,ROW(),0)),"")</f>
        <v/>
      </c>
    </row>
    <row r="854" spans="1:75">
      <c r="A854" s="69" t="str">
        <f>IFERROR(CLEAN(HLOOKUP(A$1,'1.源数据-产品报告-消费降序'!A:A,ROW(),0)),"")</f>
        <v/>
      </c>
      <c r="B854" s="69" t="str">
        <f>IFERROR(CLEAN(HLOOKUP(B$1,'1.源数据-产品报告-消费降序'!B:B,ROW(),0)),"")</f>
        <v/>
      </c>
      <c r="C854" s="69" t="str">
        <f>IFERROR(CLEAN(HLOOKUP(C$1,'1.源数据-产品报告-消费降序'!C:C,ROW(),0)),"")</f>
        <v/>
      </c>
      <c r="D854" s="69" t="str">
        <f>IFERROR(CLEAN(HLOOKUP(D$1,'1.源数据-产品报告-消费降序'!D:D,ROW(),0)),"")</f>
        <v/>
      </c>
      <c r="E854" s="69" t="str">
        <f>IFERROR(CLEAN(HLOOKUP(E$1,'1.源数据-产品报告-消费降序'!E:E,ROW(),0)),"")</f>
        <v/>
      </c>
      <c r="F854" s="69" t="str">
        <f>IFERROR(CLEAN(HLOOKUP(F$1,'1.源数据-产品报告-消费降序'!F:F,ROW(),0)),"")</f>
        <v/>
      </c>
      <c r="G854" s="70">
        <f>IFERROR((HLOOKUP(G$1,'1.源数据-产品报告-消费降序'!G:G,ROW(),0)),"")</f>
        <v>0</v>
      </c>
      <c r="H8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4" s="69" t="str">
        <f>IFERROR(CLEAN(HLOOKUP(I$1,'1.源数据-产品报告-消费降序'!I:I,ROW(),0)),"")</f>
        <v/>
      </c>
      <c r="L854" s="69" t="str">
        <f>IFERROR(CLEAN(HLOOKUP(L$1,'1.源数据-产品报告-消费降序'!L:L,ROW(),0)),"")</f>
        <v/>
      </c>
      <c r="M854" s="69" t="str">
        <f>IFERROR(CLEAN(HLOOKUP(M$1,'1.源数据-产品报告-消费降序'!M:M,ROW(),0)),"")</f>
        <v/>
      </c>
      <c r="N854" s="69" t="str">
        <f>IFERROR(CLEAN(HLOOKUP(N$1,'1.源数据-产品报告-消费降序'!N:N,ROW(),0)),"")</f>
        <v/>
      </c>
      <c r="O854" s="69" t="str">
        <f>IFERROR(CLEAN(HLOOKUP(O$1,'1.源数据-产品报告-消费降序'!O:O,ROW(),0)),"")</f>
        <v/>
      </c>
      <c r="P854" s="69" t="str">
        <f>IFERROR(CLEAN(HLOOKUP(P$1,'1.源数据-产品报告-消费降序'!P:P,ROW(),0)),"")</f>
        <v/>
      </c>
      <c r="Q854" s="69" t="str">
        <f>IFERROR(CLEAN(HLOOKUP(Q$1,'1.源数据-产品报告-消费降序'!Q:Q,ROW(),0)),"")</f>
        <v/>
      </c>
      <c r="R854" s="69" t="str">
        <f>IFERROR(CLEAN(HLOOKUP(R$1,'1.源数据-产品报告-消费降序'!R:R,ROW(),0)),"")</f>
        <v/>
      </c>
      <c r="S8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4" s="69" t="str">
        <f>IFERROR(CLEAN(HLOOKUP(T$1,'1.源数据-产品报告-消费降序'!T:T,ROW(),0)),"")</f>
        <v/>
      </c>
      <c r="W854" s="69" t="str">
        <f>IFERROR(CLEAN(HLOOKUP(W$1,'1.源数据-产品报告-消费降序'!W:W,ROW(),0)),"")</f>
        <v/>
      </c>
      <c r="X854" s="69" t="str">
        <f>IFERROR(CLEAN(HLOOKUP(X$1,'1.源数据-产品报告-消费降序'!X:X,ROW(),0)),"")</f>
        <v/>
      </c>
      <c r="Y854" s="69" t="str">
        <f>IFERROR(CLEAN(HLOOKUP(Y$1,'1.源数据-产品报告-消费降序'!Y:Y,ROW(),0)),"")</f>
        <v/>
      </c>
      <c r="Z854" s="69" t="str">
        <f>IFERROR(CLEAN(HLOOKUP(Z$1,'1.源数据-产品报告-消费降序'!Z:Z,ROW(),0)),"")</f>
        <v/>
      </c>
      <c r="AA854" s="69" t="str">
        <f>IFERROR(CLEAN(HLOOKUP(AA$1,'1.源数据-产品报告-消费降序'!AA:AA,ROW(),0)),"")</f>
        <v/>
      </c>
      <c r="AB854" s="69" t="str">
        <f>IFERROR(CLEAN(HLOOKUP(AB$1,'1.源数据-产品报告-消费降序'!AB:AB,ROW(),0)),"")</f>
        <v/>
      </c>
      <c r="AC854" s="69" t="str">
        <f>IFERROR(CLEAN(HLOOKUP(AC$1,'1.源数据-产品报告-消费降序'!AC:AC,ROW(),0)),"")</f>
        <v/>
      </c>
      <c r="AD8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4" s="69" t="str">
        <f>IFERROR(CLEAN(HLOOKUP(AE$1,'1.源数据-产品报告-消费降序'!AE:AE,ROW(),0)),"")</f>
        <v/>
      </c>
      <c r="AH854" s="69" t="str">
        <f>IFERROR(CLEAN(HLOOKUP(AH$1,'1.源数据-产品报告-消费降序'!AH:AH,ROW(),0)),"")</f>
        <v/>
      </c>
      <c r="AI854" s="69" t="str">
        <f>IFERROR(CLEAN(HLOOKUP(AI$1,'1.源数据-产品报告-消费降序'!AI:AI,ROW(),0)),"")</f>
        <v/>
      </c>
      <c r="AJ854" s="69" t="str">
        <f>IFERROR(CLEAN(HLOOKUP(AJ$1,'1.源数据-产品报告-消费降序'!AJ:AJ,ROW(),0)),"")</f>
        <v/>
      </c>
      <c r="AK854" s="69" t="str">
        <f>IFERROR(CLEAN(HLOOKUP(AK$1,'1.源数据-产品报告-消费降序'!AK:AK,ROW(),0)),"")</f>
        <v/>
      </c>
      <c r="AL854" s="69" t="str">
        <f>IFERROR(CLEAN(HLOOKUP(AL$1,'1.源数据-产品报告-消费降序'!AL:AL,ROW(),0)),"")</f>
        <v/>
      </c>
      <c r="AM854" s="69" t="str">
        <f>IFERROR(CLEAN(HLOOKUP(AM$1,'1.源数据-产品报告-消费降序'!AM:AM,ROW(),0)),"")</f>
        <v/>
      </c>
      <c r="AN854" s="69" t="str">
        <f>IFERROR(CLEAN(HLOOKUP(AN$1,'1.源数据-产品报告-消费降序'!AN:AN,ROW(),0)),"")</f>
        <v/>
      </c>
      <c r="AO8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4" s="69" t="str">
        <f>IFERROR(CLEAN(HLOOKUP(AP$1,'1.源数据-产品报告-消费降序'!AP:AP,ROW(),0)),"")</f>
        <v/>
      </c>
      <c r="AS854" s="69" t="str">
        <f>IFERROR(CLEAN(HLOOKUP(AS$1,'1.源数据-产品报告-消费降序'!AS:AS,ROW(),0)),"")</f>
        <v/>
      </c>
      <c r="AT854" s="69" t="str">
        <f>IFERROR(CLEAN(HLOOKUP(AT$1,'1.源数据-产品报告-消费降序'!AT:AT,ROW(),0)),"")</f>
        <v/>
      </c>
      <c r="AU854" s="69" t="str">
        <f>IFERROR(CLEAN(HLOOKUP(AU$1,'1.源数据-产品报告-消费降序'!AU:AU,ROW(),0)),"")</f>
        <v/>
      </c>
      <c r="AV854" s="69" t="str">
        <f>IFERROR(CLEAN(HLOOKUP(AV$1,'1.源数据-产品报告-消费降序'!AV:AV,ROW(),0)),"")</f>
        <v/>
      </c>
      <c r="AW854" s="69" t="str">
        <f>IFERROR(CLEAN(HLOOKUP(AW$1,'1.源数据-产品报告-消费降序'!AW:AW,ROW(),0)),"")</f>
        <v/>
      </c>
      <c r="AX854" s="69" t="str">
        <f>IFERROR(CLEAN(HLOOKUP(AX$1,'1.源数据-产品报告-消费降序'!AX:AX,ROW(),0)),"")</f>
        <v/>
      </c>
      <c r="AY854" s="69" t="str">
        <f>IFERROR(CLEAN(HLOOKUP(AY$1,'1.源数据-产品报告-消费降序'!AY:AY,ROW(),0)),"")</f>
        <v/>
      </c>
      <c r="AZ8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4" s="69" t="str">
        <f>IFERROR(CLEAN(HLOOKUP(BA$1,'1.源数据-产品报告-消费降序'!BA:BA,ROW(),0)),"")</f>
        <v/>
      </c>
      <c r="BD854" s="69" t="str">
        <f>IFERROR(CLEAN(HLOOKUP(BD$1,'1.源数据-产品报告-消费降序'!BD:BD,ROW(),0)),"")</f>
        <v/>
      </c>
      <c r="BE854" s="69" t="str">
        <f>IFERROR(CLEAN(HLOOKUP(BE$1,'1.源数据-产品报告-消费降序'!BE:BE,ROW(),0)),"")</f>
        <v/>
      </c>
      <c r="BF854" s="69" t="str">
        <f>IFERROR(CLEAN(HLOOKUP(BF$1,'1.源数据-产品报告-消费降序'!BF:BF,ROW(),0)),"")</f>
        <v/>
      </c>
      <c r="BG854" s="69" t="str">
        <f>IFERROR(CLEAN(HLOOKUP(BG$1,'1.源数据-产品报告-消费降序'!BG:BG,ROW(),0)),"")</f>
        <v/>
      </c>
      <c r="BH854" s="69" t="str">
        <f>IFERROR(CLEAN(HLOOKUP(BH$1,'1.源数据-产品报告-消费降序'!BH:BH,ROW(),0)),"")</f>
        <v/>
      </c>
      <c r="BI854" s="69" t="str">
        <f>IFERROR(CLEAN(HLOOKUP(BI$1,'1.源数据-产品报告-消费降序'!BI:BI,ROW(),0)),"")</f>
        <v/>
      </c>
      <c r="BJ854" s="69" t="str">
        <f>IFERROR(CLEAN(HLOOKUP(BJ$1,'1.源数据-产品报告-消费降序'!BJ:BJ,ROW(),0)),"")</f>
        <v/>
      </c>
      <c r="BK8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4" s="69" t="str">
        <f>IFERROR(CLEAN(HLOOKUP(BL$1,'1.源数据-产品报告-消费降序'!BL:BL,ROW(),0)),"")</f>
        <v/>
      </c>
      <c r="BO854" s="69" t="str">
        <f>IFERROR(CLEAN(HLOOKUP(BO$1,'1.源数据-产品报告-消费降序'!BO:BO,ROW(),0)),"")</f>
        <v/>
      </c>
      <c r="BP854" s="69" t="str">
        <f>IFERROR(CLEAN(HLOOKUP(BP$1,'1.源数据-产品报告-消费降序'!BP:BP,ROW(),0)),"")</f>
        <v/>
      </c>
      <c r="BQ854" s="69" t="str">
        <f>IFERROR(CLEAN(HLOOKUP(BQ$1,'1.源数据-产品报告-消费降序'!BQ:BQ,ROW(),0)),"")</f>
        <v/>
      </c>
      <c r="BR854" s="69" t="str">
        <f>IFERROR(CLEAN(HLOOKUP(BR$1,'1.源数据-产品报告-消费降序'!BR:BR,ROW(),0)),"")</f>
        <v/>
      </c>
      <c r="BS854" s="69" t="str">
        <f>IFERROR(CLEAN(HLOOKUP(BS$1,'1.源数据-产品报告-消费降序'!BS:BS,ROW(),0)),"")</f>
        <v/>
      </c>
      <c r="BT854" s="69" t="str">
        <f>IFERROR(CLEAN(HLOOKUP(BT$1,'1.源数据-产品报告-消费降序'!BT:BT,ROW(),0)),"")</f>
        <v/>
      </c>
      <c r="BU854" s="69" t="str">
        <f>IFERROR(CLEAN(HLOOKUP(BU$1,'1.源数据-产品报告-消费降序'!BU:BU,ROW(),0)),"")</f>
        <v/>
      </c>
      <c r="BV8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4" s="69" t="str">
        <f>IFERROR(CLEAN(HLOOKUP(BW$1,'1.源数据-产品报告-消费降序'!BW:BW,ROW(),0)),"")</f>
        <v/>
      </c>
    </row>
    <row r="855" spans="1:75">
      <c r="A855" s="69" t="str">
        <f>IFERROR(CLEAN(HLOOKUP(A$1,'1.源数据-产品报告-消费降序'!A:A,ROW(),0)),"")</f>
        <v/>
      </c>
      <c r="B855" s="69" t="str">
        <f>IFERROR(CLEAN(HLOOKUP(B$1,'1.源数据-产品报告-消费降序'!B:B,ROW(),0)),"")</f>
        <v/>
      </c>
      <c r="C855" s="69" t="str">
        <f>IFERROR(CLEAN(HLOOKUP(C$1,'1.源数据-产品报告-消费降序'!C:C,ROW(),0)),"")</f>
        <v/>
      </c>
      <c r="D855" s="69" t="str">
        <f>IFERROR(CLEAN(HLOOKUP(D$1,'1.源数据-产品报告-消费降序'!D:D,ROW(),0)),"")</f>
        <v/>
      </c>
      <c r="E855" s="69" t="str">
        <f>IFERROR(CLEAN(HLOOKUP(E$1,'1.源数据-产品报告-消费降序'!E:E,ROW(),0)),"")</f>
        <v/>
      </c>
      <c r="F855" s="69" t="str">
        <f>IFERROR(CLEAN(HLOOKUP(F$1,'1.源数据-产品报告-消费降序'!F:F,ROW(),0)),"")</f>
        <v/>
      </c>
      <c r="G855" s="70">
        <f>IFERROR((HLOOKUP(G$1,'1.源数据-产品报告-消费降序'!G:G,ROW(),0)),"")</f>
        <v>0</v>
      </c>
      <c r="H8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5" s="69" t="str">
        <f>IFERROR(CLEAN(HLOOKUP(I$1,'1.源数据-产品报告-消费降序'!I:I,ROW(),0)),"")</f>
        <v/>
      </c>
      <c r="L855" s="69" t="str">
        <f>IFERROR(CLEAN(HLOOKUP(L$1,'1.源数据-产品报告-消费降序'!L:L,ROW(),0)),"")</f>
        <v/>
      </c>
      <c r="M855" s="69" t="str">
        <f>IFERROR(CLEAN(HLOOKUP(M$1,'1.源数据-产品报告-消费降序'!M:M,ROW(),0)),"")</f>
        <v/>
      </c>
      <c r="N855" s="69" t="str">
        <f>IFERROR(CLEAN(HLOOKUP(N$1,'1.源数据-产品报告-消费降序'!N:N,ROW(),0)),"")</f>
        <v/>
      </c>
      <c r="O855" s="69" t="str">
        <f>IFERROR(CLEAN(HLOOKUP(O$1,'1.源数据-产品报告-消费降序'!O:O,ROW(),0)),"")</f>
        <v/>
      </c>
      <c r="P855" s="69" t="str">
        <f>IFERROR(CLEAN(HLOOKUP(P$1,'1.源数据-产品报告-消费降序'!P:P,ROW(),0)),"")</f>
        <v/>
      </c>
      <c r="Q855" s="69" t="str">
        <f>IFERROR(CLEAN(HLOOKUP(Q$1,'1.源数据-产品报告-消费降序'!Q:Q,ROW(),0)),"")</f>
        <v/>
      </c>
      <c r="R855" s="69" t="str">
        <f>IFERROR(CLEAN(HLOOKUP(R$1,'1.源数据-产品报告-消费降序'!R:R,ROW(),0)),"")</f>
        <v/>
      </c>
      <c r="S8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5" s="69" t="str">
        <f>IFERROR(CLEAN(HLOOKUP(T$1,'1.源数据-产品报告-消费降序'!T:T,ROW(),0)),"")</f>
        <v/>
      </c>
      <c r="W855" s="69" t="str">
        <f>IFERROR(CLEAN(HLOOKUP(W$1,'1.源数据-产品报告-消费降序'!W:W,ROW(),0)),"")</f>
        <v/>
      </c>
      <c r="X855" s="69" t="str">
        <f>IFERROR(CLEAN(HLOOKUP(X$1,'1.源数据-产品报告-消费降序'!X:X,ROW(),0)),"")</f>
        <v/>
      </c>
      <c r="Y855" s="69" t="str">
        <f>IFERROR(CLEAN(HLOOKUP(Y$1,'1.源数据-产品报告-消费降序'!Y:Y,ROW(),0)),"")</f>
        <v/>
      </c>
      <c r="Z855" s="69" t="str">
        <f>IFERROR(CLEAN(HLOOKUP(Z$1,'1.源数据-产品报告-消费降序'!Z:Z,ROW(),0)),"")</f>
        <v/>
      </c>
      <c r="AA855" s="69" t="str">
        <f>IFERROR(CLEAN(HLOOKUP(AA$1,'1.源数据-产品报告-消费降序'!AA:AA,ROW(),0)),"")</f>
        <v/>
      </c>
      <c r="AB855" s="69" t="str">
        <f>IFERROR(CLEAN(HLOOKUP(AB$1,'1.源数据-产品报告-消费降序'!AB:AB,ROW(),0)),"")</f>
        <v/>
      </c>
      <c r="AC855" s="69" t="str">
        <f>IFERROR(CLEAN(HLOOKUP(AC$1,'1.源数据-产品报告-消费降序'!AC:AC,ROW(),0)),"")</f>
        <v/>
      </c>
      <c r="AD8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5" s="69" t="str">
        <f>IFERROR(CLEAN(HLOOKUP(AE$1,'1.源数据-产品报告-消费降序'!AE:AE,ROW(),0)),"")</f>
        <v/>
      </c>
      <c r="AH855" s="69" t="str">
        <f>IFERROR(CLEAN(HLOOKUP(AH$1,'1.源数据-产品报告-消费降序'!AH:AH,ROW(),0)),"")</f>
        <v/>
      </c>
      <c r="AI855" s="69" t="str">
        <f>IFERROR(CLEAN(HLOOKUP(AI$1,'1.源数据-产品报告-消费降序'!AI:AI,ROW(),0)),"")</f>
        <v/>
      </c>
      <c r="AJ855" s="69" t="str">
        <f>IFERROR(CLEAN(HLOOKUP(AJ$1,'1.源数据-产品报告-消费降序'!AJ:AJ,ROW(),0)),"")</f>
        <v/>
      </c>
      <c r="AK855" s="69" t="str">
        <f>IFERROR(CLEAN(HLOOKUP(AK$1,'1.源数据-产品报告-消费降序'!AK:AK,ROW(),0)),"")</f>
        <v/>
      </c>
      <c r="AL855" s="69" t="str">
        <f>IFERROR(CLEAN(HLOOKUP(AL$1,'1.源数据-产品报告-消费降序'!AL:AL,ROW(),0)),"")</f>
        <v/>
      </c>
      <c r="AM855" s="69" t="str">
        <f>IFERROR(CLEAN(HLOOKUP(AM$1,'1.源数据-产品报告-消费降序'!AM:AM,ROW(),0)),"")</f>
        <v/>
      </c>
      <c r="AN855" s="69" t="str">
        <f>IFERROR(CLEAN(HLOOKUP(AN$1,'1.源数据-产品报告-消费降序'!AN:AN,ROW(),0)),"")</f>
        <v/>
      </c>
      <c r="AO8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5" s="69" t="str">
        <f>IFERROR(CLEAN(HLOOKUP(AP$1,'1.源数据-产品报告-消费降序'!AP:AP,ROW(),0)),"")</f>
        <v/>
      </c>
      <c r="AS855" s="69" t="str">
        <f>IFERROR(CLEAN(HLOOKUP(AS$1,'1.源数据-产品报告-消费降序'!AS:AS,ROW(),0)),"")</f>
        <v/>
      </c>
      <c r="AT855" s="69" t="str">
        <f>IFERROR(CLEAN(HLOOKUP(AT$1,'1.源数据-产品报告-消费降序'!AT:AT,ROW(),0)),"")</f>
        <v/>
      </c>
      <c r="AU855" s="69" t="str">
        <f>IFERROR(CLEAN(HLOOKUP(AU$1,'1.源数据-产品报告-消费降序'!AU:AU,ROW(),0)),"")</f>
        <v/>
      </c>
      <c r="AV855" s="69" t="str">
        <f>IFERROR(CLEAN(HLOOKUP(AV$1,'1.源数据-产品报告-消费降序'!AV:AV,ROW(),0)),"")</f>
        <v/>
      </c>
      <c r="AW855" s="69" t="str">
        <f>IFERROR(CLEAN(HLOOKUP(AW$1,'1.源数据-产品报告-消费降序'!AW:AW,ROW(),0)),"")</f>
        <v/>
      </c>
      <c r="AX855" s="69" t="str">
        <f>IFERROR(CLEAN(HLOOKUP(AX$1,'1.源数据-产品报告-消费降序'!AX:AX,ROW(),0)),"")</f>
        <v/>
      </c>
      <c r="AY855" s="69" t="str">
        <f>IFERROR(CLEAN(HLOOKUP(AY$1,'1.源数据-产品报告-消费降序'!AY:AY,ROW(),0)),"")</f>
        <v/>
      </c>
      <c r="AZ8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5" s="69" t="str">
        <f>IFERROR(CLEAN(HLOOKUP(BA$1,'1.源数据-产品报告-消费降序'!BA:BA,ROW(),0)),"")</f>
        <v/>
      </c>
      <c r="BD855" s="69" t="str">
        <f>IFERROR(CLEAN(HLOOKUP(BD$1,'1.源数据-产品报告-消费降序'!BD:BD,ROW(),0)),"")</f>
        <v/>
      </c>
      <c r="BE855" s="69" t="str">
        <f>IFERROR(CLEAN(HLOOKUP(BE$1,'1.源数据-产品报告-消费降序'!BE:BE,ROW(),0)),"")</f>
        <v/>
      </c>
      <c r="BF855" s="69" t="str">
        <f>IFERROR(CLEAN(HLOOKUP(BF$1,'1.源数据-产品报告-消费降序'!BF:BF,ROW(),0)),"")</f>
        <v/>
      </c>
      <c r="BG855" s="69" t="str">
        <f>IFERROR(CLEAN(HLOOKUP(BG$1,'1.源数据-产品报告-消费降序'!BG:BG,ROW(),0)),"")</f>
        <v/>
      </c>
      <c r="BH855" s="69" t="str">
        <f>IFERROR(CLEAN(HLOOKUP(BH$1,'1.源数据-产品报告-消费降序'!BH:BH,ROW(),0)),"")</f>
        <v/>
      </c>
      <c r="BI855" s="69" t="str">
        <f>IFERROR(CLEAN(HLOOKUP(BI$1,'1.源数据-产品报告-消费降序'!BI:BI,ROW(),0)),"")</f>
        <v/>
      </c>
      <c r="BJ855" s="69" t="str">
        <f>IFERROR(CLEAN(HLOOKUP(BJ$1,'1.源数据-产品报告-消费降序'!BJ:BJ,ROW(),0)),"")</f>
        <v/>
      </c>
      <c r="BK8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5" s="69" t="str">
        <f>IFERROR(CLEAN(HLOOKUP(BL$1,'1.源数据-产品报告-消费降序'!BL:BL,ROW(),0)),"")</f>
        <v/>
      </c>
      <c r="BO855" s="69" t="str">
        <f>IFERROR(CLEAN(HLOOKUP(BO$1,'1.源数据-产品报告-消费降序'!BO:BO,ROW(),0)),"")</f>
        <v/>
      </c>
      <c r="BP855" s="69" t="str">
        <f>IFERROR(CLEAN(HLOOKUP(BP$1,'1.源数据-产品报告-消费降序'!BP:BP,ROW(),0)),"")</f>
        <v/>
      </c>
      <c r="BQ855" s="69" t="str">
        <f>IFERROR(CLEAN(HLOOKUP(BQ$1,'1.源数据-产品报告-消费降序'!BQ:BQ,ROW(),0)),"")</f>
        <v/>
      </c>
      <c r="BR855" s="69" t="str">
        <f>IFERROR(CLEAN(HLOOKUP(BR$1,'1.源数据-产品报告-消费降序'!BR:BR,ROW(),0)),"")</f>
        <v/>
      </c>
      <c r="BS855" s="69" t="str">
        <f>IFERROR(CLEAN(HLOOKUP(BS$1,'1.源数据-产品报告-消费降序'!BS:BS,ROW(),0)),"")</f>
        <v/>
      </c>
      <c r="BT855" s="69" t="str">
        <f>IFERROR(CLEAN(HLOOKUP(BT$1,'1.源数据-产品报告-消费降序'!BT:BT,ROW(),0)),"")</f>
        <v/>
      </c>
      <c r="BU855" s="69" t="str">
        <f>IFERROR(CLEAN(HLOOKUP(BU$1,'1.源数据-产品报告-消费降序'!BU:BU,ROW(),0)),"")</f>
        <v/>
      </c>
      <c r="BV8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5" s="69" t="str">
        <f>IFERROR(CLEAN(HLOOKUP(BW$1,'1.源数据-产品报告-消费降序'!BW:BW,ROW(),0)),"")</f>
        <v/>
      </c>
    </row>
    <row r="856" spans="1:75">
      <c r="A856" s="69" t="str">
        <f>IFERROR(CLEAN(HLOOKUP(A$1,'1.源数据-产品报告-消费降序'!A:A,ROW(),0)),"")</f>
        <v/>
      </c>
      <c r="B856" s="69" t="str">
        <f>IFERROR(CLEAN(HLOOKUP(B$1,'1.源数据-产品报告-消费降序'!B:B,ROW(),0)),"")</f>
        <v/>
      </c>
      <c r="C856" s="69" t="str">
        <f>IFERROR(CLEAN(HLOOKUP(C$1,'1.源数据-产品报告-消费降序'!C:C,ROW(),0)),"")</f>
        <v/>
      </c>
      <c r="D856" s="69" t="str">
        <f>IFERROR(CLEAN(HLOOKUP(D$1,'1.源数据-产品报告-消费降序'!D:D,ROW(),0)),"")</f>
        <v/>
      </c>
      <c r="E856" s="69" t="str">
        <f>IFERROR(CLEAN(HLOOKUP(E$1,'1.源数据-产品报告-消费降序'!E:E,ROW(),0)),"")</f>
        <v/>
      </c>
      <c r="F856" s="69" t="str">
        <f>IFERROR(CLEAN(HLOOKUP(F$1,'1.源数据-产品报告-消费降序'!F:F,ROW(),0)),"")</f>
        <v/>
      </c>
      <c r="G856" s="70">
        <f>IFERROR((HLOOKUP(G$1,'1.源数据-产品报告-消费降序'!G:G,ROW(),0)),"")</f>
        <v>0</v>
      </c>
      <c r="H8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6" s="69" t="str">
        <f>IFERROR(CLEAN(HLOOKUP(I$1,'1.源数据-产品报告-消费降序'!I:I,ROW(),0)),"")</f>
        <v/>
      </c>
      <c r="L856" s="69" t="str">
        <f>IFERROR(CLEAN(HLOOKUP(L$1,'1.源数据-产品报告-消费降序'!L:L,ROW(),0)),"")</f>
        <v/>
      </c>
      <c r="M856" s="69" t="str">
        <f>IFERROR(CLEAN(HLOOKUP(M$1,'1.源数据-产品报告-消费降序'!M:M,ROW(),0)),"")</f>
        <v/>
      </c>
      <c r="N856" s="69" t="str">
        <f>IFERROR(CLEAN(HLOOKUP(N$1,'1.源数据-产品报告-消费降序'!N:N,ROW(),0)),"")</f>
        <v/>
      </c>
      <c r="O856" s="69" t="str">
        <f>IFERROR(CLEAN(HLOOKUP(O$1,'1.源数据-产品报告-消费降序'!O:O,ROW(),0)),"")</f>
        <v/>
      </c>
      <c r="P856" s="69" t="str">
        <f>IFERROR(CLEAN(HLOOKUP(P$1,'1.源数据-产品报告-消费降序'!P:P,ROW(),0)),"")</f>
        <v/>
      </c>
      <c r="Q856" s="69" t="str">
        <f>IFERROR(CLEAN(HLOOKUP(Q$1,'1.源数据-产品报告-消费降序'!Q:Q,ROW(),0)),"")</f>
        <v/>
      </c>
      <c r="R856" s="69" t="str">
        <f>IFERROR(CLEAN(HLOOKUP(R$1,'1.源数据-产品报告-消费降序'!R:R,ROW(),0)),"")</f>
        <v/>
      </c>
      <c r="S8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6" s="69" t="str">
        <f>IFERROR(CLEAN(HLOOKUP(T$1,'1.源数据-产品报告-消费降序'!T:T,ROW(),0)),"")</f>
        <v/>
      </c>
      <c r="W856" s="69" t="str">
        <f>IFERROR(CLEAN(HLOOKUP(W$1,'1.源数据-产品报告-消费降序'!W:W,ROW(),0)),"")</f>
        <v/>
      </c>
      <c r="X856" s="69" t="str">
        <f>IFERROR(CLEAN(HLOOKUP(X$1,'1.源数据-产品报告-消费降序'!X:X,ROW(),0)),"")</f>
        <v/>
      </c>
      <c r="Y856" s="69" t="str">
        <f>IFERROR(CLEAN(HLOOKUP(Y$1,'1.源数据-产品报告-消费降序'!Y:Y,ROW(),0)),"")</f>
        <v/>
      </c>
      <c r="Z856" s="69" t="str">
        <f>IFERROR(CLEAN(HLOOKUP(Z$1,'1.源数据-产品报告-消费降序'!Z:Z,ROW(),0)),"")</f>
        <v/>
      </c>
      <c r="AA856" s="69" t="str">
        <f>IFERROR(CLEAN(HLOOKUP(AA$1,'1.源数据-产品报告-消费降序'!AA:AA,ROW(),0)),"")</f>
        <v/>
      </c>
      <c r="AB856" s="69" t="str">
        <f>IFERROR(CLEAN(HLOOKUP(AB$1,'1.源数据-产品报告-消费降序'!AB:AB,ROW(),0)),"")</f>
        <v/>
      </c>
      <c r="AC856" s="69" t="str">
        <f>IFERROR(CLEAN(HLOOKUP(AC$1,'1.源数据-产品报告-消费降序'!AC:AC,ROW(),0)),"")</f>
        <v/>
      </c>
      <c r="AD8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6" s="69" t="str">
        <f>IFERROR(CLEAN(HLOOKUP(AE$1,'1.源数据-产品报告-消费降序'!AE:AE,ROW(),0)),"")</f>
        <v/>
      </c>
      <c r="AH856" s="69" t="str">
        <f>IFERROR(CLEAN(HLOOKUP(AH$1,'1.源数据-产品报告-消费降序'!AH:AH,ROW(),0)),"")</f>
        <v/>
      </c>
      <c r="AI856" s="69" t="str">
        <f>IFERROR(CLEAN(HLOOKUP(AI$1,'1.源数据-产品报告-消费降序'!AI:AI,ROW(),0)),"")</f>
        <v/>
      </c>
      <c r="AJ856" s="69" t="str">
        <f>IFERROR(CLEAN(HLOOKUP(AJ$1,'1.源数据-产品报告-消费降序'!AJ:AJ,ROW(),0)),"")</f>
        <v/>
      </c>
      <c r="AK856" s="69" t="str">
        <f>IFERROR(CLEAN(HLOOKUP(AK$1,'1.源数据-产品报告-消费降序'!AK:AK,ROW(),0)),"")</f>
        <v/>
      </c>
      <c r="AL856" s="69" t="str">
        <f>IFERROR(CLEAN(HLOOKUP(AL$1,'1.源数据-产品报告-消费降序'!AL:AL,ROW(),0)),"")</f>
        <v/>
      </c>
      <c r="AM856" s="69" t="str">
        <f>IFERROR(CLEAN(HLOOKUP(AM$1,'1.源数据-产品报告-消费降序'!AM:AM,ROW(),0)),"")</f>
        <v/>
      </c>
      <c r="AN856" s="69" t="str">
        <f>IFERROR(CLEAN(HLOOKUP(AN$1,'1.源数据-产品报告-消费降序'!AN:AN,ROW(),0)),"")</f>
        <v/>
      </c>
      <c r="AO8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6" s="69" t="str">
        <f>IFERROR(CLEAN(HLOOKUP(AP$1,'1.源数据-产品报告-消费降序'!AP:AP,ROW(),0)),"")</f>
        <v/>
      </c>
      <c r="AS856" s="69" t="str">
        <f>IFERROR(CLEAN(HLOOKUP(AS$1,'1.源数据-产品报告-消费降序'!AS:AS,ROW(),0)),"")</f>
        <v/>
      </c>
      <c r="AT856" s="69" t="str">
        <f>IFERROR(CLEAN(HLOOKUP(AT$1,'1.源数据-产品报告-消费降序'!AT:AT,ROW(),0)),"")</f>
        <v/>
      </c>
      <c r="AU856" s="69" t="str">
        <f>IFERROR(CLEAN(HLOOKUP(AU$1,'1.源数据-产品报告-消费降序'!AU:AU,ROW(),0)),"")</f>
        <v/>
      </c>
      <c r="AV856" s="69" t="str">
        <f>IFERROR(CLEAN(HLOOKUP(AV$1,'1.源数据-产品报告-消费降序'!AV:AV,ROW(),0)),"")</f>
        <v/>
      </c>
      <c r="AW856" s="69" t="str">
        <f>IFERROR(CLEAN(HLOOKUP(AW$1,'1.源数据-产品报告-消费降序'!AW:AW,ROW(),0)),"")</f>
        <v/>
      </c>
      <c r="AX856" s="69" t="str">
        <f>IFERROR(CLEAN(HLOOKUP(AX$1,'1.源数据-产品报告-消费降序'!AX:AX,ROW(),0)),"")</f>
        <v/>
      </c>
      <c r="AY856" s="69" t="str">
        <f>IFERROR(CLEAN(HLOOKUP(AY$1,'1.源数据-产品报告-消费降序'!AY:AY,ROW(),0)),"")</f>
        <v/>
      </c>
      <c r="AZ8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6" s="69" t="str">
        <f>IFERROR(CLEAN(HLOOKUP(BA$1,'1.源数据-产品报告-消费降序'!BA:BA,ROW(),0)),"")</f>
        <v/>
      </c>
      <c r="BD856" s="69" t="str">
        <f>IFERROR(CLEAN(HLOOKUP(BD$1,'1.源数据-产品报告-消费降序'!BD:BD,ROW(),0)),"")</f>
        <v/>
      </c>
      <c r="BE856" s="69" t="str">
        <f>IFERROR(CLEAN(HLOOKUP(BE$1,'1.源数据-产品报告-消费降序'!BE:BE,ROW(),0)),"")</f>
        <v/>
      </c>
      <c r="BF856" s="69" t="str">
        <f>IFERROR(CLEAN(HLOOKUP(BF$1,'1.源数据-产品报告-消费降序'!BF:BF,ROW(),0)),"")</f>
        <v/>
      </c>
      <c r="BG856" s="69" t="str">
        <f>IFERROR(CLEAN(HLOOKUP(BG$1,'1.源数据-产品报告-消费降序'!BG:BG,ROW(),0)),"")</f>
        <v/>
      </c>
      <c r="BH856" s="69" t="str">
        <f>IFERROR(CLEAN(HLOOKUP(BH$1,'1.源数据-产品报告-消费降序'!BH:BH,ROW(),0)),"")</f>
        <v/>
      </c>
      <c r="BI856" s="69" t="str">
        <f>IFERROR(CLEAN(HLOOKUP(BI$1,'1.源数据-产品报告-消费降序'!BI:BI,ROW(),0)),"")</f>
        <v/>
      </c>
      <c r="BJ856" s="69" t="str">
        <f>IFERROR(CLEAN(HLOOKUP(BJ$1,'1.源数据-产品报告-消费降序'!BJ:BJ,ROW(),0)),"")</f>
        <v/>
      </c>
      <c r="BK8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6" s="69" t="str">
        <f>IFERROR(CLEAN(HLOOKUP(BL$1,'1.源数据-产品报告-消费降序'!BL:BL,ROW(),0)),"")</f>
        <v/>
      </c>
      <c r="BO856" s="69" t="str">
        <f>IFERROR(CLEAN(HLOOKUP(BO$1,'1.源数据-产品报告-消费降序'!BO:BO,ROW(),0)),"")</f>
        <v/>
      </c>
      <c r="BP856" s="69" t="str">
        <f>IFERROR(CLEAN(HLOOKUP(BP$1,'1.源数据-产品报告-消费降序'!BP:BP,ROW(),0)),"")</f>
        <v/>
      </c>
      <c r="BQ856" s="69" t="str">
        <f>IFERROR(CLEAN(HLOOKUP(BQ$1,'1.源数据-产品报告-消费降序'!BQ:BQ,ROW(),0)),"")</f>
        <v/>
      </c>
      <c r="BR856" s="69" t="str">
        <f>IFERROR(CLEAN(HLOOKUP(BR$1,'1.源数据-产品报告-消费降序'!BR:BR,ROW(),0)),"")</f>
        <v/>
      </c>
      <c r="BS856" s="69" t="str">
        <f>IFERROR(CLEAN(HLOOKUP(BS$1,'1.源数据-产品报告-消费降序'!BS:BS,ROW(),0)),"")</f>
        <v/>
      </c>
      <c r="BT856" s="69" t="str">
        <f>IFERROR(CLEAN(HLOOKUP(BT$1,'1.源数据-产品报告-消费降序'!BT:BT,ROW(),0)),"")</f>
        <v/>
      </c>
      <c r="BU856" s="69" t="str">
        <f>IFERROR(CLEAN(HLOOKUP(BU$1,'1.源数据-产品报告-消费降序'!BU:BU,ROW(),0)),"")</f>
        <v/>
      </c>
      <c r="BV8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6" s="69" t="str">
        <f>IFERROR(CLEAN(HLOOKUP(BW$1,'1.源数据-产品报告-消费降序'!BW:BW,ROW(),0)),"")</f>
        <v/>
      </c>
    </row>
    <row r="857" spans="1:75">
      <c r="A857" s="69" t="str">
        <f>IFERROR(CLEAN(HLOOKUP(A$1,'1.源数据-产品报告-消费降序'!A:A,ROW(),0)),"")</f>
        <v/>
      </c>
      <c r="B857" s="69" t="str">
        <f>IFERROR(CLEAN(HLOOKUP(B$1,'1.源数据-产品报告-消费降序'!B:B,ROW(),0)),"")</f>
        <v/>
      </c>
      <c r="C857" s="69" t="str">
        <f>IFERROR(CLEAN(HLOOKUP(C$1,'1.源数据-产品报告-消费降序'!C:C,ROW(),0)),"")</f>
        <v/>
      </c>
      <c r="D857" s="69" t="str">
        <f>IFERROR(CLEAN(HLOOKUP(D$1,'1.源数据-产品报告-消费降序'!D:D,ROW(),0)),"")</f>
        <v/>
      </c>
      <c r="E857" s="69" t="str">
        <f>IFERROR(CLEAN(HLOOKUP(E$1,'1.源数据-产品报告-消费降序'!E:E,ROW(),0)),"")</f>
        <v/>
      </c>
      <c r="F857" s="69" t="str">
        <f>IFERROR(CLEAN(HLOOKUP(F$1,'1.源数据-产品报告-消费降序'!F:F,ROW(),0)),"")</f>
        <v/>
      </c>
      <c r="G857" s="70">
        <f>IFERROR((HLOOKUP(G$1,'1.源数据-产品报告-消费降序'!G:G,ROW(),0)),"")</f>
        <v>0</v>
      </c>
      <c r="H8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7" s="69" t="str">
        <f>IFERROR(CLEAN(HLOOKUP(I$1,'1.源数据-产品报告-消费降序'!I:I,ROW(),0)),"")</f>
        <v/>
      </c>
      <c r="L857" s="69" t="str">
        <f>IFERROR(CLEAN(HLOOKUP(L$1,'1.源数据-产品报告-消费降序'!L:L,ROW(),0)),"")</f>
        <v/>
      </c>
      <c r="M857" s="69" t="str">
        <f>IFERROR(CLEAN(HLOOKUP(M$1,'1.源数据-产品报告-消费降序'!M:M,ROW(),0)),"")</f>
        <v/>
      </c>
      <c r="N857" s="69" t="str">
        <f>IFERROR(CLEAN(HLOOKUP(N$1,'1.源数据-产品报告-消费降序'!N:N,ROW(),0)),"")</f>
        <v/>
      </c>
      <c r="O857" s="69" t="str">
        <f>IFERROR(CLEAN(HLOOKUP(O$1,'1.源数据-产品报告-消费降序'!O:O,ROW(),0)),"")</f>
        <v/>
      </c>
      <c r="P857" s="69" t="str">
        <f>IFERROR(CLEAN(HLOOKUP(P$1,'1.源数据-产品报告-消费降序'!P:P,ROW(),0)),"")</f>
        <v/>
      </c>
      <c r="Q857" s="69" t="str">
        <f>IFERROR(CLEAN(HLOOKUP(Q$1,'1.源数据-产品报告-消费降序'!Q:Q,ROW(),0)),"")</f>
        <v/>
      </c>
      <c r="R857" s="69" t="str">
        <f>IFERROR(CLEAN(HLOOKUP(R$1,'1.源数据-产品报告-消费降序'!R:R,ROW(),0)),"")</f>
        <v/>
      </c>
      <c r="S8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7" s="69" t="str">
        <f>IFERROR(CLEAN(HLOOKUP(T$1,'1.源数据-产品报告-消费降序'!T:T,ROW(),0)),"")</f>
        <v/>
      </c>
      <c r="W857" s="69" t="str">
        <f>IFERROR(CLEAN(HLOOKUP(W$1,'1.源数据-产品报告-消费降序'!W:W,ROW(),0)),"")</f>
        <v/>
      </c>
      <c r="X857" s="69" t="str">
        <f>IFERROR(CLEAN(HLOOKUP(X$1,'1.源数据-产品报告-消费降序'!X:X,ROW(),0)),"")</f>
        <v/>
      </c>
      <c r="Y857" s="69" t="str">
        <f>IFERROR(CLEAN(HLOOKUP(Y$1,'1.源数据-产品报告-消费降序'!Y:Y,ROW(),0)),"")</f>
        <v/>
      </c>
      <c r="Z857" s="69" t="str">
        <f>IFERROR(CLEAN(HLOOKUP(Z$1,'1.源数据-产品报告-消费降序'!Z:Z,ROW(),0)),"")</f>
        <v/>
      </c>
      <c r="AA857" s="69" t="str">
        <f>IFERROR(CLEAN(HLOOKUP(AA$1,'1.源数据-产品报告-消费降序'!AA:AA,ROW(),0)),"")</f>
        <v/>
      </c>
      <c r="AB857" s="69" t="str">
        <f>IFERROR(CLEAN(HLOOKUP(AB$1,'1.源数据-产品报告-消费降序'!AB:AB,ROW(),0)),"")</f>
        <v/>
      </c>
      <c r="AC857" s="69" t="str">
        <f>IFERROR(CLEAN(HLOOKUP(AC$1,'1.源数据-产品报告-消费降序'!AC:AC,ROW(),0)),"")</f>
        <v/>
      </c>
      <c r="AD8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7" s="69" t="str">
        <f>IFERROR(CLEAN(HLOOKUP(AE$1,'1.源数据-产品报告-消费降序'!AE:AE,ROW(),0)),"")</f>
        <v/>
      </c>
      <c r="AH857" s="69" t="str">
        <f>IFERROR(CLEAN(HLOOKUP(AH$1,'1.源数据-产品报告-消费降序'!AH:AH,ROW(),0)),"")</f>
        <v/>
      </c>
      <c r="AI857" s="69" t="str">
        <f>IFERROR(CLEAN(HLOOKUP(AI$1,'1.源数据-产品报告-消费降序'!AI:AI,ROW(),0)),"")</f>
        <v/>
      </c>
      <c r="AJ857" s="69" t="str">
        <f>IFERROR(CLEAN(HLOOKUP(AJ$1,'1.源数据-产品报告-消费降序'!AJ:AJ,ROW(),0)),"")</f>
        <v/>
      </c>
      <c r="AK857" s="69" t="str">
        <f>IFERROR(CLEAN(HLOOKUP(AK$1,'1.源数据-产品报告-消费降序'!AK:AK,ROW(),0)),"")</f>
        <v/>
      </c>
      <c r="AL857" s="69" t="str">
        <f>IFERROR(CLEAN(HLOOKUP(AL$1,'1.源数据-产品报告-消费降序'!AL:AL,ROW(),0)),"")</f>
        <v/>
      </c>
      <c r="AM857" s="69" t="str">
        <f>IFERROR(CLEAN(HLOOKUP(AM$1,'1.源数据-产品报告-消费降序'!AM:AM,ROW(),0)),"")</f>
        <v/>
      </c>
      <c r="AN857" s="69" t="str">
        <f>IFERROR(CLEAN(HLOOKUP(AN$1,'1.源数据-产品报告-消费降序'!AN:AN,ROW(),0)),"")</f>
        <v/>
      </c>
      <c r="AO8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7" s="69" t="str">
        <f>IFERROR(CLEAN(HLOOKUP(AP$1,'1.源数据-产品报告-消费降序'!AP:AP,ROW(),0)),"")</f>
        <v/>
      </c>
      <c r="AS857" s="69" t="str">
        <f>IFERROR(CLEAN(HLOOKUP(AS$1,'1.源数据-产品报告-消费降序'!AS:AS,ROW(),0)),"")</f>
        <v/>
      </c>
      <c r="AT857" s="69" t="str">
        <f>IFERROR(CLEAN(HLOOKUP(AT$1,'1.源数据-产品报告-消费降序'!AT:AT,ROW(),0)),"")</f>
        <v/>
      </c>
      <c r="AU857" s="69" t="str">
        <f>IFERROR(CLEAN(HLOOKUP(AU$1,'1.源数据-产品报告-消费降序'!AU:AU,ROW(),0)),"")</f>
        <v/>
      </c>
      <c r="AV857" s="69" t="str">
        <f>IFERROR(CLEAN(HLOOKUP(AV$1,'1.源数据-产品报告-消费降序'!AV:AV,ROW(),0)),"")</f>
        <v/>
      </c>
      <c r="AW857" s="69" t="str">
        <f>IFERROR(CLEAN(HLOOKUP(AW$1,'1.源数据-产品报告-消费降序'!AW:AW,ROW(),0)),"")</f>
        <v/>
      </c>
      <c r="AX857" s="69" t="str">
        <f>IFERROR(CLEAN(HLOOKUP(AX$1,'1.源数据-产品报告-消费降序'!AX:AX,ROW(),0)),"")</f>
        <v/>
      </c>
      <c r="AY857" s="69" t="str">
        <f>IFERROR(CLEAN(HLOOKUP(AY$1,'1.源数据-产品报告-消费降序'!AY:AY,ROW(),0)),"")</f>
        <v/>
      </c>
      <c r="AZ8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7" s="69" t="str">
        <f>IFERROR(CLEAN(HLOOKUP(BA$1,'1.源数据-产品报告-消费降序'!BA:BA,ROW(),0)),"")</f>
        <v/>
      </c>
      <c r="BD857" s="69" t="str">
        <f>IFERROR(CLEAN(HLOOKUP(BD$1,'1.源数据-产品报告-消费降序'!BD:BD,ROW(),0)),"")</f>
        <v/>
      </c>
      <c r="BE857" s="69" t="str">
        <f>IFERROR(CLEAN(HLOOKUP(BE$1,'1.源数据-产品报告-消费降序'!BE:BE,ROW(),0)),"")</f>
        <v/>
      </c>
      <c r="BF857" s="69" t="str">
        <f>IFERROR(CLEAN(HLOOKUP(BF$1,'1.源数据-产品报告-消费降序'!BF:BF,ROW(),0)),"")</f>
        <v/>
      </c>
      <c r="BG857" s="69" t="str">
        <f>IFERROR(CLEAN(HLOOKUP(BG$1,'1.源数据-产品报告-消费降序'!BG:BG,ROW(),0)),"")</f>
        <v/>
      </c>
      <c r="BH857" s="69" t="str">
        <f>IFERROR(CLEAN(HLOOKUP(BH$1,'1.源数据-产品报告-消费降序'!BH:BH,ROW(),0)),"")</f>
        <v/>
      </c>
      <c r="BI857" s="69" t="str">
        <f>IFERROR(CLEAN(HLOOKUP(BI$1,'1.源数据-产品报告-消费降序'!BI:BI,ROW(),0)),"")</f>
        <v/>
      </c>
      <c r="BJ857" s="69" t="str">
        <f>IFERROR(CLEAN(HLOOKUP(BJ$1,'1.源数据-产品报告-消费降序'!BJ:BJ,ROW(),0)),"")</f>
        <v/>
      </c>
      <c r="BK8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7" s="69" t="str">
        <f>IFERROR(CLEAN(HLOOKUP(BL$1,'1.源数据-产品报告-消费降序'!BL:BL,ROW(),0)),"")</f>
        <v/>
      </c>
      <c r="BO857" s="69" t="str">
        <f>IFERROR(CLEAN(HLOOKUP(BO$1,'1.源数据-产品报告-消费降序'!BO:BO,ROW(),0)),"")</f>
        <v/>
      </c>
      <c r="BP857" s="69" t="str">
        <f>IFERROR(CLEAN(HLOOKUP(BP$1,'1.源数据-产品报告-消费降序'!BP:BP,ROW(),0)),"")</f>
        <v/>
      </c>
      <c r="BQ857" s="69" t="str">
        <f>IFERROR(CLEAN(HLOOKUP(BQ$1,'1.源数据-产品报告-消费降序'!BQ:BQ,ROW(),0)),"")</f>
        <v/>
      </c>
      <c r="BR857" s="69" t="str">
        <f>IFERROR(CLEAN(HLOOKUP(BR$1,'1.源数据-产品报告-消费降序'!BR:BR,ROW(),0)),"")</f>
        <v/>
      </c>
      <c r="BS857" s="69" t="str">
        <f>IFERROR(CLEAN(HLOOKUP(BS$1,'1.源数据-产品报告-消费降序'!BS:BS,ROW(),0)),"")</f>
        <v/>
      </c>
      <c r="BT857" s="69" t="str">
        <f>IFERROR(CLEAN(HLOOKUP(BT$1,'1.源数据-产品报告-消费降序'!BT:BT,ROW(),0)),"")</f>
        <v/>
      </c>
      <c r="BU857" s="69" t="str">
        <f>IFERROR(CLEAN(HLOOKUP(BU$1,'1.源数据-产品报告-消费降序'!BU:BU,ROW(),0)),"")</f>
        <v/>
      </c>
      <c r="BV8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7" s="69" t="str">
        <f>IFERROR(CLEAN(HLOOKUP(BW$1,'1.源数据-产品报告-消费降序'!BW:BW,ROW(),0)),"")</f>
        <v/>
      </c>
    </row>
    <row r="858" spans="1:75">
      <c r="A858" s="69" t="str">
        <f>IFERROR(CLEAN(HLOOKUP(A$1,'1.源数据-产品报告-消费降序'!A:A,ROW(),0)),"")</f>
        <v/>
      </c>
      <c r="B858" s="69" t="str">
        <f>IFERROR(CLEAN(HLOOKUP(B$1,'1.源数据-产品报告-消费降序'!B:B,ROW(),0)),"")</f>
        <v/>
      </c>
      <c r="C858" s="69" t="str">
        <f>IFERROR(CLEAN(HLOOKUP(C$1,'1.源数据-产品报告-消费降序'!C:C,ROW(),0)),"")</f>
        <v/>
      </c>
      <c r="D858" s="69" t="str">
        <f>IFERROR(CLEAN(HLOOKUP(D$1,'1.源数据-产品报告-消费降序'!D:D,ROW(),0)),"")</f>
        <v/>
      </c>
      <c r="E858" s="69" t="str">
        <f>IFERROR(CLEAN(HLOOKUP(E$1,'1.源数据-产品报告-消费降序'!E:E,ROW(),0)),"")</f>
        <v/>
      </c>
      <c r="F858" s="69" t="str">
        <f>IFERROR(CLEAN(HLOOKUP(F$1,'1.源数据-产品报告-消费降序'!F:F,ROW(),0)),"")</f>
        <v/>
      </c>
      <c r="G858" s="70">
        <f>IFERROR((HLOOKUP(G$1,'1.源数据-产品报告-消费降序'!G:G,ROW(),0)),"")</f>
        <v>0</v>
      </c>
      <c r="H8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8" s="69" t="str">
        <f>IFERROR(CLEAN(HLOOKUP(I$1,'1.源数据-产品报告-消费降序'!I:I,ROW(),0)),"")</f>
        <v/>
      </c>
      <c r="L858" s="69" t="str">
        <f>IFERROR(CLEAN(HLOOKUP(L$1,'1.源数据-产品报告-消费降序'!L:L,ROW(),0)),"")</f>
        <v/>
      </c>
      <c r="M858" s="69" t="str">
        <f>IFERROR(CLEAN(HLOOKUP(M$1,'1.源数据-产品报告-消费降序'!M:M,ROW(),0)),"")</f>
        <v/>
      </c>
      <c r="N858" s="69" t="str">
        <f>IFERROR(CLEAN(HLOOKUP(N$1,'1.源数据-产品报告-消费降序'!N:N,ROW(),0)),"")</f>
        <v/>
      </c>
      <c r="O858" s="69" t="str">
        <f>IFERROR(CLEAN(HLOOKUP(O$1,'1.源数据-产品报告-消费降序'!O:O,ROW(),0)),"")</f>
        <v/>
      </c>
      <c r="P858" s="69" t="str">
        <f>IFERROR(CLEAN(HLOOKUP(P$1,'1.源数据-产品报告-消费降序'!P:P,ROW(),0)),"")</f>
        <v/>
      </c>
      <c r="Q858" s="69" t="str">
        <f>IFERROR(CLEAN(HLOOKUP(Q$1,'1.源数据-产品报告-消费降序'!Q:Q,ROW(),0)),"")</f>
        <v/>
      </c>
      <c r="R858" s="69" t="str">
        <f>IFERROR(CLEAN(HLOOKUP(R$1,'1.源数据-产品报告-消费降序'!R:R,ROW(),0)),"")</f>
        <v/>
      </c>
      <c r="S8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8" s="69" t="str">
        <f>IFERROR(CLEAN(HLOOKUP(T$1,'1.源数据-产品报告-消费降序'!T:T,ROW(),0)),"")</f>
        <v/>
      </c>
      <c r="W858" s="69" t="str">
        <f>IFERROR(CLEAN(HLOOKUP(W$1,'1.源数据-产品报告-消费降序'!W:W,ROW(),0)),"")</f>
        <v/>
      </c>
      <c r="X858" s="69" t="str">
        <f>IFERROR(CLEAN(HLOOKUP(X$1,'1.源数据-产品报告-消费降序'!X:X,ROW(),0)),"")</f>
        <v/>
      </c>
      <c r="Y858" s="69" t="str">
        <f>IFERROR(CLEAN(HLOOKUP(Y$1,'1.源数据-产品报告-消费降序'!Y:Y,ROW(),0)),"")</f>
        <v/>
      </c>
      <c r="Z858" s="69" t="str">
        <f>IFERROR(CLEAN(HLOOKUP(Z$1,'1.源数据-产品报告-消费降序'!Z:Z,ROW(),0)),"")</f>
        <v/>
      </c>
      <c r="AA858" s="69" t="str">
        <f>IFERROR(CLEAN(HLOOKUP(AA$1,'1.源数据-产品报告-消费降序'!AA:AA,ROW(),0)),"")</f>
        <v/>
      </c>
      <c r="AB858" s="69" t="str">
        <f>IFERROR(CLEAN(HLOOKUP(AB$1,'1.源数据-产品报告-消费降序'!AB:AB,ROW(),0)),"")</f>
        <v/>
      </c>
      <c r="AC858" s="69" t="str">
        <f>IFERROR(CLEAN(HLOOKUP(AC$1,'1.源数据-产品报告-消费降序'!AC:AC,ROW(),0)),"")</f>
        <v/>
      </c>
      <c r="AD8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8" s="69" t="str">
        <f>IFERROR(CLEAN(HLOOKUP(AE$1,'1.源数据-产品报告-消费降序'!AE:AE,ROW(),0)),"")</f>
        <v/>
      </c>
      <c r="AH858" s="69" t="str">
        <f>IFERROR(CLEAN(HLOOKUP(AH$1,'1.源数据-产品报告-消费降序'!AH:AH,ROW(),0)),"")</f>
        <v/>
      </c>
      <c r="AI858" s="69" t="str">
        <f>IFERROR(CLEAN(HLOOKUP(AI$1,'1.源数据-产品报告-消费降序'!AI:AI,ROW(),0)),"")</f>
        <v/>
      </c>
      <c r="AJ858" s="69" t="str">
        <f>IFERROR(CLEAN(HLOOKUP(AJ$1,'1.源数据-产品报告-消费降序'!AJ:AJ,ROW(),0)),"")</f>
        <v/>
      </c>
      <c r="AK858" s="69" t="str">
        <f>IFERROR(CLEAN(HLOOKUP(AK$1,'1.源数据-产品报告-消费降序'!AK:AK,ROW(),0)),"")</f>
        <v/>
      </c>
      <c r="AL858" s="69" t="str">
        <f>IFERROR(CLEAN(HLOOKUP(AL$1,'1.源数据-产品报告-消费降序'!AL:AL,ROW(),0)),"")</f>
        <v/>
      </c>
      <c r="AM858" s="69" t="str">
        <f>IFERROR(CLEAN(HLOOKUP(AM$1,'1.源数据-产品报告-消费降序'!AM:AM,ROW(),0)),"")</f>
        <v/>
      </c>
      <c r="AN858" s="69" t="str">
        <f>IFERROR(CLEAN(HLOOKUP(AN$1,'1.源数据-产品报告-消费降序'!AN:AN,ROW(),0)),"")</f>
        <v/>
      </c>
      <c r="AO8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8" s="69" t="str">
        <f>IFERROR(CLEAN(HLOOKUP(AP$1,'1.源数据-产品报告-消费降序'!AP:AP,ROW(),0)),"")</f>
        <v/>
      </c>
      <c r="AS858" s="69" t="str">
        <f>IFERROR(CLEAN(HLOOKUP(AS$1,'1.源数据-产品报告-消费降序'!AS:AS,ROW(),0)),"")</f>
        <v/>
      </c>
      <c r="AT858" s="69" t="str">
        <f>IFERROR(CLEAN(HLOOKUP(AT$1,'1.源数据-产品报告-消费降序'!AT:AT,ROW(),0)),"")</f>
        <v/>
      </c>
      <c r="AU858" s="69" t="str">
        <f>IFERROR(CLEAN(HLOOKUP(AU$1,'1.源数据-产品报告-消费降序'!AU:AU,ROW(),0)),"")</f>
        <v/>
      </c>
      <c r="AV858" s="69" t="str">
        <f>IFERROR(CLEAN(HLOOKUP(AV$1,'1.源数据-产品报告-消费降序'!AV:AV,ROW(),0)),"")</f>
        <v/>
      </c>
      <c r="AW858" s="69" t="str">
        <f>IFERROR(CLEAN(HLOOKUP(AW$1,'1.源数据-产品报告-消费降序'!AW:AW,ROW(),0)),"")</f>
        <v/>
      </c>
      <c r="AX858" s="69" t="str">
        <f>IFERROR(CLEAN(HLOOKUP(AX$1,'1.源数据-产品报告-消费降序'!AX:AX,ROW(),0)),"")</f>
        <v/>
      </c>
      <c r="AY858" s="69" t="str">
        <f>IFERROR(CLEAN(HLOOKUP(AY$1,'1.源数据-产品报告-消费降序'!AY:AY,ROW(),0)),"")</f>
        <v/>
      </c>
      <c r="AZ8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8" s="69" t="str">
        <f>IFERROR(CLEAN(HLOOKUP(BA$1,'1.源数据-产品报告-消费降序'!BA:BA,ROW(),0)),"")</f>
        <v/>
      </c>
      <c r="BD858" s="69" t="str">
        <f>IFERROR(CLEAN(HLOOKUP(BD$1,'1.源数据-产品报告-消费降序'!BD:BD,ROW(),0)),"")</f>
        <v/>
      </c>
      <c r="BE858" s="69" t="str">
        <f>IFERROR(CLEAN(HLOOKUP(BE$1,'1.源数据-产品报告-消费降序'!BE:BE,ROW(),0)),"")</f>
        <v/>
      </c>
      <c r="BF858" s="69" t="str">
        <f>IFERROR(CLEAN(HLOOKUP(BF$1,'1.源数据-产品报告-消费降序'!BF:BF,ROW(),0)),"")</f>
        <v/>
      </c>
      <c r="BG858" s="69" t="str">
        <f>IFERROR(CLEAN(HLOOKUP(BG$1,'1.源数据-产品报告-消费降序'!BG:BG,ROW(),0)),"")</f>
        <v/>
      </c>
      <c r="BH858" s="69" t="str">
        <f>IFERROR(CLEAN(HLOOKUP(BH$1,'1.源数据-产品报告-消费降序'!BH:BH,ROW(),0)),"")</f>
        <v/>
      </c>
      <c r="BI858" s="69" t="str">
        <f>IFERROR(CLEAN(HLOOKUP(BI$1,'1.源数据-产品报告-消费降序'!BI:BI,ROW(),0)),"")</f>
        <v/>
      </c>
      <c r="BJ858" s="69" t="str">
        <f>IFERROR(CLEAN(HLOOKUP(BJ$1,'1.源数据-产品报告-消费降序'!BJ:BJ,ROW(),0)),"")</f>
        <v/>
      </c>
      <c r="BK8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8" s="69" t="str">
        <f>IFERROR(CLEAN(HLOOKUP(BL$1,'1.源数据-产品报告-消费降序'!BL:BL,ROW(),0)),"")</f>
        <v/>
      </c>
      <c r="BO858" s="69" t="str">
        <f>IFERROR(CLEAN(HLOOKUP(BO$1,'1.源数据-产品报告-消费降序'!BO:BO,ROW(),0)),"")</f>
        <v/>
      </c>
      <c r="BP858" s="69" t="str">
        <f>IFERROR(CLEAN(HLOOKUP(BP$1,'1.源数据-产品报告-消费降序'!BP:BP,ROW(),0)),"")</f>
        <v/>
      </c>
      <c r="BQ858" s="69" t="str">
        <f>IFERROR(CLEAN(HLOOKUP(BQ$1,'1.源数据-产品报告-消费降序'!BQ:BQ,ROW(),0)),"")</f>
        <v/>
      </c>
      <c r="BR858" s="69" t="str">
        <f>IFERROR(CLEAN(HLOOKUP(BR$1,'1.源数据-产品报告-消费降序'!BR:BR,ROW(),0)),"")</f>
        <v/>
      </c>
      <c r="BS858" s="69" t="str">
        <f>IFERROR(CLEAN(HLOOKUP(BS$1,'1.源数据-产品报告-消费降序'!BS:BS,ROW(),0)),"")</f>
        <v/>
      </c>
      <c r="BT858" s="69" t="str">
        <f>IFERROR(CLEAN(HLOOKUP(BT$1,'1.源数据-产品报告-消费降序'!BT:BT,ROW(),0)),"")</f>
        <v/>
      </c>
      <c r="BU858" s="69" t="str">
        <f>IFERROR(CLEAN(HLOOKUP(BU$1,'1.源数据-产品报告-消费降序'!BU:BU,ROW(),0)),"")</f>
        <v/>
      </c>
      <c r="BV8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8" s="69" t="str">
        <f>IFERROR(CLEAN(HLOOKUP(BW$1,'1.源数据-产品报告-消费降序'!BW:BW,ROW(),0)),"")</f>
        <v/>
      </c>
    </row>
    <row r="859" spans="1:75">
      <c r="A859" s="69" t="str">
        <f>IFERROR(CLEAN(HLOOKUP(A$1,'1.源数据-产品报告-消费降序'!A:A,ROW(),0)),"")</f>
        <v/>
      </c>
      <c r="B859" s="69" t="str">
        <f>IFERROR(CLEAN(HLOOKUP(B$1,'1.源数据-产品报告-消费降序'!B:B,ROW(),0)),"")</f>
        <v/>
      </c>
      <c r="C859" s="69" t="str">
        <f>IFERROR(CLEAN(HLOOKUP(C$1,'1.源数据-产品报告-消费降序'!C:C,ROW(),0)),"")</f>
        <v/>
      </c>
      <c r="D859" s="69" t="str">
        <f>IFERROR(CLEAN(HLOOKUP(D$1,'1.源数据-产品报告-消费降序'!D:D,ROW(),0)),"")</f>
        <v/>
      </c>
      <c r="E859" s="69" t="str">
        <f>IFERROR(CLEAN(HLOOKUP(E$1,'1.源数据-产品报告-消费降序'!E:E,ROW(),0)),"")</f>
        <v/>
      </c>
      <c r="F859" s="69" t="str">
        <f>IFERROR(CLEAN(HLOOKUP(F$1,'1.源数据-产品报告-消费降序'!F:F,ROW(),0)),"")</f>
        <v/>
      </c>
      <c r="G859" s="70">
        <f>IFERROR((HLOOKUP(G$1,'1.源数据-产品报告-消费降序'!G:G,ROW(),0)),"")</f>
        <v>0</v>
      </c>
      <c r="H8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59" s="69" t="str">
        <f>IFERROR(CLEAN(HLOOKUP(I$1,'1.源数据-产品报告-消费降序'!I:I,ROW(),0)),"")</f>
        <v/>
      </c>
      <c r="L859" s="69" t="str">
        <f>IFERROR(CLEAN(HLOOKUP(L$1,'1.源数据-产品报告-消费降序'!L:L,ROW(),0)),"")</f>
        <v/>
      </c>
      <c r="M859" s="69" t="str">
        <f>IFERROR(CLEAN(HLOOKUP(M$1,'1.源数据-产品报告-消费降序'!M:M,ROW(),0)),"")</f>
        <v/>
      </c>
      <c r="N859" s="69" t="str">
        <f>IFERROR(CLEAN(HLOOKUP(N$1,'1.源数据-产品报告-消费降序'!N:N,ROW(),0)),"")</f>
        <v/>
      </c>
      <c r="O859" s="69" t="str">
        <f>IFERROR(CLEAN(HLOOKUP(O$1,'1.源数据-产品报告-消费降序'!O:O,ROW(),0)),"")</f>
        <v/>
      </c>
      <c r="P859" s="69" t="str">
        <f>IFERROR(CLEAN(HLOOKUP(P$1,'1.源数据-产品报告-消费降序'!P:P,ROW(),0)),"")</f>
        <v/>
      </c>
      <c r="Q859" s="69" t="str">
        <f>IFERROR(CLEAN(HLOOKUP(Q$1,'1.源数据-产品报告-消费降序'!Q:Q,ROW(),0)),"")</f>
        <v/>
      </c>
      <c r="R859" s="69" t="str">
        <f>IFERROR(CLEAN(HLOOKUP(R$1,'1.源数据-产品报告-消费降序'!R:R,ROW(),0)),"")</f>
        <v/>
      </c>
      <c r="S8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59" s="69" t="str">
        <f>IFERROR(CLEAN(HLOOKUP(T$1,'1.源数据-产品报告-消费降序'!T:T,ROW(),0)),"")</f>
        <v/>
      </c>
      <c r="W859" s="69" t="str">
        <f>IFERROR(CLEAN(HLOOKUP(W$1,'1.源数据-产品报告-消费降序'!W:W,ROW(),0)),"")</f>
        <v/>
      </c>
      <c r="X859" s="69" t="str">
        <f>IFERROR(CLEAN(HLOOKUP(X$1,'1.源数据-产品报告-消费降序'!X:X,ROW(),0)),"")</f>
        <v/>
      </c>
      <c r="Y859" s="69" t="str">
        <f>IFERROR(CLEAN(HLOOKUP(Y$1,'1.源数据-产品报告-消费降序'!Y:Y,ROW(),0)),"")</f>
        <v/>
      </c>
      <c r="Z859" s="69" t="str">
        <f>IFERROR(CLEAN(HLOOKUP(Z$1,'1.源数据-产品报告-消费降序'!Z:Z,ROW(),0)),"")</f>
        <v/>
      </c>
      <c r="AA859" s="69" t="str">
        <f>IFERROR(CLEAN(HLOOKUP(AA$1,'1.源数据-产品报告-消费降序'!AA:AA,ROW(),0)),"")</f>
        <v/>
      </c>
      <c r="AB859" s="69" t="str">
        <f>IFERROR(CLEAN(HLOOKUP(AB$1,'1.源数据-产品报告-消费降序'!AB:AB,ROW(),0)),"")</f>
        <v/>
      </c>
      <c r="AC859" s="69" t="str">
        <f>IFERROR(CLEAN(HLOOKUP(AC$1,'1.源数据-产品报告-消费降序'!AC:AC,ROW(),0)),"")</f>
        <v/>
      </c>
      <c r="AD8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59" s="69" t="str">
        <f>IFERROR(CLEAN(HLOOKUP(AE$1,'1.源数据-产品报告-消费降序'!AE:AE,ROW(),0)),"")</f>
        <v/>
      </c>
      <c r="AH859" s="69" t="str">
        <f>IFERROR(CLEAN(HLOOKUP(AH$1,'1.源数据-产品报告-消费降序'!AH:AH,ROW(),0)),"")</f>
        <v/>
      </c>
      <c r="AI859" s="69" t="str">
        <f>IFERROR(CLEAN(HLOOKUP(AI$1,'1.源数据-产品报告-消费降序'!AI:AI,ROW(),0)),"")</f>
        <v/>
      </c>
      <c r="AJ859" s="69" t="str">
        <f>IFERROR(CLEAN(HLOOKUP(AJ$1,'1.源数据-产品报告-消费降序'!AJ:AJ,ROW(),0)),"")</f>
        <v/>
      </c>
      <c r="AK859" s="69" t="str">
        <f>IFERROR(CLEAN(HLOOKUP(AK$1,'1.源数据-产品报告-消费降序'!AK:AK,ROW(),0)),"")</f>
        <v/>
      </c>
      <c r="AL859" s="69" t="str">
        <f>IFERROR(CLEAN(HLOOKUP(AL$1,'1.源数据-产品报告-消费降序'!AL:AL,ROW(),0)),"")</f>
        <v/>
      </c>
      <c r="AM859" s="69" t="str">
        <f>IFERROR(CLEAN(HLOOKUP(AM$1,'1.源数据-产品报告-消费降序'!AM:AM,ROW(),0)),"")</f>
        <v/>
      </c>
      <c r="AN859" s="69" t="str">
        <f>IFERROR(CLEAN(HLOOKUP(AN$1,'1.源数据-产品报告-消费降序'!AN:AN,ROW(),0)),"")</f>
        <v/>
      </c>
      <c r="AO8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59" s="69" t="str">
        <f>IFERROR(CLEAN(HLOOKUP(AP$1,'1.源数据-产品报告-消费降序'!AP:AP,ROW(),0)),"")</f>
        <v/>
      </c>
      <c r="AS859" s="69" t="str">
        <f>IFERROR(CLEAN(HLOOKUP(AS$1,'1.源数据-产品报告-消费降序'!AS:AS,ROW(),0)),"")</f>
        <v/>
      </c>
      <c r="AT859" s="69" t="str">
        <f>IFERROR(CLEAN(HLOOKUP(AT$1,'1.源数据-产品报告-消费降序'!AT:AT,ROW(),0)),"")</f>
        <v/>
      </c>
      <c r="AU859" s="69" t="str">
        <f>IFERROR(CLEAN(HLOOKUP(AU$1,'1.源数据-产品报告-消费降序'!AU:AU,ROW(),0)),"")</f>
        <v/>
      </c>
      <c r="AV859" s="69" t="str">
        <f>IFERROR(CLEAN(HLOOKUP(AV$1,'1.源数据-产品报告-消费降序'!AV:AV,ROW(),0)),"")</f>
        <v/>
      </c>
      <c r="AW859" s="69" t="str">
        <f>IFERROR(CLEAN(HLOOKUP(AW$1,'1.源数据-产品报告-消费降序'!AW:AW,ROW(),0)),"")</f>
        <v/>
      </c>
      <c r="AX859" s="69" t="str">
        <f>IFERROR(CLEAN(HLOOKUP(AX$1,'1.源数据-产品报告-消费降序'!AX:AX,ROW(),0)),"")</f>
        <v/>
      </c>
      <c r="AY859" s="69" t="str">
        <f>IFERROR(CLEAN(HLOOKUP(AY$1,'1.源数据-产品报告-消费降序'!AY:AY,ROW(),0)),"")</f>
        <v/>
      </c>
      <c r="AZ8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59" s="69" t="str">
        <f>IFERROR(CLEAN(HLOOKUP(BA$1,'1.源数据-产品报告-消费降序'!BA:BA,ROW(),0)),"")</f>
        <v/>
      </c>
      <c r="BD859" s="69" t="str">
        <f>IFERROR(CLEAN(HLOOKUP(BD$1,'1.源数据-产品报告-消费降序'!BD:BD,ROW(),0)),"")</f>
        <v/>
      </c>
      <c r="BE859" s="69" t="str">
        <f>IFERROR(CLEAN(HLOOKUP(BE$1,'1.源数据-产品报告-消费降序'!BE:BE,ROW(),0)),"")</f>
        <v/>
      </c>
      <c r="BF859" s="69" t="str">
        <f>IFERROR(CLEAN(HLOOKUP(BF$1,'1.源数据-产品报告-消费降序'!BF:BF,ROW(),0)),"")</f>
        <v/>
      </c>
      <c r="BG859" s="69" t="str">
        <f>IFERROR(CLEAN(HLOOKUP(BG$1,'1.源数据-产品报告-消费降序'!BG:BG,ROW(),0)),"")</f>
        <v/>
      </c>
      <c r="BH859" s="69" t="str">
        <f>IFERROR(CLEAN(HLOOKUP(BH$1,'1.源数据-产品报告-消费降序'!BH:BH,ROW(),0)),"")</f>
        <v/>
      </c>
      <c r="BI859" s="69" t="str">
        <f>IFERROR(CLEAN(HLOOKUP(BI$1,'1.源数据-产品报告-消费降序'!BI:BI,ROW(),0)),"")</f>
        <v/>
      </c>
      <c r="BJ859" s="69" t="str">
        <f>IFERROR(CLEAN(HLOOKUP(BJ$1,'1.源数据-产品报告-消费降序'!BJ:BJ,ROW(),0)),"")</f>
        <v/>
      </c>
      <c r="BK8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59" s="69" t="str">
        <f>IFERROR(CLEAN(HLOOKUP(BL$1,'1.源数据-产品报告-消费降序'!BL:BL,ROW(),0)),"")</f>
        <v/>
      </c>
      <c r="BO859" s="69" t="str">
        <f>IFERROR(CLEAN(HLOOKUP(BO$1,'1.源数据-产品报告-消费降序'!BO:BO,ROW(),0)),"")</f>
        <v/>
      </c>
      <c r="BP859" s="69" t="str">
        <f>IFERROR(CLEAN(HLOOKUP(BP$1,'1.源数据-产品报告-消费降序'!BP:BP,ROW(),0)),"")</f>
        <v/>
      </c>
      <c r="BQ859" s="69" t="str">
        <f>IFERROR(CLEAN(HLOOKUP(BQ$1,'1.源数据-产品报告-消费降序'!BQ:BQ,ROW(),0)),"")</f>
        <v/>
      </c>
      <c r="BR859" s="69" t="str">
        <f>IFERROR(CLEAN(HLOOKUP(BR$1,'1.源数据-产品报告-消费降序'!BR:BR,ROW(),0)),"")</f>
        <v/>
      </c>
      <c r="BS859" s="69" t="str">
        <f>IFERROR(CLEAN(HLOOKUP(BS$1,'1.源数据-产品报告-消费降序'!BS:BS,ROW(),0)),"")</f>
        <v/>
      </c>
      <c r="BT859" s="69" t="str">
        <f>IFERROR(CLEAN(HLOOKUP(BT$1,'1.源数据-产品报告-消费降序'!BT:BT,ROW(),0)),"")</f>
        <v/>
      </c>
      <c r="BU859" s="69" t="str">
        <f>IFERROR(CLEAN(HLOOKUP(BU$1,'1.源数据-产品报告-消费降序'!BU:BU,ROW(),0)),"")</f>
        <v/>
      </c>
      <c r="BV8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59" s="69" t="str">
        <f>IFERROR(CLEAN(HLOOKUP(BW$1,'1.源数据-产品报告-消费降序'!BW:BW,ROW(),0)),"")</f>
        <v/>
      </c>
    </row>
    <row r="860" spans="1:75">
      <c r="A860" s="69" t="str">
        <f>IFERROR(CLEAN(HLOOKUP(A$1,'1.源数据-产品报告-消费降序'!A:A,ROW(),0)),"")</f>
        <v/>
      </c>
      <c r="B860" s="69" t="str">
        <f>IFERROR(CLEAN(HLOOKUP(B$1,'1.源数据-产品报告-消费降序'!B:B,ROW(),0)),"")</f>
        <v/>
      </c>
      <c r="C860" s="69" t="str">
        <f>IFERROR(CLEAN(HLOOKUP(C$1,'1.源数据-产品报告-消费降序'!C:C,ROW(),0)),"")</f>
        <v/>
      </c>
      <c r="D860" s="69" t="str">
        <f>IFERROR(CLEAN(HLOOKUP(D$1,'1.源数据-产品报告-消费降序'!D:D,ROW(),0)),"")</f>
        <v/>
      </c>
      <c r="E860" s="69" t="str">
        <f>IFERROR(CLEAN(HLOOKUP(E$1,'1.源数据-产品报告-消费降序'!E:E,ROW(),0)),"")</f>
        <v/>
      </c>
      <c r="F860" s="69" t="str">
        <f>IFERROR(CLEAN(HLOOKUP(F$1,'1.源数据-产品报告-消费降序'!F:F,ROW(),0)),"")</f>
        <v/>
      </c>
      <c r="G860" s="70">
        <f>IFERROR((HLOOKUP(G$1,'1.源数据-产品报告-消费降序'!G:G,ROW(),0)),"")</f>
        <v>0</v>
      </c>
      <c r="H8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0" s="69" t="str">
        <f>IFERROR(CLEAN(HLOOKUP(I$1,'1.源数据-产品报告-消费降序'!I:I,ROW(),0)),"")</f>
        <v/>
      </c>
      <c r="L860" s="69" t="str">
        <f>IFERROR(CLEAN(HLOOKUP(L$1,'1.源数据-产品报告-消费降序'!L:L,ROW(),0)),"")</f>
        <v/>
      </c>
      <c r="M860" s="69" t="str">
        <f>IFERROR(CLEAN(HLOOKUP(M$1,'1.源数据-产品报告-消费降序'!M:M,ROW(),0)),"")</f>
        <v/>
      </c>
      <c r="N860" s="69" t="str">
        <f>IFERROR(CLEAN(HLOOKUP(N$1,'1.源数据-产品报告-消费降序'!N:N,ROW(),0)),"")</f>
        <v/>
      </c>
      <c r="O860" s="69" t="str">
        <f>IFERROR(CLEAN(HLOOKUP(O$1,'1.源数据-产品报告-消费降序'!O:O,ROW(),0)),"")</f>
        <v/>
      </c>
      <c r="P860" s="69" t="str">
        <f>IFERROR(CLEAN(HLOOKUP(P$1,'1.源数据-产品报告-消费降序'!P:P,ROW(),0)),"")</f>
        <v/>
      </c>
      <c r="Q860" s="69" t="str">
        <f>IFERROR(CLEAN(HLOOKUP(Q$1,'1.源数据-产品报告-消费降序'!Q:Q,ROW(),0)),"")</f>
        <v/>
      </c>
      <c r="R860" s="69" t="str">
        <f>IFERROR(CLEAN(HLOOKUP(R$1,'1.源数据-产品报告-消费降序'!R:R,ROW(),0)),"")</f>
        <v/>
      </c>
      <c r="S8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0" s="69" t="str">
        <f>IFERROR(CLEAN(HLOOKUP(T$1,'1.源数据-产品报告-消费降序'!T:T,ROW(),0)),"")</f>
        <v/>
      </c>
      <c r="W860" s="69" t="str">
        <f>IFERROR(CLEAN(HLOOKUP(W$1,'1.源数据-产品报告-消费降序'!W:W,ROW(),0)),"")</f>
        <v/>
      </c>
      <c r="X860" s="69" t="str">
        <f>IFERROR(CLEAN(HLOOKUP(X$1,'1.源数据-产品报告-消费降序'!X:X,ROW(),0)),"")</f>
        <v/>
      </c>
      <c r="Y860" s="69" t="str">
        <f>IFERROR(CLEAN(HLOOKUP(Y$1,'1.源数据-产品报告-消费降序'!Y:Y,ROW(),0)),"")</f>
        <v/>
      </c>
      <c r="Z860" s="69" t="str">
        <f>IFERROR(CLEAN(HLOOKUP(Z$1,'1.源数据-产品报告-消费降序'!Z:Z,ROW(),0)),"")</f>
        <v/>
      </c>
      <c r="AA860" s="69" t="str">
        <f>IFERROR(CLEAN(HLOOKUP(AA$1,'1.源数据-产品报告-消费降序'!AA:AA,ROW(),0)),"")</f>
        <v/>
      </c>
      <c r="AB860" s="69" t="str">
        <f>IFERROR(CLEAN(HLOOKUP(AB$1,'1.源数据-产品报告-消费降序'!AB:AB,ROW(),0)),"")</f>
        <v/>
      </c>
      <c r="AC860" s="69" t="str">
        <f>IFERROR(CLEAN(HLOOKUP(AC$1,'1.源数据-产品报告-消费降序'!AC:AC,ROW(),0)),"")</f>
        <v/>
      </c>
      <c r="AD8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0" s="69" t="str">
        <f>IFERROR(CLEAN(HLOOKUP(AE$1,'1.源数据-产品报告-消费降序'!AE:AE,ROW(),0)),"")</f>
        <v/>
      </c>
      <c r="AH860" s="69" t="str">
        <f>IFERROR(CLEAN(HLOOKUP(AH$1,'1.源数据-产品报告-消费降序'!AH:AH,ROW(),0)),"")</f>
        <v/>
      </c>
      <c r="AI860" s="69" t="str">
        <f>IFERROR(CLEAN(HLOOKUP(AI$1,'1.源数据-产品报告-消费降序'!AI:AI,ROW(),0)),"")</f>
        <v/>
      </c>
      <c r="AJ860" s="69" t="str">
        <f>IFERROR(CLEAN(HLOOKUP(AJ$1,'1.源数据-产品报告-消费降序'!AJ:AJ,ROW(),0)),"")</f>
        <v/>
      </c>
      <c r="AK860" s="69" t="str">
        <f>IFERROR(CLEAN(HLOOKUP(AK$1,'1.源数据-产品报告-消费降序'!AK:AK,ROW(),0)),"")</f>
        <v/>
      </c>
      <c r="AL860" s="69" t="str">
        <f>IFERROR(CLEAN(HLOOKUP(AL$1,'1.源数据-产品报告-消费降序'!AL:AL,ROW(),0)),"")</f>
        <v/>
      </c>
      <c r="AM860" s="69" t="str">
        <f>IFERROR(CLEAN(HLOOKUP(AM$1,'1.源数据-产品报告-消费降序'!AM:AM,ROW(),0)),"")</f>
        <v/>
      </c>
      <c r="AN860" s="69" t="str">
        <f>IFERROR(CLEAN(HLOOKUP(AN$1,'1.源数据-产品报告-消费降序'!AN:AN,ROW(),0)),"")</f>
        <v/>
      </c>
      <c r="AO8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0" s="69" t="str">
        <f>IFERROR(CLEAN(HLOOKUP(AP$1,'1.源数据-产品报告-消费降序'!AP:AP,ROW(),0)),"")</f>
        <v/>
      </c>
      <c r="AS860" s="69" t="str">
        <f>IFERROR(CLEAN(HLOOKUP(AS$1,'1.源数据-产品报告-消费降序'!AS:AS,ROW(),0)),"")</f>
        <v/>
      </c>
      <c r="AT860" s="69" t="str">
        <f>IFERROR(CLEAN(HLOOKUP(AT$1,'1.源数据-产品报告-消费降序'!AT:AT,ROW(),0)),"")</f>
        <v/>
      </c>
      <c r="AU860" s="69" t="str">
        <f>IFERROR(CLEAN(HLOOKUP(AU$1,'1.源数据-产品报告-消费降序'!AU:AU,ROW(),0)),"")</f>
        <v/>
      </c>
      <c r="AV860" s="69" t="str">
        <f>IFERROR(CLEAN(HLOOKUP(AV$1,'1.源数据-产品报告-消费降序'!AV:AV,ROW(),0)),"")</f>
        <v/>
      </c>
      <c r="AW860" s="69" t="str">
        <f>IFERROR(CLEAN(HLOOKUP(AW$1,'1.源数据-产品报告-消费降序'!AW:AW,ROW(),0)),"")</f>
        <v/>
      </c>
      <c r="AX860" s="69" t="str">
        <f>IFERROR(CLEAN(HLOOKUP(AX$1,'1.源数据-产品报告-消费降序'!AX:AX,ROW(),0)),"")</f>
        <v/>
      </c>
      <c r="AY860" s="69" t="str">
        <f>IFERROR(CLEAN(HLOOKUP(AY$1,'1.源数据-产品报告-消费降序'!AY:AY,ROW(),0)),"")</f>
        <v/>
      </c>
      <c r="AZ8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0" s="69" t="str">
        <f>IFERROR(CLEAN(HLOOKUP(BA$1,'1.源数据-产品报告-消费降序'!BA:BA,ROW(),0)),"")</f>
        <v/>
      </c>
      <c r="BD860" s="69" t="str">
        <f>IFERROR(CLEAN(HLOOKUP(BD$1,'1.源数据-产品报告-消费降序'!BD:BD,ROW(),0)),"")</f>
        <v/>
      </c>
      <c r="BE860" s="69" t="str">
        <f>IFERROR(CLEAN(HLOOKUP(BE$1,'1.源数据-产品报告-消费降序'!BE:BE,ROW(),0)),"")</f>
        <v/>
      </c>
      <c r="BF860" s="69" t="str">
        <f>IFERROR(CLEAN(HLOOKUP(BF$1,'1.源数据-产品报告-消费降序'!BF:BF,ROW(),0)),"")</f>
        <v/>
      </c>
      <c r="BG860" s="69" t="str">
        <f>IFERROR(CLEAN(HLOOKUP(BG$1,'1.源数据-产品报告-消费降序'!BG:BG,ROW(),0)),"")</f>
        <v/>
      </c>
      <c r="BH860" s="69" t="str">
        <f>IFERROR(CLEAN(HLOOKUP(BH$1,'1.源数据-产品报告-消费降序'!BH:BH,ROW(),0)),"")</f>
        <v/>
      </c>
      <c r="BI860" s="69" t="str">
        <f>IFERROR(CLEAN(HLOOKUP(BI$1,'1.源数据-产品报告-消费降序'!BI:BI,ROW(),0)),"")</f>
        <v/>
      </c>
      <c r="BJ860" s="69" t="str">
        <f>IFERROR(CLEAN(HLOOKUP(BJ$1,'1.源数据-产品报告-消费降序'!BJ:BJ,ROW(),0)),"")</f>
        <v/>
      </c>
      <c r="BK8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0" s="69" t="str">
        <f>IFERROR(CLEAN(HLOOKUP(BL$1,'1.源数据-产品报告-消费降序'!BL:BL,ROW(),0)),"")</f>
        <v/>
      </c>
      <c r="BO860" s="69" t="str">
        <f>IFERROR(CLEAN(HLOOKUP(BO$1,'1.源数据-产品报告-消费降序'!BO:BO,ROW(),0)),"")</f>
        <v/>
      </c>
      <c r="BP860" s="69" t="str">
        <f>IFERROR(CLEAN(HLOOKUP(BP$1,'1.源数据-产品报告-消费降序'!BP:BP,ROW(),0)),"")</f>
        <v/>
      </c>
      <c r="BQ860" s="69" t="str">
        <f>IFERROR(CLEAN(HLOOKUP(BQ$1,'1.源数据-产品报告-消费降序'!BQ:BQ,ROW(),0)),"")</f>
        <v/>
      </c>
      <c r="BR860" s="69" t="str">
        <f>IFERROR(CLEAN(HLOOKUP(BR$1,'1.源数据-产品报告-消费降序'!BR:BR,ROW(),0)),"")</f>
        <v/>
      </c>
      <c r="BS860" s="69" t="str">
        <f>IFERROR(CLEAN(HLOOKUP(BS$1,'1.源数据-产品报告-消费降序'!BS:BS,ROW(),0)),"")</f>
        <v/>
      </c>
      <c r="BT860" s="69" t="str">
        <f>IFERROR(CLEAN(HLOOKUP(BT$1,'1.源数据-产品报告-消费降序'!BT:BT,ROW(),0)),"")</f>
        <v/>
      </c>
      <c r="BU860" s="69" t="str">
        <f>IFERROR(CLEAN(HLOOKUP(BU$1,'1.源数据-产品报告-消费降序'!BU:BU,ROW(),0)),"")</f>
        <v/>
      </c>
      <c r="BV8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0" s="69" t="str">
        <f>IFERROR(CLEAN(HLOOKUP(BW$1,'1.源数据-产品报告-消费降序'!BW:BW,ROW(),0)),"")</f>
        <v/>
      </c>
    </row>
    <row r="861" spans="1:75">
      <c r="A861" s="69" t="str">
        <f>IFERROR(CLEAN(HLOOKUP(A$1,'1.源数据-产品报告-消费降序'!A:A,ROW(),0)),"")</f>
        <v/>
      </c>
      <c r="B861" s="69" t="str">
        <f>IFERROR(CLEAN(HLOOKUP(B$1,'1.源数据-产品报告-消费降序'!B:B,ROW(),0)),"")</f>
        <v/>
      </c>
      <c r="C861" s="69" t="str">
        <f>IFERROR(CLEAN(HLOOKUP(C$1,'1.源数据-产品报告-消费降序'!C:C,ROW(),0)),"")</f>
        <v/>
      </c>
      <c r="D861" s="69" t="str">
        <f>IFERROR(CLEAN(HLOOKUP(D$1,'1.源数据-产品报告-消费降序'!D:D,ROW(),0)),"")</f>
        <v/>
      </c>
      <c r="E861" s="69" t="str">
        <f>IFERROR(CLEAN(HLOOKUP(E$1,'1.源数据-产品报告-消费降序'!E:E,ROW(),0)),"")</f>
        <v/>
      </c>
      <c r="F861" s="69" t="str">
        <f>IFERROR(CLEAN(HLOOKUP(F$1,'1.源数据-产品报告-消费降序'!F:F,ROW(),0)),"")</f>
        <v/>
      </c>
      <c r="G861" s="70">
        <f>IFERROR((HLOOKUP(G$1,'1.源数据-产品报告-消费降序'!G:G,ROW(),0)),"")</f>
        <v>0</v>
      </c>
      <c r="H8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1" s="69" t="str">
        <f>IFERROR(CLEAN(HLOOKUP(I$1,'1.源数据-产品报告-消费降序'!I:I,ROW(),0)),"")</f>
        <v/>
      </c>
      <c r="L861" s="69" t="str">
        <f>IFERROR(CLEAN(HLOOKUP(L$1,'1.源数据-产品报告-消费降序'!L:L,ROW(),0)),"")</f>
        <v/>
      </c>
      <c r="M861" s="69" t="str">
        <f>IFERROR(CLEAN(HLOOKUP(M$1,'1.源数据-产品报告-消费降序'!M:M,ROW(),0)),"")</f>
        <v/>
      </c>
      <c r="N861" s="69" t="str">
        <f>IFERROR(CLEAN(HLOOKUP(N$1,'1.源数据-产品报告-消费降序'!N:N,ROW(),0)),"")</f>
        <v/>
      </c>
      <c r="O861" s="69" t="str">
        <f>IFERROR(CLEAN(HLOOKUP(O$1,'1.源数据-产品报告-消费降序'!O:O,ROW(),0)),"")</f>
        <v/>
      </c>
      <c r="P861" s="69" t="str">
        <f>IFERROR(CLEAN(HLOOKUP(P$1,'1.源数据-产品报告-消费降序'!P:P,ROW(),0)),"")</f>
        <v/>
      </c>
      <c r="Q861" s="69" t="str">
        <f>IFERROR(CLEAN(HLOOKUP(Q$1,'1.源数据-产品报告-消费降序'!Q:Q,ROW(),0)),"")</f>
        <v/>
      </c>
      <c r="R861" s="69" t="str">
        <f>IFERROR(CLEAN(HLOOKUP(R$1,'1.源数据-产品报告-消费降序'!R:R,ROW(),0)),"")</f>
        <v/>
      </c>
      <c r="S8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1" s="69" t="str">
        <f>IFERROR(CLEAN(HLOOKUP(T$1,'1.源数据-产品报告-消费降序'!T:T,ROW(),0)),"")</f>
        <v/>
      </c>
      <c r="W861" s="69" t="str">
        <f>IFERROR(CLEAN(HLOOKUP(W$1,'1.源数据-产品报告-消费降序'!W:W,ROW(),0)),"")</f>
        <v/>
      </c>
      <c r="X861" s="69" t="str">
        <f>IFERROR(CLEAN(HLOOKUP(X$1,'1.源数据-产品报告-消费降序'!X:X,ROW(),0)),"")</f>
        <v/>
      </c>
      <c r="Y861" s="69" t="str">
        <f>IFERROR(CLEAN(HLOOKUP(Y$1,'1.源数据-产品报告-消费降序'!Y:Y,ROW(),0)),"")</f>
        <v/>
      </c>
      <c r="Z861" s="69" t="str">
        <f>IFERROR(CLEAN(HLOOKUP(Z$1,'1.源数据-产品报告-消费降序'!Z:Z,ROW(),0)),"")</f>
        <v/>
      </c>
      <c r="AA861" s="69" t="str">
        <f>IFERROR(CLEAN(HLOOKUP(AA$1,'1.源数据-产品报告-消费降序'!AA:AA,ROW(),0)),"")</f>
        <v/>
      </c>
      <c r="AB861" s="69" t="str">
        <f>IFERROR(CLEAN(HLOOKUP(AB$1,'1.源数据-产品报告-消费降序'!AB:AB,ROW(),0)),"")</f>
        <v/>
      </c>
      <c r="AC861" s="69" t="str">
        <f>IFERROR(CLEAN(HLOOKUP(AC$1,'1.源数据-产品报告-消费降序'!AC:AC,ROW(),0)),"")</f>
        <v/>
      </c>
      <c r="AD8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1" s="69" t="str">
        <f>IFERROR(CLEAN(HLOOKUP(AE$1,'1.源数据-产品报告-消费降序'!AE:AE,ROW(),0)),"")</f>
        <v/>
      </c>
      <c r="AH861" s="69" t="str">
        <f>IFERROR(CLEAN(HLOOKUP(AH$1,'1.源数据-产品报告-消费降序'!AH:AH,ROW(),0)),"")</f>
        <v/>
      </c>
      <c r="AI861" s="69" t="str">
        <f>IFERROR(CLEAN(HLOOKUP(AI$1,'1.源数据-产品报告-消费降序'!AI:AI,ROW(),0)),"")</f>
        <v/>
      </c>
      <c r="AJ861" s="69" t="str">
        <f>IFERROR(CLEAN(HLOOKUP(AJ$1,'1.源数据-产品报告-消费降序'!AJ:AJ,ROW(),0)),"")</f>
        <v/>
      </c>
      <c r="AK861" s="69" t="str">
        <f>IFERROR(CLEAN(HLOOKUP(AK$1,'1.源数据-产品报告-消费降序'!AK:AK,ROW(),0)),"")</f>
        <v/>
      </c>
      <c r="AL861" s="69" t="str">
        <f>IFERROR(CLEAN(HLOOKUP(AL$1,'1.源数据-产品报告-消费降序'!AL:AL,ROW(),0)),"")</f>
        <v/>
      </c>
      <c r="AM861" s="69" t="str">
        <f>IFERROR(CLEAN(HLOOKUP(AM$1,'1.源数据-产品报告-消费降序'!AM:AM,ROW(),0)),"")</f>
        <v/>
      </c>
      <c r="AN861" s="69" t="str">
        <f>IFERROR(CLEAN(HLOOKUP(AN$1,'1.源数据-产品报告-消费降序'!AN:AN,ROW(),0)),"")</f>
        <v/>
      </c>
      <c r="AO8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1" s="69" t="str">
        <f>IFERROR(CLEAN(HLOOKUP(AP$1,'1.源数据-产品报告-消费降序'!AP:AP,ROW(),0)),"")</f>
        <v/>
      </c>
      <c r="AS861" s="69" t="str">
        <f>IFERROR(CLEAN(HLOOKUP(AS$1,'1.源数据-产品报告-消费降序'!AS:AS,ROW(),0)),"")</f>
        <v/>
      </c>
      <c r="AT861" s="69" t="str">
        <f>IFERROR(CLEAN(HLOOKUP(AT$1,'1.源数据-产品报告-消费降序'!AT:AT,ROW(),0)),"")</f>
        <v/>
      </c>
      <c r="AU861" s="69" t="str">
        <f>IFERROR(CLEAN(HLOOKUP(AU$1,'1.源数据-产品报告-消费降序'!AU:AU,ROW(),0)),"")</f>
        <v/>
      </c>
      <c r="AV861" s="69" t="str">
        <f>IFERROR(CLEAN(HLOOKUP(AV$1,'1.源数据-产品报告-消费降序'!AV:AV,ROW(),0)),"")</f>
        <v/>
      </c>
      <c r="AW861" s="69" t="str">
        <f>IFERROR(CLEAN(HLOOKUP(AW$1,'1.源数据-产品报告-消费降序'!AW:AW,ROW(),0)),"")</f>
        <v/>
      </c>
      <c r="AX861" s="69" t="str">
        <f>IFERROR(CLEAN(HLOOKUP(AX$1,'1.源数据-产品报告-消费降序'!AX:AX,ROW(),0)),"")</f>
        <v/>
      </c>
      <c r="AY861" s="69" t="str">
        <f>IFERROR(CLEAN(HLOOKUP(AY$1,'1.源数据-产品报告-消费降序'!AY:AY,ROW(),0)),"")</f>
        <v/>
      </c>
      <c r="AZ8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1" s="69" t="str">
        <f>IFERROR(CLEAN(HLOOKUP(BA$1,'1.源数据-产品报告-消费降序'!BA:BA,ROW(),0)),"")</f>
        <v/>
      </c>
      <c r="BD861" s="69" t="str">
        <f>IFERROR(CLEAN(HLOOKUP(BD$1,'1.源数据-产品报告-消费降序'!BD:BD,ROW(),0)),"")</f>
        <v/>
      </c>
      <c r="BE861" s="69" t="str">
        <f>IFERROR(CLEAN(HLOOKUP(BE$1,'1.源数据-产品报告-消费降序'!BE:BE,ROW(),0)),"")</f>
        <v/>
      </c>
      <c r="BF861" s="69" t="str">
        <f>IFERROR(CLEAN(HLOOKUP(BF$1,'1.源数据-产品报告-消费降序'!BF:BF,ROW(),0)),"")</f>
        <v/>
      </c>
      <c r="BG861" s="69" t="str">
        <f>IFERROR(CLEAN(HLOOKUP(BG$1,'1.源数据-产品报告-消费降序'!BG:BG,ROW(),0)),"")</f>
        <v/>
      </c>
      <c r="BH861" s="69" t="str">
        <f>IFERROR(CLEAN(HLOOKUP(BH$1,'1.源数据-产品报告-消费降序'!BH:BH,ROW(),0)),"")</f>
        <v/>
      </c>
      <c r="BI861" s="69" t="str">
        <f>IFERROR(CLEAN(HLOOKUP(BI$1,'1.源数据-产品报告-消费降序'!BI:BI,ROW(),0)),"")</f>
        <v/>
      </c>
      <c r="BJ861" s="69" t="str">
        <f>IFERROR(CLEAN(HLOOKUP(BJ$1,'1.源数据-产品报告-消费降序'!BJ:BJ,ROW(),0)),"")</f>
        <v/>
      </c>
      <c r="BK8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1" s="69" t="str">
        <f>IFERROR(CLEAN(HLOOKUP(BL$1,'1.源数据-产品报告-消费降序'!BL:BL,ROW(),0)),"")</f>
        <v/>
      </c>
      <c r="BO861" s="69" t="str">
        <f>IFERROR(CLEAN(HLOOKUP(BO$1,'1.源数据-产品报告-消费降序'!BO:BO,ROW(),0)),"")</f>
        <v/>
      </c>
      <c r="BP861" s="69" t="str">
        <f>IFERROR(CLEAN(HLOOKUP(BP$1,'1.源数据-产品报告-消费降序'!BP:BP,ROW(),0)),"")</f>
        <v/>
      </c>
      <c r="BQ861" s="69" t="str">
        <f>IFERROR(CLEAN(HLOOKUP(BQ$1,'1.源数据-产品报告-消费降序'!BQ:BQ,ROW(),0)),"")</f>
        <v/>
      </c>
      <c r="BR861" s="69" t="str">
        <f>IFERROR(CLEAN(HLOOKUP(BR$1,'1.源数据-产品报告-消费降序'!BR:BR,ROW(),0)),"")</f>
        <v/>
      </c>
      <c r="BS861" s="69" t="str">
        <f>IFERROR(CLEAN(HLOOKUP(BS$1,'1.源数据-产品报告-消费降序'!BS:BS,ROW(),0)),"")</f>
        <v/>
      </c>
      <c r="BT861" s="69" t="str">
        <f>IFERROR(CLEAN(HLOOKUP(BT$1,'1.源数据-产品报告-消费降序'!BT:BT,ROW(),0)),"")</f>
        <v/>
      </c>
      <c r="BU861" s="69" t="str">
        <f>IFERROR(CLEAN(HLOOKUP(BU$1,'1.源数据-产品报告-消费降序'!BU:BU,ROW(),0)),"")</f>
        <v/>
      </c>
      <c r="BV8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1" s="69" t="str">
        <f>IFERROR(CLEAN(HLOOKUP(BW$1,'1.源数据-产品报告-消费降序'!BW:BW,ROW(),0)),"")</f>
        <v/>
      </c>
    </row>
    <row r="862" spans="1:75">
      <c r="A862" s="69" t="str">
        <f>IFERROR(CLEAN(HLOOKUP(A$1,'1.源数据-产品报告-消费降序'!A:A,ROW(),0)),"")</f>
        <v/>
      </c>
      <c r="B862" s="69" t="str">
        <f>IFERROR(CLEAN(HLOOKUP(B$1,'1.源数据-产品报告-消费降序'!B:B,ROW(),0)),"")</f>
        <v/>
      </c>
      <c r="C862" s="69" t="str">
        <f>IFERROR(CLEAN(HLOOKUP(C$1,'1.源数据-产品报告-消费降序'!C:C,ROW(),0)),"")</f>
        <v/>
      </c>
      <c r="D862" s="69" t="str">
        <f>IFERROR(CLEAN(HLOOKUP(D$1,'1.源数据-产品报告-消费降序'!D:D,ROW(),0)),"")</f>
        <v/>
      </c>
      <c r="E862" s="69" t="str">
        <f>IFERROR(CLEAN(HLOOKUP(E$1,'1.源数据-产品报告-消费降序'!E:E,ROW(),0)),"")</f>
        <v/>
      </c>
      <c r="F862" s="69" t="str">
        <f>IFERROR(CLEAN(HLOOKUP(F$1,'1.源数据-产品报告-消费降序'!F:F,ROW(),0)),"")</f>
        <v/>
      </c>
      <c r="G862" s="70">
        <f>IFERROR((HLOOKUP(G$1,'1.源数据-产品报告-消费降序'!G:G,ROW(),0)),"")</f>
        <v>0</v>
      </c>
      <c r="H8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2" s="69" t="str">
        <f>IFERROR(CLEAN(HLOOKUP(I$1,'1.源数据-产品报告-消费降序'!I:I,ROW(),0)),"")</f>
        <v/>
      </c>
      <c r="L862" s="69" t="str">
        <f>IFERROR(CLEAN(HLOOKUP(L$1,'1.源数据-产品报告-消费降序'!L:L,ROW(),0)),"")</f>
        <v/>
      </c>
      <c r="M862" s="69" t="str">
        <f>IFERROR(CLEAN(HLOOKUP(M$1,'1.源数据-产品报告-消费降序'!M:M,ROW(),0)),"")</f>
        <v/>
      </c>
      <c r="N862" s="69" t="str">
        <f>IFERROR(CLEAN(HLOOKUP(N$1,'1.源数据-产品报告-消费降序'!N:N,ROW(),0)),"")</f>
        <v/>
      </c>
      <c r="O862" s="69" t="str">
        <f>IFERROR(CLEAN(HLOOKUP(O$1,'1.源数据-产品报告-消费降序'!O:O,ROW(),0)),"")</f>
        <v/>
      </c>
      <c r="P862" s="69" t="str">
        <f>IFERROR(CLEAN(HLOOKUP(P$1,'1.源数据-产品报告-消费降序'!P:P,ROW(),0)),"")</f>
        <v/>
      </c>
      <c r="Q862" s="69" t="str">
        <f>IFERROR(CLEAN(HLOOKUP(Q$1,'1.源数据-产品报告-消费降序'!Q:Q,ROW(),0)),"")</f>
        <v/>
      </c>
      <c r="R862" s="69" t="str">
        <f>IFERROR(CLEAN(HLOOKUP(R$1,'1.源数据-产品报告-消费降序'!R:R,ROW(),0)),"")</f>
        <v/>
      </c>
      <c r="S8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2" s="69" t="str">
        <f>IFERROR(CLEAN(HLOOKUP(T$1,'1.源数据-产品报告-消费降序'!T:T,ROW(),0)),"")</f>
        <v/>
      </c>
      <c r="W862" s="69" t="str">
        <f>IFERROR(CLEAN(HLOOKUP(W$1,'1.源数据-产品报告-消费降序'!W:W,ROW(),0)),"")</f>
        <v/>
      </c>
      <c r="X862" s="69" t="str">
        <f>IFERROR(CLEAN(HLOOKUP(X$1,'1.源数据-产品报告-消费降序'!X:X,ROW(),0)),"")</f>
        <v/>
      </c>
      <c r="Y862" s="69" t="str">
        <f>IFERROR(CLEAN(HLOOKUP(Y$1,'1.源数据-产品报告-消费降序'!Y:Y,ROW(),0)),"")</f>
        <v/>
      </c>
      <c r="Z862" s="69" t="str">
        <f>IFERROR(CLEAN(HLOOKUP(Z$1,'1.源数据-产品报告-消费降序'!Z:Z,ROW(),0)),"")</f>
        <v/>
      </c>
      <c r="AA862" s="69" t="str">
        <f>IFERROR(CLEAN(HLOOKUP(AA$1,'1.源数据-产品报告-消费降序'!AA:AA,ROW(),0)),"")</f>
        <v/>
      </c>
      <c r="AB862" s="69" t="str">
        <f>IFERROR(CLEAN(HLOOKUP(AB$1,'1.源数据-产品报告-消费降序'!AB:AB,ROW(),0)),"")</f>
        <v/>
      </c>
      <c r="AC862" s="69" t="str">
        <f>IFERROR(CLEAN(HLOOKUP(AC$1,'1.源数据-产品报告-消费降序'!AC:AC,ROW(),0)),"")</f>
        <v/>
      </c>
      <c r="AD8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2" s="69" t="str">
        <f>IFERROR(CLEAN(HLOOKUP(AE$1,'1.源数据-产品报告-消费降序'!AE:AE,ROW(),0)),"")</f>
        <v/>
      </c>
      <c r="AH862" s="69" t="str">
        <f>IFERROR(CLEAN(HLOOKUP(AH$1,'1.源数据-产品报告-消费降序'!AH:AH,ROW(),0)),"")</f>
        <v/>
      </c>
      <c r="AI862" s="69" t="str">
        <f>IFERROR(CLEAN(HLOOKUP(AI$1,'1.源数据-产品报告-消费降序'!AI:AI,ROW(),0)),"")</f>
        <v/>
      </c>
      <c r="AJ862" s="69" t="str">
        <f>IFERROR(CLEAN(HLOOKUP(AJ$1,'1.源数据-产品报告-消费降序'!AJ:AJ,ROW(),0)),"")</f>
        <v/>
      </c>
      <c r="AK862" s="69" t="str">
        <f>IFERROR(CLEAN(HLOOKUP(AK$1,'1.源数据-产品报告-消费降序'!AK:AK,ROW(),0)),"")</f>
        <v/>
      </c>
      <c r="AL862" s="69" t="str">
        <f>IFERROR(CLEAN(HLOOKUP(AL$1,'1.源数据-产品报告-消费降序'!AL:AL,ROW(),0)),"")</f>
        <v/>
      </c>
      <c r="AM862" s="69" t="str">
        <f>IFERROR(CLEAN(HLOOKUP(AM$1,'1.源数据-产品报告-消费降序'!AM:AM,ROW(),0)),"")</f>
        <v/>
      </c>
      <c r="AN862" s="69" t="str">
        <f>IFERROR(CLEAN(HLOOKUP(AN$1,'1.源数据-产品报告-消费降序'!AN:AN,ROW(),0)),"")</f>
        <v/>
      </c>
      <c r="AO8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2" s="69" t="str">
        <f>IFERROR(CLEAN(HLOOKUP(AP$1,'1.源数据-产品报告-消费降序'!AP:AP,ROW(),0)),"")</f>
        <v/>
      </c>
      <c r="AS862" s="69" t="str">
        <f>IFERROR(CLEAN(HLOOKUP(AS$1,'1.源数据-产品报告-消费降序'!AS:AS,ROW(),0)),"")</f>
        <v/>
      </c>
      <c r="AT862" s="69" t="str">
        <f>IFERROR(CLEAN(HLOOKUP(AT$1,'1.源数据-产品报告-消费降序'!AT:AT,ROW(),0)),"")</f>
        <v/>
      </c>
      <c r="AU862" s="69" t="str">
        <f>IFERROR(CLEAN(HLOOKUP(AU$1,'1.源数据-产品报告-消费降序'!AU:AU,ROW(),0)),"")</f>
        <v/>
      </c>
      <c r="AV862" s="69" t="str">
        <f>IFERROR(CLEAN(HLOOKUP(AV$1,'1.源数据-产品报告-消费降序'!AV:AV,ROW(),0)),"")</f>
        <v/>
      </c>
      <c r="AW862" s="69" t="str">
        <f>IFERROR(CLEAN(HLOOKUP(AW$1,'1.源数据-产品报告-消费降序'!AW:AW,ROW(),0)),"")</f>
        <v/>
      </c>
      <c r="AX862" s="69" t="str">
        <f>IFERROR(CLEAN(HLOOKUP(AX$1,'1.源数据-产品报告-消费降序'!AX:AX,ROW(),0)),"")</f>
        <v/>
      </c>
      <c r="AY862" s="69" t="str">
        <f>IFERROR(CLEAN(HLOOKUP(AY$1,'1.源数据-产品报告-消费降序'!AY:AY,ROW(),0)),"")</f>
        <v/>
      </c>
      <c r="AZ8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2" s="69" t="str">
        <f>IFERROR(CLEAN(HLOOKUP(BA$1,'1.源数据-产品报告-消费降序'!BA:BA,ROW(),0)),"")</f>
        <v/>
      </c>
      <c r="BD862" s="69" t="str">
        <f>IFERROR(CLEAN(HLOOKUP(BD$1,'1.源数据-产品报告-消费降序'!BD:BD,ROW(),0)),"")</f>
        <v/>
      </c>
      <c r="BE862" s="69" t="str">
        <f>IFERROR(CLEAN(HLOOKUP(BE$1,'1.源数据-产品报告-消费降序'!BE:BE,ROW(),0)),"")</f>
        <v/>
      </c>
      <c r="BF862" s="69" t="str">
        <f>IFERROR(CLEAN(HLOOKUP(BF$1,'1.源数据-产品报告-消费降序'!BF:BF,ROW(),0)),"")</f>
        <v/>
      </c>
      <c r="BG862" s="69" t="str">
        <f>IFERROR(CLEAN(HLOOKUP(BG$1,'1.源数据-产品报告-消费降序'!BG:BG,ROW(),0)),"")</f>
        <v/>
      </c>
      <c r="BH862" s="69" t="str">
        <f>IFERROR(CLEAN(HLOOKUP(BH$1,'1.源数据-产品报告-消费降序'!BH:BH,ROW(),0)),"")</f>
        <v/>
      </c>
      <c r="BI862" s="69" t="str">
        <f>IFERROR(CLEAN(HLOOKUP(BI$1,'1.源数据-产品报告-消费降序'!BI:BI,ROW(),0)),"")</f>
        <v/>
      </c>
      <c r="BJ862" s="69" t="str">
        <f>IFERROR(CLEAN(HLOOKUP(BJ$1,'1.源数据-产品报告-消费降序'!BJ:BJ,ROW(),0)),"")</f>
        <v/>
      </c>
      <c r="BK8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2" s="69" t="str">
        <f>IFERROR(CLEAN(HLOOKUP(BL$1,'1.源数据-产品报告-消费降序'!BL:BL,ROW(),0)),"")</f>
        <v/>
      </c>
      <c r="BO862" s="69" t="str">
        <f>IFERROR(CLEAN(HLOOKUP(BO$1,'1.源数据-产品报告-消费降序'!BO:BO,ROW(),0)),"")</f>
        <v/>
      </c>
      <c r="BP862" s="69" t="str">
        <f>IFERROR(CLEAN(HLOOKUP(BP$1,'1.源数据-产品报告-消费降序'!BP:BP,ROW(),0)),"")</f>
        <v/>
      </c>
      <c r="BQ862" s="69" t="str">
        <f>IFERROR(CLEAN(HLOOKUP(BQ$1,'1.源数据-产品报告-消费降序'!BQ:BQ,ROW(),0)),"")</f>
        <v/>
      </c>
      <c r="BR862" s="69" t="str">
        <f>IFERROR(CLEAN(HLOOKUP(BR$1,'1.源数据-产品报告-消费降序'!BR:BR,ROW(),0)),"")</f>
        <v/>
      </c>
      <c r="BS862" s="69" t="str">
        <f>IFERROR(CLEAN(HLOOKUP(BS$1,'1.源数据-产品报告-消费降序'!BS:BS,ROW(),0)),"")</f>
        <v/>
      </c>
      <c r="BT862" s="69" t="str">
        <f>IFERROR(CLEAN(HLOOKUP(BT$1,'1.源数据-产品报告-消费降序'!BT:BT,ROW(),0)),"")</f>
        <v/>
      </c>
      <c r="BU862" s="69" t="str">
        <f>IFERROR(CLEAN(HLOOKUP(BU$1,'1.源数据-产品报告-消费降序'!BU:BU,ROW(),0)),"")</f>
        <v/>
      </c>
      <c r="BV8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2" s="69" t="str">
        <f>IFERROR(CLEAN(HLOOKUP(BW$1,'1.源数据-产品报告-消费降序'!BW:BW,ROW(),0)),"")</f>
        <v/>
      </c>
    </row>
    <row r="863" spans="1:75">
      <c r="A863" s="69" t="str">
        <f>IFERROR(CLEAN(HLOOKUP(A$1,'1.源数据-产品报告-消费降序'!A:A,ROW(),0)),"")</f>
        <v/>
      </c>
      <c r="B863" s="69" t="str">
        <f>IFERROR(CLEAN(HLOOKUP(B$1,'1.源数据-产品报告-消费降序'!B:B,ROW(),0)),"")</f>
        <v/>
      </c>
      <c r="C863" s="69" t="str">
        <f>IFERROR(CLEAN(HLOOKUP(C$1,'1.源数据-产品报告-消费降序'!C:C,ROW(),0)),"")</f>
        <v/>
      </c>
      <c r="D863" s="69" t="str">
        <f>IFERROR(CLEAN(HLOOKUP(D$1,'1.源数据-产品报告-消费降序'!D:D,ROW(),0)),"")</f>
        <v/>
      </c>
      <c r="E863" s="69" t="str">
        <f>IFERROR(CLEAN(HLOOKUP(E$1,'1.源数据-产品报告-消费降序'!E:E,ROW(),0)),"")</f>
        <v/>
      </c>
      <c r="F863" s="69" t="str">
        <f>IFERROR(CLEAN(HLOOKUP(F$1,'1.源数据-产品报告-消费降序'!F:F,ROW(),0)),"")</f>
        <v/>
      </c>
      <c r="G863" s="70">
        <f>IFERROR((HLOOKUP(G$1,'1.源数据-产品报告-消费降序'!G:G,ROW(),0)),"")</f>
        <v>0</v>
      </c>
      <c r="H8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3" s="69" t="str">
        <f>IFERROR(CLEAN(HLOOKUP(I$1,'1.源数据-产品报告-消费降序'!I:I,ROW(),0)),"")</f>
        <v/>
      </c>
      <c r="L863" s="69" t="str">
        <f>IFERROR(CLEAN(HLOOKUP(L$1,'1.源数据-产品报告-消费降序'!L:L,ROW(),0)),"")</f>
        <v/>
      </c>
      <c r="M863" s="69" t="str">
        <f>IFERROR(CLEAN(HLOOKUP(M$1,'1.源数据-产品报告-消费降序'!M:M,ROW(),0)),"")</f>
        <v/>
      </c>
      <c r="N863" s="69" t="str">
        <f>IFERROR(CLEAN(HLOOKUP(N$1,'1.源数据-产品报告-消费降序'!N:N,ROW(),0)),"")</f>
        <v/>
      </c>
      <c r="O863" s="69" t="str">
        <f>IFERROR(CLEAN(HLOOKUP(O$1,'1.源数据-产品报告-消费降序'!O:O,ROW(),0)),"")</f>
        <v/>
      </c>
      <c r="P863" s="69" t="str">
        <f>IFERROR(CLEAN(HLOOKUP(P$1,'1.源数据-产品报告-消费降序'!P:P,ROW(),0)),"")</f>
        <v/>
      </c>
      <c r="Q863" s="69" t="str">
        <f>IFERROR(CLEAN(HLOOKUP(Q$1,'1.源数据-产品报告-消费降序'!Q:Q,ROW(),0)),"")</f>
        <v/>
      </c>
      <c r="R863" s="69" t="str">
        <f>IFERROR(CLEAN(HLOOKUP(R$1,'1.源数据-产品报告-消费降序'!R:R,ROW(),0)),"")</f>
        <v/>
      </c>
      <c r="S8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3" s="69" t="str">
        <f>IFERROR(CLEAN(HLOOKUP(T$1,'1.源数据-产品报告-消费降序'!T:T,ROW(),0)),"")</f>
        <v/>
      </c>
      <c r="W863" s="69" t="str">
        <f>IFERROR(CLEAN(HLOOKUP(W$1,'1.源数据-产品报告-消费降序'!W:W,ROW(),0)),"")</f>
        <v/>
      </c>
      <c r="X863" s="69" t="str">
        <f>IFERROR(CLEAN(HLOOKUP(X$1,'1.源数据-产品报告-消费降序'!X:X,ROW(),0)),"")</f>
        <v/>
      </c>
      <c r="Y863" s="69" t="str">
        <f>IFERROR(CLEAN(HLOOKUP(Y$1,'1.源数据-产品报告-消费降序'!Y:Y,ROW(),0)),"")</f>
        <v/>
      </c>
      <c r="Z863" s="69" t="str">
        <f>IFERROR(CLEAN(HLOOKUP(Z$1,'1.源数据-产品报告-消费降序'!Z:Z,ROW(),0)),"")</f>
        <v/>
      </c>
      <c r="AA863" s="69" t="str">
        <f>IFERROR(CLEAN(HLOOKUP(AA$1,'1.源数据-产品报告-消费降序'!AA:AA,ROW(),0)),"")</f>
        <v/>
      </c>
      <c r="AB863" s="69" t="str">
        <f>IFERROR(CLEAN(HLOOKUP(AB$1,'1.源数据-产品报告-消费降序'!AB:AB,ROW(),0)),"")</f>
        <v/>
      </c>
      <c r="AC863" s="69" t="str">
        <f>IFERROR(CLEAN(HLOOKUP(AC$1,'1.源数据-产品报告-消费降序'!AC:AC,ROW(),0)),"")</f>
        <v/>
      </c>
      <c r="AD8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3" s="69" t="str">
        <f>IFERROR(CLEAN(HLOOKUP(AE$1,'1.源数据-产品报告-消费降序'!AE:AE,ROW(),0)),"")</f>
        <v/>
      </c>
      <c r="AH863" s="69" t="str">
        <f>IFERROR(CLEAN(HLOOKUP(AH$1,'1.源数据-产品报告-消费降序'!AH:AH,ROW(),0)),"")</f>
        <v/>
      </c>
      <c r="AI863" s="69" t="str">
        <f>IFERROR(CLEAN(HLOOKUP(AI$1,'1.源数据-产品报告-消费降序'!AI:AI,ROW(),0)),"")</f>
        <v/>
      </c>
      <c r="AJ863" s="69" t="str">
        <f>IFERROR(CLEAN(HLOOKUP(AJ$1,'1.源数据-产品报告-消费降序'!AJ:AJ,ROW(),0)),"")</f>
        <v/>
      </c>
      <c r="AK863" s="69" t="str">
        <f>IFERROR(CLEAN(HLOOKUP(AK$1,'1.源数据-产品报告-消费降序'!AK:AK,ROW(),0)),"")</f>
        <v/>
      </c>
      <c r="AL863" s="69" t="str">
        <f>IFERROR(CLEAN(HLOOKUP(AL$1,'1.源数据-产品报告-消费降序'!AL:AL,ROW(),0)),"")</f>
        <v/>
      </c>
      <c r="AM863" s="69" t="str">
        <f>IFERROR(CLEAN(HLOOKUP(AM$1,'1.源数据-产品报告-消费降序'!AM:AM,ROW(),0)),"")</f>
        <v/>
      </c>
      <c r="AN863" s="69" t="str">
        <f>IFERROR(CLEAN(HLOOKUP(AN$1,'1.源数据-产品报告-消费降序'!AN:AN,ROW(),0)),"")</f>
        <v/>
      </c>
      <c r="AO8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3" s="69" t="str">
        <f>IFERROR(CLEAN(HLOOKUP(AP$1,'1.源数据-产品报告-消费降序'!AP:AP,ROW(),0)),"")</f>
        <v/>
      </c>
      <c r="AS863" s="69" t="str">
        <f>IFERROR(CLEAN(HLOOKUP(AS$1,'1.源数据-产品报告-消费降序'!AS:AS,ROW(),0)),"")</f>
        <v/>
      </c>
      <c r="AT863" s="69" t="str">
        <f>IFERROR(CLEAN(HLOOKUP(AT$1,'1.源数据-产品报告-消费降序'!AT:AT,ROW(),0)),"")</f>
        <v/>
      </c>
      <c r="AU863" s="69" t="str">
        <f>IFERROR(CLEAN(HLOOKUP(AU$1,'1.源数据-产品报告-消费降序'!AU:AU,ROW(),0)),"")</f>
        <v/>
      </c>
      <c r="AV863" s="69" t="str">
        <f>IFERROR(CLEAN(HLOOKUP(AV$1,'1.源数据-产品报告-消费降序'!AV:AV,ROW(),0)),"")</f>
        <v/>
      </c>
      <c r="AW863" s="69" t="str">
        <f>IFERROR(CLEAN(HLOOKUP(AW$1,'1.源数据-产品报告-消费降序'!AW:AW,ROW(),0)),"")</f>
        <v/>
      </c>
      <c r="AX863" s="69" t="str">
        <f>IFERROR(CLEAN(HLOOKUP(AX$1,'1.源数据-产品报告-消费降序'!AX:AX,ROW(),0)),"")</f>
        <v/>
      </c>
      <c r="AY863" s="69" t="str">
        <f>IFERROR(CLEAN(HLOOKUP(AY$1,'1.源数据-产品报告-消费降序'!AY:AY,ROW(),0)),"")</f>
        <v/>
      </c>
      <c r="AZ8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3" s="69" t="str">
        <f>IFERROR(CLEAN(HLOOKUP(BA$1,'1.源数据-产品报告-消费降序'!BA:BA,ROW(),0)),"")</f>
        <v/>
      </c>
      <c r="BD863" s="69" t="str">
        <f>IFERROR(CLEAN(HLOOKUP(BD$1,'1.源数据-产品报告-消费降序'!BD:BD,ROW(),0)),"")</f>
        <v/>
      </c>
      <c r="BE863" s="69" t="str">
        <f>IFERROR(CLEAN(HLOOKUP(BE$1,'1.源数据-产品报告-消费降序'!BE:BE,ROW(),0)),"")</f>
        <v/>
      </c>
      <c r="BF863" s="69" t="str">
        <f>IFERROR(CLEAN(HLOOKUP(BF$1,'1.源数据-产品报告-消费降序'!BF:BF,ROW(),0)),"")</f>
        <v/>
      </c>
      <c r="BG863" s="69" t="str">
        <f>IFERROR(CLEAN(HLOOKUP(BG$1,'1.源数据-产品报告-消费降序'!BG:BG,ROW(),0)),"")</f>
        <v/>
      </c>
      <c r="BH863" s="69" t="str">
        <f>IFERROR(CLEAN(HLOOKUP(BH$1,'1.源数据-产品报告-消费降序'!BH:BH,ROW(),0)),"")</f>
        <v/>
      </c>
      <c r="BI863" s="69" t="str">
        <f>IFERROR(CLEAN(HLOOKUP(BI$1,'1.源数据-产品报告-消费降序'!BI:BI,ROW(),0)),"")</f>
        <v/>
      </c>
      <c r="BJ863" s="69" t="str">
        <f>IFERROR(CLEAN(HLOOKUP(BJ$1,'1.源数据-产品报告-消费降序'!BJ:BJ,ROW(),0)),"")</f>
        <v/>
      </c>
      <c r="BK8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3" s="69" t="str">
        <f>IFERROR(CLEAN(HLOOKUP(BL$1,'1.源数据-产品报告-消费降序'!BL:BL,ROW(),0)),"")</f>
        <v/>
      </c>
      <c r="BO863" s="69" t="str">
        <f>IFERROR(CLEAN(HLOOKUP(BO$1,'1.源数据-产品报告-消费降序'!BO:BO,ROW(),0)),"")</f>
        <v/>
      </c>
      <c r="BP863" s="69" t="str">
        <f>IFERROR(CLEAN(HLOOKUP(BP$1,'1.源数据-产品报告-消费降序'!BP:BP,ROW(),0)),"")</f>
        <v/>
      </c>
      <c r="BQ863" s="69" t="str">
        <f>IFERROR(CLEAN(HLOOKUP(BQ$1,'1.源数据-产品报告-消费降序'!BQ:BQ,ROW(),0)),"")</f>
        <v/>
      </c>
      <c r="BR863" s="69" t="str">
        <f>IFERROR(CLEAN(HLOOKUP(BR$1,'1.源数据-产品报告-消费降序'!BR:BR,ROW(),0)),"")</f>
        <v/>
      </c>
      <c r="BS863" s="69" t="str">
        <f>IFERROR(CLEAN(HLOOKUP(BS$1,'1.源数据-产品报告-消费降序'!BS:BS,ROW(),0)),"")</f>
        <v/>
      </c>
      <c r="BT863" s="69" t="str">
        <f>IFERROR(CLEAN(HLOOKUP(BT$1,'1.源数据-产品报告-消费降序'!BT:BT,ROW(),0)),"")</f>
        <v/>
      </c>
      <c r="BU863" s="69" t="str">
        <f>IFERROR(CLEAN(HLOOKUP(BU$1,'1.源数据-产品报告-消费降序'!BU:BU,ROW(),0)),"")</f>
        <v/>
      </c>
      <c r="BV8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3" s="69" t="str">
        <f>IFERROR(CLEAN(HLOOKUP(BW$1,'1.源数据-产品报告-消费降序'!BW:BW,ROW(),0)),"")</f>
        <v/>
      </c>
    </row>
    <row r="864" spans="1:75">
      <c r="A864" s="69" t="str">
        <f>IFERROR(CLEAN(HLOOKUP(A$1,'1.源数据-产品报告-消费降序'!A:A,ROW(),0)),"")</f>
        <v/>
      </c>
      <c r="B864" s="69" t="str">
        <f>IFERROR(CLEAN(HLOOKUP(B$1,'1.源数据-产品报告-消费降序'!B:B,ROW(),0)),"")</f>
        <v/>
      </c>
      <c r="C864" s="69" t="str">
        <f>IFERROR(CLEAN(HLOOKUP(C$1,'1.源数据-产品报告-消费降序'!C:C,ROW(),0)),"")</f>
        <v/>
      </c>
      <c r="D864" s="69" t="str">
        <f>IFERROR(CLEAN(HLOOKUP(D$1,'1.源数据-产品报告-消费降序'!D:D,ROW(),0)),"")</f>
        <v/>
      </c>
      <c r="E864" s="69" t="str">
        <f>IFERROR(CLEAN(HLOOKUP(E$1,'1.源数据-产品报告-消费降序'!E:E,ROW(),0)),"")</f>
        <v/>
      </c>
      <c r="F864" s="69" t="str">
        <f>IFERROR(CLEAN(HLOOKUP(F$1,'1.源数据-产品报告-消费降序'!F:F,ROW(),0)),"")</f>
        <v/>
      </c>
      <c r="G864" s="70">
        <f>IFERROR((HLOOKUP(G$1,'1.源数据-产品报告-消费降序'!G:G,ROW(),0)),"")</f>
        <v>0</v>
      </c>
      <c r="H8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4" s="69" t="str">
        <f>IFERROR(CLEAN(HLOOKUP(I$1,'1.源数据-产品报告-消费降序'!I:I,ROW(),0)),"")</f>
        <v/>
      </c>
      <c r="L864" s="69" t="str">
        <f>IFERROR(CLEAN(HLOOKUP(L$1,'1.源数据-产品报告-消费降序'!L:L,ROW(),0)),"")</f>
        <v/>
      </c>
      <c r="M864" s="69" t="str">
        <f>IFERROR(CLEAN(HLOOKUP(M$1,'1.源数据-产品报告-消费降序'!M:M,ROW(),0)),"")</f>
        <v/>
      </c>
      <c r="N864" s="69" t="str">
        <f>IFERROR(CLEAN(HLOOKUP(N$1,'1.源数据-产品报告-消费降序'!N:N,ROW(),0)),"")</f>
        <v/>
      </c>
      <c r="O864" s="69" t="str">
        <f>IFERROR(CLEAN(HLOOKUP(O$1,'1.源数据-产品报告-消费降序'!O:O,ROW(),0)),"")</f>
        <v/>
      </c>
      <c r="P864" s="69" t="str">
        <f>IFERROR(CLEAN(HLOOKUP(P$1,'1.源数据-产品报告-消费降序'!P:P,ROW(),0)),"")</f>
        <v/>
      </c>
      <c r="Q864" s="69" t="str">
        <f>IFERROR(CLEAN(HLOOKUP(Q$1,'1.源数据-产品报告-消费降序'!Q:Q,ROW(),0)),"")</f>
        <v/>
      </c>
      <c r="R864" s="69" t="str">
        <f>IFERROR(CLEAN(HLOOKUP(R$1,'1.源数据-产品报告-消费降序'!R:R,ROW(),0)),"")</f>
        <v/>
      </c>
      <c r="S8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4" s="69" t="str">
        <f>IFERROR(CLEAN(HLOOKUP(T$1,'1.源数据-产品报告-消费降序'!T:T,ROW(),0)),"")</f>
        <v/>
      </c>
      <c r="W864" s="69" t="str">
        <f>IFERROR(CLEAN(HLOOKUP(W$1,'1.源数据-产品报告-消费降序'!W:W,ROW(),0)),"")</f>
        <v/>
      </c>
      <c r="X864" s="69" t="str">
        <f>IFERROR(CLEAN(HLOOKUP(X$1,'1.源数据-产品报告-消费降序'!X:X,ROW(),0)),"")</f>
        <v/>
      </c>
      <c r="Y864" s="69" t="str">
        <f>IFERROR(CLEAN(HLOOKUP(Y$1,'1.源数据-产品报告-消费降序'!Y:Y,ROW(),0)),"")</f>
        <v/>
      </c>
      <c r="Z864" s="69" t="str">
        <f>IFERROR(CLEAN(HLOOKUP(Z$1,'1.源数据-产品报告-消费降序'!Z:Z,ROW(),0)),"")</f>
        <v/>
      </c>
      <c r="AA864" s="69" t="str">
        <f>IFERROR(CLEAN(HLOOKUP(AA$1,'1.源数据-产品报告-消费降序'!AA:AA,ROW(),0)),"")</f>
        <v/>
      </c>
      <c r="AB864" s="69" t="str">
        <f>IFERROR(CLEAN(HLOOKUP(AB$1,'1.源数据-产品报告-消费降序'!AB:AB,ROW(),0)),"")</f>
        <v/>
      </c>
      <c r="AC864" s="69" t="str">
        <f>IFERROR(CLEAN(HLOOKUP(AC$1,'1.源数据-产品报告-消费降序'!AC:AC,ROW(),0)),"")</f>
        <v/>
      </c>
      <c r="AD8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4" s="69" t="str">
        <f>IFERROR(CLEAN(HLOOKUP(AE$1,'1.源数据-产品报告-消费降序'!AE:AE,ROW(),0)),"")</f>
        <v/>
      </c>
      <c r="AH864" s="69" t="str">
        <f>IFERROR(CLEAN(HLOOKUP(AH$1,'1.源数据-产品报告-消费降序'!AH:AH,ROW(),0)),"")</f>
        <v/>
      </c>
      <c r="AI864" s="69" t="str">
        <f>IFERROR(CLEAN(HLOOKUP(AI$1,'1.源数据-产品报告-消费降序'!AI:AI,ROW(),0)),"")</f>
        <v/>
      </c>
      <c r="AJ864" s="69" t="str">
        <f>IFERROR(CLEAN(HLOOKUP(AJ$1,'1.源数据-产品报告-消费降序'!AJ:AJ,ROW(),0)),"")</f>
        <v/>
      </c>
      <c r="AK864" s="69" t="str">
        <f>IFERROR(CLEAN(HLOOKUP(AK$1,'1.源数据-产品报告-消费降序'!AK:AK,ROW(),0)),"")</f>
        <v/>
      </c>
      <c r="AL864" s="69" t="str">
        <f>IFERROR(CLEAN(HLOOKUP(AL$1,'1.源数据-产品报告-消费降序'!AL:AL,ROW(),0)),"")</f>
        <v/>
      </c>
      <c r="AM864" s="69" t="str">
        <f>IFERROR(CLEAN(HLOOKUP(AM$1,'1.源数据-产品报告-消费降序'!AM:AM,ROW(),0)),"")</f>
        <v/>
      </c>
      <c r="AN864" s="69" t="str">
        <f>IFERROR(CLEAN(HLOOKUP(AN$1,'1.源数据-产品报告-消费降序'!AN:AN,ROW(),0)),"")</f>
        <v/>
      </c>
      <c r="AO8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4" s="69" t="str">
        <f>IFERROR(CLEAN(HLOOKUP(AP$1,'1.源数据-产品报告-消费降序'!AP:AP,ROW(),0)),"")</f>
        <v/>
      </c>
      <c r="AS864" s="69" t="str">
        <f>IFERROR(CLEAN(HLOOKUP(AS$1,'1.源数据-产品报告-消费降序'!AS:AS,ROW(),0)),"")</f>
        <v/>
      </c>
      <c r="AT864" s="69" t="str">
        <f>IFERROR(CLEAN(HLOOKUP(AT$1,'1.源数据-产品报告-消费降序'!AT:AT,ROW(),0)),"")</f>
        <v/>
      </c>
      <c r="AU864" s="69" t="str">
        <f>IFERROR(CLEAN(HLOOKUP(AU$1,'1.源数据-产品报告-消费降序'!AU:AU,ROW(),0)),"")</f>
        <v/>
      </c>
      <c r="AV864" s="69" t="str">
        <f>IFERROR(CLEAN(HLOOKUP(AV$1,'1.源数据-产品报告-消费降序'!AV:AV,ROW(),0)),"")</f>
        <v/>
      </c>
      <c r="AW864" s="69" t="str">
        <f>IFERROR(CLEAN(HLOOKUP(AW$1,'1.源数据-产品报告-消费降序'!AW:AW,ROW(),0)),"")</f>
        <v/>
      </c>
      <c r="AX864" s="69" t="str">
        <f>IFERROR(CLEAN(HLOOKUP(AX$1,'1.源数据-产品报告-消费降序'!AX:AX,ROW(),0)),"")</f>
        <v/>
      </c>
      <c r="AY864" s="69" t="str">
        <f>IFERROR(CLEAN(HLOOKUP(AY$1,'1.源数据-产品报告-消费降序'!AY:AY,ROW(),0)),"")</f>
        <v/>
      </c>
      <c r="AZ8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4" s="69" t="str">
        <f>IFERROR(CLEAN(HLOOKUP(BA$1,'1.源数据-产品报告-消费降序'!BA:BA,ROW(),0)),"")</f>
        <v/>
      </c>
      <c r="BD864" s="69" t="str">
        <f>IFERROR(CLEAN(HLOOKUP(BD$1,'1.源数据-产品报告-消费降序'!BD:BD,ROW(),0)),"")</f>
        <v/>
      </c>
      <c r="BE864" s="69" t="str">
        <f>IFERROR(CLEAN(HLOOKUP(BE$1,'1.源数据-产品报告-消费降序'!BE:BE,ROW(),0)),"")</f>
        <v/>
      </c>
      <c r="BF864" s="69" t="str">
        <f>IFERROR(CLEAN(HLOOKUP(BF$1,'1.源数据-产品报告-消费降序'!BF:BF,ROW(),0)),"")</f>
        <v/>
      </c>
      <c r="BG864" s="69" t="str">
        <f>IFERROR(CLEAN(HLOOKUP(BG$1,'1.源数据-产品报告-消费降序'!BG:BG,ROW(),0)),"")</f>
        <v/>
      </c>
      <c r="BH864" s="69" t="str">
        <f>IFERROR(CLEAN(HLOOKUP(BH$1,'1.源数据-产品报告-消费降序'!BH:BH,ROW(),0)),"")</f>
        <v/>
      </c>
      <c r="BI864" s="69" t="str">
        <f>IFERROR(CLEAN(HLOOKUP(BI$1,'1.源数据-产品报告-消费降序'!BI:BI,ROW(),0)),"")</f>
        <v/>
      </c>
      <c r="BJ864" s="69" t="str">
        <f>IFERROR(CLEAN(HLOOKUP(BJ$1,'1.源数据-产品报告-消费降序'!BJ:BJ,ROW(),0)),"")</f>
        <v/>
      </c>
      <c r="BK8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4" s="69" t="str">
        <f>IFERROR(CLEAN(HLOOKUP(BL$1,'1.源数据-产品报告-消费降序'!BL:BL,ROW(),0)),"")</f>
        <v/>
      </c>
      <c r="BO864" s="69" t="str">
        <f>IFERROR(CLEAN(HLOOKUP(BO$1,'1.源数据-产品报告-消费降序'!BO:BO,ROW(),0)),"")</f>
        <v/>
      </c>
      <c r="BP864" s="69" t="str">
        <f>IFERROR(CLEAN(HLOOKUP(BP$1,'1.源数据-产品报告-消费降序'!BP:BP,ROW(),0)),"")</f>
        <v/>
      </c>
      <c r="BQ864" s="69" t="str">
        <f>IFERROR(CLEAN(HLOOKUP(BQ$1,'1.源数据-产品报告-消费降序'!BQ:BQ,ROW(),0)),"")</f>
        <v/>
      </c>
      <c r="BR864" s="69" t="str">
        <f>IFERROR(CLEAN(HLOOKUP(BR$1,'1.源数据-产品报告-消费降序'!BR:BR,ROW(),0)),"")</f>
        <v/>
      </c>
      <c r="BS864" s="69" t="str">
        <f>IFERROR(CLEAN(HLOOKUP(BS$1,'1.源数据-产品报告-消费降序'!BS:BS,ROW(),0)),"")</f>
        <v/>
      </c>
      <c r="BT864" s="69" t="str">
        <f>IFERROR(CLEAN(HLOOKUP(BT$1,'1.源数据-产品报告-消费降序'!BT:BT,ROW(),0)),"")</f>
        <v/>
      </c>
      <c r="BU864" s="69" t="str">
        <f>IFERROR(CLEAN(HLOOKUP(BU$1,'1.源数据-产品报告-消费降序'!BU:BU,ROW(),0)),"")</f>
        <v/>
      </c>
      <c r="BV8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4" s="69" t="str">
        <f>IFERROR(CLEAN(HLOOKUP(BW$1,'1.源数据-产品报告-消费降序'!BW:BW,ROW(),0)),"")</f>
        <v/>
      </c>
    </row>
    <row r="865" spans="1:75">
      <c r="A865" s="69" t="str">
        <f>IFERROR(CLEAN(HLOOKUP(A$1,'1.源数据-产品报告-消费降序'!A:A,ROW(),0)),"")</f>
        <v/>
      </c>
      <c r="B865" s="69" t="str">
        <f>IFERROR(CLEAN(HLOOKUP(B$1,'1.源数据-产品报告-消费降序'!B:B,ROW(),0)),"")</f>
        <v/>
      </c>
      <c r="C865" s="69" t="str">
        <f>IFERROR(CLEAN(HLOOKUP(C$1,'1.源数据-产品报告-消费降序'!C:C,ROW(),0)),"")</f>
        <v/>
      </c>
      <c r="D865" s="69" t="str">
        <f>IFERROR(CLEAN(HLOOKUP(D$1,'1.源数据-产品报告-消费降序'!D:D,ROW(),0)),"")</f>
        <v/>
      </c>
      <c r="E865" s="69" t="str">
        <f>IFERROR(CLEAN(HLOOKUP(E$1,'1.源数据-产品报告-消费降序'!E:E,ROW(),0)),"")</f>
        <v/>
      </c>
      <c r="F865" s="69" t="str">
        <f>IFERROR(CLEAN(HLOOKUP(F$1,'1.源数据-产品报告-消费降序'!F:F,ROW(),0)),"")</f>
        <v/>
      </c>
      <c r="G865" s="70">
        <f>IFERROR((HLOOKUP(G$1,'1.源数据-产品报告-消费降序'!G:G,ROW(),0)),"")</f>
        <v>0</v>
      </c>
      <c r="H8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5" s="69" t="str">
        <f>IFERROR(CLEAN(HLOOKUP(I$1,'1.源数据-产品报告-消费降序'!I:I,ROW(),0)),"")</f>
        <v/>
      </c>
      <c r="L865" s="69" t="str">
        <f>IFERROR(CLEAN(HLOOKUP(L$1,'1.源数据-产品报告-消费降序'!L:L,ROW(),0)),"")</f>
        <v/>
      </c>
      <c r="M865" s="69" t="str">
        <f>IFERROR(CLEAN(HLOOKUP(M$1,'1.源数据-产品报告-消费降序'!M:M,ROW(),0)),"")</f>
        <v/>
      </c>
      <c r="N865" s="69" t="str">
        <f>IFERROR(CLEAN(HLOOKUP(N$1,'1.源数据-产品报告-消费降序'!N:N,ROW(),0)),"")</f>
        <v/>
      </c>
      <c r="O865" s="69" t="str">
        <f>IFERROR(CLEAN(HLOOKUP(O$1,'1.源数据-产品报告-消费降序'!O:O,ROW(),0)),"")</f>
        <v/>
      </c>
      <c r="P865" s="69" t="str">
        <f>IFERROR(CLEAN(HLOOKUP(P$1,'1.源数据-产品报告-消费降序'!P:P,ROW(),0)),"")</f>
        <v/>
      </c>
      <c r="Q865" s="69" t="str">
        <f>IFERROR(CLEAN(HLOOKUP(Q$1,'1.源数据-产品报告-消费降序'!Q:Q,ROW(),0)),"")</f>
        <v/>
      </c>
      <c r="R865" s="69" t="str">
        <f>IFERROR(CLEAN(HLOOKUP(R$1,'1.源数据-产品报告-消费降序'!R:R,ROW(),0)),"")</f>
        <v/>
      </c>
      <c r="S8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5" s="69" t="str">
        <f>IFERROR(CLEAN(HLOOKUP(T$1,'1.源数据-产品报告-消费降序'!T:T,ROW(),0)),"")</f>
        <v/>
      </c>
      <c r="W865" s="69" t="str">
        <f>IFERROR(CLEAN(HLOOKUP(W$1,'1.源数据-产品报告-消费降序'!W:W,ROW(),0)),"")</f>
        <v/>
      </c>
      <c r="X865" s="69" t="str">
        <f>IFERROR(CLEAN(HLOOKUP(X$1,'1.源数据-产品报告-消费降序'!X:X,ROW(),0)),"")</f>
        <v/>
      </c>
      <c r="Y865" s="69" t="str">
        <f>IFERROR(CLEAN(HLOOKUP(Y$1,'1.源数据-产品报告-消费降序'!Y:Y,ROW(),0)),"")</f>
        <v/>
      </c>
      <c r="Z865" s="69" t="str">
        <f>IFERROR(CLEAN(HLOOKUP(Z$1,'1.源数据-产品报告-消费降序'!Z:Z,ROW(),0)),"")</f>
        <v/>
      </c>
      <c r="AA865" s="69" t="str">
        <f>IFERROR(CLEAN(HLOOKUP(AA$1,'1.源数据-产品报告-消费降序'!AA:AA,ROW(),0)),"")</f>
        <v/>
      </c>
      <c r="AB865" s="69" t="str">
        <f>IFERROR(CLEAN(HLOOKUP(AB$1,'1.源数据-产品报告-消费降序'!AB:AB,ROW(),0)),"")</f>
        <v/>
      </c>
      <c r="AC865" s="69" t="str">
        <f>IFERROR(CLEAN(HLOOKUP(AC$1,'1.源数据-产品报告-消费降序'!AC:AC,ROW(),0)),"")</f>
        <v/>
      </c>
      <c r="AD8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5" s="69" t="str">
        <f>IFERROR(CLEAN(HLOOKUP(AE$1,'1.源数据-产品报告-消费降序'!AE:AE,ROW(),0)),"")</f>
        <v/>
      </c>
      <c r="AH865" s="69" t="str">
        <f>IFERROR(CLEAN(HLOOKUP(AH$1,'1.源数据-产品报告-消费降序'!AH:AH,ROW(),0)),"")</f>
        <v/>
      </c>
      <c r="AI865" s="69" t="str">
        <f>IFERROR(CLEAN(HLOOKUP(AI$1,'1.源数据-产品报告-消费降序'!AI:AI,ROW(),0)),"")</f>
        <v/>
      </c>
      <c r="AJ865" s="69" t="str">
        <f>IFERROR(CLEAN(HLOOKUP(AJ$1,'1.源数据-产品报告-消费降序'!AJ:AJ,ROW(),0)),"")</f>
        <v/>
      </c>
      <c r="AK865" s="69" t="str">
        <f>IFERROR(CLEAN(HLOOKUP(AK$1,'1.源数据-产品报告-消费降序'!AK:AK,ROW(),0)),"")</f>
        <v/>
      </c>
      <c r="AL865" s="69" t="str">
        <f>IFERROR(CLEAN(HLOOKUP(AL$1,'1.源数据-产品报告-消费降序'!AL:AL,ROW(),0)),"")</f>
        <v/>
      </c>
      <c r="AM865" s="69" t="str">
        <f>IFERROR(CLEAN(HLOOKUP(AM$1,'1.源数据-产品报告-消费降序'!AM:AM,ROW(),0)),"")</f>
        <v/>
      </c>
      <c r="AN865" s="69" t="str">
        <f>IFERROR(CLEAN(HLOOKUP(AN$1,'1.源数据-产品报告-消费降序'!AN:AN,ROW(),0)),"")</f>
        <v/>
      </c>
      <c r="AO8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5" s="69" t="str">
        <f>IFERROR(CLEAN(HLOOKUP(AP$1,'1.源数据-产品报告-消费降序'!AP:AP,ROW(),0)),"")</f>
        <v/>
      </c>
      <c r="AS865" s="69" t="str">
        <f>IFERROR(CLEAN(HLOOKUP(AS$1,'1.源数据-产品报告-消费降序'!AS:AS,ROW(),0)),"")</f>
        <v/>
      </c>
      <c r="AT865" s="69" t="str">
        <f>IFERROR(CLEAN(HLOOKUP(AT$1,'1.源数据-产品报告-消费降序'!AT:AT,ROW(),0)),"")</f>
        <v/>
      </c>
      <c r="AU865" s="69" t="str">
        <f>IFERROR(CLEAN(HLOOKUP(AU$1,'1.源数据-产品报告-消费降序'!AU:AU,ROW(),0)),"")</f>
        <v/>
      </c>
      <c r="AV865" s="69" t="str">
        <f>IFERROR(CLEAN(HLOOKUP(AV$1,'1.源数据-产品报告-消费降序'!AV:AV,ROW(),0)),"")</f>
        <v/>
      </c>
      <c r="AW865" s="69" t="str">
        <f>IFERROR(CLEAN(HLOOKUP(AW$1,'1.源数据-产品报告-消费降序'!AW:AW,ROW(),0)),"")</f>
        <v/>
      </c>
      <c r="AX865" s="69" t="str">
        <f>IFERROR(CLEAN(HLOOKUP(AX$1,'1.源数据-产品报告-消费降序'!AX:AX,ROW(),0)),"")</f>
        <v/>
      </c>
      <c r="AY865" s="69" t="str">
        <f>IFERROR(CLEAN(HLOOKUP(AY$1,'1.源数据-产品报告-消费降序'!AY:AY,ROW(),0)),"")</f>
        <v/>
      </c>
      <c r="AZ8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5" s="69" t="str">
        <f>IFERROR(CLEAN(HLOOKUP(BA$1,'1.源数据-产品报告-消费降序'!BA:BA,ROW(),0)),"")</f>
        <v/>
      </c>
      <c r="BD865" s="69" t="str">
        <f>IFERROR(CLEAN(HLOOKUP(BD$1,'1.源数据-产品报告-消费降序'!BD:BD,ROW(),0)),"")</f>
        <v/>
      </c>
      <c r="BE865" s="69" t="str">
        <f>IFERROR(CLEAN(HLOOKUP(BE$1,'1.源数据-产品报告-消费降序'!BE:BE,ROW(),0)),"")</f>
        <v/>
      </c>
      <c r="BF865" s="69" t="str">
        <f>IFERROR(CLEAN(HLOOKUP(BF$1,'1.源数据-产品报告-消费降序'!BF:BF,ROW(),0)),"")</f>
        <v/>
      </c>
      <c r="BG865" s="69" t="str">
        <f>IFERROR(CLEAN(HLOOKUP(BG$1,'1.源数据-产品报告-消费降序'!BG:BG,ROW(),0)),"")</f>
        <v/>
      </c>
      <c r="BH865" s="69" t="str">
        <f>IFERROR(CLEAN(HLOOKUP(BH$1,'1.源数据-产品报告-消费降序'!BH:BH,ROW(),0)),"")</f>
        <v/>
      </c>
      <c r="BI865" s="69" t="str">
        <f>IFERROR(CLEAN(HLOOKUP(BI$1,'1.源数据-产品报告-消费降序'!BI:BI,ROW(),0)),"")</f>
        <v/>
      </c>
      <c r="BJ865" s="69" t="str">
        <f>IFERROR(CLEAN(HLOOKUP(BJ$1,'1.源数据-产品报告-消费降序'!BJ:BJ,ROW(),0)),"")</f>
        <v/>
      </c>
      <c r="BK8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5" s="69" t="str">
        <f>IFERROR(CLEAN(HLOOKUP(BL$1,'1.源数据-产品报告-消费降序'!BL:BL,ROW(),0)),"")</f>
        <v/>
      </c>
      <c r="BO865" s="69" t="str">
        <f>IFERROR(CLEAN(HLOOKUP(BO$1,'1.源数据-产品报告-消费降序'!BO:BO,ROW(),0)),"")</f>
        <v/>
      </c>
      <c r="BP865" s="69" t="str">
        <f>IFERROR(CLEAN(HLOOKUP(BP$1,'1.源数据-产品报告-消费降序'!BP:BP,ROW(),0)),"")</f>
        <v/>
      </c>
      <c r="BQ865" s="69" t="str">
        <f>IFERROR(CLEAN(HLOOKUP(BQ$1,'1.源数据-产品报告-消费降序'!BQ:BQ,ROW(),0)),"")</f>
        <v/>
      </c>
      <c r="BR865" s="69" t="str">
        <f>IFERROR(CLEAN(HLOOKUP(BR$1,'1.源数据-产品报告-消费降序'!BR:BR,ROW(),0)),"")</f>
        <v/>
      </c>
      <c r="BS865" s="69" t="str">
        <f>IFERROR(CLEAN(HLOOKUP(BS$1,'1.源数据-产品报告-消费降序'!BS:BS,ROW(),0)),"")</f>
        <v/>
      </c>
      <c r="BT865" s="69" t="str">
        <f>IFERROR(CLEAN(HLOOKUP(BT$1,'1.源数据-产品报告-消费降序'!BT:BT,ROW(),0)),"")</f>
        <v/>
      </c>
      <c r="BU865" s="69" t="str">
        <f>IFERROR(CLEAN(HLOOKUP(BU$1,'1.源数据-产品报告-消费降序'!BU:BU,ROW(),0)),"")</f>
        <v/>
      </c>
      <c r="BV8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5" s="69" t="str">
        <f>IFERROR(CLEAN(HLOOKUP(BW$1,'1.源数据-产品报告-消费降序'!BW:BW,ROW(),0)),"")</f>
        <v/>
      </c>
    </row>
    <row r="866" spans="1:75">
      <c r="A866" s="69" t="str">
        <f>IFERROR(CLEAN(HLOOKUP(A$1,'1.源数据-产品报告-消费降序'!A:A,ROW(),0)),"")</f>
        <v/>
      </c>
      <c r="B866" s="69" t="str">
        <f>IFERROR(CLEAN(HLOOKUP(B$1,'1.源数据-产品报告-消费降序'!B:B,ROW(),0)),"")</f>
        <v/>
      </c>
      <c r="C866" s="69" t="str">
        <f>IFERROR(CLEAN(HLOOKUP(C$1,'1.源数据-产品报告-消费降序'!C:C,ROW(),0)),"")</f>
        <v/>
      </c>
      <c r="D866" s="69" t="str">
        <f>IFERROR(CLEAN(HLOOKUP(D$1,'1.源数据-产品报告-消费降序'!D:D,ROW(),0)),"")</f>
        <v/>
      </c>
      <c r="E866" s="69" t="str">
        <f>IFERROR(CLEAN(HLOOKUP(E$1,'1.源数据-产品报告-消费降序'!E:E,ROW(),0)),"")</f>
        <v/>
      </c>
      <c r="F866" s="69" t="str">
        <f>IFERROR(CLEAN(HLOOKUP(F$1,'1.源数据-产品报告-消费降序'!F:F,ROW(),0)),"")</f>
        <v/>
      </c>
      <c r="G866" s="70">
        <f>IFERROR((HLOOKUP(G$1,'1.源数据-产品报告-消费降序'!G:G,ROW(),0)),"")</f>
        <v>0</v>
      </c>
      <c r="H8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6" s="69" t="str">
        <f>IFERROR(CLEAN(HLOOKUP(I$1,'1.源数据-产品报告-消费降序'!I:I,ROW(),0)),"")</f>
        <v/>
      </c>
      <c r="L866" s="69" t="str">
        <f>IFERROR(CLEAN(HLOOKUP(L$1,'1.源数据-产品报告-消费降序'!L:L,ROW(),0)),"")</f>
        <v/>
      </c>
      <c r="M866" s="69" t="str">
        <f>IFERROR(CLEAN(HLOOKUP(M$1,'1.源数据-产品报告-消费降序'!M:M,ROW(),0)),"")</f>
        <v/>
      </c>
      <c r="N866" s="69" t="str">
        <f>IFERROR(CLEAN(HLOOKUP(N$1,'1.源数据-产品报告-消费降序'!N:N,ROW(),0)),"")</f>
        <v/>
      </c>
      <c r="O866" s="69" t="str">
        <f>IFERROR(CLEAN(HLOOKUP(O$1,'1.源数据-产品报告-消费降序'!O:O,ROW(),0)),"")</f>
        <v/>
      </c>
      <c r="P866" s="69" t="str">
        <f>IFERROR(CLEAN(HLOOKUP(P$1,'1.源数据-产品报告-消费降序'!P:P,ROW(),0)),"")</f>
        <v/>
      </c>
      <c r="Q866" s="69" t="str">
        <f>IFERROR(CLEAN(HLOOKUP(Q$1,'1.源数据-产品报告-消费降序'!Q:Q,ROW(),0)),"")</f>
        <v/>
      </c>
      <c r="R866" s="69" t="str">
        <f>IFERROR(CLEAN(HLOOKUP(R$1,'1.源数据-产品报告-消费降序'!R:R,ROW(),0)),"")</f>
        <v/>
      </c>
      <c r="S8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6" s="69" t="str">
        <f>IFERROR(CLEAN(HLOOKUP(T$1,'1.源数据-产品报告-消费降序'!T:T,ROW(),0)),"")</f>
        <v/>
      </c>
      <c r="W866" s="69" t="str">
        <f>IFERROR(CLEAN(HLOOKUP(W$1,'1.源数据-产品报告-消费降序'!W:W,ROW(),0)),"")</f>
        <v/>
      </c>
      <c r="X866" s="69" t="str">
        <f>IFERROR(CLEAN(HLOOKUP(X$1,'1.源数据-产品报告-消费降序'!X:X,ROW(),0)),"")</f>
        <v/>
      </c>
      <c r="Y866" s="69" t="str">
        <f>IFERROR(CLEAN(HLOOKUP(Y$1,'1.源数据-产品报告-消费降序'!Y:Y,ROW(),0)),"")</f>
        <v/>
      </c>
      <c r="Z866" s="69" t="str">
        <f>IFERROR(CLEAN(HLOOKUP(Z$1,'1.源数据-产品报告-消费降序'!Z:Z,ROW(),0)),"")</f>
        <v/>
      </c>
      <c r="AA866" s="69" t="str">
        <f>IFERROR(CLEAN(HLOOKUP(AA$1,'1.源数据-产品报告-消费降序'!AA:AA,ROW(),0)),"")</f>
        <v/>
      </c>
      <c r="AB866" s="69" t="str">
        <f>IFERROR(CLEAN(HLOOKUP(AB$1,'1.源数据-产品报告-消费降序'!AB:AB,ROW(),0)),"")</f>
        <v/>
      </c>
      <c r="AC866" s="69" t="str">
        <f>IFERROR(CLEAN(HLOOKUP(AC$1,'1.源数据-产品报告-消费降序'!AC:AC,ROW(),0)),"")</f>
        <v/>
      </c>
      <c r="AD8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6" s="69" t="str">
        <f>IFERROR(CLEAN(HLOOKUP(AE$1,'1.源数据-产品报告-消费降序'!AE:AE,ROW(),0)),"")</f>
        <v/>
      </c>
      <c r="AH866" s="69" t="str">
        <f>IFERROR(CLEAN(HLOOKUP(AH$1,'1.源数据-产品报告-消费降序'!AH:AH,ROW(),0)),"")</f>
        <v/>
      </c>
      <c r="AI866" s="69" t="str">
        <f>IFERROR(CLEAN(HLOOKUP(AI$1,'1.源数据-产品报告-消费降序'!AI:AI,ROW(),0)),"")</f>
        <v/>
      </c>
      <c r="AJ866" s="69" t="str">
        <f>IFERROR(CLEAN(HLOOKUP(AJ$1,'1.源数据-产品报告-消费降序'!AJ:AJ,ROW(),0)),"")</f>
        <v/>
      </c>
      <c r="AK866" s="69" t="str">
        <f>IFERROR(CLEAN(HLOOKUP(AK$1,'1.源数据-产品报告-消费降序'!AK:AK,ROW(),0)),"")</f>
        <v/>
      </c>
      <c r="AL866" s="69" t="str">
        <f>IFERROR(CLEAN(HLOOKUP(AL$1,'1.源数据-产品报告-消费降序'!AL:AL,ROW(),0)),"")</f>
        <v/>
      </c>
      <c r="AM866" s="69" t="str">
        <f>IFERROR(CLEAN(HLOOKUP(AM$1,'1.源数据-产品报告-消费降序'!AM:AM,ROW(),0)),"")</f>
        <v/>
      </c>
      <c r="AN866" s="69" t="str">
        <f>IFERROR(CLEAN(HLOOKUP(AN$1,'1.源数据-产品报告-消费降序'!AN:AN,ROW(),0)),"")</f>
        <v/>
      </c>
      <c r="AO8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6" s="69" t="str">
        <f>IFERROR(CLEAN(HLOOKUP(AP$1,'1.源数据-产品报告-消费降序'!AP:AP,ROW(),0)),"")</f>
        <v/>
      </c>
      <c r="AS866" s="69" t="str">
        <f>IFERROR(CLEAN(HLOOKUP(AS$1,'1.源数据-产品报告-消费降序'!AS:AS,ROW(),0)),"")</f>
        <v/>
      </c>
      <c r="AT866" s="69" t="str">
        <f>IFERROR(CLEAN(HLOOKUP(AT$1,'1.源数据-产品报告-消费降序'!AT:AT,ROW(),0)),"")</f>
        <v/>
      </c>
      <c r="AU866" s="69" t="str">
        <f>IFERROR(CLEAN(HLOOKUP(AU$1,'1.源数据-产品报告-消费降序'!AU:AU,ROW(),0)),"")</f>
        <v/>
      </c>
      <c r="AV866" s="69" t="str">
        <f>IFERROR(CLEAN(HLOOKUP(AV$1,'1.源数据-产品报告-消费降序'!AV:AV,ROW(),0)),"")</f>
        <v/>
      </c>
      <c r="AW866" s="69" t="str">
        <f>IFERROR(CLEAN(HLOOKUP(AW$1,'1.源数据-产品报告-消费降序'!AW:AW,ROW(),0)),"")</f>
        <v/>
      </c>
      <c r="AX866" s="69" t="str">
        <f>IFERROR(CLEAN(HLOOKUP(AX$1,'1.源数据-产品报告-消费降序'!AX:AX,ROW(),0)),"")</f>
        <v/>
      </c>
      <c r="AY866" s="69" t="str">
        <f>IFERROR(CLEAN(HLOOKUP(AY$1,'1.源数据-产品报告-消费降序'!AY:AY,ROW(),0)),"")</f>
        <v/>
      </c>
      <c r="AZ8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6" s="69" t="str">
        <f>IFERROR(CLEAN(HLOOKUP(BA$1,'1.源数据-产品报告-消费降序'!BA:BA,ROW(),0)),"")</f>
        <v/>
      </c>
      <c r="BD866" s="69" t="str">
        <f>IFERROR(CLEAN(HLOOKUP(BD$1,'1.源数据-产品报告-消费降序'!BD:BD,ROW(),0)),"")</f>
        <v/>
      </c>
      <c r="BE866" s="69" t="str">
        <f>IFERROR(CLEAN(HLOOKUP(BE$1,'1.源数据-产品报告-消费降序'!BE:BE,ROW(),0)),"")</f>
        <v/>
      </c>
      <c r="BF866" s="69" t="str">
        <f>IFERROR(CLEAN(HLOOKUP(BF$1,'1.源数据-产品报告-消费降序'!BF:BF,ROW(),0)),"")</f>
        <v/>
      </c>
      <c r="BG866" s="69" t="str">
        <f>IFERROR(CLEAN(HLOOKUP(BG$1,'1.源数据-产品报告-消费降序'!BG:BG,ROW(),0)),"")</f>
        <v/>
      </c>
      <c r="BH866" s="69" t="str">
        <f>IFERROR(CLEAN(HLOOKUP(BH$1,'1.源数据-产品报告-消费降序'!BH:BH,ROW(),0)),"")</f>
        <v/>
      </c>
      <c r="BI866" s="69" t="str">
        <f>IFERROR(CLEAN(HLOOKUP(BI$1,'1.源数据-产品报告-消费降序'!BI:BI,ROW(),0)),"")</f>
        <v/>
      </c>
      <c r="BJ866" s="69" t="str">
        <f>IFERROR(CLEAN(HLOOKUP(BJ$1,'1.源数据-产品报告-消费降序'!BJ:BJ,ROW(),0)),"")</f>
        <v/>
      </c>
      <c r="BK8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6" s="69" t="str">
        <f>IFERROR(CLEAN(HLOOKUP(BL$1,'1.源数据-产品报告-消费降序'!BL:BL,ROW(),0)),"")</f>
        <v/>
      </c>
      <c r="BO866" s="69" t="str">
        <f>IFERROR(CLEAN(HLOOKUP(BO$1,'1.源数据-产品报告-消费降序'!BO:BO,ROW(),0)),"")</f>
        <v/>
      </c>
      <c r="BP866" s="69" t="str">
        <f>IFERROR(CLEAN(HLOOKUP(BP$1,'1.源数据-产品报告-消费降序'!BP:BP,ROW(),0)),"")</f>
        <v/>
      </c>
      <c r="BQ866" s="69" t="str">
        <f>IFERROR(CLEAN(HLOOKUP(BQ$1,'1.源数据-产品报告-消费降序'!BQ:BQ,ROW(),0)),"")</f>
        <v/>
      </c>
      <c r="BR866" s="69" t="str">
        <f>IFERROR(CLEAN(HLOOKUP(BR$1,'1.源数据-产品报告-消费降序'!BR:BR,ROW(),0)),"")</f>
        <v/>
      </c>
      <c r="BS866" s="69" t="str">
        <f>IFERROR(CLEAN(HLOOKUP(BS$1,'1.源数据-产品报告-消费降序'!BS:BS,ROW(),0)),"")</f>
        <v/>
      </c>
      <c r="BT866" s="69" t="str">
        <f>IFERROR(CLEAN(HLOOKUP(BT$1,'1.源数据-产品报告-消费降序'!BT:BT,ROW(),0)),"")</f>
        <v/>
      </c>
      <c r="BU866" s="69" t="str">
        <f>IFERROR(CLEAN(HLOOKUP(BU$1,'1.源数据-产品报告-消费降序'!BU:BU,ROW(),0)),"")</f>
        <v/>
      </c>
      <c r="BV8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6" s="69" t="str">
        <f>IFERROR(CLEAN(HLOOKUP(BW$1,'1.源数据-产品报告-消费降序'!BW:BW,ROW(),0)),"")</f>
        <v/>
      </c>
    </row>
    <row r="867" spans="1:75">
      <c r="A867" s="69" t="str">
        <f>IFERROR(CLEAN(HLOOKUP(A$1,'1.源数据-产品报告-消费降序'!A:A,ROW(),0)),"")</f>
        <v/>
      </c>
      <c r="B867" s="69" t="str">
        <f>IFERROR(CLEAN(HLOOKUP(B$1,'1.源数据-产品报告-消费降序'!B:B,ROW(),0)),"")</f>
        <v/>
      </c>
      <c r="C867" s="69" t="str">
        <f>IFERROR(CLEAN(HLOOKUP(C$1,'1.源数据-产品报告-消费降序'!C:C,ROW(),0)),"")</f>
        <v/>
      </c>
      <c r="D867" s="69" t="str">
        <f>IFERROR(CLEAN(HLOOKUP(D$1,'1.源数据-产品报告-消费降序'!D:D,ROW(),0)),"")</f>
        <v/>
      </c>
      <c r="E867" s="69" t="str">
        <f>IFERROR(CLEAN(HLOOKUP(E$1,'1.源数据-产品报告-消费降序'!E:E,ROW(),0)),"")</f>
        <v/>
      </c>
      <c r="F867" s="69" t="str">
        <f>IFERROR(CLEAN(HLOOKUP(F$1,'1.源数据-产品报告-消费降序'!F:F,ROW(),0)),"")</f>
        <v/>
      </c>
      <c r="G867" s="70">
        <f>IFERROR((HLOOKUP(G$1,'1.源数据-产品报告-消费降序'!G:G,ROW(),0)),"")</f>
        <v>0</v>
      </c>
      <c r="H8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7" s="69" t="str">
        <f>IFERROR(CLEAN(HLOOKUP(I$1,'1.源数据-产品报告-消费降序'!I:I,ROW(),0)),"")</f>
        <v/>
      </c>
      <c r="L867" s="69" t="str">
        <f>IFERROR(CLEAN(HLOOKUP(L$1,'1.源数据-产品报告-消费降序'!L:L,ROW(),0)),"")</f>
        <v/>
      </c>
      <c r="M867" s="69" t="str">
        <f>IFERROR(CLEAN(HLOOKUP(M$1,'1.源数据-产品报告-消费降序'!M:M,ROW(),0)),"")</f>
        <v/>
      </c>
      <c r="N867" s="69" t="str">
        <f>IFERROR(CLEAN(HLOOKUP(N$1,'1.源数据-产品报告-消费降序'!N:N,ROW(),0)),"")</f>
        <v/>
      </c>
      <c r="O867" s="69" t="str">
        <f>IFERROR(CLEAN(HLOOKUP(O$1,'1.源数据-产品报告-消费降序'!O:O,ROW(),0)),"")</f>
        <v/>
      </c>
      <c r="P867" s="69" t="str">
        <f>IFERROR(CLEAN(HLOOKUP(P$1,'1.源数据-产品报告-消费降序'!P:P,ROW(),0)),"")</f>
        <v/>
      </c>
      <c r="Q867" s="69" t="str">
        <f>IFERROR(CLEAN(HLOOKUP(Q$1,'1.源数据-产品报告-消费降序'!Q:Q,ROW(),0)),"")</f>
        <v/>
      </c>
      <c r="R867" s="69" t="str">
        <f>IFERROR(CLEAN(HLOOKUP(R$1,'1.源数据-产品报告-消费降序'!R:R,ROW(),0)),"")</f>
        <v/>
      </c>
      <c r="S8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7" s="69" t="str">
        <f>IFERROR(CLEAN(HLOOKUP(T$1,'1.源数据-产品报告-消费降序'!T:T,ROW(),0)),"")</f>
        <v/>
      </c>
      <c r="W867" s="69" t="str">
        <f>IFERROR(CLEAN(HLOOKUP(W$1,'1.源数据-产品报告-消费降序'!W:W,ROW(),0)),"")</f>
        <v/>
      </c>
      <c r="X867" s="69" t="str">
        <f>IFERROR(CLEAN(HLOOKUP(X$1,'1.源数据-产品报告-消费降序'!X:X,ROW(),0)),"")</f>
        <v/>
      </c>
      <c r="Y867" s="69" t="str">
        <f>IFERROR(CLEAN(HLOOKUP(Y$1,'1.源数据-产品报告-消费降序'!Y:Y,ROW(),0)),"")</f>
        <v/>
      </c>
      <c r="Z867" s="69" t="str">
        <f>IFERROR(CLEAN(HLOOKUP(Z$1,'1.源数据-产品报告-消费降序'!Z:Z,ROW(),0)),"")</f>
        <v/>
      </c>
      <c r="AA867" s="69" t="str">
        <f>IFERROR(CLEAN(HLOOKUP(AA$1,'1.源数据-产品报告-消费降序'!AA:AA,ROW(),0)),"")</f>
        <v/>
      </c>
      <c r="AB867" s="69" t="str">
        <f>IFERROR(CLEAN(HLOOKUP(AB$1,'1.源数据-产品报告-消费降序'!AB:AB,ROW(),0)),"")</f>
        <v/>
      </c>
      <c r="AC867" s="69" t="str">
        <f>IFERROR(CLEAN(HLOOKUP(AC$1,'1.源数据-产品报告-消费降序'!AC:AC,ROW(),0)),"")</f>
        <v/>
      </c>
      <c r="AD8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7" s="69" t="str">
        <f>IFERROR(CLEAN(HLOOKUP(AE$1,'1.源数据-产品报告-消费降序'!AE:AE,ROW(),0)),"")</f>
        <v/>
      </c>
      <c r="AH867" s="69" t="str">
        <f>IFERROR(CLEAN(HLOOKUP(AH$1,'1.源数据-产品报告-消费降序'!AH:AH,ROW(),0)),"")</f>
        <v/>
      </c>
      <c r="AI867" s="69" t="str">
        <f>IFERROR(CLEAN(HLOOKUP(AI$1,'1.源数据-产品报告-消费降序'!AI:AI,ROW(),0)),"")</f>
        <v/>
      </c>
      <c r="AJ867" s="69" t="str">
        <f>IFERROR(CLEAN(HLOOKUP(AJ$1,'1.源数据-产品报告-消费降序'!AJ:AJ,ROW(),0)),"")</f>
        <v/>
      </c>
      <c r="AK867" s="69" t="str">
        <f>IFERROR(CLEAN(HLOOKUP(AK$1,'1.源数据-产品报告-消费降序'!AK:AK,ROW(),0)),"")</f>
        <v/>
      </c>
      <c r="AL867" s="69" t="str">
        <f>IFERROR(CLEAN(HLOOKUP(AL$1,'1.源数据-产品报告-消费降序'!AL:AL,ROW(),0)),"")</f>
        <v/>
      </c>
      <c r="AM867" s="69" t="str">
        <f>IFERROR(CLEAN(HLOOKUP(AM$1,'1.源数据-产品报告-消费降序'!AM:AM,ROW(),0)),"")</f>
        <v/>
      </c>
      <c r="AN867" s="69" t="str">
        <f>IFERROR(CLEAN(HLOOKUP(AN$1,'1.源数据-产品报告-消费降序'!AN:AN,ROW(),0)),"")</f>
        <v/>
      </c>
      <c r="AO8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7" s="69" t="str">
        <f>IFERROR(CLEAN(HLOOKUP(AP$1,'1.源数据-产品报告-消费降序'!AP:AP,ROW(),0)),"")</f>
        <v/>
      </c>
      <c r="AS867" s="69" t="str">
        <f>IFERROR(CLEAN(HLOOKUP(AS$1,'1.源数据-产品报告-消费降序'!AS:AS,ROW(),0)),"")</f>
        <v/>
      </c>
      <c r="AT867" s="69" t="str">
        <f>IFERROR(CLEAN(HLOOKUP(AT$1,'1.源数据-产品报告-消费降序'!AT:AT,ROW(),0)),"")</f>
        <v/>
      </c>
      <c r="AU867" s="69" t="str">
        <f>IFERROR(CLEAN(HLOOKUP(AU$1,'1.源数据-产品报告-消费降序'!AU:AU,ROW(),0)),"")</f>
        <v/>
      </c>
      <c r="AV867" s="69" t="str">
        <f>IFERROR(CLEAN(HLOOKUP(AV$1,'1.源数据-产品报告-消费降序'!AV:AV,ROW(),0)),"")</f>
        <v/>
      </c>
      <c r="AW867" s="69" t="str">
        <f>IFERROR(CLEAN(HLOOKUP(AW$1,'1.源数据-产品报告-消费降序'!AW:AW,ROW(),0)),"")</f>
        <v/>
      </c>
      <c r="AX867" s="69" t="str">
        <f>IFERROR(CLEAN(HLOOKUP(AX$1,'1.源数据-产品报告-消费降序'!AX:AX,ROW(),0)),"")</f>
        <v/>
      </c>
      <c r="AY867" s="69" t="str">
        <f>IFERROR(CLEAN(HLOOKUP(AY$1,'1.源数据-产品报告-消费降序'!AY:AY,ROW(),0)),"")</f>
        <v/>
      </c>
      <c r="AZ8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7" s="69" t="str">
        <f>IFERROR(CLEAN(HLOOKUP(BA$1,'1.源数据-产品报告-消费降序'!BA:BA,ROW(),0)),"")</f>
        <v/>
      </c>
      <c r="BD867" s="69" t="str">
        <f>IFERROR(CLEAN(HLOOKUP(BD$1,'1.源数据-产品报告-消费降序'!BD:BD,ROW(),0)),"")</f>
        <v/>
      </c>
      <c r="BE867" s="69" t="str">
        <f>IFERROR(CLEAN(HLOOKUP(BE$1,'1.源数据-产品报告-消费降序'!BE:BE,ROW(),0)),"")</f>
        <v/>
      </c>
      <c r="BF867" s="69" t="str">
        <f>IFERROR(CLEAN(HLOOKUP(BF$1,'1.源数据-产品报告-消费降序'!BF:BF,ROW(),0)),"")</f>
        <v/>
      </c>
      <c r="BG867" s="69" t="str">
        <f>IFERROR(CLEAN(HLOOKUP(BG$1,'1.源数据-产品报告-消费降序'!BG:BG,ROW(),0)),"")</f>
        <v/>
      </c>
      <c r="BH867" s="69" t="str">
        <f>IFERROR(CLEAN(HLOOKUP(BH$1,'1.源数据-产品报告-消费降序'!BH:BH,ROW(),0)),"")</f>
        <v/>
      </c>
      <c r="BI867" s="69" t="str">
        <f>IFERROR(CLEAN(HLOOKUP(BI$1,'1.源数据-产品报告-消费降序'!BI:BI,ROW(),0)),"")</f>
        <v/>
      </c>
      <c r="BJ867" s="69" t="str">
        <f>IFERROR(CLEAN(HLOOKUP(BJ$1,'1.源数据-产品报告-消费降序'!BJ:BJ,ROW(),0)),"")</f>
        <v/>
      </c>
      <c r="BK8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7" s="69" t="str">
        <f>IFERROR(CLEAN(HLOOKUP(BL$1,'1.源数据-产品报告-消费降序'!BL:BL,ROW(),0)),"")</f>
        <v/>
      </c>
      <c r="BO867" s="69" t="str">
        <f>IFERROR(CLEAN(HLOOKUP(BO$1,'1.源数据-产品报告-消费降序'!BO:BO,ROW(),0)),"")</f>
        <v/>
      </c>
      <c r="BP867" s="69" t="str">
        <f>IFERROR(CLEAN(HLOOKUP(BP$1,'1.源数据-产品报告-消费降序'!BP:BP,ROW(),0)),"")</f>
        <v/>
      </c>
      <c r="BQ867" s="69" t="str">
        <f>IFERROR(CLEAN(HLOOKUP(BQ$1,'1.源数据-产品报告-消费降序'!BQ:BQ,ROW(),0)),"")</f>
        <v/>
      </c>
      <c r="BR867" s="69" t="str">
        <f>IFERROR(CLEAN(HLOOKUP(BR$1,'1.源数据-产品报告-消费降序'!BR:BR,ROW(),0)),"")</f>
        <v/>
      </c>
      <c r="BS867" s="69" t="str">
        <f>IFERROR(CLEAN(HLOOKUP(BS$1,'1.源数据-产品报告-消费降序'!BS:BS,ROW(),0)),"")</f>
        <v/>
      </c>
      <c r="BT867" s="69" t="str">
        <f>IFERROR(CLEAN(HLOOKUP(BT$1,'1.源数据-产品报告-消费降序'!BT:BT,ROW(),0)),"")</f>
        <v/>
      </c>
      <c r="BU867" s="69" t="str">
        <f>IFERROR(CLEAN(HLOOKUP(BU$1,'1.源数据-产品报告-消费降序'!BU:BU,ROW(),0)),"")</f>
        <v/>
      </c>
      <c r="BV8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7" s="69" t="str">
        <f>IFERROR(CLEAN(HLOOKUP(BW$1,'1.源数据-产品报告-消费降序'!BW:BW,ROW(),0)),"")</f>
        <v/>
      </c>
    </row>
    <row r="868" spans="1:75">
      <c r="A868" s="69" t="str">
        <f>IFERROR(CLEAN(HLOOKUP(A$1,'1.源数据-产品报告-消费降序'!A:A,ROW(),0)),"")</f>
        <v/>
      </c>
      <c r="B868" s="69" t="str">
        <f>IFERROR(CLEAN(HLOOKUP(B$1,'1.源数据-产品报告-消费降序'!B:B,ROW(),0)),"")</f>
        <v/>
      </c>
      <c r="C868" s="69" t="str">
        <f>IFERROR(CLEAN(HLOOKUP(C$1,'1.源数据-产品报告-消费降序'!C:C,ROW(),0)),"")</f>
        <v/>
      </c>
      <c r="D868" s="69" t="str">
        <f>IFERROR(CLEAN(HLOOKUP(D$1,'1.源数据-产品报告-消费降序'!D:D,ROW(),0)),"")</f>
        <v/>
      </c>
      <c r="E868" s="69" t="str">
        <f>IFERROR(CLEAN(HLOOKUP(E$1,'1.源数据-产品报告-消费降序'!E:E,ROW(),0)),"")</f>
        <v/>
      </c>
      <c r="F868" s="69" t="str">
        <f>IFERROR(CLEAN(HLOOKUP(F$1,'1.源数据-产品报告-消费降序'!F:F,ROW(),0)),"")</f>
        <v/>
      </c>
      <c r="G868" s="70">
        <f>IFERROR((HLOOKUP(G$1,'1.源数据-产品报告-消费降序'!G:G,ROW(),0)),"")</f>
        <v>0</v>
      </c>
      <c r="H8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8" s="69" t="str">
        <f>IFERROR(CLEAN(HLOOKUP(I$1,'1.源数据-产品报告-消费降序'!I:I,ROW(),0)),"")</f>
        <v/>
      </c>
      <c r="L868" s="69" t="str">
        <f>IFERROR(CLEAN(HLOOKUP(L$1,'1.源数据-产品报告-消费降序'!L:L,ROW(),0)),"")</f>
        <v/>
      </c>
      <c r="M868" s="69" t="str">
        <f>IFERROR(CLEAN(HLOOKUP(M$1,'1.源数据-产品报告-消费降序'!M:M,ROW(),0)),"")</f>
        <v/>
      </c>
      <c r="N868" s="69" t="str">
        <f>IFERROR(CLEAN(HLOOKUP(N$1,'1.源数据-产品报告-消费降序'!N:N,ROW(),0)),"")</f>
        <v/>
      </c>
      <c r="O868" s="69" t="str">
        <f>IFERROR(CLEAN(HLOOKUP(O$1,'1.源数据-产品报告-消费降序'!O:O,ROW(),0)),"")</f>
        <v/>
      </c>
      <c r="P868" s="69" t="str">
        <f>IFERROR(CLEAN(HLOOKUP(P$1,'1.源数据-产品报告-消费降序'!P:P,ROW(),0)),"")</f>
        <v/>
      </c>
      <c r="Q868" s="69" t="str">
        <f>IFERROR(CLEAN(HLOOKUP(Q$1,'1.源数据-产品报告-消费降序'!Q:Q,ROW(),0)),"")</f>
        <v/>
      </c>
      <c r="R868" s="69" t="str">
        <f>IFERROR(CLEAN(HLOOKUP(R$1,'1.源数据-产品报告-消费降序'!R:R,ROW(),0)),"")</f>
        <v/>
      </c>
      <c r="S8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8" s="69" t="str">
        <f>IFERROR(CLEAN(HLOOKUP(T$1,'1.源数据-产品报告-消费降序'!T:T,ROW(),0)),"")</f>
        <v/>
      </c>
      <c r="W868" s="69" t="str">
        <f>IFERROR(CLEAN(HLOOKUP(W$1,'1.源数据-产品报告-消费降序'!W:W,ROW(),0)),"")</f>
        <v/>
      </c>
      <c r="X868" s="69" t="str">
        <f>IFERROR(CLEAN(HLOOKUP(X$1,'1.源数据-产品报告-消费降序'!X:X,ROW(),0)),"")</f>
        <v/>
      </c>
      <c r="Y868" s="69" t="str">
        <f>IFERROR(CLEAN(HLOOKUP(Y$1,'1.源数据-产品报告-消费降序'!Y:Y,ROW(),0)),"")</f>
        <v/>
      </c>
      <c r="Z868" s="69" t="str">
        <f>IFERROR(CLEAN(HLOOKUP(Z$1,'1.源数据-产品报告-消费降序'!Z:Z,ROW(),0)),"")</f>
        <v/>
      </c>
      <c r="AA868" s="69" t="str">
        <f>IFERROR(CLEAN(HLOOKUP(AA$1,'1.源数据-产品报告-消费降序'!AA:AA,ROW(),0)),"")</f>
        <v/>
      </c>
      <c r="AB868" s="69" t="str">
        <f>IFERROR(CLEAN(HLOOKUP(AB$1,'1.源数据-产品报告-消费降序'!AB:AB,ROW(),0)),"")</f>
        <v/>
      </c>
      <c r="AC868" s="69" t="str">
        <f>IFERROR(CLEAN(HLOOKUP(AC$1,'1.源数据-产品报告-消费降序'!AC:AC,ROW(),0)),"")</f>
        <v/>
      </c>
      <c r="AD8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8" s="69" t="str">
        <f>IFERROR(CLEAN(HLOOKUP(AE$1,'1.源数据-产品报告-消费降序'!AE:AE,ROW(),0)),"")</f>
        <v/>
      </c>
      <c r="AH868" s="69" t="str">
        <f>IFERROR(CLEAN(HLOOKUP(AH$1,'1.源数据-产品报告-消费降序'!AH:AH,ROW(),0)),"")</f>
        <v/>
      </c>
      <c r="AI868" s="69" t="str">
        <f>IFERROR(CLEAN(HLOOKUP(AI$1,'1.源数据-产品报告-消费降序'!AI:AI,ROW(),0)),"")</f>
        <v/>
      </c>
      <c r="AJ868" s="69" t="str">
        <f>IFERROR(CLEAN(HLOOKUP(AJ$1,'1.源数据-产品报告-消费降序'!AJ:AJ,ROW(),0)),"")</f>
        <v/>
      </c>
      <c r="AK868" s="69" t="str">
        <f>IFERROR(CLEAN(HLOOKUP(AK$1,'1.源数据-产品报告-消费降序'!AK:AK,ROW(),0)),"")</f>
        <v/>
      </c>
      <c r="AL868" s="69" t="str">
        <f>IFERROR(CLEAN(HLOOKUP(AL$1,'1.源数据-产品报告-消费降序'!AL:AL,ROW(),0)),"")</f>
        <v/>
      </c>
      <c r="AM868" s="69" t="str">
        <f>IFERROR(CLEAN(HLOOKUP(AM$1,'1.源数据-产品报告-消费降序'!AM:AM,ROW(),0)),"")</f>
        <v/>
      </c>
      <c r="AN868" s="69" t="str">
        <f>IFERROR(CLEAN(HLOOKUP(AN$1,'1.源数据-产品报告-消费降序'!AN:AN,ROW(),0)),"")</f>
        <v/>
      </c>
      <c r="AO8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8" s="69" t="str">
        <f>IFERROR(CLEAN(HLOOKUP(AP$1,'1.源数据-产品报告-消费降序'!AP:AP,ROW(),0)),"")</f>
        <v/>
      </c>
      <c r="AS868" s="69" t="str">
        <f>IFERROR(CLEAN(HLOOKUP(AS$1,'1.源数据-产品报告-消费降序'!AS:AS,ROW(),0)),"")</f>
        <v/>
      </c>
      <c r="AT868" s="69" t="str">
        <f>IFERROR(CLEAN(HLOOKUP(AT$1,'1.源数据-产品报告-消费降序'!AT:AT,ROW(),0)),"")</f>
        <v/>
      </c>
      <c r="AU868" s="69" t="str">
        <f>IFERROR(CLEAN(HLOOKUP(AU$1,'1.源数据-产品报告-消费降序'!AU:AU,ROW(),0)),"")</f>
        <v/>
      </c>
      <c r="AV868" s="69" t="str">
        <f>IFERROR(CLEAN(HLOOKUP(AV$1,'1.源数据-产品报告-消费降序'!AV:AV,ROW(),0)),"")</f>
        <v/>
      </c>
      <c r="AW868" s="69" t="str">
        <f>IFERROR(CLEAN(HLOOKUP(AW$1,'1.源数据-产品报告-消费降序'!AW:AW,ROW(),0)),"")</f>
        <v/>
      </c>
      <c r="AX868" s="69" t="str">
        <f>IFERROR(CLEAN(HLOOKUP(AX$1,'1.源数据-产品报告-消费降序'!AX:AX,ROW(),0)),"")</f>
        <v/>
      </c>
      <c r="AY868" s="69" t="str">
        <f>IFERROR(CLEAN(HLOOKUP(AY$1,'1.源数据-产品报告-消费降序'!AY:AY,ROW(),0)),"")</f>
        <v/>
      </c>
      <c r="AZ8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8" s="69" t="str">
        <f>IFERROR(CLEAN(HLOOKUP(BA$1,'1.源数据-产品报告-消费降序'!BA:BA,ROW(),0)),"")</f>
        <v/>
      </c>
      <c r="BD868" s="69" t="str">
        <f>IFERROR(CLEAN(HLOOKUP(BD$1,'1.源数据-产品报告-消费降序'!BD:BD,ROW(),0)),"")</f>
        <v/>
      </c>
      <c r="BE868" s="69" t="str">
        <f>IFERROR(CLEAN(HLOOKUP(BE$1,'1.源数据-产品报告-消费降序'!BE:BE,ROW(),0)),"")</f>
        <v/>
      </c>
      <c r="BF868" s="69" t="str">
        <f>IFERROR(CLEAN(HLOOKUP(BF$1,'1.源数据-产品报告-消费降序'!BF:BF,ROW(),0)),"")</f>
        <v/>
      </c>
      <c r="BG868" s="69" t="str">
        <f>IFERROR(CLEAN(HLOOKUP(BG$1,'1.源数据-产品报告-消费降序'!BG:BG,ROW(),0)),"")</f>
        <v/>
      </c>
      <c r="BH868" s="69" t="str">
        <f>IFERROR(CLEAN(HLOOKUP(BH$1,'1.源数据-产品报告-消费降序'!BH:BH,ROW(),0)),"")</f>
        <v/>
      </c>
      <c r="BI868" s="69" t="str">
        <f>IFERROR(CLEAN(HLOOKUP(BI$1,'1.源数据-产品报告-消费降序'!BI:BI,ROW(),0)),"")</f>
        <v/>
      </c>
      <c r="BJ868" s="69" t="str">
        <f>IFERROR(CLEAN(HLOOKUP(BJ$1,'1.源数据-产品报告-消费降序'!BJ:BJ,ROW(),0)),"")</f>
        <v/>
      </c>
      <c r="BK8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8" s="69" t="str">
        <f>IFERROR(CLEAN(HLOOKUP(BL$1,'1.源数据-产品报告-消费降序'!BL:BL,ROW(),0)),"")</f>
        <v/>
      </c>
      <c r="BO868" s="69" t="str">
        <f>IFERROR(CLEAN(HLOOKUP(BO$1,'1.源数据-产品报告-消费降序'!BO:BO,ROW(),0)),"")</f>
        <v/>
      </c>
      <c r="BP868" s="69" t="str">
        <f>IFERROR(CLEAN(HLOOKUP(BP$1,'1.源数据-产品报告-消费降序'!BP:BP,ROW(),0)),"")</f>
        <v/>
      </c>
      <c r="BQ868" s="69" t="str">
        <f>IFERROR(CLEAN(HLOOKUP(BQ$1,'1.源数据-产品报告-消费降序'!BQ:BQ,ROW(),0)),"")</f>
        <v/>
      </c>
      <c r="BR868" s="69" t="str">
        <f>IFERROR(CLEAN(HLOOKUP(BR$1,'1.源数据-产品报告-消费降序'!BR:BR,ROW(),0)),"")</f>
        <v/>
      </c>
      <c r="BS868" s="69" t="str">
        <f>IFERROR(CLEAN(HLOOKUP(BS$1,'1.源数据-产品报告-消费降序'!BS:BS,ROW(),0)),"")</f>
        <v/>
      </c>
      <c r="BT868" s="69" t="str">
        <f>IFERROR(CLEAN(HLOOKUP(BT$1,'1.源数据-产品报告-消费降序'!BT:BT,ROW(),0)),"")</f>
        <v/>
      </c>
      <c r="BU868" s="69" t="str">
        <f>IFERROR(CLEAN(HLOOKUP(BU$1,'1.源数据-产品报告-消费降序'!BU:BU,ROW(),0)),"")</f>
        <v/>
      </c>
      <c r="BV8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8" s="69" t="str">
        <f>IFERROR(CLEAN(HLOOKUP(BW$1,'1.源数据-产品报告-消费降序'!BW:BW,ROW(),0)),"")</f>
        <v/>
      </c>
    </row>
    <row r="869" spans="1:75">
      <c r="A869" s="69" t="str">
        <f>IFERROR(CLEAN(HLOOKUP(A$1,'1.源数据-产品报告-消费降序'!A:A,ROW(),0)),"")</f>
        <v/>
      </c>
      <c r="B869" s="69" t="str">
        <f>IFERROR(CLEAN(HLOOKUP(B$1,'1.源数据-产品报告-消费降序'!B:B,ROW(),0)),"")</f>
        <v/>
      </c>
      <c r="C869" s="69" t="str">
        <f>IFERROR(CLEAN(HLOOKUP(C$1,'1.源数据-产品报告-消费降序'!C:C,ROW(),0)),"")</f>
        <v/>
      </c>
      <c r="D869" s="69" t="str">
        <f>IFERROR(CLEAN(HLOOKUP(D$1,'1.源数据-产品报告-消费降序'!D:D,ROW(),0)),"")</f>
        <v/>
      </c>
      <c r="E869" s="69" t="str">
        <f>IFERROR(CLEAN(HLOOKUP(E$1,'1.源数据-产品报告-消费降序'!E:E,ROW(),0)),"")</f>
        <v/>
      </c>
      <c r="F869" s="69" t="str">
        <f>IFERROR(CLEAN(HLOOKUP(F$1,'1.源数据-产品报告-消费降序'!F:F,ROW(),0)),"")</f>
        <v/>
      </c>
      <c r="G869" s="70">
        <f>IFERROR((HLOOKUP(G$1,'1.源数据-产品报告-消费降序'!G:G,ROW(),0)),"")</f>
        <v>0</v>
      </c>
      <c r="H8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69" s="69" t="str">
        <f>IFERROR(CLEAN(HLOOKUP(I$1,'1.源数据-产品报告-消费降序'!I:I,ROW(),0)),"")</f>
        <v/>
      </c>
      <c r="L869" s="69" t="str">
        <f>IFERROR(CLEAN(HLOOKUP(L$1,'1.源数据-产品报告-消费降序'!L:L,ROW(),0)),"")</f>
        <v/>
      </c>
      <c r="M869" s="69" t="str">
        <f>IFERROR(CLEAN(HLOOKUP(M$1,'1.源数据-产品报告-消费降序'!M:M,ROW(),0)),"")</f>
        <v/>
      </c>
      <c r="N869" s="69" t="str">
        <f>IFERROR(CLEAN(HLOOKUP(N$1,'1.源数据-产品报告-消费降序'!N:N,ROW(),0)),"")</f>
        <v/>
      </c>
      <c r="O869" s="69" t="str">
        <f>IFERROR(CLEAN(HLOOKUP(O$1,'1.源数据-产品报告-消费降序'!O:O,ROW(),0)),"")</f>
        <v/>
      </c>
      <c r="P869" s="69" t="str">
        <f>IFERROR(CLEAN(HLOOKUP(P$1,'1.源数据-产品报告-消费降序'!P:P,ROW(),0)),"")</f>
        <v/>
      </c>
      <c r="Q869" s="69" t="str">
        <f>IFERROR(CLEAN(HLOOKUP(Q$1,'1.源数据-产品报告-消费降序'!Q:Q,ROW(),0)),"")</f>
        <v/>
      </c>
      <c r="R869" s="69" t="str">
        <f>IFERROR(CLEAN(HLOOKUP(R$1,'1.源数据-产品报告-消费降序'!R:R,ROW(),0)),"")</f>
        <v/>
      </c>
      <c r="S8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69" s="69" t="str">
        <f>IFERROR(CLEAN(HLOOKUP(T$1,'1.源数据-产品报告-消费降序'!T:T,ROW(),0)),"")</f>
        <v/>
      </c>
      <c r="W869" s="69" t="str">
        <f>IFERROR(CLEAN(HLOOKUP(W$1,'1.源数据-产品报告-消费降序'!W:W,ROW(),0)),"")</f>
        <v/>
      </c>
      <c r="X869" s="69" t="str">
        <f>IFERROR(CLEAN(HLOOKUP(X$1,'1.源数据-产品报告-消费降序'!X:X,ROW(),0)),"")</f>
        <v/>
      </c>
      <c r="Y869" s="69" t="str">
        <f>IFERROR(CLEAN(HLOOKUP(Y$1,'1.源数据-产品报告-消费降序'!Y:Y,ROW(),0)),"")</f>
        <v/>
      </c>
      <c r="Z869" s="69" t="str">
        <f>IFERROR(CLEAN(HLOOKUP(Z$1,'1.源数据-产品报告-消费降序'!Z:Z,ROW(),0)),"")</f>
        <v/>
      </c>
      <c r="AA869" s="69" t="str">
        <f>IFERROR(CLEAN(HLOOKUP(AA$1,'1.源数据-产品报告-消费降序'!AA:AA,ROW(),0)),"")</f>
        <v/>
      </c>
      <c r="AB869" s="69" t="str">
        <f>IFERROR(CLEAN(HLOOKUP(AB$1,'1.源数据-产品报告-消费降序'!AB:AB,ROW(),0)),"")</f>
        <v/>
      </c>
      <c r="AC869" s="69" t="str">
        <f>IFERROR(CLEAN(HLOOKUP(AC$1,'1.源数据-产品报告-消费降序'!AC:AC,ROW(),0)),"")</f>
        <v/>
      </c>
      <c r="AD8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69" s="69" t="str">
        <f>IFERROR(CLEAN(HLOOKUP(AE$1,'1.源数据-产品报告-消费降序'!AE:AE,ROW(),0)),"")</f>
        <v/>
      </c>
      <c r="AH869" s="69" t="str">
        <f>IFERROR(CLEAN(HLOOKUP(AH$1,'1.源数据-产品报告-消费降序'!AH:AH,ROW(),0)),"")</f>
        <v/>
      </c>
      <c r="AI869" s="69" t="str">
        <f>IFERROR(CLEAN(HLOOKUP(AI$1,'1.源数据-产品报告-消费降序'!AI:AI,ROW(),0)),"")</f>
        <v/>
      </c>
      <c r="AJ869" s="69" t="str">
        <f>IFERROR(CLEAN(HLOOKUP(AJ$1,'1.源数据-产品报告-消费降序'!AJ:AJ,ROW(),0)),"")</f>
        <v/>
      </c>
      <c r="AK869" s="69" t="str">
        <f>IFERROR(CLEAN(HLOOKUP(AK$1,'1.源数据-产品报告-消费降序'!AK:AK,ROW(),0)),"")</f>
        <v/>
      </c>
      <c r="AL869" s="69" t="str">
        <f>IFERROR(CLEAN(HLOOKUP(AL$1,'1.源数据-产品报告-消费降序'!AL:AL,ROW(),0)),"")</f>
        <v/>
      </c>
      <c r="AM869" s="69" t="str">
        <f>IFERROR(CLEAN(HLOOKUP(AM$1,'1.源数据-产品报告-消费降序'!AM:AM,ROW(),0)),"")</f>
        <v/>
      </c>
      <c r="AN869" s="69" t="str">
        <f>IFERROR(CLEAN(HLOOKUP(AN$1,'1.源数据-产品报告-消费降序'!AN:AN,ROW(),0)),"")</f>
        <v/>
      </c>
      <c r="AO8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69" s="69" t="str">
        <f>IFERROR(CLEAN(HLOOKUP(AP$1,'1.源数据-产品报告-消费降序'!AP:AP,ROW(),0)),"")</f>
        <v/>
      </c>
      <c r="AS869" s="69" t="str">
        <f>IFERROR(CLEAN(HLOOKUP(AS$1,'1.源数据-产品报告-消费降序'!AS:AS,ROW(),0)),"")</f>
        <v/>
      </c>
      <c r="AT869" s="69" t="str">
        <f>IFERROR(CLEAN(HLOOKUP(AT$1,'1.源数据-产品报告-消费降序'!AT:AT,ROW(),0)),"")</f>
        <v/>
      </c>
      <c r="AU869" s="69" t="str">
        <f>IFERROR(CLEAN(HLOOKUP(AU$1,'1.源数据-产品报告-消费降序'!AU:AU,ROW(),0)),"")</f>
        <v/>
      </c>
      <c r="AV869" s="69" t="str">
        <f>IFERROR(CLEAN(HLOOKUP(AV$1,'1.源数据-产品报告-消费降序'!AV:AV,ROW(),0)),"")</f>
        <v/>
      </c>
      <c r="AW869" s="69" t="str">
        <f>IFERROR(CLEAN(HLOOKUP(AW$1,'1.源数据-产品报告-消费降序'!AW:AW,ROW(),0)),"")</f>
        <v/>
      </c>
      <c r="AX869" s="69" t="str">
        <f>IFERROR(CLEAN(HLOOKUP(AX$1,'1.源数据-产品报告-消费降序'!AX:AX,ROW(),0)),"")</f>
        <v/>
      </c>
      <c r="AY869" s="69" t="str">
        <f>IFERROR(CLEAN(HLOOKUP(AY$1,'1.源数据-产品报告-消费降序'!AY:AY,ROW(),0)),"")</f>
        <v/>
      </c>
      <c r="AZ8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69" s="69" t="str">
        <f>IFERROR(CLEAN(HLOOKUP(BA$1,'1.源数据-产品报告-消费降序'!BA:BA,ROW(),0)),"")</f>
        <v/>
      </c>
      <c r="BD869" s="69" t="str">
        <f>IFERROR(CLEAN(HLOOKUP(BD$1,'1.源数据-产品报告-消费降序'!BD:BD,ROW(),0)),"")</f>
        <v/>
      </c>
      <c r="BE869" s="69" t="str">
        <f>IFERROR(CLEAN(HLOOKUP(BE$1,'1.源数据-产品报告-消费降序'!BE:BE,ROW(),0)),"")</f>
        <v/>
      </c>
      <c r="BF869" s="69" t="str">
        <f>IFERROR(CLEAN(HLOOKUP(BF$1,'1.源数据-产品报告-消费降序'!BF:BF,ROW(),0)),"")</f>
        <v/>
      </c>
      <c r="BG869" s="69" t="str">
        <f>IFERROR(CLEAN(HLOOKUP(BG$1,'1.源数据-产品报告-消费降序'!BG:BG,ROW(),0)),"")</f>
        <v/>
      </c>
      <c r="BH869" s="69" t="str">
        <f>IFERROR(CLEAN(HLOOKUP(BH$1,'1.源数据-产品报告-消费降序'!BH:BH,ROW(),0)),"")</f>
        <v/>
      </c>
      <c r="BI869" s="69" t="str">
        <f>IFERROR(CLEAN(HLOOKUP(BI$1,'1.源数据-产品报告-消费降序'!BI:BI,ROW(),0)),"")</f>
        <v/>
      </c>
      <c r="BJ869" s="69" t="str">
        <f>IFERROR(CLEAN(HLOOKUP(BJ$1,'1.源数据-产品报告-消费降序'!BJ:BJ,ROW(),0)),"")</f>
        <v/>
      </c>
      <c r="BK8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69" s="69" t="str">
        <f>IFERROR(CLEAN(HLOOKUP(BL$1,'1.源数据-产品报告-消费降序'!BL:BL,ROW(),0)),"")</f>
        <v/>
      </c>
      <c r="BO869" s="69" t="str">
        <f>IFERROR(CLEAN(HLOOKUP(BO$1,'1.源数据-产品报告-消费降序'!BO:BO,ROW(),0)),"")</f>
        <v/>
      </c>
      <c r="BP869" s="69" t="str">
        <f>IFERROR(CLEAN(HLOOKUP(BP$1,'1.源数据-产品报告-消费降序'!BP:BP,ROW(),0)),"")</f>
        <v/>
      </c>
      <c r="BQ869" s="69" t="str">
        <f>IFERROR(CLEAN(HLOOKUP(BQ$1,'1.源数据-产品报告-消费降序'!BQ:BQ,ROW(),0)),"")</f>
        <v/>
      </c>
      <c r="BR869" s="69" t="str">
        <f>IFERROR(CLEAN(HLOOKUP(BR$1,'1.源数据-产品报告-消费降序'!BR:BR,ROW(),0)),"")</f>
        <v/>
      </c>
      <c r="BS869" s="69" t="str">
        <f>IFERROR(CLEAN(HLOOKUP(BS$1,'1.源数据-产品报告-消费降序'!BS:BS,ROW(),0)),"")</f>
        <v/>
      </c>
      <c r="BT869" s="69" t="str">
        <f>IFERROR(CLEAN(HLOOKUP(BT$1,'1.源数据-产品报告-消费降序'!BT:BT,ROW(),0)),"")</f>
        <v/>
      </c>
      <c r="BU869" s="69" t="str">
        <f>IFERROR(CLEAN(HLOOKUP(BU$1,'1.源数据-产品报告-消费降序'!BU:BU,ROW(),0)),"")</f>
        <v/>
      </c>
      <c r="BV8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69" s="69" t="str">
        <f>IFERROR(CLEAN(HLOOKUP(BW$1,'1.源数据-产品报告-消费降序'!BW:BW,ROW(),0)),"")</f>
        <v/>
      </c>
    </row>
    <row r="870" spans="1:75">
      <c r="A870" s="69" t="str">
        <f>IFERROR(CLEAN(HLOOKUP(A$1,'1.源数据-产品报告-消费降序'!A:A,ROW(),0)),"")</f>
        <v/>
      </c>
      <c r="B870" s="69" t="str">
        <f>IFERROR(CLEAN(HLOOKUP(B$1,'1.源数据-产品报告-消费降序'!B:B,ROW(),0)),"")</f>
        <v/>
      </c>
      <c r="C870" s="69" t="str">
        <f>IFERROR(CLEAN(HLOOKUP(C$1,'1.源数据-产品报告-消费降序'!C:C,ROW(),0)),"")</f>
        <v/>
      </c>
      <c r="D870" s="69" t="str">
        <f>IFERROR(CLEAN(HLOOKUP(D$1,'1.源数据-产品报告-消费降序'!D:D,ROW(),0)),"")</f>
        <v/>
      </c>
      <c r="E870" s="69" t="str">
        <f>IFERROR(CLEAN(HLOOKUP(E$1,'1.源数据-产品报告-消费降序'!E:E,ROW(),0)),"")</f>
        <v/>
      </c>
      <c r="F870" s="69" t="str">
        <f>IFERROR(CLEAN(HLOOKUP(F$1,'1.源数据-产品报告-消费降序'!F:F,ROW(),0)),"")</f>
        <v/>
      </c>
      <c r="G870" s="70">
        <f>IFERROR((HLOOKUP(G$1,'1.源数据-产品报告-消费降序'!G:G,ROW(),0)),"")</f>
        <v>0</v>
      </c>
      <c r="H8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0" s="69" t="str">
        <f>IFERROR(CLEAN(HLOOKUP(I$1,'1.源数据-产品报告-消费降序'!I:I,ROW(),0)),"")</f>
        <v/>
      </c>
      <c r="L870" s="69" t="str">
        <f>IFERROR(CLEAN(HLOOKUP(L$1,'1.源数据-产品报告-消费降序'!L:L,ROW(),0)),"")</f>
        <v/>
      </c>
      <c r="M870" s="69" t="str">
        <f>IFERROR(CLEAN(HLOOKUP(M$1,'1.源数据-产品报告-消费降序'!M:M,ROW(),0)),"")</f>
        <v/>
      </c>
      <c r="N870" s="69" t="str">
        <f>IFERROR(CLEAN(HLOOKUP(N$1,'1.源数据-产品报告-消费降序'!N:N,ROW(),0)),"")</f>
        <v/>
      </c>
      <c r="O870" s="69" t="str">
        <f>IFERROR(CLEAN(HLOOKUP(O$1,'1.源数据-产品报告-消费降序'!O:O,ROW(),0)),"")</f>
        <v/>
      </c>
      <c r="P870" s="69" t="str">
        <f>IFERROR(CLEAN(HLOOKUP(P$1,'1.源数据-产品报告-消费降序'!P:P,ROW(),0)),"")</f>
        <v/>
      </c>
      <c r="Q870" s="69" t="str">
        <f>IFERROR(CLEAN(HLOOKUP(Q$1,'1.源数据-产品报告-消费降序'!Q:Q,ROW(),0)),"")</f>
        <v/>
      </c>
      <c r="R870" s="69" t="str">
        <f>IFERROR(CLEAN(HLOOKUP(R$1,'1.源数据-产品报告-消费降序'!R:R,ROW(),0)),"")</f>
        <v/>
      </c>
      <c r="S8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0" s="69" t="str">
        <f>IFERROR(CLEAN(HLOOKUP(T$1,'1.源数据-产品报告-消费降序'!T:T,ROW(),0)),"")</f>
        <v/>
      </c>
      <c r="W870" s="69" t="str">
        <f>IFERROR(CLEAN(HLOOKUP(W$1,'1.源数据-产品报告-消费降序'!W:W,ROW(),0)),"")</f>
        <v/>
      </c>
      <c r="X870" s="69" t="str">
        <f>IFERROR(CLEAN(HLOOKUP(X$1,'1.源数据-产品报告-消费降序'!X:X,ROW(),0)),"")</f>
        <v/>
      </c>
      <c r="Y870" s="69" t="str">
        <f>IFERROR(CLEAN(HLOOKUP(Y$1,'1.源数据-产品报告-消费降序'!Y:Y,ROW(),0)),"")</f>
        <v/>
      </c>
      <c r="Z870" s="69" t="str">
        <f>IFERROR(CLEAN(HLOOKUP(Z$1,'1.源数据-产品报告-消费降序'!Z:Z,ROW(),0)),"")</f>
        <v/>
      </c>
      <c r="AA870" s="69" t="str">
        <f>IFERROR(CLEAN(HLOOKUP(AA$1,'1.源数据-产品报告-消费降序'!AA:AA,ROW(),0)),"")</f>
        <v/>
      </c>
      <c r="AB870" s="69" t="str">
        <f>IFERROR(CLEAN(HLOOKUP(AB$1,'1.源数据-产品报告-消费降序'!AB:AB,ROW(),0)),"")</f>
        <v/>
      </c>
      <c r="AC870" s="69" t="str">
        <f>IFERROR(CLEAN(HLOOKUP(AC$1,'1.源数据-产品报告-消费降序'!AC:AC,ROW(),0)),"")</f>
        <v/>
      </c>
      <c r="AD8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0" s="69" t="str">
        <f>IFERROR(CLEAN(HLOOKUP(AE$1,'1.源数据-产品报告-消费降序'!AE:AE,ROW(),0)),"")</f>
        <v/>
      </c>
      <c r="AH870" s="69" t="str">
        <f>IFERROR(CLEAN(HLOOKUP(AH$1,'1.源数据-产品报告-消费降序'!AH:AH,ROW(),0)),"")</f>
        <v/>
      </c>
      <c r="AI870" s="69" t="str">
        <f>IFERROR(CLEAN(HLOOKUP(AI$1,'1.源数据-产品报告-消费降序'!AI:AI,ROW(),0)),"")</f>
        <v/>
      </c>
      <c r="AJ870" s="69" t="str">
        <f>IFERROR(CLEAN(HLOOKUP(AJ$1,'1.源数据-产品报告-消费降序'!AJ:AJ,ROW(),0)),"")</f>
        <v/>
      </c>
      <c r="AK870" s="69" t="str">
        <f>IFERROR(CLEAN(HLOOKUP(AK$1,'1.源数据-产品报告-消费降序'!AK:AK,ROW(),0)),"")</f>
        <v/>
      </c>
      <c r="AL870" s="69" t="str">
        <f>IFERROR(CLEAN(HLOOKUP(AL$1,'1.源数据-产品报告-消费降序'!AL:AL,ROW(),0)),"")</f>
        <v/>
      </c>
      <c r="AM870" s="69" t="str">
        <f>IFERROR(CLEAN(HLOOKUP(AM$1,'1.源数据-产品报告-消费降序'!AM:AM,ROW(),0)),"")</f>
        <v/>
      </c>
      <c r="AN870" s="69" t="str">
        <f>IFERROR(CLEAN(HLOOKUP(AN$1,'1.源数据-产品报告-消费降序'!AN:AN,ROW(),0)),"")</f>
        <v/>
      </c>
      <c r="AO8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0" s="69" t="str">
        <f>IFERROR(CLEAN(HLOOKUP(AP$1,'1.源数据-产品报告-消费降序'!AP:AP,ROW(),0)),"")</f>
        <v/>
      </c>
      <c r="AS870" s="69" t="str">
        <f>IFERROR(CLEAN(HLOOKUP(AS$1,'1.源数据-产品报告-消费降序'!AS:AS,ROW(),0)),"")</f>
        <v/>
      </c>
      <c r="AT870" s="69" t="str">
        <f>IFERROR(CLEAN(HLOOKUP(AT$1,'1.源数据-产品报告-消费降序'!AT:AT,ROW(),0)),"")</f>
        <v/>
      </c>
      <c r="AU870" s="69" t="str">
        <f>IFERROR(CLEAN(HLOOKUP(AU$1,'1.源数据-产品报告-消费降序'!AU:AU,ROW(),0)),"")</f>
        <v/>
      </c>
      <c r="AV870" s="69" t="str">
        <f>IFERROR(CLEAN(HLOOKUP(AV$1,'1.源数据-产品报告-消费降序'!AV:AV,ROW(),0)),"")</f>
        <v/>
      </c>
      <c r="AW870" s="69" t="str">
        <f>IFERROR(CLEAN(HLOOKUP(AW$1,'1.源数据-产品报告-消费降序'!AW:AW,ROW(),0)),"")</f>
        <v/>
      </c>
      <c r="AX870" s="69" t="str">
        <f>IFERROR(CLEAN(HLOOKUP(AX$1,'1.源数据-产品报告-消费降序'!AX:AX,ROW(),0)),"")</f>
        <v/>
      </c>
      <c r="AY870" s="69" t="str">
        <f>IFERROR(CLEAN(HLOOKUP(AY$1,'1.源数据-产品报告-消费降序'!AY:AY,ROW(),0)),"")</f>
        <v/>
      </c>
      <c r="AZ8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0" s="69" t="str">
        <f>IFERROR(CLEAN(HLOOKUP(BA$1,'1.源数据-产品报告-消费降序'!BA:BA,ROW(),0)),"")</f>
        <v/>
      </c>
      <c r="BD870" s="69" t="str">
        <f>IFERROR(CLEAN(HLOOKUP(BD$1,'1.源数据-产品报告-消费降序'!BD:BD,ROW(),0)),"")</f>
        <v/>
      </c>
      <c r="BE870" s="69" t="str">
        <f>IFERROR(CLEAN(HLOOKUP(BE$1,'1.源数据-产品报告-消费降序'!BE:BE,ROW(),0)),"")</f>
        <v/>
      </c>
      <c r="BF870" s="69" t="str">
        <f>IFERROR(CLEAN(HLOOKUP(BF$1,'1.源数据-产品报告-消费降序'!BF:BF,ROW(),0)),"")</f>
        <v/>
      </c>
      <c r="BG870" s="69" t="str">
        <f>IFERROR(CLEAN(HLOOKUP(BG$1,'1.源数据-产品报告-消费降序'!BG:BG,ROW(),0)),"")</f>
        <v/>
      </c>
      <c r="BH870" s="69" t="str">
        <f>IFERROR(CLEAN(HLOOKUP(BH$1,'1.源数据-产品报告-消费降序'!BH:BH,ROW(),0)),"")</f>
        <v/>
      </c>
      <c r="BI870" s="69" t="str">
        <f>IFERROR(CLEAN(HLOOKUP(BI$1,'1.源数据-产品报告-消费降序'!BI:BI,ROW(),0)),"")</f>
        <v/>
      </c>
      <c r="BJ870" s="69" t="str">
        <f>IFERROR(CLEAN(HLOOKUP(BJ$1,'1.源数据-产品报告-消费降序'!BJ:BJ,ROW(),0)),"")</f>
        <v/>
      </c>
      <c r="BK8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0" s="69" t="str">
        <f>IFERROR(CLEAN(HLOOKUP(BL$1,'1.源数据-产品报告-消费降序'!BL:BL,ROW(),0)),"")</f>
        <v/>
      </c>
      <c r="BO870" s="69" t="str">
        <f>IFERROR(CLEAN(HLOOKUP(BO$1,'1.源数据-产品报告-消费降序'!BO:BO,ROW(),0)),"")</f>
        <v/>
      </c>
      <c r="BP870" s="69" t="str">
        <f>IFERROR(CLEAN(HLOOKUP(BP$1,'1.源数据-产品报告-消费降序'!BP:BP,ROW(),0)),"")</f>
        <v/>
      </c>
      <c r="BQ870" s="69" t="str">
        <f>IFERROR(CLEAN(HLOOKUP(BQ$1,'1.源数据-产品报告-消费降序'!BQ:BQ,ROW(),0)),"")</f>
        <v/>
      </c>
      <c r="BR870" s="69" t="str">
        <f>IFERROR(CLEAN(HLOOKUP(BR$1,'1.源数据-产品报告-消费降序'!BR:BR,ROW(),0)),"")</f>
        <v/>
      </c>
      <c r="BS870" s="69" t="str">
        <f>IFERROR(CLEAN(HLOOKUP(BS$1,'1.源数据-产品报告-消费降序'!BS:BS,ROW(),0)),"")</f>
        <v/>
      </c>
      <c r="BT870" s="69" t="str">
        <f>IFERROR(CLEAN(HLOOKUP(BT$1,'1.源数据-产品报告-消费降序'!BT:BT,ROW(),0)),"")</f>
        <v/>
      </c>
      <c r="BU870" s="69" t="str">
        <f>IFERROR(CLEAN(HLOOKUP(BU$1,'1.源数据-产品报告-消费降序'!BU:BU,ROW(),0)),"")</f>
        <v/>
      </c>
      <c r="BV8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0" s="69" t="str">
        <f>IFERROR(CLEAN(HLOOKUP(BW$1,'1.源数据-产品报告-消费降序'!BW:BW,ROW(),0)),"")</f>
        <v/>
      </c>
    </row>
    <row r="871" spans="1:75">
      <c r="A871" s="69" t="str">
        <f>IFERROR(CLEAN(HLOOKUP(A$1,'1.源数据-产品报告-消费降序'!A:A,ROW(),0)),"")</f>
        <v/>
      </c>
      <c r="B871" s="69" t="str">
        <f>IFERROR(CLEAN(HLOOKUP(B$1,'1.源数据-产品报告-消费降序'!B:B,ROW(),0)),"")</f>
        <v/>
      </c>
      <c r="C871" s="69" t="str">
        <f>IFERROR(CLEAN(HLOOKUP(C$1,'1.源数据-产品报告-消费降序'!C:C,ROW(),0)),"")</f>
        <v/>
      </c>
      <c r="D871" s="69" t="str">
        <f>IFERROR(CLEAN(HLOOKUP(D$1,'1.源数据-产品报告-消费降序'!D:D,ROW(),0)),"")</f>
        <v/>
      </c>
      <c r="E871" s="69" t="str">
        <f>IFERROR(CLEAN(HLOOKUP(E$1,'1.源数据-产品报告-消费降序'!E:E,ROW(),0)),"")</f>
        <v/>
      </c>
      <c r="F871" s="69" t="str">
        <f>IFERROR(CLEAN(HLOOKUP(F$1,'1.源数据-产品报告-消费降序'!F:F,ROW(),0)),"")</f>
        <v/>
      </c>
      <c r="G871" s="70">
        <f>IFERROR((HLOOKUP(G$1,'1.源数据-产品报告-消费降序'!G:G,ROW(),0)),"")</f>
        <v>0</v>
      </c>
      <c r="H8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1" s="69" t="str">
        <f>IFERROR(CLEAN(HLOOKUP(I$1,'1.源数据-产品报告-消费降序'!I:I,ROW(),0)),"")</f>
        <v/>
      </c>
      <c r="L871" s="69" t="str">
        <f>IFERROR(CLEAN(HLOOKUP(L$1,'1.源数据-产品报告-消费降序'!L:L,ROW(),0)),"")</f>
        <v/>
      </c>
      <c r="M871" s="69" t="str">
        <f>IFERROR(CLEAN(HLOOKUP(M$1,'1.源数据-产品报告-消费降序'!M:M,ROW(),0)),"")</f>
        <v/>
      </c>
      <c r="N871" s="69" t="str">
        <f>IFERROR(CLEAN(HLOOKUP(N$1,'1.源数据-产品报告-消费降序'!N:N,ROW(),0)),"")</f>
        <v/>
      </c>
      <c r="O871" s="69" t="str">
        <f>IFERROR(CLEAN(HLOOKUP(O$1,'1.源数据-产品报告-消费降序'!O:O,ROW(),0)),"")</f>
        <v/>
      </c>
      <c r="P871" s="69" t="str">
        <f>IFERROR(CLEAN(HLOOKUP(P$1,'1.源数据-产品报告-消费降序'!P:P,ROW(),0)),"")</f>
        <v/>
      </c>
      <c r="Q871" s="69" t="str">
        <f>IFERROR(CLEAN(HLOOKUP(Q$1,'1.源数据-产品报告-消费降序'!Q:Q,ROW(),0)),"")</f>
        <v/>
      </c>
      <c r="R871" s="69" t="str">
        <f>IFERROR(CLEAN(HLOOKUP(R$1,'1.源数据-产品报告-消费降序'!R:R,ROW(),0)),"")</f>
        <v/>
      </c>
      <c r="S8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1" s="69" t="str">
        <f>IFERROR(CLEAN(HLOOKUP(T$1,'1.源数据-产品报告-消费降序'!T:T,ROW(),0)),"")</f>
        <v/>
      </c>
      <c r="W871" s="69" t="str">
        <f>IFERROR(CLEAN(HLOOKUP(W$1,'1.源数据-产品报告-消费降序'!W:W,ROW(),0)),"")</f>
        <v/>
      </c>
      <c r="X871" s="69" t="str">
        <f>IFERROR(CLEAN(HLOOKUP(X$1,'1.源数据-产品报告-消费降序'!X:X,ROW(),0)),"")</f>
        <v/>
      </c>
      <c r="Y871" s="69" t="str">
        <f>IFERROR(CLEAN(HLOOKUP(Y$1,'1.源数据-产品报告-消费降序'!Y:Y,ROW(),0)),"")</f>
        <v/>
      </c>
      <c r="Z871" s="69" t="str">
        <f>IFERROR(CLEAN(HLOOKUP(Z$1,'1.源数据-产品报告-消费降序'!Z:Z,ROW(),0)),"")</f>
        <v/>
      </c>
      <c r="AA871" s="69" t="str">
        <f>IFERROR(CLEAN(HLOOKUP(AA$1,'1.源数据-产品报告-消费降序'!AA:AA,ROW(),0)),"")</f>
        <v/>
      </c>
      <c r="AB871" s="69" t="str">
        <f>IFERROR(CLEAN(HLOOKUP(AB$1,'1.源数据-产品报告-消费降序'!AB:AB,ROW(),0)),"")</f>
        <v/>
      </c>
      <c r="AC871" s="69" t="str">
        <f>IFERROR(CLEAN(HLOOKUP(AC$1,'1.源数据-产品报告-消费降序'!AC:AC,ROW(),0)),"")</f>
        <v/>
      </c>
      <c r="AD8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1" s="69" t="str">
        <f>IFERROR(CLEAN(HLOOKUP(AE$1,'1.源数据-产品报告-消费降序'!AE:AE,ROW(),0)),"")</f>
        <v/>
      </c>
      <c r="AH871" s="69" t="str">
        <f>IFERROR(CLEAN(HLOOKUP(AH$1,'1.源数据-产品报告-消费降序'!AH:AH,ROW(),0)),"")</f>
        <v/>
      </c>
      <c r="AI871" s="69" t="str">
        <f>IFERROR(CLEAN(HLOOKUP(AI$1,'1.源数据-产品报告-消费降序'!AI:AI,ROW(),0)),"")</f>
        <v/>
      </c>
      <c r="AJ871" s="69" t="str">
        <f>IFERROR(CLEAN(HLOOKUP(AJ$1,'1.源数据-产品报告-消费降序'!AJ:AJ,ROW(),0)),"")</f>
        <v/>
      </c>
      <c r="AK871" s="69" t="str">
        <f>IFERROR(CLEAN(HLOOKUP(AK$1,'1.源数据-产品报告-消费降序'!AK:AK,ROW(),0)),"")</f>
        <v/>
      </c>
      <c r="AL871" s="69" t="str">
        <f>IFERROR(CLEAN(HLOOKUP(AL$1,'1.源数据-产品报告-消费降序'!AL:AL,ROW(),0)),"")</f>
        <v/>
      </c>
      <c r="AM871" s="69" t="str">
        <f>IFERROR(CLEAN(HLOOKUP(AM$1,'1.源数据-产品报告-消费降序'!AM:AM,ROW(),0)),"")</f>
        <v/>
      </c>
      <c r="AN871" s="69" t="str">
        <f>IFERROR(CLEAN(HLOOKUP(AN$1,'1.源数据-产品报告-消费降序'!AN:AN,ROW(),0)),"")</f>
        <v/>
      </c>
      <c r="AO8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1" s="69" t="str">
        <f>IFERROR(CLEAN(HLOOKUP(AP$1,'1.源数据-产品报告-消费降序'!AP:AP,ROW(),0)),"")</f>
        <v/>
      </c>
      <c r="AS871" s="69" t="str">
        <f>IFERROR(CLEAN(HLOOKUP(AS$1,'1.源数据-产品报告-消费降序'!AS:AS,ROW(),0)),"")</f>
        <v/>
      </c>
      <c r="AT871" s="69" t="str">
        <f>IFERROR(CLEAN(HLOOKUP(AT$1,'1.源数据-产品报告-消费降序'!AT:AT,ROW(),0)),"")</f>
        <v/>
      </c>
      <c r="AU871" s="69" t="str">
        <f>IFERROR(CLEAN(HLOOKUP(AU$1,'1.源数据-产品报告-消费降序'!AU:AU,ROW(),0)),"")</f>
        <v/>
      </c>
      <c r="AV871" s="69" t="str">
        <f>IFERROR(CLEAN(HLOOKUP(AV$1,'1.源数据-产品报告-消费降序'!AV:AV,ROW(),0)),"")</f>
        <v/>
      </c>
      <c r="AW871" s="69" t="str">
        <f>IFERROR(CLEAN(HLOOKUP(AW$1,'1.源数据-产品报告-消费降序'!AW:AW,ROW(),0)),"")</f>
        <v/>
      </c>
      <c r="AX871" s="69" t="str">
        <f>IFERROR(CLEAN(HLOOKUP(AX$1,'1.源数据-产品报告-消费降序'!AX:AX,ROW(),0)),"")</f>
        <v/>
      </c>
      <c r="AY871" s="69" t="str">
        <f>IFERROR(CLEAN(HLOOKUP(AY$1,'1.源数据-产品报告-消费降序'!AY:AY,ROW(),0)),"")</f>
        <v/>
      </c>
      <c r="AZ8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1" s="69" t="str">
        <f>IFERROR(CLEAN(HLOOKUP(BA$1,'1.源数据-产品报告-消费降序'!BA:BA,ROW(),0)),"")</f>
        <v/>
      </c>
      <c r="BD871" s="69" t="str">
        <f>IFERROR(CLEAN(HLOOKUP(BD$1,'1.源数据-产品报告-消费降序'!BD:BD,ROW(),0)),"")</f>
        <v/>
      </c>
      <c r="BE871" s="69" t="str">
        <f>IFERROR(CLEAN(HLOOKUP(BE$1,'1.源数据-产品报告-消费降序'!BE:BE,ROW(),0)),"")</f>
        <v/>
      </c>
      <c r="BF871" s="69" t="str">
        <f>IFERROR(CLEAN(HLOOKUP(BF$1,'1.源数据-产品报告-消费降序'!BF:BF,ROW(),0)),"")</f>
        <v/>
      </c>
      <c r="BG871" s="69" t="str">
        <f>IFERROR(CLEAN(HLOOKUP(BG$1,'1.源数据-产品报告-消费降序'!BG:BG,ROW(),0)),"")</f>
        <v/>
      </c>
      <c r="BH871" s="69" t="str">
        <f>IFERROR(CLEAN(HLOOKUP(BH$1,'1.源数据-产品报告-消费降序'!BH:BH,ROW(),0)),"")</f>
        <v/>
      </c>
      <c r="BI871" s="69" t="str">
        <f>IFERROR(CLEAN(HLOOKUP(BI$1,'1.源数据-产品报告-消费降序'!BI:BI,ROW(),0)),"")</f>
        <v/>
      </c>
      <c r="BJ871" s="69" t="str">
        <f>IFERROR(CLEAN(HLOOKUP(BJ$1,'1.源数据-产品报告-消费降序'!BJ:BJ,ROW(),0)),"")</f>
        <v/>
      </c>
      <c r="BK8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1" s="69" t="str">
        <f>IFERROR(CLEAN(HLOOKUP(BL$1,'1.源数据-产品报告-消费降序'!BL:BL,ROW(),0)),"")</f>
        <v/>
      </c>
      <c r="BO871" s="69" t="str">
        <f>IFERROR(CLEAN(HLOOKUP(BO$1,'1.源数据-产品报告-消费降序'!BO:BO,ROW(),0)),"")</f>
        <v/>
      </c>
      <c r="BP871" s="69" t="str">
        <f>IFERROR(CLEAN(HLOOKUP(BP$1,'1.源数据-产品报告-消费降序'!BP:BP,ROW(),0)),"")</f>
        <v/>
      </c>
      <c r="BQ871" s="69" t="str">
        <f>IFERROR(CLEAN(HLOOKUP(BQ$1,'1.源数据-产品报告-消费降序'!BQ:BQ,ROW(),0)),"")</f>
        <v/>
      </c>
      <c r="BR871" s="69" t="str">
        <f>IFERROR(CLEAN(HLOOKUP(BR$1,'1.源数据-产品报告-消费降序'!BR:BR,ROW(),0)),"")</f>
        <v/>
      </c>
      <c r="BS871" s="69" t="str">
        <f>IFERROR(CLEAN(HLOOKUP(BS$1,'1.源数据-产品报告-消费降序'!BS:BS,ROW(),0)),"")</f>
        <v/>
      </c>
      <c r="BT871" s="69" t="str">
        <f>IFERROR(CLEAN(HLOOKUP(BT$1,'1.源数据-产品报告-消费降序'!BT:BT,ROW(),0)),"")</f>
        <v/>
      </c>
      <c r="BU871" s="69" t="str">
        <f>IFERROR(CLEAN(HLOOKUP(BU$1,'1.源数据-产品报告-消费降序'!BU:BU,ROW(),0)),"")</f>
        <v/>
      </c>
      <c r="BV8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1" s="69" t="str">
        <f>IFERROR(CLEAN(HLOOKUP(BW$1,'1.源数据-产品报告-消费降序'!BW:BW,ROW(),0)),"")</f>
        <v/>
      </c>
    </row>
    <row r="872" spans="1:75">
      <c r="A872" s="69" t="str">
        <f>IFERROR(CLEAN(HLOOKUP(A$1,'1.源数据-产品报告-消费降序'!A:A,ROW(),0)),"")</f>
        <v/>
      </c>
      <c r="B872" s="69" t="str">
        <f>IFERROR(CLEAN(HLOOKUP(B$1,'1.源数据-产品报告-消费降序'!B:B,ROW(),0)),"")</f>
        <v/>
      </c>
      <c r="C872" s="69" t="str">
        <f>IFERROR(CLEAN(HLOOKUP(C$1,'1.源数据-产品报告-消费降序'!C:C,ROW(),0)),"")</f>
        <v/>
      </c>
      <c r="D872" s="69" t="str">
        <f>IFERROR(CLEAN(HLOOKUP(D$1,'1.源数据-产品报告-消费降序'!D:D,ROW(),0)),"")</f>
        <v/>
      </c>
      <c r="E872" s="69" t="str">
        <f>IFERROR(CLEAN(HLOOKUP(E$1,'1.源数据-产品报告-消费降序'!E:E,ROW(),0)),"")</f>
        <v/>
      </c>
      <c r="F872" s="69" t="str">
        <f>IFERROR(CLEAN(HLOOKUP(F$1,'1.源数据-产品报告-消费降序'!F:F,ROW(),0)),"")</f>
        <v/>
      </c>
      <c r="G872" s="70">
        <f>IFERROR((HLOOKUP(G$1,'1.源数据-产品报告-消费降序'!G:G,ROW(),0)),"")</f>
        <v>0</v>
      </c>
      <c r="H8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2" s="69" t="str">
        <f>IFERROR(CLEAN(HLOOKUP(I$1,'1.源数据-产品报告-消费降序'!I:I,ROW(),0)),"")</f>
        <v/>
      </c>
      <c r="L872" s="69" t="str">
        <f>IFERROR(CLEAN(HLOOKUP(L$1,'1.源数据-产品报告-消费降序'!L:L,ROW(),0)),"")</f>
        <v/>
      </c>
      <c r="M872" s="69" t="str">
        <f>IFERROR(CLEAN(HLOOKUP(M$1,'1.源数据-产品报告-消费降序'!M:M,ROW(),0)),"")</f>
        <v/>
      </c>
      <c r="N872" s="69" t="str">
        <f>IFERROR(CLEAN(HLOOKUP(N$1,'1.源数据-产品报告-消费降序'!N:N,ROW(),0)),"")</f>
        <v/>
      </c>
      <c r="O872" s="69" t="str">
        <f>IFERROR(CLEAN(HLOOKUP(O$1,'1.源数据-产品报告-消费降序'!O:O,ROW(),0)),"")</f>
        <v/>
      </c>
      <c r="P872" s="69" t="str">
        <f>IFERROR(CLEAN(HLOOKUP(P$1,'1.源数据-产品报告-消费降序'!P:P,ROW(),0)),"")</f>
        <v/>
      </c>
      <c r="Q872" s="69" t="str">
        <f>IFERROR(CLEAN(HLOOKUP(Q$1,'1.源数据-产品报告-消费降序'!Q:Q,ROW(),0)),"")</f>
        <v/>
      </c>
      <c r="R872" s="69" t="str">
        <f>IFERROR(CLEAN(HLOOKUP(R$1,'1.源数据-产品报告-消费降序'!R:R,ROW(),0)),"")</f>
        <v/>
      </c>
      <c r="S8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2" s="69" t="str">
        <f>IFERROR(CLEAN(HLOOKUP(T$1,'1.源数据-产品报告-消费降序'!T:T,ROW(),0)),"")</f>
        <v/>
      </c>
      <c r="W872" s="69" t="str">
        <f>IFERROR(CLEAN(HLOOKUP(W$1,'1.源数据-产品报告-消费降序'!W:W,ROW(),0)),"")</f>
        <v/>
      </c>
      <c r="X872" s="69" t="str">
        <f>IFERROR(CLEAN(HLOOKUP(X$1,'1.源数据-产品报告-消费降序'!X:X,ROW(),0)),"")</f>
        <v/>
      </c>
      <c r="Y872" s="69" t="str">
        <f>IFERROR(CLEAN(HLOOKUP(Y$1,'1.源数据-产品报告-消费降序'!Y:Y,ROW(),0)),"")</f>
        <v/>
      </c>
      <c r="Z872" s="69" t="str">
        <f>IFERROR(CLEAN(HLOOKUP(Z$1,'1.源数据-产品报告-消费降序'!Z:Z,ROW(),0)),"")</f>
        <v/>
      </c>
      <c r="AA872" s="69" t="str">
        <f>IFERROR(CLEAN(HLOOKUP(AA$1,'1.源数据-产品报告-消费降序'!AA:AA,ROW(),0)),"")</f>
        <v/>
      </c>
      <c r="AB872" s="69" t="str">
        <f>IFERROR(CLEAN(HLOOKUP(AB$1,'1.源数据-产品报告-消费降序'!AB:AB,ROW(),0)),"")</f>
        <v/>
      </c>
      <c r="AC872" s="69" t="str">
        <f>IFERROR(CLEAN(HLOOKUP(AC$1,'1.源数据-产品报告-消费降序'!AC:AC,ROW(),0)),"")</f>
        <v/>
      </c>
      <c r="AD8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2" s="69" t="str">
        <f>IFERROR(CLEAN(HLOOKUP(AE$1,'1.源数据-产品报告-消费降序'!AE:AE,ROW(),0)),"")</f>
        <v/>
      </c>
      <c r="AH872" s="69" t="str">
        <f>IFERROR(CLEAN(HLOOKUP(AH$1,'1.源数据-产品报告-消费降序'!AH:AH,ROW(),0)),"")</f>
        <v/>
      </c>
      <c r="AI872" s="69" t="str">
        <f>IFERROR(CLEAN(HLOOKUP(AI$1,'1.源数据-产品报告-消费降序'!AI:AI,ROW(),0)),"")</f>
        <v/>
      </c>
      <c r="AJ872" s="69" t="str">
        <f>IFERROR(CLEAN(HLOOKUP(AJ$1,'1.源数据-产品报告-消费降序'!AJ:AJ,ROW(),0)),"")</f>
        <v/>
      </c>
      <c r="AK872" s="69" t="str">
        <f>IFERROR(CLEAN(HLOOKUP(AK$1,'1.源数据-产品报告-消费降序'!AK:AK,ROW(),0)),"")</f>
        <v/>
      </c>
      <c r="AL872" s="69" t="str">
        <f>IFERROR(CLEAN(HLOOKUP(AL$1,'1.源数据-产品报告-消费降序'!AL:AL,ROW(),0)),"")</f>
        <v/>
      </c>
      <c r="AM872" s="69" t="str">
        <f>IFERROR(CLEAN(HLOOKUP(AM$1,'1.源数据-产品报告-消费降序'!AM:AM,ROW(),0)),"")</f>
        <v/>
      </c>
      <c r="AN872" s="69" t="str">
        <f>IFERROR(CLEAN(HLOOKUP(AN$1,'1.源数据-产品报告-消费降序'!AN:AN,ROW(),0)),"")</f>
        <v/>
      </c>
      <c r="AO8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2" s="69" t="str">
        <f>IFERROR(CLEAN(HLOOKUP(AP$1,'1.源数据-产品报告-消费降序'!AP:AP,ROW(),0)),"")</f>
        <v/>
      </c>
      <c r="AS872" s="69" t="str">
        <f>IFERROR(CLEAN(HLOOKUP(AS$1,'1.源数据-产品报告-消费降序'!AS:AS,ROW(),0)),"")</f>
        <v/>
      </c>
      <c r="AT872" s="69" t="str">
        <f>IFERROR(CLEAN(HLOOKUP(AT$1,'1.源数据-产品报告-消费降序'!AT:AT,ROW(),0)),"")</f>
        <v/>
      </c>
      <c r="AU872" s="69" t="str">
        <f>IFERROR(CLEAN(HLOOKUP(AU$1,'1.源数据-产品报告-消费降序'!AU:AU,ROW(),0)),"")</f>
        <v/>
      </c>
      <c r="AV872" s="69" t="str">
        <f>IFERROR(CLEAN(HLOOKUP(AV$1,'1.源数据-产品报告-消费降序'!AV:AV,ROW(),0)),"")</f>
        <v/>
      </c>
      <c r="AW872" s="69" t="str">
        <f>IFERROR(CLEAN(HLOOKUP(AW$1,'1.源数据-产品报告-消费降序'!AW:AW,ROW(),0)),"")</f>
        <v/>
      </c>
      <c r="AX872" s="69" t="str">
        <f>IFERROR(CLEAN(HLOOKUP(AX$1,'1.源数据-产品报告-消费降序'!AX:AX,ROW(),0)),"")</f>
        <v/>
      </c>
      <c r="AY872" s="69" t="str">
        <f>IFERROR(CLEAN(HLOOKUP(AY$1,'1.源数据-产品报告-消费降序'!AY:AY,ROW(),0)),"")</f>
        <v/>
      </c>
      <c r="AZ8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2" s="69" t="str">
        <f>IFERROR(CLEAN(HLOOKUP(BA$1,'1.源数据-产品报告-消费降序'!BA:BA,ROW(),0)),"")</f>
        <v/>
      </c>
      <c r="BD872" s="69" t="str">
        <f>IFERROR(CLEAN(HLOOKUP(BD$1,'1.源数据-产品报告-消费降序'!BD:BD,ROW(),0)),"")</f>
        <v/>
      </c>
      <c r="BE872" s="69" t="str">
        <f>IFERROR(CLEAN(HLOOKUP(BE$1,'1.源数据-产品报告-消费降序'!BE:BE,ROW(),0)),"")</f>
        <v/>
      </c>
      <c r="BF872" s="69" t="str">
        <f>IFERROR(CLEAN(HLOOKUP(BF$1,'1.源数据-产品报告-消费降序'!BF:BF,ROW(),0)),"")</f>
        <v/>
      </c>
      <c r="BG872" s="69" t="str">
        <f>IFERROR(CLEAN(HLOOKUP(BG$1,'1.源数据-产品报告-消费降序'!BG:BG,ROW(),0)),"")</f>
        <v/>
      </c>
      <c r="BH872" s="69" t="str">
        <f>IFERROR(CLEAN(HLOOKUP(BH$1,'1.源数据-产品报告-消费降序'!BH:BH,ROW(),0)),"")</f>
        <v/>
      </c>
      <c r="BI872" s="69" t="str">
        <f>IFERROR(CLEAN(HLOOKUP(BI$1,'1.源数据-产品报告-消费降序'!BI:BI,ROW(),0)),"")</f>
        <v/>
      </c>
      <c r="BJ872" s="69" t="str">
        <f>IFERROR(CLEAN(HLOOKUP(BJ$1,'1.源数据-产品报告-消费降序'!BJ:BJ,ROW(),0)),"")</f>
        <v/>
      </c>
      <c r="BK8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2" s="69" t="str">
        <f>IFERROR(CLEAN(HLOOKUP(BL$1,'1.源数据-产品报告-消费降序'!BL:BL,ROW(),0)),"")</f>
        <v/>
      </c>
      <c r="BO872" s="69" t="str">
        <f>IFERROR(CLEAN(HLOOKUP(BO$1,'1.源数据-产品报告-消费降序'!BO:BO,ROW(),0)),"")</f>
        <v/>
      </c>
      <c r="BP872" s="69" t="str">
        <f>IFERROR(CLEAN(HLOOKUP(BP$1,'1.源数据-产品报告-消费降序'!BP:BP,ROW(),0)),"")</f>
        <v/>
      </c>
      <c r="BQ872" s="69" t="str">
        <f>IFERROR(CLEAN(HLOOKUP(BQ$1,'1.源数据-产品报告-消费降序'!BQ:BQ,ROW(),0)),"")</f>
        <v/>
      </c>
      <c r="BR872" s="69" t="str">
        <f>IFERROR(CLEAN(HLOOKUP(BR$1,'1.源数据-产品报告-消费降序'!BR:BR,ROW(),0)),"")</f>
        <v/>
      </c>
      <c r="BS872" s="69" t="str">
        <f>IFERROR(CLEAN(HLOOKUP(BS$1,'1.源数据-产品报告-消费降序'!BS:BS,ROW(),0)),"")</f>
        <v/>
      </c>
      <c r="BT872" s="69" t="str">
        <f>IFERROR(CLEAN(HLOOKUP(BT$1,'1.源数据-产品报告-消费降序'!BT:BT,ROW(),0)),"")</f>
        <v/>
      </c>
      <c r="BU872" s="69" t="str">
        <f>IFERROR(CLEAN(HLOOKUP(BU$1,'1.源数据-产品报告-消费降序'!BU:BU,ROW(),0)),"")</f>
        <v/>
      </c>
      <c r="BV8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2" s="69" t="str">
        <f>IFERROR(CLEAN(HLOOKUP(BW$1,'1.源数据-产品报告-消费降序'!BW:BW,ROW(),0)),"")</f>
        <v/>
      </c>
    </row>
    <row r="873" spans="1:75">
      <c r="A873" s="69" t="str">
        <f>IFERROR(CLEAN(HLOOKUP(A$1,'1.源数据-产品报告-消费降序'!A:A,ROW(),0)),"")</f>
        <v/>
      </c>
      <c r="B873" s="69" t="str">
        <f>IFERROR(CLEAN(HLOOKUP(B$1,'1.源数据-产品报告-消费降序'!B:B,ROW(),0)),"")</f>
        <v/>
      </c>
      <c r="C873" s="69" t="str">
        <f>IFERROR(CLEAN(HLOOKUP(C$1,'1.源数据-产品报告-消费降序'!C:C,ROW(),0)),"")</f>
        <v/>
      </c>
      <c r="D873" s="69" t="str">
        <f>IFERROR(CLEAN(HLOOKUP(D$1,'1.源数据-产品报告-消费降序'!D:D,ROW(),0)),"")</f>
        <v/>
      </c>
      <c r="E873" s="69" t="str">
        <f>IFERROR(CLEAN(HLOOKUP(E$1,'1.源数据-产品报告-消费降序'!E:E,ROW(),0)),"")</f>
        <v/>
      </c>
      <c r="F873" s="69" t="str">
        <f>IFERROR(CLEAN(HLOOKUP(F$1,'1.源数据-产品报告-消费降序'!F:F,ROW(),0)),"")</f>
        <v/>
      </c>
      <c r="G873" s="70">
        <f>IFERROR((HLOOKUP(G$1,'1.源数据-产品报告-消费降序'!G:G,ROW(),0)),"")</f>
        <v>0</v>
      </c>
      <c r="H8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3" s="69" t="str">
        <f>IFERROR(CLEAN(HLOOKUP(I$1,'1.源数据-产品报告-消费降序'!I:I,ROW(),0)),"")</f>
        <v/>
      </c>
      <c r="L873" s="69" t="str">
        <f>IFERROR(CLEAN(HLOOKUP(L$1,'1.源数据-产品报告-消费降序'!L:L,ROW(),0)),"")</f>
        <v/>
      </c>
      <c r="M873" s="69" t="str">
        <f>IFERROR(CLEAN(HLOOKUP(M$1,'1.源数据-产品报告-消费降序'!M:M,ROW(),0)),"")</f>
        <v/>
      </c>
      <c r="N873" s="69" t="str">
        <f>IFERROR(CLEAN(HLOOKUP(N$1,'1.源数据-产品报告-消费降序'!N:N,ROW(),0)),"")</f>
        <v/>
      </c>
      <c r="O873" s="69" t="str">
        <f>IFERROR(CLEAN(HLOOKUP(O$1,'1.源数据-产品报告-消费降序'!O:O,ROW(),0)),"")</f>
        <v/>
      </c>
      <c r="P873" s="69" t="str">
        <f>IFERROR(CLEAN(HLOOKUP(P$1,'1.源数据-产品报告-消费降序'!P:P,ROW(),0)),"")</f>
        <v/>
      </c>
      <c r="Q873" s="69" t="str">
        <f>IFERROR(CLEAN(HLOOKUP(Q$1,'1.源数据-产品报告-消费降序'!Q:Q,ROW(),0)),"")</f>
        <v/>
      </c>
      <c r="R873" s="69" t="str">
        <f>IFERROR(CLEAN(HLOOKUP(R$1,'1.源数据-产品报告-消费降序'!R:R,ROW(),0)),"")</f>
        <v/>
      </c>
      <c r="S8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3" s="69" t="str">
        <f>IFERROR(CLEAN(HLOOKUP(T$1,'1.源数据-产品报告-消费降序'!T:T,ROW(),0)),"")</f>
        <v/>
      </c>
      <c r="W873" s="69" t="str">
        <f>IFERROR(CLEAN(HLOOKUP(W$1,'1.源数据-产品报告-消费降序'!W:W,ROW(),0)),"")</f>
        <v/>
      </c>
      <c r="X873" s="69" t="str">
        <f>IFERROR(CLEAN(HLOOKUP(X$1,'1.源数据-产品报告-消费降序'!X:X,ROW(),0)),"")</f>
        <v/>
      </c>
      <c r="Y873" s="69" t="str">
        <f>IFERROR(CLEAN(HLOOKUP(Y$1,'1.源数据-产品报告-消费降序'!Y:Y,ROW(),0)),"")</f>
        <v/>
      </c>
      <c r="Z873" s="69" t="str">
        <f>IFERROR(CLEAN(HLOOKUP(Z$1,'1.源数据-产品报告-消费降序'!Z:Z,ROW(),0)),"")</f>
        <v/>
      </c>
      <c r="AA873" s="69" t="str">
        <f>IFERROR(CLEAN(HLOOKUP(AA$1,'1.源数据-产品报告-消费降序'!AA:AA,ROW(),0)),"")</f>
        <v/>
      </c>
      <c r="AB873" s="69" t="str">
        <f>IFERROR(CLEAN(HLOOKUP(AB$1,'1.源数据-产品报告-消费降序'!AB:AB,ROW(),0)),"")</f>
        <v/>
      </c>
      <c r="AC873" s="69" t="str">
        <f>IFERROR(CLEAN(HLOOKUP(AC$1,'1.源数据-产品报告-消费降序'!AC:AC,ROW(),0)),"")</f>
        <v/>
      </c>
      <c r="AD8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3" s="69" t="str">
        <f>IFERROR(CLEAN(HLOOKUP(AE$1,'1.源数据-产品报告-消费降序'!AE:AE,ROW(),0)),"")</f>
        <v/>
      </c>
      <c r="AH873" s="69" t="str">
        <f>IFERROR(CLEAN(HLOOKUP(AH$1,'1.源数据-产品报告-消费降序'!AH:AH,ROW(),0)),"")</f>
        <v/>
      </c>
      <c r="AI873" s="69" t="str">
        <f>IFERROR(CLEAN(HLOOKUP(AI$1,'1.源数据-产品报告-消费降序'!AI:AI,ROW(),0)),"")</f>
        <v/>
      </c>
      <c r="AJ873" s="69" t="str">
        <f>IFERROR(CLEAN(HLOOKUP(AJ$1,'1.源数据-产品报告-消费降序'!AJ:AJ,ROW(),0)),"")</f>
        <v/>
      </c>
      <c r="AK873" s="69" t="str">
        <f>IFERROR(CLEAN(HLOOKUP(AK$1,'1.源数据-产品报告-消费降序'!AK:AK,ROW(),0)),"")</f>
        <v/>
      </c>
      <c r="AL873" s="69" t="str">
        <f>IFERROR(CLEAN(HLOOKUP(AL$1,'1.源数据-产品报告-消费降序'!AL:AL,ROW(),0)),"")</f>
        <v/>
      </c>
      <c r="AM873" s="69" t="str">
        <f>IFERROR(CLEAN(HLOOKUP(AM$1,'1.源数据-产品报告-消费降序'!AM:AM,ROW(),0)),"")</f>
        <v/>
      </c>
      <c r="AN873" s="69" t="str">
        <f>IFERROR(CLEAN(HLOOKUP(AN$1,'1.源数据-产品报告-消费降序'!AN:AN,ROW(),0)),"")</f>
        <v/>
      </c>
      <c r="AO8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3" s="69" t="str">
        <f>IFERROR(CLEAN(HLOOKUP(AP$1,'1.源数据-产品报告-消费降序'!AP:AP,ROW(),0)),"")</f>
        <v/>
      </c>
      <c r="AS873" s="69" t="str">
        <f>IFERROR(CLEAN(HLOOKUP(AS$1,'1.源数据-产品报告-消费降序'!AS:AS,ROW(),0)),"")</f>
        <v/>
      </c>
      <c r="AT873" s="69" t="str">
        <f>IFERROR(CLEAN(HLOOKUP(AT$1,'1.源数据-产品报告-消费降序'!AT:AT,ROW(),0)),"")</f>
        <v/>
      </c>
      <c r="AU873" s="69" t="str">
        <f>IFERROR(CLEAN(HLOOKUP(AU$1,'1.源数据-产品报告-消费降序'!AU:AU,ROW(),0)),"")</f>
        <v/>
      </c>
      <c r="AV873" s="69" t="str">
        <f>IFERROR(CLEAN(HLOOKUP(AV$1,'1.源数据-产品报告-消费降序'!AV:AV,ROW(),0)),"")</f>
        <v/>
      </c>
      <c r="AW873" s="69" t="str">
        <f>IFERROR(CLEAN(HLOOKUP(AW$1,'1.源数据-产品报告-消费降序'!AW:AW,ROW(),0)),"")</f>
        <v/>
      </c>
      <c r="AX873" s="69" t="str">
        <f>IFERROR(CLEAN(HLOOKUP(AX$1,'1.源数据-产品报告-消费降序'!AX:AX,ROW(),0)),"")</f>
        <v/>
      </c>
      <c r="AY873" s="69" t="str">
        <f>IFERROR(CLEAN(HLOOKUP(AY$1,'1.源数据-产品报告-消费降序'!AY:AY,ROW(),0)),"")</f>
        <v/>
      </c>
      <c r="AZ8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3" s="69" t="str">
        <f>IFERROR(CLEAN(HLOOKUP(BA$1,'1.源数据-产品报告-消费降序'!BA:BA,ROW(),0)),"")</f>
        <v/>
      </c>
      <c r="BD873" s="69" t="str">
        <f>IFERROR(CLEAN(HLOOKUP(BD$1,'1.源数据-产品报告-消费降序'!BD:BD,ROW(),0)),"")</f>
        <v/>
      </c>
      <c r="BE873" s="69" t="str">
        <f>IFERROR(CLEAN(HLOOKUP(BE$1,'1.源数据-产品报告-消费降序'!BE:BE,ROW(),0)),"")</f>
        <v/>
      </c>
      <c r="BF873" s="69" t="str">
        <f>IFERROR(CLEAN(HLOOKUP(BF$1,'1.源数据-产品报告-消费降序'!BF:BF,ROW(),0)),"")</f>
        <v/>
      </c>
      <c r="BG873" s="69" t="str">
        <f>IFERROR(CLEAN(HLOOKUP(BG$1,'1.源数据-产品报告-消费降序'!BG:BG,ROW(),0)),"")</f>
        <v/>
      </c>
      <c r="BH873" s="69" t="str">
        <f>IFERROR(CLEAN(HLOOKUP(BH$1,'1.源数据-产品报告-消费降序'!BH:BH,ROW(),0)),"")</f>
        <v/>
      </c>
      <c r="BI873" s="69" t="str">
        <f>IFERROR(CLEAN(HLOOKUP(BI$1,'1.源数据-产品报告-消费降序'!BI:BI,ROW(),0)),"")</f>
        <v/>
      </c>
      <c r="BJ873" s="69" t="str">
        <f>IFERROR(CLEAN(HLOOKUP(BJ$1,'1.源数据-产品报告-消费降序'!BJ:BJ,ROW(),0)),"")</f>
        <v/>
      </c>
      <c r="BK8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3" s="69" t="str">
        <f>IFERROR(CLEAN(HLOOKUP(BL$1,'1.源数据-产品报告-消费降序'!BL:BL,ROW(),0)),"")</f>
        <v/>
      </c>
      <c r="BO873" s="69" t="str">
        <f>IFERROR(CLEAN(HLOOKUP(BO$1,'1.源数据-产品报告-消费降序'!BO:BO,ROW(),0)),"")</f>
        <v/>
      </c>
      <c r="BP873" s="69" t="str">
        <f>IFERROR(CLEAN(HLOOKUP(BP$1,'1.源数据-产品报告-消费降序'!BP:BP,ROW(),0)),"")</f>
        <v/>
      </c>
      <c r="BQ873" s="69" t="str">
        <f>IFERROR(CLEAN(HLOOKUP(BQ$1,'1.源数据-产品报告-消费降序'!BQ:BQ,ROW(),0)),"")</f>
        <v/>
      </c>
      <c r="BR873" s="69" t="str">
        <f>IFERROR(CLEAN(HLOOKUP(BR$1,'1.源数据-产品报告-消费降序'!BR:BR,ROW(),0)),"")</f>
        <v/>
      </c>
      <c r="BS873" s="69" t="str">
        <f>IFERROR(CLEAN(HLOOKUP(BS$1,'1.源数据-产品报告-消费降序'!BS:BS,ROW(),0)),"")</f>
        <v/>
      </c>
      <c r="BT873" s="69" t="str">
        <f>IFERROR(CLEAN(HLOOKUP(BT$1,'1.源数据-产品报告-消费降序'!BT:BT,ROW(),0)),"")</f>
        <v/>
      </c>
      <c r="BU873" s="69" t="str">
        <f>IFERROR(CLEAN(HLOOKUP(BU$1,'1.源数据-产品报告-消费降序'!BU:BU,ROW(),0)),"")</f>
        <v/>
      </c>
      <c r="BV8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3" s="69" t="str">
        <f>IFERROR(CLEAN(HLOOKUP(BW$1,'1.源数据-产品报告-消费降序'!BW:BW,ROW(),0)),"")</f>
        <v/>
      </c>
    </row>
    <row r="874" spans="1:75">
      <c r="A874" s="69" t="str">
        <f>IFERROR(CLEAN(HLOOKUP(A$1,'1.源数据-产品报告-消费降序'!A:A,ROW(),0)),"")</f>
        <v/>
      </c>
      <c r="B874" s="69" t="str">
        <f>IFERROR(CLEAN(HLOOKUP(B$1,'1.源数据-产品报告-消费降序'!B:B,ROW(),0)),"")</f>
        <v/>
      </c>
      <c r="C874" s="69" t="str">
        <f>IFERROR(CLEAN(HLOOKUP(C$1,'1.源数据-产品报告-消费降序'!C:C,ROW(),0)),"")</f>
        <v/>
      </c>
      <c r="D874" s="69" t="str">
        <f>IFERROR(CLEAN(HLOOKUP(D$1,'1.源数据-产品报告-消费降序'!D:D,ROW(),0)),"")</f>
        <v/>
      </c>
      <c r="E874" s="69" t="str">
        <f>IFERROR(CLEAN(HLOOKUP(E$1,'1.源数据-产品报告-消费降序'!E:E,ROW(),0)),"")</f>
        <v/>
      </c>
      <c r="F874" s="69" t="str">
        <f>IFERROR(CLEAN(HLOOKUP(F$1,'1.源数据-产品报告-消费降序'!F:F,ROW(),0)),"")</f>
        <v/>
      </c>
      <c r="G874" s="70">
        <f>IFERROR((HLOOKUP(G$1,'1.源数据-产品报告-消费降序'!G:G,ROW(),0)),"")</f>
        <v>0</v>
      </c>
      <c r="H8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4" s="69" t="str">
        <f>IFERROR(CLEAN(HLOOKUP(I$1,'1.源数据-产品报告-消费降序'!I:I,ROW(),0)),"")</f>
        <v/>
      </c>
      <c r="L874" s="69" t="str">
        <f>IFERROR(CLEAN(HLOOKUP(L$1,'1.源数据-产品报告-消费降序'!L:L,ROW(),0)),"")</f>
        <v/>
      </c>
      <c r="M874" s="69" t="str">
        <f>IFERROR(CLEAN(HLOOKUP(M$1,'1.源数据-产品报告-消费降序'!M:M,ROW(),0)),"")</f>
        <v/>
      </c>
      <c r="N874" s="69" t="str">
        <f>IFERROR(CLEAN(HLOOKUP(N$1,'1.源数据-产品报告-消费降序'!N:N,ROW(),0)),"")</f>
        <v/>
      </c>
      <c r="O874" s="69" t="str">
        <f>IFERROR(CLEAN(HLOOKUP(O$1,'1.源数据-产品报告-消费降序'!O:O,ROW(),0)),"")</f>
        <v/>
      </c>
      <c r="P874" s="69" t="str">
        <f>IFERROR(CLEAN(HLOOKUP(P$1,'1.源数据-产品报告-消费降序'!P:P,ROW(),0)),"")</f>
        <v/>
      </c>
      <c r="Q874" s="69" t="str">
        <f>IFERROR(CLEAN(HLOOKUP(Q$1,'1.源数据-产品报告-消费降序'!Q:Q,ROW(),0)),"")</f>
        <v/>
      </c>
      <c r="R874" s="69" t="str">
        <f>IFERROR(CLEAN(HLOOKUP(R$1,'1.源数据-产品报告-消费降序'!R:R,ROW(),0)),"")</f>
        <v/>
      </c>
      <c r="S8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4" s="69" t="str">
        <f>IFERROR(CLEAN(HLOOKUP(T$1,'1.源数据-产品报告-消费降序'!T:T,ROW(),0)),"")</f>
        <v/>
      </c>
      <c r="W874" s="69" t="str">
        <f>IFERROR(CLEAN(HLOOKUP(W$1,'1.源数据-产品报告-消费降序'!W:W,ROW(),0)),"")</f>
        <v/>
      </c>
      <c r="X874" s="69" t="str">
        <f>IFERROR(CLEAN(HLOOKUP(X$1,'1.源数据-产品报告-消费降序'!X:X,ROW(),0)),"")</f>
        <v/>
      </c>
      <c r="Y874" s="69" t="str">
        <f>IFERROR(CLEAN(HLOOKUP(Y$1,'1.源数据-产品报告-消费降序'!Y:Y,ROW(),0)),"")</f>
        <v/>
      </c>
      <c r="Z874" s="69" t="str">
        <f>IFERROR(CLEAN(HLOOKUP(Z$1,'1.源数据-产品报告-消费降序'!Z:Z,ROW(),0)),"")</f>
        <v/>
      </c>
      <c r="AA874" s="69" t="str">
        <f>IFERROR(CLEAN(HLOOKUP(AA$1,'1.源数据-产品报告-消费降序'!AA:AA,ROW(),0)),"")</f>
        <v/>
      </c>
      <c r="AB874" s="69" t="str">
        <f>IFERROR(CLEAN(HLOOKUP(AB$1,'1.源数据-产品报告-消费降序'!AB:AB,ROW(),0)),"")</f>
        <v/>
      </c>
      <c r="AC874" s="69" t="str">
        <f>IFERROR(CLEAN(HLOOKUP(AC$1,'1.源数据-产品报告-消费降序'!AC:AC,ROW(),0)),"")</f>
        <v/>
      </c>
      <c r="AD8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4" s="69" t="str">
        <f>IFERROR(CLEAN(HLOOKUP(AE$1,'1.源数据-产品报告-消费降序'!AE:AE,ROW(),0)),"")</f>
        <v/>
      </c>
      <c r="AH874" s="69" t="str">
        <f>IFERROR(CLEAN(HLOOKUP(AH$1,'1.源数据-产品报告-消费降序'!AH:AH,ROW(),0)),"")</f>
        <v/>
      </c>
      <c r="AI874" s="69" t="str">
        <f>IFERROR(CLEAN(HLOOKUP(AI$1,'1.源数据-产品报告-消费降序'!AI:AI,ROW(),0)),"")</f>
        <v/>
      </c>
      <c r="AJ874" s="69" t="str">
        <f>IFERROR(CLEAN(HLOOKUP(AJ$1,'1.源数据-产品报告-消费降序'!AJ:AJ,ROW(),0)),"")</f>
        <v/>
      </c>
      <c r="AK874" s="69" t="str">
        <f>IFERROR(CLEAN(HLOOKUP(AK$1,'1.源数据-产品报告-消费降序'!AK:AK,ROW(),0)),"")</f>
        <v/>
      </c>
      <c r="AL874" s="69" t="str">
        <f>IFERROR(CLEAN(HLOOKUP(AL$1,'1.源数据-产品报告-消费降序'!AL:AL,ROW(),0)),"")</f>
        <v/>
      </c>
      <c r="AM874" s="69" t="str">
        <f>IFERROR(CLEAN(HLOOKUP(AM$1,'1.源数据-产品报告-消费降序'!AM:AM,ROW(),0)),"")</f>
        <v/>
      </c>
      <c r="AN874" s="69" t="str">
        <f>IFERROR(CLEAN(HLOOKUP(AN$1,'1.源数据-产品报告-消费降序'!AN:AN,ROW(),0)),"")</f>
        <v/>
      </c>
      <c r="AO8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4" s="69" t="str">
        <f>IFERROR(CLEAN(HLOOKUP(AP$1,'1.源数据-产品报告-消费降序'!AP:AP,ROW(),0)),"")</f>
        <v/>
      </c>
      <c r="AS874" s="69" t="str">
        <f>IFERROR(CLEAN(HLOOKUP(AS$1,'1.源数据-产品报告-消费降序'!AS:AS,ROW(),0)),"")</f>
        <v/>
      </c>
      <c r="AT874" s="69" t="str">
        <f>IFERROR(CLEAN(HLOOKUP(AT$1,'1.源数据-产品报告-消费降序'!AT:AT,ROW(),0)),"")</f>
        <v/>
      </c>
      <c r="AU874" s="69" t="str">
        <f>IFERROR(CLEAN(HLOOKUP(AU$1,'1.源数据-产品报告-消费降序'!AU:AU,ROW(),0)),"")</f>
        <v/>
      </c>
      <c r="AV874" s="69" t="str">
        <f>IFERROR(CLEAN(HLOOKUP(AV$1,'1.源数据-产品报告-消费降序'!AV:AV,ROW(),0)),"")</f>
        <v/>
      </c>
      <c r="AW874" s="69" t="str">
        <f>IFERROR(CLEAN(HLOOKUP(AW$1,'1.源数据-产品报告-消费降序'!AW:AW,ROW(),0)),"")</f>
        <v/>
      </c>
      <c r="AX874" s="69" t="str">
        <f>IFERROR(CLEAN(HLOOKUP(AX$1,'1.源数据-产品报告-消费降序'!AX:AX,ROW(),0)),"")</f>
        <v/>
      </c>
      <c r="AY874" s="69" t="str">
        <f>IFERROR(CLEAN(HLOOKUP(AY$1,'1.源数据-产品报告-消费降序'!AY:AY,ROW(),0)),"")</f>
        <v/>
      </c>
      <c r="AZ8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4" s="69" t="str">
        <f>IFERROR(CLEAN(HLOOKUP(BA$1,'1.源数据-产品报告-消费降序'!BA:BA,ROW(),0)),"")</f>
        <v/>
      </c>
      <c r="BD874" s="69" t="str">
        <f>IFERROR(CLEAN(HLOOKUP(BD$1,'1.源数据-产品报告-消费降序'!BD:BD,ROW(),0)),"")</f>
        <v/>
      </c>
      <c r="BE874" s="69" t="str">
        <f>IFERROR(CLEAN(HLOOKUP(BE$1,'1.源数据-产品报告-消费降序'!BE:BE,ROW(),0)),"")</f>
        <v/>
      </c>
      <c r="BF874" s="69" t="str">
        <f>IFERROR(CLEAN(HLOOKUP(BF$1,'1.源数据-产品报告-消费降序'!BF:BF,ROW(),0)),"")</f>
        <v/>
      </c>
      <c r="BG874" s="69" t="str">
        <f>IFERROR(CLEAN(HLOOKUP(BG$1,'1.源数据-产品报告-消费降序'!BG:BG,ROW(),0)),"")</f>
        <v/>
      </c>
      <c r="BH874" s="69" t="str">
        <f>IFERROR(CLEAN(HLOOKUP(BH$1,'1.源数据-产品报告-消费降序'!BH:BH,ROW(),0)),"")</f>
        <v/>
      </c>
      <c r="BI874" s="69" t="str">
        <f>IFERROR(CLEAN(HLOOKUP(BI$1,'1.源数据-产品报告-消费降序'!BI:BI,ROW(),0)),"")</f>
        <v/>
      </c>
      <c r="BJ874" s="69" t="str">
        <f>IFERROR(CLEAN(HLOOKUP(BJ$1,'1.源数据-产品报告-消费降序'!BJ:BJ,ROW(),0)),"")</f>
        <v/>
      </c>
      <c r="BK8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4" s="69" t="str">
        <f>IFERROR(CLEAN(HLOOKUP(BL$1,'1.源数据-产品报告-消费降序'!BL:BL,ROW(),0)),"")</f>
        <v/>
      </c>
      <c r="BO874" s="69" t="str">
        <f>IFERROR(CLEAN(HLOOKUP(BO$1,'1.源数据-产品报告-消费降序'!BO:BO,ROW(),0)),"")</f>
        <v/>
      </c>
      <c r="BP874" s="69" t="str">
        <f>IFERROR(CLEAN(HLOOKUP(BP$1,'1.源数据-产品报告-消费降序'!BP:BP,ROW(),0)),"")</f>
        <v/>
      </c>
      <c r="BQ874" s="69" t="str">
        <f>IFERROR(CLEAN(HLOOKUP(BQ$1,'1.源数据-产品报告-消费降序'!BQ:BQ,ROW(),0)),"")</f>
        <v/>
      </c>
      <c r="BR874" s="69" t="str">
        <f>IFERROR(CLEAN(HLOOKUP(BR$1,'1.源数据-产品报告-消费降序'!BR:BR,ROW(),0)),"")</f>
        <v/>
      </c>
      <c r="BS874" s="69" t="str">
        <f>IFERROR(CLEAN(HLOOKUP(BS$1,'1.源数据-产品报告-消费降序'!BS:BS,ROW(),0)),"")</f>
        <v/>
      </c>
      <c r="BT874" s="69" t="str">
        <f>IFERROR(CLEAN(HLOOKUP(BT$1,'1.源数据-产品报告-消费降序'!BT:BT,ROW(),0)),"")</f>
        <v/>
      </c>
      <c r="BU874" s="69" t="str">
        <f>IFERROR(CLEAN(HLOOKUP(BU$1,'1.源数据-产品报告-消费降序'!BU:BU,ROW(),0)),"")</f>
        <v/>
      </c>
      <c r="BV8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4" s="69" t="str">
        <f>IFERROR(CLEAN(HLOOKUP(BW$1,'1.源数据-产品报告-消费降序'!BW:BW,ROW(),0)),"")</f>
        <v/>
      </c>
    </row>
    <row r="875" spans="1:75">
      <c r="A875" s="69" t="str">
        <f>IFERROR(CLEAN(HLOOKUP(A$1,'1.源数据-产品报告-消费降序'!A:A,ROW(),0)),"")</f>
        <v/>
      </c>
      <c r="B875" s="69" t="str">
        <f>IFERROR(CLEAN(HLOOKUP(B$1,'1.源数据-产品报告-消费降序'!B:B,ROW(),0)),"")</f>
        <v/>
      </c>
      <c r="C875" s="69" t="str">
        <f>IFERROR(CLEAN(HLOOKUP(C$1,'1.源数据-产品报告-消费降序'!C:C,ROW(),0)),"")</f>
        <v/>
      </c>
      <c r="D875" s="69" t="str">
        <f>IFERROR(CLEAN(HLOOKUP(D$1,'1.源数据-产品报告-消费降序'!D:D,ROW(),0)),"")</f>
        <v/>
      </c>
      <c r="E875" s="69" t="str">
        <f>IFERROR(CLEAN(HLOOKUP(E$1,'1.源数据-产品报告-消费降序'!E:E,ROW(),0)),"")</f>
        <v/>
      </c>
      <c r="F875" s="69" t="str">
        <f>IFERROR(CLEAN(HLOOKUP(F$1,'1.源数据-产品报告-消费降序'!F:F,ROW(),0)),"")</f>
        <v/>
      </c>
      <c r="G875" s="70">
        <f>IFERROR((HLOOKUP(G$1,'1.源数据-产品报告-消费降序'!G:G,ROW(),0)),"")</f>
        <v>0</v>
      </c>
      <c r="H8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5" s="69" t="str">
        <f>IFERROR(CLEAN(HLOOKUP(I$1,'1.源数据-产品报告-消费降序'!I:I,ROW(),0)),"")</f>
        <v/>
      </c>
      <c r="L875" s="69" t="str">
        <f>IFERROR(CLEAN(HLOOKUP(L$1,'1.源数据-产品报告-消费降序'!L:L,ROW(),0)),"")</f>
        <v/>
      </c>
      <c r="M875" s="69" t="str">
        <f>IFERROR(CLEAN(HLOOKUP(M$1,'1.源数据-产品报告-消费降序'!M:M,ROW(),0)),"")</f>
        <v/>
      </c>
      <c r="N875" s="69" t="str">
        <f>IFERROR(CLEAN(HLOOKUP(N$1,'1.源数据-产品报告-消费降序'!N:N,ROW(),0)),"")</f>
        <v/>
      </c>
      <c r="O875" s="69" t="str">
        <f>IFERROR(CLEAN(HLOOKUP(O$1,'1.源数据-产品报告-消费降序'!O:O,ROW(),0)),"")</f>
        <v/>
      </c>
      <c r="P875" s="69" t="str">
        <f>IFERROR(CLEAN(HLOOKUP(P$1,'1.源数据-产品报告-消费降序'!P:P,ROW(),0)),"")</f>
        <v/>
      </c>
      <c r="Q875" s="69" t="str">
        <f>IFERROR(CLEAN(HLOOKUP(Q$1,'1.源数据-产品报告-消费降序'!Q:Q,ROW(),0)),"")</f>
        <v/>
      </c>
      <c r="R875" s="69" t="str">
        <f>IFERROR(CLEAN(HLOOKUP(R$1,'1.源数据-产品报告-消费降序'!R:R,ROW(),0)),"")</f>
        <v/>
      </c>
      <c r="S8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5" s="69" t="str">
        <f>IFERROR(CLEAN(HLOOKUP(T$1,'1.源数据-产品报告-消费降序'!T:T,ROW(),0)),"")</f>
        <v/>
      </c>
      <c r="W875" s="69" t="str">
        <f>IFERROR(CLEAN(HLOOKUP(W$1,'1.源数据-产品报告-消费降序'!W:W,ROW(),0)),"")</f>
        <v/>
      </c>
      <c r="X875" s="69" t="str">
        <f>IFERROR(CLEAN(HLOOKUP(X$1,'1.源数据-产品报告-消费降序'!X:X,ROW(),0)),"")</f>
        <v/>
      </c>
      <c r="Y875" s="69" t="str">
        <f>IFERROR(CLEAN(HLOOKUP(Y$1,'1.源数据-产品报告-消费降序'!Y:Y,ROW(),0)),"")</f>
        <v/>
      </c>
      <c r="Z875" s="69" t="str">
        <f>IFERROR(CLEAN(HLOOKUP(Z$1,'1.源数据-产品报告-消费降序'!Z:Z,ROW(),0)),"")</f>
        <v/>
      </c>
      <c r="AA875" s="69" t="str">
        <f>IFERROR(CLEAN(HLOOKUP(AA$1,'1.源数据-产品报告-消费降序'!AA:AA,ROW(),0)),"")</f>
        <v/>
      </c>
      <c r="AB875" s="69" t="str">
        <f>IFERROR(CLEAN(HLOOKUP(AB$1,'1.源数据-产品报告-消费降序'!AB:AB,ROW(),0)),"")</f>
        <v/>
      </c>
      <c r="AC875" s="69" t="str">
        <f>IFERROR(CLEAN(HLOOKUP(AC$1,'1.源数据-产品报告-消费降序'!AC:AC,ROW(),0)),"")</f>
        <v/>
      </c>
      <c r="AD8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5" s="69" t="str">
        <f>IFERROR(CLEAN(HLOOKUP(AE$1,'1.源数据-产品报告-消费降序'!AE:AE,ROW(),0)),"")</f>
        <v/>
      </c>
      <c r="AH875" s="69" t="str">
        <f>IFERROR(CLEAN(HLOOKUP(AH$1,'1.源数据-产品报告-消费降序'!AH:AH,ROW(),0)),"")</f>
        <v/>
      </c>
      <c r="AI875" s="69" t="str">
        <f>IFERROR(CLEAN(HLOOKUP(AI$1,'1.源数据-产品报告-消费降序'!AI:AI,ROW(),0)),"")</f>
        <v/>
      </c>
      <c r="AJ875" s="69" t="str">
        <f>IFERROR(CLEAN(HLOOKUP(AJ$1,'1.源数据-产品报告-消费降序'!AJ:AJ,ROW(),0)),"")</f>
        <v/>
      </c>
      <c r="AK875" s="69" t="str">
        <f>IFERROR(CLEAN(HLOOKUP(AK$1,'1.源数据-产品报告-消费降序'!AK:AK,ROW(),0)),"")</f>
        <v/>
      </c>
      <c r="AL875" s="69" t="str">
        <f>IFERROR(CLEAN(HLOOKUP(AL$1,'1.源数据-产品报告-消费降序'!AL:AL,ROW(),0)),"")</f>
        <v/>
      </c>
      <c r="AM875" s="69" t="str">
        <f>IFERROR(CLEAN(HLOOKUP(AM$1,'1.源数据-产品报告-消费降序'!AM:AM,ROW(),0)),"")</f>
        <v/>
      </c>
      <c r="AN875" s="69" t="str">
        <f>IFERROR(CLEAN(HLOOKUP(AN$1,'1.源数据-产品报告-消费降序'!AN:AN,ROW(),0)),"")</f>
        <v/>
      </c>
      <c r="AO8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5" s="69" t="str">
        <f>IFERROR(CLEAN(HLOOKUP(AP$1,'1.源数据-产品报告-消费降序'!AP:AP,ROW(),0)),"")</f>
        <v/>
      </c>
      <c r="AS875" s="69" t="str">
        <f>IFERROR(CLEAN(HLOOKUP(AS$1,'1.源数据-产品报告-消费降序'!AS:AS,ROW(),0)),"")</f>
        <v/>
      </c>
      <c r="AT875" s="69" t="str">
        <f>IFERROR(CLEAN(HLOOKUP(AT$1,'1.源数据-产品报告-消费降序'!AT:AT,ROW(),0)),"")</f>
        <v/>
      </c>
      <c r="AU875" s="69" t="str">
        <f>IFERROR(CLEAN(HLOOKUP(AU$1,'1.源数据-产品报告-消费降序'!AU:AU,ROW(),0)),"")</f>
        <v/>
      </c>
      <c r="AV875" s="69" t="str">
        <f>IFERROR(CLEAN(HLOOKUP(AV$1,'1.源数据-产品报告-消费降序'!AV:AV,ROW(),0)),"")</f>
        <v/>
      </c>
      <c r="AW875" s="69" t="str">
        <f>IFERROR(CLEAN(HLOOKUP(AW$1,'1.源数据-产品报告-消费降序'!AW:AW,ROW(),0)),"")</f>
        <v/>
      </c>
      <c r="AX875" s="69" t="str">
        <f>IFERROR(CLEAN(HLOOKUP(AX$1,'1.源数据-产品报告-消费降序'!AX:AX,ROW(),0)),"")</f>
        <v/>
      </c>
      <c r="AY875" s="69" t="str">
        <f>IFERROR(CLEAN(HLOOKUP(AY$1,'1.源数据-产品报告-消费降序'!AY:AY,ROW(),0)),"")</f>
        <v/>
      </c>
      <c r="AZ8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5" s="69" t="str">
        <f>IFERROR(CLEAN(HLOOKUP(BA$1,'1.源数据-产品报告-消费降序'!BA:BA,ROW(),0)),"")</f>
        <v/>
      </c>
      <c r="BD875" s="69" t="str">
        <f>IFERROR(CLEAN(HLOOKUP(BD$1,'1.源数据-产品报告-消费降序'!BD:BD,ROW(),0)),"")</f>
        <v/>
      </c>
      <c r="BE875" s="69" t="str">
        <f>IFERROR(CLEAN(HLOOKUP(BE$1,'1.源数据-产品报告-消费降序'!BE:BE,ROW(),0)),"")</f>
        <v/>
      </c>
      <c r="BF875" s="69" t="str">
        <f>IFERROR(CLEAN(HLOOKUP(BF$1,'1.源数据-产品报告-消费降序'!BF:BF,ROW(),0)),"")</f>
        <v/>
      </c>
      <c r="BG875" s="69" t="str">
        <f>IFERROR(CLEAN(HLOOKUP(BG$1,'1.源数据-产品报告-消费降序'!BG:BG,ROW(),0)),"")</f>
        <v/>
      </c>
      <c r="BH875" s="69" t="str">
        <f>IFERROR(CLEAN(HLOOKUP(BH$1,'1.源数据-产品报告-消费降序'!BH:BH,ROW(),0)),"")</f>
        <v/>
      </c>
      <c r="BI875" s="69" t="str">
        <f>IFERROR(CLEAN(HLOOKUP(BI$1,'1.源数据-产品报告-消费降序'!BI:BI,ROW(),0)),"")</f>
        <v/>
      </c>
      <c r="BJ875" s="69" t="str">
        <f>IFERROR(CLEAN(HLOOKUP(BJ$1,'1.源数据-产品报告-消费降序'!BJ:BJ,ROW(),0)),"")</f>
        <v/>
      </c>
      <c r="BK8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5" s="69" t="str">
        <f>IFERROR(CLEAN(HLOOKUP(BL$1,'1.源数据-产品报告-消费降序'!BL:BL,ROW(),0)),"")</f>
        <v/>
      </c>
      <c r="BO875" s="69" t="str">
        <f>IFERROR(CLEAN(HLOOKUP(BO$1,'1.源数据-产品报告-消费降序'!BO:BO,ROW(),0)),"")</f>
        <v/>
      </c>
      <c r="BP875" s="69" t="str">
        <f>IFERROR(CLEAN(HLOOKUP(BP$1,'1.源数据-产品报告-消费降序'!BP:BP,ROW(),0)),"")</f>
        <v/>
      </c>
      <c r="BQ875" s="69" t="str">
        <f>IFERROR(CLEAN(HLOOKUP(BQ$1,'1.源数据-产品报告-消费降序'!BQ:BQ,ROW(),0)),"")</f>
        <v/>
      </c>
      <c r="BR875" s="69" t="str">
        <f>IFERROR(CLEAN(HLOOKUP(BR$1,'1.源数据-产品报告-消费降序'!BR:BR,ROW(),0)),"")</f>
        <v/>
      </c>
      <c r="BS875" s="69" t="str">
        <f>IFERROR(CLEAN(HLOOKUP(BS$1,'1.源数据-产品报告-消费降序'!BS:BS,ROW(),0)),"")</f>
        <v/>
      </c>
      <c r="BT875" s="69" t="str">
        <f>IFERROR(CLEAN(HLOOKUP(BT$1,'1.源数据-产品报告-消费降序'!BT:BT,ROW(),0)),"")</f>
        <v/>
      </c>
      <c r="BU875" s="69" t="str">
        <f>IFERROR(CLEAN(HLOOKUP(BU$1,'1.源数据-产品报告-消费降序'!BU:BU,ROW(),0)),"")</f>
        <v/>
      </c>
      <c r="BV8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5" s="69" t="str">
        <f>IFERROR(CLEAN(HLOOKUP(BW$1,'1.源数据-产品报告-消费降序'!BW:BW,ROW(),0)),"")</f>
        <v/>
      </c>
    </row>
    <row r="876" spans="1:75">
      <c r="A876" s="69" t="str">
        <f>IFERROR(CLEAN(HLOOKUP(A$1,'1.源数据-产品报告-消费降序'!A:A,ROW(),0)),"")</f>
        <v/>
      </c>
      <c r="B876" s="69" t="str">
        <f>IFERROR(CLEAN(HLOOKUP(B$1,'1.源数据-产品报告-消费降序'!B:B,ROW(),0)),"")</f>
        <v/>
      </c>
      <c r="C876" s="69" t="str">
        <f>IFERROR(CLEAN(HLOOKUP(C$1,'1.源数据-产品报告-消费降序'!C:C,ROW(),0)),"")</f>
        <v/>
      </c>
      <c r="D876" s="69" t="str">
        <f>IFERROR(CLEAN(HLOOKUP(D$1,'1.源数据-产品报告-消费降序'!D:D,ROW(),0)),"")</f>
        <v/>
      </c>
      <c r="E876" s="69" t="str">
        <f>IFERROR(CLEAN(HLOOKUP(E$1,'1.源数据-产品报告-消费降序'!E:E,ROW(),0)),"")</f>
        <v/>
      </c>
      <c r="F876" s="69" t="str">
        <f>IFERROR(CLEAN(HLOOKUP(F$1,'1.源数据-产品报告-消费降序'!F:F,ROW(),0)),"")</f>
        <v/>
      </c>
      <c r="G876" s="70">
        <f>IFERROR((HLOOKUP(G$1,'1.源数据-产品报告-消费降序'!G:G,ROW(),0)),"")</f>
        <v>0</v>
      </c>
      <c r="H8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6" s="69" t="str">
        <f>IFERROR(CLEAN(HLOOKUP(I$1,'1.源数据-产品报告-消费降序'!I:I,ROW(),0)),"")</f>
        <v/>
      </c>
      <c r="L876" s="69" t="str">
        <f>IFERROR(CLEAN(HLOOKUP(L$1,'1.源数据-产品报告-消费降序'!L:L,ROW(),0)),"")</f>
        <v/>
      </c>
      <c r="M876" s="69" t="str">
        <f>IFERROR(CLEAN(HLOOKUP(M$1,'1.源数据-产品报告-消费降序'!M:M,ROW(),0)),"")</f>
        <v/>
      </c>
      <c r="N876" s="69" t="str">
        <f>IFERROR(CLEAN(HLOOKUP(N$1,'1.源数据-产品报告-消费降序'!N:N,ROW(),0)),"")</f>
        <v/>
      </c>
      <c r="O876" s="69" t="str">
        <f>IFERROR(CLEAN(HLOOKUP(O$1,'1.源数据-产品报告-消费降序'!O:O,ROW(),0)),"")</f>
        <v/>
      </c>
      <c r="P876" s="69" t="str">
        <f>IFERROR(CLEAN(HLOOKUP(P$1,'1.源数据-产品报告-消费降序'!P:P,ROW(),0)),"")</f>
        <v/>
      </c>
      <c r="Q876" s="69" t="str">
        <f>IFERROR(CLEAN(HLOOKUP(Q$1,'1.源数据-产品报告-消费降序'!Q:Q,ROW(),0)),"")</f>
        <v/>
      </c>
      <c r="R876" s="69" t="str">
        <f>IFERROR(CLEAN(HLOOKUP(R$1,'1.源数据-产品报告-消费降序'!R:R,ROW(),0)),"")</f>
        <v/>
      </c>
      <c r="S8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6" s="69" t="str">
        <f>IFERROR(CLEAN(HLOOKUP(T$1,'1.源数据-产品报告-消费降序'!T:T,ROW(),0)),"")</f>
        <v/>
      </c>
      <c r="W876" s="69" t="str">
        <f>IFERROR(CLEAN(HLOOKUP(W$1,'1.源数据-产品报告-消费降序'!W:W,ROW(),0)),"")</f>
        <v/>
      </c>
      <c r="X876" s="69" t="str">
        <f>IFERROR(CLEAN(HLOOKUP(X$1,'1.源数据-产品报告-消费降序'!X:X,ROW(),0)),"")</f>
        <v/>
      </c>
      <c r="Y876" s="69" t="str">
        <f>IFERROR(CLEAN(HLOOKUP(Y$1,'1.源数据-产品报告-消费降序'!Y:Y,ROW(),0)),"")</f>
        <v/>
      </c>
      <c r="Z876" s="69" t="str">
        <f>IFERROR(CLEAN(HLOOKUP(Z$1,'1.源数据-产品报告-消费降序'!Z:Z,ROW(),0)),"")</f>
        <v/>
      </c>
      <c r="AA876" s="69" t="str">
        <f>IFERROR(CLEAN(HLOOKUP(AA$1,'1.源数据-产品报告-消费降序'!AA:AA,ROW(),0)),"")</f>
        <v/>
      </c>
      <c r="AB876" s="69" t="str">
        <f>IFERROR(CLEAN(HLOOKUP(AB$1,'1.源数据-产品报告-消费降序'!AB:AB,ROW(),0)),"")</f>
        <v/>
      </c>
      <c r="AC876" s="69" t="str">
        <f>IFERROR(CLEAN(HLOOKUP(AC$1,'1.源数据-产品报告-消费降序'!AC:AC,ROW(),0)),"")</f>
        <v/>
      </c>
      <c r="AD8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6" s="69" t="str">
        <f>IFERROR(CLEAN(HLOOKUP(AE$1,'1.源数据-产品报告-消费降序'!AE:AE,ROW(),0)),"")</f>
        <v/>
      </c>
      <c r="AH876" s="69" t="str">
        <f>IFERROR(CLEAN(HLOOKUP(AH$1,'1.源数据-产品报告-消费降序'!AH:AH,ROW(),0)),"")</f>
        <v/>
      </c>
      <c r="AI876" s="69" t="str">
        <f>IFERROR(CLEAN(HLOOKUP(AI$1,'1.源数据-产品报告-消费降序'!AI:AI,ROW(),0)),"")</f>
        <v/>
      </c>
      <c r="AJ876" s="69" t="str">
        <f>IFERROR(CLEAN(HLOOKUP(AJ$1,'1.源数据-产品报告-消费降序'!AJ:AJ,ROW(),0)),"")</f>
        <v/>
      </c>
      <c r="AK876" s="69" t="str">
        <f>IFERROR(CLEAN(HLOOKUP(AK$1,'1.源数据-产品报告-消费降序'!AK:AK,ROW(),0)),"")</f>
        <v/>
      </c>
      <c r="AL876" s="69" t="str">
        <f>IFERROR(CLEAN(HLOOKUP(AL$1,'1.源数据-产品报告-消费降序'!AL:AL,ROW(),0)),"")</f>
        <v/>
      </c>
      <c r="AM876" s="69" t="str">
        <f>IFERROR(CLEAN(HLOOKUP(AM$1,'1.源数据-产品报告-消费降序'!AM:AM,ROW(),0)),"")</f>
        <v/>
      </c>
      <c r="AN876" s="69" t="str">
        <f>IFERROR(CLEAN(HLOOKUP(AN$1,'1.源数据-产品报告-消费降序'!AN:AN,ROW(),0)),"")</f>
        <v/>
      </c>
      <c r="AO8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6" s="69" t="str">
        <f>IFERROR(CLEAN(HLOOKUP(AP$1,'1.源数据-产品报告-消费降序'!AP:AP,ROW(),0)),"")</f>
        <v/>
      </c>
      <c r="AS876" s="69" t="str">
        <f>IFERROR(CLEAN(HLOOKUP(AS$1,'1.源数据-产品报告-消费降序'!AS:AS,ROW(),0)),"")</f>
        <v/>
      </c>
      <c r="AT876" s="69" t="str">
        <f>IFERROR(CLEAN(HLOOKUP(AT$1,'1.源数据-产品报告-消费降序'!AT:AT,ROW(),0)),"")</f>
        <v/>
      </c>
      <c r="AU876" s="69" t="str">
        <f>IFERROR(CLEAN(HLOOKUP(AU$1,'1.源数据-产品报告-消费降序'!AU:AU,ROW(),0)),"")</f>
        <v/>
      </c>
      <c r="AV876" s="69" t="str">
        <f>IFERROR(CLEAN(HLOOKUP(AV$1,'1.源数据-产品报告-消费降序'!AV:AV,ROW(),0)),"")</f>
        <v/>
      </c>
      <c r="AW876" s="69" t="str">
        <f>IFERROR(CLEAN(HLOOKUP(AW$1,'1.源数据-产品报告-消费降序'!AW:AW,ROW(),0)),"")</f>
        <v/>
      </c>
      <c r="AX876" s="69" t="str">
        <f>IFERROR(CLEAN(HLOOKUP(AX$1,'1.源数据-产品报告-消费降序'!AX:AX,ROW(),0)),"")</f>
        <v/>
      </c>
      <c r="AY876" s="69" t="str">
        <f>IFERROR(CLEAN(HLOOKUP(AY$1,'1.源数据-产品报告-消费降序'!AY:AY,ROW(),0)),"")</f>
        <v/>
      </c>
      <c r="AZ8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6" s="69" t="str">
        <f>IFERROR(CLEAN(HLOOKUP(BA$1,'1.源数据-产品报告-消费降序'!BA:BA,ROW(),0)),"")</f>
        <v/>
      </c>
      <c r="BD876" s="69" t="str">
        <f>IFERROR(CLEAN(HLOOKUP(BD$1,'1.源数据-产品报告-消费降序'!BD:BD,ROW(),0)),"")</f>
        <v/>
      </c>
      <c r="BE876" s="69" t="str">
        <f>IFERROR(CLEAN(HLOOKUP(BE$1,'1.源数据-产品报告-消费降序'!BE:BE,ROW(),0)),"")</f>
        <v/>
      </c>
      <c r="BF876" s="69" t="str">
        <f>IFERROR(CLEAN(HLOOKUP(BF$1,'1.源数据-产品报告-消费降序'!BF:BF,ROW(),0)),"")</f>
        <v/>
      </c>
      <c r="BG876" s="69" t="str">
        <f>IFERROR(CLEAN(HLOOKUP(BG$1,'1.源数据-产品报告-消费降序'!BG:BG,ROW(),0)),"")</f>
        <v/>
      </c>
      <c r="BH876" s="69" t="str">
        <f>IFERROR(CLEAN(HLOOKUP(BH$1,'1.源数据-产品报告-消费降序'!BH:BH,ROW(),0)),"")</f>
        <v/>
      </c>
      <c r="BI876" s="69" t="str">
        <f>IFERROR(CLEAN(HLOOKUP(BI$1,'1.源数据-产品报告-消费降序'!BI:BI,ROW(),0)),"")</f>
        <v/>
      </c>
      <c r="BJ876" s="69" t="str">
        <f>IFERROR(CLEAN(HLOOKUP(BJ$1,'1.源数据-产品报告-消费降序'!BJ:BJ,ROW(),0)),"")</f>
        <v/>
      </c>
      <c r="BK8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6" s="69" t="str">
        <f>IFERROR(CLEAN(HLOOKUP(BL$1,'1.源数据-产品报告-消费降序'!BL:BL,ROW(),0)),"")</f>
        <v/>
      </c>
      <c r="BO876" s="69" t="str">
        <f>IFERROR(CLEAN(HLOOKUP(BO$1,'1.源数据-产品报告-消费降序'!BO:BO,ROW(),0)),"")</f>
        <v/>
      </c>
      <c r="BP876" s="69" t="str">
        <f>IFERROR(CLEAN(HLOOKUP(BP$1,'1.源数据-产品报告-消费降序'!BP:BP,ROW(),0)),"")</f>
        <v/>
      </c>
      <c r="BQ876" s="69" t="str">
        <f>IFERROR(CLEAN(HLOOKUP(BQ$1,'1.源数据-产品报告-消费降序'!BQ:BQ,ROW(),0)),"")</f>
        <v/>
      </c>
      <c r="BR876" s="69" t="str">
        <f>IFERROR(CLEAN(HLOOKUP(BR$1,'1.源数据-产品报告-消费降序'!BR:BR,ROW(),0)),"")</f>
        <v/>
      </c>
      <c r="BS876" s="69" t="str">
        <f>IFERROR(CLEAN(HLOOKUP(BS$1,'1.源数据-产品报告-消费降序'!BS:BS,ROW(),0)),"")</f>
        <v/>
      </c>
      <c r="BT876" s="69" t="str">
        <f>IFERROR(CLEAN(HLOOKUP(BT$1,'1.源数据-产品报告-消费降序'!BT:BT,ROW(),0)),"")</f>
        <v/>
      </c>
      <c r="BU876" s="69" t="str">
        <f>IFERROR(CLEAN(HLOOKUP(BU$1,'1.源数据-产品报告-消费降序'!BU:BU,ROW(),0)),"")</f>
        <v/>
      </c>
      <c r="BV8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6" s="69" t="str">
        <f>IFERROR(CLEAN(HLOOKUP(BW$1,'1.源数据-产品报告-消费降序'!BW:BW,ROW(),0)),"")</f>
        <v/>
      </c>
    </row>
    <row r="877" spans="1:75">
      <c r="A877" s="69" t="str">
        <f>IFERROR(CLEAN(HLOOKUP(A$1,'1.源数据-产品报告-消费降序'!A:A,ROW(),0)),"")</f>
        <v/>
      </c>
      <c r="B877" s="69" t="str">
        <f>IFERROR(CLEAN(HLOOKUP(B$1,'1.源数据-产品报告-消费降序'!B:B,ROW(),0)),"")</f>
        <v/>
      </c>
      <c r="C877" s="69" t="str">
        <f>IFERROR(CLEAN(HLOOKUP(C$1,'1.源数据-产品报告-消费降序'!C:C,ROW(),0)),"")</f>
        <v/>
      </c>
      <c r="D877" s="69" t="str">
        <f>IFERROR(CLEAN(HLOOKUP(D$1,'1.源数据-产品报告-消费降序'!D:D,ROW(),0)),"")</f>
        <v/>
      </c>
      <c r="E877" s="69" t="str">
        <f>IFERROR(CLEAN(HLOOKUP(E$1,'1.源数据-产品报告-消费降序'!E:E,ROW(),0)),"")</f>
        <v/>
      </c>
      <c r="F877" s="69" t="str">
        <f>IFERROR(CLEAN(HLOOKUP(F$1,'1.源数据-产品报告-消费降序'!F:F,ROW(),0)),"")</f>
        <v/>
      </c>
      <c r="G877" s="70">
        <f>IFERROR((HLOOKUP(G$1,'1.源数据-产品报告-消费降序'!G:G,ROW(),0)),"")</f>
        <v>0</v>
      </c>
      <c r="H8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7" s="69" t="str">
        <f>IFERROR(CLEAN(HLOOKUP(I$1,'1.源数据-产品报告-消费降序'!I:I,ROW(),0)),"")</f>
        <v/>
      </c>
      <c r="L877" s="69" t="str">
        <f>IFERROR(CLEAN(HLOOKUP(L$1,'1.源数据-产品报告-消费降序'!L:L,ROW(),0)),"")</f>
        <v/>
      </c>
      <c r="M877" s="69" t="str">
        <f>IFERROR(CLEAN(HLOOKUP(M$1,'1.源数据-产品报告-消费降序'!M:M,ROW(),0)),"")</f>
        <v/>
      </c>
      <c r="N877" s="69" t="str">
        <f>IFERROR(CLEAN(HLOOKUP(N$1,'1.源数据-产品报告-消费降序'!N:N,ROW(),0)),"")</f>
        <v/>
      </c>
      <c r="O877" s="69" t="str">
        <f>IFERROR(CLEAN(HLOOKUP(O$1,'1.源数据-产品报告-消费降序'!O:O,ROW(),0)),"")</f>
        <v/>
      </c>
      <c r="P877" s="69" t="str">
        <f>IFERROR(CLEAN(HLOOKUP(P$1,'1.源数据-产品报告-消费降序'!P:P,ROW(),0)),"")</f>
        <v/>
      </c>
      <c r="Q877" s="69" t="str">
        <f>IFERROR(CLEAN(HLOOKUP(Q$1,'1.源数据-产品报告-消费降序'!Q:Q,ROW(),0)),"")</f>
        <v/>
      </c>
      <c r="R877" s="69" t="str">
        <f>IFERROR(CLEAN(HLOOKUP(R$1,'1.源数据-产品报告-消费降序'!R:R,ROW(),0)),"")</f>
        <v/>
      </c>
      <c r="S8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7" s="69" t="str">
        <f>IFERROR(CLEAN(HLOOKUP(T$1,'1.源数据-产品报告-消费降序'!T:T,ROW(),0)),"")</f>
        <v/>
      </c>
      <c r="W877" s="69" t="str">
        <f>IFERROR(CLEAN(HLOOKUP(W$1,'1.源数据-产品报告-消费降序'!W:W,ROW(),0)),"")</f>
        <v/>
      </c>
      <c r="X877" s="69" t="str">
        <f>IFERROR(CLEAN(HLOOKUP(X$1,'1.源数据-产品报告-消费降序'!X:X,ROW(),0)),"")</f>
        <v/>
      </c>
      <c r="Y877" s="69" t="str">
        <f>IFERROR(CLEAN(HLOOKUP(Y$1,'1.源数据-产品报告-消费降序'!Y:Y,ROW(),0)),"")</f>
        <v/>
      </c>
      <c r="Z877" s="69" t="str">
        <f>IFERROR(CLEAN(HLOOKUP(Z$1,'1.源数据-产品报告-消费降序'!Z:Z,ROW(),0)),"")</f>
        <v/>
      </c>
      <c r="AA877" s="69" t="str">
        <f>IFERROR(CLEAN(HLOOKUP(AA$1,'1.源数据-产品报告-消费降序'!AA:AA,ROW(),0)),"")</f>
        <v/>
      </c>
      <c r="AB877" s="69" t="str">
        <f>IFERROR(CLEAN(HLOOKUP(AB$1,'1.源数据-产品报告-消费降序'!AB:AB,ROW(),0)),"")</f>
        <v/>
      </c>
      <c r="AC877" s="69" t="str">
        <f>IFERROR(CLEAN(HLOOKUP(AC$1,'1.源数据-产品报告-消费降序'!AC:AC,ROW(),0)),"")</f>
        <v/>
      </c>
      <c r="AD8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7" s="69" t="str">
        <f>IFERROR(CLEAN(HLOOKUP(AE$1,'1.源数据-产品报告-消费降序'!AE:AE,ROW(),0)),"")</f>
        <v/>
      </c>
      <c r="AH877" s="69" t="str">
        <f>IFERROR(CLEAN(HLOOKUP(AH$1,'1.源数据-产品报告-消费降序'!AH:AH,ROW(),0)),"")</f>
        <v/>
      </c>
      <c r="AI877" s="69" t="str">
        <f>IFERROR(CLEAN(HLOOKUP(AI$1,'1.源数据-产品报告-消费降序'!AI:AI,ROW(),0)),"")</f>
        <v/>
      </c>
      <c r="AJ877" s="69" t="str">
        <f>IFERROR(CLEAN(HLOOKUP(AJ$1,'1.源数据-产品报告-消费降序'!AJ:AJ,ROW(),0)),"")</f>
        <v/>
      </c>
      <c r="AK877" s="69" t="str">
        <f>IFERROR(CLEAN(HLOOKUP(AK$1,'1.源数据-产品报告-消费降序'!AK:AK,ROW(),0)),"")</f>
        <v/>
      </c>
      <c r="AL877" s="69" t="str">
        <f>IFERROR(CLEAN(HLOOKUP(AL$1,'1.源数据-产品报告-消费降序'!AL:AL,ROW(),0)),"")</f>
        <v/>
      </c>
      <c r="AM877" s="69" t="str">
        <f>IFERROR(CLEAN(HLOOKUP(AM$1,'1.源数据-产品报告-消费降序'!AM:AM,ROW(),0)),"")</f>
        <v/>
      </c>
      <c r="AN877" s="69" t="str">
        <f>IFERROR(CLEAN(HLOOKUP(AN$1,'1.源数据-产品报告-消费降序'!AN:AN,ROW(),0)),"")</f>
        <v/>
      </c>
      <c r="AO8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7" s="69" t="str">
        <f>IFERROR(CLEAN(HLOOKUP(AP$1,'1.源数据-产品报告-消费降序'!AP:AP,ROW(),0)),"")</f>
        <v/>
      </c>
      <c r="AS877" s="69" t="str">
        <f>IFERROR(CLEAN(HLOOKUP(AS$1,'1.源数据-产品报告-消费降序'!AS:AS,ROW(),0)),"")</f>
        <v/>
      </c>
      <c r="AT877" s="69" t="str">
        <f>IFERROR(CLEAN(HLOOKUP(AT$1,'1.源数据-产品报告-消费降序'!AT:AT,ROW(),0)),"")</f>
        <v/>
      </c>
      <c r="AU877" s="69" t="str">
        <f>IFERROR(CLEAN(HLOOKUP(AU$1,'1.源数据-产品报告-消费降序'!AU:AU,ROW(),0)),"")</f>
        <v/>
      </c>
      <c r="AV877" s="69" t="str">
        <f>IFERROR(CLEAN(HLOOKUP(AV$1,'1.源数据-产品报告-消费降序'!AV:AV,ROW(),0)),"")</f>
        <v/>
      </c>
      <c r="AW877" s="69" t="str">
        <f>IFERROR(CLEAN(HLOOKUP(AW$1,'1.源数据-产品报告-消费降序'!AW:AW,ROW(),0)),"")</f>
        <v/>
      </c>
      <c r="AX877" s="69" t="str">
        <f>IFERROR(CLEAN(HLOOKUP(AX$1,'1.源数据-产品报告-消费降序'!AX:AX,ROW(),0)),"")</f>
        <v/>
      </c>
      <c r="AY877" s="69" t="str">
        <f>IFERROR(CLEAN(HLOOKUP(AY$1,'1.源数据-产品报告-消费降序'!AY:AY,ROW(),0)),"")</f>
        <v/>
      </c>
      <c r="AZ8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7" s="69" t="str">
        <f>IFERROR(CLEAN(HLOOKUP(BA$1,'1.源数据-产品报告-消费降序'!BA:BA,ROW(),0)),"")</f>
        <v/>
      </c>
      <c r="BD877" s="69" t="str">
        <f>IFERROR(CLEAN(HLOOKUP(BD$1,'1.源数据-产品报告-消费降序'!BD:BD,ROW(),0)),"")</f>
        <v/>
      </c>
      <c r="BE877" s="69" t="str">
        <f>IFERROR(CLEAN(HLOOKUP(BE$1,'1.源数据-产品报告-消费降序'!BE:BE,ROW(),0)),"")</f>
        <v/>
      </c>
      <c r="BF877" s="69" t="str">
        <f>IFERROR(CLEAN(HLOOKUP(BF$1,'1.源数据-产品报告-消费降序'!BF:BF,ROW(),0)),"")</f>
        <v/>
      </c>
      <c r="BG877" s="69" t="str">
        <f>IFERROR(CLEAN(HLOOKUP(BG$1,'1.源数据-产品报告-消费降序'!BG:BG,ROW(),0)),"")</f>
        <v/>
      </c>
      <c r="BH877" s="69" t="str">
        <f>IFERROR(CLEAN(HLOOKUP(BH$1,'1.源数据-产品报告-消费降序'!BH:BH,ROW(),0)),"")</f>
        <v/>
      </c>
      <c r="BI877" s="69" t="str">
        <f>IFERROR(CLEAN(HLOOKUP(BI$1,'1.源数据-产品报告-消费降序'!BI:BI,ROW(),0)),"")</f>
        <v/>
      </c>
      <c r="BJ877" s="69" t="str">
        <f>IFERROR(CLEAN(HLOOKUP(BJ$1,'1.源数据-产品报告-消费降序'!BJ:BJ,ROW(),0)),"")</f>
        <v/>
      </c>
      <c r="BK8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7" s="69" t="str">
        <f>IFERROR(CLEAN(HLOOKUP(BL$1,'1.源数据-产品报告-消费降序'!BL:BL,ROW(),0)),"")</f>
        <v/>
      </c>
      <c r="BO877" s="69" t="str">
        <f>IFERROR(CLEAN(HLOOKUP(BO$1,'1.源数据-产品报告-消费降序'!BO:BO,ROW(),0)),"")</f>
        <v/>
      </c>
      <c r="BP877" s="69" t="str">
        <f>IFERROR(CLEAN(HLOOKUP(BP$1,'1.源数据-产品报告-消费降序'!BP:BP,ROW(),0)),"")</f>
        <v/>
      </c>
      <c r="BQ877" s="69" t="str">
        <f>IFERROR(CLEAN(HLOOKUP(BQ$1,'1.源数据-产品报告-消费降序'!BQ:BQ,ROW(),0)),"")</f>
        <v/>
      </c>
      <c r="BR877" s="69" t="str">
        <f>IFERROR(CLEAN(HLOOKUP(BR$1,'1.源数据-产品报告-消费降序'!BR:BR,ROW(),0)),"")</f>
        <v/>
      </c>
      <c r="BS877" s="69" t="str">
        <f>IFERROR(CLEAN(HLOOKUP(BS$1,'1.源数据-产品报告-消费降序'!BS:BS,ROW(),0)),"")</f>
        <v/>
      </c>
      <c r="BT877" s="69" t="str">
        <f>IFERROR(CLEAN(HLOOKUP(BT$1,'1.源数据-产品报告-消费降序'!BT:BT,ROW(),0)),"")</f>
        <v/>
      </c>
      <c r="BU877" s="69" t="str">
        <f>IFERROR(CLEAN(HLOOKUP(BU$1,'1.源数据-产品报告-消费降序'!BU:BU,ROW(),0)),"")</f>
        <v/>
      </c>
      <c r="BV8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7" s="69" t="str">
        <f>IFERROR(CLEAN(HLOOKUP(BW$1,'1.源数据-产品报告-消费降序'!BW:BW,ROW(),0)),"")</f>
        <v/>
      </c>
    </row>
    <row r="878" spans="1:75">
      <c r="A878" s="69" t="str">
        <f>IFERROR(CLEAN(HLOOKUP(A$1,'1.源数据-产品报告-消费降序'!A:A,ROW(),0)),"")</f>
        <v/>
      </c>
      <c r="B878" s="69" t="str">
        <f>IFERROR(CLEAN(HLOOKUP(B$1,'1.源数据-产品报告-消费降序'!B:B,ROW(),0)),"")</f>
        <v/>
      </c>
      <c r="C878" s="69" t="str">
        <f>IFERROR(CLEAN(HLOOKUP(C$1,'1.源数据-产品报告-消费降序'!C:C,ROW(),0)),"")</f>
        <v/>
      </c>
      <c r="D878" s="69" t="str">
        <f>IFERROR(CLEAN(HLOOKUP(D$1,'1.源数据-产品报告-消费降序'!D:D,ROW(),0)),"")</f>
        <v/>
      </c>
      <c r="E878" s="69" t="str">
        <f>IFERROR(CLEAN(HLOOKUP(E$1,'1.源数据-产品报告-消费降序'!E:E,ROW(),0)),"")</f>
        <v/>
      </c>
      <c r="F878" s="69" t="str">
        <f>IFERROR(CLEAN(HLOOKUP(F$1,'1.源数据-产品报告-消费降序'!F:F,ROW(),0)),"")</f>
        <v/>
      </c>
      <c r="G878" s="70">
        <f>IFERROR((HLOOKUP(G$1,'1.源数据-产品报告-消费降序'!G:G,ROW(),0)),"")</f>
        <v>0</v>
      </c>
      <c r="H8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8" s="69" t="str">
        <f>IFERROR(CLEAN(HLOOKUP(I$1,'1.源数据-产品报告-消费降序'!I:I,ROW(),0)),"")</f>
        <v/>
      </c>
      <c r="L878" s="69" t="str">
        <f>IFERROR(CLEAN(HLOOKUP(L$1,'1.源数据-产品报告-消费降序'!L:L,ROW(),0)),"")</f>
        <v/>
      </c>
      <c r="M878" s="69" t="str">
        <f>IFERROR(CLEAN(HLOOKUP(M$1,'1.源数据-产品报告-消费降序'!M:M,ROW(),0)),"")</f>
        <v/>
      </c>
      <c r="N878" s="69" t="str">
        <f>IFERROR(CLEAN(HLOOKUP(N$1,'1.源数据-产品报告-消费降序'!N:N,ROW(),0)),"")</f>
        <v/>
      </c>
      <c r="O878" s="69" t="str">
        <f>IFERROR(CLEAN(HLOOKUP(O$1,'1.源数据-产品报告-消费降序'!O:O,ROW(),0)),"")</f>
        <v/>
      </c>
      <c r="P878" s="69" t="str">
        <f>IFERROR(CLEAN(HLOOKUP(P$1,'1.源数据-产品报告-消费降序'!P:P,ROW(),0)),"")</f>
        <v/>
      </c>
      <c r="Q878" s="69" t="str">
        <f>IFERROR(CLEAN(HLOOKUP(Q$1,'1.源数据-产品报告-消费降序'!Q:Q,ROW(),0)),"")</f>
        <v/>
      </c>
      <c r="R878" s="69" t="str">
        <f>IFERROR(CLEAN(HLOOKUP(R$1,'1.源数据-产品报告-消费降序'!R:R,ROW(),0)),"")</f>
        <v/>
      </c>
      <c r="S8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8" s="69" t="str">
        <f>IFERROR(CLEAN(HLOOKUP(T$1,'1.源数据-产品报告-消费降序'!T:T,ROW(),0)),"")</f>
        <v/>
      </c>
      <c r="W878" s="69" t="str">
        <f>IFERROR(CLEAN(HLOOKUP(W$1,'1.源数据-产品报告-消费降序'!W:W,ROW(),0)),"")</f>
        <v/>
      </c>
      <c r="X878" s="69" t="str">
        <f>IFERROR(CLEAN(HLOOKUP(X$1,'1.源数据-产品报告-消费降序'!X:X,ROW(),0)),"")</f>
        <v/>
      </c>
      <c r="Y878" s="69" t="str">
        <f>IFERROR(CLEAN(HLOOKUP(Y$1,'1.源数据-产品报告-消费降序'!Y:Y,ROW(),0)),"")</f>
        <v/>
      </c>
      <c r="Z878" s="69" t="str">
        <f>IFERROR(CLEAN(HLOOKUP(Z$1,'1.源数据-产品报告-消费降序'!Z:Z,ROW(),0)),"")</f>
        <v/>
      </c>
      <c r="AA878" s="69" t="str">
        <f>IFERROR(CLEAN(HLOOKUP(AA$1,'1.源数据-产品报告-消费降序'!AA:AA,ROW(),0)),"")</f>
        <v/>
      </c>
      <c r="AB878" s="69" t="str">
        <f>IFERROR(CLEAN(HLOOKUP(AB$1,'1.源数据-产品报告-消费降序'!AB:AB,ROW(),0)),"")</f>
        <v/>
      </c>
      <c r="AC878" s="69" t="str">
        <f>IFERROR(CLEAN(HLOOKUP(AC$1,'1.源数据-产品报告-消费降序'!AC:AC,ROW(),0)),"")</f>
        <v/>
      </c>
      <c r="AD8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8" s="69" t="str">
        <f>IFERROR(CLEAN(HLOOKUP(AE$1,'1.源数据-产品报告-消费降序'!AE:AE,ROW(),0)),"")</f>
        <v/>
      </c>
      <c r="AH878" s="69" t="str">
        <f>IFERROR(CLEAN(HLOOKUP(AH$1,'1.源数据-产品报告-消费降序'!AH:AH,ROW(),0)),"")</f>
        <v/>
      </c>
      <c r="AI878" s="69" t="str">
        <f>IFERROR(CLEAN(HLOOKUP(AI$1,'1.源数据-产品报告-消费降序'!AI:AI,ROW(),0)),"")</f>
        <v/>
      </c>
      <c r="AJ878" s="69" t="str">
        <f>IFERROR(CLEAN(HLOOKUP(AJ$1,'1.源数据-产品报告-消费降序'!AJ:AJ,ROW(),0)),"")</f>
        <v/>
      </c>
      <c r="AK878" s="69" t="str">
        <f>IFERROR(CLEAN(HLOOKUP(AK$1,'1.源数据-产品报告-消费降序'!AK:AK,ROW(),0)),"")</f>
        <v/>
      </c>
      <c r="AL878" s="69" t="str">
        <f>IFERROR(CLEAN(HLOOKUP(AL$1,'1.源数据-产品报告-消费降序'!AL:AL,ROW(),0)),"")</f>
        <v/>
      </c>
      <c r="AM878" s="69" t="str">
        <f>IFERROR(CLEAN(HLOOKUP(AM$1,'1.源数据-产品报告-消费降序'!AM:AM,ROW(),0)),"")</f>
        <v/>
      </c>
      <c r="AN878" s="69" t="str">
        <f>IFERROR(CLEAN(HLOOKUP(AN$1,'1.源数据-产品报告-消费降序'!AN:AN,ROW(),0)),"")</f>
        <v/>
      </c>
      <c r="AO8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8" s="69" t="str">
        <f>IFERROR(CLEAN(HLOOKUP(AP$1,'1.源数据-产品报告-消费降序'!AP:AP,ROW(),0)),"")</f>
        <v/>
      </c>
      <c r="AS878" s="69" t="str">
        <f>IFERROR(CLEAN(HLOOKUP(AS$1,'1.源数据-产品报告-消费降序'!AS:AS,ROW(),0)),"")</f>
        <v/>
      </c>
      <c r="AT878" s="69" t="str">
        <f>IFERROR(CLEAN(HLOOKUP(AT$1,'1.源数据-产品报告-消费降序'!AT:AT,ROW(),0)),"")</f>
        <v/>
      </c>
      <c r="AU878" s="69" t="str">
        <f>IFERROR(CLEAN(HLOOKUP(AU$1,'1.源数据-产品报告-消费降序'!AU:AU,ROW(),0)),"")</f>
        <v/>
      </c>
      <c r="AV878" s="69" t="str">
        <f>IFERROR(CLEAN(HLOOKUP(AV$1,'1.源数据-产品报告-消费降序'!AV:AV,ROW(),0)),"")</f>
        <v/>
      </c>
      <c r="AW878" s="69" t="str">
        <f>IFERROR(CLEAN(HLOOKUP(AW$1,'1.源数据-产品报告-消费降序'!AW:AW,ROW(),0)),"")</f>
        <v/>
      </c>
      <c r="AX878" s="69" t="str">
        <f>IFERROR(CLEAN(HLOOKUP(AX$1,'1.源数据-产品报告-消费降序'!AX:AX,ROW(),0)),"")</f>
        <v/>
      </c>
      <c r="AY878" s="69" t="str">
        <f>IFERROR(CLEAN(HLOOKUP(AY$1,'1.源数据-产品报告-消费降序'!AY:AY,ROW(),0)),"")</f>
        <v/>
      </c>
      <c r="AZ8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8" s="69" t="str">
        <f>IFERROR(CLEAN(HLOOKUP(BA$1,'1.源数据-产品报告-消费降序'!BA:BA,ROW(),0)),"")</f>
        <v/>
      </c>
      <c r="BD878" s="69" t="str">
        <f>IFERROR(CLEAN(HLOOKUP(BD$1,'1.源数据-产品报告-消费降序'!BD:BD,ROW(),0)),"")</f>
        <v/>
      </c>
      <c r="BE878" s="69" t="str">
        <f>IFERROR(CLEAN(HLOOKUP(BE$1,'1.源数据-产品报告-消费降序'!BE:BE,ROW(),0)),"")</f>
        <v/>
      </c>
      <c r="BF878" s="69" t="str">
        <f>IFERROR(CLEAN(HLOOKUP(BF$1,'1.源数据-产品报告-消费降序'!BF:BF,ROW(),0)),"")</f>
        <v/>
      </c>
      <c r="BG878" s="69" t="str">
        <f>IFERROR(CLEAN(HLOOKUP(BG$1,'1.源数据-产品报告-消费降序'!BG:BG,ROW(),0)),"")</f>
        <v/>
      </c>
      <c r="BH878" s="69" t="str">
        <f>IFERROR(CLEAN(HLOOKUP(BH$1,'1.源数据-产品报告-消费降序'!BH:BH,ROW(),0)),"")</f>
        <v/>
      </c>
      <c r="BI878" s="69" t="str">
        <f>IFERROR(CLEAN(HLOOKUP(BI$1,'1.源数据-产品报告-消费降序'!BI:BI,ROW(),0)),"")</f>
        <v/>
      </c>
      <c r="BJ878" s="69" t="str">
        <f>IFERROR(CLEAN(HLOOKUP(BJ$1,'1.源数据-产品报告-消费降序'!BJ:BJ,ROW(),0)),"")</f>
        <v/>
      </c>
      <c r="BK8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8" s="69" t="str">
        <f>IFERROR(CLEAN(HLOOKUP(BL$1,'1.源数据-产品报告-消费降序'!BL:BL,ROW(),0)),"")</f>
        <v/>
      </c>
      <c r="BO878" s="69" t="str">
        <f>IFERROR(CLEAN(HLOOKUP(BO$1,'1.源数据-产品报告-消费降序'!BO:BO,ROW(),0)),"")</f>
        <v/>
      </c>
      <c r="BP878" s="69" t="str">
        <f>IFERROR(CLEAN(HLOOKUP(BP$1,'1.源数据-产品报告-消费降序'!BP:BP,ROW(),0)),"")</f>
        <v/>
      </c>
      <c r="BQ878" s="69" t="str">
        <f>IFERROR(CLEAN(HLOOKUP(BQ$1,'1.源数据-产品报告-消费降序'!BQ:BQ,ROW(),0)),"")</f>
        <v/>
      </c>
      <c r="BR878" s="69" t="str">
        <f>IFERROR(CLEAN(HLOOKUP(BR$1,'1.源数据-产品报告-消费降序'!BR:BR,ROW(),0)),"")</f>
        <v/>
      </c>
      <c r="BS878" s="69" t="str">
        <f>IFERROR(CLEAN(HLOOKUP(BS$1,'1.源数据-产品报告-消费降序'!BS:BS,ROW(),0)),"")</f>
        <v/>
      </c>
      <c r="BT878" s="69" t="str">
        <f>IFERROR(CLEAN(HLOOKUP(BT$1,'1.源数据-产品报告-消费降序'!BT:BT,ROW(),0)),"")</f>
        <v/>
      </c>
      <c r="BU878" s="69" t="str">
        <f>IFERROR(CLEAN(HLOOKUP(BU$1,'1.源数据-产品报告-消费降序'!BU:BU,ROW(),0)),"")</f>
        <v/>
      </c>
      <c r="BV8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8" s="69" t="str">
        <f>IFERROR(CLEAN(HLOOKUP(BW$1,'1.源数据-产品报告-消费降序'!BW:BW,ROW(),0)),"")</f>
        <v/>
      </c>
    </row>
    <row r="879" spans="1:75">
      <c r="A879" s="69" t="str">
        <f>IFERROR(CLEAN(HLOOKUP(A$1,'1.源数据-产品报告-消费降序'!A:A,ROW(),0)),"")</f>
        <v/>
      </c>
      <c r="B879" s="69" t="str">
        <f>IFERROR(CLEAN(HLOOKUP(B$1,'1.源数据-产品报告-消费降序'!B:B,ROW(),0)),"")</f>
        <v/>
      </c>
      <c r="C879" s="69" t="str">
        <f>IFERROR(CLEAN(HLOOKUP(C$1,'1.源数据-产品报告-消费降序'!C:C,ROW(),0)),"")</f>
        <v/>
      </c>
      <c r="D879" s="69" t="str">
        <f>IFERROR(CLEAN(HLOOKUP(D$1,'1.源数据-产品报告-消费降序'!D:D,ROW(),0)),"")</f>
        <v/>
      </c>
      <c r="E879" s="69" t="str">
        <f>IFERROR(CLEAN(HLOOKUP(E$1,'1.源数据-产品报告-消费降序'!E:E,ROW(),0)),"")</f>
        <v/>
      </c>
      <c r="F879" s="69" t="str">
        <f>IFERROR(CLEAN(HLOOKUP(F$1,'1.源数据-产品报告-消费降序'!F:F,ROW(),0)),"")</f>
        <v/>
      </c>
      <c r="G879" s="70">
        <f>IFERROR((HLOOKUP(G$1,'1.源数据-产品报告-消费降序'!G:G,ROW(),0)),"")</f>
        <v>0</v>
      </c>
      <c r="H8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79" s="69" t="str">
        <f>IFERROR(CLEAN(HLOOKUP(I$1,'1.源数据-产品报告-消费降序'!I:I,ROW(),0)),"")</f>
        <v/>
      </c>
      <c r="L879" s="69" t="str">
        <f>IFERROR(CLEAN(HLOOKUP(L$1,'1.源数据-产品报告-消费降序'!L:L,ROW(),0)),"")</f>
        <v/>
      </c>
      <c r="M879" s="69" t="str">
        <f>IFERROR(CLEAN(HLOOKUP(M$1,'1.源数据-产品报告-消费降序'!M:M,ROW(),0)),"")</f>
        <v/>
      </c>
      <c r="N879" s="69" t="str">
        <f>IFERROR(CLEAN(HLOOKUP(N$1,'1.源数据-产品报告-消费降序'!N:N,ROW(),0)),"")</f>
        <v/>
      </c>
      <c r="O879" s="69" t="str">
        <f>IFERROR(CLEAN(HLOOKUP(O$1,'1.源数据-产品报告-消费降序'!O:O,ROW(),0)),"")</f>
        <v/>
      </c>
      <c r="P879" s="69" t="str">
        <f>IFERROR(CLEAN(HLOOKUP(P$1,'1.源数据-产品报告-消费降序'!P:P,ROW(),0)),"")</f>
        <v/>
      </c>
      <c r="Q879" s="69" t="str">
        <f>IFERROR(CLEAN(HLOOKUP(Q$1,'1.源数据-产品报告-消费降序'!Q:Q,ROW(),0)),"")</f>
        <v/>
      </c>
      <c r="R879" s="69" t="str">
        <f>IFERROR(CLEAN(HLOOKUP(R$1,'1.源数据-产品报告-消费降序'!R:R,ROW(),0)),"")</f>
        <v/>
      </c>
      <c r="S8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79" s="69" t="str">
        <f>IFERROR(CLEAN(HLOOKUP(T$1,'1.源数据-产品报告-消费降序'!T:T,ROW(),0)),"")</f>
        <v/>
      </c>
      <c r="W879" s="69" t="str">
        <f>IFERROR(CLEAN(HLOOKUP(W$1,'1.源数据-产品报告-消费降序'!W:W,ROW(),0)),"")</f>
        <v/>
      </c>
      <c r="X879" s="69" t="str">
        <f>IFERROR(CLEAN(HLOOKUP(X$1,'1.源数据-产品报告-消费降序'!X:X,ROW(),0)),"")</f>
        <v/>
      </c>
      <c r="Y879" s="69" t="str">
        <f>IFERROR(CLEAN(HLOOKUP(Y$1,'1.源数据-产品报告-消费降序'!Y:Y,ROW(),0)),"")</f>
        <v/>
      </c>
      <c r="Z879" s="69" t="str">
        <f>IFERROR(CLEAN(HLOOKUP(Z$1,'1.源数据-产品报告-消费降序'!Z:Z,ROW(),0)),"")</f>
        <v/>
      </c>
      <c r="AA879" s="69" t="str">
        <f>IFERROR(CLEAN(HLOOKUP(AA$1,'1.源数据-产品报告-消费降序'!AA:AA,ROW(),0)),"")</f>
        <v/>
      </c>
      <c r="AB879" s="69" t="str">
        <f>IFERROR(CLEAN(HLOOKUP(AB$1,'1.源数据-产品报告-消费降序'!AB:AB,ROW(),0)),"")</f>
        <v/>
      </c>
      <c r="AC879" s="69" t="str">
        <f>IFERROR(CLEAN(HLOOKUP(AC$1,'1.源数据-产品报告-消费降序'!AC:AC,ROW(),0)),"")</f>
        <v/>
      </c>
      <c r="AD8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79" s="69" t="str">
        <f>IFERROR(CLEAN(HLOOKUP(AE$1,'1.源数据-产品报告-消费降序'!AE:AE,ROW(),0)),"")</f>
        <v/>
      </c>
      <c r="AH879" s="69" t="str">
        <f>IFERROR(CLEAN(HLOOKUP(AH$1,'1.源数据-产品报告-消费降序'!AH:AH,ROW(),0)),"")</f>
        <v/>
      </c>
      <c r="AI879" s="69" t="str">
        <f>IFERROR(CLEAN(HLOOKUP(AI$1,'1.源数据-产品报告-消费降序'!AI:AI,ROW(),0)),"")</f>
        <v/>
      </c>
      <c r="AJ879" s="69" t="str">
        <f>IFERROR(CLEAN(HLOOKUP(AJ$1,'1.源数据-产品报告-消费降序'!AJ:AJ,ROW(),0)),"")</f>
        <v/>
      </c>
      <c r="AK879" s="69" t="str">
        <f>IFERROR(CLEAN(HLOOKUP(AK$1,'1.源数据-产品报告-消费降序'!AK:AK,ROW(),0)),"")</f>
        <v/>
      </c>
      <c r="AL879" s="69" t="str">
        <f>IFERROR(CLEAN(HLOOKUP(AL$1,'1.源数据-产品报告-消费降序'!AL:AL,ROW(),0)),"")</f>
        <v/>
      </c>
      <c r="AM879" s="69" t="str">
        <f>IFERROR(CLEAN(HLOOKUP(AM$1,'1.源数据-产品报告-消费降序'!AM:AM,ROW(),0)),"")</f>
        <v/>
      </c>
      <c r="AN879" s="69" t="str">
        <f>IFERROR(CLEAN(HLOOKUP(AN$1,'1.源数据-产品报告-消费降序'!AN:AN,ROW(),0)),"")</f>
        <v/>
      </c>
      <c r="AO8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79" s="69" t="str">
        <f>IFERROR(CLEAN(HLOOKUP(AP$1,'1.源数据-产品报告-消费降序'!AP:AP,ROW(),0)),"")</f>
        <v/>
      </c>
      <c r="AS879" s="69" t="str">
        <f>IFERROR(CLEAN(HLOOKUP(AS$1,'1.源数据-产品报告-消费降序'!AS:AS,ROW(),0)),"")</f>
        <v/>
      </c>
      <c r="AT879" s="69" t="str">
        <f>IFERROR(CLEAN(HLOOKUP(AT$1,'1.源数据-产品报告-消费降序'!AT:AT,ROW(),0)),"")</f>
        <v/>
      </c>
      <c r="AU879" s="69" t="str">
        <f>IFERROR(CLEAN(HLOOKUP(AU$1,'1.源数据-产品报告-消费降序'!AU:AU,ROW(),0)),"")</f>
        <v/>
      </c>
      <c r="AV879" s="69" t="str">
        <f>IFERROR(CLEAN(HLOOKUP(AV$1,'1.源数据-产品报告-消费降序'!AV:AV,ROW(),0)),"")</f>
        <v/>
      </c>
      <c r="AW879" s="69" t="str">
        <f>IFERROR(CLEAN(HLOOKUP(AW$1,'1.源数据-产品报告-消费降序'!AW:AW,ROW(),0)),"")</f>
        <v/>
      </c>
      <c r="AX879" s="69" t="str">
        <f>IFERROR(CLEAN(HLOOKUP(AX$1,'1.源数据-产品报告-消费降序'!AX:AX,ROW(),0)),"")</f>
        <v/>
      </c>
      <c r="AY879" s="69" t="str">
        <f>IFERROR(CLEAN(HLOOKUP(AY$1,'1.源数据-产品报告-消费降序'!AY:AY,ROW(),0)),"")</f>
        <v/>
      </c>
      <c r="AZ8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79" s="69" t="str">
        <f>IFERROR(CLEAN(HLOOKUP(BA$1,'1.源数据-产品报告-消费降序'!BA:BA,ROW(),0)),"")</f>
        <v/>
      </c>
      <c r="BD879" s="69" t="str">
        <f>IFERROR(CLEAN(HLOOKUP(BD$1,'1.源数据-产品报告-消费降序'!BD:BD,ROW(),0)),"")</f>
        <v/>
      </c>
      <c r="BE879" s="69" t="str">
        <f>IFERROR(CLEAN(HLOOKUP(BE$1,'1.源数据-产品报告-消费降序'!BE:BE,ROW(),0)),"")</f>
        <v/>
      </c>
      <c r="BF879" s="69" t="str">
        <f>IFERROR(CLEAN(HLOOKUP(BF$1,'1.源数据-产品报告-消费降序'!BF:BF,ROW(),0)),"")</f>
        <v/>
      </c>
      <c r="BG879" s="69" t="str">
        <f>IFERROR(CLEAN(HLOOKUP(BG$1,'1.源数据-产品报告-消费降序'!BG:BG,ROW(),0)),"")</f>
        <v/>
      </c>
      <c r="BH879" s="69" t="str">
        <f>IFERROR(CLEAN(HLOOKUP(BH$1,'1.源数据-产品报告-消费降序'!BH:BH,ROW(),0)),"")</f>
        <v/>
      </c>
      <c r="BI879" s="69" t="str">
        <f>IFERROR(CLEAN(HLOOKUP(BI$1,'1.源数据-产品报告-消费降序'!BI:BI,ROW(),0)),"")</f>
        <v/>
      </c>
      <c r="BJ879" s="69" t="str">
        <f>IFERROR(CLEAN(HLOOKUP(BJ$1,'1.源数据-产品报告-消费降序'!BJ:BJ,ROW(),0)),"")</f>
        <v/>
      </c>
      <c r="BK8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79" s="69" t="str">
        <f>IFERROR(CLEAN(HLOOKUP(BL$1,'1.源数据-产品报告-消费降序'!BL:BL,ROW(),0)),"")</f>
        <v/>
      </c>
      <c r="BO879" s="69" t="str">
        <f>IFERROR(CLEAN(HLOOKUP(BO$1,'1.源数据-产品报告-消费降序'!BO:BO,ROW(),0)),"")</f>
        <v/>
      </c>
      <c r="BP879" s="69" t="str">
        <f>IFERROR(CLEAN(HLOOKUP(BP$1,'1.源数据-产品报告-消费降序'!BP:BP,ROW(),0)),"")</f>
        <v/>
      </c>
      <c r="BQ879" s="69" t="str">
        <f>IFERROR(CLEAN(HLOOKUP(BQ$1,'1.源数据-产品报告-消费降序'!BQ:BQ,ROW(),0)),"")</f>
        <v/>
      </c>
      <c r="BR879" s="69" t="str">
        <f>IFERROR(CLEAN(HLOOKUP(BR$1,'1.源数据-产品报告-消费降序'!BR:BR,ROW(),0)),"")</f>
        <v/>
      </c>
      <c r="BS879" s="69" t="str">
        <f>IFERROR(CLEAN(HLOOKUP(BS$1,'1.源数据-产品报告-消费降序'!BS:BS,ROW(),0)),"")</f>
        <v/>
      </c>
      <c r="BT879" s="69" t="str">
        <f>IFERROR(CLEAN(HLOOKUP(BT$1,'1.源数据-产品报告-消费降序'!BT:BT,ROW(),0)),"")</f>
        <v/>
      </c>
      <c r="BU879" s="69" t="str">
        <f>IFERROR(CLEAN(HLOOKUP(BU$1,'1.源数据-产品报告-消费降序'!BU:BU,ROW(),0)),"")</f>
        <v/>
      </c>
      <c r="BV8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79" s="69" t="str">
        <f>IFERROR(CLEAN(HLOOKUP(BW$1,'1.源数据-产品报告-消费降序'!BW:BW,ROW(),0)),"")</f>
        <v/>
      </c>
    </row>
    <row r="880" spans="1:75">
      <c r="A880" s="69" t="str">
        <f>IFERROR(CLEAN(HLOOKUP(A$1,'1.源数据-产品报告-消费降序'!A:A,ROW(),0)),"")</f>
        <v/>
      </c>
      <c r="B880" s="69" t="str">
        <f>IFERROR(CLEAN(HLOOKUP(B$1,'1.源数据-产品报告-消费降序'!B:B,ROW(),0)),"")</f>
        <v/>
      </c>
      <c r="C880" s="69" t="str">
        <f>IFERROR(CLEAN(HLOOKUP(C$1,'1.源数据-产品报告-消费降序'!C:C,ROW(),0)),"")</f>
        <v/>
      </c>
      <c r="D880" s="69" t="str">
        <f>IFERROR(CLEAN(HLOOKUP(D$1,'1.源数据-产品报告-消费降序'!D:D,ROW(),0)),"")</f>
        <v/>
      </c>
      <c r="E880" s="69" t="str">
        <f>IFERROR(CLEAN(HLOOKUP(E$1,'1.源数据-产品报告-消费降序'!E:E,ROW(),0)),"")</f>
        <v/>
      </c>
      <c r="F880" s="69" t="str">
        <f>IFERROR(CLEAN(HLOOKUP(F$1,'1.源数据-产品报告-消费降序'!F:F,ROW(),0)),"")</f>
        <v/>
      </c>
      <c r="G880" s="70">
        <f>IFERROR((HLOOKUP(G$1,'1.源数据-产品报告-消费降序'!G:G,ROW(),0)),"")</f>
        <v>0</v>
      </c>
      <c r="H8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0" s="69" t="str">
        <f>IFERROR(CLEAN(HLOOKUP(I$1,'1.源数据-产品报告-消费降序'!I:I,ROW(),0)),"")</f>
        <v/>
      </c>
      <c r="L880" s="69" t="str">
        <f>IFERROR(CLEAN(HLOOKUP(L$1,'1.源数据-产品报告-消费降序'!L:L,ROW(),0)),"")</f>
        <v/>
      </c>
      <c r="M880" s="69" t="str">
        <f>IFERROR(CLEAN(HLOOKUP(M$1,'1.源数据-产品报告-消费降序'!M:M,ROW(),0)),"")</f>
        <v/>
      </c>
      <c r="N880" s="69" t="str">
        <f>IFERROR(CLEAN(HLOOKUP(N$1,'1.源数据-产品报告-消费降序'!N:N,ROW(),0)),"")</f>
        <v/>
      </c>
      <c r="O880" s="69" t="str">
        <f>IFERROR(CLEAN(HLOOKUP(O$1,'1.源数据-产品报告-消费降序'!O:O,ROW(),0)),"")</f>
        <v/>
      </c>
      <c r="P880" s="69" t="str">
        <f>IFERROR(CLEAN(HLOOKUP(P$1,'1.源数据-产品报告-消费降序'!P:P,ROW(),0)),"")</f>
        <v/>
      </c>
      <c r="Q880" s="69" t="str">
        <f>IFERROR(CLEAN(HLOOKUP(Q$1,'1.源数据-产品报告-消费降序'!Q:Q,ROW(),0)),"")</f>
        <v/>
      </c>
      <c r="R880" s="69" t="str">
        <f>IFERROR(CLEAN(HLOOKUP(R$1,'1.源数据-产品报告-消费降序'!R:R,ROW(),0)),"")</f>
        <v/>
      </c>
      <c r="S8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0" s="69" t="str">
        <f>IFERROR(CLEAN(HLOOKUP(T$1,'1.源数据-产品报告-消费降序'!T:T,ROW(),0)),"")</f>
        <v/>
      </c>
      <c r="W880" s="69" t="str">
        <f>IFERROR(CLEAN(HLOOKUP(W$1,'1.源数据-产品报告-消费降序'!W:W,ROW(),0)),"")</f>
        <v/>
      </c>
      <c r="X880" s="69" t="str">
        <f>IFERROR(CLEAN(HLOOKUP(X$1,'1.源数据-产品报告-消费降序'!X:X,ROW(),0)),"")</f>
        <v/>
      </c>
      <c r="Y880" s="69" t="str">
        <f>IFERROR(CLEAN(HLOOKUP(Y$1,'1.源数据-产品报告-消费降序'!Y:Y,ROW(),0)),"")</f>
        <v/>
      </c>
      <c r="Z880" s="69" t="str">
        <f>IFERROR(CLEAN(HLOOKUP(Z$1,'1.源数据-产品报告-消费降序'!Z:Z,ROW(),0)),"")</f>
        <v/>
      </c>
      <c r="AA880" s="69" t="str">
        <f>IFERROR(CLEAN(HLOOKUP(AA$1,'1.源数据-产品报告-消费降序'!AA:AA,ROW(),0)),"")</f>
        <v/>
      </c>
      <c r="AB880" s="69" t="str">
        <f>IFERROR(CLEAN(HLOOKUP(AB$1,'1.源数据-产品报告-消费降序'!AB:AB,ROW(),0)),"")</f>
        <v/>
      </c>
      <c r="AC880" s="69" t="str">
        <f>IFERROR(CLEAN(HLOOKUP(AC$1,'1.源数据-产品报告-消费降序'!AC:AC,ROW(),0)),"")</f>
        <v/>
      </c>
      <c r="AD8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0" s="69" t="str">
        <f>IFERROR(CLEAN(HLOOKUP(AE$1,'1.源数据-产品报告-消费降序'!AE:AE,ROW(),0)),"")</f>
        <v/>
      </c>
      <c r="AH880" s="69" t="str">
        <f>IFERROR(CLEAN(HLOOKUP(AH$1,'1.源数据-产品报告-消费降序'!AH:AH,ROW(),0)),"")</f>
        <v/>
      </c>
      <c r="AI880" s="69" t="str">
        <f>IFERROR(CLEAN(HLOOKUP(AI$1,'1.源数据-产品报告-消费降序'!AI:AI,ROW(),0)),"")</f>
        <v/>
      </c>
      <c r="AJ880" s="69" t="str">
        <f>IFERROR(CLEAN(HLOOKUP(AJ$1,'1.源数据-产品报告-消费降序'!AJ:AJ,ROW(),0)),"")</f>
        <v/>
      </c>
      <c r="AK880" s="69" t="str">
        <f>IFERROR(CLEAN(HLOOKUP(AK$1,'1.源数据-产品报告-消费降序'!AK:AK,ROW(),0)),"")</f>
        <v/>
      </c>
      <c r="AL880" s="69" t="str">
        <f>IFERROR(CLEAN(HLOOKUP(AL$1,'1.源数据-产品报告-消费降序'!AL:AL,ROW(),0)),"")</f>
        <v/>
      </c>
      <c r="AM880" s="69" t="str">
        <f>IFERROR(CLEAN(HLOOKUP(AM$1,'1.源数据-产品报告-消费降序'!AM:AM,ROW(),0)),"")</f>
        <v/>
      </c>
      <c r="AN880" s="69" t="str">
        <f>IFERROR(CLEAN(HLOOKUP(AN$1,'1.源数据-产品报告-消费降序'!AN:AN,ROW(),0)),"")</f>
        <v/>
      </c>
      <c r="AO8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0" s="69" t="str">
        <f>IFERROR(CLEAN(HLOOKUP(AP$1,'1.源数据-产品报告-消费降序'!AP:AP,ROW(),0)),"")</f>
        <v/>
      </c>
      <c r="AS880" s="69" t="str">
        <f>IFERROR(CLEAN(HLOOKUP(AS$1,'1.源数据-产品报告-消费降序'!AS:AS,ROW(),0)),"")</f>
        <v/>
      </c>
      <c r="AT880" s="69" t="str">
        <f>IFERROR(CLEAN(HLOOKUP(AT$1,'1.源数据-产品报告-消费降序'!AT:AT,ROW(),0)),"")</f>
        <v/>
      </c>
      <c r="AU880" s="69" t="str">
        <f>IFERROR(CLEAN(HLOOKUP(AU$1,'1.源数据-产品报告-消费降序'!AU:AU,ROW(),0)),"")</f>
        <v/>
      </c>
      <c r="AV880" s="69" t="str">
        <f>IFERROR(CLEAN(HLOOKUP(AV$1,'1.源数据-产品报告-消费降序'!AV:AV,ROW(),0)),"")</f>
        <v/>
      </c>
      <c r="AW880" s="69" t="str">
        <f>IFERROR(CLEAN(HLOOKUP(AW$1,'1.源数据-产品报告-消费降序'!AW:AW,ROW(),0)),"")</f>
        <v/>
      </c>
      <c r="AX880" s="69" t="str">
        <f>IFERROR(CLEAN(HLOOKUP(AX$1,'1.源数据-产品报告-消费降序'!AX:AX,ROW(),0)),"")</f>
        <v/>
      </c>
      <c r="AY880" s="69" t="str">
        <f>IFERROR(CLEAN(HLOOKUP(AY$1,'1.源数据-产品报告-消费降序'!AY:AY,ROW(),0)),"")</f>
        <v/>
      </c>
      <c r="AZ8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0" s="69" t="str">
        <f>IFERROR(CLEAN(HLOOKUP(BA$1,'1.源数据-产品报告-消费降序'!BA:BA,ROW(),0)),"")</f>
        <v/>
      </c>
      <c r="BD880" s="69" t="str">
        <f>IFERROR(CLEAN(HLOOKUP(BD$1,'1.源数据-产品报告-消费降序'!BD:BD,ROW(),0)),"")</f>
        <v/>
      </c>
      <c r="BE880" s="69" t="str">
        <f>IFERROR(CLEAN(HLOOKUP(BE$1,'1.源数据-产品报告-消费降序'!BE:BE,ROW(),0)),"")</f>
        <v/>
      </c>
      <c r="BF880" s="69" t="str">
        <f>IFERROR(CLEAN(HLOOKUP(BF$1,'1.源数据-产品报告-消费降序'!BF:BF,ROW(),0)),"")</f>
        <v/>
      </c>
      <c r="BG880" s="69" t="str">
        <f>IFERROR(CLEAN(HLOOKUP(BG$1,'1.源数据-产品报告-消费降序'!BG:BG,ROW(),0)),"")</f>
        <v/>
      </c>
      <c r="BH880" s="69" t="str">
        <f>IFERROR(CLEAN(HLOOKUP(BH$1,'1.源数据-产品报告-消费降序'!BH:BH,ROW(),0)),"")</f>
        <v/>
      </c>
      <c r="BI880" s="69" t="str">
        <f>IFERROR(CLEAN(HLOOKUP(BI$1,'1.源数据-产品报告-消费降序'!BI:BI,ROW(),0)),"")</f>
        <v/>
      </c>
      <c r="BJ880" s="69" t="str">
        <f>IFERROR(CLEAN(HLOOKUP(BJ$1,'1.源数据-产品报告-消费降序'!BJ:BJ,ROW(),0)),"")</f>
        <v/>
      </c>
      <c r="BK8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0" s="69" t="str">
        <f>IFERROR(CLEAN(HLOOKUP(BL$1,'1.源数据-产品报告-消费降序'!BL:BL,ROW(),0)),"")</f>
        <v/>
      </c>
      <c r="BO880" s="69" t="str">
        <f>IFERROR(CLEAN(HLOOKUP(BO$1,'1.源数据-产品报告-消费降序'!BO:BO,ROW(),0)),"")</f>
        <v/>
      </c>
      <c r="BP880" s="69" t="str">
        <f>IFERROR(CLEAN(HLOOKUP(BP$1,'1.源数据-产品报告-消费降序'!BP:BP,ROW(),0)),"")</f>
        <v/>
      </c>
      <c r="BQ880" s="69" t="str">
        <f>IFERROR(CLEAN(HLOOKUP(BQ$1,'1.源数据-产品报告-消费降序'!BQ:BQ,ROW(),0)),"")</f>
        <v/>
      </c>
      <c r="BR880" s="69" t="str">
        <f>IFERROR(CLEAN(HLOOKUP(BR$1,'1.源数据-产品报告-消费降序'!BR:BR,ROW(),0)),"")</f>
        <v/>
      </c>
      <c r="BS880" s="69" t="str">
        <f>IFERROR(CLEAN(HLOOKUP(BS$1,'1.源数据-产品报告-消费降序'!BS:BS,ROW(),0)),"")</f>
        <v/>
      </c>
      <c r="BT880" s="69" t="str">
        <f>IFERROR(CLEAN(HLOOKUP(BT$1,'1.源数据-产品报告-消费降序'!BT:BT,ROW(),0)),"")</f>
        <v/>
      </c>
      <c r="BU880" s="69" t="str">
        <f>IFERROR(CLEAN(HLOOKUP(BU$1,'1.源数据-产品报告-消费降序'!BU:BU,ROW(),0)),"")</f>
        <v/>
      </c>
      <c r="BV8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0" s="69" t="str">
        <f>IFERROR(CLEAN(HLOOKUP(BW$1,'1.源数据-产品报告-消费降序'!BW:BW,ROW(),0)),"")</f>
        <v/>
      </c>
    </row>
    <row r="881" spans="1:75">
      <c r="A881" s="69" t="str">
        <f>IFERROR(CLEAN(HLOOKUP(A$1,'1.源数据-产品报告-消费降序'!A:A,ROW(),0)),"")</f>
        <v/>
      </c>
      <c r="B881" s="69" t="str">
        <f>IFERROR(CLEAN(HLOOKUP(B$1,'1.源数据-产品报告-消费降序'!B:B,ROW(),0)),"")</f>
        <v/>
      </c>
      <c r="C881" s="69" t="str">
        <f>IFERROR(CLEAN(HLOOKUP(C$1,'1.源数据-产品报告-消费降序'!C:C,ROW(),0)),"")</f>
        <v/>
      </c>
      <c r="D881" s="69" t="str">
        <f>IFERROR(CLEAN(HLOOKUP(D$1,'1.源数据-产品报告-消费降序'!D:D,ROW(),0)),"")</f>
        <v/>
      </c>
      <c r="E881" s="69" t="str">
        <f>IFERROR(CLEAN(HLOOKUP(E$1,'1.源数据-产品报告-消费降序'!E:E,ROW(),0)),"")</f>
        <v/>
      </c>
      <c r="F881" s="69" t="str">
        <f>IFERROR(CLEAN(HLOOKUP(F$1,'1.源数据-产品报告-消费降序'!F:F,ROW(),0)),"")</f>
        <v/>
      </c>
      <c r="G881" s="70">
        <f>IFERROR((HLOOKUP(G$1,'1.源数据-产品报告-消费降序'!G:G,ROW(),0)),"")</f>
        <v>0</v>
      </c>
      <c r="H8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1" s="69" t="str">
        <f>IFERROR(CLEAN(HLOOKUP(I$1,'1.源数据-产品报告-消费降序'!I:I,ROW(),0)),"")</f>
        <v/>
      </c>
      <c r="L881" s="69" t="str">
        <f>IFERROR(CLEAN(HLOOKUP(L$1,'1.源数据-产品报告-消费降序'!L:L,ROW(),0)),"")</f>
        <v/>
      </c>
      <c r="M881" s="69" t="str">
        <f>IFERROR(CLEAN(HLOOKUP(M$1,'1.源数据-产品报告-消费降序'!M:M,ROW(),0)),"")</f>
        <v/>
      </c>
      <c r="N881" s="69" t="str">
        <f>IFERROR(CLEAN(HLOOKUP(N$1,'1.源数据-产品报告-消费降序'!N:N,ROW(),0)),"")</f>
        <v/>
      </c>
      <c r="O881" s="69" t="str">
        <f>IFERROR(CLEAN(HLOOKUP(O$1,'1.源数据-产品报告-消费降序'!O:O,ROW(),0)),"")</f>
        <v/>
      </c>
      <c r="P881" s="69" t="str">
        <f>IFERROR(CLEAN(HLOOKUP(P$1,'1.源数据-产品报告-消费降序'!P:P,ROW(),0)),"")</f>
        <v/>
      </c>
      <c r="Q881" s="69" t="str">
        <f>IFERROR(CLEAN(HLOOKUP(Q$1,'1.源数据-产品报告-消费降序'!Q:Q,ROW(),0)),"")</f>
        <v/>
      </c>
      <c r="R881" s="69" t="str">
        <f>IFERROR(CLEAN(HLOOKUP(R$1,'1.源数据-产品报告-消费降序'!R:R,ROW(),0)),"")</f>
        <v/>
      </c>
      <c r="S8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1" s="69" t="str">
        <f>IFERROR(CLEAN(HLOOKUP(T$1,'1.源数据-产品报告-消费降序'!T:T,ROW(),0)),"")</f>
        <v/>
      </c>
      <c r="W881" s="69" t="str">
        <f>IFERROR(CLEAN(HLOOKUP(W$1,'1.源数据-产品报告-消费降序'!W:W,ROW(),0)),"")</f>
        <v/>
      </c>
      <c r="X881" s="69" t="str">
        <f>IFERROR(CLEAN(HLOOKUP(X$1,'1.源数据-产品报告-消费降序'!X:X,ROW(),0)),"")</f>
        <v/>
      </c>
      <c r="Y881" s="69" t="str">
        <f>IFERROR(CLEAN(HLOOKUP(Y$1,'1.源数据-产品报告-消费降序'!Y:Y,ROW(),0)),"")</f>
        <v/>
      </c>
      <c r="Z881" s="69" t="str">
        <f>IFERROR(CLEAN(HLOOKUP(Z$1,'1.源数据-产品报告-消费降序'!Z:Z,ROW(),0)),"")</f>
        <v/>
      </c>
      <c r="AA881" s="69" t="str">
        <f>IFERROR(CLEAN(HLOOKUP(AA$1,'1.源数据-产品报告-消费降序'!AA:AA,ROW(),0)),"")</f>
        <v/>
      </c>
      <c r="AB881" s="69" t="str">
        <f>IFERROR(CLEAN(HLOOKUP(AB$1,'1.源数据-产品报告-消费降序'!AB:AB,ROW(),0)),"")</f>
        <v/>
      </c>
      <c r="AC881" s="69" t="str">
        <f>IFERROR(CLEAN(HLOOKUP(AC$1,'1.源数据-产品报告-消费降序'!AC:AC,ROW(),0)),"")</f>
        <v/>
      </c>
      <c r="AD8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1" s="69" t="str">
        <f>IFERROR(CLEAN(HLOOKUP(AE$1,'1.源数据-产品报告-消费降序'!AE:AE,ROW(),0)),"")</f>
        <v/>
      </c>
      <c r="AH881" s="69" t="str">
        <f>IFERROR(CLEAN(HLOOKUP(AH$1,'1.源数据-产品报告-消费降序'!AH:AH,ROW(),0)),"")</f>
        <v/>
      </c>
      <c r="AI881" s="69" t="str">
        <f>IFERROR(CLEAN(HLOOKUP(AI$1,'1.源数据-产品报告-消费降序'!AI:AI,ROW(),0)),"")</f>
        <v/>
      </c>
      <c r="AJ881" s="69" t="str">
        <f>IFERROR(CLEAN(HLOOKUP(AJ$1,'1.源数据-产品报告-消费降序'!AJ:AJ,ROW(),0)),"")</f>
        <v/>
      </c>
      <c r="AK881" s="69" t="str">
        <f>IFERROR(CLEAN(HLOOKUP(AK$1,'1.源数据-产品报告-消费降序'!AK:AK,ROW(),0)),"")</f>
        <v/>
      </c>
      <c r="AL881" s="69" t="str">
        <f>IFERROR(CLEAN(HLOOKUP(AL$1,'1.源数据-产品报告-消费降序'!AL:AL,ROW(),0)),"")</f>
        <v/>
      </c>
      <c r="AM881" s="69" t="str">
        <f>IFERROR(CLEAN(HLOOKUP(AM$1,'1.源数据-产品报告-消费降序'!AM:AM,ROW(),0)),"")</f>
        <v/>
      </c>
      <c r="AN881" s="69" t="str">
        <f>IFERROR(CLEAN(HLOOKUP(AN$1,'1.源数据-产品报告-消费降序'!AN:AN,ROW(),0)),"")</f>
        <v/>
      </c>
      <c r="AO8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1" s="69" t="str">
        <f>IFERROR(CLEAN(HLOOKUP(AP$1,'1.源数据-产品报告-消费降序'!AP:AP,ROW(),0)),"")</f>
        <v/>
      </c>
      <c r="AS881" s="69" t="str">
        <f>IFERROR(CLEAN(HLOOKUP(AS$1,'1.源数据-产品报告-消费降序'!AS:AS,ROW(),0)),"")</f>
        <v/>
      </c>
      <c r="AT881" s="69" t="str">
        <f>IFERROR(CLEAN(HLOOKUP(AT$1,'1.源数据-产品报告-消费降序'!AT:AT,ROW(),0)),"")</f>
        <v/>
      </c>
      <c r="AU881" s="69" t="str">
        <f>IFERROR(CLEAN(HLOOKUP(AU$1,'1.源数据-产品报告-消费降序'!AU:AU,ROW(),0)),"")</f>
        <v/>
      </c>
      <c r="AV881" s="69" t="str">
        <f>IFERROR(CLEAN(HLOOKUP(AV$1,'1.源数据-产品报告-消费降序'!AV:AV,ROW(),0)),"")</f>
        <v/>
      </c>
      <c r="AW881" s="69" t="str">
        <f>IFERROR(CLEAN(HLOOKUP(AW$1,'1.源数据-产品报告-消费降序'!AW:AW,ROW(),0)),"")</f>
        <v/>
      </c>
      <c r="AX881" s="69" t="str">
        <f>IFERROR(CLEAN(HLOOKUP(AX$1,'1.源数据-产品报告-消费降序'!AX:AX,ROW(),0)),"")</f>
        <v/>
      </c>
      <c r="AY881" s="69" t="str">
        <f>IFERROR(CLEAN(HLOOKUP(AY$1,'1.源数据-产品报告-消费降序'!AY:AY,ROW(),0)),"")</f>
        <v/>
      </c>
      <c r="AZ8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1" s="69" t="str">
        <f>IFERROR(CLEAN(HLOOKUP(BA$1,'1.源数据-产品报告-消费降序'!BA:BA,ROW(),0)),"")</f>
        <v/>
      </c>
      <c r="BD881" s="69" t="str">
        <f>IFERROR(CLEAN(HLOOKUP(BD$1,'1.源数据-产品报告-消费降序'!BD:BD,ROW(),0)),"")</f>
        <v/>
      </c>
      <c r="BE881" s="69" t="str">
        <f>IFERROR(CLEAN(HLOOKUP(BE$1,'1.源数据-产品报告-消费降序'!BE:BE,ROW(),0)),"")</f>
        <v/>
      </c>
      <c r="BF881" s="69" t="str">
        <f>IFERROR(CLEAN(HLOOKUP(BF$1,'1.源数据-产品报告-消费降序'!BF:BF,ROW(),0)),"")</f>
        <v/>
      </c>
      <c r="BG881" s="69" t="str">
        <f>IFERROR(CLEAN(HLOOKUP(BG$1,'1.源数据-产品报告-消费降序'!BG:BG,ROW(),0)),"")</f>
        <v/>
      </c>
      <c r="BH881" s="69" t="str">
        <f>IFERROR(CLEAN(HLOOKUP(BH$1,'1.源数据-产品报告-消费降序'!BH:BH,ROW(),0)),"")</f>
        <v/>
      </c>
      <c r="BI881" s="69" t="str">
        <f>IFERROR(CLEAN(HLOOKUP(BI$1,'1.源数据-产品报告-消费降序'!BI:BI,ROW(),0)),"")</f>
        <v/>
      </c>
      <c r="BJ881" s="69" t="str">
        <f>IFERROR(CLEAN(HLOOKUP(BJ$1,'1.源数据-产品报告-消费降序'!BJ:BJ,ROW(),0)),"")</f>
        <v/>
      </c>
      <c r="BK8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1" s="69" t="str">
        <f>IFERROR(CLEAN(HLOOKUP(BL$1,'1.源数据-产品报告-消费降序'!BL:BL,ROW(),0)),"")</f>
        <v/>
      </c>
      <c r="BO881" s="69" t="str">
        <f>IFERROR(CLEAN(HLOOKUP(BO$1,'1.源数据-产品报告-消费降序'!BO:BO,ROW(),0)),"")</f>
        <v/>
      </c>
      <c r="BP881" s="69" t="str">
        <f>IFERROR(CLEAN(HLOOKUP(BP$1,'1.源数据-产品报告-消费降序'!BP:BP,ROW(),0)),"")</f>
        <v/>
      </c>
      <c r="BQ881" s="69" t="str">
        <f>IFERROR(CLEAN(HLOOKUP(BQ$1,'1.源数据-产品报告-消费降序'!BQ:BQ,ROW(),0)),"")</f>
        <v/>
      </c>
      <c r="BR881" s="69" t="str">
        <f>IFERROR(CLEAN(HLOOKUP(BR$1,'1.源数据-产品报告-消费降序'!BR:BR,ROW(),0)),"")</f>
        <v/>
      </c>
      <c r="BS881" s="69" t="str">
        <f>IFERROR(CLEAN(HLOOKUP(BS$1,'1.源数据-产品报告-消费降序'!BS:BS,ROW(),0)),"")</f>
        <v/>
      </c>
      <c r="BT881" s="69" t="str">
        <f>IFERROR(CLEAN(HLOOKUP(BT$1,'1.源数据-产品报告-消费降序'!BT:BT,ROW(),0)),"")</f>
        <v/>
      </c>
      <c r="BU881" s="69" t="str">
        <f>IFERROR(CLEAN(HLOOKUP(BU$1,'1.源数据-产品报告-消费降序'!BU:BU,ROW(),0)),"")</f>
        <v/>
      </c>
      <c r="BV8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1" s="69" t="str">
        <f>IFERROR(CLEAN(HLOOKUP(BW$1,'1.源数据-产品报告-消费降序'!BW:BW,ROW(),0)),"")</f>
        <v/>
      </c>
    </row>
    <row r="882" spans="1:75">
      <c r="A882" s="69" t="str">
        <f>IFERROR(CLEAN(HLOOKUP(A$1,'1.源数据-产品报告-消费降序'!A:A,ROW(),0)),"")</f>
        <v/>
      </c>
      <c r="B882" s="69" t="str">
        <f>IFERROR(CLEAN(HLOOKUP(B$1,'1.源数据-产品报告-消费降序'!B:B,ROW(),0)),"")</f>
        <v/>
      </c>
      <c r="C882" s="69" t="str">
        <f>IFERROR(CLEAN(HLOOKUP(C$1,'1.源数据-产品报告-消费降序'!C:C,ROW(),0)),"")</f>
        <v/>
      </c>
      <c r="D882" s="69" t="str">
        <f>IFERROR(CLEAN(HLOOKUP(D$1,'1.源数据-产品报告-消费降序'!D:D,ROW(),0)),"")</f>
        <v/>
      </c>
      <c r="E882" s="69" t="str">
        <f>IFERROR(CLEAN(HLOOKUP(E$1,'1.源数据-产品报告-消费降序'!E:E,ROW(),0)),"")</f>
        <v/>
      </c>
      <c r="F882" s="69" t="str">
        <f>IFERROR(CLEAN(HLOOKUP(F$1,'1.源数据-产品报告-消费降序'!F:F,ROW(),0)),"")</f>
        <v/>
      </c>
      <c r="G882" s="70">
        <f>IFERROR((HLOOKUP(G$1,'1.源数据-产品报告-消费降序'!G:G,ROW(),0)),"")</f>
        <v>0</v>
      </c>
      <c r="H8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2" s="69" t="str">
        <f>IFERROR(CLEAN(HLOOKUP(I$1,'1.源数据-产品报告-消费降序'!I:I,ROW(),0)),"")</f>
        <v/>
      </c>
      <c r="L882" s="69" t="str">
        <f>IFERROR(CLEAN(HLOOKUP(L$1,'1.源数据-产品报告-消费降序'!L:L,ROW(),0)),"")</f>
        <v/>
      </c>
      <c r="M882" s="69" t="str">
        <f>IFERROR(CLEAN(HLOOKUP(M$1,'1.源数据-产品报告-消费降序'!M:M,ROW(),0)),"")</f>
        <v/>
      </c>
      <c r="N882" s="69" t="str">
        <f>IFERROR(CLEAN(HLOOKUP(N$1,'1.源数据-产品报告-消费降序'!N:N,ROW(),0)),"")</f>
        <v/>
      </c>
      <c r="O882" s="69" t="str">
        <f>IFERROR(CLEAN(HLOOKUP(O$1,'1.源数据-产品报告-消费降序'!O:O,ROW(),0)),"")</f>
        <v/>
      </c>
      <c r="P882" s="69" t="str">
        <f>IFERROR(CLEAN(HLOOKUP(P$1,'1.源数据-产品报告-消费降序'!P:P,ROW(),0)),"")</f>
        <v/>
      </c>
      <c r="Q882" s="69" t="str">
        <f>IFERROR(CLEAN(HLOOKUP(Q$1,'1.源数据-产品报告-消费降序'!Q:Q,ROW(),0)),"")</f>
        <v/>
      </c>
      <c r="R882" s="69" t="str">
        <f>IFERROR(CLEAN(HLOOKUP(R$1,'1.源数据-产品报告-消费降序'!R:R,ROW(),0)),"")</f>
        <v/>
      </c>
      <c r="S8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2" s="69" t="str">
        <f>IFERROR(CLEAN(HLOOKUP(T$1,'1.源数据-产品报告-消费降序'!T:T,ROW(),0)),"")</f>
        <v/>
      </c>
      <c r="W882" s="69" t="str">
        <f>IFERROR(CLEAN(HLOOKUP(W$1,'1.源数据-产品报告-消费降序'!W:W,ROW(),0)),"")</f>
        <v/>
      </c>
      <c r="X882" s="69" t="str">
        <f>IFERROR(CLEAN(HLOOKUP(X$1,'1.源数据-产品报告-消费降序'!X:X,ROW(),0)),"")</f>
        <v/>
      </c>
      <c r="Y882" s="69" t="str">
        <f>IFERROR(CLEAN(HLOOKUP(Y$1,'1.源数据-产品报告-消费降序'!Y:Y,ROW(),0)),"")</f>
        <v/>
      </c>
      <c r="Z882" s="69" t="str">
        <f>IFERROR(CLEAN(HLOOKUP(Z$1,'1.源数据-产品报告-消费降序'!Z:Z,ROW(),0)),"")</f>
        <v/>
      </c>
      <c r="AA882" s="69" t="str">
        <f>IFERROR(CLEAN(HLOOKUP(AA$1,'1.源数据-产品报告-消费降序'!AA:AA,ROW(),0)),"")</f>
        <v/>
      </c>
      <c r="AB882" s="69" t="str">
        <f>IFERROR(CLEAN(HLOOKUP(AB$1,'1.源数据-产品报告-消费降序'!AB:AB,ROW(),0)),"")</f>
        <v/>
      </c>
      <c r="AC882" s="69" t="str">
        <f>IFERROR(CLEAN(HLOOKUP(AC$1,'1.源数据-产品报告-消费降序'!AC:AC,ROW(),0)),"")</f>
        <v/>
      </c>
      <c r="AD8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2" s="69" t="str">
        <f>IFERROR(CLEAN(HLOOKUP(AE$1,'1.源数据-产品报告-消费降序'!AE:AE,ROW(),0)),"")</f>
        <v/>
      </c>
      <c r="AH882" s="69" t="str">
        <f>IFERROR(CLEAN(HLOOKUP(AH$1,'1.源数据-产品报告-消费降序'!AH:AH,ROW(),0)),"")</f>
        <v/>
      </c>
      <c r="AI882" s="69" t="str">
        <f>IFERROR(CLEAN(HLOOKUP(AI$1,'1.源数据-产品报告-消费降序'!AI:AI,ROW(),0)),"")</f>
        <v/>
      </c>
      <c r="AJ882" s="69" t="str">
        <f>IFERROR(CLEAN(HLOOKUP(AJ$1,'1.源数据-产品报告-消费降序'!AJ:AJ,ROW(),0)),"")</f>
        <v/>
      </c>
      <c r="AK882" s="69" t="str">
        <f>IFERROR(CLEAN(HLOOKUP(AK$1,'1.源数据-产品报告-消费降序'!AK:AK,ROW(),0)),"")</f>
        <v/>
      </c>
      <c r="AL882" s="69" t="str">
        <f>IFERROR(CLEAN(HLOOKUP(AL$1,'1.源数据-产品报告-消费降序'!AL:AL,ROW(),0)),"")</f>
        <v/>
      </c>
      <c r="AM882" s="69" t="str">
        <f>IFERROR(CLEAN(HLOOKUP(AM$1,'1.源数据-产品报告-消费降序'!AM:AM,ROW(),0)),"")</f>
        <v/>
      </c>
      <c r="AN882" s="69" t="str">
        <f>IFERROR(CLEAN(HLOOKUP(AN$1,'1.源数据-产品报告-消费降序'!AN:AN,ROW(),0)),"")</f>
        <v/>
      </c>
      <c r="AO8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2" s="69" t="str">
        <f>IFERROR(CLEAN(HLOOKUP(AP$1,'1.源数据-产品报告-消费降序'!AP:AP,ROW(),0)),"")</f>
        <v/>
      </c>
      <c r="AS882" s="69" t="str">
        <f>IFERROR(CLEAN(HLOOKUP(AS$1,'1.源数据-产品报告-消费降序'!AS:AS,ROW(),0)),"")</f>
        <v/>
      </c>
      <c r="AT882" s="69" t="str">
        <f>IFERROR(CLEAN(HLOOKUP(AT$1,'1.源数据-产品报告-消费降序'!AT:AT,ROW(),0)),"")</f>
        <v/>
      </c>
      <c r="AU882" s="69" t="str">
        <f>IFERROR(CLEAN(HLOOKUP(AU$1,'1.源数据-产品报告-消费降序'!AU:AU,ROW(),0)),"")</f>
        <v/>
      </c>
      <c r="AV882" s="69" t="str">
        <f>IFERROR(CLEAN(HLOOKUP(AV$1,'1.源数据-产品报告-消费降序'!AV:AV,ROW(),0)),"")</f>
        <v/>
      </c>
      <c r="AW882" s="69" t="str">
        <f>IFERROR(CLEAN(HLOOKUP(AW$1,'1.源数据-产品报告-消费降序'!AW:AW,ROW(),0)),"")</f>
        <v/>
      </c>
      <c r="AX882" s="69" t="str">
        <f>IFERROR(CLEAN(HLOOKUP(AX$1,'1.源数据-产品报告-消费降序'!AX:AX,ROW(),0)),"")</f>
        <v/>
      </c>
      <c r="AY882" s="69" t="str">
        <f>IFERROR(CLEAN(HLOOKUP(AY$1,'1.源数据-产品报告-消费降序'!AY:AY,ROW(),0)),"")</f>
        <v/>
      </c>
      <c r="AZ8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2" s="69" t="str">
        <f>IFERROR(CLEAN(HLOOKUP(BA$1,'1.源数据-产品报告-消费降序'!BA:BA,ROW(),0)),"")</f>
        <v/>
      </c>
      <c r="BD882" s="69" t="str">
        <f>IFERROR(CLEAN(HLOOKUP(BD$1,'1.源数据-产品报告-消费降序'!BD:BD,ROW(),0)),"")</f>
        <v/>
      </c>
      <c r="BE882" s="69" t="str">
        <f>IFERROR(CLEAN(HLOOKUP(BE$1,'1.源数据-产品报告-消费降序'!BE:BE,ROW(),0)),"")</f>
        <v/>
      </c>
      <c r="BF882" s="69" t="str">
        <f>IFERROR(CLEAN(HLOOKUP(BF$1,'1.源数据-产品报告-消费降序'!BF:BF,ROW(),0)),"")</f>
        <v/>
      </c>
      <c r="BG882" s="69" t="str">
        <f>IFERROR(CLEAN(HLOOKUP(BG$1,'1.源数据-产品报告-消费降序'!BG:BG,ROW(),0)),"")</f>
        <v/>
      </c>
      <c r="BH882" s="69" t="str">
        <f>IFERROR(CLEAN(HLOOKUP(BH$1,'1.源数据-产品报告-消费降序'!BH:BH,ROW(),0)),"")</f>
        <v/>
      </c>
      <c r="BI882" s="69" t="str">
        <f>IFERROR(CLEAN(HLOOKUP(BI$1,'1.源数据-产品报告-消费降序'!BI:BI,ROW(),0)),"")</f>
        <v/>
      </c>
      <c r="BJ882" s="69" t="str">
        <f>IFERROR(CLEAN(HLOOKUP(BJ$1,'1.源数据-产品报告-消费降序'!BJ:BJ,ROW(),0)),"")</f>
        <v/>
      </c>
      <c r="BK8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2" s="69" t="str">
        <f>IFERROR(CLEAN(HLOOKUP(BL$1,'1.源数据-产品报告-消费降序'!BL:BL,ROW(),0)),"")</f>
        <v/>
      </c>
      <c r="BO882" s="69" t="str">
        <f>IFERROR(CLEAN(HLOOKUP(BO$1,'1.源数据-产品报告-消费降序'!BO:BO,ROW(),0)),"")</f>
        <v/>
      </c>
      <c r="BP882" s="69" t="str">
        <f>IFERROR(CLEAN(HLOOKUP(BP$1,'1.源数据-产品报告-消费降序'!BP:BP,ROW(),0)),"")</f>
        <v/>
      </c>
      <c r="BQ882" s="69" t="str">
        <f>IFERROR(CLEAN(HLOOKUP(BQ$1,'1.源数据-产品报告-消费降序'!BQ:BQ,ROW(),0)),"")</f>
        <v/>
      </c>
      <c r="BR882" s="69" t="str">
        <f>IFERROR(CLEAN(HLOOKUP(BR$1,'1.源数据-产品报告-消费降序'!BR:BR,ROW(),0)),"")</f>
        <v/>
      </c>
      <c r="BS882" s="69" t="str">
        <f>IFERROR(CLEAN(HLOOKUP(BS$1,'1.源数据-产品报告-消费降序'!BS:BS,ROW(),0)),"")</f>
        <v/>
      </c>
      <c r="BT882" s="69" t="str">
        <f>IFERROR(CLEAN(HLOOKUP(BT$1,'1.源数据-产品报告-消费降序'!BT:BT,ROW(),0)),"")</f>
        <v/>
      </c>
      <c r="BU882" s="69" t="str">
        <f>IFERROR(CLEAN(HLOOKUP(BU$1,'1.源数据-产品报告-消费降序'!BU:BU,ROW(),0)),"")</f>
        <v/>
      </c>
      <c r="BV8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2" s="69" t="str">
        <f>IFERROR(CLEAN(HLOOKUP(BW$1,'1.源数据-产品报告-消费降序'!BW:BW,ROW(),0)),"")</f>
        <v/>
      </c>
    </row>
    <row r="883" spans="1:75">
      <c r="A883" s="69" t="str">
        <f>IFERROR(CLEAN(HLOOKUP(A$1,'1.源数据-产品报告-消费降序'!A:A,ROW(),0)),"")</f>
        <v/>
      </c>
      <c r="B883" s="69" t="str">
        <f>IFERROR(CLEAN(HLOOKUP(B$1,'1.源数据-产品报告-消费降序'!B:B,ROW(),0)),"")</f>
        <v/>
      </c>
      <c r="C883" s="69" t="str">
        <f>IFERROR(CLEAN(HLOOKUP(C$1,'1.源数据-产品报告-消费降序'!C:C,ROW(),0)),"")</f>
        <v/>
      </c>
      <c r="D883" s="69" t="str">
        <f>IFERROR(CLEAN(HLOOKUP(D$1,'1.源数据-产品报告-消费降序'!D:D,ROW(),0)),"")</f>
        <v/>
      </c>
      <c r="E883" s="69" t="str">
        <f>IFERROR(CLEAN(HLOOKUP(E$1,'1.源数据-产品报告-消费降序'!E:E,ROW(),0)),"")</f>
        <v/>
      </c>
      <c r="F883" s="69" t="str">
        <f>IFERROR(CLEAN(HLOOKUP(F$1,'1.源数据-产品报告-消费降序'!F:F,ROW(),0)),"")</f>
        <v/>
      </c>
      <c r="G883" s="70">
        <f>IFERROR((HLOOKUP(G$1,'1.源数据-产品报告-消费降序'!G:G,ROW(),0)),"")</f>
        <v>0</v>
      </c>
      <c r="H8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3" s="69" t="str">
        <f>IFERROR(CLEAN(HLOOKUP(I$1,'1.源数据-产品报告-消费降序'!I:I,ROW(),0)),"")</f>
        <v/>
      </c>
      <c r="L883" s="69" t="str">
        <f>IFERROR(CLEAN(HLOOKUP(L$1,'1.源数据-产品报告-消费降序'!L:L,ROW(),0)),"")</f>
        <v/>
      </c>
      <c r="M883" s="69" t="str">
        <f>IFERROR(CLEAN(HLOOKUP(M$1,'1.源数据-产品报告-消费降序'!M:M,ROW(),0)),"")</f>
        <v/>
      </c>
      <c r="N883" s="69" t="str">
        <f>IFERROR(CLEAN(HLOOKUP(N$1,'1.源数据-产品报告-消费降序'!N:N,ROW(),0)),"")</f>
        <v/>
      </c>
      <c r="O883" s="69" t="str">
        <f>IFERROR(CLEAN(HLOOKUP(O$1,'1.源数据-产品报告-消费降序'!O:O,ROW(),0)),"")</f>
        <v/>
      </c>
      <c r="P883" s="69" t="str">
        <f>IFERROR(CLEAN(HLOOKUP(P$1,'1.源数据-产品报告-消费降序'!P:P,ROW(),0)),"")</f>
        <v/>
      </c>
      <c r="Q883" s="69" t="str">
        <f>IFERROR(CLEAN(HLOOKUP(Q$1,'1.源数据-产品报告-消费降序'!Q:Q,ROW(),0)),"")</f>
        <v/>
      </c>
      <c r="R883" s="69" t="str">
        <f>IFERROR(CLEAN(HLOOKUP(R$1,'1.源数据-产品报告-消费降序'!R:R,ROW(),0)),"")</f>
        <v/>
      </c>
      <c r="S8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3" s="69" t="str">
        <f>IFERROR(CLEAN(HLOOKUP(T$1,'1.源数据-产品报告-消费降序'!T:T,ROW(),0)),"")</f>
        <v/>
      </c>
      <c r="W883" s="69" t="str">
        <f>IFERROR(CLEAN(HLOOKUP(W$1,'1.源数据-产品报告-消费降序'!W:W,ROW(),0)),"")</f>
        <v/>
      </c>
      <c r="X883" s="69" t="str">
        <f>IFERROR(CLEAN(HLOOKUP(X$1,'1.源数据-产品报告-消费降序'!X:X,ROW(),0)),"")</f>
        <v/>
      </c>
      <c r="Y883" s="69" t="str">
        <f>IFERROR(CLEAN(HLOOKUP(Y$1,'1.源数据-产品报告-消费降序'!Y:Y,ROW(),0)),"")</f>
        <v/>
      </c>
      <c r="Z883" s="69" t="str">
        <f>IFERROR(CLEAN(HLOOKUP(Z$1,'1.源数据-产品报告-消费降序'!Z:Z,ROW(),0)),"")</f>
        <v/>
      </c>
      <c r="AA883" s="69" t="str">
        <f>IFERROR(CLEAN(HLOOKUP(AA$1,'1.源数据-产品报告-消费降序'!AA:AA,ROW(),0)),"")</f>
        <v/>
      </c>
      <c r="AB883" s="69" t="str">
        <f>IFERROR(CLEAN(HLOOKUP(AB$1,'1.源数据-产品报告-消费降序'!AB:AB,ROW(),0)),"")</f>
        <v/>
      </c>
      <c r="AC883" s="69" t="str">
        <f>IFERROR(CLEAN(HLOOKUP(AC$1,'1.源数据-产品报告-消费降序'!AC:AC,ROW(),0)),"")</f>
        <v/>
      </c>
      <c r="AD8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3" s="69" t="str">
        <f>IFERROR(CLEAN(HLOOKUP(AE$1,'1.源数据-产品报告-消费降序'!AE:AE,ROW(),0)),"")</f>
        <v/>
      </c>
      <c r="AH883" s="69" t="str">
        <f>IFERROR(CLEAN(HLOOKUP(AH$1,'1.源数据-产品报告-消费降序'!AH:AH,ROW(),0)),"")</f>
        <v/>
      </c>
      <c r="AI883" s="69" t="str">
        <f>IFERROR(CLEAN(HLOOKUP(AI$1,'1.源数据-产品报告-消费降序'!AI:AI,ROW(),0)),"")</f>
        <v/>
      </c>
      <c r="AJ883" s="69" t="str">
        <f>IFERROR(CLEAN(HLOOKUP(AJ$1,'1.源数据-产品报告-消费降序'!AJ:AJ,ROW(),0)),"")</f>
        <v/>
      </c>
      <c r="AK883" s="69" t="str">
        <f>IFERROR(CLEAN(HLOOKUP(AK$1,'1.源数据-产品报告-消费降序'!AK:AK,ROW(),0)),"")</f>
        <v/>
      </c>
      <c r="AL883" s="69" t="str">
        <f>IFERROR(CLEAN(HLOOKUP(AL$1,'1.源数据-产品报告-消费降序'!AL:AL,ROW(),0)),"")</f>
        <v/>
      </c>
      <c r="AM883" s="69" t="str">
        <f>IFERROR(CLEAN(HLOOKUP(AM$1,'1.源数据-产品报告-消费降序'!AM:AM,ROW(),0)),"")</f>
        <v/>
      </c>
      <c r="AN883" s="69" t="str">
        <f>IFERROR(CLEAN(HLOOKUP(AN$1,'1.源数据-产品报告-消费降序'!AN:AN,ROW(),0)),"")</f>
        <v/>
      </c>
      <c r="AO8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3" s="69" t="str">
        <f>IFERROR(CLEAN(HLOOKUP(AP$1,'1.源数据-产品报告-消费降序'!AP:AP,ROW(),0)),"")</f>
        <v/>
      </c>
      <c r="AS883" s="69" t="str">
        <f>IFERROR(CLEAN(HLOOKUP(AS$1,'1.源数据-产品报告-消费降序'!AS:AS,ROW(),0)),"")</f>
        <v/>
      </c>
      <c r="AT883" s="69" t="str">
        <f>IFERROR(CLEAN(HLOOKUP(AT$1,'1.源数据-产品报告-消费降序'!AT:AT,ROW(),0)),"")</f>
        <v/>
      </c>
      <c r="AU883" s="69" t="str">
        <f>IFERROR(CLEAN(HLOOKUP(AU$1,'1.源数据-产品报告-消费降序'!AU:AU,ROW(),0)),"")</f>
        <v/>
      </c>
      <c r="AV883" s="69" t="str">
        <f>IFERROR(CLEAN(HLOOKUP(AV$1,'1.源数据-产品报告-消费降序'!AV:AV,ROW(),0)),"")</f>
        <v/>
      </c>
      <c r="AW883" s="69" t="str">
        <f>IFERROR(CLEAN(HLOOKUP(AW$1,'1.源数据-产品报告-消费降序'!AW:AW,ROW(),0)),"")</f>
        <v/>
      </c>
      <c r="AX883" s="69" t="str">
        <f>IFERROR(CLEAN(HLOOKUP(AX$1,'1.源数据-产品报告-消费降序'!AX:AX,ROW(),0)),"")</f>
        <v/>
      </c>
      <c r="AY883" s="69" t="str">
        <f>IFERROR(CLEAN(HLOOKUP(AY$1,'1.源数据-产品报告-消费降序'!AY:AY,ROW(),0)),"")</f>
        <v/>
      </c>
      <c r="AZ8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3" s="69" t="str">
        <f>IFERROR(CLEAN(HLOOKUP(BA$1,'1.源数据-产品报告-消费降序'!BA:BA,ROW(),0)),"")</f>
        <v/>
      </c>
      <c r="BD883" s="69" t="str">
        <f>IFERROR(CLEAN(HLOOKUP(BD$1,'1.源数据-产品报告-消费降序'!BD:BD,ROW(),0)),"")</f>
        <v/>
      </c>
      <c r="BE883" s="69" t="str">
        <f>IFERROR(CLEAN(HLOOKUP(BE$1,'1.源数据-产品报告-消费降序'!BE:BE,ROW(),0)),"")</f>
        <v/>
      </c>
      <c r="BF883" s="69" t="str">
        <f>IFERROR(CLEAN(HLOOKUP(BF$1,'1.源数据-产品报告-消费降序'!BF:BF,ROW(),0)),"")</f>
        <v/>
      </c>
      <c r="BG883" s="69" t="str">
        <f>IFERROR(CLEAN(HLOOKUP(BG$1,'1.源数据-产品报告-消费降序'!BG:BG,ROW(),0)),"")</f>
        <v/>
      </c>
      <c r="BH883" s="69" t="str">
        <f>IFERROR(CLEAN(HLOOKUP(BH$1,'1.源数据-产品报告-消费降序'!BH:BH,ROW(),0)),"")</f>
        <v/>
      </c>
      <c r="BI883" s="69" t="str">
        <f>IFERROR(CLEAN(HLOOKUP(BI$1,'1.源数据-产品报告-消费降序'!BI:BI,ROW(),0)),"")</f>
        <v/>
      </c>
      <c r="BJ883" s="69" t="str">
        <f>IFERROR(CLEAN(HLOOKUP(BJ$1,'1.源数据-产品报告-消费降序'!BJ:BJ,ROW(),0)),"")</f>
        <v/>
      </c>
      <c r="BK8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3" s="69" t="str">
        <f>IFERROR(CLEAN(HLOOKUP(BL$1,'1.源数据-产品报告-消费降序'!BL:BL,ROW(),0)),"")</f>
        <v/>
      </c>
      <c r="BO883" s="69" t="str">
        <f>IFERROR(CLEAN(HLOOKUP(BO$1,'1.源数据-产品报告-消费降序'!BO:BO,ROW(),0)),"")</f>
        <v/>
      </c>
      <c r="BP883" s="69" t="str">
        <f>IFERROR(CLEAN(HLOOKUP(BP$1,'1.源数据-产品报告-消费降序'!BP:BP,ROW(),0)),"")</f>
        <v/>
      </c>
      <c r="BQ883" s="69" t="str">
        <f>IFERROR(CLEAN(HLOOKUP(BQ$1,'1.源数据-产品报告-消费降序'!BQ:BQ,ROW(),0)),"")</f>
        <v/>
      </c>
      <c r="BR883" s="69" t="str">
        <f>IFERROR(CLEAN(HLOOKUP(BR$1,'1.源数据-产品报告-消费降序'!BR:BR,ROW(),0)),"")</f>
        <v/>
      </c>
      <c r="BS883" s="69" t="str">
        <f>IFERROR(CLEAN(HLOOKUP(BS$1,'1.源数据-产品报告-消费降序'!BS:BS,ROW(),0)),"")</f>
        <v/>
      </c>
      <c r="BT883" s="69" t="str">
        <f>IFERROR(CLEAN(HLOOKUP(BT$1,'1.源数据-产品报告-消费降序'!BT:BT,ROW(),0)),"")</f>
        <v/>
      </c>
      <c r="BU883" s="69" t="str">
        <f>IFERROR(CLEAN(HLOOKUP(BU$1,'1.源数据-产品报告-消费降序'!BU:BU,ROW(),0)),"")</f>
        <v/>
      </c>
      <c r="BV8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3" s="69" t="str">
        <f>IFERROR(CLEAN(HLOOKUP(BW$1,'1.源数据-产品报告-消费降序'!BW:BW,ROW(),0)),"")</f>
        <v/>
      </c>
    </row>
    <row r="884" spans="1:75">
      <c r="A884" s="69" t="str">
        <f>IFERROR(CLEAN(HLOOKUP(A$1,'1.源数据-产品报告-消费降序'!A:A,ROW(),0)),"")</f>
        <v/>
      </c>
      <c r="B884" s="69" t="str">
        <f>IFERROR(CLEAN(HLOOKUP(B$1,'1.源数据-产品报告-消费降序'!B:B,ROW(),0)),"")</f>
        <v/>
      </c>
      <c r="C884" s="69" t="str">
        <f>IFERROR(CLEAN(HLOOKUP(C$1,'1.源数据-产品报告-消费降序'!C:C,ROW(),0)),"")</f>
        <v/>
      </c>
      <c r="D884" s="69" t="str">
        <f>IFERROR(CLEAN(HLOOKUP(D$1,'1.源数据-产品报告-消费降序'!D:D,ROW(),0)),"")</f>
        <v/>
      </c>
      <c r="E884" s="69" t="str">
        <f>IFERROR(CLEAN(HLOOKUP(E$1,'1.源数据-产品报告-消费降序'!E:E,ROW(),0)),"")</f>
        <v/>
      </c>
      <c r="F884" s="69" t="str">
        <f>IFERROR(CLEAN(HLOOKUP(F$1,'1.源数据-产品报告-消费降序'!F:F,ROW(),0)),"")</f>
        <v/>
      </c>
      <c r="G884" s="70">
        <f>IFERROR((HLOOKUP(G$1,'1.源数据-产品报告-消费降序'!G:G,ROW(),0)),"")</f>
        <v>0</v>
      </c>
      <c r="H8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4" s="69" t="str">
        <f>IFERROR(CLEAN(HLOOKUP(I$1,'1.源数据-产品报告-消费降序'!I:I,ROW(),0)),"")</f>
        <v/>
      </c>
      <c r="L884" s="69" t="str">
        <f>IFERROR(CLEAN(HLOOKUP(L$1,'1.源数据-产品报告-消费降序'!L:L,ROW(),0)),"")</f>
        <v/>
      </c>
      <c r="M884" s="69" t="str">
        <f>IFERROR(CLEAN(HLOOKUP(M$1,'1.源数据-产品报告-消费降序'!M:M,ROW(),0)),"")</f>
        <v/>
      </c>
      <c r="N884" s="69" t="str">
        <f>IFERROR(CLEAN(HLOOKUP(N$1,'1.源数据-产品报告-消费降序'!N:N,ROW(),0)),"")</f>
        <v/>
      </c>
      <c r="O884" s="69" t="str">
        <f>IFERROR(CLEAN(HLOOKUP(O$1,'1.源数据-产品报告-消费降序'!O:O,ROW(),0)),"")</f>
        <v/>
      </c>
      <c r="P884" s="69" t="str">
        <f>IFERROR(CLEAN(HLOOKUP(P$1,'1.源数据-产品报告-消费降序'!P:P,ROW(),0)),"")</f>
        <v/>
      </c>
      <c r="Q884" s="69" t="str">
        <f>IFERROR(CLEAN(HLOOKUP(Q$1,'1.源数据-产品报告-消费降序'!Q:Q,ROW(),0)),"")</f>
        <v/>
      </c>
      <c r="R884" s="69" t="str">
        <f>IFERROR(CLEAN(HLOOKUP(R$1,'1.源数据-产品报告-消费降序'!R:R,ROW(),0)),"")</f>
        <v/>
      </c>
      <c r="S8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4" s="69" t="str">
        <f>IFERROR(CLEAN(HLOOKUP(T$1,'1.源数据-产品报告-消费降序'!T:T,ROW(),0)),"")</f>
        <v/>
      </c>
      <c r="W884" s="69" t="str">
        <f>IFERROR(CLEAN(HLOOKUP(W$1,'1.源数据-产品报告-消费降序'!W:W,ROW(),0)),"")</f>
        <v/>
      </c>
      <c r="X884" s="69" t="str">
        <f>IFERROR(CLEAN(HLOOKUP(X$1,'1.源数据-产品报告-消费降序'!X:X,ROW(),0)),"")</f>
        <v/>
      </c>
      <c r="Y884" s="69" t="str">
        <f>IFERROR(CLEAN(HLOOKUP(Y$1,'1.源数据-产品报告-消费降序'!Y:Y,ROW(),0)),"")</f>
        <v/>
      </c>
      <c r="Z884" s="69" t="str">
        <f>IFERROR(CLEAN(HLOOKUP(Z$1,'1.源数据-产品报告-消费降序'!Z:Z,ROW(),0)),"")</f>
        <v/>
      </c>
      <c r="AA884" s="69" t="str">
        <f>IFERROR(CLEAN(HLOOKUP(AA$1,'1.源数据-产品报告-消费降序'!AA:AA,ROW(),0)),"")</f>
        <v/>
      </c>
      <c r="AB884" s="69" t="str">
        <f>IFERROR(CLEAN(HLOOKUP(AB$1,'1.源数据-产品报告-消费降序'!AB:AB,ROW(),0)),"")</f>
        <v/>
      </c>
      <c r="AC884" s="69" t="str">
        <f>IFERROR(CLEAN(HLOOKUP(AC$1,'1.源数据-产品报告-消费降序'!AC:AC,ROW(),0)),"")</f>
        <v/>
      </c>
      <c r="AD8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4" s="69" t="str">
        <f>IFERROR(CLEAN(HLOOKUP(AE$1,'1.源数据-产品报告-消费降序'!AE:AE,ROW(),0)),"")</f>
        <v/>
      </c>
      <c r="AH884" s="69" t="str">
        <f>IFERROR(CLEAN(HLOOKUP(AH$1,'1.源数据-产品报告-消费降序'!AH:AH,ROW(),0)),"")</f>
        <v/>
      </c>
      <c r="AI884" s="69" t="str">
        <f>IFERROR(CLEAN(HLOOKUP(AI$1,'1.源数据-产品报告-消费降序'!AI:AI,ROW(),0)),"")</f>
        <v/>
      </c>
      <c r="AJ884" s="69" t="str">
        <f>IFERROR(CLEAN(HLOOKUP(AJ$1,'1.源数据-产品报告-消费降序'!AJ:AJ,ROW(),0)),"")</f>
        <v/>
      </c>
      <c r="AK884" s="69" t="str">
        <f>IFERROR(CLEAN(HLOOKUP(AK$1,'1.源数据-产品报告-消费降序'!AK:AK,ROW(),0)),"")</f>
        <v/>
      </c>
      <c r="AL884" s="69" t="str">
        <f>IFERROR(CLEAN(HLOOKUP(AL$1,'1.源数据-产品报告-消费降序'!AL:AL,ROW(),0)),"")</f>
        <v/>
      </c>
      <c r="AM884" s="69" t="str">
        <f>IFERROR(CLEAN(HLOOKUP(AM$1,'1.源数据-产品报告-消费降序'!AM:AM,ROW(),0)),"")</f>
        <v/>
      </c>
      <c r="AN884" s="69" t="str">
        <f>IFERROR(CLEAN(HLOOKUP(AN$1,'1.源数据-产品报告-消费降序'!AN:AN,ROW(),0)),"")</f>
        <v/>
      </c>
      <c r="AO8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4" s="69" t="str">
        <f>IFERROR(CLEAN(HLOOKUP(AP$1,'1.源数据-产品报告-消费降序'!AP:AP,ROW(),0)),"")</f>
        <v/>
      </c>
      <c r="AS884" s="69" t="str">
        <f>IFERROR(CLEAN(HLOOKUP(AS$1,'1.源数据-产品报告-消费降序'!AS:AS,ROW(),0)),"")</f>
        <v/>
      </c>
      <c r="AT884" s="69" t="str">
        <f>IFERROR(CLEAN(HLOOKUP(AT$1,'1.源数据-产品报告-消费降序'!AT:AT,ROW(),0)),"")</f>
        <v/>
      </c>
      <c r="AU884" s="69" t="str">
        <f>IFERROR(CLEAN(HLOOKUP(AU$1,'1.源数据-产品报告-消费降序'!AU:AU,ROW(),0)),"")</f>
        <v/>
      </c>
      <c r="AV884" s="69" t="str">
        <f>IFERROR(CLEAN(HLOOKUP(AV$1,'1.源数据-产品报告-消费降序'!AV:AV,ROW(),0)),"")</f>
        <v/>
      </c>
      <c r="AW884" s="69" t="str">
        <f>IFERROR(CLEAN(HLOOKUP(AW$1,'1.源数据-产品报告-消费降序'!AW:AW,ROW(),0)),"")</f>
        <v/>
      </c>
      <c r="AX884" s="69" t="str">
        <f>IFERROR(CLEAN(HLOOKUP(AX$1,'1.源数据-产品报告-消费降序'!AX:AX,ROW(),0)),"")</f>
        <v/>
      </c>
      <c r="AY884" s="69" t="str">
        <f>IFERROR(CLEAN(HLOOKUP(AY$1,'1.源数据-产品报告-消费降序'!AY:AY,ROW(),0)),"")</f>
        <v/>
      </c>
      <c r="AZ8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4" s="69" t="str">
        <f>IFERROR(CLEAN(HLOOKUP(BA$1,'1.源数据-产品报告-消费降序'!BA:BA,ROW(),0)),"")</f>
        <v/>
      </c>
      <c r="BD884" s="69" t="str">
        <f>IFERROR(CLEAN(HLOOKUP(BD$1,'1.源数据-产品报告-消费降序'!BD:BD,ROW(),0)),"")</f>
        <v/>
      </c>
      <c r="BE884" s="69" t="str">
        <f>IFERROR(CLEAN(HLOOKUP(BE$1,'1.源数据-产品报告-消费降序'!BE:BE,ROW(),0)),"")</f>
        <v/>
      </c>
      <c r="BF884" s="69" t="str">
        <f>IFERROR(CLEAN(HLOOKUP(BF$1,'1.源数据-产品报告-消费降序'!BF:BF,ROW(),0)),"")</f>
        <v/>
      </c>
      <c r="BG884" s="69" t="str">
        <f>IFERROR(CLEAN(HLOOKUP(BG$1,'1.源数据-产品报告-消费降序'!BG:BG,ROW(),0)),"")</f>
        <v/>
      </c>
      <c r="BH884" s="69" t="str">
        <f>IFERROR(CLEAN(HLOOKUP(BH$1,'1.源数据-产品报告-消费降序'!BH:BH,ROW(),0)),"")</f>
        <v/>
      </c>
      <c r="BI884" s="69" t="str">
        <f>IFERROR(CLEAN(HLOOKUP(BI$1,'1.源数据-产品报告-消费降序'!BI:BI,ROW(),0)),"")</f>
        <v/>
      </c>
      <c r="BJ884" s="69" t="str">
        <f>IFERROR(CLEAN(HLOOKUP(BJ$1,'1.源数据-产品报告-消费降序'!BJ:BJ,ROW(),0)),"")</f>
        <v/>
      </c>
      <c r="BK8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4" s="69" t="str">
        <f>IFERROR(CLEAN(HLOOKUP(BL$1,'1.源数据-产品报告-消费降序'!BL:BL,ROW(),0)),"")</f>
        <v/>
      </c>
      <c r="BO884" s="69" t="str">
        <f>IFERROR(CLEAN(HLOOKUP(BO$1,'1.源数据-产品报告-消费降序'!BO:BO,ROW(),0)),"")</f>
        <v/>
      </c>
      <c r="BP884" s="69" t="str">
        <f>IFERROR(CLEAN(HLOOKUP(BP$1,'1.源数据-产品报告-消费降序'!BP:BP,ROW(),0)),"")</f>
        <v/>
      </c>
      <c r="BQ884" s="69" t="str">
        <f>IFERROR(CLEAN(HLOOKUP(BQ$1,'1.源数据-产品报告-消费降序'!BQ:BQ,ROW(),0)),"")</f>
        <v/>
      </c>
      <c r="BR884" s="69" t="str">
        <f>IFERROR(CLEAN(HLOOKUP(BR$1,'1.源数据-产品报告-消费降序'!BR:BR,ROW(),0)),"")</f>
        <v/>
      </c>
      <c r="BS884" s="69" t="str">
        <f>IFERROR(CLEAN(HLOOKUP(BS$1,'1.源数据-产品报告-消费降序'!BS:BS,ROW(),0)),"")</f>
        <v/>
      </c>
      <c r="BT884" s="69" t="str">
        <f>IFERROR(CLEAN(HLOOKUP(BT$1,'1.源数据-产品报告-消费降序'!BT:BT,ROW(),0)),"")</f>
        <v/>
      </c>
      <c r="BU884" s="69" t="str">
        <f>IFERROR(CLEAN(HLOOKUP(BU$1,'1.源数据-产品报告-消费降序'!BU:BU,ROW(),0)),"")</f>
        <v/>
      </c>
      <c r="BV8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4" s="69" t="str">
        <f>IFERROR(CLEAN(HLOOKUP(BW$1,'1.源数据-产品报告-消费降序'!BW:BW,ROW(),0)),"")</f>
        <v/>
      </c>
    </row>
    <row r="885" spans="1:75">
      <c r="A885" s="69" t="str">
        <f>IFERROR(CLEAN(HLOOKUP(A$1,'1.源数据-产品报告-消费降序'!A:A,ROW(),0)),"")</f>
        <v/>
      </c>
      <c r="B885" s="69" t="str">
        <f>IFERROR(CLEAN(HLOOKUP(B$1,'1.源数据-产品报告-消费降序'!B:B,ROW(),0)),"")</f>
        <v/>
      </c>
      <c r="C885" s="69" t="str">
        <f>IFERROR(CLEAN(HLOOKUP(C$1,'1.源数据-产品报告-消费降序'!C:C,ROW(),0)),"")</f>
        <v/>
      </c>
      <c r="D885" s="69" t="str">
        <f>IFERROR(CLEAN(HLOOKUP(D$1,'1.源数据-产品报告-消费降序'!D:D,ROW(),0)),"")</f>
        <v/>
      </c>
      <c r="E885" s="69" t="str">
        <f>IFERROR(CLEAN(HLOOKUP(E$1,'1.源数据-产品报告-消费降序'!E:E,ROW(),0)),"")</f>
        <v/>
      </c>
      <c r="F885" s="69" t="str">
        <f>IFERROR(CLEAN(HLOOKUP(F$1,'1.源数据-产品报告-消费降序'!F:F,ROW(),0)),"")</f>
        <v/>
      </c>
      <c r="G885" s="70">
        <f>IFERROR((HLOOKUP(G$1,'1.源数据-产品报告-消费降序'!G:G,ROW(),0)),"")</f>
        <v>0</v>
      </c>
      <c r="H8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5" s="69" t="str">
        <f>IFERROR(CLEAN(HLOOKUP(I$1,'1.源数据-产品报告-消费降序'!I:I,ROW(),0)),"")</f>
        <v/>
      </c>
      <c r="L885" s="69" t="str">
        <f>IFERROR(CLEAN(HLOOKUP(L$1,'1.源数据-产品报告-消费降序'!L:L,ROW(),0)),"")</f>
        <v/>
      </c>
      <c r="M885" s="69" t="str">
        <f>IFERROR(CLEAN(HLOOKUP(M$1,'1.源数据-产品报告-消费降序'!M:M,ROW(),0)),"")</f>
        <v/>
      </c>
      <c r="N885" s="69" t="str">
        <f>IFERROR(CLEAN(HLOOKUP(N$1,'1.源数据-产品报告-消费降序'!N:N,ROW(),0)),"")</f>
        <v/>
      </c>
      <c r="O885" s="69" t="str">
        <f>IFERROR(CLEAN(HLOOKUP(O$1,'1.源数据-产品报告-消费降序'!O:O,ROW(),0)),"")</f>
        <v/>
      </c>
      <c r="P885" s="69" t="str">
        <f>IFERROR(CLEAN(HLOOKUP(P$1,'1.源数据-产品报告-消费降序'!P:P,ROW(),0)),"")</f>
        <v/>
      </c>
      <c r="Q885" s="69" t="str">
        <f>IFERROR(CLEAN(HLOOKUP(Q$1,'1.源数据-产品报告-消费降序'!Q:Q,ROW(),0)),"")</f>
        <v/>
      </c>
      <c r="R885" s="69" t="str">
        <f>IFERROR(CLEAN(HLOOKUP(R$1,'1.源数据-产品报告-消费降序'!R:R,ROW(),0)),"")</f>
        <v/>
      </c>
      <c r="S8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5" s="69" t="str">
        <f>IFERROR(CLEAN(HLOOKUP(T$1,'1.源数据-产品报告-消费降序'!T:T,ROW(),0)),"")</f>
        <v/>
      </c>
      <c r="W885" s="69" t="str">
        <f>IFERROR(CLEAN(HLOOKUP(W$1,'1.源数据-产品报告-消费降序'!W:W,ROW(),0)),"")</f>
        <v/>
      </c>
      <c r="X885" s="69" t="str">
        <f>IFERROR(CLEAN(HLOOKUP(X$1,'1.源数据-产品报告-消费降序'!X:X,ROW(),0)),"")</f>
        <v/>
      </c>
      <c r="Y885" s="69" t="str">
        <f>IFERROR(CLEAN(HLOOKUP(Y$1,'1.源数据-产品报告-消费降序'!Y:Y,ROW(),0)),"")</f>
        <v/>
      </c>
      <c r="Z885" s="69" t="str">
        <f>IFERROR(CLEAN(HLOOKUP(Z$1,'1.源数据-产品报告-消费降序'!Z:Z,ROW(),0)),"")</f>
        <v/>
      </c>
      <c r="AA885" s="69" t="str">
        <f>IFERROR(CLEAN(HLOOKUP(AA$1,'1.源数据-产品报告-消费降序'!AA:AA,ROW(),0)),"")</f>
        <v/>
      </c>
      <c r="AB885" s="69" t="str">
        <f>IFERROR(CLEAN(HLOOKUP(AB$1,'1.源数据-产品报告-消费降序'!AB:AB,ROW(),0)),"")</f>
        <v/>
      </c>
      <c r="AC885" s="69" t="str">
        <f>IFERROR(CLEAN(HLOOKUP(AC$1,'1.源数据-产品报告-消费降序'!AC:AC,ROW(),0)),"")</f>
        <v/>
      </c>
      <c r="AD8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5" s="69" t="str">
        <f>IFERROR(CLEAN(HLOOKUP(AE$1,'1.源数据-产品报告-消费降序'!AE:AE,ROW(),0)),"")</f>
        <v/>
      </c>
      <c r="AH885" s="69" t="str">
        <f>IFERROR(CLEAN(HLOOKUP(AH$1,'1.源数据-产品报告-消费降序'!AH:AH,ROW(),0)),"")</f>
        <v/>
      </c>
      <c r="AI885" s="69" t="str">
        <f>IFERROR(CLEAN(HLOOKUP(AI$1,'1.源数据-产品报告-消费降序'!AI:AI,ROW(),0)),"")</f>
        <v/>
      </c>
      <c r="AJ885" s="69" t="str">
        <f>IFERROR(CLEAN(HLOOKUP(AJ$1,'1.源数据-产品报告-消费降序'!AJ:AJ,ROW(),0)),"")</f>
        <v/>
      </c>
      <c r="AK885" s="69" t="str">
        <f>IFERROR(CLEAN(HLOOKUP(AK$1,'1.源数据-产品报告-消费降序'!AK:AK,ROW(),0)),"")</f>
        <v/>
      </c>
      <c r="AL885" s="69" t="str">
        <f>IFERROR(CLEAN(HLOOKUP(AL$1,'1.源数据-产品报告-消费降序'!AL:AL,ROW(),0)),"")</f>
        <v/>
      </c>
      <c r="AM885" s="69" t="str">
        <f>IFERROR(CLEAN(HLOOKUP(AM$1,'1.源数据-产品报告-消费降序'!AM:AM,ROW(),0)),"")</f>
        <v/>
      </c>
      <c r="AN885" s="69" t="str">
        <f>IFERROR(CLEAN(HLOOKUP(AN$1,'1.源数据-产品报告-消费降序'!AN:AN,ROW(),0)),"")</f>
        <v/>
      </c>
      <c r="AO8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5" s="69" t="str">
        <f>IFERROR(CLEAN(HLOOKUP(AP$1,'1.源数据-产品报告-消费降序'!AP:AP,ROW(),0)),"")</f>
        <v/>
      </c>
      <c r="AS885" s="69" t="str">
        <f>IFERROR(CLEAN(HLOOKUP(AS$1,'1.源数据-产品报告-消费降序'!AS:AS,ROW(),0)),"")</f>
        <v/>
      </c>
      <c r="AT885" s="69" t="str">
        <f>IFERROR(CLEAN(HLOOKUP(AT$1,'1.源数据-产品报告-消费降序'!AT:AT,ROW(),0)),"")</f>
        <v/>
      </c>
      <c r="AU885" s="69" t="str">
        <f>IFERROR(CLEAN(HLOOKUP(AU$1,'1.源数据-产品报告-消费降序'!AU:AU,ROW(),0)),"")</f>
        <v/>
      </c>
      <c r="AV885" s="69" t="str">
        <f>IFERROR(CLEAN(HLOOKUP(AV$1,'1.源数据-产品报告-消费降序'!AV:AV,ROW(),0)),"")</f>
        <v/>
      </c>
      <c r="AW885" s="69" t="str">
        <f>IFERROR(CLEAN(HLOOKUP(AW$1,'1.源数据-产品报告-消费降序'!AW:AW,ROW(),0)),"")</f>
        <v/>
      </c>
      <c r="AX885" s="69" t="str">
        <f>IFERROR(CLEAN(HLOOKUP(AX$1,'1.源数据-产品报告-消费降序'!AX:AX,ROW(),0)),"")</f>
        <v/>
      </c>
      <c r="AY885" s="69" t="str">
        <f>IFERROR(CLEAN(HLOOKUP(AY$1,'1.源数据-产品报告-消费降序'!AY:AY,ROW(),0)),"")</f>
        <v/>
      </c>
      <c r="AZ8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5" s="69" t="str">
        <f>IFERROR(CLEAN(HLOOKUP(BA$1,'1.源数据-产品报告-消费降序'!BA:BA,ROW(),0)),"")</f>
        <v/>
      </c>
      <c r="BD885" s="69" t="str">
        <f>IFERROR(CLEAN(HLOOKUP(BD$1,'1.源数据-产品报告-消费降序'!BD:BD,ROW(),0)),"")</f>
        <v/>
      </c>
      <c r="BE885" s="69" t="str">
        <f>IFERROR(CLEAN(HLOOKUP(BE$1,'1.源数据-产品报告-消费降序'!BE:BE,ROW(),0)),"")</f>
        <v/>
      </c>
      <c r="BF885" s="69" t="str">
        <f>IFERROR(CLEAN(HLOOKUP(BF$1,'1.源数据-产品报告-消费降序'!BF:BF,ROW(),0)),"")</f>
        <v/>
      </c>
      <c r="BG885" s="69" t="str">
        <f>IFERROR(CLEAN(HLOOKUP(BG$1,'1.源数据-产品报告-消费降序'!BG:BG,ROW(),0)),"")</f>
        <v/>
      </c>
      <c r="BH885" s="69" t="str">
        <f>IFERROR(CLEAN(HLOOKUP(BH$1,'1.源数据-产品报告-消费降序'!BH:BH,ROW(),0)),"")</f>
        <v/>
      </c>
      <c r="BI885" s="69" t="str">
        <f>IFERROR(CLEAN(HLOOKUP(BI$1,'1.源数据-产品报告-消费降序'!BI:BI,ROW(),0)),"")</f>
        <v/>
      </c>
      <c r="BJ885" s="69" t="str">
        <f>IFERROR(CLEAN(HLOOKUP(BJ$1,'1.源数据-产品报告-消费降序'!BJ:BJ,ROW(),0)),"")</f>
        <v/>
      </c>
      <c r="BK8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5" s="69" t="str">
        <f>IFERROR(CLEAN(HLOOKUP(BL$1,'1.源数据-产品报告-消费降序'!BL:BL,ROW(),0)),"")</f>
        <v/>
      </c>
      <c r="BO885" s="69" t="str">
        <f>IFERROR(CLEAN(HLOOKUP(BO$1,'1.源数据-产品报告-消费降序'!BO:BO,ROW(),0)),"")</f>
        <v/>
      </c>
      <c r="BP885" s="69" t="str">
        <f>IFERROR(CLEAN(HLOOKUP(BP$1,'1.源数据-产品报告-消费降序'!BP:BP,ROW(),0)),"")</f>
        <v/>
      </c>
      <c r="BQ885" s="69" t="str">
        <f>IFERROR(CLEAN(HLOOKUP(BQ$1,'1.源数据-产品报告-消费降序'!BQ:BQ,ROW(),0)),"")</f>
        <v/>
      </c>
      <c r="BR885" s="69" t="str">
        <f>IFERROR(CLEAN(HLOOKUP(BR$1,'1.源数据-产品报告-消费降序'!BR:BR,ROW(),0)),"")</f>
        <v/>
      </c>
      <c r="BS885" s="69" t="str">
        <f>IFERROR(CLEAN(HLOOKUP(BS$1,'1.源数据-产品报告-消费降序'!BS:BS,ROW(),0)),"")</f>
        <v/>
      </c>
      <c r="BT885" s="69" t="str">
        <f>IFERROR(CLEAN(HLOOKUP(BT$1,'1.源数据-产品报告-消费降序'!BT:BT,ROW(),0)),"")</f>
        <v/>
      </c>
      <c r="BU885" s="69" t="str">
        <f>IFERROR(CLEAN(HLOOKUP(BU$1,'1.源数据-产品报告-消费降序'!BU:BU,ROW(),0)),"")</f>
        <v/>
      </c>
      <c r="BV8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5" s="69" t="str">
        <f>IFERROR(CLEAN(HLOOKUP(BW$1,'1.源数据-产品报告-消费降序'!BW:BW,ROW(),0)),"")</f>
        <v/>
      </c>
    </row>
    <row r="886" spans="1:75">
      <c r="A886" s="69" t="str">
        <f>IFERROR(CLEAN(HLOOKUP(A$1,'1.源数据-产品报告-消费降序'!A:A,ROW(),0)),"")</f>
        <v/>
      </c>
      <c r="B886" s="69" t="str">
        <f>IFERROR(CLEAN(HLOOKUP(B$1,'1.源数据-产品报告-消费降序'!B:B,ROW(),0)),"")</f>
        <v/>
      </c>
      <c r="C886" s="69" t="str">
        <f>IFERROR(CLEAN(HLOOKUP(C$1,'1.源数据-产品报告-消费降序'!C:C,ROW(),0)),"")</f>
        <v/>
      </c>
      <c r="D886" s="69" t="str">
        <f>IFERROR(CLEAN(HLOOKUP(D$1,'1.源数据-产品报告-消费降序'!D:D,ROW(),0)),"")</f>
        <v/>
      </c>
      <c r="E886" s="69" t="str">
        <f>IFERROR(CLEAN(HLOOKUP(E$1,'1.源数据-产品报告-消费降序'!E:E,ROW(),0)),"")</f>
        <v/>
      </c>
      <c r="F886" s="69" t="str">
        <f>IFERROR(CLEAN(HLOOKUP(F$1,'1.源数据-产品报告-消费降序'!F:F,ROW(),0)),"")</f>
        <v/>
      </c>
      <c r="G886" s="70">
        <f>IFERROR((HLOOKUP(G$1,'1.源数据-产品报告-消费降序'!G:G,ROW(),0)),"")</f>
        <v>0</v>
      </c>
      <c r="H8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6" s="69" t="str">
        <f>IFERROR(CLEAN(HLOOKUP(I$1,'1.源数据-产品报告-消费降序'!I:I,ROW(),0)),"")</f>
        <v/>
      </c>
      <c r="L886" s="69" t="str">
        <f>IFERROR(CLEAN(HLOOKUP(L$1,'1.源数据-产品报告-消费降序'!L:L,ROW(),0)),"")</f>
        <v/>
      </c>
      <c r="M886" s="69" t="str">
        <f>IFERROR(CLEAN(HLOOKUP(M$1,'1.源数据-产品报告-消费降序'!M:M,ROW(),0)),"")</f>
        <v/>
      </c>
      <c r="N886" s="69" t="str">
        <f>IFERROR(CLEAN(HLOOKUP(N$1,'1.源数据-产品报告-消费降序'!N:N,ROW(),0)),"")</f>
        <v/>
      </c>
      <c r="O886" s="69" t="str">
        <f>IFERROR(CLEAN(HLOOKUP(O$1,'1.源数据-产品报告-消费降序'!O:O,ROW(),0)),"")</f>
        <v/>
      </c>
      <c r="P886" s="69" t="str">
        <f>IFERROR(CLEAN(HLOOKUP(P$1,'1.源数据-产品报告-消费降序'!P:P,ROW(),0)),"")</f>
        <v/>
      </c>
      <c r="Q886" s="69" t="str">
        <f>IFERROR(CLEAN(HLOOKUP(Q$1,'1.源数据-产品报告-消费降序'!Q:Q,ROW(),0)),"")</f>
        <v/>
      </c>
      <c r="R886" s="69" t="str">
        <f>IFERROR(CLEAN(HLOOKUP(R$1,'1.源数据-产品报告-消费降序'!R:R,ROW(),0)),"")</f>
        <v/>
      </c>
      <c r="S8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6" s="69" t="str">
        <f>IFERROR(CLEAN(HLOOKUP(T$1,'1.源数据-产品报告-消费降序'!T:T,ROW(),0)),"")</f>
        <v/>
      </c>
      <c r="W886" s="69" t="str">
        <f>IFERROR(CLEAN(HLOOKUP(W$1,'1.源数据-产品报告-消费降序'!W:W,ROW(),0)),"")</f>
        <v/>
      </c>
      <c r="X886" s="69" t="str">
        <f>IFERROR(CLEAN(HLOOKUP(X$1,'1.源数据-产品报告-消费降序'!X:X,ROW(),0)),"")</f>
        <v/>
      </c>
      <c r="Y886" s="69" t="str">
        <f>IFERROR(CLEAN(HLOOKUP(Y$1,'1.源数据-产品报告-消费降序'!Y:Y,ROW(),0)),"")</f>
        <v/>
      </c>
      <c r="Z886" s="69" t="str">
        <f>IFERROR(CLEAN(HLOOKUP(Z$1,'1.源数据-产品报告-消费降序'!Z:Z,ROW(),0)),"")</f>
        <v/>
      </c>
      <c r="AA886" s="69" t="str">
        <f>IFERROR(CLEAN(HLOOKUP(AA$1,'1.源数据-产品报告-消费降序'!AA:AA,ROW(),0)),"")</f>
        <v/>
      </c>
      <c r="AB886" s="69" t="str">
        <f>IFERROR(CLEAN(HLOOKUP(AB$1,'1.源数据-产品报告-消费降序'!AB:AB,ROW(),0)),"")</f>
        <v/>
      </c>
      <c r="AC886" s="69" t="str">
        <f>IFERROR(CLEAN(HLOOKUP(AC$1,'1.源数据-产品报告-消费降序'!AC:AC,ROW(),0)),"")</f>
        <v/>
      </c>
      <c r="AD8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6" s="69" t="str">
        <f>IFERROR(CLEAN(HLOOKUP(AE$1,'1.源数据-产品报告-消费降序'!AE:AE,ROW(),0)),"")</f>
        <v/>
      </c>
      <c r="AH886" s="69" t="str">
        <f>IFERROR(CLEAN(HLOOKUP(AH$1,'1.源数据-产品报告-消费降序'!AH:AH,ROW(),0)),"")</f>
        <v/>
      </c>
      <c r="AI886" s="69" t="str">
        <f>IFERROR(CLEAN(HLOOKUP(AI$1,'1.源数据-产品报告-消费降序'!AI:AI,ROW(),0)),"")</f>
        <v/>
      </c>
      <c r="AJ886" s="69" t="str">
        <f>IFERROR(CLEAN(HLOOKUP(AJ$1,'1.源数据-产品报告-消费降序'!AJ:AJ,ROW(),0)),"")</f>
        <v/>
      </c>
      <c r="AK886" s="69" t="str">
        <f>IFERROR(CLEAN(HLOOKUP(AK$1,'1.源数据-产品报告-消费降序'!AK:AK,ROW(),0)),"")</f>
        <v/>
      </c>
      <c r="AL886" s="69" t="str">
        <f>IFERROR(CLEAN(HLOOKUP(AL$1,'1.源数据-产品报告-消费降序'!AL:AL,ROW(),0)),"")</f>
        <v/>
      </c>
      <c r="AM886" s="69" t="str">
        <f>IFERROR(CLEAN(HLOOKUP(AM$1,'1.源数据-产品报告-消费降序'!AM:AM,ROW(),0)),"")</f>
        <v/>
      </c>
      <c r="AN886" s="69" t="str">
        <f>IFERROR(CLEAN(HLOOKUP(AN$1,'1.源数据-产品报告-消费降序'!AN:AN,ROW(),0)),"")</f>
        <v/>
      </c>
      <c r="AO8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6" s="69" t="str">
        <f>IFERROR(CLEAN(HLOOKUP(AP$1,'1.源数据-产品报告-消费降序'!AP:AP,ROW(),0)),"")</f>
        <v/>
      </c>
      <c r="AS886" s="69" t="str">
        <f>IFERROR(CLEAN(HLOOKUP(AS$1,'1.源数据-产品报告-消费降序'!AS:AS,ROW(),0)),"")</f>
        <v/>
      </c>
      <c r="AT886" s="69" t="str">
        <f>IFERROR(CLEAN(HLOOKUP(AT$1,'1.源数据-产品报告-消费降序'!AT:AT,ROW(),0)),"")</f>
        <v/>
      </c>
      <c r="AU886" s="69" t="str">
        <f>IFERROR(CLEAN(HLOOKUP(AU$1,'1.源数据-产品报告-消费降序'!AU:AU,ROW(),0)),"")</f>
        <v/>
      </c>
      <c r="AV886" s="69" t="str">
        <f>IFERROR(CLEAN(HLOOKUP(AV$1,'1.源数据-产品报告-消费降序'!AV:AV,ROW(),0)),"")</f>
        <v/>
      </c>
      <c r="AW886" s="69" t="str">
        <f>IFERROR(CLEAN(HLOOKUP(AW$1,'1.源数据-产品报告-消费降序'!AW:AW,ROW(),0)),"")</f>
        <v/>
      </c>
      <c r="AX886" s="69" t="str">
        <f>IFERROR(CLEAN(HLOOKUP(AX$1,'1.源数据-产品报告-消费降序'!AX:AX,ROW(),0)),"")</f>
        <v/>
      </c>
      <c r="AY886" s="69" t="str">
        <f>IFERROR(CLEAN(HLOOKUP(AY$1,'1.源数据-产品报告-消费降序'!AY:AY,ROW(),0)),"")</f>
        <v/>
      </c>
      <c r="AZ8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6" s="69" t="str">
        <f>IFERROR(CLEAN(HLOOKUP(BA$1,'1.源数据-产品报告-消费降序'!BA:BA,ROW(),0)),"")</f>
        <v/>
      </c>
      <c r="BD886" s="69" t="str">
        <f>IFERROR(CLEAN(HLOOKUP(BD$1,'1.源数据-产品报告-消费降序'!BD:BD,ROW(),0)),"")</f>
        <v/>
      </c>
      <c r="BE886" s="69" t="str">
        <f>IFERROR(CLEAN(HLOOKUP(BE$1,'1.源数据-产品报告-消费降序'!BE:BE,ROW(),0)),"")</f>
        <v/>
      </c>
      <c r="BF886" s="69" t="str">
        <f>IFERROR(CLEAN(HLOOKUP(BF$1,'1.源数据-产品报告-消费降序'!BF:BF,ROW(),0)),"")</f>
        <v/>
      </c>
      <c r="BG886" s="69" t="str">
        <f>IFERROR(CLEAN(HLOOKUP(BG$1,'1.源数据-产品报告-消费降序'!BG:BG,ROW(),0)),"")</f>
        <v/>
      </c>
      <c r="BH886" s="69" t="str">
        <f>IFERROR(CLEAN(HLOOKUP(BH$1,'1.源数据-产品报告-消费降序'!BH:BH,ROW(),0)),"")</f>
        <v/>
      </c>
      <c r="BI886" s="69" t="str">
        <f>IFERROR(CLEAN(HLOOKUP(BI$1,'1.源数据-产品报告-消费降序'!BI:BI,ROW(),0)),"")</f>
        <v/>
      </c>
      <c r="BJ886" s="69" t="str">
        <f>IFERROR(CLEAN(HLOOKUP(BJ$1,'1.源数据-产品报告-消费降序'!BJ:BJ,ROW(),0)),"")</f>
        <v/>
      </c>
      <c r="BK8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6" s="69" t="str">
        <f>IFERROR(CLEAN(HLOOKUP(BL$1,'1.源数据-产品报告-消费降序'!BL:BL,ROW(),0)),"")</f>
        <v/>
      </c>
      <c r="BO886" s="69" t="str">
        <f>IFERROR(CLEAN(HLOOKUP(BO$1,'1.源数据-产品报告-消费降序'!BO:BO,ROW(),0)),"")</f>
        <v/>
      </c>
      <c r="BP886" s="69" t="str">
        <f>IFERROR(CLEAN(HLOOKUP(BP$1,'1.源数据-产品报告-消费降序'!BP:BP,ROW(),0)),"")</f>
        <v/>
      </c>
      <c r="BQ886" s="69" t="str">
        <f>IFERROR(CLEAN(HLOOKUP(BQ$1,'1.源数据-产品报告-消费降序'!BQ:BQ,ROW(),0)),"")</f>
        <v/>
      </c>
      <c r="BR886" s="69" t="str">
        <f>IFERROR(CLEAN(HLOOKUP(BR$1,'1.源数据-产品报告-消费降序'!BR:BR,ROW(),0)),"")</f>
        <v/>
      </c>
      <c r="BS886" s="69" t="str">
        <f>IFERROR(CLEAN(HLOOKUP(BS$1,'1.源数据-产品报告-消费降序'!BS:BS,ROW(),0)),"")</f>
        <v/>
      </c>
      <c r="BT886" s="69" t="str">
        <f>IFERROR(CLEAN(HLOOKUP(BT$1,'1.源数据-产品报告-消费降序'!BT:BT,ROW(),0)),"")</f>
        <v/>
      </c>
      <c r="BU886" s="69" t="str">
        <f>IFERROR(CLEAN(HLOOKUP(BU$1,'1.源数据-产品报告-消费降序'!BU:BU,ROW(),0)),"")</f>
        <v/>
      </c>
      <c r="BV8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6" s="69" t="str">
        <f>IFERROR(CLEAN(HLOOKUP(BW$1,'1.源数据-产品报告-消费降序'!BW:BW,ROW(),0)),"")</f>
        <v/>
      </c>
    </row>
    <row r="887" spans="1:75">
      <c r="A887" s="69" t="str">
        <f>IFERROR(CLEAN(HLOOKUP(A$1,'1.源数据-产品报告-消费降序'!A:A,ROW(),0)),"")</f>
        <v/>
      </c>
      <c r="B887" s="69" t="str">
        <f>IFERROR(CLEAN(HLOOKUP(B$1,'1.源数据-产品报告-消费降序'!B:B,ROW(),0)),"")</f>
        <v/>
      </c>
      <c r="C887" s="69" t="str">
        <f>IFERROR(CLEAN(HLOOKUP(C$1,'1.源数据-产品报告-消费降序'!C:C,ROW(),0)),"")</f>
        <v/>
      </c>
      <c r="D887" s="69" t="str">
        <f>IFERROR(CLEAN(HLOOKUP(D$1,'1.源数据-产品报告-消费降序'!D:D,ROW(),0)),"")</f>
        <v/>
      </c>
      <c r="E887" s="69" t="str">
        <f>IFERROR(CLEAN(HLOOKUP(E$1,'1.源数据-产品报告-消费降序'!E:E,ROW(),0)),"")</f>
        <v/>
      </c>
      <c r="F887" s="69" t="str">
        <f>IFERROR(CLEAN(HLOOKUP(F$1,'1.源数据-产品报告-消费降序'!F:F,ROW(),0)),"")</f>
        <v/>
      </c>
      <c r="G887" s="70">
        <f>IFERROR((HLOOKUP(G$1,'1.源数据-产品报告-消费降序'!G:G,ROW(),0)),"")</f>
        <v>0</v>
      </c>
      <c r="H8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7" s="69" t="str">
        <f>IFERROR(CLEAN(HLOOKUP(I$1,'1.源数据-产品报告-消费降序'!I:I,ROW(),0)),"")</f>
        <v/>
      </c>
      <c r="L887" s="69" t="str">
        <f>IFERROR(CLEAN(HLOOKUP(L$1,'1.源数据-产品报告-消费降序'!L:L,ROW(),0)),"")</f>
        <v/>
      </c>
      <c r="M887" s="69" t="str">
        <f>IFERROR(CLEAN(HLOOKUP(M$1,'1.源数据-产品报告-消费降序'!M:M,ROW(),0)),"")</f>
        <v/>
      </c>
      <c r="N887" s="69" t="str">
        <f>IFERROR(CLEAN(HLOOKUP(N$1,'1.源数据-产品报告-消费降序'!N:N,ROW(),0)),"")</f>
        <v/>
      </c>
      <c r="O887" s="69" t="str">
        <f>IFERROR(CLEAN(HLOOKUP(O$1,'1.源数据-产品报告-消费降序'!O:O,ROW(),0)),"")</f>
        <v/>
      </c>
      <c r="P887" s="69" t="str">
        <f>IFERROR(CLEAN(HLOOKUP(P$1,'1.源数据-产品报告-消费降序'!P:P,ROW(),0)),"")</f>
        <v/>
      </c>
      <c r="Q887" s="69" t="str">
        <f>IFERROR(CLEAN(HLOOKUP(Q$1,'1.源数据-产品报告-消费降序'!Q:Q,ROW(),0)),"")</f>
        <v/>
      </c>
      <c r="R887" s="69" t="str">
        <f>IFERROR(CLEAN(HLOOKUP(R$1,'1.源数据-产品报告-消费降序'!R:R,ROW(),0)),"")</f>
        <v/>
      </c>
      <c r="S8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7" s="69" t="str">
        <f>IFERROR(CLEAN(HLOOKUP(T$1,'1.源数据-产品报告-消费降序'!T:T,ROW(),0)),"")</f>
        <v/>
      </c>
      <c r="W887" s="69" t="str">
        <f>IFERROR(CLEAN(HLOOKUP(W$1,'1.源数据-产品报告-消费降序'!W:W,ROW(),0)),"")</f>
        <v/>
      </c>
      <c r="X887" s="69" t="str">
        <f>IFERROR(CLEAN(HLOOKUP(X$1,'1.源数据-产品报告-消费降序'!X:X,ROW(),0)),"")</f>
        <v/>
      </c>
      <c r="Y887" s="69" t="str">
        <f>IFERROR(CLEAN(HLOOKUP(Y$1,'1.源数据-产品报告-消费降序'!Y:Y,ROW(),0)),"")</f>
        <v/>
      </c>
      <c r="Z887" s="69" t="str">
        <f>IFERROR(CLEAN(HLOOKUP(Z$1,'1.源数据-产品报告-消费降序'!Z:Z,ROW(),0)),"")</f>
        <v/>
      </c>
      <c r="AA887" s="69" t="str">
        <f>IFERROR(CLEAN(HLOOKUP(AA$1,'1.源数据-产品报告-消费降序'!AA:AA,ROW(),0)),"")</f>
        <v/>
      </c>
      <c r="AB887" s="69" t="str">
        <f>IFERROR(CLEAN(HLOOKUP(AB$1,'1.源数据-产品报告-消费降序'!AB:AB,ROW(),0)),"")</f>
        <v/>
      </c>
      <c r="AC887" s="69" t="str">
        <f>IFERROR(CLEAN(HLOOKUP(AC$1,'1.源数据-产品报告-消费降序'!AC:AC,ROW(),0)),"")</f>
        <v/>
      </c>
      <c r="AD8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7" s="69" t="str">
        <f>IFERROR(CLEAN(HLOOKUP(AE$1,'1.源数据-产品报告-消费降序'!AE:AE,ROW(),0)),"")</f>
        <v/>
      </c>
      <c r="AH887" s="69" t="str">
        <f>IFERROR(CLEAN(HLOOKUP(AH$1,'1.源数据-产品报告-消费降序'!AH:AH,ROW(),0)),"")</f>
        <v/>
      </c>
      <c r="AI887" s="69" t="str">
        <f>IFERROR(CLEAN(HLOOKUP(AI$1,'1.源数据-产品报告-消费降序'!AI:AI,ROW(),0)),"")</f>
        <v/>
      </c>
      <c r="AJ887" s="69" t="str">
        <f>IFERROR(CLEAN(HLOOKUP(AJ$1,'1.源数据-产品报告-消费降序'!AJ:AJ,ROW(),0)),"")</f>
        <v/>
      </c>
      <c r="AK887" s="69" t="str">
        <f>IFERROR(CLEAN(HLOOKUP(AK$1,'1.源数据-产品报告-消费降序'!AK:AK,ROW(),0)),"")</f>
        <v/>
      </c>
      <c r="AL887" s="69" t="str">
        <f>IFERROR(CLEAN(HLOOKUP(AL$1,'1.源数据-产品报告-消费降序'!AL:AL,ROW(),0)),"")</f>
        <v/>
      </c>
      <c r="AM887" s="69" t="str">
        <f>IFERROR(CLEAN(HLOOKUP(AM$1,'1.源数据-产品报告-消费降序'!AM:AM,ROW(),0)),"")</f>
        <v/>
      </c>
      <c r="AN887" s="69" t="str">
        <f>IFERROR(CLEAN(HLOOKUP(AN$1,'1.源数据-产品报告-消费降序'!AN:AN,ROW(),0)),"")</f>
        <v/>
      </c>
      <c r="AO8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7" s="69" t="str">
        <f>IFERROR(CLEAN(HLOOKUP(AP$1,'1.源数据-产品报告-消费降序'!AP:AP,ROW(),0)),"")</f>
        <v/>
      </c>
      <c r="AS887" s="69" t="str">
        <f>IFERROR(CLEAN(HLOOKUP(AS$1,'1.源数据-产品报告-消费降序'!AS:AS,ROW(),0)),"")</f>
        <v/>
      </c>
      <c r="AT887" s="69" t="str">
        <f>IFERROR(CLEAN(HLOOKUP(AT$1,'1.源数据-产品报告-消费降序'!AT:AT,ROW(),0)),"")</f>
        <v/>
      </c>
      <c r="AU887" s="69" t="str">
        <f>IFERROR(CLEAN(HLOOKUP(AU$1,'1.源数据-产品报告-消费降序'!AU:AU,ROW(),0)),"")</f>
        <v/>
      </c>
      <c r="AV887" s="69" t="str">
        <f>IFERROR(CLEAN(HLOOKUP(AV$1,'1.源数据-产品报告-消费降序'!AV:AV,ROW(),0)),"")</f>
        <v/>
      </c>
      <c r="AW887" s="69" t="str">
        <f>IFERROR(CLEAN(HLOOKUP(AW$1,'1.源数据-产品报告-消费降序'!AW:AW,ROW(),0)),"")</f>
        <v/>
      </c>
      <c r="AX887" s="69" t="str">
        <f>IFERROR(CLEAN(HLOOKUP(AX$1,'1.源数据-产品报告-消费降序'!AX:AX,ROW(),0)),"")</f>
        <v/>
      </c>
      <c r="AY887" s="69" t="str">
        <f>IFERROR(CLEAN(HLOOKUP(AY$1,'1.源数据-产品报告-消费降序'!AY:AY,ROW(),0)),"")</f>
        <v/>
      </c>
      <c r="AZ8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7" s="69" t="str">
        <f>IFERROR(CLEAN(HLOOKUP(BA$1,'1.源数据-产品报告-消费降序'!BA:BA,ROW(),0)),"")</f>
        <v/>
      </c>
      <c r="BD887" s="69" t="str">
        <f>IFERROR(CLEAN(HLOOKUP(BD$1,'1.源数据-产品报告-消费降序'!BD:BD,ROW(),0)),"")</f>
        <v/>
      </c>
      <c r="BE887" s="69" t="str">
        <f>IFERROR(CLEAN(HLOOKUP(BE$1,'1.源数据-产品报告-消费降序'!BE:BE,ROW(),0)),"")</f>
        <v/>
      </c>
      <c r="BF887" s="69" t="str">
        <f>IFERROR(CLEAN(HLOOKUP(BF$1,'1.源数据-产品报告-消费降序'!BF:BF,ROW(),0)),"")</f>
        <v/>
      </c>
      <c r="BG887" s="69" t="str">
        <f>IFERROR(CLEAN(HLOOKUP(BG$1,'1.源数据-产品报告-消费降序'!BG:BG,ROW(),0)),"")</f>
        <v/>
      </c>
      <c r="BH887" s="69" t="str">
        <f>IFERROR(CLEAN(HLOOKUP(BH$1,'1.源数据-产品报告-消费降序'!BH:BH,ROW(),0)),"")</f>
        <v/>
      </c>
      <c r="BI887" s="69" t="str">
        <f>IFERROR(CLEAN(HLOOKUP(BI$1,'1.源数据-产品报告-消费降序'!BI:BI,ROW(),0)),"")</f>
        <v/>
      </c>
      <c r="BJ887" s="69" t="str">
        <f>IFERROR(CLEAN(HLOOKUP(BJ$1,'1.源数据-产品报告-消费降序'!BJ:BJ,ROW(),0)),"")</f>
        <v/>
      </c>
      <c r="BK8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7" s="69" t="str">
        <f>IFERROR(CLEAN(HLOOKUP(BL$1,'1.源数据-产品报告-消费降序'!BL:BL,ROW(),0)),"")</f>
        <v/>
      </c>
      <c r="BO887" s="69" t="str">
        <f>IFERROR(CLEAN(HLOOKUP(BO$1,'1.源数据-产品报告-消费降序'!BO:BO,ROW(),0)),"")</f>
        <v/>
      </c>
      <c r="BP887" s="69" t="str">
        <f>IFERROR(CLEAN(HLOOKUP(BP$1,'1.源数据-产品报告-消费降序'!BP:BP,ROW(),0)),"")</f>
        <v/>
      </c>
      <c r="BQ887" s="69" t="str">
        <f>IFERROR(CLEAN(HLOOKUP(BQ$1,'1.源数据-产品报告-消费降序'!BQ:BQ,ROW(),0)),"")</f>
        <v/>
      </c>
      <c r="BR887" s="69" t="str">
        <f>IFERROR(CLEAN(HLOOKUP(BR$1,'1.源数据-产品报告-消费降序'!BR:BR,ROW(),0)),"")</f>
        <v/>
      </c>
      <c r="BS887" s="69" t="str">
        <f>IFERROR(CLEAN(HLOOKUP(BS$1,'1.源数据-产品报告-消费降序'!BS:BS,ROW(),0)),"")</f>
        <v/>
      </c>
      <c r="BT887" s="69" t="str">
        <f>IFERROR(CLEAN(HLOOKUP(BT$1,'1.源数据-产品报告-消费降序'!BT:BT,ROW(),0)),"")</f>
        <v/>
      </c>
      <c r="BU887" s="69" t="str">
        <f>IFERROR(CLEAN(HLOOKUP(BU$1,'1.源数据-产品报告-消费降序'!BU:BU,ROW(),0)),"")</f>
        <v/>
      </c>
      <c r="BV8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7" s="69" t="str">
        <f>IFERROR(CLEAN(HLOOKUP(BW$1,'1.源数据-产品报告-消费降序'!BW:BW,ROW(),0)),"")</f>
        <v/>
      </c>
    </row>
    <row r="888" spans="1:75">
      <c r="A888" s="69" t="str">
        <f>IFERROR(CLEAN(HLOOKUP(A$1,'1.源数据-产品报告-消费降序'!A:A,ROW(),0)),"")</f>
        <v/>
      </c>
      <c r="B888" s="69" t="str">
        <f>IFERROR(CLEAN(HLOOKUP(B$1,'1.源数据-产品报告-消费降序'!B:B,ROW(),0)),"")</f>
        <v/>
      </c>
      <c r="C888" s="69" t="str">
        <f>IFERROR(CLEAN(HLOOKUP(C$1,'1.源数据-产品报告-消费降序'!C:C,ROW(),0)),"")</f>
        <v/>
      </c>
      <c r="D888" s="69" t="str">
        <f>IFERROR(CLEAN(HLOOKUP(D$1,'1.源数据-产品报告-消费降序'!D:D,ROW(),0)),"")</f>
        <v/>
      </c>
      <c r="E888" s="69" t="str">
        <f>IFERROR(CLEAN(HLOOKUP(E$1,'1.源数据-产品报告-消费降序'!E:E,ROW(),0)),"")</f>
        <v/>
      </c>
      <c r="F888" s="69" t="str">
        <f>IFERROR(CLEAN(HLOOKUP(F$1,'1.源数据-产品报告-消费降序'!F:F,ROW(),0)),"")</f>
        <v/>
      </c>
      <c r="G888" s="70">
        <f>IFERROR((HLOOKUP(G$1,'1.源数据-产品报告-消费降序'!G:G,ROW(),0)),"")</f>
        <v>0</v>
      </c>
      <c r="H8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8" s="69" t="str">
        <f>IFERROR(CLEAN(HLOOKUP(I$1,'1.源数据-产品报告-消费降序'!I:I,ROW(),0)),"")</f>
        <v/>
      </c>
      <c r="L888" s="69" t="str">
        <f>IFERROR(CLEAN(HLOOKUP(L$1,'1.源数据-产品报告-消费降序'!L:L,ROW(),0)),"")</f>
        <v/>
      </c>
      <c r="M888" s="69" t="str">
        <f>IFERROR(CLEAN(HLOOKUP(M$1,'1.源数据-产品报告-消费降序'!M:M,ROW(),0)),"")</f>
        <v/>
      </c>
      <c r="N888" s="69" t="str">
        <f>IFERROR(CLEAN(HLOOKUP(N$1,'1.源数据-产品报告-消费降序'!N:N,ROW(),0)),"")</f>
        <v/>
      </c>
      <c r="O888" s="69" t="str">
        <f>IFERROR(CLEAN(HLOOKUP(O$1,'1.源数据-产品报告-消费降序'!O:O,ROW(),0)),"")</f>
        <v/>
      </c>
      <c r="P888" s="69" t="str">
        <f>IFERROR(CLEAN(HLOOKUP(P$1,'1.源数据-产品报告-消费降序'!P:P,ROW(),0)),"")</f>
        <v/>
      </c>
      <c r="Q888" s="69" t="str">
        <f>IFERROR(CLEAN(HLOOKUP(Q$1,'1.源数据-产品报告-消费降序'!Q:Q,ROW(),0)),"")</f>
        <v/>
      </c>
      <c r="R888" s="69" t="str">
        <f>IFERROR(CLEAN(HLOOKUP(R$1,'1.源数据-产品报告-消费降序'!R:R,ROW(),0)),"")</f>
        <v/>
      </c>
      <c r="S8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8" s="69" t="str">
        <f>IFERROR(CLEAN(HLOOKUP(T$1,'1.源数据-产品报告-消费降序'!T:T,ROW(),0)),"")</f>
        <v/>
      </c>
      <c r="W888" s="69" t="str">
        <f>IFERROR(CLEAN(HLOOKUP(W$1,'1.源数据-产品报告-消费降序'!W:W,ROW(),0)),"")</f>
        <v/>
      </c>
      <c r="X888" s="69" t="str">
        <f>IFERROR(CLEAN(HLOOKUP(X$1,'1.源数据-产品报告-消费降序'!X:X,ROW(),0)),"")</f>
        <v/>
      </c>
      <c r="Y888" s="69" t="str">
        <f>IFERROR(CLEAN(HLOOKUP(Y$1,'1.源数据-产品报告-消费降序'!Y:Y,ROW(),0)),"")</f>
        <v/>
      </c>
      <c r="Z888" s="69" t="str">
        <f>IFERROR(CLEAN(HLOOKUP(Z$1,'1.源数据-产品报告-消费降序'!Z:Z,ROW(),0)),"")</f>
        <v/>
      </c>
      <c r="AA888" s="69" t="str">
        <f>IFERROR(CLEAN(HLOOKUP(AA$1,'1.源数据-产品报告-消费降序'!AA:AA,ROW(),0)),"")</f>
        <v/>
      </c>
      <c r="AB888" s="69" t="str">
        <f>IFERROR(CLEAN(HLOOKUP(AB$1,'1.源数据-产品报告-消费降序'!AB:AB,ROW(),0)),"")</f>
        <v/>
      </c>
      <c r="AC888" s="69" t="str">
        <f>IFERROR(CLEAN(HLOOKUP(AC$1,'1.源数据-产品报告-消费降序'!AC:AC,ROW(),0)),"")</f>
        <v/>
      </c>
      <c r="AD8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8" s="69" t="str">
        <f>IFERROR(CLEAN(HLOOKUP(AE$1,'1.源数据-产品报告-消费降序'!AE:AE,ROW(),0)),"")</f>
        <v/>
      </c>
      <c r="AH888" s="69" t="str">
        <f>IFERROR(CLEAN(HLOOKUP(AH$1,'1.源数据-产品报告-消费降序'!AH:AH,ROW(),0)),"")</f>
        <v/>
      </c>
      <c r="AI888" s="69" t="str">
        <f>IFERROR(CLEAN(HLOOKUP(AI$1,'1.源数据-产品报告-消费降序'!AI:AI,ROW(),0)),"")</f>
        <v/>
      </c>
      <c r="AJ888" s="69" t="str">
        <f>IFERROR(CLEAN(HLOOKUP(AJ$1,'1.源数据-产品报告-消费降序'!AJ:AJ,ROW(),0)),"")</f>
        <v/>
      </c>
      <c r="AK888" s="69" t="str">
        <f>IFERROR(CLEAN(HLOOKUP(AK$1,'1.源数据-产品报告-消费降序'!AK:AK,ROW(),0)),"")</f>
        <v/>
      </c>
      <c r="AL888" s="69" t="str">
        <f>IFERROR(CLEAN(HLOOKUP(AL$1,'1.源数据-产品报告-消费降序'!AL:AL,ROW(),0)),"")</f>
        <v/>
      </c>
      <c r="AM888" s="69" t="str">
        <f>IFERROR(CLEAN(HLOOKUP(AM$1,'1.源数据-产品报告-消费降序'!AM:AM,ROW(),0)),"")</f>
        <v/>
      </c>
      <c r="AN888" s="69" t="str">
        <f>IFERROR(CLEAN(HLOOKUP(AN$1,'1.源数据-产品报告-消费降序'!AN:AN,ROW(),0)),"")</f>
        <v/>
      </c>
      <c r="AO8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8" s="69" t="str">
        <f>IFERROR(CLEAN(HLOOKUP(AP$1,'1.源数据-产品报告-消费降序'!AP:AP,ROW(),0)),"")</f>
        <v/>
      </c>
      <c r="AS888" s="69" t="str">
        <f>IFERROR(CLEAN(HLOOKUP(AS$1,'1.源数据-产品报告-消费降序'!AS:AS,ROW(),0)),"")</f>
        <v/>
      </c>
      <c r="AT888" s="69" t="str">
        <f>IFERROR(CLEAN(HLOOKUP(AT$1,'1.源数据-产品报告-消费降序'!AT:AT,ROW(),0)),"")</f>
        <v/>
      </c>
      <c r="AU888" s="69" t="str">
        <f>IFERROR(CLEAN(HLOOKUP(AU$1,'1.源数据-产品报告-消费降序'!AU:AU,ROW(),0)),"")</f>
        <v/>
      </c>
      <c r="AV888" s="69" t="str">
        <f>IFERROR(CLEAN(HLOOKUP(AV$1,'1.源数据-产品报告-消费降序'!AV:AV,ROW(),0)),"")</f>
        <v/>
      </c>
      <c r="AW888" s="69" t="str">
        <f>IFERROR(CLEAN(HLOOKUP(AW$1,'1.源数据-产品报告-消费降序'!AW:AW,ROW(),0)),"")</f>
        <v/>
      </c>
      <c r="AX888" s="69" t="str">
        <f>IFERROR(CLEAN(HLOOKUP(AX$1,'1.源数据-产品报告-消费降序'!AX:AX,ROW(),0)),"")</f>
        <v/>
      </c>
      <c r="AY888" s="69" t="str">
        <f>IFERROR(CLEAN(HLOOKUP(AY$1,'1.源数据-产品报告-消费降序'!AY:AY,ROW(),0)),"")</f>
        <v/>
      </c>
      <c r="AZ8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8" s="69" t="str">
        <f>IFERROR(CLEAN(HLOOKUP(BA$1,'1.源数据-产品报告-消费降序'!BA:BA,ROW(),0)),"")</f>
        <v/>
      </c>
      <c r="BD888" s="69" t="str">
        <f>IFERROR(CLEAN(HLOOKUP(BD$1,'1.源数据-产品报告-消费降序'!BD:BD,ROW(),0)),"")</f>
        <v/>
      </c>
      <c r="BE888" s="69" t="str">
        <f>IFERROR(CLEAN(HLOOKUP(BE$1,'1.源数据-产品报告-消费降序'!BE:BE,ROW(),0)),"")</f>
        <v/>
      </c>
      <c r="BF888" s="69" t="str">
        <f>IFERROR(CLEAN(HLOOKUP(BF$1,'1.源数据-产品报告-消费降序'!BF:BF,ROW(),0)),"")</f>
        <v/>
      </c>
      <c r="BG888" s="69" t="str">
        <f>IFERROR(CLEAN(HLOOKUP(BG$1,'1.源数据-产品报告-消费降序'!BG:BG,ROW(),0)),"")</f>
        <v/>
      </c>
      <c r="BH888" s="69" t="str">
        <f>IFERROR(CLEAN(HLOOKUP(BH$1,'1.源数据-产品报告-消费降序'!BH:BH,ROW(),0)),"")</f>
        <v/>
      </c>
      <c r="BI888" s="69" t="str">
        <f>IFERROR(CLEAN(HLOOKUP(BI$1,'1.源数据-产品报告-消费降序'!BI:BI,ROW(),0)),"")</f>
        <v/>
      </c>
      <c r="BJ888" s="69" t="str">
        <f>IFERROR(CLEAN(HLOOKUP(BJ$1,'1.源数据-产品报告-消费降序'!BJ:BJ,ROW(),0)),"")</f>
        <v/>
      </c>
      <c r="BK8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8" s="69" t="str">
        <f>IFERROR(CLEAN(HLOOKUP(BL$1,'1.源数据-产品报告-消费降序'!BL:BL,ROW(),0)),"")</f>
        <v/>
      </c>
      <c r="BO888" s="69" t="str">
        <f>IFERROR(CLEAN(HLOOKUP(BO$1,'1.源数据-产品报告-消费降序'!BO:BO,ROW(),0)),"")</f>
        <v/>
      </c>
      <c r="BP888" s="69" t="str">
        <f>IFERROR(CLEAN(HLOOKUP(BP$1,'1.源数据-产品报告-消费降序'!BP:BP,ROW(),0)),"")</f>
        <v/>
      </c>
      <c r="BQ888" s="69" t="str">
        <f>IFERROR(CLEAN(HLOOKUP(BQ$1,'1.源数据-产品报告-消费降序'!BQ:BQ,ROW(),0)),"")</f>
        <v/>
      </c>
      <c r="BR888" s="69" t="str">
        <f>IFERROR(CLEAN(HLOOKUP(BR$1,'1.源数据-产品报告-消费降序'!BR:BR,ROW(),0)),"")</f>
        <v/>
      </c>
      <c r="BS888" s="69" t="str">
        <f>IFERROR(CLEAN(HLOOKUP(BS$1,'1.源数据-产品报告-消费降序'!BS:BS,ROW(),0)),"")</f>
        <v/>
      </c>
      <c r="BT888" s="69" t="str">
        <f>IFERROR(CLEAN(HLOOKUP(BT$1,'1.源数据-产品报告-消费降序'!BT:BT,ROW(),0)),"")</f>
        <v/>
      </c>
      <c r="BU888" s="69" t="str">
        <f>IFERROR(CLEAN(HLOOKUP(BU$1,'1.源数据-产品报告-消费降序'!BU:BU,ROW(),0)),"")</f>
        <v/>
      </c>
      <c r="BV8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8" s="69" t="str">
        <f>IFERROR(CLEAN(HLOOKUP(BW$1,'1.源数据-产品报告-消费降序'!BW:BW,ROW(),0)),"")</f>
        <v/>
      </c>
    </row>
    <row r="889" spans="1:75">
      <c r="A889" s="69" t="str">
        <f>IFERROR(CLEAN(HLOOKUP(A$1,'1.源数据-产品报告-消费降序'!A:A,ROW(),0)),"")</f>
        <v/>
      </c>
      <c r="B889" s="69" t="str">
        <f>IFERROR(CLEAN(HLOOKUP(B$1,'1.源数据-产品报告-消费降序'!B:B,ROW(),0)),"")</f>
        <v/>
      </c>
      <c r="C889" s="69" t="str">
        <f>IFERROR(CLEAN(HLOOKUP(C$1,'1.源数据-产品报告-消费降序'!C:C,ROW(),0)),"")</f>
        <v/>
      </c>
      <c r="D889" s="69" t="str">
        <f>IFERROR(CLEAN(HLOOKUP(D$1,'1.源数据-产品报告-消费降序'!D:D,ROW(),0)),"")</f>
        <v/>
      </c>
      <c r="E889" s="69" t="str">
        <f>IFERROR(CLEAN(HLOOKUP(E$1,'1.源数据-产品报告-消费降序'!E:E,ROW(),0)),"")</f>
        <v/>
      </c>
      <c r="F889" s="69" t="str">
        <f>IFERROR(CLEAN(HLOOKUP(F$1,'1.源数据-产品报告-消费降序'!F:F,ROW(),0)),"")</f>
        <v/>
      </c>
      <c r="G889" s="70">
        <f>IFERROR((HLOOKUP(G$1,'1.源数据-产品报告-消费降序'!G:G,ROW(),0)),"")</f>
        <v>0</v>
      </c>
      <c r="H8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89" s="69" t="str">
        <f>IFERROR(CLEAN(HLOOKUP(I$1,'1.源数据-产品报告-消费降序'!I:I,ROW(),0)),"")</f>
        <v/>
      </c>
      <c r="L889" s="69" t="str">
        <f>IFERROR(CLEAN(HLOOKUP(L$1,'1.源数据-产品报告-消费降序'!L:L,ROW(),0)),"")</f>
        <v/>
      </c>
      <c r="M889" s="69" t="str">
        <f>IFERROR(CLEAN(HLOOKUP(M$1,'1.源数据-产品报告-消费降序'!M:M,ROW(),0)),"")</f>
        <v/>
      </c>
      <c r="N889" s="69" t="str">
        <f>IFERROR(CLEAN(HLOOKUP(N$1,'1.源数据-产品报告-消费降序'!N:N,ROW(),0)),"")</f>
        <v/>
      </c>
      <c r="O889" s="69" t="str">
        <f>IFERROR(CLEAN(HLOOKUP(O$1,'1.源数据-产品报告-消费降序'!O:O,ROW(),0)),"")</f>
        <v/>
      </c>
      <c r="P889" s="69" t="str">
        <f>IFERROR(CLEAN(HLOOKUP(P$1,'1.源数据-产品报告-消费降序'!P:P,ROW(),0)),"")</f>
        <v/>
      </c>
      <c r="Q889" s="69" t="str">
        <f>IFERROR(CLEAN(HLOOKUP(Q$1,'1.源数据-产品报告-消费降序'!Q:Q,ROW(),0)),"")</f>
        <v/>
      </c>
      <c r="R889" s="69" t="str">
        <f>IFERROR(CLEAN(HLOOKUP(R$1,'1.源数据-产品报告-消费降序'!R:R,ROW(),0)),"")</f>
        <v/>
      </c>
      <c r="S8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89" s="69" t="str">
        <f>IFERROR(CLEAN(HLOOKUP(T$1,'1.源数据-产品报告-消费降序'!T:T,ROW(),0)),"")</f>
        <v/>
      </c>
      <c r="W889" s="69" t="str">
        <f>IFERROR(CLEAN(HLOOKUP(W$1,'1.源数据-产品报告-消费降序'!W:W,ROW(),0)),"")</f>
        <v/>
      </c>
      <c r="X889" s="69" t="str">
        <f>IFERROR(CLEAN(HLOOKUP(X$1,'1.源数据-产品报告-消费降序'!X:X,ROW(),0)),"")</f>
        <v/>
      </c>
      <c r="Y889" s="69" t="str">
        <f>IFERROR(CLEAN(HLOOKUP(Y$1,'1.源数据-产品报告-消费降序'!Y:Y,ROW(),0)),"")</f>
        <v/>
      </c>
      <c r="Z889" s="69" t="str">
        <f>IFERROR(CLEAN(HLOOKUP(Z$1,'1.源数据-产品报告-消费降序'!Z:Z,ROW(),0)),"")</f>
        <v/>
      </c>
      <c r="AA889" s="69" t="str">
        <f>IFERROR(CLEAN(HLOOKUP(AA$1,'1.源数据-产品报告-消费降序'!AA:AA,ROW(),0)),"")</f>
        <v/>
      </c>
      <c r="AB889" s="69" t="str">
        <f>IFERROR(CLEAN(HLOOKUP(AB$1,'1.源数据-产品报告-消费降序'!AB:AB,ROW(),0)),"")</f>
        <v/>
      </c>
      <c r="AC889" s="69" t="str">
        <f>IFERROR(CLEAN(HLOOKUP(AC$1,'1.源数据-产品报告-消费降序'!AC:AC,ROW(),0)),"")</f>
        <v/>
      </c>
      <c r="AD8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89" s="69" t="str">
        <f>IFERROR(CLEAN(HLOOKUP(AE$1,'1.源数据-产品报告-消费降序'!AE:AE,ROW(),0)),"")</f>
        <v/>
      </c>
      <c r="AH889" s="69" t="str">
        <f>IFERROR(CLEAN(HLOOKUP(AH$1,'1.源数据-产品报告-消费降序'!AH:AH,ROW(),0)),"")</f>
        <v/>
      </c>
      <c r="AI889" s="69" t="str">
        <f>IFERROR(CLEAN(HLOOKUP(AI$1,'1.源数据-产品报告-消费降序'!AI:AI,ROW(),0)),"")</f>
        <v/>
      </c>
      <c r="AJ889" s="69" t="str">
        <f>IFERROR(CLEAN(HLOOKUP(AJ$1,'1.源数据-产品报告-消费降序'!AJ:AJ,ROW(),0)),"")</f>
        <v/>
      </c>
      <c r="AK889" s="69" t="str">
        <f>IFERROR(CLEAN(HLOOKUP(AK$1,'1.源数据-产品报告-消费降序'!AK:AK,ROW(),0)),"")</f>
        <v/>
      </c>
      <c r="AL889" s="69" t="str">
        <f>IFERROR(CLEAN(HLOOKUP(AL$1,'1.源数据-产品报告-消费降序'!AL:AL,ROW(),0)),"")</f>
        <v/>
      </c>
      <c r="AM889" s="69" t="str">
        <f>IFERROR(CLEAN(HLOOKUP(AM$1,'1.源数据-产品报告-消费降序'!AM:AM,ROW(),0)),"")</f>
        <v/>
      </c>
      <c r="AN889" s="69" t="str">
        <f>IFERROR(CLEAN(HLOOKUP(AN$1,'1.源数据-产品报告-消费降序'!AN:AN,ROW(),0)),"")</f>
        <v/>
      </c>
      <c r="AO8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89" s="69" t="str">
        <f>IFERROR(CLEAN(HLOOKUP(AP$1,'1.源数据-产品报告-消费降序'!AP:AP,ROW(),0)),"")</f>
        <v/>
      </c>
      <c r="AS889" s="69" t="str">
        <f>IFERROR(CLEAN(HLOOKUP(AS$1,'1.源数据-产品报告-消费降序'!AS:AS,ROW(),0)),"")</f>
        <v/>
      </c>
      <c r="AT889" s="69" t="str">
        <f>IFERROR(CLEAN(HLOOKUP(AT$1,'1.源数据-产品报告-消费降序'!AT:AT,ROW(),0)),"")</f>
        <v/>
      </c>
      <c r="AU889" s="69" t="str">
        <f>IFERROR(CLEAN(HLOOKUP(AU$1,'1.源数据-产品报告-消费降序'!AU:AU,ROW(),0)),"")</f>
        <v/>
      </c>
      <c r="AV889" s="69" t="str">
        <f>IFERROR(CLEAN(HLOOKUP(AV$1,'1.源数据-产品报告-消费降序'!AV:AV,ROW(),0)),"")</f>
        <v/>
      </c>
      <c r="AW889" s="69" t="str">
        <f>IFERROR(CLEAN(HLOOKUP(AW$1,'1.源数据-产品报告-消费降序'!AW:AW,ROW(),0)),"")</f>
        <v/>
      </c>
      <c r="AX889" s="69" t="str">
        <f>IFERROR(CLEAN(HLOOKUP(AX$1,'1.源数据-产品报告-消费降序'!AX:AX,ROW(),0)),"")</f>
        <v/>
      </c>
      <c r="AY889" s="69" t="str">
        <f>IFERROR(CLEAN(HLOOKUP(AY$1,'1.源数据-产品报告-消费降序'!AY:AY,ROW(),0)),"")</f>
        <v/>
      </c>
      <c r="AZ8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89" s="69" t="str">
        <f>IFERROR(CLEAN(HLOOKUP(BA$1,'1.源数据-产品报告-消费降序'!BA:BA,ROW(),0)),"")</f>
        <v/>
      </c>
      <c r="BD889" s="69" t="str">
        <f>IFERROR(CLEAN(HLOOKUP(BD$1,'1.源数据-产品报告-消费降序'!BD:BD,ROW(),0)),"")</f>
        <v/>
      </c>
      <c r="BE889" s="69" t="str">
        <f>IFERROR(CLEAN(HLOOKUP(BE$1,'1.源数据-产品报告-消费降序'!BE:BE,ROW(),0)),"")</f>
        <v/>
      </c>
      <c r="BF889" s="69" t="str">
        <f>IFERROR(CLEAN(HLOOKUP(BF$1,'1.源数据-产品报告-消费降序'!BF:BF,ROW(),0)),"")</f>
        <v/>
      </c>
      <c r="BG889" s="69" t="str">
        <f>IFERROR(CLEAN(HLOOKUP(BG$1,'1.源数据-产品报告-消费降序'!BG:BG,ROW(),0)),"")</f>
        <v/>
      </c>
      <c r="BH889" s="69" t="str">
        <f>IFERROR(CLEAN(HLOOKUP(BH$1,'1.源数据-产品报告-消费降序'!BH:BH,ROW(),0)),"")</f>
        <v/>
      </c>
      <c r="BI889" s="69" t="str">
        <f>IFERROR(CLEAN(HLOOKUP(BI$1,'1.源数据-产品报告-消费降序'!BI:BI,ROW(),0)),"")</f>
        <v/>
      </c>
      <c r="BJ889" s="69" t="str">
        <f>IFERROR(CLEAN(HLOOKUP(BJ$1,'1.源数据-产品报告-消费降序'!BJ:BJ,ROW(),0)),"")</f>
        <v/>
      </c>
      <c r="BK8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89" s="69" t="str">
        <f>IFERROR(CLEAN(HLOOKUP(BL$1,'1.源数据-产品报告-消费降序'!BL:BL,ROW(),0)),"")</f>
        <v/>
      </c>
      <c r="BO889" s="69" t="str">
        <f>IFERROR(CLEAN(HLOOKUP(BO$1,'1.源数据-产品报告-消费降序'!BO:BO,ROW(),0)),"")</f>
        <v/>
      </c>
      <c r="BP889" s="69" t="str">
        <f>IFERROR(CLEAN(HLOOKUP(BP$1,'1.源数据-产品报告-消费降序'!BP:BP,ROW(),0)),"")</f>
        <v/>
      </c>
      <c r="BQ889" s="69" t="str">
        <f>IFERROR(CLEAN(HLOOKUP(BQ$1,'1.源数据-产品报告-消费降序'!BQ:BQ,ROW(),0)),"")</f>
        <v/>
      </c>
      <c r="BR889" s="69" t="str">
        <f>IFERROR(CLEAN(HLOOKUP(BR$1,'1.源数据-产品报告-消费降序'!BR:BR,ROW(),0)),"")</f>
        <v/>
      </c>
      <c r="BS889" s="69" t="str">
        <f>IFERROR(CLEAN(HLOOKUP(BS$1,'1.源数据-产品报告-消费降序'!BS:BS,ROW(),0)),"")</f>
        <v/>
      </c>
      <c r="BT889" s="69" t="str">
        <f>IFERROR(CLEAN(HLOOKUP(BT$1,'1.源数据-产品报告-消费降序'!BT:BT,ROW(),0)),"")</f>
        <v/>
      </c>
      <c r="BU889" s="69" t="str">
        <f>IFERROR(CLEAN(HLOOKUP(BU$1,'1.源数据-产品报告-消费降序'!BU:BU,ROW(),0)),"")</f>
        <v/>
      </c>
      <c r="BV8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89" s="69" t="str">
        <f>IFERROR(CLEAN(HLOOKUP(BW$1,'1.源数据-产品报告-消费降序'!BW:BW,ROW(),0)),"")</f>
        <v/>
      </c>
    </row>
    <row r="890" spans="1:75">
      <c r="A890" s="69" t="str">
        <f>IFERROR(CLEAN(HLOOKUP(A$1,'1.源数据-产品报告-消费降序'!A:A,ROW(),0)),"")</f>
        <v/>
      </c>
      <c r="B890" s="69" t="str">
        <f>IFERROR(CLEAN(HLOOKUP(B$1,'1.源数据-产品报告-消费降序'!B:B,ROW(),0)),"")</f>
        <v/>
      </c>
      <c r="C890" s="69" t="str">
        <f>IFERROR(CLEAN(HLOOKUP(C$1,'1.源数据-产品报告-消费降序'!C:C,ROW(),0)),"")</f>
        <v/>
      </c>
      <c r="D890" s="69" t="str">
        <f>IFERROR(CLEAN(HLOOKUP(D$1,'1.源数据-产品报告-消费降序'!D:D,ROW(),0)),"")</f>
        <v/>
      </c>
      <c r="E890" s="69" t="str">
        <f>IFERROR(CLEAN(HLOOKUP(E$1,'1.源数据-产品报告-消费降序'!E:E,ROW(),0)),"")</f>
        <v/>
      </c>
      <c r="F890" s="69" t="str">
        <f>IFERROR(CLEAN(HLOOKUP(F$1,'1.源数据-产品报告-消费降序'!F:F,ROW(),0)),"")</f>
        <v/>
      </c>
      <c r="G890" s="70">
        <f>IFERROR((HLOOKUP(G$1,'1.源数据-产品报告-消费降序'!G:G,ROW(),0)),"")</f>
        <v>0</v>
      </c>
      <c r="H8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0" s="69" t="str">
        <f>IFERROR(CLEAN(HLOOKUP(I$1,'1.源数据-产品报告-消费降序'!I:I,ROW(),0)),"")</f>
        <v/>
      </c>
      <c r="L890" s="69" t="str">
        <f>IFERROR(CLEAN(HLOOKUP(L$1,'1.源数据-产品报告-消费降序'!L:L,ROW(),0)),"")</f>
        <v/>
      </c>
      <c r="M890" s="69" t="str">
        <f>IFERROR(CLEAN(HLOOKUP(M$1,'1.源数据-产品报告-消费降序'!M:M,ROW(),0)),"")</f>
        <v/>
      </c>
      <c r="N890" s="69" t="str">
        <f>IFERROR(CLEAN(HLOOKUP(N$1,'1.源数据-产品报告-消费降序'!N:N,ROW(),0)),"")</f>
        <v/>
      </c>
      <c r="O890" s="69" t="str">
        <f>IFERROR(CLEAN(HLOOKUP(O$1,'1.源数据-产品报告-消费降序'!O:O,ROW(),0)),"")</f>
        <v/>
      </c>
      <c r="P890" s="69" t="str">
        <f>IFERROR(CLEAN(HLOOKUP(P$1,'1.源数据-产品报告-消费降序'!P:P,ROW(),0)),"")</f>
        <v/>
      </c>
      <c r="Q890" s="69" t="str">
        <f>IFERROR(CLEAN(HLOOKUP(Q$1,'1.源数据-产品报告-消费降序'!Q:Q,ROW(),0)),"")</f>
        <v/>
      </c>
      <c r="R890" s="69" t="str">
        <f>IFERROR(CLEAN(HLOOKUP(R$1,'1.源数据-产品报告-消费降序'!R:R,ROW(),0)),"")</f>
        <v/>
      </c>
      <c r="S8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0" s="69" t="str">
        <f>IFERROR(CLEAN(HLOOKUP(T$1,'1.源数据-产品报告-消费降序'!T:T,ROW(),0)),"")</f>
        <v/>
      </c>
      <c r="W890" s="69" t="str">
        <f>IFERROR(CLEAN(HLOOKUP(W$1,'1.源数据-产品报告-消费降序'!W:W,ROW(),0)),"")</f>
        <v/>
      </c>
      <c r="X890" s="69" t="str">
        <f>IFERROR(CLEAN(HLOOKUP(X$1,'1.源数据-产品报告-消费降序'!X:X,ROW(),0)),"")</f>
        <v/>
      </c>
      <c r="Y890" s="69" t="str">
        <f>IFERROR(CLEAN(HLOOKUP(Y$1,'1.源数据-产品报告-消费降序'!Y:Y,ROW(),0)),"")</f>
        <v/>
      </c>
      <c r="Z890" s="69" t="str">
        <f>IFERROR(CLEAN(HLOOKUP(Z$1,'1.源数据-产品报告-消费降序'!Z:Z,ROW(),0)),"")</f>
        <v/>
      </c>
      <c r="AA890" s="69" t="str">
        <f>IFERROR(CLEAN(HLOOKUP(AA$1,'1.源数据-产品报告-消费降序'!AA:AA,ROW(),0)),"")</f>
        <v/>
      </c>
      <c r="AB890" s="69" t="str">
        <f>IFERROR(CLEAN(HLOOKUP(AB$1,'1.源数据-产品报告-消费降序'!AB:AB,ROW(),0)),"")</f>
        <v/>
      </c>
      <c r="AC890" s="69" t="str">
        <f>IFERROR(CLEAN(HLOOKUP(AC$1,'1.源数据-产品报告-消费降序'!AC:AC,ROW(),0)),"")</f>
        <v/>
      </c>
      <c r="AD8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0" s="69" t="str">
        <f>IFERROR(CLEAN(HLOOKUP(AE$1,'1.源数据-产品报告-消费降序'!AE:AE,ROW(),0)),"")</f>
        <v/>
      </c>
      <c r="AH890" s="69" t="str">
        <f>IFERROR(CLEAN(HLOOKUP(AH$1,'1.源数据-产品报告-消费降序'!AH:AH,ROW(),0)),"")</f>
        <v/>
      </c>
      <c r="AI890" s="69" t="str">
        <f>IFERROR(CLEAN(HLOOKUP(AI$1,'1.源数据-产品报告-消费降序'!AI:AI,ROW(),0)),"")</f>
        <v/>
      </c>
      <c r="AJ890" s="69" t="str">
        <f>IFERROR(CLEAN(HLOOKUP(AJ$1,'1.源数据-产品报告-消费降序'!AJ:AJ,ROW(),0)),"")</f>
        <v/>
      </c>
      <c r="AK890" s="69" t="str">
        <f>IFERROR(CLEAN(HLOOKUP(AK$1,'1.源数据-产品报告-消费降序'!AK:AK,ROW(),0)),"")</f>
        <v/>
      </c>
      <c r="AL890" s="69" t="str">
        <f>IFERROR(CLEAN(HLOOKUP(AL$1,'1.源数据-产品报告-消费降序'!AL:AL,ROW(),0)),"")</f>
        <v/>
      </c>
      <c r="AM890" s="69" t="str">
        <f>IFERROR(CLEAN(HLOOKUP(AM$1,'1.源数据-产品报告-消费降序'!AM:AM,ROW(),0)),"")</f>
        <v/>
      </c>
      <c r="AN890" s="69" t="str">
        <f>IFERROR(CLEAN(HLOOKUP(AN$1,'1.源数据-产品报告-消费降序'!AN:AN,ROW(),0)),"")</f>
        <v/>
      </c>
      <c r="AO8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0" s="69" t="str">
        <f>IFERROR(CLEAN(HLOOKUP(AP$1,'1.源数据-产品报告-消费降序'!AP:AP,ROW(),0)),"")</f>
        <v/>
      </c>
      <c r="AS890" s="69" t="str">
        <f>IFERROR(CLEAN(HLOOKUP(AS$1,'1.源数据-产品报告-消费降序'!AS:AS,ROW(),0)),"")</f>
        <v/>
      </c>
      <c r="AT890" s="69" t="str">
        <f>IFERROR(CLEAN(HLOOKUP(AT$1,'1.源数据-产品报告-消费降序'!AT:AT,ROW(),0)),"")</f>
        <v/>
      </c>
      <c r="AU890" s="69" t="str">
        <f>IFERROR(CLEAN(HLOOKUP(AU$1,'1.源数据-产品报告-消费降序'!AU:AU,ROW(),0)),"")</f>
        <v/>
      </c>
      <c r="AV890" s="69" t="str">
        <f>IFERROR(CLEAN(HLOOKUP(AV$1,'1.源数据-产品报告-消费降序'!AV:AV,ROW(),0)),"")</f>
        <v/>
      </c>
      <c r="AW890" s="69" t="str">
        <f>IFERROR(CLEAN(HLOOKUP(AW$1,'1.源数据-产品报告-消费降序'!AW:AW,ROW(),0)),"")</f>
        <v/>
      </c>
      <c r="AX890" s="69" t="str">
        <f>IFERROR(CLEAN(HLOOKUP(AX$1,'1.源数据-产品报告-消费降序'!AX:AX,ROW(),0)),"")</f>
        <v/>
      </c>
      <c r="AY890" s="69" t="str">
        <f>IFERROR(CLEAN(HLOOKUP(AY$1,'1.源数据-产品报告-消费降序'!AY:AY,ROW(),0)),"")</f>
        <v/>
      </c>
      <c r="AZ8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0" s="69" t="str">
        <f>IFERROR(CLEAN(HLOOKUP(BA$1,'1.源数据-产品报告-消费降序'!BA:BA,ROW(),0)),"")</f>
        <v/>
      </c>
      <c r="BD890" s="69" t="str">
        <f>IFERROR(CLEAN(HLOOKUP(BD$1,'1.源数据-产品报告-消费降序'!BD:BD,ROW(),0)),"")</f>
        <v/>
      </c>
      <c r="BE890" s="69" t="str">
        <f>IFERROR(CLEAN(HLOOKUP(BE$1,'1.源数据-产品报告-消费降序'!BE:BE,ROW(),0)),"")</f>
        <v/>
      </c>
      <c r="BF890" s="69" t="str">
        <f>IFERROR(CLEAN(HLOOKUP(BF$1,'1.源数据-产品报告-消费降序'!BF:BF,ROW(),0)),"")</f>
        <v/>
      </c>
      <c r="BG890" s="69" t="str">
        <f>IFERROR(CLEAN(HLOOKUP(BG$1,'1.源数据-产品报告-消费降序'!BG:BG,ROW(),0)),"")</f>
        <v/>
      </c>
      <c r="BH890" s="69" t="str">
        <f>IFERROR(CLEAN(HLOOKUP(BH$1,'1.源数据-产品报告-消费降序'!BH:BH,ROW(),0)),"")</f>
        <v/>
      </c>
      <c r="BI890" s="69" t="str">
        <f>IFERROR(CLEAN(HLOOKUP(BI$1,'1.源数据-产品报告-消费降序'!BI:BI,ROW(),0)),"")</f>
        <v/>
      </c>
      <c r="BJ890" s="69" t="str">
        <f>IFERROR(CLEAN(HLOOKUP(BJ$1,'1.源数据-产品报告-消费降序'!BJ:BJ,ROW(),0)),"")</f>
        <v/>
      </c>
      <c r="BK8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0" s="69" t="str">
        <f>IFERROR(CLEAN(HLOOKUP(BL$1,'1.源数据-产品报告-消费降序'!BL:BL,ROW(),0)),"")</f>
        <v/>
      </c>
      <c r="BO890" s="69" t="str">
        <f>IFERROR(CLEAN(HLOOKUP(BO$1,'1.源数据-产品报告-消费降序'!BO:BO,ROW(),0)),"")</f>
        <v/>
      </c>
      <c r="BP890" s="69" t="str">
        <f>IFERROR(CLEAN(HLOOKUP(BP$1,'1.源数据-产品报告-消费降序'!BP:BP,ROW(),0)),"")</f>
        <v/>
      </c>
      <c r="BQ890" s="69" t="str">
        <f>IFERROR(CLEAN(HLOOKUP(BQ$1,'1.源数据-产品报告-消费降序'!BQ:BQ,ROW(),0)),"")</f>
        <v/>
      </c>
      <c r="BR890" s="69" t="str">
        <f>IFERROR(CLEAN(HLOOKUP(BR$1,'1.源数据-产品报告-消费降序'!BR:BR,ROW(),0)),"")</f>
        <v/>
      </c>
      <c r="BS890" s="69" t="str">
        <f>IFERROR(CLEAN(HLOOKUP(BS$1,'1.源数据-产品报告-消费降序'!BS:BS,ROW(),0)),"")</f>
        <v/>
      </c>
      <c r="BT890" s="69" t="str">
        <f>IFERROR(CLEAN(HLOOKUP(BT$1,'1.源数据-产品报告-消费降序'!BT:BT,ROW(),0)),"")</f>
        <v/>
      </c>
      <c r="BU890" s="69" t="str">
        <f>IFERROR(CLEAN(HLOOKUP(BU$1,'1.源数据-产品报告-消费降序'!BU:BU,ROW(),0)),"")</f>
        <v/>
      </c>
      <c r="BV8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0" s="69" t="str">
        <f>IFERROR(CLEAN(HLOOKUP(BW$1,'1.源数据-产品报告-消费降序'!BW:BW,ROW(),0)),"")</f>
        <v/>
      </c>
    </row>
    <row r="891" spans="1:75">
      <c r="A891" s="69" t="str">
        <f>IFERROR(CLEAN(HLOOKUP(A$1,'1.源数据-产品报告-消费降序'!A:A,ROW(),0)),"")</f>
        <v/>
      </c>
      <c r="B891" s="69" t="str">
        <f>IFERROR(CLEAN(HLOOKUP(B$1,'1.源数据-产品报告-消费降序'!B:B,ROW(),0)),"")</f>
        <v/>
      </c>
      <c r="C891" s="69" t="str">
        <f>IFERROR(CLEAN(HLOOKUP(C$1,'1.源数据-产品报告-消费降序'!C:C,ROW(),0)),"")</f>
        <v/>
      </c>
      <c r="D891" s="69" t="str">
        <f>IFERROR(CLEAN(HLOOKUP(D$1,'1.源数据-产品报告-消费降序'!D:D,ROW(),0)),"")</f>
        <v/>
      </c>
      <c r="E891" s="69" t="str">
        <f>IFERROR(CLEAN(HLOOKUP(E$1,'1.源数据-产品报告-消费降序'!E:E,ROW(),0)),"")</f>
        <v/>
      </c>
      <c r="F891" s="69" t="str">
        <f>IFERROR(CLEAN(HLOOKUP(F$1,'1.源数据-产品报告-消费降序'!F:F,ROW(),0)),"")</f>
        <v/>
      </c>
      <c r="G891" s="70">
        <f>IFERROR((HLOOKUP(G$1,'1.源数据-产品报告-消费降序'!G:G,ROW(),0)),"")</f>
        <v>0</v>
      </c>
      <c r="H8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1" s="69" t="str">
        <f>IFERROR(CLEAN(HLOOKUP(I$1,'1.源数据-产品报告-消费降序'!I:I,ROW(),0)),"")</f>
        <v/>
      </c>
      <c r="L891" s="69" t="str">
        <f>IFERROR(CLEAN(HLOOKUP(L$1,'1.源数据-产品报告-消费降序'!L:L,ROW(),0)),"")</f>
        <v/>
      </c>
      <c r="M891" s="69" t="str">
        <f>IFERROR(CLEAN(HLOOKUP(M$1,'1.源数据-产品报告-消费降序'!M:M,ROW(),0)),"")</f>
        <v/>
      </c>
      <c r="N891" s="69" t="str">
        <f>IFERROR(CLEAN(HLOOKUP(N$1,'1.源数据-产品报告-消费降序'!N:N,ROW(),0)),"")</f>
        <v/>
      </c>
      <c r="O891" s="69" t="str">
        <f>IFERROR(CLEAN(HLOOKUP(O$1,'1.源数据-产品报告-消费降序'!O:O,ROW(),0)),"")</f>
        <v/>
      </c>
      <c r="P891" s="69" t="str">
        <f>IFERROR(CLEAN(HLOOKUP(P$1,'1.源数据-产品报告-消费降序'!P:P,ROW(),0)),"")</f>
        <v/>
      </c>
      <c r="Q891" s="69" t="str">
        <f>IFERROR(CLEAN(HLOOKUP(Q$1,'1.源数据-产品报告-消费降序'!Q:Q,ROW(),0)),"")</f>
        <v/>
      </c>
      <c r="R891" s="69" t="str">
        <f>IFERROR(CLEAN(HLOOKUP(R$1,'1.源数据-产品报告-消费降序'!R:R,ROW(),0)),"")</f>
        <v/>
      </c>
      <c r="S8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1" s="69" t="str">
        <f>IFERROR(CLEAN(HLOOKUP(T$1,'1.源数据-产品报告-消费降序'!T:T,ROW(),0)),"")</f>
        <v/>
      </c>
      <c r="W891" s="69" t="str">
        <f>IFERROR(CLEAN(HLOOKUP(W$1,'1.源数据-产品报告-消费降序'!W:W,ROW(),0)),"")</f>
        <v/>
      </c>
      <c r="X891" s="69" t="str">
        <f>IFERROR(CLEAN(HLOOKUP(X$1,'1.源数据-产品报告-消费降序'!X:X,ROW(),0)),"")</f>
        <v/>
      </c>
      <c r="Y891" s="69" t="str">
        <f>IFERROR(CLEAN(HLOOKUP(Y$1,'1.源数据-产品报告-消费降序'!Y:Y,ROW(),0)),"")</f>
        <v/>
      </c>
      <c r="Z891" s="69" t="str">
        <f>IFERROR(CLEAN(HLOOKUP(Z$1,'1.源数据-产品报告-消费降序'!Z:Z,ROW(),0)),"")</f>
        <v/>
      </c>
      <c r="AA891" s="69" t="str">
        <f>IFERROR(CLEAN(HLOOKUP(AA$1,'1.源数据-产品报告-消费降序'!AA:AA,ROW(),0)),"")</f>
        <v/>
      </c>
      <c r="AB891" s="69" t="str">
        <f>IFERROR(CLEAN(HLOOKUP(AB$1,'1.源数据-产品报告-消费降序'!AB:AB,ROW(),0)),"")</f>
        <v/>
      </c>
      <c r="AC891" s="69" t="str">
        <f>IFERROR(CLEAN(HLOOKUP(AC$1,'1.源数据-产品报告-消费降序'!AC:AC,ROW(),0)),"")</f>
        <v/>
      </c>
      <c r="AD8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1" s="69" t="str">
        <f>IFERROR(CLEAN(HLOOKUP(AE$1,'1.源数据-产品报告-消费降序'!AE:AE,ROW(),0)),"")</f>
        <v/>
      </c>
      <c r="AH891" s="69" t="str">
        <f>IFERROR(CLEAN(HLOOKUP(AH$1,'1.源数据-产品报告-消费降序'!AH:AH,ROW(),0)),"")</f>
        <v/>
      </c>
      <c r="AI891" s="69" t="str">
        <f>IFERROR(CLEAN(HLOOKUP(AI$1,'1.源数据-产品报告-消费降序'!AI:AI,ROW(),0)),"")</f>
        <v/>
      </c>
      <c r="AJ891" s="69" t="str">
        <f>IFERROR(CLEAN(HLOOKUP(AJ$1,'1.源数据-产品报告-消费降序'!AJ:AJ,ROW(),0)),"")</f>
        <v/>
      </c>
      <c r="AK891" s="69" t="str">
        <f>IFERROR(CLEAN(HLOOKUP(AK$1,'1.源数据-产品报告-消费降序'!AK:AK,ROW(),0)),"")</f>
        <v/>
      </c>
      <c r="AL891" s="69" t="str">
        <f>IFERROR(CLEAN(HLOOKUP(AL$1,'1.源数据-产品报告-消费降序'!AL:AL,ROW(),0)),"")</f>
        <v/>
      </c>
      <c r="AM891" s="69" t="str">
        <f>IFERROR(CLEAN(HLOOKUP(AM$1,'1.源数据-产品报告-消费降序'!AM:AM,ROW(),0)),"")</f>
        <v/>
      </c>
      <c r="AN891" s="69" t="str">
        <f>IFERROR(CLEAN(HLOOKUP(AN$1,'1.源数据-产品报告-消费降序'!AN:AN,ROW(),0)),"")</f>
        <v/>
      </c>
      <c r="AO8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1" s="69" t="str">
        <f>IFERROR(CLEAN(HLOOKUP(AP$1,'1.源数据-产品报告-消费降序'!AP:AP,ROW(),0)),"")</f>
        <v/>
      </c>
      <c r="AS891" s="69" t="str">
        <f>IFERROR(CLEAN(HLOOKUP(AS$1,'1.源数据-产品报告-消费降序'!AS:AS,ROW(),0)),"")</f>
        <v/>
      </c>
      <c r="AT891" s="69" t="str">
        <f>IFERROR(CLEAN(HLOOKUP(AT$1,'1.源数据-产品报告-消费降序'!AT:AT,ROW(),0)),"")</f>
        <v/>
      </c>
      <c r="AU891" s="69" t="str">
        <f>IFERROR(CLEAN(HLOOKUP(AU$1,'1.源数据-产品报告-消费降序'!AU:AU,ROW(),0)),"")</f>
        <v/>
      </c>
      <c r="AV891" s="69" t="str">
        <f>IFERROR(CLEAN(HLOOKUP(AV$1,'1.源数据-产品报告-消费降序'!AV:AV,ROW(),0)),"")</f>
        <v/>
      </c>
      <c r="AW891" s="69" t="str">
        <f>IFERROR(CLEAN(HLOOKUP(AW$1,'1.源数据-产品报告-消费降序'!AW:AW,ROW(),0)),"")</f>
        <v/>
      </c>
      <c r="AX891" s="69" t="str">
        <f>IFERROR(CLEAN(HLOOKUP(AX$1,'1.源数据-产品报告-消费降序'!AX:AX,ROW(),0)),"")</f>
        <v/>
      </c>
      <c r="AY891" s="69" t="str">
        <f>IFERROR(CLEAN(HLOOKUP(AY$1,'1.源数据-产品报告-消费降序'!AY:AY,ROW(),0)),"")</f>
        <v/>
      </c>
      <c r="AZ8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1" s="69" t="str">
        <f>IFERROR(CLEAN(HLOOKUP(BA$1,'1.源数据-产品报告-消费降序'!BA:BA,ROW(),0)),"")</f>
        <v/>
      </c>
      <c r="BD891" s="69" t="str">
        <f>IFERROR(CLEAN(HLOOKUP(BD$1,'1.源数据-产品报告-消费降序'!BD:BD,ROW(),0)),"")</f>
        <v/>
      </c>
      <c r="BE891" s="69" t="str">
        <f>IFERROR(CLEAN(HLOOKUP(BE$1,'1.源数据-产品报告-消费降序'!BE:BE,ROW(),0)),"")</f>
        <v/>
      </c>
      <c r="BF891" s="69" t="str">
        <f>IFERROR(CLEAN(HLOOKUP(BF$1,'1.源数据-产品报告-消费降序'!BF:BF,ROW(),0)),"")</f>
        <v/>
      </c>
      <c r="BG891" s="69" t="str">
        <f>IFERROR(CLEAN(HLOOKUP(BG$1,'1.源数据-产品报告-消费降序'!BG:BG,ROW(),0)),"")</f>
        <v/>
      </c>
      <c r="BH891" s="69" t="str">
        <f>IFERROR(CLEAN(HLOOKUP(BH$1,'1.源数据-产品报告-消费降序'!BH:BH,ROW(),0)),"")</f>
        <v/>
      </c>
      <c r="BI891" s="69" t="str">
        <f>IFERROR(CLEAN(HLOOKUP(BI$1,'1.源数据-产品报告-消费降序'!BI:BI,ROW(),0)),"")</f>
        <v/>
      </c>
      <c r="BJ891" s="69" t="str">
        <f>IFERROR(CLEAN(HLOOKUP(BJ$1,'1.源数据-产品报告-消费降序'!BJ:BJ,ROW(),0)),"")</f>
        <v/>
      </c>
      <c r="BK8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1" s="69" t="str">
        <f>IFERROR(CLEAN(HLOOKUP(BL$1,'1.源数据-产品报告-消费降序'!BL:BL,ROW(),0)),"")</f>
        <v/>
      </c>
      <c r="BO891" s="69" t="str">
        <f>IFERROR(CLEAN(HLOOKUP(BO$1,'1.源数据-产品报告-消费降序'!BO:BO,ROW(),0)),"")</f>
        <v/>
      </c>
      <c r="BP891" s="69" t="str">
        <f>IFERROR(CLEAN(HLOOKUP(BP$1,'1.源数据-产品报告-消费降序'!BP:BP,ROW(),0)),"")</f>
        <v/>
      </c>
      <c r="BQ891" s="69" t="str">
        <f>IFERROR(CLEAN(HLOOKUP(BQ$1,'1.源数据-产品报告-消费降序'!BQ:BQ,ROW(),0)),"")</f>
        <v/>
      </c>
      <c r="BR891" s="69" t="str">
        <f>IFERROR(CLEAN(HLOOKUP(BR$1,'1.源数据-产品报告-消费降序'!BR:BR,ROW(),0)),"")</f>
        <v/>
      </c>
      <c r="BS891" s="69" t="str">
        <f>IFERROR(CLEAN(HLOOKUP(BS$1,'1.源数据-产品报告-消费降序'!BS:BS,ROW(),0)),"")</f>
        <v/>
      </c>
      <c r="BT891" s="69" t="str">
        <f>IFERROR(CLEAN(HLOOKUP(BT$1,'1.源数据-产品报告-消费降序'!BT:BT,ROW(),0)),"")</f>
        <v/>
      </c>
      <c r="BU891" s="69" t="str">
        <f>IFERROR(CLEAN(HLOOKUP(BU$1,'1.源数据-产品报告-消费降序'!BU:BU,ROW(),0)),"")</f>
        <v/>
      </c>
      <c r="BV8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1" s="69" t="str">
        <f>IFERROR(CLEAN(HLOOKUP(BW$1,'1.源数据-产品报告-消费降序'!BW:BW,ROW(),0)),"")</f>
        <v/>
      </c>
    </row>
    <row r="892" spans="1:75">
      <c r="A892" s="69" t="str">
        <f>IFERROR(CLEAN(HLOOKUP(A$1,'1.源数据-产品报告-消费降序'!A:A,ROW(),0)),"")</f>
        <v/>
      </c>
      <c r="B892" s="69" t="str">
        <f>IFERROR(CLEAN(HLOOKUP(B$1,'1.源数据-产品报告-消费降序'!B:B,ROW(),0)),"")</f>
        <v/>
      </c>
      <c r="C892" s="69" t="str">
        <f>IFERROR(CLEAN(HLOOKUP(C$1,'1.源数据-产品报告-消费降序'!C:C,ROW(),0)),"")</f>
        <v/>
      </c>
      <c r="D892" s="69" t="str">
        <f>IFERROR(CLEAN(HLOOKUP(D$1,'1.源数据-产品报告-消费降序'!D:D,ROW(),0)),"")</f>
        <v/>
      </c>
      <c r="E892" s="69" t="str">
        <f>IFERROR(CLEAN(HLOOKUP(E$1,'1.源数据-产品报告-消费降序'!E:E,ROW(),0)),"")</f>
        <v/>
      </c>
      <c r="F892" s="69" t="str">
        <f>IFERROR(CLEAN(HLOOKUP(F$1,'1.源数据-产品报告-消费降序'!F:F,ROW(),0)),"")</f>
        <v/>
      </c>
      <c r="G892" s="70">
        <f>IFERROR((HLOOKUP(G$1,'1.源数据-产品报告-消费降序'!G:G,ROW(),0)),"")</f>
        <v>0</v>
      </c>
      <c r="H8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2" s="69" t="str">
        <f>IFERROR(CLEAN(HLOOKUP(I$1,'1.源数据-产品报告-消费降序'!I:I,ROW(),0)),"")</f>
        <v/>
      </c>
      <c r="L892" s="69" t="str">
        <f>IFERROR(CLEAN(HLOOKUP(L$1,'1.源数据-产品报告-消费降序'!L:L,ROW(),0)),"")</f>
        <v/>
      </c>
      <c r="M892" s="69" t="str">
        <f>IFERROR(CLEAN(HLOOKUP(M$1,'1.源数据-产品报告-消费降序'!M:M,ROW(),0)),"")</f>
        <v/>
      </c>
      <c r="N892" s="69" t="str">
        <f>IFERROR(CLEAN(HLOOKUP(N$1,'1.源数据-产品报告-消费降序'!N:N,ROW(),0)),"")</f>
        <v/>
      </c>
      <c r="O892" s="69" t="str">
        <f>IFERROR(CLEAN(HLOOKUP(O$1,'1.源数据-产品报告-消费降序'!O:O,ROW(),0)),"")</f>
        <v/>
      </c>
      <c r="P892" s="69" t="str">
        <f>IFERROR(CLEAN(HLOOKUP(P$1,'1.源数据-产品报告-消费降序'!P:P,ROW(),0)),"")</f>
        <v/>
      </c>
      <c r="Q892" s="69" t="str">
        <f>IFERROR(CLEAN(HLOOKUP(Q$1,'1.源数据-产品报告-消费降序'!Q:Q,ROW(),0)),"")</f>
        <v/>
      </c>
      <c r="R892" s="69" t="str">
        <f>IFERROR(CLEAN(HLOOKUP(R$1,'1.源数据-产品报告-消费降序'!R:R,ROW(),0)),"")</f>
        <v/>
      </c>
      <c r="S8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2" s="69" t="str">
        <f>IFERROR(CLEAN(HLOOKUP(T$1,'1.源数据-产品报告-消费降序'!T:T,ROW(),0)),"")</f>
        <v/>
      </c>
      <c r="W892" s="69" t="str">
        <f>IFERROR(CLEAN(HLOOKUP(W$1,'1.源数据-产品报告-消费降序'!W:W,ROW(),0)),"")</f>
        <v/>
      </c>
      <c r="X892" s="69" t="str">
        <f>IFERROR(CLEAN(HLOOKUP(X$1,'1.源数据-产品报告-消费降序'!X:X,ROW(),0)),"")</f>
        <v/>
      </c>
      <c r="Y892" s="69" t="str">
        <f>IFERROR(CLEAN(HLOOKUP(Y$1,'1.源数据-产品报告-消费降序'!Y:Y,ROW(),0)),"")</f>
        <v/>
      </c>
      <c r="Z892" s="69" t="str">
        <f>IFERROR(CLEAN(HLOOKUP(Z$1,'1.源数据-产品报告-消费降序'!Z:Z,ROW(),0)),"")</f>
        <v/>
      </c>
      <c r="AA892" s="69" t="str">
        <f>IFERROR(CLEAN(HLOOKUP(AA$1,'1.源数据-产品报告-消费降序'!AA:AA,ROW(),0)),"")</f>
        <v/>
      </c>
      <c r="AB892" s="69" t="str">
        <f>IFERROR(CLEAN(HLOOKUP(AB$1,'1.源数据-产品报告-消费降序'!AB:AB,ROW(),0)),"")</f>
        <v/>
      </c>
      <c r="AC892" s="69" t="str">
        <f>IFERROR(CLEAN(HLOOKUP(AC$1,'1.源数据-产品报告-消费降序'!AC:AC,ROW(),0)),"")</f>
        <v/>
      </c>
      <c r="AD8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2" s="69" t="str">
        <f>IFERROR(CLEAN(HLOOKUP(AE$1,'1.源数据-产品报告-消费降序'!AE:AE,ROW(),0)),"")</f>
        <v/>
      </c>
      <c r="AH892" s="69" t="str">
        <f>IFERROR(CLEAN(HLOOKUP(AH$1,'1.源数据-产品报告-消费降序'!AH:AH,ROW(),0)),"")</f>
        <v/>
      </c>
      <c r="AI892" s="69" t="str">
        <f>IFERROR(CLEAN(HLOOKUP(AI$1,'1.源数据-产品报告-消费降序'!AI:AI,ROW(),0)),"")</f>
        <v/>
      </c>
      <c r="AJ892" s="69" t="str">
        <f>IFERROR(CLEAN(HLOOKUP(AJ$1,'1.源数据-产品报告-消费降序'!AJ:AJ,ROW(),0)),"")</f>
        <v/>
      </c>
      <c r="AK892" s="69" t="str">
        <f>IFERROR(CLEAN(HLOOKUP(AK$1,'1.源数据-产品报告-消费降序'!AK:AK,ROW(),0)),"")</f>
        <v/>
      </c>
      <c r="AL892" s="69" t="str">
        <f>IFERROR(CLEAN(HLOOKUP(AL$1,'1.源数据-产品报告-消费降序'!AL:AL,ROW(),0)),"")</f>
        <v/>
      </c>
      <c r="AM892" s="69" t="str">
        <f>IFERROR(CLEAN(HLOOKUP(AM$1,'1.源数据-产品报告-消费降序'!AM:AM,ROW(),0)),"")</f>
        <v/>
      </c>
      <c r="AN892" s="69" t="str">
        <f>IFERROR(CLEAN(HLOOKUP(AN$1,'1.源数据-产品报告-消费降序'!AN:AN,ROW(),0)),"")</f>
        <v/>
      </c>
      <c r="AO8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2" s="69" t="str">
        <f>IFERROR(CLEAN(HLOOKUP(AP$1,'1.源数据-产品报告-消费降序'!AP:AP,ROW(),0)),"")</f>
        <v/>
      </c>
      <c r="AS892" s="69" t="str">
        <f>IFERROR(CLEAN(HLOOKUP(AS$1,'1.源数据-产品报告-消费降序'!AS:AS,ROW(),0)),"")</f>
        <v/>
      </c>
      <c r="AT892" s="69" t="str">
        <f>IFERROR(CLEAN(HLOOKUP(AT$1,'1.源数据-产品报告-消费降序'!AT:AT,ROW(),0)),"")</f>
        <v/>
      </c>
      <c r="AU892" s="69" t="str">
        <f>IFERROR(CLEAN(HLOOKUP(AU$1,'1.源数据-产品报告-消费降序'!AU:AU,ROW(),0)),"")</f>
        <v/>
      </c>
      <c r="AV892" s="69" t="str">
        <f>IFERROR(CLEAN(HLOOKUP(AV$1,'1.源数据-产品报告-消费降序'!AV:AV,ROW(),0)),"")</f>
        <v/>
      </c>
      <c r="AW892" s="69" t="str">
        <f>IFERROR(CLEAN(HLOOKUP(AW$1,'1.源数据-产品报告-消费降序'!AW:AW,ROW(),0)),"")</f>
        <v/>
      </c>
      <c r="AX892" s="69" t="str">
        <f>IFERROR(CLEAN(HLOOKUP(AX$1,'1.源数据-产品报告-消费降序'!AX:AX,ROW(),0)),"")</f>
        <v/>
      </c>
      <c r="AY892" s="69" t="str">
        <f>IFERROR(CLEAN(HLOOKUP(AY$1,'1.源数据-产品报告-消费降序'!AY:AY,ROW(),0)),"")</f>
        <v/>
      </c>
      <c r="AZ8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2" s="69" t="str">
        <f>IFERROR(CLEAN(HLOOKUP(BA$1,'1.源数据-产品报告-消费降序'!BA:BA,ROW(),0)),"")</f>
        <v/>
      </c>
      <c r="BD892" s="69" t="str">
        <f>IFERROR(CLEAN(HLOOKUP(BD$1,'1.源数据-产品报告-消费降序'!BD:BD,ROW(),0)),"")</f>
        <v/>
      </c>
      <c r="BE892" s="69" t="str">
        <f>IFERROR(CLEAN(HLOOKUP(BE$1,'1.源数据-产品报告-消费降序'!BE:BE,ROW(),0)),"")</f>
        <v/>
      </c>
      <c r="BF892" s="69" t="str">
        <f>IFERROR(CLEAN(HLOOKUP(BF$1,'1.源数据-产品报告-消费降序'!BF:BF,ROW(),0)),"")</f>
        <v/>
      </c>
      <c r="BG892" s="69" t="str">
        <f>IFERROR(CLEAN(HLOOKUP(BG$1,'1.源数据-产品报告-消费降序'!BG:BG,ROW(),0)),"")</f>
        <v/>
      </c>
      <c r="BH892" s="69" t="str">
        <f>IFERROR(CLEAN(HLOOKUP(BH$1,'1.源数据-产品报告-消费降序'!BH:BH,ROW(),0)),"")</f>
        <v/>
      </c>
      <c r="BI892" s="69" t="str">
        <f>IFERROR(CLEAN(HLOOKUP(BI$1,'1.源数据-产品报告-消费降序'!BI:BI,ROW(),0)),"")</f>
        <v/>
      </c>
      <c r="BJ892" s="69" t="str">
        <f>IFERROR(CLEAN(HLOOKUP(BJ$1,'1.源数据-产品报告-消费降序'!BJ:BJ,ROW(),0)),"")</f>
        <v/>
      </c>
      <c r="BK8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2" s="69" t="str">
        <f>IFERROR(CLEAN(HLOOKUP(BL$1,'1.源数据-产品报告-消费降序'!BL:BL,ROW(),0)),"")</f>
        <v/>
      </c>
      <c r="BO892" s="69" t="str">
        <f>IFERROR(CLEAN(HLOOKUP(BO$1,'1.源数据-产品报告-消费降序'!BO:BO,ROW(),0)),"")</f>
        <v/>
      </c>
      <c r="BP892" s="69" t="str">
        <f>IFERROR(CLEAN(HLOOKUP(BP$1,'1.源数据-产品报告-消费降序'!BP:BP,ROW(),0)),"")</f>
        <v/>
      </c>
      <c r="BQ892" s="69" t="str">
        <f>IFERROR(CLEAN(HLOOKUP(BQ$1,'1.源数据-产品报告-消费降序'!BQ:BQ,ROW(),0)),"")</f>
        <v/>
      </c>
      <c r="BR892" s="69" t="str">
        <f>IFERROR(CLEAN(HLOOKUP(BR$1,'1.源数据-产品报告-消费降序'!BR:BR,ROW(),0)),"")</f>
        <v/>
      </c>
      <c r="BS892" s="69" t="str">
        <f>IFERROR(CLEAN(HLOOKUP(BS$1,'1.源数据-产品报告-消费降序'!BS:BS,ROW(),0)),"")</f>
        <v/>
      </c>
      <c r="BT892" s="69" t="str">
        <f>IFERROR(CLEAN(HLOOKUP(BT$1,'1.源数据-产品报告-消费降序'!BT:BT,ROW(),0)),"")</f>
        <v/>
      </c>
      <c r="BU892" s="69" t="str">
        <f>IFERROR(CLEAN(HLOOKUP(BU$1,'1.源数据-产品报告-消费降序'!BU:BU,ROW(),0)),"")</f>
        <v/>
      </c>
      <c r="BV8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2" s="69" t="str">
        <f>IFERROR(CLEAN(HLOOKUP(BW$1,'1.源数据-产品报告-消费降序'!BW:BW,ROW(),0)),"")</f>
        <v/>
      </c>
    </row>
    <row r="893" spans="1:75">
      <c r="A893" s="69" t="str">
        <f>IFERROR(CLEAN(HLOOKUP(A$1,'1.源数据-产品报告-消费降序'!A:A,ROW(),0)),"")</f>
        <v/>
      </c>
      <c r="B893" s="69" t="str">
        <f>IFERROR(CLEAN(HLOOKUP(B$1,'1.源数据-产品报告-消费降序'!B:B,ROW(),0)),"")</f>
        <v/>
      </c>
      <c r="C893" s="69" t="str">
        <f>IFERROR(CLEAN(HLOOKUP(C$1,'1.源数据-产品报告-消费降序'!C:C,ROW(),0)),"")</f>
        <v/>
      </c>
      <c r="D893" s="69" t="str">
        <f>IFERROR(CLEAN(HLOOKUP(D$1,'1.源数据-产品报告-消费降序'!D:D,ROW(),0)),"")</f>
        <v/>
      </c>
      <c r="E893" s="69" t="str">
        <f>IFERROR(CLEAN(HLOOKUP(E$1,'1.源数据-产品报告-消费降序'!E:E,ROW(),0)),"")</f>
        <v/>
      </c>
      <c r="F893" s="69" t="str">
        <f>IFERROR(CLEAN(HLOOKUP(F$1,'1.源数据-产品报告-消费降序'!F:F,ROW(),0)),"")</f>
        <v/>
      </c>
      <c r="G893" s="70">
        <f>IFERROR((HLOOKUP(G$1,'1.源数据-产品报告-消费降序'!G:G,ROW(),0)),"")</f>
        <v>0</v>
      </c>
      <c r="H8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3" s="69" t="str">
        <f>IFERROR(CLEAN(HLOOKUP(I$1,'1.源数据-产品报告-消费降序'!I:I,ROW(),0)),"")</f>
        <v/>
      </c>
      <c r="L893" s="69" t="str">
        <f>IFERROR(CLEAN(HLOOKUP(L$1,'1.源数据-产品报告-消费降序'!L:L,ROW(),0)),"")</f>
        <v/>
      </c>
      <c r="M893" s="69" t="str">
        <f>IFERROR(CLEAN(HLOOKUP(M$1,'1.源数据-产品报告-消费降序'!M:M,ROW(),0)),"")</f>
        <v/>
      </c>
      <c r="N893" s="69" t="str">
        <f>IFERROR(CLEAN(HLOOKUP(N$1,'1.源数据-产品报告-消费降序'!N:N,ROW(),0)),"")</f>
        <v/>
      </c>
      <c r="O893" s="69" t="str">
        <f>IFERROR(CLEAN(HLOOKUP(O$1,'1.源数据-产品报告-消费降序'!O:O,ROW(),0)),"")</f>
        <v/>
      </c>
      <c r="P893" s="69" t="str">
        <f>IFERROR(CLEAN(HLOOKUP(P$1,'1.源数据-产品报告-消费降序'!P:P,ROW(),0)),"")</f>
        <v/>
      </c>
      <c r="Q893" s="69" t="str">
        <f>IFERROR(CLEAN(HLOOKUP(Q$1,'1.源数据-产品报告-消费降序'!Q:Q,ROW(),0)),"")</f>
        <v/>
      </c>
      <c r="R893" s="69" t="str">
        <f>IFERROR(CLEAN(HLOOKUP(R$1,'1.源数据-产品报告-消费降序'!R:R,ROW(),0)),"")</f>
        <v/>
      </c>
      <c r="S8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3" s="69" t="str">
        <f>IFERROR(CLEAN(HLOOKUP(T$1,'1.源数据-产品报告-消费降序'!T:T,ROW(),0)),"")</f>
        <v/>
      </c>
      <c r="W893" s="69" t="str">
        <f>IFERROR(CLEAN(HLOOKUP(W$1,'1.源数据-产品报告-消费降序'!W:W,ROW(),0)),"")</f>
        <v/>
      </c>
      <c r="X893" s="69" t="str">
        <f>IFERROR(CLEAN(HLOOKUP(X$1,'1.源数据-产品报告-消费降序'!X:X,ROW(),0)),"")</f>
        <v/>
      </c>
      <c r="Y893" s="69" t="str">
        <f>IFERROR(CLEAN(HLOOKUP(Y$1,'1.源数据-产品报告-消费降序'!Y:Y,ROW(),0)),"")</f>
        <v/>
      </c>
      <c r="Z893" s="69" t="str">
        <f>IFERROR(CLEAN(HLOOKUP(Z$1,'1.源数据-产品报告-消费降序'!Z:Z,ROW(),0)),"")</f>
        <v/>
      </c>
      <c r="AA893" s="69" t="str">
        <f>IFERROR(CLEAN(HLOOKUP(AA$1,'1.源数据-产品报告-消费降序'!AA:AA,ROW(),0)),"")</f>
        <v/>
      </c>
      <c r="AB893" s="69" t="str">
        <f>IFERROR(CLEAN(HLOOKUP(AB$1,'1.源数据-产品报告-消费降序'!AB:AB,ROW(),0)),"")</f>
        <v/>
      </c>
      <c r="AC893" s="69" t="str">
        <f>IFERROR(CLEAN(HLOOKUP(AC$1,'1.源数据-产品报告-消费降序'!AC:AC,ROW(),0)),"")</f>
        <v/>
      </c>
      <c r="AD8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3" s="69" t="str">
        <f>IFERROR(CLEAN(HLOOKUP(AE$1,'1.源数据-产品报告-消费降序'!AE:AE,ROW(),0)),"")</f>
        <v/>
      </c>
      <c r="AH893" s="69" t="str">
        <f>IFERROR(CLEAN(HLOOKUP(AH$1,'1.源数据-产品报告-消费降序'!AH:AH,ROW(),0)),"")</f>
        <v/>
      </c>
      <c r="AI893" s="69" t="str">
        <f>IFERROR(CLEAN(HLOOKUP(AI$1,'1.源数据-产品报告-消费降序'!AI:AI,ROW(),0)),"")</f>
        <v/>
      </c>
      <c r="AJ893" s="69" t="str">
        <f>IFERROR(CLEAN(HLOOKUP(AJ$1,'1.源数据-产品报告-消费降序'!AJ:AJ,ROW(),0)),"")</f>
        <v/>
      </c>
      <c r="AK893" s="69" t="str">
        <f>IFERROR(CLEAN(HLOOKUP(AK$1,'1.源数据-产品报告-消费降序'!AK:AK,ROW(),0)),"")</f>
        <v/>
      </c>
      <c r="AL893" s="69" t="str">
        <f>IFERROR(CLEAN(HLOOKUP(AL$1,'1.源数据-产品报告-消费降序'!AL:AL,ROW(),0)),"")</f>
        <v/>
      </c>
      <c r="AM893" s="69" t="str">
        <f>IFERROR(CLEAN(HLOOKUP(AM$1,'1.源数据-产品报告-消费降序'!AM:AM,ROW(),0)),"")</f>
        <v/>
      </c>
      <c r="AN893" s="69" t="str">
        <f>IFERROR(CLEAN(HLOOKUP(AN$1,'1.源数据-产品报告-消费降序'!AN:AN,ROW(),0)),"")</f>
        <v/>
      </c>
      <c r="AO8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3" s="69" t="str">
        <f>IFERROR(CLEAN(HLOOKUP(AP$1,'1.源数据-产品报告-消费降序'!AP:AP,ROW(),0)),"")</f>
        <v/>
      </c>
      <c r="AS893" s="69" t="str">
        <f>IFERROR(CLEAN(HLOOKUP(AS$1,'1.源数据-产品报告-消费降序'!AS:AS,ROW(),0)),"")</f>
        <v/>
      </c>
      <c r="AT893" s="69" t="str">
        <f>IFERROR(CLEAN(HLOOKUP(AT$1,'1.源数据-产品报告-消费降序'!AT:AT,ROW(),0)),"")</f>
        <v/>
      </c>
      <c r="AU893" s="69" t="str">
        <f>IFERROR(CLEAN(HLOOKUP(AU$1,'1.源数据-产品报告-消费降序'!AU:AU,ROW(),0)),"")</f>
        <v/>
      </c>
      <c r="AV893" s="69" t="str">
        <f>IFERROR(CLEAN(HLOOKUP(AV$1,'1.源数据-产品报告-消费降序'!AV:AV,ROW(),0)),"")</f>
        <v/>
      </c>
      <c r="AW893" s="69" t="str">
        <f>IFERROR(CLEAN(HLOOKUP(AW$1,'1.源数据-产品报告-消费降序'!AW:AW,ROW(),0)),"")</f>
        <v/>
      </c>
      <c r="AX893" s="69" t="str">
        <f>IFERROR(CLEAN(HLOOKUP(AX$1,'1.源数据-产品报告-消费降序'!AX:AX,ROW(),0)),"")</f>
        <v/>
      </c>
      <c r="AY893" s="69" t="str">
        <f>IFERROR(CLEAN(HLOOKUP(AY$1,'1.源数据-产品报告-消费降序'!AY:AY,ROW(),0)),"")</f>
        <v/>
      </c>
      <c r="AZ8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3" s="69" t="str">
        <f>IFERROR(CLEAN(HLOOKUP(BA$1,'1.源数据-产品报告-消费降序'!BA:BA,ROW(),0)),"")</f>
        <v/>
      </c>
      <c r="BD893" s="69" t="str">
        <f>IFERROR(CLEAN(HLOOKUP(BD$1,'1.源数据-产品报告-消费降序'!BD:BD,ROW(),0)),"")</f>
        <v/>
      </c>
      <c r="BE893" s="69" t="str">
        <f>IFERROR(CLEAN(HLOOKUP(BE$1,'1.源数据-产品报告-消费降序'!BE:BE,ROW(),0)),"")</f>
        <v/>
      </c>
      <c r="BF893" s="69" t="str">
        <f>IFERROR(CLEAN(HLOOKUP(BF$1,'1.源数据-产品报告-消费降序'!BF:BF,ROW(),0)),"")</f>
        <v/>
      </c>
      <c r="BG893" s="69" t="str">
        <f>IFERROR(CLEAN(HLOOKUP(BG$1,'1.源数据-产品报告-消费降序'!BG:BG,ROW(),0)),"")</f>
        <v/>
      </c>
      <c r="BH893" s="69" t="str">
        <f>IFERROR(CLEAN(HLOOKUP(BH$1,'1.源数据-产品报告-消费降序'!BH:BH,ROW(),0)),"")</f>
        <v/>
      </c>
      <c r="BI893" s="69" t="str">
        <f>IFERROR(CLEAN(HLOOKUP(BI$1,'1.源数据-产品报告-消费降序'!BI:BI,ROW(),0)),"")</f>
        <v/>
      </c>
      <c r="BJ893" s="69" t="str">
        <f>IFERROR(CLEAN(HLOOKUP(BJ$1,'1.源数据-产品报告-消费降序'!BJ:BJ,ROW(),0)),"")</f>
        <v/>
      </c>
      <c r="BK8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3" s="69" t="str">
        <f>IFERROR(CLEAN(HLOOKUP(BL$1,'1.源数据-产品报告-消费降序'!BL:BL,ROW(),0)),"")</f>
        <v/>
      </c>
      <c r="BO893" s="69" t="str">
        <f>IFERROR(CLEAN(HLOOKUP(BO$1,'1.源数据-产品报告-消费降序'!BO:BO,ROW(),0)),"")</f>
        <v/>
      </c>
      <c r="BP893" s="69" t="str">
        <f>IFERROR(CLEAN(HLOOKUP(BP$1,'1.源数据-产品报告-消费降序'!BP:BP,ROW(),0)),"")</f>
        <v/>
      </c>
      <c r="BQ893" s="69" t="str">
        <f>IFERROR(CLEAN(HLOOKUP(BQ$1,'1.源数据-产品报告-消费降序'!BQ:BQ,ROW(),0)),"")</f>
        <v/>
      </c>
      <c r="BR893" s="69" t="str">
        <f>IFERROR(CLEAN(HLOOKUP(BR$1,'1.源数据-产品报告-消费降序'!BR:BR,ROW(),0)),"")</f>
        <v/>
      </c>
      <c r="BS893" s="69" t="str">
        <f>IFERROR(CLEAN(HLOOKUP(BS$1,'1.源数据-产品报告-消费降序'!BS:BS,ROW(),0)),"")</f>
        <v/>
      </c>
      <c r="BT893" s="69" t="str">
        <f>IFERROR(CLEAN(HLOOKUP(BT$1,'1.源数据-产品报告-消费降序'!BT:BT,ROW(),0)),"")</f>
        <v/>
      </c>
      <c r="BU893" s="69" t="str">
        <f>IFERROR(CLEAN(HLOOKUP(BU$1,'1.源数据-产品报告-消费降序'!BU:BU,ROW(),0)),"")</f>
        <v/>
      </c>
      <c r="BV8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3" s="69" t="str">
        <f>IFERROR(CLEAN(HLOOKUP(BW$1,'1.源数据-产品报告-消费降序'!BW:BW,ROW(),0)),"")</f>
        <v/>
      </c>
    </row>
    <row r="894" spans="1:75">
      <c r="A894" s="69" t="str">
        <f>IFERROR(CLEAN(HLOOKUP(A$1,'1.源数据-产品报告-消费降序'!A:A,ROW(),0)),"")</f>
        <v/>
      </c>
      <c r="B894" s="69" t="str">
        <f>IFERROR(CLEAN(HLOOKUP(B$1,'1.源数据-产品报告-消费降序'!B:B,ROW(),0)),"")</f>
        <v/>
      </c>
      <c r="C894" s="69" t="str">
        <f>IFERROR(CLEAN(HLOOKUP(C$1,'1.源数据-产品报告-消费降序'!C:C,ROW(),0)),"")</f>
        <v/>
      </c>
      <c r="D894" s="69" t="str">
        <f>IFERROR(CLEAN(HLOOKUP(D$1,'1.源数据-产品报告-消费降序'!D:D,ROW(),0)),"")</f>
        <v/>
      </c>
      <c r="E894" s="69" t="str">
        <f>IFERROR(CLEAN(HLOOKUP(E$1,'1.源数据-产品报告-消费降序'!E:E,ROW(),0)),"")</f>
        <v/>
      </c>
      <c r="F894" s="69" t="str">
        <f>IFERROR(CLEAN(HLOOKUP(F$1,'1.源数据-产品报告-消费降序'!F:F,ROW(),0)),"")</f>
        <v/>
      </c>
      <c r="G894" s="70">
        <f>IFERROR((HLOOKUP(G$1,'1.源数据-产品报告-消费降序'!G:G,ROW(),0)),"")</f>
        <v>0</v>
      </c>
      <c r="H8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4" s="69" t="str">
        <f>IFERROR(CLEAN(HLOOKUP(I$1,'1.源数据-产品报告-消费降序'!I:I,ROW(),0)),"")</f>
        <v/>
      </c>
      <c r="L894" s="69" t="str">
        <f>IFERROR(CLEAN(HLOOKUP(L$1,'1.源数据-产品报告-消费降序'!L:L,ROW(),0)),"")</f>
        <v/>
      </c>
      <c r="M894" s="69" t="str">
        <f>IFERROR(CLEAN(HLOOKUP(M$1,'1.源数据-产品报告-消费降序'!M:M,ROW(),0)),"")</f>
        <v/>
      </c>
      <c r="N894" s="69" t="str">
        <f>IFERROR(CLEAN(HLOOKUP(N$1,'1.源数据-产品报告-消费降序'!N:N,ROW(),0)),"")</f>
        <v/>
      </c>
      <c r="O894" s="69" t="str">
        <f>IFERROR(CLEAN(HLOOKUP(O$1,'1.源数据-产品报告-消费降序'!O:O,ROW(),0)),"")</f>
        <v/>
      </c>
      <c r="P894" s="69" t="str">
        <f>IFERROR(CLEAN(HLOOKUP(P$1,'1.源数据-产品报告-消费降序'!P:P,ROW(),0)),"")</f>
        <v/>
      </c>
      <c r="Q894" s="69" t="str">
        <f>IFERROR(CLEAN(HLOOKUP(Q$1,'1.源数据-产品报告-消费降序'!Q:Q,ROW(),0)),"")</f>
        <v/>
      </c>
      <c r="R894" s="69" t="str">
        <f>IFERROR(CLEAN(HLOOKUP(R$1,'1.源数据-产品报告-消费降序'!R:R,ROW(),0)),"")</f>
        <v/>
      </c>
      <c r="S8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4" s="69" t="str">
        <f>IFERROR(CLEAN(HLOOKUP(T$1,'1.源数据-产品报告-消费降序'!T:T,ROW(),0)),"")</f>
        <v/>
      </c>
      <c r="W894" s="69" t="str">
        <f>IFERROR(CLEAN(HLOOKUP(W$1,'1.源数据-产品报告-消费降序'!W:W,ROW(),0)),"")</f>
        <v/>
      </c>
      <c r="X894" s="69" t="str">
        <f>IFERROR(CLEAN(HLOOKUP(X$1,'1.源数据-产品报告-消费降序'!X:X,ROW(),0)),"")</f>
        <v/>
      </c>
      <c r="Y894" s="69" t="str">
        <f>IFERROR(CLEAN(HLOOKUP(Y$1,'1.源数据-产品报告-消费降序'!Y:Y,ROW(),0)),"")</f>
        <v/>
      </c>
      <c r="Z894" s="69" t="str">
        <f>IFERROR(CLEAN(HLOOKUP(Z$1,'1.源数据-产品报告-消费降序'!Z:Z,ROW(),0)),"")</f>
        <v/>
      </c>
      <c r="AA894" s="69" t="str">
        <f>IFERROR(CLEAN(HLOOKUP(AA$1,'1.源数据-产品报告-消费降序'!AA:AA,ROW(),0)),"")</f>
        <v/>
      </c>
      <c r="AB894" s="69" t="str">
        <f>IFERROR(CLEAN(HLOOKUP(AB$1,'1.源数据-产品报告-消费降序'!AB:AB,ROW(),0)),"")</f>
        <v/>
      </c>
      <c r="AC894" s="69" t="str">
        <f>IFERROR(CLEAN(HLOOKUP(AC$1,'1.源数据-产品报告-消费降序'!AC:AC,ROW(),0)),"")</f>
        <v/>
      </c>
      <c r="AD8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4" s="69" t="str">
        <f>IFERROR(CLEAN(HLOOKUP(AE$1,'1.源数据-产品报告-消费降序'!AE:AE,ROW(),0)),"")</f>
        <v/>
      </c>
      <c r="AH894" s="69" t="str">
        <f>IFERROR(CLEAN(HLOOKUP(AH$1,'1.源数据-产品报告-消费降序'!AH:AH,ROW(),0)),"")</f>
        <v/>
      </c>
      <c r="AI894" s="69" t="str">
        <f>IFERROR(CLEAN(HLOOKUP(AI$1,'1.源数据-产品报告-消费降序'!AI:AI,ROW(),0)),"")</f>
        <v/>
      </c>
      <c r="AJ894" s="69" t="str">
        <f>IFERROR(CLEAN(HLOOKUP(AJ$1,'1.源数据-产品报告-消费降序'!AJ:AJ,ROW(),0)),"")</f>
        <v/>
      </c>
      <c r="AK894" s="69" t="str">
        <f>IFERROR(CLEAN(HLOOKUP(AK$1,'1.源数据-产品报告-消费降序'!AK:AK,ROW(),0)),"")</f>
        <v/>
      </c>
      <c r="AL894" s="69" t="str">
        <f>IFERROR(CLEAN(HLOOKUP(AL$1,'1.源数据-产品报告-消费降序'!AL:AL,ROW(),0)),"")</f>
        <v/>
      </c>
      <c r="AM894" s="69" t="str">
        <f>IFERROR(CLEAN(HLOOKUP(AM$1,'1.源数据-产品报告-消费降序'!AM:AM,ROW(),0)),"")</f>
        <v/>
      </c>
      <c r="AN894" s="69" t="str">
        <f>IFERROR(CLEAN(HLOOKUP(AN$1,'1.源数据-产品报告-消费降序'!AN:AN,ROW(),0)),"")</f>
        <v/>
      </c>
      <c r="AO8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4" s="69" t="str">
        <f>IFERROR(CLEAN(HLOOKUP(AP$1,'1.源数据-产品报告-消费降序'!AP:AP,ROW(),0)),"")</f>
        <v/>
      </c>
      <c r="AS894" s="69" t="str">
        <f>IFERROR(CLEAN(HLOOKUP(AS$1,'1.源数据-产品报告-消费降序'!AS:AS,ROW(),0)),"")</f>
        <v/>
      </c>
      <c r="AT894" s="69" t="str">
        <f>IFERROR(CLEAN(HLOOKUP(AT$1,'1.源数据-产品报告-消费降序'!AT:AT,ROW(),0)),"")</f>
        <v/>
      </c>
      <c r="AU894" s="69" t="str">
        <f>IFERROR(CLEAN(HLOOKUP(AU$1,'1.源数据-产品报告-消费降序'!AU:AU,ROW(),0)),"")</f>
        <v/>
      </c>
      <c r="AV894" s="69" t="str">
        <f>IFERROR(CLEAN(HLOOKUP(AV$1,'1.源数据-产品报告-消费降序'!AV:AV,ROW(),0)),"")</f>
        <v/>
      </c>
      <c r="AW894" s="69" t="str">
        <f>IFERROR(CLEAN(HLOOKUP(AW$1,'1.源数据-产品报告-消费降序'!AW:AW,ROW(),0)),"")</f>
        <v/>
      </c>
      <c r="AX894" s="69" t="str">
        <f>IFERROR(CLEAN(HLOOKUP(AX$1,'1.源数据-产品报告-消费降序'!AX:AX,ROW(),0)),"")</f>
        <v/>
      </c>
      <c r="AY894" s="69" t="str">
        <f>IFERROR(CLEAN(HLOOKUP(AY$1,'1.源数据-产品报告-消费降序'!AY:AY,ROW(),0)),"")</f>
        <v/>
      </c>
      <c r="AZ8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4" s="69" t="str">
        <f>IFERROR(CLEAN(HLOOKUP(BA$1,'1.源数据-产品报告-消费降序'!BA:BA,ROW(),0)),"")</f>
        <v/>
      </c>
      <c r="BD894" s="69" t="str">
        <f>IFERROR(CLEAN(HLOOKUP(BD$1,'1.源数据-产品报告-消费降序'!BD:BD,ROW(),0)),"")</f>
        <v/>
      </c>
      <c r="BE894" s="69" t="str">
        <f>IFERROR(CLEAN(HLOOKUP(BE$1,'1.源数据-产品报告-消费降序'!BE:BE,ROW(),0)),"")</f>
        <v/>
      </c>
      <c r="BF894" s="69" t="str">
        <f>IFERROR(CLEAN(HLOOKUP(BF$1,'1.源数据-产品报告-消费降序'!BF:BF,ROW(),0)),"")</f>
        <v/>
      </c>
      <c r="BG894" s="69" t="str">
        <f>IFERROR(CLEAN(HLOOKUP(BG$1,'1.源数据-产品报告-消费降序'!BG:BG,ROW(),0)),"")</f>
        <v/>
      </c>
      <c r="BH894" s="69" t="str">
        <f>IFERROR(CLEAN(HLOOKUP(BH$1,'1.源数据-产品报告-消费降序'!BH:BH,ROW(),0)),"")</f>
        <v/>
      </c>
      <c r="BI894" s="69" t="str">
        <f>IFERROR(CLEAN(HLOOKUP(BI$1,'1.源数据-产品报告-消费降序'!BI:BI,ROW(),0)),"")</f>
        <v/>
      </c>
      <c r="BJ894" s="69" t="str">
        <f>IFERROR(CLEAN(HLOOKUP(BJ$1,'1.源数据-产品报告-消费降序'!BJ:BJ,ROW(),0)),"")</f>
        <v/>
      </c>
      <c r="BK8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4" s="69" t="str">
        <f>IFERROR(CLEAN(HLOOKUP(BL$1,'1.源数据-产品报告-消费降序'!BL:BL,ROW(),0)),"")</f>
        <v/>
      </c>
      <c r="BO894" s="69" t="str">
        <f>IFERROR(CLEAN(HLOOKUP(BO$1,'1.源数据-产品报告-消费降序'!BO:BO,ROW(),0)),"")</f>
        <v/>
      </c>
      <c r="BP894" s="69" t="str">
        <f>IFERROR(CLEAN(HLOOKUP(BP$1,'1.源数据-产品报告-消费降序'!BP:BP,ROW(),0)),"")</f>
        <v/>
      </c>
      <c r="BQ894" s="69" t="str">
        <f>IFERROR(CLEAN(HLOOKUP(BQ$1,'1.源数据-产品报告-消费降序'!BQ:BQ,ROW(),0)),"")</f>
        <v/>
      </c>
      <c r="BR894" s="69" t="str">
        <f>IFERROR(CLEAN(HLOOKUP(BR$1,'1.源数据-产品报告-消费降序'!BR:BR,ROW(),0)),"")</f>
        <v/>
      </c>
      <c r="BS894" s="69" t="str">
        <f>IFERROR(CLEAN(HLOOKUP(BS$1,'1.源数据-产品报告-消费降序'!BS:BS,ROW(),0)),"")</f>
        <v/>
      </c>
      <c r="BT894" s="69" t="str">
        <f>IFERROR(CLEAN(HLOOKUP(BT$1,'1.源数据-产品报告-消费降序'!BT:BT,ROW(),0)),"")</f>
        <v/>
      </c>
      <c r="BU894" s="69" t="str">
        <f>IFERROR(CLEAN(HLOOKUP(BU$1,'1.源数据-产品报告-消费降序'!BU:BU,ROW(),0)),"")</f>
        <v/>
      </c>
      <c r="BV8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4" s="69" t="str">
        <f>IFERROR(CLEAN(HLOOKUP(BW$1,'1.源数据-产品报告-消费降序'!BW:BW,ROW(),0)),"")</f>
        <v/>
      </c>
    </row>
    <row r="895" spans="1:75">
      <c r="A895" s="69" t="str">
        <f>IFERROR(CLEAN(HLOOKUP(A$1,'1.源数据-产品报告-消费降序'!A:A,ROW(),0)),"")</f>
        <v/>
      </c>
      <c r="B895" s="69" t="str">
        <f>IFERROR(CLEAN(HLOOKUP(B$1,'1.源数据-产品报告-消费降序'!B:B,ROW(),0)),"")</f>
        <v/>
      </c>
      <c r="C895" s="69" t="str">
        <f>IFERROR(CLEAN(HLOOKUP(C$1,'1.源数据-产品报告-消费降序'!C:C,ROW(),0)),"")</f>
        <v/>
      </c>
      <c r="D895" s="69" t="str">
        <f>IFERROR(CLEAN(HLOOKUP(D$1,'1.源数据-产品报告-消费降序'!D:D,ROW(),0)),"")</f>
        <v/>
      </c>
      <c r="E895" s="69" t="str">
        <f>IFERROR(CLEAN(HLOOKUP(E$1,'1.源数据-产品报告-消费降序'!E:E,ROW(),0)),"")</f>
        <v/>
      </c>
      <c r="F895" s="69" t="str">
        <f>IFERROR(CLEAN(HLOOKUP(F$1,'1.源数据-产品报告-消费降序'!F:F,ROW(),0)),"")</f>
        <v/>
      </c>
      <c r="G895" s="70">
        <f>IFERROR((HLOOKUP(G$1,'1.源数据-产品报告-消费降序'!G:G,ROW(),0)),"")</f>
        <v>0</v>
      </c>
      <c r="H8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5" s="69" t="str">
        <f>IFERROR(CLEAN(HLOOKUP(I$1,'1.源数据-产品报告-消费降序'!I:I,ROW(),0)),"")</f>
        <v/>
      </c>
      <c r="L895" s="69" t="str">
        <f>IFERROR(CLEAN(HLOOKUP(L$1,'1.源数据-产品报告-消费降序'!L:L,ROW(),0)),"")</f>
        <v/>
      </c>
      <c r="M895" s="69" t="str">
        <f>IFERROR(CLEAN(HLOOKUP(M$1,'1.源数据-产品报告-消费降序'!M:M,ROW(),0)),"")</f>
        <v/>
      </c>
      <c r="N895" s="69" t="str">
        <f>IFERROR(CLEAN(HLOOKUP(N$1,'1.源数据-产品报告-消费降序'!N:N,ROW(),0)),"")</f>
        <v/>
      </c>
      <c r="O895" s="69" t="str">
        <f>IFERROR(CLEAN(HLOOKUP(O$1,'1.源数据-产品报告-消费降序'!O:O,ROW(),0)),"")</f>
        <v/>
      </c>
      <c r="P895" s="69" t="str">
        <f>IFERROR(CLEAN(HLOOKUP(P$1,'1.源数据-产品报告-消费降序'!P:P,ROW(),0)),"")</f>
        <v/>
      </c>
      <c r="Q895" s="69" t="str">
        <f>IFERROR(CLEAN(HLOOKUP(Q$1,'1.源数据-产品报告-消费降序'!Q:Q,ROW(),0)),"")</f>
        <v/>
      </c>
      <c r="R895" s="69" t="str">
        <f>IFERROR(CLEAN(HLOOKUP(R$1,'1.源数据-产品报告-消费降序'!R:R,ROW(),0)),"")</f>
        <v/>
      </c>
      <c r="S8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5" s="69" t="str">
        <f>IFERROR(CLEAN(HLOOKUP(T$1,'1.源数据-产品报告-消费降序'!T:T,ROW(),0)),"")</f>
        <v/>
      </c>
      <c r="W895" s="69" t="str">
        <f>IFERROR(CLEAN(HLOOKUP(W$1,'1.源数据-产品报告-消费降序'!W:W,ROW(),0)),"")</f>
        <v/>
      </c>
      <c r="X895" s="69" t="str">
        <f>IFERROR(CLEAN(HLOOKUP(X$1,'1.源数据-产品报告-消费降序'!X:X,ROW(),0)),"")</f>
        <v/>
      </c>
      <c r="Y895" s="69" t="str">
        <f>IFERROR(CLEAN(HLOOKUP(Y$1,'1.源数据-产品报告-消费降序'!Y:Y,ROW(),0)),"")</f>
        <v/>
      </c>
      <c r="Z895" s="69" t="str">
        <f>IFERROR(CLEAN(HLOOKUP(Z$1,'1.源数据-产品报告-消费降序'!Z:Z,ROW(),0)),"")</f>
        <v/>
      </c>
      <c r="AA895" s="69" t="str">
        <f>IFERROR(CLEAN(HLOOKUP(AA$1,'1.源数据-产品报告-消费降序'!AA:AA,ROW(),0)),"")</f>
        <v/>
      </c>
      <c r="AB895" s="69" t="str">
        <f>IFERROR(CLEAN(HLOOKUP(AB$1,'1.源数据-产品报告-消费降序'!AB:AB,ROW(),0)),"")</f>
        <v/>
      </c>
      <c r="AC895" s="69" t="str">
        <f>IFERROR(CLEAN(HLOOKUP(AC$1,'1.源数据-产品报告-消费降序'!AC:AC,ROW(),0)),"")</f>
        <v/>
      </c>
      <c r="AD8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5" s="69" t="str">
        <f>IFERROR(CLEAN(HLOOKUP(AE$1,'1.源数据-产品报告-消费降序'!AE:AE,ROW(),0)),"")</f>
        <v/>
      </c>
      <c r="AH895" s="69" t="str">
        <f>IFERROR(CLEAN(HLOOKUP(AH$1,'1.源数据-产品报告-消费降序'!AH:AH,ROW(),0)),"")</f>
        <v/>
      </c>
      <c r="AI895" s="69" t="str">
        <f>IFERROR(CLEAN(HLOOKUP(AI$1,'1.源数据-产品报告-消费降序'!AI:AI,ROW(),0)),"")</f>
        <v/>
      </c>
      <c r="AJ895" s="69" t="str">
        <f>IFERROR(CLEAN(HLOOKUP(AJ$1,'1.源数据-产品报告-消费降序'!AJ:AJ,ROW(),0)),"")</f>
        <v/>
      </c>
      <c r="AK895" s="69" t="str">
        <f>IFERROR(CLEAN(HLOOKUP(AK$1,'1.源数据-产品报告-消费降序'!AK:AK,ROW(),0)),"")</f>
        <v/>
      </c>
      <c r="AL895" s="69" t="str">
        <f>IFERROR(CLEAN(HLOOKUP(AL$1,'1.源数据-产品报告-消费降序'!AL:AL,ROW(),0)),"")</f>
        <v/>
      </c>
      <c r="AM895" s="69" t="str">
        <f>IFERROR(CLEAN(HLOOKUP(AM$1,'1.源数据-产品报告-消费降序'!AM:AM,ROW(),0)),"")</f>
        <v/>
      </c>
      <c r="AN895" s="69" t="str">
        <f>IFERROR(CLEAN(HLOOKUP(AN$1,'1.源数据-产品报告-消费降序'!AN:AN,ROW(),0)),"")</f>
        <v/>
      </c>
      <c r="AO8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5" s="69" t="str">
        <f>IFERROR(CLEAN(HLOOKUP(AP$1,'1.源数据-产品报告-消费降序'!AP:AP,ROW(),0)),"")</f>
        <v/>
      </c>
      <c r="AS895" s="69" t="str">
        <f>IFERROR(CLEAN(HLOOKUP(AS$1,'1.源数据-产品报告-消费降序'!AS:AS,ROW(),0)),"")</f>
        <v/>
      </c>
      <c r="AT895" s="69" t="str">
        <f>IFERROR(CLEAN(HLOOKUP(AT$1,'1.源数据-产品报告-消费降序'!AT:AT,ROW(),0)),"")</f>
        <v/>
      </c>
      <c r="AU895" s="69" t="str">
        <f>IFERROR(CLEAN(HLOOKUP(AU$1,'1.源数据-产品报告-消费降序'!AU:AU,ROW(),0)),"")</f>
        <v/>
      </c>
      <c r="AV895" s="69" t="str">
        <f>IFERROR(CLEAN(HLOOKUP(AV$1,'1.源数据-产品报告-消费降序'!AV:AV,ROW(),0)),"")</f>
        <v/>
      </c>
      <c r="AW895" s="69" t="str">
        <f>IFERROR(CLEAN(HLOOKUP(AW$1,'1.源数据-产品报告-消费降序'!AW:AW,ROW(),0)),"")</f>
        <v/>
      </c>
      <c r="AX895" s="69" t="str">
        <f>IFERROR(CLEAN(HLOOKUP(AX$1,'1.源数据-产品报告-消费降序'!AX:AX,ROW(),0)),"")</f>
        <v/>
      </c>
      <c r="AY895" s="69" t="str">
        <f>IFERROR(CLEAN(HLOOKUP(AY$1,'1.源数据-产品报告-消费降序'!AY:AY,ROW(),0)),"")</f>
        <v/>
      </c>
      <c r="AZ8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5" s="69" t="str">
        <f>IFERROR(CLEAN(HLOOKUP(BA$1,'1.源数据-产品报告-消费降序'!BA:BA,ROW(),0)),"")</f>
        <v/>
      </c>
      <c r="BD895" s="69" t="str">
        <f>IFERROR(CLEAN(HLOOKUP(BD$1,'1.源数据-产品报告-消费降序'!BD:BD,ROW(),0)),"")</f>
        <v/>
      </c>
      <c r="BE895" s="69" t="str">
        <f>IFERROR(CLEAN(HLOOKUP(BE$1,'1.源数据-产品报告-消费降序'!BE:BE,ROW(),0)),"")</f>
        <v/>
      </c>
      <c r="BF895" s="69" t="str">
        <f>IFERROR(CLEAN(HLOOKUP(BF$1,'1.源数据-产品报告-消费降序'!BF:BF,ROW(),0)),"")</f>
        <v/>
      </c>
      <c r="BG895" s="69" t="str">
        <f>IFERROR(CLEAN(HLOOKUP(BG$1,'1.源数据-产品报告-消费降序'!BG:BG,ROW(),0)),"")</f>
        <v/>
      </c>
      <c r="BH895" s="69" t="str">
        <f>IFERROR(CLEAN(HLOOKUP(BH$1,'1.源数据-产品报告-消费降序'!BH:BH,ROW(),0)),"")</f>
        <v/>
      </c>
      <c r="BI895" s="69" t="str">
        <f>IFERROR(CLEAN(HLOOKUP(BI$1,'1.源数据-产品报告-消费降序'!BI:BI,ROW(),0)),"")</f>
        <v/>
      </c>
      <c r="BJ895" s="69" t="str">
        <f>IFERROR(CLEAN(HLOOKUP(BJ$1,'1.源数据-产品报告-消费降序'!BJ:BJ,ROW(),0)),"")</f>
        <v/>
      </c>
      <c r="BK8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5" s="69" t="str">
        <f>IFERROR(CLEAN(HLOOKUP(BL$1,'1.源数据-产品报告-消费降序'!BL:BL,ROW(),0)),"")</f>
        <v/>
      </c>
      <c r="BO895" s="69" t="str">
        <f>IFERROR(CLEAN(HLOOKUP(BO$1,'1.源数据-产品报告-消费降序'!BO:BO,ROW(),0)),"")</f>
        <v/>
      </c>
      <c r="BP895" s="69" t="str">
        <f>IFERROR(CLEAN(HLOOKUP(BP$1,'1.源数据-产品报告-消费降序'!BP:BP,ROW(),0)),"")</f>
        <v/>
      </c>
      <c r="BQ895" s="69" t="str">
        <f>IFERROR(CLEAN(HLOOKUP(BQ$1,'1.源数据-产品报告-消费降序'!BQ:BQ,ROW(),0)),"")</f>
        <v/>
      </c>
      <c r="BR895" s="69" t="str">
        <f>IFERROR(CLEAN(HLOOKUP(BR$1,'1.源数据-产品报告-消费降序'!BR:BR,ROW(),0)),"")</f>
        <v/>
      </c>
      <c r="BS895" s="69" t="str">
        <f>IFERROR(CLEAN(HLOOKUP(BS$1,'1.源数据-产品报告-消费降序'!BS:BS,ROW(),0)),"")</f>
        <v/>
      </c>
      <c r="BT895" s="69" t="str">
        <f>IFERROR(CLEAN(HLOOKUP(BT$1,'1.源数据-产品报告-消费降序'!BT:BT,ROW(),0)),"")</f>
        <v/>
      </c>
      <c r="BU895" s="69" t="str">
        <f>IFERROR(CLEAN(HLOOKUP(BU$1,'1.源数据-产品报告-消费降序'!BU:BU,ROW(),0)),"")</f>
        <v/>
      </c>
      <c r="BV8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5" s="69" t="str">
        <f>IFERROR(CLEAN(HLOOKUP(BW$1,'1.源数据-产品报告-消费降序'!BW:BW,ROW(),0)),"")</f>
        <v/>
      </c>
    </row>
    <row r="896" spans="1:75">
      <c r="A896" s="69" t="str">
        <f>IFERROR(CLEAN(HLOOKUP(A$1,'1.源数据-产品报告-消费降序'!A:A,ROW(),0)),"")</f>
        <v/>
      </c>
      <c r="B896" s="69" t="str">
        <f>IFERROR(CLEAN(HLOOKUP(B$1,'1.源数据-产品报告-消费降序'!B:B,ROW(),0)),"")</f>
        <v/>
      </c>
      <c r="C896" s="69" t="str">
        <f>IFERROR(CLEAN(HLOOKUP(C$1,'1.源数据-产品报告-消费降序'!C:C,ROW(),0)),"")</f>
        <v/>
      </c>
      <c r="D896" s="69" t="str">
        <f>IFERROR(CLEAN(HLOOKUP(D$1,'1.源数据-产品报告-消费降序'!D:D,ROW(),0)),"")</f>
        <v/>
      </c>
      <c r="E896" s="69" t="str">
        <f>IFERROR(CLEAN(HLOOKUP(E$1,'1.源数据-产品报告-消费降序'!E:E,ROW(),0)),"")</f>
        <v/>
      </c>
      <c r="F896" s="69" t="str">
        <f>IFERROR(CLEAN(HLOOKUP(F$1,'1.源数据-产品报告-消费降序'!F:F,ROW(),0)),"")</f>
        <v/>
      </c>
      <c r="G896" s="70">
        <f>IFERROR((HLOOKUP(G$1,'1.源数据-产品报告-消费降序'!G:G,ROW(),0)),"")</f>
        <v>0</v>
      </c>
      <c r="H8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6" s="69" t="str">
        <f>IFERROR(CLEAN(HLOOKUP(I$1,'1.源数据-产品报告-消费降序'!I:I,ROW(),0)),"")</f>
        <v/>
      </c>
      <c r="L896" s="69" t="str">
        <f>IFERROR(CLEAN(HLOOKUP(L$1,'1.源数据-产品报告-消费降序'!L:L,ROW(),0)),"")</f>
        <v/>
      </c>
      <c r="M896" s="69" t="str">
        <f>IFERROR(CLEAN(HLOOKUP(M$1,'1.源数据-产品报告-消费降序'!M:M,ROW(),0)),"")</f>
        <v/>
      </c>
      <c r="N896" s="69" t="str">
        <f>IFERROR(CLEAN(HLOOKUP(N$1,'1.源数据-产品报告-消费降序'!N:N,ROW(),0)),"")</f>
        <v/>
      </c>
      <c r="O896" s="69" t="str">
        <f>IFERROR(CLEAN(HLOOKUP(O$1,'1.源数据-产品报告-消费降序'!O:O,ROW(),0)),"")</f>
        <v/>
      </c>
      <c r="P896" s="69" t="str">
        <f>IFERROR(CLEAN(HLOOKUP(P$1,'1.源数据-产品报告-消费降序'!P:P,ROW(),0)),"")</f>
        <v/>
      </c>
      <c r="Q896" s="69" t="str">
        <f>IFERROR(CLEAN(HLOOKUP(Q$1,'1.源数据-产品报告-消费降序'!Q:Q,ROW(),0)),"")</f>
        <v/>
      </c>
      <c r="R896" s="69" t="str">
        <f>IFERROR(CLEAN(HLOOKUP(R$1,'1.源数据-产品报告-消费降序'!R:R,ROW(),0)),"")</f>
        <v/>
      </c>
      <c r="S8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6" s="69" t="str">
        <f>IFERROR(CLEAN(HLOOKUP(T$1,'1.源数据-产品报告-消费降序'!T:T,ROW(),0)),"")</f>
        <v/>
      </c>
      <c r="W896" s="69" t="str">
        <f>IFERROR(CLEAN(HLOOKUP(W$1,'1.源数据-产品报告-消费降序'!W:W,ROW(),0)),"")</f>
        <v/>
      </c>
      <c r="X896" s="69" t="str">
        <f>IFERROR(CLEAN(HLOOKUP(X$1,'1.源数据-产品报告-消费降序'!X:X,ROW(),0)),"")</f>
        <v/>
      </c>
      <c r="Y896" s="69" t="str">
        <f>IFERROR(CLEAN(HLOOKUP(Y$1,'1.源数据-产品报告-消费降序'!Y:Y,ROW(),0)),"")</f>
        <v/>
      </c>
      <c r="Z896" s="69" t="str">
        <f>IFERROR(CLEAN(HLOOKUP(Z$1,'1.源数据-产品报告-消费降序'!Z:Z,ROW(),0)),"")</f>
        <v/>
      </c>
      <c r="AA896" s="69" t="str">
        <f>IFERROR(CLEAN(HLOOKUP(AA$1,'1.源数据-产品报告-消费降序'!AA:AA,ROW(),0)),"")</f>
        <v/>
      </c>
      <c r="AB896" s="69" t="str">
        <f>IFERROR(CLEAN(HLOOKUP(AB$1,'1.源数据-产品报告-消费降序'!AB:AB,ROW(),0)),"")</f>
        <v/>
      </c>
      <c r="AC896" s="69" t="str">
        <f>IFERROR(CLEAN(HLOOKUP(AC$1,'1.源数据-产品报告-消费降序'!AC:AC,ROW(),0)),"")</f>
        <v/>
      </c>
      <c r="AD8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6" s="69" t="str">
        <f>IFERROR(CLEAN(HLOOKUP(AE$1,'1.源数据-产品报告-消费降序'!AE:AE,ROW(),0)),"")</f>
        <v/>
      </c>
      <c r="AH896" s="69" t="str">
        <f>IFERROR(CLEAN(HLOOKUP(AH$1,'1.源数据-产品报告-消费降序'!AH:AH,ROW(),0)),"")</f>
        <v/>
      </c>
      <c r="AI896" s="69" t="str">
        <f>IFERROR(CLEAN(HLOOKUP(AI$1,'1.源数据-产品报告-消费降序'!AI:AI,ROW(),0)),"")</f>
        <v/>
      </c>
      <c r="AJ896" s="69" t="str">
        <f>IFERROR(CLEAN(HLOOKUP(AJ$1,'1.源数据-产品报告-消费降序'!AJ:AJ,ROW(),0)),"")</f>
        <v/>
      </c>
      <c r="AK896" s="69" t="str">
        <f>IFERROR(CLEAN(HLOOKUP(AK$1,'1.源数据-产品报告-消费降序'!AK:AK,ROW(),0)),"")</f>
        <v/>
      </c>
      <c r="AL896" s="69" t="str">
        <f>IFERROR(CLEAN(HLOOKUP(AL$1,'1.源数据-产品报告-消费降序'!AL:AL,ROW(),0)),"")</f>
        <v/>
      </c>
      <c r="AM896" s="69" t="str">
        <f>IFERROR(CLEAN(HLOOKUP(AM$1,'1.源数据-产品报告-消费降序'!AM:AM,ROW(),0)),"")</f>
        <v/>
      </c>
      <c r="AN896" s="69" t="str">
        <f>IFERROR(CLEAN(HLOOKUP(AN$1,'1.源数据-产品报告-消费降序'!AN:AN,ROW(),0)),"")</f>
        <v/>
      </c>
      <c r="AO8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6" s="69" t="str">
        <f>IFERROR(CLEAN(HLOOKUP(AP$1,'1.源数据-产品报告-消费降序'!AP:AP,ROW(),0)),"")</f>
        <v/>
      </c>
      <c r="AS896" s="69" t="str">
        <f>IFERROR(CLEAN(HLOOKUP(AS$1,'1.源数据-产品报告-消费降序'!AS:AS,ROW(),0)),"")</f>
        <v/>
      </c>
      <c r="AT896" s="69" t="str">
        <f>IFERROR(CLEAN(HLOOKUP(AT$1,'1.源数据-产品报告-消费降序'!AT:AT,ROW(),0)),"")</f>
        <v/>
      </c>
      <c r="AU896" s="69" t="str">
        <f>IFERROR(CLEAN(HLOOKUP(AU$1,'1.源数据-产品报告-消费降序'!AU:AU,ROW(),0)),"")</f>
        <v/>
      </c>
      <c r="AV896" s="69" t="str">
        <f>IFERROR(CLEAN(HLOOKUP(AV$1,'1.源数据-产品报告-消费降序'!AV:AV,ROW(),0)),"")</f>
        <v/>
      </c>
      <c r="AW896" s="69" t="str">
        <f>IFERROR(CLEAN(HLOOKUP(AW$1,'1.源数据-产品报告-消费降序'!AW:AW,ROW(),0)),"")</f>
        <v/>
      </c>
      <c r="AX896" s="69" t="str">
        <f>IFERROR(CLEAN(HLOOKUP(AX$1,'1.源数据-产品报告-消费降序'!AX:AX,ROW(),0)),"")</f>
        <v/>
      </c>
      <c r="AY896" s="69" t="str">
        <f>IFERROR(CLEAN(HLOOKUP(AY$1,'1.源数据-产品报告-消费降序'!AY:AY,ROW(),0)),"")</f>
        <v/>
      </c>
      <c r="AZ8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6" s="69" t="str">
        <f>IFERROR(CLEAN(HLOOKUP(BA$1,'1.源数据-产品报告-消费降序'!BA:BA,ROW(),0)),"")</f>
        <v/>
      </c>
      <c r="BD896" s="69" t="str">
        <f>IFERROR(CLEAN(HLOOKUP(BD$1,'1.源数据-产品报告-消费降序'!BD:BD,ROW(),0)),"")</f>
        <v/>
      </c>
      <c r="BE896" s="69" t="str">
        <f>IFERROR(CLEAN(HLOOKUP(BE$1,'1.源数据-产品报告-消费降序'!BE:BE,ROW(),0)),"")</f>
        <v/>
      </c>
      <c r="BF896" s="69" t="str">
        <f>IFERROR(CLEAN(HLOOKUP(BF$1,'1.源数据-产品报告-消费降序'!BF:BF,ROW(),0)),"")</f>
        <v/>
      </c>
      <c r="BG896" s="69" t="str">
        <f>IFERROR(CLEAN(HLOOKUP(BG$1,'1.源数据-产品报告-消费降序'!BG:BG,ROW(),0)),"")</f>
        <v/>
      </c>
      <c r="BH896" s="69" t="str">
        <f>IFERROR(CLEAN(HLOOKUP(BH$1,'1.源数据-产品报告-消费降序'!BH:BH,ROW(),0)),"")</f>
        <v/>
      </c>
      <c r="BI896" s="69" t="str">
        <f>IFERROR(CLEAN(HLOOKUP(BI$1,'1.源数据-产品报告-消费降序'!BI:BI,ROW(),0)),"")</f>
        <v/>
      </c>
      <c r="BJ896" s="69" t="str">
        <f>IFERROR(CLEAN(HLOOKUP(BJ$1,'1.源数据-产品报告-消费降序'!BJ:BJ,ROW(),0)),"")</f>
        <v/>
      </c>
      <c r="BK8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6" s="69" t="str">
        <f>IFERROR(CLEAN(HLOOKUP(BL$1,'1.源数据-产品报告-消费降序'!BL:BL,ROW(),0)),"")</f>
        <v/>
      </c>
      <c r="BO896" s="69" t="str">
        <f>IFERROR(CLEAN(HLOOKUP(BO$1,'1.源数据-产品报告-消费降序'!BO:BO,ROW(),0)),"")</f>
        <v/>
      </c>
      <c r="BP896" s="69" t="str">
        <f>IFERROR(CLEAN(HLOOKUP(BP$1,'1.源数据-产品报告-消费降序'!BP:BP,ROW(),0)),"")</f>
        <v/>
      </c>
      <c r="BQ896" s="69" t="str">
        <f>IFERROR(CLEAN(HLOOKUP(BQ$1,'1.源数据-产品报告-消费降序'!BQ:BQ,ROW(),0)),"")</f>
        <v/>
      </c>
      <c r="BR896" s="69" t="str">
        <f>IFERROR(CLEAN(HLOOKUP(BR$1,'1.源数据-产品报告-消费降序'!BR:BR,ROW(),0)),"")</f>
        <v/>
      </c>
      <c r="BS896" s="69" t="str">
        <f>IFERROR(CLEAN(HLOOKUP(BS$1,'1.源数据-产品报告-消费降序'!BS:BS,ROW(),0)),"")</f>
        <v/>
      </c>
      <c r="BT896" s="69" t="str">
        <f>IFERROR(CLEAN(HLOOKUP(BT$1,'1.源数据-产品报告-消费降序'!BT:BT,ROW(),0)),"")</f>
        <v/>
      </c>
      <c r="BU896" s="69" t="str">
        <f>IFERROR(CLEAN(HLOOKUP(BU$1,'1.源数据-产品报告-消费降序'!BU:BU,ROW(),0)),"")</f>
        <v/>
      </c>
      <c r="BV8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6" s="69" t="str">
        <f>IFERROR(CLEAN(HLOOKUP(BW$1,'1.源数据-产品报告-消费降序'!BW:BW,ROW(),0)),"")</f>
        <v/>
      </c>
    </row>
    <row r="897" spans="1:75">
      <c r="A897" s="69" t="str">
        <f>IFERROR(CLEAN(HLOOKUP(A$1,'1.源数据-产品报告-消费降序'!A:A,ROW(),0)),"")</f>
        <v/>
      </c>
      <c r="B897" s="69" t="str">
        <f>IFERROR(CLEAN(HLOOKUP(B$1,'1.源数据-产品报告-消费降序'!B:B,ROW(),0)),"")</f>
        <v/>
      </c>
      <c r="C897" s="69" t="str">
        <f>IFERROR(CLEAN(HLOOKUP(C$1,'1.源数据-产品报告-消费降序'!C:C,ROW(),0)),"")</f>
        <v/>
      </c>
      <c r="D897" s="69" t="str">
        <f>IFERROR(CLEAN(HLOOKUP(D$1,'1.源数据-产品报告-消费降序'!D:D,ROW(),0)),"")</f>
        <v/>
      </c>
      <c r="E897" s="69" t="str">
        <f>IFERROR(CLEAN(HLOOKUP(E$1,'1.源数据-产品报告-消费降序'!E:E,ROW(),0)),"")</f>
        <v/>
      </c>
      <c r="F897" s="69" t="str">
        <f>IFERROR(CLEAN(HLOOKUP(F$1,'1.源数据-产品报告-消费降序'!F:F,ROW(),0)),"")</f>
        <v/>
      </c>
      <c r="G897" s="70">
        <f>IFERROR((HLOOKUP(G$1,'1.源数据-产品报告-消费降序'!G:G,ROW(),0)),"")</f>
        <v>0</v>
      </c>
      <c r="H8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7" s="69" t="str">
        <f>IFERROR(CLEAN(HLOOKUP(I$1,'1.源数据-产品报告-消费降序'!I:I,ROW(),0)),"")</f>
        <v/>
      </c>
      <c r="L897" s="69" t="str">
        <f>IFERROR(CLEAN(HLOOKUP(L$1,'1.源数据-产品报告-消费降序'!L:L,ROW(),0)),"")</f>
        <v/>
      </c>
      <c r="M897" s="69" t="str">
        <f>IFERROR(CLEAN(HLOOKUP(M$1,'1.源数据-产品报告-消费降序'!M:M,ROW(),0)),"")</f>
        <v/>
      </c>
      <c r="N897" s="69" t="str">
        <f>IFERROR(CLEAN(HLOOKUP(N$1,'1.源数据-产品报告-消费降序'!N:N,ROW(),0)),"")</f>
        <v/>
      </c>
      <c r="O897" s="69" t="str">
        <f>IFERROR(CLEAN(HLOOKUP(O$1,'1.源数据-产品报告-消费降序'!O:O,ROW(),0)),"")</f>
        <v/>
      </c>
      <c r="P897" s="69" t="str">
        <f>IFERROR(CLEAN(HLOOKUP(P$1,'1.源数据-产品报告-消费降序'!P:P,ROW(),0)),"")</f>
        <v/>
      </c>
      <c r="Q897" s="69" t="str">
        <f>IFERROR(CLEAN(HLOOKUP(Q$1,'1.源数据-产品报告-消费降序'!Q:Q,ROW(),0)),"")</f>
        <v/>
      </c>
      <c r="R897" s="69" t="str">
        <f>IFERROR(CLEAN(HLOOKUP(R$1,'1.源数据-产品报告-消费降序'!R:R,ROW(),0)),"")</f>
        <v/>
      </c>
      <c r="S8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7" s="69" t="str">
        <f>IFERROR(CLEAN(HLOOKUP(T$1,'1.源数据-产品报告-消费降序'!T:T,ROW(),0)),"")</f>
        <v/>
      </c>
      <c r="W897" s="69" t="str">
        <f>IFERROR(CLEAN(HLOOKUP(W$1,'1.源数据-产品报告-消费降序'!W:W,ROW(),0)),"")</f>
        <v/>
      </c>
      <c r="X897" s="69" t="str">
        <f>IFERROR(CLEAN(HLOOKUP(X$1,'1.源数据-产品报告-消费降序'!X:X,ROW(),0)),"")</f>
        <v/>
      </c>
      <c r="Y897" s="69" t="str">
        <f>IFERROR(CLEAN(HLOOKUP(Y$1,'1.源数据-产品报告-消费降序'!Y:Y,ROW(),0)),"")</f>
        <v/>
      </c>
      <c r="Z897" s="69" t="str">
        <f>IFERROR(CLEAN(HLOOKUP(Z$1,'1.源数据-产品报告-消费降序'!Z:Z,ROW(),0)),"")</f>
        <v/>
      </c>
      <c r="AA897" s="69" t="str">
        <f>IFERROR(CLEAN(HLOOKUP(AA$1,'1.源数据-产品报告-消费降序'!AA:AA,ROW(),0)),"")</f>
        <v/>
      </c>
      <c r="AB897" s="69" t="str">
        <f>IFERROR(CLEAN(HLOOKUP(AB$1,'1.源数据-产品报告-消费降序'!AB:AB,ROW(),0)),"")</f>
        <v/>
      </c>
      <c r="AC897" s="69" t="str">
        <f>IFERROR(CLEAN(HLOOKUP(AC$1,'1.源数据-产品报告-消费降序'!AC:AC,ROW(),0)),"")</f>
        <v/>
      </c>
      <c r="AD8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7" s="69" t="str">
        <f>IFERROR(CLEAN(HLOOKUP(AE$1,'1.源数据-产品报告-消费降序'!AE:AE,ROW(),0)),"")</f>
        <v/>
      </c>
      <c r="AH897" s="69" t="str">
        <f>IFERROR(CLEAN(HLOOKUP(AH$1,'1.源数据-产品报告-消费降序'!AH:AH,ROW(),0)),"")</f>
        <v/>
      </c>
      <c r="AI897" s="69" t="str">
        <f>IFERROR(CLEAN(HLOOKUP(AI$1,'1.源数据-产品报告-消费降序'!AI:AI,ROW(),0)),"")</f>
        <v/>
      </c>
      <c r="AJ897" s="69" t="str">
        <f>IFERROR(CLEAN(HLOOKUP(AJ$1,'1.源数据-产品报告-消费降序'!AJ:AJ,ROW(),0)),"")</f>
        <v/>
      </c>
      <c r="AK897" s="69" t="str">
        <f>IFERROR(CLEAN(HLOOKUP(AK$1,'1.源数据-产品报告-消费降序'!AK:AK,ROW(),0)),"")</f>
        <v/>
      </c>
      <c r="AL897" s="69" t="str">
        <f>IFERROR(CLEAN(HLOOKUP(AL$1,'1.源数据-产品报告-消费降序'!AL:AL,ROW(),0)),"")</f>
        <v/>
      </c>
      <c r="AM897" s="69" t="str">
        <f>IFERROR(CLEAN(HLOOKUP(AM$1,'1.源数据-产品报告-消费降序'!AM:AM,ROW(),0)),"")</f>
        <v/>
      </c>
      <c r="AN897" s="69" t="str">
        <f>IFERROR(CLEAN(HLOOKUP(AN$1,'1.源数据-产品报告-消费降序'!AN:AN,ROW(),0)),"")</f>
        <v/>
      </c>
      <c r="AO8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7" s="69" t="str">
        <f>IFERROR(CLEAN(HLOOKUP(AP$1,'1.源数据-产品报告-消费降序'!AP:AP,ROW(),0)),"")</f>
        <v/>
      </c>
      <c r="AS897" s="69" t="str">
        <f>IFERROR(CLEAN(HLOOKUP(AS$1,'1.源数据-产品报告-消费降序'!AS:AS,ROW(),0)),"")</f>
        <v/>
      </c>
      <c r="AT897" s="69" t="str">
        <f>IFERROR(CLEAN(HLOOKUP(AT$1,'1.源数据-产品报告-消费降序'!AT:AT,ROW(),0)),"")</f>
        <v/>
      </c>
      <c r="AU897" s="69" t="str">
        <f>IFERROR(CLEAN(HLOOKUP(AU$1,'1.源数据-产品报告-消费降序'!AU:AU,ROW(),0)),"")</f>
        <v/>
      </c>
      <c r="AV897" s="69" t="str">
        <f>IFERROR(CLEAN(HLOOKUP(AV$1,'1.源数据-产品报告-消费降序'!AV:AV,ROW(),0)),"")</f>
        <v/>
      </c>
      <c r="AW897" s="69" t="str">
        <f>IFERROR(CLEAN(HLOOKUP(AW$1,'1.源数据-产品报告-消费降序'!AW:AW,ROW(),0)),"")</f>
        <v/>
      </c>
      <c r="AX897" s="69" t="str">
        <f>IFERROR(CLEAN(HLOOKUP(AX$1,'1.源数据-产品报告-消费降序'!AX:AX,ROW(),0)),"")</f>
        <v/>
      </c>
      <c r="AY897" s="69" t="str">
        <f>IFERROR(CLEAN(HLOOKUP(AY$1,'1.源数据-产品报告-消费降序'!AY:AY,ROW(),0)),"")</f>
        <v/>
      </c>
      <c r="AZ8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7" s="69" t="str">
        <f>IFERROR(CLEAN(HLOOKUP(BA$1,'1.源数据-产品报告-消费降序'!BA:BA,ROW(),0)),"")</f>
        <v/>
      </c>
      <c r="BD897" s="69" t="str">
        <f>IFERROR(CLEAN(HLOOKUP(BD$1,'1.源数据-产品报告-消费降序'!BD:BD,ROW(),0)),"")</f>
        <v/>
      </c>
      <c r="BE897" s="69" t="str">
        <f>IFERROR(CLEAN(HLOOKUP(BE$1,'1.源数据-产品报告-消费降序'!BE:BE,ROW(),0)),"")</f>
        <v/>
      </c>
      <c r="BF897" s="69" t="str">
        <f>IFERROR(CLEAN(HLOOKUP(BF$1,'1.源数据-产品报告-消费降序'!BF:BF,ROW(),0)),"")</f>
        <v/>
      </c>
      <c r="BG897" s="69" t="str">
        <f>IFERROR(CLEAN(HLOOKUP(BG$1,'1.源数据-产品报告-消费降序'!BG:BG,ROW(),0)),"")</f>
        <v/>
      </c>
      <c r="BH897" s="69" t="str">
        <f>IFERROR(CLEAN(HLOOKUP(BH$1,'1.源数据-产品报告-消费降序'!BH:BH,ROW(),0)),"")</f>
        <v/>
      </c>
      <c r="BI897" s="69" t="str">
        <f>IFERROR(CLEAN(HLOOKUP(BI$1,'1.源数据-产品报告-消费降序'!BI:BI,ROW(),0)),"")</f>
        <v/>
      </c>
      <c r="BJ897" s="69" t="str">
        <f>IFERROR(CLEAN(HLOOKUP(BJ$1,'1.源数据-产品报告-消费降序'!BJ:BJ,ROW(),0)),"")</f>
        <v/>
      </c>
      <c r="BK8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7" s="69" t="str">
        <f>IFERROR(CLEAN(HLOOKUP(BL$1,'1.源数据-产品报告-消费降序'!BL:BL,ROW(),0)),"")</f>
        <v/>
      </c>
      <c r="BO897" s="69" t="str">
        <f>IFERROR(CLEAN(HLOOKUP(BO$1,'1.源数据-产品报告-消费降序'!BO:BO,ROW(),0)),"")</f>
        <v/>
      </c>
      <c r="BP897" s="69" t="str">
        <f>IFERROR(CLEAN(HLOOKUP(BP$1,'1.源数据-产品报告-消费降序'!BP:BP,ROW(),0)),"")</f>
        <v/>
      </c>
      <c r="BQ897" s="69" t="str">
        <f>IFERROR(CLEAN(HLOOKUP(BQ$1,'1.源数据-产品报告-消费降序'!BQ:BQ,ROW(),0)),"")</f>
        <v/>
      </c>
      <c r="BR897" s="69" t="str">
        <f>IFERROR(CLEAN(HLOOKUP(BR$1,'1.源数据-产品报告-消费降序'!BR:BR,ROW(),0)),"")</f>
        <v/>
      </c>
      <c r="BS897" s="69" t="str">
        <f>IFERROR(CLEAN(HLOOKUP(BS$1,'1.源数据-产品报告-消费降序'!BS:BS,ROW(),0)),"")</f>
        <v/>
      </c>
      <c r="BT897" s="69" t="str">
        <f>IFERROR(CLEAN(HLOOKUP(BT$1,'1.源数据-产品报告-消费降序'!BT:BT,ROW(),0)),"")</f>
        <v/>
      </c>
      <c r="BU897" s="69" t="str">
        <f>IFERROR(CLEAN(HLOOKUP(BU$1,'1.源数据-产品报告-消费降序'!BU:BU,ROW(),0)),"")</f>
        <v/>
      </c>
      <c r="BV8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7" s="69" t="str">
        <f>IFERROR(CLEAN(HLOOKUP(BW$1,'1.源数据-产品报告-消费降序'!BW:BW,ROW(),0)),"")</f>
        <v/>
      </c>
    </row>
    <row r="898" spans="1:75">
      <c r="A898" s="69" t="str">
        <f>IFERROR(CLEAN(HLOOKUP(A$1,'1.源数据-产品报告-消费降序'!A:A,ROW(),0)),"")</f>
        <v/>
      </c>
      <c r="B898" s="69" t="str">
        <f>IFERROR(CLEAN(HLOOKUP(B$1,'1.源数据-产品报告-消费降序'!B:B,ROW(),0)),"")</f>
        <v/>
      </c>
      <c r="C898" s="69" t="str">
        <f>IFERROR(CLEAN(HLOOKUP(C$1,'1.源数据-产品报告-消费降序'!C:C,ROW(),0)),"")</f>
        <v/>
      </c>
      <c r="D898" s="69" t="str">
        <f>IFERROR(CLEAN(HLOOKUP(D$1,'1.源数据-产品报告-消费降序'!D:D,ROW(),0)),"")</f>
        <v/>
      </c>
      <c r="E898" s="69" t="str">
        <f>IFERROR(CLEAN(HLOOKUP(E$1,'1.源数据-产品报告-消费降序'!E:E,ROW(),0)),"")</f>
        <v/>
      </c>
      <c r="F898" s="69" t="str">
        <f>IFERROR(CLEAN(HLOOKUP(F$1,'1.源数据-产品报告-消费降序'!F:F,ROW(),0)),"")</f>
        <v/>
      </c>
      <c r="G898" s="70">
        <f>IFERROR((HLOOKUP(G$1,'1.源数据-产品报告-消费降序'!G:G,ROW(),0)),"")</f>
        <v>0</v>
      </c>
      <c r="H8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8" s="69" t="str">
        <f>IFERROR(CLEAN(HLOOKUP(I$1,'1.源数据-产品报告-消费降序'!I:I,ROW(),0)),"")</f>
        <v/>
      </c>
      <c r="L898" s="69" t="str">
        <f>IFERROR(CLEAN(HLOOKUP(L$1,'1.源数据-产品报告-消费降序'!L:L,ROW(),0)),"")</f>
        <v/>
      </c>
      <c r="M898" s="69" t="str">
        <f>IFERROR(CLEAN(HLOOKUP(M$1,'1.源数据-产品报告-消费降序'!M:M,ROW(),0)),"")</f>
        <v/>
      </c>
      <c r="N898" s="69" t="str">
        <f>IFERROR(CLEAN(HLOOKUP(N$1,'1.源数据-产品报告-消费降序'!N:N,ROW(),0)),"")</f>
        <v/>
      </c>
      <c r="O898" s="69" t="str">
        <f>IFERROR(CLEAN(HLOOKUP(O$1,'1.源数据-产品报告-消费降序'!O:O,ROW(),0)),"")</f>
        <v/>
      </c>
      <c r="P898" s="69" t="str">
        <f>IFERROR(CLEAN(HLOOKUP(P$1,'1.源数据-产品报告-消费降序'!P:P,ROW(),0)),"")</f>
        <v/>
      </c>
      <c r="Q898" s="69" t="str">
        <f>IFERROR(CLEAN(HLOOKUP(Q$1,'1.源数据-产品报告-消费降序'!Q:Q,ROW(),0)),"")</f>
        <v/>
      </c>
      <c r="R898" s="69" t="str">
        <f>IFERROR(CLEAN(HLOOKUP(R$1,'1.源数据-产品报告-消费降序'!R:R,ROW(),0)),"")</f>
        <v/>
      </c>
      <c r="S8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8" s="69" t="str">
        <f>IFERROR(CLEAN(HLOOKUP(T$1,'1.源数据-产品报告-消费降序'!T:T,ROW(),0)),"")</f>
        <v/>
      </c>
      <c r="W898" s="69" t="str">
        <f>IFERROR(CLEAN(HLOOKUP(W$1,'1.源数据-产品报告-消费降序'!W:W,ROW(),0)),"")</f>
        <v/>
      </c>
      <c r="X898" s="69" t="str">
        <f>IFERROR(CLEAN(HLOOKUP(X$1,'1.源数据-产品报告-消费降序'!X:X,ROW(),0)),"")</f>
        <v/>
      </c>
      <c r="Y898" s="69" t="str">
        <f>IFERROR(CLEAN(HLOOKUP(Y$1,'1.源数据-产品报告-消费降序'!Y:Y,ROW(),0)),"")</f>
        <v/>
      </c>
      <c r="Z898" s="69" t="str">
        <f>IFERROR(CLEAN(HLOOKUP(Z$1,'1.源数据-产品报告-消费降序'!Z:Z,ROW(),0)),"")</f>
        <v/>
      </c>
      <c r="AA898" s="69" t="str">
        <f>IFERROR(CLEAN(HLOOKUP(AA$1,'1.源数据-产品报告-消费降序'!AA:AA,ROW(),0)),"")</f>
        <v/>
      </c>
      <c r="AB898" s="69" t="str">
        <f>IFERROR(CLEAN(HLOOKUP(AB$1,'1.源数据-产品报告-消费降序'!AB:AB,ROW(),0)),"")</f>
        <v/>
      </c>
      <c r="AC898" s="69" t="str">
        <f>IFERROR(CLEAN(HLOOKUP(AC$1,'1.源数据-产品报告-消费降序'!AC:AC,ROW(),0)),"")</f>
        <v/>
      </c>
      <c r="AD8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8" s="69" t="str">
        <f>IFERROR(CLEAN(HLOOKUP(AE$1,'1.源数据-产品报告-消费降序'!AE:AE,ROW(),0)),"")</f>
        <v/>
      </c>
      <c r="AH898" s="69" t="str">
        <f>IFERROR(CLEAN(HLOOKUP(AH$1,'1.源数据-产品报告-消费降序'!AH:AH,ROW(),0)),"")</f>
        <v/>
      </c>
      <c r="AI898" s="69" t="str">
        <f>IFERROR(CLEAN(HLOOKUP(AI$1,'1.源数据-产品报告-消费降序'!AI:AI,ROW(),0)),"")</f>
        <v/>
      </c>
      <c r="AJ898" s="69" t="str">
        <f>IFERROR(CLEAN(HLOOKUP(AJ$1,'1.源数据-产品报告-消费降序'!AJ:AJ,ROW(),0)),"")</f>
        <v/>
      </c>
      <c r="AK898" s="69" t="str">
        <f>IFERROR(CLEAN(HLOOKUP(AK$1,'1.源数据-产品报告-消费降序'!AK:AK,ROW(),0)),"")</f>
        <v/>
      </c>
      <c r="AL898" s="69" t="str">
        <f>IFERROR(CLEAN(HLOOKUP(AL$1,'1.源数据-产品报告-消费降序'!AL:AL,ROW(),0)),"")</f>
        <v/>
      </c>
      <c r="AM898" s="69" t="str">
        <f>IFERROR(CLEAN(HLOOKUP(AM$1,'1.源数据-产品报告-消费降序'!AM:AM,ROW(),0)),"")</f>
        <v/>
      </c>
      <c r="AN898" s="69" t="str">
        <f>IFERROR(CLEAN(HLOOKUP(AN$1,'1.源数据-产品报告-消费降序'!AN:AN,ROW(),0)),"")</f>
        <v/>
      </c>
      <c r="AO8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8" s="69" t="str">
        <f>IFERROR(CLEAN(HLOOKUP(AP$1,'1.源数据-产品报告-消费降序'!AP:AP,ROW(),0)),"")</f>
        <v/>
      </c>
      <c r="AS898" s="69" t="str">
        <f>IFERROR(CLEAN(HLOOKUP(AS$1,'1.源数据-产品报告-消费降序'!AS:AS,ROW(),0)),"")</f>
        <v/>
      </c>
      <c r="AT898" s="69" t="str">
        <f>IFERROR(CLEAN(HLOOKUP(AT$1,'1.源数据-产品报告-消费降序'!AT:AT,ROW(),0)),"")</f>
        <v/>
      </c>
      <c r="AU898" s="69" t="str">
        <f>IFERROR(CLEAN(HLOOKUP(AU$1,'1.源数据-产品报告-消费降序'!AU:AU,ROW(),0)),"")</f>
        <v/>
      </c>
      <c r="AV898" s="69" t="str">
        <f>IFERROR(CLEAN(HLOOKUP(AV$1,'1.源数据-产品报告-消费降序'!AV:AV,ROW(),0)),"")</f>
        <v/>
      </c>
      <c r="AW898" s="69" t="str">
        <f>IFERROR(CLEAN(HLOOKUP(AW$1,'1.源数据-产品报告-消费降序'!AW:AW,ROW(),0)),"")</f>
        <v/>
      </c>
      <c r="AX898" s="69" t="str">
        <f>IFERROR(CLEAN(HLOOKUP(AX$1,'1.源数据-产品报告-消费降序'!AX:AX,ROW(),0)),"")</f>
        <v/>
      </c>
      <c r="AY898" s="69" t="str">
        <f>IFERROR(CLEAN(HLOOKUP(AY$1,'1.源数据-产品报告-消费降序'!AY:AY,ROW(),0)),"")</f>
        <v/>
      </c>
      <c r="AZ8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8" s="69" t="str">
        <f>IFERROR(CLEAN(HLOOKUP(BA$1,'1.源数据-产品报告-消费降序'!BA:BA,ROW(),0)),"")</f>
        <v/>
      </c>
      <c r="BD898" s="69" t="str">
        <f>IFERROR(CLEAN(HLOOKUP(BD$1,'1.源数据-产品报告-消费降序'!BD:BD,ROW(),0)),"")</f>
        <v/>
      </c>
      <c r="BE898" s="69" t="str">
        <f>IFERROR(CLEAN(HLOOKUP(BE$1,'1.源数据-产品报告-消费降序'!BE:BE,ROW(),0)),"")</f>
        <v/>
      </c>
      <c r="BF898" s="69" t="str">
        <f>IFERROR(CLEAN(HLOOKUP(BF$1,'1.源数据-产品报告-消费降序'!BF:BF,ROW(),0)),"")</f>
        <v/>
      </c>
      <c r="BG898" s="69" t="str">
        <f>IFERROR(CLEAN(HLOOKUP(BG$1,'1.源数据-产品报告-消费降序'!BG:BG,ROW(),0)),"")</f>
        <v/>
      </c>
      <c r="BH898" s="69" t="str">
        <f>IFERROR(CLEAN(HLOOKUP(BH$1,'1.源数据-产品报告-消费降序'!BH:BH,ROW(),0)),"")</f>
        <v/>
      </c>
      <c r="BI898" s="69" t="str">
        <f>IFERROR(CLEAN(HLOOKUP(BI$1,'1.源数据-产品报告-消费降序'!BI:BI,ROW(),0)),"")</f>
        <v/>
      </c>
      <c r="BJ898" s="69" t="str">
        <f>IFERROR(CLEAN(HLOOKUP(BJ$1,'1.源数据-产品报告-消费降序'!BJ:BJ,ROW(),0)),"")</f>
        <v/>
      </c>
      <c r="BK8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8" s="69" t="str">
        <f>IFERROR(CLEAN(HLOOKUP(BL$1,'1.源数据-产品报告-消费降序'!BL:BL,ROW(),0)),"")</f>
        <v/>
      </c>
      <c r="BO898" s="69" t="str">
        <f>IFERROR(CLEAN(HLOOKUP(BO$1,'1.源数据-产品报告-消费降序'!BO:BO,ROW(),0)),"")</f>
        <v/>
      </c>
      <c r="BP898" s="69" t="str">
        <f>IFERROR(CLEAN(HLOOKUP(BP$1,'1.源数据-产品报告-消费降序'!BP:BP,ROW(),0)),"")</f>
        <v/>
      </c>
      <c r="BQ898" s="69" t="str">
        <f>IFERROR(CLEAN(HLOOKUP(BQ$1,'1.源数据-产品报告-消费降序'!BQ:BQ,ROW(),0)),"")</f>
        <v/>
      </c>
      <c r="BR898" s="69" t="str">
        <f>IFERROR(CLEAN(HLOOKUP(BR$1,'1.源数据-产品报告-消费降序'!BR:BR,ROW(),0)),"")</f>
        <v/>
      </c>
      <c r="BS898" s="69" t="str">
        <f>IFERROR(CLEAN(HLOOKUP(BS$1,'1.源数据-产品报告-消费降序'!BS:BS,ROW(),0)),"")</f>
        <v/>
      </c>
      <c r="BT898" s="69" t="str">
        <f>IFERROR(CLEAN(HLOOKUP(BT$1,'1.源数据-产品报告-消费降序'!BT:BT,ROW(),0)),"")</f>
        <v/>
      </c>
      <c r="BU898" s="69" t="str">
        <f>IFERROR(CLEAN(HLOOKUP(BU$1,'1.源数据-产品报告-消费降序'!BU:BU,ROW(),0)),"")</f>
        <v/>
      </c>
      <c r="BV8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8" s="69" t="str">
        <f>IFERROR(CLEAN(HLOOKUP(BW$1,'1.源数据-产品报告-消费降序'!BW:BW,ROW(),0)),"")</f>
        <v/>
      </c>
    </row>
    <row r="899" spans="1:75">
      <c r="A899" s="69" t="str">
        <f>IFERROR(CLEAN(HLOOKUP(A$1,'1.源数据-产品报告-消费降序'!A:A,ROW(),0)),"")</f>
        <v/>
      </c>
      <c r="B899" s="69" t="str">
        <f>IFERROR(CLEAN(HLOOKUP(B$1,'1.源数据-产品报告-消费降序'!B:B,ROW(),0)),"")</f>
        <v/>
      </c>
      <c r="C899" s="69" t="str">
        <f>IFERROR(CLEAN(HLOOKUP(C$1,'1.源数据-产品报告-消费降序'!C:C,ROW(),0)),"")</f>
        <v/>
      </c>
      <c r="D899" s="69" t="str">
        <f>IFERROR(CLEAN(HLOOKUP(D$1,'1.源数据-产品报告-消费降序'!D:D,ROW(),0)),"")</f>
        <v/>
      </c>
      <c r="E899" s="69" t="str">
        <f>IFERROR(CLEAN(HLOOKUP(E$1,'1.源数据-产品报告-消费降序'!E:E,ROW(),0)),"")</f>
        <v/>
      </c>
      <c r="F899" s="69" t="str">
        <f>IFERROR(CLEAN(HLOOKUP(F$1,'1.源数据-产品报告-消费降序'!F:F,ROW(),0)),"")</f>
        <v/>
      </c>
      <c r="G899" s="70">
        <f>IFERROR((HLOOKUP(G$1,'1.源数据-产品报告-消费降序'!G:G,ROW(),0)),"")</f>
        <v>0</v>
      </c>
      <c r="H8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899" s="69" t="str">
        <f>IFERROR(CLEAN(HLOOKUP(I$1,'1.源数据-产品报告-消费降序'!I:I,ROW(),0)),"")</f>
        <v/>
      </c>
      <c r="L899" s="69" t="str">
        <f>IFERROR(CLEAN(HLOOKUP(L$1,'1.源数据-产品报告-消费降序'!L:L,ROW(),0)),"")</f>
        <v/>
      </c>
      <c r="M899" s="69" t="str">
        <f>IFERROR(CLEAN(HLOOKUP(M$1,'1.源数据-产品报告-消费降序'!M:M,ROW(),0)),"")</f>
        <v/>
      </c>
      <c r="N899" s="69" t="str">
        <f>IFERROR(CLEAN(HLOOKUP(N$1,'1.源数据-产品报告-消费降序'!N:N,ROW(),0)),"")</f>
        <v/>
      </c>
      <c r="O899" s="69" t="str">
        <f>IFERROR(CLEAN(HLOOKUP(O$1,'1.源数据-产品报告-消费降序'!O:O,ROW(),0)),"")</f>
        <v/>
      </c>
      <c r="P899" s="69" t="str">
        <f>IFERROR(CLEAN(HLOOKUP(P$1,'1.源数据-产品报告-消费降序'!P:P,ROW(),0)),"")</f>
        <v/>
      </c>
      <c r="Q899" s="69" t="str">
        <f>IFERROR(CLEAN(HLOOKUP(Q$1,'1.源数据-产品报告-消费降序'!Q:Q,ROW(),0)),"")</f>
        <v/>
      </c>
      <c r="R899" s="69" t="str">
        <f>IFERROR(CLEAN(HLOOKUP(R$1,'1.源数据-产品报告-消费降序'!R:R,ROW(),0)),"")</f>
        <v/>
      </c>
      <c r="S8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899" s="69" t="str">
        <f>IFERROR(CLEAN(HLOOKUP(T$1,'1.源数据-产品报告-消费降序'!T:T,ROW(),0)),"")</f>
        <v/>
      </c>
      <c r="W899" s="69" t="str">
        <f>IFERROR(CLEAN(HLOOKUP(W$1,'1.源数据-产品报告-消费降序'!W:W,ROW(),0)),"")</f>
        <v/>
      </c>
      <c r="X899" s="69" t="str">
        <f>IFERROR(CLEAN(HLOOKUP(X$1,'1.源数据-产品报告-消费降序'!X:X,ROW(),0)),"")</f>
        <v/>
      </c>
      <c r="Y899" s="69" t="str">
        <f>IFERROR(CLEAN(HLOOKUP(Y$1,'1.源数据-产品报告-消费降序'!Y:Y,ROW(),0)),"")</f>
        <v/>
      </c>
      <c r="Z899" s="69" t="str">
        <f>IFERROR(CLEAN(HLOOKUP(Z$1,'1.源数据-产品报告-消费降序'!Z:Z,ROW(),0)),"")</f>
        <v/>
      </c>
      <c r="AA899" s="69" t="str">
        <f>IFERROR(CLEAN(HLOOKUP(AA$1,'1.源数据-产品报告-消费降序'!AA:AA,ROW(),0)),"")</f>
        <v/>
      </c>
      <c r="AB899" s="69" t="str">
        <f>IFERROR(CLEAN(HLOOKUP(AB$1,'1.源数据-产品报告-消费降序'!AB:AB,ROW(),0)),"")</f>
        <v/>
      </c>
      <c r="AC899" s="69" t="str">
        <f>IFERROR(CLEAN(HLOOKUP(AC$1,'1.源数据-产品报告-消费降序'!AC:AC,ROW(),0)),"")</f>
        <v/>
      </c>
      <c r="AD8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899" s="69" t="str">
        <f>IFERROR(CLEAN(HLOOKUP(AE$1,'1.源数据-产品报告-消费降序'!AE:AE,ROW(),0)),"")</f>
        <v/>
      </c>
      <c r="AH899" s="69" t="str">
        <f>IFERROR(CLEAN(HLOOKUP(AH$1,'1.源数据-产品报告-消费降序'!AH:AH,ROW(),0)),"")</f>
        <v/>
      </c>
      <c r="AI899" s="69" t="str">
        <f>IFERROR(CLEAN(HLOOKUP(AI$1,'1.源数据-产品报告-消费降序'!AI:AI,ROW(),0)),"")</f>
        <v/>
      </c>
      <c r="AJ899" s="69" t="str">
        <f>IFERROR(CLEAN(HLOOKUP(AJ$1,'1.源数据-产品报告-消费降序'!AJ:AJ,ROW(),0)),"")</f>
        <v/>
      </c>
      <c r="AK899" s="69" t="str">
        <f>IFERROR(CLEAN(HLOOKUP(AK$1,'1.源数据-产品报告-消费降序'!AK:AK,ROW(),0)),"")</f>
        <v/>
      </c>
      <c r="AL899" s="69" t="str">
        <f>IFERROR(CLEAN(HLOOKUP(AL$1,'1.源数据-产品报告-消费降序'!AL:AL,ROW(),0)),"")</f>
        <v/>
      </c>
      <c r="AM899" s="69" t="str">
        <f>IFERROR(CLEAN(HLOOKUP(AM$1,'1.源数据-产品报告-消费降序'!AM:AM,ROW(),0)),"")</f>
        <v/>
      </c>
      <c r="AN899" s="69" t="str">
        <f>IFERROR(CLEAN(HLOOKUP(AN$1,'1.源数据-产品报告-消费降序'!AN:AN,ROW(),0)),"")</f>
        <v/>
      </c>
      <c r="AO8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899" s="69" t="str">
        <f>IFERROR(CLEAN(HLOOKUP(AP$1,'1.源数据-产品报告-消费降序'!AP:AP,ROW(),0)),"")</f>
        <v/>
      </c>
      <c r="AS899" s="69" t="str">
        <f>IFERROR(CLEAN(HLOOKUP(AS$1,'1.源数据-产品报告-消费降序'!AS:AS,ROW(),0)),"")</f>
        <v/>
      </c>
      <c r="AT899" s="69" t="str">
        <f>IFERROR(CLEAN(HLOOKUP(AT$1,'1.源数据-产品报告-消费降序'!AT:AT,ROW(),0)),"")</f>
        <v/>
      </c>
      <c r="AU899" s="69" t="str">
        <f>IFERROR(CLEAN(HLOOKUP(AU$1,'1.源数据-产品报告-消费降序'!AU:AU,ROW(),0)),"")</f>
        <v/>
      </c>
      <c r="AV899" s="69" t="str">
        <f>IFERROR(CLEAN(HLOOKUP(AV$1,'1.源数据-产品报告-消费降序'!AV:AV,ROW(),0)),"")</f>
        <v/>
      </c>
      <c r="AW899" s="69" t="str">
        <f>IFERROR(CLEAN(HLOOKUP(AW$1,'1.源数据-产品报告-消费降序'!AW:AW,ROW(),0)),"")</f>
        <v/>
      </c>
      <c r="AX899" s="69" t="str">
        <f>IFERROR(CLEAN(HLOOKUP(AX$1,'1.源数据-产品报告-消费降序'!AX:AX,ROW(),0)),"")</f>
        <v/>
      </c>
      <c r="AY899" s="69" t="str">
        <f>IFERROR(CLEAN(HLOOKUP(AY$1,'1.源数据-产品报告-消费降序'!AY:AY,ROW(),0)),"")</f>
        <v/>
      </c>
      <c r="AZ8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899" s="69" t="str">
        <f>IFERROR(CLEAN(HLOOKUP(BA$1,'1.源数据-产品报告-消费降序'!BA:BA,ROW(),0)),"")</f>
        <v/>
      </c>
      <c r="BD899" s="69" t="str">
        <f>IFERROR(CLEAN(HLOOKUP(BD$1,'1.源数据-产品报告-消费降序'!BD:BD,ROW(),0)),"")</f>
        <v/>
      </c>
      <c r="BE899" s="69" t="str">
        <f>IFERROR(CLEAN(HLOOKUP(BE$1,'1.源数据-产品报告-消费降序'!BE:BE,ROW(),0)),"")</f>
        <v/>
      </c>
      <c r="BF899" s="69" t="str">
        <f>IFERROR(CLEAN(HLOOKUP(BF$1,'1.源数据-产品报告-消费降序'!BF:BF,ROW(),0)),"")</f>
        <v/>
      </c>
      <c r="BG899" s="69" t="str">
        <f>IFERROR(CLEAN(HLOOKUP(BG$1,'1.源数据-产品报告-消费降序'!BG:BG,ROW(),0)),"")</f>
        <v/>
      </c>
      <c r="BH899" s="69" t="str">
        <f>IFERROR(CLEAN(HLOOKUP(BH$1,'1.源数据-产品报告-消费降序'!BH:BH,ROW(),0)),"")</f>
        <v/>
      </c>
      <c r="BI899" s="69" t="str">
        <f>IFERROR(CLEAN(HLOOKUP(BI$1,'1.源数据-产品报告-消费降序'!BI:BI,ROW(),0)),"")</f>
        <v/>
      </c>
      <c r="BJ899" s="69" t="str">
        <f>IFERROR(CLEAN(HLOOKUP(BJ$1,'1.源数据-产品报告-消费降序'!BJ:BJ,ROW(),0)),"")</f>
        <v/>
      </c>
      <c r="BK8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899" s="69" t="str">
        <f>IFERROR(CLEAN(HLOOKUP(BL$1,'1.源数据-产品报告-消费降序'!BL:BL,ROW(),0)),"")</f>
        <v/>
      </c>
      <c r="BO899" s="69" t="str">
        <f>IFERROR(CLEAN(HLOOKUP(BO$1,'1.源数据-产品报告-消费降序'!BO:BO,ROW(),0)),"")</f>
        <v/>
      </c>
      <c r="BP899" s="69" t="str">
        <f>IFERROR(CLEAN(HLOOKUP(BP$1,'1.源数据-产品报告-消费降序'!BP:BP,ROW(),0)),"")</f>
        <v/>
      </c>
      <c r="BQ899" s="69" t="str">
        <f>IFERROR(CLEAN(HLOOKUP(BQ$1,'1.源数据-产品报告-消费降序'!BQ:BQ,ROW(),0)),"")</f>
        <v/>
      </c>
      <c r="BR899" s="69" t="str">
        <f>IFERROR(CLEAN(HLOOKUP(BR$1,'1.源数据-产品报告-消费降序'!BR:BR,ROW(),0)),"")</f>
        <v/>
      </c>
      <c r="BS899" s="69" t="str">
        <f>IFERROR(CLEAN(HLOOKUP(BS$1,'1.源数据-产品报告-消费降序'!BS:BS,ROW(),0)),"")</f>
        <v/>
      </c>
      <c r="BT899" s="69" t="str">
        <f>IFERROR(CLEAN(HLOOKUP(BT$1,'1.源数据-产品报告-消费降序'!BT:BT,ROW(),0)),"")</f>
        <v/>
      </c>
      <c r="BU899" s="69" t="str">
        <f>IFERROR(CLEAN(HLOOKUP(BU$1,'1.源数据-产品报告-消费降序'!BU:BU,ROW(),0)),"")</f>
        <v/>
      </c>
      <c r="BV8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899" s="69" t="str">
        <f>IFERROR(CLEAN(HLOOKUP(BW$1,'1.源数据-产品报告-消费降序'!BW:BW,ROW(),0)),"")</f>
        <v/>
      </c>
    </row>
    <row r="900" spans="1:75">
      <c r="A900" s="69" t="str">
        <f>IFERROR(CLEAN(HLOOKUP(A$1,'1.源数据-产品报告-消费降序'!A:A,ROW(),0)),"")</f>
        <v/>
      </c>
      <c r="B900" s="69" t="str">
        <f>IFERROR(CLEAN(HLOOKUP(B$1,'1.源数据-产品报告-消费降序'!B:B,ROW(),0)),"")</f>
        <v/>
      </c>
      <c r="C900" s="69" t="str">
        <f>IFERROR(CLEAN(HLOOKUP(C$1,'1.源数据-产品报告-消费降序'!C:C,ROW(),0)),"")</f>
        <v/>
      </c>
      <c r="D900" s="69" t="str">
        <f>IFERROR(CLEAN(HLOOKUP(D$1,'1.源数据-产品报告-消费降序'!D:D,ROW(),0)),"")</f>
        <v/>
      </c>
      <c r="E900" s="69" t="str">
        <f>IFERROR(CLEAN(HLOOKUP(E$1,'1.源数据-产品报告-消费降序'!E:E,ROW(),0)),"")</f>
        <v/>
      </c>
      <c r="F900" s="69" t="str">
        <f>IFERROR(CLEAN(HLOOKUP(F$1,'1.源数据-产品报告-消费降序'!F:F,ROW(),0)),"")</f>
        <v/>
      </c>
      <c r="G900" s="70">
        <f>IFERROR((HLOOKUP(G$1,'1.源数据-产品报告-消费降序'!G:G,ROW(),0)),"")</f>
        <v>0</v>
      </c>
      <c r="H9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0" s="69" t="str">
        <f>IFERROR(CLEAN(HLOOKUP(I$1,'1.源数据-产品报告-消费降序'!I:I,ROW(),0)),"")</f>
        <v/>
      </c>
      <c r="L900" s="69" t="str">
        <f>IFERROR(CLEAN(HLOOKUP(L$1,'1.源数据-产品报告-消费降序'!L:L,ROW(),0)),"")</f>
        <v/>
      </c>
      <c r="M900" s="69" t="str">
        <f>IFERROR(CLEAN(HLOOKUP(M$1,'1.源数据-产品报告-消费降序'!M:M,ROW(),0)),"")</f>
        <v/>
      </c>
      <c r="N900" s="69" t="str">
        <f>IFERROR(CLEAN(HLOOKUP(N$1,'1.源数据-产品报告-消费降序'!N:N,ROW(),0)),"")</f>
        <v/>
      </c>
      <c r="O900" s="69" t="str">
        <f>IFERROR(CLEAN(HLOOKUP(O$1,'1.源数据-产品报告-消费降序'!O:O,ROW(),0)),"")</f>
        <v/>
      </c>
      <c r="P900" s="69" t="str">
        <f>IFERROR(CLEAN(HLOOKUP(P$1,'1.源数据-产品报告-消费降序'!P:P,ROW(),0)),"")</f>
        <v/>
      </c>
      <c r="Q900" s="69" t="str">
        <f>IFERROR(CLEAN(HLOOKUP(Q$1,'1.源数据-产品报告-消费降序'!Q:Q,ROW(),0)),"")</f>
        <v/>
      </c>
      <c r="R900" s="69" t="str">
        <f>IFERROR(CLEAN(HLOOKUP(R$1,'1.源数据-产品报告-消费降序'!R:R,ROW(),0)),"")</f>
        <v/>
      </c>
      <c r="S9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0" s="69" t="str">
        <f>IFERROR(CLEAN(HLOOKUP(T$1,'1.源数据-产品报告-消费降序'!T:T,ROW(),0)),"")</f>
        <v/>
      </c>
      <c r="W900" s="69" t="str">
        <f>IFERROR(CLEAN(HLOOKUP(W$1,'1.源数据-产品报告-消费降序'!W:W,ROW(),0)),"")</f>
        <v/>
      </c>
      <c r="X900" s="69" t="str">
        <f>IFERROR(CLEAN(HLOOKUP(X$1,'1.源数据-产品报告-消费降序'!X:X,ROW(),0)),"")</f>
        <v/>
      </c>
      <c r="Y900" s="69" t="str">
        <f>IFERROR(CLEAN(HLOOKUP(Y$1,'1.源数据-产品报告-消费降序'!Y:Y,ROW(),0)),"")</f>
        <v/>
      </c>
      <c r="Z900" s="69" t="str">
        <f>IFERROR(CLEAN(HLOOKUP(Z$1,'1.源数据-产品报告-消费降序'!Z:Z,ROW(),0)),"")</f>
        <v/>
      </c>
      <c r="AA900" s="69" t="str">
        <f>IFERROR(CLEAN(HLOOKUP(AA$1,'1.源数据-产品报告-消费降序'!AA:AA,ROW(),0)),"")</f>
        <v/>
      </c>
      <c r="AB900" s="69" t="str">
        <f>IFERROR(CLEAN(HLOOKUP(AB$1,'1.源数据-产品报告-消费降序'!AB:AB,ROW(),0)),"")</f>
        <v/>
      </c>
      <c r="AC900" s="69" t="str">
        <f>IFERROR(CLEAN(HLOOKUP(AC$1,'1.源数据-产品报告-消费降序'!AC:AC,ROW(),0)),"")</f>
        <v/>
      </c>
      <c r="AD9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0" s="69" t="str">
        <f>IFERROR(CLEAN(HLOOKUP(AE$1,'1.源数据-产品报告-消费降序'!AE:AE,ROW(),0)),"")</f>
        <v/>
      </c>
      <c r="AH900" s="69" t="str">
        <f>IFERROR(CLEAN(HLOOKUP(AH$1,'1.源数据-产品报告-消费降序'!AH:AH,ROW(),0)),"")</f>
        <v/>
      </c>
      <c r="AI900" s="69" t="str">
        <f>IFERROR(CLEAN(HLOOKUP(AI$1,'1.源数据-产品报告-消费降序'!AI:AI,ROW(),0)),"")</f>
        <v/>
      </c>
      <c r="AJ900" s="69" t="str">
        <f>IFERROR(CLEAN(HLOOKUP(AJ$1,'1.源数据-产品报告-消费降序'!AJ:AJ,ROW(),0)),"")</f>
        <v/>
      </c>
      <c r="AK900" s="69" t="str">
        <f>IFERROR(CLEAN(HLOOKUP(AK$1,'1.源数据-产品报告-消费降序'!AK:AK,ROW(),0)),"")</f>
        <v/>
      </c>
      <c r="AL900" s="69" t="str">
        <f>IFERROR(CLEAN(HLOOKUP(AL$1,'1.源数据-产品报告-消费降序'!AL:AL,ROW(),0)),"")</f>
        <v/>
      </c>
      <c r="AM900" s="69" t="str">
        <f>IFERROR(CLEAN(HLOOKUP(AM$1,'1.源数据-产品报告-消费降序'!AM:AM,ROW(),0)),"")</f>
        <v/>
      </c>
      <c r="AN900" s="69" t="str">
        <f>IFERROR(CLEAN(HLOOKUP(AN$1,'1.源数据-产品报告-消费降序'!AN:AN,ROW(),0)),"")</f>
        <v/>
      </c>
      <c r="AO9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0" s="69" t="str">
        <f>IFERROR(CLEAN(HLOOKUP(AP$1,'1.源数据-产品报告-消费降序'!AP:AP,ROW(),0)),"")</f>
        <v/>
      </c>
      <c r="AS900" s="69" t="str">
        <f>IFERROR(CLEAN(HLOOKUP(AS$1,'1.源数据-产品报告-消费降序'!AS:AS,ROW(),0)),"")</f>
        <v/>
      </c>
      <c r="AT900" s="69" t="str">
        <f>IFERROR(CLEAN(HLOOKUP(AT$1,'1.源数据-产品报告-消费降序'!AT:AT,ROW(),0)),"")</f>
        <v/>
      </c>
      <c r="AU900" s="69" t="str">
        <f>IFERROR(CLEAN(HLOOKUP(AU$1,'1.源数据-产品报告-消费降序'!AU:AU,ROW(),0)),"")</f>
        <v/>
      </c>
      <c r="AV900" s="69" t="str">
        <f>IFERROR(CLEAN(HLOOKUP(AV$1,'1.源数据-产品报告-消费降序'!AV:AV,ROW(),0)),"")</f>
        <v/>
      </c>
      <c r="AW900" s="69" t="str">
        <f>IFERROR(CLEAN(HLOOKUP(AW$1,'1.源数据-产品报告-消费降序'!AW:AW,ROW(),0)),"")</f>
        <v/>
      </c>
      <c r="AX900" s="69" t="str">
        <f>IFERROR(CLEAN(HLOOKUP(AX$1,'1.源数据-产品报告-消费降序'!AX:AX,ROW(),0)),"")</f>
        <v/>
      </c>
      <c r="AY900" s="69" t="str">
        <f>IFERROR(CLEAN(HLOOKUP(AY$1,'1.源数据-产品报告-消费降序'!AY:AY,ROW(),0)),"")</f>
        <v/>
      </c>
      <c r="AZ9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0" s="69" t="str">
        <f>IFERROR(CLEAN(HLOOKUP(BA$1,'1.源数据-产品报告-消费降序'!BA:BA,ROW(),0)),"")</f>
        <v/>
      </c>
      <c r="BD900" s="69" t="str">
        <f>IFERROR(CLEAN(HLOOKUP(BD$1,'1.源数据-产品报告-消费降序'!BD:BD,ROW(),0)),"")</f>
        <v/>
      </c>
      <c r="BE900" s="69" t="str">
        <f>IFERROR(CLEAN(HLOOKUP(BE$1,'1.源数据-产品报告-消费降序'!BE:BE,ROW(),0)),"")</f>
        <v/>
      </c>
      <c r="BF900" s="69" t="str">
        <f>IFERROR(CLEAN(HLOOKUP(BF$1,'1.源数据-产品报告-消费降序'!BF:BF,ROW(),0)),"")</f>
        <v/>
      </c>
      <c r="BG900" s="69" t="str">
        <f>IFERROR(CLEAN(HLOOKUP(BG$1,'1.源数据-产品报告-消费降序'!BG:BG,ROW(),0)),"")</f>
        <v/>
      </c>
      <c r="BH900" s="69" t="str">
        <f>IFERROR(CLEAN(HLOOKUP(BH$1,'1.源数据-产品报告-消费降序'!BH:BH,ROW(),0)),"")</f>
        <v/>
      </c>
      <c r="BI900" s="69" t="str">
        <f>IFERROR(CLEAN(HLOOKUP(BI$1,'1.源数据-产品报告-消费降序'!BI:BI,ROW(),0)),"")</f>
        <v/>
      </c>
      <c r="BJ900" s="69" t="str">
        <f>IFERROR(CLEAN(HLOOKUP(BJ$1,'1.源数据-产品报告-消费降序'!BJ:BJ,ROW(),0)),"")</f>
        <v/>
      </c>
      <c r="BK9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0" s="69" t="str">
        <f>IFERROR(CLEAN(HLOOKUP(BL$1,'1.源数据-产品报告-消费降序'!BL:BL,ROW(),0)),"")</f>
        <v/>
      </c>
      <c r="BO900" s="69" t="str">
        <f>IFERROR(CLEAN(HLOOKUP(BO$1,'1.源数据-产品报告-消费降序'!BO:BO,ROW(),0)),"")</f>
        <v/>
      </c>
      <c r="BP900" s="69" t="str">
        <f>IFERROR(CLEAN(HLOOKUP(BP$1,'1.源数据-产品报告-消费降序'!BP:BP,ROW(),0)),"")</f>
        <v/>
      </c>
      <c r="BQ900" s="69" t="str">
        <f>IFERROR(CLEAN(HLOOKUP(BQ$1,'1.源数据-产品报告-消费降序'!BQ:BQ,ROW(),0)),"")</f>
        <v/>
      </c>
      <c r="BR900" s="69" t="str">
        <f>IFERROR(CLEAN(HLOOKUP(BR$1,'1.源数据-产品报告-消费降序'!BR:BR,ROW(),0)),"")</f>
        <v/>
      </c>
      <c r="BS900" s="69" t="str">
        <f>IFERROR(CLEAN(HLOOKUP(BS$1,'1.源数据-产品报告-消费降序'!BS:BS,ROW(),0)),"")</f>
        <v/>
      </c>
      <c r="BT900" s="69" t="str">
        <f>IFERROR(CLEAN(HLOOKUP(BT$1,'1.源数据-产品报告-消费降序'!BT:BT,ROW(),0)),"")</f>
        <v/>
      </c>
      <c r="BU900" s="69" t="str">
        <f>IFERROR(CLEAN(HLOOKUP(BU$1,'1.源数据-产品报告-消费降序'!BU:BU,ROW(),0)),"")</f>
        <v/>
      </c>
      <c r="BV9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0" s="69" t="str">
        <f>IFERROR(CLEAN(HLOOKUP(BW$1,'1.源数据-产品报告-消费降序'!BW:BW,ROW(),0)),"")</f>
        <v/>
      </c>
    </row>
    <row r="901" spans="1:75">
      <c r="A901" s="69" t="str">
        <f>IFERROR(CLEAN(HLOOKUP(A$1,'1.源数据-产品报告-消费降序'!A:A,ROW(),0)),"")</f>
        <v/>
      </c>
      <c r="B901" s="69" t="str">
        <f>IFERROR(CLEAN(HLOOKUP(B$1,'1.源数据-产品报告-消费降序'!B:B,ROW(),0)),"")</f>
        <v/>
      </c>
      <c r="C901" s="69" t="str">
        <f>IFERROR(CLEAN(HLOOKUP(C$1,'1.源数据-产品报告-消费降序'!C:C,ROW(),0)),"")</f>
        <v/>
      </c>
      <c r="D901" s="69" t="str">
        <f>IFERROR(CLEAN(HLOOKUP(D$1,'1.源数据-产品报告-消费降序'!D:D,ROW(),0)),"")</f>
        <v/>
      </c>
      <c r="E901" s="69" t="str">
        <f>IFERROR(CLEAN(HLOOKUP(E$1,'1.源数据-产品报告-消费降序'!E:E,ROW(),0)),"")</f>
        <v/>
      </c>
      <c r="F901" s="69" t="str">
        <f>IFERROR(CLEAN(HLOOKUP(F$1,'1.源数据-产品报告-消费降序'!F:F,ROW(),0)),"")</f>
        <v/>
      </c>
      <c r="G901" s="70">
        <f>IFERROR((HLOOKUP(G$1,'1.源数据-产品报告-消费降序'!G:G,ROW(),0)),"")</f>
        <v>0</v>
      </c>
      <c r="H9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1" s="69" t="str">
        <f>IFERROR(CLEAN(HLOOKUP(I$1,'1.源数据-产品报告-消费降序'!I:I,ROW(),0)),"")</f>
        <v/>
      </c>
      <c r="L901" s="69" t="str">
        <f>IFERROR(CLEAN(HLOOKUP(L$1,'1.源数据-产品报告-消费降序'!L:L,ROW(),0)),"")</f>
        <v/>
      </c>
      <c r="M901" s="69" t="str">
        <f>IFERROR(CLEAN(HLOOKUP(M$1,'1.源数据-产品报告-消费降序'!M:M,ROW(),0)),"")</f>
        <v/>
      </c>
      <c r="N901" s="69" t="str">
        <f>IFERROR(CLEAN(HLOOKUP(N$1,'1.源数据-产品报告-消费降序'!N:N,ROW(),0)),"")</f>
        <v/>
      </c>
      <c r="O901" s="69" t="str">
        <f>IFERROR(CLEAN(HLOOKUP(O$1,'1.源数据-产品报告-消费降序'!O:O,ROW(),0)),"")</f>
        <v/>
      </c>
      <c r="P901" s="69" t="str">
        <f>IFERROR(CLEAN(HLOOKUP(P$1,'1.源数据-产品报告-消费降序'!P:P,ROW(),0)),"")</f>
        <v/>
      </c>
      <c r="Q901" s="69" t="str">
        <f>IFERROR(CLEAN(HLOOKUP(Q$1,'1.源数据-产品报告-消费降序'!Q:Q,ROW(),0)),"")</f>
        <v/>
      </c>
      <c r="R901" s="69" t="str">
        <f>IFERROR(CLEAN(HLOOKUP(R$1,'1.源数据-产品报告-消费降序'!R:R,ROW(),0)),"")</f>
        <v/>
      </c>
      <c r="S9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1" s="69" t="str">
        <f>IFERROR(CLEAN(HLOOKUP(T$1,'1.源数据-产品报告-消费降序'!T:T,ROW(),0)),"")</f>
        <v/>
      </c>
      <c r="W901" s="69" t="str">
        <f>IFERROR(CLEAN(HLOOKUP(W$1,'1.源数据-产品报告-消费降序'!W:W,ROW(),0)),"")</f>
        <v/>
      </c>
      <c r="X901" s="69" t="str">
        <f>IFERROR(CLEAN(HLOOKUP(X$1,'1.源数据-产品报告-消费降序'!X:X,ROW(),0)),"")</f>
        <v/>
      </c>
      <c r="Y901" s="69" t="str">
        <f>IFERROR(CLEAN(HLOOKUP(Y$1,'1.源数据-产品报告-消费降序'!Y:Y,ROW(),0)),"")</f>
        <v/>
      </c>
      <c r="Z901" s="69" t="str">
        <f>IFERROR(CLEAN(HLOOKUP(Z$1,'1.源数据-产品报告-消费降序'!Z:Z,ROW(),0)),"")</f>
        <v/>
      </c>
      <c r="AA901" s="69" t="str">
        <f>IFERROR(CLEAN(HLOOKUP(AA$1,'1.源数据-产品报告-消费降序'!AA:AA,ROW(),0)),"")</f>
        <v/>
      </c>
      <c r="AB901" s="69" t="str">
        <f>IFERROR(CLEAN(HLOOKUP(AB$1,'1.源数据-产品报告-消费降序'!AB:AB,ROW(),0)),"")</f>
        <v/>
      </c>
      <c r="AC901" s="69" t="str">
        <f>IFERROR(CLEAN(HLOOKUP(AC$1,'1.源数据-产品报告-消费降序'!AC:AC,ROW(),0)),"")</f>
        <v/>
      </c>
      <c r="AD9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1" s="69" t="str">
        <f>IFERROR(CLEAN(HLOOKUP(AE$1,'1.源数据-产品报告-消费降序'!AE:AE,ROW(),0)),"")</f>
        <v/>
      </c>
      <c r="AH901" s="69" t="str">
        <f>IFERROR(CLEAN(HLOOKUP(AH$1,'1.源数据-产品报告-消费降序'!AH:AH,ROW(),0)),"")</f>
        <v/>
      </c>
      <c r="AI901" s="69" t="str">
        <f>IFERROR(CLEAN(HLOOKUP(AI$1,'1.源数据-产品报告-消费降序'!AI:AI,ROW(),0)),"")</f>
        <v/>
      </c>
      <c r="AJ901" s="69" t="str">
        <f>IFERROR(CLEAN(HLOOKUP(AJ$1,'1.源数据-产品报告-消费降序'!AJ:AJ,ROW(),0)),"")</f>
        <v/>
      </c>
      <c r="AK901" s="69" t="str">
        <f>IFERROR(CLEAN(HLOOKUP(AK$1,'1.源数据-产品报告-消费降序'!AK:AK,ROW(),0)),"")</f>
        <v/>
      </c>
      <c r="AL901" s="69" t="str">
        <f>IFERROR(CLEAN(HLOOKUP(AL$1,'1.源数据-产品报告-消费降序'!AL:AL,ROW(),0)),"")</f>
        <v/>
      </c>
      <c r="AM901" s="69" t="str">
        <f>IFERROR(CLEAN(HLOOKUP(AM$1,'1.源数据-产品报告-消费降序'!AM:AM,ROW(),0)),"")</f>
        <v/>
      </c>
      <c r="AN901" s="69" t="str">
        <f>IFERROR(CLEAN(HLOOKUP(AN$1,'1.源数据-产品报告-消费降序'!AN:AN,ROW(),0)),"")</f>
        <v/>
      </c>
      <c r="AO9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1" s="69" t="str">
        <f>IFERROR(CLEAN(HLOOKUP(AP$1,'1.源数据-产品报告-消费降序'!AP:AP,ROW(),0)),"")</f>
        <v/>
      </c>
      <c r="AS901" s="69" t="str">
        <f>IFERROR(CLEAN(HLOOKUP(AS$1,'1.源数据-产品报告-消费降序'!AS:AS,ROW(),0)),"")</f>
        <v/>
      </c>
      <c r="AT901" s="69" t="str">
        <f>IFERROR(CLEAN(HLOOKUP(AT$1,'1.源数据-产品报告-消费降序'!AT:AT,ROW(),0)),"")</f>
        <v/>
      </c>
      <c r="AU901" s="69" t="str">
        <f>IFERROR(CLEAN(HLOOKUP(AU$1,'1.源数据-产品报告-消费降序'!AU:AU,ROW(),0)),"")</f>
        <v/>
      </c>
      <c r="AV901" s="69" t="str">
        <f>IFERROR(CLEAN(HLOOKUP(AV$1,'1.源数据-产品报告-消费降序'!AV:AV,ROW(),0)),"")</f>
        <v/>
      </c>
      <c r="AW901" s="69" t="str">
        <f>IFERROR(CLEAN(HLOOKUP(AW$1,'1.源数据-产品报告-消费降序'!AW:AW,ROW(),0)),"")</f>
        <v/>
      </c>
      <c r="AX901" s="69" t="str">
        <f>IFERROR(CLEAN(HLOOKUP(AX$1,'1.源数据-产品报告-消费降序'!AX:AX,ROW(),0)),"")</f>
        <v/>
      </c>
      <c r="AY901" s="69" t="str">
        <f>IFERROR(CLEAN(HLOOKUP(AY$1,'1.源数据-产品报告-消费降序'!AY:AY,ROW(),0)),"")</f>
        <v/>
      </c>
      <c r="AZ9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1" s="69" t="str">
        <f>IFERROR(CLEAN(HLOOKUP(BA$1,'1.源数据-产品报告-消费降序'!BA:BA,ROW(),0)),"")</f>
        <v/>
      </c>
      <c r="BD901" s="69" t="str">
        <f>IFERROR(CLEAN(HLOOKUP(BD$1,'1.源数据-产品报告-消费降序'!BD:BD,ROW(),0)),"")</f>
        <v/>
      </c>
      <c r="BE901" s="69" t="str">
        <f>IFERROR(CLEAN(HLOOKUP(BE$1,'1.源数据-产品报告-消费降序'!BE:BE,ROW(),0)),"")</f>
        <v/>
      </c>
      <c r="BF901" s="69" t="str">
        <f>IFERROR(CLEAN(HLOOKUP(BF$1,'1.源数据-产品报告-消费降序'!BF:BF,ROW(),0)),"")</f>
        <v/>
      </c>
      <c r="BG901" s="69" t="str">
        <f>IFERROR(CLEAN(HLOOKUP(BG$1,'1.源数据-产品报告-消费降序'!BG:BG,ROW(),0)),"")</f>
        <v/>
      </c>
      <c r="BH901" s="69" t="str">
        <f>IFERROR(CLEAN(HLOOKUP(BH$1,'1.源数据-产品报告-消费降序'!BH:BH,ROW(),0)),"")</f>
        <v/>
      </c>
      <c r="BI901" s="69" t="str">
        <f>IFERROR(CLEAN(HLOOKUP(BI$1,'1.源数据-产品报告-消费降序'!BI:BI,ROW(),0)),"")</f>
        <v/>
      </c>
      <c r="BJ901" s="69" t="str">
        <f>IFERROR(CLEAN(HLOOKUP(BJ$1,'1.源数据-产品报告-消费降序'!BJ:BJ,ROW(),0)),"")</f>
        <v/>
      </c>
      <c r="BK9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1" s="69" t="str">
        <f>IFERROR(CLEAN(HLOOKUP(BL$1,'1.源数据-产品报告-消费降序'!BL:BL,ROW(),0)),"")</f>
        <v/>
      </c>
      <c r="BO901" s="69" t="str">
        <f>IFERROR(CLEAN(HLOOKUP(BO$1,'1.源数据-产品报告-消费降序'!BO:BO,ROW(),0)),"")</f>
        <v/>
      </c>
      <c r="BP901" s="69" t="str">
        <f>IFERROR(CLEAN(HLOOKUP(BP$1,'1.源数据-产品报告-消费降序'!BP:BP,ROW(),0)),"")</f>
        <v/>
      </c>
      <c r="BQ901" s="69" t="str">
        <f>IFERROR(CLEAN(HLOOKUP(BQ$1,'1.源数据-产品报告-消费降序'!BQ:BQ,ROW(),0)),"")</f>
        <v/>
      </c>
      <c r="BR901" s="69" t="str">
        <f>IFERROR(CLEAN(HLOOKUP(BR$1,'1.源数据-产品报告-消费降序'!BR:BR,ROW(),0)),"")</f>
        <v/>
      </c>
      <c r="BS901" s="69" t="str">
        <f>IFERROR(CLEAN(HLOOKUP(BS$1,'1.源数据-产品报告-消费降序'!BS:BS,ROW(),0)),"")</f>
        <v/>
      </c>
      <c r="BT901" s="69" t="str">
        <f>IFERROR(CLEAN(HLOOKUP(BT$1,'1.源数据-产品报告-消费降序'!BT:BT,ROW(),0)),"")</f>
        <v/>
      </c>
      <c r="BU901" s="69" t="str">
        <f>IFERROR(CLEAN(HLOOKUP(BU$1,'1.源数据-产品报告-消费降序'!BU:BU,ROW(),0)),"")</f>
        <v/>
      </c>
      <c r="BV9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1" s="69" t="str">
        <f>IFERROR(CLEAN(HLOOKUP(BW$1,'1.源数据-产品报告-消费降序'!BW:BW,ROW(),0)),"")</f>
        <v/>
      </c>
    </row>
    <row r="902" spans="1:75">
      <c r="A902" s="69" t="str">
        <f>IFERROR(CLEAN(HLOOKUP(A$1,'1.源数据-产品报告-消费降序'!A:A,ROW(),0)),"")</f>
        <v/>
      </c>
      <c r="B902" s="69" t="str">
        <f>IFERROR(CLEAN(HLOOKUP(B$1,'1.源数据-产品报告-消费降序'!B:B,ROW(),0)),"")</f>
        <v/>
      </c>
      <c r="C902" s="69" t="str">
        <f>IFERROR(CLEAN(HLOOKUP(C$1,'1.源数据-产品报告-消费降序'!C:C,ROW(),0)),"")</f>
        <v/>
      </c>
      <c r="D902" s="69" t="str">
        <f>IFERROR(CLEAN(HLOOKUP(D$1,'1.源数据-产品报告-消费降序'!D:D,ROW(),0)),"")</f>
        <v/>
      </c>
      <c r="E902" s="69" t="str">
        <f>IFERROR(CLEAN(HLOOKUP(E$1,'1.源数据-产品报告-消费降序'!E:E,ROW(),0)),"")</f>
        <v/>
      </c>
      <c r="F902" s="69" t="str">
        <f>IFERROR(CLEAN(HLOOKUP(F$1,'1.源数据-产品报告-消费降序'!F:F,ROW(),0)),"")</f>
        <v/>
      </c>
      <c r="G902" s="70">
        <f>IFERROR((HLOOKUP(G$1,'1.源数据-产品报告-消费降序'!G:G,ROW(),0)),"")</f>
        <v>0</v>
      </c>
      <c r="H9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2" s="69" t="str">
        <f>IFERROR(CLEAN(HLOOKUP(I$1,'1.源数据-产品报告-消费降序'!I:I,ROW(),0)),"")</f>
        <v/>
      </c>
      <c r="L902" s="69" t="str">
        <f>IFERROR(CLEAN(HLOOKUP(L$1,'1.源数据-产品报告-消费降序'!L:L,ROW(),0)),"")</f>
        <v/>
      </c>
      <c r="M902" s="69" t="str">
        <f>IFERROR(CLEAN(HLOOKUP(M$1,'1.源数据-产品报告-消费降序'!M:M,ROW(),0)),"")</f>
        <v/>
      </c>
      <c r="N902" s="69" t="str">
        <f>IFERROR(CLEAN(HLOOKUP(N$1,'1.源数据-产品报告-消费降序'!N:N,ROW(),0)),"")</f>
        <v/>
      </c>
      <c r="O902" s="69" t="str">
        <f>IFERROR(CLEAN(HLOOKUP(O$1,'1.源数据-产品报告-消费降序'!O:O,ROW(),0)),"")</f>
        <v/>
      </c>
      <c r="P902" s="69" t="str">
        <f>IFERROR(CLEAN(HLOOKUP(P$1,'1.源数据-产品报告-消费降序'!P:P,ROW(),0)),"")</f>
        <v/>
      </c>
      <c r="Q902" s="69" t="str">
        <f>IFERROR(CLEAN(HLOOKUP(Q$1,'1.源数据-产品报告-消费降序'!Q:Q,ROW(),0)),"")</f>
        <v/>
      </c>
      <c r="R902" s="69" t="str">
        <f>IFERROR(CLEAN(HLOOKUP(R$1,'1.源数据-产品报告-消费降序'!R:R,ROW(),0)),"")</f>
        <v/>
      </c>
      <c r="S9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2" s="69" t="str">
        <f>IFERROR(CLEAN(HLOOKUP(T$1,'1.源数据-产品报告-消费降序'!T:T,ROW(),0)),"")</f>
        <v/>
      </c>
      <c r="W902" s="69" t="str">
        <f>IFERROR(CLEAN(HLOOKUP(W$1,'1.源数据-产品报告-消费降序'!W:W,ROW(),0)),"")</f>
        <v/>
      </c>
      <c r="X902" s="69" t="str">
        <f>IFERROR(CLEAN(HLOOKUP(X$1,'1.源数据-产品报告-消费降序'!X:X,ROW(),0)),"")</f>
        <v/>
      </c>
      <c r="Y902" s="69" t="str">
        <f>IFERROR(CLEAN(HLOOKUP(Y$1,'1.源数据-产品报告-消费降序'!Y:Y,ROW(),0)),"")</f>
        <v/>
      </c>
      <c r="Z902" s="69" t="str">
        <f>IFERROR(CLEAN(HLOOKUP(Z$1,'1.源数据-产品报告-消费降序'!Z:Z,ROW(),0)),"")</f>
        <v/>
      </c>
      <c r="AA902" s="69" t="str">
        <f>IFERROR(CLEAN(HLOOKUP(AA$1,'1.源数据-产品报告-消费降序'!AA:AA,ROW(),0)),"")</f>
        <v/>
      </c>
      <c r="AB902" s="69" t="str">
        <f>IFERROR(CLEAN(HLOOKUP(AB$1,'1.源数据-产品报告-消费降序'!AB:AB,ROW(),0)),"")</f>
        <v/>
      </c>
      <c r="AC902" s="69" t="str">
        <f>IFERROR(CLEAN(HLOOKUP(AC$1,'1.源数据-产品报告-消费降序'!AC:AC,ROW(),0)),"")</f>
        <v/>
      </c>
      <c r="AD9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2" s="69" t="str">
        <f>IFERROR(CLEAN(HLOOKUP(AE$1,'1.源数据-产品报告-消费降序'!AE:AE,ROW(),0)),"")</f>
        <v/>
      </c>
      <c r="AH902" s="69" t="str">
        <f>IFERROR(CLEAN(HLOOKUP(AH$1,'1.源数据-产品报告-消费降序'!AH:AH,ROW(),0)),"")</f>
        <v/>
      </c>
      <c r="AI902" s="69" t="str">
        <f>IFERROR(CLEAN(HLOOKUP(AI$1,'1.源数据-产品报告-消费降序'!AI:AI,ROW(),0)),"")</f>
        <v/>
      </c>
      <c r="AJ902" s="69" t="str">
        <f>IFERROR(CLEAN(HLOOKUP(AJ$1,'1.源数据-产品报告-消费降序'!AJ:AJ,ROW(),0)),"")</f>
        <v/>
      </c>
      <c r="AK902" s="69" t="str">
        <f>IFERROR(CLEAN(HLOOKUP(AK$1,'1.源数据-产品报告-消费降序'!AK:AK,ROW(),0)),"")</f>
        <v/>
      </c>
      <c r="AL902" s="69" t="str">
        <f>IFERROR(CLEAN(HLOOKUP(AL$1,'1.源数据-产品报告-消费降序'!AL:AL,ROW(),0)),"")</f>
        <v/>
      </c>
      <c r="AM902" s="69" t="str">
        <f>IFERROR(CLEAN(HLOOKUP(AM$1,'1.源数据-产品报告-消费降序'!AM:AM,ROW(),0)),"")</f>
        <v/>
      </c>
      <c r="AN902" s="69" t="str">
        <f>IFERROR(CLEAN(HLOOKUP(AN$1,'1.源数据-产品报告-消费降序'!AN:AN,ROW(),0)),"")</f>
        <v/>
      </c>
      <c r="AO9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2" s="69" t="str">
        <f>IFERROR(CLEAN(HLOOKUP(AP$1,'1.源数据-产品报告-消费降序'!AP:AP,ROW(),0)),"")</f>
        <v/>
      </c>
      <c r="AS902" s="69" t="str">
        <f>IFERROR(CLEAN(HLOOKUP(AS$1,'1.源数据-产品报告-消费降序'!AS:AS,ROW(),0)),"")</f>
        <v/>
      </c>
      <c r="AT902" s="69" t="str">
        <f>IFERROR(CLEAN(HLOOKUP(AT$1,'1.源数据-产品报告-消费降序'!AT:AT,ROW(),0)),"")</f>
        <v/>
      </c>
      <c r="AU902" s="69" t="str">
        <f>IFERROR(CLEAN(HLOOKUP(AU$1,'1.源数据-产品报告-消费降序'!AU:AU,ROW(),0)),"")</f>
        <v/>
      </c>
      <c r="AV902" s="69" t="str">
        <f>IFERROR(CLEAN(HLOOKUP(AV$1,'1.源数据-产品报告-消费降序'!AV:AV,ROW(),0)),"")</f>
        <v/>
      </c>
      <c r="AW902" s="69" t="str">
        <f>IFERROR(CLEAN(HLOOKUP(AW$1,'1.源数据-产品报告-消费降序'!AW:AW,ROW(),0)),"")</f>
        <v/>
      </c>
      <c r="AX902" s="69" t="str">
        <f>IFERROR(CLEAN(HLOOKUP(AX$1,'1.源数据-产品报告-消费降序'!AX:AX,ROW(),0)),"")</f>
        <v/>
      </c>
      <c r="AY902" s="69" t="str">
        <f>IFERROR(CLEAN(HLOOKUP(AY$1,'1.源数据-产品报告-消费降序'!AY:AY,ROW(),0)),"")</f>
        <v/>
      </c>
      <c r="AZ9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2" s="69" t="str">
        <f>IFERROR(CLEAN(HLOOKUP(BA$1,'1.源数据-产品报告-消费降序'!BA:BA,ROW(),0)),"")</f>
        <v/>
      </c>
      <c r="BD902" s="69" t="str">
        <f>IFERROR(CLEAN(HLOOKUP(BD$1,'1.源数据-产品报告-消费降序'!BD:BD,ROW(),0)),"")</f>
        <v/>
      </c>
      <c r="BE902" s="69" t="str">
        <f>IFERROR(CLEAN(HLOOKUP(BE$1,'1.源数据-产品报告-消费降序'!BE:BE,ROW(),0)),"")</f>
        <v/>
      </c>
      <c r="BF902" s="69" t="str">
        <f>IFERROR(CLEAN(HLOOKUP(BF$1,'1.源数据-产品报告-消费降序'!BF:BF,ROW(),0)),"")</f>
        <v/>
      </c>
      <c r="BG902" s="69" t="str">
        <f>IFERROR(CLEAN(HLOOKUP(BG$1,'1.源数据-产品报告-消费降序'!BG:BG,ROW(),0)),"")</f>
        <v/>
      </c>
      <c r="BH902" s="69" t="str">
        <f>IFERROR(CLEAN(HLOOKUP(BH$1,'1.源数据-产品报告-消费降序'!BH:BH,ROW(),0)),"")</f>
        <v/>
      </c>
      <c r="BI902" s="69" t="str">
        <f>IFERROR(CLEAN(HLOOKUP(BI$1,'1.源数据-产品报告-消费降序'!BI:BI,ROW(),0)),"")</f>
        <v/>
      </c>
      <c r="BJ902" s="69" t="str">
        <f>IFERROR(CLEAN(HLOOKUP(BJ$1,'1.源数据-产品报告-消费降序'!BJ:BJ,ROW(),0)),"")</f>
        <v/>
      </c>
      <c r="BK9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2" s="69" t="str">
        <f>IFERROR(CLEAN(HLOOKUP(BL$1,'1.源数据-产品报告-消费降序'!BL:BL,ROW(),0)),"")</f>
        <v/>
      </c>
      <c r="BO902" s="69" t="str">
        <f>IFERROR(CLEAN(HLOOKUP(BO$1,'1.源数据-产品报告-消费降序'!BO:BO,ROW(),0)),"")</f>
        <v/>
      </c>
      <c r="BP902" s="69" t="str">
        <f>IFERROR(CLEAN(HLOOKUP(BP$1,'1.源数据-产品报告-消费降序'!BP:BP,ROW(),0)),"")</f>
        <v/>
      </c>
      <c r="BQ902" s="69" t="str">
        <f>IFERROR(CLEAN(HLOOKUP(BQ$1,'1.源数据-产品报告-消费降序'!BQ:BQ,ROW(),0)),"")</f>
        <v/>
      </c>
      <c r="BR902" s="69" t="str">
        <f>IFERROR(CLEAN(HLOOKUP(BR$1,'1.源数据-产品报告-消费降序'!BR:BR,ROW(),0)),"")</f>
        <v/>
      </c>
      <c r="BS902" s="69" t="str">
        <f>IFERROR(CLEAN(HLOOKUP(BS$1,'1.源数据-产品报告-消费降序'!BS:BS,ROW(),0)),"")</f>
        <v/>
      </c>
      <c r="BT902" s="69" t="str">
        <f>IFERROR(CLEAN(HLOOKUP(BT$1,'1.源数据-产品报告-消费降序'!BT:BT,ROW(),0)),"")</f>
        <v/>
      </c>
      <c r="BU902" s="69" t="str">
        <f>IFERROR(CLEAN(HLOOKUP(BU$1,'1.源数据-产品报告-消费降序'!BU:BU,ROW(),0)),"")</f>
        <v/>
      </c>
      <c r="BV9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2" s="69" t="str">
        <f>IFERROR(CLEAN(HLOOKUP(BW$1,'1.源数据-产品报告-消费降序'!BW:BW,ROW(),0)),"")</f>
        <v/>
      </c>
    </row>
    <row r="903" spans="1:75">
      <c r="A903" s="69" t="str">
        <f>IFERROR(CLEAN(HLOOKUP(A$1,'1.源数据-产品报告-消费降序'!A:A,ROW(),0)),"")</f>
        <v/>
      </c>
      <c r="B903" s="69" t="str">
        <f>IFERROR(CLEAN(HLOOKUP(B$1,'1.源数据-产品报告-消费降序'!B:B,ROW(),0)),"")</f>
        <v/>
      </c>
      <c r="C903" s="69" t="str">
        <f>IFERROR(CLEAN(HLOOKUP(C$1,'1.源数据-产品报告-消费降序'!C:C,ROW(),0)),"")</f>
        <v/>
      </c>
      <c r="D903" s="69" t="str">
        <f>IFERROR(CLEAN(HLOOKUP(D$1,'1.源数据-产品报告-消费降序'!D:D,ROW(),0)),"")</f>
        <v/>
      </c>
      <c r="E903" s="69" t="str">
        <f>IFERROR(CLEAN(HLOOKUP(E$1,'1.源数据-产品报告-消费降序'!E:E,ROW(),0)),"")</f>
        <v/>
      </c>
      <c r="F903" s="69" t="str">
        <f>IFERROR(CLEAN(HLOOKUP(F$1,'1.源数据-产品报告-消费降序'!F:F,ROW(),0)),"")</f>
        <v/>
      </c>
      <c r="G903" s="70">
        <f>IFERROR((HLOOKUP(G$1,'1.源数据-产品报告-消费降序'!G:G,ROW(),0)),"")</f>
        <v>0</v>
      </c>
      <c r="H90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3" s="69" t="str">
        <f>IFERROR(CLEAN(HLOOKUP(I$1,'1.源数据-产品报告-消费降序'!I:I,ROW(),0)),"")</f>
        <v/>
      </c>
      <c r="L903" s="69" t="str">
        <f>IFERROR(CLEAN(HLOOKUP(L$1,'1.源数据-产品报告-消费降序'!L:L,ROW(),0)),"")</f>
        <v/>
      </c>
      <c r="M903" s="69" t="str">
        <f>IFERROR(CLEAN(HLOOKUP(M$1,'1.源数据-产品报告-消费降序'!M:M,ROW(),0)),"")</f>
        <v/>
      </c>
      <c r="N903" s="69" t="str">
        <f>IFERROR(CLEAN(HLOOKUP(N$1,'1.源数据-产品报告-消费降序'!N:N,ROW(),0)),"")</f>
        <v/>
      </c>
      <c r="O903" s="69" t="str">
        <f>IFERROR(CLEAN(HLOOKUP(O$1,'1.源数据-产品报告-消费降序'!O:O,ROW(),0)),"")</f>
        <v/>
      </c>
      <c r="P903" s="69" t="str">
        <f>IFERROR(CLEAN(HLOOKUP(P$1,'1.源数据-产品报告-消费降序'!P:P,ROW(),0)),"")</f>
        <v/>
      </c>
      <c r="Q903" s="69" t="str">
        <f>IFERROR(CLEAN(HLOOKUP(Q$1,'1.源数据-产品报告-消费降序'!Q:Q,ROW(),0)),"")</f>
        <v/>
      </c>
      <c r="R903" s="69" t="str">
        <f>IFERROR(CLEAN(HLOOKUP(R$1,'1.源数据-产品报告-消费降序'!R:R,ROW(),0)),"")</f>
        <v/>
      </c>
      <c r="S90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3" s="69" t="str">
        <f>IFERROR(CLEAN(HLOOKUP(T$1,'1.源数据-产品报告-消费降序'!T:T,ROW(),0)),"")</f>
        <v/>
      </c>
      <c r="W903" s="69" t="str">
        <f>IFERROR(CLEAN(HLOOKUP(W$1,'1.源数据-产品报告-消费降序'!W:W,ROW(),0)),"")</f>
        <v/>
      </c>
      <c r="X903" s="69" t="str">
        <f>IFERROR(CLEAN(HLOOKUP(X$1,'1.源数据-产品报告-消费降序'!X:X,ROW(),0)),"")</f>
        <v/>
      </c>
      <c r="Y903" s="69" t="str">
        <f>IFERROR(CLEAN(HLOOKUP(Y$1,'1.源数据-产品报告-消费降序'!Y:Y,ROW(),0)),"")</f>
        <v/>
      </c>
      <c r="Z903" s="69" t="str">
        <f>IFERROR(CLEAN(HLOOKUP(Z$1,'1.源数据-产品报告-消费降序'!Z:Z,ROW(),0)),"")</f>
        <v/>
      </c>
      <c r="AA903" s="69" t="str">
        <f>IFERROR(CLEAN(HLOOKUP(AA$1,'1.源数据-产品报告-消费降序'!AA:AA,ROW(),0)),"")</f>
        <v/>
      </c>
      <c r="AB903" s="69" t="str">
        <f>IFERROR(CLEAN(HLOOKUP(AB$1,'1.源数据-产品报告-消费降序'!AB:AB,ROW(),0)),"")</f>
        <v/>
      </c>
      <c r="AC903" s="69" t="str">
        <f>IFERROR(CLEAN(HLOOKUP(AC$1,'1.源数据-产品报告-消费降序'!AC:AC,ROW(),0)),"")</f>
        <v/>
      </c>
      <c r="AD90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3" s="69" t="str">
        <f>IFERROR(CLEAN(HLOOKUP(AE$1,'1.源数据-产品报告-消费降序'!AE:AE,ROW(),0)),"")</f>
        <v/>
      </c>
      <c r="AH903" s="69" t="str">
        <f>IFERROR(CLEAN(HLOOKUP(AH$1,'1.源数据-产品报告-消费降序'!AH:AH,ROW(),0)),"")</f>
        <v/>
      </c>
      <c r="AI903" s="69" t="str">
        <f>IFERROR(CLEAN(HLOOKUP(AI$1,'1.源数据-产品报告-消费降序'!AI:AI,ROW(),0)),"")</f>
        <v/>
      </c>
      <c r="AJ903" s="69" t="str">
        <f>IFERROR(CLEAN(HLOOKUP(AJ$1,'1.源数据-产品报告-消费降序'!AJ:AJ,ROW(),0)),"")</f>
        <v/>
      </c>
      <c r="AK903" s="69" t="str">
        <f>IFERROR(CLEAN(HLOOKUP(AK$1,'1.源数据-产品报告-消费降序'!AK:AK,ROW(),0)),"")</f>
        <v/>
      </c>
      <c r="AL903" s="69" t="str">
        <f>IFERROR(CLEAN(HLOOKUP(AL$1,'1.源数据-产品报告-消费降序'!AL:AL,ROW(),0)),"")</f>
        <v/>
      </c>
      <c r="AM903" s="69" t="str">
        <f>IFERROR(CLEAN(HLOOKUP(AM$1,'1.源数据-产品报告-消费降序'!AM:AM,ROW(),0)),"")</f>
        <v/>
      </c>
      <c r="AN903" s="69" t="str">
        <f>IFERROR(CLEAN(HLOOKUP(AN$1,'1.源数据-产品报告-消费降序'!AN:AN,ROW(),0)),"")</f>
        <v/>
      </c>
      <c r="AO90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3" s="69" t="str">
        <f>IFERROR(CLEAN(HLOOKUP(AP$1,'1.源数据-产品报告-消费降序'!AP:AP,ROW(),0)),"")</f>
        <v/>
      </c>
      <c r="AS903" s="69" t="str">
        <f>IFERROR(CLEAN(HLOOKUP(AS$1,'1.源数据-产品报告-消费降序'!AS:AS,ROW(),0)),"")</f>
        <v/>
      </c>
      <c r="AT903" s="69" t="str">
        <f>IFERROR(CLEAN(HLOOKUP(AT$1,'1.源数据-产品报告-消费降序'!AT:AT,ROW(),0)),"")</f>
        <v/>
      </c>
      <c r="AU903" s="69" t="str">
        <f>IFERROR(CLEAN(HLOOKUP(AU$1,'1.源数据-产品报告-消费降序'!AU:AU,ROW(),0)),"")</f>
        <v/>
      </c>
      <c r="AV903" s="69" t="str">
        <f>IFERROR(CLEAN(HLOOKUP(AV$1,'1.源数据-产品报告-消费降序'!AV:AV,ROW(),0)),"")</f>
        <v/>
      </c>
      <c r="AW903" s="69" t="str">
        <f>IFERROR(CLEAN(HLOOKUP(AW$1,'1.源数据-产品报告-消费降序'!AW:AW,ROW(),0)),"")</f>
        <v/>
      </c>
      <c r="AX903" s="69" t="str">
        <f>IFERROR(CLEAN(HLOOKUP(AX$1,'1.源数据-产品报告-消费降序'!AX:AX,ROW(),0)),"")</f>
        <v/>
      </c>
      <c r="AY903" s="69" t="str">
        <f>IFERROR(CLEAN(HLOOKUP(AY$1,'1.源数据-产品报告-消费降序'!AY:AY,ROW(),0)),"")</f>
        <v/>
      </c>
      <c r="AZ90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3" s="69" t="str">
        <f>IFERROR(CLEAN(HLOOKUP(BA$1,'1.源数据-产品报告-消费降序'!BA:BA,ROW(),0)),"")</f>
        <v/>
      </c>
      <c r="BD903" s="69" t="str">
        <f>IFERROR(CLEAN(HLOOKUP(BD$1,'1.源数据-产品报告-消费降序'!BD:BD,ROW(),0)),"")</f>
        <v/>
      </c>
      <c r="BE903" s="69" t="str">
        <f>IFERROR(CLEAN(HLOOKUP(BE$1,'1.源数据-产品报告-消费降序'!BE:BE,ROW(),0)),"")</f>
        <v/>
      </c>
      <c r="BF903" s="69" t="str">
        <f>IFERROR(CLEAN(HLOOKUP(BF$1,'1.源数据-产品报告-消费降序'!BF:BF,ROW(),0)),"")</f>
        <v/>
      </c>
      <c r="BG903" s="69" t="str">
        <f>IFERROR(CLEAN(HLOOKUP(BG$1,'1.源数据-产品报告-消费降序'!BG:BG,ROW(),0)),"")</f>
        <v/>
      </c>
      <c r="BH903" s="69" t="str">
        <f>IFERROR(CLEAN(HLOOKUP(BH$1,'1.源数据-产品报告-消费降序'!BH:BH,ROW(),0)),"")</f>
        <v/>
      </c>
      <c r="BI903" s="69" t="str">
        <f>IFERROR(CLEAN(HLOOKUP(BI$1,'1.源数据-产品报告-消费降序'!BI:BI,ROW(),0)),"")</f>
        <v/>
      </c>
      <c r="BJ903" s="69" t="str">
        <f>IFERROR(CLEAN(HLOOKUP(BJ$1,'1.源数据-产品报告-消费降序'!BJ:BJ,ROW(),0)),"")</f>
        <v/>
      </c>
      <c r="BK90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3" s="69" t="str">
        <f>IFERROR(CLEAN(HLOOKUP(BL$1,'1.源数据-产品报告-消费降序'!BL:BL,ROW(),0)),"")</f>
        <v/>
      </c>
      <c r="BO903" s="69" t="str">
        <f>IFERROR(CLEAN(HLOOKUP(BO$1,'1.源数据-产品报告-消费降序'!BO:BO,ROW(),0)),"")</f>
        <v/>
      </c>
      <c r="BP903" s="69" t="str">
        <f>IFERROR(CLEAN(HLOOKUP(BP$1,'1.源数据-产品报告-消费降序'!BP:BP,ROW(),0)),"")</f>
        <v/>
      </c>
      <c r="BQ903" s="69" t="str">
        <f>IFERROR(CLEAN(HLOOKUP(BQ$1,'1.源数据-产品报告-消费降序'!BQ:BQ,ROW(),0)),"")</f>
        <v/>
      </c>
      <c r="BR903" s="69" t="str">
        <f>IFERROR(CLEAN(HLOOKUP(BR$1,'1.源数据-产品报告-消费降序'!BR:BR,ROW(),0)),"")</f>
        <v/>
      </c>
      <c r="BS903" s="69" t="str">
        <f>IFERROR(CLEAN(HLOOKUP(BS$1,'1.源数据-产品报告-消费降序'!BS:BS,ROW(),0)),"")</f>
        <v/>
      </c>
      <c r="BT903" s="69" t="str">
        <f>IFERROR(CLEAN(HLOOKUP(BT$1,'1.源数据-产品报告-消费降序'!BT:BT,ROW(),0)),"")</f>
        <v/>
      </c>
      <c r="BU903" s="69" t="str">
        <f>IFERROR(CLEAN(HLOOKUP(BU$1,'1.源数据-产品报告-消费降序'!BU:BU,ROW(),0)),"")</f>
        <v/>
      </c>
      <c r="BV90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3" s="69" t="str">
        <f>IFERROR(CLEAN(HLOOKUP(BW$1,'1.源数据-产品报告-消费降序'!BW:BW,ROW(),0)),"")</f>
        <v/>
      </c>
    </row>
    <row r="904" spans="1:75">
      <c r="A904" s="69" t="str">
        <f>IFERROR(CLEAN(HLOOKUP(A$1,'1.源数据-产品报告-消费降序'!A:A,ROW(),0)),"")</f>
        <v/>
      </c>
      <c r="B904" s="69" t="str">
        <f>IFERROR(CLEAN(HLOOKUP(B$1,'1.源数据-产品报告-消费降序'!B:B,ROW(),0)),"")</f>
        <v/>
      </c>
      <c r="C904" s="69" t="str">
        <f>IFERROR(CLEAN(HLOOKUP(C$1,'1.源数据-产品报告-消费降序'!C:C,ROW(),0)),"")</f>
        <v/>
      </c>
      <c r="D904" s="69" t="str">
        <f>IFERROR(CLEAN(HLOOKUP(D$1,'1.源数据-产品报告-消费降序'!D:D,ROW(),0)),"")</f>
        <v/>
      </c>
      <c r="E904" s="69" t="str">
        <f>IFERROR(CLEAN(HLOOKUP(E$1,'1.源数据-产品报告-消费降序'!E:E,ROW(),0)),"")</f>
        <v/>
      </c>
      <c r="F904" s="69" t="str">
        <f>IFERROR(CLEAN(HLOOKUP(F$1,'1.源数据-产品报告-消费降序'!F:F,ROW(),0)),"")</f>
        <v/>
      </c>
      <c r="G904" s="70">
        <f>IFERROR((HLOOKUP(G$1,'1.源数据-产品报告-消费降序'!G:G,ROW(),0)),"")</f>
        <v>0</v>
      </c>
      <c r="H90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4" s="69" t="str">
        <f>IFERROR(CLEAN(HLOOKUP(I$1,'1.源数据-产品报告-消费降序'!I:I,ROW(),0)),"")</f>
        <v/>
      </c>
      <c r="L904" s="69" t="str">
        <f>IFERROR(CLEAN(HLOOKUP(L$1,'1.源数据-产品报告-消费降序'!L:L,ROW(),0)),"")</f>
        <v/>
      </c>
      <c r="M904" s="69" t="str">
        <f>IFERROR(CLEAN(HLOOKUP(M$1,'1.源数据-产品报告-消费降序'!M:M,ROW(),0)),"")</f>
        <v/>
      </c>
      <c r="N904" s="69" t="str">
        <f>IFERROR(CLEAN(HLOOKUP(N$1,'1.源数据-产品报告-消费降序'!N:N,ROW(),0)),"")</f>
        <v/>
      </c>
      <c r="O904" s="69" t="str">
        <f>IFERROR(CLEAN(HLOOKUP(O$1,'1.源数据-产品报告-消费降序'!O:O,ROW(),0)),"")</f>
        <v/>
      </c>
      <c r="P904" s="69" t="str">
        <f>IFERROR(CLEAN(HLOOKUP(P$1,'1.源数据-产品报告-消费降序'!P:P,ROW(),0)),"")</f>
        <v/>
      </c>
      <c r="Q904" s="69" t="str">
        <f>IFERROR(CLEAN(HLOOKUP(Q$1,'1.源数据-产品报告-消费降序'!Q:Q,ROW(),0)),"")</f>
        <v/>
      </c>
      <c r="R904" s="69" t="str">
        <f>IFERROR(CLEAN(HLOOKUP(R$1,'1.源数据-产品报告-消费降序'!R:R,ROW(),0)),"")</f>
        <v/>
      </c>
      <c r="S90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4" s="69" t="str">
        <f>IFERROR(CLEAN(HLOOKUP(T$1,'1.源数据-产品报告-消费降序'!T:T,ROW(),0)),"")</f>
        <v/>
      </c>
      <c r="W904" s="69" t="str">
        <f>IFERROR(CLEAN(HLOOKUP(W$1,'1.源数据-产品报告-消费降序'!W:W,ROW(),0)),"")</f>
        <v/>
      </c>
      <c r="X904" s="69" t="str">
        <f>IFERROR(CLEAN(HLOOKUP(X$1,'1.源数据-产品报告-消费降序'!X:X,ROW(),0)),"")</f>
        <v/>
      </c>
      <c r="Y904" s="69" t="str">
        <f>IFERROR(CLEAN(HLOOKUP(Y$1,'1.源数据-产品报告-消费降序'!Y:Y,ROW(),0)),"")</f>
        <v/>
      </c>
      <c r="Z904" s="69" t="str">
        <f>IFERROR(CLEAN(HLOOKUP(Z$1,'1.源数据-产品报告-消费降序'!Z:Z,ROW(),0)),"")</f>
        <v/>
      </c>
      <c r="AA904" s="69" t="str">
        <f>IFERROR(CLEAN(HLOOKUP(AA$1,'1.源数据-产品报告-消费降序'!AA:AA,ROW(),0)),"")</f>
        <v/>
      </c>
      <c r="AB904" s="69" t="str">
        <f>IFERROR(CLEAN(HLOOKUP(AB$1,'1.源数据-产品报告-消费降序'!AB:AB,ROW(),0)),"")</f>
        <v/>
      </c>
      <c r="AC904" s="69" t="str">
        <f>IFERROR(CLEAN(HLOOKUP(AC$1,'1.源数据-产品报告-消费降序'!AC:AC,ROW(),0)),"")</f>
        <v/>
      </c>
      <c r="AD90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4" s="69" t="str">
        <f>IFERROR(CLEAN(HLOOKUP(AE$1,'1.源数据-产品报告-消费降序'!AE:AE,ROW(),0)),"")</f>
        <v/>
      </c>
      <c r="AH904" s="69" t="str">
        <f>IFERROR(CLEAN(HLOOKUP(AH$1,'1.源数据-产品报告-消费降序'!AH:AH,ROW(),0)),"")</f>
        <v/>
      </c>
      <c r="AI904" s="69" t="str">
        <f>IFERROR(CLEAN(HLOOKUP(AI$1,'1.源数据-产品报告-消费降序'!AI:AI,ROW(),0)),"")</f>
        <v/>
      </c>
      <c r="AJ904" s="69" t="str">
        <f>IFERROR(CLEAN(HLOOKUP(AJ$1,'1.源数据-产品报告-消费降序'!AJ:AJ,ROW(),0)),"")</f>
        <v/>
      </c>
      <c r="AK904" s="69" t="str">
        <f>IFERROR(CLEAN(HLOOKUP(AK$1,'1.源数据-产品报告-消费降序'!AK:AK,ROW(),0)),"")</f>
        <v/>
      </c>
      <c r="AL904" s="69" t="str">
        <f>IFERROR(CLEAN(HLOOKUP(AL$1,'1.源数据-产品报告-消费降序'!AL:AL,ROW(),0)),"")</f>
        <v/>
      </c>
      <c r="AM904" s="69" t="str">
        <f>IFERROR(CLEAN(HLOOKUP(AM$1,'1.源数据-产品报告-消费降序'!AM:AM,ROW(),0)),"")</f>
        <v/>
      </c>
      <c r="AN904" s="69" t="str">
        <f>IFERROR(CLEAN(HLOOKUP(AN$1,'1.源数据-产品报告-消费降序'!AN:AN,ROW(),0)),"")</f>
        <v/>
      </c>
      <c r="AO90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4" s="69" t="str">
        <f>IFERROR(CLEAN(HLOOKUP(AP$1,'1.源数据-产品报告-消费降序'!AP:AP,ROW(),0)),"")</f>
        <v/>
      </c>
      <c r="AS904" s="69" t="str">
        <f>IFERROR(CLEAN(HLOOKUP(AS$1,'1.源数据-产品报告-消费降序'!AS:AS,ROW(),0)),"")</f>
        <v/>
      </c>
      <c r="AT904" s="69" t="str">
        <f>IFERROR(CLEAN(HLOOKUP(AT$1,'1.源数据-产品报告-消费降序'!AT:AT,ROW(),0)),"")</f>
        <v/>
      </c>
      <c r="AU904" s="69" t="str">
        <f>IFERROR(CLEAN(HLOOKUP(AU$1,'1.源数据-产品报告-消费降序'!AU:AU,ROW(),0)),"")</f>
        <v/>
      </c>
      <c r="AV904" s="69" t="str">
        <f>IFERROR(CLEAN(HLOOKUP(AV$1,'1.源数据-产品报告-消费降序'!AV:AV,ROW(),0)),"")</f>
        <v/>
      </c>
      <c r="AW904" s="69" t="str">
        <f>IFERROR(CLEAN(HLOOKUP(AW$1,'1.源数据-产品报告-消费降序'!AW:AW,ROW(),0)),"")</f>
        <v/>
      </c>
      <c r="AX904" s="69" t="str">
        <f>IFERROR(CLEAN(HLOOKUP(AX$1,'1.源数据-产品报告-消费降序'!AX:AX,ROW(),0)),"")</f>
        <v/>
      </c>
      <c r="AY904" s="69" t="str">
        <f>IFERROR(CLEAN(HLOOKUP(AY$1,'1.源数据-产品报告-消费降序'!AY:AY,ROW(),0)),"")</f>
        <v/>
      </c>
      <c r="AZ90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4" s="69" t="str">
        <f>IFERROR(CLEAN(HLOOKUP(BA$1,'1.源数据-产品报告-消费降序'!BA:BA,ROW(),0)),"")</f>
        <v/>
      </c>
      <c r="BD904" s="69" t="str">
        <f>IFERROR(CLEAN(HLOOKUP(BD$1,'1.源数据-产品报告-消费降序'!BD:BD,ROW(),0)),"")</f>
        <v/>
      </c>
      <c r="BE904" s="69" t="str">
        <f>IFERROR(CLEAN(HLOOKUP(BE$1,'1.源数据-产品报告-消费降序'!BE:BE,ROW(),0)),"")</f>
        <v/>
      </c>
      <c r="BF904" s="69" t="str">
        <f>IFERROR(CLEAN(HLOOKUP(BF$1,'1.源数据-产品报告-消费降序'!BF:BF,ROW(),0)),"")</f>
        <v/>
      </c>
      <c r="BG904" s="69" t="str">
        <f>IFERROR(CLEAN(HLOOKUP(BG$1,'1.源数据-产品报告-消费降序'!BG:BG,ROW(),0)),"")</f>
        <v/>
      </c>
      <c r="BH904" s="69" t="str">
        <f>IFERROR(CLEAN(HLOOKUP(BH$1,'1.源数据-产品报告-消费降序'!BH:BH,ROW(),0)),"")</f>
        <v/>
      </c>
      <c r="BI904" s="69" t="str">
        <f>IFERROR(CLEAN(HLOOKUP(BI$1,'1.源数据-产品报告-消费降序'!BI:BI,ROW(),0)),"")</f>
        <v/>
      </c>
      <c r="BJ904" s="69" t="str">
        <f>IFERROR(CLEAN(HLOOKUP(BJ$1,'1.源数据-产品报告-消费降序'!BJ:BJ,ROW(),0)),"")</f>
        <v/>
      </c>
      <c r="BK90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4" s="69" t="str">
        <f>IFERROR(CLEAN(HLOOKUP(BL$1,'1.源数据-产品报告-消费降序'!BL:BL,ROW(),0)),"")</f>
        <v/>
      </c>
      <c r="BO904" s="69" t="str">
        <f>IFERROR(CLEAN(HLOOKUP(BO$1,'1.源数据-产品报告-消费降序'!BO:BO,ROW(),0)),"")</f>
        <v/>
      </c>
      <c r="BP904" s="69" t="str">
        <f>IFERROR(CLEAN(HLOOKUP(BP$1,'1.源数据-产品报告-消费降序'!BP:BP,ROW(),0)),"")</f>
        <v/>
      </c>
      <c r="BQ904" s="69" t="str">
        <f>IFERROR(CLEAN(HLOOKUP(BQ$1,'1.源数据-产品报告-消费降序'!BQ:BQ,ROW(),0)),"")</f>
        <v/>
      </c>
      <c r="BR904" s="69" t="str">
        <f>IFERROR(CLEAN(HLOOKUP(BR$1,'1.源数据-产品报告-消费降序'!BR:BR,ROW(),0)),"")</f>
        <v/>
      </c>
      <c r="BS904" s="69" t="str">
        <f>IFERROR(CLEAN(HLOOKUP(BS$1,'1.源数据-产品报告-消费降序'!BS:BS,ROW(),0)),"")</f>
        <v/>
      </c>
      <c r="BT904" s="69" t="str">
        <f>IFERROR(CLEAN(HLOOKUP(BT$1,'1.源数据-产品报告-消费降序'!BT:BT,ROW(),0)),"")</f>
        <v/>
      </c>
      <c r="BU904" s="69" t="str">
        <f>IFERROR(CLEAN(HLOOKUP(BU$1,'1.源数据-产品报告-消费降序'!BU:BU,ROW(),0)),"")</f>
        <v/>
      </c>
      <c r="BV90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4" s="69" t="str">
        <f>IFERROR(CLEAN(HLOOKUP(BW$1,'1.源数据-产品报告-消费降序'!BW:BW,ROW(),0)),"")</f>
        <v/>
      </c>
    </row>
    <row r="905" spans="1:75">
      <c r="A905" s="69" t="str">
        <f>IFERROR(CLEAN(HLOOKUP(A$1,'1.源数据-产品报告-消费降序'!A:A,ROW(),0)),"")</f>
        <v/>
      </c>
      <c r="B905" s="69" t="str">
        <f>IFERROR(CLEAN(HLOOKUP(B$1,'1.源数据-产品报告-消费降序'!B:B,ROW(),0)),"")</f>
        <v/>
      </c>
      <c r="C905" s="69" t="str">
        <f>IFERROR(CLEAN(HLOOKUP(C$1,'1.源数据-产品报告-消费降序'!C:C,ROW(),0)),"")</f>
        <v/>
      </c>
      <c r="D905" s="69" t="str">
        <f>IFERROR(CLEAN(HLOOKUP(D$1,'1.源数据-产品报告-消费降序'!D:D,ROW(),0)),"")</f>
        <v/>
      </c>
      <c r="E905" s="69" t="str">
        <f>IFERROR(CLEAN(HLOOKUP(E$1,'1.源数据-产品报告-消费降序'!E:E,ROW(),0)),"")</f>
        <v/>
      </c>
      <c r="F905" s="69" t="str">
        <f>IFERROR(CLEAN(HLOOKUP(F$1,'1.源数据-产品报告-消费降序'!F:F,ROW(),0)),"")</f>
        <v/>
      </c>
      <c r="G905" s="70">
        <f>IFERROR((HLOOKUP(G$1,'1.源数据-产品报告-消费降序'!G:G,ROW(),0)),"")</f>
        <v>0</v>
      </c>
      <c r="H90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5" s="69" t="str">
        <f>IFERROR(CLEAN(HLOOKUP(I$1,'1.源数据-产品报告-消费降序'!I:I,ROW(),0)),"")</f>
        <v/>
      </c>
      <c r="L905" s="69" t="str">
        <f>IFERROR(CLEAN(HLOOKUP(L$1,'1.源数据-产品报告-消费降序'!L:L,ROW(),0)),"")</f>
        <v/>
      </c>
      <c r="M905" s="69" t="str">
        <f>IFERROR(CLEAN(HLOOKUP(M$1,'1.源数据-产品报告-消费降序'!M:M,ROW(),0)),"")</f>
        <v/>
      </c>
      <c r="N905" s="69" t="str">
        <f>IFERROR(CLEAN(HLOOKUP(N$1,'1.源数据-产品报告-消费降序'!N:N,ROW(),0)),"")</f>
        <v/>
      </c>
      <c r="O905" s="69" t="str">
        <f>IFERROR(CLEAN(HLOOKUP(O$1,'1.源数据-产品报告-消费降序'!O:O,ROW(),0)),"")</f>
        <v/>
      </c>
      <c r="P905" s="69" t="str">
        <f>IFERROR(CLEAN(HLOOKUP(P$1,'1.源数据-产品报告-消费降序'!P:P,ROW(),0)),"")</f>
        <v/>
      </c>
      <c r="Q905" s="69" t="str">
        <f>IFERROR(CLEAN(HLOOKUP(Q$1,'1.源数据-产品报告-消费降序'!Q:Q,ROW(),0)),"")</f>
        <v/>
      </c>
      <c r="R905" s="69" t="str">
        <f>IFERROR(CLEAN(HLOOKUP(R$1,'1.源数据-产品报告-消费降序'!R:R,ROW(),0)),"")</f>
        <v/>
      </c>
      <c r="S90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5" s="69" t="str">
        <f>IFERROR(CLEAN(HLOOKUP(T$1,'1.源数据-产品报告-消费降序'!T:T,ROW(),0)),"")</f>
        <v/>
      </c>
      <c r="W905" s="69" t="str">
        <f>IFERROR(CLEAN(HLOOKUP(W$1,'1.源数据-产品报告-消费降序'!W:W,ROW(),0)),"")</f>
        <v/>
      </c>
      <c r="X905" s="69" t="str">
        <f>IFERROR(CLEAN(HLOOKUP(X$1,'1.源数据-产品报告-消费降序'!X:X,ROW(),0)),"")</f>
        <v/>
      </c>
      <c r="Y905" s="69" t="str">
        <f>IFERROR(CLEAN(HLOOKUP(Y$1,'1.源数据-产品报告-消费降序'!Y:Y,ROW(),0)),"")</f>
        <v/>
      </c>
      <c r="Z905" s="69" t="str">
        <f>IFERROR(CLEAN(HLOOKUP(Z$1,'1.源数据-产品报告-消费降序'!Z:Z,ROW(),0)),"")</f>
        <v/>
      </c>
      <c r="AA905" s="69" t="str">
        <f>IFERROR(CLEAN(HLOOKUP(AA$1,'1.源数据-产品报告-消费降序'!AA:AA,ROW(),0)),"")</f>
        <v/>
      </c>
      <c r="AB905" s="69" t="str">
        <f>IFERROR(CLEAN(HLOOKUP(AB$1,'1.源数据-产品报告-消费降序'!AB:AB,ROW(),0)),"")</f>
        <v/>
      </c>
      <c r="AC905" s="69" t="str">
        <f>IFERROR(CLEAN(HLOOKUP(AC$1,'1.源数据-产品报告-消费降序'!AC:AC,ROW(),0)),"")</f>
        <v/>
      </c>
      <c r="AD90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5" s="69" t="str">
        <f>IFERROR(CLEAN(HLOOKUP(AE$1,'1.源数据-产品报告-消费降序'!AE:AE,ROW(),0)),"")</f>
        <v/>
      </c>
      <c r="AH905" s="69" t="str">
        <f>IFERROR(CLEAN(HLOOKUP(AH$1,'1.源数据-产品报告-消费降序'!AH:AH,ROW(),0)),"")</f>
        <v/>
      </c>
      <c r="AI905" s="69" t="str">
        <f>IFERROR(CLEAN(HLOOKUP(AI$1,'1.源数据-产品报告-消费降序'!AI:AI,ROW(),0)),"")</f>
        <v/>
      </c>
      <c r="AJ905" s="69" t="str">
        <f>IFERROR(CLEAN(HLOOKUP(AJ$1,'1.源数据-产品报告-消费降序'!AJ:AJ,ROW(),0)),"")</f>
        <v/>
      </c>
      <c r="AK905" s="69" t="str">
        <f>IFERROR(CLEAN(HLOOKUP(AK$1,'1.源数据-产品报告-消费降序'!AK:AK,ROW(),0)),"")</f>
        <v/>
      </c>
      <c r="AL905" s="69" t="str">
        <f>IFERROR(CLEAN(HLOOKUP(AL$1,'1.源数据-产品报告-消费降序'!AL:AL,ROW(),0)),"")</f>
        <v/>
      </c>
      <c r="AM905" s="69" t="str">
        <f>IFERROR(CLEAN(HLOOKUP(AM$1,'1.源数据-产品报告-消费降序'!AM:AM,ROW(),0)),"")</f>
        <v/>
      </c>
      <c r="AN905" s="69" t="str">
        <f>IFERROR(CLEAN(HLOOKUP(AN$1,'1.源数据-产品报告-消费降序'!AN:AN,ROW(),0)),"")</f>
        <v/>
      </c>
      <c r="AO90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5" s="69" t="str">
        <f>IFERROR(CLEAN(HLOOKUP(AP$1,'1.源数据-产品报告-消费降序'!AP:AP,ROW(),0)),"")</f>
        <v/>
      </c>
      <c r="AS905" s="69" t="str">
        <f>IFERROR(CLEAN(HLOOKUP(AS$1,'1.源数据-产品报告-消费降序'!AS:AS,ROW(),0)),"")</f>
        <v/>
      </c>
      <c r="AT905" s="69" t="str">
        <f>IFERROR(CLEAN(HLOOKUP(AT$1,'1.源数据-产品报告-消费降序'!AT:AT,ROW(),0)),"")</f>
        <v/>
      </c>
      <c r="AU905" s="69" t="str">
        <f>IFERROR(CLEAN(HLOOKUP(AU$1,'1.源数据-产品报告-消费降序'!AU:AU,ROW(),0)),"")</f>
        <v/>
      </c>
      <c r="AV905" s="69" t="str">
        <f>IFERROR(CLEAN(HLOOKUP(AV$1,'1.源数据-产品报告-消费降序'!AV:AV,ROW(),0)),"")</f>
        <v/>
      </c>
      <c r="AW905" s="69" t="str">
        <f>IFERROR(CLEAN(HLOOKUP(AW$1,'1.源数据-产品报告-消费降序'!AW:AW,ROW(),0)),"")</f>
        <v/>
      </c>
      <c r="AX905" s="69" t="str">
        <f>IFERROR(CLEAN(HLOOKUP(AX$1,'1.源数据-产品报告-消费降序'!AX:AX,ROW(),0)),"")</f>
        <v/>
      </c>
      <c r="AY905" s="69" t="str">
        <f>IFERROR(CLEAN(HLOOKUP(AY$1,'1.源数据-产品报告-消费降序'!AY:AY,ROW(),0)),"")</f>
        <v/>
      </c>
      <c r="AZ90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5" s="69" t="str">
        <f>IFERROR(CLEAN(HLOOKUP(BA$1,'1.源数据-产品报告-消费降序'!BA:BA,ROW(),0)),"")</f>
        <v/>
      </c>
      <c r="BD905" s="69" t="str">
        <f>IFERROR(CLEAN(HLOOKUP(BD$1,'1.源数据-产品报告-消费降序'!BD:BD,ROW(),0)),"")</f>
        <v/>
      </c>
      <c r="BE905" s="69" t="str">
        <f>IFERROR(CLEAN(HLOOKUP(BE$1,'1.源数据-产品报告-消费降序'!BE:BE,ROW(),0)),"")</f>
        <v/>
      </c>
      <c r="BF905" s="69" t="str">
        <f>IFERROR(CLEAN(HLOOKUP(BF$1,'1.源数据-产品报告-消费降序'!BF:BF,ROW(),0)),"")</f>
        <v/>
      </c>
      <c r="BG905" s="69" t="str">
        <f>IFERROR(CLEAN(HLOOKUP(BG$1,'1.源数据-产品报告-消费降序'!BG:BG,ROW(),0)),"")</f>
        <v/>
      </c>
      <c r="BH905" s="69" t="str">
        <f>IFERROR(CLEAN(HLOOKUP(BH$1,'1.源数据-产品报告-消费降序'!BH:BH,ROW(),0)),"")</f>
        <v/>
      </c>
      <c r="BI905" s="69" t="str">
        <f>IFERROR(CLEAN(HLOOKUP(BI$1,'1.源数据-产品报告-消费降序'!BI:BI,ROW(),0)),"")</f>
        <v/>
      </c>
      <c r="BJ905" s="69" t="str">
        <f>IFERROR(CLEAN(HLOOKUP(BJ$1,'1.源数据-产品报告-消费降序'!BJ:BJ,ROW(),0)),"")</f>
        <v/>
      </c>
      <c r="BK90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5" s="69" t="str">
        <f>IFERROR(CLEAN(HLOOKUP(BL$1,'1.源数据-产品报告-消费降序'!BL:BL,ROW(),0)),"")</f>
        <v/>
      </c>
      <c r="BO905" s="69" t="str">
        <f>IFERROR(CLEAN(HLOOKUP(BO$1,'1.源数据-产品报告-消费降序'!BO:BO,ROW(),0)),"")</f>
        <v/>
      </c>
      <c r="BP905" s="69" t="str">
        <f>IFERROR(CLEAN(HLOOKUP(BP$1,'1.源数据-产品报告-消费降序'!BP:BP,ROW(),0)),"")</f>
        <v/>
      </c>
      <c r="BQ905" s="69" t="str">
        <f>IFERROR(CLEAN(HLOOKUP(BQ$1,'1.源数据-产品报告-消费降序'!BQ:BQ,ROW(),0)),"")</f>
        <v/>
      </c>
      <c r="BR905" s="69" t="str">
        <f>IFERROR(CLEAN(HLOOKUP(BR$1,'1.源数据-产品报告-消费降序'!BR:BR,ROW(),0)),"")</f>
        <v/>
      </c>
      <c r="BS905" s="69" t="str">
        <f>IFERROR(CLEAN(HLOOKUP(BS$1,'1.源数据-产品报告-消费降序'!BS:BS,ROW(),0)),"")</f>
        <v/>
      </c>
      <c r="BT905" s="69" t="str">
        <f>IFERROR(CLEAN(HLOOKUP(BT$1,'1.源数据-产品报告-消费降序'!BT:BT,ROW(),0)),"")</f>
        <v/>
      </c>
      <c r="BU905" s="69" t="str">
        <f>IFERROR(CLEAN(HLOOKUP(BU$1,'1.源数据-产品报告-消费降序'!BU:BU,ROW(),0)),"")</f>
        <v/>
      </c>
      <c r="BV90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5" s="69" t="str">
        <f>IFERROR(CLEAN(HLOOKUP(BW$1,'1.源数据-产品报告-消费降序'!BW:BW,ROW(),0)),"")</f>
        <v/>
      </c>
    </row>
    <row r="906" spans="1:75">
      <c r="A906" s="69" t="str">
        <f>IFERROR(CLEAN(HLOOKUP(A$1,'1.源数据-产品报告-消费降序'!A:A,ROW(),0)),"")</f>
        <v/>
      </c>
      <c r="B906" s="69" t="str">
        <f>IFERROR(CLEAN(HLOOKUP(B$1,'1.源数据-产品报告-消费降序'!B:B,ROW(),0)),"")</f>
        <v/>
      </c>
      <c r="C906" s="69" t="str">
        <f>IFERROR(CLEAN(HLOOKUP(C$1,'1.源数据-产品报告-消费降序'!C:C,ROW(),0)),"")</f>
        <v/>
      </c>
      <c r="D906" s="69" t="str">
        <f>IFERROR(CLEAN(HLOOKUP(D$1,'1.源数据-产品报告-消费降序'!D:D,ROW(),0)),"")</f>
        <v/>
      </c>
      <c r="E906" s="69" t="str">
        <f>IFERROR(CLEAN(HLOOKUP(E$1,'1.源数据-产品报告-消费降序'!E:E,ROW(),0)),"")</f>
        <v/>
      </c>
      <c r="F906" s="69" t="str">
        <f>IFERROR(CLEAN(HLOOKUP(F$1,'1.源数据-产品报告-消费降序'!F:F,ROW(),0)),"")</f>
        <v/>
      </c>
      <c r="G906" s="70">
        <f>IFERROR((HLOOKUP(G$1,'1.源数据-产品报告-消费降序'!G:G,ROW(),0)),"")</f>
        <v>0</v>
      </c>
      <c r="H90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6" s="69" t="str">
        <f>IFERROR(CLEAN(HLOOKUP(I$1,'1.源数据-产品报告-消费降序'!I:I,ROW(),0)),"")</f>
        <v/>
      </c>
      <c r="L906" s="69" t="str">
        <f>IFERROR(CLEAN(HLOOKUP(L$1,'1.源数据-产品报告-消费降序'!L:L,ROW(),0)),"")</f>
        <v/>
      </c>
      <c r="M906" s="69" t="str">
        <f>IFERROR(CLEAN(HLOOKUP(M$1,'1.源数据-产品报告-消费降序'!M:M,ROW(),0)),"")</f>
        <v/>
      </c>
      <c r="N906" s="69" t="str">
        <f>IFERROR(CLEAN(HLOOKUP(N$1,'1.源数据-产品报告-消费降序'!N:N,ROW(),0)),"")</f>
        <v/>
      </c>
      <c r="O906" s="69" t="str">
        <f>IFERROR(CLEAN(HLOOKUP(O$1,'1.源数据-产品报告-消费降序'!O:O,ROW(),0)),"")</f>
        <v/>
      </c>
      <c r="P906" s="69" t="str">
        <f>IFERROR(CLEAN(HLOOKUP(P$1,'1.源数据-产品报告-消费降序'!P:P,ROW(),0)),"")</f>
        <v/>
      </c>
      <c r="Q906" s="69" t="str">
        <f>IFERROR(CLEAN(HLOOKUP(Q$1,'1.源数据-产品报告-消费降序'!Q:Q,ROW(),0)),"")</f>
        <v/>
      </c>
      <c r="R906" s="69" t="str">
        <f>IFERROR(CLEAN(HLOOKUP(R$1,'1.源数据-产品报告-消费降序'!R:R,ROW(),0)),"")</f>
        <v/>
      </c>
      <c r="S90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6" s="69" t="str">
        <f>IFERROR(CLEAN(HLOOKUP(T$1,'1.源数据-产品报告-消费降序'!T:T,ROW(),0)),"")</f>
        <v/>
      </c>
      <c r="W906" s="69" t="str">
        <f>IFERROR(CLEAN(HLOOKUP(W$1,'1.源数据-产品报告-消费降序'!W:W,ROW(),0)),"")</f>
        <v/>
      </c>
      <c r="X906" s="69" t="str">
        <f>IFERROR(CLEAN(HLOOKUP(X$1,'1.源数据-产品报告-消费降序'!X:X,ROW(),0)),"")</f>
        <v/>
      </c>
      <c r="Y906" s="69" t="str">
        <f>IFERROR(CLEAN(HLOOKUP(Y$1,'1.源数据-产品报告-消费降序'!Y:Y,ROW(),0)),"")</f>
        <v/>
      </c>
      <c r="Z906" s="69" t="str">
        <f>IFERROR(CLEAN(HLOOKUP(Z$1,'1.源数据-产品报告-消费降序'!Z:Z,ROW(),0)),"")</f>
        <v/>
      </c>
      <c r="AA906" s="69" t="str">
        <f>IFERROR(CLEAN(HLOOKUP(AA$1,'1.源数据-产品报告-消费降序'!AA:AA,ROW(),0)),"")</f>
        <v/>
      </c>
      <c r="AB906" s="69" t="str">
        <f>IFERROR(CLEAN(HLOOKUP(AB$1,'1.源数据-产品报告-消费降序'!AB:AB,ROW(),0)),"")</f>
        <v/>
      </c>
      <c r="AC906" s="69" t="str">
        <f>IFERROR(CLEAN(HLOOKUP(AC$1,'1.源数据-产品报告-消费降序'!AC:AC,ROW(),0)),"")</f>
        <v/>
      </c>
      <c r="AD90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6" s="69" t="str">
        <f>IFERROR(CLEAN(HLOOKUP(AE$1,'1.源数据-产品报告-消费降序'!AE:AE,ROW(),0)),"")</f>
        <v/>
      </c>
      <c r="AH906" s="69" t="str">
        <f>IFERROR(CLEAN(HLOOKUP(AH$1,'1.源数据-产品报告-消费降序'!AH:AH,ROW(),0)),"")</f>
        <v/>
      </c>
      <c r="AI906" s="69" t="str">
        <f>IFERROR(CLEAN(HLOOKUP(AI$1,'1.源数据-产品报告-消费降序'!AI:AI,ROW(),0)),"")</f>
        <v/>
      </c>
      <c r="AJ906" s="69" t="str">
        <f>IFERROR(CLEAN(HLOOKUP(AJ$1,'1.源数据-产品报告-消费降序'!AJ:AJ,ROW(),0)),"")</f>
        <v/>
      </c>
      <c r="AK906" s="69" t="str">
        <f>IFERROR(CLEAN(HLOOKUP(AK$1,'1.源数据-产品报告-消费降序'!AK:AK,ROW(),0)),"")</f>
        <v/>
      </c>
      <c r="AL906" s="69" t="str">
        <f>IFERROR(CLEAN(HLOOKUP(AL$1,'1.源数据-产品报告-消费降序'!AL:AL,ROW(),0)),"")</f>
        <v/>
      </c>
      <c r="AM906" s="69" t="str">
        <f>IFERROR(CLEAN(HLOOKUP(AM$1,'1.源数据-产品报告-消费降序'!AM:AM,ROW(),0)),"")</f>
        <v/>
      </c>
      <c r="AN906" s="69" t="str">
        <f>IFERROR(CLEAN(HLOOKUP(AN$1,'1.源数据-产品报告-消费降序'!AN:AN,ROW(),0)),"")</f>
        <v/>
      </c>
      <c r="AO90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6" s="69" t="str">
        <f>IFERROR(CLEAN(HLOOKUP(AP$1,'1.源数据-产品报告-消费降序'!AP:AP,ROW(),0)),"")</f>
        <v/>
      </c>
      <c r="AS906" s="69" t="str">
        <f>IFERROR(CLEAN(HLOOKUP(AS$1,'1.源数据-产品报告-消费降序'!AS:AS,ROW(),0)),"")</f>
        <v/>
      </c>
      <c r="AT906" s="69" t="str">
        <f>IFERROR(CLEAN(HLOOKUP(AT$1,'1.源数据-产品报告-消费降序'!AT:AT,ROW(),0)),"")</f>
        <v/>
      </c>
      <c r="AU906" s="69" t="str">
        <f>IFERROR(CLEAN(HLOOKUP(AU$1,'1.源数据-产品报告-消费降序'!AU:AU,ROW(),0)),"")</f>
        <v/>
      </c>
      <c r="AV906" s="69" t="str">
        <f>IFERROR(CLEAN(HLOOKUP(AV$1,'1.源数据-产品报告-消费降序'!AV:AV,ROW(),0)),"")</f>
        <v/>
      </c>
      <c r="AW906" s="69" t="str">
        <f>IFERROR(CLEAN(HLOOKUP(AW$1,'1.源数据-产品报告-消费降序'!AW:AW,ROW(),0)),"")</f>
        <v/>
      </c>
      <c r="AX906" s="69" t="str">
        <f>IFERROR(CLEAN(HLOOKUP(AX$1,'1.源数据-产品报告-消费降序'!AX:AX,ROW(),0)),"")</f>
        <v/>
      </c>
      <c r="AY906" s="69" t="str">
        <f>IFERROR(CLEAN(HLOOKUP(AY$1,'1.源数据-产品报告-消费降序'!AY:AY,ROW(),0)),"")</f>
        <v/>
      </c>
      <c r="AZ90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6" s="69" t="str">
        <f>IFERROR(CLEAN(HLOOKUP(BA$1,'1.源数据-产品报告-消费降序'!BA:BA,ROW(),0)),"")</f>
        <v/>
      </c>
      <c r="BD906" s="69" t="str">
        <f>IFERROR(CLEAN(HLOOKUP(BD$1,'1.源数据-产品报告-消费降序'!BD:BD,ROW(),0)),"")</f>
        <v/>
      </c>
      <c r="BE906" s="69" t="str">
        <f>IFERROR(CLEAN(HLOOKUP(BE$1,'1.源数据-产品报告-消费降序'!BE:BE,ROW(),0)),"")</f>
        <v/>
      </c>
      <c r="BF906" s="69" t="str">
        <f>IFERROR(CLEAN(HLOOKUP(BF$1,'1.源数据-产品报告-消费降序'!BF:BF,ROW(),0)),"")</f>
        <v/>
      </c>
      <c r="BG906" s="69" t="str">
        <f>IFERROR(CLEAN(HLOOKUP(BG$1,'1.源数据-产品报告-消费降序'!BG:BG,ROW(),0)),"")</f>
        <v/>
      </c>
      <c r="BH906" s="69" t="str">
        <f>IFERROR(CLEAN(HLOOKUP(BH$1,'1.源数据-产品报告-消费降序'!BH:BH,ROW(),0)),"")</f>
        <v/>
      </c>
      <c r="BI906" s="69" t="str">
        <f>IFERROR(CLEAN(HLOOKUP(BI$1,'1.源数据-产品报告-消费降序'!BI:BI,ROW(),0)),"")</f>
        <v/>
      </c>
      <c r="BJ906" s="69" t="str">
        <f>IFERROR(CLEAN(HLOOKUP(BJ$1,'1.源数据-产品报告-消费降序'!BJ:BJ,ROW(),0)),"")</f>
        <v/>
      </c>
      <c r="BK90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6" s="69" t="str">
        <f>IFERROR(CLEAN(HLOOKUP(BL$1,'1.源数据-产品报告-消费降序'!BL:BL,ROW(),0)),"")</f>
        <v/>
      </c>
      <c r="BO906" s="69" t="str">
        <f>IFERROR(CLEAN(HLOOKUP(BO$1,'1.源数据-产品报告-消费降序'!BO:BO,ROW(),0)),"")</f>
        <v/>
      </c>
      <c r="BP906" s="69" t="str">
        <f>IFERROR(CLEAN(HLOOKUP(BP$1,'1.源数据-产品报告-消费降序'!BP:BP,ROW(),0)),"")</f>
        <v/>
      </c>
      <c r="BQ906" s="69" t="str">
        <f>IFERROR(CLEAN(HLOOKUP(BQ$1,'1.源数据-产品报告-消费降序'!BQ:BQ,ROW(),0)),"")</f>
        <v/>
      </c>
      <c r="BR906" s="69" t="str">
        <f>IFERROR(CLEAN(HLOOKUP(BR$1,'1.源数据-产品报告-消费降序'!BR:BR,ROW(),0)),"")</f>
        <v/>
      </c>
      <c r="BS906" s="69" t="str">
        <f>IFERROR(CLEAN(HLOOKUP(BS$1,'1.源数据-产品报告-消费降序'!BS:BS,ROW(),0)),"")</f>
        <v/>
      </c>
      <c r="BT906" s="69" t="str">
        <f>IFERROR(CLEAN(HLOOKUP(BT$1,'1.源数据-产品报告-消费降序'!BT:BT,ROW(),0)),"")</f>
        <v/>
      </c>
      <c r="BU906" s="69" t="str">
        <f>IFERROR(CLEAN(HLOOKUP(BU$1,'1.源数据-产品报告-消费降序'!BU:BU,ROW(),0)),"")</f>
        <v/>
      </c>
      <c r="BV90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6" s="69" t="str">
        <f>IFERROR(CLEAN(HLOOKUP(BW$1,'1.源数据-产品报告-消费降序'!BW:BW,ROW(),0)),"")</f>
        <v/>
      </c>
    </row>
    <row r="907" spans="1:75">
      <c r="A907" s="69" t="str">
        <f>IFERROR(CLEAN(HLOOKUP(A$1,'1.源数据-产品报告-消费降序'!A:A,ROW(),0)),"")</f>
        <v/>
      </c>
      <c r="B907" s="69" t="str">
        <f>IFERROR(CLEAN(HLOOKUP(B$1,'1.源数据-产品报告-消费降序'!B:B,ROW(),0)),"")</f>
        <v/>
      </c>
      <c r="C907" s="69" t="str">
        <f>IFERROR(CLEAN(HLOOKUP(C$1,'1.源数据-产品报告-消费降序'!C:C,ROW(),0)),"")</f>
        <v/>
      </c>
      <c r="D907" s="69" t="str">
        <f>IFERROR(CLEAN(HLOOKUP(D$1,'1.源数据-产品报告-消费降序'!D:D,ROW(),0)),"")</f>
        <v/>
      </c>
      <c r="E907" s="69" t="str">
        <f>IFERROR(CLEAN(HLOOKUP(E$1,'1.源数据-产品报告-消费降序'!E:E,ROW(),0)),"")</f>
        <v/>
      </c>
      <c r="F907" s="69" t="str">
        <f>IFERROR(CLEAN(HLOOKUP(F$1,'1.源数据-产品报告-消费降序'!F:F,ROW(),0)),"")</f>
        <v/>
      </c>
      <c r="G907" s="70">
        <f>IFERROR((HLOOKUP(G$1,'1.源数据-产品报告-消费降序'!G:G,ROW(),0)),"")</f>
        <v>0</v>
      </c>
      <c r="H90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7" s="69" t="str">
        <f>IFERROR(CLEAN(HLOOKUP(I$1,'1.源数据-产品报告-消费降序'!I:I,ROW(),0)),"")</f>
        <v/>
      </c>
      <c r="L907" s="69" t="str">
        <f>IFERROR(CLEAN(HLOOKUP(L$1,'1.源数据-产品报告-消费降序'!L:L,ROW(),0)),"")</f>
        <v/>
      </c>
      <c r="M907" s="69" t="str">
        <f>IFERROR(CLEAN(HLOOKUP(M$1,'1.源数据-产品报告-消费降序'!M:M,ROW(),0)),"")</f>
        <v/>
      </c>
      <c r="N907" s="69" t="str">
        <f>IFERROR(CLEAN(HLOOKUP(N$1,'1.源数据-产品报告-消费降序'!N:N,ROW(),0)),"")</f>
        <v/>
      </c>
      <c r="O907" s="69" t="str">
        <f>IFERROR(CLEAN(HLOOKUP(O$1,'1.源数据-产品报告-消费降序'!O:O,ROW(),0)),"")</f>
        <v/>
      </c>
      <c r="P907" s="69" t="str">
        <f>IFERROR(CLEAN(HLOOKUP(P$1,'1.源数据-产品报告-消费降序'!P:P,ROW(),0)),"")</f>
        <v/>
      </c>
      <c r="Q907" s="69" t="str">
        <f>IFERROR(CLEAN(HLOOKUP(Q$1,'1.源数据-产品报告-消费降序'!Q:Q,ROW(),0)),"")</f>
        <v/>
      </c>
      <c r="R907" s="69" t="str">
        <f>IFERROR(CLEAN(HLOOKUP(R$1,'1.源数据-产品报告-消费降序'!R:R,ROW(),0)),"")</f>
        <v/>
      </c>
      <c r="S90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7" s="69" t="str">
        <f>IFERROR(CLEAN(HLOOKUP(T$1,'1.源数据-产品报告-消费降序'!T:T,ROW(),0)),"")</f>
        <v/>
      </c>
      <c r="W907" s="69" t="str">
        <f>IFERROR(CLEAN(HLOOKUP(W$1,'1.源数据-产品报告-消费降序'!W:W,ROW(),0)),"")</f>
        <v/>
      </c>
      <c r="X907" s="69" t="str">
        <f>IFERROR(CLEAN(HLOOKUP(X$1,'1.源数据-产品报告-消费降序'!X:X,ROW(),0)),"")</f>
        <v/>
      </c>
      <c r="Y907" s="69" t="str">
        <f>IFERROR(CLEAN(HLOOKUP(Y$1,'1.源数据-产品报告-消费降序'!Y:Y,ROW(),0)),"")</f>
        <v/>
      </c>
      <c r="Z907" s="69" t="str">
        <f>IFERROR(CLEAN(HLOOKUP(Z$1,'1.源数据-产品报告-消费降序'!Z:Z,ROW(),0)),"")</f>
        <v/>
      </c>
      <c r="AA907" s="69" t="str">
        <f>IFERROR(CLEAN(HLOOKUP(AA$1,'1.源数据-产品报告-消费降序'!AA:AA,ROW(),0)),"")</f>
        <v/>
      </c>
      <c r="AB907" s="69" t="str">
        <f>IFERROR(CLEAN(HLOOKUP(AB$1,'1.源数据-产品报告-消费降序'!AB:AB,ROW(),0)),"")</f>
        <v/>
      </c>
      <c r="AC907" s="69" t="str">
        <f>IFERROR(CLEAN(HLOOKUP(AC$1,'1.源数据-产品报告-消费降序'!AC:AC,ROW(),0)),"")</f>
        <v/>
      </c>
      <c r="AD90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7" s="69" t="str">
        <f>IFERROR(CLEAN(HLOOKUP(AE$1,'1.源数据-产品报告-消费降序'!AE:AE,ROW(),0)),"")</f>
        <v/>
      </c>
      <c r="AH907" s="69" t="str">
        <f>IFERROR(CLEAN(HLOOKUP(AH$1,'1.源数据-产品报告-消费降序'!AH:AH,ROW(),0)),"")</f>
        <v/>
      </c>
      <c r="AI907" s="69" t="str">
        <f>IFERROR(CLEAN(HLOOKUP(AI$1,'1.源数据-产品报告-消费降序'!AI:AI,ROW(),0)),"")</f>
        <v/>
      </c>
      <c r="AJ907" s="69" t="str">
        <f>IFERROR(CLEAN(HLOOKUP(AJ$1,'1.源数据-产品报告-消费降序'!AJ:AJ,ROW(),0)),"")</f>
        <v/>
      </c>
      <c r="AK907" s="69" t="str">
        <f>IFERROR(CLEAN(HLOOKUP(AK$1,'1.源数据-产品报告-消费降序'!AK:AK,ROW(),0)),"")</f>
        <v/>
      </c>
      <c r="AL907" s="69" t="str">
        <f>IFERROR(CLEAN(HLOOKUP(AL$1,'1.源数据-产品报告-消费降序'!AL:AL,ROW(),0)),"")</f>
        <v/>
      </c>
      <c r="AM907" s="69" t="str">
        <f>IFERROR(CLEAN(HLOOKUP(AM$1,'1.源数据-产品报告-消费降序'!AM:AM,ROW(),0)),"")</f>
        <v/>
      </c>
      <c r="AN907" s="69" t="str">
        <f>IFERROR(CLEAN(HLOOKUP(AN$1,'1.源数据-产品报告-消费降序'!AN:AN,ROW(),0)),"")</f>
        <v/>
      </c>
      <c r="AO90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7" s="69" t="str">
        <f>IFERROR(CLEAN(HLOOKUP(AP$1,'1.源数据-产品报告-消费降序'!AP:AP,ROW(),0)),"")</f>
        <v/>
      </c>
      <c r="AS907" s="69" t="str">
        <f>IFERROR(CLEAN(HLOOKUP(AS$1,'1.源数据-产品报告-消费降序'!AS:AS,ROW(),0)),"")</f>
        <v/>
      </c>
      <c r="AT907" s="69" t="str">
        <f>IFERROR(CLEAN(HLOOKUP(AT$1,'1.源数据-产品报告-消费降序'!AT:AT,ROW(),0)),"")</f>
        <v/>
      </c>
      <c r="AU907" s="69" t="str">
        <f>IFERROR(CLEAN(HLOOKUP(AU$1,'1.源数据-产品报告-消费降序'!AU:AU,ROW(),0)),"")</f>
        <v/>
      </c>
      <c r="AV907" s="69" t="str">
        <f>IFERROR(CLEAN(HLOOKUP(AV$1,'1.源数据-产品报告-消费降序'!AV:AV,ROW(),0)),"")</f>
        <v/>
      </c>
      <c r="AW907" s="69" t="str">
        <f>IFERROR(CLEAN(HLOOKUP(AW$1,'1.源数据-产品报告-消费降序'!AW:AW,ROW(),0)),"")</f>
        <v/>
      </c>
      <c r="AX907" s="69" t="str">
        <f>IFERROR(CLEAN(HLOOKUP(AX$1,'1.源数据-产品报告-消费降序'!AX:AX,ROW(),0)),"")</f>
        <v/>
      </c>
      <c r="AY907" s="69" t="str">
        <f>IFERROR(CLEAN(HLOOKUP(AY$1,'1.源数据-产品报告-消费降序'!AY:AY,ROW(),0)),"")</f>
        <v/>
      </c>
      <c r="AZ90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7" s="69" t="str">
        <f>IFERROR(CLEAN(HLOOKUP(BA$1,'1.源数据-产品报告-消费降序'!BA:BA,ROW(),0)),"")</f>
        <v/>
      </c>
      <c r="BD907" s="69" t="str">
        <f>IFERROR(CLEAN(HLOOKUP(BD$1,'1.源数据-产品报告-消费降序'!BD:BD,ROW(),0)),"")</f>
        <v/>
      </c>
      <c r="BE907" s="69" t="str">
        <f>IFERROR(CLEAN(HLOOKUP(BE$1,'1.源数据-产品报告-消费降序'!BE:BE,ROW(),0)),"")</f>
        <v/>
      </c>
      <c r="BF907" s="69" t="str">
        <f>IFERROR(CLEAN(HLOOKUP(BF$1,'1.源数据-产品报告-消费降序'!BF:BF,ROW(),0)),"")</f>
        <v/>
      </c>
      <c r="BG907" s="69" t="str">
        <f>IFERROR(CLEAN(HLOOKUP(BG$1,'1.源数据-产品报告-消费降序'!BG:BG,ROW(),0)),"")</f>
        <v/>
      </c>
      <c r="BH907" s="69" t="str">
        <f>IFERROR(CLEAN(HLOOKUP(BH$1,'1.源数据-产品报告-消费降序'!BH:BH,ROW(),0)),"")</f>
        <v/>
      </c>
      <c r="BI907" s="69" t="str">
        <f>IFERROR(CLEAN(HLOOKUP(BI$1,'1.源数据-产品报告-消费降序'!BI:BI,ROW(),0)),"")</f>
        <v/>
      </c>
      <c r="BJ907" s="69" t="str">
        <f>IFERROR(CLEAN(HLOOKUP(BJ$1,'1.源数据-产品报告-消费降序'!BJ:BJ,ROW(),0)),"")</f>
        <v/>
      </c>
      <c r="BK90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7" s="69" t="str">
        <f>IFERROR(CLEAN(HLOOKUP(BL$1,'1.源数据-产品报告-消费降序'!BL:BL,ROW(),0)),"")</f>
        <v/>
      </c>
      <c r="BO907" s="69" t="str">
        <f>IFERROR(CLEAN(HLOOKUP(BO$1,'1.源数据-产品报告-消费降序'!BO:BO,ROW(),0)),"")</f>
        <v/>
      </c>
      <c r="BP907" s="69" t="str">
        <f>IFERROR(CLEAN(HLOOKUP(BP$1,'1.源数据-产品报告-消费降序'!BP:BP,ROW(),0)),"")</f>
        <v/>
      </c>
      <c r="BQ907" s="69" t="str">
        <f>IFERROR(CLEAN(HLOOKUP(BQ$1,'1.源数据-产品报告-消费降序'!BQ:BQ,ROW(),0)),"")</f>
        <v/>
      </c>
      <c r="BR907" s="69" t="str">
        <f>IFERROR(CLEAN(HLOOKUP(BR$1,'1.源数据-产品报告-消费降序'!BR:BR,ROW(),0)),"")</f>
        <v/>
      </c>
      <c r="BS907" s="69" t="str">
        <f>IFERROR(CLEAN(HLOOKUP(BS$1,'1.源数据-产品报告-消费降序'!BS:BS,ROW(),0)),"")</f>
        <v/>
      </c>
      <c r="BT907" s="69" t="str">
        <f>IFERROR(CLEAN(HLOOKUP(BT$1,'1.源数据-产品报告-消费降序'!BT:BT,ROW(),0)),"")</f>
        <v/>
      </c>
      <c r="BU907" s="69" t="str">
        <f>IFERROR(CLEAN(HLOOKUP(BU$1,'1.源数据-产品报告-消费降序'!BU:BU,ROW(),0)),"")</f>
        <v/>
      </c>
      <c r="BV90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7" s="69" t="str">
        <f>IFERROR(CLEAN(HLOOKUP(BW$1,'1.源数据-产品报告-消费降序'!BW:BW,ROW(),0)),"")</f>
        <v/>
      </c>
    </row>
    <row r="908" spans="1:75">
      <c r="A908" s="69" t="str">
        <f>IFERROR(CLEAN(HLOOKUP(A$1,'1.源数据-产品报告-消费降序'!A:A,ROW(),0)),"")</f>
        <v/>
      </c>
      <c r="B908" s="69" t="str">
        <f>IFERROR(CLEAN(HLOOKUP(B$1,'1.源数据-产品报告-消费降序'!B:B,ROW(),0)),"")</f>
        <v/>
      </c>
      <c r="C908" s="69" t="str">
        <f>IFERROR(CLEAN(HLOOKUP(C$1,'1.源数据-产品报告-消费降序'!C:C,ROW(),0)),"")</f>
        <v/>
      </c>
      <c r="D908" s="69" t="str">
        <f>IFERROR(CLEAN(HLOOKUP(D$1,'1.源数据-产品报告-消费降序'!D:D,ROW(),0)),"")</f>
        <v/>
      </c>
      <c r="E908" s="69" t="str">
        <f>IFERROR(CLEAN(HLOOKUP(E$1,'1.源数据-产品报告-消费降序'!E:E,ROW(),0)),"")</f>
        <v/>
      </c>
      <c r="F908" s="69" t="str">
        <f>IFERROR(CLEAN(HLOOKUP(F$1,'1.源数据-产品报告-消费降序'!F:F,ROW(),0)),"")</f>
        <v/>
      </c>
      <c r="G908" s="70">
        <f>IFERROR((HLOOKUP(G$1,'1.源数据-产品报告-消费降序'!G:G,ROW(),0)),"")</f>
        <v>0</v>
      </c>
      <c r="H90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8" s="69" t="str">
        <f>IFERROR(CLEAN(HLOOKUP(I$1,'1.源数据-产品报告-消费降序'!I:I,ROW(),0)),"")</f>
        <v/>
      </c>
      <c r="L908" s="69" t="str">
        <f>IFERROR(CLEAN(HLOOKUP(L$1,'1.源数据-产品报告-消费降序'!L:L,ROW(),0)),"")</f>
        <v/>
      </c>
      <c r="M908" s="69" t="str">
        <f>IFERROR(CLEAN(HLOOKUP(M$1,'1.源数据-产品报告-消费降序'!M:M,ROW(),0)),"")</f>
        <v/>
      </c>
      <c r="N908" s="69" t="str">
        <f>IFERROR(CLEAN(HLOOKUP(N$1,'1.源数据-产品报告-消费降序'!N:N,ROW(),0)),"")</f>
        <v/>
      </c>
      <c r="O908" s="69" t="str">
        <f>IFERROR(CLEAN(HLOOKUP(O$1,'1.源数据-产品报告-消费降序'!O:O,ROW(),0)),"")</f>
        <v/>
      </c>
      <c r="P908" s="69" t="str">
        <f>IFERROR(CLEAN(HLOOKUP(P$1,'1.源数据-产品报告-消费降序'!P:P,ROW(),0)),"")</f>
        <v/>
      </c>
      <c r="Q908" s="69" t="str">
        <f>IFERROR(CLEAN(HLOOKUP(Q$1,'1.源数据-产品报告-消费降序'!Q:Q,ROW(),0)),"")</f>
        <v/>
      </c>
      <c r="R908" s="69" t="str">
        <f>IFERROR(CLEAN(HLOOKUP(R$1,'1.源数据-产品报告-消费降序'!R:R,ROW(),0)),"")</f>
        <v/>
      </c>
      <c r="S90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8" s="69" t="str">
        <f>IFERROR(CLEAN(HLOOKUP(T$1,'1.源数据-产品报告-消费降序'!T:T,ROW(),0)),"")</f>
        <v/>
      </c>
      <c r="W908" s="69" t="str">
        <f>IFERROR(CLEAN(HLOOKUP(W$1,'1.源数据-产品报告-消费降序'!W:W,ROW(),0)),"")</f>
        <v/>
      </c>
      <c r="X908" s="69" t="str">
        <f>IFERROR(CLEAN(HLOOKUP(X$1,'1.源数据-产品报告-消费降序'!X:X,ROW(),0)),"")</f>
        <v/>
      </c>
      <c r="Y908" s="69" t="str">
        <f>IFERROR(CLEAN(HLOOKUP(Y$1,'1.源数据-产品报告-消费降序'!Y:Y,ROW(),0)),"")</f>
        <v/>
      </c>
      <c r="Z908" s="69" t="str">
        <f>IFERROR(CLEAN(HLOOKUP(Z$1,'1.源数据-产品报告-消费降序'!Z:Z,ROW(),0)),"")</f>
        <v/>
      </c>
      <c r="AA908" s="69" t="str">
        <f>IFERROR(CLEAN(HLOOKUP(AA$1,'1.源数据-产品报告-消费降序'!AA:AA,ROW(),0)),"")</f>
        <v/>
      </c>
      <c r="AB908" s="69" t="str">
        <f>IFERROR(CLEAN(HLOOKUP(AB$1,'1.源数据-产品报告-消费降序'!AB:AB,ROW(),0)),"")</f>
        <v/>
      </c>
      <c r="AC908" s="69" t="str">
        <f>IFERROR(CLEAN(HLOOKUP(AC$1,'1.源数据-产品报告-消费降序'!AC:AC,ROW(),0)),"")</f>
        <v/>
      </c>
      <c r="AD90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8" s="69" t="str">
        <f>IFERROR(CLEAN(HLOOKUP(AE$1,'1.源数据-产品报告-消费降序'!AE:AE,ROW(),0)),"")</f>
        <v/>
      </c>
      <c r="AH908" s="69" t="str">
        <f>IFERROR(CLEAN(HLOOKUP(AH$1,'1.源数据-产品报告-消费降序'!AH:AH,ROW(),0)),"")</f>
        <v/>
      </c>
      <c r="AI908" s="69" t="str">
        <f>IFERROR(CLEAN(HLOOKUP(AI$1,'1.源数据-产品报告-消费降序'!AI:AI,ROW(),0)),"")</f>
        <v/>
      </c>
      <c r="AJ908" s="69" t="str">
        <f>IFERROR(CLEAN(HLOOKUP(AJ$1,'1.源数据-产品报告-消费降序'!AJ:AJ,ROW(),0)),"")</f>
        <v/>
      </c>
      <c r="AK908" s="69" t="str">
        <f>IFERROR(CLEAN(HLOOKUP(AK$1,'1.源数据-产品报告-消费降序'!AK:AK,ROW(),0)),"")</f>
        <v/>
      </c>
      <c r="AL908" s="69" t="str">
        <f>IFERROR(CLEAN(HLOOKUP(AL$1,'1.源数据-产品报告-消费降序'!AL:AL,ROW(),0)),"")</f>
        <v/>
      </c>
      <c r="AM908" s="69" t="str">
        <f>IFERROR(CLEAN(HLOOKUP(AM$1,'1.源数据-产品报告-消费降序'!AM:AM,ROW(),0)),"")</f>
        <v/>
      </c>
      <c r="AN908" s="69" t="str">
        <f>IFERROR(CLEAN(HLOOKUP(AN$1,'1.源数据-产品报告-消费降序'!AN:AN,ROW(),0)),"")</f>
        <v/>
      </c>
      <c r="AO90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8" s="69" t="str">
        <f>IFERROR(CLEAN(HLOOKUP(AP$1,'1.源数据-产品报告-消费降序'!AP:AP,ROW(),0)),"")</f>
        <v/>
      </c>
      <c r="AS908" s="69" t="str">
        <f>IFERROR(CLEAN(HLOOKUP(AS$1,'1.源数据-产品报告-消费降序'!AS:AS,ROW(),0)),"")</f>
        <v/>
      </c>
      <c r="AT908" s="69" t="str">
        <f>IFERROR(CLEAN(HLOOKUP(AT$1,'1.源数据-产品报告-消费降序'!AT:AT,ROW(),0)),"")</f>
        <v/>
      </c>
      <c r="AU908" s="69" t="str">
        <f>IFERROR(CLEAN(HLOOKUP(AU$1,'1.源数据-产品报告-消费降序'!AU:AU,ROW(),0)),"")</f>
        <v/>
      </c>
      <c r="AV908" s="69" t="str">
        <f>IFERROR(CLEAN(HLOOKUP(AV$1,'1.源数据-产品报告-消费降序'!AV:AV,ROW(),0)),"")</f>
        <v/>
      </c>
      <c r="AW908" s="69" t="str">
        <f>IFERROR(CLEAN(HLOOKUP(AW$1,'1.源数据-产品报告-消费降序'!AW:AW,ROW(),0)),"")</f>
        <v/>
      </c>
      <c r="AX908" s="69" t="str">
        <f>IFERROR(CLEAN(HLOOKUP(AX$1,'1.源数据-产品报告-消费降序'!AX:AX,ROW(),0)),"")</f>
        <v/>
      </c>
      <c r="AY908" s="69" t="str">
        <f>IFERROR(CLEAN(HLOOKUP(AY$1,'1.源数据-产品报告-消费降序'!AY:AY,ROW(),0)),"")</f>
        <v/>
      </c>
      <c r="AZ90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8" s="69" t="str">
        <f>IFERROR(CLEAN(HLOOKUP(BA$1,'1.源数据-产品报告-消费降序'!BA:BA,ROW(),0)),"")</f>
        <v/>
      </c>
      <c r="BD908" s="69" t="str">
        <f>IFERROR(CLEAN(HLOOKUP(BD$1,'1.源数据-产品报告-消费降序'!BD:BD,ROW(),0)),"")</f>
        <v/>
      </c>
      <c r="BE908" s="69" t="str">
        <f>IFERROR(CLEAN(HLOOKUP(BE$1,'1.源数据-产品报告-消费降序'!BE:BE,ROW(),0)),"")</f>
        <v/>
      </c>
      <c r="BF908" s="69" t="str">
        <f>IFERROR(CLEAN(HLOOKUP(BF$1,'1.源数据-产品报告-消费降序'!BF:BF,ROW(),0)),"")</f>
        <v/>
      </c>
      <c r="BG908" s="69" t="str">
        <f>IFERROR(CLEAN(HLOOKUP(BG$1,'1.源数据-产品报告-消费降序'!BG:BG,ROW(),0)),"")</f>
        <v/>
      </c>
      <c r="BH908" s="69" t="str">
        <f>IFERROR(CLEAN(HLOOKUP(BH$1,'1.源数据-产品报告-消费降序'!BH:BH,ROW(),0)),"")</f>
        <v/>
      </c>
      <c r="BI908" s="69" t="str">
        <f>IFERROR(CLEAN(HLOOKUP(BI$1,'1.源数据-产品报告-消费降序'!BI:BI,ROW(),0)),"")</f>
        <v/>
      </c>
      <c r="BJ908" s="69" t="str">
        <f>IFERROR(CLEAN(HLOOKUP(BJ$1,'1.源数据-产品报告-消费降序'!BJ:BJ,ROW(),0)),"")</f>
        <v/>
      </c>
      <c r="BK90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8" s="69" t="str">
        <f>IFERROR(CLEAN(HLOOKUP(BL$1,'1.源数据-产品报告-消费降序'!BL:BL,ROW(),0)),"")</f>
        <v/>
      </c>
      <c r="BO908" s="69" t="str">
        <f>IFERROR(CLEAN(HLOOKUP(BO$1,'1.源数据-产品报告-消费降序'!BO:BO,ROW(),0)),"")</f>
        <v/>
      </c>
      <c r="BP908" s="69" t="str">
        <f>IFERROR(CLEAN(HLOOKUP(BP$1,'1.源数据-产品报告-消费降序'!BP:BP,ROW(),0)),"")</f>
        <v/>
      </c>
      <c r="BQ908" s="69" t="str">
        <f>IFERROR(CLEAN(HLOOKUP(BQ$1,'1.源数据-产品报告-消费降序'!BQ:BQ,ROW(),0)),"")</f>
        <v/>
      </c>
      <c r="BR908" s="69" t="str">
        <f>IFERROR(CLEAN(HLOOKUP(BR$1,'1.源数据-产品报告-消费降序'!BR:BR,ROW(),0)),"")</f>
        <v/>
      </c>
      <c r="BS908" s="69" t="str">
        <f>IFERROR(CLEAN(HLOOKUP(BS$1,'1.源数据-产品报告-消费降序'!BS:BS,ROW(),0)),"")</f>
        <v/>
      </c>
      <c r="BT908" s="69" t="str">
        <f>IFERROR(CLEAN(HLOOKUP(BT$1,'1.源数据-产品报告-消费降序'!BT:BT,ROW(),0)),"")</f>
        <v/>
      </c>
      <c r="BU908" s="69" t="str">
        <f>IFERROR(CLEAN(HLOOKUP(BU$1,'1.源数据-产品报告-消费降序'!BU:BU,ROW(),0)),"")</f>
        <v/>
      </c>
      <c r="BV90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8" s="69" t="str">
        <f>IFERROR(CLEAN(HLOOKUP(BW$1,'1.源数据-产品报告-消费降序'!BW:BW,ROW(),0)),"")</f>
        <v/>
      </c>
    </row>
    <row r="909" spans="1:75">
      <c r="A909" s="69" t="str">
        <f>IFERROR(CLEAN(HLOOKUP(A$1,'1.源数据-产品报告-消费降序'!A:A,ROW(),0)),"")</f>
        <v/>
      </c>
      <c r="B909" s="69" t="str">
        <f>IFERROR(CLEAN(HLOOKUP(B$1,'1.源数据-产品报告-消费降序'!B:B,ROW(),0)),"")</f>
        <v/>
      </c>
      <c r="C909" s="69" t="str">
        <f>IFERROR(CLEAN(HLOOKUP(C$1,'1.源数据-产品报告-消费降序'!C:C,ROW(),0)),"")</f>
        <v/>
      </c>
      <c r="D909" s="69" t="str">
        <f>IFERROR(CLEAN(HLOOKUP(D$1,'1.源数据-产品报告-消费降序'!D:D,ROW(),0)),"")</f>
        <v/>
      </c>
      <c r="E909" s="69" t="str">
        <f>IFERROR(CLEAN(HLOOKUP(E$1,'1.源数据-产品报告-消费降序'!E:E,ROW(),0)),"")</f>
        <v/>
      </c>
      <c r="F909" s="69" t="str">
        <f>IFERROR(CLEAN(HLOOKUP(F$1,'1.源数据-产品报告-消费降序'!F:F,ROW(),0)),"")</f>
        <v/>
      </c>
      <c r="G909" s="70">
        <f>IFERROR((HLOOKUP(G$1,'1.源数据-产品报告-消费降序'!G:G,ROW(),0)),"")</f>
        <v>0</v>
      </c>
      <c r="H90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09" s="69" t="str">
        <f>IFERROR(CLEAN(HLOOKUP(I$1,'1.源数据-产品报告-消费降序'!I:I,ROW(),0)),"")</f>
        <v/>
      </c>
      <c r="L909" s="69" t="str">
        <f>IFERROR(CLEAN(HLOOKUP(L$1,'1.源数据-产品报告-消费降序'!L:L,ROW(),0)),"")</f>
        <v/>
      </c>
      <c r="M909" s="69" t="str">
        <f>IFERROR(CLEAN(HLOOKUP(M$1,'1.源数据-产品报告-消费降序'!M:M,ROW(),0)),"")</f>
        <v/>
      </c>
      <c r="N909" s="69" t="str">
        <f>IFERROR(CLEAN(HLOOKUP(N$1,'1.源数据-产品报告-消费降序'!N:N,ROW(),0)),"")</f>
        <v/>
      </c>
      <c r="O909" s="69" t="str">
        <f>IFERROR(CLEAN(HLOOKUP(O$1,'1.源数据-产品报告-消费降序'!O:O,ROW(),0)),"")</f>
        <v/>
      </c>
      <c r="P909" s="69" t="str">
        <f>IFERROR(CLEAN(HLOOKUP(P$1,'1.源数据-产品报告-消费降序'!P:P,ROW(),0)),"")</f>
        <v/>
      </c>
      <c r="Q909" s="69" t="str">
        <f>IFERROR(CLEAN(HLOOKUP(Q$1,'1.源数据-产品报告-消费降序'!Q:Q,ROW(),0)),"")</f>
        <v/>
      </c>
      <c r="R909" s="69" t="str">
        <f>IFERROR(CLEAN(HLOOKUP(R$1,'1.源数据-产品报告-消费降序'!R:R,ROW(),0)),"")</f>
        <v/>
      </c>
      <c r="S90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09" s="69" t="str">
        <f>IFERROR(CLEAN(HLOOKUP(T$1,'1.源数据-产品报告-消费降序'!T:T,ROW(),0)),"")</f>
        <v/>
      </c>
      <c r="W909" s="69" t="str">
        <f>IFERROR(CLEAN(HLOOKUP(W$1,'1.源数据-产品报告-消费降序'!W:W,ROW(),0)),"")</f>
        <v/>
      </c>
      <c r="X909" s="69" t="str">
        <f>IFERROR(CLEAN(HLOOKUP(X$1,'1.源数据-产品报告-消费降序'!X:X,ROW(),0)),"")</f>
        <v/>
      </c>
      <c r="Y909" s="69" t="str">
        <f>IFERROR(CLEAN(HLOOKUP(Y$1,'1.源数据-产品报告-消费降序'!Y:Y,ROW(),0)),"")</f>
        <v/>
      </c>
      <c r="Z909" s="69" t="str">
        <f>IFERROR(CLEAN(HLOOKUP(Z$1,'1.源数据-产品报告-消费降序'!Z:Z,ROW(),0)),"")</f>
        <v/>
      </c>
      <c r="AA909" s="69" t="str">
        <f>IFERROR(CLEAN(HLOOKUP(AA$1,'1.源数据-产品报告-消费降序'!AA:AA,ROW(),0)),"")</f>
        <v/>
      </c>
      <c r="AB909" s="69" t="str">
        <f>IFERROR(CLEAN(HLOOKUP(AB$1,'1.源数据-产品报告-消费降序'!AB:AB,ROW(),0)),"")</f>
        <v/>
      </c>
      <c r="AC909" s="69" t="str">
        <f>IFERROR(CLEAN(HLOOKUP(AC$1,'1.源数据-产品报告-消费降序'!AC:AC,ROW(),0)),"")</f>
        <v/>
      </c>
      <c r="AD90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09" s="69" t="str">
        <f>IFERROR(CLEAN(HLOOKUP(AE$1,'1.源数据-产品报告-消费降序'!AE:AE,ROW(),0)),"")</f>
        <v/>
      </c>
      <c r="AH909" s="69" t="str">
        <f>IFERROR(CLEAN(HLOOKUP(AH$1,'1.源数据-产品报告-消费降序'!AH:AH,ROW(),0)),"")</f>
        <v/>
      </c>
      <c r="AI909" s="69" t="str">
        <f>IFERROR(CLEAN(HLOOKUP(AI$1,'1.源数据-产品报告-消费降序'!AI:AI,ROW(),0)),"")</f>
        <v/>
      </c>
      <c r="AJ909" s="69" t="str">
        <f>IFERROR(CLEAN(HLOOKUP(AJ$1,'1.源数据-产品报告-消费降序'!AJ:AJ,ROW(),0)),"")</f>
        <v/>
      </c>
      <c r="AK909" s="69" t="str">
        <f>IFERROR(CLEAN(HLOOKUP(AK$1,'1.源数据-产品报告-消费降序'!AK:AK,ROW(),0)),"")</f>
        <v/>
      </c>
      <c r="AL909" s="69" t="str">
        <f>IFERROR(CLEAN(HLOOKUP(AL$1,'1.源数据-产品报告-消费降序'!AL:AL,ROW(),0)),"")</f>
        <v/>
      </c>
      <c r="AM909" s="69" t="str">
        <f>IFERROR(CLEAN(HLOOKUP(AM$1,'1.源数据-产品报告-消费降序'!AM:AM,ROW(),0)),"")</f>
        <v/>
      </c>
      <c r="AN909" s="69" t="str">
        <f>IFERROR(CLEAN(HLOOKUP(AN$1,'1.源数据-产品报告-消费降序'!AN:AN,ROW(),0)),"")</f>
        <v/>
      </c>
      <c r="AO90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09" s="69" t="str">
        <f>IFERROR(CLEAN(HLOOKUP(AP$1,'1.源数据-产品报告-消费降序'!AP:AP,ROW(),0)),"")</f>
        <v/>
      </c>
      <c r="AS909" s="69" t="str">
        <f>IFERROR(CLEAN(HLOOKUP(AS$1,'1.源数据-产品报告-消费降序'!AS:AS,ROW(),0)),"")</f>
        <v/>
      </c>
      <c r="AT909" s="69" t="str">
        <f>IFERROR(CLEAN(HLOOKUP(AT$1,'1.源数据-产品报告-消费降序'!AT:AT,ROW(),0)),"")</f>
        <v/>
      </c>
      <c r="AU909" s="69" t="str">
        <f>IFERROR(CLEAN(HLOOKUP(AU$1,'1.源数据-产品报告-消费降序'!AU:AU,ROW(),0)),"")</f>
        <v/>
      </c>
      <c r="AV909" s="69" t="str">
        <f>IFERROR(CLEAN(HLOOKUP(AV$1,'1.源数据-产品报告-消费降序'!AV:AV,ROW(),0)),"")</f>
        <v/>
      </c>
      <c r="AW909" s="69" t="str">
        <f>IFERROR(CLEAN(HLOOKUP(AW$1,'1.源数据-产品报告-消费降序'!AW:AW,ROW(),0)),"")</f>
        <v/>
      </c>
      <c r="AX909" s="69" t="str">
        <f>IFERROR(CLEAN(HLOOKUP(AX$1,'1.源数据-产品报告-消费降序'!AX:AX,ROW(),0)),"")</f>
        <v/>
      </c>
      <c r="AY909" s="69" t="str">
        <f>IFERROR(CLEAN(HLOOKUP(AY$1,'1.源数据-产品报告-消费降序'!AY:AY,ROW(),0)),"")</f>
        <v/>
      </c>
      <c r="AZ90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09" s="69" t="str">
        <f>IFERROR(CLEAN(HLOOKUP(BA$1,'1.源数据-产品报告-消费降序'!BA:BA,ROW(),0)),"")</f>
        <v/>
      </c>
      <c r="BD909" s="69" t="str">
        <f>IFERROR(CLEAN(HLOOKUP(BD$1,'1.源数据-产品报告-消费降序'!BD:BD,ROW(),0)),"")</f>
        <v/>
      </c>
      <c r="BE909" s="69" t="str">
        <f>IFERROR(CLEAN(HLOOKUP(BE$1,'1.源数据-产品报告-消费降序'!BE:BE,ROW(),0)),"")</f>
        <v/>
      </c>
      <c r="BF909" s="69" t="str">
        <f>IFERROR(CLEAN(HLOOKUP(BF$1,'1.源数据-产品报告-消费降序'!BF:BF,ROW(),0)),"")</f>
        <v/>
      </c>
      <c r="BG909" s="69" t="str">
        <f>IFERROR(CLEAN(HLOOKUP(BG$1,'1.源数据-产品报告-消费降序'!BG:BG,ROW(),0)),"")</f>
        <v/>
      </c>
      <c r="BH909" s="69" t="str">
        <f>IFERROR(CLEAN(HLOOKUP(BH$1,'1.源数据-产品报告-消费降序'!BH:BH,ROW(),0)),"")</f>
        <v/>
      </c>
      <c r="BI909" s="69" t="str">
        <f>IFERROR(CLEAN(HLOOKUP(BI$1,'1.源数据-产品报告-消费降序'!BI:BI,ROW(),0)),"")</f>
        <v/>
      </c>
      <c r="BJ909" s="69" t="str">
        <f>IFERROR(CLEAN(HLOOKUP(BJ$1,'1.源数据-产品报告-消费降序'!BJ:BJ,ROW(),0)),"")</f>
        <v/>
      </c>
      <c r="BK90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09" s="69" t="str">
        <f>IFERROR(CLEAN(HLOOKUP(BL$1,'1.源数据-产品报告-消费降序'!BL:BL,ROW(),0)),"")</f>
        <v/>
      </c>
      <c r="BO909" s="69" t="str">
        <f>IFERROR(CLEAN(HLOOKUP(BO$1,'1.源数据-产品报告-消费降序'!BO:BO,ROW(),0)),"")</f>
        <v/>
      </c>
      <c r="BP909" s="69" t="str">
        <f>IFERROR(CLEAN(HLOOKUP(BP$1,'1.源数据-产品报告-消费降序'!BP:BP,ROW(),0)),"")</f>
        <v/>
      </c>
      <c r="BQ909" s="69" t="str">
        <f>IFERROR(CLEAN(HLOOKUP(BQ$1,'1.源数据-产品报告-消费降序'!BQ:BQ,ROW(),0)),"")</f>
        <v/>
      </c>
      <c r="BR909" s="69" t="str">
        <f>IFERROR(CLEAN(HLOOKUP(BR$1,'1.源数据-产品报告-消费降序'!BR:BR,ROW(),0)),"")</f>
        <v/>
      </c>
      <c r="BS909" s="69" t="str">
        <f>IFERROR(CLEAN(HLOOKUP(BS$1,'1.源数据-产品报告-消费降序'!BS:BS,ROW(),0)),"")</f>
        <v/>
      </c>
      <c r="BT909" s="69" t="str">
        <f>IFERROR(CLEAN(HLOOKUP(BT$1,'1.源数据-产品报告-消费降序'!BT:BT,ROW(),0)),"")</f>
        <v/>
      </c>
      <c r="BU909" s="69" t="str">
        <f>IFERROR(CLEAN(HLOOKUP(BU$1,'1.源数据-产品报告-消费降序'!BU:BU,ROW(),0)),"")</f>
        <v/>
      </c>
      <c r="BV90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09" s="69" t="str">
        <f>IFERROR(CLEAN(HLOOKUP(BW$1,'1.源数据-产品报告-消费降序'!BW:BW,ROW(),0)),"")</f>
        <v/>
      </c>
    </row>
    <row r="910" spans="1:75">
      <c r="A910" s="69" t="str">
        <f>IFERROR(CLEAN(HLOOKUP(A$1,'1.源数据-产品报告-消费降序'!A:A,ROW(),0)),"")</f>
        <v/>
      </c>
      <c r="B910" s="69" t="str">
        <f>IFERROR(CLEAN(HLOOKUP(B$1,'1.源数据-产品报告-消费降序'!B:B,ROW(),0)),"")</f>
        <v/>
      </c>
      <c r="C910" s="69" t="str">
        <f>IFERROR(CLEAN(HLOOKUP(C$1,'1.源数据-产品报告-消费降序'!C:C,ROW(),0)),"")</f>
        <v/>
      </c>
      <c r="D910" s="69" t="str">
        <f>IFERROR(CLEAN(HLOOKUP(D$1,'1.源数据-产品报告-消费降序'!D:D,ROW(),0)),"")</f>
        <v/>
      </c>
      <c r="E910" s="69" t="str">
        <f>IFERROR(CLEAN(HLOOKUP(E$1,'1.源数据-产品报告-消费降序'!E:E,ROW(),0)),"")</f>
        <v/>
      </c>
      <c r="F910" s="69" t="str">
        <f>IFERROR(CLEAN(HLOOKUP(F$1,'1.源数据-产品报告-消费降序'!F:F,ROW(),0)),"")</f>
        <v/>
      </c>
      <c r="G910" s="70">
        <f>IFERROR((HLOOKUP(G$1,'1.源数据-产品报告-消费降序'!G:G,ROW(),0)),"")</f>
        <v>0</v>
      </c>
      <c r="H91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0" s="69" t="str">
        <f>IFERROR(CLEAN(HLOOKUP(I$1,'1.源数据-产品报告-消费降序'!I:I,ROW(),0)),"")</f>
        <v/>
      </c>
      <c r="L910" s="69" t="str">
        <f>IFERROR(CLEAN(HLOOKUP(L$1,'1.源数据-产品报告-消费降序'!L:L,ROW(),0)),"")</f>
        <v/>
      </c>
      <c r="M910" s="69" t="str">
        <f>IFERROR(CLEAN(HLOOKUP(M$1,'1.源数据-产品报告-消费降序'!M:M,ROW(),0)),"")</f>
        <v/>
      </c>
      <c r="N910" s="69" t="str">
        <f>IFERROR(CLEAN(HLOOKUP(N$1,'1.源数据-产品报告-消费降序'!N:N,ROW(),0)),"")</f>
        <v/>
      </c>
      <c r="O910" s="69" t="str">
        <f>IFERROR(CLEAN(HLOOKUP(O$1,'1.源数据-产品报告-消费降序'!O:O,ROW(),0)),"")</f>
        <v/>
      </c>
      <c r="P910" s="69" t="str">
        <f>IFERROR(CLEAN(HLOOKUP(P$1,'1.源数据-产品报告-消费降序'!P:P,ROW(),0)),"")</f>
        <v/>
      </c>
      <c r="Q910" s="69" t="str">
        <f>IFERROR(CLEAN(HLOOKUP(Q$1,'1.源数据-产品报告-消费降序'!Q:Q,ROW(),0)),"")</f>
        <v/>
      </c>
      <c r="R910" s="69" t="str">
        <f>IFERROR(CLEAN(HLOOKUP(R$1,'1.源数据-产品报告-消费降序'!R:R,ROW(),0)),"")</f>
        <v/>
      </c>
      <c r="S91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0" s="69" t="str">
        <f>IFERROR(CLEAN(HLOOKUP(T$1,'1.源数据-产品报告-消费降序'!T:T,ROW(),0)),"")</f>
        <v/>
      </c>
      <c r="W910" s="69" t="str">
        <f>IFERROR(CLEAN(HLOOKUP(W$1,'1.源数据-产品报告-消费降序'!W:W,ROW(),0)),"")</f>
        <v/>
      </c>
      <c r="X910" s="69" t="str">
        <f>IFERROR(CLEAN(HLOOKUP(X$1,'1.源数据-产品报告-消费降序'!X:X,ROW(),0)),"")</f>
        <v/>
      </c>
      <c r="Y910" s="69" t="str">
        <f>IFERROR(CLEAN(HLOOKUP(Y$1,'1.源数据-产品报告-消费降序'!Y:Y,ROW(),0)),"")</f>
        <v/>
      </c>
      <c r="Z910" s="69" t="str">
        <f>IFERROR(CLEAN(HLOOKUP(Z$1,'1.源数据-产品报告-消费降序'!Z:Z,ROW(),0)),"")</f>
        <v/>
      </c>
      <c r="AA910" s="69" t="str">
        <f>IFERROR(CLEAN(HLOOKUP(AA$1,'1.源数据-产品报告-消费降序'!AA:AA,ROW(),0)),"")</f>
        <v/>
      </c>
      <c r="AB910" s="69" t="str">
        <f>IFERROR(CLEAN(HLOOKUP(AB$1,'1.源数据-产品报告-消费降序'!AB:AB,ROW(),0)),"")</f>
        <v/>
      </c>
      <c r="AC910" s="69" t="str">
        <f>IFERROR(CLEAN(HLOOKUP(AC$1,'1.源数据-产品报告-消费降序'!AC:AC,ROW(),0)),"")</f>
        <v/>
      </c>
      <c r="AD91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0" s="69" t="str">
        <f>IFERROR(CLEAN(HLOOKUP(AE$1,'1.源数据-产品报告-消费降序'!AE:AE,ROW(),0)),"")</f>
        <v/>
      </c>
      <c r="AH910" s="69" t="str">
        <f>IFERROR(CLEAN(HLOOKUP(AH$1,'1.源数据-产品报告-消费降序'!AH:AH,ROW(),0)),"")</f>
        <v/>
      </c>
      <c r="AI910" s="69" t="str">
        <f>IFERROR(CLEAN(HLOOKUP(AI$1,'1.源数据-产品报告-消费降序'!AI:AI,ROW(),0)),"")</f>
        <v/>
      </c>
      <c r="AJ910" s="69" t="str">
        <f>IFERROR(CLEAN(HLOOKUP(AJ$1,'1.源数据-产品报告-消费降序'!AJ:AJ,ROW(),0)),"")</f>
        <v/>
      </c>
      <c r="AK910" s="69" t="str">
        <f>IFERROR(CLEAN(HLOOKUP(AK$1,'1.源数据-产品报告-消费降序'!AK:AK,ROW(),0)),"")</f>
        <v/>
      </c>
      <c r="AL910" s="69" t="str">
        <f>IFERROR(CLEAN(HLOOKUP(AL$1,'1.源数据-产品报告-消费降序'!AL:AL,ROW(),0)),"")</f>
        <v/>
      </c>
      <c r="AM910" s="69" t="str">
        <f>IFERROR(CLEAN(HLOOKUP(AM$1,'1.源数据-产品报告-消费降序'!AM:AM,ROW(),0)),"")</f>
        <v/>
      </c>
      <c r="AN910" s="69" t="str">
        <f>IFERROR(CLEAN(HLOOKUP(AN$1,'1.源数据-产品报告-消费降序'!AN:AN,ROW(),0)),"")</f>
        <v/>
      </c>
      <c r="AO91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0" s="69" t="str">
        <f>IFERROR(CLEAN(HLOOKUP(AP$1,'1.源数据-产品报告-消费降序'!AP:AP,ROW(),0)),"")</f>
        <v/>
      </c>
      <c r="AS910" s="69" t="str">
        <f>IFERROR(CLEAN(HLOOKUP(AS$1,'1.源数据-产品报告-消费降序'!AS:AS,ROW(),0)),"")</f>
        <v/>
      </c>
      <c r="AT910" s="69" t="str">
        <f>IFERROR(CLEAN(HLOOKUP(AT$1,'1.源数据-产品报告-消费降序'!AT:AT,ROW(),0)),"")</f>
        <v/>
      </c>
      <c r="AU910" s="69" t="str">
        <f>IFERROR(CLEAN(HLOOKUP(AU$1,'1.源数据-产品报告-消费降序'!AU:AU,ROW(),0)),"")</f>
        <v/>
      </c>
      <c r="AV910" s="69" t="str">
        <f>IFERROR(CLEAN(HLOOKUP(AV$1,'1.源数据-产品报告-消费降序'!AV:AV,ROW(),0)),"")</f>
        <v/>
      </c>
      <c r="AW910" s="69" t="str">
        <f>IFERROR(CLEAN(HLOOKUP(AW$1,'1.源数据-产品报告-消费降序'!AW:AW,ROW(),0)),"")</f>
        <v/>
      </c>
      <c r="AX910" s="69" t="str">
        <f>IFERROR(CLEAN(HLOOKUP(AX$1,'1.源数据-产品报告-消费降序'!AX:AX,ROW(),0)),"")</f>
        <v/>
      </c>
      <c r="AY910" s="69" t="str">
        <f>IFERROR(CLEAN(HLOOKUP(AY$1,'1.源数据-产品报告-消费降序'!AY:AY,ROW(),0)),"")</f>
        <v/>
      </c>
      <c r="AZ91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0" s="69" t="str">
        <f>IFERROR(CLEAN(HLOOKUP(BA$1,'1.源数据-产品报告-消费降序'!BA:BA,ROW(),0)),"")</f>
        <v/>
      </c>
      <c r="BD910" s="69" t="str">
        <f>IFERROR(CLEAN(HLOOKUP(BD$1,'1.源数据-产品报告-消费降序'!BD:BD,ROW(),0)),"")</f>
        <v/>
      </c>
      <c r="BE910" s="69" t="str">
        <f>IFERROR(CLEAN(HLOOKUP(BE$1,'1.源数据-产品报告-消费降序'!BE:BE,ROW(),0)),"")</f>
        <v/>
      </c>
      <c r="BF910" s="69" t="str">
        <f>IFERROR(CLEAN(HLOOKUP(BF$1,'1.源数据-产品报告-消费降序'!BF:BF,ROW(),0)),"")</f>
        <v/>
      </c>
      <c r="BG910" s="69" t="str">
        <f>IFERROR(CLEAN(HLOOKUP(BG$1,'1.源数据-产品报告-消费降序'!BG:BG,ROW(),0)),"")</f>
        <v/>
      </c>
      <c r="BH910" s="69" t="str">
        <f>IFERROR(CLEAN(HLOOKUP(BH$1,'1.源数据-产品报告-消费降序'!BH:BH,ROW(),0)),"")</f>
        <v/>
      </c>
      <c r="BI910" s="69" t="str">
        <f>IFERROR(CLEAN(HLOOKUP(BI$1,'1.源数据-产品报告-消费降序'!BI:BI,ROW(),0)),"")</f>
        <v/>
      </c>
      <c r="BJ910" s="69" t="str">
        <f>IFERROR(CLEAN(HLOOKUP(BJ$1,'1.源数据-产品报告-消费降序'!BJ:BJ,ROW(),0)),"")</f>
        <v/>
      </c>
      <c r="BK91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0" s="69" t="str">
        <f>IFERROR(CLEAN(HLOOKUP(BL$1,'1.源数据-产品报告-消费降序'!BL:BL,ROW(),0)),"")</f>
        <v/>
      </c>
      <c r="BO910" s="69" t="str">
        <f>IFERROR(CLEAN(HLOOKUP(BO$1,'1.源数据-产品报告-消费降序'!BO:BO,ROW(),0)),"")</f>
        <v/>
      </c>
      <c r="BP910" s="69" t="str">
        <f>IFERROR(CLEAN(HLOOKUP(BP$1,'1.源数据-产品报告-消费降序'!BP:BP,ROW(),0)),"")</f>
        <v/>
      </c>
      <c r="BQ910" s="69" t="str">
        <f>IFERROR(CLEAN(HLOOKUP(BQ$1,'1.源数据-产品报告-消费降序'!BQ:BQ,ROW(),0)),"")</f>
        <v/>
      </c>
      <c r="BR910" s="69" t="str">
        <f>IFERROR(CLEAN(HLOOKUP(BR$1,'1.源数据-产品报告-消费降序'!BR:BR,ROW(),0)),"")</f>
        <v/>
      </c>
      <c r="BS910" s="69" t="str">
        <f>IFERROR(CLEAN(HLOOKUP(BS$1,'1.源数据-产品报告-消费降序'!BS:BS,ROW(),0)),"")</f>
        <v/>
      </c>
      <c r="BT910" s="69" t="str">
        <f>IFERROR(CLEAN(HLOOKUP(BT$1,'1.源数据-产品报告-消费降序'!BT:BT,ROW(),0)),"")</f>
        <v/>
      </c>
      <c r="BU910" s="69" t="str">
        <f>IFERROR(CLEAN(HLOOKUP(BU$1,'1.源数据-产品报告-消费降序'!BU:BU,ROW(),0)),"")</f>
        <v/>
      </c>
      <c r="BV91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0" s="69" t="str">
        <f>IFERROR(CLEAN(HLOOKUP(BW$1,'1.源数据-产品报告-消费降序'!BW:BW,ROW(),0)),"")</f>
        <v/>
      </c>
    </row>
    <row r="911" spans="1:75">
      <c r="A911" s="69" t="str">
        <f>IFERROR(CLEAN(HLOOKUP(A$1,'1.源数据-产品报告-消费降序'!A:A,ROW(),0)),"")</f>
        <v/>
      </c>
      <c r="B911" s="69" t="str">
        <f>IFERROR(CLEAN(HLOOKUP(B$1,'1.源数据-产品报告-消费降序'!B:B,ROW(),0)),"")</f>
        <v/>
      </c>
      <c r="C911" s="69" t="str">
        <f>IFERROR(CLEAN(HLOOKUP(C$1,'1.源数据-产品报告-消费降序'!C:C,ROW(),0)),"")</f>
        <v/>
      </c>
      <c r="D911" s="69" t="str">
        <f>IFERROR(CLEAN(HLOOKUP(D$1,'1.源数据-产品报告-消费降序'!D:D,ROW(),0)),"")</f>
        <v/>
      </c>
      <c r="E911" s="69" t="str">
        <f>IFERROR(CLEAN(HLOOKUP(E$1,'1.源数据-产品报告-消费降序'!E:E,ROW(),0)),"")</f>
        <v/>
      </c>
      <c r="F911" s="69" t="str">
        <f>IFERROR(CLEAN(HLOOKUP(F$1,'1.源数据-产品报告-消费降序'!F:F,ROW(),0)),"")</f>
        <v/>
      </c>
      <c r="G911" s="70">
        <f>IFERROR((HLOOKUP(G$1,'1.源数据-产品报告-消费降序'!G:G,ROW(),0)),"")</f>
        <v>0</v>
      </c>
      <c r="H91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1" s="69" t="str">
        <f>IFERROR(CLEAN(HLOOKUP(I$1,'1.源数据-产品报告-消费降序'!I:I,ROW(),0)),"")</f>
        <v/>
      </c>
      <c r="L911" s="69" t="str">
        <f>IFERROR(CLEAN(HLOOKUP(L$1,'1.源数据-产品报告-消费降序'!L:L,ROW(),0)),"")</f>
        <v/>
      </c>
      <c r="M911" s="69" t="str">
        <f>IFERROR(CLEAN(HLOOKUP(M$1,'1.源数据-产品报告-消费降序'!M:M,ROW(),0)),"")</f>
        <v/>
      </c>
      <c r="N911" s="69" t="str">
        <f>IFERROR(CLEAN(HLOOKUP(N$1,'1.源数据-产品报告-消费降序'!N:N,ROW(),0)),"")</f>
        <v/>
      </c>
      <c r="O911" s="69" t="str">
        <f>IFERROR(CLEAN(HLOOKUP(O$1,'1.源数据-产品报告-消费降序'!O:O,ROW(),0)),"")</f>
        <v/>
      </c>
      <c r="P911" s="69" t="str">
        <f>IFERROR(CLEAN(HLOOKUP(P$1,'1.源数据-产品报告-消费降序'!P:P,ROW(),0)),"")</f>
        <v/>
      </c>
      <c r="Q911" s="69" t="str">
        <f>IFERROR(CLEAN(HLOOKUP(Q$1,'1.源数据-产品报告-消费降序'!Q:Q,ROW(),0)),"")</f>
        <v/>
      </c>
      <c r="R911" s="69" t="str">
        <f>IFERROR(CLEAN(HLOOKUP(R$1,'1.源数据-产品报告-消费降序'!R:R,ROW(),0)),"")</f>
        <v/>
      </c>
      <c r="S91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1" s="69" t="str">
        <f>IFERROR(CLEAN(HLOOKUP(T$1,'1.源数据-产品报告-消费降序'!T:T,ROW(),0)),"")</f>
        <v/>
      </c>
      <c r="W911" s="69" t="str">
        <f>IFERROR(CLEAN(HLOOKUP(W$1,'1.源数据-产品报告-消费降序'!W:W,ROW(),0)),"")</f>
        <v/>
      </c>
      <c r="X911" s="69" t="str">
        <f>IFERROR(CLEAN(HLOOKUP(X$1,'1.源数据-产品报告-消费降序'!X:X,ROW(),0)),"")</f>
        <v/>
      </c>
      <c r="Y911" s="69" t="str">
        <f>IFERROR(CLEAN(HLOOKUP(Y$1,'1.源数据-产品报告-消费降序'!Y:Y,ROW(),0)),"")</f>
        <v/>
      </c>
      <c r="Z911" s="69" t="str">
        <f>IFERROR(CLEAN(HLOOKUP(Z$1,'1.源数据-产品报告-消费降序'!Z:Z,ROW(),0)),"")</f>
        <v/>
      </c>
      <c r="AA911" s="69" t="str">
        <f>IFERROR(CLEAN(HLOOKUP(AA$1,'1.源数据-产品报告-消费降序'!AA:AA,ROW(),0)),"")</f>
        <v/>
      </c>
      <c r="AB911" s="69" t="str">
        <f>IFERROR(CLEAN(HLOOKUP(AB$1,'1.源数据-产品报告-消费降序'!AB:AB,ROW(),0)),"")</f>
        <v/>
      </c>
      <c r="AC911" s="69" t="str">
        <f>IFERROR(CLEAN(HLOOKUP(AC$1,'1.源数据-产品报告-消费降序'!AC:AC,ROW(),0)),"")</f>
        <v/>
      </c>
      <c r="AD91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1" s="69" t="str">
        <f>IFERROR(CLEAN(HLOOKUP(AE$1,'1.源数据-产品报告-消费降序'!AE:AE,ROW(),0)),"")</f>
        <v/>
      </c>
      <c r="AH911" s="69" t="str">
        <f>IFERROR(CLEAN(HLOOKUP(AH$1,'1.源数据-产品报告-消费降序'!AH:AH,ROW(),0)),"")</f>
        <v/>
      </c>
      <c r="AI911" s="69" t="str">
        <f>IFERROR(CLEAN(HLOOKUP(AI$1,'1.源数据-产品报告-消费降序'!AI:AI,ROW(),0)),"")</f>
        <v/>
      </c>
      <c r="AJ911" s="69" t="str">
        <f>IFERROR(CLEAN(HLOOKUP(AJ$1,'1.源数据-产品报告-消费降序'!AJ:AJ,ROW(),0)),"")</f>
        <v/>
      </c>
      <c r="AK911" s="69" t="str">
        <f>IFERROR(CLEAN(HLOOKUP(AK$1,'1.源数据-产品报告-消费降序'!AK:AK,ROW(),0)),"")</f>
        <v/>
      </c>
      <c r="AL911" s="69" t="str">
        <f>IFERROR(CLEAN(HLOOKUP(AL$1,'1.源数据-产品报告-消费降序'!AL:AL,ROW(),0)),"")</f>
        <v/>
      </c>
      <c r="AM911" s="69" t="str">
        <f>IFERROR(CLEAN(HLOOKUP(AM$1,'1.源数据-产品报告-消费降序'!AM:AM,ROW(),0)),"")</f>
        <v/>
      </c>
      <c r="AN911" s="69" t="str">
        <f>IFERROR(CLEAN(HLOOKUP(AN$1,'1.源数据-产品报告-消费降序'!AN:AN,ROW(),0)),"")</f>
        <v/>
      </c>
      <c r="AO91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1" s="69" t="str">
        <f>IFERROR(CLEAN(HLOOKUP(AP$1,'1.源数据-产品报告-消费降序'!AP:AP,ROW(),0)),"")</f>
        <v/>
      </c>
      <c r="AS911" s="69" t="str">
        <f>IFERROR(CLEAN(HLOOKUP(AS$1,'1.源数据-产品报告-消费降序'!AS:AS,ROW(),0)),"")</f>
        <v/>
      </c>
      <c r="AT911" s="69" t="str">
        <f>IFERROR(CLEAN(HLOOKUP(AT$1,'1.源数据-产品报告-消费降序'!AT:AT,ROW(),0)),"")</f>
        <v/>
      </c>
      <c r="AU911" s="69" t="str">
        <f>IFERROR(CLEAN(HLOOKUP(AU$1,'1.源数据-产品报告-消费降序'!AU:AU,ROW(),0)),"")</f>
        <v/>
      </c>
      <c r="AV911" s="69" t="str">
        <f>IFERROR(CLEAN(HLOOKUP(AV$1,'1.源数据-产品报告-消费降序'!AV:AV,ROW(),0)),"")</f>
        <v/>
      </c>
      <c r="AW911" s="69" t="str">
        <f>IFERROR(CLEAN(HLOOKUP(AW$1,'1.源数据-产品报告-消费降序'!AW:AW,ROW(),0)),"")</f>
        <v/>
      </c>
      <c r="AX911" s="69" t="str">
        <f>IFERROR(CLEAN(HLOOKUP(AX$1,'1.源数据-产品报告-消费降序'!AX:AX,ROW(),0)),"")</f>
        <v/>
      </c>
      <c r="AY911" s="69" t="str">
        <f>IFERROR(CLEAN(HLOOKUP(AY$1,'1.源数据-产品报告-消费降序'!AY:AY,ROW(),0)),"")</f>
        <v/>
      </c>
      <c r="AZ91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1" s="69" t="str">
        <f>IFERROR(CLEAN(HLOOKUP(BA$1,'1.源数据-产品报告-消费降序'!BA:BA,ROW(),0)),"")</f>
        <v/>
      </c>
      <c r="BD911" s="69" t="str">
        <f>IFERROR(CLEAN(HLOOKUP(BD$1,'1.源数据-产品报告-消费降序'!BD:BD,ROW(),0)),"")</f>
        <v/>
      </c>
      <c r="BE911" s="69" t="str">
        <f>IFERROR(CLEAN(HLOOKUP(BE$1,'1.源数据-产品报告-消费降序'!BE:BE,ROW(),0)),"")</f>
        <v/>
      </c>
      <c r="BF911" s="69" t="str">
        <f>IFERROR(CLEAN(HLOOKUP(BF$1,'1.源数据-产品报告-消费降序'!BF:BF,ROW(),0)),"")</f>
        <v/>
      </c>
      <c r="BG911" s="69" t="str">
        <f>IFERROR(CLEAN(HLOOKUP(BG$1,'1.源数据-产品报告-消费降序'!BG:BG,ROW(),0)),"")</f>
        <v/>
      </c>
      <c r="BH911" s="69" t="str">
        <f>IFERROR(CLEAN(HLOOKUP(BH$1,'1.源数据-产品报告-消费降序'!BH:BH,ROW(),0)),"")</f>
        <v/>
      </c>
      <c r="BI911" s="69" t="str">
        <f>IFERROR(CLEAN(HLOOKUP(BI$1,'1.源数据-产品报告-消费降序'!BI:BI,ROW(),0)),"")</f>
        <v/>
      </c>
      <c r="BJ911" s="69" t="str">
        <f>IFERROR(CLEAN(HLOOKUP(BJ$1,'1.源数据-产品报告-消费降序'!BJ:BJ,ROW(),0)),"")</f>
        <v/>
      </c>
      <c r="BK91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1" s="69" t="str">
        <f>IFERROR(CLEAN(HLOOKUP(BL$1,'1.源数据-产品报告-消费降序'!BL:BL,ROW(),0)),"")</f>
        <v/>
      </c>
      <c r="BO911" s="69" t="str">
        <f>IFERROR(CLEAN(HLOOKUP(BO$1,'1.源数据-产品报告-消费降序'!BO:BO,ROW(),0)),"")</f>
        <v/>
      </c>
      <c r="BP911" s="69" t="str">
        <f>IFERROR(CLEAN(HLOOKUP(BP$1,'1.源数据-产品报告-消费降序'!BP:BP,ROW(),0)),"")</f>
        <v/>
      </c>
      <c r="BQ911" s="69" t="str">
        <f>IFERROR(CLEAN(HLOOKUP(BQ$1,'1.源数据-产品报告-消费降序'!BQ:BQ,ROW(),0)),"")</f>
        <v/>
      </c>
      <c r="BR911" s="69" t="str">
        <f>IFERROR(CLEAN(HLOOKUP(BR$1,'1.源数据-产品报告-消费降序'!BR:BR,ROW(),0)),"")</f>
        <v/>
      </c>
      <c r="BS911" s="69" t="str">
        <f>IFERROR(CLEAN(HLOOKUP(BS$1,'1.源数据-产品报告-消费降序'!BS:BS,ROW(),0)),"")</f>
        <v/>
      </c>
      <c r="BT911" s="69" t="str">
        <f>IFERROR(CLEAN(HLOOKUP(BT$1,'1.源数据-产品报告-消费降序'!BT:BT,ROW(),0)),"")</f>
        <v/>
      </c>
      <c r="BU911" s="69" t="str">
        <f>IFERROR(CLEAN(HLOOKUP(BU$1,'1.源数据-产品报告-消费降序'!BU:BU,ROW(),0)),"")</f>
        <v/>
      </c>
      <c r="BV91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1" s="69" t="str">
        <f>IFERROR(CLEAN(HLOOKUP(BW$1,'1.源数据-产品报告-消费降序'!BW:BW,ROW(),0)),"")</f>
        <v/>
      </c>
    </row>
    <row r="912" spans="1:75">
      <c r="A912" s="69" t="str">
        <f>IFERROR(CLEAN(HLOOKUP(A$1,'1.源数据-产品报告-消费降序'!A:A,ROW(),0)),"")</f>
        <v/>
      </c>
      <c r="B912" s="69" t="str">
        <f>IFERROR(CLEAN(HLOOKUP(B$1,'1.源数据-产品报告-消费降序'!B:B,ROW(),0)),"")</f>
        <v/>
      </c>
      <c r="C912" s="69" t="str">
        <f>IFERROR(CLEAN(HLOOKUP(C$1,'1.源数据-产品报告-消费降序'!C:C,ROW(),0)),"")</f>
        <v/>
      </c>
      <c r="D912" s="69" t="str">
        <f>IFERROR(CLEAN(HLOOKUP(D$1,'1.源数据-产品报告-消费降序'!D:D,ROW(),0)),"")</f>
        <v/>
      </c>
      <c r="E912" s="69" t="str">
        <f>IFERROR(CLEAN(HLOOKUP(E$1,'1.源数据-产品报告-消费降序'!E:E,ROW(),0)),"")</f>
        <v/>
      </c>
      <c r="F912" s="69" t="str">
        <f>IFERROR(CLEAN(HLOOKUP(F$1,'1.源数据-产品报告-消费降序'!F:F,ROW(),0)),"")</f>
        <v/>
      </c>
      <c r="G912" s="70">
        <f>IFERROR((HLOOKUP(G$1,'1.源数据-产品报告-消费降序'!G:G,ROW(),0)),"")</f>
        <v>0</v>
      </c>
      <c r="H91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2" s="69" t="str">
        <f>IFERROR(CLEAN(HLOOKUP(I$1,'1.源数据-产品报告-消费降序'!I:I,ROW(),0)),"")</f>
        <v/>
      </c>
      <c r="L912" s="69" t="str">
        <f>IFERROR(CLEAN(HLOOKUP(L$1,'1.源数据-产品报告-消费降序'!L:L,ROW(),0)),"")</f>
        <v/>
      </c>
      <c r="M912" s="69" t="str">
        <f>IFERROR(CLEAN(HLOOKUP(M$1,'1.源数据-产品报告-消费降序'!M:M,ROW(),0)),"")</f>
        <v/>
      </c>
      <c r="N912" s="69" t="str">
        <f>IFERROR(CLEAN(HLOOKUP(N$1,'1.源数据-产品报告-消费降序'!N:N,ROW(),0)),"")</f>
        <v/>
      </c>
      <c r="O912" s="69" t="str">
        <f>IFERROR(CLEAN(HLOOKUP(O$1,'1.源数据-产品报告-消费降序'!O:O,ROW(),0)),"")</f>
        <v/>
      </c>
      <c r="P912" s="69" t="str">
        <f>IFERROR(CLEAN(HLOOKUP(P$1,'1.源数据-产品报告-消费降序'!P:P,ROW(),0)),"")</f>
        <v/>
      </c>
      <c r="Q912" s="69" t="str">
        <f>IFERROR(CLEAN(HLOOKUP(Q$1,'1.源数据-产品报告-消费降序'!Q:Q,ROW(),0)),"")</f>
        <v/>
      </c>
      <c r="R912" s="69" t="str">
        <f>IFERROR(CLEAN(HLOOKUP(R$1,'1.源数据-产品报告-消费降序'!R:R,ROW(),0)),"")</f>
        <v/>
      </c>
      <c r="S91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2" s="69" t="str">
        <f>IFERROR(CLEAN(HLOOKUP(T$1,'1.源数据-产品报告-消费降序'!T:T,ROW(),0)),"")</f>
        <v/>
      </c>
      <c r="W912" s="69" t="str">
        <f>IFERROR(CLEAN(HLOOKUP(W$1,'1.源数据-产品报告-消费降序'!W:W,ROW(),0)),"")</f>
        <v/>
      </c>
      <c r="X912" s="69" t="str">
        <f>IFERROR(CLEAN(HLOOKUP(X$1,'1.源数据-产品报告-消费降序'!X:X,ROW(),0)),"")</f>
        <v/>
      </c>
      <c r="Y912" s="69" t="str">
        <f>IFERROR(CLEAN(HLOOKUP(Y$1,'1.源数据-产品报告-消费降序'!Y:Y,ROW(),0)),"")</f>
        <v/>
      </c>
      <c r="Z912" s="69" t="str">
        <f>IFERROR(CLEAN(HLOOKUP(Z$1,'1.源数据-产品报告-消费降序'!Z:Z,ROW(),0)),"")</f>
        <v/>
      </c>
      <c r="AA912" s="69" t="str">
        <f>IFERROR(CLEAN(HLOOKUP(AA$1,'1.源数据-产品报告-消费降序'!AA:AA,ROW(),0)),"")</f>
        <v/>
      </c>
      <c r="AB912" s="69" t="str">
        <f>IFERROR(CLEAN(HLOOKUP(AB$1,'1.源数据-产品报告-消费降序'!AB:AB,ROW(),0)),"")</f>
        <v/>
      </c>
      <c r="AC912" s="69" t="str">
        <f>IFERROR(CLEAN(HLOOKUP(AC$1,'1.源数据-产品报告-消费降序'!AC:AC,ROW(),0)),"")</f>
        <v/>
      </c>
      <c r="AD91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2" s="69" t="str">
        <f>IFERROR(CLEAN(HLOOKUP(AE$1,'1.源数据-产品报告-消费降序'!AE:AE,ROW(),0)),"")</f>
        <v/>
      </c>
      <c r="AH912" s="69" t="str">
        <f>IFERROR(CLEAN(HLOOKUP(AH$1,'1.源数据-产品报告-消费降序'!AH:AH,ROW(),0)),"")</f>
        <v/>
      </c>
      <c r="AI912" s="69" t="str">
        <f>IFERROR(CLEAN(HLOOKUP(AI$1,'1.源数据-产品报告-消费降序'!AI:AI,ROW(),0)),"")</f>
        <v/>
      </c>
      <c r="AJ912" s="69" t="str">
        <f>IFERROR(CLEAN(HLOOKUP(AJ$1,'1.源数据-产品报告-消费降序'!AJ:AJ,ROW(),0)),"")</f>
        <v/>
      </c>
      <c r="AK912" s="69" t="str">
        <f>IFERROR(CLEAN(HLOOKUP(AK$1,'1.源数据-产品报告-消费降序'!AK:AK,ROW(),0)),"")</f>
        <v/>
      </c>
      <c r="AL912" s="69" t="str">
        <f>IFERROR(CLEAN(HLOOKUP(AL$1,'1.源数据-产品报告-消费降序'!AL:AL,ROW(),0)),"")</f>
        <v/>
      </c>
      <c r="AM912" s="69" t="str">
        <f>IFERROR(CLEAN(HLOOKUP(AM$1,'1.源数据-产品报告-消费降序'!AM:AM,ROW(),0)),"")</f>
        <v/>
      </c>
      <c r="AN912" s="69" t="str">
        <f>IFERROR(CLEAN(HLOOKUP(AN$1,'1.源数据-产品报告-消费降序'!AN:AN,ROW(),0)),"")</f>
        <v/>
      </c>
      <c r="AO91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2" s="69" t="str">
        <f>IFERROR(CLEAN(HLOOKUP(AP$1,'1.源数据-产品报告-消费降序'!AP:AP,ROW(),0)),"")</f>
        <v/>
      </c>
      <c r="AS912" s="69" t="str">
        <f>IFERROR(CLEAN(HLOOKUP(AS$1,'1.源数据-产品报告-消费降序'!AS:AS,ROW(),0)),"")</f>
        <v/>
      </c>
      <c r="AT912" s="69" t="str">
        <f>IFERROR(CLEAN(HLOOKUP(AT$1,'1.源数据-产品报告-消费降序'!AT:AT,ROW(),0)),"")</f>
        <v/>
      </c>
      <c r="AU912" s="69" t="str">
        <f>IFERROR(CLEAN(HLOOKUP(AU$1,'1.源数据-产品报告-消费降序'!AU:AU,ROW(),0)),"")</f>
        <v/>
      </c>
      <c r="AV912" s="69" t="str">
        <f>IFERROR(CLEAN(HLOOKUP(AV$1,'1.源数据-产品报告-消费降序'!AV:AV,ROW(),0)),"")</f>
        <v/>
      </c>
      <c r="AW912" s="69" t="str">
        <f>IFERROR(CLEAN(HLOOKUP(AW$1,'1.源数据-产品报告-消费降序'!AW:AW,ROW(),0)),"")</f>
        <v/>
      </c>
      <c r="AX912" s="69" t="str">
        <f>IFERROR(CLEAN(HLOOKUP(AX$1,'1.源数据-产品报告-消费降序'!AX:AX,ROW(),0)),"")</f>
        <v/>
      </c>
      <c r="AY912" s="69" t="str">
        <f>IFERROR(CLEAN(HLOOKUP(AY$1,'1.源数据-产品报告-消费降序'!AY:AY,ROW(),0)),"")</f>
        <v/>
      </c>
      <c r="AZ91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2" s="69" t="str">
        <f>IFERROR(CLEAN(HLOOKUP(BA$1,'1.源数据-产品报告-消费降序'!BA:BA,ROW(),0)),"")</f>
        <v/>
      </c>
      <c r="BD912" s="69" t="str">
        <f>IFERROR(CLEAN(HLOOKUP(BD$1,'1.源数据-产品报告-消费降序'!BD:BD,ROW(),0)),"")</f>
        <v/>
      </c>
      <c r="BE912" s="69" t="str">
        <f>IFERROR(CLEAN(HLOOKUP(BE$1,'1.源数据-产品报告-消费降序'!BE:BE,ROW(),0)),"")</f>
        <v/>
      </c>
      <c r="BF912" s="69" t="str">
        <f>IFERROR(CLEAN(HLOOKUP(BF$1,'1.源数据-产品报告-消费降序'!BF:BF,ROW(),0)),"")</f>
        <v/>
      </c>
      <c r="BG912" s="69" t="str">
        <f>IFERROR(CLEAN(HLOOKUP(BG$1,'1.源数据-产品报告-消费降序'!BG:BG,ROW(),0)),"")</f>
        <v/>
      </c>
      <c r="BH912" s="69" t="str">
        <f>IFERROR(CLEAN(HLOOKUP(BH$1,'1.源数据-产品报告-消费降序'!BH:BH,ROW(),0)),"")</f>
        <v/>
      </c>
      <c r="BI912" s="69" t="str">
        <f>IFERROR(CLEAN(HLOOKUP(BI$1,'1.源数据-产品报告-消费降序'!BI:BI,ROW(),0)),"")</f>
        <v/>
      </c>
      <c r="BJ912" s="69" t="str">
        <f>IFERROR(CLEAN(HLOOKUP(BJ$1,'1.源数据-产品报告-消费降序'!BJ:BJ,ROW(),0)),"")</f>
        <v/>
      </c>
      <c r="BK91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2" s="69" t="str">
        <f>IFERROR(CLEAN(HLOOKUP(BL$1,'1.源数据-产品报告-消费降序'!BL:BL,ROW(),0)),"")</f>
        <v/>
      </c>
      <c r="BO912" s="69" t="str">
        <f>IFERROR(CLEAN(HLOOKUP(BO$1,'1.源数据-产品报告-消费降序'!BO:BO,ROW(),0)),"")</f>
        <v/>
      </c>
      <c r="BP912" s="69" t="str">
        <f>IFERROR(CLEAN(HLOOKUP(BP$1,'1.源数据-产品报告-消费降序'!BP:BP,ROW(),0)),"")</f>
        <v/>
      </c>
      <c r="BQ912" s="69" t="str">
        <f>IFERROR(CLEAN(HLOOKUP(BQ$1,'1.源数据-产品报告-消费降序'!BQ:BQ,ROW(),0)),"")</f>
        <v/>
      </c>
      <c r="BR912" s="69" t="str">
        <f>IFERROR(CLEAN(HLOOKUP(BR$1,'1.源数据-产品报告-消费降序'!BR:BR,ROW(),0)),"")</f>
        <v/>
      </c>
      <c r="BS912" s="69" t="str">
        <f>IFERROR(CLEAN(HLOOKUP(BS$1,'1.源数据-产品报告-消费降序'!BS:BS,ROW(),0)),"")</f>
        <v/>
      </c>
      <c r="BT912" s="69" t="str">
        <f>IFERROR(CLEAN(HLOOKUP(BT$1,'1.源数据-产品报告-消费降序'!BT:BT,ROW(),0)),"")</f>
        <v/>
      </c>
      <c r="BU912" s="69" t="str">
        <f>IFERROR(CLEAN(HLOOKUP(BU$1,'1.源数据-产品报告-消费降序'!BU:BU,ROW(),0)),"")</f>
        <v/>
      </c>
      <c r="BV91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2" s="69" t="str">
        <f>IFERROR(CLEAN(HLOOKUP(BW$1,'1.源数据-产品报告-消费降序'!BW:BW,ROW(),0)),"")</f>
        <v/>
      </c>
    </row>
    <row r="913" spans="1:75">
      <c r="A913" s="69" t="str">
        <f>IFERROR(CLEAN(HLOOKUP(A$1,'1.源数据-产品报告-消费降序'!A:A,ROW(),0)),"")</f>
        <v/>
      </c>
      <c r="B913" s="69" t="str">
        <f>IFERROR(CLEAN(HLOOKUP(B$1,'1.源数据-产品报告-消费降序'!B:B,ROW(),0)),"")</f>
        <v/>
      </c>
      <c r="C913" s="69" t="str">
        <f>IFERROR(CLEAN(HLOOKUP(C$1,'1.源数据-产品报告-消费降序'!C:C,ROW(),0)),"")</f>
        <v/>
      </c>
      <c r="D913" s="69" t="str">
        <f>IFERROR(CLEAN(HLOOKUP(D$1,'1.源数据-产品报告-消费降序'!D:D,ROW(),0)),"")</f>
        <v/>
      </c>
      <c r="E913" s="69" t="str">
        <f>IFERROR(CLEAN(HLOOKUP(E$1,'1.源数据-产品报告-消费降序'!E:E,ROW(),0)),"")</f>
        <v/>
      </c>
      <c r="F913" s="69" t="str">
        <f>IFERROR(CLEAN(HLOOKUP(F$1,'1.源数据-产品报告-消费降序'!F:F,ROW(),0)),"")</f>
        <v/>
      </c>
      <c r="G913" s="70">
        <f>IFERROR((HLOOKUP(G$1,'1.源数据-产品报告-消费降序'!G:G,ROW(),0)),"")</f>
        <v>0</v>
      </c>
      <c r="H91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3" s="69" t="str">
        <f>IFERROR(CLEAN(HLOOKUP(I$1,'1.源数据-产品报告-消费降序'!I:I,ROW(),0)),"")</f>
        <v/>
      </c>
      <c r="L913" s="69" t="str">
        <f>IFERROR(CLEAN(HLOOKUP(L$1,'1.源数据-产品报告-消费降序'!L:L,ROW(),0)),"")</f>
        <v/>
      </c>
      <c r="M913" s="69" t="str">
        <f>IFERROR(CLEAN(HLOOKUP(M$1,'1.源数据-产品报告-消费降序'!M:M,ROW(),0)),"")</f>
        <v/>
      </c>
      <c r="N913" s="69" t="str">
        <f>IFERROR(CLEAN(HLOOKUP(N$1,'1.源数据-产品报告-消费降序'!N:N,ROW(),0)),"")</f>
        <v/>
      </c>
      <c r="O913" s="69" t="str">
        <f>IFERROR(CLEAN(HLOOKUP(O$1,'1.源数据-产品报告-消费降序'!O:O,ROW(),0)),"")</f>
        <v/>
      </c>
      <c r="P913" s="69" t="str">
        <f>IFERROR(CLEAN(HLOOKUP(P$1,'1.源数据-产品报告-消费降序'!P:P,ROW(),0)),"")</f>
        <v/>
      </c>
      <c r="Q913" s="69" t="str">
        <f>IFERROR(CLEAN(HLOOKUP(Q$1,'1.源数据-产品报告-消费降序'!Q:Q,ROW(),0)),"")</f>
        <v/>
      </c>
      <c r="R913" s="69" t="str">
        <f>IFERROR(CLEAN(HLOOKUP(R$1,'1.源数据-产品报告-消费降序'!R:R,ROW(),0)),"")</f>
        <v/>
      </c>
      <c r="S91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3" s="69" t="str">
        <f>IFERROR(CLEAN(HLOOKUP(T$1,'1.源数据-产品报告-消费降序'!T:T,ROW(),0)),"")</f>
        <v/>
      </c>
      <c r="W913" s="69" t="str">
        <f>IFERROR(CLEAN(HLOOKUP(W$1,'1.源数据-产品报告-消费降序'!W:W,ROW(),0)),"")</f>
        <v/>
      </c>
      <c r="X913" s="69" t="str">
        <f>IFERROR(CLEAN(HLOOKUP(X$1,'1.源数据-产品报告-消费降序'!X:X,ROW(),0)),"")</f>
        <v/>
      </c>
      <c r="Y913" s="69" t="str">
        <f>IFERROR(CLEAN(HLOOKUP(Y$1,'1.源数据-产品报告-消费降序'!Y:Y,ROW(),0)),"")</f>
        <v/>
      </c>
      <c r="Z913" s="69" t="str">
        <f>IFERROR(CLEAN(HLOOKUP(Z$1,'1.源数据-产品报告-消费降序'!Z:Z,ROW(),0)),"")</f>
        <v/>
      </c>
      <c r="AA913" s="69" t="str">
        <f>IFERROR(CLEAN(HLOOKUP(AA$1,'1.源数据-产品报告-消费降序'!AA:AA,ROW(),0)),"")</f>
        <v/>
      </c>
      <c r="AB913" s="69" t="str">
        <f>IFERROR(CLEAN(HLOOKUP(AB$1,'1.源数据-产品报告-消费降序'!AB:AB,ROW(),0)),"")</f>
        <v/>
      </c>
      <c r="AC913" s="69" t="str">
        <f>IFERROR(CLEAN(HLOOKUP(AC$1,'1.源数据-产品报告-消费降序'!AC:AC,ROW(),0)),"")</f>
        <v/>
      </c>
      <c r="AD91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3" s="69" t="str">
        <f>IFERROR(CLEAN(HLOOKUP(AE$1,'1.源数据-产品报告-消费降序'!AE:AE,ROW(),0)),"")</f>
        <v/>
      </c>
      <c r="AH913" s="69" t="str">
        <f>IFERROR(CLEAN(HLOOKUP(AH$1,'1.源数据-产品报告-消费降序'!AH:AH,ROW(),0)),"")</f>
        <v/>
      </c>
      <c r="AI913" s="69" t="str">
        <f>IFERROR(CLEAN(HLOOKUP(AI$1,'1.源数据-产品报告-消费降序'!AI:AI,ROW(),0)),"")</f>
        <v/>
      </c>
      <c r="AJ913" s="69" t="str">
        <f>IFERROR(CLEAN(HLOOKUP(AJ$1,'1.源数据-产品报告-消费降序'!AJ:AJ,ROW(),0)),"")</f>
        <v/>
      </c>
      <c r="AK913" s="69" t="str">
        <f>IFERROR(CLEAN(HLOOKUP(AK$1,'1.源数据-产品报告-消费降序'!AK:AK,ROW(),0)),"")</f>
        <v/>
      </c>
      <c r="AL913" s="69" t="str">
        <f>IFERROR(CLEAN(HLOOKUP(AL$1,'1.源数据-产品报告-消费降序'!AL:AL,ROW(),0)),"")</f>
        <v/>
      </c>
      <c r="AM913" s="69" t="str">
        <f>IFERROR(CLEAN(HLOOKUP(AM$1,'1.源数据-产品报告-消费降序'!AM:AM,ROW(),0)),"")</f>
        <v/>
      </c>
      <c r="AN913" s="69" t="str">
        <f>IFERROR(CLEAN(HLOOKUP(AN$1,'1.源数据-产品报告-消费降序'!AN:AN,ROW(),0)),"")</f>
        <v/>
      </c>
      <c r="AO91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3" s="69" t="str">
        <f>IFERROR(CLEAN(HLOOKUP(AP$1,'1.源数据-产品报告-消费降序'!AP:AP,ROW(),0)),"")</f>
        <v/>
      </c>
      <c r="AS913" s="69" t="str">
        <f>IFERROR(CLEAN(HLOOKUP(AS$1,'1.源数据-产品报告-消费降序'!AS:AS,ROW(),0)),"")</f>
        <v/>
      </c>
      <c r="AT913" s="69" t="str">
        <f>IFERROR(CLEAN(HLOOKUP(AT$1,'1.源数据-产品报告-消费降序'!AT:AT,ROW(),0)),"")</f>
        <v/>
      </c>
      <c r="AU913" s="69" t="str">
        <f>IFERROR(CLEAN(HLOOKUP(AU$1,'1.源数据-产品报告-消费降序'!AU:AU,ROW(),0)),"")</f>
        <v/>
      </c>
      <c r="AV913" s="69" t="str">
        <f>IFERROR(CLEAN(HLOOKUP(AV$1,'1.源数据-产品报告-消费降序'!AV:AV,ROW(),0)),"")</f>
        <v/>
      </c>
      <c r="AW913" s="69" t="str">
        <f>IFERROR(CLEAN(HLOOKUP(AW$1,'1.源数据-产品报告-消费降序'!AW:AW,ROW(),0)),"")</f>
        <v/>
      </c>
      <c r="AX913" s="69" t="str">
        <f>IFERROR(CLEAN(HLOOKUP(AX$1,'1.源数据-产品报告-消费降序'!AX:AX,ROW(),0)),"")</f>
        <v/>
      </c>
      <c r="AY913" s="69" t="str">
        <f>IFERROR(CLEAN(HLOOKUP(AY$1,'1.源数据-产品报告-消费降序'!AY:AY,ROW(),0)),"")</f>
        <v/>
      </c>
      <c r="AZ91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3" s="69" t="str">
        <f>IFERROR(CLEAN(HLOOKUP(BA$1,'1.源数据-产品报告-消费降序'!BA:BA,ROW(),0)),"")</f>
        <v/>
      </c>
      <c r="BD913" s="69" t="str">
        <f>IFERROR(CLEAN(HLOOKUP(BD$1,'1.源数据-产品报告-消费降序'!BD:BD,ROW(),0)),"")</f>
        <v/>
      </c>
      <c r="BE913" s="69" t="str">
        <f>IFERROR(CLEAN(HLOOKUP(BE$1,'1.源数据-产品报告-消费降序'!BE:BE,ROW(),0)),"")</f>
        <v/>
      </c>
      <c r="BF913" s="69" t="str">
        <f>IFERROR(CLEAN(HLOOKUP(BF$1,'1.源数据-产品报告-消费降序'!BF:BF,ROW(),0)),"")</f>
        <v/>
      </c>
      <c r="BG913" s="69" t="str">
        <f>IFERROR(CLEAN(HLOOKUP(BG$1,'1.源数据-产品报告-消费降序'!BG:BG,ROW(),0)),"")</f>
        <v/>
      </c>
      <c r="BH913" s="69" t="str">
        <f>IFERROR(CLEAN(HLOOKUP(BH$1,'1.源数据-产品报告-消费降序'!BH:BH,ROW(),0)),"")</f>
        <v/>
      </c>
      <c r="BI913" s="69" t="str">
        <f>IFERROR(CLEAN(HLOOKUP(BI$1,'1.源数据-产品报告-消费降序'!BI:BI,ROW(),0)),"")</f>
        <v/>
      </c>
      <c r="BJ913" s="69" t="str">
        <f>IFERROR(CLEAN(HLOOKUP(BJ$1,'1.源数据-产品报告-消费降序'!BJ:BJ,ROW(),0)),"")</f>
        <v/>
      </c>
      <c r="BK91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3" s="69" t="str">
        <f>IFERROR(CLEAN(HLOOKUP(BL$1,'1.源数据-产品报告-消费降序'!BL:BL,ROW(),0)),"")</f>
        <v/>
      </c>
      <c r="BO913" s="69" t="str">
        <f>IFERROR(CLEAN(HLOOKUP(BO$1,'1.源数据-产品报告-消费降序'!BO:BO,ROW(),0)),"")</f>
        <v/>
      </c>
      <c r="BP913" s="69" t="str">
        <f>IFERROR(CLEAN(HLOOKUP(BP$1,'1.源数据-产品报告-消费降序'!BP:BP,ROW(),0)),"")</f>
        <v/>
      </c>
      <c r="BQ913" s="69" t="str">
        <f>IFERROR(CLEAN(HLOOKUP(BQ$1,'1.源数据-产品报告-消费降序'!BQ:BQ,ROW(),0)),"")</f>
        <v/>
      </c>
      <c r="BR913" s="69" t="str">
        <f>IFERROR(CLEAN(HLOOKUP(BR$1,'1.源数据-产品报告-消费降序'!BR:BR,ROW(),0)),"")</f>
        <v/>
      </c>
      <c r="BS913" s="69" t="str">
        <f>IFERROR(CLEAN(HLOOKUP(BS$1,'1.源数据-产品报告-消费降序'!BS:BS,ROW(),0)),"")</f>
        <v/>
      </c>
      <c r="BT913" s="69" t="str">
        <f>IFERROR(CLEAN(HLOOKUP(BT$1,'1.源数据-产品报告-消费降序'!BT:BT,ROW(),0)),"")</f>
        <v/>
      </c>
      <c r="BU913" s="69" t="str">
        <f>IFERROR(CLEAN(HLOOKUP(BU$1,'1.源数据-产品报告-消费降序'!BU:BU,ROW(),0)),"")</f>
        <v/>
      </c>
      <c r="BV91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3" s="69" t="str">
        <f>IFERROR(CLEAN(HLOOKUP(BW$1,'1.源数据-产品报告-消费降序'!BW:BW,ROW(),0)),"")</f>
        <v/>
      </c>
    </row>
    <row r="914" spans="1:75">
      <c r="A914" s="69" t="str">
        <f>IFERROR(CLEAN(HLOOKUP(A$1,'1.源数据-产品报告-消费降序'!A:A,ROW(),0)),"")</f>
        <v/>
      </c>
      <c r="B914" s="69" t="str">
        <f>IFERROR(CLEAN(HLOOKUP(B$1,'1.源数据-产品报告-消费降序'!B:B,ROW(),0)),"")</f>
        <v/>
      </c>
      <c r="C914" s="69" t="str">
        <f>IFERROR(CLEAN(HLOOKUP(C$1,'1.源数据-产品报告-消费降序'!C:C,ROW(),0)),"")</f>
        <v/>
      </c>
      <c r="D914" s="69" t="str">
        <f>IFERROR(CLEAN(HLOOKUP(D$1,'1.源数据-产品报告-消费降序'!D:D,ROW(),0)),"")</f>
        <v/>
      </c>
      <c r="E914" s="69" t="str">
        <f>IFERROR(CLEAN(HLOOKUP(E$1,'1.源数据-产品报告-消费降序'!E:E,ROW(),0)),"")</f>
        <v/>
      </c>
      <c r="F914" s="69" t="str">
        <f>IFERROR(CLEAN(HLOOKUP(F$1,'1.源数据-产品报告-消费降序'!F:F,ROW(),0)),"")</f>
        <v/>
      </c>
      <c r="G914" s="70">
        <f>IFERROR((HLOOKUP(G$1,'1.源数据-产品报告-消费降序'!G:G,ROW(),0)),"")</f>
        <v>0</v>
      </c>
      <c r="H91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4" s="69" t="str">
        <f>IFERROR(CLEAN(HLOOKUP(I$1,'1.源数据-产品报告-消费降序'!I:I,ROW(),0)),"")</f>
        <v/>
      </c>
      <c r="L914" s="69" t="str">
        <f>IFERROR(CLEAN(HLOOKUP(L$1,'1.源数据-产品报告-消费降序'!L:L,ROW(),0)),"")</f>
        <v/>
      </c>
      <c r="M914" s="69" t="str">
        <f>IFERROR(CLEAN(HLOOKUP(M$1,'1.源数据-产品报告-消费降序'!M:M,ROW(),0)),"")</f>
        <v/>
      </c>
      <c r="N914" s="69" t="str">
        <f>IFERROR(CLEAN(HLOOKUP(N$1,'1.源数据-产品报告-消费降序'!N:N,ROW(),0)),"")</f>
        <v/>
      </c>
      <c r="O914" s="69" t="str">
        <f>IFERROR(CLEAN(HLOOKUP(O$1,'1.源数据-产品报告-消费降序'!O:O,ROW(),0)),"")</f>
        <v/>
      </c>
      <c r="P914" s="69" t="str">
        <f>IFERROR(CLEAN(HLOOKUP(P$1,'1.源数据-产品报告-消费降序'!P:P,ROW(),0)),"")</f>
        <v/>
      </c>
      <c r="Q914" s="69" t="str">
        <f>IFERROR(CLEAN(HLOOKUP(Q$1,'1.源数据-产品报告-消费降序'!Q:Q,ROW(),0)),"")</f>
        <v/>
      </c>
      <c r="R914" s="69" t="str">
        <f>IFERROR(CLEAN(HLOOKUP(R$1,'1.源数据-产品报告-消费降序'!R:R,ROW(),0)),"")</f>
        <v/>
      </c>
      <c r="S91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4" s="69" t="str">
        <f>IFERROR(CLEAN(HLOOKUP(T$1,'1.源数据-产品报告-消费降序'!T:T,ROW(),0)),"")</f>
        <v/>
      </c>
      <c r="W914" s="69" t="str">
        <f>IFERROR(CLEAN(HLOOKUP(W$1,'1.源数据-产品报告-消费降序'!W:W,ROW(),0)),"")</f>
        <v/>
      </c>
      <c r="X914" s="69" t="str">
        <f>IFERROR(CLEAN(HLOOKUP(X$1,'1.源数据-产品报告-消费降序'!X:X,ROW(),0)),"")</f>
        <v/>
      </c>
      <c r="Y914" s="69" t="str">
        <f>IFERROR(CLEAN(HLOOKUP(Y$1,'1.源数据-产品报告-消费降序'!Y:Y,ROW(),0)),"")</f>
        <v/>
      </c>
      <c r="Z914" s="69" t="str">
        <f>IFERROR(CLEAN(HLOOKUP(Z$1,'1.源数据-产品报告-消费降序'!Z:Z,ROW(),0)),"")</f>
        <v/>
      </c>
      <c r="AA914" s="69" t="str">
        <f>IFERROR(CLEAN(HLOOKUP(AA$1,'1.源数据-产品报告-消费降序'!AA:AA,ROW(),0)),"")</f>
        <v/>
      </c>
      <c r="AB914" s="69" t="str">
        <f>IFERROR(CLEAN(HLOOKUP(AB$1,'1.源数据-产品报告-消费降序'!AB:AB,ROW(),0)),"")</f>
        <v/>
      </c>
      <c r="AC914" s="69" t="str">
        <f>IFERROR(CLEAN(HLOOKUP(AC$1,'1.源数据-产品报告-消费降序'!AC:AC,ROW(),0)),"")</f>
        <v/>
      </c>
      <c r="AD91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4" s="69" t="str">
        <f>IFERROR(CLEAN(HLOOKUP(AE$1,'1.源数据-产品报告-消费降序'!AE:AE,ROW(),0)),"")</f>
        <v/>
      </c>
      <c r="AH914" s="69" t="str">
        <f>IFERROR(CLEAN(HLOOKUP(AH$1,'1.源数据-产品报告-消费降序'!AH:AH,ROW(),0)),"")</f>
        <v/>
      </c>
      <c r="AI914" s="69" t="str">
        <f>IFERROR(CLEAN(HLOOKUP(AI$1,'1.源数据-产品报告-消费降序'!AI:AI,ROW(),0)),"")</f>
        <v/>
      </c>
      <c r="AJ914" s="69" t="str">
        <f>IFERROR(CLEAN(HLOOKUP(AJ$1,'1.源数据-产品报告-消费降序'!AJ:AJ,ROW(),0)),"")</f>
        <v/>
      </c>
      <c r="AK914" s="69" t="str">
        <f>IFERROR(CLEAN(HLOOKUP(AK$1,'1.源数据-产品报告-消费降序'!AK:AK,ROW(),0)),"")</f>
        <v/>
      </c>
      <c r="AL914" s="69" t="str">
        <f>IFERROR(CLEAN(HLOOKUP(AL$1,'1.源数据-产品报告-消费降序'!AL:AL,ROW(),0)),"")</f>
        <v/>
      </c>
      <c r="AM914" s="69" t="str">
        <f>IFERROR(CLEAN(HLOOKUP(AM$1,'1.源数据-产品报告-消费降序'!AM:AM,ROW(),0)),"")</f>
        <v/>
      </c>
      <c r="AN914" s="69" t="str">
        <f>IFERROR(CLEAN(HLOOKUP(AN$1,'1.源数据-产品报告-消费降序'!AN:AN,ROW(),0)),"")</f>
        <v/>
      </c>
      <c r="AO91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4" s="69" t="str">
        <f>IFERROR(CLEAN(HLOOKUP(AP$1,'1.源数据-产品报告-消费降序'!AP:AP,ROW(),0)),"")</f>
        <v/>
      </c>
      <c r="AS914" s="69" t="str">
        <f>IFERROR(CLEAN(HLOOKUP(AS$1,'1.源数据-产品报告-消费降序'!AS:AS,ROW(),0)),"")</f>
        <v/>
      </c>
      <c r="AT914" s="69" t="str">
        <f>IFERROR(CLEAN(HLOOKUP(AT$1,'1.源数据-产品报告-消费降序'!AT:AT,ROW(),0)),"")</f>
        <v/>
      </c>
      <c r="AU914" s="69" t="str">
        <f>IFERROR(CLEAN(HLOOKUP(AU$1,'1.源数据-产品报告-消费降序'!AU:AU,ROW(),0)),"")</f>
        <v/>
      </c>
      <c r="AV914" s="69" t="str">
        <f>IFERROR(CLEAN(HLOOKUP(AV$1,'1.源数据-产品报告-消费降序'!AV:AV,ROW(),0)),"")</f>
        <v/>
      </c>
      <c r="AW914" s="69" t="str">
        <f>IFERROR(CLEAN(HLOOKUP(AW$1,'1.源数据-产品报告-消费降序'!AW:AW,ROW(),0)),"")</f>
        <v/>
      </c>
      <c r="AX914" s="69" t="str">
        <f>IFERROR(CLEAN(HLOOKUP(AX$1,'1.源数据-产品报告-消费降序'!AX:AX,ROW(),0)),"")</f>
        <v/>
      </c>
      <c r="AY914" s="69" t="str">
        <f>IFERROR(CLEAN(HLOOKUP(AY$1,'1.源数据-产品报告-消费降序'!AY:AY,ROW(),0)),"")</f>
        <v/>
      </c>
      <c r="AZ91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4" s="69" t="str">
        <f>IFERROR(CLEAN(HLOOKUP(BA$1,'1.源数据-产品报告-消费降序'!BA:BA,ROW(),0)),"")</f>
        <v/>
      </c>
      <c r="BD914" s="69" t="str">
        <f>IFERROR(CLEAN(HLOOKUP(BD$1,'1.源数据-产品报告-消费降序'!BD:BD,ROW(),0)),"")</f>
        <v/>
      </c>
      <c r="BE914" s="69" t="str">
        <f>IFERROR(CLEAN(HLOOKUP(BE$1,'1.源数据-产品报告-消费降序'!BE:BE,ROW(),0)),"")</f>
        <v/>
      </c>
      <c r="BF914" s="69" t="str">
        <f>IFERROR(CLEAN(HLOOKUP(BF$1,'1.源数据-产品报告-消费降序'!BF:BF,ROW(),0)),"")</f>
        <v/>
      </c>
      <c r="BG914" s="69" t="str">
        <f>IFERROR(CLEAN(HLOOKUP(BG$1,'1.源数据-产品报告-消费降序'!BG:BG,ROW(),0)),"")</f>
        <v/>
      </c>
      <c r="BH914" s="69" t="str">
        <f>IFERROR(CLEAN(HLOOKUP(BH$1,'1.源数据-产品报告-消费降序'!BH:BH,ROW(),0)),"")</f>
        <v/>
      </c>
      <c r="BI914" s="69" t="str">
        <f>IFERROR(CLEAN(HLOOKUP(BI$1,'1.源数据-产品报告-消费降序'!BI:BI,ROW(),0)),"")</f>
        <v/>
      </c>
      <c r="BJ914" s="69" t="str">
        <f>IFERROR(CLEAN(HLOOKUP(BJ$1,'1.源数据-产品报告-消费降序'!BJ:BJ,ROW(),0)),"")</f>
        <v/>
      </c>
      <c r="BK91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4" s="69" t="str">
        <f>IFERROR(CLEAN(HLOOKUP(BL$1,'1.源数据-产品报告-消费降序'!BL:BL,ROW(),0)),"")</f>
        <v/>
      </c>
      <c r="BO914" s="69" t="str">
        <f>IFERROR(CLEAN(HLOOKUP(BO$1,'1.源数据-产品报告-消费降序'!BO:BO,ROW(),0)),"")</f>
        <v/>
      </c>
      <c r="BP914" s="69" t="str">
        <f>IFERROR(CLEAN(HLOOKUP(BP$1,'1.源数据-产品报告-消费降序'!BP:BP,ROW(),0)),"")</f>
        <v/>
      </c>
      <c r="BQ914" s="69" t="str">
        <f>IFERROR(CLEAN(HLOOKUP(BQ$1,'1.源数据-产品报告-消费降序'!BQ:BQ,ROW(),0)),"")</f>
        <v/>
      </c>
      <c r="BR914" s="69" t="str">
        <f>IFERROR(CLEAN(HLOOKUP(BR$1,'1.源数据-产品报告-消费降序'!BR:BR,ROW(),0)),"")</f>
        <v/>
      </c>
      <c r="BS914" s="69" t="str">
        <f>IFERROR(CLEAN(HLOOKUP(BS$1,'1.源数据-产品报告-消费降序'!BS:BS,ROW(),0)),"")</f>
        <v/>
      </c>
      <c r="BT914" s="69" t="str">
        <f>IFERROR(CLEAN(HLOOKUP(BT$1,'1.源数据-产品报告-消费降序'!BT:BT,ROW(),0)),"")</f>
        <v/>
      </c>
      <c r="BU914" s="69" t="str">
        <f>IFERROR(CLEAN(HLOOKUP(BU$1,'1.源数据-产品报告-消费降序'!BU:BU,ROW(),0)),"")</f>
        <v/>
      </c>
      <c r="BV91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4" s="69" t="str">
        <f>IFERROR(CLEAN(HLOOKUP(BW$1,'1.源数据-产品报告-消费降序'!BW:BW,ROW(),0)),"")</f>
        <v/>
      </c>
    </row>
    <row r="915" spans="1:75">
      <c r="A915" s="69" t="str">
        <f>IFERROR(CLEAN(HLOOKUP(A$1,'1.源数据-产品报告-消费降序'!A:A,ROW(),0)),"")</f>
        <v/>
      </c>
      <c r="B915" s="69" t="str">
        <f>IFERROR(CLEAN(HLOOKUP(B$1,'1.源数据-产品报告-消费降序'!B:B,ROW(),0)),"")</f>
        <v/>
      </c>
      <c r="C915" s="69" t="str">
        <f>IFERROR(CLEAN(HLOOKUP(C$1,'1.源数据-产品报告-消费降序'!C:C,ROW(),0)),"")</f>
        <v/>
      </c>
      <c r="D915" s="69" t="str">
        <f>IFERROR(CLEAN(HLOOKUP(D$1,'1.源数据-产品报告-消费降序'!D:D,ROW(),0)),"")</f>
        <v/>
      </c>
      <c r="E915" s="69" t="str">
        <f>IFERROR(CLEAN(HLOOKUP(E$1,'1.源数据-产品报告-消费降序'!E:E,ROW(),0)),"")</f>
        <v/>
      </c>
      <c r="F915" s="69" t="str">
        <f>IFERROR(CLEAN(HLOOKUP(F$1,'1.源数据-产品报告-消费降序'!F:F,ROW(),0)),"")</f>
        <v/>
      </c>
      <c r="G915" s="70">
        <f>IFERROR((HLOOKUP(G$1,'1.源数据-产品报告-消费降序'!G:G,ROW(),0)),"")</f>
        <v>0</v>
      </c>
      <c r="H91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5" s="69" t="str">
        <f>IFERROR(CLEAN(HLOOKUP(I$1,'1.源数据-产品报告-消费降序'!I:I,ROW(),0)),"")</f>
        <v/>
      </c>
      <c r="L915" s="69" t="str">
        <f>IFERROR(CLEAN(HLOOKUP(L$1,'1.源数据-产品报告-消费降序'!L:L,ROW(),0)),"")</f>
        <v/>
      </c>
      <c r="M915" s="69" t="str">
        <f>IFERROR(CLEAN(HLOOKUP(M$1,'1.源数据-产品报告-消费降序'!M:M,ROW(),0)),"")</f>
        <v/>
      </c>
      <c r="N915" s="69" t="str">
        <f>IFERROR(CLEAN(HLOOKUP(N$1,'1.源数据-产品报告-消费降序'!N:N,ROW(),0)),"")</f>
        <v/>
      </c>
      <c r="O915" s="69" t="str">
        <f>IFERROR(CLEAN(HLOOKUP(O$1,'1.源数据-产品报告-消费降序'!O:O,ROW(),0)),"")</f>
        <v/>
      </c>
      <c r="P915" s="69" t="str">
        <f>IFERROR(CLEAN(HLOOKUP(P$1,'1.源数据-产品报告-消费降序'!P:P,ROW(),0)),"")</f>
        <v/>
      </c>
      <c r="Q915" s="69" t="str">
        <f>IFERROR(CLEAN(HLOOKUP(Q$1,'1.源数据-产品报告-消费降序'!Q:Q,ROW(),0)),"")</f>
        <v/>
      </c>
      <c r="R915" s="69" t="str">
        <f>IFERROR(CLEAN(HLOOKUP(R$1,'1.源数据-产品报告-消费降序'!R:R,ROW(),0)),"")</f>
        <v/>
      </c>
      <c r="S91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5" s="69" t="str">
        <f>IFERROR(CLEAN(HLOOKUP(T$1,'1.源数据-产品报告-消费降序'!T:T,ROW(),0)),"")</f>
        <v/>
      </c>
      <c r="W915" s="69" t="str">
        <f>IFERROR(CLEAN(HLOOKUP(W$1,'1.源数据-产品报告-消费降序'!W:W,ROW(),0)),"")</f>
        <v/>
      </c>
      <c r="X915" s="69" t="str">
        <f>IFERROR(CLEAN(HLOOKUP(X$1,'1.源数据-产品报告-消费降序'!X:X,ROW(),0)),"")</f>
        <v/>
      </c>
      <c r="Y915" s="69" t="str">
        <f>IFERROR(CLEAN(HLOOKUP(Y$1,'1.源数据-产品报告-消费降序'!Y:Y,ROW(),0)),"")</f>
        <v/>
      </c>
      <c r="Z915" s="69" t="str">
        <f>IFERROR(CLEAN(HLOOKUP(Z$1,'1.源数据-产品报告-消费降序'!Z:Z,ROW(),0)),"")</f>
        <v/>
      </c>
      <c r="AA915" s="69" t="str">
        <f>IFERROR(CLEAN(HLOOKUP(AA$1,'1.源数据-产品报告-消费降序'!AA:AA,ROW(),0)),"")</f>
        <v/>
      </c>
      <c r="AB915" s="69" t="str">
        <f>IFERROR(CLEAN(HLOOKUP(AB$1,'1.源数据-产品报告-消费降序'!AB:AB,ROW(),0)),"")</f>
        <v/>
      </c>
      <c r="AC915" s="69" t="str">
        <f>IFERROR(CLEAN(HLOOKUP(AC$1,'1.源数据-产品报告-消费降序'!AC:AC,ROW(),0)),"")</f>
        <v/>
      </c>
      <c r="AD91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5" s="69" t="str">
        <f>IFERROR(CLEAN(HLOOKUP(AE$1,'1.源数据-产品报告-消费降序'!AE:AE,ROW(),0)),"")</f>
        <v/>
      </c>
      <c r="AH915" s="69" t="str">
        <f>IFERROR(CLEAN(HLOOKUP(AH$1,'1.源数据-产品报告-消费降序'!AH:AH,ROW(),0)),"")</f>
        <v/>
      </c>
      <c r="AI915" s="69" t="str">
        <f>IFERROR(CLEAN(HLOOKUP(AI$1,'1.源数据-产品报告-消费降序'!AI:AI,ROW(),0)),"")</f>
        <v/>
      </c>
      <c r="AJ915" s="69" t="str">
        <f>IFERROR(CLEAN(HLOOKUP(AJ$1,'1.源数据-产品报告-消费降序'!AJ:AJ,ROW(),0)),"")</f>
        <v/>
      </c>
      <c r="AK915" s="69" t="str">
        <f>IFERROR(CLEAN(HLOOKUP(AK$1,'1.源数据-产品报告-消费降序'!AK:AK,ROW(),0)),"")</f>
        <v/>
      </c>
      <c r="AL915" s="69" t="str">
        <f>IFERROR(CLEAN(HLOOKUP(AL$1,'1.源数据-产品报告-消费降序'!AL:AL,ROW(),0)),"")</f>
        <v/>
      </c>
      <c r="AM915" s="69" t="str">
        <f>IFERROR(CLEAN(HLOOKUP(AM$1,'1.源数据-产品报告-消费降序'!AM:AM,ROW(),0)),"")</f>
        <v/>
      </c>
      <c r="AN915" s="69" t="str">
        <f>IFERROR(CLEAN(HLOOKUP(AN$1,'1.源数据-产品报告-消费降序'!AN:AN,ROW(),0)),"")</f>
        <v/>
      </c>
      <c r="AO91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5" s="69" t="str">
        <f>IFERROR(CLEAN(HLOOKUP(AP$1,'1.源数据-产品报告-消费降序'!AP:AP,ROW(),0)),"")</f>
        <v/>
      </c>
      <c r="AS915" s="69" t="str">
        <f>IFERROR(CLEAN(HLOOKUP(AS$1,'1.源数据-产品报告-消费降序'!AS:AS,ROW(),0)),"")</f>
        <v/>
      </c>
      <c r="AT915" s="69" t="str">
        <f>IFERROR(CLEAN(HLOOKUP(AT$1,'1.源数据-产品报告-消费降序'!AT:AT,ROW(),0)),"")</f>
        <v/>
      </c>
      <c r="AU915" s="69" t="str">
        <f>IFERROR(CLEAN(HLOOKUP(AU$1,'1.源数据-产品报告-消费降序'!AU:AU,ROW(),0)),"")</f>
        <v/>
      </c>
      <c r="AV915" s="69" t="str">
        <f>IFERROR(CLEAN(HLOOKUP(AV$1,'1.源数据-产品报告-消费降序'!AV:AV,ROW(),0)),"")</f>
        <v/>
      </c>
      <c r="AW915" s="69" t="str">
        <f>IFERROR(CLEAN(HLOOKUP(AW$1,'1.源数据-产品报告-消费降序'!AW:AW,ROW(),0)),"")</f>
        <v/>
      </c>
      <c r="AX915" s="69" t="str">
        <f>IFERROR(CLEAN(HLOOKUP(AX$1,'1.源数据-产品报告-消费降序'!AX:AX,ROW(),0)),"")</f>
        <v/>
      </c>
      <c r="AY915" s="69" t="str">
        <f>IFERROR(CLEAN(HLOOKUP(AY$1,'1.源数据-产品报告-消费降序'!AY:AY,ROW(),0)),"")</f>
        <v/>
      </c>
      <c r="AZ91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5" s="69" t="str">
        <f>IFERROR(CLEAN(HLOOKUP(BA$1,'1.源数据-产品报告-消费降序'!BA:BA,ROW(),0)),"")</f>
        <v/>
      </c>
      <c r="BD915" s="69" t="str">
        <f>IFERROR(CLEAN(HLOOKUP(BD$1,'1.源数据-产品报告-消费降序'!BD:BD,ROW(),0)),"")</f>
        <v/>
      </c>
      <c r="BE915" s="69" t="str">
        <f>IFERROR(CLEAN(HLOOKUP(BE$1,'1.源数据-产品报告-消费降序'!BE:BE,ROW(),0)),"")</f>
        <v/>
      </c>
      <c r="BF915" s="69" t="str">
        <f>IFERROR(CLEAN(HLOOKUP(BF$1,'1.源数据-产品报告-消费降序'!BF:BF,ROW(),0)),"")</f>
        <v/>
      </c>
      <c r="BG915" s="69" t="str">
        <f>IFERROR(CLEAN(HLOOKUP(BG$1,'1.源数据-产品报告-消费降序'!BG:BG,ROW(),0)),"")</f>
        <v/>
      </c>
      <c r="BH915" s="69" t="str">
        <f>IFERROR(CLEAN(HLOOKUP(BH$1,'1.源数据-产品报告-消费降序'!BH:BH,ROW(),0)),"")</f>
        <v/>
      </c>
      <c r="BI915" s="69" t="str">
        <f>IFERROR(CLEAN(HLOOKUP(BI$1,'1.源数据-产品报告-消费降序'!BI:BI,ROW(),0)),"")</f>
        <v/>
      </c>
      <c r="BJ915" s="69" t="str">
        <f>IFERROR(CLEAN(HLOOKUP(BJ$1,'1.源数据-产品报告-消费降序'!BJ:BJ,ROW(),0)),"")</f>
        <v/>
      </c>
      <c r="BK91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5" s="69" t="str">
        <f>IFERROR(CLEAN(HLOOKUP(BL$1,'1.源数据-产品报告-消费降序'!BL:BL,ROW(),0)),"")</f>
        <v/>
      </c>
      <c r="BO915" s="69" t="str">
        <f>IFERROR(CLEAN(HLOOKUP(BO$1,'1.源数据-产品报告-消费降序'!BO:BO,ROW(),0)),"")</f>
        <v/>
      </c>
      <c r="BP915" s="69" t="str">
        <f>IFERROR(CLEAN(HLOOKUP(BP$1,'1.源数据-产品报告-消费降序'!BP:BP,ROW(),0)),"")</f>
        <v/>
      </c>
      <c r="BQ915" s="69" t="str">
        <f>IFERROR(CLEAN(HLOOKUP(BQ$1,'1.源数据-产品报告-消费降序'!BQ:BQ,ROW(),0)),"")</f>
        <v/>
      </c>
      <c r="BR915" s="69" t="str">
        <f>IFERROR(CLEAN(HLOOKUP(BR$1,'1.源数据-产品报告-消费降序'!BR:BR,ROW(),0)),"")</f>
        <v/>
      </c>
      <c r="BS915" s="69" t="str">
        <f>IFERROR(CLEAN(HLOOKUP(BS$1,'1.源数据-产品报告-消费降序'!BS:BS,ROW(),0)),"")</f>
        <v/>
      </c>
      <c r="BT915" s="69" t="str">
        <f>IFERROR(CLEAN(HLOOKUP(BT$1,'1.源数据-产品报告-消费降序'!BT:BT,ROW(),0)),"")</f>
        <v/>
      </c>
      <c r="BU915" s="69" t="str">
        <f>IFERROR(CLEAN(HLOOKUP(BU$1,'1.源数据-产品报告-消费降序'!BU:BU,ROW(),0)),"")</f>
        <v/>
      </c>
      <c r="BV91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5" s="69" t="str">
        <f>IFERROR(CLEAN(HLOOKUP(BW$1,'1.源数据-产品报告-消费降序'!BW:BW,ROW(),0)),"")</f>
        <v/>
      </c>
    </row>
    <row r="916" spans="1:75">
      <c r="A916" s="69" t="str">
        <f>IFERROR(CLEAN(HLOOKUP(A$1,'1.源数据-产品报告-消费降序'!A:A,ROW(),0)),"")</f>
        <v/>
      </c>
      <c r="B916" s="69" t="str">
        <f>IFERROR(CLEAN(HLOOKUP(B$1,'1.源数据-产品报告-消费降序'!B:B,ROW(),0)),"")</f>
        <v/>
      </c>
      <c r="C916" s="69" t="str">
        <f>IFERROR(CLEAN(HLOOKUP(C$1,'1.源数据-产品报告-消费降序'!C:C,ROW(),0)),"")</f>
        <v/>
      </c>
      <c r="D916" s="69" t="str">
        <f>IFERROR(CLEAN(HLOOKUP(D$1,'1.源数据-产品报告-消费降序'!D:D,ROW(),0)),"")</f>
        <v/>
      </c>
      <c r="E916" s="69" t="str">
        <f>IFERROR(CLEAN(HLOOKUP(E$1,'1.源数据-产品报告-消费降序'!E:E,ROW(),0)),"")</f>
        <v/>
      </c>
      <c r="F916" s="69" t="str">
        <f>IFERROR(CLEAN(HLOOKUP(F$1,'1.源数据-产品报告-消费降序'!F:F,ROW(),0)),"")</f>
        <v/>
      </c>
      <c r="G916" s="70">
        <f>IFERROR((HLOOKUP(G$1,'1.源数据-产品报告-消费降序'!G:G,ROW(),0)),"")</f>
        <v>0</v>
      </c>
      <c r="H91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6" s="69" t="str">
        <f>IFERROR(CLEAN(HLOOKUP(I$1,'1.源数据-产品报告-消费降序'!I:I,ROW(),0)),"")</f>
        <v/>
      </c>
      <c r="L916" s="69" t="str">
        <f>IFERROR(CLEAN(HLOOKUP(L$1,'1.源数据-产品报告-消费降序'!L:L,ROW(),0)),"")</f>
        <v/>
      </c>
      <c r="M916" s="69" t="str">
        <f>IFERROR(CLEAN(HLOOKUP(M$1,'1.源数据-产品报告-消费降序'!M:M,ROW(),0)),"")</f>
        <v/>
      </c>
      <c r="N916" s="69" t="str">
        <f>IFERROR(CLEAN(HLOOKUP(N$1,'1.源数据-产品报告-消费降序'!N:N,ROW(),0)),"")</f>
        <v/>
      </c>
      <c r="O916" s="69" t="str">
        <f>IFERROR(CLEAN(HLOOKUP(O$1,'1.源数据-产品报告-消费降序'!O:O,ROW(),0)),"")</f>
        <v/>
      </c>
      <c r="P916" s="69" t="str">
        <f>IFERROR(CLEAN(HLOOKUP(P$1,'1.源数据-产品报告-消费降序'!P:P,ROW(),0)),"")</f>
        <v/>
      </c>
      <c r="Q916" s="69" t="str">
        <f>IFERROR(CLEAN(HLOOKUP(Q$1,'1.源数据-产品报告-消费降序'!Q:Q,ROW(),0)),"")</f>
        <v/>
      </c>
      <c r="R916" s="69" t="str">
        <f>IFERROR(CLEAN(HLOOKUP(R$1,'1.源数据-产品报告-消费降序'!R:R,ROW(),0)),"")</f>
        <v/>
      </c>
      <c r="S91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6" s="69" t="str">
        <f>IFERROR(CLEAN(HLOOKUP(T$1,'1.源数据-产品报告-消费降序'!T:T,ROW(),0)),"")</f>
        <v/>
      </c>
      <c r="W916" s="69" t="str">
        <f>IFERROR(CLEAN(HLOOKUP(W$1,'1.源数据-产品报告-消费降序'!W:W,ROW(),0)),"")</f>
        <v/>
      </c>
      <c r="X916" s="69" t="str">
        <f>IFERROR(CLEAN(HLOOKUP(X$1,'1.源数据-产品报告-消费降序'!X:X,ROW(),0)),"")</f>
        <v/>
      </c>
      <c r="Y916" s="69" t="str">
        <f>IFERROR(CLEAN(HLOOKUP(Y$1,'1.源数据-产品报告-消费降序'!Y:Y,ROW(),0)),"")</f>
        <v/>
      </c>
      <c r="Z916" s="69" t="str">
        <f>IFERROR(CLEAN(HLOOKUP(Z$1,'1.源数据-产品报告-消费降序'!Z:Z,ROW(),0)),"")</f>
        <v/>
      </c>
      <c r="AA916" s="69" t="str">
        <f>IFERROR(CLEAN(HLOOKUP(AA$1,'1.源数据-产品报告-消费降序'!AA:AA,ROW(),0)),"")</f>
        <v/>
      </c>
      <c r="AB916" s="69" t="str">
        <f>IFERROR(CLEAN(HLOOKUP(AB$1,'1.源数据-产品报告-消费降序'!AB:AB,ROW(),0)),"")</f>
        <v/>
      </c>
      <c r="AC916" s="69" t="str">
        <f>IFERROR(CLEAN(HLOOKUP(AC$1,'1.源数据-产品报告-消费降序'!AC:AC,ROW(),0)),"")</f>
        <v/>
      </c>
      <c r="AD91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6" s="69" t="str">
        <f>IFERROR(CLEAN(HLOOKUP(AE$1,'1.源数据-产品报告-消费降序'!AE:AE,ROW(),0)),"")</f>
        <v/>
      </c>
      <c r="AH916" s="69" t="str">
        <f>IFERROR(CLEAN(HLOOKUP(AH$1,'1.源数据-产品报告-消费降序'!AH:AH,ROW(),0)),"")</f>
        <v/>
      </c>
      <c r="AI916" s="69" t="str">
        <f>IFERROR(CLEAN(HLOOKUP(AI$1,'1.源数据-产品报告-消费降序'!AI:AI,ROW(),0)),"")</f>
        <v/>
      </c>
      <c r="AJ916" s="69" t="str">
        <f>IFERROR(CLEAN(HLOOKUP(AJ$1,'1.源数据-产品报告-消费降序'!AJ:AJ,ROW(),0)),"")</f>
        <v/>
      </c>
      <c r="AK916" s="69" t="str">
        <f>IFERROR(CLEAN(HLOOKUP(AK$1,'1.源数据-产品报告-消费降序'!AK:AK,ROW(),0)),"")</f>
        <v/>
      </c>
      <c r="AL916" s="69" t="str">
        <f>IFERROR(CLEAN(HLOOKUP(AL$1,'1.源数据-产品报告-消费降序'!AL:AL,ROW(),0)),"")</f>
        <v/>
      </c>
      <c r="AM916" s="69" t="str">
        <f>IFERROR(CLEAN(HLOOKUP(AM$1,'1.源数据-产品报告-消费降序'!AM:AM,ROW(),0)),"")</f>
        <v/>
      </c>
      <c r="AN916" s="69" t="str">
        <f>IFERROR(CLEAN(HLOOKUP(AN$1,'1.源数据-产品报告-消费降序'!AN:AN,ROW(),0)),"")</f>
        <v/>
      </c>
      <c r="AO91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6" s="69" t="str">
        <f>IFERROR(CLEAN(HLOOKUP(AP$1,'1.源数据-产品报告-消费降序'!AP:AP,ROW(),0)),"")</f>
        <v/>
      </c>
      <c r="AS916" s="69" t="str">
        <f>IFERROR(CLEAN(HLOOKUP(AS$1,'1.源数据-产品报告-消费降序'!AS:AS,ROW(),0)),"")</f>
        <v/>
      </c>
      <c r="AT916" s="69" t="str">
        <f>IFERROR(CLEAN(HLOOKUP(AT$1,'1.源数据-产品报告-消费降序'!AT:AT,ROW(),0)),"")</f>
        <v/>
      </c>
      <c r="AU916" s="69" t="str">
        <f>IFERROR(CLEAN(HLOOKUP(AU$1,'1.源数据-产品报告-消费降序'!AU:AU,ROW(),0)),"")</f>
        <v/>
      </c>
      <c r="AV916" s="69" t="str">
        <f>IFERROR(CLEAN(HLOOKUP(AV$1,'1.源数据-产品报告-消费降序'!AV:AV,ROW(),0)),"")</f>
        <v/>
      </c>
      <c r="AW916" s="69" t="str">
        <f>IFERROR(CLEAN(HLOOKUP(AW$1,'1.源数据-产品报告-消费降序'!AW:AW,ROW(),0)),"")</f>
        <v/>
      </c>
      <c r="AX916" s="69" t="str">
        <f>IFERROR(CLEAN(HLOOKUP(AX$1,'1.源数据-产品报告-消费降序'!AX:AX,ROW(),0)),"")</f>
        <v/>
      </c>
      <c r="AY916" s="69" t="str">
        <f>IFERROR(CLEAN(HLOOKUP(AY$1,'1.源数据-产品报告-消费降序'!AY:AY,ROW(),0)),"")</f>
        <v/>
      </c>
      <c r="AZ91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6" s="69" t="str">
        <f>IFERROR(CLEAN(HLOOKUP(BA$1,'1.源数据-产品报告-消费降序'!BA:BA,ROW(),0)),"")</f>
        <v/>
      </c>
      <c r="BD916" s="69" t="str">
        <f>IFERROR(CLEAN(HLOOKUP(BD$1,'1.源数据-产品报告-消费降序'!BD:BD,ROW(),0)),"")</f>
        <v/>
      </c>
      <c r="BE916" s="69" t="str">
        <f>IFERROR(CLEAN(HLOOKUP(BE$1,'1.源数据-产品报告-消费降序'!BE:BE,ROW(),0)),"")</f>
        <v/>
      </c>
      <c r="BF916" s="69" t="str">
        <f>IFERROR(CLEAN(HLOOKUP(BF$1,'1.源数据-产品报告-消费降序'!BF:BF,ROW(),0)),"")</f>
        <v/>
      </c>
      <c r="BG916" s="69" t="str">
        <f>IFERROR(CLEAN(HLOOKUP(BG$1,'1.源数据-产品报告-消费降序'!BG:BG,ROW(),0)),"")</f>
        <v/>
      </c>
      <c r="BH916" s="69" t="str">
        <f>IFERROR(CLEAN(HLOOKUP(BH$1,'1.源数据-产品报告-消费降序'!BH:BH,ROW(),0)),"")</f>
        <v/>
      </c>
      <c r="BI916" s="69" t="str">
        <f>IFERROR(CLEAN(HLOOKUP(BI$1,'1.源数据-产品报告-消费降序'!BI:BI,ROW(),0)),"")</f>
        <v/>
      </c>
      <c r="BJ916" s="69" t="str">
        <f>IFERROR(CLEAN(HLOOKUP(BJ$1,'1.源数据-产品报告-消费降序'!BJ:BJ,ROW(),0)),"")</f>
        <v/>
      </c>
      <c r="BK91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6" s="69" t="str">
        <f>IFERROR(CLEAN(HLOOKUP(BL$1,'1.源数据-产品报告-消费降序'!BL:BL,ROW(),0)),"")</f>
        <v/>
      </c>
      <c r="BO916" s="69" t="str">
        <f>IFERROR(CLEAN(HLOOKUP(BO$1,'1.源数据-产品报告-消费降序'!BO:BO,ROW(),0)),"")</f>
        <v/>
      </c>
      <c r="BP916" s="69" t="str">
        <f>IFERROR(CLEAN(HLOOKUP(BP$1,'1.源数据-产品报告-消费降序'!BP:BP,ROW(),0)),"")</f>
        <v/>
      </c>
      <c r="BQ916" s="69" t="str">
        <f>IFERROR(CLEAN(HLOOKUP(BQ$1,'1.源数据-产品报告-消费降序'!BQ:BQ,ROW(),0)),"")</f>
        <v/>
      </c>
      <c r="BR916" s="69" t="str">
        <f>IFERROR(CLEAN(HLOOKUP(BR$1,'1.源数据-产品报告-消费降序'!BR:BR,ROW(),0)),"")</f>
        <v/>
      </c>
      <c r="BS916" s="69" t="str">
        <f>IFERROR(CLEAN(HLOOKUP(BS$1,'1.源数据-产品报告-消费降序'!BS:BS,ROW(),0)),"")</f>
        <v/>
      </c>
      <c r="BT916" s="69" t="str">
        <f>IFERROR(CLEAN(HLOOKUP(BT$1,'1.源数据-产品报告-消费降序'!BT:BT,ROW(),0)),"")</f>
        <v/>
      </c>
      <c r="BU916" s="69" t="str">
        <f>IFERROR(CLEAN(HLOOKUP(BU$1,'1.源数据-产品报告-消费降序'!BU:BU,ROW(),0)),"")</f>
        <v/>
      </c>
      <c r="BV91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6" s="69" t="str">
        <f>IFERROR(CLEAN(HLOOKUP(BW$1,'1.源数据-产品报告-消费降序'!BW:BW,ROW(),0)),"")</f>
        <v/>
      </c>
    </row>
    <row r="917" spans="1:75">
      <c r="A917" s="69" t="str">
        <f>IFERROR(CLEAN(HLOOKUP(A$1,'1.源数据-产品报告-消费降序'!A:A,ROW(),0)),"")</f>
        <v/>
      </c>
      <c r="B917" s="69" t="str">
        <f>IFERROR(CLEAN(HLOOKUP(B$1,'1.源数据-产品报告-消费降序'!B:B,ROW(),0)),"")</f>
        <v/>
      </c>
      <c r="C917" s="69" t="str">
        <f>IFERROR(CLEAN(HLOOKUP(C$1,'1.源数据-产品报告-消费降序'!C:C,ROW(),0)),"")</f>
        <v/>
      </c>
      <c r="D917" s="69" t="str">
        <f>IFERROR(CLEAN(HLOOKUP(D$1,'1.源数据-产品报告-消费降序'!D:D,ROW(),0)),"")</f>
        <v/>
      </c>
      <c r="E917" s="69" t="str">
        <f>IFERROR(CLEAN(HLOOKUP(E$1,'1.源数据-产品报告-消费降序'!E:E,ROW(),0)),"")</f>
        <v/>
      </c>
      <c r="F917" s="69" t="str">
        <f>IFERROR(CLEAN(HLOOKUP(F$1,'1.源数据-产品报告-消费降序'!F:F,ROW(),0)),"")</f>
        <v/>
      </c>
      <c r="G917" s="70">
        <f>IFERROR((HLOOKUP(G$1,'1.源数据-产品报告-消费降序'!G:G,ROW(),0)),"")</f>
        <v>0</v>
      </c>
      <c r="H91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7" s="69" t="str">
        <f>IFERROR(CLEAN(HLOOKUP(I$1,'1.源数据-产品报告-消费降序'!I:I,ROW(),0)),"")</f>
        <v/>
      </c>
      <c r="L917" s="69" t="str">
        <f>IFERROR(CLEAN(HLOOKUP(L$1,'1.源数据-产品报告-消费降序'!L:L,ROW(),0)),"")</f>
        <v/>
      </c>
      <c r="M917" s="69" t="str">
        <f>IFERROR(CLEAN(HLOOKUP(M$1,'1.源数据-产品报告-消费降序'!M:M,ROW(),0)),"")</f>
        <v/>
      </c>
      <c r="N917" s="69" t="str">
        <f>IFERROR(CLEAN(HLOOKUP(N$1,'1.源数据-产品报告-消费降序'!N:N,ROW(),0)),"")</f>
        <v/>
      </c>
      <c r="O917" s="69" t="str">
        <f>IFERROR(CLEAN(HLOOKUP(O$1,'1.源数据-产品报告-消费降序'!O:O,ROW(),0)),"")</f>
        <v/>
      </c>
      <c r="P917" s="69" t="str">
        <f>IFERROR(CLEAN(HLOOKUP(P$1,'1.源数据-产品报告-消费降序'!P:P,ROW(),0)),"")</f>
        <v/>
      </c>
      <c r="Q917" s="69" t="str">
        <f>IFERROR(CLEAN(HLOOKUP(Q$1,'1.源数据-产品报告-消费降序'!Q:Q,ROW(),0)),"")</f>
        <v/>
      </c>
      <c r="R917" s="69" t="str">
        <f>IFERROR(CLEAN(HLOOKUP(R$1,'1.源数据-产品报告-消费降序'!R:R,ROW(),0)),"")</f>
        <v/>
      </c>
      <c r="S91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7" s="69" t="str">
        <f>IFERROR(CLEAN(HLOOKUP(T$1,'1.源数据-产品报告-消费降序'!T:T,ROW(),0)),"")</f>
        <v/>
      </c>
      <c r="W917" s="69" t="str">
        <f>IFERROR(CLEAN(HLOOKUP(W$1,'1.源数据-产品报告-消费降序'!W:W,ROW(),0)),"")</f>
        <v/>
      </c>
      <c r="X917" s="69" t="str">
        <f>IFERROR(CLEAN(HLOOKUP(X$1,'1.源数据-产品报告-消费降序'!X:X,ROW(),0)),"")</f>
        <v/>
      </c>
      <c r="Y917" s="69" t="str">
        <f>IFERROR(CLEAN(HLOOKUP(Y$1,'1.源数据-产品报告-消费降序'!Y:Y,ROW(),0)),"")</f>
        <v/>
      </c>
      <c r="Z917" s="69" t="str">
        <f>IFERROR(CLEAN(HLOOKUP(Z$1,'1.源数据-产品报告-消费降序'!Z:Z,ROW(),0)),"")</f>
        <v/>
      </c>
      <c r="AA917" s="69" t="str">
        <f>IFERROR(CLEAN(HLOOKUP(AA$1,'1.源数据-产品报告-消费降序'!AA:AA,ROW(),0)),"")</f>
        <v/>
      </c>
      <c r="AB917" s="69" t="str">
        <f>IFERROR(CLEAN(HLOOKUP(AB$1,'1.源数据-产品报告-消费降序'!AB:AB,ROW(),0)),"")</f>
        <v/>
      </c>
      <c r="AC917" s="69" t="str">
        <f>IFERROR(CLEAN(HLOOKUP(AC$1,'1.源数据-产品报告-消费降序'!AC:AC,ROW(),0)),"")</f>
        <v/>
      </c>
      <c r="AD91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7" s="69" t="str">
        <f>IFERROR(CLEAN(HLOOKUP(AE$1,'1.源数据-产品报告-消费降序'!AE:AE,ROW(),0)),"")</f>
        <v/>
      </c>
      <c r="AH917" s="69" t="str">
        <f>IFERROR(CLEAN(HLOOKUP(AH$1,'1.源数据-产品报告-消费降序'!AH:AH,ROW(),0)),"")</f>
        <v/>
      </c>
      <c r="AI917" s="69" t="str">
        <f>IFERROR(CLEAN(HLOOKUP(AI$1,'1.源数据-产品报告-消费降序'!AI:AI,ROW(),0)),"")</f>
        <v/>
      </c>
      <c r="AJ917" s="69" t="str">
        <f>IFERROR(CLEAN(HLOOKUP(AJ$1,'1.源数据-产品报告-消费降序'!AJ:AJ,ROW(),0)),"")</f>
        <v/>
      </c>
      <c r="AK917" s="69" t="str">
        <f>IFERROR(CLEAN(HLOOKUP(AK$1,'1.源数据-产品报告-消费降序'!AK:AK,ROW(),0)),"")</f>
        <v/>
      </c>
      <c r="AL917" s="69" t="str">
        <f>IFERROR(CLEAN(HLOOKUP(AL$1,'1.源数据-产品报告-消费降序'!AL:AL,ROW(),0)),"")</f>
        <v/>
      </c>
      <c r="AM917" s="69" t="str">
        <f>IFERROR(CLEAN(HLOOKUP(AM$1,'1.源数据-产品报告-消费降序'!AM:AM,ROW(),0)),"")</f>
        <v/>
      </c>
      <c r="AN917" s="69" t="str">
        <f>IFERROR(CLEAN(HLOOKUP(AN$1,'1.源数据-产品报告-消费降序'!AN:AN,ROW(),0)),"")</f>
        <v/>
      </c>
      <c r="AO91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7" s="69" t="str">
        <f>IFERROR(CLEAN(HLOOKUP(AP$1,'1.源数据-产品报告-消费降序'!AP:AP,ROW(),0)),"")</f>
        <v/>
      </c>
      <c r="AS917" s="69" t="str">
        <f>IFERROR(CLEAN(HLOOKUP(AS$1,'1.源数据-产品报告-消费降序'!AS:AS,ROW(),0)),"")</f>
        <v/>
      </c>
      <c r="AT917" s="69" t="str">
        <f>IFERROR(CLEAN(HLOOKUP(AT$1,'1.源数据-产品报告-消费降序'!AT:AT,ROW(),0)),"")</f>
        <v/>
      </c>
      <c r="AU917" s="69" t="str">
        <f>IFERROR(CLEAN(HLOOKUP(AU$1,'1.源数据-产品报告-消费降序'!AU:AU,ROW(),0)),"")</f>
        <v/>
      </c>
      <c r="AV917" s="69" t="str">
        <f>IFERROR(CLEAN(HLOOKUP(AV$1,'1.源数据-产品报告-消费降序'!AV:AV,ROW(),0)),"")</f>
        <v/>
      </c>
      <c r="AW917" s="69" t="str">
        <f>IFERROR(CLEAN(HLOOKUP(AW$1,'1.源数据-产品报告-消费降序'!AW:AW,ROW(),0)),"")</f>
        <v/>
      </c>
      <c r="AX917" s="69" t="str">
        <f>IFERROR(CLEAN(HLOOKUP(AX$1,'1.源数据-产品报告-消费降序'!AX:AX,ROW(),0)),"")</f>
        <v/>
      </c>
      <c r="AY917" s="69" t="str">
        <f>IFERROR(CLEAN(HLOOKUP(AY$1,'1.源数据-产品报告-消费降序'!AY:AY,ROW(),0)),"")</f>
        <v/>
      </c>
      <c r="AZ91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7" s="69" t="str">
        <f>IFERROR(CLEAN(HLOOKUP(BA$1,'1.源数据-产品报告-消费降序'!BA:BA,ROW(),0)),"")</f>
        <v/>
      </c>
      <c r="BD917" s="69" t="str">
        <f>IFERROR(CLEAN(HLOOKUP(BD$1,'1.源数据-产品报告-消费降序'!BD:BD,ROW(),0)),"")</f>
        <v/>
      </c>
      <c r="BE917" s="69" t="str">
        <f>IFERROR(CLEAN(HLOOKUP(BE$1,'1.源数据-产品报告-消费降序'!BE:BE,ROW(),0)),"")</f>
        <v/>
      </c>
      <c r="BF917" s="69" t="str">
        <f>IFERROR(CLEAN(HLOOKUP(BF$1,'1.源数据-产品报告-消费降序'!BF:BF,ROW(),0)),"")</f>
        <v/>
      </c>
      <c r="BG917" s="69" t="str">
        <f>IFERROR(CLEAN(HLOOKUP(BG$1,'1.源数据-产品报告-消费降序'!BG:BG,ROW(),0)),"")</f>
        <v/>
      </c>
      <c r="BH917" s="69" t="str">
        <f>IFERROR(CLEAN(HLOOKUP(BH$1,'1.源数据-产品报告-消费降序'!BH:BH,ROW(),0)),"")</f>
        <v/>
      </c>
      <c r="BI917" s="69" t="str">
        <f>IFERROR(CLEAN(HLOOKUP(BI$1,'1.源数据-产品报告-消费降序'!BI:BI,ROW(),0)),"")</f>
        <v/>
      </c>
      <c r="BJ917" s="69" t="str">
        <f>IFERROR(CLEAN(HLOOKUP(BJ$1,'1.源数据-产品报告-消费降序'!BJ:BJ,ROW(),0)),"")</f>
        <v/>
      </c>
      <c r="BK91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7" s="69" t="str">
        <f>IFERROR(CLEAN(HLOOKUP(BL$1,'1.源数据-产品报告-消费降序'!BL:BL,ROW(),0)),"")</f>
        <v/>
      </c>
      <c r="BO917" s="69" t="str">
        <f>IFERROR(CLEAN(HLOOKUP(BO$1,'1.源数据-产品报告-消费降序'!BO:BO,ROW(),0)),"")</f>
        <v/>
      </c>
      <c r="BP917" s="69" t="str">
        <f>IFERROR(CLEAN(HLOOKUP(BP$1,'1.源数据-产品报告-消费降序'!BP:BP,ROW(),0)),"")</f>
        <v/>
      </c>
      <c r="BQ917" s="69" t="str">
        <f>IFERROR(CLEAN(HLOOKUP(BQ$1,'1.源数据-产品报告-消费降序'!BQ:BQ,ROW(),0)),"")</f>
        <v/>
      </c>
      <c r="BR917" s="69" t="str">
        <f>IFERROR(CLEAN(HLOOKUP(BR$1,'1.源数据-产品报告-消费降序'!BR:BR,ROW(),0)),"")</f>
        <v/>
      </c>
      <c r="BS917" s="69" t="str">
        <f>IFERROR(CLEAN(HLOOKUP(BS$1,'1.源数据-产品报告-消费降序'!BS:BS,ROW(),0)),"")</f>
        <v/>
      </c>
      <c r="BT917" s="69" t="str">
        <f>IFERROR(CLEAN(HLOOKUP(BT$1,'1.源数据-产品报告-消费降序'!BT:BT,ROW(),0)),"")</f>
        <v/>
      </c>
      <c r="BU917" s="69" t="str">
        <f>IFERROR(CLEAN(HLOOKUP(BU$1,'1.源数据-产品报告-消费降序'!BU:BU,ROW(),0)),"")</f>
        <v/>
      </c>
      <c r="BV91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7" s="69" t="str">
        <f>IFERROR(CLEAN(HLOOKUP(BW$1,'1.源数据-产品报告-消费降序'!BW:BW,ROW(),0)),"")</f>
        <v/>
      </c>
    </row>
    <row r="918" spans="1:75">
      <c r="A918" s="69" t="str">
        <f>IFERROR(CLEAN(HLOOKUP(A$1,'1.源数据-产品报告-消费降序'!A:A,ROW(),0)),"")</f>
        <v/>
      </c>
      <c r="B918" s="69" t="str">
        <f>IFERROR(CLEAN(HLOOKUP(B$1,'1.源数据-产品报告-消费降序'!B:B,ROW(),0)),"")</f>
        <v/>
      </c>
      <c r="C918" s="69" t="str">
        <f>IFERROR(CLEAN(HLOOKUP(C$1,'1.源数据-产品报告-消费降序'!C:C,ROW(),0)),"")</f>
        <v/>
      </c>
      <c r="D918" s="69" t="str">
        <f>IFERROR(CLEAN(HLOOKUP(D$1,'1.源数据-产品报告-消费降序'!D:D,ROW(),0)),"")</f>
        <v/>
      </c>
      <c r="E918" s="69" t="str">
        <f>IFERROR(CLEAN(HLOOKUP(E$1,'1.源数据-产品报告-消费降序'!E:E,ROW(),0)),"")</f>
        <v/>
      </c>
      <c r="F918" s="69" t="str">
        <f>IFERROR(CLEAN(HLOOKUP(F$1,'1.源数据-产品报告-消费降序'!F:F,ROW(),0)),"")</f>
        <v/>
      </c>
      <c r="G918" s="70">
        <f>IFERROR((HLOOKUP(G$1,'1.源数据-产品报告-消费降序'!G:G,ROW(),0)),"")</f>
        <v>0</v>
      </c>
      <c r="H91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8" s="69" t="str">
        <f>IFERROR(CLEAN(HLOOKUP(I$1,'1.源数据-产品报告-消费降序'!I:I,ROW(),0)),"")</f>
        <v/>
      </c>
      <c r="L918" s="69" t="str">
        <f>IFERROR(CLEAN(HLOOKUP(L$1,'1.源数据-产品报告-消费降序'!L:L,ROW(),0)),"")</f>
        <v/>
      </c>
      <c r="M918" s="69" t="str">
        <f>IFERROR(CLEAN(HLOOKUP(M$1,'1.源数据-产品报告-消费降序'!M:M,ROW(),0)),"")</f>
        <v/>
      </c>
      <c r="N918" s="69" t="str">
        <f>IFERROR(CLEAN(HLOOKUP(N$1,'1.源数据-产品报告-消费降序'!N:N,ROW(),0)),"")</f>
        <v/>
      </c>
      <c r="O918" s="69" t="str">
        <f>IFERROR(CLEAN(HLOOKUP(O$1,'1.源数据-产品报告-消费降序'!O:O,ROW(),0)),"")</f>
        <v/>
      </c>
      <c r="P918" s="69" t="str">
        <f>IFERROR(CLEAN(HLOOKUP(P$1,'1.源数据-产品报告-消费降序'!P:P,ROW(),0)),"")</f>
        <v/>
      </c>
      <c r="Q918" s="69" t="str">
        <f>IFERROR(CLEAN(HLOOKUP(Q$1,'1.源数据-产品报告-消费降序'!Q:Q,ROW(),0)),"")</f>
        <v/>
      </c>
      <c r="R918" s="69" t="str">
        <f>IFERROR(CLEAN(HLOOKUP(R$1,'1.源数据-产品报告-消费降序'!R:R,ROW(),0)),"")</f>
        <v/>
      </c>
      <c r="S91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8" s="69" t="str">
        <f>IFERROR(CLEAN(HLOOKUP(T$1,'1.源数据-产品报告-消费降序'!T:T,ROW(),0)),"")</f>
        <v/>
      </c>
      <c r="W918" s="69" t="str">
        <f>IFERROR(CLEAN(HLOOKUP(W$1,'1.源数据-产品报告-消费降序'!W:W,ROW(),0)),"")</f>
        <v/>
      </c>
      <c r="X918" s="69" t="str">
        <f>IFERROR(CLEAN(HLOOKUP(X$1,'1.源数据-产品报告-消费降序'!X:X,ROW(),0)),"")</f>
        <v/>
      </c>
      <c r="Y918" s="69" t="str">
        <f>IFERROR(CLEAN(HLOOKUP(Y$1,'1.源数据-产品报告-消费降序'!Y:Y,ROW(),0)),"")</f>
        <v/>
      </c>
      <c r="Z918" s="69" t="str">
        <f>IFERROR(CLEAN(HLOOKUP(Z$1,'1.源数据-产品报告-消费降序'!Z:Z,ROW(),0)),"")</f>
        <v/>
      </c>
      <c r="AA918" s="69" t="str">
        <f>IFERROR(CLEAN(HLOOKUP(AA$1,'1.源数据-产品报告-消费降序'!AA:AA,ROW(),0)),"")</f>
        <v/>
      </c>
      <c r="AB918" s="69" t="str">
        <f>IFERROR(CLEAN(HLOOKUP(AB$1,'1.源数据-产品报告-消费降序'!AB:AB,ROW(),0)),"")</f>
        <v/>
      </c>
      <c r="AC918" s="69" t="str">
        <f>IFERROR(CLEAN(HLOOKUP(AC$1,'1.源数据-产品报告-消费降序'!AC:AC,ROW(),0)),"")</f>
        <v/>
      </c>
      <c r="AD91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8" s="69" t="str">
        <f>IFERROR(CLEAN(HLOOKUP(AE$1,'1.源数据-产品报告-消费降序'!AE:AE,ROW(),0)),"")</f>
        <v/>
      </c>
      <c r="AH918" s="69" t="str">
        <f>IFERROR(CLEAN(HLOOKUP(AH$1,'1.源数据-产品报告-消费降序'!AH:AH,ROW(),0)),"")</f>
        <v/>
      </c>
      <c r="AI918" s="69" t="str">
        <f>IFERROR(CLEAN(HLOOKUP(AI$1,'1.源数据-产品报告-消费降序'!AI:AI,ROW(),0)),"")</f>
        <v/>
      </c>
      <c r="AJ918" s="69" t="str">
        <f>IFERROR(CLEAN(HLOOKUP(AJ$1,'1.源数据-产品报告-消费降序'!AJ:AJ,ROW(),0)),"")</f>
        <v/>
      </c>
      <c r="AK918" s="69" t="str">
        <f>IFERROR(CLEAN(HLOOKUP(AK$1,'1.源数据-产品报告-消费降序'!AK:AK,ROW(),0)),"")</f>
        <v/>
      </c>
      <c r="AL918" s="69" t="str">
        <f>IFERROR(CLEAN(HLOOKUP(AL$1,'1.源数据-产品报告-消费降序'!AL:AL,ROW(),0)),"")</f>
        <v/>
      </c>
      <c r="AM918" s="69" t="str">
        <f>IFERROR(CLEAN(HLOOKUP(AM$1,'1.源数据-产品报告-消费降序'!AM:AM,ROW(),0)),"")</f>
        <v/>
      </c>
      <c r="AN918" s="69" t="str">
        <f>IFERROR(CLEAN(HLOOKUP(AN$1,'1.源数据-产品报告-消费降序'!AN:AN,ROW(),0)),"")</f>
        <v/>
      </c>
      <c r="AO91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8" s="69" t="str">
        <f>IFERROR(CLEAN(HLOOKUP(AP$1,'1.源数据-产品报告-消费降序'!AP:AP,ROW(),0)),"")</f>
        <v/>
      </c>
      <c r="AS918" s="69" t="str">
        <f>IFERROR(CLEAN(HLOOKUP(AS$1,'1.源数据-产品报告-消费降序'!AS:AS,ROW(),0)),"")</f>
        <v/>
      </c>
      <c r="AT918" s="69" t="str">
        <f>IFERROR(CLEAN(HLOOKUP(AT$1,'1.源数据-产品报告-消费降序'!AT:AT,ROW(),0)),"")</f>
        <v/>
      </c>
      <c r="AU918" s="69" t="str">
        <f>IFERROR(CLEAN(HLOOKUP(AU$1,'1.源数据-产品报告-消费降序'!AU:AU,ROW(),0)),"")</f>
        <v/>
      </c>
      <c r="AV918" s="69" t="str">
        <f>IFERROR(CLEAN(HLOOKUP(AV$1,'1.源数据-产品报告-消费降序'!AV:AV,ROW(),0)),"")</f>
        <v/>
      </c>
      <c r="AW918" s="69" t="str">
        <f>IFERROR(CLEAN(HLOOKUP(AW$1,'1.源数据-产品报告-消费降序'!AW:AW,ROW(),0)),"")</f>
        <v/>
      </c>
      <c r="AX918" s="69" t="str">
        <f>IFERROR(CLEAN(HLOOKUP(AX$1,'1.源数据-产品报告-消费降序'!AX:AX,ROW(),0)),"")</f>
        <v/>
      </c>
      <c r="AY918" s="69" t="str">
        <f>IFERROR(CLEAN(HLOOKUP(AY$1,'1.源数据-产品报告-消费降序'!AY:AY,ROW(),0)),"")</f>
        <v/>
      </c>
      <c r="AZ91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8" s="69" t="str">
        <f>IFERROR(CLEAN(HLOOKUP(BA$1,'1.源数据-产品报告-消费降序'!BA:BA,ROW(),0)),"")</f>
        <v/>
      </c>
      <c r="BD918" s="69" t="str">
        <f>IFERROR(CLEAN(HLOOKUP(BD$1,'1.源数据-产品报告-消费降序'!BD:BD,ROW(),0)),"")</f>
        <v/>
      </c>
      <c r="BE918" s="69" t="str">
        <f>IFERROR(CLEAN(HLOOKUP(BE$1,'1.源数据-产品报告-消费降序'!BE:BE,ROW(),0)),"")</f>
        <v/>
      </c>
      <c r="BF918" s="69" t="str">
        <f>IFERROR(CLEAN(HLOOKUP(BF$1,'1.源数据-产品报告-消费降序'!BF:BF,ROW(),0)),"")</f>
        <v/>
      </c>
      <c r="BG918" s="69" t="str">
        <f>IFERROR(CLEAN(HLOOKUP(BG$1,'1.源数据-产品报告-消费降序'!BG:BG,ROW(),0)),"")</f>
        <v/>
      </c>
      <c r="BH918" s="69" t="str">
        <f>IFERROR(CLEAN(HLOOKUP(BH$1,'1.源数据-产品报告-消费降序'!BH:BH,ROW(),0)),"")</f>
        <v/>
      </c>
      <c r="BI918" s="69" t="str">
        <f>IFERROR(CLEAN(HLOOKUP(BI$1,'1.源数据-产品报告-消费降序'!BI:BI,ROW(),0)),"")</f>
        <v/>
      </c>
      <c r="BJ918" s="69" t="str">
        <f>IFERROR(CLEAN(HLOOKUP(BJ$1,'1.源数据-产品报告-消费降序'!BJ:BJ,ROW(),0)),"")</f>
        <v/>
      </c>
      <c r="BK91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8" s="69" t="str">
        <f>IFERROR(CLEAN(HLOOKUP(BL$1,'1.源数据-产品报告-消费降序'!BL:BL,ROW(),0)),"")</f>
        <v/>
      </c>
      <c r="BO918" s="69" t="str">
        <f>IFERROR(CLEAN(HLOOKUP(BO$1,'1.源数据-产品报告-消费降序'!BO:BO,ROW(),0)),"")</f>
        <v/>
      </c>
      <c r="BP918" s="69" t="str">
        <f>IFERROR(CLEAN(HLOOKUP(BP$1,'1.源数据-产品报告-消费降序'!BP:BP,ROW(),0)),"")</f>
        <v/>
      </c>
      <c r="BQ918" s="69" t="str">
        <f>IFERROR(CLEAN(HLOOKUP(BQ$1,'1.源数据-产品报告-消费降序'!BQ:BQ,ROW(),0)),"")</f>
        <v/>
      </c>
      <c r="BR918" s="69" t="str">
        <f>IFERROR(CLEAN(HLOOKUP(BR$1,'1.源数据-产品报告-消费降序'!BR:BR,ROW(),0)),"")</f>
        <v/>
      </c>
      <c r="BS918" s="69" t="str">
        <f>IFERROR(CLEAN(HLOOKUP(BS$1,'1.源数据-产品报告-消费降序'!BS:BS,ROW(),0)),"")</f>
        <v/>
      </c>
      <c r="BT918" s="69" t="str">
        <f>IFERROR(CLEAN(HLOOKUP(BT$1,'1.源数据-产品报告-消费降序'!BT:BT,ROW(),0)),"")</f>
        <v/>
      </c>
      <c r="BU918" s="69" t="str">
        <f>IFERROR(CLEAN(HLOOKUP(BU$1,'1.源数据-产品报告-消费降序'!BU:BU,ROW(),0)),"")</f>
        <v/>
      </c>
      <c r="BV91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8" s="69" t="str">
        <f>IFERROR(CLEAN(HLOOKUP(BW$1,'1.源数据-产品报告-消费降序'!BW:BW,ROW(),0)),"")</f>
        <v/>
      </c>
    </row>
    <row r="919" spans="1:75">
      <c r="A919" s="69" t="str">
        <f>IFERROR(CLEAN(HLOOKUP(A$1,'1.源数据-产品报告-消费降序'!A:A,ROW(),0)),"")</f>
        <v/>
      </c>
      <c r="B919" s="69" t="str">
        <f>IFERROR(CLEAN(HLOOKUP(B$1,'1.源数据-产品报告-消费降序'!B:B,ROW(),0)),"")</f>
        <v/>
      </c>
      <c r="C919" s="69" t="str">
        <f>IFERROR(CLEAN(HLOOKUP(C$1,'1.源数据-产品报告-消费降序'!C:C,ROW(),0)),"")</f>
        <v/>
      </c>
      <c r="D919" s="69" t="str">
        <f>IFERROR(CLEAN(HLOOKUP(D$1,'1.源数据-产品报告-消费降序'!D:D,ROW(),0)),"")</f>
        <v/>
      </c>
      <c r="E919" s="69" t="str">
        <f>IFERROR(CLEAN(HLOOKUP(E$1,'1.源数据-产品报告-消费降序'!E:E,ROW(),0)),"")</f>
        <v/>
      </c>
      <c r="F919" s="69" t="str">
        <f>IFERROR(CLEAN(HLOOKUP(F$1,'1.源数据-产品报告-消费降序'!F:F,ROW(),0)),"")</f>
        <v/>
      </c>
      <c r="G919" s="70">
        <f>IFERROR((HLOOKUP(G$1,'1.源数据-产品报告-消费降序'!G:G,ROW(),0)),"")</f>
        <v>0</v>
      </c>
      <c r="H91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19" s="69" t="str">
        <f>IFERROR(CLEAN(HLOOKUP(I$1,'1.源数据-产品报告-消费降序'!I:I,ROW(),0)),"")</f>
        <v/>
      </c>
      <c r="L919" s="69" t="str">
        <f>IFERROR(CLEAN(HLOOKUP(L$1,'1.源数据-产品报告-消费降序'!L:L,ROW(),0)),"")</f>
        <v/>
      </c>
      <c r="M919" s="69" t="str">
        <f>IFERROR(CLEAN(HLOOKUP(M$1,'1.源数据-产品报告-消费降序'!M:M,ROW(),0)),"")</f>
        <v/>
      </c>
      <c r="N919" s="69" t="str">
        <f>IFERROR(CLEAN(HLOOKUP(N$1,'1.源数据-产品报告-消费降序'!N:N,ROW(),0)),"")</f>
        <v/>
      </c>
      <c r="O919" s="69" t="str">
        <f>IFERROR(CLEAN(HLOOKUP(O$1,'1.源数据-产品报告-消费降序'!O:O,ROW(),0)),"")</f>
        <v/>
      </c>
      <c r="P919" s="69" t="str">
        <f>IFERROR(CLEAN(HLOOKUP(P$1,'1.源数据-产品报告-消费降序'!P:P,ROW(),0)),"")</f>
        <v/>
      </c>
      <c r="Q919" s="69" t="str">
        <f>IFERROR(CLEAN(HLOOKUP(Q$1,'1.源数据-产品报告-消费降序'!Q:Q,ROW(),0)),"")</f>
        <v/>
      </c>
      <c r="R919" s="69" t="str">
        <f>IFERROR(CLEAN(HLOOKUP(R$1,'1.源数据-产品报告-消费降序'!R:R,ROW(),0)),"")</f>
        <v/>
      </c>
      <c r="S91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19" s="69" t="str">
        <f>IFERROR(CLEAN(HLOOKUP(T$1,'1.源数据-产品报告-消费降序'!T:T,ROW(),0)),"")</f>
        <v/>
      </c>
      <c r="W919" s="69" t="str">
        <f>IFERROR(CLEAN(HLOOKUP(W$1,'1.源数据-产品报告-消费降序'!W:W,ROW(),0)),"")</f>
        <v/>
      </c>
      <c r="X919" s="69" t="str">
        <f>IFERROR(CLEAN(HLOOKUP(X$1,'1.源数据-产品报告-消费降序'!X:X,ROW(),0)),"")</f>
        <v/>
      </c>
      <c r="Y919" s="69" t="str">
        <f>IFERROR(CLEAN(HLOOKUP(Y$1,'1.源数据-产品报告-消费降序'!Y:Y,ROW(),0)),"")</f>
        <v/>
      </c>
      <c r="Z919" s="69" t="str">
        <f>IFERROR(CLEAN(HLOOKUP(Z$1,'1.源数据-产品报告-消费降序'!Z:Z,ROW(),0)),"")</f>
        <v/>
      </c>
      <c r="AA919" s="69" t="str">
        <f>IFERROR(CLEAN(HLOOKUP(AA$1,'1.源数据-产品报告-消费降序'!AA:AA,ROW(),0)),"")</f>
        <v/>
      </c>
      <c r="AB919" s="69" t="str">
        <f>IFERROR(CLEAN(HLOOKUP(AB$1,'1.源数据-产品报告-消费降序'!AB:AB,ROW(),0)),"")</f>
        <v/>
      </c>
      <c r="AC919" s="69" t="str">
        <f>IFERROR(CLEAN(HLOOKUP(AC$1,'1.源数据-产品报告-消费降序'!AC:AC,ROW(),0)),"")</f>
        <v/>
      </c>
      <c r="AD91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19" s="69" t="str">
        <f>IFERROR(CLEAN(HLOOKUP(AE$1,'1.源数据-产品报告-消费降序'!AE:AE,ROW(),0)),"")</f>
        <v/>
      </c>
      <c r="AH919" s="69" t="str">
        <f>IFERROR(CLEAN(HLOOKUP(AH$1,'1.源数据-产品报告-消费降序'!AH:AH,ROW(),0)),"")</f>
        <v/>
      </c>
      <c r="AI919" s="69" t="str">
        <f>IFERROR(CLEAN(HLOOKUP(AI$1,'1.源数据-产品报告-消费降序'!AI:AI,ROW(),0)),"")</f>
        <v/>
      </c>
      <c r="AJ919" s="69" t="str">
        <f>IFERROR(CLEAN(HLOOKUP(AJ$1,'1.源数据-产品报告-消费降序'!AJ:AJ,ROW(),0)),"")</f>
        <v/>
      </c>
      <c r="AK919" s="69" t="str">
        <f>IFERROR(CLEAN(HLOOKUP(AK$1,'1.源数据-产品报告-消费降序'!AK:AK,ROW(),0)),"")</f>
        <v/>
      </c>
      <c r="AL919" s="69" t="str">
        <f>IFERROR(CLEAN(HLOOKUP(AL$1,'1.源数据-产品报告-消费降序'!AL:AL,ROW(),0)),"")</f>
        <v/>
      </c>
      <c r="AM919" s="69" t="str">
        <f>IFERROR(CLEAN(HLOOKUP(AM$1,'1.源数据-产品报告-消费降序'!AM:AM,ROW(),0)),"")</f>
        <v/>
      </c>
      <c r="AN919" s="69" t="str">
        <f>IFERROR(CLEAN(HLOOKUP(AN$1,'1.源数据-产品报告-消费降序'!AN:AN,ROW(),0)),"")</f>
        <v/>
      </c>
      <c r="AO91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19" s="69" t="str">
        <f>IFERROR(CLEAN(HLOOKUP(AP$1,'1.源数据-产品报告-消费降序'!AP:AP,ROW(),0)),"")</f>
        <v/>
      </c>
      <c r="AS919" s="69" t="str">
        <f>IFERROR(CLEAN(HLOOKUP(AS$1,'1.源数据-产品报告-消费降序'!AS:AS,ROW(),0)),"")</f>
        <v/>
      </c>
      <c r="AT919" s="69" t="str">
        <f>IFERROR(CLEAN(HLOOKUP(AT$1,'1.源数据-产品报告-消费降序'!AT:AT,ROW(),0)),"")</f>
        <v/>
      </c>
      <c r="AU919" s="69" t="str">
        <f>IFERROR(CLEAN(HLOOKUP(AU$1,'1.源数据-产品报告-消费降序'!AU:AU,ROW(),0)),"")</f>
        <v/>
      </c>
      <c r="AV919" s="69" t="str">
        <f>IFERROR(CLEAN(HLOOKUP(AV$1,'1.源数据-产品报告-消费降序'!AV:AV,ROW(),0)),"")</f>
        <v/>
      </c>
      <c r="AW919" s="69" t="str">
        <f>IFERROR(CLEAN(HLOOKUP(AW$1,'1.源数据-产品报告-消费降序'!AW:AW,ROW(),0)),"")</f>
        <v/>
      </c>
      <c r="AX919" s="69" t="str">
        <f>IFERROR(CLEAN(HLOOKUP(AX$1,'1.源数据-产品报告-消费降序'!AX:AX,ROW(),0)),"")</f>
        <v/>
      </c>
      <c r="AY919" s="69" t="str">
        <f>IFERROR(CLEAN(HLOOKUP(AY$1,'1.源数据-产品报告-消费降序'!AY:AY,ROW(),0)),"")</f>
        <v/>
      </c>
      <c r="AZ91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19" s="69" t="str">
        <f>IFERROR(CLEAN(HLOOKUP(BA$1,'1.源数据-产品报告-消费降序'!BA:BA,ROW(),0)),"")</f>
        <v/>
      </c>
      <c r="BD919" s="69" t="str">
        <f>IFERROR(CLEAN(HLOOKUP(BD$1,'1.源数据-产品报告-消费降序'!BD:BD,ROW(),0)),"")</f>
        <v/>
      </c>
      <c r="BE919" s="69" t="str">
        <f>IFERROR(CLEAN(HLOOKUP(BE$1,'1.源数据-产品报告-消费降序'!BE:BE,ROW(),0)),"")</f>
        <v/>
      </c>
      <c r="BF919" s="69" t="str">
        <f>IFERROR(CLEAN(HLOOKUP(BF$1,'1.源数据-产品报告-消费降序'!BF:BF,ROW(),0)),"")</f>
        <v/>
      </c>
      <c r="BG919" s="69" t="str">
        <f>IFERROR(CLEAN(HLOOKUP(BG$1,'1.源数据-产品报告-消费降序'!BG:BG,ROW(),0)),"")</f>
        <v/>
      </c>
      <c r="BH919" s="69" t="str">
        <f>IFERROR(CLEAN(HLOOKUP(BH$1,'1.源数据-产品报告-消费降序'!BH:BH,ROW(),0)),"")</f>
        <v/>
      </c>
      <c r="BI919" s="69" t="str">
        <f>IFERROR(CLEAN(HLOOKUP(BI$1,'1.源数据-产品报告-消费降序'!BI:BI,ROW(),0)),"")</f>
        <v/>
      </c>
      <c r="BJ919" s="69" t="str">
        <f>IFERROR(CLEAN(HLOOKUP(BJ$1,'1.源数据-产品报告-消费降序'!BJ:BJ,ROW(),0)),"")</f>
        <v/>
      </c>
      <c r="BK91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19" s="69" t="str">
        <f>IFERROR(CLEAN(HLOOKUP(BL$1,'1.源数据-产品报告-消费降序'!BL:BL,ROW(),0)),"")</f>
        <v/>
      </c>
      <c r="BO919" s="69" t="str">
        <f>IFERROR(CLEAN(HLOOKUP(BO$1,'1.源数据-产品报告-消费降序'!BO:BO,ROW(),0)),"")</f>
        <v/>
      </c>
      <c r="BP919" s="69" t="str">
        <f>IFERROR(CLEAN(HLOOKUP(BP$1,'1.源数据-产品报告-消费降序'!BP:BP,ROW(),0)),"")</f>
        <v/>
      </c>
      <c r="BQ919" s="69" t="str">
        <f>IFERROR(CLEAN(HLOOKUP(BQ$1,'1.源数据-产品报告-消费降序'!BQ:BQ,ROW(),0)),"")</f>
        <v/>
      </c>
      <c r="BR919" s="69" t="str">
        <f>IFERROR(CLEAN(HLOOKUP(BR$1,'1.源数据-产品报告-消费降序'!BR:BR,ROW(),0)),"")</f>
        <v/>
      </c>
      <c r="BS919" s="69" t="str">
        <f>IFERROR(CLEAN(HLOOKUP(BS$1,'1.源数据-产品报告-消费降序'!BS:BS,ROW(),0)),"")</f>
        <v/>
      </c>
      <c r="BT919" s="69" t="str">
        <f>IFERROR(CLEAN(HLOOKUP(BT$1,'1.源数据-产品报告-消费降序'!BT:BT,ROW(),0)),"")</f>
        <v/>
      </c>
      <c r="BU919" s="69" t="str">
        <f>IFERROR(CLEAN(HLOOKUP(BU$1,'1.源数据-产品报告-消费降序'!BU:BU,ROW(),0)),"")</f>
        <v/>
      </c>
      <c r="BV91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19" s="69" t="str">
        <f>IFERROR(CLEAN(HLOOKUP(BW$1,'1.源数据-产品报告-消费降序'!BW:BW,ROW(),0)),"")</f>
        <v/>
      </c>
    </row>
    <row r="920" spans="1:75">
      <c r="A920" s="69" t="str">
        <f>IFERROR(CLEAN(HLOOKUP(A$1,'1.源数据-产品报告-消费降序'!A:A,ROW(),0)),"")</f>
        <v/>
      </c>
      <c r="B920" s="69" t="str">
        <f>IFERROR(CLEAN(HLOOKUP(B$1,'1.源数据-产品报告-消费降序'!B:B,ROW(),0)),"")</f>
        <v/>
      </c>
      <c r="C920" s="69" t="str">
        <f>IFERROR(CLEAN(HLOOKUP(C$1,'1.源数据-产品报告-消费降序'!C:C,ROW(),0)),"")</f>
        <v/>
      </c>
      <c r="D920" s="69" t="str">
        <f>IFERROR(CLEAN(HLOOKUP(D$1,'1.源数据-产品报告-消费降序'!D:D,ROW(),0)),"")</f>
        <v/>
      </c>
      <c r="E920" s="69" t="str">
        <f>IFERROR(CLEAN(HLOOKUP(E$1,'1.源数据-产品报告-消费降序'!E:E,ROW(),0)),"")</f>
        <v/>
      </c>
      <c r="F920" s="69" t="str">
        <f>IFERROR(CLEAN(HLOOKUP(F$1,'1.源数据-产品报告-消费降序'!F:F,ROW(),0)),"")</f>
        <v/>
      </c>
      <c r="G920" s="70">
        <f>IFERROR((HLOOKUP(G$1,'1.源数据-产品报告-消费降序'!G:G,ROW(),0)),"")</f>
        <v>0</v>
      </c>
      <c r="H92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0" s="69" t="str">
        <f>IFERROR(CLEAN(HLOOKUP(I$1,'1.源数据-产品报告-消费降序'!I:I,ROW(),0)),"")</f>
        <v/>
      </c>
      <c r="L920" s="69" t="str">
        <f>IFERROR(CLEAN(HLOOKUP(L$1,'1.源数据-产品报告-消费降序'!L:L,ROW(),0)),"")</f>
        <v/>
      </c>
      <c r="M920" s="69" t="str">
        <f>IFERROR(CLEAN(HLOOKUP(M$1,'1.源数据-产品报告-消费降序'!M:M,ROW(),0)),"")</f>
        <v/>
      </c>
      <c r="N920" s="69" t="str">
        <f>IFERROR(CLEAN(HLOOKUP(N$1,'1.源数据-产品报告-消费降序'!N:N,ROW(),0)),"")</f>
        <v/>
      </c>
      <c r="O920" s="69" t="str">
        <f>IFERROR(CLEAN(HLOOKUP(O$1,'1.源数据-产品报告-消费降序'!O:O,ROW(),0)),"")</f>
        <v/>
      </c>
      <c r="P920" s="69" t="str">
        <f>IFERROR(CLEAN(HLOOKUP(P$1,'1.源数据-产品报告-消费降序'!P:P,ROW(),0)),"")</f>
        <v/>
      </c>
      <c r="Q920" s="69" t="str">
        <f>IFERROR(CLEAN(HLOOKUP(Q$1,'1.源数据-产品报告-消费降序'!Q:Q,ROW(),0)),"")</f>
        <v/>
      </c>
      <c r="R920" s="69" t="str">
        <f>IFERROR(CLEAN(HLOOKUP(R$1,'1.源数据-产品报告-消费降序'!R:R,ROW(),0)),"")</f>
        <v/>
      </c>
      <c r="S92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0" s="69" t="str">
        <f>IFERROR(CLEAN(HLOOKUP(T$1,'1.源数据-产品报告-消费降序'!T:T,ROW(),0)),"")</f>
        <v/>
      </c>
      <c r="W920" s="69" t="str">
        <f>IFERROR(CLEAN(HLOOKUP(W$1,'1.源数据-产品报告-消费降序'!W:W,ROW(),0)),"")</f>
        <v/>
      </c>
      <c r="X920" s="69" t="str">
        <f>IFERROR(CLEAN(HLOOKUP(X$1,'1.源数据-产品报告-消费降序'!X:X,ROW(),0)),"")</f>
        <v/>
      </c>
      <c r="Y920" s="69" t="str">
        <f>IFERROR(CLEAN(HLOOKUP(Y$1,'1.源数据-产品报告-消费降序'!Y:Y,ROW(),0)),"")</f>
        <v/>
      </c>
      <c r="Z920" s="69" t="str">
        <f>IFERROR(CLEAN(HLOOKUP(Z$1,'1.源数据-产品报告-消费降序'!Z:Z,ROW(),0)),"")</f>
        <v/>
      </c>
      <c r="AA920" s="69" t="str">
        <f>IFERROR(CLEAN(HLOOKUP(AA$1,'1.源数据-产品报告-消费降序'!AA:AA,ROW(),0)),"")</f>
        <v/>
      </c>
      <c r="AB920" s="69" t="str">
        <f>IFERROR(CLEAN(HLOOKUP(AB$1,'1.源数据-产品报告-消费降序'!AB:AB,ROW(),0)),"")</f>
        <v/>
      </c>
      <c r="AC920" s="69" t="str">
        <f>IFERROR(CLEAN(HLOOKUP(AC$1,'1.源数据-产品报告-消费降序'!AC:AC,ROW(),0)),"")</f>
        <v/>
      </c>
      <c r="AD92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0" s="69" t="str">
        <f>IFERROR(CLEAN(HLOOKUP(AE$1,'1.源数据-产品报告-消费降序'!AE:AE,ROW(),0)),"")</f>
        <v/>
      </c>
      <c r="AH920" s="69" t="str">
        <f>IFERROR(CLEAN(HLOOKUP(AH$1,'1.源数据-产品报告-消费降序'!AH:AH,ROW(),0)),"")</f>
        <v/>
      </c>
      <c r="AI920" s="69" t="str">
        <f>IFERROR(CLEAN(HLOOKUP(AI$1,'1.源数据-产品报告-消费降序'!AI:AI,ROW(),0)),"")</f>
        <v/>
      </c>
      <c r="AJ920" s="69" t="str">
        <f>IFERROR(CLEAN(HLOOKUP(AJ$1,'1.源数据-产品报告-消费降序'!AJ:AJ,ROW(),0)),"")</f>
        <v/>
      </c>
      <c r="AK920" s="69" t="str">
        <f>IFERROR(CLEAN(HLOOKUP(AK$1,'1.源数据-产品报告-消费降序'!AK:AK,ROW(),0)),"")</f>
        <v/>
      </c>
      <c r="AL920" s="69" t="str">
        <f>IFERROR(CLEAN(HLOOKUP(AL$1,'1.源数据-产品报告-消费降序'!AL:AL,ROW(),0)),"")</f>
        <v/>
      </c>
      <c r="AM920" s="69" t="str">
        <f>IFERROR(CLEAN(HLOOKUP(AM$1,'1.源数据-产品报告-消费降序'!AM:AM,ROW(),0)),"")</f>
        <v/>
      </c>
      <c r="AN920" s="69" t="str">
        <f>IFERROR(CLEAN(HLOOKUP(AN$1,'1.源数据-产品报告-消费降序'!AN:AN,ROW(),0)),"")</f>
        <v/>
      </c>
      <c r="AO92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0" s="69" t="str">
        <f>IFERROR(CLEAN(HLOOKUP(AP$1,'1.源数据-产品报告-消费降序'!AP:AP,ROW(),0)),"")</f>
        <v/>
      </c>
      <c r="AS920" s="69" t="str">
        <f>IFERROR(CLEAN(HLOOKUP(AS$1,'1.源数据-产品报告-消费降序'!AS:AS,ROW(),0)),"")</f>
        <v/>
      </c>
      <c r="AT920" s="69" t="str">
        <f>IFERROR(CLEAN(HLOOKUP(AT$1,'1.源数据-产品报告-消费降序'!AT:AT,ROW(),0)),"")</f>
        <v/>
      </c>
      <c r="AU920" s="69" t="str">
        <f>IFERROR(CLEAN(HLOOKUP(AU$1,'1.源数据-产品报告-消费降序'!AU:AU,ROW(),0)),"")</f>
        <v/>
      </c>
      <c r="AV920" s="69" t="str">
        <f>IFERROR(CLEAN(HLOOKUP(AV$1,'1.源数据-产品报告-消费降序'!AV:AV,ROW(),0)),"")</f>
        <v/>
      </c>
      <c r="AW920" s="69" t="str">
        <f>IFERROR(CLEAN(HLOOKUP(AW$1,'1.源数据-产品报告-消费降序'!AW:AW,ROW(),0)),"")</f>
        <v/>
      </c>
      <c r="AX920" s="69" t="str">
        <f>IFERROR(CLEAN(HLOOKUP(AX$1,'1.源数据-产品报告-消费降序'!AX:AX,ROW(),0)),"")</f>
        <v/>
      </c>
      <c r="AY920" s="69" t="str">
        <f>IFERROR(CLEAN(HLOOKUP(AY$1,'1.源数据-产品报告-消费降序'!AY:AY,ROW(),0)),"")</f>
        <v/>
      </c>
      <c r="AZ92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0" s="69" t="str">
        <f>IFERROR(CLEAN(HLOOKUP(BA$1,'1.源数据-产品报告-消费降序'!BA:BA,ROW(),0)),"")</f>
        <v/>
      </c>
      <c r="BD920" s="69" t="str">
        <f>IFERROR(CLEAN(HLOOKUP(BD$1,'1.源数据-产品报告-消费降序'!BD:BD,ROW(),0)),"")</f>
        <v/>
      </c>
      <c r="BE920" s="69" t="str">
        <f>IFERROR(CLEAN(HLOOKUP(BE$1,'1.源数据-产品报告-消费降序'!BE:BE,ROW(),0)),"")</f>
        <v/>
      </c>
      <c r="BF920" s="69" t="str">
        <f>IFERROR(CLEAN(HLOOKUP(BF$1,'1.源数据-产品报告-消费降序'!BF:BF,ROW(),0)),"")</f>
        <v/>
      </c>
      <c r="BG920" s="69" t="str">
        <f>IFERROR(CLEAN(HLOOKUP(BG$1,'1.源数据-产品报告-消费降序'!BG:BG,ROW(),0)),"")</f>
        <v/>
      </c>
      <c r="BH920" s="69" t="str">
        <f>IFERROR(CLEAN(HLOOKUP(BH$1,'1.源数据-产品报告-消费降序'!BH:BH,ROW(),0)),"")</f>
        <v/>
      </c>
      <c r="BI920" s="69" t="str">
        <f>IFERROR(CLEAN(HLOOKUP(BI$1,'1.源数据-产品报告-消费降序'!BI:BI,ROW(),0)),"")</f>
        <v/>
      </c>
      <c r="BJ920" s="69" t="str">
        <f>IFERROR(CLEAN(HLOOKUP(BJ$1,'1.源数据-产品报告-消费降序'!BJ:BJ,ROW(),0)),"")</f>
        <v/>
      </c>
      <c r="BK92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0" s="69" t="str">
        <f>IFERROR(CLEAN(HLOOKUP(BL$1,'1.源数据-产品报告-消费降序'!BL:BL,ROW(),0)),"")</f>
        <v/>
      </c>
      <c r="BO920" s="69" t="str">
        <f>IFERROR(CLEAN(HLOOKUP(BO$1,'1.源数据-产品报告-消费降序'!BO:BO,ROW(),0)),"")</f>
        <v/>
      </c>
      <c r="BP920" s="69" t="str">
        <f>IFERROR(CLEAN(HLOOKUP(BP$1,'1.源数据-产品报告-消费降序'!BP:BP,ROW(),0)),"")</f>
        <v/>
      </c>
      <c r="BQ920" s="69" t="str">
        <f>IFERROR(CLEAN(HLOOKUP(BQ$1,'1.源数据-产品报告-消费降序'!BQ:BQ,ROW(),0)),"")</f>
        <v/>
      </c>
      <c r="BR920" s="69" t="str">
        <f>IFERROR(CLEAN(HLOOKUP(BR$1,'1.源数据-产品报告-消费降序'!BR:BR,ROW(),0)),"")</f>
        <v/>
      </c>
      <c r="BS920" s="69" t="str">
        <f>IFERROR(CLEAN(HLOOKUP(BS$1,'1.源数据-产品报告-消费降序'!BS:BS,ROW(),0)),"")</f>
        <v/>
      </c>
      <c r="BT920" s="69" t="str">
        <f>IFERROR(CLEAN(HLOOKUP(BT$1,'1.源数据-产品报告-消费降序'!BT:BT,ROW(),0)),"")</f>
        <v/>
      </c>
      <c r="BU920" s="69" t="str">
        <f>IFERROR(CLEAN(HLOOKUP(BU$1,'1.源数据-产品报告-消费降序'!BU:BU,ROW(),0)),"")</f>
        <v/>
      </c>
      <c r="BV92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0" s="69" t="str">
        <f>IFERROR(CLEAN(HLOOKUP(BW$1,'1.源数据-产品报告-消费降序'!BW:BW,ROW(),0)),"")</f>
        <v/>
      </c>
    </row>
    <row r="921" spans="1:75">
      <c r="A921" s="69" t="str">
        <f>IFERROR(CLEAN(HLOOKUP(A$1,'1.源数据-产品报告-消费降序'!A:A,ROW(),0)),"")</f>
        <v/>
      </c>
      <c r="B921" s="69" t="str">
        <f>IFERROR(CLEAN(HLOOKUP(B$1,'1.源数据-产品报告-消费降序'!B:B,ROW(),0)),"")</f>
        <v/>
      </c>
      <c r="C921" s="69" t="str">
        <f>IFERROR(CLEAN(HLOOKUP(C$1,'1.源数据-产品报告-消费降序'!C:C,ROW(),0)),"")</f>
        <v/>
      </c>
      <c r="D921" s="69" t="str">
        <f>IFERROR(CLEAN(HLOOKUP(D$1,'1.源数据-产品报告-消费降序'!D:D,ROW(),0)),"")</f>
        <v/>
      </c>
      <c r="E921" s="69" t="str">
        <f>IFERROR(CLEAN(HLOOKUP(E$1,'1.源数据-产品报告-消费降序'!E:E,ROW(),0)),"")</f>
        <v/>
      </c>
      <c r="F921" s="69" t="str">
        <f>IFERROR(CLEAN(HLOOKUP(F$1,'1.源数据-产品报告-消费降序'!F:F,ROW(),0)),"")</f>
        <v/>
      </c>
      <c r="G921" s="70">
        <f>IFERROR((HLOOKUP(G$1,'1.源数据-产品报告-消费降序'!G:G,ROW(),0)),"")</f>
        <v>0</v>
      </c>
      <c r="H92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1" s="69" t="str">
        <f>IFERROR(CLEAN(HLOOKUP(I$1,'1.源数据-产品报告-消费降序'!I:I,ROW(),0)),"")</f>
        <v/>
      </c>
      <c r="L921" s="69" t="str">
        <f>IFERROR(CLEAN(HLOOKUP(L$1,'1.源数据-产品报告-消费降序'!L:L,ROW(),0)),"")</f>
        <v/>
      </c>
      <c r="M921" s="69" t="str">
        <f>IFERROR(CLEAN(HLOOKUP(M$1,'1.源数据-产品报告-消费降序'!M:M,ROW(),0)),"")</f>
        <v/>
      </c>
      <c r="N921" s="69" t="str">
        <f>IFERROR(CLEAN(HLOOKUP(N$1,'1.源数据-产品报告-消费降序'!N:N,ROW(),0)),"")</f>
        <v/>
      </c>
      <c r="O921" s="69" t="str">
        <f>IFERROR(CLEAN(HLOOKUP(O$1,'1.源数据-产品报告-消费降序'!O:O,ROW(),0)),"")</f>
        <v/>
      </c>
      <c r="P921" s="69" t="str">
        <f>IFERROR(CLEAN(HLOOKUP(P$1,'1.源数据-产品报告-消费降序'!P:P,ROW(),0)),"")</f>
        <v/>
      </c>
      <c r="Q921" s="69" t="str">
        <f>IFERROR(CLEAN(HLOOKUP(Q$1,'1.源数据-产品报告-消费降序'!Q:Q,ROW(),0)),"")</f>
        <v/>
      </c>
      <c r="R921" s="69" t="str">
        <f>IFERROR(CLEAN(HLOOKUP(R$1,'1.源数据-产品报告-消费降序'!R:R,ROW(),0)),"")</f>
        <v/>
      </c>
      <c r="S92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1" s="69" t="str">
        <f>IFERROR(CLEAN(HLOOKUP(T$1,'1.源数据-产品报告-消费降序'!T:T,ROW(),0)),"")</f>
        <v/>
      </c>
      <c r="W921" s="69" t="str">
        <f>IFERROR(CLEAN(HLOOKUP(W$1,'1.源数据-产品报告-消费降序'!W:W,ROW(),0)),"")</f>
        <v/>
      </c>
      <c r="X921" s="69" t="str">
        <f>IFERROR(CLEAN(HLOOKUP(X$1,'1.源数据-产品报告-消费降序'!X:X,ROW(),0)),"")</f>
        <v/>
      </c>
      <c r="Y921" s="69" t="str">
        <f>IFERROR(CLEAN(HLOOKUP(Y$1,'1.源数据-产品报告-消费降序'!Y:Y,ROW(),0)),"")</f>
        <v/>
      </c>
      <c r="Z921" s="69" t="str">
        <f>IFERROR(CLEAN(HLOOKUP(Z$1,'1.源数据-产品报告-消费降序'!Z:Z,ROW(),0)),"")</f>
        <v/>
      </c>
      <c r="AA921" s="69" t="str">
        <f>IFERROR(CLEAN(HLOOKUP(AA$1,'1.源数据-产品报告-消费降序'!AA:AA,ROW(),0)),"")</f>
        <v/>
      </c>
      <c r="AB921" s="69" t="str">
        <f>IFERROR(CLEAN(HLOOKUP(AB$1,'1.源数据-产品报告-消费降序'!AB:AB,ROW(),0)),"")</f>
        <v/>
      </c>
      <c r="AC921" s="69" t="str">
        <f>IFERROR(CLEAN(HLOOKUP(AC$1,'1.源数据-产品报告-消费降序'!AC:AC,ROW(),0)),"")</f>
        <v/>
      </c>
      <c r="AD92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1" s="69" t="str">
        <f>IFERROR(CLEAN(HLOOKUP(AE$1,'1.源数据-产品报告-消费降序'!AE:AE,ROW(),0)),"")</f>
        <v/>
      </c>
      <c r="AH921" s="69" t="str">
        <f>IFERROR(CLEAN(HLOOKUP(AH$1,'1.源数据-产品报告-消费降序'!AH:AH,ROW(),0)),"")</f>
        <v/>
      </c>
      <c r="AI921" s="69" t="str">
        <f>IFERROR(CLEAN(HLOOKUP(AI$1,'1.源数据-产品报告-消费降序'!AI:AI,ROW(),0)),"")</f>
        <v/>
      </c>
      <c r="AJ921" s="69" t="str">
        <f>IFERROR(CLEAN(HLOOKUP(AJ$1,'1.源数据-产品报告-消费降序'!AJ:AJ,ROW(),0)),"")</f>
        <v/>
      </c>
      <c r="AK921" s="69" t="str">
        <f>IFERROR(CLEAN(HLOOKUP(AK$1,'1.源数据-产品报告-消费降序'!AK:AK,ROW(),0)),"")</f>
        <v/>
      </c>
      <c r="AL921" s="69" t="str">
        <f>IFERROR(CLEAN(HLOOKUP(AL$1,'1.源数据-产品报告-消费降序'!AL:AL,ROW(),0)),"")</f>
        <v/>
      </c>
      <c r="AM921" s="69" t="str">
        <f>IFERROR(CLEAN(HLOOKUP(AM$1,'1.源数据-产品报告-消费降序'!AM:AM,ROW(),0)),"")</f>
        <v/>
      </c>
      <c r="AN921" s="69" t="str">
        <f>IFERROR(CLEAN(HLOOKUP(AN$1,'1.源数据-产品报告-消费降序'!AN:AN,ROW(),0)),"")</f>
        <v/>
      </c>
      <c r="AO92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1" s="69" t="str">
        <f>IFERROR(CLEAN(HLOOKUP(AP$1,'1.源数据-产品报告-消费降序'!AP:AP,ROW(),0)),"")</f>
        <v/>
      </c>
      <c r="AS921" s="69" t="str">
        <f>IFERROR(CLEAN(HLOOKUP(AS$1,'1.源数据-产品报告-消费降序'!AS:AS,ROW(),0)),"")</f>
        <v/>
      </c>
      <c r="AT921" s="69" t="str">
        <f>IFERROR(CLEAN(HLOOKUP(AT$1,'1.源数据-产品报告-消费降序'!AT:AT,ROW(),0)),"")</f>
        <v/>
      </c>
      <c r="AU921" s="69" t="str">
        <f>IFERROR(CLEAN(HLOOKUP(AU$1,'1.源数据-产品报告-消费降序'!AU:AU,ROW(),0)),"")</f>
        <v/>
      </c>
      <c r="AV921" s="69" t="str">
        <f>IFERROR(CLEAN(HLOOKUP(AV$1,'1.源数据-产品报告-消费降序'!AV:AV,ROW(),0)),"")</f>
        <v/>
      </c>
      <c r="AW921" s="69" t="str">
        <f>IFERROR(CLEAN(HLOOKUP(AW$1,'1.源数据-产品报告-消费降序'!AW:AW,ROW(),0)),"")</f>
        <v/>
      </c>
      <c r="AX921" s="69" t="str">
        <f>IFERROR(CLEAN(HLOOKUP(AX$1,'1.源数据-产品报告-消费降序'!AX:AX,ROW(),0)),"")</f>
        <v/>
      </c>
      <c r="AY921" s="69" t="str">
        <f>IFERROR(CLEAN(HLOOKUP(AY$1,'1.源数据-产品报告-消费降序'!AY:AY,ROW(),0)),"")</f>
        <v/>
      </c>
      <c r="AZ92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1" s="69" t="str">
        <f>IFERROR(CLEAN(HLOOKUP(BA$1,'1.源数据-产品报告-消费降序'!BA:BA,ROW(),0)),"")</f>
        <v/>
      </c>
      <c r="BD921" s="69" t="str">
        <f>IFERROR(CLEAN(HLOOKUP(BD$1,'1.源数据-产品报告-消费降序'!BD:BD,ROW(),0)),"")</f>
        <v/>
      </c>
      <c r="BE921" s="69" t="str">
        <f>IFERROR(CLEAN(HLOOKUP(BE$1,'1.源数据-产品报告-消费降序'!BE:BE,ROW(),0)),"")</f>
        <v/>
      </c>
      <c r="BF921" s="69" t="str">
        <f>IFERROR(CLEAN(HLOOKUP(BF$1,'1.源数据-产品报告-消费降序'!BF:BF,ROW(),0)),"")</f>
        <v/>
      </c>
      <c r="BG921" s="69" t="str">
        <f>IFERROR(CLEAN(HLOOKUP(BG$1,'1.源数据-产品报告-消费降序'!BG:BG,ROW(),0)),"")</f>
        <v/>
      </c>
      <c r="BH921" s="69" t="str">
        <f>IFERROR(CLEAN(HLOOKUP(BH$1,'1.源数据-产品报告-消费降序'!BH:BH,ROW(),0)),"")</f>
        <v/>
      </c>
      <c r="BI921" s="69" t="str">
        <f>IFERROR(CLEAN(HLOOKUP(BI$1,'1.源数据-产品报告-消费降序'!BI:BI,ROW(),0)),"")</f>
        <v/>
      </c>
      <c r="BJ921" s="69" t="str">
        <f>IFERROR(CLEAN(HLOOKUP(BJ$1,'1.源数据-产品报告-消费降序'!BJ:BJ,ROW(),0)),"")</f>
        <v/>
      </c>
      <c r="BK92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1" s="69" t="str">
        <f>IFERROR(CLEAN(HLOOKUP(BL$1,'1.源数据-产品报告-消费降序'!BL:BL,ROW(),0)),"")</f>
        <v/>
      </c>
      <c r="BO921" s="69" t="str">
        <f>IFERROR(CLEAN(HLOOKUP(BO$1,'1.源数据-产品报告-消费降序'!BO:BO,ROW(),0)),"")</f>
        <v/>
      </c>
      <c r="BP921" s="69" t="str">
        <f>IFERROR(CLEAN(HLOOKUP(BP$1,'1.源数据-产品报告-消费降序'!BP:BP,ROW(),0)),"")</f>
        <v/>
      </c>
      <c r="BQ921" s="69" t="str">
        <f>IFERROR(CLEAN(HLOOKUP(BQ$1,'1.源数据-产品报告-消费降序'!BQ:BQ,ROW(),0)),"")</f>
        <v/>
      </c>
      <c r="BR921" s="69" t="str">
        <f>IFERROR(CLEAN(HLOOKUP(BR$1,'1.源数据-产品报告-消费降序'!BR:BR,ROW(),0)),"")</f>
        <v/>
      </c>
      <c r="BS921" s="69" t="str">
        <f>IFERROR(CLEAN(HLOOKUP(BS$1,'1.源数据-产品报告-消费降序'!BS:BS,ROW(),0)),"")</f>
        <v/>
      </c>
      <c r="BT921" s="69" t="str">
        <f>IFERROR(CLEAN(HLOOKUP(BT$1,'1.源数据-产品报告-消费降序'!BT:BT,ROW(),0)),"")</f>
        <v/>
      </c>
      <c r="BU921" s="69" t="str">
        <f>IFERROR(CLEAN(HLOOKUP(BU$1,'1.源数据-产品报告-消费降序'!BU:BU,ROW(),0)),"")</f>
        <v/>
      </c>
      <c r="BV92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1" s="69" t="str">
        <f>IFERROR(CLEAN(HLOOKUP(BW$1,'1.源数据-产品报告-消费降序'!BW:BW,ROW(),0)),"")</f>
        <v/>
      </c>
    </row>
    <row r="922" spans="1:75">
      <c r="A922" s="69" t="str">
        <f>IFERROR(CLEAN(HLOOKUP(A$1,'1.源数据-产品报告-消费降序'!A:A,ROW(),0)),"")</f>
        <v/>
      </c>
      <c r="B922" s="69" t="str">
        <f>IFERROR(CLEAN(HLOOKUP(B$1,'1.源数据-产品报告-消费降序'!B:B,ROW(),0)),"")</f>
        <v/>
      </c>
      <c r="C922" s="69" t="str">
        <f>IFERROR(CLEAN(HLOOKUP(C$1,'1.源数据-产品报告-消费降序'!C:C,ROW(),0)),"")</f>
        <v/>
      </c>
      <c r="D922" s="69" t="str">
        <f>IFERROR(CLEAN(HLOOKUP(D$1,'1.源数据-产品报告-消费降序'!D:D,ROW(),0)),"")</f>
        <v/>
      </c>
      <c r="E922" s="69" t="str">
        <f>IFERROR(CLEAN(HLOOKUP(E$1,'1.源数据-产品报告-消费降序'!E:E,ROW(),0)),"")</f>
        <v/>
      </c>
      <c r="F922" s="69" t="str">
        <f>IFERROR(CLEAN(HLOOKUP(F$1,'1.源数据-产品报告-消费降序'!F:F,ROW(),0)),"")</f>
        <v/>
      </c>
      <c r="G922" s="70">
        <f>IFERROR((HLOOKUP(G$1,'1.源数据-产品报告-消费降序'!G:G,ROW(),0)),"")</f>
        <v>0</v>
      </c>
      <c r="H92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2" s="69" t="str">
        <f>IFERROR(CLEAN(HLOOKUP(I$1,'1.源数据-产品报告-消费降序'!I:I,ROW(),0)),"")</f>
        <v/>
      </c>
      <c r="L922" s="69" t="str">
        <f>IFERROR(CLEAN(HLOOKUP(L$1,'1.源数据-产品报告-消费降序'!L:L,ROW(),0)),"")</f>
        <v/>
      </c>
      <c r="M922" s="69" t="str">
        <f>IFERROR(CLEAN(HLOOKUP(M$1,'1.源数据-产品报告-消费降序'!M:M,ROW(),0)),"")</f>
        <v/>
      </c>
      <c r="N922" s="69" t="str">
        <f>IFERROR(CLEAN(HLOOKUP(N$1,'1.源数据-产品报告-消费降序'!N:N,ROW(),0)),"")</f>
        <v/>
      </c>
      <c r="O922" s="69" t="str">
        <f>IFERROR(CLEAN(HLOOKUP(O$1,'1.源数据-产品报告-消费降序'!O:O,ROW(),0)),"")</f>
        <v/>
      </c>
      <c r="P922" s="69" t="str">
        <f>IFERROR(CLEAN(HLOOKUP(P$1,'1.源数据-产品报告-消费降序'!P:P,ROW(),0)),"")</f>
        <v/>
      </c>
      <c r="Q922" s="69" t="str">
        <f>IFERROR(CLEAN(HLOOKUP(Q$1,'1.源数据-产品报告-消费降序'!Q:Q,ROW(),0)),"")</f>
        <v/>
      </c>
      <c r="R922" s="69" t="str">
        <f>IFERROR(CLEAN(HLOOKUP(R$1,'1.源数据-产品报告-消费降序'!R:R,ROW(),0)),"")</f>
        <v/>
      </c>
      <c r="S92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2" s="69" t="str">
        <f>IFERROR(CLEAN(HLOOKUP(T$1,'1.源数据-产品报告-消费降序'!T:T,ROW(),0)),"")</f>
        <v/>
      </c>
      <c r="W922" s="69" t="str">
        <f>IFERROR(CLEAN(HLOOKUP(W$1,'1.源数据-产品报告-消费降序'!W:W,ROW(),0)),"")</f>
        <v/>
      </c>
      <c r="X922" s="69" t="str">
        <f>IFERROR(CLEAN(HLOOKUP(X$1,'1.源数据-产品报告-消费降序'!X:X,ROW(),0)),"")</f>
        <v/>
      </c>
      <c r="Y922" s="69" t="str">
        <f>IFERROR(CLEAN(HLOOKUP(Y$1,'1.源数据-产品报告-消费降序'!Y:Y,ROW(),0)),"")</f>
        <v/>
      </c>
      <c r="Z922" s="69" t="str">
        <f>IFERROR(CLEAN(HLOOKUP(Z$1,'1.源数据-产品报告-消费降序'!Z:Z,ROW(),0)),"")</f>
        <v/>
      </c>
      <c r="AA922" s="69" t="str">
        <f>IFERROR(CLEAN(HLOOKUP(AA$1,'1.源数据-产品报告-消费降序'!AA:AA,ROW(),0)),"")</f>
        <v/>
      </c>
      <c r="AB922" s="69" t="str">
        <f>IFERROR(CLEAN(HLOOKUP(AB$1,'1.源数据-产品报告-消费降序'!AB:AB,ROW(),0)),"")</f>
        <v/>
      </c>
      <c r="AC922" s="69" t="str">
        <f>IFERROR(CLEAN(HLOOKUP(AC$1,'1.源数据-产品报告-消费降序'!AC:AC,ROW(),0)),"")</f>
        <v/>
      </c>
      <c r="AD92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2" s="69" t="str">
        <f>IFERROR(CLEAN(HLOOKUP(AE$1,'1.源数据-产品报告-消费降序'!AE:AE,ROW(),0)),"")</f>
        <v/>
      </c>
      <c r="AH922" s="69" t="str">
        <f>IFERROR(CLEAN(HLOOKUP(AH$1,'1.源数据-产品报告-消费降序'!AH:AH,ROW(),0)),"")</f>
        <v/>
      </c>
      <c r="AI922" s="69" t="str">
        <f>IFERROR(CLEAN(HLOOKUP(AI$1,'1.源数据-产品报告-消费降序'!AI:AI,ROW(),0)),"")</f>
        <v/>
      </c>
      <c r="AJ922" s="69" t="str">
        <f>IFERROR(CLEAN(HLOOKUP(AJ$1,'1.源数据-产品报告-消费降序'!AJ:AJ,ROW(),0)),"")</f>
        <v/>
      </c>
      <c r="AK922" s="69" t="str">
        <f>IFERROR(CLEAN(HLOOKUP(AK$1,'1.源数据-产品报告-消费降序'!AK:AK,ROW(),0)),"")</f>
        <v/>
      </c>
      <c r="AL922" s="69" t="str">
        <f>IFERROR(CLEAN(HLOOKUP(AL$1,'1.源数据-产品报告-消费降序'!AL:AL,ROW(),0)),"")</f>
        <v/>
      </c>
      <c r="AM922" s="69" t="str">
        <f>IFERROR(CLEAN(HLOOKUP(AM$1,'1.源数据-产品报告-消费降序'!AM:AM,ROW(),0)),"")</f>
        <v/>
      </c>
      <c r="AN922" s="69" t="str">
        <f>IFERROR(CLEAN(HLOOKUP(AN$1,'1.源数据-产品报告-消费降序'!AN:AN,ROW(),0)),"")</f>
        <v/>
      </c>
      <c r="AO92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2" s="69" t="str">
        <f>IFERROR(CLEAN(HLOOKUP(AP$1,'1.源数据-产品报告-消费降序'!AP:AP,ROW(),0)),"")</f>
        <v/>
      </c>
      <c r="AS922" s="69" t="str">
        <f>IFERROR(CLEAN(HLOOKUP(AS$1,'1.源数据-产品报告-消费降序'!AS:AS,ROW(),0)),"")</f>
        <v/>
      </c>
      <c r="AT922" s="69" t="str">
        <f>IFERROR(CLEAN(HLOOKUP(AT$1,'1.源数据-产品报告-消费降序'!AT:AT,ROW(),0)),"")</f>
        <v/>
      </c>
      <c r="AU922" s="69" t="str">
        <f>IFERROR(CLEAN(HLOOKUP(AU$1,'1.源数据-产品报告-消费降序'!AU:AU,ROW(),0)),"")</f>
        <v/>
      </c>
      <c r="AV922" s="69" t="str">
        <f>IFERROR(CLEAN(HLOOKUP(AV$1,'1.源数据-产品报告-消费降序'!AV:AV,ROW(),0)),"")</f>
        <v/>
      </c>
      <c r="AW922" s="69" t="str">
        <f>IFERROR(CLEAN(HLOOKUP(AW$1,'1.源数据-产品报告-消费降序'!AW:AW,ROW(),0)),"")</f>
        <v/>
      </c>
      <c r="AX922" s="69" t="str">
        <f>IFERROR(CLEAN(HLOOKUP(AX$1,'1.源数据-产品报告-消费降序'!AX:AX,ROW(),0)),"")</f>
        <v/>
      </c>
      <c r="AY922" s="69" t="str">
        <f>IFERROR(CLEAN(HLOOKUP(AY$1,'1.源数据-产品报告-消费降序'!AY:AY,ROW(),0)),"")</f>
        <v/>
      </c>
      <c r="AZ92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2" s="69" t="str">
        <f>IFERROR(CLEAN(HLOOKUP(BA$1,'1.源数据-产品报告-消费降序'!BA:BA,ROW(),0)),"")</f>
        <v/>
      </c>
      <c r="BD922" s="69" t="str">
        <f>IFERROR(CLEAN(HLOOKUP(BD$1,'1.源数据-产品报告-消费降序'!BD:BD,ROW(),0)),"")</f>
        <v/>
      </c>
      <c r="BE922" s="69" t="str">
        <f>IFERROR(CLEAN(HLOOKUP(BE$1,'1.源数据-产品报告-消费降序'!BE:BE,ROW(),0)),"")</f>
        <v/>
      </c>
      <c r="BF922" s="69" t="str">
        <f>IFERROR(CLEAN(HLOOKUP(BF$1,'1.源数据-产品报告-消费降序'!BF:BF,ROW(),0)),"")</f>
        <v/>
      </c>
      <c r="BG922" s="69" t="str">
        <f>IFERROR(CLEAN(HLOOKUP(BG$1,'1.源数据-产品报告-消费降序'!BG:BG,ROW(),0)),"")</f>
        <v/>
      </c>
      <c r="BH922" s="69" t="str">
        <f>IFERROR(CLEAN(HLOOKUP(BH$1,'1.源数据-产品报告-消费降序'!BH:BH,ROW(),0)),"")</f>
        <v/>
      </c>
      <c r="BI922" s="69" t="str">
        <f>IFERROR(CLEAN(HLOOKUP(BI$1,'1.源数据-产品报告-消费降序'!BI:BI,ROW(),0)),"")</f>
        <v/>
      </c>
      <c r="BJ922" s="69" t="str">
        <f>IFERROR(CLEAN(HLOOKUP(BJ$1,'1.源数据-产品报告-消费降序'!BJ:BJ,ROW(),0)),"")</f>
        <v/>
      </c>
      <c r="BK92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2" s="69" t="str">
        <f>IFERROR(CLEAN(HLOOKUP(BL$1,'1.源数据-产品报告-消费降序'!BL:BL,ROW(),0)),"")</f>
        <v/>
      </c>
      <c r="BO922" s="69" t="str">
        <f>IFERROR(CLEAN(HLOOKUP(BO$1,'1.源数据-产品报告-消费降序'!BO:BO,ROW(),0)),"")</f>
        <v/>
      </c>
      <c r="BP922" s="69" t="str">
        <f>IFERROR(CLEAN(HLOOKUP(BP$1,'1.源数据-产品报告-消费降序'!BP:BP,ROW(),0)),"")</f>
        <v/>
      </c>
      <c r="BQ922" s="69" t="str">
        <f>IFERROR(CLEAN(HLOOKUP(BQ$1,'1.源数据-产品报告-消费降序'!BQ:BQ,ROW(),0)),"")</f>
        <v/>
      </c>
      <c r="BR922" s="69" t="str">
        <f>IFERROR(CLEAN(HLOOKUP(BR$1,'1.源数据-产品报告-消费降序'!BR:BR,ROW(),0)),"")</f>
        <v/>
      </c>
      <c r="BS922" s="69" t="str">
        <f>IFERROR(CLEAN(HLOOKUP(BS$1,'1.源数据-产品报告-消费降序'!BS:BS,ROW(),0)),"")</f>
        <v/>
      </c>
      <c r="BT922" s="69" t="str">
        <f>IFERROR(CLEAN(HLOOKUP(BT$1,'1.源数据-产品报告-消费降序'!BT:BT,ROW(),0)),"")</f>
        <v/>
      </c>
      <c r="BU922" s="69" t="str">
        <f>IFERROR(CLEAN(HLOOKUP(BU$1,'1.源数据-产品报告-消费降序'!BU:BU,ROW(),0)),"")</f>
        <v/>
      </c>
      <c r="BV92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2" s="69" t="str">
        <f>IFERROR(CLEAN(HLOOKUP(BW$1,'1.源数据-产品报告-消费降序'!BW:BW,ROW(),0)),"")</f>
        <v/>
      </c>
    </row>
    <row r="923" spans="1:75">
      <c r="A923" s="69" t="str">
        <f>IFERROR(CLEAN(HLOOKUP(A$1,'1.源数据-产品报告-消费降序'!A:A,ROW(),0)),"")</f>
        <v/>
      </c>
      <c r="B923" s="69" t="str">
        <f>IFERROR(CLEAN(HLOOKUP(B$1,'1.源数据-产品报告-消费降序'!B:B,ROW(),0)),"")</f>
        <v/>
      </c>
      <c r="C923" s="69" t="str">
        <f>IFERROR(CLEAN(HLOOKUP(C$1,'1.源数据-产品报告-消费降序'!C:C,ROW(),0)),"")</f>
        <v/>
      </c>
      <c r="D923" s="69" t="str">
        <f>IFERROR(CLEAN(HLOOKUP(D$1,'1.源数据-产品报告-消费降序'!D:D,ROW(),0)),"")</f>
        <v/>
      </c>
      <c r="E923" s="69" t="str">
        <f>IFERROR(CLEAN(HLOOKUP(E$1,'1.源数据-产品报告-消费降序'!E:E,ROW(),0)),"")</f>
        <v/>
      </c>
      <c r="F923" s="69" t="str">
        <f>IFERROR(CLEAN(HLOOKUP(F$1,'1.源数据-产品报告-消费降序'!F:F,ROW(),0)),"")</f>
        <v/>
      </c>
      <c r="G923" s="70">
        <f>IFERROR((HLOOKUP(G$1,'1.源数据-产品报告-消费降序'!G:G,ROW(),0)),"")</f>
        <v>0</v>
      </c>
      <c r="H92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3" s="69" t="str">
        <f>IFERROR(CLEAN(HLOOKUP(I$1,'1.源数据-产品报告-消费降序'!I:I,ROW(),0)),"")</f>
        <v/>
      </c>
      <c r="L923" s="69" t="str">
        <f>IFERROR(CLEAN(HLOOKUP(L$1,'1.源数据-产品报告-消费降序'!L:L,ROW(),0)),"")</f>
        <v/>
      </c>
      <c r="M923" s="69" t="str">
        <f>IFERROR(CLEAN(HLOOKUP(M$1,'1.源数据-产品报告-消费降序'!M:M,ROW(),0)),"")</f>
        <v/>
      </c>
      <c r="N923" s="69" t="str">
        <f>IFERROR(CLEAN(HLOOKUP(N$1,'1.源数据-产品报告-消费降序'!N:N,ROW(),0)),"")</f>
        <v/>
      </c>
      <c r="O923" s="69" t="str">
        <f>IFERROR(CLEAN(HLOOKUP(O$1,'1.源数据-产品报告-消费降序'!O:O,ROW(),0)),"")</f>
        <v/>
      </c>
      <c r="P923" s="69" t="str">
        <f>IFERROR(CLEAN(HLOOKUP(P$1,'1.源数据-产品报告-消费降序'!P:P,ROW(),0)),"")</f>
        <v/>
      </c>
      <c r="Q923" s="69" t="str">
        <f>IFERROR(CLEAN(HLOOKUP(Q$1,'1.源数据-产品报告-消费降序'!Q:Q,ROW(),0)),"")</f>
        <v/>
      </c>
      <c r="R923" s="69" t="str">
        <f>IFERROR(CLEAN(HLOOKUP(R$1,'1.源数据-产品报告-消费降序'!R:R,ROW(),0)),"")</f>
        <v/>
      </c>
      <c r="S92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3" s="69" t="str">
        <f>IFERROR(CLEAN(HLOOKUP(T$1,'1.源数据-产品报告-消费降序'!T:T,ROW(),0)),"")</f>
        <v/>
      </c>
      <c r="W923" s="69" t="str">
        <f>IFERROR(CLEAN(HLOOKUP(W$1,'1.源数据-产品报告-消费降序'!W:W,ROW(),0)),"")</f>
        <v/>
      </c>
      <c r="X923" s="69" t="str">
        <f>IFERROR(CLEAN(HLOOKUP(X$1,'1.源数据-产品报告-消费降序'!X:X,ROW(),0)),"")</f>
        <v/>
      </c>
      <c r="Y923" s="69" t="str">
        <f>IFERROR(CLEAN(HLOOKUP(Y$1,'1.源数据-产品报告-消费降序'!Y:Y,ROW(),0)),"")</f>
        <v/>
      </c>
      <c r="Z923" s="69" t="str">
        <f>IFERROR(CLEAN(HLOOKUP(Z$1,'1.源数据-产品报告-消费降序'!Z:Z,ROW(),0)),"")</f>
        <v/>
      </c>
      <c r="AA923" s="69" t="str">
        <f>IFERROR(CLEAN(HLOOKUP(AA$1,'1.源数据-产品报告-消费降序'!AA:AA,ROW(),0)),"")</f>
        <v/>
      </c>
      <c r="AB923" s="69" t="str">
        <f>IFERROR(CLEAN(HLOOKUP(AB$1,'1.源数据-产品报告-消费降序'!AB:AB,ROW(),0)),"")</f>
        <v/>
      </c>
      <c r="AC923" s="69" t="str">
        <f>IFERROR(CLEAN(HLOOKUP(AC$1,'1.源数据-产品报告-消费降序'!AC:AC,ROW(),0)),"")</f>
        <v/>
      </c>
      <c r="AD92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3" s="69" t="str">
        <f>IFERROR(CLEAN(HLOOKUP(AE$1,'1.源数据-产品报告-消费降序'!AE:AE,ROW(),0)),"")</f>
        <v/>
      </c>
      <c r="AH923" s="69" t="str">
        <f>IFERROR(CLEAN(HLOOKUP(AH$1,'1.源数据-产品报告-消费降序'!AH:AH,ROW(),0)),"")</f>
        <v/>
      </c>
      <c r="AI923" s="69" t="str">
        <f>IFERROR(CLEAN(HLOOKUP(AI$1,'1.源数据-产品报告-消费降序'!AI:AI,ROW(),0)),"")</f>
        <v/>
      </c>
      <c r="AJ923" s="69" t="str">
        <f>IFERROR(CLEAN(HLOOKUP(AJ$1,'1.源数据-产品报告-消费降序'!AJ:AJ,ROW(),0)),"")</f>
        <v/>
      </c>
      <c r="AK923" s="69" t="str">
        <f>IFERROR(CLEAN(HLOOKUP(AK$1,'1.源数据-产品报告-消费降序'!AK:AK,ROW(),0)),"")</f>
        <v/>
      </c>
      <c r="AL923" s="69" t="str">
        <f>IFERROR(CLEAN(HLOOKUP(AL$1,'1.源数据-产品报告-消费降序'!AL:AL,ROW(),0)),"")</f>
        <v/>
      </c>
      <c r="AM923" s="69" t="str">
        <f>IFERROR(CLEAN(HLOOKUP(AM$1,'1.源数据-产品报告-消费降序'!AM:AM,ROW(),0)),"")</f>
        <v/>
      </c>
      <c r="AN923" s="69" t="str">
        <f>IFERROR(CLEAN(HLOOKUP(AN$1,'1.源数据-产品报告-消费降序'!AN:AN,ROW(),0)),"")</f>
        <v/>
      </c>
      <c r="AO92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3" s="69" t="str">
        <f>IFERROR(CLEAN(HLOOKUP(AP$1,'1.源数据-产品报告-消费降序'!AP:AP,ROW(),0)),"")</f>
        <v/>
      </c>
      <c r="AS923" s="69" t="str">
        <f>IFERROR(CLEAN(HLOOKUP(AS$1,'1.源数据-产品报告-消费降序'!AS:AS,ROW(),0)),"")</f>
        <v/>
      </c>
      <c r="AT923" s="69" t="str">
        <f>IFERROR(CLEAN(HLOOKUP(AT$1,'1.源数据-产品报告-消费降序'!AT:AT,ROW(),0)),"")</f>
        <v/>
      </c>
      <c r="AU923" s="69" t="str">
        <f>IFERROR(CLEAN(HLOOKUP(AU$1,'1.源数据-产品报告-消费降序'!AU:AU,ROW(),0)),"")</f>
        <v/>
      </c>
      <c r="AV923" s="69" t="str">
        <f>IFERROR(CLEAN(HLOOKUP(AV$1,'1.源数据-产品报告-消费降序'!AV:AV,ROW(),0)),"")</f>
        <v/>
      </c>
      <c r="AW923" s="69" t="str">
        <f>IFERROR(CLEAN(HLOOKUP(AW$1,'1.源数据-产品报告-消费降序'!AW:AW,ROW(),0)),"")</f>
        <v/>
      </c>
      <c r="AX923" s="69" t="str">
        <f>IFERROR(CLEAN(HLOOKUP(AX$1,'1.源数据-产品报告-消费降序'!AX:AX,ROW(),0)),"")</f>
        <v/>
      </c>
      <c r="AY923" s="69" t="str">
        <f>IFERROR(CLEAN(HLOOKUP(AY$1,'1.源数据-产品报告-消费降序'!AY:AY,ROW(),0)),"")</f>
        <v/>
      </c>
      <c r="AZ92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3" s="69" t="str">
        <f>IFERROR(CLEAN(HLOOKUP(BA$1,'1.源数据-产品报告-消费降序'!BA:BA,ROW(),0)),"")</f>
        <v/>
      </c>
      <c r="BD923" s="69" t="str">
        <f>IFERROR(CLEAN(HLOOKUP(BD$1,'1.源数据-产品报告-消费降序'!BD:BD,ROW(),0)),"")</f>
        <v/>
      </c>
      <c r="BE923" s="69" t="str">
        <f>IFERROR(CLEAN(HLOOKUP(BE$1,'1.源数据-产品报告-消费降序'!BE:BE,ROW(),0)),"")</f>
        <v/>
      </c>
      <c r="BF923" s="69" t="str">
        <f>IFERROR(CLEAN(HLOOKUP(BF$1,'1.源数据-产品报告-消费降序'!BF:BF,ROW(),0)),"")</f>
        <v/>
      </c>
      <c r="BG923" s="69" t="str">
        <f>IFERROR(CLEAN(HLOOKUP(BG$1,'1.源数据-产品报告-消费降序'!BG:BG,ROW(),0)),"")</f>
        <v/>
      </c>
      <c r="BH923" s="69" t="str">
        <f>IFERROR(CLEAN(HLOOKUP(BH$1,'1.源数据-产品报告-消费降序'!BH:BH,ROW(),0)),"")</f>
        <v/>
      </c>
      <c r="BI923" s="69" t="str">
        <f>IFERROR(CLEAN(HLOOKUP(BI$1,'1.源数据-产品报告-消费降序'!BI:BI,ROW(),0)),"")</f>
        <v/>
      </c>
      <c r="BJ923" s="69" t="str">
        <f>IFERROR(CLEAN(HLOOKUP(BJ$1,'1.源数据-产品报告-消费降序'!BJ:BJ,ROW(),0)),"")</f>
        <v/>
      </c>
      <c r="BK92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3" s="69" t="str">
        <f>IFERROR(CLEAN(HLOOKUP(BL$1,'1.源数据-产品报告-消费降序'!BL:BL,ROW(),0)),"")</f>
        <v/>
      </c>
      <c r="BO923" s="69" t="str">
        <f>IFERROR(CLEAN(HLOOKUP(BO$1,'1.源数据-产品报告-消费降序'!BO:BO,ROW(),0)),"")</f>
        <v/>
      </c>
      <c r="BP923" s="69" t="str">
        <f>IFERROR(CLEAN(HLOOKUP(BP$1,'1.源数据-产品报告-消费降序'!BP:BP,ROW(),0)),"")</f>
        <v/>
      </c>
      <c r="BQ923" s="69" t="str">
        <f>IFERROR(CLEAN(HLOOKUP(BQ$1,'1.源数据-产品报告-消费降序'!BQ:BQ,ROW(),0)),"")</f>
        <v/>
      </c>
      <c r="BR923" s="69" t="str">
        <f>IFERROR(CLEAN(HLOOKUP(BR$1,'1.源数据-产品报告-消费降序'!BR:BR,ROW(),0)),"")</f>
        <v/>
      </c>
      <c r="BS923" s="69" t="str">
        <f>IFERROR(CLEAN(HLOOKUP(BS$1,'1.源数据-产品报告-消费降序'!BS:BS,ROW(),0)),"")</f>
        <v/>
      </c>
      <c r="BT923" s="69" t="str">
        <f>IFERROR(CLEAN(HLOOKUP(BT$1,'1.源数据-产品报告-消费降序'!BT:BT,ROW(),0)),"")</f>
        <v/>
      </c>
      <c r="BU923" s="69" t="str">
        <f>IFERROR(CLEAN(HLOOKUP(BU$1,'1.源数据-产品报告-消费降序'!BU:BU,ROW(),0)),"")</f>
        <v/>
      </c>
      <c r="BV92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3" s="69" t="str">
        <f>IFERROR(CLEAN(HLOOKUP(BW$1,'1.源数据-产品报告-消费降序'!BW:BW,ROW(),0)),"")</f>
        <v/>
      </c>
    </row>
    <row r="924" spans="1:75">
      <c r="A924" s="69" t="str">
        <f>IFERROR(CLEAN(HLOOKUP(A$1,'1.源数据-产品报告-消费降序'!A:A,ROW(),0)),"")</f>
        <v/>
      </c>
      <c r="B924" s="69" t="str">
        <f>IFERROR(CLEAN(HLOOKUP(B$1,'1.源数据-产品报告-消费降序'!B:B,ROW(),0)),"")</f>
        <v/>
      </c>
      <c r="C924" s="69" t="str">
        <f>IFERROR(CLEAN(HLOOKUP(C$1,'1.源数据-产品报告-消费降序'!C:C,ROW(),0)),"")</f>
        <v/>
      </c>
      <c r="D924" s="69" t="str">
        <f>IFERROR(CLEAN(HLOOKUP(D$1,'1.源数据-产品报告-消费降序'!D:D,ROW(),0)),"")</f>
        <v/>
      </c>
      <c r="E924" s="69" t="str">
        <f>IFERROR(CLEAN(HLOOKUP(E$1,'1.源数据-产品报告-消费降序'!E:E,ROW(),0)),"")</f>
        <v/>
      </c>
      <c r="F924" s="69" t="str">
        <f>IFERROR(CLEAN(HLOOKUP(F$1,'1.源数据-产品报告-消费降序'!F:F,ROW(),0)),"")</f>
        <v/>
      </c>
      <c r="G924" s="70">
        <f>IFERROR((HLOOKUP(G$1,'1.源数据-产品报告-消费降序'!G:G,ROW(),0)),"")</f>
        <v>0</v>
      </c>
      <c r="H92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4" s="69" t="str">
        <f>IFERROR(CLEAN(HLOOKUP(I$1,'1.源数据-产品报告-消费降序'!I:I,ROW(),0)),"")</f>
        <v/>
      </c>
      <c r="L924" s="69" t="str">
        <f>IFERROR(CLEAN(HLOOKUP(L$1,'1.源数据-产品报告-消费降序'!L:L,ROW(),0)),"")</f>
        <v/>
      </c>
      <c r="M924" s="69" t="str">
        <f>IFERROR(CLEAN(HLOOKUP(M$1,'1.源数据-产品报告-消费降序'!M:M,ROW(),0)),"")</f>
        <v/>
      </c>
      <c r="N924" s="69" t="str">
        <f>IFERROR(CLEAN(HLOOKUP(N$1,'1.源数据-产品报告-消费降序'!N:N,ROW(),0)),"")</f>
        <v/>
      </c>
      <c r="O924" s="69" t="str">
        <f>IFERROR(CLEAN(HLOOKUP(O$1,'1.源数据-产品报告-消费降序'!O:O,ROW(),0)),"")</f>
        <v/>
      </c>
      <c r="P924" s="69" t="str">
        <f>IFERROR(CLEAN(HLOOKUP(P$1,'1.源数据-产品报告-消费降序'!P:P,ROW(),0)),"")</f>
        <v/>
      </c>
      <c r="Q924" s="69" t="str">
        <f>IFERROR(CLEAN(HLOOKUP(Q$1,'1.源数据-产品报告-消费降序'!Q:Q,ROW(),0)),"")</f>
        <v/>
      </c>
      <c r="R924" s="69" t="str">
        <f>IFERROR(CLEAN(HLOOKUP(R$1,'1.源数据-产品报告-消费降序'!R:R,ROW(),0)),"")</f>
        <v/>
      </c>
      <c r="S92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4" s="69" t="str">
        <f>IFERROR(CLEAN(HLOOKUP(T$1,'1.源数据-产品报告-消费降序'!T:T,ROW(),0)),"")</f>
        <v/>
      </c>
      <c r="W924" s="69" t="str">
        <f>IFERROR(CLEAN(HLOOKUP(W$1,'1.源数据-产品报告-消费降序'!W:W,ROW(),0)),"")</f>
        <v/>
      </c>
      <c r="X924" s="69" t="str">
        <f>IFERROR(CLEAN(HLOOKUP(X$1,'1.源数据-产品报告-消费降序'!X:X,ROW(),0)),"")</f>
        <v/>
      </c>
      <c r="Y924" s="69" t="str">
        <f>IFERROR(CLEAN(HLOOKUP(Y$1,'1.源数据-产品报告-消费降序'!Y:Y,ROW(),0)),"")</f>
        <v/>
      </c>
      <c r="Z924" s="69" t="str">
        <f>IFERROR(CLEAN(HLOOKUP(Z$1,'1.源数据-产品报告-消费降序'!Z:Z,ROW(),0)),"")</f>
        <v/>
      </c>
      <c r="AA924" s="69" t="str">
        <f>IFERROR(CLEAN(HLOOKUP(AA$1,'1.源数据-产品报告-消费降序'!AA:AA,ROW(),0)),"")</f>
        <v/>
      </c>
      <c r="AB924" s="69" t="str">
        <f>IFERROR(CLEAN(HLOOKUP(AB$1,'1.源数据-产品报告-消费降序'!AB:AB,ROW(),0)),"")</f>
        <v/>
      </c>
      <c r="AC924" s="69" t="str">
        <f>IFERROR(CLEAN(HLOOKUP(AC$1,'1.源数据-产品报告-消费降序'!AC:AC,ROW(),0)),"")</f>
        <v/>
      </c>
      <c r="AD92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4" s="69" t="str">
        <f>IFERROR(CLEAN(HLOOKUP(AE$1,'1.源数据-产品报告-消费降序'!AE:AE,ROW(),0)),"")</f>
        <v/>
      </c>
      <c r="AH924" s="69" t="str">
        <f>IFERROR(CLEAN(HLOOKUP(AH$1,'1.源数据-产品报告-消费降序'!AH:AH,ROW(),0)),"")</f>
        <v/>
      </c>
      <c r="AI924" s="69" t="str">
        <f>IFERROR(CLEAN(HLOOKUP(AI$1,'1.源数据-产品报告-消费降序'!AI:AI,ROW(),0)),"")</f>
        <v/>
      </c>
      <c r="AJ924" s="69" t="str">
        <f>IFERROR(CLEAN(HLOOKUP(AJ$1,'1.源数据-产品报告-消费降序'!AJ:AJ,ROW(),0)),"")</f>
        <v/>
      </c>
      <c r="AK924" s="69" t="str">
        <f>IFERROR(CLEAN(HLOOKUP(AK$1,'1.源数据-产品报告-消费降序'!AK:AK,ROW(),0)),"")</f>
        <v/>
      </c>
      <c r="AL924" s="69" t="str">
        <f>IFERROR(CLEAN(HLOOKUP(AL$1,'1.源数据-产品报告-消费降序'!AL:AL,ROW(),0)),"")</f>
        <v/>
      </c>
      <c r="AM924" s="69" t="str">
        <f>IFERROR(CLEAN(HLOOKUP(AM$1,'1.源数据-产品报告-消费降序'!AM:AM,ROW(),0)),"")</f>
        <v/>
      </c>
      <c r="AN924" s="69" t="str">
        <f>IFERROR(CLEAN(HLOOKUP(AN$1,'1.源数据-产品报告-消费降序'!AN:AN,ROW(),0)),"")</f>
        <v/>
      </c>
      <c r="AO92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4" s="69" t="str">
        <f>IFERROR(CLEAN(HLOOKUP(AP$1,'1.源数据-产品报告-消费降序'!AP:AP,ROW(),0)),"")</f>
        <v/>
      </c>
      <c r="AS924" s="69" t="str">
        <f>IFERROR(CLEAN(HLOOKUP(AS$1,'1.源数据-产品报告-消费降序'!AS:AS,ROW(),0)),"")</f>
        <v/>
      </c>
      <c r="AT924" s="69" t="str">
        <f>IFERROR(CLEAN(HLOOKUP(AT$1,'1.源数据-产品报告-消费降序'!AT:AT,ROW(),0)),"")</f>
        <v/>
      </c>
      <c r="AU924" s="69" t="str">
        <f>IFERROR(CLEAN(HLOOKUP(AU$1,'1.源数据-产品报告-消费降序'!AU:AU,ROW(),0)),"")</f>
        <v/>
      </c>
      <c r="AV924" s="69" t="str">
        <f>IFERROR(CLEAN(HLOOKUP(AV$1,'1.源数据-产品报告-消费降序'!AV:AV,ROW(),0)),"")</f>
        <v/>
      </c>
      <c r="AW924" s="69" t="str">
        <f>IFERROR(CLEAN(HLOOKUP(AW$1,'1.源数据-产品报告-消费降序'!AW:AW,ROW(),0)),"")</f>
        <v/>
      </c>
      <c r="AX924" s="69" t="str">
        <f>IFERROR(CLEAN(HLOOKUP(AX$1,'1.源数据-产品报告-消费降序'!AX:AX,ROW(),0)),"")</f>
        <v/>
      </c>
      <c r="AY924" s="69" t="str">
        <f>IFERROR(CLEAN(HLOOKUP(AY$1,'1.源数据-产品报告-消费降序'!AY:AY,ROW(),0)),"")</f>
        <v/>
      </c>
      <c r="AZ92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4" s="69" t="str">
        <f>IFERROR(CLEAN(HLOOKUP(BA$1,'1.源数据-产品报告-消费降序'!BA:BA,ROW(),0)),"")</f>
        <v/>
      </c>
      <c r="BD924" s="69" t="str">
        <f>IFERROR(CLEAN(HLOOKUP(BD$1,'1.源数据-产品报告-消费降序'!BD:BD,ROW(),0)),"")</f>
        <v/>
      </c>
      <c r="BE924" s="69" t="str">
        <f>IFERROR(CLEAN(HLOOKUP(BE$1,'1.源数据-产品报告-消费降序'!BE:BE,ROW(),0)),"")</f>
        <v/>
      </c>
      <c r="BF924" s="69" t="str">
        <f>IFERROR(CLEAN(HLOOKUP(BF$1,'1.源数据-产品报告-消费降序'!BF:BF,ROW(),0)),"")</f>
        <v/>
      </c>
      <c r="BG924" s="69" t="str">
        <f>IFERROR(CLEAN(HLOOKUP(BG$1,'1.源数据-产品报告-消费降序'!BG:BG,ROW(),0)),"")</f>
        <v/>
      </c>
      <c r="BH924" s="69" t="str">
        <f>IFERROR(CLEAN(HLOOKUP(BH$1,'1.源数据-产品报告-消费降序'!BH:BH,ROW(),0)),"")</f>
        <v/>
      </c>
      <c r="BI924" s="69" t="str">
        <f>IFERROR(CLEAN(HLOOKUP(BI$1,'1.源数据-产品报告-消费降序'!BI:BI,ROW(),0)),"")</f>
        <v/>
      </c>
      <c r="BJ924" s="69" t="str">
        <f>IFERROR(CLEAN(HLOOKUP(BJ$1,'1.源数据-产品报告-消费降序'!BJ:BJ,ROW(),0)),"")</f>
        <v/>
      </c>
      <c r="BK92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4" s="69" t="str">
        <f>IFERROR(CLEAN(HLOOKUP(BL$1,'1.源数据-产品报告-消费降序'!BL:BL,ROW(),0)),"")</f>
        <v/>
      </c>
      <c r="BO924" s="69" t="str">
        <f>IFERROR(CLEAN(HLOOKUP(BO$1,'1.源数据-产品报告-消费降序'!BO:BO,ROW(),0)),"")</f>
        <v/>
      </c>
      <c r="BP924" s="69" t="str">
        <f>IFERROR(CLEAN(HLOOKUP(BP$1,'1.源数据-产品报告-消费降序'!BP:BP,ROW(),0)),"")</f>
        <v/>
      </c>
      <c r="BQ924" s="69" t="str">
        <f>IFERROR(CLEAN(HLOOKUP(BQ$1,'1.源数据-产品报告-消费降序'!BQ:BQ,ROW(),0)),"")</f>
        <v/>
      </c>
      <c r="BR924" s="69" t="str">
        <f>IFERROR(CLEAN(HLOOKUP(BR$1,'1.源数据-产品报告-消费降序'!BR:BR,ROW(),0)),"")</f>
        <v/>
      </c>
      <c r="BS924" s="69" t="str">
        <f>IFERROR(CLEAN(HLOOKUP(BS$1,'1.源数据-产品报告-消费降序'!BS:BS,ROW(),0)),"")</f>
        <v/>
      </c>
      <c r="BT924" s="69" t="str">
        <f>IFERROR(CLEAN(HLOOKUP(BT$1,'1.源数据-产品报告-消费降序'!BT:BT,ROW(),0)),"")</f>
        <v/>
      </c>
      <c r="BU924" s="69" t="str">
        <f>IFERROR(CLEAN(HLOOKUP(BU$1,'1.源数据-产品报告-消费降序'!BU:BU,ROW(),0)),"")</f>
        <v/>
      </c>
      <c r="BV92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4" s="69" t="str">
        <f>IFERROR(CLEAN(HLOOKUP(BW$1,'1.源数据-产品报告-消费降序'!BW:BW,ROW(),0)),"")</f>
        <v/>
      </c>
    </row>
    <row r="925" spans="1:75">
      <c r="A925" s="69" t="str">
        <f>IFERROR(CLEAN(HLOOKUP(A$1,'1.源数据-产品报告-消费降序'!A:A,ROW(),0)),"")</f>
        <v/>
      </c>
      <c r="B925" s="69" t="str">
        <f>IFERROR(CLEAN(HLOOKUP(B$1,'1.源数据-产品报告-消费降序'!B:B,ROW(),0)),"")</f>
        <v/>
      </c>
      <c r="C925" s="69" t="str">
        <f>IFERROR(CLEAN(HLOOKUP(C$1,'1.源数据-产品报告-消费降序'!C:C,ROW(),0)),"")</f>
        <v/>
      </c>
      <c r="D925" s="69" t="str">
        <f>IFERROR(CLEAN(HLOOKUP(D$1,'1.源数据-产品报告-消费降序'!D:D,ROW(),0)),"")</f>
        <v/>
      </c>
      <c r="E925" s="69" t="str">
        <f>IFERROR(CLEAN(HLOOKUP(E$1,'1.源数据-产品报告-消费降序'!E:E,ROW(),0)),"")</f>
        <v/>
      </c>
      <c r="F925" s="69" t="str">
        <f>IFERROR(CLEAN(HLOOKUP(F$1,'1.源数据-产品报告-消费降序'!F:F,ROW(),0)),"")</f>
        <v/>
      </c>
      <c r="G925" s="70">
        <f>IFERROR((HLOOKUP(G$1,'1.源数据-产品报告-消费降序'!G:G,ROW(),0)),"")</f>
        <v>0</v>
      </c>
      <c r="H92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5" s="69" t="str">
        <f>IFERROR(CLEAN(HLOOKUP(I$1,'1.源数据-产品报告-消费降序'!I:I,ROW(),0)),"")</f>
        <v/>
      </c>
      <c r="L925" s="69" t="str">
        <f>IFERROR(CLEAN(HLOOKUP(L$1,'1.源数据-产品报告-消费降序'!L:L,ROW(),0)),"")</f>
        <v/>
      </c>
      <c r="M925" s="69" t="str">
        <f>IFERROR(CLEAN(HLOOKUP(M$1,'1.源数据-产品报告-消费降序'!M:M,ROW(),0)),"")</f>
        <v/>
      </c>
      <c r="N925" s="69" t="str">
        <f>IFERROR(CLEAN(HLOOKUP(N$1,'1.源数据-产品报告-消费降序'!N:N,ROW(),0)),"")</f>
        <v/>
      </c>
      <c r="O925" s="69" t="str">
        <f>IFERROR(CLEAN(HLOOKUP(O$1,'1.源数据-产品报告-消费降序'!O:O,ROW(),0)),"")</f>
        <v/>
      </c>
      <c r="P925" s="69" t="str">
        <f>IFERROR(CLEAN(HLOOKUP(P$1,'1.源数据-产品报告-消费降序'!P:P,ROW(),0)),"")</f>
        <v/>
      </c>
      <c r="Q925" s="69" t="str">
        <f>IFERROR(CLEAN(HLOOKUP(Q$1,'1.源数据-产品报告-消费降序'!Q:Q,ROW(),0)),"")</f>
        <v/>
      </c>
      <c r="R925" s="69" t="str">
        <f>IFERROR(CLEAN(HLOOKUP(R$1,'1.源数据-产品报告-消费降序'!R:R,ROW(),0)),"")</f>
        <v/>
      </c>
      <c r="S92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5" s="69" t="str">
        <f>IFERROR(CLEAN(HLOOKUP(T$1,'1.源数据-产品报告-消费降序'!T:T,ROW(),0)),"")</f>
        <v/>
      </c>
      <c r="W925" s="69" t="str">
        <f>IFERROR(CLEAN(HLOOKUP(W$1,'1.源数据-产品报告-消费降序'!W:W,ROW(),0)),"")</f>
        <v/>
      </c>
      <c r="X925" s="69" t="str">
        <f>IFERROR(CLEAN(HLOOKUP(X$1,'1.源数据-产品报告-消费降序'!X:X,ROW(),0)),"")</f>
        <v/>
      </c>
      <c r="Y925" s="69" t="str">
        <f>IFERROR(CLEAN(HLOOKUP(Y$1,'1.源数据-产品报告-消费降序'!Y:Y,ROW(),0)),"")</f>
        <v/>
      </c>
      <c r="Z925" s="69" t="str">
        <f>IFERROR(CLEAN(HLOOKUP(Z$1,'1.源数据-产品报告-消费降序'!Z:Z,ROW(),0)),"")</f>
        <v/>
      </c>
      <c r="AA925" s="69" t="str">
        <f>IFERROR(CLEAN(HLOOKUP(AA$1,'1.源数据-产品报告-消费降序'!AA:AA,ROW(),0)),"")</f>
        <v/>
      </c>
      <c r="AB925" s="69" t="str">
        <f>IFERROR(CLEAN(HLOOKUP(AB$1,'1.源数据-产品报告-消费降序'!AB:AB,ROW(),0)),"")</f>
        <v/>
      </c>
      <c r="AC925" s="69" t="str">
        <f>IFERROR(CLEAN(HLOOKUP(AC$1,'1.源数据-产品报告-消费降序'!AC:AC,ROW(),0)),"")</f>
        <v/>
      </c>
      <c r="AD92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5" s="69" t="str">
        <f>IFERROR(CLEAN(HLOOKUP(AE$1,'1.源数据-产品报告-消费降序'!AE:AE,ROW(),0)),"")</f>
        <v/>
      </c>
      <c r="AH925" s="69" t="str">
        <f>IFERROR(CLEAN(HLOOKUP(AH$1,'1.源数据-产品报告-消费降序'!AH:AH,ROW(),0)),"")</f>
        <v/>
      </c>
      <c r="AI925" s="69" t="str">
        <f>IFERROR(CLEAN(HLOOKUP(AI$1,'1.源数据-产品报告-消费降序'!AI:AI,ROW(),0)),"")</f>
        <v/>
      </c>
      <c r="AJ925" s="69" t="str">
        <f>IFERROR(CLEAN(HLOOKUP(AJ$1,'1.源数据-产品报告-消费降序'!AJ:AJ,ROW(),0)),"")</f>
        <v/>
      </c>
      <c r="AK925" s="69" t="str">
        <f>IFERROR(CLEAN(HLOOKUP(AK$1,'1.源数据-产品报告-消费降序'!AK:AK,ROW(),0)),"")</f>
        <v/>
      </c>
      <c r="AL925" s="69" t="str">
        <f>IFERROR(CLEAN(HLOOKUP(AL$1,'1.源数据-产品报告-消费降序'!AL:AL,ROW(),0)),"")</f>
        <v/>
      </c>
      <c r="AM925" s="69" t="str">
        <f>IFERROR(CLEAN(HLOOKUP(AM$1,'1.源数据-产品报告-消费降序'!AM:AM,ROW(),0)),"")</f>
        <v/>
      </c>
      <c r="AN925" s="69" t="str">
        <f>IFERROR(CLEAN(HLOOKUP(AN$1,'1.源数据-产品报告-消费降序'!AN:AN,ROW(),0)),"")</f>
        <v/>
      </c>
      <c r="AO92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5" s="69" t="str">
        <f>IFERROR(CLEAN(HLOOKUP(AP$1,'1.源数据-产品报告-消费降序'!AP:AP,ROW(),0)),"")</f>
        <v/>
      </c>
      <c r="AS925" s="69" t="str">
        <f>IFERROR(CLEAN(HLOOKUP(AS$1,'1.源数据-产品报告-消费降序'!AS:AS,ROW(),0)),"")</f>
        <v/>
      </c>
      <c r="AT925" s="69" t="str">
        <f>IFERROR(CLEAN(HLOOKUP(AT$1,'1.源数据-产品报告-消费降序'!AT:AT,ROW(),0)),"")</f>
        <v/>
      </c>
      <c r="AU925" s="69" t="str">
        <f>IFERROR(CLEAN(HLOOKUP(AU$1,'1.源数据-产品报告-消费降序'!AU:AU,ROW(),0)),"")</f>
        <v/>
      </c>
      <c r="AV925" s="69" t="str">
        <f>IFERROR(CLEAN(HLOOKUP(AV$1,'1.源数据-产品报告-消费降序'!AV:AV,ROW(),0)),"")</f>
        <v/>
      </c>
      <c r="AW925" s="69" t="str">
        <f>IFERROR(CLEAN(HLOOKUP(AW$1,'1.源数据-产品报告-消费降序'!AW:AW,ROW(),0)),"")</f>
        <v/>
      </c>
      <c r="AX925" s="69" t="str">
        <f>IFERROR(CLEAN(HLOOKUP(AX$1,'1.源数据-产品报告-消费降序'!AX:AX,ROW(),0)),"")</f>
        <v/>
      </c>
      <c r="AY925" s="69" t="str">
        <f>IFERROR(CLEAN(HLOOKUP(AY$1,'1.源数据-产品报告-消费降序'!AY:AY,ROW(),0)),"")</f>
        <v/>
      </c>
      <c r="AZ92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5" s="69" t="str">
        <f>IFERROR(CLEAN(HLOOKUP(BA$1,'1.源数据-产品报告-消费降序'!BA:BA,ROW(),0)),"")</f>
        <v/>
      </c>
      <c r="BD925" s="69" t="str">
        <f>IFERROR(CLEAN(HLOOKUP(BD$1,'1.源数据-产品报告-消费降序'!BD:BD,ROW(),0)),"")</f>
        <v/>
      </c>
      <c r="BE925" s="69" t="str">
        <f>IFERROR(CLEAN(HLOOKUP(BE$1,'1.源数据-产品报告-消费降序'!BE:BE,ROW(),0)),"")</f>
        <v/>
      </c>
      <c r="BF925" s="69" t="str">
        <f>IFERROR(CLEAN(HLOOKUP(BF$1,'1.源数据-产品报告-消费降序'!BF:BF,ROW(),0)),"")</f>
        <v/>
      </c>
      <c r="BG925" s="69" t="str">
        <f>IFERROR(CLEAN(HLOOKUP(BG$1,'1.源数据-产品报告-消费降序'!BG:BG,ROW(),0)),"")</f>
        <v/>
      </c>
      <c r="BH925" s="69" t="str">
        <f>IFERROR(CLEAN(HLOOKUP(BH$1,'1.源数据-产品报告-消费降序'!BH:BH,ROW(),0)),"")</f>
        <v/>
      </c>
      <c r="BI925" s="69" t="str">
        <f>IFERROR(CLEAN(HLOOKUP(BI$1,'1.源数据-产品报告-消费降序'!BI:BI,ROW(),0)),"")</f>
        <v/>
      </c>
      <c r="BJ925" s="69" t="str">
        <f>IFERROR(CLEAN(HLOOKUP(BJ$1,'1.源数据-产品报告-消费降序'!BJ:BJ,ROW(),0)),"")</f>
        <v/>
      </c>
      <c r="BK92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5" s="69" t="str">
        <f>IFERROR(CLEAN(HLOOKUP(BL$1,'1.源数据-产品报告-消费降序'!BL:BL,ROW(),0)),"")</f>
        <v/>
      </c>
      <c r="BO925" s="69" t="str">
        <f>IFERROR(CLEAN(HLOOKUP(BO$1,'1.源数据-产品报告-消费降序'!BO:BO,ROW(),0)),"")</f>
        <v/>
      </c>
      <c r="BP925" s="69" t="str">
        <f>IFERROR(CLEAN(HLOOKUP(BP$1,'1.源数据-产品报告-消费降序'!BP:BP,ROW(),0)),"")</f>
        <v/>
      </c>
      <c r="BQ925" s="69" t="str">
        <f>IFERROR(CLEAN(HLOOKUP(BQ$1,'1.源数据-产品报告-消费降序'!BQ:BQ,ROW(),0)),"")</f>
        <v/>
      </c>
      <c r="BR925" s="69" t="str">
        <f>IFERROR(CLEAN(HLOOKUP(BR$1,'1.源数据-产品报告-消费降序'!BR:BR,ROW(),0)),"")</f>
        <v/>
      </c>
      <c r="BS925" s="69" t="str">
        <f>IFERROR(CLEAN(HLOOKUP(BS$1,'1.源数据-产品报告-消费降序'!BS:BS,ROW(),0)),"")</f>
        <v/>
      </c>
      <c r="BT925" s="69" t="str">
        <f>IFERROR(CLEAN(HLOOKUP(BT$1,'1.源数据-产品报告-消费降序'!BT:BT,ROW(),0)),"")</f>
        <v/>
      </c>
      <c r="BU925" s="69" t="str">
        <f>IFERROR(CLEAN(HLOOKUP(BU$1,'1.源数据-产品报告-消费降序'!BU:BU,ROW(),0)),"")</f>
        <v/>
      </c>
      <c r="BV92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5" s="69" t="str">
        <f>IFERROR(CLEAN(HLOOKUP(BW$1,'1.源数据-产品报告-消费降序'!BW:BW,ROW(),0)),"")</f>
        <v/>
      </c>
    </row>
    <row r="926" spans="1:75">
      <c r="A926" s="69" t="str">
        <f>IFERROR(CLEAN(HLOOKUP(A$1,'1.源数据-产品报告-消费降序'!A:A,ROW(),0)),"")</f>
        <v/>
      </c>
      <c r="B926" s="69" t="str">
        <f>IFERROR(CLEAN(HLOOKUP(B$1,'1.源数据-产品报告-消费降序'!B:B,ROW(),0)),"")</f>
        <v/>
      </c>
      <c r="C926" s="69" t="str">
        <f>IFERROR(CLEAN(HLOOKUP(C$1,'1.源数据-产品报告-消费降序'!C:C,ROW(),0)),"")</f>
        <v/>
      </c>
      <c r="D926" s="69" t="str">
        <f>IFERROR(CLEAN(HLOOKUP(D$1,'1.源数据-产品报告-消费降序'!D:D,ROW(),0)),"")</f>
        <v/>
      </c>
      <c r="E926" s="69" t="str">
        <f>IFERROR(CLEAN(HLOOKUP(E$1,'1.源数据-产品报告-消费降序'!E:E,ROW(),0)),"")</f>
        <v/>
      </c>
      <c r="F926" s="69" t="str">
        <f>IFERROR(CLEAN(HLOOKUP(F$1,'1.源数据-产品报告-消费降序'!F:F,ROW(),0)),"")</f>
        <v/>
      </c>
      <c r="G926" s="70">
        <f>IFERROR((HLOOKUP(G$1,'1.源数据-产品报告-消费降序'!G:G,ROW(),0)),"")</f>
        <v>0</v>
      </c>
      <c r="H92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6" s="69" t="str">
        <f>IFERROR(CLEAN(HLOOKUP(I$1,'1.源数据-产品报告-消费降序'!I:I,ROW(),0)),"")</f>
        <v/>
      </c>
      <c r="L926" s="69" t="str">
        <f>IFERROR(CLEAN(HLOOKUP(L$1,'1.源数据-产品报告-消费降序'!L:L,ROW(),0)),"")</f>
        <v/>
      </c>
      <c r="M926" s="69" t="str">
        <f>IFERROR(CLEAN(HLOOKUP(M$1,'1.源数据-产品报告-消费降序'!M:M,ROW(),0)),"")</f>
        <v/>
      </c>
      <c r="N926" s="69" t="str">
        <f>IFERROR(CLEAN(HLOOKUP(N$1,'1.源数据-产品报告-消费降序'!N:N,ROW(),0)),"")</f>
        <v/>
      </c>
      <c r="O926" s="69" t="str">
        <f>IFERROR(CLEAN(HLOOKUP(O$1,'1.源数据-产品报告-消费降序'!O:O,ROW(),0)),"")</f>
        <v/>
      </c>
      <c r="P926" s="69" t="str">
        <f>IFERROR(CLEAN(HLOOKUP(P$1,'1.源数据-产品报告-消费降序'!P:P,ROW(),0)),"")</f>
        <v/>
      </c>
      <c r="Q926" s="69" t="str">
        <f>IFERROR(CLEAN(HLOOKUP(Q$1,'1.源数据-产品报告-消费降序'!Q:Q,ROW(),0)),"")</f>
        <v/>
      </c>
      <c r="R926" s="69" t="str">
        <f>IFERROR(CLEAN(HLOOKUP(R$1,'1.源数据-产品报告-消费降序'!R:R,ROW(),0)),"")</f>
        <v/>
      </c>
      <c r="S92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6" s="69" t="str">
        <f>IFERROR(CLEAN(HLOOKUP(T$1,'1.源数据-产品报告-消费降序'!T:T,ROW(),0)),"")</f>
        <v/>
      </c>
      <c r="W926" s="69" t="str">
        <f>IFERROR(CLEAN(HLOOKUP(W$1,'1.源数据-产品报告-消费降序'!W:W,ROW(),0)),"")</f>
        <v/>
      </c>
      <c r="X926" s="69" t="str">
        <f>IFERROR(CLEAN(HLOOKUP(X$1,'1.源数据-产品报告-消费降序'!X:X,ROW(),0)),"")</f>
        <v/>
      </c>
      <c r="Y926" s="69" t="str">
        <f>IFERROR(CLEAN(HLOOKUP(Y$1,'1.源数据-产品报告-消费降序'!Y:Y,ROW(),0)),"")</f>
        <v/>
      </c>
      <c r="Z926" s="69" t="str">
        <f>IFERROR(CLEAN(HLOOKUP(Z$1,'1.源数据-产品报告-消费降序'!Z:Z,ROW(),0)),"")</f>
        <v/>
      </c>
      <c r="AA926" s="69" t="str">
        <f>IFERROR(CLEAN(HLOOKUP(AA$1,'1.源数据-产品报告-消费降序'!AA:AA,ROW(),0)),"")</f>
        <v/>
      </c>
      <c r="AB926" s="69" t="str">
        <f>IFERROR(CLEAN(HLOOKUP(AB$1,'1.源数据-产品报告-消费降序'!AB:AB,ROW(),0)),"")</f>
        <v/>
      </c>
      <c r="AC926" s="69" t="str">
        <f>IFERROR(CLEAN(HLOOKUP(AC$1,'1.源数据-产品报告-消费降序'!AC:AC,ROW(),0)),"")</f>
        <v/>
      </c>
      <c r="AD92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6" s="69" t="str">
        <f>IFERROR(CLEAN(HLOOKUP(AE$1,'1.源数据-产品报告-消费降序'!AE:AE,ROW(),0)),"")</f>
        <v/>
      </c>
      <c r="AH926" s="69" t="str">
        <f>IFERROR(CLEAN(HLOOKUP(AH$1,'1.源数据-产品报告-消费降序'!AH:AH,ROW(),0)),"")</f>
        <v/>
      </c>
      <c r="AI926" s="69" t="str">
        <f>IFERROR(CLEAN(HLOOKUP(AI$1,'1.源数据-产品报告-消费降序'!AI:AI,ROW(),0)),"")</f>
        <v/>
      </c>
      <c r="AJ926" s="69" t="str">
        <f>IFERROR(CLEAN(HLOOKUP(AJ$1,'1.源数据-产品报告-消费降序'!AJ:AJ,ROW(),0)),"")</f>
        <v/>
      </c>
      <c r="AK926" s="69" t="str">
        <f>IFERROR(CLEAN(HLOOKUP(AK$1,'1.源数据-产品报告-消费降序'!AK:AK,ROW(),0)),"")</f>
        <v/>
      </c>
      <c r="AL926" s="69" t="str">
        <f>IFERROR(CLEAN(HLOOKUP(AL$1,'1.源数据-产品报告-消费降序'!AL:AL,ROW(),0)),"")</f>
        <v/>
      </c>
      <c r="AM926" s="69" t="str">
        <f>IFERROR(CLEAN(HLOOKUP(AM$1,'1.源数据-产品报告-消费降序'!AM:AM,ROW(),0)),"")</f>
        <v/>
      </c>
      <c r="AN926" s="69" t="str">
        <f>IFERROR(CLEAN(HLOOKUP(AN$1,'1.源数据-产品报告-消费降序'!AN:AN,ROW(),0)),"")</f>
        <v/>
      </c>
      <c r="AO92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6" s="69" t="str">
        <f>IFERROR(CLEAN(HLOOKUP(AP$1,'1.源数据-产品报告-消费降序'!AP:AP,ROW(),0)),"")</f>
        <v/>
      </c>
      <c r="AS926" s="69" t="str">
        <f>IFERROR(CLEAN(HLOOKUP(AS$1,'1.源数据-产品报告-消费降序'!AS:AS,ROW(),0)),"")</f>
        <v/>
      </c>
      <c r="AT926" s="69" t="str">
        <f>IFERROR(CLEAN(HLOOKUP(AT$1,'1.源数据-产品报告-消费降序'!AT:AT,ROW(),0)),"")</f>
        <v/>
      </c>
      <c r="AU926" s="69" t="str">
        <f>IFERROR(CLEAN(HLOOKUP(AU$1,'1.源数据-产品报告-消费降序'!AU:AU,ROW(),0)),"")</f>
        <v/>
      </c>
      <c r="AV926" s="69" t="str">
        <f>IFERROR(CLEAN(HLOOKUP(AV$1,'1.源数据-产品报告-消费降序'!AV:AV,ROW(),0)),"")</f>
        <v/>
      </c>
      <c r="AW926" s="69" t="str">
        <f>IFERROR(CLEAN(HLOOKUP(AW$1,'1.源数据-产品报告-消费降序'!AW:AW,ROW(),0)),"")</f>
        <v/>
      </c>
      <c r="AX926" s="69" t="str">
        <f>IFERROR(CLEAN(HLOOKUP(AX$1,'1.源数据-产品报告-消费降序'!AX:AX,ROW(),0)),"")</f>
        <v/>
      </c>
      <c r="AY926" s="69" t="str">
        <f>IFERROR(CLEAN(HLOOKUP(AY$1,'1.源数据-产品报告-消费降序'!AY:AY,ROW(),0)),"")</f>
        <v/>
      </c>
      <c r="AZ92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6" s="69" t="str">
        <f>IFERROR(CLEAN(HLOOKUP(BA$1,'1.源数据-产品报告-消费降序'!BA:BA,ROW(),0)),"")</f>
        <v/>
      </c>
      <c r="BD926" s="69" t="str">
        <f>IFERROR(CLEAN(HLOOKUP(BD$1,'1.源数据-产品报告-消费降序'!BD:BD,ROW(),0)),"")</f>
        <v/>
      </c>
      <c r="BE926" s="69" t="str">
        <f>IFERROR(CLEAN(HLOOKUP(BE$1,'1.源数据-产品报告-消费降序'!BE:BE,ROW(),0)),"")</f>
        <v/>
      </c>
      <c r="BF926" s="69" t="str">
        <f>IFERROR(CLEAN(HLOOKUP(BF$1,'1.源数据-产品报告-消费降序'!BF:BF,ROW(),0)),"")</f>
        <v/>
      </c>
      <c r="BG926" s="69" t="str">
        <f>IFERROR(CLEAN(HLOOKUP(BG$1,'1.源数据-产品报告-消费降序'!BG:BG,ROW(),0)),"")</f>
        <v/>
      </c>
      <c r="BH926" s="69" t="str">
        <f>IFERROR(CLEAN(HLOOKUP(BH$1,'1.源数据-产品报告-消费降序'!BH:BH,ROW(),0)),"")</f>
        <v/>
      </c>
      <c r="BI926" s="69" t="str">
        <f>IFERROR(CLEAN(HLOOKUP(BI$1,'1.源数据-产品报告-消费降序'!BI:BI,ROW(),0)),"")</f>
        <v/>
      </c>
      <c r="BJ926" s="69" t="str">
        <f>IFERROR(CLEAN(HLOOKUP(BJ$1,'1.源数据-产品报告-消费降序'!BJ:BJ,ROW(),0)),"")</f>
        <v/>
      </c>
      <c r="BK92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6" s="69" t="str">
        <f>IFERROR(CLEAN(HLOOKUP(BL$1,'1.源数据-产品报告-消费降序'!BL:BL,ROW(),0)),"")</f>
        <v/>
      </c>
      <c r="BO926" s="69" t="str">
        <f>IFERROR(CLEAN(HLOOKUP(BO$1,'1.源数据-产品报告-消费降序'!BO:BO,ROW(),0)),"")</f>
        <v/>
      </c>
      <c r="BP926" s="69" t="str">
        <f>IFERROR(CLEAN(HLOOKUP(BP$1,'1.源数据-产品报告-消费降序'!BP:BP,ROW(),0)),"")</f>
        <v/>
      </c>
      <c r="BQ926" s="69" t="str">
        <f>IFERROR(CLEAN(HLOOKUP(BQ$1,'1.源数据-产品报告-消费降序'!BQ:BQ,ROW(),0)),"")</f>
        <v/>
      </c>
      <c r="BR926" s="69" t="str">
        <f>IFERROR(CLEAN(HLOOKUP(BR$1,'1.源数据-产品报告-消费降序'!BR:BR,ROW(),0)),"")</f>
        <v/>
      </c>
      <c r="BS926" s="69" t="str">
        <f>IFERROR(CLEAN(HLOOKUP(BS$1,'1.源数据-产品报告-消费降序'!BS:BS,ROW(),0)),"")</f>
        <v/>
      </c>
      <c r="BT926" s="69" t="str">
        <f>IFERROR(CLEAN(HLOOKUP(BT$1,'1.源数据-产品报告-消费降序'!BT:BT,ROW(),0)),"")</f>
        <v/>
      </c>
      <c r="BU926" s="69" t="str">
        <f>IFERROR(CLEAN(HLOOKUP(BU$1,'1.源数据-产品报告-消费降序'!BU:BU,ROW(),0)),"")</f>
        <v/>
      </c>
      <c r="BV92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6" s="69" t="str">
        <f>IFERROR(CLEAN(HLOOKUP(BW$1,'1.源数据-产品报告-消费降序'!BW:BW,ROW(),0)),"")</f>
        <v/>
      </c>
    </row>
    <row r="927" spans="1:75">
      <c r="A927" s="69" t="str">
        <f>IFERROR(CLEAN(HLOOKUP(A$1,'1.源数据-产品报告-消费降序'!A:A,ROW(),0)),"")</f>
        <v/>
      </c>
      <c r="B927" s="69" t="str">
        <f>IFERROR(CLEAN(HLOOKUP(B$1,'1.源数据-产品报告-消费降序'!B:B,ROW(),0)),"")</f>
        <v/>
      </c>
      <c r="C927" s="69" t="str">
        <f>IFERROR(CLEAN(HLOOKUP(C$1,'1.源数据-产品报告-消费降序'!C:C,ROW(),0)),"")</f>
        <v/>
      </c>
      <c r="D927" s="69" t="str">
        <f>IFERROR(CLEAN(HLOOKUP(D$1,'1.源数据-产品报告-消费降序'!D:D,ROW(),0)),"")</f>
        <v/>
      </c>
      <c r="E927" s="69" t="str">
        <f>IFERROR(CLEAN(HLOOKUP(E$1,'1.源数据-产品报告-消费降序'!E:E,ROW(),0)),"")</f>
        <v/>
      </c>
      <c r="F927" s="69" t="str">
        <f>IFERROR(CLEAN(HLOOKUP(F$1,'1.源数据-产品报告-消费降序'!F:F,ROW(),0)),"")</f>
        <v/>
      </c>
      <c r="G927" s="70">
        <f>IFERROR((HLOOKUP(G$1,'1.源数据-产品报告-消费降序'!G:G,ROW(),0)),"")</f>
        <v>0</v>
      </c>
      <c r="H92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7" s="69" t="str">
        <f>IFERROR(CLEAN(HLOOKUP(I$1,'1.源数据-产品报告-消费降序'!I:I,ROW(),0)),"")</f>
        <v/>
      </c>
      <c r="L927" s="69" t="str">
        <f>IFERROR(CLEAN(HLOOKUP(L$1,'1.源数据-产品报告-消费降序'!L:L,ROW(),0)),"")</f>
        <v/>
      </c>
      <c r="M927" s="69" t="str">
        <f>IFERROR(CLEAN(HLOOKUP(M$1,'1.源数据-产品报告-消费降序'!M:M,ROW(),0)),"")</f>
        <v/>
      </c>
      <c r="N927" s="69" t="str">
        <f>IFERROR(CLEAN(HLOOKUP(N$1,'1.源数据-产品报告-消费降序'!N:N,ROW(),0)),"")</f>
        <v/>
      </c>
      <c r="O927" s="69" t="str">
        <f>IFERROR(CLEAN(HLOOKUP(O$1,'1.源数据-产品报告-消费降序'!O:O,ROW(),0)),"")</f>
        <v/>
      </c>
      <c r="P927" s="69" t="str">
        <f>IFERROR(CLEAN(HLOOKUP(P$1,'1.源数据-产品报告-消费降序'!P:P,ROW(),0)),"")</f>
        <v/>
      </c>
      <c r="Q927" s="69" t="str">
        <f>IFERROR(CLEAN(HLOOKUP(Q$1,'1.源数据-产品报告-消费降序'!Q:Q,ROW(),0)),"")</f>
        <v/>
      </c>
      <c r="R927" s="69" t="str">
        <f>IFERROR(CLEAN(HLOOKUP(R$1,'1.源数据-产品报告-消费降序'!R:R,ROW(),0)),"")</f>
        <v/>
      </c>
      <c r="S92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7" s="69" t="str">
        <f>IFERROR(CLEAN(HLOOKUP(T$1,'1.源数据-产品报告-消费降序'!T:T,ROW(),0)),"")</f>
        <v/>
      </c>
      <c r="W927" s="69" t="str">
        <f>IFERROR(CLEAN(HLOOKUP(W$1,'1.源数据-产品报告-消费降序'!W:W,ROW(),0)),"")</f>
        <v/>
      </c>
      <c r="X927" s="69" t="str">
        <f>IFERROR(CLEAN(HLOOKUP(X$1,'1.源数据-产品报告-消费降序'!X:X,ROW(),0)),"")</f>
        <v/>
      </c>
      <c r="Y927" s="69" t="str">
        <f>IFERROR(CLEAN(HLOOKUP(Y$1,'1.源数据-产品报告-消费降序'!Y:Y,ROW(),0)),"")</f>
        <v/>
      </c>
      <c r="Z927" s="69" t="str">
        <f>IFERROR(CLEAN(HLOOKUP(Z$1,'1.源数据-产品报告-消费降序'!Z:Z,ROW(),0)),"")</f>
        <v/>
      </c>
      <c r="AA927" s="69" t="str">
        <f>IFERROR(CLEAN(HLOOKUP(AA$1,'1.源数据-产品报告-消费降序'!AA:AA,ROW(),0)),"")</f>
        <v/>
      </c>
      <c r="AB927" s="69" t="str">
        <f>IFERROR(CLEAN(HLOOKUP(AB$1,'1.源数据-产品报告-消费降序'!AB:AB,ROW(),0)),"")</f>
        <v/>
      </c>
      <c r="AC927" s="69" t="str">
        <f>IFERROR(CLEAN(HLOOKUP(AC$1,'1.源数据-产品报告-消费降序'!AC:AC,ROW(),0)),"")</f>
        <v/>
      </c>
      <c r="AD92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7" s="69" t="str">
        <f>IFERROR(CLEAN(HLOOKUP(AE$1,'1.源数据-产品报告-消费降序'!AE:AE,ROW(),0)),"")</f>
        <v/>
      </c>
      <c r="AH927" s="69" t="str">
        <f>IFERROR(CLEAN(HLOOKUP(AH$1,'1.源数据-产品报告-消费降序'!AH:AH,ROW(),0)),"")</f>
        <v/>
      </c>
      <c r="AI927" s="69" t="str">
        <f>IFERROR(CLEAN(HLOOKUP(AI$1,'1.源数据-产品报告-消费降序'!AI:AI,ROW(),0)),"")</f>
        <v/>
      </c>
      <c r="AJ927" s="69" t="str">
        <f>IFERROR(CLEAN(HLOOKUP(AJ$1,'1.源数据-产品报告-消费降序'!AJ:AJ,ROW(),0)),"")</f>
        <v/>
      </c>
      <c r="AK927" s="69" t="str">
        <f>IFERROR(CLEAN(HLOOKUP(AK$1,'1.源数据-产品报告-消费降序'!AK:AK,ROW(),0)),"")</f>
        <v/>
      </c>
      <c r="AL927" s="69" t="str">
        <f>IFERROR(CLEAN(HLOOKUP(AL$1,'1.源数据-产品报告-消费降序'!AL:AL,ROW(),0)),"")</f>
        <v/>
      </c>
      <c r="AM927" s="69" t="str">
        <f>IFERROR(CLEAN(HLOOKUP(AM$1,'1.源数据-产品报告-消费降序'!AM:AM,ROW(),0)),"")</f>
        <v/>
      </c>
      <c r="AN927" s="69" t="str">
        <f>IFERROR(CLEAN(HLOOKUP(AN$1,'1.源数据-产品报告-消费降序'!AN:AN,ROW(),0)),"")</f>
        <v/>
      </c>
      <c r="AO92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7" s="69" t="str">
        <f>IFERROR(CLEAN(HLOOKUP(AP$1,'1.源数据-产品报告-消费降序'!AP:AP,ROW(),0)),"")</f>
        <v/>
      </c>
      <c r="AS927" s="69" t="str">
        <f>IFERROR(CLEAN(HLOOKUP(AS$1,'1.源数据-产品报告-消费降序'!AS:AS,ROW(),0)),"")</f>
        <v/>
      </c>
      <c r="AT927" s="69" t="str">
        <f>IFERROR(CLEAN(HLOOKUP(AT$1,'1.源数据-产品报告-消费降序'!AT:AT,ROW(),0)),"")</f>
        <v/>
      </c>
      <c r="AU927" s="69" t="str">
        <f>IFERROR(CLEAN(HLOOKUP(AU$1,'1.源数据-产品报告-消费降序'!AU:AU,ROW(),0)),"")</f>
        <v/>
      </c>
      <c r="AV927" s="69" t="str">
        <f>IFERROR(CLEAN(HLOOKUP(AV$1,'1.源数据-产品报告-消费降序'!AV:AV,ROW(),0)),"")</f>
        <v/>
      </c>
      <c r="AW927" s="69" t="str">
        <f>IFERROR(CLEAN(HLOOKUP(AW$1,'1.源数据-产品报告-消费降序'!AW:AW,ROW(),0)),"")</f>
        <v/>
      </c>
      <c r="AX927" s="69" t="str">
        <f>IFERROR(CLEAN(HLOOKUP(AX$1,'1.源数据-产品报告-消费降序'!AX:AX,ROW(),0)),"")</f>
        <v/>
      </c>
      <c r="AY927" s="69" t="str">
        <f>IFERROR(CLEAN(HLOOKUP(AY$1,'1.源数据-产品报告-消费降序'!AY:AY,ROW(),0)),"")</f>
        <v/>
      </c>
      <c r="AZ92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7" s="69" t="str">
        <f>IFERROR(CLEAN(HLOOKUP(BA$1,'1.源数据-产品报告-消费降序'!BA:BA,ROW(),0)),"")</f>
        <v/>
      </c>
      <c r="BD927" s="69" t="str">
        <f>IFERROR(CLEAN(HLOOKUP(BD$1,'1.源数据-产品报告-消费降序'!BD:BD,ROW(),0)),"")</f>
        <v/>
      </c>
      <c r="BE927" s="69" t="str">
        <f>IFERROR(CLEAN(HLOOKUP(BE$1,'1.源数据-产品报告-消费降序'!BE:BE,ROW(),0)),"")</f>
        <v/>
      </c>
      <c r="BF927" s="69" t="str">
        <f>IFERROR(CLEAN(HLOOKUP(BF$1,'1.源数据-产品报告-消费降序'!BF:BF,ROW(),0)),"")</f>
        <v/>
      </c>
      <c r="BG927" s="69" t="str">
        <f>IFERROR(CLEAN(HLOOKUP(BG$1,'1.源数据-产品报告-消费降序'!BG:BG,ROW(),0)),"")</f>
        <v/>
      </c>
      <c r="BH927" s="69" t="str">
        <f>IFERROR(CLEAN(HLOOKUP(BH$1,'1.源数据-产品报告-消费降序'!BH:BH,ROW(),0)),"")</f>
        <v/>
      </c>
      <c r="BI927" s="69" t="str">
        <f>IFERROR(CLEAN(HLOOKUP(BI$1,'1.源数据-产品报告-消费降序'!BI:BI,ROW(),0)),"")</f>
        <v/>
      </c>
      <c r="BJ927" s="69" t="str">
        <f>IFERROR(CLEAN(HLOOKUP(BJ$1,'1.源数据-产品报告-消费降序'!BJ:BJ,ROW(),0)),"")</f>
        <v/>
      </c>
      <c r="BK92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7" s="69" t="str">
        <f>IFERROR(CLEAN(HLOOKUP(BL$1,'1.源数据-产品报告-消费降序'!BL:BL,ROW(),0)),"")</f>
        <v/>
      </c>
      <c r="BO927" s="69" t="str">
        <f>IFERROR(CLEAN(HLOOKUP(BO$1,'1.源数据-产品报告-消费降序'!BO:BO,ROW(),0)),"")</f>
        <v/>
      </c>
      <c r="BP927" s="69" t="str">
        <f>IFERROR(CLEAN(HLOOKUP(BP$1,'1.源数据-产品报告-消费降序'!BP:BP,ROW(),0)),"")</f>
        <v/>
      </c>
      <c r="BQ927" s="69" t="str">
        <f>IFERROR(CLEAN(HLOOKUP(BQ$1,'1.源数据-产品报告-消费降序'!BQ:BQ,ROW(),0)),"")</f>
        <v/>
      </c>
      <c r="BR927" s="69" t="str">
        <f>IFERROR(CLEAN(HLOOKUP(BR$1,'1.源数据-产品报告-消费降序'!BR:BR,ROW(),0)),"")</f>
        <v/>
      </c>
      <c r="BS927" s="69" t="str">
        <f>IFERROR(CLEAN(HLOOKUP(BS$1,'1.源数据-产品报告-消费降序'!BS:BS,ROW(),0)),"")</f>
        <v/>
      </c>
      <c r="BT927" s="69" t="str">
        <f>IFERROR(CLEAN(HLOOKUP(BT$1,'1.源数据-产品报告-消费降序'!BT:BT,ROW(),0)),"")</f>
        <v/>
      </c>
      <c r="BU927" s="69" t="str">
        <f>IFERROR(CLEAN(HLOOKUP(BU$1,'1.源数据-产品报告-消费降序'!BU:BU,ROW(),0)),"")</f>
        <v/>
      </c>
      <c r="BV92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7" s="69" t="str">
        <f>IFERROR(CLEAN(HLOOKUP(BW$1,'1.源数据-产品报告-消费降序'!BW:BW,ROW(),0)),"")</f>
        <v/>
      </c>
    </row>
    <row r="928" spans="1:75">
      <c r="A928" s="69" t="str">
        <f>IFERROR(CLEAN(HLOOKUP(A$1,'1.源数据-产品报告-消费降序'!A:A,ROW(),0)),"")</f>
        <v/>
      </c>
      <c r="B928" s="69" t="str">
        <f>IFERROR(CLEAN(HLOOKUP(B$1,'1.源数据-产品报告-消费降序'!B:B,ROW(),0)),"")</f>
        <v/>
      </c>
      <c r="C928" s="69" t="str">
        <f>IFERROR(CLEAN(HLOOKUP(C$1,'1.源数据-产品报告-消费降序'!C:C,ROW(),0)),"")</f>
        <v/>
      </c>
      <c r="D928" s="69" t="str">
        <f>IFERROR(CLEAN(HLOOKUP(D$1,'1.源数据-产品报告-消费降序'!D:D,ROW(),0)),"")</f>
        <v/>
      </c>
      <c r="E928" s="69" t="str">
        <f>IFERROR(CLEAN(HLOOKUP(E$1,'1.源数据-产品报告-消费降序'!E:E,ROW(),0)),"")</f>
        <v/>
      </c>
      <c r="F928" s="69" t="str">
        <f>IFERROR(CLEAN(HLOOKUP(F$1,'1.源数据-产品报告-消费降序'!F:F,ROW(),0)),"")</f>
        <v/>
      </c>
      <c r="G928" s="70">
        <f>IFERROR((HLOOKUP(G$1,'1.源数据-产品报告-消费降序'!G:G,ROW(),0)),"")</f>
        <v>0</v>
      </c>
      <c r="H92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8" s="69" t="str">
        <f>IFERROR(CLEAN(HLOOKUP(I$1,'1.源数据-产品报告-消费降序'!I:I,ROW(),0)),"")</f>
        <v/>
      </c>
      <c r="L928" s="69" t="str">
        <f>IFERROR(CLEAN(HLOOKUP(L$1,'1.源数据-产品报告-消费降序'!L:L,ROW(),0)),"")</f>
        <v/>
      </c>
      <c r="M928" s="69" t="str">
        <f>IFERROR(CLEAN(HLOOKUP(M$1,'1.源数据-产品报告-消费降序'!M:M,ROW(),0)),"")</f>
        <v/>
      </c>
      <c r="N928" s="69" t="str">
        <f>IFERROR(CLEAN(HLOOKUP(N$1,'1.源数据-产品报告-消费降序'!N:N,ROW(),0)),"")</f>
        <v/>
      </c>
      <c r="O928" s="69" t="str">
        <f>IFERROR(CLEAN(HLOOKUP(O$1,'1.源数据-产品报告-消费降序'!O:O,ROW(),0)),"")</f>
        <v/>
      </c>
      <c r="P928" s="69" t="str">
        <f>IFERROR(CLEAN(HLOOKUP(P$1,'1.源数据-产品报告-消费降序'!P:P,ROW(),0)),"")</f>
        <v/>
      </c>
      <c r="Q928" s="69" t="str">
        <f>IFERROR(CLEAN(HLOOKUP(Q$1,'1.源数据-产品报告-消费降序'!Q:Q,ROW(),0)),"")</f>
        <v/>
      </c>
      <c r="R928" s="69" t="str">
        <f>IFERROR(CLEAN(HLOOKUP(R$1,'1.源数据-产品报告-消费降序'!R:R,ROW(),0)),"")</f>
        <v/>
      </c>
      <c r="S92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8" s="69" t="str">
        <f>IFERROR(CLEAN(HLOOKUP(T$1,'1.源数据-产品报告-消费降序'!T:T,ROW(),0)),"")</f>
        <v/>
      </c>
      <c r="W928" s="69" t="str">
        <f>IFERROR(CLEAN(HLOOKUP(W$1,'1.源数据-产品报告-消费降序'!W:W,ROW(),0)),"")</f>
        <v/>
      </c>
      <c r="X928" s="69" t="str">
        <f>IFERROR(CLEAN(HLOOKUP(X$1,'1.源数据-产品报告-消费降序'!X:X,ROW(),0)),"")</f>
        <v/>
      </c>
      <c r="Y928" s="69" t="str">
        <f>IFERROR(CLEAN(HLOOKUP(Y$1,'1.源数据-产品报告-消费降序'!Y:Y,ROW(),0)),"")</f>
        <v/>
      </c>
      <c r="Z928" s="69" t="str">
        <f>IFERROR(CLEAN(HLOOKUP(Z$1,'1.源数据-产品报告-消费降序'!Z:Z,ROW(),0)),"")</f>
        <v/>
      </c>
      <c r="AA928" s="69" t="str">
        <f>IFERROR(CLEAN(HLOOKUP(AA$1,'1.源数据-产品报告-消费降序'!AA:AA,ROW(),0)),"")</f>
        <v/>
      </c>
      <c r="AB928" s="69" t="str">
        <f>IFERROR(CLEAN(HLOOKUP(AB$1,'1.源数据-产品报告-消费降序'!AB:AB,ROW(),0)),"")</f>
        <v/>
      </c>
      <c r="AC928" s="69" t="str">
        <f>IFERROR(CLEAN(HLOOKUP(AC$1,'1.源数据-产品报告-消费降序'!AC:AC,ROW(),0)),"")</f>
        <v/>
      </c>
      <c r="AD92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8" s="69" t="str">
        <f>IFERROR(CLEAN(HLOOKUP(AE$1,'1.源数据-产品报告-消费降序'!AE:AE,ROW(),0)),"")</f>
        <v/>
      </c>
      <c r="AH928" s="69" t="str">
        <f>IFERROR(CLEAN(HLOOKUP(AH$1,'1.源数据-产品报告-消费降序'!AH:AH,ROW(),0)),"")</f>
        <v/>
      </c>
      <c r="AI928" s="69" t="str">
        <f>IFERROR(CLEAN(HLOOKUP(AI$1,'1.源数据-产品报告-消费降序'!AI:AI,ROW(),0)),"")</f>
        <v/>
      </c>
      <c r="AJ928" s="69" t="str">
        <f>IFERROR(CLEAN(HLOOKUP(AJ$1,'1.源数据-产品报告-消费降序'!AJ:AJ,ROW(),0)),"")</f>
        <v/>
      </c>
      <c r="AK928" s="69" t="str">
        <f>IFERROR(CLEAN(HLOOKUP(AK$1,'1.源数据-产品报告-消费降序'!AK:AK,ROW(),0)),"")</f>
        <v/>
      </c>
      <c r="AL928" s="69" t="str">
        <f>IFERROR(CLEAN(HLOOKUP(AL$1,'1.源数据-产品报告-消费降序'!AL:AL,ROW(),0)),"")</f>
        <v/>
      </c>
      <c r="AM928" s="69" t="str">
        <f>IFERROR(CLEAN(HLOOKUP(AM$1,'1.源数据-产品报告-消费降序'!AM:AM,ROW(),0)),"")</f>
        <v/>
      </c>
      <c r="AN928" s="69" t="str">
        <f>IFERROR(CLEAN(HLOOKUP(AN$1,'1.源数据-产品报告-消费降序'!AN:AN,ROW(),0)),"")</f>
        <v/>
      </c>
      <c r="AO92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8" s="69" t="str">
        <f>IFERROR(CLEAN(HLOOKUP(AP$1,'1.源数据-产品报告-消费降序'!AP:AP,ROW(),0)),"")</f>
        <v/>
      </c>
      <c r="AS928" s="69" t="str">
        <f>IFERROR(CLEAN(HLOOKUP(AS$1,'1.源数据-产品报告-消费降序'!AS:AS,ROW(),0)),"")</f>
        <v/>
      </c>
      <c r="AT928" s="69" t="str">
        <f>IFERROR(CLEAN(HLOOKUP(AT$1,'1.源数据-产品报告-消费降序'!AT:AT,ROW(),0)),"")</f>
        <v/>
      </c>
      <c r="AU928" s="69" t="str">
        <f>IFERROR(CLEAN(HLOOKUP(AU$1,'1.源数据-产品报告-消费降序'!AU:AU,ROW(),0)),"")</f>
        <v/>
      </c>
      <c r="AV928" s="69" t="str">
        <f>IFERROR(CLEAN(HLOOKUP(AV$1,'1.源数据-产品报告-消费降序'!AV:AV,ROW(),0)),"")</f>
        <v/>
      </c>
      <c r="AW928" s="69" t="str">
        <f>IFERROR(CLEAN(HLOOKUP(AW$1,'1.源数据-产品报告-消费降序'!AW:AW,ROW(),0)),"")</f>
        <v/>
      </c>
      <c r="AX928" s="69" t="str">
        <f>IFERROR(CLEAN(HLOOKUP(AX$1,'1.源数据-产品报告-消费降序'!AX:AX,ROW(),0)),"")</f>
        <v/>
      </c>
      <c r="AY928" s="69" t="str">
        <f>IFERROR(CLEAN(HLOOKUP(AY$1,'1.源数据-产品报告-消费降序'!AY:AY,ROW(),0)),"")</f>
        <v/>
      </c>
      <c r="AZ92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8" s="69" t="str">
        <f>IFERROR(CLEAN(HLOOKUP(BA$1,'1.源数据-产品报告-消费降序'!BA:BA,ROW(),0)),"")</f>
        <v/>
      </c>
      <c r="BD928" s="69" t="str">
        <f>IFERROR(CLEAN(HLOOKUP(BD$1,'1.源数据-产品报告-消费降序'!BD:BD,ROW(),0)),"")</f>
        <v/>
      </c>
      <c r="BE928" s="69" t="str">
        <f>IFERROR(CLEAN(HLOOKUP(BE$1,'1.源数据-产品报告-消费降序'!BE:BE,ROW(),0)),"")</f>
        <v/>
      </c>
      <c r="BF928" s="69" t="str">
        <f>IFERROR(CLEAN(HLOOKUP(BF$1,'1.源数据-产品报告-消费降序'!BF:BF,ROW(),0)),"")</f>
        <v/>
      </c>
      <c r="BG928" s="69" t="str">
        <f>IFERROR(CLEAN(HLOOKUP(BG$1,'1.源数据-产品报告-消费降序'!BG:BG,ROW(),0)),"")</f>
        <v/>
      </c>
      <c r="BH928" s="69" t="str">
        <f>IFERROR(CLEAN(HLOOKUP(BH$1,'1.源数据-产品报告-消费降序'!BH:BH,ROW(),0)),"")</f>
        <v/>
      </c>
      <c r="BI928" s="69" t="str">
        <f>IFERROR(CLEAN(HLOOKUP(BI$1,'1.源数据-产品报告-消费降序'!BI:BI,ROW(),0)),"")</f>
        <v/>
      </c>
      <c r="BJ928" s="69" t="str">
        <f>IFERROR(CLEAN(HLOOKUP(BJ$1,'1.源数据-产品报告-消费降序'!BJ:BJ,ROW(),0)),"")</f>
        <v/>
      </c>
      <c r="BK92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8" s="69" t="str">
        <f>IFERROR(CLEAN(HLOOKUP(BL$1,'1.源数据-产品报告-消费降序'!BL:BL,ROW(),0)),"")</f>
        <v/>
      </c>
      <c r="BO928" s="69" t="str">
        <f>IFERROR(CLEAN(HLOOKUP(BO$1,'1.源数据-产品报告-消费降序'!BO:BO,ROW(),0)),"")</f>
        <v/>
      </c>
      <c r="BP928" s="69" t="str">
        <f>IFERROR(CLEAN(HLOOKUP(BP$1,'1.源数据-产品报告-消费降序'!BP:BP,ROW(),0)),"")</f>
        <v/>
      </c>
      <c r="BQ928" s="69" t="str">
        <f>IFERROR(CLEAN(HLOOKUP(BQ$1,'1.源数据-产品报告-消费降序'!BQ:BQ,ROW(),0)),"")</f>
        <v/>
      </c>
      <c r="BR928" s="69" t="str">
        <f>IFERROR(CLEAN(HLOOKUP(BR$1,'1.源数据-产品报告-消费降序'!BR:BR,ROW(),0)),"")</f>
        <v/>
      </c>
      <c r="BS928" s="69" t="str">
        <f>IFERROR(CLEAN(HLOOKUP(BS$1,'1.源数据-产品报告-消费降序'!BS:BS,ROW(),0)),"")</f>
        <v/>
      </c>
      <c r="BT928" s="69" t="str">
        <f>IFERROR(CLEAN(HLOOKUP(BT$1,'1.源数据-产品报告-消费降序'!BT:BT,ROW(),0)),"")</f>
        <v/>
      </c>
      <c r="BU928" s="69" t="str">
        <f>IFERROR(CLEAN(HLOOKUP(BU$1,'1.源数据-产品报告-消费降序'!BU:BU,ROW(),0)),"")</f>
        <v/>
      </c>
      <c r="BV92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8" s="69" t="str">
        <f>IFERROR(CLEAN(HLOOKUP(BW$1,'1.源数据-产品报告-消费降序'!BW:BW,ROW(),0)),"")</f>
        <v/>
      </c>
    </row>
    <row r="929" spans="1:75">
      <c r="A929" s="69" t="str">
        <f>IFERROR(CLEAN(HLOOKUP(A$1,'1.源数据-产品报告-消费降序'!A:A,ROW(),0)),"")</f>
        <v/>
      </c>
      <c r="B929" s="69" t="str">
        <f>IFERROR(CLEAN(HLOOKUP(B$1,'1.源数据-产品报告-消费降序'!B:B,ROW(),0)),"")</f>
        <v/>
      </c>
      <c r="C929" s="69" t="str">
        <f>IFERROR(CLEAN(HLOOKUP(C$1,'1.源数据-产品报告-消费降序'!C:C,ROW(),0)),"")</f>
        <v/>
      </c>
      <c r="D929" s="69" t="str">
        <f>IFERROR(CLEAN(HLOOKUP(D$1,'1.源数据-产品报告-消费降序'!D:D,ROW(),0)),"")</f>
        <v/>
      </c>
      <c r="E929" s="69" t="str">
        <f>IFERROR(CLEAN(HLOOKUP(E$1,'1.源数据-产品报告-消费降序'!E:E,ROW(),0)),"")</f>
        <v/>
      </c>
      <c r="F929" s="69" t="str">
        <f>IFERROR(CLEAN(HLOOKUP(F$1,'1.源数据-产品报告-消费降序'!F:F,ROW(),0)),"")</f>
        <v/>
      </c>
      <c r="G929" s="70">
        <f>IFERROR((HLOOKUP(G$1,'1.源数据-产品报告-消费降序'!G:G,ROW(),0)),"")</f>
        <v>0</v>
      </c>
      <c r="H92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29" s="69" t="str">
        <f>IFERROR(CLEAN(HLOOKUP(I$1,'1.源数据-产品报告-消费降序'!I:I,ROW(),0)),"")</f>
        <v/>
      </c>
      <c r="L929" s="69" t="str">
        <f>IFERROR(CLEAN(HLOOKUP(L$1,'1.源数据-产品报告-消费降序'!L:L,ROW(),0)),"")</f>
        <v/>
      </c>
      <c r="M929" s="69" t="str">
        <f>IFERROR(CLEAN(HLOOKUP(M$1,'1.源数据-产品报告-消费降序'!M:M,ROW(),0)),"")</f>
        <v/>
      </c>
      <c r="N929" s="69" t="str">
        <f>IFERROR(CLEAN(HLOOKUP(N$1,'1.源数据-产品报告-消费降序'!N:N,ROW(),0)),"")</f>
        <v/>
      </c>
      <c r="O929" s="69" t="str">
        <f>IFERROR(CLEAN(HLOOKUP(O$1,'1.源数据-产品报告-消费降序'!O:O,ROW(),0)),"")</f>
        <v/>
      </c>
      <c r="P929" s="69" t="str">
        <f>IFERROR(CLEAN(HLOOKUP(P$1,'1.源数据-产品报告-消费降序'!P:P,ROW(),0)),"")</f>
        <v/>
      </c>
      <c r="Q929" s="69" t="str">
        <f>IFERROR(CLEAN(HLOOKUP(Q$1,'1.源数据-产品报告-消费降序'!Q:Q,ROW(),0)),"")</f>
        <v/>
      </c>
      <c r="R929" s="69" t="str">
        <f>IFERROR(CLEAN(HLOOKUP(R$1,'1.源数据-产品报告-消费降序'!R:R,ROW(),0)),"")</f>
        <v/>
      </c>
      <c r="S92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29" s="69" t="str">
        <f>IFERROR(CLEAN(HLOOKUP(T$1,'1.源数据-产品报告-消费降序'!T:T,ROW(),0)),"")</f>
        <v/>
      </c>
      <c r="W929" s="69" t="str">
        <f>IFERROR(CLEAN(HLOOKUP(W$1,'1.源数据-产品报告-消费降序'!W:W,ROW(),0)),"")</f>
        <v/>
      </c>
      <c r="X929" s="69" t="str">
        <f>IFERROR(CLEAN(HLOOKUP(X$1,'1.源数据-产品报告-消费降序'!X:X,ROW(),0)),"")</f>
        <v/>
      </c>
      <c r="Y929" s="69" t="str">
        <f>IFERROR(CLEAN(HLOOKUP(Y$1,'1.源数据-产品报告-消费降序'!Y:Y,ROW(),0)),"")</f>
        <v/>
      </c>
      <c r="Z929" s="69" t="str">
        <f>IFERROR(CLEAN(HLOOKUP(Z$1,'1.源数据-产品报告-消费降序'!Z:Z,ROW(),0)),"")</f>
        <v/>
      </c>
      <c r="AA929" s="69" t="str">
        <f>IFERROR(CLEAN(HLOOKUP(AA$1,'1.源数据-产品报告-消费降序'!AA:AA,ROW(),0)),"")</f>
        <v/>
      </c>
      <c r="AB929" s="69" t="str">
        <f>IFERROR(CLEAN(HLOOKUP(AB$1,'1.源数据-产品报告-消费降序'!AB:AB,ROW(),0)),"")</f>
        <v/>
      </c>
      <c r="AC929" s="69" t="str">
        <f>IFERROR(CLEAN(HLOOKUP(AC$1,'1.源数据-产品报告-消费降序'!AC:AC,ROW(),0)),"")</f>
        <v/>
      </c>
      <c r="AD92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29" s="69" t="str">
        <f>IFERROR(CLEAN(HLOOKUP(AE$1,'1.源数据-产品报告-消费降序'!AE:AE,ROW(),0)),"")</f>
        <v/>
      </c>
      <c r="AH929" s="69" t="str">
        <f>IFERROR(CLEAN(HLOOKUP(AH$1,'1.源数据-产品报告-消费降序'!AH:AH,ROW(),0)),"")</f>
        <v/>
      </c>
      <c r="AI929" s="69" t="str">
        <f>IFERROR(CLEAN(HLOOKUP(AI$1,'1.源数据-产品报告-消费降序'!AI:AI,ROW(),0)),"")</f>
        <v/>
      </c>
      <c r="AJ929" s="69" t="str">
        <f>IFERROR(CLEAN(HLOOKUP(AJ$1,'1.源数据-产品报告-消费降序'!AJ:AJ,ROW(),0)),"")</f>
        <v/>
      </c>
      <c r="AK929" s="69" t="str">
        <f>IFERROR(CLEAN(HLOOKUP(AK$1,'1.源数据-产品报告-消费降序'!AK:AK,ROW(),0)),"")</f>
        <v/>
      </c>
      <c r="AL929" s="69" t="str">
        <f>IFERROR(CLEAN(HLOOKUP(AL$1,'1.源数据-产品报告-消费降序'!AL:AL,ROW(),0)),"")</f>
        <v/>
      </c>
      <c r="AM929" s="69" t="str">
        <f>IFERROR(CLEAN(HLOOKUP(AM$1,'1.源数据-产品报告-消费降序'!AM:AM,ROW(),0)),"")</f>
        <v/>
      </c>
      <c r="AN929" s="69" t="str">
        <f>IFERROR(CLEAN(HLOOKUP(AN$1,'1.源数据-产品报告-消费降序'!AN:AN,ROW(),0)),"")</f>
        <v/>
      </c>
      <c r="AO92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29" s="69" t="str">
        <f>IFERROR(CLEAN(HLOOKUP(AP$1,'1.源数据-产品报告-消费降序'!AP:AP,ROW(),0)),"")</f>
        <v/>
      </c>
      <c r="AS929" s="69" t="str">
        <f>IFERROR(CLEAN(HLOOKUP(AS$1,'1.源数据-产品报告-消费降序'!AS:AS,ROW(),0)),"")</f>
        <v/>
      </c>
      <c r="AT929" s="69" t="str">
        <f>IFERROR(CLEAN(HLOOKUP(AT$1,'1.源数据-产品报告-消费降序'!AT:AT,ROW(),0)),"")</f>
        <v/>
      </c>
      <c r="AU929" s="69" t="str">
        <f>IFERROR(CLEAN(HLOOKUP(AU$1,'1.源数据-产品报告-消费降序'!AU:AU,ROW(),0)),"")</f>
        <v/>
      </c>
      <c r="AV929" s="69" t="str">
        <f>IFERROR(CLEAN(HLOOKUP(AV$1,'1.源数据-产品报告-消费降序'!AV:AV,ROW(),0)),"")</f>
        <v/>
      </c>
      <c r="AW929" s="69" t="str">
        <f>IFERROR(CLEAN(HLOOKUP(AW$1,'1.源数据-产品报告-消费降序'!AW:AW,ROW(),0)),"")</f>
        <v/>
      </c>
      <c r="AX929" s="69" t="str">
        <f>IFERROR(CLEAN(HLOOKUP(AX$1,'1.源数据-产品报告-消费降序'!AX:AX,ROW(),0)),"")</f>
        <v/>
      </c>
      <c r="AY929" s="69" t="str">
        <f>IFERROR(CLEAN(HLOOKUP(AY$1,'1.源数据-产品报告-消费降序'!AY:AY,ROW(),0)),"")</f>
        <v/>
      </c>
      <c r="AZ92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29" s="69" t="str">
        <f>IFERROR(CLEAN(HLOOKUP(BA$1,'1.源数据-产品报告-消费降序'!BA:BA,ROW(),0)),"")</f>
        <v/>
      </c>
      <c r="BD929" s="69" t="str">
        <f>IFERROR(CLEAN(HLOOKUP(BD$1,'1.源数据-产品报告-消费降序'!BD:BD,ROW(),0)),"")</f>
        <v/>
      </c>
      <c r="BE929" s="69" t="str">
        <f>IFERROR(CLEAN(HLOOKUP(BE$1,'1.源数据-产品报告-消费降序'!BE:BE,ROW(),0)),"")</f>
        <v/>
      </c>
      <c r="BF929" s="69" t="str">
        <f>IFERROR(CLEAN(HLOOKUP(BF$1,'1.源数据-产品报告-消费降序'!BF:BF,ROW(),0)),"")</f>
        <v/>
      </c>
      <c r="BG929" s="69" t="str">
        <f>IFERROR(CLEAN(HLOOKUP(BG$1,'1.源数据-产品报告-消费降序'!BG:BG,ROW(),0)),"")</f>
        <v/>
      </c>
      <c r="BH929" s="69" t="str">
        <f>IFERROR(CLEAN(HLOOKUP(BH$1,'1.源数据-产品报告-消费降序'!BH:BH,ROW(),0)),"")</f>
        <v/>
      </c>
      <c r="BI929" s="69" t="str">
        <f>IFERROR(CLEAN(HLOOKUP(BI$1,'1.源数据-产品报告-消费降序'!BI:BI,ROW(),0)),"")</f>
        <v/>
      </c>
      <c r="BJ929" s="69" t="str">
        <f>IFERROR(CLEAN(HLOOKUP(BJ$1,'1.源数据-产品报告-消费降序'!BJ:BJ,ROW(),0)),"")</f>
        <v/>
      </c>
      <c r="BK92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29" s="69" t="str">
        <f>IFERROR(CLEAN(HLOOKUP(BL$1,'1.源数据-产品报告-消费降序'!BL:BL,ROW(),0)),"")</f>
        <v/>
      </c>
      <c r="BO929" s="69" t="str">
        <f>IFERROR(CLEAN(HLOOKUP(BO$1,'1.源数据-产品报告-消费降序'!BO:BO,ROW(),0)),"")</f>
        <v/>
      </c>
      <c r="BP929" s="69" t="str">
        <f>IFERROR(CLEAN(HLOOKUP(BP$1,'1.源数据-产品报告-消费降序'!BP:BP,ROW(),0)),"")</f>
        <v/>
      </c>
      <c r="BQ929" s="69" t="str">
        <f>IFERROR(CLEAN(HLOOKUP(BQ$1,'1.源数据-产品报告-消费降序'!BQ:BQ,ROW(),0)),"")</f>
        <v/>
      </c>
      <c r="BR929" s="69" t="str">
        <f>IFERROR(CLEAN(HLOOKUP(BR$1,'1.源数据-产品报告-消费降序'!BR:BR,ROW(),0)),"")</f>
        <v/>
      </c>
      <c r="BS929" s="69" t="str">
        <f>IFERROR(CLEAN(HLOOKUP(BS$1,'1.源数据-产品报告-消费降序'!BS:BS,ROW(),0)),"")</f>
        <v/>
      </c>
      <c r="BT929" s="69" t="str">
        <f>IFERROR(CLEAN(HLOOKUP(BT$1,'1.源数据-产品报告-消费降序'!BT:BT,ROW(),0)),"")</f>
        <v/>
      </c>
      <c r="BU929" s="69" t="str">
        <f>IFERROR(CLEAN(HLOOKUP(BU$1,'1.源数据-产品报告-消费降序'!BU:BU,ROW(),0)),"")</f>
        <v/>
      </c>
      <c r="BV92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29" s="69" t="str">
        <f>IFERROR(CLEAN(HLOOKUP(BW$1,'1.源数据-产品报告-消费降序'!BW:BW,ROW(),0)),"")</f>
        <v/>
      </c>
    </row>
    <row r="930" spans="1:75">
      <c r="A930" s="69" t="str">
        <f>IFERROR(CLEAN(HLOOKUP(A$1,'1.源数据-产品报告-消费降序'!A:A,ROW(),0)),"")</f>
        <v/>
      </c>
      <c r="B930" s="69" t="str">
        <f>IFERROR(CLEAN(HLOOKUP(B$1,'1.源数据-产品报告-消费降序'!B:B,ROW(),0)),"")</f>
        <v/>
      </c>
      <c r="C930" s="69" t="str">
        <f>IFERROR(CLEAN(HLOOKUP(C$1,'1.源数据-产品报告-消费降序'!C:C,ROW(),0)),"")</f>
        <v/>
      </c>
      <c r="D930" s="69" t="str">
        <f>IFERROR(CLEAN(HLOOKUP(D$1,'1.源数据-产品报告-消费降序'!D:D,ROW(),0)),"")</f>
        <v/>
      </c>
      <c r="E930" s="69" t="str">
        <f>IFERROR(CLEAN(HLOOKUP(E$1,'1.源数据-产品报告-消费降序'!E:E,ROW(),0)),"")</f>
        <v/>
      </c>
      <c r="F930" s="69" t="str">
        <f>IFERROR(CLEAN(HLOOKUP(F$1,'1.源数据-产品报告-消费降序'!F:F,ROW(),0)),"")</f>
        <v/>
      </c>
      <c r="G930" s="70">
        <f>IFERROR((HLOOKUP(G$1,'1.源数据-产品报告-消费降序'!G:G,ROW(),0)),"")</f>
        <v>0</v>
      </c>
      <c r="H93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0" s="69" t="str">
        <f>IFERROR(CLEAN(HLOOKUP(I$1,'1.源数据-产品报告-消费降序'!I:I,ROW(),0)),"")</f>
        <v/>
      </c>
      <c r="L930" s="69" t="str">
        <f>IFERROR(CLEAN(HLOOKUP(L$1,'1.源数据-产品报告-消费降序'!L:L,ROW(),0)),"")</f>
        <v/>
      </c>
      <c r="M930" s="69" t="str">
        <f>IFERROR(CLEAN(HLOOKUP(M$1,'1.源数据-产品报告-消费降序'!M:M,ROW(),0)),"")</f>
        <v/>
      </c>
      <c r="N930" s="69" t="str">
        <f>IFERROR(CLEAN(HLOOKUP(N$1,'1.源数据-产品报告-消费降序'!N:N,ROW(),0)),"")</f>
        <v/>
      </c>
      <c r="O930" s="69" t="str">
        <f>IFERROR(CLEAN(HLOOKUP(O$1,'1.源数据-产品报告-消费降序'!O:O,ROW(),0)),"")</f>
        <v/>
      </c>
      <c r="P930" s="69" t="str">
        <f>IFERROR(CLEAN(HLOOKUP(P$1,'1.源数据-产品报告-消费降序'!P:P,ROW(),0)),"")</f>
        <v/>
      </c>
      <c r="Q930" s="69" t="str">
        <f>IFERROR(CLEAN(HLOOKUP(Q$1,'1.源数据-产品报告-消费降序'!Q:Q,ROW(),0)),"")</f>
        <v/>
      </c>
      <c r="R930" s="69" t="str">
        <f>IFERROR(CLEAN(HLOOKUP(R$1,'1.源数据-产品报告-消费降序'!R:R,ROW(),0)),"")</f>
        <v/>
      </c>
      <c r="S93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0" s="69" t="str">
        <f>IFERROR(CLEAN(HLOOKUP(T$1,'1.源数据-产品报告-消费降序'!T:T,ROW(),0)),"")</f>
        <v/>
      </c>
      <c r="W930" s="69" t="str">
        <f>IFERROR(CLEAN(HLOOKUP(W$1,'1.源数据-产品报告-消费降序'!W:W,ROW(),0)),"")</f>
        <v/>
      </c>
      <c r="X930" s="69" t="str">
        <f>IFERROR(CLEAN(HLOOKUP(X$1,'1.源数据-产品报告-消费降序'!X:X,ROW(),0)),"")</f>
        <v/>
      </c>
      <c r="Y930" s="69" t="str">
        <f>IFERROR(CLEAN(HLOOKUP(Y$1,'1.源数据-产品报告-消费降序'!Y:Y,ROW(),0)),"")</f>
        <v/>
      </c>
      <c r="Z930" s="69" t="str">
        <f>IFERROR(CLEAN(HLOOKUP(Z$1,'1.源数据-产品报告-消费降序'!Z:Z,ROW(),0)),"")</f>
        <v/>
      </c>
      <c r="AA930" s="69" t="str">
        <f>IFERROR(CLEAN(HLOOKUP(AA$1,'1.源数据-产品报告-消费降序'!AA:AA,ROW(),0)),"")</f>
        <v/>
      </c>
      <c r="AB930" s="69" t="str">
        <f>IFERROR(CLEAN(HLOOKUP(AB$1,'1.源数据-产品报告-消费降序'!AB:AB,ROW(),0)),"")</f>
        <v/>
      </c>
      <c r="AC930" s="69" t="str">
        <f>IFERROR(CLEAN(HLOOKUP(AC$1,'1.源数据-产品报告-消费降序'!AC:AC,ROW(),0)),"")</f>
        <v/>
      </c>
      <c r="AD93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0" s="69" t="str">
        <f>IFERROR(CLEAN(HLOOKUP(AE$1,'1.源数据-产品报告-消费降序'!AE:AE,ROW(),0)),"")</f>
        <v/>
      </c>
      <c r="AH930" s="69" t="str">
        <f>IFERROR(CLEAN(HLOOKUP(AH$1,'1.源数据-产品报告-消费降序'!AH:AH,ROW(),0)),"")</f>
        <v/>
      </c>
      <c r="AI930" s="69" t="str">
        <f>IFERROR(CLEAN(HLOOKUP(AI$1,'1.源数据-产品报告-消费降序'!AI:AI,ROW(),0)),"")</f>
        <v/>
      </c>
      <c r="AJ930" s="69" t="str">
        <f>IFERROR(CLEAN(HLOOKUP(AJ$1,'1.源数据-产品报告-消费降序'!AJ:AJ,ROW(),0)),"")</f>
        <v/>
      </c>
      <c r="AK930" s="69" t="str">
        <f>IFERROR(CLEAN(HLOOKUP(AK$1,'1.源数据-产品报告-消费降序'!AK:AK,ROW(),0)),"")</f>
        <v/>
      </c>
      <c r="AL930" s="69" t="str">
        <f>IFERROR(CLEAN(HLOOKUP(AL$1,'1.源数据-产品报告-消费降序'!AL:AL,ROW(),0)),"")</f>
        <v/>
      </c>
      <c r="AM930" s="69" t="str">
        <f>IFERROR(CLEAN(HLOOKUP(AM$1,'1.源数据-产品报告-消费降序'!AM:AM,ROW(),0)),"")</f>
        <v/>
      </c>
      <c r="AN930" s="69" t="str">
        <f>IFERROR(CLEAN(HLOOKUP(AN$1,'1.源数据-产品报告-消费降序'!AN:AN,ROW(),0)),"")</f>
        <v/>
      </c>
      <c r="AO93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0" s="69" t="str">
        <f>IFERROR(CLEAN(HLOOKUP(AP$1,'1.源数据-产品报告-消费降序'!AP:AP,ROW(),0)),"")</f>
        <v/>
      </c>
      <c r="AS930" s="69" t="str">
        <f>IFERROR(CLEAN(HLOOKUP(AS$1,'1.源数据-产品报告-消费降序'!AS:AS,ROW(),0)),"")</f>
        <v/>
      </c>
      <c r="AT930" s="69" t="str">
        <f>IFERROR(CLEAN(HLOOKUP(AT$1,'1.源数据-产品报告-消费降序'!AT:AT,ROW(),0)),"")</f>
        <v/>
      </c>
      <c r="AU930" s="69" t="str">
        <f>IFERROR(CLEAN(HLOOKUP(AU$1,'1.源数据-产品报告-消费降序'!AU:AU,ROW(),0)),"")</f>
        <v/>
      </c>
      <c r="AV930" s="69" t="str">
        <f>IFERROR(CLEAN(HLOOKUP(AV$1,'1.源数据-产品报告-消费降序'!AV:AV,ROW(),0)),"")</f>
        <v/>
      </c>
      <c r="AW930" s="69" t="str">
        <f>IFERROR(CLEAN(HLOOKUP(AW$1,'1.源数据-产品报告-消费降序'!AW:AW,ROW(),0)),"")</f>
        <v/>
      </c>
      <c r="AX930" s="69" t="str">
        <f>IFERROR(CLEAN(HLOOKUP(AX$1,'1.源数据-产品报告-消费降序'!AX:AX,ROW(),0)),"")</f>
        <v/>
      </c>
      <c r="AY930" s="69" t="str">
        <f>IFERROR(CLEAN(HLOOKUP(AY$1,'1.源数据-产品报告-消费降序'!AY:AY,ROW(),0)),"")</f>
        <v/>
      </c>
      <c r="AZ93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0" s="69" t="str">
        <f>IFERROR(CLEAN(HLOOKUP(BA$1,'1.源数据-产品报告-消费降序'!BA:BA,ROW(),0)),"")</f>
        <v/>
      </c>
      <c r="BD930" s="69" t="str">
        <f>IFERROR(CLEAN(HLOOKUP(BD$1,'1.源数据-产品报告-消费降序'!BD:BD,ROW(),0)),"")</f>
        <v/>
      </c>
      <c r="BE930" s="69" t="str">
        <f>IFERROR(CLEAN(HLOOKUP(BE$1,'1.源数据-产品报告-消费降序'!BE:BE,ROW(),0)),"")</f>
        <v/>
      </c>
      <c r="BF930" s="69" t="str">
        <f>IFERROR(CLEAN(HLOOKUP(BF$1,'1.源数据-产品报告-消费降序'!BF:BF,ROW(),0)),"")</f>
        <v/>
      </c>
      <c r="BG930" s="69" t="str">
        <f>IFERROR(CLEAN(HLOOKUP(BG$1,'1.源数据-产品报告-消费降序'!BG:BG,ROW(),0)),"")</f>
        <v/>
      </c>
      <c r="BH930" s="69" t="str">
        <f>IFERROR(CLEAN(HLOOKUP(BH$1,'1.源数据-产品报告-消费降序'!BH:BH,ROW(),0)),"")</f>
        <v/>
      </c>
      <c r="BI930" s="69" t="str">
        <f>IFERROR(CLEAN(HLOOKUP(BI$1,'1.源数据-产品报告-消费降序'!BI:BI,ROW(),0)),"")</f>
        <v/>
      </c>
      <c r="BJ930" s="69" t="str">
        <f>IFERROR(CLEAN(HLOOKUP(BJ$1,'1.源数据-产品报告-消费降序'!BJ:BJ,ROW(),0)),"")</f>
        <v/>
      </c>
      <c r="BK93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0" s="69" t="str">
        <f>IFERROR(CLEAN(HLOOKUP(BL$1,'1.源数据-产品报告-消费降序'!BL:BL,ROW(),0)),"")</f>
        <v/>
      </c>
      <c r="BO930" s="69" t="str">
        <f>IFERROR(CLEAN(HLOOKUP(BO$1,'1.源数据-产品报告-消费降序'!BO:BO,ROW(),0)),"")</f>
        <v/>
      </c>
      <c r="BP930" s="69" t="str">
        <f>IFERROR(CLEAN(HLOOKUP(BP$1,'1.源数据-产品报告-消费降序'!BP:BP,ROW(),0)),"")</f>
        <v/>
      </c>
      <c r="BQ930" s="69" t="str">
        <f>IFERROR(CLEAN(HLOOKUP(BQ$1,'1.源数据-产品报告-消费降序'!BQ:BQ,ROW(),0)),"")</f>
        <v/>
      </c>
      <c r="BR930" s="69" t="str">
        <f>IFERROR(CLEAN(HLOOKUP(BR$1,'1.源数据-产品报告-消费降序'!BR:BR,ROW(),0)),"")</f>
        <v/>
      </c>
      <c r="BS930" s="69" t="str">
        <f>IFERROR(CLEAN(HLOOKUP(BS$1,'1.源数据-产品报告-消费降序'!BS:BS,ROW(),0)),"")</f>
        <v/>
      </c>
      <c r="BT930" s="69" t="str">
        <f>IFERROR(CLEAN(HLOOKUP(BT$1,'1.源数据-产品报告-消费降序'!BT:BT,ROW(),0)),"")</f>
        <v/>
      </c>
      <c r="BU930" s="69" t="str">
        <f>IFERROR(CLEAN(HLOOKUP(BU$1,'1.源数据-产品报告-消费降序'!BU:BU,ROW(),0)),"")</f>
        <v/>
      </c>
      <c r="BV93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0" s="69" t="str">
        <f>IFERROR(CLEAN(HLOOKUP(BW$1,'1.源数据-产品报告-消费降序'!BW:BW,ROW(),0)),"")</f>
        <v/>
      </c>
    </row>
    <row r="931" spans="1:75">
      <c r="A931" s="69" t="str">
        <f>IFERROR(CLEAN(HLOOKUP(A$1,'1.源数据-产品报告-消费降序'!A:A,ROW(),0)),"")</f>
        <v/>
      </c>
      <c r="B931" s="69" t="str">
        <f>IFERROR(CLEAN(HLOOKUP(B$1,'1.源数据-产品报告-消费降序'!B:B,ROW(),0)),"")</f>
        <v/>
      </c>
      <c r="C931" s="69" t="str">
        <f>IFERROR(CLEAN(HLOOKUP(C$1,'1.源数据-产品报告-消费降序'!C:C,ROW(),0)),"")</f>
        <v/>
      </c>
      <c r="D931" s="69" t="str">
        <f>IFERROR(CLEAN(HLOOKUP(D$1,'1.源数据-产品报告-消费降序'!D:D,ROW(),0)),"")</f>
        <v/>
      </c>
      <c r="E931" s="69" t="str">
        <f>IFERROR(CLEAN(HLOOKUP(E$1,'1.源数据-产品报告-消费降序'!E:E,ROW(),0)),"")</f>
        <v/>
      </c>
      <c r="F931" s="69" t="str">
        <f>IFERROR(CLEAN(HLOOKUP(F$1,'1.源数据-产品报告-消费降序'!F:F,ROW(),0)),"")</f>
        <v/>
      </c>
      <c r="G931" s="70">
        <f>IFERROR((HLOOKUP(G$1,'1.源数据-产品报告-消费降序'!G:G,ROW(),0)),"")</f>
        <v>0</v>
      </c>
      <c r="H93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1" s="69" t="str">
        <f>IFERROR(CLEAN(HLOOKUP(I$1,'1.源数据-产品报告-消费降序'!I:I,ROW(),0)),"")</f>
        <v/>
      </c>
      <c r="L931" s="69" t="str">
        <f>IFERROR(CLEAN(HLOOKUP(L$1,'1.源数据-产品报告-消费降序'!L:L,ROW(),0)),"")</f>
        <v/>
      </c>
      <c r="M931" s="69" t="str">
        <f>IFERROR(CLEAN(HLOOKUP(M$1,'1.源数据-产品报告-消费降序'!M:M,ROW(),0)),"")</f>
        <v/>
      </c>
      <c r="N931" s="69" t="str">
        <f>IFERROR(CLEAN(HLOOKUP(N$1,'1.源数据-产品报告-消费降序'!N:N,ROW(),0)),"")</f>
        <v/>
      </c>
      <c r="O931" s="69" t="str">
        <f>IFERROR(CLEAN(HLOOKUP(O$1,'1.源数据-产品报告-消费降序'!O:O,ROW(),0)),"")</f>
        <v/>
      </c>
      <c r="P931" s="69" t="str">
        <f>IFERROR(CLEAN(HLOOKUP(P$1,'1.源数据-产品报告-消费降序'!P:P,ROW(),0)),"")</f>
        <v/>
      </c>
      <c r="Q931" s="69" t="str">
        <f>IFERROR(CLEAN(HLOOKUP(Q$1,'1.源数据-产品报告-消费降序'!Q:Q,ROW(),0)),"")</f>
        <v/>
      </c>
      <c r="R931" s="69" t="str">
        <f>IFERROR(CLEAN(HLOOKUP(R$1,'1.源数据-产品报告-消费降序'!R:R,ROW(),0)),"")</f>
        <v/>
      </c>
      <c r="S93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1" s="69" t="str">
        <f>IFERROR(CLEAN(HLOOKUP(T$1,'1.源数据-产品报告-消费降序'!T:T,ROW(),0)),"")</f>
        <v/>
      </c>
      <c r="W931" s="69" t="str">
        <f>IFERROR(CLEAN(HLOOKUP(W$1,'1.源数据-产品报告-消费降序'!W:W,ROW(),0)),"")</f>
        <v/>
      </c>
      <c r="X931" s="69" t="str">
        <f>IFERROR(CLEAN(HLOOKUP(X$1,'1.源数据-产品报告-消费降序'!X:X,ROW(),0)),"")</f>
        <v/>
      </c>
      <c r="Y931" s="69" t="str">
        <f>IFERROR(CLEAN(HLOOKUP(Y$1,'1.源数据-产品报告-消费降序'!Y:Y,ROW(),0)),"")</f>
        <v/>
      </c>
      <c r="Z931" s="69" t="str">
        <f>IFERROR(CLEAN(HLOOKUP(Z$1,'1.源数据-产品报告-消费降序'!Z:Z,ROW(),0)),"")</f>
        <v/>
      </c>
      <c r="AA931" s="69" t="str">
        <f>IFERROR(CLEAN(HLOOKUP(AA$1,'1.源数据-产品报告-消费降序'!AA:AA,ROW(),0)),"")</f>
        <v/>
      </c>
      <c r="AB931" s="69" t="str">
        <f>IFERROR(CLEAN(HLOOKUP(AB$1,'1.源数据-产品报告-消费降序'!AB:AB,ROW(),0)),"")</f>
        <v/>
      </c>
      <c r="AC931" s="69" t="str">
        <f>IFERROR(CLEAN(HLOOKUP(AC$1,'1.源数据-产品报告-消费降序'!AC:AC,ROW(),0)),"")</f>
        <v/>
      </c>
      <c r="AD93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1" s="69" t="str">
        <f>IFERROR(CLEAN(HLOOKUP(AE$1,'1.源数据-产品报告-消费降序'!AE:AE,ROW(),0)),"")</f>
        <v/>
      </c>
      <c r="AH931" s="69" t="str">
        <f>IFERROR(CLEAN(HLOOKUP(AH$1,'1.源数据-产品报告-消费降序'!AH:AH,ROW(),0)),"")</f>
        <v/>
      </c>
      <c r="AI931" s="69" t="str">
        <f>IFERROR(CLEAN(HLOOKUP(AI$1,'1.源数据-产品报告-消费降序'!AI:AI,ROW(),0)),"")</f>
        <v/>
      </c>
      <c r="AJ931" s="69" t="str">
        <f>IFERROR(CLEAN(HLOOKUP(AJ$1,'1.源数据-产品报告-消费降序'!AJ:AJ,ROW(),0)),"")</f>
        <v/>
      </c>
      <c r="AK931" s="69" t="str">
        <f>IFERROR(CLEAN(HLOOKUP(AK$1,'1.源数据-产品报告-消费降序'!AK:AK,ROW(),0)),"")</f>
        <v/>
      </c>
      <c r="AL931" s="69" t="str">
        <f>IFERROR(CLEAN(HLOOKUP(AL$1,'1.源数据-产品报告-消费降序'!AL:AL,ROW(),0)),"")</f>
        <v/>
      </c>
      <c r="AM931" s="69" t="str">
        <f>IFERROR(CLEAN(HLOOKUP(AM$1,'1.源数据-产品报告-消费降序'!AM:AM,ROW(),0)),"")</f>
        <v/>
      </c>
      <c r="AN931" s="69" t="str">
        <f>IFERROR(CLEAN(HLOOKUP(AN$1,'1.源数据-产品报告-消费降序'!AN:AN,ROW(),0)),"")</f>
        <v/>
      </c>
      <c r="AO93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1" s="69" t="str">
        <f>IFERROR(CLEAN(HLOOKUP(AP$1,'1.源数据-产品报告-消费降序'!AP:AP,ROW(),0)),"")</f>
        <v/>
      </c>
      <c r="AS931" s="69" t="str">
        <f>IFERROR(CLEAN(HLOOKUP(AS$1,'1.源数据-产品报告-消费降序'!AS:AS,ROW(),0)),"")</f>
        <v/>
      </c>
      <c r="AT931" s="69" t="str">
        <f>IFERROR(CLEAN(HLOOKUP(AT$1,'1.源数据-产品报告-消费降序'!AT:AT,ROW(),0)),"")</f>
        <v/>
      </c>
      <c r="AU931" s="69" t="str">
        <f>IFERROR(CLEAN(HLOOKUP(AU$1,'1.源数据-产品报告-消费降序'!AU:AU,ROW(),0)),"")</f>
        <v/>
      </c>
      <c r="AV931" s="69" t="str">
        <f>IFERROR(CLEAN(HLOOKUP(AV$1,'1.源数据-产品报告-消费降序'!AV:AV,ROW(),0)),"")</f>
        <v/>
      </c>
      <c r="AW931" s="69" t="str">
        <f>IFERROR(CLEAN(HLOOKUP(AW$1,'1.源数据-产品报告-消费降序'!AW:AW,ROW(),0)),"")</f>
        <v/>
      </c>
      <c r="AX931" s="69" t="str">
        <f>IFERROR(CLEAN(HLOOKUP(AX$1,'1.源数据-产品报告-消费降序'!AX:AX,ROW(),0)),"")</f>
        <v/>
      </c>
      <c r="AY931" s="69" t="str">
        <f>IFERROR(CLEAN(HLOOKUP(AY$1,'1.源数据-产品报告-消费降序'!AY:AY,ROW(),0)),"")</f>
        <v/>
      </c>
      <c r="AZ93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1" s="69" t="str">
        <f>IFERROR(CLEAN(HLOOKUP(BA$1,'1.源数据-产品报告-消费降序'!BA:BA,ROW(),0)),"")</f>
        <v/>
      </c>
      <c r="BD931" s="69" t="str">
        <f>IFERROR(CLEAN(HLOOKUP(BD$1,'1.源数据-产品报告-消费降序'!BD:BD,ROW(),0)),"")</f>
        <v/>
      </c>
      <c r="BE931" s="69" t="str">
        <f>IFERROR(CLEAN(HLOOKUP(BE$1,'1.源数据-产品报告-消费降序'!BE:BE,ROW(),0)),"")</f>
        <v/>
      </c>
      <c r="BF931" s="69" t="str">
        <f>IFERROR(CLEAN(HLOOKUP(BF$1,'1.源数据-产品报告-消费降序'!BF:BF,ROW(),0)),"")</f>
        <v/>
      </c>
      <c r="BG931" s="69" t="str">
        <f>IFERROR(CLEAN(HLOOKUP(BG$1,'1.源数据-产品报告-消费降序'!BG:BG,ROW(),0)),"")</f>
        <v/>
      </c>
      <c r="BH931" s="69" t="str">
        <f>IFERROR(CLEAN(HLOOKUP(BH$1,'1.源数据-产品报告-消费降序'!BH:BH,ROW(),0)),"")</f>
        <v/>
      </c>
      <c r="BI931" s="69" t="str">
        <f>IFERROR(CLEAN(HLOOKUP(BI$1,'1.源数据-产品报告-消费降序'!BI:BI,ROW(),0)),"")</f>
        <v/>
      </c>
      <c r="BJ931" s="69" t="str">
        <f>IFERROR(CLEAN(HLOOKUP(BJ$1,'1.源数据-产品报告-消费降序'!BJ:BJ,ROW(),0)),"")</f>
        <v/>
      </c>
      <c r="BK93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1" s="69" t="str">
        <f>IFERROR(CLEAN(HLOOKUP(BL$1,'1.源数据-产品报告-消费降序'!BL:BL,ROW(),0)),"")</f>
        <v/>
      </c>
      <c r="BO931" s="69" t="str">
        <f>IFERROR(CLEAN(HLOOKUP(BO$1,'1.源数据-产品报告-消费降序'!BO:BO,ROW(),0)),"")</f>
        <v/>
      </c>
      <c r="BP931" s="69" t="str">
        <f>IFERROR(CLEAN(HLOOKUP(BP$1,'1.源数据-产品报告-消费降序'!BP:BP,ROW(),0)),"")</f>
        <v/>
      </c>
      <c r="BQ931" s="69" t="str">
        <f>IFERROR(CLEAN(HLOOKUP(BQ$1,'1.源数据-产品报告-消费降序'!BQ:BQ,ROW(),0)),"")</f>
        <v/>
      </c>
      <c r="BR931" s="69" t="str">
        <f>IFERROR(CLEAN(HLOOKUP(BR$1,'1.源数据-产品报告-消费降序'!BR:BR,ROW(),0)),"")</f>
        <v/>
      </c>
      <c r="BS931" s="69" t="str">
        <f>IFERROR(CLEAN(HLOOKUP(BS$1,'1.源数据-产品报告-消费降序'!BS:BS,ROW(),0)),"")</f>
        <v/>
      </c>
      <c r="BT931" s="69" t="str">
        <f>IFERROR(CLEAN(HLOOKUP(BT$1,'1.源数据-产品报告-消费降序'!BT:BT,ROW(),0)),"")</f>
        <v/>
      </c>
      <c r="BU931" s="69" t="str">
        <f>IFERROR(CLEAN(HLOOKUP(BU$1,'1.源数据-产品报告-消费降序'!BU:BU,ROW(),0)),"")</f>
        <v/>
      </c>
      <c r="BV93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1" s="69" t="str">
        <f>IFERROR(CLEAN(HLOOKUP(BW$1,'1.源数据-产品报告-消费降序'!BW:BW,ROW(),0)),"")</f>
        <v/>
      </c>
    </row>
    <row r="932" spans="1:75">
      <c r="A932" s="69" t="str">
        <f>IFERROR(CLEAN(HLOOKUP(A$1,'1.源数据-产品报告-消费降序'!A:A,ROW(),0)),"")</f>
        <v/>
      </c>
      <c r="B932" s="69" t="str">
        <f>IFERROR(CLEAN(HLOOKUP(B$1,'1.源数据-产品报告-消费降序'!B:B,ROW(),0)),"")</f>
        <v/>
      </c>
      <c r="C932" s="69" t="str">
        <f>IFERROR(CLEAN(HLOOKUP(C$1,'1.源数据-产品报告-消费降序'!C:C,ROW(),0)),"")</f>
        <v/>
      </c>
      <c r="D932" s="69" t="str">
        <f>IFERROR(CLEAN(HLOOKUP(D$1,'1.源数据-产品报告-消费降序'!D:D,ROW(),0)),"")</f>
        <v/>
      </c>
      <c r="E932" s="69" t="str">
        <f>IFERROR(CLEAN(HLOOKUP(E$1,'1.源数据-产品报告-消费降序'!E:E,ROW(),0)),"")</f>
        <v/>
      </c>
      <c r="F932" s="69" t="str">
        <f>IFERROR(CLEAN(HLOOKUP(F$1,'1.源数据-产品报告-消费降序'!F:F,ROW(),0)),"")</f>
        <v/>
      </c>
      <c r="G932" s="70">
        <f>IFERROR((HLOOKUP(G$1,'1.源数据-产品报告-消费降序'!G:G,ROW(),0)),"")</f>
        <v>0</v>
      </c>
      <c r="H93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2" s="69" t="str">
        <f>IFERROR(CLEAN(HLOOKUP(I$1,'1.源数据-产品报告-消费降序'!I:I,ROW(),0)),"")</f>
        <v/>
      </c>
      <c r="L932" s="69" t="str">
        <f>IFERROR(CLEAN(HLOOKUP(L$1,'1.源数据-产品报告-消费降序'!L:L,ROW(),0)),"")</f>
        <v/>
      </c>
      <c r="M932" s="69" t="str">
        <f>IFERROR(CLEAN(HLOOKUP(M$1,'1.源数据-产品报告-消费降序'!M:M,ROW(),0)),"")</f>
        <v/>
      </c>
      <c r="N932" s="69" t="str">
        <f>IFERROR(CLEAN(HLOOKUP(N$1,'1.源数据-产品报告-消费降序'!N:N,ROW(),0)),"")</f>
        <v/>
      </c>
      <c r="O932" s="69" t="str">
        <f>IFERROR(CLEAN(HLOOKUP(O$1,'1.源数据-产品报告-消费降序'!O:O,ROW(),0)),"")</f>
        <v/>
      </c>
      <c r="P932" s="69" t="str">
        <f>IFERROR(CLEAN(HLOOKUP(P$1,'1.源数据-产品报告-消费降序'!P:P,ROW(),0)),"")</f>
        <v/>
      </c>
      <c r="Q932" s="69" t="str">
        <f>IFERROR(CLEAN(HLOOKUP(Q$1,'1.源数据-产品报告-消费降序'!Q:Q,ROW(),0)),"")</f>
        <v/>
      </c>
      <c r="R932" s="69" t="str">
        <f>IFERROR(CLEAN(HLOOKUP(R$1,'1.源数据-产品报告-消费降序'!R:R,ROW(),0)),"")</f>
        <v/>
      </c>
      <c r="S93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2" s="69" t="str">
        <f>IFERROR(CLEAN(HLOOKUP(T$1,'1.源数据-产品报告-消费降序'!T:T,ROW(),0)),"")</f>
        <v/>
      </c>
      <c r="W932" s="69" t="str">
        <f>IFERROR(CLEAN(HLOOKUP(W$1,'1.源数据-产品报告-消费降序'!W:W,ROW(),0)),"")</f>
        <v/>
      </c>
      <c r="X932" s="69" t="str">
        <f>IFERROR(CLEAN(HLOOKUP(X$1,'1.源数据-产品报告-消费降序'!X:X,ROW(),0)),"")</f>
        <v/>
      </c>
      <c r="Y932" s="69" t="str">
        <f>IFERROR(CLEAN(HLOOKUP(Y$1,'1.源数据-产品报告-消费降序'!Y:Y,ROW(),0)),"")</f>
        <v/>
      </c>
      <c r="Z932" s="69" t="str">
        <f>IFERROR(CLEAN(HLOOKUP(Z$1,'1.源数据-产品报告-消费降序'!Z:Z,ROW(),0)),"")</f>
        <v/>
      </c>
      <c r="AA932" s="69" t="str">
        <f>IFERROR(CLEAN(HLOOKUP(AA$1,'1.源数据-产品报告-消费降序'!AA:AA,ROW(),0)),"")</f>
        <v/>
      </c>
      <c r="AB932" s="69" t="str">
        <f>IFERROR(CLEAN(HLOOKUP(AB$1,'1.源数据-产品报告-消费降序'!AB:AB,ROW(),0)),"")</f>
        <v/>
      </c>
      <c r="AC932" s="69" t="str">
        <f>IFERROR(CLEAN(HLOOKUP(AC$1,'1.源数据-产品报告-消费降序'!AC:AC,ROW(),0)),"")</f>
        <v/>
      </c>
      <c r="AD93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2" s="69" t="str">
        <f>IFERROR(CLEAN(HLOOKUP(AE$1,'1.源数据-产品报告-消费降序'!AE:AE,ROW(),0)),"")</f>
        <v/>
      </c>
      <c r="AH932" s="69" t="str">
        <f>IFERROR(CLEAN(HLOOKUP(AH$1,'1.源数据-产品报告-消费降序'!AH:AH,ROW(),0)),"")</f>
        <v/>
      </c>
      <c r="AI932" s="69" t="str">
        <f>IFERROR(CLEAN(HLOOKUP(AI$1,'1.源数据-产品报告-消费降序'!AI:AI,ROW(),0)),"")</f>
        <v/>
      </c>
      <c r="AJ932" s="69" t="str">
        <f>IFERROR(CLEAN(HLOOKUP(AJ$1,'1.源数据-产品报告-消费降序'!AJ:AJ,ROW(),0)),"")</f>
        <v/>
      </c>
      <c r="AK932" s="69" t="str">
        <f>IFERROR(CLEAN(HLOOKUP(AK$1,'1.源数据-产品报告-消费降序'!AK:AK,ROW(),0)),"")</f>
        <v/>
      </c>
      <c r="AL932" s="69" t="str">
        <f>IFERROR(CLEAN(HLOOKUP(AL$1,'1.源数据-产品报告-消费降序'!AL:AL,ROW(),0)),"")</f>
        <v/>
      </c>
      <c r="AM932" s="69" t="str">
        <f>IFERROR(CLEAN(HLOOKUP(AM$1,'1.源数据-产品报告-消费降序'!AM:AM,ROW(),0)),"")</f>
        <v/>
      </c>
      <c r="AN932" s="69" t="str">
        <f>IFERROR(CLEAN(HLOOKUP(AN$1,'1.源数据-产品报告-消费降序'!AN:AN,ROW(),0)),"")</f>
        <v/>
      </c>
      <c r="AO93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2" s="69" t="str">
        <f>IFERROR(CLEAN(HLOOKUP(AP$1,'1.源数据-产品报告-消费降序'!AP:AP,ROW(),0)),"")</f>
        <v/>
      </c>
      <c r="AS932" s="69" t="str">
        <f>IFERROR(CLEAN(HLOOKUP(AS$1,'1.源数据-产品报告-消费降序'!AS:AS,ROW(),0)),"")</f>
        <v/>
      </c>
      <c r="AT932" s="69" t="str">
        <f>IFERROR(CLEAN(HLOOKUP(AT$1,'1.源数据-产品报告-消费降序'!AT:AT,ROW(),0)),"")</f>
        <v/>
      </c>
      <c r="AU932" s="69" t="str">
        <f>IFERROR(CLEAN(HLOOKUP(AU$1,'1.源数据-产品报告-消费降序'!AU:AU,ROW(),0)),"")</f>
        <v/>
      </c>
      <c r="AV932" s="69" t="str">
        <f>IFERROR(CLEAN(HLOOKUP(AV$1,'1.源数据-产品报告-消费降序'!AV:AV,ROW(),0)),"")</f>
        <v/>
      </c>
      <c r="AW932" s="69" t="str">
        <f>IFERROR(CLEAN(HLOOKUP(AW$1,'1.源数据-产品报告-消费降序'!AW:AW,ROW(),0)),"")</f>
        <v/>
      </c>
      <c r="AX932" s="69" t="str">
        <f>IFERROR(CLEAN(HLOOKUP(AX$1,'1.源数据-产品报告-消费降序'!AX:AX,ROW(),0)),"")</f>
        <v/>
      </c>
      <c r="AY932" s="69" t="str">
        <f>IFERROR(CLEAN(HLOOKUP(AY$1,'1.源数据-产品报告-消费降序'!AY:AY,ROW(),0)),"")</f>
        <v/>
      </c>
      <c r="AZ93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2" s="69" t="str">
        <f>IFERROR(CLEAN(HLOOKUP(BA$1,'1.源数据-产品报告-消费降序'!BA:BA,ROW(),0)),"")</f>
        <v/>
      </c>
      <c r="BD932" s="69" t="str">
        <f>IFERROR(CLEAN(HLOOKUP(BD$1,'1.源数据-产品报告-消费降序'!BD:BD,ROW(),0)),"")</f>
        <v/>
      </c>
      <c r="BE932" s="69" t="str">
        <f>IFERROR(CLEAN(HLOOKUP(BE$1,'1.源数据-产品报告-消费降序'!BE:BE,ROW(),0)),"")</f>
        <v/>
      </c>
      <c r="BF932" s="69" t="str">
        <f>IFERROR(CLEAN(HLOOKUP(BF$1,'1.源数据-产品报告-消费降序'!BF:BF,ROW(),0)),"")</f>
        <v/>
      </c>
      <c r="BG932" s="69" t="str">
        <f>IFERROR(CLEAN(HLOOKUP(BG$1,'1.源数据-产品报告-消费降序'!BG:BG,ROW(),0)),"")</f>
        <v/>
      </c>
      <c r="BH932" s="69" t="str">
        <f>IFERROR(CLEAN(HLOOKUP(BH$1,'1.源数据-产品报告-消费降序'!BH:BH,ROW(),0)),"")</f>
        <v/>
      </c>
      <c r="BI932" s="69" t="str">
        <f>IFERROR(CLEAN(HLOOKUP(BI$1,'1.源数据-产品报告-消费降序'!BI:BI,ROW(),0)),"")</f>
        <v/>
      </c>
      <c r="BJ932" s="69" t="str">
        <f>IFERROR(CLEAN(HLOOKUP(BJ$1,'1.源数据-产品报告-消费降序'!BJ:BJ,ROW(),0)),"")</f>
        <v/>
      </c>
      <c r="BK93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2" s="69" t="str">
        <f>IFERROR(CLEAN(HLOOKUP(BL$1,'1.源数据-产品报告-消费降序'!BL:BL,ROW(),0)),"")</f>
        <v/>
      </c>
      <c r="BO932" s="69" t="str">
        <f>IFERROR(CLEAN(HLOOKUP(BO$1,'1.源数据-产品报告-消费降序'!BO:BO,ROW(),0)),"")</f>
        <v/>
      </c>
      <c r="BP932" s="69" t="str">
        <f>IFERROR(CLEAN(HLOOKUP(BP$1,'1.源数据-产品报告-消费降序'!BP:BP,ROW(),0)),"")</f>
        <v/>
      </c>
      <c r="BQ932" s="69" t="str">
        <f>IFERROR(CLEAN(HLOOKUP(BQ$1,'1.源数据-产品报告-消费降序'!BQ:BQ,ROW(),0)),"")</f>
        <v/>
      </c>
      <c r="BR932" s="69" t="str">
        <f>IFERROR(CLEAN(HLOOKUP(BR$1,'1.源数据-产品报告-消费降序'!BR:BR,ROW(),0)),"")</f>
        <v/>
      </c>
      <c r="BS932" s="69" t="str">
        <f>IFERROR(CLEAN(HLOOKUP(BS$1,'1.源数据-产品报告-消费降序'!BS:BS,ROW(),0)),"")</f>
        <v/>
      </c>
      <c r="BT932" s="69" t="str">
        <f>IFERROR(CLEAN(HLOOKUP(BT$1,'1.源数据-产品报告-消费降序'!BT:BT,ROW(),0)),"")</f>
        <v/>
      </c>
      <c r="BU932" s="69" t="str">
        <f>IFERROR(CLEAN(HLOOKUP(BU$1,'1.源数据-产品报告-消费降序'!BU:BU,ROW(),0)),"")</f>
        <v/>
      </c>
      <c r="BV93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2" s="69" t="str">
        <f>IFERROR(CLEAN(HLOOKUP(BW$1,'1.源数据-产品报告-消费降序'!BW:BW,ROW(),0)),"")</f>
        <v/>
      </c>
    </row>
    <row r="933" spans="1:75">
      <c r="A933" s="69" t="str">
        <f>IFERROR(CLEAN(HLOOKUP(A$1,'1.源数据-产品报告-消费降序'!A:A,ROW(),0)),"")</f>
        <v/>
      </c>
      <c r="B933" s="69" t="str">
        <f>IFERROR(CLEAN(HLOOKUP(B$1,'1.源数据-产品报告-消费降序'!B:B,ROW(),0)),"")</f>
        <v/>
      </c>
      <c r="C933" s="69" t="str">
        <f>IFERROR(CLEAN(HLOOKUP(C$1,'1.源数据-产品报告-消费降序'!C:C,ROW(),0)),"")</f>
        <v/>
      </c>
      <c r="D933" s="69" t="str">
        <f>IFERROR(CLEAN(HLOOKUP(D$1,'1.源数据-产品报告-消费降序'!D:D,ROW(),0)),"")</f>
        <v/>
      </c>
      <c r="E933" s="69" t="str">
        <f>IFERROR(CLEAN(HLOOKUP(E$1,'1.源数据-产品报告-消费降序'!E:E,ROW(),0)),"")</f>
        <v/>
      </c>
      <c r="F933" s="69" t="str">
        <f>IFERROR(CLEAN(HLOOKUP(F$1,'1.源数据-产品报告-消费降序'!F:F,ROW(),0)),"")</f>
        <v/>
      </c>
      <c r="G933" s="70">
        <f>IFERROR((HLOOKUP(G$1,'1.源数据-产品报告-消费降序'!G:G,ROW(),0)),"")</f>
        <v>0</v>
      </c>
      <c r="H93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3" s="69" t="str">
        <f>IFERROR(CLEAN(HLOOKUP(I$1,'1.源数据-产品报告-消费降序'!I:I,ROW(),0)),"")</f>
        <v/>
      </c>
      <c r="L933" s="69" t="str">
        <f>IFERROR(CLEAN(HLOOKUP(L$1,'1.源数据-产品报告-消费降序'!L:L,ROW(),0)),"")</f>
        <v/>
      </c>
      <c r="M933" s="69" t="str">
        <f>IFERROR(CLEAN(HLOOKUP(M$1,'1.源数据-产品报告-消费降序'!M:M,ROW(),0)),"")</f>
        <v/>
      </c>
      <c r="N933" s="69" t="str">
        <f>IFERROR(CLEAN(HLOOKUP(N$1,'1.源数据-产品报告-消费降序'!N:N,ROW(),0)),"")</f>
        <v/>
      </c>
      <c r="O933" s="69" t="str">
        <f>IFERROR(CLEAN(HLOOKUP(O$1,'1.源数据-产品报告-消费降序'!O:O,ROW(),0)),"")</f>
        <v/>
      </c>
      <c r="P933" s="69" t="str">
        <f>IFERROR(CLEAN(HLOOKUP(P$1,'1.源数据-产品报告-消费降序'!P:P,ROW(),0)),"")</f>
        <v/>
      </c>
      <c r="Q933" s="69" t="str">
        <f>IFERROR(CLEAN(HLOOKUP(Q$1,'1.源数据-产品报告-消费降序'!Q:Q,ROW(),0)),"")</f>
        <v/>
      </c>
      <c r="R933" s="69" t="str">
        <f>IFERROR(CLEAN(HLOOKUP(R$1,'1.源数据-产品报告-消费降序'!R:R,ROW(),0)),"")</f>
        <v/>
      </c>
      <c r="S93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3" s="69" t="str">
        <f>IFERROR(CLEAN(HLOOKUP(T$1,'1.源数据-产品报告-消费降序'!T:T,ROW(),0)),"")</f>
        <v/>
      </c>
      <c r="W933" s="69" t="str">
        <f>IFERROR(CLEAN(HLOOKUP(W$1,'1.源数据-产品报告-消费降序'!W:W,ROW(),0)),"")</f>
        <v/>
      </c>
      <c r="X933" s="69" t="str">
        <f>IFERROR(CLEAN(HLOOKUP(X$1,'1.源数据-产品报告-消费降序'!X:X,ROW(),0)),"")</f>
        <v/>
      </c>
      <c r="Y933" s="69" t="str">
        <f>IFERROR(CLEAN(HLOOKUP(Y$1,'1.源数据-产品报告-消费降序'!Y:Y,ROW(),0)),"")</f>
        <v/>
      </c>
      <c r="Z933" s="69" t="str">
        <f>IFERROR(CLEAN(HLOOKUP(Z$1,'1.源数据-产品报告-消费降序'!Z:Z,ROW(),0)),"")</f>
        <v/>
      </c>
      <c r="AA933" s="69" t="str">
        <f>IFERROR(CLEAN(HLOOKUP(AA$1,'1.源数据-产品报告-消费降序'!AA:AA,ROW(),0)),"")</f>
        <v/>
      </c>
      <c r="AB933" s="69" t="str">
        <f>IFERROR(CLEAN(HLOOKUP(AB$1,'1.源数据-产品报告-消费降序'!AB:AB,ROW(),0)),"")</f>
        <v/>
      </c>
      <c r="AC933" s="69" t="str">
        <f>IFERROR(CLEAN(HLOOKUP(AC$1,'1.源数据-产品报告-消费降序'!AC:AC,ROW(),0)),"")</f>
        <v/>
      </c>
      <c r="AD93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3" s="69" t="str">
        <f>IFERROR(CLEAN(HLOOKUP(AE$1,'1.源数据-产品报告-消费降序'!AE:AE,ROW(),0)),"")</f>
        <v/>
      </c>
      <c r="AH933" s="69" t="str">
        <f>IFERROR(CLEAN(HLOOKUP(AH$1,'1.源数据-产品报告-消费降序'!AH:AH,ROW(),0)),"")</f>
        <v/>
      </c>
      <c r="AI933" s="69" t="str">
        <f>IFERROR(CLEAN(HLOOKUP(AI$1,'1.源数据-产品报告-消费降序'!AI:AI,ROW(),0)),"")</f>
        <v/>
      </c>
      <c r="AJ933" s="69" t="str">
        <f>IFERROR(CLEAN(HLOOKUP(AJ$1,'1.源数据-产品报告-消费降序'!AJ:AJ,ROW(),0)),"")</f>
        <v/>
      </c>
      <c r="AK933" s="69" t="str">
        <f>IFERROR(CLEAN(HLOOKUP(AK$1,'1.源数据-产品报告-消费降序'!AK:AK,ROW(),0)),"")</f>
        <v/>
      </c>
      <c r="AL933" s="69" t="str">
        <f>IFERROR(CLEAN(HLOOKUP(AL$1,'1.源数据-产品报告-消费降序'!AL:AL,ROW(),0)),"")</f>
        <v/>
      </c>
      <c r="AM933" s="69" t="str">
        <f>IFERROR(CLEAN(HLOOKUP(AM$1,'1.源数据-产品报告-消费降序'!AM:AM,ROW(),0)),"")</f>
        <v/>
      </c>
      <c r="AN933" s="69" t="str">
        <f>IFERROR(CLEAN(HLOOKUP(AN$1,'1.源数据-产品报告-消费降序'!AN:AN,ROW(),0)),"")</f>
        <v/>
      </c>
      <c r="AO93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3" s="69" t="str">
        <f>IFERROR(CLEAN(HLOOKUP(AP$1,'1.源数据-产品报告-消费降序'!AP:AP,ROW(),0)),"")</f>
        <v/>
      </c>
      <c r="AS933" s="69" t="str">
        <f>IFERROR(CLEAN(HLOOKUP(AS$1,'1.源数据-产品报告-消费降序'!AS:AS,ROW(),0)),"")</f>
        <v/>
      </c>
      <c r="AT933" s="69" t="str">
        <f>IFERROR(CLEAN(HLOOKUP(AT$1,'1.源数据-产品报告-消费降序'!AT:AT,ROW(),0)),"")</f>
        <v/>
      </c>
      <c r="AU933" s="69" t="str">
        <f>IFERROR(CLEAN(HLOOKUP(AU$1,'1.源数据-产品报告-消费降序'!AU:AU,ROW(),0)),"")</f>
        <v/>
      </c>
      <c r="AV933" s="69" t="str">
        <f>IFERROR(CLEAN(HLOOKUP(AV$1,'1.源数据-产品报告-消费降序'!AV:AV,ROW(),0)),"")</f>
        <v/>
      </c>
      <c r="AW933" s="69" t="str">
        <f>IFERROR(CLEAN(HLOOKUP(AW$1,'1.源数据-产品报告-消费降序'!AW:AW,ROW(),0)),"")</f>
        <v/>
      </c>
      <c r="AX933" s="69" t="str">
        <f>IFERROR(CLEAN(HLOOKUP(AX$1,'1.源数据-产品报告-消费降序'!AX:AX,ROW(),0)),"")</f>
        <v/>
      </c>
      <c r="AY933" s="69" t="str">
        <f>IFERROR(CLEAN(HLOOKUP(AY$1,'1.源数据-产品报告-消费降序'!AY:AY,ROW(),0)),"")</f>
        <v/>
      </c>
      <c r="AZ93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3" s="69" t="str">
        <f>IFERROR(CLEAN(HLOOKUP(BA$1,'1.源数据-产品报告-消费降序'!BA:BA,ROW(),0)),"")</f>
        <v/>
      </c>
      <c r="BD933" s="69" t="str">
        <f>IFERROR(CLEAN(HLOOKUP(BD$1,'1.源数据-产品报告-消费降序'!BD:BD,ROW(),0)),"")</f>
        <v/>
      </c>
      <c r="BE933" s="69" t="str">
        <f>IFERROR(CLEAN(HLOOKUP(BE$1,'1.源数据-产品报告-消费降序'!BE:BE,ROW(),0)),"")</f>
        <v/>
      </c>
      <c r="BF933" s="69" t="str">
        <f>IFERROR(CLEAN(HLOOKUP(BF$1,'1.源数据-产品报告-消费降序'!BF:BF,ROW(),0)),"")</f>
        <v/>
      </c>
      <c r="BG933" s="69" t="str">
        <f>IFERROR(CLEAN(HLOOKUP(BG$1,'1.源数据-产品报告-消费降序'!BG:BG,ROW(),0)),"")</f>
        <v/>
      </c>
      <c r="BH933" s="69" t="str">
        <f>IFERROR(CLEAN(HLOOKUP(BH$1,'1.源数据-产品报告-消费降序'!BH:BH,ROW(),0)),"")</f>
        <v/>
      </c>
      <c r="BI933" s="69" t="str">
        <f>IFERROR(CLEAN(HLOOKUP(BI$1,'1.源数据-产品报告-消费降序'!BI:BI,ROW(),0)),"")</f>
        <v/>
      </c>
      <c r="BJ933" s="69" t="str">
        <f>IFERROR(CLEAN(HLOOKUP(BJ$1,'1.源数据-产品报告-消费降序'!BJ:BJ,ROW(),0)),"")</f>
        <v/>
      </c>
      <c r="BK93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3" s="69" t="str">
        <f>IFERROR(CLEAN(HLOOKUP(BL$1,'1.源数据-产品报告-消费降序'!BL:BL,ROW(),0)),"")</f>
        <v/>
      </c>
      <c r="BO933" s="69" t="str">
        <f>IFERROR(CLEAN(HLOOKUP(BO$1,'1.源数据-产品报告-消费降序'!BO:BO,ROW(),0)),"")</f>
        <v/>
      </c>
      <c r="BP933" s="69" t="str">
        <f>IFERROR(CLEAN(HLOOKUP(BP$1,'1.源数据-产品报告-消费降序'!BP:BP,ROW(),0)),"")</f>
        <v/>
      </c>
      <c r="BQ933" s="69" t="str">
        <f>IFERROR(CLEAN(HLOOKUP(BQ$1,'1.源数据-产品报告-消费降序'!BQ:BQ,ROW(),0)),"")</f>
        <v/>
      </c>
      <c r="BR933" s="69" t="str">
        <f>IFERROR(CLEAN(HLOOKUP(BR$1,'1.源数据-产品报告-消费降序'!BR:BR,ROW(),0)),"")</f>
        <v/>
      </c>
      <c r="BS933" s="69" t="str">
        <f>IFERROR(CLEAN(HLOOKUP(BS$1,'1.源数据-产品报告-消费降序'!BS:BS,ROW(),0)),"")</f>
        <v/>
      </c>
      <c r="BT933" s="69" t="str">
        <f>IFERROR(CLEAN(HLOOKUP(BT$1,'1.源数据-产品报告-消费降序'!BT:BT,ROW(),0)),"")</f>
        <v/>
      </c>
      <c r="BU933" s="69" t="str">
        <f>IFERROR(CLEAN(HLOOKUP(BU$1,'1.源数据-产品报告-消费降序'!BU:BU,ROW(),0)),"")</f>
        <v/>
      </c>
      <c r="BV93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3" s="69" t="str">
        <f>IFERROR(CLEAN(HLOOKUP(BW$1,'1.源数据-产品报告-消费降序'!BW:BW,ROW(),0)),"")</f>
        <v/>
      </c>
    </row>
    <row r="934" spans="1:75">
      <c r="A934" s="69" t="str">
        <f>IFERROR(CLEAN(HLOOKUP(A$1,'1.源数据-产品报告-消费降序'!A:A,ROW(),0)),"")</f>
        <v/>
      </c>
      <c r="B934" s="69" t="str">
        <f>IFERROR(CLEAN(HLOOKUP(B$1,'1.源数据-产品报告-消费降序'!B:B,ROW(),0)),"")</f>
        <v/>
      </c>
      <c r="C934" s="69" t="str">
        <f>IFERROR(CLEAN(HLOOKUP(C$1,'1.源数据-产品报告-消费降序'!C:C,ROW(),0)),"")</f>
        <v/>
      </c>
      <c r="D934" s="69" t="str">
        <f>IFERROR(CLEAN(HLOOKUP(D$1,'1.源数据-产品报告-消费降序'!D:D,ROW(),0)),"")</f>
        <v/>
      </c>
      <c r="E934" s="69" t="str">
        <f>IFERROR(CLEAN(HLOOKUP(E$1,'1.源数据-产品报告-消费降序'!E:E,ROW(),0)),"")</f>
        <v/>
      </c>
      <c r="F934" s="69" t="str">
        <f>IFERROR(CLEAN(HLOOKUP(F$1,'1.源数据-产品报告-消费降序'!F:F,ROW(),0)),"")</f>
        <v/>
      </c>
      <c r="G934" s="70">
        <f>IFERROR((HLOOKUP(G$1,'1.源数据-产品报告-消费降序'!G:G,ROW(),0)),"")</f>
        <v>0</v>
      </c>
      <c r="H93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4" s="69" t="str">
        <f>IFERROR(CLEAN(HLOOKUP(I$1,'1.源数据-产品报告-消费降序'!I:I,ROW(),0)),"")</f>
        <v/>
      </c>
      <c r="L934" s="69" t="str">
        <f>IFERROR(CLEAN(HLOOKUP(L$1,'1.源数据-产品报告-消费降序'!L:L,ROW(),0)),"")</f>
        <v/>
      </c>
      <c r="M934" s="69" t="str">
        <f>IFERROR(CLEAN(HLOOKUP(M$1,'1.源数据-产品报告-消费降序'!M:M,ROW(),0)),"")</f>
        <v/>
      </c>
      <c r="N934" s="69" t="str">
        <f>IFERROR(CLEAN(HLOOKUP(N$1,'1.源数据-产品报告-消费降序'!N:N,ROW(),0)),"")</f>
        <v/>
      </c>
      <c r="O934" s="69" t="str">
        <f>IFERROR(CLEAN(HLOOKUP(O$1,'1.源数据-产品报告-消费降序'!O:O,ROW(),0)),"")</f>
        <v/>
      </c>
      <c r="P934" s="69" t="str">
        <f>IFERROR(CLEAN(HLOOKUP(P$1,'1.源数据-产品报告-消费降序'!P:P,ROW(),0)),"")</f>
        <v/>
      </c>
      <c r="Q934" s="69" t="str">
        <f>IFERROR(CLEAN(HLOOKUP(Q$1,'1.源数据-产品报告-消费降序'!Q:Q,ROW(),0)),"")</f>
        <v/>
      </c>
      <c r="R934" s="69" t="str">
        <f>IFERROR(CLEAN(HLOOKUP(R$1,'1.源数据-产品报告-消费降序'!R:R,ROW(),0)),"")</f>
        <v/>
      </c>
      <c r="S93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4" s="69" t="str">
        <f>IFERROR(CLEAN(HLOOKUP(T$1,'1.源数据-产品报告-消费降序'!T:T,ROW(),0)),"")</f>
        <v/>
      </c>
      <c r="W934" s="69" t="str">
        <f>IFERROR(CLEAN(HLOOKUP(W$1,'1.源数据-产品报告-消费降序'!W:W,ROW(),0)),"")</f>
        <v/>
      </c>
      <c r="X934" s="69" t="str">
        <f>IFERROR(CLEAN(HLOOKUP(X$1,'1.源数据-产品报告-消费降序'!X:X,ROW(),0)),"")</f>
        <v/>
      </c>
      <c r="Y934" s="69" t="str">
        <f>IFERROR(CLEAN(HLOOKUP(Y$1,'1.源数据-产品报告-消费降序'!Y:Y,ROW(),0)),"")</f>
        <v/>
      </c>
      <c r="Z934" s="69" t="str">
        <f>IFERROR(CLEAN(HLOOKUP(Z$1,'1.源数据-产品报告-消费降序'!Z:Z,ROW(),0)),"")</f>
        <v/>
      </c>
      <c r="AA934" s="69" t="str">
        <f>IFERROR(CLEAN(HLOOKUP(AA$1,'1.源数据-产品报告-消费降序'!AA:AA,ROW(),0)),"")</f>
        <v/>
      </c>
      <c r="AB934" s="69" t="str">
        <f>IFERROR(CLEAN(HLOOKUP(AB$1,'1.源数据-产品报告-消费降序'!AB:AB,ROW(),0)),"")</f>
        <v/>
      </c>
      <c r="AC934" s="69" t="str">
        <f>IFERROR(CLEAN(HLOOKUP(AC$1,'1.源数据-产品报告-消费降序'!AC:AC,ROW(),0)),"")</f>
        <v/>
      </c>
      <c r="AD93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4" s="69" t="str">
        <f>IFERROR(CLEAN(HLOOKUP(AE$1,'1.源数据-产品报告-消费降序'!AE:AE,ROW(),0)),"")</f>
        <v/>
      </c>
      <c r="AH934" s="69" t="str">
        <f>IFERROR(CLEAN(HLOOKUP(AH$1,'1.源数据-产品报告-消费降序'!AH:AH,ROW(),0)),"")</f>
        <v/>
      </c>
      <c r="AI934" s="69" t="str">
        <f>IFERROR(CLEAN(HLOOKUP(AI$1,'1.源数据-产品报告-消费降序'!AI:AI,ROW(),0)),"")</f>
        <v/>
      </c>
      <c r="AJ934" s="69" t="str">
        <f>IFERROR(CLEAN(HLOOKUP(AJ$1,'1.源数据-产品报告-消费降序'!AJ:AJ,ROW(),0)),"")</f>
        <v/>
      </c>
      <c r="AK934" s="69" t="str">
        <f>IFERROR(CLEAN(HLOOKUP(AK$1,'1.源数据-产品报告-消费降序'!AK:AK,ROW(),0)),"")</f>
        <v/>
      </c>
      <c r="AL934" s="69" t="str">
        <f>IFERROR(CLEAN(HLOOKUP(AL$1,'1.源数据-产品报告-消费降序'!AL:AL,ROW(),0)),"")</f>
        <v/>
      </c>
      <c r="AM934" s="69" t="str">
        <f>IFERROR(CLEAN(HLOOKUP(AM$1,'1.源数据-产品报告-消费降序'!AM:AM,ROW(),0)),"")</f>
        <v/>
      </c>
      <c r="AN934" s="69" t="str">
        <f>IFERROR(CLEAN(HLOOKUP(AN$1,'1.源数据-产品报告-消费降序'!AN:AN,ROW(),0)),"")</f>
        <v/>
      </c>
      <c r="AO93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4" s="69" t="str">
        <f>IFERROR(CLEAN(HLOOKUP(AP$1,'1.源数据-产品报告-消费降序'!AP:AP,ROW(),0)),"")</f>
        <v/>
      </c>
      <c r="AS934" s="69" t="str">
        <f>IFERROR(CLEAN(HLOOKUP(AS$1,'1.源数据-产品报告-消费降序'!AS:AS,ROW(),0)),"")</f>
        <v/>
      </c>
      <c r="AT934" s="69" t="str">
        <f>IFERROR(CLEAN(HLOOKUP(AT$1,'1.源数据-产品报告-消费降序'!AT:AT,ROW(),0)),"")</f>
        <v/>
      </c>
      <c r="AU934" s="69" t="str">
        <f>IFERROR(CLEAN(HLOOKUP(AU$1,'1.源数据-产品报告-消费降序'!AU:AU,ROW(),0)),"")</f>
        <v/>
      </c>
      <c r="AV934" s="69" t="str">
        <f>IFERROR(CLEAN(HLOOKUP(AV$1,'1.源数据-产品报告-消费降序'!AV:AV,ROW(),0)),"")</f>
        <v/>
      </c>
      <c r="AW934" s="69" t="str">
        <f>IFERROR(CLEAN(HLOOKUP(AW$1,'1.源数据-产品报告-消费降序'!AW:AW,ROW(),0)),"")</f>
        <v/>
      </c>
      <c r="AX934" s="69" t="str">
        <f>IFERROR(CLEAN(HLOOKUP(AX$1,'1.源数据-产品报告-消费降序'!AX:AX,ROW(),0)),"")</f>
        <v/>
      </c>
      <c r="AY934" s="69" t="str">
        <f>IFERROR(CLEAN(HLOOKUP(AY$1,'1.源数据-产品报告-消费降序'!AY:AY,ROW(),0)),"")</f>
        <v/>
      </c>
      <c r="AZ93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4" s="69" t="str">
        <f>IFERROR(CLEAN(HLOOKUP(BA$1,'1.源数据-产品报告-消费降序'!BA:BA,ROW(),0)),"")</f>
        <v/>
      </c>
      <c r="BD934" s="69" t="str">
        <f>IFERROR(CLEAN(HLOOKUP(BD$1,'1.源数据-产品报告-消费降序'!BD:BD,ROW(),0)),"")</f>
        <v/>
      </c>
      <c r="BE934" s="69" t="str">
        <f>IFERROR(CLEAN(HLOOKUP(BE$1,'1.源数据-产品报告-消费降序'!BE:BE,ROW(),0)),"")</f>
        <v/>
      </c>
      <c r="BF934" s="69" t="str">
        <f>IFERROR(CLEAN(HLOOKUP(BF$1,'1.源数据-产品报告-消费降序'!BF:BF,ROW(),0)),"")</f>
        <v/>
      </c>
      <c r="BG934" s="69" t="str">
        <f>IFERROR(CLEAN(HLOOKUP(BG$1,'1.源数据-产品报告-消费降序'!BG:BG,ROW(),0)),"")</f>
        <v/>
      </c>
      <c r="BH934" s="69" t="str">
        <f>IFERROR(CLEAN(HLOOKUP(BH$1,'1.源数据-产品报告-消费降序'!BH:BH,ROW(),0)),"")</f>
        <v/>
      </c>
      <c r="BI934" s="69" t="str">
        <f>IFERROR(CLEAN(HLOOKUP(BI$1,'1.源数据-产品报告-消费降序'!BI:BI,ROW(),0)),"")</f>
        <v/>
      </c>
      <c r="BJ934" s="69" t="str">
        <f>IFERROR(CLEAN(HLOOKUP(BJ$1,'1.源数据-产品报告-消费降序'!BJ:BJ,ROW(),0)),"")</f>
        <v/>
      </c>
      <c r="BK93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4" s="69" t="str">
        <f>IFERROR(CLEAN(HLOOKUP(BL$1,'1.源数据-产品报告-消费降序'!BL:BL,ROW(),0)),"")</f>
        <v/>
      </c>
      <c r="BO934" s="69" t="str">
        <f>IFERROR(CLEAN(HLOOKUP(BO$1,'1.源数据-产品报告-消费降序'!BO:BO,ROW(),0)),"")</f>
        <v/>
      </c>
      <c r="BP934" s="69" t="str">
        <f>IFERROR(CLEAN(HLOOKUP(BP$1,'1.源数据-产品报告-消费降序'!BP:BP,ROW(),0)),"")</f>
        <v/>
      </c>
      <c r="BQ934" s="69" t="str">
        <f>IFERROR(CLEAN(HLOOKUP(BQ$1,'1.源数据-产品报告-消费降序'!BQ:BQ,ROW(),0)),"")</f>
        <v/>
      </c>
      <c r="BR934" s="69" t="str">
        <f>IFERROR(CLEAN(HLOOKUP(BR$1,'1.源数据-产品报告-消费降序'!BR:BR,ROW(),0)),"")</f>
        <v/>
      </c>
      <c r="BS934" s="69" t="str">
        <f>IFERROR(CLEAN(HLOOKUP(BS$1,'1.源数据-产品报告-消费降序'!BS:BS,ROW(),0)),"")</f>
        <v/>
      </c>
      <c r="BT934" s="69" t="str">
        <f>IFERROR(CLEAN(HLOOKUP(BT$1,'1.源数据-产品报告-消费降序'!BT:BT,ROW(),0)),"")</f>
        <v/>
      </c>
      <c r="BU934" s="69" t="str">
        <f>IFERROR(CLEAN(HLOOKUP(BU$1,'1.源数据-产品报告-消费降序'!BU:BU,ROW(),0)),"")</f>
        <v/>
      </c>
      <c r="BV93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4" s="69" t="str">
        <f>IFERROR(CLEAN(HLOOKUP(BW$1,'1.源数据-产品报告-消费降序'!BW:BW,ROW(),0)),"")</f>
        <v/>
      </c>
    </row>
    <row r="935" spans="1:75">
      <c r="A935" s="69" t="str">
        <f>IFERROR(CLEAN(HLOOKUP(A$1,'1.源数据-产品报告-消费降序'!A:A,ROW(),0)),"")</f>
        <v/>
      </c>
      <c r="B935" s="69" t="str">
        <f>IFERROR(CLEAN(HLOOKUP(B$1,'1.源数据-产品报告-消费降序'!B:B,ROW(),0)),"")</f>
        <v/>
      </c>
      <c r="C935" s="69" t="str">
        <f>IFERROR(CLEAN(HLOOKUP(C$1,'1.源数据-产品报告-消费降序'!C:C,ROW(),0)),"")</f>
        <v/>
      </c>
      <c r="D935" s="69" t="str">
        <f>IFERROR(CLEAN(HLOOKUP(D$1,'1.源数据-产品报告-消费降序'!D:D,ROW(),0)),"")</f>
        <v/>
      </c>
      <c r="E935" s="69" t="str">
        <f>IFERROR(CLEAN(HLOOKUP(E$1,'1.源数据-产品报告-消费降序'!E:E,ROW(),0)),"")</f>
        <v/>
      </c>
      <c r="F935" s="69" t="str">
        <f>IFERROR(CLEAN(HLOOKUP(F$1,'1.源数据-产品报告-消费降序'!F:F,ROW(),0)),"")</f>
        <v/>
      </c>
      <c r="G935" s="70">
        <f>IFERROR((HLOOKUP(G$1,'1.源数据-产品报告-消费降序'!G:G,ROW(),0)),"")</f>
        <v>0</v>
      </c>
      <c r="H93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5" s="69" t="str">
        <f>IFERROR(CLEAN(HLOOKUP(I$1,'1.源数据-产品报告-消费降序'!I:I,ROW(),0)),"")</f>
        <v/>
      </c>
      <c r="L935" s="69" t="str">
        <f>IFERROR(CLEAN(HLOOKUP(L$1,'1.源数据-产品报告-消费降序'!L:L,ROW(),0)),"")</f>
        <v/>
      </c>
      <c r="M935" s="69" t="str">
        <f>IFERROR(CLEAN(HLOOKUP(M$1,'1.源数据-产品报告-消费降序'!M:M,ROW(),0)),"")</f>
        <v/>
      </c>
      <c r="N935" s="69" t="str">
        <f>IFERROR(CLEAN(HLOOKUP(N$1,'1.源数据-产品报告-消费降序'!N:N,ROW(),0)),"")</f>
        <v/>
      </c>
      <c r="O935" s="69" t="str">
        <f>IFERROR(CLEAN(HLOOKUP(O$1,'1.源数据-产品报告-消费降序'!O:O,ROW(),0)),"")</f>
        <v/>
      </c>
      <c r="P935" s="69" t="str">
        <f>IFERROR(CLEAN(HLOOKUP(P$1,'1.源数据-产品报告-消费降序'!P:P,ROW(),0)),"")</f>
        <v/>
      </c>
      <c r="Q935" s="69" t="str">
        <f>IFERROR(CLEAN(HLOOKUP(Q$1,'1.源数据-产品报告-消费降序'!Q:Q,ROW(),0)),"")</f>
        <v/>
      </c>
      <c r="R935" s="69" t="str">
        <f>IFERROR(CLEAN(HLOOKUP(R$1,'1.源数据-产品报告-消费降序'!R:R,ROW(),0)),"")</f>
        <v/>
      </c>
      <c r="S93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5" s="69" t="str">
        <f>IFERROR(CLEAN(HLOOKUP(T$1,'1.源数据-产品报告-消费降序'!T:T,ROW(),0)),"")</f>
        <v/>
      </c>
      <c r="W935" s="69" t="str">
        <f>IFERROR(CLEAN(HLOOKUP(W$1,'1.源数据-产品报告-消费降序'!W:W,ROW(),0)),"")</f>
        <v/>
      </c>
      <c r="X935" s="69" t="str">
        <f>IFERROR(CLEAN(HLOOKUP(X$1,'1.源数据-产品报告-消费降序'!X:X,ROW(),0)),"")</f>
        <v/>
      </c>
      <c r="Y935" s="69" t="str">
        <f>IFERROR(CLEAN(HLOOKUP(Y$1,'1.源数据-产品报告-消费降序'!Y:Y,ROW(),0)),"")</f>
        <v/>
      </c>
      <c r="Z935" s="69" t="str">
        <f>IFERROR(CLEAN(HLOOKUP(Z$1,'1.源数据-产品报告-消费降序'!Z:Z,ROW(),0)),"")</f>
        <v/>
      </c>
      <c r="AA935" s="69" t="str">
        <f>IFERROR(CLEAN(HLOOKUP(AA$1,'1.源数据-产品报告-消费降序'!AA:AA,ROW(),0)),"")</f>
        <v/>
      </c>
      <c r="AB935" s="69" t="str">
        <f>IFERROR(CLEAN(HLOOKUP(AB$1,'1.源数据-产品报告-消费降序'!AB:AB,ROW(),0)),"")</f>
        <v/>
      </c>
      <c r="AC935" s="69" t="str">
        <f>IFERROR(CLEAN(HLOOKUP(AC$1,'1.源数据-产品报告-消费降序'!AC:AC,ROW(),0)),"")</f>
        <v/>
      </c>
      <c r="AD93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5" s="69" t="str">
        <f>IFERROR(CLEAN(HLOOKUP(AE$1,'1.源数据-产品报告-消费降序'!AE:AE,ROW(),0)),"")</f>
        <v/>
      </c>
      <c r="AH935" s="69" t="str">
        <f>IFERROR(CLEAN(HLOOKUP(AH$1,'1.源数据-产品报告-消费降序'!AH:AH,ROW(),0)),"")</f>
        <v/>
      </c>
      <c r="AI935" s="69" t="str">
        <f>IFERROR(CLEAN(HLOOKUP(AI$1,'1.源数据-产品报告-消费降序'!AI:AI,ROW(),0)),"")</f>
        <v/>
      </c>
      <c r="AJ935" s="69" t="str">
        <f>IFERROR(CLEAN(HLOOKUP(AJ$1,'1.源数据-产品报告-消费降序'!AJ:AJ,ROW(),0)),"")</f>
        <v/>
      </c>
      <c r="AK935" s="69" t="str">
        <f>IFERROR(CLEAN(HLOOKUP(AK$1,'1.源数据-产品报告-消费降序'!AK:AK,ROW(),0)),"")</f>
        <v/>
      </c>
      <c r="AL935" s="69" t="str">
        <f>IFERROR(CLEAN(HLOOKUP(AL$1,'1.源数据-产品报告-消费降序'!AL:AL,ROW(),0)),"")</f>
        <v/>
      </c>
      <c r="AM935" s="69" t="str">
        <f>IFERROR(CLEAN(HLOOKUP(AM$1,'1.源数据-产品报告-消费降序'!AM:AM,ROW(),0)),"")</f>
        <v/>
      </c>
      <c r="AN935" s="69" t="str">
        <f>IFERROR(CLEAN(HLOOKUP(AN$1,'1.源数据-产品报告-消费降序'!AN:AN,ROW(),0)),"")</f>
        <v/>
      </c>
      <c r="AO93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5" s="69" t="str">
        <f>IFERROR(CLEAN(HLOOKUP(AP$1,'1.源数据-产品报告-消费降序'!AP:AP,ROW(),0)),"")</f>
        <v/>
      </c>
      <c r="AS935" s="69" t="str">
        <f>IFERROR(CLEAN(HLOOKUP(AS$1,'1.源数据-产品报告-消费降序'!AS:AS,ROW(),0)),"")</f>
        <v/>
      </c>
      <c r="AT935" s="69" t="str">
        <f>IFERROR(CLEAN(HLOOKUP(AT$1,'1.源数据-产品报告-消费降序'!AT:AT,ROW(),0)),"")</f>
        <v/>
      </c>
      <c r="AU935" s="69" t="str">
        <f>IFERROR(CLEAN(HLOOKUP(AU$1,'1.源数据-产品报告-消费降序'!AU:AU,ROW(),0)),"")</f>
        <v/>
      </c>
      <c r="AV935" s="69" t="str">
        <f>IFERROR(CLEAN(HLOOKUP(AV$1,'1.源数据-产品报告-消费降序'!AV:AV,ROW(),0)),"")</f>
        <v/>
      </c>
      <c r="AW935" s="69" t="str">
        <f>IFERROR(CLEAN(HLOOKUP(AW$1,'1.源数据-产品报告-消费降序'!AW:AW,ROW(),0)),"")</f>
        <v/>
      </c>
      <c r="AX935" s="69" t="str">
        <f>IFERROR(CLEAN(HLOOKUP(AX$1,'1.源数据-产品报告-消费降序'!AX:AX,ROW(),0)),"")</f>
        <v/>
      </c>
      <c r="AY935" s="69" t="str">
        <f>IFERROR(CLEAN(HLOOKUP(AY$1,'1.源数据-产品报告-消费降序'!AY:AY,ROW(),0)),"")</f>
        <v/>
      </c>
      <c r="AZ93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5" s="69" t="str">
        <f>IFERROR(CLEAN(HLOOKUP(BA$1,'1.源数据-产品报告-消费降序'!BA:BA,ROW(),0)),"")</f>
        <v/>
      </c>
      <c r="BD935" s="69" t="str">
        <f>IFERROR(CLEAN(HLOOKUP(BD$1,'1.源数据-产品报告-消费降序'!BD:BD,ROW(),0)),"")</f>
        <v/>
      </c>
      <c r="BE935" s="69" t="str">
        <f>IFERROR(CLEAN(HLOOKUP(BE$1,'1.源数据-产品报告-消费降序'!BE:BE,ROW(),0)),"")</f>
        <v/>
      </c>
      <c r="BF935" s="69" t="str">
        <f>IFERROR(CLEAN(HLOOKUP(BF$1,'1.源数据-产品报告-消费降序'!BF:BF,ROW(),0)),"")</f>
        <v/>
      </c>
      <c r="BG935" s="69" t="str">
        <f>IFERROR(CLEAN(HLOOKUP(BG$1,'1.源数据-产品报告-消费降序'!BG:BG,ROW(),0)),"")</f>
        <v/>
      </c>
      <c r="BH935" s="69" t="str">
        <f>IFERROR(CLEAN(HLOOKUP(BH$1,'1.源数据-产品报告-消费降序'!BH:BH,ROW(),0)),"")</f>
        <v/>
      </c>
      <c r="BI935" s="69" t="str">
        <f>IFERROR(CLEAN(HLOOKUP(BI$1,'1.源数据-产品报告-消费降序'!BI:BI,ROW(),0)),"")</f>
        <v/>
      </c>
      <c r="BJ935" s="69" t="str">
        <f>IFERROR(CLEAN(HLOOKUP(BJ$1,'1.源数据-产品报告-消费降序'!BJ:BJ,ROW(),0)),"")</f>
        <v/>
      </c>
      <c r="BK93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5" s="69" t="str">
        <f>IFERROR(CLEAN(HLOOKUP(BL$1,'1.源数据-产品报告-消费降序'!BL:BL,ROW(),0)),"")</f>
        <v/>
      </c>
      <c r="BO935" s="69" t="str">
        <f>IFERROR(CLEAN(HLOOKUP(BO$1,'1.源数据-产品报告-消费降序'!BO:BO,ROW(),0)),"")</f>
        <v/>
      </c>
      <c r="BP935" s="69" t="str">
        <f>IFERROR(CLEAN(HLOOKUP(BP$1,'1.源数据-产品报告-消费降序'!BP:BP,ROW(),0)),"")</f>
        <v/>
      </c>
      <c r="BQ935" s="69" t="str">
        <f>IFERROR(CLEAN(HLOOKUP(BQ$1,'1.源数据-产品报告-消费降序'!BQ:BQ,ROW(),0)),"")</f>
        <v/>
      </c>
      <c r="BR935" s="69" t="str">
        <f>IFERROR(CLEAN(HLOOKUP(BR$1,'1.源数据-产品报告-消费降序'!BR:BR,ROW(),0)),"")</f>
        <v/>
      </c>
      <c r="BS935" s="69" t="str">
        <f>IFERROR(CLEAN(HLOOKUP(BS$1,'1.源数据-产品报告-消费降序'!BS:BS,ROW(),0)),"")</f>
        <v/>
      </c>
      <c r="BT935" s="69" t="str">
        <f>IFERROR(CLEAN(HLOOKUP(BT$1,'1.源数据-产品报告-消费降序'!BT:BT,ROW(),0)),"")</f>
        <v/>
      </c>
      <c r="BU935" s="69" t="str">
        <f>IFERROR(CLEAN(HLOOKUP(BU$1,'1.源数据-产品报告-消费降序'!BU:BU,ROW(),0)),"")</f>
        <v/>
      </c>
      <c r="BV93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5" s="69" t="str">
        <f>IFERROR(CLEAN(HLOOKUP(BW$1,'1.源数据-产品报告-消费降序'!BW:BW,ROW(),0)),"")</f>
        <v/>
      </c>
    </row>
    <row r="936" spans="1:75">
      <c r="A936" s="69" t="str">
        <f>IFERROR(CLEAN(HLOOKUP(A$1,'1.源数据-产品报告-消费降序'!A:A,ROW(),0)),"")</f>
        <v/>
      </c>
      <c r="B936" s="69" t="str">
        <f>IFERROR(CLEAN(HLOOKUP(B$1,'1.源数据-产品报告-消费降序'!B:B,ROW(),0)),"")</f>
        <v/>
      </c>
      <c r="C936" s="69" t="str">
        <f>IFERROR(CLEAN(HLOOKUP(C$1,'1.源数据-产品报告-消费降序'!C:C,ROW(),0)),"")</f>
        <v/>
      </c>
      <c r="D936" s="69" t="str">
        <f>IFERROR(CLEAN(HLOOKUP(D$1,'1.源数据-产品报告-消费降序'!D:D,ROW(),0)),"")</f>
        <v/>
      </c>
      <c r="E936" s="69" t="str">
        <f>IFERROR(CLEAN(HLOOKUP(E$1,'1.源数据-产品报告-消费降序'!E:E,ROW(),0)),"")</f>
        <v/>
      </c>
      <c r="F936" s="69" t="str">
        <f>IFERROR(CLEAN(HLOOKUP(F$1,'1.源数据-产品报告-消费降序'!F:F,ROW(),0)),"")</f>
        <v/>
      </c>
      <c r="G936" s="70">
        <f>IFERROR((HLOOKUP(G$1,'1.源数据-产品报告-消费降序'!G:G,ROW(),0)),"")</f>
        <v>0</v>
      </c>
      <c r="H93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6" s="69" t="str">
        <f>IFERROR(CLEAN(HLOOKUP(I$1,'1.源数据-产品报告-消费降序'!I:I,ROW(),0)),"")</f>
        <v/>
      </c>
      <c r="L936" s="69" t="str">
        <f>IFERROR(CLEAN(HLOOKUP(L$1,'1.源数据-产品报告-消费降序'!L:L,ROW(),0)),"")</f>
        <v/>
      </c>
      <c r="M936" s="69" t="str">
        <f>IFERROR(CLEAN(HLOOKUP(M$1,'1.源数据-产品报告-消费降序'!M:M,ROW(),0)),"")</f>
        <v/>
      </c>
      <c r="N936" s="69" t="str">
        <f>IFERROR(CLEAN(HLOOKUP(N$1,'1.源数据-产品报告-消费降序'!N:N,ROW(),0)),"")</f>
        <v/>
      </c>
      <c r="O936" s="69" t="str">
        <f>IFERROR(CLEAN(HLOOKUP(O$1,'1.源数据-产品报告-消费降序'!O:O,ROW(),0)),"")</f>
        <v/>
      </c>
      <c r="P936" s="69" t="str">
        <f>IFERROR(CLEAN(HLOOKUP(P$1,'1.源数据-产品报告-消费降序'!P:P,ROW(),0)),"")</f>
        <v/>
      </c>
      <c r="Q936" s="69" t="str">
        <f>IFERROR(CLEAN(HLOOKUP(Q$1,'1.源数据-产品报告-消费降序'!Q:Q,ROW(),0)),"")</f>
        <v/>
      </c>
      <c r="R936" s="69" t="str">
        <f>IFERROR(CLEAN(HLOOKUP(R$1,'1.源数据-产品报告-消费降序'!R:R,ROW(),0)),"")</f>
        <v/>
      </c>
      <c r="S93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6" s="69" t="str">
        <f>IFERROR(CLEAN(HLOOKUP(T$1,'1.源数据-产品报告-消费降序'!T:T,ROW(),0)),"")</f>
        <v/>
      </c>
      <c r="W936" s="69" t="str">
        <f>IFERROR(CLEAN(HLOOKUP(W$1,'1.源数据-产品报告-消费降序'!W:W,ROW(),0)),"")</f>
        <v/>
      </c>
      <c r="X936" s="69" t="str">
        <f>IFERROR(CLEAN(HLOOKUP(X$1,'1.源数据-产品报告-消费降序'!X:X,ROW(),0)),"")</f>
        <v/>
      </c>
      <c r="Y936" s="69" t="str">
        <f>IFERROR(CLEAN(HLOOKUP(Y$1,'1.源数据-产品报告-消费降序'!Y:Y,ROW(),0)),"")</f>
        <v/>
      </c>
      <c r="Z936" s="69" t="str">
        <f>IFERROR(CLEAN(HLOOKUP(Z$1,'1.源数据-产品报告-消费降序'!Z:Z,ROW(),0)),"")</f>
        <v/>
      </c>
      <c r="AA936" s="69" t="str">
        <f>IFERROR(CLEAN(HLOOKUP(AA$1,'1.源数据-产品报告-消费降序'!AA:AA,ROW(),0)),"")</f>
        <v/>
      </c>
      <c r="AB936" s="69" t="str">
        <f>IFERROR(CLEAN(HLOOKUP(AB$1,'1.源数据-产品报告-消费降序'!AB:AB,ROW(),0)),"")</f>
        <v/>
      </c>
      <c r="AC936" s="69" t="str">
        <f>IFERROR(CLEAN(HLOOKUP(AC$1,'1.源数据-产品报告-消费降序'!AC:AC,ROW(),0)),"")</f>
        <v/>
      </c>
      <c r="AD93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6" s="69" t="str">
        <f>IFERROR(CLEAN(HLOOKUP(AE$1,'1.源数据-产品报告-消费降序'!AE:AE,ROW(),0)),"")</f>
        <v/>
      </c>
      <c r="AH936" s="69" t="str">
        <f>IFERROR(CLEAN(HLOOKUP(AH$1,'1.源数据-产品报告-消费降序'!AH:AH,ROW(),0)),"")</f>
        <v/>
      </c>
      <c r="AI936" s="69" t="str">
        <f>IFERROR(CLEAN(HLOOKUP(AI$1,'1.源数据-产品报告-消费降序'!AI:AI,ROW(),0)),"")</f>
        <v/>
      </c>
      <c r="AJ936" s="69" t="str">
        <f>IFERROR(CLEAN(HLOOKUP(AJ$1,'1.源数据-产品报告-消费降序'!AJ:AJ,ROW(),0)),"")</f>
        <v/>
      </c>
      <c r="AK936" s="69" t="str">
        <f>IFERROR(CLEAN(HLOOKUP(AK$1,'1.源数据-产品报告-消费降序'!AK:AK,ROW(),0)),"")</f>
        <v/>
      </c>
      <c r="AL936" s="69" t="str">
        <f>IFERROR(CLEAN(HLOOKUP(AL$1,'1.源数据-产品报告-消费降序'!AL:AL,ROW(),0)),"")</f>
        <v/>
      </c>
      <c r="AM936" s="69" t="str">
        <f>IFERROR(CLEAN(HLOOKUP(AM$1,'1.源数据-产品报告-消费降序'!AM:AM,ROW(),0)),"")</f>
        <v/>
      </c>
      <c r="AN936" s="69" t="str">
        <f>IFERROR(CLEAN(HLOOKUP(AN$1,'1.源数据-产品报告-消费降序'!AN:AN,ROW(),0)),"")</f>
        <v/>
      </c>
      <c r="AO93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6" s="69" t="str">
        <f>IFERROR(CLEAN(HLOOKUP(AP$1,'1.源数据-产品报告-消费降序'!AP:AP,ROW(),0)),"")</f>
        <v/>
      </c>
      <c r="AS936" s="69" t="str">
        <f>IFERROR(CLEAN(HLOOKUP(AS$1,'1.源数据-产品报告-消费降序'!AS:AS,ROW(),0)),"")</f>
        <v/>
      </c>
      <c r="AT936" s="69" t="str">
        <f>IFERROR(CLEAN(HLOOKUP(AT$1,'1.源数据-产品报告-消费降序'!AT:AT,ROW(),0)),"")</f>
        <v/>
      </c>
      <c r="AU936" s="69" t="str">
        <f>IFERROR(CLEAN(HLOOKUP(AU$1,'1.源数据-产品报告-消费降序'!AU:AU,ROW(),0)),"")</f>
        <v/>
      </c>
      <c r="AV936" s="69" t="str">
        <f>IFERROR(CLEAN(HLOOKUP(AV$1,'1.源数据-产品报告-消费降序'!AV:AV,ROW(),0)),"")</f>
        <v/>
      </c>
      <c r="AW936" s="69" t="str">
        <f>IFERROR(CLEAN(HLOOKUP(AW$1,'1.源数据-产品报告-消费降序'!AW:AW,ROW(),0)),"")</f>
        <v/>
      </c>
      <c r="AX936" s="69" t="str">
        <f>IFERROR(CLEAN(HLOOKUP(AX$1,'1.源数据-产品报告-消费降序'!AX:AX,ROW(),0)),"")</f>
        <v/>
      </c>
      <c r="AY936" s="69" t="str">
        <f>IFERROR(CLEAN(HLOOKUP(AY$1,'1.源数据-产品报告-消费降序'!AY:AY,ROW(),0)),"")</f>
        <v/>
      </c>
      <c r="AZ93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6" s="69" t="str">
        <f>IFERROR(CLEAN(HLOOKUP(BA$1,'1.源数据-产品报告-消费降序'!BA:BA,ROW(),0)),"")</f>
        <v/>
      </c>
      <c r="BD936" s="69" t="str">
        <f>IFERROR(CLEAN(HLOOKUP(BD$1,'1.源数据-产品报告-消费降序'!BD:BD,ROW(),0)),"")</f>
        <v/>
      </c>
      <c r="BE936" s="69" t="str">
        <f>IFERROR(CLEAN(HLOOKUP(BE$1,'1.源数据-产品报告-消费降序'!BE:BE,ROW(),0)),"")</f>
        <v/>
      </c>
      <c r="BF936" s="69" t="str">
        <f>IFERROR(CLEAN(HLOOKUP(BF$1,'1.源数据-产品报告-消费降序'!BF:BF,ROW(),0)),"")</f>
        <v/>
      </c>
      <c r="BG936" s="69" t="str">
        <f>IFERROR(CLEAN(HLOOKUP(BG$1,'1.源数据-产品报告-消费降序'!BG:BG,ROW(),0)),"")</f>
        <v/>
      </c>
      <c r="BH936" s="69" t="str">
        <f>IFERROR(CLEAN(HLOOKUP(BH$1,'1.源数据-产品报告-消费降序'!BH:BH,ROW(),0)),"")</f>
        <v/>
      </c>
      <c r="BI936" s="69" t="str">
        <f>IFERROR(CLEAN(HLOOKUP(BI$1,'1.源数据-产品报告-消费降序'!BI:BI,ROW(),0)),"")</f>
        <v/>
      </c>
      <c r="BJ936" s="69" t="str">
        <f>IFERROR(CLEAN(HLOOKUP(BJ$1,'1.源数据-产品报告-消费降序'!BJ:BJ,ROW(),0)),"")</f>
        <v/>
      </c>
      <c r="BK93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6" s="69" t="str">
        <f>IFERROR(CLEAN(HLOOKUP(BL$1,'1.源数据-产品报告-消费降序'!BL:BL,ROW(),0)),"")</f>
        <v/>
      </c>
      <c r="BO936" s="69" t="str">
        <f>IFERROR(CLEAN(HLOOKUP(BO$1,'1.源数据-产品报告-消费降序'!BO:BO,ROW(),0)),"")</f>
        <v/>
      </c>
      <c r="BP936" s="69" t="str">
        <f>IFERROR(CLEAN(HLOOKUP(BP$1,'1.源数据-产品报告-消费降序'!BP:BP,ROW(),0)),"")</f>
        <v/>
      </c>
      <c r="BQ936" s="69" t="str">
        <f>IFERROR(CLEAN(HLOOKUP(BQ$1,'1.源数据-产品报告-消费降序'!BQ:BQ,ROW(),0)),"")</f>
        <v/>
      </c>
      <c r="BR936" s="69" t="str">
        <f>IFERROR(CLEAN(HLOOKUP(BR$1,'1.源数据-产品报告-消费降序'!BR:BR,ROW(),0)),"")</f>
        <v/>
      </c>
      <c r="BS936" s="69" t="str">
        <f>IFERROR(CLEAN(HLOOKUP(BS$1,'1.源数据-产品报告-消费降序'!BS:BS,ROW(),0)),"")</f>
        <v/>
      </c>
      <c r="BT936" s="69" t="str">
        <f>IFERROR(CLEAN(HLOOKUP(BT$1,'1.源数据-产品报告-消费降序'!BT:BT,ROW(),0)),"")</f>
        <v/>
      </c>
      <c r="BU936" s="69" t="str">
        <f>IFERROR(CLEAN(HLOOKUP(BU$1,'1.源数据-产品报告-消费降序'!BU:BU,ROW(),0)),"")</f>
        <v/>
      </c>
      <c r="BV93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6" s="69" t="str">
        <f>IFERROR(CLEAN(HLOOKUP(BW$1,'1.源数据-产品报告-消费降序'!BW:BW,ROW(),0)),"")</f>
        <v/>
      </c>
    </row>
    <row r="937" spans="1:75">
      <c r="A937" s="69" t="str">
        <f>IFERROR(CLEAN(HLOOKUP(A$1,'1.源数据-产品报告-消费降序'!A:A,ROW(),0)),"")</f>
        <v/>
      </c>
      <c r="B937" s="69" t="str">
        <f>IFERROR(CLEAN(HLOOKUP(B$1,'1.源数据-产品报告-消费降序'!B:B,ROW(),0)),"")</f>
        <v/>
      </c>
      <c r="C937" s="69" t="str">
        <f>IFERROR(CLEAN(HLOOKUP(C$1,'1.源数据-产品报告-消费降序'!C:C,ROW(),0)),"")</f>
        <v/>
      </c>
      <c r="D937" s="69" t="str">
        <f>IFERROR(CLEAN(HLOOKUP(D$1,'1.源数据-产品报告-消费降序'!D:D,ROW(),0)),"")</f>
        <v/>
      </c>
      <c r="E937" s="69" t="str">
        <f>IFERROR(CLEAN(HLOOKUP(E$1,'1.源数据-产品报告-消费降序'!E:E,ROW(),0)),"")</f>
        <v/>
      </c>
      <c r="F937" s="69" t="str">
        <f>IFERROR(CLEAN(HLOOKUP(F$1,'1.源数据-产品报告-消费降序'!F:F,ROW(),0)),"")</f>
        <v/>
      </c>
      <c r="G937" s="70">
        <f>IFERROR((HLOOKUP(G$1,'1.源数据-产品报告-消费降序'!G:G,ROW(),0)),"")</f>
        <v>0</v>
      </c>
      <c r="H93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7" s="69" t="str">
        <f>IFERROR(CLEAN(HLOOKUP(I$1,'1.源数据-产品报告-消费降序'!I:I,ROW(),0)),"")</f>
        <v/>
      </c>
      <c r="L937" s="69" t="str">
        <f>IFERROR(CLEAN(HLOOKUP(L$1,'1.源数据-产品报告-消费降序'!L:L,ROW(),0)),"")</f>
        <v/>
      </c>
      <c r="M937" s="69" t="str">
        <f>IFERROR(CLEAN(HLOOKUP(M$1,'1.源数据-产品报告-消费降序'!M:M,ROW(),0)),"")</f>
        <v/>
      </c>
      <c r="N937" s="69" t="str">
        <f>IFERROR(CLEAN(HLOOKUP(N$1,'1.源数据-产品报告-消费降序'!N:N,ROW(),0)),"")</f>
        <v/>
      </c>
      <c r="O937" s="69" t="str">
        <f>IFERROR(CLEAN(HLOOKUP(O$1,'1.源数据-产品报告-消费降序'!O:O,ROW(),0)),"")</f>
        <v/>
      </c>
      <c r="P937" s="69" t="str">
        <f>IFERROR(CLEAN(HLOOKUP(P$1,'1.源数据-产品报告-消费降序'!P:P,ROW(),0)),"")</f>
        <v/>
      </c>
      <c r="Q937" s="69" t="str">
        <f>IFERROR(CLEAN(HLOOKUP(Q$1,'1.源数据-产品报告-消费降序'!Q:Q,ROW(),0)),"")</f>
        <v/>
      </c>
      <c r="R937" s="69" t="str">
        <f>IFERROR(CLEAN(HLOOKUP(R$1,'1.源数据-产品报告-消费降序'!R:R,ROW(),0)),"")</f>
        <v/>
      </c>
      <c r="S93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7" s="69" t="str">
        <f>IFERROR(CLEAN(HLOOKUP(T$1,'1.源数据-产品报告-消费降序'!T:T,ROW(),0)),"")</f>
        <v/>
      </c>
      <c r="W937" s="69" t="str">
        <f>IFERROR(CLEAN(HLOOKUP(W$1,'1.源数据-产品报告-消费降序'!W:W,ROW(),0)),"")</f>
        <v/>
      </c>
      <c r="X937" s="69" t="str">
        <f>IFERROR(CLEAN(HLOOKUP(X$1,'1.源数据-产品报告-消费降序'!X:X,ROW(),0)),"")</f>
        <v/>
      </c>
      <c r="Y937" s="69" t="str">
        <f>IFERROR(CLEAN(HLOOKUP(Y$1,'1.源数据-产品报告-消费降序'!Y:Y,ROW(),0)),"")</f>
        <v/>
      </c>
      <c r="Z937" s="69" t="str">
        <f>IFERROR(CLEAN(HLOOKUP(Z$1,'1.源数据-产品报告-消费降序'!Z:Z,ROW(),0)),"")</f>
        <v/>
      </c>
      <c r="AA937" s="69" t="str">
        <f>IFERROR(CLEAN(HLOOKUP(AA$1,'1.源数据-产品报告-消费降序'!AA:AA,ROW(),0)),"")</f>
        <v/>
      </c>
      <c r="AB937" s="69" t="str">
        <f>IFERROR(CLEAN(HLOOKUP(AB$1,'1.源数据-产品报告-消费降序'!AB:AB,ROW(),0)),"")</f>
        <v/>
      </c>
      <c r="AC937" s="69" t="str">
        <f>IFERROR(CLEAN(HLOOKUP(AC$1,'1.源数据-产品报告-消费降序'!AC:AC,ROW(),0)),"")</f>
        <v/>
      </c>
      <c r="AD93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7" s="69" t="str">
        <f>IFERROR(CLEAN(HLOOKUP(AE$1,'1.源数据-产品报告-消费降序'!AE:AE,ROW(),0)),"")</f>
        <v/>
      </c>
      <c r="AH937" s="69" t="str">
        <f>IFERROR(CLEAN(HLOOKUP(AH$1,'1.源数据-产品报告-消费降序'!AH:AH,ROW(),0)),"")</f>
        <v/>
      </c>
      <c r="AI937" s="69" t="str">
        <f>IFERROR(CLEAN(HLOOKUP(AI$1,'1.源数据-产品报告-消费降序'!AI:AI,ROW(),0)),"")</f>
        <v/>
      </c>
      <c r="AJ937" s="69" t="str">
        <f>IFERROR(CLEAN(HLOOKUP(AJ$1,'1.源数据-产品报告-消费降序'!AJ:AJ,ROW(),0)),"")</f>
        <v/>
      </c>
      <c r="AK937" s="69" t="str">
        <f>IFERROR(CLEAN(HLOOKUP(AK$1,'1.源数据-产品报告-消费降序'!AK:AK,ROW(),0)),"")</f>
        <v/>
      </c>
      <c r="AL937" s="69" t="str">
        <f>IFERROR(CLEAN(HLOOKUP(AL$1,'1.源数据-产品报告-消费降序'!AL:AL,ROW(),0)),"")</f>
        <v/>
      </c>
      <c r="AM937" s="69" t="str">
        <f>IFERROR(CLEAN(HLOOKUP(AM$1,'1.源数据-产品报告-消费降序'!AM:AM,ROW(),0)),"")</f>
        <v/>
      </c>
      <c r="AN937" s="69" t="str">
        <f>IFERROR(CLEAN(HLOOKUP(AN$1,'1.源数据-产品报告-消费降序'!AN:AN,ROW(),0)),"")</f>
        <v/>
      </c>
      <c r="AO93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7" s="69" t="str">
        <f>IFERROR(CLEAN(HLOOKUP(AP$1,'1.源数据-产品报告-消费降序'!AP:AP,ROW(),0)),"")</f>
        <v/>
      </c>
      <c r="AS937" s="69" t="str">
        <f>IFERROR(CLEAN(HLOOKUP(AS$1,'1.源数据-产品报告-消费降序'!AS:AS,ROW(),0)),"")</f>
        <v/>
      </c>
      <c r="AT937" s="69" t="str">
        <f>IFERROR(CLEAN(HLOOKUP(AT$1,'1.源数据-产品报告-消费降序'!AT:AT,ROW(),0)),"")</f>
        <v/>
      </c>
      <c r="AU937" s="69" t="str">
        <f>IFERROR(CLEAN(HLOOKUP(AU$1,'1.源数据-产品报告-消费降序'!AU:AU,ROW(),0)),"")</f>
        <v/>
      </c>
      <c r="AV937" s="69" t="str">
        <f>IFERROR(CLEAN(HLOOKUP(AV$1,'1.源数据-产品报告-消费降序'!AV:AV,ROW(),0)),"")</f>
        <v/>
      </c>
      <c r="AW937" s="69" t="str">
        <f>IFERROR(CLEAN(HLOOKUP(AW$1,'1.源数据-产品报告-消费降序'!AW:AW,ROW(),0)),"")</f>
        <v/>
      </c>
      <c r="AX937" s="69" t="str">
        <f>IFERROR(CLEAN(HLOOKUP(AX$1,'1.源数据-产品报告-消费降序'!AX:AX,ROW(),0)),"")</f>
        <v/>
      </c>
      <c r="AY937" s="69" t="str">
        <f>IFERROR(CLEAN(HLOOKUP(AY$1,'1.源数据-产品报告-消费降序'!AY:AY,ROW(),0)),"")</f>
        <v/>
      </c>
      <c r="AZ93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7" s="69" t="str">
        <f>IFERROR(CLEAN(HLOOKUP(BA$1,'1.源数据-产品报告-消费降序'!BA:BA,ROW(),0)),"")</f>
        <v/>
      </c>
      <c r="BD937" s="69" t="str">
        <f>IFERROR(CLEAN(HLOOKUP(BD$1,'1.源数据-产品报告-消费降序'!BD:BD,ROW(),0)),"")</f>
        <v/>
      </c>
      <c r="BE937" s="69" t="str">
        <f>IFERROR(CLEAN(HLOOKUP(BE$1,'1.源数据-产品报告-消费降序'!BE:BE,ROW(),0)),"")</f>
        <v/>
      </c>
      <c r="BF937" s="69" t="str">
        <f>IFERROR(CLEAN(HLOOKUP(BF$1,'1.源数据-产品报告-消费降序'!BF:BF,ROW(),0)),"")</f>
        <v/>
      </c>
      <c r="BG937" s="69" t="str">
        <f>IFERROR(CLEAN(HLOOKUP(BG$1,'1.源数据-产品报告-消费降序'!BG:BG,ROW(),0)),"")</f>
        <v/>
      </c>
      <c r="BH937" s="69" t="str">
        <f>IFERROR(CLEAN(HLOOKUP(BH$1,'1.源数据-产品报告-消费降序'!BH:BH,ROW(),0)),"")</f>
        <v/>
      </c>
      <c r="BI937" s="69" t="str">
        <f>IFERROR(CLEAN(HLOOKUP(BI$1,'1.源数据-产品报告-消费降序'!BI:BI,ROW(),0)),"")</f>
        <v/>
      </c>
      <c r="BJ937" s="69" t="str">
        <f>IFERROR(CLEAN(HLOOKUP(BJ$1,'1.源数据-产品报告-消费降序'!BJ:BJ,ROW(),0)),"")</f>
        <v/>
      </c>
      <c r="BK93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7" s="69" t="str">
        <f>IFERROR(CLEAN(HLOOKUP(BL$1,'1.源数据-产品报告-消费降序'!BL:BL,ROW(),0)),"")</f>
        <v/>
      </c>
      <c r="BO937" s="69" t="str">
        <f>IFERROR(CLEAN(HLOOKUP(BO$1,'1.源数据-产品报告-消费降序'!BO:BO,ROW(),0)),"")</f>
        <v/>
      </c>
      <c r="BP937" s="69" t="str">
        <f>IFERROR(CLEAN(HLOOKUP(BP$1,'1.源数据-产品报告-消费降序'!BP:BP,ROW(),0)),"")</f>
        <v/>
      </c>
      <c r="BQ937" s="69" t="str">
        <f>IFERROR(CLEAN(HLOOKUP(BQ$1,'1.源数据-产品报告-消费降序'!BQ:BQ,ROW(),0)),"")</f>
        <v/>
      </c>
      <c r="BR937" s="69" t="str">
        <f>IFERROR(CLEAN(HLOOKUP(BR$1,'1.源数据-产品报告-消费降序'!BR:BR,ROW(),0)),"")</f>
        <v/>
      </c>
      <c r="BS937" s="69" t="str">
        <f>IFERROR(CLEAN(HLOOKUP(BS$1,'1.源数据-产品报告-消费降序'!BS:BS,ROW(),0)),"")</f>
        <v/>
      </c>
      <c r="BT937" s="69" t="str">
        <f>IFERROR(CLEAN(HLOOKUP(BT$1,'1.源数据-产品报告-消费降序'!BT:BT,ROW(),0)),"")</f>
        <v/>
      </c>
      <c r="BU937" s="69" t="str">
        <f>IFERROR(CLEAN(HLOOKUP(BU$1,'1.源数据-产品报告-消费降序'!BU:BU,ROW(),0)),"")</f>
        <v/>
      </c>
      <c r="BV93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7" s="69" t="str">
        <f>IFERROR(CLEAN(HLOOKUP(BW$1,'1.源数据-产品报告-消费降序'!BW:BW,ROW(),0)),"")</f>
        <v/>
      </c>
    </row>
    <row r="938" spans="1:75">
      <c r="A938" s="69" t="str">
        <f>IFERROR(CLEAN(HLOOKUP(A$1,'1.源数据-产品报告-消费降序'!A:A,ROW(),0)),"")</f>
        <v/>
      </c>
      <c r="B938" s="69" t="str">
        <f>IFERROR(CLEAN(HLOOKUP(B$1,'1.源数据-产品报告-消费降序'!B:B,ROW(),0)),"")</f>
        <v/>
      </c>
      <c r="C938" s="69" t="str">
        <f>IFERROR(CLEAN(HLOOKUP(C$1,'1.源数据-产品报告-消费降序'!C:C,ROW(),0)),"")</f>
        <v/>
      </c>
      <c r="D938" s="69" t="str">
        <f>IFERROR(CLEAN(HLOOKUP(D$1,'1.源数据-产品报告-消费降序'!D:D,ROW(),0)),"")</f>
        <v/>
      </c>
      <c r="E938" s="69" t="str">
        <f>IFERROR(CLEAN(HLOOKUP(E$1,'1.源数据-产品报告-消费降序'!E:E,ROW(),0)),"")</f>
        <v/>
      </c>
      <c r="F938" s="69" t="str">
        <f>IFERROR(CLEAN(HLOOKUP(F$1,'1.源数据-产品报告-消费降序'!F:F,ROW(),0)),"")</f>
        <v/>
      </c>
      <c r="G938" s="70">
        <f>IFERROR((HLOOKUP(G$1,'1.源数据-产品报告-消费降序'!G:G,ROW(),0)),"")</f>
        <v>0</v>
      </c>
      <c r="H93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8" s="69" t="str">
        <f>IFERROR(CLEAN(HLOOKUP(I$1,'1.源数据-产品报告-消费降序'!I:I,ROW(),0)),"")</f>
        <v/>
      </c>
      <c r="L938" s="69" t="str">
        <f>IFERROR(CLEAN(HLOOKUP(L$1,'1.源数据-产品报告-消费降序'!L:L,ROW(),0)),"")</f>
        <v/>
      </c>
      <c r="M938" s="69" t="str">
        <f>IFERROR(CLEAN(HLOOKUP(M$1,'1.源数据-产品报告-消费降序'!M:M,ROW(),0)),"")</f>
        <v/>
      </c>
      <c r="N938" s="69" t="str">
        <f>IFERROR(CLEAN(HLOOKUP(N$1,'1.源数据-产品报告-消费降序'!N:N,ROW(),0)),"")</f>
        <v/>
      </c>
      <c r="O938" s="69" t="str">
        <f>IFERROR(CLEAN(HLOOKUP(O$1,'1.源数据-产品报告-消费降序'!O:O,ROW(),0)),"")</f>
        <v/>
      </c>
      <c r="P938" s="69" t="str">
        <f>IFERROR(CLEAN(HLOOKUP(P$1,'1.源数据-产品报告-消费降序'!P:P,ROW(),0)),"")</f>
        <v/>
      </c>
      <c r="Q938" s="69" t="str">
        <f>IFERROR(CLEAN(HLOOKUP(Q$1,'1.源数据-产品报告-消费降序'!Q:Q,ROW(),0)),"")</f>
        <v/>
      </c>
      <c r="R938" s="69" t="str">
        <f>IFERROR(CLEAN(HLOOKUP(R$1,'1.源数据-产品报告-消费降序'!R:R,ROW(),0)),"")</f>
        <v/>
      </c>
      <c r="S93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8" s="69" t="str">
        <f>IFERROR(CLEAN(HLOOKUP(T$1,'1.源数据-产品报告-消费降序'!T:T,ROW(),0)),"")</f>
        <v/>
      </c>
      <c r="W938" s="69" t="str">
        <f>IFERROR(CLEAN(HLOOKUP(W$1,'1.源数据-产品报告-消费降序'!W:W,ROW(),0)),"")</f>
        <v/>
      </c>
      <c r="X938" s="69" t="str">
        <f>IFERROR(CLEAN(HLOOKUP(X$1,'1.源数据-产品报告-消费降序'!X:X,ROW(),0)),"")</f>
        <v/>
      </c>
      <c r="Y938" s="69" t="str">
        <f>IFERROR(CLEAN(HLOOKUP(Y$1,'1.源数据-产品报告-消费降序'!Y:Y,ROW(),0)),"")</f>
        <v/>
      </c>
      <c r="Z938" s="69" t="str">
        <f>IFERROR(CLEAN(HLOOKUP(Z$1,'1.源数据-产品报告-消费降序'!Z:Z,ROW(),0)),"")</f>
        <v/>
      </c>
      <c r="AA938" s="69" t="str">
        <f>IFERROR(CLEAN(HLOOKUP(AA$1,'1.源数据-产品报告-消费降序'!AA:AA,ROW(),0)),"")</f>
        <v/>
      </c>
      <c r="AB938" s="69" t="str">
        <f>IFERROR(CLEAN(HLOOKUP(AB$1,'1.源数据-产品报告-消费降序'!AB:AB,ROW(),0)),"")</f>
        <v/>
      </c>
      <c r="AC938" s="69" t="str">
        <f>IFERROR(CLEAN(HLOOKUP(AC$1,'1.源数据-产品报告-消费降序'!AC:AC,ROW(),0)),"")</f>
        <v/>
      </c>
      <c r="AD93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8" s="69" t="str">
        <f>IFERROR(CLEAN(HLOOKUP(AE$1,'1.源数据-产品报告-消费降序'!AE:AE,ROW(),0)),"")</f>
        <v/>
      </c>
      <c r="AH938" s="69" t="str">
        <f>IFERROR(CLEAN(HLOOKUP(AH$1,'1.源数据-产品报告-消费降序'!AH:AH,ROW(),0)),"")</f>
        <v/>
      </c>
      <c r="AI938" s="69" t="str">
        <f>IFERROR(CLEAN(HLOOKUP(AI$1,'1.源数据-产品报告-消费降序'!AI:AI,ROW(),0)),"")</f>
        <v/>
      </c>
      <c r="AJ938" s="69" t="str">
        <f>IFERROR(CLEAN(HLOOKUP(AJ$1,'1.源数据-产品报告-消费降序'!AJ:AJ,ROW(),0)),"")</f>
        <v/>
      </c>
      <c r="AK938" s="69" t="str">
        <f>IFERROR(CLEAN(HLOOKUP(AK$1,'1.源数据-产品报告-消费降序'!AK:AK,ROW(),0)),"")</f>
        <v/>
      </c>
      <c r="AL938" s="69" t="str">
        <f>IFERROR(CLEAN(HLOOKUP(AL$1,'1.源数据-产品报告-消费降序'!AL:AL,ROW(),0)),"")</f>
        <v/>
      </c>
      <c r="AM938" s="69" t="str">
        <f>IFERROR(CLEAN(HLOOKUP(AM$1,'1.源数据-产品报告-消费降序'!AM:AM,ROW(),0)),"")</f>
        <v/>
      </c>
      <c r="AN938" s="69" t="str">
        <f>IFERROR(CLEAN(HLOOKUP(AN$1,'1.源数据-产品报告-消费降序'!AN:AN,ROW(),0)),"")</f>
        <v/>
      </c>
      <c r="AO93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8" s="69" t="str">
        <f>IFERROR(CLEAN(HLOOKUP(AP$1,'1.源数据-产品报告-消费降序'!AP:AP,ROW(),0)),"")</f>
        <v/>
      </c>
      <c r="AS938" s="69" t="str">
        <f>IFERROR(CLEAN(HLOOKUP(AS$1,'1.源数据-产品报告-消费降序'!AS:AS,ROW(),0)),"")</f>
        <v/>
      </c>
      <c r="AT938" s="69" t="str">
        <f>IFERROR(CLEAN(HLOOKUP(AT$1,'1.源数据-产品报告-消费降序'!AT:AT,ROW(),0)),"")</f>
        <v/>
      </c>
      <c r="AU938" s="69" t="str">
        <f>IFERROR(CLEAN(HLOOKUP(AU$1,'1.源数据-产品报告-消费降序'!AU:AU,ROW(),0)),"")</f>
        <v/>
      </c>
      <c r="AV938" s="69" t="str">
        <f>IFERROR(CLEAN(HLOOKUP(AV$1,'1.源数据-产品报告-消费降序'!AV:AV,ROW(),0)),"")</f>
        <v/>
      </c>
      <c r="AW938" s="69" t="str">
        <f>IFERROR(CLEAN(HLOOKUP(AW$1,'1.源数据-产品报告-消费降序'!AW:AW,ROW(),0)),"")</f>
        <v/>
      </c>
      <c r="AX938" s="69" t="str">
        <f>IFERROR(CLEAN(HLOOKUP(AX$1,'1.源数据-产品报告-消费降序'!AX:AX,ROW(),0)),"")</f>
        <v/>
      </c>
      <c r="AY938" s="69" t="str">
        <f>IFERROR(CLEAN(HLOOKUP(AY$1,'1.源数据-产品报告-消费降序'!AY:AY,ROW(),0)),"")</f>
        <v/>
      </c>
      <c r="AZ93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8" s="69" t="str">
        <f>IFERROR(CLEAN(HLOOKUP(BA$1,'1.源数据-产品报告-消费降序'!BA:BA,ROW(),0)),"")</f>
        <v/>
      </c>
      <c r="BD938" s="69" t="str">
        <f>IFERROR(CLEAN(HLOOKUP(BD$1,'1.源数据-产品报告-消费降序'!BD:BD,ROW(),0)),"")</f>
        <v/>
      </c>
      <c r="BE938" s="69" t="str">
        <f>IFERROR(CLEAN(HLOOKUP(BE$1,'1.源数据-产品报告-消费降序'!BE:BE,ROW(),0)),"")</f>
        <v/>
      </c>
      <c r="BF938" s="69" t="str">
        <f>IFERROR(CLEAN(HLOOKUP(BF$1,'1.源数据-产品报告-消费降序'!BF:BF,ROW(),0)),"")</f>
        <v/>
      </c>
      <c r="BG938" s="69" t="str">
        <f>IFERROR(CLEAN(HLOOKUP(BG$1,'1.源数据-产品报告-消费降序'!BG:BG,ROW(),0)),"")</f>
        <v/>
      </c>
      <c r="BH938" s="69" t="str">
        <f>IFERROR(CLEAN(HLOOKUP(BH$1,'1.源数据-产品报告-消费降序'!BH:BH,ROW(),0)),"")</f>
        <v/>
      </c>
      <c r="BI938" s="69" t="str">
        <f>IFERROR(CLEAN(HLOOKUP(BI$1,'1.源数据-产品报告-消费降序'!BI:BI,ROW(),0)),"")</f>
        <v/>
      </c>
      <c r="BJ938" s="69" t="str">
        <f>IFERROR(CLEAN(HLOOKUP(BJ$1,'1.源数据-产品报告-消费降序'!BJ:BJ,ROW(),0)),"")</f>
        <v/>
      </c>
      <c r="BK93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8" s="69" t="str">
        <f>IFERROR(CLEAN(HLOOKUP(BL$1,'1.源数据-产品报告-消费降序'!BL:BL,ROW(),0)),"")</f>
        <v/>
      </c>
      <c r="BO938" s="69" t="str">
        <f>IFERROR(CLEAN(HLOOKUP(BO$1,'1.源数据-产品报告-消费降序'!BO:BO,ROW(),0)),"")</f>
        <v/>
      </c>
      <c r="BP938" s="69" t="str">
        <f>IFERROR(CLEAN(HLOOKUP(BP$1,'1.源数据-产品报告-消费降序'!BP:BP,ROW(),0)),"")</f>
        <v/>
      </c>
      <c r="BQ938" s="69" t="str">
        <f>IFERROR(CLEAN(HLOOKUP(BQ$1,'1.源数据-产品报告-消费降序'!BQ:BQ,ROW(),0)),"")</f>
        <v/>
      </c>
      <c r="BR938" s="69" t="str">
        <f>IFERROR(CLEAN(HLOOKUP(BR$1,'1.源数据-产品报告-消费降序'!BR:BR,ROW(),0)),"")</f>
        <v/>
      </c>
      <c r="BS938" s="69" t="str">
        <f>IFERROR(CLEAN(HLOOKUP(BS$1,'1.源数据-产品报告-消费降序'!BS:BS,ROW(),0)),"")</f>
        <v/>
      </c>
      <c r="BT938" s="69" t="str">
        <f>IFERROR(CLEAN(HLOOKUP(BT$1,'1.源数据-产品报告-消费降序'!BT:BT,ROW(),0)),"")</f>
        <v/>
      </c>
      <c r="BU938" s="69" t="str">
        <f>IFERROR(CLEAN(HLOOKUP(BU$1,'1.源数据-产品报告-消费降序'!BU:BU,ROW(),0)),"")</f>
        <v/>
      </c>
      <c r="BV93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8" s="69" t="str">
        <f>IFERROR(CLEAN(HLOOKUP(BW$1,'1.源数据-产品报告-消费降序'!BW:BW,ROW(),0)),"")</f>
        <v/>
      </c>
    </row>
    <row r="939" spans="1:75">
      <c r="A939" s="69" t="str">
        <f>IFERROR(CLEAN(HLOOKUP(A$1,'1.源数据-产品报告-消费降序'!A:A,ROW(),0)),"")</f>
        <v/>
      </c>
      <c r="B939" s="69" t="str">
        <f>IFERROR(CLEAN(HLOOKUP(B$1,'1.源数据-产品报告-消费降序'!B:B,ROW(),0)),"")</f>
        <v/>
      </c>
      <c r="C939" s="69" t="str">
        <f>IFERROR(CLEAN(HLOOKUP(C$1,'1.源数据-产品报告-消费降序'!C:C,ROW(),0)),"")</f>
        <v/>
      </c>
      <c r="D939" s="69" t="str">
        <f>IFERROR(CLEAN(HLOOKUP(D$1,'1.源数据-产品报告-消费降序'!D:D,ROW(),0)),"")</f>
        <v/>
      </c>
      <c r="E939" s="69" t="str">
        <f>IFERROR(CLEAN(HLOOKUP(E$1,'1.源数据-产品报告-消费降序'!E:E,ROW(),0)),"")</f>
        <v/>
      </c>
      <c r="F939" s="69" t="str">
        <f>IFERROR(CLEAN(HLOOKUP(F$1,'1.源数据-产品报告-消费降序'!F:F,ROW(),0)),"")</f>
        <v/>
      </c>
      <c r="G939" s="70">
        <f>IFERROR((HLOOKUP(G$1,'1.源数据-产品报告-消费降序'!G:G,ROW(),0)),"")</f>
        <v>0</v>
      </c>
      <c r="H93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39" s="69" t="str">
        <f>IFERROR(CLEAN(HLOOKUP(I$1,'1.源数据-产品报告-消费降序'!I:I,ROW(),0)),"")</f>
        <v/>
      </c>
      <c r="L939" s="69" t="str">
        <f>IFERROR(CLEAN(HLOOKUP(L$1,'1.源数据-产品报告-消费降序'!L:L,ROW(),0)),"")</f>
        <v/>
      </c>
      <c r="M939" s="69" t="str">
        <f>IFERROR(CLEAN(HLOOKUP(M$1,'1.源数据-产品报告-消费降序'!M:M,ROW(),0)),"")</f>
        <v/>
      </c>
      <c r="N939" s="69" t="str">
        <f>IFERROR(CLEAN(HLOOKUP(N$1,'1.源数据-产品报告-消费降序'!N:N,ROW(),0)),"")</f>
        <v/>
      </c>
      <c r="O939" s="69" t="str">
        <f>IFERROR(CLEAN(HLOOKUP(O$1,'1.源数据-产品报告-消费降序'!O:O,ROW(),0)),"")</f>
        <v/>
      </c>
      <c r="P939" s="69" t="str">
        <f>IFERROR(CLEAN(HLOOKUP(P$1,'1.源数据-产品报告-消费降序'!P:P,ROW(),0)),"")</f>
        <v/>
      </c>
      <c r="Q939" s="69" t="str">
        <f>IFERROR(CLEAN(HLOOKUP(Q$1,'1.源数据-产品报告-消费降序'!Q:Q,ROW(),0)),"")</f>
        <v/>
      </c>
      <c r="R939" s="69" t="str">
        <f>IFERROR(CLEAN(HLOOKUP(R$1,'1.源数据-产品报告-消费降序'!R:R,ROW(),0)),"")</f>
        <v/>
      </c>
      <c r="S93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39" s="69" t="str">
        <f>IFERROR(CLEAN(HLOOKUP(T$1,'1.源数据-产品报告-消费降序'!T:T,ROW(),0)),"")</f>
        <v/>
      </c>
      <c r="W939" s="69" t="str">
        <f>IFERROR(CLEAN(HLOOKUP(W$1,'1.源数据-产品报告-消费降序'!W:W,ROW(),0)),"")</f>
        <v/>
      </c>
      <c r="X939" s="69" t="str">
        <f>IFERROR(CLEAN(HLOOKUP(X$1,'1.源数据-产品报告-消费降序'!X:X,ROW(),0)),"")</f>
        <v/>
      </c>
      <c r="Y939" s="69" t="str">
        <f>IFERROR(CLEAN(HLOOKUP(Y$1,'1.源数据-产品报告-消费降序'!Y:Y,ROW(),0)),"")</f>
        <v/>
      </c>
      <c r="Z939" s="69" t="str">
        <f>IFERROR(CLEAN(HLOOKUP(Z$1,'1.源数据-产品报告-消费降序'!Z:Z,ROW(),0)),"")</f>
        <v/>
      </c>
      <c r="AA939" s="69" t="str">
        <f>IFERROR(CLEAN(HLOOKUP(AA$1,'1.源数据-产品报告-消费降序'!AA:AA,ROW(),0)),"")</f>
        <v/>
      </c>
      <c r="AB939" s="69" t="str">
        <f>IFERROR(CLEAN(HLOOKUP(AB$1,'1.源数据-产品报告-消费降序'!AB:AB,ROW(),0)),"")</f>
        <v/>
      </c>
      <c r="AC939" s="69" t="str">
        <f>IFERROR(CLEAN(HLOOKUP(AC$1,'1.源数据-产品报告-消费降序'!AC:AC,ROW(),0)),"")</f>
        <v/>
      </c>
      <c r="AD93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39" s="69" t="str">
        <f>IFERROR(CLEAN(HLOOKUP(AE$1,'1.源数据-产品报告-消费降序'!AE:AE,ROW(),0)),"")</f>
        <v/>
      </c>
      <c r="AH939" s="69" t="str">
        <f>IFERROR(CLEAN(HLOOKUP(AH$1,'1.源数据-产品报告-消费降序'!AH:AH,ROW(),0)),"")</f>
        <v/>
      </c>
      <c r="AI939" s="69" t="str">
        <f>IFERROR(CLEAN(HLOOKUP(AI$1,'1.源数据-产品报告-消费降序'!AI:AI,ROW(),0)),"")</f>
        <v/>
      </c>
      <c r="AJ939" s="69" t="str">
        <f>IFERROR(CLEAN(HLOOKUP(AJ$1,'1.源数据-产品报告-消费降序'!AJ:AJ,ROW(),0)),"")</f>
        <v/>
      </c>
      <c r="AK939" s="69" t="str">
        <f>IFERROR(CLEAN(HLOOKUP(AK$1,'1.源数据-产品报告-消费降序'!AK:AK,ROW(),0)),"")</f>
        <v/>
      </c>
      <c r="AL939" s="69" t="str">
        <f>IFERROR(CLEAN(HLOOKUP(AL$1,'1.源数据-产品报告-消费降序'!AL:AL,ROW(),0)),"")</f>
        <v/>
      </c>
      <c r="AM939" s="69" t="str">
        <f>IFERROR(CLEAN(HLOOKUP(AM$1,'1.源数据-产品报告-消费降序'!AM:AM,ROW(),0)),"")</f>
        <v/>
      </c>
      <c r="AN939" s="69" t="str">
        <f>IFERROR(CLEAN(HLOOKUP(AN$1,'1.源数据-产品报告-消费降序'!AN:AN,ROW(),0)),"")</f>
        <v/>
      </c>
      <c r="AO93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39" s="69" t="str">
        <f>IFERROR(CLEAN(HLOOKUP(AP$1,'1.源数据-产品报告-消费降序'!AP:AP,ROW(),0)),"")</f>
        <v/>
      </c>
      <c r="AS939" s="69" t="str">
        <f>IFERROR(CLEAN(HLOOKUP(AS$1,'1.源数据-产品报告-消费降序'!AS:AS,ROW(),0)),"")</f>
        <v/>
      </c>
      <c r="AT939" s="69" t="str">
        <f>IFERROR(CLEAN(HLOOKUP(AT$1,'1.源数据-产品报告-消费降序'!AT:AT,ROW(),0)),"")</f>
        <v/>
      </c>
      <c r="AU939" s="69" t="str">
        <f>IFERROR(CLEAN(HLOOKUP(AU$1,'1.源数据-产品报告-消费降序'!AU:AU,ROW(),0)),"")</f>
        <v/>
      </c>
      <c r="AV939" s="69" t="str">
        <f>IFERROR(CLEAN(HLOOKUP(AV$1,'1.源数据-产品报告-消费降序'!AV:AV,ROW(),0)),"")</f>
        <v/>
      </c>
      <c r="AW939" s="69" t="str">
        <f>IFERROR(CLEAN(HLOOKUP(AW$1,'1.源数据-产品报告-消费降序'!AW:AW,ROW(),0)),"")</f>
        <v/>
      </c>
      <c r="AX939" s="69" t="str">
        <f>IFERROR(CLEAN(HLOOKUP(AX$1,'1.源数据-产品报告-消费降序'!AX:AX,ROW(),0)),"")</f>
        <v/>
      </c>
      <c r="AY939" s="69" t="str">
        <f>IFERROR(CLEAN(HLOOKUP(AY$1,'1.源数据-产品报告-消费降序'!AY:AY,ROW(),0)),"")</f>
        <v/>
      </c>
      <c r="AZ93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39" s="69" t="str">
        <f>IFERROR(CLEAN(HLOOKUP(BA$1,'1.源数据-产品报告-消费降序'!BA:BA,ROW(),0)),"")</f>
        <v/>
      </c>
      <c r="BD939" s="69" t="str">
        <f>IFERROR(CLEAN(HLOOKUP(BD$1,'1.源数据-产品报告-消费降序'!BD:BD,ROW(),0)),"")</f>
        <v/>
      </c>
      <c r="BE939" s="69" t="str">
        <f>IFERROR(CLEAN(HLOOKUP(BE$1,'1.源数据-产品报告-消费降序'!BE:BE,ROW(),0)),"")</f>
        <v/>
      </c>
      <c r="BF939" s="69" t="str">
        <f>IFERROR(CLEAN(HLOOKUP(BF$1,'1.源数据-产品报告-消费降序'!BF:BF,ROW(),0)),"")</f>
        <v/>
      </c>
      <c r="BG939" s="69" t="str">
        <f>IFERROR(CLEAN(HLOOKUP(BG$1,'1.源数据-产品报告-消费降序'!BG:BG,ROW(),0)),"")</f>
        <v/>
      </c>
      <c r="BH939" s="69" t="str">
        <f>IFERROR(CLEAN(HLOOKUP(BH$1,'1.源数据-产品报告-消费降序'!BH:BH,ROW(),0)),"")</f>
        <v/>
      </c>
      <c r="BI939" s="69" t="str">
        <f>IFERROR(CLEAN(HLOOKUP(BI$1,'1.源数据-产品报告-消费降序'!BI:BI,ROW(),0)),"")</f>
        <v/>
      </c>
      <c r="BJ939" s="69" t="str">
        <f>IFERROR(CLEAN(HLOOKUP(BJ$1,'1.源数据-产品报告-消费降序'!BJ:BJ,ROW(),0)),"")</f>
        <v/>
      </c>
      <c r="BK93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39" s="69" t="str">
        <f>IFERROR(CLEAN(HLOOKUP(BL$1,'1.源数据-产品报告-消费降序'!BL:BL,ROW(),0)),"")</f>
        <v/>
      </c>
      <c r="BO939" s="69" t="str">
        <f>IFERROR(CLEAN(HLOOKUP(BO$1,'1.源数据-产品报告-消费降序'!BO:BO,ROW(),0)),"")</f>
        <v/>
      </c>
      <c r="BP939" s="69" t="str">
        <f>IFERROR(CLEAN(HLOOKUP(BP$1,'1.源数据-产品报告-消费降序'!BP:BP,ROW(),0)),"")</f>
        <v/>
      </c>
      <c r="BQ939" s="69" t="str">
        <f>IFERROR(CLEAN(HLOOKUP(BQ$1,'1.源数据-产品报告-消费降序'!BQ:BQ,ROW(),0)),"")</f>
        <v/>
      </c>
      <c r="BR939" s="69" t="str">
        <f>IFERROR(CLEAN(HLOOKUP(BR$1,'1.源数据-产品报告-消费降序'!BR:BR,ROW(),0)),"")</f>
        <v/>
      </c>
      <c r="BS939" s="69" t="str">
        <f>IFERROR(CLEAN(HLOOKUP(BS$1,'1.源数据-产品报告-消费降序'!BS:BS,ROW(),0)),"")</f>
        <v/>
      </c>
      <c r="BT939" s="69" t="str">
        <f>IFERROR(CLEAN(HLOOKUP(BT$1,'1.源数据-产品报告-消费降序'!BT:BT,ROW(),0)),"")</f>
        <v/>
      </c>
      <c r="BU939" s="69" t="str">
        <f>IFERROR(CLEAN(HLOOKUP(BU$1,'1.源数据-产品报告-消费降序'!BU:BU,ROW(),0)),"")</f>
        <v/>
      </c>
      <c r="BV93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39" s="69" t="str">
        <f>IFERROR(CLEAN(HLOOKUP(BW$1,'1.源数据-产品报告-消费降序'!BW:BW,ROW(),0)),"")</f>
        <v/>
      </c>
    </row>
    <row r="940" spans="1:75">
      <c r="A940" s="69" t="str">
        <f>IFERROR(CLEAN(HLOOKUP(A$1,'1.源数据-产品报告-消费降序'!A:A,ROW(),0)),"")</f>
        <v/>
      </c>
      <c r="B940" s="69" t="str">
        <f>IFERROR(CLEAN(HLOOKUP(B$1,'1.源数据-产品报告-消费降序'!B:B,ROW(),0)),"")</f>
        <v/>
      </c>
      <c r="C940" s="69" t="str">
        <f>IFERROR(CLEAN(HLOOKUP(C$1,'1.源数据-产品报告-消费降序'!C:C,ROW(),0)),"")</f>
        <v/>
      </c>
      <c r="D940" s="69" t="str">
        <f>IFERROR(CLEAN(HLOOKUP(D$1,'1.源数据-产品报告-消费降序'!D:D,ROW(),0)),"")</f>
        <v/>
      </c>
      <c r="E940" s="69" t="str">
        <f>IFERROR(CLEAN(HLOOKUP(E$1,'1.源数据-产品报告-消费降序'!E:E,ROW(),0)),"")</f>
        <v/>
      </c>
      <c r="F940" s="69" t="str">
        <f>IFERROR(CLEAN(HLOOKUP(F$1,'1.源数据-产品报告-消费降序'!F:F,ROW(),0)),"")</f>
        <v/>
      </c>
      <c r="G940" s="70">
        <f>IFERROR((HLOOKUP(G$1,'1.源数据-产品报告-消费降序'!G:G,ROW(),0)),"")</f>
        <v>0</v>
      </c>
      <c r="H94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0" s="69" t="str">
        <f>IFERROR(CLEAN(HLOOKUP(I$1,'1.源数据-产品报告-消费降序'!I:I,ROW(),0)),"")</f>
        <v/>
      </c>
      <c r="L940" s="69" t="str">
        <f>IFERROR(CLEAN(HLOOKUP(L$1,'1.源数据-产品报告-消费降序'!L:L,ROW(),0)),"")</f>
        <v/>
      </c>
      <c r="M940" s="69" t="str">
        <f>IFERROR(CLEAN(HLOOKUP(M$1,'1.源数据-产品报告-消费降序'!M:M,ROW(),0)),"")</f>
        <v/>
      </c>
      <c r="N940" s="69" t="str">
        <f>IFERROR(CLEAN(HLOOKUP(N$1,'1.源数据-产品报告-消费降序'!N:N,ROW(),0)),"")</f>
        <v/>
      </c>
      <c r="O940" s="69" t="str">
        <f>IFERROR(CLEAN(HLOOKUP(O$1,'1.源数据-产品报告-消费降序'!O:O,ROW(),0)),"")</f>
        <v/>
      </c>
      <c r="P940" s="69" t="str">
        <f>IFERROR(CLEAN(HLOOKUP(P$1,'1.源数据-产品报告-消费降序'!P:P,ROW(),0)),"")</f>
        <v/>
      </c>
      <c r="Q940" s="69" t="str">
        <f>IFERROR(CLEAN(HLOOKUP(Q$1,'1.源数据-产品报告-消费降序'!Q:Q,ROW(),0)),"")</f>
        <v/>
      </c>
      <c r="R940" s="69" t="str">
        <f>IFERROR(CLEAN(HLOOKUP(R$1,'1.源数据-产品报告-消费降序'!R:R,ROW(),0)),"")</f>
        <v/>
      </c>
      <c r="S94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0" s="69" t="str">
        <f>IFERROR(CLEAN(HLOOKUP(T$1,'1.源数据-产品报告-消费降序'!T:T,ROW(),0)),"")</f>
        <v/>
      </c>
      <c r="W940" s="69" t="str">
        <f>IFERROR(CLEAN(HLOOKUP(W$1,'1.源数据-产品报告-消费降序'!W:W,ROW(),0)),"")</f>
        <v/>
      </c>
      <c r="X940" s="69" t="str">
        <f>IFERROR(CLEAN(HLOOKUP(X$1,'1.源数据-产品报告-消费降序'!X:X,ROW(),0)),"")</f>
        <v/>
      </c>
      <c r="Y940" s="69" t="str">
        <f>IFERROR(CLEAN(HLOOKUP(Y$1,'1.源数据-产品报告-消费降序'!Y:Y,ROW(),0)),"")</f>
        <v/>
      </c>
      <c r="Z940" s="69" t="str">
        <f>IFERROR(CLEAN(HLOOKUP(Z$1,'1.源数据-产品报告-消费降序'!Z:Z,ROW(),0)),"")</f>
        <v/>
      </c>
      <c r="AA940" s="69" t="str">
        <f>IFERROR(CLEAN(HLOOKUP(AA$1,'1.源数据-产品报告-消费降序'!AA:AA,ROW(),0)),"")</f>
        <v/>
      </c>
      <c r="AB940" s="69" t="str">
        <f>IFERROR(CLEAN(HLOOKUP(AB$1,'1.源数据-产品报告-消费降序'!AB:AB,ROW(),0)),"")</f>
        <v/>
      </c>
      <c r="AC940" s="69" t="str">
        <f>IFERROR(CLEAN(HLOOKUP(AC$1,'1.源数据-产品报告-消费降序'!AC:AC,ROW(),0)),"")</f>
        <v/>
      </c>
      <c r="AD94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0" s="69" t="str">
        <f>IFERROR(CLEAN(HLOOKUP(AE$1,'1.源数据-产品报告-消费降序'!AE:AE,ROW(),0)),"")</f>
        <v/>
      </c>
      <c r="AH940" s="69" t="str">
        <f>IFERROR(CLEAN(HLOOKUP(AH$1,'1.源数据-产品报告-消费降序'!AH:AH,ROW(),0)),"")</f>
        <v/>
      </c>
      <c r="AI940" s="69" t="str">
        <f>IFERROR(CLEAN(HLOOKUP(AI$1,'1.源数据-产品报告-消费降序'!AI:AI,ROW(),0)),"")</f>
        <v/>
      </c>
      <c r="AJ940" s="69" t="str">
        <f>IFERROR(CLEAN(HLOOKUP(AJ$1,'1.源数据-产品报告-消费降序'!AJ:AJ,ROW(),0)),"")</f>
        <v/>
      </c>
      <c r="AK940" s="69" t="str">
        <f>IFERROR(CLEAN(HLOOKUP(AK$1,'1.源数据-产品报告-消费降序'!AK:AK,ROW(),0)),"")</f>
        <v/>
      </c>
      <c r="AL940" s="69" t="str">
        <f>IFERROR(CLEAN(HLOOKUP(AL$1,'1.源数据-产品报告-消费降序'!AL:AL,ROW(),0)),"")</f>
        <v/>
      </c>
      <c r="AM940" s="69" t="str">
        <f>IFERROR(CLEAN(HLOOKUP(AM$1,'1.源数据-产品报告-消费降序'!AM:AM,ROW(),0)),"")</f>
        <v/>
      </c>
      <c r="AN940" s="69" t="str">
        <f>IFERROR(CLEAN(HLOOKUP(AN$1,'1.源数据-产品报告-消费降序'!AN:AN,ROW(),0)),"")</f>
        <v/>
      </c>
      <c r="AO94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0" s="69" t="str">
        <f>IFERROR(CLEAN(HLOOKUP(AP$1,'1.源数据-产品报告-消费降序'!AP:AP,ROW(),0)),"")</f>
        <v/>
      </c>
      <c r="AS940" s="69" t="str">
        <f>IFERROR(CLEAN(HLOOKUP(AS$1,'1.源数据-产品报告-消费降序'!AS:AS,ROW(),0)),"")</f>
        <v/>
      </c>
      <c r="AT940" s="69" t="str">
        <f>IFERROR(CLEAN(HLOOKUP(AT$1,'1.源数据-产品报告-消费降序'!AT:AT,ROW(),0)),"")</f>
        <v/>
      </c>
      <c r="AU940" s="69" t="str">
        <f>IFERROR(CLEAN(HLOOKUP(AU$1,'1.源数据-产品报告-消费降序'!AU:AU,ROW(),0)),"")</f>
        <v/>
      </c>
      <c r="AV940" s="69" t="str">
        <f>IFERROR(CLEAN(HLOOKUP(AV$1,'1.源数据-产品报告-消费降序'!AV:AV,ROW(),0)),"")</f>
        <v/>
      </c>
      <c r="AW940" s="69" t="str">
        <f>IFERROR(CLEAN(HLOOKUP(AW$1,'1.源数据-产品报告-消费降序'!AW:AW,ROW(),0)),"")</f>
        <v/>
      </c>
      <c r="AX940" s="69" t="str">
        <f>IFERROR(CLEAN(HLOOKUP(AX$1,'1.源数据-产品报告-消费降序'!AX:AX,ROW(),0)),"")</f>
        <v/>
      </c>
      <c r="AY940" s="69" t="str">
        <f>IFERROR(CLEAN(HLOOKUP(AY$1,'1.源数据-产品报告-消费降序'!AY:AY,ROW(),0)),"")</f>
        <v/>
      </c>
      <c r="AZ94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0" s="69" t="str">
        <f>IFERROR(CLEAN(HLOOKUP(BA$1,'1.源数据-产品报告-消费降序'!BA:BA,ROW(),0)),"")</f>
        <v/>
      </c>
      <c r="BD940" s="69" t="str">
        <f>IFERROR(CLEAN(HLOOKUP(BD$1,'1.源数据-产品报告-消费降序'!BD:BD,ROW(),0)),"")</f>
        <v/>
      </c>
      <c r="BE940" s="69" t="str">
        <f>IFERROR(CLEAN(HLOOKUP(BE$1,'1.源数据-产品报告-消费降序'!BE:BE,ROW(),0)),"")</f>
        <v/>
      </c>
      <c r="BF940" s="69" t="str">
        <f>IFERROR(CLEAN(HLOOKUP(BF$1,'1.源数据-产品报告-消费降序'!BF:BF,ROW(),0)),"")</f>
        <v/>
      </c>
      <c r="BG940" s="69" t="str">
        <f>IFERROR(CLEAN(HLOOKUP(BG$1,'1.源数据-产品报告-消费降序'!BG:BG,ROW(),0)),"")</f>
        <v/>
      </c>
      <c r="BH940" s="69" t="str">
        <f>IFERROR(CLEAN(HLOOKUP(BH$1,'1.源数据-产品报告-消费降序'!BH:BH,ROW(),0)),"")</f>
        <v/>
      </c>
      <c r="BI940" s="69" t="str">
        <f>IFERROR(CLEAN(HLOOKUP(BI$1,'1.源数据-产品报告-消费降序'!BI:BI,ROW(),0)),"")</f>
        <v/>
      </c>
      <c r="BJ940" s="69" t="str">
        <f>IFERROR(CLEAN(HLOOKUP(BJ$1,'1.源数据-产品报告-消费降序'!BJ:BJ,ROW(),0)),"")</f>
        <v/>
      </c>
      <c r="BK94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0" s="69" t="str">
        <f>IFERROR(CLEAN(HLOOKUP(BL$1,'1.源数据-产品报告-消费降序'!BL:BL,ROW(),0)),"")</f>
        <v/>
      </c>
      <c r="BO940" s="69" t="str">
        <f>IFERROR(CLEAN(HLOOKUP(BO$1,'1.源数据-产品报告-消费降序'!BO:BO,ROW(),0)),"")</f>
        <v/>
      </c>
      <c r="BP940" s="69" t="str">
        <f>IFERROR(CLEAN(HLOOKUP(BP$1,'1.源数据-产品报告-消费降序'!BP:BP,ROW(),0)),"")</f>
        <v/>
      </c>
      <c r="BQ940" s="69" t="str">
        <f>IFERROR(CLEAN(HLOOKUP(BQ$1,'1.源数据-产品报告-消费降序'!BQ:BQ,ROW(),0)),"")</f>
        <v/>
      </c>
      <c r="BR940" s="69" t="str">
        <f>IFERROR(CLEAN(HLOOKUP(BR$1,'1.源数据-产品报告-消费降序'!BR:BR,ROW(),0)),"")</f>
        <v/>
      </c>
      <c r="BS940" s="69" t="str">
        <f>IFERROR(CLEAN(HLOOKUP(BS$1,'1.源数据-产品报告-消费降序'!BS:BS,ROW(),0)),"")</f>
        <v/>
      </c>
      <c r="BT940" s="69" t="str">
        <f>IFERROR(CLEAN(HLOOKUP(BT$1,'1.源数据-产品报告-消费降序'!BT:BT,ROW(),0)),"")</f>
        <v/>
      </c>
      <c r="BU940" s="69" t="str">
        <f>IFERROR(CLEAN(HLOOKUP(BU$1,'1.源数据-产品报告-消费降序'!BU:BU,ROW(),0)),"")</f>
        <v/>
      </c>
      <c r="BV94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0" s="69" t="str">
        <f>IFERROR(CLEAN(HLOOKUP(BW$1,'1.源数据-产品报告-消费降序'!BW:BW,ROW(),0)),"")</f>
        <v/>
      </c>
    </row>
    <row r="941" spans="1:75">
      <c r="A941" s="69" t="str">
        <f>IFERROR(CLEAN(HLOOKUP(A$1,'1.源数据-产品报告-消费降序'!A:A,ROW(),0)),"")</f>
        <v/>
      </c>
      <c r="B941" s="69" t="str">
        <f>IFERROR(CLEAN(HLOOKUP(B$1,'1.源数据-产品报告-消费降序'!B:B,ROW(),0)),"")</f>
        <v/>
      </c>
      <c r="C941" s="69" t="str">
        <f>IFERROR(CLEAN(HLOOKUP(C$1,'1.源数据-产品报告-消费降序'!C:C,ROW(),0)),"")</f>
        <v/>
      </c>
      <c r="D941" s="69" t="str">
        <f>IFERROR(CLEAN(HLOOKUP(D$1,'1.源数据-产品报告-消费降序'!D:D,ROW(),0)),"")</f>
        <v/>
      </c>
      <c r="E941" s="69" t="str">
        <f>IFERROR(CLEAN(HLOOKUP(E$1,'1.源数据-产品报告-消费降序'!E:E,ROW(),0)),"")</f>
        <v/>
      </c>
      <c r="F941" s="69" t="str">
        <f>IFERROR(CLEAN(HLOOKUP(F$1,'1.源数据-产品报告-消费降序'!F:F,ROW(),0)),"")</f>
        <v/>
      </c>
      <c r="G941" s="70">
        <f>IFERROR((HLOOKUP(G$1,'1.源数据-产品报告-消费降序'!G:G,ROW(),0)),"")</f>
        <v>0</v>
      </c>
      <c r="H94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1" s="69" t="str">
        <f>IFERROR(CLEAN(HLOOKUP(I$1,'1.源数据-产品报告-消费降序'!I:I,ROW(),0)),"")</f>
        <v/>
      </c>
      <c r="L941" s="69" t="str">
        <f>IFERROR(CLEAN(HLOOKUP(L$1,'1.源数据-产品报告-消费降序'!L:L,ROW(),0)),"")</f>
        <v/>
      </c>
      <c r="M941" s="69" t="str">
        <f>IFERROR(CLEAN(HLOOKUP(M$1,'1.源数据-产品报告-消费降序'!M:M,ROW(),0)),"")</f>
        <v/>
      </c>
      <c r="N941" s="69" t="str">
        <f>IFERROR(CLEAN(HLOOKUP(N$1,'1.源数据-产品报告-消费降序'!N:N,ROW(),0)),"")</f>
        <v/>
      </c>
      <c r="O941" s="69" t="str">
        <f>IFERROR(CLEAN(HLOOKUP(O$1,'1.源数据-产品报告-消费降序'!O:O,ROW(),0)),"")</f>
        <v/>
      </c>
      <c r="P941" s="69" t="str">
        <f>IFERROR(CLEAN(HLOOKUP(P$1,'1.源数据-产品报告-消费降序'!P:P,ROW(),0)),"")</f>
        <v/>
      </c>
      <c r="Q941" s="69" t="str">
        <f>IFERROR(CLEAN(HLOOKUP(Q$1,'1.源数据-产品报告-消费降序'!Q:Q,ROW(),0)),"")</f>
        <v/>
      </c>
      <c r="R941" s="69" t="str">
        <f>IFERROR(CLEAN(HLOOKUP(R$1,'1.源数据-产品报告-消费降序'!R:R,ROW(),0)),"")</f>
        <v/>
      </c>
      <c r="S94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1" s="69" t="str">
        <f>IFERROR(CLEAN(HLOOKUP(T$1,'1.源数据-产品报告-消费降序'!T:T,ROW(),0)),"")</f>
        <v/>
      </c>
      <c r="W941" s="69" t="str">
        <f>IFERROR(CLEAN(HLOOKUP(W$1,'1.源数据-产品报告-消费降序'!W:W,ROW(),0)),"")</f>
        <v/>
      </c>
      <c r="X941" s="69" t="str">
        <f>IFERROR(CLEAN(HLOOKUP(X$1,'1.源数据-产品报告-消费降序'!X:X,ROW(),0)),"")</f>
        <v/>
      </c>
      <c r="Y941" s="69" t="str">
        <f>IFERROR(CLEAN(HLOOKUP(Y$1,'1.源数据-产品报告-消费降序'!Y:Y,ROW(),0)),"")</f>
        <v/>
      </c>
      <c r="Z941" s="69" t="str">
        <f>IFERROR(CLEAN(HLOOKUP(Z$1,'1.源数据-产品报告-消费降序'!Z:Z,ROW(),0)),"")</f>
        <v/>
      </c>
      <c r="AA941" s="69" t="str">
        <f>IFERROR(CLEAN(HLOOKUP(AA$1,'1.源数据-产品报告-消费降序'!AA:AA,ROW(),0)),"")</f>
        <v/>
      </c>
      <c r="AB941" s="69" t="str">
        <f>IFERROR(CLEAN(HLOOKUP(AB$1,'1.源数据-产品报告-消费降序'!AB:AB,ROW(),0)),"")</f>
        <v/>
      </c>
      <c r="AC941" s="69" t="str">
        <f>IFERROR(CLEAN(HLOOKUP(AC$1,'1.源数据-产品报告-消费降序'!AC:AC,ROW(),0)),"")</f>
        <v/>
      </c>
      <c r="AD94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1" s="69" t="str">
        <f>IFERROR(CLEAN(HLOOKUP(AE$1,'1.源数据-产品报告-消费降序'!AE:AE,ROW(),0)),"")</f>
        <v/>
      </c>
      <c r="AH941" s="69" t="str">
        <f>IFERROR(CLEAN(HLOOKUP(AH$1,'1.源数据-产品报告-消费降序'!AH:AH,ROW(),0)),"")</f>
        <v/>
      </c>
      <c r="AI941" s="69" t="str">
        <f>IFERROR(CLEAN(HLOOKUP(AI$1,'1.源数据-产品报告-消费降序'!AI:AI,ROW(),0)),"")</f>
        <v/>
      </c>
      <c r="AJ941" s="69" t="str">
        <f>IFERROR(CLEAN(HLOOKUP(AJ$1,'1.源数据-产品报告-消费降序'!AJ:AJ,ROW(),0)),"")</f>
        <v/>
      </c>
      <c r="AK941" s="69" t="str">
        <f>IFERROR(CLEAN(HLOOKUP(AK$1,'1.源数据-产品报告-消费降序'!AK:AK,ROW(),0)),"")</f>
        <v/>
      </c>
      <c r="AL941" s="69" t="str">
        <f>IFERROR(CLEAN(HLOOKUP(AL$1,'1.源数据-产品报告-消费降序'!AL:AL,ROW(),0)),"")</f>
        <v/>
      </c>
      <c r="AM941" s="69" t="str">
        <f>IFERROR(CLEAN(HLOOKUP(AM$1,'1.源数据-产品报告-消费降序'!AM:AM,ROW(),0)),"")</f>
        <v/>
      </c>
      <c r="AN941" s="69" t="str">
        <f>IFERROR(CLEAN(HLOOKUP(AN$1,'1.源数据-产品报告-消费降序'!AN:AN,ROW(),0)),"")</f>
        <v/>
      </c>
      <c r="AO94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1" s="69" t="str">
        <f>IFERROR(CLEAN(HLOOKUP(AP$1,'1.源数据-产品报告-消费降序'!AP:AP,ROW(),0)),"")</f>
        <v/>
      </c>
      <c r="AS941" s="69" t="str">
        <f>IFERROR(CLEAN(HLOOKUP(AS$1,'1.源数据-产品报告-消费降序'!AS:AS,ROW(),0)),"")</f>
        <v/>
      </c>
      <c r="AT941" s="69" t="str">
        <f>IFERROR(CLEAN(HLOOKUP(AT$1,'1.源数据-产品报告-消费降序'!AT:AT,ROW(),0)),"")</f>
        <v/>
      </c>
      <c r="AU941" s="69" t="str">
        <f>IFERROR(CLEAN(HLOOKUP(AU$1,'1.源数据-产品报告-消费降序'!AU:AU,ROW(),0)),"")</f>
        <v/>
      </c>
      <c r="AV941" s="69" t="str">
        <f>IFERROR(CLEAN(HLOOKUP(AV$1,'1.源数据-产品报告-消费降序'!AV:AV,ROW(),0)),"")</f>
        <v/>
      </c>
      <c r="AW941" s="69" t="str">
        <f>IFERROR(CLEAN(HLOOKUP(AW$1,'1.源数据-产品报告-消费降序'!AW:AW,ROW(),0)),"")</f>
        <v/>
      </c>
      <c r="AX941" s="69" t="str">
        <f>IFERROR(CLEAN(HLOOKUP(AX$1,'1.源数据-产品报告-消费降序'!AX:AX,ROW(),0)),"")</f>
        <v/>
      </c>
      <c r="AY941" s="69" t="str">
        <f>IFERROR(CLEAN(HLOOKUP(AY$1,'1.源数据-产品报告-消费降序'!AY:AY,ROW(),0)),"")</f>
        <v/>
      </c>
      <c r="AZ94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1" s="69" t="str">
        <f>IFERROR(CLEAN(HLOOKUP(BA$1,'1.源数据-产品报告-消费降序'!BA:BA,ROW(),0)),"")</f>
        <v/>
      </c>
      <c r="BD941" s="69" t="str">
        <f>IFERROR(CLEAN(HLOOKUP(BD$1,'1.源数据-产品报告-消费降序'!BD:BD,ROW(),0)),"")</f>
        <v/>
      </c>
      <c r="BE941" s="69" t="str">
        <f>IFERROR(CLEAN(HLOOKUP(BE$1,'1.源数据-产品报告-消费降序'!BE:BE,ROW(),0)),"")</f>
        <v/>
      </c>
      <c r="BF941" s="69" t="str">
        <f>IFERROR(CLEAN(HLOOKUP(BF$1,'1.源数据-产品报告-消费降序'!BF:BF,ROW(),0)),"")</f>
        <v/>
      </c>
      <c r="BG941" s="69" t="str">
        <f>IFERROR(CLEAN(HLOOKUP(BG$1,'1.源数据-产品报告-消费降序'!BG:BG,ROW(),0)),"")</f>
        <v/>
      </c>
      <c r="BH941" s="69" t="str">
        <f>IFERROR(CLEAN(HLOOKUP(BH$1,'1.源数据-产品报告-消费降序'!BH:BH,ROW(),0)),"")</f>
        <v/>
      </c>
      <c r="BI941" s="69" t="str">
        <f>IFERROR(CLEAN(HLOOKUP(BI$1,'1.源数据-产品报告-消费降序'!BI:BI,ROW(),0)),"")</f>
        <v/>
      </c>
      <c r="BJ941" s="69" t="str">
        <f>IFERROR(CLEAN(HLOOKUP(BJ$1,'1.源数据-产品报告-消费降序'!BJ:BJ,ROW(),0)),"")</f>
        <v/>
      </c>
      <c r="BK94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1" s="69" t="str">
        <f>IFERROR(CLEAN(HLOOKUP(BL$1,'1.源数据-产品报告-消费降序'!BL:BL,ROW(),0)),"")</f>
        <v/>
      </c>
      <c r="BO941" s="69" t="str">
        <f>IFERROR(CLEAN(HLOOKUP(BO$1,'1.源数据-产品报告-消费降序'!BO:BO,ROW(),0)),"")</f>
        <v/>
      </c>
      <c r="BP941" s="69" t="str">
        <f>IFERROR(CLEAN(HLOOKUP(BP$1,'1.源数据-产品报告-消费降序'!BP:BP,ROW(),0)),"")</f>
        <v/>
      </c>
      <c r="BQ941" s="69" t="str">
        <f>IFERROR(CLEAN(HLOOKUP(BQ$1,'1.源数据-产品报告-消费降序'!BQ:BQ,ROW(),0)),"")</f>
        <v/>
      </c>
      <c r="BR941" s="69" t="str">
        <f>IFERROR(CLEAN(HLOOKUP(BR$1,'1.源数据-产品报告-消费降序'!BR:BR,ROW(),0)),"")</f>
        <v/>
      </c>
      <c r="BS941" s="69" t="str">
        <f>IFERROR(CLEAN(HLOOKUP(BS$1,'1.源数据-产品报告-消费降序'!BS:BS,ROW(),0)),"")</f>
        <v/>
      </c>
      <c r="BT941" s="69" t="str">
        <f>IFERROR(CLEAN(HLOOKUP(BT$1,'1.源数据-产品报告-消费降序'!BT:BT,ROW(),0)),"")</f>
        <v/>
      </c>
      <c r="BU941" s="69" t="str">
        <f>IFERROR(CLEAN(HLOOKUP(BU$1,'1.源数据-产品报告-消费降序'!BU:BU,ROW(),0)),"")</f>
        <v/>
      </c>
      <c r="BV94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1" s="69" t="str">
        <f>IFERROR(CLEAN(HLOOKUP(BW$1,'1.源数据-产品报告-消费降序'!BW:BW,ROW(),0)),"")</f>
        <v/>
      </c>
    </row>
    <row r="942" spans="1:75">
      <c r="A942" s="69" t="str">
        <f>IFERROR(CLEAN(HLOOKUP(A$1,'1.源数据-产品报告-消费降序'!A:A,ROW(),0)),"")</f>
        <v/>
      </c>
      <c r="B942" s="69" t="str">
        <f>IFERROR(CLEAN(HLOOKUP(B$1,'1.源数据-产品报告-消费降序'!B:B,ROW(),0)),"")</f>
        <v/>
      </c>
      <c r="C942" s="69" t="str">
        <f>IFERROR(CLEAN(HLOOKUP(C$1,'1.源数据-产品报告-消费降序'!C:C,ROW(),0)),"")</f>
        <v/>
      </c>
      <c r="D942" s="69" t="str">
        <f>IFERROR(CLEAN(HLOOKUP(D$1,'1.源数据-产品报告-消费降序'!D:D,ROW(),0)),"")</f>
        <v/>
      </c>
      <c r="E942" s="69" t="str">
        <f>IFERROR(CLEAN(HLOOKUP(E$1,'1.源数据-产品报告-消费降序'!E:E,ROW(),0)),"")</f>
        <v/>
      </c>
      <c r="F942" s="69" t="str">
        <f>IFERROR(CLEAN(HLOOKUP(F$1,'1.源数据-产品报告-消费降序'!F:F,ROW(),0)),"")</f>
        <v/>
      </c>
      <c r="G942" s="70">
        <f>IFERROR((HLOOKUP(G$1,'1.源数据-产品报告-消费降序'!G:G,ROW(),0)),"")</f>
        <v>0</v>
      </c>
      <c r="H94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2" s="69" t="str">
        <f>IFERROR(CLEAN(HLOOKUP(I$1,'1.源数据-产品报告-消费降序'!I:I,ROW(),0)),"")</f>
        <v/>
      </c>
      <c r="L942" s="69" t="str">
        <f>IFERROR(CLEAN(HLOOKUP(L$1,'1.源数据-产品报告-消费降序'!L:L,ROW(),0)),"")</f>
        <v/>
      </c>
      <c r="M942" s="69" t="str">
        <f>IFERROR(CLEAN(HLOOKUP(M$1,'1.源数据-产品报告-消费降序'!M:M,ROW(),0)),"")</f>
        <v/>
      </c>
      <c r="N942" s="69" t="str">
        <f>IFERROR(CLEAN(HLOOKUP(N$1,'1.源数据-产品报告-消费降序'!N:N,ROW(),0)),"")</f>
        <v/>
      </c>
      <c r="O942" s="69" t="str">
        <f>IFERROR(CLEAN(HLOOKUP(O$1,'1.源数据-产品报告-消费降序'!O:O,ROW(),0)),"")</f>
        <v/>
      </c>
      <c r="P942" s="69" t="str">
        <f>IFERROR(CLEAN(HLOOKUP(P$1,'1.源数据-产品报告-消费降序'!P:P,ROW(),0)),"")</f>
        <v/>
      </c>
      <c r="Q942" s="69" t="str">
        <f>IFERROR(CLEAN(HLOOKUP(Q$1,'1.源数据-产品报告-消费降序'!Q:Q,ROW(),0)),"")</f>
        <v/>
      </c>
      <c r="R942" s="69" t="str">
        <f>IFERROR(CLEAN(HLOOKUP(R$1,'1.源数据-产品报告-消费降序'!R:R,ROW(),0)),"")</f>
        <v/>
      </c>
      <c r="S94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2" s="69" t="str">
        <f>IFERROR(CLEAN(HLOOKUP(T$1,'1.源数据-产品报告-消费降序'!T:T,ROW(),0)),"")</f>
        <v/>
      </c>
      <c r="W942" s="69" t="str">
        <f>IFERROR(CLEAN(HLOOKUP(W$1,'1.源数据-产品报告-消费降序'!W:W,ROW(),0)),"")</f>
        <v/>
      </c>
      <c r="X942" s="69" t="str">
        <f>IFERROR(CLEAN(HLOOKUP(X$1,'1.源数据-产品报告-消费降序'!X:X,ROW(),0)),"")</f>
        <v/>
      </c>
      <c r="Y942" s="69" t="str">
        <f>IFERROR(CLEAN(HLOOKUP(Y$1,'1.源数据-产品报告-消费降序'!Y:Y,ROW(),0)),"")</f>
        <v/>
      </c>
      <c r="Z942" s="69" t="str">
        <f>IFERROR(CLEAN(HLOOKUP(Z$1,'1.源数据-产品报告-消费降序'!Z:Z,ROW(),0)),"")</f>
        <v/>
      </c>
      <c r="AA942" s="69" t="str">
        <f>IFERROR(CLEAN(HLOOKUP(AA$1,'1.源数据-产品报告-消费降序'!AA:AA,ROW(),0)),"")</f>
        <v/>
      </c>
      <c r="AB942" s="69" t="str">
        <f>IFERROR(CLEAN(HLOOKUP(AB$1,'1.源数据-产品报告-消费降序'!AB:AB,ROW(),0)),"")</f>
        <v/>
      </c>
      <c r="AC942" s="69" t="str">
        <f>IFERROR(CLEAN(HLOOKUP(AC$1,'1.源数据-产品报告-消费降序'!AC:AC,ROW(),0)),"")</f>
        <v/>
      </c>
      <c r="AD94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2" s="69" t="str">
        <f>IFERROR(CLEAN(HLOOKUP(AE$1,'1.源数据-产品报告-消费降序'!AE:AE,ROW(),0)),"")</f>
        <v/>
      </c>
      <c r="AH942" s="69" t="str">
        <f>IFERROR(CLEAN(HLOOKUP(AH$1,'1.源数据-产品报告-消费降序'!AH:AH,ROW(),0)),"")</f>
        <v/>
      </c>
      <c r="AI942" s="69" t="str">
        <f>IFERROR(CLEAN(HLOOKUP(AI$1,'1.源数据-产品报告-消费降序'!AI:AI,ROW(),0)),"")</f>
        <v/>
      </c>
      <c r="AJ942" s="69" t="str">
        <f>IFERROR(CLEAN(HLOOKUP(AJ$1,'1.源数据-产品报告-消费降序'!AJ:AJ,ROW(),0)),"")</f>
        <v/>
      </c>
      <c r="AK942" s="69" t="str">
        <f>IFERROR(CLEAN(HLOOKUP(AK$1,'1.源数据-产品报告-消费降序'!AK:AK,ROW(),0)),"")</f>
        <v/>
      </c>
      <c r="AL942" s="69" t="str">
        <f>IFERROR(CLEAN(HLOOKUP(AL$1,'1.源数据-产品报告-消费降序'!AL:AL,ROW(),0)),"")</f>
        <v/>
      </c>
      <c r="AM942" s="69" t="str">
        <f>IFERROR(CLEAN(HLOOKUP(AM$1,'1.源数据-产品报告-消费降序'!AM:AM,ROW(),0)),"")</f>
        <v/>
      </c>
      <c r="AN942" s="69" t="str">
        <f>IFERROR(CLEAN(HLOOKUP(AN$1,'1.源数据-产品报告-消费降序'!AN:AN,ROW(),0)),"")</f>
        <v/>
      </c>
      <c r="AO94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2" s="69" t="str">
        <f>IFERROR(CLEAN(HLOOKUP(AP$1,'1.源数据-产品报告-消费降序'!AP:AP,ROW(),0)),"")</f>
        <v/>
      </c>
      <c r="AS942" s="69" t="str">
        <f>IFERROR(CLEAN(HLOOKUP(AS$1,'1.源数据-产品报告-消费降序'!AS:AS,ROW(),0)),"")</f>
        <v/>
      </c>
      <c r="AT942" s="69" t="str">
        <f>IFERROR(CLEAN(HLOOKUP(AT$1,'1.源数据-产品报告-消费降序'!AT:AT,ROW(),0)),"")</f>
        <v/>
      </c>
      <c r="AU942" s="69" t="str">
        <f>IFERROR(CLEAN(HLOOKUP(AU$1,'1.源数据-产品报告-消费降序'!AU:AU,ROW(),0)),"")</f>
        <v/>
      </c>
      <c r="AV942" s="69" t="str">
        <f>IFERROR(CLEAN(HLOOKUP(AV$1,'1.源数据-产品报告-消费降序'!AV:AV,ROW(),0)),"")</f>
        <v/>
      </c>
      <c r="AW942" s="69" t="str">
        <f>IFERROR(CLEAN(HLOOKUP(AW$1,'1.源数据-产品报告-消费降序'!AW:AW,ROW(),0)),"")</f>
        <v/>
      </c>
      <c r="AX942" s="69" t="str">
        <f>IFERROR(CLEAN(HLOOKUP(AX$1,'1.源数据-产品报告-消费降序'!AX:AX,ROW(),0)),"")</f>
        <v/>
      </c>
      <c r="AY942" s="69" t="str">
        <f>IFERROR(CLEAN(HLOOKUP(AY$1,'1.源数据-产品报告-消费降序'!AY:AY,ROW(),0)),"")</f>
        <v/>
      </c>
      <c r="AZ94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2" s="69" t="str">
        <f>IFERROR(CLEAN(HLOOKUP(BA$1,'1.源数据-产品报告-消费降序'!BA:BA,ROW(),0)),"")</f>
        <v/>
      </c>
      <c r="BD942" s="69" t="str">
        <f>IFERROR(CLEAN(HLOOKUP(BD$1,'1.源数据-产品报告-消费降序'!BD:BD,ROW(),0)),"")</f>
        <v/>
      </c>
      <c r="BE942" s="69" t="str">
        <f>IFERROR(CLEAN(HLOOKUP(BE$1,'1.源数据-产品报告-消费降序'!BE:BE,ROW(),0)),"")</f>
        <v/>
      </c>
      <c r="BF942" s="69" t="str">
        <f>IFERROR(CLEAN(HLOOKUP(BF$1,'1.源数据-产品报告-消费降序'!BF:BF,ROW(),0)),"")</f>
        <v/>
      </c>
      <c r="BG942" s="69" t="str">
        <f>IFERROR(CLEAN(HLOOKUP(BG$1,'1.源数据-产品报告-消费降序'!BG:BG,ROW(),0)),"")</f>
        <v/>
      </c>
      <c r="BH942" s="69" t="str">
        <f>IFERROR(CLEAN(HLOOKUP(BH$1,'1.源数据-产品报告-消费降序'!BH:BH,ROW(),0)),"")</f>
        <v/>
      </c>
      <c r="BI942" s="69" t="str">
        <f>IFERROR(CLEAN(HLOOKUP(BI$1,'1.源数据-产品报告-消费降序'!BI:BI,ROW(),0)),"")</f>
        <v/>
      </c>
      <c r="BJ942" s="69" t="str">
        <f>IFERROR(CLEAN(HLOOKUP(BJ$1,'1.源数据-产品报告-消费降序'!BJ:BJ,ROW(),0)),"")</f>
        <v/>
      </c>
      <c r="BK94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2" s="69" t="str">
        <f>IFERROR(CLEAN(HLOOKUP(BL$1,'1.源数据-产品报告-消费降序'!BL:BL,ROW(),0)),"")</f>
        <v/>
      </c>
      <c r="BO942" s="69" t="str">
        <f>IFERROR(CLEAN(HLOOKUP(BO$1,'1.源数据-产品报告-消费降序'!BO:BO,ROW(),0)),"")</f>
        <v/>
      </c>
      <c r="BP942" s="69" t="str">
        <f>IFERROR(CLEAN(HLOOKUP(BP$1,'1.源数据-产品报告-消费降序'!BP:BP,ROW(),0)),"")</f>
        <v/>
      </c>
      <c r="BQ942" s="69" t="str">
        <f>IFERROR(CLEAN(HLOOKUP(BQ$1,'1.源数据-产品报告-消费降序'!BQ:BQ,ROW(),0)),"")</f>
        <v/>
      </c>
      <c r="BR942" s="69" t="str">
        <f>IFERROR(CLEAN(HLOOKUP(BR$1,'1.源数据-产品报告-消费降序'!BR:BR,ROW(),0)),"")</f>
        <v/>
      </c>
      <c r="BS942" s="69" t="str">
        <f>IFERROR(CLEAN(HLOOKUP(BS$1,'1.源数据-产品报告-消费降序'!BS:BS,ROW(),0)),"")</f>
        <v/>
      </c>
      <c r="BT942" s="69" t="str">
        <f>IFERROR(CLEAN(HLOOKUP(BT$1,'1.源数据-产品报告-消费降序'!BT:BT,ROW(),0)),"")</f>
        <v/>
      </c>
      <c r="BU942" s="69" t="str">
        <f>IFERROR(CLEAN(HLOOKUP(BU$1,'1.源数据-产品报告-消费降序'!BU:BU,ROW(),0)),"")</f>
        <v/>
      </c>
      <c r="BV94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2" s="69" t="str">
        <f>IFERROR(CLEAN(HLOOKUP(BW$1,'1.源数据-产品报告-消费降序'!BW:BW,ROW(),0)),"")</f>
        <v/>
      </c>
    </row>
    <row r="943" spans="1:75">
      <c r="A943" s="69" t="str">
        <f>IFERROR(CLEAN(HLOOKUP(A$1,'1.源数据-产品报告-消费降序'!A:A,ROW(),0)),"")</f>
        <v/>
      </c>
      <c r="B943" s="69" t="str">
        <f>IFERROR(CLEAN(HLOOKUP(B$1,'1.源数据-产品报告-消费降序'!B:B,ROW(),0)),"")</f>
        <v/>
      </c>
      <c r="C943" s="69" t="str">
        <f>IFERROR(CLEAN(HLOOKUP(C$1,'1.源数据-产品报告-消费降序'!C:C,ROW(),0)),"")</f>
        <v/>
      </c>
      <c r="D943" s="69" t="str">
        <f>IFERROR(CLEAN(HLOOKUP(D$1,'1.源数据-产品报告-消费降序'!D:D,ROW(),0)),"")</f>
        <v/>
      </c>
      <c r="E943" s="69" t="str">
        <f>IFERROR(CLEAN(HLOOKUP(E$1,'1.源数据-产品报告-消费降序'!E:E,ROW(),0)),"")</f>
        <v/>
      </c>
      <c r="F943" s="69" t="str">
        <f>IFERROR(CLEAN(HLOOKUP(F$1,'1.源数据-产品报告-消费降序'!F:F,ROW(),0)),"")</f>
        <v/>
      </c>
      <c r="G943" s="70">
        <f>IFERROR((HLOOKUP(G$1,'1.源数据-产品报告-消费降序'!G:G,ROW(),0)),"")</f>
        <v>0</v>
      </c>
      <c r="H94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3" s="69" t="str">
        <f>IFERROR(CLEAN(HLOOKUP(I$1,'1.源数据-产品报告-消费降序'!I:I,ROW(),0)),"")</f>
        <v/>
      </c>
      <c r="L943" s="69" t="str">
        <f>IFERROR(CLEAN(HLOOKUP(L$1,'1.源数据-产品报告-消费降序'!L:L,ROW(),0)),"")</f>
        <v/>
      </c>
      <c r="M943" s="69" t="str">
        <f>IFERROR(CLEAN(HLOOKUP(M$1,'1.源数据-产品报告-消费降序'!M:M,ROW(),0)),"")</f>
        <v/>
      </c>
      <c r="N943" s="69" t="str">
        <f>IFERROR(CLEAN(HLOOKUP(N$1,'1.源数据-产品报告-消费降序'!N:N,ROW(),0)),"")</f>
        <v/>
      </c>
      <c r="O943" s="69" t="str">
        <f>IFERROR(CLEAN(HLOOKUP(O$1,'1.源数据-产品报告-消费降序'!O:O,ROW(),0)),"")</f>
        <v/>
      </c>
      <c r="P943" s="69" t="str">
        <f>IFERROR(CLEAN(HLOOKUP(P$1,'1.源数据-产品报告-消费降序'!P:P,ROW(),0)),"")</f>
        <v/>
      </c>
      <c r="Q943" s="69" t="str">
        <f>IFERROR(CLEAN(HLOOKUP(Q$1,'1.源数据-产品报告-消费降序'!Q:Q,ROW(),0)),"")</f>
        <v/>
      </c>
      <c r="R943" s="69" t="str">
        <f>IFERROR(CLEAN(HLOOKUP(R$1,'1.源数据-产品报告-消费降序'!R:R,ROW(),0)),"")</f>
        <v/>
      </c>
      <c r="S94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3" s="69" t="str">
        <f>IFERROR(CLEAN(HLOOKUP(T$1,'1.源数据-产品报告-消费降序'!T:T,ROW(),0)),"")</f>
        <v/>
      </c>
      <c r="W943" s="69" t="str">
        <f>IFERROR(CLEAN(HLOOKUP(W$1,'1.源数据-产品报告-消费降序'!W:W,ROW(),0)),"")</f>
        <v/>
      </c>
      <c r="X943" s="69" t="str">
        <f>IFERROR(CLEAN(HLOOKUP(X$1,'1.源数据-产品报告-消费降序'!X:X,ROW(),0)),"")</f>
        <v/>
      </c>
      <c r="Y943" s="69" t="str">
        <f>IFERROR(CLEAN(HLOOKUP(Y$1,'1.源数据-产品报告-消费降序'!Y:Y,ROW(),0)),"")</f>
        <v/>
      </c>
      <c r="Z943" s="69" t="str">
        <f>IFERROR(CLEAN(HLOOKUP(Z$1,'1.源数据-产品报告-消费降序'!Z:Z,ROW(),0)),"")</f>
        <v/>
      </c>
      <c r="AA943" s="69" t="str">
        <f>IFERROR(CLEAN(HLOOKUP(AA$1,'1.源数据-产品报告-消费降序'!AA:AA,ROW(),0)),"")</f>
        <v/>
      </c>
      <c r="AB943" s="69" t="str">
        <f>IFERROR(CLEAN(HLOOKUP(AB$1,'1.源数据-产品报告-消费降序'!AB:AB,ROW(),0)),"")</f>
        <v/>
      </c>
      <c r="AC943" s="69" t="str">
        <f>IFERROR(CLEAN(HLOOKUP(AC$1,'1.源数据-产品报告-消费降序'!AC:AC,ROW(),0)),"")</f>
        <v/>
      </c>
      <c r="AD94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3" s="69" t="str">
        <f>IFERROR(CLEAN(HLOOKUP(AE$1,'1.源数据-产品报告-消费降序'!AE:AE,ROW(),0)),"")</f>
        <v/>
      </c>
      <c r="AH943" s="69" t="str">
        <f>IFERROR(CLEAN(HLOOKUP(AH$1,'1.源数据-产品报告-消费降序'!AH:AH,ROW(),0)),"")</f>
        <v/>
      </c>
      <c r="AI943" s="69" t="str">
        <f>IFERROR(CLEAN(HLOOKUP(AI$1,'1.源数据-产品报告-消费降序'!AI:AI,ROW(),0)),"")</f>
        <v/>
      </c>
      <c r="AJ943" s="69" t="str">
        <f>IFERROR(CLEAN(HLOOKUP(AJ$1,'1.源数据-产品报告-消费降序'!AJ:AJ,ROW(),0)),"")</f>
        <v/>
      </c>
      <c r="AK943" s="69" t="str">
        <f>IFERROR(CLEAN(HLOOKUP(AK$1,'1.源数据-产品报告-消费降序'!AK:AK,ROW(),0)),"")</f>
        <v/>
      </c>
      <c r="AL943" s="69" t="str">
        <f>IFERROR(CLEAN(HLOOKUP(AL$1,'1.源数据-产品报告-消费降序'!AL:AL,ROW(),0)),"")</f>
        <v/>
      </c>
      <c r="AM943" s="69" t="str">
        <f>IFERROR(CLEAN(HLOOKUP(AM$1,'1.源数据-产品报告-消费降序'!AM:AM,ROW(),0)),"")</f>
        <v/>
      </c>
      <c r="AN943" s="69" t="str">
        <f>IFERROR(CLEAN(HLOOKUP(AN$1,'1.源数据-产品报告-消费降序'!AN:AN,ROW(),0)),"")</f>
        <v/>
      </c>
      <c r="AO94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3" s="69" t="str">
        <f>IFERROR(CLEAN(HLOOKUP(AP$1,'1.源数据-产品报告-消费降序'!AP:AP,ROW(),0)),"")</f>
        <v/>
      </c>
      <c r="AS943" s="69" t="str">
        <f>IFERROR(CLEAN(HLOOKUP(AS$1,'1.源数据-产品报告-消费降序'!AS:AS,ROW(),0)),"")</f>
        <v/>
      </c>
      <c r="AT943" s="69" t="str">
        <f>IFERROR(CLEAN(HLOOKUP(AT$1,'1.源数据-产品报告-消费降序'!AT:AT,ROW(),0)),"")</f>
        <v/>
      </c>
      <c r="AU943" s="69" t="str">
        <f>IFERROR(CLEAN(HLOOKUP(AU$1,'1.源数据-产品报告-消费降序'!AU:AU,ROW(),0)),"")</f>
        <v/>
      </c>
      <c r="AV943" s="69" t="str">
        <f>IFERROR(CLEAN(HLOOKUP(AV$1,'1.源数据-产品报告-消费降序'!AV:AV,ROW(),0)),"")</f>
        <v/>
      </c>
      <c r="AW943" s="69" t="str">
        <f>IFERROR(CLEAN(HLOOKUP(AW$1,'1.源数据-产品报告-消费降序'!AW:AW,ROW(),0)),"")</f>
        <v/>
      </c>
      <c r="AX943" s="69" t="str">
        <f>IFERROR(CLEAN(HLOOKUP(AX$1,'1.源数据-产品报告-消费降序'!AX:AX,ROW(),0)),"")</f>
        <v/>
      </c>
      <c r="AY943" s="69" t="str">
        <f>IFERROR(CLEAN(HLOOKUP(AY$1,'1.源数据-产品报告-消费降序'!AY:AY,ROW(),0)),"")</f>
        <v/>
      </c>
      <c r="AZ94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3" s="69" t="str">
        <f>IFERROR(CLEAN(HLOOKUP(BA$1,'1.源数据-产品报告-消费降序'!BA:BA,ROW(),0)),"")</f>
        <v/>
      </c>
      <c r="BD943" s="69" t="str">
        <f>IFERROR(CLEAN(HLOOKUP(BD$1,'1.源数据-产品报告-消费降序'!BD:BD,ROW(),0)),"")</f>
        <v/>
      </c>
      <c r="BE943" s="69" t="str">
        <f>IFERROR(CLEAN(HLOOKUP(BE$1,'1.源数据-产品报告-消费降序'!BE:BE,ROW(),0)),"")</f>
        <v/>
      </c>
      <c r="BF943" s="69" t="str">
        <f>IFERROR(CLEAN(HLOOKUP(BF$1,'1.源数据-产品报告-消费降序'!BF:BF,ROW(),0)),"")</f>
        <v/>
      </c>
      <c r="BG943" s="69" t="str">
        <f>IFERROR(CLEAN(HLOOKUP(BG$1,'1.源数据-产品报告-消费降序'!BG:BG,ROW(),0)),"")</f>
        <v/>
      </c>
      <c r="BH943" s="69" t="str">
        <f>IFERROR(CLEAN(HLOOKUP(BH$1,'1.源数据-产品报告-消费降序'!BH:BH,ROW(),0)),"")</f>
        <v/>
      </c>
      <c r="BI943" s="69" t="str">
        <f>IFERROR(CLEAN(HLOOKUP(BI$1,'1.源数据-产品报告-消费降序'!BI:BI,ROW(),0)),"")</f>
        <v/>
      </c>
      <c r="BJ943" s="69" t="str">
        <f>IFERROR(CLEAN(HLOOKUP(BJ$1,'1.源数据-产品报告-消费降序'!BJ:BJ,ROW(),0)),"")</f>
        <v/>
      </c>
      <c r="BK94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3" s="69" t="str">
        <f>IFERROR(CLEAN(HLOOKUP(BL$1,'1.源数据-产品报告-消费降序'!BL:BL,ROW(),0)),"")</f>
        <v/>
      </c>
      <c r="BO943" s="69" t="str">
        <f>IFERROR(CLEAN(HLOOKUP(BO$1,'1.源数据-产品报告-消费降序'!BO:BO,ROW(),0)),"")</f>
        <v/>
      </c>
      <c r="BP943" s="69" t="str">
        <f>IFERROR(CLEAN(HLOOKUP(BP$1,'1.源数据-产品报告-消费降序'!BP:BP,ROW(),0)),"")</f>
        <v/>
      </c>
      <c r="BQ943" s="69" t="str">
        <f>IFERROR(CLEAN(HLOOKUP(BQ$1,'1.源数据-产品报告-消费降序'!BQ:BQ,ROW(),0)),"")</f>
        <v/>
      </c>
      <c r="BR943" s="69" t="str">
        <f>IFERROR(CLEAN(HLOOKUP(BR$1,'1.源数据-产品报告-消费降序'!BR:BR,ROW(),0)),"")</f>
        <v/>
      </c>
      <c r="BS943" s="69" t="str">
        <f>IFERROR(CLEAN(HLOOKUP(BS$1,'1.源数据-产品报告-消费降序'!BS:BS,ROW(),0)),"")</f>
        <v/>
      </c>
      <c r="BT943" s="69" t="str">
        <f>IFERROR(CLEAN(HLOOKUP(BT$1,'1.源数据-产品报告-消费降序'!BT:BT,ROW(),0)),"")</f>
        <v/>
      </c>
      <c r="BU943" s="69" t="str">
        <f>IFERROR(CLEAN(HLOOKUP(BU$1,'1.源数据-产品报告-消费降序'!BU:BU,ROW(),0)),"")</f>
        <v/>
      </c>
      <c r="BV94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3" s="69" t="str">
        <f>IFERROR(CLEAN(HLOOKUP(BW$1,'1.源数据-产品报告-消费降序'!BW:BW,ROW(),0)),"")</f>
        <v/>
      </c>
    </row>
    <row r="944" spans="1:75">
      <c r="A944" s="69" t="str">
        <f>IFERROR(CLEAN(HLOOKUP(A$1,'1.源数据-产品报告-消费降序'!A:A,ROW(),0)),"")</f>
        <v/>
      </c>
      <c r="B944" s="69" t="str">
        <f>IFERROR(CLEAN(HLOOKUP(B$1,'1.源数据-产品报告-消费降序'!B:B,ROW(),0)),"")</f>
        <v/>
      </c>
      <c r="C944" s="69" t="str">
        <f>IFERROR(CLEAN(HLOOKUP(C$1,'1.源数据-产品报告-消费降序'!C:C,ROW(),0)),"")</f>
        <v/>
      </c>
      <c r="D944" s="69" t="str">
        <f>IFERROR(CLEAN(HLOOKUP(D$1,'1.源数据-产品报告-消费降序'!D:D,ROW(),0)),"")</f>
        <v/>
      </c>
      <c r="E944" s="69" t="str">
        <f>IFERROR(CLEAN(HLOOKUP(E$1,'1.源数据-产品报告-消费降序'!E:E,ROW(),0)),"")</f>
        <v/>
      </c>
      <c r="F944" s="69" t="str">
        <f>IFERROR(CLEAN(HLOOKUP(F$1,'1.源数据-产品报告-消费降序'!F:F,ROW(),0)),"")</f>
        <v/>
      </c>
      <c r="G944" s="70">
        <f>IFERROR((HLOOKUP(G$1,'1.源数据-产品报告-消费降序'!G:G,ROW(),0)),"")</f>
        <v>0</v>
      </c>
      <c r="H94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4" s="69" t="str">
        <f>IFERROR(CLEAN(HLOOKUP(I$1,'1.源数据-产品报告-消费降序'!I:I,ROW(),0)),"")</f>
        <v/>
      </c>
      <c r="L944" s="69" t="str">
        <f>IFERROR(CLEAN(HLOOKUP(L$1,'1.源数据-产品报告-消费降序'!L:L,ROW(),0)),"")</f>
        <v/>
      </c>
      <c r="M944" s="69" t="str">
        <f>IFERROR(CLEAN(HLOOKUP(M$1,'1.源数据-产品报告-消费降序'!M:M,ROW(),0)),"")</f>
        <v/>
      </c>
      <c r="N944" s="69" t="str">
        <f>IFERROR(CLEAN(HLOOKUP(N$1,'1.源数据-产品报告-消费降序'!N:N,ROW(),0)),"")</f>
        <v/>
      </c>
      <c r="O944" s="69" t="str">
        <f>IFERROR(CLEAN(HLOOKUP(O$1,'1.源数据-产品报告-消费降序'!O:O,ROW(),0)),"")</f>
        <v/>
      </c>
      <c r="P944" s="69" t="str">
        <f>IFERROR(CLEAN(HLOOKUP(P$1,'1.源数据-产品报告-消费降序'!P:P,ROW(),0)),"")</f>
        <v/>
      </c>
      <c r="Q944" s="69" t="str">
        <f>IFERROR(CLEAN(HLOOKUP(Q$1,'1.源数据-产品报告-消费降序'!Q:Q,ROW(),0)),"")</f>
        <v/>
      </c>
      <c r="R944" s="69" t="str">
        <f>IFERROR(CLEAN(HLOOKUP(R$1,'1.源数据-产品报告-消费降序'!R:R,ROW(),0)),"")</f>
        <v/>
      </c>
      <c r="S94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4" s="69" t="str">
        <f>IFERROR(CLEAN(HLOOKUP(T$1,'1.源数据-产品报告-消费降序'!T:T,ROW(),0)),"")</f>
        <v/>
      </c>
      <c r="W944" s="69" t="str">
        <f>IFERROR(CLEAN(HLOOKUP(W$1,'1.源数据-产品报告-消费降序'!W:W,ROW(),0)),"")</f>
        <v/>
      </c>
      <c r="X944" s="69" t="str">
        <f>IFERROR(CLEAN(HLOOKUP(X$1,'1.源数据-产品报告-消费降序'!X:X,ROW(),0)),"")</f>
        <v/>
      </c>
      <c r="Y944" s="69" t="str">
        <f>IFERROR(CLEAN(HLOOKUP(Y$1,'1.源数据-产品报告-消费降序'!Y:Y,ROW(),0)),"")</f>
        <v/>
      </c>
      <c r="Z944" s="69" t="str">
        <f>IFERROR(CLEAN(HLOOKUP(Z$1,'1.源数据-产品报告-消费降序'!Z:Z,ROW(),0)),"")</f>
        <v/>
      </c>
      <c r="AA944" s="69" t="str">
        <f>IFERROR(CLEAN(HLOOKUP(AA$1,'1.源数据-产品报告-消费降序'!AA:AA,ROW(),0)),"")</f>
        <v/>
      </c>
      <c r="AB944" s="69" t="str">
        <f>IFERROR(CLEAN(HLOOKUP(AB$1,'1.源数据-产品报告-消费降序'!AB:AB,ROW(),0)),"")</f>
        <v/>
      </c>
      <c r="AC944" s="69" t="str">
        <f>IFERROR(CLEAN(HLOOKUP(AC$1,'1.源数据-产品报告-消费降序'!AC:AC,ROW(),0)),"")</f>
        <v/>
      </c>
      <c r="AD94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4" s="69" t="str">
        <f>IFERROR(CLEAN(HLOOKUP(AE$1,'1.源数据-产品报告-消费降序'!AE:AE,ROW(),0)),"")</f>
        <v/>
      </c>
      <c r="AH944" s="69" t="str">
        <f>IFERROR(CLEAN(HLOOKUP(AH$1,'1.源数据-产品报告-消费降序'!AH:AH,ROW(),0)),"")</f>
        <v/>
      </c>
      <c r="AI944" s="69" t="str">
        <f>IFERROR(CLEAN(HLOOKUP(AI$1,'1.源数据-产品报告-消费降序'!AI:AI,ROW(),0)),"")</f>
        <v/>
      </c>
      <c r="AJ944" s="69" t="str">
        <f>IFERROR(CLEAN(HLOOKUP(AJ$1,'1.源数据-产品报告-消费降序'!AJ:AJ,ROW(),0)),"")</f>
        <v/>
      </c>
      <c r="AK944" s="69" t="str">
        <f>IFERROR(CLEAN(HLOOKUP(AK$1,'1.源数据-产品报告-消费降序'!AK:AK,ROW(),0)),"")</f>
        <v/>
      </c>
      <c r="AL944" s="69" t="str">
        <f>IFERROR(CLEAN(HLOOKUP(AL$1,'1.源数据-产品报告-消费降序'!AL:AL,ROW(),0)),"")</f>
        <v/>
      </c>
      <c r="AM944" s="69" t="str">
        <f>IFERROR(CLEAN(HLOOKUP(AM$1,'1.源数据-产品报告-消费降序'!AM:AM,ROW(),0)),"")</f>
        <v/>
      </c>
      <c r="AN944" s="69" t="str">
        <f>IFERROR(CLEAN(HLOOKUP(AN$1,'1.源数据-产品报告-消费降序'!AN:AN,ROW(),0)),"")</f>
        <v/>
      </c>
      <c r="AO94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4" s="69" t="str">
        <f>IFERROR(CLEAN(HLOOKUP(AP$1,'1.源数据-产品报告-消费降序'!AP:AP,ROW(),0)),"")</f>
        <v/>
      </c>
      <c r="AS944" s="69" t="str">
        <f>IFERROR(CLEAN(HLOOKUP(AS$1,'1.源数据-产品报告-消费降序'!AS:AS,ROW(),0)),"")</f>
        <v/>
      </c>
      <c r="AT944" s="69" t="str">
        <f>IFERROR(CLEAN(HLOOKUP(AT$1,'1.源数据-产品报告-消费降序'!AT:AT,ROW(),0)),"")</f>
        <v/>
      </c>
      <c r="AU944" s="69" t="str">
        <f>IFERROR(CLEAN(HLOOKUP(AU$1,'1.源数据-产品报告-消费降序'!AU:AU,ROW(),0)),"")</f>
        <v/>
      </c>
      <c r="AV944" s="69" t="str">
        <f>IFERROR(CLEAN(HLOOKUP(AV$1,'1.源数据-产品报告-消费降序'!AV:AV,ROW(),0)),"")</f>
        <v/>
      </c>
      <c r="AW944" s="69" t="str">
        <f>IFERROR(CLEAN(HLOOKUP(AW$1,'1.源数据-产品报告-消费降序'!AW:AW,ROW(),0)),"")</f>
        <v/>
      </c>
      <c r="AX944" s="69" t="str">
        <f>IFERROR(CLEAN(HLOOKUP(AX$1,'1.源数据-产品报告-消费降序'!AX:AX,ROW(),0)),"")</f>
        <v/>
      </c>
      <c r="AY944" s="69" t="str">
        <f>IFERROR(CLEAN(HLOOKUP(AY$1,'1.源数据-产品报告-消费降序'!AY:AY,ROW(),0)),"")</f>
        <v/>
      </c>
      <c r="AZ94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4" s="69" t="str">
        <f>IFERROR(CLEAN(HLOOKUP(BA$1,'1.源数据-产品报告-消费降序'!BA:BA,ROW(),0)),"")</f>
        <v/>
      </c>
      <c r="BD944" s="69" t="str">
        <f>IFERROR(CLEAN(HLOOKUP(BD$1,'1.源数据-产品报告-消费降序'!BD:BD,ROW(),0)),"")</f>
        <v/>
      </c>
      <c r="BE944" s="69" t="str">
        <f>IFERROR(CLEAN(HLOOKUP(BE$1,'1.源数据-产品报告-消费降序'!BE:BE,ROW(),0)),"")</f>
        <v/>
      </c>
      <c r="BF944" s="69" t="str">
        <f>IFERROR(CLEAN(HLOOKUP(BF$1,'1.源数据-产品报告-消费降序'!BF:BF,ROW(),0)),"")</f>
        <v/>
      </c>
      <c r="BG944" s="69" t="str">
        <f>IFERROR(CLEAN(HLOOKUP(BG$1,'1.源数据-产品报告-消费降序'!BG:BG,ROW(),0)),"")</f>
        <v/>
      </c>
      <c r="BH944" s="69" t="str">
        <f>IFERROR(CLEAN(HLOOKUP(BH$1,'1.源数据-产品报告-消费降序'!BH:BH,ROW(),0)),"")</f>
        <v/>
      </c>
      <c r="BI944" s="69" t="str">
        <f>IFERROR(CLEAN(HLOOKUP(BI$1,'1.源数据-产品报告-消费降序'!BI:BI,ROW(),0)),"")</f>
        <v/>
      </c>
      <c r="BJ944" s="69" t="str">
        <f>IFERROR(CLEAN(HLOOKUP(BJ$1,'1.源数据-产品报告-消费降序'!BJ:BJ,ROW(),0)),"")</f>
        <v/>
      </c>
      <c r="BK94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4" s="69" t="str">
        <f>IFERROR(CLEAN(HLOOKUP(BL$1,'1.源数据-产品报告-消费降序'!BL:BL,ROW(),0)),"")</f>
        <v/>
      </c>
      <c r="BO944" s="69" t="str">
        <f>IFERROR(CLEAN(HLOOKUP(BO$1,'1.源数据-产品报告-消费降序'!BO:BO,ROW(),0)),"")</f>
        <v/>
      </c>
      <c r="BP944" s="69" t="str">
        <f>IFERROR(CLEAN(HLOOKUP(BP$1,'1.源数据-产品报告-消费降序'!BP:BP,ROW(),0)),"")</f>
        <v/>
      </c>
      <c r="BQ944" s="69" t="str">
        <f>IFERROR(CLEAN(HLOOKUP(BQ$1,'1.源数据-产品报告-消费降序'!BQ:BQ,ROW(),0)),"")</f>
        <v/>
      </c>
      <c r="BR944" s="69" t="str">
        <f>IFERROR(CLEAN(HLOOKUP(BR$1,'1.源数据-产品报告-消费降序'!BR:BR,ROW(),0)),"")</f>
        <v/>
      </c>
      <c r="BS944" s="69" t="str">
        <f>IFERROR(CLEAN(HLOOKUP(BS$1,'1.源数据-产品报告-消费降序'!BS:BS,ROW(),0)),"")</f>
        <v/>
      </c>
      <c r="BT944" s="69" t="str">
        <f>IFERROR(CLEAN(HLOOKUP(BT$1,'1.源数据-产品报告-消费降序'!BT:BT,ROW(),0)),"")</f>
        <v/>
      </c>
      <c r="BU944" s="69" t="str">
        <f>IFERROR(CLEAN(HLOOKUP(BU$1,'1.源数据-产品报告-消费降序'!BU:BU,ROW(),0)),"")</f>
        <v/>
      </c>
      <c r="BV94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4" s="69" t="str">
        <f>IFERROR(CLEAN(HLOOKUP(BW$1,'1.源数据-产品报告-消费降序'!BW:BW,ROW(),0)),"")</f>
        <v/>
      </c>
    </row>
    <row r="945" spans="1:75">
      <c r="A945" s="69" t="str">
        <f>IFERROR(CLEAN(HLOOKUP(A$1,'1.源数据-产品报告-消费降序'!A:A,ROW(),0)),"")</f>
        <v/>
      </c>
      <c r="B945" s="69" t="str">
        <f>IFERROR(CLEAN(HLOOKUP(B$1,'1.源数据-产品报告-消费降序'!B:B,ROW(),0)),"")</f>
        <v/>
      </c>
      <c r="C945" s="69" t="str">
        <f>IFERROR(CLEAN(HLOOKUP(C$1,'1.源数据-产品报告-消费降序'!C:C,ROW(),0)),"")</f>
        <v/>
      </c>
      <c r="D945" s="69" t="str">
        <f>IFERROR(CLEAN(HLOOKUP(D$1,'1.源数据-产品报告-消费降序'!D:D,ROW(),0)),"")</f>
        <v/>
      </c>
      <c r="E945" s="69" t="str">
        <f>IFERROR(CLEAN(HLOOKUP(E$1,'1.源数据-产品报告-消费降序'!E:E,ROW(),0)),"")</f>
        <v/>
      </c>
      <c r="F945" s="69" t="str">
        <f>IFERROR(CLEAN(HLOOKUP(F$1,'1.源数据-产品报告-消费降序'!F:F,ROW(),0)),"")</f>
        <v/>
      </c>
      <c r="G945" s="70">
        <f>IFERROR((HLOOKUP(G$1,'1.源数据-产品报告-消费降序'!G:G,ROW(),0)),"")</f>
        <v>0</v>
      </c>
      <c r="H94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5" s="69" t="str">
        <f>IFERROR(CLEAN(HLOOKUP(I$1,'1.源数据-产品报告-消费降序'!I:I,ROW(),0)),"")</f>
        <v/>
      </c>
      <c r="L945" s="69" t="str">
        <f>IFERROR(CLEAN(HLOOKUP(L$1,'1.源数据-产品报告-消费降序'!L:L,ROW(),0)),"")</f>
        <v/>
      </c>
      <c r="M945" s="69" t="str">
        <f>IFERROR(CLEAN(HLOOKUP(M$1,'1.源数据-产品报告-消费降序'!M:M,ROW(),0)),"")</f>
        <v/>
      </c>
      <c r="N945" s="69" t="str">
        <f>IFERROR(CLEAN(HLOOKUP(N$1,'1.源数据-产品报告-消费降序'!N:N,ROW(),0)),"")</f>
        <v/>
      </c>
      <c r="O945" s="69" t="str">
        <f>IFERROR(CLEAN(HLOOKUP(O$1,'1.源数据-产品报告-消费降序'!O:O,ROW(),0)),"")</f>
        <v/>
      </c>
      <c r="P945" s="69" t="str">
        <f>IFERROR(CLEAN(HLOOKUP(P$1,'1.源数据-产品报告-消费降序'!P:P,ROW(),0)),"")</f>
        <v/>
      </c>
      <c r="Q945" s="69" t="str">
        <f>IFERROR(CLEAN(HLOOKUP(Q$1,'1.源数据-产品报告-消费降序'!Q:Q,ROW(),0)),"")</f>
        <v/>
      </c>
      <c r="R945" s="69" t="str">
        <f>IFERROR(CLEAN(HLOOKUP(R$1,'1.源数据-产品报告-消费降序'!R:R,ROW(),0)),"")</f>
        <v/>
      </c>
      <c r="S94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5" s="69" t="str">
        <f>IFERROR(CLEAN(HLOOKUP(T$1,'1.源数据-产品报告-消费降序'!T:T,ROW(),0)),"")</f>
        <v/>
      </c>
      <c r="W945" s="69" t="str">
        <f>IFERROR(CLEAN(HLOOKUP(W$1,'1.源数据-产品报告-消费降序'!W:W,ROW(),0)),"")</f>
        <v/>
      </c>
      <c r="X945" s="69" t="str">
        <f>IFERROR(CLEAN(HLOOKUP(X$1,'1.源数据-产品报告-消费降序'!X:X,ROW(),0)),"")</f>
        <v/>
      </c>
      <c r="Y945" s="69" t="str">
        <f>IFERROR(CLEAN(HLOOKUP(Y$1,'1.源数据-产品报告-消费降序'!Y:Y,ROW(),0)),"")</f>
        <v/>
      </c>
      <c r="Z945" s="69" t="str">
        <f>IFERROR(CLEAN(HLOOKUP(Z$1,'1.源数据-产品报告-消费降序'!Z:Z,ROW(),0)),"")</f>
        <v/>
      </c>
      <c r="AA945" s="69" t="str">
        <f>IFERROR(CLEAN(HLOOKUP(AA$1,'1.源数据-产品报告-消费降序'!AA:AA,ROW(),0)),"")</f>
        <v/>
      </c>
      <c r="AB945" s="69" t="str">
        <f>IFERROR(CLEAN(HLOOKUP(AB$1,'1.源数据-产品报告-消费降序'!AB:AB,ROW(),0)),"")</f>
        <v/>
      </c>
      <c r="AC945" s="69" t="str">
        <f>IFERROR(CLEAN(HLOOKUP(AC$1,'1.源数据-产品报告-消费降序'!AC:AC,ROW(),0)),"")</f>
        <v/>
      </c>
      <c r="AD94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5" s="69" t="str">
        <f>IFERROR(CLEAN(HLOOKUP(AE$1,'1.源数据-产品报告-消费降序'!AE:AE,ROW(),0)),"")</f>
        <v/>
      </c>
      <c r="AH945" s="69" t="str">
        <f>IFERROR(CLEAN(HLOOKUP(AH$1,'1.源数据-产品报告-消费降序'!AH:AH,ROW(),0)),"")</f>
        <v/>
      </c>
      <c r="AI945" s="69" t="str">
        <f>IFERROR(CLEAN(HLOOKUP(AI$1,'1.源数据-产品报告-消费降序'!AI:AI,ROW(),0)),"")</f>
        <v/>
      </c>
      <c r="AJ945" s="69" t="str">
        <f>IFERROR(CLEAN(HLOOKUP(AJ$1,'1.源数据-产品报告-消费降序'!AJ:AJ,ROW(),0)),"")</f>
        <v/>
      </c>
      <c r="AK945" s="69" t="str">
        <f>IFERROR(CLEAN(HLOOKUP(AK$1,'1.源数据-产品报告-消费降序'!AK:AK,ROW(),0)),"")</f>
        <v/>
      </c>
      <c r="AL945" s="69" t="str">
        <f>IFERROR(CLEAN(HLOOKUP(AL$1,'1.源数据-产品报告-消费降序'!AL:AL,ROW(),0)),"")</f>
        <v/>
      </c>
      <c r="AM945" s="69" t="str">
        <f>IFERROR(CLEAN(HLOOKUP(AM$1,'1.源数据-产品报告-消费降序'!AM:AM,ROW(),0)),"")</f>
        <v/>
      </c>
      <c r="AN945" s="69" t="str">
        <f>IFERROR(CLEAN(HLOOKUP(AN$1,'1.源数据-产品报告-消费降序'!AN:AN,ROW(),0)),"")</f>
        <v/>
      </c>
      <c r="AO94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5" s="69" t="str">
        <f>IFERROR(CLEAN(HLOOKUP(AP$1,'1.源数据-产品报告-消费降序'!AP:AP,ROW(),0)),"")</f>
        <v/>
      </c>
      <c r="AS945" s="69" t="str">
        <f>IFERROR(CLEAN(HLOOKUP(AS$1,'1.源数据-产品报告-消费降序'!AS:AS,ROW(),0)),"")</f>
        <v/>
      </c>
      <c r="AT945" s="69" t="str">
        <f>IFERROR(CLEAN(HLOOKUP(AT$1,'1.源数据-产品报告-消费降序'!AT:AT,ROW(),0)),"")</f>
        <v/>
      </c>
      <c r="AU945" s="69" t="str">
        <f>IFERROR(CLEAN(HLOOKUP(AU$1,'1.源数据-产品报告-消费降序'!AU:AU,ROW(),0)),"")</f>
        <v/>
      </c>
      <c r="AV945" s="69" t="str">
        <f>IFERROR(CLEAN(HLOOKUP(AV$1,'1.源数据-产品报告-消费降序'!AV:AV,ROW(),0)),"")</f>
        <v/>
      </c>
      <c r="AW945" s="69" t="str">
        <f>IFERROR(CLEAN(HLOOKUP(AW$1,'1.源数据-产品报告-消费降序'!AW:AW,ROW(),0)),"")</f>
        <v/>
      </c>
      <c r="AX945" s="69" t="str">
        <f>IFERROR(CLEAN(HLOOKUP(AX$1,'1.源数据-产品报告-消费降序'!AX:AX,ROW(),0)),"")</f>
        <v/>
      </c>
      <c r="AY945" s="69" t="str">
        <f>IFERROR(CLEAN(HLOOKUP(AY$1,'1.源数据-产品报告-消费降序'!AY:AY,ROW(),0)),"")</f>
        <v/>
      </c>
      <c r="AZ94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5" s="69" t="str">
        <f>IFERROR(CLEAN(HLOOKUP(BA$1,'1.源数据-产品报告-消费降序'!BA:BA,ROW(),0)),"")</f>
        <v/>
      </c>
      <c r="BD945" s="69" t="str">
        <f>IFERROR(CLEAN(HLOOKUP(BD$1,'1.源数据-产品报告-消费降序'!BD:BD,ROW(),0)),"")</f>
        <v/>
      </c>
      <c r="BE945" s="69" t="str">
        <f>IFERROR(CLEAN(HLOOKUP(BE$1,'1.源数据-产品报告-消费降序'!BE:BE,ROW(),0)),"")</f>
        <v/>
      </c>
      <c r="BF945" s="69" t="str">
        <f>IFERROR(CLEAN(HLOOKUP(BF$1,'1.源数据-产品报告-消费降序'!BF:BF,ROW(),0)),"")</f>
        <v/>
      </c>
      <c r="BG945" s="69" t="str">
        <f>IFERROR(CLEAN(HLOOKUP(BG$1,'1.源数据-产品报告-消费降序'!BG:BG,ROW(),0)),"")</f>
        <v/>
      </c>
      <c r="BH945" s="69" t="str">
        <f>IFERROR(CLEAN(HLOOKUP(BH$1,'1.源数据-产品报告-消费降序'!BH:BH,ROW(),0)),"")</f>
        <v/>
      </c>
      <c r="BI945" s="69" t="str">
        <f>IFERROR(CLEAN(HLOOKUP(BI$1,'1.源数据-产品报告-消费降序'!BI:BI,ROW(),0)),"")</f>
        <v/>
      </c>
      <c r="BJ945" s="69" t="str">
        <f>IFERROR(CLEAN(HLOOKUP(BJ$1,'1.源数据-产品报告-消费降序'!BJ:BJ,ROW(),0)),"")</f>
        <v/>
      </c>
      <c r="BK94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5" s="69" t="str">
        <f>IFERROR(CLEAN(HLOOKUP(BL$1,'1.源数据-产品报告-消费降序'!BL:BL,ROW(),0)),"")</f>
        <v/>
      </c>
      <c r="BO945" s="69" t="str">
        <f>IFERROR(CLEAN(HLOOKUP(BO$1,'1.源数据-产品报告-消费降序'!BO:BO,ROW(),0)),"")</f>
        <v/>
      </c>
      <c r="BP945" s="69" t="str">
        <f>IFERROR(CLEAN(HLOOKUP(BP$1,'1.源数据-产品报告-消费降序'!BP:BP,ROW(),0)),"")</f>
        <v/>
      </c>
      <c r="BQ945" s="69" t="str">
        <f>IFERROR(CLEAN(HLOOKUP(BQ$1,'1.源数据-产品报告-消费降序'!BQ:BQ,ROW(),0)),"")</f>
        <v/>
      </c>
      <c r="BR945" s="69" t="str">
        <f>IFERROR(CLEAN(HLOOKUP(BR$1,'1.源数据-产品报告-消费降序'!BR:BR,ROW(),0)),"")</f>
        <v/>
      </c>
      <c r="BS945" s="69" t="str">
        <f>IFERROR(CLEAN(HLOOKUP(BS$1,'1.源数据-产品报告-消费降序'!BS:BS,ROW(),0)),"")</f>
        <v/>
      </c>
      <c r="BT945" s="69" t="str">
        <f>IFERROR(CLEAN(HLOOKUP(BT$1,'1.源数据-产品报告-消费降序'!BT:BT,ROW(),0)),"")</f>
        <v/>
      </c>
      <c r="BU945" s="69" t="str">
        <f>IFERROR(CLEAN(HLOOKUP(BU$1,'1.源数据-产品报告-消费降序'!BU:BU,ROW(),0)),"")</f>
        <v/>
      </c>
      <c r="BV94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5" s="69" t="str">
        <f>IFERROR(CLEAN(HLOOKUP(BW$1,'1.源数据-产品报告-消费降序'!BW:BW,ROW(),0)),"")</f>
        <v/>
      </c>
    </row>
    <row r="946" spans="1:75">
      <c r="A946" s="69" t="str">
        <f>IFERROR(CLEAN(HLOOKUP(A$1,'1.源数据-产品报告-消费降序'!A:A,ROW(),0)),"")</f>
        <v/>
      </c>
      <c r="B946" s="69" t="str">
        <f>IFERROR(CLEAN(HLOOKUP(B$1,'1.源数据-产品报告-消费降序'!B:B,ROW(),0)),"")</f>
        <v/>
      </c>
      <c r="C946" s="69" t="str">
        <f>IFERROR(CLEAN(HLOOKUP(C$1,'1.源数据-产品报告-消费降序'!C:C,ROW(),0)),"")</f>
        <v/>
      </c>
      <c r="D946" s="69" t="str">
        <f>IFERROR(CLEAN(HLOOKUP(D$1,'1.源数据-产品报告-消费降序'!D:D,ROW(),0)),"")</f>
        <v/>
      </c>
      <c r="E946" s="69" t="str">
        <f>IFERROR(CLEAN(HLOOKUP(E$1,'1.源数据-产品报告-消费降序'!E:E,ROW(),0)),"")</f>
        <v/>
      </c>
      <c r="F946" s="69" t="str">
        <f>IFERROR(CLEAN(HLOOKUP(F$1,'1.源数据-产品报告-消费降序'!F:F,ROW(),0)),"")</f>
        <v/>
      </c>
      <c r="G946" s="70">
        <f>IFERROR((HLOOKUP(G$1,'1.源数据-产品报告-消费降序'!G:G,ROW(),0)),"")</f>
        <v>0</v>
      </c>
      <c r="H94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6" s="69" t="str">
        <f>IFERROR(CLEAN(HLOOKUP(I$1,'1.源数据-产品报告-消费降序'!I:I,ROW(),0)),"")</f>
        <v/>
      </c>
      <c r="L946" s="69" t="str">
        <f>IFERROR(CLEAN(HLOOKUP(L$1,'1.源数据-产品报告-消费降序'!L:L,ROW(),0)),"")</f>
        <v/>
      </c>
      <c r="M946" s="69" t="str">
        <f>IFERROR(CLEAN(HLOOKUP(M$1,'1.源数据-产品报告-消费降序'!M:M,ROW(),0)),"")</f>
        <v/>
      </c>
      <c r="N946" s="69" t="str">
        <f>IFERROR(CLEAN(HLOOKUP(N$1,'1.源数据-产品报告-消费降序'!N:N,ROW(),0)),"")</f>
        <v/>
      </c>
      <c r="O946" s="69" t="str">
        <f>IFERROR(CLEAN(HLOOKUP(O$1,'1.源数据-产品报告-消费降序'!O:O,ROW(),0)),"")</f>
        <v/>
      </c>
      <c r="P946" s="69" t="str">
        <f>IFERROR(CLEAN(HLOOKUP(P$1,'1.源数据-产品报告-消费降序'!P:P,ROW(),0)),"")</f>
        <v/>
      </c>
      <c r="Q946" s="69" t="str">
        <f>IFERROR(CLEAN(HLOOKUP(Q$1,'1.源数据-产品报告-消费降序'!Q:Q,ROW(),0)),"")</f>
        <v/>
      </c>
      <c r="R946" s="69" t="str">
        <f>IFERROR(CLEAN(HLOOKUP(R$1,'1.源数据-产品报告-消费降序'!R:R,ROW(),0)),"")</f>
        <v/>
      </c>
      <c r="S94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6" s="69" t="str">
        <f>IFERROR(CLEAN(HLOOKUP(T$1,'1.源数据-产品报告-消费降序'!T:T,ROW(),0)),"")</f>
        <v/>
      </c>
      <c r="W946" s="69" t="str">
        <f>IFERROR(CLEAN(HLOOKUP(W$1,'1.源数据-产品报告-消费降序'!W:W,ROW(),0)),"")</f>
        <v/>
      </c>
      <c r="X946" s="69" t="str">
        <f>IFERROR(CLEAN(HLOOKUP(X$1,'1.源数据-产品报告-消费降序'!X:X,ROW(),0)),"")</f>
        <v/>
      </c>
      <c r="Y946" s="69" t="str">
        <f>IFERROR(CLEAN(HLOOKUP(Y$1,'1.源数据-产品报告-消费降序'!Y:Y,ROW(),0)),"")</f>
        <v/>
      </c>
      <c r="Z946" s="69" t="str">
        <f>IFERROR(CLEAN(HLOOKUP(Z$1,'1.源数据-产品报告-消费降序'!Z:Z,ROW(),0)),"")</f>
        <v/>
      </c>
      <c r="AA946" s="69" t="str">
        <f>IFERROR(CLEAN(HLOOKUP(AA$1,'1.源数据-产品报告-消费降序'!AA:AA,ROW(),0)),"")</f>
        <v/>
      </c>
      <c r="AB946" s="69" t="str">
        <f>IFERROR(CLEAN(HLOOKUP(AB$1,'1.源数据-产品报告-消费降序'!AB:AB,ROW(),0)),"")</f>
        <v/>
      </c>
      <c r="AC946" s="69" t="str">
        <f>IFERROR(CLEAN(HLOOKUP(AC$1,'1.源数据-产品报告-消费降序'!AC:AC,ROW(),0)),"")</f>
        <v/>
      </c>
      <c r="AD94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6" s="69" t="str">
        <f>IFERROR(CLEAN(HLOOKUP(AE$1,'1.源数据-产品报告-消费降序'!AE:AE,ROW(),0)),"")</f>
        <v/>
      </c>
      <c r="AH946" s="69" t="str">
        <f>IFERROR(CLEAN(HLOOKUP(AH$1,'1.源数据-产品报告-消费降序'!AH:AH,ROW(),0)),"")</f>
        <v/>
      </c>
      <c r="AI946" s="69" t="str">
        <f>IFERROR(CLEAN(HLOOKUP(AI$1,'1.源数据-产品报告-消费降序'!AI:AI,ROW(),0)),"")</f>
        <v/>
      </c>
      <c r="AJ946" s="69" t="str">
        <f>IFERROR(CLEAN(HLOOKUP(AJ$1,'1.源数据-产品报告-消费降序'!AJ:AJ,ROW(),0)),"")</f>
        <v/>
      </c>
      <c r="AK946" s="69" t="str">
        <f>IFERROR(CLEAN(HLOOKUP(AK$1,'1.源数据-产品报告-消费降序'!AK:AK,ROW(),0)),"")</f>
        <v/>
      </c>
      <c r="AL946" s="69" t="str">
        <f>IFERROR(CLEAN(HLOOKUP(AL$1,'1.源数据-产品报告-消费降序'!AL:AL,ROW(),0)),"")</f>
        <v/>
      </c>
      <c r="AM946" s="69" t="str">
        <f>IFERROR(CLEAN(HLOOKUP(AM$1,'1.源数据-产品报告-消费降序'!AM:AM,ROW(),0)),"")</f>
        <v/>
      </c>
      <c r="AN946" s="69" t="str">
        <f>IFERROR(CLEAN(HLOOKUP(AN$1,'1.源数据-产品报告-消费降序'!AN:AN,ROW(),0)),"")</f>
        <v/>
      </c>
      <c r="AO94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6" s="69" t="str">
        <f>IFERROR(CLEAN(HLOOKUP(AP$1,'1.源数据-产品报告-消费降序'!AP:AP,ROW(),0)),"")</f>
        <v/>
      </c>
      <c r="AS946" s="69" t="str">
        <f>IFERROR(CLEAN(HLOOKUP(AS$1,'1.源数据-产品报告-消费降序'!AS:AS,ROW(),0)),"")</f>
        <v/>
      </c>
      <c r="AT946" s="69" t="str">
        <f>IFERROR(CLEAN(HLOOKUP(AT$1,'1.源数据-产品报告-消费降序'!AT:AT,ROW(),0)),"")</f>
        <v/>
      </c>
      <c r="AU946" s="69" t="str">
        <f>IFERROR(CLEAN(HLOOKUP(AU$1,'1.源数据-产品报告-消费降序'!AU:AU,ROW(),0)),"")</f>
        <v/>
      </c>
      <c r="AV946" s="69" t="str">
        <f>IFERROR(CLEAN(HLOOKUP(AV$1,'1.源数据-产品报告-消费降序'!AV:AV,ROW(),0)),"")</f>
        <v/>
      </c>
      <c r="AW946" s="69" t="str">
        <f>IFERROR(CLEAN(HLOOKUP(AW$1,'1.源数据-产品报告-消费降序'!AW:AW,ROW(),0)),"")</f>
        <v/>
      </c>
      <c r="AX946" s="69" t="str">
        <f>IFERROR(CLEAN(HLOOKUP(AX$1,'1.源数据-产品报告-消费降序'!AX:AX,ROW(),0)),"")</f>
        <v/>
      </c>
      <c r="AY946" s="69" t="str">
        <f>IFERROR(CLEAN(HLOOKUP(AY$1,'1.源数据-产品报告-消费降序'!AY:AY,ROW(),0)),"")</f>
        <v/>
      </c>
      <c r="AZ94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6" s="69" t="str">
        <f>IFERROR(CLEAN(HLOOKUP(BA$1,'1.源数据-产品报告-消费降序'!BA:BA,ROW(),0)),"")</f>
        <v/>
      </c>
      <c r="BD946" s="69" t="str">
        <f>IFERROR(CLEAN(HLOOKUP(BD$1,'1.源数据-产品报告-消费降序'!BD:BD,ROW(),0)),"")</f>
        <v/>
      </c>
      <c r="BE946" s="69" t="str">
        <f>IFERROR(CLEAN(HLOOKUP(BE$1,'1.源数据-产品报告-消费降序'!BE:BE,ROW(),0)),"")</f>
        <v/>
      </c>
      <c r="BF946" s="69" t="str">
        <f>IFERROR(CLEAN(HLOOKUP(BF$1,'1.源数据-产品报告-消费降序'!BF:BF,ROW(),0)),"")</f>
        <v/>
      </c>
      <c r="BG946" s="69" t="str">
        <f>IFERROR(CLEAN(HLOOKUP(BG$1,'1.源数据-产品报告-消费降序'!BG:BG,ROW(),0)),"")</f>
        <v/>
      </c>
      <c r="BH946" s="69" t="str">
        <f>IFERROR(CLEAN(HLOOKUP(BH$1,'1.源数据-产品报告-消费降序'!BH:BH,ROW(),0)),"")</f>
        <v/>
      </c>
      <c r="BI946" s="69" t="str">
        <f>IFERROR(CLEAN(HLOOKUP(BI$1,'1.源数据-产品报告-消费降序'!BI:BI,ROW(),0)),"")</f>
        <v/>
      </c>
      <c r="BJ946" s="69" t="str">
        <f>IFERROR(CLEAN(HLOOKUP(BJ$1,'1.源数据-产品报告-消费降序'!BJ:BJ,ROW(),0)),"")</f>
        <v/>
      </c>
      <c r="BK94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6" s="69" t="str">
        <f>IFERROR(CLEAN(HLOOKUP(BL$1,'1.源数据-产品报告-消费降序'!BL:BL,ROW(),0)),"")</f>
        <v/>
      </c>
      <c r="BO946" s="69" t="str">
        <f>IFERROR(CLEAN(HLOOKUP(BO$1,'1.源数据-产品报告-消费降序'!BO:BO,ROW(),0)),"")</f>
        <v/>
      </c>
      <c r="BP946" s="69" t="str">
        <f>IFERROR(CLEAN(HLOOKUP(BP$1,'1.源数据-产品报告-消费降序'!BP:BP,ROW(),0)),"")</f>
        <v/>
      </c>
      <c r="BQ946" s="69" t="str">
        <f>IFERROR(CLEAN(HLOOKUP(BQ$1,'1.源数据-产品报告-消费降序'!BQ:BQ,ROW(),0)),"")</f>
        <v/>
      </c>
      <c r="BR946" s="69" t="str">
        <f>IFERROR(CLEAN(HLOOKUP(BR$1,'1.源数据-产品报告-消费降序'!BR:BR,ROW(),0)),"")</f>
        <v/>
      </c>
      <c r="BS946" s="69" t="str">
        <f>IFERROR(CLEAN(HLOOKUP(BS$1,'1.源数据-产品报告-消费降序'!BS:BS,ROW(),0)),"")</f>
        <v/>
      </c>
      <c r="BT946" s="69" t="str">
        <f>IFERROR(CLEAN(HLOOKUP(BT$1,'1.源数据-产品报告-消费降序'!BT:BT,ROW(),0)),"")</f>
        <v/>
      </c>
      <c r="BU946" s="69" t="str">
        <f>IFERROR(CLEAN(HLOOKUP(BU$1,'1.源数据-产品报告-消费降序'!BU:BU,ROW(),0)),"")</f>
        <v/>
      </c>
      <c r="BV94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6" s="69" t="str">
        <f>IFERROR(CLEAN(HLOOKUP(BW$1,'1.源数据-产品报告-消费降序'!BW:BW,ROW(),0)),"")</f>
        <v/>
      </c>
    </row>
    <row r="947" spans="1:75">
      <c r="A947" s="69" t="str">
        <f>IFERROR(CLEAN(HLOOKUP(A$1,'1.源数据-产品报告-消费降序'!A:A,ROW(),0)),"")</f>
        <v/>
      </c>
      <c r="B947" s="69" t="str">
        <f>IFERROR(CLEAN(HLOOKUP(B$1,'1.源数据-产品报告-消费降序'!B:B,ROW(),0)),"")</f>
        <v/>
      </c>
      <c r="C947" s="69" t="str">
        <f>IFERROR(CLEAN(HLOOKUP(C$1,'1.源数据-产品报告-消费降序'!C:C,ROW(),0)),"")</f>
        <v/>
      </c>
      <c r="D947" s="69" t="str">
        <f>IFERROR(CLEAN(HLOOKUP(D$1,'1.源数据-产品报告-消费降序'!D:D,ROW(),0)),"")</f>
        <v/>
      </c>
      <c r="E947" s="69" t="str">
        <f>IFERROR(CLEAN(HLOOKUP(E$1,'1.源数据-产品报告-消费降序'!E:E,ROW(),0)),"")</f>
        <v/>
      </c>
      <c r="F947" s="69" t="str">
        <f>IFERROR(CLEAN(HLOOKUP(F$1,'1.源数据-产品报告-消费降序'!F:F,ROW(),0)),"")</f>
        <v/>
      </c>
      <c r="G947" s="70">
        <f>IFERROR((HLOOKUP(G$1,'1.源数据-产品报告-消费降序'!G:G,ROW(),0)),"")</f>
        <v>0</v>
      </c>
      <c r="H94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7" s="69" t="str">
        <f>IFERROR(CLEAN(HLOOKUP(I$1,'1.源数据-产品报告-消费降序'!I:I,ROW(),0)),"")</f>
        <v/>
      </c>
      <c r="L947" s="69" t="str">
        <f>IFERROR(CLEAN(HLOOKUP(L$1,'1.源数据-产品报告-消费降序'!L:L,ROW(),0)),"")</f>
        <v/>
      </c>
      <c r="M947" s="69" t="str">
        <f>IFERROR(CLEAN(HLOOKUP(M$1,'1.源数据-产品报告-消费降序'!M:M,ROW(),0)),"")</f>
        <v/>
      </c>
      <c r="N947" s="69" t="str">
        <f>IFERROR(CLEAN(HLOOKUP(N$1,'1.源数据-产品报告-消费降序'!N:N,ROW(),0)),"")</f>
        <v/>
      </c>
      <c r="O947" s="69" t="str">
        <f>IFERROR(CLEAN(HLOOKUP(O$1,'1.源数据-产品报告-消费降序'!O:O,ROW(),0)),"")</f>
        <v/>
      </c>
      <c r="P947" s="69" t="str">
        <f>IFERROR(CLEAN(HLOOKUP(P$1,'1.源数据-产品报告-消费降序'!P:P,ROW(),0)),"")</f>
        <v/>
      </c>
      <c r="Q947" s="69" t="str">
        <f>IFERROR(CLEAN(HLOOKUP(Q$1,'1.源数据-产品报告-消费降序'!Q:Q,ROW(),0)),"")</f>
        <v/>
      </c>
      <c r="R947" s="69" t="str">
        <f>IFERROR(CLEAN(HLOOKUP(R$1,'1.源数据-产品报告-消费降序'!R:R,ROW(),0)),"")</f>
        <v/>
      </c>
      <c r="S94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7" s="69" t="str">
        <f>IFERROR(CLEAN(HLOOKUP(T$1,'1.源数据-产品报告-消费降序'!T:T,ROW(),0)),"")</f>
        <v/>
      </c>
      <c r="W947" s="69" t="str">
        <f>IFERROR(CLEAN(HLOOKUP(W$1,'1.源数据-产品报告-消费降序'!W:W,ROW(),0)),"")</f>
        <v/>
      </c>
      <c r="X947" s="69" t="str">
        <f>IFERROR(CLEAN(HLOOKUP(X$1,'1.源数据-产品报告-消费降序'!X:X,ROW(),0)),"")</f>
        <v/>
      </c>
      <c r="Y947" s="69" t="str">
        <f>IFERROR(CLEAN(HLOOKUP(Y$1,'1.源数据-产品报告-消费降序'!Y:Y,ROW(),0)),"")</f>
        <v/>
      </c>
      <c r="Z947" s="69" t="str">
        <f>IFERROR(CLEAN(HLOOKUP(Z$1,'1.源数据-产品报告-消费降序'!Z:Z,ROW(),0)),"")</f>
        <v/>
      </c>
      <c r="AA947" s="69" t="str">
        <f>IFERROR(CLEAN(HLOOKUP(AA$1,'1.源数据-产品报告-消费降序'!AA:AA,ROW(),0)),"")</f>
        <v/>
      </c>
      <c r="AB947" s="69" t="str">
        <f>IFERROR(CLEAN(HLOOKUP(AB$1,'1.源数据-产品报告-消费降序'!AB:AB,ROW(),0)),"")</f>
        <v/>
      </c>
      <c r="AC947" s="69" t="str">
        <f>IFERROR(CLEAN(HLOOKUP(AC$1,'1.源数据-产品报告-消费降序'!AC:AC,ROW(),0)),"")</f>
        <v/>
      </c>
      <c r="AD94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7" s="69" t="str">
        <f>IFERROR(CLEAN(HLOOKUP(AE$1,'1.源数据-产品报告-消费降序'!AE:AE,ROW(),0)),"")</f>
        <v/>
      </c>
      <c r="AH947" s="69" t="str">
        <f>IFERROR(CLEAN(HLOOKUP(AH$1,'1.源数据-产品报告-消费降序'!AH:AH,ROW(),0)),"")</f>
        <v/>
      </c>
      <c r="AI947" s="69" t="str">
        <f>IFERROR(CLEAN(HLOOKUP(AI$1,'1.源数据-产品报告-消费降序'!AI:AI,ROW(),0)),"")</f>
        <v/>
      </c>
      <c r="AJ947" s="69" t="str">
        <f>IFERROR(CLEAN(HLOOKUP(AJ$1,'1.源数据-产品报告-消费降序'!AJ:AJ,ROW(),0)),"")</f>
        <v/>
      </c>
      <c r="AK947" s="69" t="str">
        <f>IFERROR(CLEAN(HLOOKUP(AK$1,'1.源数据-产品报告-消费降序'!AK:AK,ROW(),0)),"")</f>
        <v/>
      </c>
      <c r="AL947" s="69" t="str">
        <f>IFERROR(CLEAN(HLOOKUP(AL$1,'1.源数据-产品报告-消费降序'!AL:AL,ROW(),0)),"")</f>
        <v/>
      </c>
      <c r="AM947" s="69" t="str">
        <f>IFERROR(CLEAN(HLOOKUP(AM$1,'1.源数据-产品报告-消费降序'!AM:AM,ROW(),0)),"")</f>
        <v/>
      </c>
      <c r="AN947" s="69" t="str">
        <f>IFERROR(CLEAN(HLOOKUP(AN$1,'1.源数据-产品报告-消费降序'!AN:AN,ROW(),0)),"")</f>
        <v/>
      </c>
      <c r="AO94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7" s="69" t="str">
        <f>IFERROR(CLEAN(HLOOKUP(AP$1,'1.源数据-产品报告-消费降序'!AP:AP,ROW(),0)),"")</f>
        <v/>
      </c>
      <c r="AS947" s="69" t="str">
        <f>IFERROR(CLEAN(HLOOKUP(AS$1,'1.源数据-产品报告-消费降序'!AS:AS,ROW(),0)),"")</f>
        <v/>
      </c>
      <c r="AT947" s="69" t="str">
        <f>IFERROR(CLEAN(HLOOKUP(AT$1,'1.源数据-产品报告-消费降序'!AT:AT,ROW(),0)),"")</f>
        <v/>
      </c>
      <c r="AU947" s="69" t="str">
        <f>IFERROR(CLEAN(HLOOKUP(AU$1,'1.源数据-产品报告-消费降序'!AU:AU,ROW(),0)),"")</f>
        <v/>
      </c>
      <c r="AV947" s="69" t="str">
        <f>IFERROR(CLEAN(HLOOKUP(AV$1,'1.源数据-产品报告-消费降序'!AV:AV,ROW(),0)),"")</f>
        <v/>
      </c>
      <c r="AW947" s="69" t="str">
        <f>IFERROR(CLEAN(HLOOKUP(AW$1,'1.源数据-产品报告-消费降序'!AW:AW,ROW(),0)),"")</f>
        <v/>
      </c>
      <c r="AX947" s="69" t="str">
        <f>IFERROR(CLEAN(HLOOKUP(AX$1,'1.源数据-产品报告-消费降序'!AX:AX,ROW(),0)),"")</f>
        <v/>
      </c>
      <c r="AY947" s="69" t="str">
        <f>IFERROR(CLEAN(HLOOKUP(AY$1,'1.源数据-产品报告-消费降序'!AY:AY,ROW(),0)),"")</f>
        <v/>
      </c>
      <c r="AZ94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7" s="69" t="str">
        <f>IFERROR(CLEAN(HLOOKUP(BA$1,'1.源数据-产品报告-消费降序'!BA:BA,ROW(),0)),"")</f>
        <v/>
      </c>
      <c r="BD947" s="69" t="str">
        <f>IFERROR(CLEAN(HLOOKUP(BD$1,'1.源数据-产品报告-消费降序'!BD:BD,ROW(),0)),"")</f>
        <v/>
      </c>
      <c r="BE947" s="69" t="str">
        <f>IFERROR(CLEAN(HLOOKUP(BE$1,'1.源数据-产品报告-消费降序'!BE:BE,ROW(),0)),"")</f>
        <v/>
      </c>
      <c r="BF947" s="69" t="str">
        <f>IFERROR(CLEAN(HLOOKUP(BF$1,'1.源数据-产品报告-消费降序'!BF:BF,ROW(),0)),"")</f>
        <v/>
      </c>
      <c r="BG947" s="69" t="str">
        <f>IFERROR(CLEAN(HLOOKUP(BG$1,'1.源数据-产品报告-消费降序'!BG:BG,ROW(),0)),"")</f>
        <v/>
      </c>
      <c r="BH947" s="69" t="str">
        <f>IFERROR(CLEAN(HLOOKUP(BH$1,'1.源数据-产品报告-消费降序'!BH:BH,ROW(),0)),"")</f>
        <v/>
      </c>
      <c r="BI947" s="69" t="str">
        <f>IFERROR(CLEAN(HLOOKUP(BI$1,'1.源数据-产品报告-消费降序'!BI:BI,ROW(),0)),"")</f>
        <v/>
      </c>
      <c r="BJ947" s="69" t="str">
        <f>IFERROR(CLEAN(HLOOKUP(BJ$1,'1.源数据-产品报告-消费降序'!BJ:BJ,ROW(),0)),"")</f>
        <v/>
      </c>
      <c r="BK94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7" s="69" t="str">
        <f>IFERROR(CLEAN(HLOOKUP(BL$1,'1.源数据-产品报告-消费降序'!BL:BL,ROW(),0)),"")</f>
        <v/>
      </c>
      <c r="BO947" s="69" t="str">
        <f>IFERROR(CLEAN(HLOOKUP(BO$1,'1.源数据-产品报告-消费降序'!BO:BO,ROW(),0)),"")</f>
        <v/>
      </c>
      <c r="BP947" s="69" t="str">
        <f>IFERROR(CLEAN(HLOOKUP(BP$1,'1.源数据-产品报告-消费降序'!BP:BP,ROW(),0)),"")</f>
        <v/>
      </c>
      <c r="BQ947" s="69" t="str">
        <f>IFERROR(CLEAN(HLOOKUP(BQ$1,'1.源数据-产品报告-消费降序'!BQ:BQ,ROW(),0)),"")</f>
        <v/>
      </c>
      <c r="BR947" s="69" t="str">
        <f>IFERROR(CLEAN(HLOOKUP(BR$1,'1.源数据-产品报告-消费降序'!BR:BR,ROW(),0)),"")</f>
        <v/>
      </c>
      <c r="BS947" s="69" t="str">
        <f>IFERROR(CLEAN(HLOOKUP(BS$1,'1.源数据-产品报告-消费降序'!BS:BS,ROW(),0)),"")</f>
        <v/>
      </c>
      <c r="BT947" s="69" t="str">
        <f>IFERROR(CLEAN(HLOOKUP(BT$1,'1.源数据-产品报告-消费降序'!BT:BT,ROW(),0)),"")</f>
        <v/>
      </c>
      <c r="BU947" s="69" t="str">
        <f>IFERROR(CLEAN(HLOOKUP(BU$1,'1.源数据-产品报告-消费降序'!BU:BU,ROW(),0)),"")</f>
        <v/>
      </c>
      <c r="BV94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7" s="69" t="str">
        <f>IFERROR(CLEAN(HLOOKUP(BW$1,'1.源数据-产品报告-消费降序'!BW:BW,ROW(),0)),"")</f>
        <v/>
      </c>
    </row>
    <row r="948" spans="1:75">
      <c r="A948" s="69" t="str">
        <f>IFERROR(CLEAN(HLOOKUP(A$1,'1.源数据-产品报告-消费降序'!A:A,ROW(),0)),"")</f>
        <v/>
      </c>
      <c r="B948" s="69" t="str">
        <f>IFERROR(CLEAN(HLOOKUP(B$1,'1.源数据-产品报告-消费降序'!B:B,ROW(),0)),"")</f>
        <v/>
      </c>
      <c r="C948" s="69" t="str">
        <f>IFERROR(CLEAN(HLOOKUP(C$1,'1.源数据-产品报告-消费降序'!C:C,ROW(),0)),"")</f>
        <v/>
      </c>
      <c r="D948" s="69" t="str">
        <f>IFERROR(CLEAN(HLOOKUP(D$1,'1.源数据-产品报告-消费降序'!D:D,ROW(),0)),"")</f>
        <v/>
      </c>
      <c r="E948" s="69" t="str">
        <f>IFERROR(CLEAN(HLOOKUP(E$1,'1.源数据-产品报告-消费降序'!E:E,ROW(),0)),"")</f>
        <v/>
      </c>
      <c r="F948" s="69" t="str">
        <f>IFERROR(CLEAN(HLOOKUP(F$1,'1.源数据-产品报告-消费降序'!F:F,ROW(),0)),"")</f>
        <v/>
      </c>
      <c r="G948" s="70">
        <f>IFERROR((HLOOKUP(G$1,'1.源数据-产品报告-消费降序'!G:G,ROW(),0)),"")</f>
        <v>0</v>
      </c>
      <c r="H94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8" s="69" t="str">
        <f>IFERROR(CLEAN(HLOOKUP(I$1,'1.源数据-产品报告-消费降序'!I:I,ROW(),0)),"")</f>
        <v/>
      </c>
      <c r="L948" s="69" t="str">
        <f>IFERROR(CLEAN(HLOOKUP(L$1,'1.源数据-产品报告-消费降序'!L:L,ROW(),0)),"")</f>
        <v/>
      </c>
      <c r="M948" s="69" t="str">
        <f>IFERROR(CLEAN(HLOOKUP(M$1,'1.源数据-产品报告-消费降序'!M:M,ROW(),0)),"")</f>
        <v/>
      </c>
      <c r="N948" s="69" t="str">
        <f>IFERROR(CLEAN(HLOOKUP(N$1,'1.源数据-产品报告-消费降序'!N:N,ROW(),0)),"")</f>
        <v/>
      </c>
      <c r="O948" s="69" t="str">
        <f>IFERROR(CLEAN(HLOOKUP(O$1,'1.源数据-产品报告-消费降序'!O:O,ROW(),0)),"")</f>
        <v/>
      </c>
      <c r="P948" s="69" t="str">
        <f>IFERROR(CLEAN(HLOOKUP(P$1,'1.源数据-产品报告-消费降序'!P:P,ROW(),0)),"")</f>
        <v/>
      </c>
      <c r="Q948" s="69" t="str">
        <f>IFERROR(CLEAN(HLOOKUP(Q$1,'1.源数据-产品报告-消费降序'!Q:Q,ROW(),0)),"")</f>
        <v/>
      </c>
      <c r="R948" s="69" t="str">
        <f>IFERROR(CLEAN(HLOOKUP(R$1,'1.源数据-产品报告-消费降序'!R:R,ROW(),0)),"")</f>
        <v/>
      </c>
      <c r="S94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8" s="69" t="str">
        <f>IFERROR(CLEAN(HLOOKUP(T$1,'1.源数据-产品报告-消费降序'!T:T,ROW(),0)),"")</f>
        <v/>
      </c>
      <c r="W948" s="69" t="str">
        <f>IFERROR(CLEAN(HLOOKUP(W$1,'1.源数据-产品报告-消费降序'!W:W,ROW(),0)),"")</f>
        <v/>
      </c>
      <c r="X948" s="69" t="str">
        <f>IFERROR(CLEAN(HLOOKUP(X$1,'1.源数据-产品报告-消费降序'!X:X,ROW(),0)),"")</f>
        <v/>
      </c>
      <c r="Y948" s="69" t="str">
        <f>IFERROR(CLEAN(HLOOKUP(Y$1,'1.源数据-产品报告-消费降序'!Y:Y,ROW(),0)),"")</f>
        <v/>
      </c>
      <c r="Z948" s="69" t="str">
        <f>IFERROR(CLEAN(HLOOKUP(Z$1,'1.源数据-产品报告-消费降序'!Z:Z,ROW(),0)),"")</f>
        <v/>
      </c>
      <c r="AA948" s="69" t="str">
        <f>IFERROR(CLEAN(HLOOKUP(AA$1,'1.源数据-产品报告-消费降序'!AA:AA,ROW(),0)),"")</f>
        <v/>
      </c>
      <c r="AB948" s="69" t="str">
        <f>IFERROR(CLEAN(HLOOKUP(AB$1,'1.源数据-产品报告-消费降序'!AB:AB,ROW(),0)),"")</f>
        <v/>
      </c>
      <c r="AC948" s="69" t="str">
        <f>IFERROR(CLEAN(HLOOKUP(AC$1,'1.源数据-产品报告-消费降序'!AC:AC,ROW(),0)),"")</f>
        <v/>
      </c>
      <c r="AD94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8" s="69" t="str">
        <f>IFERROR(CLEAN(HLOOKUP(AE$1,'1.源数据-产品报告-消费降序'!AE:AE,ROW(),0)),"")</f>
        <v/>
      </c>
      <c r="AH948" s="69" t="str">
        <f>IFERROR(CLEAN(HLOOKUP(AH$1,'1.源数据-产品报告-消费降序'!AH:AH,ROW(),0)),"")</f>
        <v/>
      </c>
      <c r="AI948" s="69" t="str">
        <f>IFERROR(CLEAN(HLOOKUP(AI$1,'1.源数据-产品报告-消费降序'!AI:AI,ROW(),0)),"")</f>
        <v/>
      </c>
      <c r="AJ948" s="69" t="str">
        <f>IFERROR(CLEAN(HLOOKUP(AJ$1,'1.源数据-产品报告-消费降序'!AJ:AJ,ROW(),0)),"")</f>
        <v/>
      </c>
      <c r="AK948" s="69" t="str">
        <f>IFERROR(CLEAN(HLOOKUP(AK$1,'1.源数据-产品报告-消费降序'!AK:AK,ROW(),0)),"")</f>
        <v/>
      </c>
      <c r="AL948" s="69" t="str">
        <f>IFERROR(CLEAN(HLOOKUP(AL$1,'1.源数据-产品报告-消费降序'!AL:AL,ROW(),0)),"")</f>
        <v/>
      </c>
      <c r="AM948" s="69" t="str">
        <f>IFERROR(CLEAN(HLOOKUP(AM$1,'1.源数据-产品报告-消费降序'!AM:AM,ROW(),0)),"")</f>
        <v/>
      </c>
      <c r="AN948" s="69" t="str">
        <f>IFERROR(CLEAN(HLOOKUP(AN$1,'1.源数据-产品报告-消费降序'!AN:AN,ROW(),0)),"")</f>
        <v/>
      </c>
      <c r="AO94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8" s="69" t="str">
        <f>IFERROR(CLEAN(HLOOKUP(AP$1,'1.源数据-产品报告-消费降序'!AP:AP,ROW(),0)),"")</f>
        <v/>
      </c>
      <c r="AS948" s="69" t="str">
        <f>IFERROR(CLEAN(HLOOKUP(AS$1,'1.源数据-产品报告-消费降序'!AS:AS,ROW(),0)),"")</f>
        <v/>
      </c>
      <c r="AT948" s="69" t="str">
        <f>IFERROR(CLEAN(HLOOKUP(AT$1,'1.源数据-产品报告-消费降序'!AT:AT,ROW(),0)),"")</f>
        <v/>
      </c>
      <c r="AU948" s="69" t="str">
        <f>IFERROR(CLEAN(HLOOKUP(AU$1,'1.源数据-产品报告-消费降序'!AU:AU,ROW(),0)),"")</f>
        <v/>
      </c>
      <c r="AV948" s="69" t="str">
        <f>IFERROR(CLEAN(HLOOKUP(AV$1,'1.源数据-产品报告-消费降序'!AV:AV,ROW(),0)),"")</f>
        <v/>
      </c>
      <c r="AW948" s="69" t="str">
        <f>IFERROR(CLEAN(HLOOKUP(AW$1,'1.源数据-产品报告-消费降序'!AW:AW,ROW(),0)),"")</f>
        <v/>
      </c>
      <c r="AX948" s="69" t="str">
        <f>IFERROR(CLEAN(HLOOKUP(AX$1,'1.源数据-产品报告-消费降序'!AX:AX,ROW(),0)),"")</f>
        <v/>
      </c>
      <c r="AY948" s="69" t="str">
        <f>IFERROR(CLEAN(HLOOKUP(AY$1,'1.源数据-产品报告-消费降序'!AY:AY,ROW(),0)),"")</f>
        <v/>
      </c>
      <c r="AZ94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8" s="69" t="str">
        <f>IFERROR(CLEAN(HLOOKUP(BA$1,'1.源数据-产品报告-消费降序'!BA:BA,ROW(),0)),"")</f>
        <v/>
      </c>
      <c r="BD948" s="69" t="str">
        <f>IFERROR(CLEAN(HLOOKUP(BD$1,'1.源数据-产品报告-消费降序'!BD:BD,ROW(),0)),"")</f>
        <v/>
      </c>
      <c r="BE948" s="69" t="str">
        <f>IFERROR(CLEAN(HLOOKUP(BE$1,'1.源数据-产品报告-消费降序'!BE:BE,ROW(),0)),"")</f>
        <v/>
      </c>
      <c r="BF948" s="69" t="str">
        <f>IFERROR(CLEAN(HLOOKUP(BF$1,'1.源数据-产品报告-消费降序'!BF:BF,ROW(),0)),"")</f>
        <v/>
      </c>
      <c r="BG948" s="69" t="str">
        <f>IFERROR(CLEAN(HLOOKUP(BG$1,'1.源数据-产品报告-消费降序'!BG:BG,ROW(),0)),"")</f>
        <v/>
      </c>
      <c r="BH948" s="69" t="str">
        <f>IFERROR(CLEAN(HLOOKUP(BH$1,'1.源数据-产品报告-消费降序'!BH:BH,ROW(),0)),"")</f>
        <v/>
      </c>
      <c r="BI948" s="69" t="str">
        <f>IFERROR(CLEAN(HLOOKUP(BI$1,'1.源数据-产品报告-消费降序'!BI:BI,ROW(),0)),"")</f>
        <v/>
      </c>
      <c r="BJ948" s="69" t="str">
        <f>IFERROR(CLEAN(HLOOKUP(BJ$1,'1.源数据-产品报告-消费降序'!BJ:BJ,ROW(),0)),"")</f>
        <v/>
      </c>
      <c r="BK94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8" s="69" t="str">
        <f>IFERROR(CLEAN(HLOOKUP(BL$1,'1.源数据-产品报告-消费降序'!BL:BL,ROW(),0)),"")</f>
        <v/>
      </c>
      <c r="BO948" s="69" t="str">
        <f>IFERROR(CLEAN(HLOOKUP(BO$1,'1.源数据-产品报告-消费降序'!BO:BO,ROW(),0)),"")</f>
        <v/>
      </c>
      <c r="BP948" s="69" t="str">
        <f>IFERROR(CLEAN(HLOOKUP(BP$1,'1.源数据-产品报告-消费降序'!BP:BP,ROW(),0)),"")</f>
        <v/>
      </c>
      <c r="BQ948" s="69" t="str">
        <f>IFERROR(CLEAN(HLOOKUP(BQ$1,'1.源数据-产品报告-消费降序'!BQ:BQ,ROW(),0)),"")</f>
        <v/>
      </c>
      <c r="BR948" s="69" t="str">
        <f>IFERROR(CLEAN(HLOOKUP(BR$1,'1.源数据-产品报告-消费降序'!BR:BR,ROW(),0)),"")</f>
        <v/>
      </c>
      <c r="BS948" s="69" t="str">
        <f>IFERROR(CLEAN(HLOOKUP(BS$1,'1.源数据-产品报告-消费降序'!BS:BS,ROW(),0)),"")</f>
        <v/>
      </c>
      <c r="BT948" s="69" t="str">
        <f>IFERROR(CLEAN(HLOOKUP(BT$1,'1.源数据-产品报告-消费降序'!BT:BT,ROW(),0)),"")</f>
        <v/>
      </c>
      <c r="BU948" s="69" t="str">
        <f>IFERROR(CLEAN(HLOOKUP(BU$1,'1.源数据-产品报告-消费降序'!BU:BU,ROW(),0)),"")</f>
        <v/>
      </c>
      <c r="BV94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8" s="69" t="str">
        <f>IFERROR(CLEAN(HLOOKUP(BW$1,'1.源数据-产品报告-消费降序'!BW:BW,ROW(),0)),"")</f>
        <v/>
      </c>
    </row>
    <row r="949" spans="1:75">
      <c r="A949" s="69" t="str">
        <f>IFERROR(CLEAN(HLOOKUP(A$1,'1.源数据-产品报告-消费降序'!A:A,ROW(),0)),"")</f>
        <v/>
      </c>
      <c r="B949" s="69" t="str">
        <f>IFERROR(CLEAN(HLOOKUP(B$1,'1.源数据-产品报告-消费降序'!B:B,ROW(),0)),"")</f>
        <v/>
      </c>
      <c r="C949" s="69" t="str">
        <f>IFERROR(CLEAN(HLOOKUP(C$1,'1.源数据-产品报告-消费降序'!C:C,ROW(),0)),"")</f>
        <v/>
      </c>
      <c r="D949" s="69" t="str">
        <f>IFERROR(CLEAN(HLOOKUP(D$1,'1.源数据-产品报告-消费降序'!D:D,ROW(),0)),"")</f>
        <v/>
      </c>
      <c r="E949" s="69" t="str">
        <f>IFERROR(CLEAN(HLOOKUP(E$1,'1.源数据-产品报告-消费降序'!E:E,ROW(),0)),"")</f>
        <v/>
      </c>
      <c r="F949" s="69" t="str">
        <f>IFERROR(CLEAN(HLOOKUP(F$1,'1.源数据-产品报告-消费降序'!F:F,ROW(),0)),"")</f>
        <v/>
      </c>
      <c r="G949" s="70">
        <f>IFERROR((HLOOKUP(G$1,'1.源数据-产品报告-消费降序'!G:G,ROW(),0)),"")</f>
        <v>0</v>
      </c>
      <c r="H94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49" s="69" t="str">
        <f>IFERROR(CLEAN(HLOOKUP(I$1,'1.源数据-产品报告-消费降序'!I:I,ROW(),0)),"")</f>
        <v/>
      </c>
      <c r="L949" s="69" t="str">
        <f>IFERROR(CLEAN(HLOOKUP(L$1,'1.源数据-产品报告-消费降序'!L:L,ROW(),0)),"")</f>
        <v/>
      </c>
      <c r="M949" s="69" t="str">
        <f>IFERROR(CLEAN(HLOOKUP(M$1,'1.源数据-产品报告-消费降序'!M:M,ROW(),0)),"")</f>
        <v/>
      </c>
      <c r="N949" s="69" t="str">
        <f>IFERROR(CLEAN(HLOOKUP(N$1,'1.源数据-产品报告-消费降序'!N:N,ROW(),0)),"")</f>
        <v/>
      </c>
      <c r="O949" s="69" t="str">
        <f>IFERROR(CLEAN(HLOOKUP(O$1,'1.源数据-产品报告-消费降序'!O:O,ROW(),0)),"")</f>
        <v/>
      </c>
      <c r="P949" s="69" t="str">
        <f>IFERROR(CLEAN(HLOOKUP(P$1,'1.源数据-产品报告-消费降序'!P:P,ROW(),0)),"")</f>
        <v/>
      </c>
      <c r="Q949" s="69" t="str">
        <f>IFERROR(CLEAN(HLOOKUP(Q$1,'1.源数据-产品报告-消费降序'!Q:Q,ROW(),0)),"")</f>
        <v/>
      </c>
      <c r="R949" s="69" t="str">
        <f>IFERROR(CLEAN(HLOOKUP(R$1,'1.源数据-产品报告-消费降序'!R:R,ROW(),0)),"")</f>
        <v/>
      </c>
      <c r="S94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49" s="69" t="str">
        <f>IFERROR(CLEAN(HLOOKUP(T$1,'1.源数据-产品报告-消费降序'!T:T,ROW(),0)),"")</f>
        <v/>
      </c>
      <c r="W949" s="69" t="str">
        <f>IFERROR(CLEAN(HLOOKUP(W$1,'1.源数据-产品报告-消费降序'!W:W,ROW(),0)),"")</f>
        <v/>
      </c>
      <c r="X949" s="69" t="str">
        <f>IFERROR(CLEAN(HLOOKUP(X$1,'1.源数据-产品报告-消费降序'!X:X,ROW(),0)),"")</f>
        <v/>
      </c>
      <c r="Y949" s="69" t="str">
        <f>IFERROR(CLEAN(HLOOKUP(Y$1,'1.源数据-产品报告-消费降序'!Y:Y,ROW(),0)),"")</f>
        <v/>
      </c>
      <c r="Z949" s="69" t="str">
        <f>IFERROR(CLEAN(HLOOKUP(Z$1,'1.源数据-产品报告-消费降序'!Z:Z,ROW(),0)),"")</f>
        <v/>
      </c>
      <c r="AA949" s="69" t="str">
        <f>IFERROR(CLEAN(HLOOKUP(AA$1,'1.源数据-产品报告-消费降序'!AA:AA,ROW(),0)),"")</f>
        <v/>
      </c>
      <c r="AB949" s="69" t="str">
        <f>IFERROR(CLEAN(HLOOKUP(AB$1,'1.源数据-产品报告-消费降序'!AB:AB,ROW(),0)),"")</f>
        <v/>
      </c>
      <c r="AC949" s="69" t="str">
        <f>IFERROR(CLEAN(HLOOKUP(AC$1,'1.源数据-产品报告-消费降序'!AC:AC,ROW(),0)),"")</f>
        <v/>
      </c>
      <c r="AD94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49" s="69" t="str">
        <f>IFERROR(CLEAN(HLOOKUP(AE$1,'1.源数据-产品报告-消费降序'!AE:AE,ROW(),0)),"")</f>
        <v/>
      </c>
      <c r="AH949" s="69" t="str">
        <f>IFERROR(CLEAN(HLOOKUP(AH$1,'1.源数据-产品报告-消费降序'!AH:AH,ROW(),0)),"")</f>
        <v/>
      </c>
      <c r="AI949" s="69" t="str">
        <f>IFERROR(CLEAN(HLOOKUP(AI$1,'1.源数据-产品报告-消费降序'!AI:AI,ROW(),0)),"")</f>
        <v/>
      </c>
      <c r="AJ949" s="69" t="str">
        <f>IFERROR(CLEAN(HLOOKUP(AJ$1,'1.源数据-产品报告-消费降序'!AJ:AJ,ROW(),0)),"")</f>
        <v/>
      </c>
      <c r="AK949" s="69" t="str">
        <f>IFERROR(CLEAN(HLOOKUP(AK$1,'1.源数据-产品报告-消费降序'!AK:AK,ROW(),0)),"")</f>
        <v/>
      </c>
      <c r="AL949" s="69" t="str">
        <f>IFERROR(CLEAN(HLOOKUP(AL$1,'1.源数据-产品报告-消费降序'!AL:AL,ROW(),0)),"")</f>
        <v/>
      </c>
      <c r="AM949" s="69" t="str">
        <f>IFERROR(CLEAN(HLOOKUP(AM$1,'1.源数据-产品报告-消费降序'!AM:AM,ROW(),0)),"")</f>
        <v/>
      </c>
      <c r="AN949" s="69" t="str">
        <f>IFERROR(CLEAN(HLOOKUP(AN$1,'1.源数据-产品报告-消费降序'!AN:AN,ROW(),0)),"")</f>
        <v/>
      </c>
      <c r="AO94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49" s="69" t="str">
        <f>IFERROR(CLEAN(HLOOKUP(AP$1,'1.源数据-产品报告-消费降序'!AP:AP,ROW(),0)),"")</f>
        <v/>
      </c>
      <c r="AS949" s="69" t="str">
        <f>IFERROR(CLEAN(HLOOKUP(AS$1,'1.源数据-产品报告-消费降序'!AS:AS,ROW(),0)),"")</f>
        <v/>
      </c>
      <c r="AT949" s="69" t="str">
        <f>IFERROR(CLEAN(HLOOKUP(AT$1,'1.源数据-产品报告-消费降序'!AT:AT,ROW(),0)),"")</f>
        <v/>
      </c>
      <c r="AU949" s="69" t="str">
        <f>IFERROR(CLEAN(HLOOKUP(AU$1,'1.源数据-产品报告-消费降序'!AU:AU,ROW(),0)),"")</f>
        <v/>
      </c>
      <c r="AV949" s="69" t="str">
        <f>IFERROR(CLEAN(HLOOKUP(AV$1,'1.源数据-产品报告-消费降序'!AV:AV,ROW(),0)),"")</f>
        <v/>
      </c>
      <c r="AW949" s="69" t="str">
        <f>IFERROR(CLEAN(HLOOKUP(AW$1,'1.源数据-产品报告-消费降序'!AW:AW,ROW(),0)),"")</f>
        <v/>
      </c>
      <c r="AX949" s="69" t="str">
        <f>IFERROR(CLEAN(HLOOKUP(AX$1,'1.源数据-产品报告-消费降序'!AX:AX,ROW(),0)),"")</f>
        <v/>
      </c>
      <c r="AY949" s="69" t="str">
        <f>IFERROR(CLEAN(HLOOKUP(AY$1,'1.源数据-产品报告-消费降序'!AY:AY,ROW(),0)),"")</f>
        <v/>
      </c>
      <c r="AZ94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49" s="69" t="str">
        <f>IFERROR(CLEAN(HLOOKUP(BA$1,'1.源数据-产品报告-消费降序'!BA:BA,ROW(),0)),"")</f>
        <v/>
      </c>
      <c r="BD949" s="69" t="str">
        <f>IFERROR(CLEAN(HLOOKUP(BD$1,'1.源数据-产品报告-消费降序'!BD:BD,ROW(),0)),"")</f>
        <v/>
      </c>
      <c r="BE949" s="69" t="str">
        <f>IFERROR(CLEAN(HLOOKUP(BE$1,'1.源数据-产品报告-消费降序'!BE:BE,ROW(),0)),"")</f>
        <v/>
      </c>
      <c r="BF949" s="69" t="str">
        <f>IFERROR(CLEAN(HLOOKUP(BF$1,'1.源数据-产品报告-消费降序'!BF:BF,ROW(),0)),"")</f>
        <v/>
      </c>
      <c r="BG949" s="69" t="str">
        <f>IFERROR(CLEAN(HLOOKUP(BG$1,'1.源数据-产品报告-消费降序'!BG:BG,ROW(),0)),"")</f>
        <v/>
      </c>
      <c r="BH949" s="69" t="str">
        <f>IFERROR(CLEAN(HLOOKUP(BH$1,'1.源数据-产品报告-消费降序'!BH:BH,ROW(),0)),"")</f>
        <v/>
      </c>
      <c r="BI949" s="69" t="str">
        <f>IFERROR(CLEAN(HLOOKUP(BI$1,'1.源数据-产品报告-消费降序'!BI:BI,ROW(),0)),"")</f>
        <v/>
      </c>
      <c r="BJ949" s="69" t="str">
        <f>IFERROR(CLEAN(HLOOKUP(BJ$1,'1.源数据-产品报告-消费降序'!BJ:BJ,ROW(),0)),"")</f>
        <v/>
      </c>
      <c r="BK94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49" s="69" t="str">
        <f>IFERROR(CLEAN(HLOOKUP(BL$1,'1.源数据-产品报告-消费降序'!BL:BL,ROW(),0)),"")</f>
        <v/>
      </c>
      <c r="BO949" s="69" t="str">
        <f>IFERROR(CLEAN(HLOOKUP(BO$1,'1.源数据-产品报告-消费降序'!BO:BO,ROW(),0)),"")</f>
        <v/>
      </c>
      <c r="BP949" s="69" t="str">
        <f>IFERROR(CLEAN(HLOOKUP(BP$1,'1.源数据-产品报告-消费降序'!BP:BP,ROW(),0)),"")</f>
        <v/>
      </c>
      <c r="BQ949" s="69" t="str">
        <f>IFERROR(CLEAN(HLOOKUP(BQ$1,'1.源数据-产品报告-消费降序'!BQ:BQ,ROW(),0)),"")</f>
        <v/>
      </c>
      <c r="BR949" s="69" t="str">
        <f>IFERROR(CLEAN(HLOOKUP(BR$1,'1.源数据-产品报告-消费降序'!BR:BR,ROW(),0)),"")</f>
        <v/>
      </c>
      <c r="BS949" s="69" t="str">
        <f>IFERROR(CLEAN(HLOOKUP(BS$1,'1.源数据-产品报告-消费降序'!BS:BS,ROW(),0)),"")</f>
        <v/>
      </c>
      <c r="BT949" s="69" t="str">
        <f>IFERROR(CLEAN(HLOOKUP(BT$1,'1.源数据-产品报告-消费降序'!BT:BT,ROW(),0)),"")</f>
        <v/>
      </c>
      <c r="BU949" s="69" t="str">
        <f>IFERROR(CLEAN(HLOOKUP(BU$1,'1.源数据-产品报告-消费降序'!BU:BU,ROW(),0)),"")</f>
        <v/>
      </c>
      <c r="BV94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49" s="69" t="str">
        <f>IFERROR(CLEAN(HLOOKUP(BW$1,'1.源数据-产品报告-消费降序'!BW:BW,ROW(),0)),"")</f>
        <v/>
      </c>
    </row>
    <row r="950" spans="1:75">
      <c r="A950" s="69" t="str">
        <f>IFERROR(CLEAN(HLOOKUP(A$1,'1.源数据-产品报告-消费降序'!A:A,ROW(),0)),"")</f>
        <v/>
      </c>
      <c r="B950" s="69" t="str">
        <f>IFERROR(CLEAN(HLOOKUP(B$1,'1.源数据-产品报告-消费降序'!B:B,ROW(),0)),"")</f>
        <v/>
      </c>
      <c r="C950" s="69" t="str">
        <f>IFERROR(CLEAN(HLOOKUP(C$1,'1.源数据-产品报告-消费降序'!C:C,ROW(),0)),"")</f>
        <v/>
      </c>
      <c r="D950" s="69" t="str">
        <f>IFERROR(CLEAN(HLOOKUP(D$1,'1.源数据-产品报告-消费降序'!D:D,ROW(),0)),"")</f>
        <v/>
      </c>
      <c r="E950" s="69" t="str">
        <f>IFERROR(CLEAN(HLOOKUP(E$1,'1.源数据-产品报告-消费降序'!E:E,ROW(),0)),"")</f>
        <v/>
      </c>
      <c r="F950" s="69" t="str">
        <f>IFERROR(CLEAN(HLOOKUP(F$1,'1.源数据-产品报告-消费降序'!F:F,ROW(),0)),"")</f>
        <v/>
      </c>
      <c r="G950" s="70">
        <f>IFERROR((HLOOKUP(G$1,'1.源数据-产品报告-消费降序'!G:G,ROW(),0)),"")</f>
        <v>0</v>
      </c>
      <c r="H95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0" s="69" t="str">
        <f>IFERROR(CLEAN(HLOOKUP(I$1,'1.源数据-产品报告-消费降序'!I:I,ROW(),0)),"")</f>
        <v/>
      </c>
      <c r="L950" s="69" t="str">
        <f>IFERROR(CLEAN(HLOOKUP(L$1,'1.源数据-产品报告-消费降序'!L:L,ROW(),0)),"")</f>
        <v/>
      </c>
      <c r="M950" s="69" t="str">
        <f>IFERROR(CLEAN(HLOOKUP(M$1,'1.源数据-产品报告-消费降序'!M:M,ROW(),0)),"")</f>
        <v/>
      </c>
      <c r="N950" s="69" t="str">
        <f>IFERROR(CLEAN(HLOOKUP(N$1,'1.源数据-产品报告-消费降序'!N:N,ROW(),0)),"")</f>
        <v/>
      </c>
      <c r="O950" s="69" t="str">
        <f>IFERROR(CLEAN(HLOOKUP(O$1,'1.源数据-产品报告-消费降序'!O:O,ROW(),0)),"")</f>
        <v/>
      </c>
      <c r="P950" s="69" t="str">
        <f>IFERROR(CLEAN(HLOOKUP(P$1,'1.源数据-产品报告-消费降序'!P:P,ROW(),0)),"")</f>
        <v/>
      </c>
      <c r="Q950" s="69" t="str">
        <f>IFERROR(CLEAN(HLOOKUP(Q$1,'1.源数据-产品报告-消费降序'!Q:Q,ROW(),0)),"")</f>
        <v/>
      </c>
      <c r="R950" s="69" t="str">
        <f>IFERROR(CLEAN(HLOOKUP(R$1,'1.源数据-产品报告-消费降序'!R:R,ROW(),0)),"")</f>
        <v/>
      </c>
      <c r="S95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0" s="69" t="str">
        <f>IFERROR(CLEAN(HLOOKUP(T$1,'1.源数据-产品报告-消费降序'!T:T,ROW(),0)),"")</f>
        <v/>
      </c>
      <c r="W950" s="69" t="str">
        <f>IFERROR(CLEAN(HLOOKUP(W$1,'1.源数据-产品报告-消费降序'!W:W,ROW(),0)),"")</f>
        <v/>
      </c>
      <c r="X950" s="69" t="str">
        <f>IFERROR(CLEAN(HLOOKUP(X$1,'1.源数据-产品报告-消费降序'!X:X,ROW(),0)),"")</f>
        <v/>
      </c>
      <c r="Y950" s="69" t="str">
        <f>IFERROR(CLEAN(HLOOKUP(Y$1,'1.源数据-产品报告-消费降序'!Y:Y,ROW(),0)),"")</f>
        <v/>
      </c>
      <c r="Z950" s="69" t="str">
        <f>IFERROR(CLEAN(HLOOKUP(Z$1,'1.源数据-产品报告-消费降序'!Z:Z,ROW(),0)),"")</f>
        <v/>
      </c>
      <c r="AA950" s="69" t="str">
        <f>IFERROR(CLEAN(HLOOKUP(AA$1,'1.源数据-产品报告-消费降序'!AA:AA,ROW(),0)),"")</f>
        <v/>
      </c>
      <c r="AB950" s="69" t="str">
        <f>IFERROR(CLEAN(HLOOKUP(AB$1,'1.源数据-产品报告-消费降序'!AB:AB,ROW(),0)),"")</f>
        <v/>
      </c>
      <c r="AC950" s="69" t="str">
        <f>IFERROR(CLEAN(HLOOKUP(AC$1,'1.源数据-产品报告-消费降序'!AC:AC,ROW(),0)),"")</f>
        <v/>
      </c>
      <c r="AD95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0" s="69" t="str">
        <f>IFERROR(CLEAN(HLOOKUP(AE$1,'1.源数据-产品报告-消费降序'!AE:AE,ROW(),0)),"")</f>
        <v/>
      </c>
      <c r="AH950" s="69" t="str">
        <f>IFERROR(CLEAN(HLOOKUP(AH$1,'1.源数据-产品报告-消费降序'!AH:AH,ROW(),0)),"")</f>
        <v/>
      </c>
      <c r="AI950" s="69" t="str">
        <f>IFERROR(CLEAN(HLOOKUP(AI$1,'1.源数据-产品报告-消费降序'!AI:AI,ROW(),0)),"")</f>
        <v/>
      </c>
      <c r="AJ950" s="69" t="str">
        <f>IFERROR(CLEAN(HLOOKUP(AJ$1,'1.源数据-产品报告-消费降序'!AJ:AJ,ROW(),0)),"")</f>
        <v/>
      </c>
      <c r="AK950" s="69" t="str">
        <f>IFERROR(CLEAN(HLOOKUP(AK$1,'1.源数据-产品报告-消费降序'!AK:AK,ROW(),0)),"")</f>
        <v/>
      </c>
      <c r="AL950" s="69" t="str">
        <f>IFERROR(CLEAN(HLOOKUP(AL$1,'1.源数据-产品报告-消费降序'!AL:AL,ROW(),0)),"")</f>
        <v/>
      </c>
      <c r="AM950" s="69" t="str">
        <f>IFERROR(CLEAN(HLOOKUP(AM$1,'1.源数据-产品报告-消费降序'!AM:AM,ROW(),0)),"")</f>
        <v/>
      </c>
      <c r="AN950" s="69" t="str">
        <f>IFERROR(CLEAN(HLOOKUP(AN$1,'1.源数据-产品报告-消费降序'!AN:AN,ROW(),0)),"")</f>
        <v/>
      </c>
      <c r="AO95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0" s="69" t="str">
        <f>IFERROR(CLEAN(HLOOKUP(AP$1,'1.源数据-产品报告-消费降序'!AP:AP,ROW(),0)),"")</f>
        <v/>
      </c>
      <c r="AS950" s="69" t="str">
        <f>IFERROR(CLEAN(HLOOKUP(AS$1,'1.源数据-产品报告-消费降序'!AS:AS,ROW(),0)),"")</f>
        <v/>
      </c>
      <c r="AT950" s="69" t="str">
        <f>IFERROR(CLEAN(HLOOKUP(AT$1,'1.源数据-产品报告-消费降序'!AT:AT,ROW(),0)),"")</f>
        <v/>
      </c>
      <c r="AU950" s="69" t="str">
        <f>IFERROR(CLEAN(HLOOKUP(AU$1,'1.源数据-产品报告-消费降序'!AU:AU,ROW(),0)),"")</f>
        <v/>
      </c>
      <c r="AV950" s="69" t="str">
        <f>IFERROR(CLEAN(HLOOKUP(AV$1,'1.源数据-产品报告-消费降序'!AV:AV,ROW(),0)),"")</f>
        <v/>
      </c>
      <c r="AW950" s="69" t="str">
        <f>IFERROR(CLEAN(HLOOKUP(AW$1,'1.源数据-产品报告-消费降序'!AW:AW,ROW(),0)),"")</f>
        <v/>
      </c>
      <c r="AX950" s="69" t="str">
        <f>IFERROR(CLEAN(HLOOKUP(AX$1,'1.源数据-产品报告-消费降序'!AX:AX,ROW(),0)),"")</f>
        <v/>
      </c>
      <c r="AY950" s="69" t="str">
        <f>IFERROR(CLEAN(HLOOKUP(AY$1,'1.源数据-产品报告-消费降序'!AY:AY,ROW(),0)),"")</f>
        <v/>
      </c>
      <c r="AZ95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0" s="69" t="str">
        <f>IFERROR(CLEAN(HLOOKUP(BA$1,'1.源数据-产品报告-消费降序'!BA:BA,ROW(),0)),"")</f>
        <v/>
      </c>
      <c r="BD950" s="69" t="str">
        <f>IFERROR(CLEAN(HLOOKUP(BD$1,'1.源数据-产品报告-消费降序'!BD:BD,ROW(),0)),"")</f>
        <v/>
      </c>
      <c r="BE950" s="69" t="str">
        <f>IFERROR(CLEAN(HLOOKUP(BE$1,'1.源数据-产品报告-消费降序'!BE:BE,ROW(),0)),"")</f>
        <v/>
      </c>
      <c r="BF950" s="69" t="str">
        <f>IFERROR(CLEAN(HLOOKUP(BF$1,'1.源数据-产品报告-消费降序'!BF:BF,ROW(),0)),"")</f>
        <v/>
      </c>
      <c r="BG950" s="69" t="str">
        <f>IFERROR(CLEAN(HLOOKUP(BG$1,'1.源数据-产品报告-消费降序'!BG:BG,ROW(),0)),"")</f>
        <v/>
      </c>
      <c r="BH950" s="69" t="str">
        <f>IFERROR(CLEAN(HLOOKUP(BH$1,'1.源数据-产品报告-消费降序'!BH:BH,ROW(),0)),"")</f>
        <v/>
      </c>
      <c r="BI950" s="69" t="str">
        <f>IFERROR(CLEAN(HLOOKUP(BI$1,'1.源数据-产品报告-消费降序'!BI:BI,ROW(),0)),"")</f>
        <v/>
      </c>
      <c r="BJ950" s="69" t="str">
        <f>IFERROR(CLEAN(HLOOKUP(BJ$1,'1.源数据-产品报告-消费降序'!BJ:BJ,ROW(),0)),"")</f>
        <v/>
      </c>
      <c r="BK95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0" s="69" t="str">
        <f>IFERROR(CLEAN(HLOOKUP(BL$1,'1.源数据-产品报告-消费降序'!BL:BL,ROW(),0)),"")</f>
        <v/>
      </c>
      <c r="BO950" s="69" t="str">
        <f>IFERROR(CLEAN(HLOOKUP(BO$1,'1.源数据-产品报告-消费降序'!BO:BO,ROW(),0)),"")</f>
        <v/>
      </c>
      <c r="BP950" s="69" t="str">
        <f>IFERROR(CLEAN(HLOOKUP(BP$1,'1.源数据-产品报告-消费降序'!BP:BP,ROW(),0)),"")</f>
        <v/>
      </c>
      <c r="BQ950" s="69" t="str">
        <f>IFERROR(CLEAN(HLOOKUP(BQ$1,'1.源数据-产品报告-消费降序'!BQ:BQ,ROW(),0)),"")</f>
        <v/>
      </c>
      <c r="BR950" s="69" t="str">
        <f>IFERROR(CLEAN(HLOOKUP(BR$1,'1.源数据-产品报告-消费降序'!BR:BR,ROW(),0)),"")</f>
        <v/>
      </c>
      <c r="BS950" s="69" t="str">
        <f>IFERROR(CLEAN(HLOOKUP(BS$1,'1.源数据-产品报告-消费降序'!BS:BS,ROW(),0)),"")</f>
        <v/>
      </c>
      <c r="BT950" s="69" t="str">
        <f>IFERROR(CLEAN(HLOOKUP(BT$1,'1.源数据-产品报告-消费降序'!BT:BT,ROW(),0)),"")</f>
        <v/>
      </c>
      <c r="BU950" s="69" t="str">
        <f>IFERROR(CLEAN(HLOOKUP(BU$1,'1.源数据-产品报告-消费降序'!BU:BU,ROW(),0)),"")</f>
        <v/>
      </c>
      <c r="BV95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0" s="69" t="str">
        <f>IFERROR(CLEAN(HLOOKUP(BW$1,'1.源数据-产品报告-消费降序'!BW:BW,ROW(),0)),"")</f>
        <v/>
      </c>
    </row>
    <row r="951" spans="1:75">
      <c r="A951" s="69" t="str">
        <f>IFERROR(CLEAN(HLOOKUP(A$1,'1.源数据-产品报告-消费降序'!A:A,ROW(),0)),"")</f>
        <v/>
      </c>
      <c r="B951" s="69" t="str">
        <f>IFERROR(CLEAN(HLOOKUP(B$1,'1.源数据-产品报告-消费降序'!B:B,ROW(),0)),"")</f>
        <v/>
      </c>
      <c r="C951" s="69" t="str">
        <f>IFERROR(CLEAN(HLOOKUP(C$1,'1.源数据-产品报告-消费降序'!C:C,ROW(),0)),"")</f>
        <v/>
      </c>
      <c r="D951" s="69" t="str">
        <f>IFERROR(CLEAN(HLOOKUP(D$1,'1.源数据-产品报告-消费降序'!D:D,ROW(),0)),"")</f>
        <v/>
      </c>
      <c r="E951" s="69" t="str">
        <f>IFERROR(CLEAN(HLOOKUP(E$1,'1.源数据-产品报告-消费降序'!E:E,ROW(),0)),"")</f>
        <v/>
      </c>
      <c r="F951" s="69" t="str">
        <f>IFERROR(CLEAN(HLOOKUP(F$1,'1.源数据-产品报告-消费降序'!F:F,ROW(),0)),"")</f>
        <v/>
      </c>
      <c r="G951" s="70">
        <f>IFERROR((HLOOKUP(G$1,'1.源数据-产品报告-消费降序'!G:G,ROW(),0)),"")</f>
        <v>0</v>
      </c>
      <c r="H95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1" s="69" t="str">
        <f>IFERROR(CLEAN(HLOOKUP(I$1,'1.源数据-产品报告-消费降序'!I:I,ROW(),0)),"")</f>
        <v/>
      </c>
      <c r="L951" s="69" t="str">
        <f>IFERROR(CLEAN(HLOOKUP(L$1,'1.源数据-产品报告-消费降序'!L:L,ROW(),0)),"")</f>
        <v/>
      </c>
      <c r="M951" s="69" t="str">
        <f>IFERROR(CLEAN(HLOOKUP(M$1,'1.源数据-产品报告-消费降序'!M:M,ROW(),0)),"")</f>
        <v/>
      </c>
      <c r="N951" s="69" t="str">
        <f>IFERROR(CLEAN(HLOOKUP(N$1,'1.源数据-产品报告-消费降序'!N:N,ROW(),0)),"")</f>
        <v/>
      </c>
      <c r="O951" s="69" t="str">
        <f>IFERROR(CLEAN(HLOOKUP(O$1,'1.源数据-产品报告-消费降序'!O:O,ROW(),0)),"")</f>
        <v/>
      </c>
      <c r="P951" s="69" t="str">
        <f>IFERROR(CLEAN(HLOOKUP(P$1,'1.源数据-产品报告-消费降序'!P:P,ROW(),0)),"")</f>
        <v/>
      </c>
      <c r="Q951" s="69" t="str">
        <f>IFERROR(CLEAN(HLOOKUP(Q$1,'1.源数据-产品报告-消费降序'!Q:Q,ROW(),0)),"")</f>
        <v/>
      </c>
      <c r="R951" s="69" t="str">
        <f>IFERROR(CLEAN(HLOOKUP(R$1,'1.源数据-产品报告-消费降序'!R:R,ROW(),0)),"")</f>
        <v/>
      </c>
      <c r="S95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1" s="69" t="str">
        <f>IFERROR(CLEAN(HLOOKUP(T$1,'1.源数据-产品报告-消费降序'!T:T,ROW(),0)),"")</f>
        <v/>
      </c>
      <c r="W951" s="69" t="str">
        <f>IFERROR(CLEAN(HLOOKUP(W$1,'1.源数据-产品报告-消费降序'!W:W,ROW(),0)),"")</f>
        <v/>
      </c>
      <c r="X951" s="69" t="str">
        <f>IFERROR(CLEAN(HLOOKUP(X$1,'1.源数据-产品报告-消费降序'!X:X,ROW(),0)),"")</f>
        <v/>
      </c>
      <c r="Y951" s="69" t="str">
        <f>IFERROR(CLEAN(HLOOKUP(Y$1,'1.源数据-产品报告-消费降序'!Y:Y,ROW(),0)),"")</f>
        <v/>
      </c>
      <c r="Z951" s="69" t="str">
        <f>IFERROR(CLEAN(HLOOKUP(Z$1,'1.源数据-产品报告-消费降序'!Z:Z,ROW(),0)),"")</f>
        <v/>
      </c>
      <c r="AA951" s="69" t="str">
        <f>IFERROR(CLEAN(HLOOKUP(AA$1,'1.源数据-产品报告-消费降序'!AA:AA,ROW(),0)),"")</f>
        <v/>
      </c>
      <c r="AB951" s="69" t="str">
        <f>IFERROR(CLEAN(HLOOKUP(AB$1,'1.源数据-产品报告-消费降序'!AB:AB,ROW(),0)),"")</f>
        <v/>
      </c>
      <c r="AC951" s="69" t="str">
        <f>IFERROR(CLEAN(HLOOKUP(AC$1,'1.源数据-产品报告-消费降序'!AC:AC,ROW(),0)),"")</f>
        <v/>
      </c>
      <c r="AD95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1" s="69" t="str">
        <f>IFERROR(CLEAN(HLOOKUP(AE$1,'1.源数据-产品报告-消费降序'!AE:AE,ROW(),0)),"")</f>
        <v/>
      </c>
      <c r="AH951" s="69" t="str">
        <f>IFERROR(CLEAN(HLOOKUP(AH$1,'1.源数据-产品报告-消费降序'!AH:AH,ROW(),0)),"")</f>
        <v/>
      </c>
      <c r="AI951" s="69" t="str">
        <f>IFERROR(CLEAN(HLOOKUP(AI$1,'1.源数据-产品报告-消费降序'!AI:AI,ROW(),0)),"")</f>
        <v/>
      </c>
      <c r="AJ951" s="69" t="str">
        <f>IFERROR(CLEAN(HLOOKUP(AJ$1,'1.源数据-产品报告-消费降序'!AJ:AJ,ROW(),0)),"")</f>
        <v/>
      </c>
      <c r="AK951" s="69" t="str">
        <f>IFERROR(CLEAN(HLOOKUP(AK$1,'1.源数据-产品报告-消费降序'!AK:AK,ROW(),0)),"")</f>
        <v/>
      </c>
      <c r="AL951" s="69" t="str">
        <f>IFERROR(CLEAN(HLOOKUP(AL$1,'1.源数据-产品报告-消费降序'!AL:AL,ROW(),0)),"")</f>
        <v/>
      </c>
      <c r="AM951" s="69" t="str">
        <f>IFERROR(CLEAN(HLOOKUP(AM$1,'1.源数据-产品报告-消费降序'!AM:AM,ROW(),0)),"")</f>
        <v/>
      </c>
      <c r="AN951" s="69" t="str">
        <f>IFERROR(CLEAN(HLOOKUP(AN$1,'1.源数据-产品报告-消费降序'!AN:AN,ROW(),0)),"")</f>
        <v/>
      </c>
      <c r="AO95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1" s="69" t="str">
        <f>IFERROR(CLEAN(HLOOKUP(AP$1,'1.源数据-产品报告-消费降序'!AP:AP,ROW(),0)),"")</f>
        <v/>
      </c>
      <c r="AS951" s="69" t="str">
        <f>IFERROR(CLEAN(HLOOKUP(AS$1,'1.源数据-产品报告-消费降序'!AS:AS,ROW(),0)),"")</f>
        <v/>
      </c>
      <c r="AT951" s="69" t="str">
        <f>IFERROR(CLEAN(HLOOKUP(AT$1,'1.源数据-产品报告-消费降序'!AT:AT,ROW(),0)),"")</f>
        <v/>
      </c>
      <c r="AU951" s="69" t="str">
        <f>IFERROR(CLEAN(HLOOKUP(AU$1,'1.源数据-产品报告-消费降序'!AU:AU,ROW(),0)),"")</f>
        <v/>
      </c>
      <c r="AV951" s="69" t="str">
        <f>IFERROR(CLEAN(HLOOKUP(AV$1,'1.源数据-产品报告-消费降序'!AV:AV,ROW(),0)),"")</f>
        <v/>
      </c>
      <c r="AW951" s="69" t="str">
        <f>IFERROR(CLEAN(HLOOKUP(AW$1,'1.源数据-产品报告-消费降序'!AW:AW,ROW(),0)),"")</f>
        <v/>
      </c>
      <c r="AX951" s="69" t="str">
        <f>IFERROR(CLEAN(HLOOKUP(AX$1,'1.源数据-产品报告-消费降序'!AX:AX,ROW(),0)),"")</f>
        <v/>
      </c>
      <c r="AY951" s="69" t="str">
        <f>IFERROR(CLEAN(HLOOKUP(AY$1,'1.源数据-产品报告-消费降序'!AY:AY,ROW(),0)),"")</f>
        <v/>
      </c>
      <c r="AZ95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1" s="69" t="str">
        <f>IFERROR(CLEAN(HLOOKUP(BA$1,'1.源数据-产品报告-消费降序'!BA:BA,ROW(),0)),"")</f>
        <v/>
      </c>
      <c r="BD951" s="69" t="str">
        <f>IFERROR(CLEAN(HLOOKUP(BD$1,'1.源数据-产品报告-消费降序'!BD:BD,ROW(),0)),"")</f>
        <v/>
      </c>
      <c r="BE951" s="69" t="str">
        <f>IFERROR(CLEAN(HLOOKUP(BE$1,'1.源数据-产品报告-消费降序'!BE:BE,ROW(),0)),"")</f>
        <v/>
      </c>
      <c r="BF951" s="69" t="str">
        <f>IFERROR(CLEAN(HLOOKUP(BF$1,'1.源数据-产品报告-消费降序'!BF:BF,ROW(),0)),"")</f>
        <v/>
      </c>
      <c r="BG951" s="69" t="str">
        <f>IFERROR(CLEAN(HLOOKUP(BG$1,'1.源数据-产品报告-消费降序'!BG:BG,ROW(),0)),"")</f>
        <v/>
      </c>
      <c r="BH951" s="69" t="str">
        <f>IFERROR(CLEAN(HLOOKUP(BH$1,'1.源数据-产品报告-消费降序'!BH:BH,ROW(),0)),"")</f>
        <v/>
      </c>
      <c r="BI951" s="69" t="str">
        <f>IFERROR(CLEAN(HLOOKUP(BI$1,'1.源数据-产品报告-消费降序'!BI:BI,ROW(),0)),"")</f>
        <v/>
      </c>
      <c r="BJ951" s="69" t="str">
        <f>IFERROR(CLEAN(HLOOKUP(BJ$1,'1.源数据-产品报告-消费降序'!BJ:BJ,ROW(),0)),"")</f>
        <v/>
      </c>
      <c r="BK95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1" s="69" t="str">
        <f>IFERROR(CLEAN(HLOOKUP(BL$1,'1.源数据-产品报告-消费降序'!BL:BL,ROW(),0)),"")</f>
        <v/>
      </c>
      <c r="BO951" s="69" t="str">
        <f>IFERROR(CLEAN(HLOOKUP(BO$1,'1.源数据-产品报告-消费降序'!BO:BO,ROW(),0)),"")</f>
        <v/>
      </c>
      <c r="BP951" s="69" t="str">
        <f>IFERROR(CLEAN(HLOOKUP(BP$1,'1.源数据-产品报告-消费降序'!BP:BP,ROW(),0)),"")</f>
        <v/>
      </c>
      <c r="BQ951" s="69" t="str">
        <f>IFERROR(CLEAN(HLOOKUP(BQ$1,'1.源数据-产品报告-消费降序'!BQ:BQ,ROW(),0)),"")</f>
        <v/>
      </c>
      <c r="BR951" s="69" t="str">
        <f>IFERROR(CLEAN(HLOOKUP(BR$1,'1.源数据-产品报告-消费降序'!BR:BR,ROW(),0)),"")</f>
        <v/>
      </c>
      <c r="BS951" s="69" t="str">
        <f>IFERROR(CLEAN(HLOOKUP(BS$1,'1.源数据-产品报告-消费降序'!BS:BS,ROW(),0)),"")</f>
        <v/>
      </c>
      <c r="BT951" s="69" t="str">
        <f>IFERROR(CLEAN(HLOOKUP(BT$1,'1.源数据-产品报告-消费降序'!BT:BT,ROW(),0)),"")</f>
        <v/>
      </c>
      <c r="BU951" s="69" t="str">
        <f>IFERROR(CLEAN(HLOOKUP(BU$1,'1.源数据-产品报告-消费降序'!BU:BU,ROW(),0)),"")</f>
        <v/>
      </c>
      <c r="BV95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1" s="69" t="str">
        <f>IFERROR(CLEAN(HLOOKUP(BW$1,'1.源数据-产品报告-消费降序'!BW:BW,ROW(),0)),"")</f>
        <v/>
      </c>
    </row>
    <row r="952" spans="1:75">
      <c r="A952" s="69" t="str">
        <f>IFERROR(CLEAN(HLOOKUP(A$1,'1.源数据-产品报告-消费降序'!A:A,ROW(),0)),"")</f>
        <v/>
      </c>
      <c r="B952" s="69" t="str">
        <f>IFERROR(CLEAN(HLOOKUP(B$1,'1.源数据-产品报告-消费降序'!B:B,ROW(),0)),"")</f>
        <v/>
      </c>
      <c r="C952" s="69" t="str">
        <f>IFERROR(CLEAN(HLOOKUP(C$1,'1.源数据-产品报告-消费降序'!C:C,ROW(),0)),"")</f>
        <v/>
      </c>
      <c r="D952" s="69" t="str">
        <f>IFERROR(CLEAN(HLOOKUP(D$1,'1.源数据-产品报告-消费降序'!D:D,ROW(),0)),"")</f>
        <v/>
      </c>
      <c r="E952" s="69" t="str">
        <f>IFERROR(CLEAN(HLOOKUP(E$1,'1.源数据-产品报告-消费降序'!E:E,ROW(),0)),"")</f>
        <v/>
      </c>
      <c r="F952" s="69" t="str">
        <f>IFERROR(CLEAN(HLOOKUP(F$1,'1.源数据-产品报告-消费降序'!F:F,ROW(),0)),"")</f>
        <v/>
      </c>
      <c r="G952" s="70">
        <f>IFERROR((HLOOKUP(G$1,'1.源数据-产品报告-消费降序'!G:G,ROW(),0)),"")</f>
        <v>0</v>
      </c>
      <c r="H95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2" s="69" t="str">
        <f>IFERROR(CLEAN(HLOOKUP(I$1,'1.源数据-产品报告-消费降序'!I:I,ROW(),0)),"")</f>
        <v/>
      </c>
      <c r="L952" s="69" t="str">
        <f>IFERROR(CLEAN(HLOOKUP(L$1,'1.源数据-产品报告-消费降序'!L:L,ROW(),0)),"")</f>
        <v/>
      </c>
      <c r="M952" s="69" t="str">
        <f>IFERROR(CLEAN(HLOOKUP(M$1,'1.源数据-产品报告-消费降序'!M:M,ROW(),0)),"")</f>
        <v/>
      </c>
      <c r="N952" s="69" t="str">
        <f>IFERROR(CLEAN(HLOOKUP(N$1,'1.源数据-产品报告-消费降序'!N:N,ROW(),0)),"")</f>
        <v/>
      </c>
      <c r="O952" s="69" t="str">
        <f>IFERROR(CLEAN(HLOOKUP(O$1,'1.源数据-产品报告-消费降序'!O:O,ROW(),0)),"")</f>
        <v/>
      </c>
      <c r="P952" s="69" t="str">
        <f>IFERROR(CLEAN(HLOOKUP(P$1,'1.源数据-产品报告-消费降序'!P:P,ROW(),0)),"")</f>
        <v/>
      </c>
      <c r="Q952" s="69" t="str">
        <f>IFERROR(CLEAN(HLOOKUP(Q$1,'1.源数据-产品报告-消费降序'!Q:Q,ROW(),0)),"")</f>
        <v/>
      </c>
      <c r="R952" s="69" t="str">
        <f>IFERROR(CLEAN(HLOOKUP(R$1,'1.源数据-产品报告-消费降序'!R:R,ROW(),0)),"")</f>
        <v/>
      </c>
      <c r="S95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2" s="69" t="str">
        <f>IFERROR(CLEAN(HLOOKUP(T$1,'1.源数据-产品报告-消费降序'!T:T,ROW(),0)),"")</f>
        <v/>
      </c>
      <c r="W952" s="69" t="str">
        <f>IFERROR(CLEAN(HLOOKUP(W$1,'1.源数据-产品报告-消费降序'!W:W,ROW(),0)),"")</f>
        <v/>
      </c>
      <c r="X952" s="69" t="str">
        <f>IFERROR(CLEAN(HLOOKUP(X$1,'1.源数据-产品报告-消费降序'!X:X,ROW(),0)),"")</f>
        <v/>
      </c>
      <c r="Y952" s="69" t="str">
        <f>IFERROR(CLEAN(HLOOKUP(Y$1,'1.源数据-产品报告-消费降序'!Y:Y,ROW(),0)),"")</f>
        <v/>
      </c>
      <c r="Z952" s="69" t="str">
        <f>IFERROR(CLEAN(HLOOKUP(Z$1,'1.源数据-产品报告-消费降序'!Z:Z,ROW(),0)),"")</f>
        <v/>
      </c>
      <c r="AA952" s="69" t="str">
        <f>IFERROR(CLEAN(HLOOKUP(AA$1,'1.源数据-产品报告-消费降序'!AA:AA,ROW(),0)),"")</f>
        <v/>
      </c>
      <c r="AB952" s="69" t="str">
        <f>IFERROR(CLEAN(HLOOKUP(AB$1,'1.源数据-产品报告-消费降序'!AB:AB,ROW(),0)),"")</f>
        <v/>
      </c>
      <c r="AC952" s="69" t="str">
        <f>IFERROR(CLEAN(HLOOKUP(AC$1,'1.源数据-产品报告-消费降序'!AC:AC,ROW(),0)),"")</f>
        <v/>
      </c>
      <c r="AD95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2" s="69" t="str">
        <f>IFERROR(CLEAN(HLOOKUP(AE$1,'1.源数据-产品报告-消费降序'!AE:AE,ROW(),0)),"")</f>
        <v/>
      </c>
      <c r="AH952" s="69" t="str">
        <f>IFERROR(CLEAN(HLOOKUP(AH$1,'1.源数据-产品报告-消费降序'!AH:AH,ROW(),0)),"")</f>
        <v/>
      </c>
      <c r="AI952" s="69" t="str">
        <f>IFERROR(CLEAN(HLOOKUP(AI$1,'1.源数据-产品报告-消费降序'!AI:AI,ROW(),0)),"")</f>
        <v/>
      </c>
      <c r="AJ952" s="69" t="str">
        <f>IFERROR(CLEAN(HLOOKUP(AJ$1,'1.源数据-产品报告-消费降序'!AJ:AJ,ROW(),0)),"")</f>
        <v/>
      </c>
      <c r="AK952" s="69" t="str">
        <f>IFERROR(CLEAN(HLOOKUP(AK$1,'1.源数据-产品报告-消费降序'!AK:AK,ROW(),0)),"")</f>
        <v/>
      </c>
      <c r="AL952" s="69" t="str">
        <f>IFERROR(CLEAN(HLOOKUP(AL$1,'1.源数据-产品报告-消费降序'!AL:AL,ROW(),0)),"")</f>
        <v/>
      </c>
      <c r="AM952" s="69" t="str">
        <f>IFERROR(CLEAN(HLOOKUP(AM$1,'1.源数据-产品报告-消费降序'!AM:AM,ROW(),0)),"")</f>
        <v/>
      </c>
      <c r="AN952" s="69" t="str">
        <f>IFERROR(CLEAN(HLOOKUP(AN$1,'1.源数据-产品报告-消费降序'!AN:AN,ROW(),0)),"")</f>
        <v/>
      </c>
      <c r="AO95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2" s="69" t="str">
        <f>IFERROR(CLEAN(HLOOKUP(AP$1,'1.源数据-产品报告-消费降序'!AP:AP,ROW(),0)),"")</f>
        <v/>
      </c>
      <c r="AS952" s="69" t="str">
        <f>IFERROR(CLEAN(HLOOKUP(AS$1,'1.源数据-产品报告-消费降序'!AS:AS,ROW(),0)),"")</f>
        <v/>
      </c>
      <c r="AT952" s="69" t="str">
        <f>IFERROR(CLEAN(HLOOKUP(AT$1,'1.源数据-产品报告-消费降序'!AT:AT,ROW(),0)),"")</f>
        <v/>
      </c>
      <c r="AU952" s="69" t="str">
        <f>IFERROR(CLEAN(HLOOKUP(AU$1,'1.源数据-产品报告-消费降序'!AU:AU,ROW(),0)),"")</f>
        <v/>
      </c>
      <c r="AV952" s="69" t="str">
        <f>IFERROR(CLEAN(HLOOKUP(AV$1,'1.源数据-产品报告-消费降序'!AV:AV,ROW(),0)),"")</f>
        <v/>
      </c>
      <c r="AW952" s="69" t="str">
        <f>IFERROR(CLEAN(HLOOKUP(AW$1,'1.源数据-产品报告-消费降序'!AW:AW,ROW(),0)),"")</f>
        <v/>
      </c>
      <c r="AX952" s="69" t="str">
        <f>IFERROR(CLEAN(HLOOKUP(AX$1,'1.源数据-产品报告-消费降序'!AX:AX,ROW(),0)),"")</f>
        <v/>
      </c>
      <c r="AY952" s="69" t="str">
        <f>IFERROR(CLEAN(HLOOKUP(AY$1,'1.源数据-产品报告-消费降序'!AY:AY,ROW(),0)),"")</f>
        <v/>
      </c>
      <c r="AZ95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2" s="69" t="str">
        <f>IFERROR(CLEAN(HLOOKUP(BA$1,'1.源数据-产品报告-消费降序'!BA:BA,ROW(),0)),"")</f>
        <v/>
      </c>
      <c r="BD952" s="69" t="str">
        <f>IFERROR(CLEAN(HLOOKUP(BD$1,'1.源数据-产品报告-消费降序'!BD:BD,ROW(),0)),"")</f>
        <v/>
      </c>
      <c r="BE952" s="69" t="str">
        <f>IFERROR(CLEAN(HLOOKUP(BE$1,'1.源数据-产品报告-消费降序'!BE:BE,ROW(),0)),"")</f>
        <v/>
      </c>
      <c r="BF952" s="69" t="str">
        <f>IFERROR(CLEAN(HLOOKUP(BF$1,'1.源数据-产品报告-消费降序'!BF:BF,ROW(),0)),"")</f>
        <v/>
      </c>
      <c r="BG952" s="69" t="str">
        <f>IFERROR(CLEAN(HLOOKUP(BG$1,'1.源数据-产品报告-消费降序'!BG:BG,ROW(),0)),"")</f>
        <v/>
      </c>
      <c r="BH952" s="69" t="str">
        <f>IFERROR(CLEAN(HLOOKUP(BH$1,'1.源数据-产品报告-消费降序'!BH:BH,ROW(),0)),"")</f>
        <v/>
      </c>
      <c r="BI952" s="69" t="str">
        <f>IFERROR(CLEAN(HLOOKUP(BI$1,'1.源数据-产品报告-消费降序'!BI:BI,ROW(),0)),"")</f>
        <v/>
      </c>
      <c r="BJ952" s="69" t="str">
        <f>IFERROR(CLEAN(HLOOKUP(BJ$1,'1.源数据-产品报告-消费降序'!BJ:BJ,ROW(),0)),"")</f>
        <v/>
      </c>
      <c r="BK95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2" s="69" t="str">
        <f>IFERROR(CLEAN(HLOOKUP(BL$1,'1.源数据-产品报告-消费降序'!BL:BL,ROW(),0)),"")</f>
        <v/>
      </c>
      <c r="BO952" s="69" t="str">
        <f>IFERROR(CLEAN(HLOOKUP(BO$1,'1.源数据-产品报告-消费降序'!BO:BO,ROW(),0)),"")</f>
        <v/>
      </c>
      <c r="BP952" s="69" t="str">
        <f>IFERROR(CLEAN(HLOOKUP(BP$1,'1.源数据-产品报告-消费降序'!BP:BP,ROW(),0)),"")</f>
        <v/>
      </c>
      <c r="BQ952" s="69" t="str">
        <f>IFERROR(CLEAN(HLOOKUP(BQ$1,'1.源数据-产品报告-消费降序'!BQ:BQ,ROW(),0)),"")</f>
        <v/>
      </c>
      <c r="BR952" s="69" t="str">
        <f>IFERROR(CLEAN(HLOOKUP(BR$1,'1.源数据-产品报告-消费降序'!BR:BR,ROW(),0)),"")</f>
        <v/>
      </c>
      <c r="BS952" s="69" t="str">
        <f>IFERROR(CLEAN(HLOOKUP(BS$1,'1.源数据-产品报告-消费降序'!BS:BS,ROW(),0)),"")</f>
        <v/>
      </c>
      <c r="BT952" s="69" t="str">
        <f>IFERROR(CLEAN(HLOOKUP(BT$1,'1.源数据-产品报告-消费降序'!BT:BT,ROW(),0)),"")</f>
        <v/>
      </c>
      <c r="BU952" s="69" t="str">
        <f>IFERROR(CLEAN(HLOOKUP(BU$1,'1.源数据-产品报告-消费降序'!BU:BU,ROW(),0)),"")</f>
        <v/>
      </c>
      <c r="BV95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2" s="69" t="str">
        <f>IFERROR(CLEAN(HLOOKUP(BW$1,'1.源数据-产品报告-消费降序'!BW:BW,ROW(),0)),"")</f>
        <v/>
      </c>
    </row>
    <row r="953" spans="1:75">
      <c r="A953" s="69" t="str">
        <f>IFERROR(CLEAN(HLOOKUP(A$1,'1.源数据-产品报告-消费降序'!A:A,ROW(),0)),"")</f>
        <v/>
      </c>
      <c r="B953" s="69" t="str">
        <f>IFERROR(CLEAN(HLOOKUP(B$1,'1.源数据-产品报告-消费降序'!B:B,ROW(),0)),"")</f>
        <v/>
      </c>
      <c r="C953" s="69" t="str">
        <f>IFERROR(CLEAN(HLOOKUP(C$1,'1.源数据-产品报告-消费降序'!C:C,ROW(),0)),"")</f>
        <v/>
      </c>
      <c r="D953" s="69" t="str">
        <f>IFERROR(CLEAN(HLOOKUP(D$1,'1.源数据-产品报告-消费降序'!D:D,ROW(),0)),"")</f>
        <v/>
      </c>
      <c r="E953" s="69" t="str">
        <f>IFERROR(CLEAN(HLOOKUP(E$1,'1.源数据-产品报告-消费降序'!E:E,ROW(),0)),"")</f>
        <v/>
      </c>
      <c r="F953" s="69" t="str">
        <f>IFERROR(CLEAN(HLOOKUP(F$1,'1.源数据-产品报告-消费降序'!F:F,ROW(),0)),"")</f>
        <v/>
      </c>
      <c r="G953" s="70">
        <f>IFERROR((HLOOKUP(G$1,'1.源数据-产品报告-消费降序'!G:G,ROW(),0)),"")</f>
        <v>0</v>
      </c>
      <c r="H95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3" s="69" t="str">
        <f>IFERROR(CLEAN(HLOOKUP(I$1,'1.源数据-产品报告-消费降序'!I:I,ROW(),0)),"")</f>
        <v/>
      </c>
      <c r="L953" s="69" t="str">
        <f>IFERROR(CLEAN(HLOOKUP(L$1,'1.源数据-产品报告-消费降序'!L:L,ROW(),0)),"")</f>
        <v/>
      </c>
      <c r="M953" s="69" t="str">
        <f>IFERROR(CLEAN(HLOOKUP(M$1,'1.源数据-产品报告-消费降序'!M:M,ROW(),0)),"")</f>
        <v/>
      </c>
      <c r="N953" s="69" t="str">
        <f>IFERROR(CLEAN(HLOOKUP(N$1,'1.源数据-产品报告-消费降序'!N:N,ROW(),0)),"")</f>
        <v/>
      </c>
      <c r="O953" s="69" t="str">
        <f>IFERROR(CLEAN(HLOOKUP(O$1,'1.源数据-产品报告-消费降序'!O:O,ROW(),0)),"")</f>
        <v/>
      </c>
      <c r="P953" s="69" t="str">
        <f>IFERROR(CLEAN(HLOOKUP(P$1,'1.源数据-产品报告-消费降序'!P:P,ROW(),0)),"")</f>
        <v/>
      </c>
      <c r="Q953" s="69" t="str">
        <f>IFERROR(CLEAN(HLOOKUP(Q$1,'1.源数据-产品报告-消费降序'!Q:Q,ROW(),0)),"")</f>
        <v/>
      </c>
      <c r="R953" s="69" t="str">
        <f>IFERROR(CLEAN(HLOOKUP(R$1,'1.源数据-产品报告-消费降序'!R:R,ROW(),0)),"")</f>
        <v/>
      </c>
      <c r="S95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3" s="69" t="str">
        <f>IFERROR(CLEAN(HLOOKUP(T$1,'1.源数据-产品报告-消费降序'!T:T,ROW(),0)),"")</f>
        <v/>
      </c>
      <c r="W953" s="69" t="str">
        <f>IFERROR(CLEAN(HLOOKUP(W$1,'1.源数据-产品报告-消费降序'!W:W,ROW(),0)),"")</f>
        <v/>
      </c>
      <c r="X953" s="69" t="str">
        <f>IFERROR(CLEAN(HLOOKUP(X$1,'1.源数据-产品报告-消费降序'!X:X,ROW(),0)),"")</f>
        <v/>
      </c>
      <c r="Y953" s="69" t="str">
        <f>IFERROR(CLEAN(HLOOKUP(Y$1,'1.源数据-产品报告-消费降序'!Y:Y,ROW(),0)),"")</f>
        <v/>
      </c>
      <c r="Z953" s="69" t="str">
        <f>IFERROR(CLEAN(HLOOKUP(Z$1,'1.源数据-产品报告-消费降序'!Z:Z,ROW(),0)),"")</f>
        <v/>
      </c>
      <c r="AA953" s="69" t="str">
        <f>IFERROR(CLEAN(HLOOKUP(AA$1,'1.源数据-产品报告-消费降序'!AA:AA,ROW(),0)),"")</f>
        <v/>
      </c>
      <c r="AB953" s="69" t="str">
        <f>IFERROR(CLEAN(HLOOKUP(AB$1,'1.源数据-产品报告-消费降序'!AB:AB,ROW(),0)),"")</f>
        <v/>
      </c>
      <c r="AC953" s="69" t="str">
        <f>IFERROR(CLEAN(HLOOKUP(AC$1,'1.源数据-产品报告-消费降序'!AC:AC,ROW(),0)),"")</f>
        <v/>
      </c>
      <c r="AD95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3" s="69" t="str">
        <f>IFERROR(CLEAN(HLOOKUP(AE$1,'1.源数据-产品报告-消费降序'!AE:AE,ROW(),0)),"")</f>
        <v/>
      </c>
      <c r="AH953" s="69" t="str">
        <f>IFERROR(CLEAN(HLOOKUP(AH$1,'1.源数据-产品报告-消费降序'!AH:AH,ROW(),0)),"")</f>
        <v/>
      </c>
      <c r="AI953" s="69" t="str">
        <f>IFERROR(CLEAN(HLOOKUP(AI$1,'1.源数据-产品报告-消费降序'!AI:AI,ROW(),0)),"")</f>
        <v/>
      </c>
      <c r="AJ953" s="69" t="str">
        <f>IFERROR(CLEAN(HLOOKUP(AJ$1,'1.源数据-产品报告-消费降序'!AJ:AJ,ROW(),0)),"")</f>
        <v/>
      </c>
      <c r="AK953" s="69" t="str">
        <f>IFERROR(CLEAN(HLOOKUP(AK$1,'1.源数据-产品报告-消费降序'!AK:AK,ROW(),0)),"")</f>
        <v/>
      </c>
      <c r="AL953" s="69" t="str">
        <f>IFERROR(CLEAN(HLOOKUP(AL$1,'1.源数据-产品报告-消费降序'!AL:AL,ROW(),0)),"")</f>
        <v/>
      </c>
      <c r="AM953" s="69" t="str">
        <f>IFERROR(CLEAN(HLOOKUP(AM$1,'1.源数据-产品报告-消费降序'!AM:AM,ROW(),0)),"")</f>
        <v/>
      </c>
      <c r="AN953" s="69" t="str">
        <f>IFERROR(CLEAN(HLOOKUP(AN$1,'1.源数据-产品报告-消费降序'!AN:AN,ROW(),0)),"")</f>
        <v/>
      </c>
      <c r="AO95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3" s="69" t="str">
        <f>IFERROR(CLEAN(HLOOKUP(AP$1,'1.源数据-产品报告-消费降序'!AP:AP,ROW(),0)),"")</f>
        <v/>
      </c>
      <c r="AS953" s="69" t="str">
        <f>IFERROR(CLEAN(HLOOKUP(AS$1,'1.源数据-产品报告-消费降序'!AS:AS,ROW(),0)),"")</f>
        <v/>
      </c>
      <c r="AT953" s="69" t="str">
        <f>IFERROR(CLEAN(HLOOKUP(AT$1,'1.源数据-产品报告-消费降序'!AT:AT,ROW(),0)),"")</f>
        <v/>
      </c>
      <c r="AU953" s="69" t="str">
        <f>IFERROR(CLEAN(HLOOKUP(AU$1,'1.源数据-产品报告-消费降序'!AU:AU,ROW(),0)),"")</f>
        <v/>
      </c>
      <c r="AV953" s="69" t="str">
        <f>IFERROR(CLEAN(HLOOKUP(AV$1,'1.源数据-产品报告-消费降序'!AV:AV,ROW(),0)),"")</f>
        <v/>
      </c>
      <c r="AW953" s="69" t="str">
        <f>IFERROR(CLEAN(HLOOKUP(AW$1,'1.源数据-产品报告-消费降序'!AW:AW,ROW(),0)),"")</f>
        <v/>
      </c>
      <c r="AX953" s="69" t="str">
        <f>IFERROR(CLEAN(HLOOKUP(AX$1,'1.源数据-产品报告-消费降序'!AX:AX,ROW(),0)),"")</f>
        <v/>
      </c>
      <c r="AY953" s="69" t="str">
        <f>IFERROR(CLEAN(HLOOKUP(AY$1,'1.源数据-产品报告-消费降序'!AY:AY,ROW(),0)),"")</f>
        <v/>
      </c>
      <c r="AZ95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3" s="69" t="str">
        <f>IFERROR(CLEAN(HLOOKUP(BA$1,'1.源数据-产品报告-消费降序'!BA:BA,ROW(),0)),"")</f>
        <v/>
      </c>
      <c r="BD953" s="69" t="str">
        <f>IFERROR(CLEAN(HLOOKUP(BD$1,'1.源数据-产品报告-消费降序'!BD:BD,ROW(),0)),"")</f>
        <v/>
      </c>
      <c r="BE953" s="69" t="str">
        <f>IFERROR(CLEAN(HLOOKUP(BE$1,'1.源数据-产品报告-消费降序'!BE:BE,ROW(),0)),"")</f>
        <v/>
      </c>
      <c r="BF953" s="69" t="str">
        <f>IFERROR(CLEAN(HLOOKUP(BF$1,'1.源数据-产品报告-消费降序'!BF:BF,ROW(),0)),"")</f>
        <v/>
      </c>
      <c r="BG953" s="69" t="str">
        <f>IFERROR(CLEAN(HLOOKUP(BG$1,'1.源数据-产品报告-消费降序'!BG:BG,ROW(),0)),"")</f>
        <v/>
      </c>
      <c r="BH953" s="69" t="str">
        <f>IFERROR(CLEAN(HLOOKUP(BH$1,'1.源数据-产品报告-消费降序'!BH:BH,ROW(),0)),"")</f>
        <v/>
      </c>
      <c r="BI953" s="69" t="str">
        <f>IFERROR(CLEAN(HLOOKUP(BI$1,'1.源数据-产品报告-消费降序'!BI:BI,ROW(),0)),"")</f>
        <v/>
      </c>
      <c r="BJ953" s="69" t="str">
        <f>IFERROR(CLEAN(HLOOKUP(BJ$1,'1.源数据-产品报告-消费降序'!BJ:BJ,ROW(),0)),"")</f>
        <v/>
      </c>
      <c r="BK95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3" s="69" t="str">
        <f>IFERROR(CLEAN(HLOOKUP(BL$1,'1.源数据-产品报告-消费降序'!BL:BL,ROW(),0)),"")</f>
        <v/>
      </c>
      <c r="BO953" s="69" t="str">
        <f>IFERROR(CLEAN(HLOOKUP(BO$1,'1.源数据-产品报告-消费降序'!BO:BO,ROW(),0)),"")</f>
        <v/>
      </c>
      <c r="BP953" s="69" t="str">
        <f>IFERROR(CLEAN(HLOOKUP(BP$1,'1.源数据-产品报告-消费降序'!BP:BP,ROW(),0)),"")</f>
        <v/>
      </c>
      <c r="BQ953" s="69" t="str">
        <f>IFERROR(CLEAN(HLOOKUP(BQ$1,'1.源数据-产品报告-消费降序'!BQ:BQ,ROW(),0)),"")</f>
        <v/>
      </c>
      <c r="BR953" s="69" t="str">
        <f>IFERROR(CLEAN(HLOOKUP(BR$1,'1.源数据-产品报告-消费降序'!BR:BR,ROW(),0)),"")</f>
        <v/>
      </c>
      <c r="BS953" s="69" t="str">
        <f>IFERROR(CLEAN(HLOOKUP(BS$1,'1.源数据-产品报告-消费降序'!BS:BS,ROW(),0)),"")</f>
        <v/>
      </c>
      <c r="BT953" s="69" t="str">
        <f>IFERROR(CLEAN(HLOOKUP(BT$1,'1.源数据-产品报告-消费降序'!BT:BT,ROW(),0)),"")</f>
        <v/>
      </c>
      <c r="BU953" s="69" t="str">
        <f>IFERROR(CLEAN(HLOOKUP(BU$1,'1.源数据-产品报告-消费降序'!BU:BU,ROW(),0)),"")</f>
        <v/>
      </c>
      <c r="BV95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3" s="69" t="str">
        <f>IFERROR(CLEAN(HLOOKUP(BW$1,'1.源数据-产品报告-消费降序'!BW:BW,ROW(),0)),"")</f>
        <v/>
      </c>
    </row>
    <row r="954" spans="1:75">
      <c r="A954" s="69" t="str">
        <f>IFERROR(CLEAN(HLOOKUP(A$1,'1.源数据-产品报告-消费降序'!A:A,ROW(),0)),"")</f>
        <v/>
      </c>
      <c r="B954" s="69" t="str">
        <f>IFERROR(CLEAN(HLOOKUP(B$1,'1.源数据-产品报告-消费降序'!B:B,ROW(),0)),"")</f>
        <v/>
      </c>
      <c r="C954" s="69" t="str">
        <f>IFERROR(CLEAN(HLOOKUP(C$1,'1.源数据-产品报告-消费降序'!C:C,ROW(),0)),"")</f>
        <v/>
      </c>
      <c r="D954" s="69" t="str">
        <f>IFERROR(CLEAN(HLOOKUP(D$1,'1.源数据-产品报告-消费降序'!D:D,ROW(),0)),"")</f>
        <v/>
      </c>
      <c r="E954" s="69" t="str">
        <f>IFERROR(CLEAN(HLOOKUP(E$1,'1.源数据-产品报告-消费降序'!E:E,ROW(),0)),"")</f>
        <v/>
      </c>
      <c r="F954" s="69" t="str">
        <f>IFERROR(CLEAN(HLOOKUP(F$1,'1.源数据-产品报告-消费降序'!F:F,ROW(),0)),"")</f>
        <v/>
      </c>
      <c r="G954" s="70">
        <f>IFERROR((HLOOKUP(G$1,'1.源数据-产品报告-消费降序'!G:G,ROW(),0)),"")</f>
        <v>0</v>
      </c>
      <c r="H95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4" s="69" t="str">
        <f>IFERROR(CLEAN(HLOOKUP(I$1,'1.源数据-产品报告-消费降序'!I:I,ROW(),0)),"")</f>
        <v/>
      </c>
      <c r="L954" s="69" t="str">
        <f>IFERROR(CLEAN(HLOOKUP(L$1,'1.源数据-产品报告-消费降序'!L:L,ROW(),0)),"")</f>
        <v/>
      </c>
      <c r="M954" s="69" t="str">
        <f>IFERROR(CLEAN(HLOOKUP(M$1,'1.源数据-产品报告-消费降序'!M:M,ROW(),0)),"")</f>
        <v/>
      </c>
      <c r="N954" s="69" t="str">
        <f>IFERROR(CLEAN(HLOOKUP(N$1,'1.源数据-产品报告-消费降序'!N:N,ROW(),0)),"")</f>
        <v/>
      </c>
      <c r="O954" s="69" t="str">
        <f>IFERROR(CLEAN(HLOOKUP(O$1,'1.源数据-产品报告-消费降序'!O:O,ROW(),0)),"")</f>
        <v/>
      </c>
      <c r="P954" s="69" t="str">
        <f>IFERROR(CLEAN(HLOOKUP(P$1,'1.源数据-产品报告-消费降序'!P:P,ROW(),0)),"")</f>
        <v/>
      </c>
      <c r="Q954" s="69" t="str">
        <f>IFERROR(CLEAN(HLOOKUP(Q$1,'1.源数据-产品报告-消费降序'!Q:Q,ROW(),0)),"")</f>
        <v/>
      </c>
      <c r="R954" s="69" t="str">
        <f>IFERROR(CLEAN(HLOOKUP(R$1,'1.源数据-产品报告-消费降序'!R:R,ROW(),0)),"")</f>
        <v/>
      </c>
      <c r="S95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4" s="69" t="str">
        <f>IFERROR(CLEAN(HLOOKUP(T$1,'1.源数据-产品报告-消费降序'!T:T,ROW(),0)),"")</f>
        <v/>
      </c>
      <c r="W954" s="69" t="str">
        <f>IFERROR(CLEAN(HLOOKUP(W$1,'1.源数据-产品报告-消费降序'!W:W,ROW(),0)),"")</f>
        <v/>
      </c>
      <c r="X954" s="69" t="str">
        <f>IFERROR(CLEAN(HLOOKUP(X$1,'1.源数据-产品报告-消费降序'!X:X,ROW(),0)),"")</f>
        <v/>
      </c>
      <c r="Y954" s="69" t="str">
        <f>IFERROR(CLEAN(HLOOKUP(Y$1,'1.源数据-产品报告-消费降序'!Y:Y,ROW(),0)),"")</f>
        <v/>
      </c>
      <c r="Z954" s="69" t="str">
        <f>IFERROR(CLEAN(HLOOKUP(Z$1,'1.源数据-产品报告-消费降序'!Z:Z,ROW(),0)),"")</f>
        <v/>
      </c>
      <c r="AA954" s="69" t="str">
        <f>IFERROR(CLEAN(HLOOKUP(AA$1,'1.源数据-产品报告-消费降序'!AA:AA,ROW(),0)),"")</f>
        <v/>
      </c>
      <c r="AB954" s="69" t="str">
        <f>IFERROR(CLEAN(HLOOKUP(AB$1,'1.源数据-产品报告-消费降序'!AB:AB,ROW(),0)),"")</f>
        <v/>
      </c>
      <c r="AC954" s="69" t="str">
        <f>IFERROR(CLEAN(HLOOKUP(AC$1,'1.源数据-产品报告-消费降序'!AC:AC,ROW(),0)),"")</f>
        <v/>
      </c>
      <c r="AD95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4" s="69" t="str">
        <f>IFERROR(CLEAN(HLOOKUP(AE$1,'1.源数据-产品报告-消费降序'!AE:AE,ROW(),0)),"")</f>
        <v/>
      </c>
      <c r="AH954" s="69" t="str">
        <f>IFERROR(CLEAN(HLOOKUP(AH$1,'1.源数据-产品报告-消费降序'!AH:AH,ROW(),0)),"")</f>
        <v/>
      </c>
      <c r="AI954" s="69" t="str">
        <f>IFERROR(CLEAN(HLOOKUP(AI$1,'1.源数据-产品报告-消费降序'!AI:AI,ROW(),0)),"")</f>
        <v/>
      </c>
      <c r="AJ954" s="69" t="str">
        <f>IFERROR(CLEAN(HLOOKUP(AJ$1,'1.源数据-产品报告-消费降序'!AJ:AJ,ROW(),0)),"")</f>
        <v/>
      </c>
      <c r="AK954" s="69" t="str">
        <f>IFERROR(CLEAN(HLOOKUP(AK$1,'1.源数据-产品报告-消费降序'!AK:AK,ROW(),0)),"")</f>
        <v/>
      </c>
      <c r="AL954" s="69" t="str">
        <f>IFERROR(CLEAN(HLOOKUP(AL$1,'1.源数据-产品报告-消费降序'!AL:AL,ROW(),0)),"")</f>
        <v/>
      </c>
      <c r="AM954" s="69" t="str">
        <f>IFERROR(CLEAN(HLOOKUP(AM$1,'1.源数据-产品报告-消费降序'!AM:AM,ROW(),0)),"")</f>
        <v/>
      </c>
      <c r="AN954" s="69" t="str">
        <f>IFERROR(CLEAN(HLOOKUP(AN$1,'1.源数据-产品报告-消费降序'!AN:AN,ROW(),0)),"")</f>
        <v/>
      </c>
      <c r="AO95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4" s="69" t="str">
        <f>IFERROR(CLEAN(HLOOKUP(AP$1,'1.源数据-产品报告-消费降序'!AP:AP,ROW(),0)),"")</f>
        <v/>
      </c>
      <c r="AS954" s="69" t="str">
        <f>IFERROR(CLEAN(HLOOKUP(AS$1,'1.源数据-产品报告-消费降序'!AS:AS,ROW(),0)),"")</f>
        <v/>
      </c>
      <c r="AT954" s="69" t="str">
        <f>IFERROR(CLEAN(HLOOKUP(AT$1,'1.源数据-产品报告-消费降序'!AT:AT,ROW(),0)),"")</f>
        <v/>
      </c>
      <c r="AU954" s="69" t="str">
        <f>IFERROR(CLEAN(HLOOKUP(AU$1,'1.源数据-产品报告-消费降序'!AU:AU,ROW(),0)),"")</f>
        <v/>
      </c>
      <c r="AV954" s="69" t="str">
        <f>IFERROR(CLEAN(HLOOKUP(AV$1,'1.源数据-产品报告-消费降序'!AV:AV,ROW(),0)),"")</f>
        <v/>
      </c>
      <c r="AW954" s="69" t="str">
        <f>IFERROR(CLEAN(HLOOKUP(AW$1,'1.源数据-产品报告-消费降序'!AW:AW,ROW(),0)),"")</f>
        <v/>
      </c>
      <c r="AX954" s="69" t="str">
        <f>IFERROR(CLEAN(HLOOKUP(AX$1,'1.源数据-产品报告-消费降序'!AX:AX,ROW(),0)),"")</f>
        <v/>
      </c>
      <c r="AY954" s="69" t="str">
        <f>IFERROR(CLEAN(HLOOKUP(AY$1,'1.源数据-产品报告-消费降序'!AY:AY,ROW(),0)),"")</f>
        <v/>
      </c>
      <c r="AZ95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4" s="69" t="str">
        <f>IFERROR(CLEAN(HLOOKUP(BA$1,'1.源数据-产品报告-消费降序'!BA:BA,ROW(),0)),"")</f>
        <v/>
      </c>
      <c r="BD954" s="69" t="str">
        <f>IFERROR(CLEAN(HLOOKUP(BD$1,'1.源数据-产品报告-消费降序'!BD:BD,ROW(),0)),"")</f>
        <v/>
      </c>
      <c r="BE954" s="69" t="str">
        <f>IFERROR(CLEAN(HLOOKUP(BE$1,'1.源数据-产品报告-消费降序'!BE:BE,ROW(),0)),"")</f>
        <v/>
      </c>
      <c r="BF954" s="69" t="str">
        <f>IFERROR(CLEAN(HLOOKUP(BF$1,'1.源数据-产品报告-消费降序'!BF:BF,ROW(),0)),"")</f>
        <v/>
      </c>
      <c r="BG954" s="69" t="str">
        <f>IFERROR(CLEAN(HLOOKUP(BG$1,'1.源数据-产品报告-消费降序'!BG:BG,ROW(),0)),"")</f>
        <v/>
      </c>
      <c r="BH954" s="69" t="str">
        <f>IFERROR(CLEAN(HLOOKUP(BH$1,'1.源数据-产品报告-消费降序'!BH:BH,ROW(),0)),"")</f>
        <v/>
      </c>
      <c r="BI954" s="69" t="str">
        <f>IFERROR(CLEAN(HLOOKUP(BI$1,'1.源数据-产品报告-消费降序'!BI:BI,ROW(),0)),"")</f>
        <v/>
      </c>
      <c r="BJ954" s="69" t="str">
        <f>IFERROR(CLEAN(HLOOKUP(BJ$1,'1.源数据-产品报告-消费降序'!BJ:BJ,ROW(),0)),"")</f>
        <v/>
      </c>
      <c r="BK95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4" s="69" t="str">
        <f>IFERROR(CLEAN(HLOOKUP(BL$1,'1.源数据-产品报告-消费降序'!BL:BL,ROW(),0)),"")</f>
        <v/>
      </c>
      <c r="BO954" s="69" t="str">
        <f>IFERROR(CLEAN(HLOOKUP(BO$1,'1.源数据-产品报告-消费降序'!BO:BO,ROW(),0)),"")</f>
        <v/>
      </c>
      <c r="BP954" s="69" t="str">
        <f>IFERROR(CLEAN(HLOOKUP(BP$1,'1.源数据-产品报告-消费降序'!BP:BP,ROW(),0)),"")</f>
        <v/>
      </c>
      <c r="BQ954" s="69" t="str">
        <f>IFERROR(CLEAN(HLOOKUP(BQ$1,'1.源数据-产品报告-消费降序'!BQ:BQ,ROW(),0)),"")</f>
        <v/>
      </c>
      <c r="BR954" s="69" t="str">
        <f>IFERROR(CLEAN(HLOOKUP(BR$1,'1.源数据-产品报告-消费降序'!BR:BR,ROW(),0)),"")</f>
        <v/>
      </c>
      <c r="BS954" s="69" t="str">
        <f>IFERROR(CLEAN(HLOOKUP(BS$1,'1.源数据-产品报告-消费降序'!BS:BS,ROW(),0)),"")</f>
        <v/>
      </c>
      <c r="BT954" s="69" t="str">
        <f>IFERROR(CLEAN(HLOOKUP(BT$1,'1.源数据-产品报告-消费降序'!BT:BT,ROW(),0)),"")</f>
        <v/>
      </c>
      <c r="BU954" s="69" t="str">
        <f>IFERROR(CLEAN(HLOOKUP(BU$1,'1.源数据-产品报告-消费降序'!BU:BU,ROW(),0)),"")</f>
        <v/>
      </c>
      <c r="BV95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4" s="69" t="str">
        <f>IFERROR(CLEAN(HLOOKUP(BW$1,'1.源数据-产品报告-消费降序'!BW:BW,ROW(),0)),"")</f>
        <v/>
      </c>
    </row>
    <row r="955" spans="1:75">
      <c r="A955" s="69" t="str">
        <f>IFERROR(CLEAN(HLOOKUP(A$1,'1.源数据-产品报告-消费降序'!A:A,ROW(),0)),"")</f>
        <v/>
      </c>
      <c r="B955" s="69" t="str">
        <f>IFERROR(CLEAN(HLOOKUP(B$1,'1.源数据-产品报告-消费降序'!B:B,ROW(),0)),"")</f>
        <v/>
      </c>
      <c r="C955" s="69" t="str">
        <f>IFERROR(CLEAN(HLOOKUP(C$1,'1.源数据-产品报告-消费降序'!C:C,ROW(),0)),"")</f>
        <v/>
      </c>
      <c r="D955" s="69" t="str">
        <f>IFERROR(CLEAN(HLOOKUP(D$1,'1.源数据-产品报告-消费降序'!D:D,ROW(),0)),"")</f>
        <v/>
      </c>
      <c r="E955" s="69" t="str">
        <f>IFERROR(CLEAN(HLOOKUP(E$1,'1.源数据-产品报告-消费降序'!E:E,ROW(),0)),"")</f>
        <v/>
      </c>
      <c r="F955" s="69" t="str">
        <f>IFERROR(CLEAN(HLOOKUP(F$1,'1.源数据-产品报告-消费降序'!F:F,ROW(),0)),"")</f>
        <v/>
      </c>
      <c r="G955" s="70">
        <f>IFERROR((HLOOKUP(G$1,'1.源数据-产品报告-消费降序'!G:G,ROW(),0)),"")</f>
        <v>0</v>
      </c>
      <c r="H95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5" s="69" t="str">
        <f>IFERROR(CLEAN(HLOOKUP(I$1,'1.源数据-产品报告-消费降序'!I:I,ROW(),0)),"")</f>
        <v/>
      </c>
      <c r="L955" s="69" t="str">
        <f>IFERROR(CLEAN(HLOOKUP(L$1,'1.源数据-产品报告-消费降序'!L:L,ROW(),0)),"")</f>
        <v/>
      </c>
      <c r="M955" s="69" t="str">
        <f>IFERROR(CLEAN(HLOOKUP(M$1,'1.源数据-产品报告-消费降序'!M:M,ROW(),0)),"")</f>
        <v/>
      </c>
      <c r="N955" s="69" t="str">
        <f>IFERROR(CLEAN(HLOOKUP(N$1,'1.源数据-产品报告-消费降序'!N:N,ROW(),0)),"")</f>
        <v/>
      </c>
      <c r="O955" s="69" t="str">
        <f>IFERROR(CLEAN(HLOOKUP(O$1,'1.源数据-产品报告-消费降序'!O:O,ROW(),0)),"")</f>
        <v/>
      </c>
      <c r="P955" s="69" t="str">
        <f>IFERROR(CLEAN(HLOOKUP(P$1,'1.源数据-产品报告-消费降序'!P:P,ROW(),0)),"")</f>
        <v/>
      </c>
      <c r="Q955" s="69" t="str">
        <f>IFERROR(CLEAN(HLOOKUP(Q$1,'1.源数据-产品报告-消费降序'!Q:Q,ROW(),0)),"")</f>
        <v/>
      </c>
      <c r="R955" s="69" t="str">
        <f>IFERROR(CLEAN(HLOOKUP(R$1,'1.源数据-产品报告-消费降序'!R:R,ROW(),0)),"")</f>
        <v/>
      </c>
      <c r="S95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5" s="69" t="str">
        <f>IFERROR(CLEAN(HLOOKUP(T$1,'1.源数据-产品报告-消费降序'!T:T,ROW(),0)),"")</f>
        <v/>
      </c>
      <c r="W955" s="69" t="str">
        <f>IFERROR(CLEAN(HLOOKUP(W$1,'1.源数据-产品报告-消费降序'!W:W,ROW(),0)),"")</f>
        <v/>
      </c>
      <c r="X955" s="69" t="str">
        <f>IFERROR(CLEAN(HLOOKUP(X$1,'1.源数据-产品报告-消费降序'!X:X,ROW(),0)),"")</f>
        <v/>
      </c>
      <c r="Y955" s="69" t="str">
        <f>IFERROR(CLEAN(HLOOKUP(Y$1,'1.源数据-产品报告-消费降序'!Y:Y,ROW(),0)),"")</f>
        <v/>
      </c>
      <c r="Z955" s="69" t="str">
        <f>IFERROR(CLEAN(HLOOKUP(Z$1,'1.源数据-产品报告-消费降序'!Z:Z,ROW(),0)),"")</f>
        <v/>
      </c>
      <c r="AA955" s="69" t="str">
        <f>IFERROR(CLEAN(HLOOKUP(AA$1,'1.源数据-产品报告-消费降序'!AA:AA,ROW(),0)),"")</f>
        <v/>
      </c>
      <c r="AB955" s="69" t="str">
        <f>IFERROR(CLEAN(HLOOKUP(AB$1,'1.源数据-产品报告-消费降序'!AB:AB,ROW(),0)),"")</f>
        <v/>
      </c>
      <c r="AC955" s="69" t="str">
        <f>IFERROR(CLEAN(HLOOKUP(AC$1,'1.源数据-产品报告-消费降序'!AC:AC,ROW(),0)),"")</f>
        <v/>
      </c>
      <c r="AD95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5" s="69" t="str">
        <f>IFERROR(CLEAN(HLOOKUP(AE$1,'1.源数据-产品报告-消费降序'!AE:AE,ROW(),0)),"")</f>
        <v/>
      </c>
      <c r="AH955" s="69" t="str">
        <f>IFERROR(CLEAN(HLOOKUP(AH$1,'1.源数据-产品报告-消费降序'!AH:AH,ROW(),0)),"")</f>
        <v/>
      </c>
      <c r="AI955" s="69" t="str">
        <f>IFERROR(CLEAN(HLOOKUP(AI$1,'1.源数据-产品报告-消费降序'!AI:AI,ROW(),0)),"")</f>
        <v/>
      </c>
      <c r="AJ955" s="69" t="str">
        <f>IFERROR(CLEAN(HLOOKUP(AJ$1,'1.源数据-产品报告-消费降序'!AJ:AJ,ROW(),0)),"")</f>
        <v/>
      </c>
      <c r="AK955" s="69" t="str">
        <f>IFERROR(CLEAN(HLOOKUP(AK$1,'1.源数据-产品报告-消费降序'!AK:AK,ROW(),0)),"")</f>
        <v/>
      </c>
      <c r="AL955" s="69" t="str">
        <f>IFERROR(CLEAN(HLOOKUP(AL$1,'1.源数据-产品报告-消费降序'!AL:AL,ROW(),0)),"")</f>
        <v/>
      </c>
      <c r="AM955" s="69" t="str">
        <f>IFERROR(CLEAN(HLOOKUP(AM$1,'1.源数据-产品报告-消费降序'!AM:AM,ROW(),0)),"")</f>
        <v/>
      </c>
      <c r="AN955" s="69" t="str">
        <f>IFERROR(CLEAN(HLOOKUP(AN$1,'1.源数据-产品报告-消费降序'!AN:AN,ROW(),0)),"")</f>
        <v/>
      </c>
      <c r="AO95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5" s="69" t="str">
        <f>IFERROR(CLEAN(HLOOKUP(AP$1,'1.源数据-产品报告-消费降序'!AP:AP,ROW(),0)),"")</f>
        <v/>
      </c>
      <c r="AS955" s="69" t="str">
        <f>IFERROR(CLEAN(HLOOKUP(AS$1,'1.源数据-产品报告-消费降序'!AS:AS,ROW(),0)),"")</f>
        <v/>
      </c>
      <c r="AT955" s="69" t="str">
        <f>IFERROR(CLEAN(HLOOKUP(AT$1,'1.源数据-产品报告-消费降序'!AT:AT,ROW(),0)),"")</f>
        <v/>
      </c>
      <c r="AU955" s="69" t="str">
        <f>IFERROR(CLEAN(HLOOKUP(AU$1,'1.源数据-产品报告-消费降序'!AU:AU,ROW(),0)),"")</f>
        <v/>
      </c>
      <c r="AV955" s="69" t="str">
        <f>IFERROR(CLEAN(HLOOKUP(AV$1,'1.源数据-产品报告-消费降序'!AV:AV,ROW(),0)),"")</f>
        <v/>
      </c>
      <c r="AW955" s="69" t="str">
        <f>IFERROR(CLEAN(HLOOKUP(AW$1,'1.源数据-产品报告-消费降序'!AW:AW,ROW(),0)),"")</f>
        <v/>
      </c>
      <c r="AX955" s="69" t="str">
        <f>IFERROR(CLEAN(HLOOKUP(AX$1,'1.源数据-产品报告-消费降序'!AX:AX,ROW(),0)),"")</f>
        <v/>
      </c>
      <c r="AY955" s="69" t="str">
        <f>IFERROR(CLEAN(HLOOKUP(AY$1,'1.源数据-产品报告-消费降序'!AY:AY,ROW(),0)),"")</f>
        <v/>
      </c>
      <c r="AZ95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5" s="69" t="str">
        <f>IFERROR(CLEAN(HLOOKUP(BA$1,'1.源数据-产品报告-消费降序'!BA:BA,ROW(),0)),"")</f>
        <v/>
      </c>
      <c r="BD955" s="69" t="str">
        <f>IFERROR(CLEAN(HLOOKUP(BD$1,'1.源数据-产品报告-消费降序'!BD:BD,ROW(),0)),"")</f>
        <v/>
      </c>
      <c r="BE955" s="69" t="str">
        <f>IFERROR(CLEAN(HLOOKUP(BE$1,'1.源数据-产品报告-消费降序'!BE:BE,ROW(),0)),"")</f>
        <v/>
      </c>
      <c r="BF955" s="69" t="str">
        <f>IFERROR(CLEAN(HLOOKUP(BF$1,'1.源数据-产品报告-消费降序'!BF:BF,ROW(),0)),"")</f>
        <v/>
      </c>
      <c r="BG955" s="69" t="str">
        <f>IFERROR(CLEAN(HLOOKUP(BG$1,'1.源数据-产品报告-消费降序'!BG:BG,ROW(),0)),"")</f>
        <v/>
      </c>
      <c r="BH955" s="69" t="str">
        <f>IFERROR(CLEAN(HLOOKUP(BH$1,'1.源数据-产品报告-消费降序'!BH:BH,ROW(),0)),"")</f>
        <v/>
      </c>
      <c r="BI955" s="69" t="str">
        <f>IFERROR(CLEAN(HLOOKUP(BI$1,'1.源数据-产品报告-消费降序'!BI:BI,ROW(),0)),"")</f>
        <v/>
      </c>
      <c r="BJ955" s="69" t="str">
        <f>IFERROR(CLEAN(HLOOKUP(BJ$1,'1.源数据-产品报告-消费降序'!BJ:BJ,ROW(),0)),"")</f>
        <v/>
      </c>
      <c r="BK95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5" s="69" t="str">
        <f>IFERROR(CLEAN(HLOOKUP(BL$1,'1.源数据-产品报告-消费降序'!BL:BL,ROW(),0)),"")</f>
        <v/>
      </c>
      <c r="BO955" s="69" t="str">
        <f>IFERROR(CLEAN(HLOOKUP(BO$1,'1.源数据-产品报告-消费降序'!BO:BO,ROW(),0)),"")</f>
        <v/>
      </c>
      <c r="BP955" s="69" t="str">
        <f>IFERROR(CLEAN(HLOOKUP(BP$1,'1.源数据-产品报告-消费降序'!BP:BP,ROW(),0)),"")</f>
        <v/>
      </c>
      <c r="BQ955" s="69" t="str">
        <f>IFERROR(CLEAN(HLOOKUP(BQ$1,'1.源数据-产品报告-消费降序'!BQ:BQ,ROW(),0)),"")</f>
        <v/>
      </c>
      <c r="BR955" s="69" t="str">
        <f>IFERROR(CLEAN(HLOOKUP(BR$1,'1.源数据-产品报告-消费降序'!BR:BR,ROW(),0)),"")</f>
        <v/>
      </c>
      <c r="BS955" s="69" t="str">
        <f>IFERROR(CLEAN(HLOOKUP(BS$1,'1.源数据-产品报告-消费降序'!BS:BS,ROW(),0)),"")</f>
        <v/>
      </c>
      <c r="BT955" s="69" t="str">
        <f>IFERROR(CLEAN(HLOOKUP(BT$1,'1.源数据-产品报告-消费降序'!BT:BT,ROW(),0)),"")</f>
        <v/>
      </c>
      <c r="BU955" s="69" t="str">
        <f>IFERROR(CLEAN(HLOOKUP(BU$1,'1.源数据-产品报告-消费降序'!BU:BU,ROW(),0)),"")</f>
        <v/>
      </c>
      <c r="BV95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5" s="69" t="str">
        <f>IFERROR(CLEAN(HLOOKUP(BW$1,'1.源数据-产品报告-消费降序'!BW:BW,ROW(),0)),"")</f>
        <v/>
      </c>
    </row>
    <row r="956" spans="1:75">
      <c r="A956" s="69" t="str">
        <f>IFERROR(CLEAN(HLOOKUP(A$1,'1.源数据-产品报告-消费降序'!A:A,ROW(),0)),"")</f>
        <v/>
      </c>
      <c r="B956" s="69" t="str">
        <f>IFERROR(CLEAN(HLOOKUP(B$1,'1.源数据-产品报告-消费降序'!B:B,ROW(),0)),"")</f>
        <v/>
      </c>
      <c r="C956" s="69" t="str">
        <f>IFERROR(CLEAN(HLOOKUP(C$1,'1.源数据-产品报告-消费降序'!C:C,ROW(),0)),"")</f>
        <v/>
      </c>
      <c r="D956" s="69" t="str">
        <f>IFERROR(CLEAN(HLOOKUP(D$1,'1.源数据-产品报告-消费降序'!D:D,ROW(),0)),"")</f>
        <v/>
      </c>
      <c r="E956" s="69" t="str">
        <f>IFERROR(CLEAN(HLOOKUP(E$1,'1.源数据-产品报告-消费降序'!E:E,ROW(),0)),"")</f>
        <v/>
      </c>
      <c r="F956" s="69" t="str">
        <f>IFERROR(CLEAN(HLOOKUP(F$1,'1.源数据-产品报告-消费降序'!F:F,ROW(),0)),"")</f>
        <v/>
      </c>
      <c r="G956" s="70">
        <f>IFERROR((HLOOKUP(G$1,'1.源数据-产品报告-消费降序'!G:G,ROW(),0)),"")</f>
        <v>0</v>
      </c>
      <c r="H95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6" s="69" t="str">
        <f>IFERROR(CLEAN(HLOOKUP(I$1,'1.源数据-产品报告-消费降序'!I:I,ROW(),0)),"")</f>
        <v/>
      </c>
      <c r="L956" s="69" t="str">
        <f>IFERROR(CLEAN(HLOOKUP(L$1,'1.源数据-产品报告-消费降序'!L:L,ROW(),0)),"")</f>
        <v/>
      </c>
      <c r="M956" s="69" t="str">
        <f>IFERROR(CLEAN(HLOOKUP(M$1,'1.源数据-产品报告-消费降序'!M:M,ROW(),0)),"")</f>
        <v/>
      </c>
      <c r="N956" s="69" t="str">
        <f>IFERROR(CLEAN(HLOOKUP(N$1,'1.源数据-产品报告-消费降序'!N:N,ROW(),0)),"")</f>
        <v/>
      </c>
      <c r="O956" s="69" t="str">
        <f>IFERROR(CLEAN(HLOOKUP(O$1,'1.源数据-产品报告-消费降序'!O:O,ROW(),0)),"")</f>
        <v/>
      </c>
      <c r="P956" s="69" t="str">
        <f>IFERROR(CLEAN(HLOOKUP(P$1,'1.源数据-产品报告-消费降序'!P:P,ROW(),0)),"")</f>
        <v/>
      </c>
      <c r="Q956" s="69" t="str">
        <f>IFERROR(CLEAN(HLOOKUP(Q$1,'1.源数据-产品报告-消费降序'!Q:Q,ROW(),0)),"")</f>
        <v/>
      </c>
      <c r="R956" s="69" t="str">
        <f>IFERROR(CLEAN(HLOOKUP(R$1,'1.源数据-产品报告-消费降序'!R:R,ROW(),0)),"")</f>
        <v/>
      </c>
      <c r="S95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6" s="69" t="str">
        <f>IFERROR(CLEAN(HLOOKUP(T$1,'1.源数据-产品报告-消费降序'!T:T,ROW(),0)),"")</f>
        <v/>
      </c>
      <c r="W956" s="69" t="str">
        <f>IFERROR(CLEAN(HLOOKUP(W$1,'1.源数据-产品报告-消费降序'!W:W,ROW(),0)),"")</f>
        <v/>
      </c>
      <c r="X956" s="69" t="str">
        <f>IFERROR(CLEAN(HLOOKUP(X$1,'1.源数据-产品报告-消费降序'!X:X,ROW(),0)),"")</f>
        <v/>
      </c>
      <c r="Y956" s="69" t="str">
        <f>IFERROR(CLEAN(HLOOKUP(Y$1,'1.源数据-产品报告-消费降序'!Y:Y,ROW(),0)),"")</f>
        <v/>
      </c>
      <c r="Z956" s="69" t="str">
        <f>IFERROR(CLEAN(HLOOKUP(Z$1,'1.源数据-产品报告-消费降序'!Z:Z,ROW(),0)),"")</f>
        <v/>
      </c>
      <c r="AA956" s="69" t="str">
        <f>IFERROR(CLEAN(HLOOKUP(AA$1,'1.源数据-产品报告-消费降序'!AA:AA,ROW(),0)),"")</f>
        <v/>
      </c>
      <c r="AB956" s="69" t="str">
        <f>IFERROR(CLEAN(HLOOKUP(AB$1,'1.源数据-产品报告-消费降序'!AB:AB,ROW(),0)),"")</f>
        <v/>
      </c>
      <c r="AC956" s="69" t="str">
        <f>IFERROR(CLEAN(HLOOKUP(AC$1,'1.源数据-产品报告-消费降序'!AC:AC,ROW(),0)),"")</f>
        <v/>
      </c>
      <c r="AD95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6" s="69" t="str">
        <f>IFERROR(CLEAN(HLOOKUP(AE$1,'1.源数据-产品报告-消费降序'!AE:AE,ROW(),0)),"")</f>
        <v/>
      </c>
      <c r="AH956" s="69" t="str">
        <f>IFERROR(CLEAN(HLOOKUP(AH$1,'1.源数据-产品报告-消费降序'!AH:AH,ROW(),0)),"")</f>
        <v/>
      </c>
      <c r="AI956" s="69" t="str">
        <f>IFERROR(CLEAN(HLOOKUP(AI$1,'1.源数据-产品报告-消费降序'!AI:AI,ROW(),0)),"")</f>
        <v/>
      </c>
      <c r="AJ956" s="69" t="str">
        <f>IFERROR(CLEAN(HLOOKUP(AJ$1,'1.源数据-产品报告-消费降序'!AJ:AJ,ROW(),0)),"")</f>
        <v/>
      </c>
      <c r="AK956" s="69" t="str">
        <f>IFERROR(CLEAN(HLOOKUP(AK$1,'1.源数据-产品报告-消费降序'!AK:AK,ROW(),0)),"")</f>
        <v/>
      </c>
      <c r="AL956" s="69" t="str">
        <f>IFERROR(CLEAN(HLOOKUP(AL$1,'1.源数据-产品报告-消费降序'!AL:AL,ROW(),0)),"")</f>
        <v/>
      </c>
      <c r="AM956" s="69" t="str">
        <f>IFERROR(CLEAN(HLOOKUP(AM$1,'1.源数据-产品报告-消费降序'!AM:AM,ROW(),0)),"")</f>
        <v/>
      </c>
      <c r="AN956" s="69" t="str">
        <f>IFERROR(CLEAN(HLOOKUP(AN$1,'1.源数据-产品报告-消费降序'!AN:AN,ROW(),0)),"")</f>
        <v/>
      </c>
      <c r="AO95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6" s="69" t="str">
        <f>IFERROR(CLEAN(HLOOKUP(AP$1,'1.源数据-产品报告-消费降序'!AP:AP,ROW(),0)),"")</f>
        <v/>
      </c>
      <c r="AS956" s="69" t="str">
        <f>IFERROR(CLEAN(HLOOKUP(AS$1,'1.源数据-产品报告-消费降序'!AS:AS,ROW(),0)),"")</f>
        <v/>
      </c>
      <c r="AT956" s="69" t="str">
        <f>IFERROR(CLEAN(HLOOKUP(AT$1,'1.源数据-产品报告-消费降序'!AT:AT,ROW(),0)),"")</f>
        <v/>
      </c>
      <c r="AU956" s="69" t="str">
        <f>IFERROR(CLEAN(HLOOKUP(AU$1,'1.源数据-产品报告-消费降序'!AU:AU,ROW(),0)),"")</f>
        <v/>
      </c>
      <c r="AV956" s="69" t="str">
        <f>IFERROR(CLEAN(HLOOKUP(AV$1,'1.源数据-产品报告-消费降序'!AV:AV,ROW(),0)),"")</f>
        <v/>
      </c>
      <c r="AW956" s="69" t="str">
        <f>IFERROR(CLEAN(HLOOKUP(AW$1,'1.源数据-产品报告-消费降序'!AW:AW,ROW(),0)),"")</f>
        <v/>
      </c>
      <c r="AX956" s="69" t="str">
        <f>IFERROR(CLEAN(HLOOKUP(AX$1,'1.源数据-产品报告-消费降序'!AX:AX,ROW(),0)),"")</f>
        <v/>
      </c>
      <c r="AY956" s="69" t="str">
        <f>IFERROR(CLEAN(HLOOKUP(AY$1,'1.源数据-产品报告-消费降序'!AY:AY,ROW(),0)),"")</f>
        <v/>
      </c>
      <c r="AZ95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6" s="69" t="str">
        <f>IFERROR(CLEAN(HLOOKUP(BA$1,'1.源数据-产品报告-消费降序'!BA:BA,ROW(),0)),"")</f>
        <v/>
      </c>
      <c r="BD956" s="69" t="str">
        <f>IFERROR(CLEAN(HLOOKUP(BD$1,'1.源数据-产品报告-消费降序'!BD:BD,ROW(),0)),"")</f>
        <v/>
      </c>
      <c r="BE956" s="69" t="str">
        <f>IFERROR(CLEAN(HLOOKUP(BE$1,'1.源数据-产品报告-消费降序'!BE:BE,ROW(),0)),"")</f>
        <v/>
      </c>
      <c r="BF956" s="69" t="str">
        <f>IFERROR(CLEAN(HLOOKUP(BF$1,'1.源数据-产品报告-消费降序'!BF:BF,ROW(),0)),"")</f>
        <v/>
      </c>
      <c r="BG956" s="69" t="str">
        <f>IFERROR(CLEAN(HLOOKUP(BG$1,'1.源数据-产品报告-消费降序'!BG:BG,ROW(),0)),"")</f>
        <v/>
      </c>
      <c r="BH956" s="69" t="str">
        <f>IFERROR(CLEAN(HLOOKUP(BH$1,'1.源数据-产品报告-消费降序'!BH:BH,ROW(),0)),"")</f>
        <v/>
      </c>
      <c r="BI956" s="69" t="str">
        <f>IFERROR(CLEAN(HLOOKUP(BI$1,'1.源数据-产品报告-消费降序'!BI:BI,ROW(),0)),"")</f>
        <v/>
      </c>
      <c r="BJ956" s="69" t="str">
        <f>IFERROR(CLEAN(HLOOKUP(BJ$1,'1.源数据-产品报告-消费降序'!BJ:BJ,ROW(),0)),"")</f>
        <v/>
      </c>
      <c r="BK95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6" s="69" t="str">
        <f>IFERROR(CLEAN(HLOOKUP(BL$1,'1.源数据-产品报告-消费降序'!BL:BL,ROW(),0)),"")</f>
        <v/>
      </c>
      <c r="BO956" s="69" t="str">
        <f>IFERROR(CLEAN(HLOOKUP(BO$1,'1.源数据-产品报告-消费降序'!BO:BO,ROW(),0)),"")</f>
        <v/>
      </c>
      <c r="BP956" s="69" t="str">
        <f>IFERROR(CLEAN(HLOOKUP(BP$1,'1.源数据-产品报告-消费降序'!BP:BP,ROW(),0)),"")</f>
        <v/>
      </c>
      <c r="BQ956" s="69" t="str">
        <f>IFERROR(CLEAN(HLOOKUP(BQ$1,'1.源数据-产品报告-消费降序'!BQ:BQ,ROW(),0)),"")</f>
        <v/>
      </c>
      <c r="BR956" s="69" t="str">
        <f>IFERROR(CLEAN(HLOOKUP(BR$1,'1.源数据-产品报告-消费降序'!BR:BR,ROW(),0)),"")</f>
        <v/>
      </c>
      <c r="BS956" s="69" t="str">
        <f>IFERROR(CLEAN(HLOOKUP(BS$1,'1.源数据-产品报告-消费降序'!BS:BS,ROW(),0)),"")</f>
        <v/>
      </c>
      <c r="BT956" s="69" t="str">
        <f>IFERROR(CLEAN(HLOOKUP(BT$1,'1.源数据-产品报告-消费降序'!BT:BT,ROW(),0)),"")</f>
        <v/>
      </c>
      <c r="BU956" s="69" t="str">
        <f>IFERROR(CLEAN(HLOOKUP(BU$1,'1.源数据-产品报告-消费降序'!BU:BU,ROW(),0)),"")</f>
        <v/>
      </c>
      <c r="BV95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6" s="69" t="str">
        <f>IFERROR(CLEAN(HLOOKUP(BW$1,'1.源数据-产品报告-消费降序'!BW:BW,ROW(),0)),"")</f>
        <v/>
      </c>
    </row>
    <row r="957" spans="1:75">
      <c r="A957" s="69" t="str">
        <f>IFERROR(CLEAN(HLOOKUP(A$1,'1.源数据-产品报告-消费降序'!A:A,ROW(),0)),"")</f>
        <v/>
      </c>
      <c r="B957" s="69" t="str">
        <f>IFERROR(CLEAN(HLOOKUP(B$1,'1.源数据-产品报告-消费降序'!B:B,ROW(),0)),"")</f>
        <v/>
      </c>
      <c r="C957" s="69" t="str">
        <f>IFERROR(CLEAN(HLOOKUP(C$1,'1.源数据-产品报告-消费降序'!C:C,ROW(),0)),"")</f>
        <v/>
      </c>
      <c r="D957" s="69" t="str">
        <f>IFERROR(CLEAN(HLOOKUP(D$1,'1.源数据-产品报告-消费降序'!D:D,ROW(),0)),"")</f>
        <v/>
      </c>
      <c r="E957" s="69" t="str">
        <f>IFERROR(CLEAN(HLOOKUP(E$1,'1.源数据-产品报告-消费降序'!E:E,ROW(),0)),"")</f>
        <v/>
      </c>
      <c r="F957" s="69" t="str">
        <f>IFERROR(CLEAN(HLOOKUP(F$1,'1.源数据-产品报告-消费降序'!F:F,ROW(),0)),"")</f>
        <v/>
      </c>
      <c r="G957" s="70">
        <f>IFERROR((HLOOKUP(G$1,'1.源数据-产品报告-消费降序'!G:G,ROW(),0)),"")</f>
        <v>0</v>
      </c>
      <c r="H95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7" s="69" t="str">
        <f>IFERROR(CLEAN(HLOOKUP(I$1,'1.源数据-产品报告-消费降序'!I:I,ROW(),0)),"")</f>
        <v/>
      </c>
      <c r="L957" s="69" t="str">
        <f>IFERROR(CLEAN(HLOOKUP(L$1,'1.源数据-产品报告-消费降序'!L:L,ROW(),0)),"")</f>
        <v/>
      </c>
      <c r="M957" s="69" t="str">
        <f>IFERROR(CLEAN(HLOOKUP(M$1,'1.源数据-产品报告-消费降序'!M:M,ROW(),0)),"")</f>
        <v/>
      </c>
      <c r="N957" s="69" t="str">
        <f>IFERROR(CLEAN(HLOOKUP(N$1,'1.源数据-产品报告-消费降序'!N:N,ROW(),0)),"")</f>
        <v/>
      </c>
      <c r="O957" s="69" t="str">
        <f>IFERROR(CLEAN(HLOOKUP(O$1,'1.源数据-产品报告-消费降序'!O:O,ROW(),0)),"")</f>
        <v/>
      </c>
      <c r="P957" s="69" t="str">
        <f>IFERROR(CLEAN(HLOOKUP(P$1,'1.源数据-产品报告-消费降序'!P:P,ROW(),0)),"")</f>
        <v/>
      </c>
      <c r="Q957" s="69" t="str">
        <f>IFERROR(CLEAN(HLOOKUP(Q$1,'1.源数据-产品报告-消费降序'!Q:Q,ROW(),0)),"")</f>
        <v/>
      </c>
      <c r="R957" s="69" t="str">
        <f>IFERROR(CLEAN(HLOOKUP(R$1,'1.源数据-产品报告-消费降序'!R:R,ROW(),0)),"")</f>
        <v/>
      </c>
      <c r="S95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7" s="69" t="str">
        <f>IFERROR(CLEAN(HLOOKUP(T$1,'1.源数据-产品报告-消费降序'!T:T,ROW(),0)),"")</f>
        <v/>
      </c>
      <c r="W957" s="69" t="str">
        <f>IFERROR(CLEAN(HLOOKUP(W$1,'1.源数据-产品报告-消费降序'!W:W,ROW(),0)),"")</f>
        <v/>
      </c>
      <c r="X957" s="69" t="str">
        <f>IFERROR(CLEAN(HLOOKUP(X$1,'1.源数据-产品报告-消费降序'!X:X,ROW(),0)),"")</f>
        <v/>
      </c>
      <c r="Y957" s="69" t="str">
        <f>IFERROR(CLEAN(HLOOKUP(Y$1,'1.源数据-产品报告-消费降序'!Y:Y,ROW(),0)),"")</f>
        <v/>
      </c>
      <c r="Z957" s="69" t="str">
        <f>IFERROR(CLEAN(HLOOKUP(Z$1,'1.源数据-产品报告-消费降序'!Z:Z,ROW(),0)),"")</f>
        <v/>
      </c>
      <c r="AA957" s="69" t="str">
        <f>IFERROR(CLEAN(HLOOKUP(AA$1,'1.源数据-产品报告-消费降序'!AA:AA,ROW(),0)),"")</f>
        <v/>
      </c>
      <c r="AB957" s="69" t="str">
        <f>IFERROR(CLEAN(HLOOKUP(AB$1,'1.源数据-产品报告-消费降序'!AB:AB,ROW(),0)),"")</f>
        <v/>
      </c>
      <c r="AC957" s="69" t="str">
        <f>IFERROR(CLEAN(HLOOKUP(AC$1,'1.源数据-产品报告-消费降序'!AC:AC,ROW(),0)),"")</f>
        <v/>
      </c>
      <c r="AD95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7" s="69" t="str">
        <f>IFERROR(CLEAN(HLOOKUP(AE$1,'1.源数据-产品报告-消费降序'!AE:AE,ROW(),0)),"")</f>
        <v/>
      </c>
      <c r="AH957" s="69" t="str">
        <f>IFERROR(CLEAN(HLOOKUP(AH$1,'1.源数据-产品报告-消费降序'!AH:AH,ROW(),0)),"")</f>
        <v/>
      </c>
      <c r="AI957" s="69" t="str">
        <f>IFERROR(CLEAN(HLOOKUP(AI$1,'1.源数据-产品报告-消费降序'!AI:AI,ROW(),0)),"")</f>
        <v/>
      </c>
      <c r="AJ957" s="69" t="str">
        <f>IFERROR(CLEAN(HLOOKUP(AJ$1,'1.源数据-产品报告-消费降序'!AJ:AJ,ROW(),0)),"")</f>
        <v/>
      </c>
      <c r="AK957" s="69" t="str">
        <f>IFERROR(CLEAN(HLOOKUP(AK$1,'1.源数据-产品报告-消费降序'!AK:AK,ROW(),0)),"")</f>
        <v/>
      </c>
      <c r="AL957" s="69" t="str">
        <f>IFERROR(CLEAN(HLOOKUP(AL$1,'1.源数据-产品报告-消费降序'!AL:AL,ROW(),0)),"")</f>
        <v/>
      </c>
      <c r="AM957" s="69" t="str">
        <f>IFERROR(CLEAN(HLOOKUP(AM$1,'1.源数据-产品报告-消费降序'!AM:AM,ROW(),0)),"")</f>
        <v/>
      </c>
      <c r="AN957" s="69" t="str">
        <f>IFERROR(CLEAN(HLOOKUP(AN$1,'1.源数据-产品报告-消费降序'!AN:AN,ROW(),0)),"")</f>
        <v/>
      </c>
      <c r="AO95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7" s="69" t="str">
        <f>IFERROR(CLEAN(HLOOKUP(AP$1,'1.源数据-产品报告-消费降序'!AP:AP,ROW(),0)),"")</f>
        <v/>
      </c>
      <c r="AS957" s="69" t="str">
        <f>IFERROR(CLEAN(HLOOKUP(AS$1,'1.源数据-产品报告-消费降序'!AS:AS,ROW(),0)),"")</f>
        <v/>
      </c>
      <c r="AT957" s="69" t="str">
        <f>IFERROR(CLEAN(HLOOKUP(AT$1,'1.源数据-产品报告-消费降序'!AT:AT,ROW(),0)),"")</f>
        <v/>
      </c>
      <c r="AU957" s="69" t="str">
        <f>IFERROR(CLEAN(HLOOKUP(AU$1,'1.源数据-产品报告-消费降序'!AU:AU,ROW(),0)),"")</f>
        <v/>
      </c>
      <c r="AV957" s="69" t="str">
        <f>IFERROR(CLEAN(HLOOKUP(AV$1,'1.源数据-产品报告-消费降序'!AV:AV,ROW(),0)),"")</f>
        <v/>
      </c>
      <c r="AW957" s="69" t="str">
        <f>IFERROR(CLEAN(HLOOKUP(AW$1,'1.源数据-产品报告-消费降序'!AW:AW,ROW(),0)),"")</f>
        <v/>
      </c>
      <c r="AX957" s="69" t="str">
        <f>IFERROR(CLEAN(HLOOKUP(AX$1,'1.源数据-产品报告-消费降序'!AX:AX,ROW(),0)),"")</f>
        <v/>
      </c>
      <c r="AY957" s="69" t="str">
        <f>IFERROR(CLEAN(HLOOKUP(AY$1,'1.源数据-产品报告-消费降序'!AY:AY,ROW(),0)),"")</f>
        <v/>
      </c>
      <c r="AZ95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7" s="69" t="str">
        <f>IFERROR(CLEAN(HLOOKUP(BA$1,'1.源数据-产品报告-消费降序'!BA:BA,ROW(),0)),"")</f>
        <v/>
      </c>
      <c r="BD957" s="69" t="str">
        <f>IFERROR(CLEAN(HLOOKUP(BD$1,'1.源数据-产品报告-消费降序'!BD:BD,ROW(),0)),"")</f>
        <v/>
      </c>
      <c r="BE957" s="69" t="str">
        <f>IFERROR(CLEAN(HLOOKUP(BE$1,'1.源数据-产品报告-消费降序'!BE:BE,ROW(),0)),"")</f>
        <v/>
      </c>
      <c r="BF957" s="69" t="str">
        <f>IFERROR(CLEAN(HLOOKUP(BF$1,'1.源数据-产品报告-消费降序'!BF:BF,ROW(),0)),"")</f>
        <v/>
      </c>
      <c r="BG957" s="69" t="str">
        <f>IFERROR(CLEAN(HLOOKUP(BG$1,'1.源数据-产品报告-消费降序'!BG:BG,ROW(),0)),"")</f>
        <v/>
      </c>
      <c r="BH957" s="69" t="str">
        <f>IFERROR(CLEAN(HLOOKUP(BH$1,'1.源数据-产品报告-消费降序'!BH:BH,ROW(),0)),"")</f>
        <v/>
      </c>
      <c r="BI957" s="69" t="str">
        <f>IFERROR(CLEAN(HLOOKUP(BI$1,'1.源数据-产品报告-消费降序'!BI:BI,ROW(),0)),"")</f>
        <v/>
      </c>
      <c r="BJ957" s="69" t="str">
        <f>IFERROR(CLEAN(HLOOKUP(BJ$1,'1.源数据-产品报告-消费降序'!BJ:BJ,ROW(),0)),"")</f>
        <v/>
      </c>
      <c r="BK95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7" s="69" t="str">
        <f>IFERROR(CLEAN(HLOOKUP(BL$1,'1.源数据-产品报告-消费降序'!BL:BL,ROW(),0)),"")</f>
        <v/>
      </c>
      <c r="BO957" s="69" t="str">
        <f>IFERROR(CLEAN(HLOOKUP(BO$1,'1.源数据-产品报告-消费降序'!BO:BO,ROW(),0)),"")</f>
        <v/>
      </c>
      <c r="BP957" s="69" t="str">
        <f>IFERROR(CLEAN(HLOOKUP(BP$1,'1.源数据-产品报告-消费降序'!BP:BP,ROW(),0)),"")</f>
        <v/>
      </c>
      <c r="BQ957" s="69" t="str">
        <f>IFERROR(CLEAN(HLOOKUP(BQ$1,'1.源数据-产品报告-消费降序'!BQ:BQ,ROW(),0)),"")</f>
        <v/>
      </c>
      <c r="BR957" s="69" t="str">
        <f>IFERROR(CLEAN(HLOOKUP(BR$1,'1.源数据-产品报告-消费降序'!BR:BR,ROW(),0)),"")</f>
        <v/>
      </c>
      <c r="BS957" s="69" t="str">
        <f>IFERROR(CLEAN(HLOOKUP(BS$1,'1.源数据-产品报告-消费降序'!BS:BS,ROW(),0)),"")</f>
        <v/>
      </c>
      <c r="BT957" s="69" t="str">
        <f>IFERROR(CLEAN(HLOOKUP(BT$1,'1.源数据-产品报告-消费降序'!BT:BT,ROW(),0)),"")</f>
        <v/>
      </c>
      <c r="BU957" s="69" t="str">
        <f>IFERROR(CLEAN(HLOOKUP(BU$1,'1.源数据-产品报告-消费降序'!BU:BU,ROW(),0)),"")</f>
        <v/>
      </c>
      <c r="BV95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7" s="69" t="str">
        <f>IFERROR(CLEAN(HLOOKUP(BW$1,'1.源数据-产品报告-消费降序'!BW:BW,ROW(),0)),"")</f>
        <v/>
      </c>
    </row>
    <row r="958" spans="1:75">
      <c r="A958" s="69" t="str">
        <f>IFERROR(CLEAN(HLOOKUP(A$1,'1.源数据-产品报告-消费降序'!A:A,ROW(),0)),"")</f>
        <v/>
      </c>
      <c r="B958" s="69" t="str">
        <f>IFERROR(CLEAN(HLOOKUP(B$1,'1.源数据-产品报告-消费降序'!B:B,ROW(),0)),"")</f>
        <v/>
      </c>
      <c r="C958" s="69" t="str">
        <f>IFERROR(CLEAN(HLOOKUP(C$1,'1.源数据-产品报告-消费降序'!C:C,ROW(),0)),"")</f>
        <v/>
      </c>
      <c r="D958" s="69" t="str">
        <f>IFERROR(CLEAN(HLOOKUP(D$1,'1.源数据-产品报告-消费降序'!D:D,ROW(),0)),"")</f>
        <v/>
      </c>
      <c r="E958" s="69" t="str">
        <f>IFERROR(CLEAN(HLOOKUP(E$1,'1.源数据-产品报告-消费降序'!E:E,ROW(),0)),"")</f>
        <v/>
      </c>
      <c r="F958" s="69" t="str">
        <f>IFERROR(CLEAN(HLOOKUP(F$1,'1.源数据-产品报告-消费降序'!F:F,ROW(),0)),"")</f>
        <v/>
      </c>
      <c r="G958" s="70">
        <f>IFERROR((HLOOKUP(G$1,'1.源数据-产品报告-消费降序'!G:G,ROW(),0)),"")</f>
        <v>0</v>
      </c>
      <c r="H95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8" s="69" t="str">
        <f>IFERROR(CLEAN(HLOOKUP(I$1,'1.源数据-产品报告-消费降序'!I:I,ROW(),0)),"")</f>
        <v/>
      </c>
      <c r="L958" s="69" t="str">
        <f>IFERROR(CLEAN(HLOOKUP(L$1,'1.源数据-产品报告-消费降序'!L:L,ROW(),0)),"")</f>
        <v/>
      </c>
      <c r="M958" s="69" t="str">
        <f>IFERROR(CLEAN(HLOOKUP(M$1,'1.源数据-产品报告-消费降序'!M:M,ROW(),0)),"")</f>
        <v/>
      </c>
      <c r="N958" s="69" t="str">
        <f>IFERROR(CLEAN(HLOOKUP(N$1,'1.源数据-产品报告-消费降序'!N:N,ROW(),0)),"")</f>
        <v/>
      </c>
      <c r="O958" s="69" t="str">
        <f>IFERROR(CLEAN(HLOOKUP(O$1,'1.源数据-产品报告-消费降序'!O:O,ROW(),0)),"")</f>
        <v/>
      </c>
      <c r="P958" s="69" t="str">
        <f>IFERROR(CLEAN(HLOOKUP(P$1,'1.源数据-产品报告-消费降序'!P:P,ROW(),0)),"")</f>
        <v/>
      </c>
      <c r="Q958" s="69" t="str">
        <f>IFERROR(CLEAN(HLOOKUP(Q$1,'1.源数据-产品报告-消费降序'!Q:Q,ROW(),0)),"")</f>
        <v/>
      </c>
      <c r="R958" s="69" t="str">
        <f>IFERROR(CLEAN(HLOOKUP(R$1,'1.源数据-产品报告-消费降序'!R:R,ROW(),0)),"")</f>
        <v/>
      </c>
      <c r="S95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8" s="69" t="str">
        <f>IFERROR(CLEAN(HLOOKUP(T$1,'1.源数据-产品报告-消费降序'!T:T,ROW(),0)),"")</f>
        <v/>
      </c>
      <c r="W958" s="69" t="str">
        <f>IFERROR(CLEAN(HLOOKUP(W$1,'1.源数据-产品报告-消费降序'!W:W,ROW(),0)),"")</f>
        <v/>
      </c>
      <c r="X958" s="69" t="str">
        <f>IFERROR(CLEAN(HLOOKUP(X$1,'1.源数据-产品报告-消费降序'!X:X,ROW(),0)),"")</f>
        <v/>
      </c>
      <c r="Y958" s="69" t="str">
        <f>IFERROR(CLEAN(HLOOKUP(Y$1,'1.源数据-产品报告-消费降序'!Y:Y,ROW(),0)),"")</f>
        <v/>
      </c>
      <c r="Z958" s="69" t="str">
        <f>IFERROR(CLEAN(HLOOKUP(Z$1,'1.源数据-产品报告-消费降序'!Z:Z,ROW(),0)),"")</f>
        <v/>
      </c>
      <c r="AA958" s="69" t="str">
        <f>IFERROR(CLEAN(HLOOKUP(AA$1,'1.源数据-产品报告-消费降序'!AA:AA,ROW(),0)),"")</f>
        <v/>
      </c>
      <c r="AB958" s="69" t="str">
        <f>IFERROR(CLEAN(HLOOKUP(AB$1,'1.源数据-产品报告-消费降序'!AB:AB,ROW(),0)),"")</f>
        <v/>
      </c>
      <c r="AC958" s="69" t="str">
        <f>IFERROR(CLEAN(HLOOKUP(AC$1,'1.源数据-产品报告-消费降序'!AC:AC,ROW(),0)),"")</f>
        <v/>
      </c>
      <c r="AD95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8" s="69" t="str">
        <f>IFERROR(CLEAN(HLOOKUP(AE$1,'1.源数据-产品报告-消费降序'!AE:AE,ROW(),0)),"")</f>
        <v/>
      </c>
      <c r="AH958" s="69" t="str">
        <f>IFERROR(CLEAN(HLOOKUP(AH$1,'1.源数据-产品报告-消费降序'!AH:AH,ROW(),0)),"")</f>
        <v/>
      </c>
      <c r="AI958" s="69" t="str">
        <f>IFERROR(CLEAN(HLOOKUP(AI$1,'1.源数据-产品报告-消费降序'!AI:AI,ROW(),0)),"")</f>
        <v/>
      </c>
      <c r="AJ958" s="69" t="str">
        <f>IFERROR(CLEAN(HLOOKUP(AJ$1,'1.源数据-产品报告-消费降序'!AJ:AJ,ROW(),0)),"")</f>
        <v/>
      </c>
      <c r="AK958" s="69" t="str">
        <f>IFERROR(CLEAN(HLOOKUP(AK$1,'1.源数据-产品报告-消费降序'!AK:AK,ROW(),0)),"")</f>
        <v/>
      </c>
      <c r="AL958" s="69" t="str">
        <f>IFERROR(CLEAN(HLOOKUP(AL$1,'1.源数据-产品报告-消费降序'!AL:AL,ROW(),0)),"")</f>
        <v/>
      </c>
      <c r="AM958" s="69" t="str">
        <f>IFERROR(CLEAN(HLOOKUP(AM$1,'1.源数据-产品报告-消费降序'!AM:AM,ROW(),0)),"")</f>
        <v/>
      </c>
      <c r="AN958" s="69" t="str">
        <f>IFERROR(CLEAN(HLOOKUP(AN$1,'1.源数据-产品报告-消费降序'!AN:AN,ROW(),0)),"")</f>
        <v/>
      </c>
      <c r="AO95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8" s="69" t="str">
        <f>IFERROR(CLEAN(HLOOKUP(AP$1,'1.源数据-产品报告-消费降序'!AP:AP,ROW(),0)),"")</f>
        <v/>
      </c>
      <c r="AS958" s="69" t="str">
        <f>IFERROR(CLEAN(HLOOKUP(AS$1,'1.源数据-产品报告-消费降序'!AS:AS,ROW(),0)),"")</f>
        <v/>
      </c>
      <c r="AT958" s="69" t="str">
        <f>IFERROR(CLEAN(HLOOKUP(AT$1,'1.源数据-产品报告-消费降序'!AT:AT,ROW(),0)),"")</f>
        <v/>
      </c>
      <c r="AU958" s="69" t="str">
        <f>IFERROR(CLEAN(HLOOKUP(AU$1,'1.源数据-产品报告-消费降序'!AU:AU,ROW(),0)),"")</f>
        <v/>
      </c>
      <c r="AV958" s="69" t="str">
        <f>IFERROR(CLEAN(HLOOKUP(AV$1,'1.源数据-产品报告-消费降序'!AV:AV,ROW(),0)),"")</f>
        <v/>
      </c>
      <c r="AW958" s="69" t="str">
        <f>IFERROR(CLEAN(HLOOKUP(AW$1,'1.源数据-产品报告-消费降序'!AW:AW,ROW(),0)),"")</f>
        <v/>
      </c>
      <c r="AX958" s="69" t="str">
        <f>IFERROR(CLEAN(HLOOKUP(AX$1,'1.源数据-产品报告-消费降序'!AX:AX,ROW(),0)),"")</f>
        <v/>
      </c>
      <c r="AY958" s="69" t="str">
        <f>IFERROR(CLEAN(HLOOKUP(AY$1,'1.源数据-产品报告-消费降序'!AY:AY,ROW(),0)),"")</f>
        <v/>
      </c>
      <c r="AZ95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8" s="69" t="str">
        <f>IFERROR(CLEAN(HLOOKUP(BA$1,'1.源数据-产品报告-消费降序'!BA:BA,ROW(),0)),"")</f>
        <v/>
      </c>
      <c r="BD958" s="69" t="str">
        <f>IFERROR(CLEAN(HLOOKUP(BD$1,'1.源数据-产品报告-消费降序'!BD:BD,ROW(),0)),"")</f>
        <v/>
      </c>
      <c r="BE958" s="69" t="str">
        <f>IFERROR(CLEAN(HLOOKUP(BE$1,'1.源数据-产品报告-消费降序'!BE:BE,ROW(),0)),"")</f>
        <v/>
      </c>
      <c r="BF958" s="69" t="str">
        <f>IFERROR(CLEAN(HLOOKUP(BF$1,'1.源数据-产品报告-消费降序'!BF:BF,ROW(),0)),"")</f>
        <v/>
      </c>
      <c r="BG958" s="69" t="str">
        <f>IFERROR(CLEAN(HLOOKUP(BG$1,'1.源数据-产品报告-消费降序'!BG:BG,ROW(),0)),"")</f>
        <v/>
      </c>
      <c r="BH958" s="69" t="str">
        <f>IFERROR(CLEAN(HLOOKUP(BH$1,'1.源数据-产品报告-消费降序'!BH:BH,ROW(),0)),"")</f>
        <v/>
      </c>
      <c r="BI958" s="69" t="str">
        <f>IFERROR(CLEAN(HLOOKUP(BI$1,'1.源数据-产品报告-消费降序'!BI:BI,ROW(),0)),"")</f>
        <v/>
      </c>
      <c r="BJ958" s="69" t="str">
        <f>IFERROR(CLEAN(HLOOKUP(BJ$1,'1.源数据-产品报告-消费降序'!BJ:BJ,ROW(),0)),"")</f>
        <v/>
      </c>
      <c r="BK95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8" s="69" t="str">
        <f>IFERROR(CLEAN(HLOOKUP(BL$1,'1.源数据-产品报告-消费降序'!BL:BL,ROW(),0)),"")</f>
        <v/>
      </c>
      <c r="BO958" s="69" t="str">
        <f>IFERROR(CLEAN(HLOOKUP(BO$1,'1.源数据-产品报告-消费降序'!BO:BO,ROW(),0)),"")</f>
        <v/>
      </c>
      <c r="BP958" s="69" t="str">
        <f>IFERROR(CLEAN(HLOOKUP(BP$1,'1.源数据-产品报告-消费降序'!BP:BP,ROW(),0)),"")</f>
        <v/>
      </c>
      <c r="BQ958" s="69" t="str">
        <f>IFERROR(CLEAN(HLOOKUP(BQ$1,'1.源数据-产品报告-消费降序'!BQ:BQ,ROW(),0)),"")</f>
        <v/>
      </c>
      <c r="BR958" s="69" t="str">
        <f>IFERROR(CLEAN(HLOOKUP(BR$1,'1.源数据-产品报告-消费降序'!BR:BR,ROW(),0)),"")</f>
        <v/>
      </c>
      <c r="BS958" s="69" t="str">
        <f>IFERROR(CLEAN(HLOOKUP(BS$1,'1.源数据-产品报告-消费降序'!BS:BS,ROW(),0)),"")</f>
        <v/>
      </c>
      <c r="BT958" s="69" t="str">
        <f>IFERROR(CLEAN(HLOOKUP(BT$1,'1.源数据-产品报告-消费降序'!BT:BT,ROW(),0)),"")</f>
        <v/>
      </c>
      <c r="BU958" s="69" t="str">
        <f>IFERROR(CLEAN(HLOOKUP(BU$1,'1.源数据-产品报告-消费降序'!BU:BU,ROW(),0)),"")</f>
        <v/>
      </c>
      <c r="BV95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8" s="69" t="str">
        <f>IFERROR(CLEAN(HLOOKUP(BW$1,'1.源数据-产品报告-消费降序'!BW:BW,ROW(),0)),"")</f>
        <v/>
      </c>
    </row>
    <row r="959" spans="1:75">
      <c r="A959" s="69" t="str">
        <f>IFERROR(CLEAN(HLOOKUP(A$1,'1.源数据-产品报告-消费降序'!A:A,ROW(),0)),"")</f>
        <v/>
      </c>
      <c r="B959" s="69" t="str">
        <f>IFERROR(CLEAN(HLOOKUP(B$1,'1.源数据-产品报告-消费降序'!B:B,ROW(),0)),"")</f>
        <v/>
      </c>
      <c r="C959" s="69" t="str">
        <f>IFERROR(CLEAN(HLOOKUP(C$1,'1.源数据-产品报告-消费降序'!C:C,ROW(),0)),"")</f>
        <v/>
      </c>
      <c r="D959" s="69" t="str">
        <f>IFERROR(CLEAN(HLOOKUP(D$1,'1.源数据-产品报告-消费降序'!D:D,ROW(),0)),"")</f>
        <v/>
      </c>
      <c r="E959" s="69" t="str">
        <f>IFERROR(CLEAN(HLOOKUP(E$1,'1.源数据-产品报告-消费降序'!E:E,ROW(),0)),"")</f>
        <v/>
      </c>
      <c r="F959" s="69" t="str">
        <f>IFERROR(CLEAN(HLOOKUP(F$1,'1.源数据-产品报告-消费降序'!F:F,ROW(),0)),"")</f>
        <v/>
      </c>
      <c r="G959" s="70">
        <f>IFERROR((HLOOKUP(G$1,'1.源数据-产品报告-消费降序'!G:G,ROW(),0)),"")</f>
        <v>0</v>
      </c>
      <c r="H95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59" s="69" t="str">
        <f>IFERROR(CLEAN(HLOOKUP(I$1,'1.源数据-产品报告-消费降序'!I:I,ROW(),0)),"")</f>
        <v/>
      </c>
      <c r="L959" s="69" t="str">
        <f>IFERROR(CLEAN(HLOOKUP(L$1,'1.源数据-产品报告-消费降序'!L:L,ROW(),0)),"")</f>
        <v/>
      </c>
      <c r="M959" s="69" t="str">
        <f>IFERROR(CLEAN(HLOOKUP(M$1,'1.源数据-产品报告-消费降序'!M:M,ROW(),0)),"")</f>
        <v/>
      </c>
      <c r="N959" s="69" t="str">
        <f>IFERROR(CLEAN(HLOOKUP(N$1,'1.源数据-产品报告-消费降序'!N:N,ROW(),0)),"")</f>
        <v/>
      </c>
      <c r="O959" s="69" t="str">
        <f>IFERROR(CLEAN(HLOOKUP(O$1,'1.源数据-产品报告-消费降序'!O:O,ROW(),0)),"")</f>
        <v/>
      </c>
      <c r="P959" s="69" t="str">
        <f>IFERROR(CLEAN(HLOOKUP(P$1,'1.源数据-产品报告-消费降序'!P:P,ROW(),0)),"")</f>
        <v/>
      </c>
      <c r="Q959" s="69" t="str">
        <f>IFERROR(CLEAN(HLOOKUP(Q$1,'1.源数据-产品报告-消费降序'!Q:Q,ROW(),0)),"")</f>
        <v/>
      </c>
      <c r="R959" s="69" t="str">
        <f>IFERROR(CLEAN(HLOOKUP(R$1,'1.源数据-产品报告-消费降序'!R:R,ROW(),0)),"")</f>
        <v/>
      </c>
      <c r="S95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59" s="69" t="str">
        <f>IFERROR(CLEAN(HLOOKUP(T$1,'1.源数据-产品报告-消费降序'!T:T,ROW(),0)),"")</f>
        <v/>
      </c>
      <c r="W959" s="69" t="str">
        <f>IFERROR(CLEAN(HLOOKUP(W$1,'1.源数据-产品报告-消费降序'!W:W,ROW(),0)),"")</f>
        <v/>
      </c>
      <c r="X959" s="69" t="str">
        <f>IFERROR(CLEAN(HLOOKUP(X$1,'1.源数据-产品报告-消费降序'!X:X,ROW(),0)),"")</f>
        <v/>
      </c>
      <c r="Y959" s="69" t="str">
        <f>IFERROR(CLEAN(HLOOKUP(Y$1,'1.源数据-产品报告-消费降序'!Y:Y,ROW(),0)),"")</f>
        <v/>
      </c>
      <c r="Z959" s="69" t="str">
        <f>IFERROR(CLEAN(HLOOKUP(Z$1,'1.源数据-产品报告-消费降序'!Z:Z,ROW(),0)),"")</f>
        <v/>
      </c>
      <c r="AA959" s="69" t="str">
        <f>IFERROR(CLEAN(HLOOKUP(AA$1,'1.源数据-产品报告-消费降序'!AA:AA,ROW(),0)),"")</f>
        <v/>
      </c>
      <c r="AB959" s="69" t="str">
        <f>IFERROR(CLEAN(HLOOKUP(AB$1,'1.源数据-产品报告-消费降序'!AB:AB,ROW(),0)),"")</f>
        <v/>
      </c>
      <c r="AC959" s="69" t="str">
        <f>IFERROR(CLEAN(HLOOKUP(AC$1,'1.源数据-产品报告-消费降序'!AC:AC,ROW(),0)),"")</f>
        <v/>
      </c>
      <c r="AD95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59" s="69" t="str">
        <f>IFERROR(CLEAN(HLOOKUP(AE$1,'1.源数据-产品报告-消费降序'!AE:AE,ROW(),0)),"")</f>
        <v/>
      </c>
      <c r="AH959" s="69" t="str">
        <f>IFERROR(CLEAN(HLOOKUP(AH$1,'1.源数据-产品报告-消费降序'!AH:AH,ROW(),0)),"")</f>
        <v/>
      </c>
      <c r="AI959" s="69" t="str">
        <f>IFERROR(CLEAN(HLOOKUP(AI$1,'1.源数据-产品报告-消费降序'!AI:AI,ROW(),0)),"")</f>
        <v/>
      </c>
      <c r="AJ959" s="69" t="str">
        <f>IFERROR(CLEAN(HLOOKUP(AJ$1,'1.源数据-产品报告-消费降序'!AJ:AJ,ROW(),0)),"")</f>
        <v/>
      </c>
      <c r="AK959" s="69" t="str">
        <f>IFERROR(CLEAN(HLOOKUP(AK$1,'1.源数据-产品报告-消费降序'!AK:AK,ROW(),0)),"")</f>
        <v/>
      </c>
      <c r="AL959" s="69" t="str">
        <f>IFERROR(CLEAN(HLOOKUP(AL$1,'1.源数据-产品报告-消费降序'!AL:AL,ROW(),0)),"")</f>
        <v/>
      </c>
      <c r="AM959" s="69" t="str">
        <f>IFERROR(CLEAN(HLOOKUP(AM$1,'1.源数据-产品报告-消费降序'!AM:AM,ROW(),0)),"")</f>
        <v/>
      </c>
      <c r="AN959" s="69" t="str">
        <f>IFERROR(CLEAN(HLOOKUP(AN$1,'1.源数据-产品报告-消费降序'!AN:AN,ROW(),0)),"")</f>
        <v/>
      </c>
      <c r="AO95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59" s="69" t="str">
        <f>IFERROR(CLEAN(HLOOKUP(AP$1,'1.源数据-产品报告-消费降序'!AP:AP,ROW(),0)),"")</f>
        <v/>
      </c>
      <c r="AS959" s="69" t="str">
        <f>IFERROR(CLEAN(HLOOKUP(AS$1,'1.源数据-产品报告-消费降序'!AS:AS,ROW(),0)),"")</f>
        <v/>
      </c>
      <c r="AT959" s="69" t="str">
        <f>IFERROR(CLEAN(HLOOKUP(AT$1,'1.源数据-产品报告-消费降序'!AT:AT,ROW(),0)),"")</f>
        <v/>
      </c>
      <c r="AU959" s="69" t="str">
        <f>IFERROR(CLEAN(HLOOKUP(AU$1,'1.源数据-产品报告-消费降序'!AU:AU,ROW(),0)),"")</f>
        <v/>
      </c>
      <c r="AV959" s="69" t="str">
        <f>IFERROR(CLEAN(HLOOKUP(AV$1,'1.源数据-产品报告-消费降序'!AV:AV,ROW(),0)),"")</f>
        <v/>
      </c>
      <c r="AW959" s="69" t="str">
        <f>IFERROR(CLEAN(HLOOKUP(AW$1,'1.源数据-产品报告-消费降序'!AW:AW,ROW(),0)),"")</f>
        <v/>
      </c>
      <c r="AX959" s="69" t="str">
        <f>IFERROR(CLEAN(HLOOKUP(AX$1,'1.源数据-产品报告-消费降序'!AX:AX,ROW(),0)),"")</f>
        <v/>
      </c>
      <c r="AY959" s="69" t="str">
        <f>IFERROR(CLEAN(HLOOKUP(AY$1,'1.源数据-产品报告-消费降序'!AY:AY,ROW(),0)),"")</f>
        <v/>
      </c>
      <c r="AZ95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59" s="69" t="str">
        <f>IFERROR(CLEAN(HLOOKUP(BA$1,'1.源数据-产品报告-消费降序'!BA:BA,ROW(),0)),"")</f>
        <v/>
      </c>
      <c r="BD959" s="69" t="str">
        <f>IFERROR(CLEAN(HLOOKUP(BD$1,'1.源数据-产品报告-消费降序'!BD:BD,ROW(),0)),"")</f>
        <v/>
      </c>
      <c r="BE959" s="69" t="str">
        <f>IFERROR(CLEAN(HLOOKUP(BE$1,'1.源数据-产品报告-消费降序'!BE:BE,ROW(),0)),"")</f>
        <v/>
      </c>
      <c r="BF959" s="69" t="str">
        <f>IFERROR(CLEAN(HLOOKUP(BF$1,'1.源数据-产品报告-消费降序'!BF:BF,ROW(),0)),"")</f>
        <v/>
      </c>
      <c r="BG959" s="69" t="str">
        <f>IFERROR(CLEAN(HLOOKUP(BG$1,'1.源数据-产品报告-消费降序'!BG:BG,ROW(),0)),"")</f>
        <v/>
      </c>
      <c r="BH959" s="69" t="str">
        <f>IFERROR(CLEAN(HLOOKUP(BH$1,'1.源数据-产品报告-消费降序'!BH:BH,ROW(),0)),"")</f>
        <v/>
      </c>
      <c r="BI959" s="69" t="str">
        <f>IFERROR(CLEAN(HLOOKUP(BI$1,'1.源数据-产品报告-消费降序'!BI:BI,ROW(),0)),"")</f>
        <v/>
      </c>
      <c r="BJ959" s="69" t="str">
        <f>IFERROR(CLEAN(HLOOKUP(BJ$1,'1.源数据-产品报告-消费降序'!BJ:BJ,ROW(),0)),"")</f>
        <v/>
      </c>
      <c r="BK95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59" s="69" t="str">
        <f>IFERROR(CLEAN(HLOOKUP(BL$1,'1.源数据-产品报告-消费降序'!BL:BL,ROW(),0)),"")</f>
        <v/>
      </c>
      <c r="BO959" s="69" t="str">
        <f>IFERROR(CLEAN(HLOOKUP(BO$1,'1.源数据-产品报告-消费降序'!BO:BO,ROW(),0)),"")</f>
        <v/>
      </c>
      <c r="BP959" s="69" t="str">
        <f>IFERROR(CLEAN(HLOOKUP(BP$1,'1.源数据-产品报告-消费降序'!BP:BP,ROW(),0)),"")</f>
        <v/>
      </c>
      <c r="BQ959" s="69" t="str">
        <f>IFERROR(CLEAN(HLOOKUP(BQ$1,'1.源数据-产品报告-消费降序'!BQ:BQ,ROW(),0)),"")</f>
        <v/>
      </c>
      <c r="BR959" s="69" t="str">
        <f>IFERROR(CLEAN(HLOOKUP(BR$1,'1.源数据-产品报告-消费降序'!BR:BR,ROW(),0)),"")</f>
        <v/>
      </c>
      <c r="BS959" s="69" t="str">
        <f>IFERROR(CLEAN(HLOOKUP(BS$1,'1.源数据-产品报告-消费降序'!BS:BS,ROW(),0)),"")</f>
        <v/>
      </c>
      <c r="BT959" s="69" t="str">
        <f>IFERROR(CLEAN(HLOOKUP(BT$1,'1.源数据-产品报告-消费降序'!BT:BT,ROW(),0)),"")</f>
        <v/>
      </c>
      <c r="BU959" s="69" t="str">
        <f>IFERROR(CLEAN(HLOOKUP(BU$1,'1.源数据-产品报告-消费降序'!BU:BU,ROW(),0)),"")</f>
        <v/>
      </c>
      <c r="BV95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59" s="69" t="str">
        <f>IFERROR(CLEAN(HLOOKUP(BW$1,'1.源数据-产品报告-消费降序'!BW:BW,ROW(),0)),"")</f>
        <v/>
      </c>
    </row>
    <row r="960" spans="1:75">
      <c r="A960" s="69" t="str">
        <f>IFERROR(CLEAN(HLOOKUP(A$1,'1.源数据-产品报告-消费降序'!A:A,ROW(),0)),"")</f>
        <v/>
      </c>
      <c r="B960" s="69" t="str">
        <f>IFERROR(CLEAN(HLOOKUP(B$1,'1.源数据-产品报告-消费降序'!B:B,ROW(),0)),"")</f>
        <v/>
      </c>
      <c r="C960" s="69" t="str">
        <f>IFERROR(CLEAN(HLOOKUP(C$1,'1.源数据-产品报告-消费降序'!C:C,ROW(),0)),"")</f>
        <v/>
      </c>
      <c r="D960" s="69" t="str">
        <f>IFERROR(CLEAN(HLOOKUP(D$1,'1.源数据-产品报告-消费降序'!D:D,ROW(),0)),"")</f>
        <v/>
      </c>
      <c r="E960" s="69" t="str">
        <f>IFERROR(CLEAN(HLOOKUP(E$1,'1.源数据-产品报告-消费降序'!E:E,ROW(),0)),"")</f>
        <v/>
      </c>
      <c r="F960" s="69" t="str">
        <f>IFERROR(CLEAN(HLOOKUP(F$1,'1.源数据-产品报告-消费降序'!F:F,ROW(),0)),"")</f>
        <v/>
      </c>
      <c r="G960" s="70">
        <f>IFERROR((HLOOKUP(G$1,'1.源数据-产品报告-消费降序'!G:G,ROW(),0)),"")</f>
        <v>0</v>
      </c>
      <c r="H96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0" s="69" t="str">
        <f>IFERROR(CLEAN(HLOOKUP(I$1,'1.源数据-产品报告-消费降序'!I:I,ROW(),0)),"")</f>
        <v/>
      </c>
      <c r="L960" s="69" t="str">
        <f>IFERROR(CLEAN(HLOOKUP(L$1,'1.源数据-产品报告-消费降序'!L:L,ROW(),0)),"")</f>
        <v/>
      </c>
      <c r="M960" s="69" t="str">
        <f>IFERROR(CLEAN(HLOOKUP(M$1,'1.源数据-产品报告-消费降序'!M:M,ROW(),0)),"")</f>
        <v/>
      </c>
      <c r="N960" s="69" t="str">
        <f>IFERROR(CLEAN(HLOOKUP(N$1,'1.源数据-产品报告-消费降序'!N:N,ROW(),0)),"")</f>
        <v/>
      </c>
      <c r="O960" s="69" t="str">
        <f>IFERROR(CLEAN(HLOOKUP(O$1,'1.源数据-产品报告-消费降序'!O:O,ROW(),0)),"")</f>
        <v/>
      </c>
      <c r="P960" s="69" t="str">
        <f>IFERROR(CLEAN(HLOOKUP(P$1,'1.源数据-产品报告-消费降序'!P:P,ROW(),0)),"")</f>
        <v/>
      </c>
      <c r="Q960" s="69" t="str">
        <f>IFERROR(CLEAN(HLOOKUP(Q$1,'1.源数据-产品报告-消费降序'!Q:Q,ROW(),0)),"")</f>
        <v/>
      </c>
      <c r="R960" s="69" t="str">
        <f>IFERROR(CLEAN(HLOOKUP(R$1,'1.源数据-产品报告-消费降序'!R:R,ROW(),0)),"")</f>
        <v/>
      </c>
      <c r="S96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0" s="69" t="str">
        <f>IFERROR(CLEAN(HLOOKUP(T$1,'1.源数据-产品报告-消费降序'!T:T,ROW(),0)),"")</f>
        <v/>
      </c>
      <c r="W960" s="69" t="str">
        <f>IFERROR(CLEAN(HLOOKUP(W$1,'1.源数据-产品报告-消费降序'!W:W,ROW(),0)),"")</f>
        <v/>
      </c>
      <c r="X960" s="69" t="str">
        <f>IFERROR(CLEAN(HLOOKUP(X$1,'1.源数据-产品报告-消费降序'!X:X,ROW(),0)),"")</f>
        <v/>
      </c>
      <c r="Y960" s="69" t="str">
        <f>IFERROR(CLEAN(HLOOKUP(Y$1,'1.源数据-产品报告-消费降序'!Y:Y,ROW(),0)),"")</f>
        <v/>
      </c>
      <c r="Z960" s="69" t="str">
        <f>IFERROR(CLEAN(HLOOKUP(Z$1,'1.源数据-产品报告-消费降序'!Z:Z,ROW(),0)),"")</f>
        <v/>
      </c>
      <c r="AA960" s="69" t="str">
        <f>IFERROR(CLEAN(HLOOKUP(AA$1,'1.源数据-产品报告-消费降序'!AA:AA,ROW(),0)),"")</f>
        <v/>
      </c>
      <c r="AB960" s="69" t="str">
        <f>IFERROR(CLEAN(HLOOKUP(AB$1,'1.源数据-产品报告-消费降序'!AB:AB,ROW(),0)),"")</f>
        <v/>
      </c>
      <c r="AC960" s="69" t="str">
        <f>IFERROR(CLEAN(HLOOKUP(AC$1,'1.源数据-产品报告-消费降序'!AC:AC,ROW(),0)),"")</f>
        <v/>
      </c>
      <c r="AD96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0" s="69" t="str">
        <f>IFERROR(CLEAN(HLOOKUP(AE$1,'1.源数据-产品报告-消费降序'!AE:AE,ROW(),0)),"")</f>
        <v/>
      </c>
      <c r="AH960" s="69" t="str">
        <f>IFERROR(CLEAN(HLOOKUP(AH$1,'1.源数据-产品报告-消费降序'!AH:AH,ROW(),0)),"")</f>
        <v/>
      </c>
      <c r="AI960" s="69" t="str">
        <f>IFERROR(CLEAN(HLOOKUP(AI$1,'1.源数据-产品报告-消费降序'!AI:AI,ROW(),0)),"")</f>
        <v/>
      </c>
      <c r="AJ960" s="69" t="str">
        <f>IFERROR(CLEAN(HLOOKUP(AJ$1,'1.源数据-产品报告-消费降序'!AJ:AJ,ROW(),0)),"")</f>
        <v/>
      </c>
      <c r="AK960" s="69" t="str">
        <f>IFERROR(CLEAN(HLOOKUP(AK$1,'1.源数据-产品报告-消费降序'!AK:AK,ROW(),0)),"")</f>
        <v/>
      </c>
      <c r="AL960" s="69" t="str">
        <f>IFERROR(CLEAN(HLOOKUP(AL$1,'1.源数据-产品报告-消费降序'!AL:AL,ROW(),0)),"")</f>
        <v/>
      </c>
      <c r="AM960" s="69" t="str">
        <f>IFERROR(CLEAN(HLOOKUP(AM$1,'1.源数据-产品报告-消费降序'!AM:AM,ROW(),0)),"")</f>
        <v/>
      </c>
      <c r="AN960" s="69" t="str">
        <f>IFERROR(CLEAN(HLOOKUP(AN$1,'1.源数据-产品报告-消费降序'!AN:AN,ROW(),0)),"")</f>
        <v/>
      </c>
      <c r="AO96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0" s="69" t="str">
        <f>IFERROR(CLEAN(HLOOKUP(AP$1,'1.源数据-产品报告-消费降序'!AP:AP,ROW(),0)),"")</f>
        <v/>
      </c>
      <c r="AS960" s="69" t="str">
        <f>IFERROR(CLEAN(HLOOKUP(AS$1,'1.源数据-产品报告-消费降序'!AS:AS,ROW(),0)),"")</f>
        <v/>
      </c>
      <c r="AT960" s="69" t="str">
        <f>IFERROR(CLEAN(HLOOKUP(AT$1,'1.源数据-产品报告-消费降序'!AT:AT,ROW(),0)),"")</f>
        <v/>
      </c>
      <c r="AU960" s="69" t="str">
        <f>IFERROR(CLEAN(HLOOKUP(AU$1,'1.源数据-产品报告-消费降序'!AU:AU,ROW(),0)),"")</f>
        <v/>
      </c>
      <c r="AV960" s="69" t="str">
        <f>IFERROR(CLEAN(HLOOKUP(AV$1,'1.源数据-产品报告-消费降序'!AV:AV,ROW(),0)),"")</f>
        <v/>
      </c>
      <c r="AW960" s="69" t="str">
        <f>IFERROR(CLEAN(HLOOKUP(AW$1,'1.源数据-产品报告-消费降序'!AW:AW,ROW(),0)),"")</f>
        <v/>
      </c>
      <c r="AX960" s="69" t="str">
        <f>IFERROR(CLEAN(HLOOKUP(AX$1,'1.源数据-产品报告-消费降序'!AX:AX,ROW(),0)),"")</f>
        <v/>
      </c>
      <c r="AY960" s="69" t="str">
        <f>IFERROR(CLEAN(HLOOKUP(AY$1,'1.源数据-产品报告-消费降序'!AY:AY,ROW(),0)),"")</f>
        <v/>
      </c>
      <c r="AZ96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0" s="69" t="str">
        <f>IFERROR(CLEAN(HLOOKUP(BA$1,'1.源数据-产品报告-消费降序'!BA:BA,ROW(),0)),"")</f>
        <v/>
      </c>
      <c r="BD960" s="69" t="str">
        <f>IFERROR(CLEAN(HLOOKUP(BD$1,'1.源数据-产品报告-消费降序'!BD:BD,ROW(),0)),"")</f>
        <v/>
      </c>
      <c r="BE960" s="69" t="str">
        <f>IFERROR(CLEAN(HLOOKUP(BE$1,'1.源数据-产品报告-消费降序'!BE:BE,ROW(),0)),"")</f>
        <v/>
      </c>
      <c r="BF960" s="69" t="str">
        <f>IFERROR(CLEAN(HLOOKUP(BF$1,'1.源数据-产品报告-消费降序'!BF:BF,ROW(),0)),"")</f>
        <v/>
      </c>
      <c r="BG960" s="69" t="str">
        <f>IFERROR(CLEAN(HLOOKUP(BG$1,'1.源数据-产品报告-消费降序'!BG:BG,ROW(),0)),"")</f>
        <v/>
      </c>
      <c r="BH960" s="69" t="str">
        <f>IFERROR(CLEAN(HLOOKUP(BH$1,'1.源数据-产品报告-消费降序'!BH:BH,ROW(),0)),"")</f>
        <v/>
      </c>
      <c r="BI960" s="69" t="str">
        <f>IFERROR(CLEAN(HLOOKUP(BI$1,'1.源数据-产品报告-消费降序'!BI:BI,ROW(),0)),"")</f>
        <v/>
      </c>
      <c r="BJ960" s="69" t="str">
        <f>IFERROR(CLEAN(HLOOKUP(BJ$1,'1.源数据-产品报告-消费降序'!BJ:BJ,ROW(),0)),"")</f>
        <v/>
      </c>
      <c r="BK96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0" s="69" t="str">
        <f>IFERROR(CLEAN(HLOOKUP(BL$1,'1.源数据-产品报告-消费降序'!BL:BL,ROW(),0)),"")</f>
        <v/>
      </c>
      <c r="BO960" s="69" t="str">
        <f>IFERROR(CLEAN(HLOOKUP(BO$1,'1.源数据-产品报告-消费降序'!BO:BO,ROW(),0)),"")</f>
        <v/>
      </c>
      <c r="BP960" s="69" t="str">
        <f>IFERROR(CLEAN(HLOOKUP(BP$1,'1.源数据-产品报告-消费降序'!BP:BP,ROW(),0)),"")</f>
        <v/>
      </c>
      <c r="BQ960" s="69" t="str">
        <f>IFERROR(CLEAN(HLOOKUP(BQ$1,'1.源数据-产品报告-消费降序'!BQ:BQ,ROW(),0)),"")</f>
        <v/>
      </c>
      <c r="BR960" s="69" t="str">
        <f>IFERROR(CLEAN(HLOOKUP(BR$1,'1.源数据-产品报告-消费降序'!BR:BR,ROW(),0)),"")</f>
        <v/>
      </c>
      <c r="BS960" s="69" t="str">
        <f>IFERROR(CLEAN(HLOOKUP(BS$1,'1.源数据-产品报告-消费降序'!BS:BS,ROW(),0)),"")</f>
        <v/>
      </c>
      <c r="BT960" s="69" t="str">
        <f>IFERROR(CLEAN(HLOOKUP(BT$1,'1.源数据-产品报告-消费降序'!BT:BT,ROW(),0)),"")</f>
        <v/>
      </c>
      <c r="BU960" s="69" t="str">
        <f>IFERROR(CLEAN(HLOOKUP(BU$1,'1.源数据-产品报告-消费降序'!BU:BU,ROW(),0)),"")</f>
        <v/>
      </c>
      <c r="BV96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0" s="69" t="str">
        <f>IFERROR(CLEAN(HLOOKUP(BW$1,'1.源数据-产品报告-消费降序'!BW:BW,ROW(),0)),"")</f>
        <v/>
      </c>
    </row>
    <row r="961" spans="1:75">
      <c r="A961" s="69" t="str">
        <f>IFERROR(CLEAN(HLOOKUP(A$1,'1.源数据-产品报告-消费降序'!A:A,ROW(),0)),"")</f>
        <v/>
      </c>
      <c r="B961" s="69" t="str">
        <f>IFERROR(CLEAN(HLOOKUP(B$1,'1.源数据-产品报告-消费降序'!B:B,ROW(),0)),"")</f>
        <v/>
      </c>
      <c r="C961" s="69" t="str">
        <f>IFERROR(CLEAN(HLOOKUP(C$1,'1.源数据-产品报告-消费降序'!C:C,ROW(),0)),"")</f>
        <v/>
      </c>
      <c r="D961" s="69" t="str">
        <f>IFERROR(CLEAN(HLOOKUP(D$1,'1.源数据-产品报告-消费降序'!D:D,ROW(),0)),"")</f>
        <v/>
      </c>
      <c r="E961" s="69" t="str">
        <f>IFERROR(CLEAN(HLOOKUP(E$1,'1.源数据-产品报告-消费降序'!E:E,ROW(),0)),"")</f>
        <v/>
      </c>
      <c r="F961" s="69" t="str">
        <f>IFERROR(CLEAN(HLOOKUP(F$1,'1.源数据-产品报告-消费降序'!F:F,ROW(),0)),"")</f>
        <v/>
      </c>
      <c r="G961" s="70">
        <f>IFERROR((HLOOKUP(G$1,'1.源数据-产品报告-消费降序'!G:G,ROW(),0)),"")</f>
        <v>0</v>
      </c>
      <c r="H96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1" s="69" t="str">
        <f>IFERROR(CLEAN(HLOOKUP(I$1,'1.源数据-产品报告-消费降序'!I:I,ROW(),0)),"")</f>
        <v/>
      </c>
      <c r="L961" s="69" t="str">
        <f>IFERROR(CLEAN(HLOOKUP(L$1,'1.源数据-产品报告-消费降序'!L:L,ROW(),0)),"")</f>
        <v/>
      </c>
      <c r="M961" s="69" t="str">
        <f>IFERROR(CLEAN(HLOOKUP(M$1,'1.源数据-产品报告-消费降序'!M:M,ROW(),0)),"")</f>
        <v/>
      </c>
      <c r="N961" s="69" t="str">
        <f>IFERROR(CLEAN(HLOOKUP(N$1,'1.源数据-产品报告-消费降序'!N:N,ROW(),0)),"")</f>
        <v/>
      </c>
      <c r="O961" s="69" t="str">
        <f>IFERROR(CLEAN(HLOOKUP(O$1,'1.源数据-产品报告-消费降序'!O:O,ROW(),0)),"")</f>
        <v/>
      </c>
      <c r="P961" s="69" t="str">
        <f>IFERROR(CLEAN(HLOOKUP(P$1,'1.源数据-产品报告-消费降序'!P:P,ROW(),0)),"")</f>
        <v/>
      </c>
      <c r="Q961" s="69" t="str">
        <f>IFERROR(CLEAN(HLOOKUP(Q$1,'1.源数据-产品报告-消费降序'!Q:Q,ROW(),0)),"")</f>
        <v/>
      </c>
      <c r="R961" s="69" t="str">
        <f>IFERROR(CLEAN(HLOOKUP(R$1,'1.源数据-产品报告-消费降序'!R:R,ROW(),0)),"")</f>
        <v/>
      </c>
      <c r="S96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1" s="69" t="str">
        <f>IFERROR(CLEAN(HLOOKUP(T$1,'1.源数据-产品报告-消费降序'!T:T,ROW(),0)),"")</f>
        <v/>
      </c>
      <c r="W961" s="69" t="str">
        <f>IFERROR(CLEAN(HLOOKUP(W$1,'1.源数据-产品报告-消费降序'!W:W,ROW(),0)),"")</f>
        <v/>
      </c>
      <c r="X961" s="69" t="str">
        <f>IFERROR(CLEAN(HLOOKUP(X$1,'1.源数据-产品报告-消费降序'!X:X,ROW(),0)),"")</f>
        <v/>
      </c>
      <c r="Y961" s="69" t="str">
        <f>IFERROR(CLEAN(HLOOKUP(Y$1,'1.源数据-产品报告-消费降序'!Y:Y,ROW(),0)),"")</f>
        <v/>
      </c>
      <c r="Z961" s="69" t="str">
        <f>IFERROR(CLEAN(HLOOKUP(Z$1,'1.源数据-产品报告-消费降序'!Z:Z,ROW(),0)),"")</f>
        <v/>
      </c>
      <c r="AA961" s="69" t="str">
        <f>IFERROR(CLEAN(HLOOKUP(AA$1,'1.源数据-产品报告-消费降序'!AA:AA,ROW(),0)),"")</f>
        <v/>
      </c>
      <c r="AB961" s="69" t="str">
        <f>IFERROR(CLEAN(HLOOKUP(AB$1,'1.源数据-产品报告-消费降序'!AB:AB,ROW(),0)),"")</f>
        <v/>
      </c>
      <c r="AC961" s="69" t="str">
        <f>IFERROR(CLEAN(HLOOKUP(AC$1,'1.源数据-产品报告-消费降序'!AC:AC,ROW(),0)),"")</f>
        <v/>
      </c>
      <c r="AD96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1" s="69" t="str">
        <f>IFERROR(CLEAN(HLOOKUP(AE$1,'1.源数据-产品报告-消费降序'!AE:AE,ROW(),0)),"")</f>
        <v/>
      </c>
      <c r="AH961" s="69" t="str">
        <f>IFERROR(CLEAN(HLOOKUP(AH$1,'1.源数据-产品报告-消费降序'!AH:AH,ROW(),0)),"")</f>
        <v/>
      </c>
      <c r="AI961" s="69" t="str">
        <f>IFERROR(CLEAN(HLOOKUP(AI$1,'1.源数据-产品报告-消费降序'!AI:AI,ROW(),0)),"")</f>
        <v/>
      </c>
      <c r="AJ961" s="69" t="str">
        <f>IFERROR(CLEAN(HLOOKUP(AJ$1,'1.源数据-产品报告-消费降序'!AJ:AJ,ROW(),0)),"")</f>
        <v/>
      </c>
      <c r="AK961" s="69" t="str">
        <f>IFERROR(CLEAN(HLOOKUP(AK$1,'1.源数据-产品报告-消费降序'!AK:AK,ROW(),0)),"")</f>
        <v/>
      </c>
      <c r="AL961" s="69" t="str">
        <f>IFERROR(CLEAN(HLOOKUP(AL$1,'1.源数据-产品报告-消费降序'!AL:AL,ROW(),0)),"")</f>
        <v/>
      </c>
      <c r="AM961" s="69" t="str">
        <f>IFERROR(CLEAN(HLOOKUP(AM$1,'1.源数据-产品报告-消费降序'!AM:AM,ROW(),0)),"")</f>
        <v/>
      </c>
      <c r="AN961" s="69" t="str">
        <f>IFERROR(CLEAN(HLOOKUP(AN$1,'1.源数据-产品报告-消费降序'!AN:AN,ROW(),0)),"")</f>
        <v/>
      </c>
      <c r="AO96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1" s="69" t="str">
        <f>IFERROR(CLEAN(HLOOKUP(AP$1,'1.源数据-产品报告-消费降序'!AP:AP,ROW(),0)),"")</f>
        <v/>
      </c>
      <c r="AS961" s="69" t="str">
        <f>IFERROR(CLEAN(HLOOKUP(AS$1,'1.源数据-产品报告-消费降序'!AS:AS,ROW(),0)),"")</f>
        <v/>
      </c>
      <c r="AT961" s="69" t="str">
        <f>IFERROR(CLEAN(HLOOKUP(AT$1,'1.源数据-产品报告-消费降序'!AT:AT,ROW(),0)),"")</f>
        <v/>
      </c>
      <c r="AU961" s="69" t="str">
        <f>IFERROR(CLEAN(HLOOKUP(AU$1,'1.源数据-产品报告-消费降序'!AU:AU,ROW(),0)),"")</f>
        <v/>
      </c>
      <c r="AV961" s="69" t="str">
        <f>IFERROR(CLEAN(HLOOKUP(AV$1,'1.源数据-产品报告-消费降序'!AV:AV,ROW(),0)),"")</f>
        <v/>
      </c>
      <c r="AW961" s="69" t="str">
        <f>IFERROR(CLEAN(HLOOKUP(AW$1,'1.源数据-产品报告-消费降序'!AW:AW,ROW(),0)),"")</f>
        <v/>
      </c>
      <c r="AX961" s="69" t="str">
        <f>IFERROR(CLEAN(HLOOKUP(AX$1,'1.源数据-产品报告-消费降序'!AX:AX,ROW(),0)),"")</f>
        <v/>
      </c>
      <c r="AY961" s="69" t="str">
        <f>IFERROR(CLEAN(HLOOKUP(AY$1,'1.源数据-产品报告-消费降序'!AY:AY,ROW(),0)),"")</f>
        <v/>
      </c>
      <c r="AZ96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1" s="69" t="str">
        <f>IFERROR(CLEAN(HLOOKUP(BA$1,'1.源数据-产品报告-消费降序'!BA:BA,ROW(),0)),"")</f>
        <v/>
      </c>
      <c r="BD961" s="69" t="str">
        <f>IFERROR(CLEAN(HLOOKUP(BD$1,'1.源数据-产品报告-消费降序'!BD:BD,ROW(),0)),"")</f>
        <v/>
      </c>
      <c r="BE961" s="69" t="str">
        <f>IFERROR(CLEAN(HLOOKUP(BE$1,'1.源数据-产品报告-消费降序'!BE:BE,ROW(),0)),"")</f>
        <v/>
      </c>
      <c r="BF961" s="69" t="str">
        <f>IFERROR(CLEAN(HLOOKUP(BF$1,'1.源数据-产品报告-消费降序'!BF:BF,ROW(),0)),"")</f>
        <v/>
      </c>
      <c r="BG961" s="69" t="str">
        <f>IFERROR(CLEAN(HLOOKUP(BG$1,'1.源数据-产品报告-消费降序'!BG:BG,ROW(),0)),"")</f>
        <v/>
      </c>
      <c r="BH961" s="69" t="str">
        <f>IFERROR(CLEAN(HLOOKUP(BH$1,'1.源数据-产品报告-消费降序'!BH:BH,ROW(),0)),"")</f>
        <v/>
      </c>
      <c r="BI961" s="69" t="str">
        <f>IFERROR(CLEAN(HLOOKUP(BI$1,'1.源数据-产品报告-消费降序'!BI:BI,ROW(),0)),"")</f>
        <v/>
      </c>
      <c r="BJ961" s="69" t="str">
        <f>IFERROR(CLEAN(HLOOKUP(BJ$1,'1.源数据-产品报告-消费降序'!BJ:BJ,ROW(),0)),"")</f>
        <v/>
      </c>
      <c r="BK96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1" s="69" t="str">
        <f>IFERROR(CLEAN(HLOOKUP(BL$1,'1.源数据-产品报告-消费降序'!BL:BL,ROW(),0)),"")</f>
        <v/>
      </c>
      <c r="BO961" s="69" t="str">
        <f>IFERROR(CLEAN(HLOOKUP(BO$1,'1.源数据-产品报告-消费降序'!BO:BO,ROW(),0)),"")</f>
        <v/>
      </c>
      <c r="BP961" s="69" t="str">
        <f>IFERROR(CLEAN(HLOOKUP(BP$1,'1.源数据-产品报告-消费降序'!BP:BP,ROW(),0)),"")</f>
        <v/>
      </c>
      <c r="BQ961" s="69" t="str">
        <f>IFERROR(CLEAN(HLOOKUP(BQ$1,'1.源数据-产品报告-消费降序'!BQ:BQ,ROW(),0)),"")</f>
        <v/>
      </c>
      <c r="BR961" s="69" t="str">
        <f>IFERROR(CLEAN(HLOOKUP(BR$1,'1.源数据-产品报告-消费降序'!BR:BR,ROW(),0)),"")</f>
        <v/>
      </c>
      <c r="BS961" s="69" t="str">
        <f>IFERROR(CLEAN(HLOOKUP(BS$1,'1.源数据-产品报告-消费降序'!BS:BS,ROW(),0)),"")</f>
        <v/>
      </c>
      <c r="BT961" s="69" t="str">
        <f>IFERROR(CLEAN(HLOOKUP(BT$1,'1.源数据-产品报告-消费降序'!BT:BT,ROW(),0)),"")</f>
        <v/>
      </c>
      <c r="BU961" s="69" t="str">
        <f>IFERROR(CLEAN(HLOOKUP(BU$1,'1.源数据-产品报告-消费降序'!BU:BU,ROW(),0)),"")</f>
        <v/>
      </c>
      <c r="BV96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1" s="69" t="str">
        <f>IFERROR(CLEAN(HLOOKUP(BW$1,'1.源数据-产品报告-消费降序'!BW:BW,ROW(),0)),"")</f>
        <v/>
      </c>
    </row>
    <row r="962" spans="1:75">
      <c r="A962" s="69" t="str">
        <f>IFERROR(CLEAN(HLOOKUP(A$1,'1.源数据-产品报告-消费降序'!A:A,ROW(),0)),"")</f>
        <v/>
      </c>
      <c r="B962" s="69" t="str">
        <f>IFERROR(CLEAN(HLOOKUP(B$1,'1.源数据-产品报告-消费降序'!B:B,ROW(),0)),"")</f>
        <v/>
      </c>
      <c r="C962" s="69" t="str">
        <f>IFERROR(CLEAN(HLOOKUP(C$1,'1.源数据-产品报告-消费降序'!C:C,ROW(),0)),"")</f>
        <v/>
      </c>
      <c r="D962" s="69" t="str">
        <f>IFERROR(CLEAN(HLOOKUP(D$1,'1.源数据-产品报告-消费降序'!D:D,ROW(),0)),"")</f>
        <v/>
      </c>
      <c r="E962" s="69" t="str">
        <f>IFERROR(CLEAN(HLOOKUP(E$1,'1.源数据-产品报告-消费降序'!E:E,ROW(),0)),"")</f>
        <v/>
      </c>
      <c r="F962" s="69" t="str">
        <f>IFERROR(CLEAN(HLOOKUP(F$1,'1.源数据-产品报告-消费降序'!F:F,ROW(),0)),"")</f>
        <v/>
      </c>
      <c r="G962" s="70">
        <f>IFERROR((HLOOKUP(G$1,'1.源数据-产品报告-消费降序'!G:G,ROW(),0)),"")</f>
        <v>0</v>
      </c>
      <c r="H96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2" s="69" t="str">
        <f>IFERROR(CLEAN(HLOOKUP(I$1,'1.源数据-产品报告-消费降序'!I:I,ROW(),0)),"")</f>
        <v/>
      </c>
      <c r="L962" s="69" t="str">
        <f>IFERROR(CLEAN(HLOOKUP(L$1,'1.源数据-产品报告-消费降序'!L:L,ROW(),0)),"")</f>
        <v/>
      </c>
      <c r="M962" s="69" t="str">
        <f>IFERROR(CLEAN(HLOOKUP(M$1,'1.源数据-产品报告-消费降序'!M:M,ROW(),0)),"")</f>
        <v/>
      </c>
      <c r="N962" s="69" t="str">
        <f>IFERROR(CLEAN(HLOOKUP(N$1,'1.源数据-产品报告-消费降序'!N:N,ROW(),0)),"")</f>
        <v/>
      </c>
      <c r="O962" s="69" t="str">
        <f>IFERROR(CLEAN(HLOOKUP(O$1,'1.源数据-产品报告-消费降序'!O:O,ROW(),0)),"")</f>
        <v/>
      </c>
      <c r="P962" s="69" t="str">
        <f>IFERROR(CLEAN(HLOOKUP(P$1,'1.源数据-产品报告-消费降序'!P:P,ROW(),0)),"")</f>
        <v/>
      </c>
      <c r="Q962" s="69" t="str">
        <f>IFERROR(CLEAN(HLOOKUP(Q$1,'1.源数据-产品报告-消费降序'!Q:Q,ROW(),0)),"")</f>
        <v/>
      </c>
      <c r="R962" s="69" t="str">
        <f>IFERROR(CLEAN(HLOOKUP(R$1,'1.源数据-产品报告-消费降序'!R:R,ROW(),0)),"")</f>
        <v/>
      </c>
      <c r="S96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2" s="69" t="str">
        <f>IFERROR(CLEAN(HLOOKUP(T$1,'1.源数据-产品报告-消费降序'!T:T,ROW(),0)),"")</f>
        <v/>
      </c>
      <c r="W962" s="69" t="str">
        <f>IFERROR(CLEAN(HLOOKUP(W$1,'1.源数据-产品报告-消费降序'!W:W,ROW(),0)),"")</f>
        <v/>
      </c>
      <c r="X962" s="69" t="str">
        <f>IFERROR(CLEAN(HLOOKUP(X$1,'1.源数据-产品报告-消费降序'!X:X,ROW(),0)),"")</f>
        <v/>
      </c>
      <c r="Y962" s="69" t="str">
        <f>IFERROR(CLEAN(HLOOKUP(Y$1,'1.源数据-产品报告-消费降序'!Y:Y,ROW(),0)),"")</f>
        <v/>
      </c>
      <c r="Z962" s="69" t="str">
        <f>IFERROR(CLEAN(HLOOKUP(Z$1,'1.源数据-产品报告-消费降序'!Z:Z,ROW(),0)),"")</f>
        <v/>
      </c>
      <c r="AA962" s="69" t="str">
        <f>IFERROR(CLEAN(HLOOKUP(AA$1,'1.源数据-产品报告-消费降序'!AA:AA,ROW(),0)),"")</f>
        <v/>
      </c>
      <c r="AB962" s="69" t="str">
        <f>IFERROR(CLEAN(HLOOKUP(AB$1,'1.源数据-产品报告-消费降序'!AB:AB,ROW(),0)),"")</f>
        <v/>
      </c>
      <c r="AC962" s="69" t="str">
        <f>IFERROR(CLEAN(HLOOKUP(AC$1,'1.源数据-产品报告-消费降序'!AC:AC,ROW(),0)),"")</f>
        <v/>
      </c>
      <c r="AD96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2" s="69" t="str">
        <f>IFERROR(CLEAN(HLOOKUP(AE$1,'1.源数据-产品报告-消费降序'!AE:AE,ROW(),0)),"")</f>
        <v/>
      </c>
      <c r="AH962" s="69" t="str">
        <f>IFERROR(CLEAN(HLOOKUP(AH$1,'1.源数据-产品报告-消费降序'!AH:AH,ROW(),0)),"")</f>
        <v/>
      </c>
      <c r="AI962" s="69" t="str">
        <f>IFERROR(CLEAN(HLOOKUP(AI$1,'1.源数据-产品报告-消费降序'!AI:AI,ROW(),0)),"")</f>
        <v/>
      </c>
      <c r="AJ962" s="69" t="str">
        <f>IFERROR(CLEAN(HLOOKUP(AJ$1,'1.源数据-产品报告-消费降序'!AJ:AJ,ROW(),0)),"")</f>
        <v/>
      </c>
      <c r="AK962" s="69" t="str">
        <f>IFERROR(CLEAN(HLOOKUP(AK$1,'1.源数据-产品报告-消费降序'!AK:AK,ROW(),0)),"")</f>
        <v/>
      </c>
      <c r="AL962" s="69" t="str">
        <f>IFERROR(CLEAN(HLOOKUP(AL$1,'1.源数据-产品报告-消费降序'!AL:AL,ROW(),0)),"")</f>
        <v/>
      </c>
      <c r="AM962" s="69" t="str">
        <f>IFERROR(CLEAN(HLOOKUP(AM$1,'1.源数据-产品报告-消费降序'!AM:AM,ROW(),0)),"")</f>
        <v/>
      </c>
      <c r="AN962" s="69" t="str">
        <f>IFERROR(CLEAN(HLOOKUP(AN$1,'1.源数据-产品报告-消费降序'!AN:AN,ROW(),0)),"")</f>
        <v/>
      </c>
      <c r="AO96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2" s="69" t="str">
        <f>IFERROR(CLEAN(HLOOKUP(AP$1,'1.源数据-产品报告-消费降序'!AP:AP,ROW(),0)),"")</f>
        <v/>
      </c>
      <c r="AS962" s="69" t="str">
        <f>IFERROR(CLEAN(HLOOKUP(AS$1,'1.源数据-产品报告-消费降序'!AS:AS,ROW(),0)),"")</f>
        <v/>
      </c>
      <c r="AT962" s="69" t="str">
        <f>IFERROR(CLEAN(HLOOKUP(AT$1,'1.源数据-产品报告-消费降序'!AT:AT,ROW(),0)),"")</f>
        <v/>
      </c>
      <c r="AU962" s="69" t="str">
        <f>IFERROR(CLEAN(HLOOKUP(AU$1,'1.源数据-产品报告-消费降序'!AU:AU,ROW(),0)),"")</f>
        <v/>
      </c>
      <c r="AV962" s="69" t="str">
        <f>IFERROR(CLEAN(HLOOKUP(AV$1,'1.源数据-产品报告-消费降序'!AV:AV,ROW(),0)),"")</f>
        <v/>
      </c>
      <c r="AW962" s="69" t="str">
        <f>IFERROR(CLEAN(HLOOKUP(AW$1,'1.源数据-产品报告-消费降序'!AW:AW,ROW(),0)),"")</f>
        <v/>
      </c>
      <c r="AX962" s="69" t="str">
        <f>IFERROR(CLEAN(HLOOKUP(AX$1,'1.源数据-产品报告-消费降序'!AX:AX,ROW(),0)),"")</f>
        <v/>
      </c>
      <c r="AY962" s="69" t="str">
        <f>IFERROR(CLEAN(HLOOKUP(AY$1,'1.源数据-产品报告-消费降序'!AY:AY,ROW(),0)),"")</f>
        <v/>
      </c>
      <c r="AZ96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2" s="69" t="str">
        <f>IFERROR(CLEAN(HLOOKUP(BA$1,'1.源数据-产品报告-消费降序'!BA:BA,ROW(),0)),"")</f>
        <v/>
      </c>
      <c r="BD962" s="69" t="str">
        <f>IFERROR(CLEAN(HLOOKUP(BD$1,'1.源数据-产品报告-消费降序'!BD:BD,ROW(),0)),"")</f>
        <v/>
      </c>
      <c r="BE962" s="69" t="str">
        <f>IFERROR(CLEAN(HLOOKUP(BE$1,'1.源数据-产品报告-消费降序'!BE:BE,ROW(),0)),"")</f>
        <v/>
      </c>
      <c r="BF962" s="69" t="str">
        <f>IFERROR(CLEAN(HLOOKUP(BF$1,'1.源数据-产品报告-消费降序'!BF:BF,ROW(),0)),"")</f>
        <v/>
      </c>
      <c r="BG962" s="69" t="str">
        <f>IFERROR(CLEAN(HLOOKUP(BG$1,'1.源数据-产品报告-消费降序'!BG:BG,ROW(),0)),"")</f>
        <v/>
      </c>
      <c r="BH962" s="69" t="str">
        <f>IFERROR(CLEAN(HLOOKUP(BH$1,'1.源数据-产品报告-消费降序'!BH:BH,ROW(),0)),"")</f>
        <v/>
      </c>
      <c r="BI962" s="69" t="str">
        <f>IFERROR(CLEAN(HLOOKUP(BI$1,'1.源数据-产品报告-消费降序'!BI:BI,ROW(),0)),"")</f>
        <v/>
      </c>
      <c r="BJ962" s="69" t="str">
        <f>IFERROR(CLEAN(HLOOKUP(BJ$1,'1.源数据-产品报告-消费降序'!BJ:BJ,ROW(),0)),"")</f>
        <v/>
      </c>
      <c r="BK96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2" s="69" t="str">
        <f>IFERROR(CLEAN(HLOOKUP(BL$1,'1.源数据-产品报告-消费降序'!BL:BL,ROW(),0)),"")</f>
        <v/>
      </c>
      <c r="BO962" s="69" t="str">
        <f>IFERROR(CLEAN(HLOOKUP(BO$1,'1.源数据-产品报告-消费降序'!BO:BO,ROW(),0)),"")</f>
        <v/>
      </c>
      <c r="BP962" s="69" t="str">
        <f>IFERROR(CLEAN(HLOOKUP(BP$1,'1.源数据-产品报告-消费降序'!BP:BP,ROW(),0)),"")</f>
        <v/>
      </c>
      <c r="BQ962" s="69" t="str">
        <f>IFERROR(CLEAN(HLOOKUP(BQ$1,'1.源数据-产品报告-消费降序'!BQ:BQ,ROW(),0)),"")</f>
        <v/>
      </c>
      <c r="BR962" s="69" t="str">
        <f>IFERROR(CLEAN(HLOOKUP(BR$1,'1.源数据-产品报告-消费降序'!BR:BR,ROW(),0)),"")</f>
        <v/>
      </c>
      <c r="BS962" s="69" t="str">
        <f>IFERROR(CLEAN(HLOOKUP(BS$1,'1.源数据-产品报告-消费降序'!BS:BS,ROW(),0)),"")</f>
        <v/>
      </c>
      <c r="BT962" s="69" t="str">
        <f>IFERROR(CLEAN(HLOOKUP(BT$1,'1.源数据-产品报告-消费降序'!BT:BT,ROW(),0)),"")</f>
        <v/>
      </c>
      <c r="BU962" s="69" t="str">
        <f>IFERROR(CLEAN(HLOOKUP(BU$1,'1.源数据-产品报告-消费降序'!BU:BU,ROW(),0)),"")</f>
        <v/>
      </c>
      <c r="BV96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2" s="69" t="str">
        <f>IFERROR(CLEAN(HLOOKUP(BW$1,'1.源数据-产品报告-消费降序'!BW:BW,ROW(),0)),"")</f>
        <v/>
      </c>
    </row>
    <row r="963" spans="1:75">
      <c r="A963" s="69" t="str">
        <f>IFERROR(CLEAN(HLOOKUP(A$1,'1.源数据-产品报告-消费降序'!A:A,ROW(),0)),"")</f>
        <v/>
      </c>
      <c r="B963" s="69" t="str">
        <f>IFERROR(CLEAN(HLOOKUP(B$1,'1.源数据-产品报告-消费降序'!B:B,ROW(),0)),"")</f>
        <v/>
      </c>
      <c r="C963" s="69" t="str">
        <f>IFERROR(CLEAN(HLOOKUP(C$1,'1.源数据-产品报告-消费降序'!C:C,ROW(),0)),"")</f>
        <v/>
      </c>
      <c r="D963" s="69" t="str">
        <f>IFERROR(CLEAN(HLOOKUP(D$1,'1.源数据-产品报告-消费降序'!D:D,ROW(),0)),"")</f>
        <v/>
      </c>
      <c r="E963" s="69" t="str">
        <f>IFERROR(CLEAN(HLOOKUP(E$1,'1.源数据-产品报告-消费降序'!E:E,ROW(),0)),"")</f>
        <v/>
      </c>
      <c r="F963" s="69" t="str">
        <f>IFERROR(CLEAN(HLOOKUP(F$1,'1.源数据-产品报告-消费降序'!F:F,ROW(),0)),"")</f>
        <v/>
      </c>
      <c r="G963" s="70">
        <f>IFERROR((HLOOKUP(G$1,'1.源数据-产品报告-消费降序'!G:G,ROW(),0)),"")</f>
        <v>0</v>
      </c>
      <c r="H96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3" s="69" t="str">
        <f>IFERROR(CLEAN(HLOOKUP(I$1,'1.源数据-产品报告-消费降序'!I:I,ROW(),0)),"")</f>
        <v/>
      </c>
      <c r="L963" s="69" t="str">
        <f>IFERROR(CLEAN(HLOOKUP(L$1,'1.源数据-产品报告-消费降序'!L:L,ROW(),0)),"")</f>
        <v/>
      </c>
      <c r="M963" s="69" t="str">
        <f>IFERROR(CLEAN(HLOOKUP(M$1,'1.源数据-产品报告-消费降序'!M:M,ROW(),0)),"")</f>
        <v/>
      </c>
      <c r="N963" s="69" t="str">
        <f>IFERROR(CLEAN(HLOOKUP(N$1,'1.源数据-产品报告-消费降序'!N:N,ROW(),0)),"")</f>
        <v/>
      </c>
      <c r="O963" s="69" t="str">
        <f>IFERROR(CLEAN(HLOOKUP(O$1,'1.源数据-产品报告-消费降序'!O:O,ROW(),0)),"")</f>
        <v/>
      </c>
      <c r="P963" s="69" t="str">
        <f>IFERROR(CLEAN(HLOOKUP(P$1,'1.源数据-产品报告-消费降序'!P:P,ROW(),0)),"")</f>
        <v/>
      </c>
      <c r="Q963" s="69" t="str">
        <f>IFERROR(CLEAN(HLOOKUP(Q$1,'1.源数据-产品报告-消费降序'!Q:Q,ROW(),0)),"")</f>
        <v/>
      </c>
      <c r="R963" s="69" t="str">
        <f>IFERROR(CLEAN(HLOOKUP(R$1,'1.源数据-产品报告-消费降序'!R:R,ROW(),0)),"")</f>
        <v/>
      </c>
      <c r="S96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3" s="69" t="str">
        <f>IFERROR(CLEAN(HLOOKUP(T$1,'1.源数据-产品报告-消费降序'!T:T,ROW(),0)),"")</f>
        <v/>
      </c>
      <c r="W963" s="69" t="str">
        <f>IFERROR(CLEAN(HLOOKUP(W$1,'1.源数据-产品报告-消费降序'!W:W,ROW(),0)),"")</f>
        <v/>
      </c>
      <c r="X963" s="69" t="str">
        <f>IFERROR(CLEAN(HLOOKUP(X$1,'1.源数据-产品报告-消费降序'!X:X,ROW(),0)),"")</f>
        <v/>
      </c>
      <c r="Y963" s="69" t="str">
        <f>IFERROR(CLEAN(HLOOKUP(Y$1,'1.源数据-产品报告-消费降序'!Y:Y,ROW(),0)),"")</f>
        <v/>
      </c>
      <c r="Z963" s="69" t="str">
        <f>IFERROR(CLEAN(HLOOKUP(Z$1,'1.源数据-产品报告-消费降序'!Z:Z,ROW(),0)),"")</f>
        <v/>
      </c>
      <c r="AA963" s="69" t="str">
        <f>IFERROR(CLEAN(HLOOKUP(AA$1,'1.源数据-产品报告-消费降序'!AA:AA,ROW(),0)),"")</f>
        <v/>
      </c>
      <c r="AB963" s="69" t="str">
        <f>IFERROR(CLEAN(HLOOKUP(AB$1,'1.源数据-产品报告-消费降序'!AB:AB,ROW(),0)),"")</f>
        <v/>
      </c>
      <c r="AC963" s="69" t="str">
        <f>IFERROR(CLEAN(HLOOKUP(AC$1,'1.源数据-产品报告-消费降序'!AC:AC,ROW(),0)),"")</f>
        <v/>
      </c>
      <c r="AD96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3" s="69" t="str">
        <f>IFERROR(CLEAN(HLOOKUP(AE$1,'1.源数据-产品报告-消费降序'!AE:AE,ROW(),0)),"")</f>
        <v/>
      </c>
      <c r="AH963" s="69" t="str">
        <f>IFERROR(CLEAN(HLOOKUP(AH$1,'1.源数据-产品报告-消费降序'!AH:AH,ROW(),0)),"")</f>
        <v/>
      </c>
      <c r="AI963" s="69" t="str">
        <f>IFERROR(CLEAN(HLOOKUP(AI$1,'1.源数据-产品报告-消费降序'!AI:AI,ROW(),0)),"")</f>
        <v/>
      </c>
      <c r="AJ963" s="69" t="str">
        <f>IFERROR(CLEAN(HLOOKUP(AJ$1,'1.源数据-产品报告-消费降序'!AJ:AJ,ROW(),0)),"")</f>
        <v/>
      </c>
      <c r="AK963" s="69" t="str">
        <f>IFERROR(CLEAN(HLOOKUP(AK$1,'1.源数据-产品报告-消费降序'!AK:AK,ROW(),0)),"")</f>
        <v/>
      </c>
      <c r="AL963" s="69" t="str">
        <f>IFERROR(CLEAN(HLOOKUP(AL$1,'1.源数据-产品报告-消费降序'!AL:AL,ROW(),0)),"")</f>
        <v/>
      </c>
      <c r="AM963" s="69" t="str">
        <f>IFERROR(CLEAN(HLOOKUP(AM$1,'1.源数据-产品报告-消费降序'!AM:AM,ROW(),0)),"")</f>
        <v/>
      </c>
      <c r="AN963" s="69" t="str">
        <f>IFERROR(CLEAN(HLOOKUP(AN$1,'1.源数据-产品报告-消费降序'!AN:AN,ROW(),0)),"")</f>
        <v/>
      </c>
      <c r="AO96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3" s="69" t="str">
        <f>IFERROR(CLEAN(HLOOKUP(AP$1,'1.源数据-产品报告-消费降序'!AP:AP,ROW(),0)),"")</f>
        <v/>
      </c>
      <c r="AS963" s="69" t="str">
        <f>IFERROR(CLEAN(HLOOKUP(AS$1,'1.源数据-产品报告-消费降序'!AS:AS,ROW(),0)),"")</f>
        <v/>
      </c>
      <c r="AT963" s="69" t="str">
        <f>IFERROR(CLEAN(HLOOKUP(AT$1,'1.源数据-产品报告-消费降序'!AT:AT,ROW(),0)),"")</f>
        <v/>
      </c>
      <c r="AU963" s="69" t="str">
        <f>IFERROR(CLEAN(HLOOKUP(AU$1,'1.源数据-产品报告-消费降序'!AU:AU,ROW(),0)),"")</f>
        <v/>
      </c>
      <c r="AV963" s="69" t="str">
        <f>IFERROR(CLEAN(HLOOKUP(AV$1,'1.源数据-产品报告-消费降序'!AV:AV,ROW(),0)),"")</f>
        <v/>
      </c>
      <c r="AW963" s="69" t="str">
        <f>IFERROR(CLEAN(HLOOKUP(AW$1,'1.源数据-产品报告-消费降序'!AW:AW,ROW(),0)),"")</f>
        <v/>
      </c>
      <c r="AX963" s="69" t="str">
        <f>IFERROR(CLEAN(HLOOKUP(AX$1,'1.源数据-产品报告-消费降序'!AX:AX,ROW(),0)),"")</f>
        <v/>
      </c>
      <c r="AY963" s="69" t="str">
        <f>IFERROR(CLEAN(HLOOKUP(AY$1,'1.源数据-产品报告-消费降序'!AY:AY,ROW(),0)),"")</f>
        <v/>
      </c>
      <c r="AZ96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3" s="69" t="str">
        <f>IFERROR(CLEAN(HLOOKUP(BA$1,'1.源数据-产品报告-消费降序'!BA:BA,ROW(),0)),"")</f>
        <v/>
      </c>
      <c r="BD963" s="69" t="str">
        <f>IFERROR(CLEAN(HLOOKUP(BD$1,'1.源数据-产品报告-消费降序'!BD:BD,ROW(),0)),"")</f>
        <v/>
      </c>
      <c r="BE963" s="69" t="str">
        <f>IFERROR(CLEAN(HLOOKUP(BE$1,'1.源数据-产品报告-消费降序'!BE:BE,ROW(),0)),"")</f>
        <v/>
      </c>
      <c r="BF963" s="69" t="str">
        <f>IFERROR(CLEAN(HLOOKUP(BF$1,'1.源数据-产品报告-消费降序'!BF:BF,ROW(),0)),"")</f>
        <v/>
      </c>
      <c r="BG963" s="69" t="str">
        <f>IFERROR(CLEAN(HLOOKUP(BG$1,'1.源数据-产品报告-消费降序'!BG:BG,ROW(),0)),"")</f>
        <v/>
      </c>
      <c r="BH963" s="69" t="str">
        <f>IFERROR(CLEAN(HLOOKUP(BH$1,'1.源数据-产品报告-消费降序'!BH:BH,ROW(),0)),"")</f>
        <v/>
      </c>
      <c r="BI963" s="69" t="str">
        <f>IFERROR(CLEAN(HLOOKUP(BI$1,'1.源数据-产品报告-消费降序'!BI:BI,ROW(),0)),"")</f>
        <v/>
      </c>
      <c r="BJ963" s="69" t="str">
        <f>IFERROR(CLEAN(HLOOKUP(BJ$1,'1.源数据-产品报告-消费降序'!BJ:BJ,ROW(),0)),"")</f>
        <v/>
      </c>
      <c r="BK96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3" s="69" t="str">
        <f>IFERROR(CLEAN(HLOOKUP(BL$1,'1.源数据-产品报告-消费降序'!BL:BL,ROW(),0)),"")</f>
        <v/>
      </c>
      <c r="BO963" s="69" t="str">
        <f>IFERROR(CLEAN(HLOOKUP(BO$1,'1.源数据-产品报告-消费降序'!BO:BO,ROW(),0)),"")</f>
        <v/>
      </c>
      <c r="BP963" s="69" t="str">
        <f>IFERROR(CLEAN(HLOOKUP(BP$1,'1.源数据-产品报告-消费降序'!BP:BP,ROW(),0)),"")</f>
        <v/>
      </c>
      <c r="BQ963" s="69" t="str">
        <f>IFERROR(CLEAN(HLOOKUP(BQ$1,'1.源数据-产品报告-消费降序'!BQ:BQ,ROW(),0)),"")</f>
        <v/>
      </c>
      <c r="BR963" s="69" t="str">
        <f>IFERROR(CLEAN(HLOOKUP(BR$1,'1.源数据-产品报告-消费降序'!BR:BR,ROW(),0)),"")</f>
        <v/>
      </c>
      <c r="BS963" s="69" t="str">
        <f>IFERROR(CLEAN(HLOOKUP(BS$1,'1.源数据-产品报告-消费降序'!BS:BS,ROW(),0)),"")</f>
        <v/>
      </c>
      <c r="BT963" s="69" t="str">
        <f>IFERROR(CLEAN(HLOOKUP(BT$1,'1.源数据-产品报告-消费降序'!BT:BT,ROW(),0)),"")</f>
        <v/>
      </c>
      <c r="BU963" s="69" t="str">
        <f>IFERROR(CLEAN(HLOOKUP(BU$1,'1.源数据-产品报告-消费降序'!BU:BU,ROW(),0)),"")</f>
        <v/>
      </c>
      <c r="BV96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3" s="69" t="str">
        <f>IFERROR(CLEAN(HLOOKUP(BW$1,'1.源数据-产品报告-消费降序'!BW:BW,ROW(),0)),"")</f>
        <v/>
      </c>
    </row>
    <row r="964" spans="1:75">
      <c r="A964" s="69" t="str">
        <f>IFERROR(CLEAN(HLOOKUP(A$1,'1.源数据-产品报告-消费降序'!A:A,ROW(),0)),"")</f>
        <v/>
      </c>
      <c r="B964" s="69" t="str">
        <f>IFERROR(CLEAN(HLOOKUP(B$1,'1.源数据-产品报告-消费降序'!B:B,ROW(),0)),"")</f>
        <v/>
      </c>
      <c r="C964" s="69" t="str">
        <f>IFERROR(CLEAN(HLOOKUP(C$1,'1.源数据-产品报告-消费降序'!C:C,ROW(),0)),"")</f>
        <v/>
      </c>
      <c r="D964" s="69" t="str">
        <f>IFERROR(CLEAN(HLOOKUP(D$1,'1.源数据-产品报告-消费降序'!D:D,ROW(),0)),"")</f>
        <v/>
      </c>
      <c r="E964" s="69" t="str">
        <f>IFERROR(CLEAN(HLOOKUP(E$1,'1.源数据-产品报告-消费降序'!E:E,ROW(),0)),"")</f>
        <v/>
      </c>
      <c r="F964" s="69" t="str">
        <f>IFERROR(CLEAN(HLOOKUP(F$1,'1.源数据-产品报告-消费降序'!F:F,ROW(),0)),"")</f>
        <v/>
      </c>
      <c r="G964" s="70">
        <f>IFERROR((HLOOKUP(G$1,'1.源数据-产品报告-消费降序'!G:G,ROW(),0)),"")</f>
        <v>0</v>
      </c>
      <c r="H96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4" s="69" t="str">
        <f>IFERROR(CLEAN(HLOOKUP(I$1,'1.源数据-产品报告-消费降序'!I:I,ROW(),0)),"")</f>
        <v/>
      </c>
      <c r="L964" s="69" t="str">
        <f>IFERROR(CLEAN(HLOOKUP(L$1,'1.源数据-产品报告-消费降序'!L:L,ROW(),0)),"")</f>
        <v/>
      </c>
      <c r="M964" s="69" t="str">
        <f>IFERROR(CLEAN(HLOOKUP(M$1,'1.源数据-产品报告-消费降序'!M:M,ROW(),0)),"")</f>
        <v/>
      </c>
      <c r="N964" s="69" t="str">
        <f>IFERROR(CLEAN(HLOOKUP(N$1,'1.源数据-产品报告-消费降序'!N:N,ROW(),0)),"")</f>
        <v/>
      </c>
      <c r="O964" s="69" t="str">
        <f>IFERROR(CLEAN(HLOOKUP(O$1,'1.源数据-产品报告-消费降序'!O:O,ROW(),0)),"")</f>
        <v/>
      </c>
      <c r="P964" s="69" t="str">
        <f>IFERROR(CLEAN(HLOOKUP(P$1,'1.源数据-产品报告-消费降序'!P:P,ROW(),0)),"")</f>
        <v/>
      </c>
      <c r="Q964" s="69" t="str">
        <f>IFERROR(CLEAN(HLOOKUP(Q$1,'1.源数据-产品报告-消费降序'!Q:Q,ROW(),0)),"")</f>
        <v/>
      </c>
      <c r="R964" s="69" t="str">
        <f>IFERROR(CLEAN(HLOOKUP(R$1,'1.源数据-产品报告-消费降序'!R:R,ROW(),0)),"")</f>
        <v/>
      </c>
      <c r="S96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4" s="69" t="str">
        <f>IFERROR(CLEAN(HLOOKUP(T$1,'1.源数据-产品报告-消费降序'!T:T,ROW(),0)),"")</f>
        <v/>
      </c>
      <c r="W964" s="69" t="str">
        <f>IFERROR(CLEAN(HLOOKUP(W$1,'1.源数据-产品报告-消费降序'!W:W,ROW(),0)),"")</f>
        <v/>
      </c>
      <c r="X964" s="69" t="str">
        <f>IFERROR(CLEAN(HLOOKUP(X$1,'1.源数据-产品报告-消费降序'!X:X,ROW(),0)),"")</f>
        <v/>
      </c>
      <c r="Y964" s="69" t="str">
        <f>IFERROR(CLEAN(HLOOKUP(Y$1,'1.源数据-产品报告-消费降序'!Y:Y,ROW(),0)),"")</f>
        <v/>
      </c>
      <c r="Z964" s="69" t="str">
        <f>IFERROR(CLEAN(HLOOKUP(Z$1,'1.源数据-产品报告-消费降序'!Z:Z,ROW(),0)),"")</f>
        <v/>
      </c>
      <c r="AA964" s="69" t="str">
        <f>IFERROR(CLEAN(HLOOKUP(AA$1,'1.源数据-产品报告-消费降序'!AA:AA,ROW(),0)),"")</f>
        <v/>
      </c>
      <c r="AB964" s="69" t="str">
        <f>IFERROR(CLEAN(HLOOKUP(AB$1,'1.源数据-产品报告-消费降序'!AB:AB,ROW(),0)),"")</f>
        <v/>
      </c>
      <c r="AC964" s="69" t="str">
        <f>IFERROR(CLEAN(HLOOKUP(AC$1,'1.源数据-产品报告-消费降序'!AC:AC,ROW(),0)),"")</f>
        <v/>
      </c>
      <c r="AD96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4" s="69" t="str">
        <f>IFERROR(CLEAN(HLOOKUP(AE$1,'1.源数据-产品报告-消费降序'!AE:AE,ROW(),0)),"")</f>
        <v/>
      </c>
      <c r="AH964" s="69" t="str">
        <f>IFERROR(CLEAN(HLOOKUP(AH$1,'1.源数据-产品报告-消费降序'!AH:AH,ROW(),0)),"")</f>
        <v/>
      </c>
      <c r="AI964" s="69" t="str">
        <f>IFERROR(CLEAN(HLOOKUP(AI$1,'1.源数据-产品报告-消费降序'!AI:AI,ROW(),0)),"")</f>
        <v/>
      </c>
      <c r="AJ964" s="69" t="str">
        <f>IFERROR(CLEAN(HLOOKUP(AJ$1,'1.源数据-产品报告-消费降序'!AJ:AJ,ROW(),0)),"")</f>
        <v/>
      </c>
      <c r="AK964" s="69" t="str">
        <f>IFERROR(CLEAN(HLOOKUP(AK$1,'1.源数据-产品报告-消费降序'!AK:AK,ROW(),0)),"")</f>
        <v/>
      </c>
      <c r="AL964" s="69" t="str">
        <f>IFERROR(CLEAN(HLOOKUP(AL$1,'1.源数据-产品报告-消费降序'!AL:AL,ROW(),0)),"")</f>
        <v/>
      </c>
      <c r="AM964" s="69" t="str">
        <f>IFERROR(CLEAN(HLOOKUP(AM$1,'1.源数据-产品报告-消费降序'!AM:AM,ROW(),0)),"")</f>
        <v/>
      </c>
      <c r="AN964" s="69" t="str">
        <f>IFERROR(CLEAN(HLOOKUP(AN$1,'1.源数据-产品报告-消费降序'!AN:AN,ROW(),0)),"")</f>
        <v/>
      </c>
      <c r="AO96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4" s="69" t="str">
        <f>IFERROR(CLEAN(HLOOKUP(AP$1,'1.源数据-产品报告-消费降序'!AP:AP,ROW(),0)),"")</f>
        <v/>
      </c>
      <c r="AS964" s="69" t="str">
        <f>IFERROR(CLEAN(HLOOKUP(AS$1,'1.源数据-产品报告-消费降序'!AS:AS,ROW(),0)),"")</f>
        <v/>
      </c>
      <c r="AT964" s="69" t="str">
        <f>IFERROR(CLEAN(HLOOKUP(AT$1,'1.源数据-产品报告-消费降序'!AT:AT,ROW(),0)),"")</f>
        <v/>
      </c>
      <c r="AU964" s="69" t="str">
        <f>IFERROR(CLEAN(HLOOKUP(AU$1,'1.源数据-产品报告-消费降序'!AU:AU,ROW(),0)),"")</f>
        <v/>
      </c>
      <c r="AV964" s="69" t="str">
        <f>IFERROR(CLEAN(HLOOKUP(AV$1,'1.源数据-产品报告-消费降序'!AV:AV,ROW(),0)),"")</f>
        <v/>
      </c>
      <c r="AW964" s="69" t="str">
        <f>IFERROR(CLEAN(HLOOKUP(AW$1,'1.源数据-产品报告-消费降序'!AW:AW,ROW(),0)),"")</f>
        <v/>
      </c>
      <c r="AX964" s="69" t="str">
        <f>IFERROR(CLEAN(HLOOKUP(AX$1,'1.源数据-产品报告-消费降序'!AX:AX,ROW(),0)),"")</f>
        <v/>
      </c>
      <c r="AY964" s="69" t="str">
        <f>IFERROR(CLEAN(HLOOKUP(AY$1,'1.源数据-产品报告-消费降序'!AY:AY,ROW(),0)),"")</f>
        <v/>
      </c>
      <c r="AZ96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4" s="69" t="str">
        <f>IFERROR(CLEAN(HLOOKUP(BA$1,'1.源数据-产品报告-消费降序'!BA:BA,ROW(),0)),"")</f>
        <v/>
      </c>
      <c r="BD964" s="69" t="str">
        <f>IFERROR(CLEAN(HLOOKUP(BD$1,'1.源数据-产品报告-消费降序'!BD:BD,ROW(),0)),"")</f>
        <v/>
      </c>
      <c r="BE964" s="69" t="str">
        <f>IFERROR(CLEAN(HLOOKUP(BE$1,'1.源数据-产品报告-消费降序'!BE:BE,ROW(),0)),"")</f>
        <v/>
      </c>
      <c r="BF964" s="69" t="str">
        <f>IFERROR(CLEAN(HLOOKUP(BF$1,'1.源数据-产品报告-消费降序'!BF:BF,ROW(),0)),"")</f>
        <v/>
      </c>
      <c r="BG964" s="69" t="str">
        <f>IFERROR(CLEAN(HLOOKUP(BG$1,'1.源数据-产品报告-消费降序'!BG:BG,ROW(),0)),"")</f>
        <v/>
      </c>
      <c r="BH964" s="69" t="str">
        <f>IFERROR(CLEAN(HLOOKUP(BH$1,'1.源数据-产品报告-消费降序'!BH:BH,ROW(),0)),"")</f>
        <v/>
      </c>
      <c r="BI964" s="69" t="str">
        <f>IFERROR(CLEAN(HLOOKUP(BI$1,'1.源数据-产品报告-消费降序'!BI:BI,ROW(),0)),"")</f>
        <v/>
      </c>
      <c r="BJ964" s="69" t="str">
        <f>IFERROR(CLEAN(HLOOKUP(BJ$1,'1.源数据-产品报告-消费降序'!BJ:BJ,ROW(),0)),"")</f>
        <v/>
      </c>
      <c r="BK96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4" s="69" t="str">
        <f>IFERROR(CLEAN(HLOOKUP(BL$1,'1.源数据-产品报告-消费降序'!BL:BL,ROW(),0)),"")</f>
        <v/>
      </c>
      <c r="BO964" s="69" t="str">
        <f>IFERROR(CLEAN(HLOOKUP(BO$1,'1.源数据-产品报告-消费降序'!BO:BO,ROW(),0)),"")</f>
        <v/>
      </c>
      <c r="BP964" s="69" t="str">
        <f>IFERROR(CLEAN(HLOOKUP(BP$1,'1.源数据-产品报告-消费降序'!BP:BP,ROW(),0)),"")</f>
        <v/>
      </c>
      <c r="BQ964" s="69" t="str">
        <f>IFERROR(CLEAN(HLOOKUP(BQ$1,'1.源数据-产品报告-消费降序'!BQ:BQ,ROW(),0)),"")</f>
        <v/>
      </c>
      <c r="BR964" s="69" t="str">
        <f>IFERROR(CLEAN(HLOOKUP(BR$1,'1.源数据-产品报告-消费降序'!BR:BR,ROW(),0)),"")</f>
        <v/>
      </c>
      <c r="BS964" s="69" t="str">
        <f>IFERROR(CLEAN(HLOOKUP(BS$1,'1.源数据-产品报告-消费降序'!BS:BS,ROW(),0)),"")</f>
        <v/>
      </c>
      <c r="BT964" s="69" t="str">
        <f>IFERROR(CLEAN(HLOOKUP(BT$1,'1.源数据-产品报告-消费降序'!BT:BT,ROW(),0)),"")</f>
        <v/>
      </c>
      <c r="BU964" s="69" t="str">
        <f>IFERROR(CLEAN(HLOOKUP(BU$1,'1.源数据-产品报告-消费降序'!BU:BU,ROW(),0)),"")</f>
        <v/>
      </c>
      <c r="BV96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4" s="69" t="str">
        <f>IFERROR(CLEAN(HLOOKUP(BW$1,'1.源数据-产品报告-消费降序'!BW:BW,ROW(),0)),"")</f>
        <v/>
      </c>
    </row>
    <row r="965" spans="1:75">
      <c r="A965" s="69" t="str">
        <f>IFERROR(CLEAN(HLOOKUP(A$1,'1.源数据-产品报告-消费降序'!A:A,ROW(),0)),"")</f>
        <v/>
      </c>
      <c r="B965" s="69" t="str">
        <f>IFERROR(CLEAN(HLOOKUP(B$1,'1.源数据-产品报告-消费降序'!B:B,ROW(),0)),"")</f>
        <v/>
      </c>
      <c r="C965" s="69" t="str">
        <f>IFERROR(CLEAN(HLOOKUP(C$1,'1.源数据-产品报告-消费降序'!C:C,ROW(),0)),"")</f>
        <v/>
      </c>
      <c r="D965" s="69" t="str">
        <f>IFERROR(CLEAN(HLOOKUP(D$1,'1.源数据-产品报告-消费降序'!D:D,ROW(),0)),"")</f>
        <v/>
      </c>
      <c r="E965" s="69" t="str">
        <f>IFERROR(CLEAN(HLOOKUP(E$1,'1.源数据-产品报告-消费降序'!E:E,ROW(),0)),"")</f>
        <v/>
      </c>
      <c r="F965" s="69" t="str">
        <f>IFERROR(CLEAN(HLOOKUP(F$1,'1.源数据-产品报告-消费降序'!F:F,ROW(),0)),"")</f>
        <v/>
      </c>
      <c r="G965" s="70">
        <f>IFERROR((HLOOKUP(G$1,'1.源数据-产品报告-消费降序'!G:G,ROW(),0)),"")</f>
        <v>0</v>
      </c>
      <c r="H96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5" s="69" t="str">
        <f>IFERROR(CLEAN(HLOOKUP(I$1,'1.源数据-产品报告-消费降序'!I:I,ROW(),0)),"")</f>
        <v/>
      </c>
      <c r="L965" s="69" t="str">
        <f>IFERROR(CLEAN(HLOOKUP(L$1,'1.源数据-产品报告-消费降序'!L:L,ROW(),0)),"")</f>
        <v/>
      </c>
      <c r="M965" s="69" t="str">
        <f>IFERROR(CLEAN(HLOOKUP(M$1,'1.源数据-产品报告-消费降序'!M:M,ROW(),0)),"")</f>
        <v/>
      </c>
      <c r="N965" s="69" t="str">
        <f>IFERROR(CLEAN(HLOOKUP(N$1,'1.源数据-产品报告-消费降序'!N:N,ROW(),0)),"")</f>
        <v/>
      </c>
      <c r="O965" s="69" t="str">
        <f>IFERROR(CLEAN(HLOOKUP(O$1,'1.源数据-产品报告-消费降序'!O:O,ROW(),0)),"")</f>
        <v/>
      </c>
      <c r="P965" s="69" t="str">
        <f>IFERROR(CLEAN(HLOOKUP(P$1,'1.源数据-产品报告-消费降序'!P:P,ROW(),0)),"")</f>
        <v/>
      </c>
      <c r="Q965" s="69" t="str">
        <f>IFERROR(CLEAN(HLOOKUP(Q$1,'1.源数据-产品报告-消费降序'!Q:Q,ROW(),0)),"")</f>
        <v/>
      </c>
      <c r="R965" s="69" t="str">
        <f>IFERROR(CLEAN(HLOOKUP(R$1,'1.源数据-产品报告-消费降序'!R:R,ROW(),0)),"")</f>
        <v/>
      </c>
      <c r="S96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5" s="69" t="str">
        <f>IFERROR(CLEAN(HLOOKUP(T$1,'1.源数据-产品报告-消费降序'!T:T,ROW(),0)),"")</f>
        <v/>
      </c>
      <c r="W965" s="69" t="str">
        <f>IFERROR(CLEAN(HLOOKUP(W$1,'1.源数据-产品报告-消费降序'!W:W,ROW(),0)),"")</f>
        <v/>
      </c>
      <c r="X965" s="69" t="str">
        <f>IFERROR(CLEAN(HLOOKUP(X$1,'1.源数据-产品报告-消费降序'!X:X,ROW(),0)),"")</f>
        <v/>
      </c>
      <c r="Y965" s="69" t="str">
        <f>IFERROR(CLEAN(HLOOKUP(Y$1,'1.源数据-产品报告-消费降序'!Y:Y,ROW(),0)),"")</f>
        <v/>
      </c>
      <c r="Z965" s="69" t="str">
        <f>IFERROR(CLEAN(HLOOKUP(Z$1,'1.源数据-产品报告-消费降序'!Z:Z,ROW(),0)),"")</f>
        <v/>
      </c>
      <c r="AA965" s="69" t="str">
        <f>IFERROR(CLEAN(HLOOKUP(AA$1,'1.源数据-产品报告-消费降序'!AA:AA,ROW(),0)),"")</f>
        <v/>
      </c>
      <c r="AB965" s="69" t="str">
        <f>IFERROR(CLEAN(HLOOKUP(AB$1,'1.源数据-产品报告-消费降序'!AB:AB,ROW(),0)),"")</f>
        <v/>
      </c>
      <c r="AC965" s="69" t="str">
        <f>IFERROR(CLEAN(HLOOKUP(AC$1,'1.源数据-产品报告-消费降序'!AC:AC,ROW(),0)),"")</f>
        <v/>
      </c>
      <c r="AD96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5" s="69" t="str">
        <f>IFERROR(CLEAN(HLOOKUP(AE$1,'1.源数据-产品报告-消费降序'!AE:AE,ROW(),0)),"")</f>
        <v/>
      </c>
      <c r="AH965" s="69" t="str">
        <f>IFERROR(CLEAN(HLOOKUP(AH$1,'1.源数据-产品报告-消费降序'!AH:AH,ROW(),0)),"")</f>
        <v/>
      </c>
      <c r="AI965" s="69" t="str">
        <f>IFERROR(CLEAN(HLOOKUP(AI$1,'1.源数据-产品报告-消费降序'!AI:AI,ROW(),0)),"")</f>
        <v/>
      </c>
      <c r="AJ965" s="69" t="str">
        <f>IFERROR(CLEAN(HLOOKUP(AJ$1,'1.源数据-产品报告-消费降序'!AJ:AJ,ROW(),0)),"")</f>
        <v/>
      </c>
      <c r="AK965" s="69" t="str">
        <f>IFERROR(CLEAN(HLOOKUP(AK$1,'1.源数据-产品报告-消费降序'!AK:AK,ROW(),0)),"")</f>
        <v/>
      </c>
      <c r="AL965" s="69" t="str">
        <f>IFERROR(CLEAN(HLOOKUP(AL$1,'1.源数据-产品报告-消费降序'!AL:AL,ROW(),0)),"")</f>
        <v/>
      </c>
      <c r="AM965" s="69" t="str">
        <f>IFERROR(CLEAN(HLOOKUP(AM$1,'1.源数据-产品报告-消费降序'!AM:AM,ROW(),0)),"")</f>
        <v/>
      </c>
      <c r="AN965" s="69" t="str">
        <f>IFERROR(CLEAN(HLOOKUP(AN$1,'1.源数据-产品报告-消费降序'!AN:AN,ROW(),0)),"")</f>
        <v/>
      </c>
      <c r="AO96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5" s="69" t="str">
        <f>IFERROR(CLEAN(HLOOKUP(AP$1,'1.源数据-产品报告-消费降序'!AP:AP,ROW(),0)),"")</f>
        <v/>
      </c>
      <c r="AS965" s="69" t="str">
        <f>IFERROR(CLEAN(HLOOKUP(AS$1,'1.源数据-产品报告-消费降序'!AS:AS,ROW(),0)),"")</f>
        <v/>
      </c>
      <c r="AT965" s="69" t="str">
        <f>IFERROR(CLEAN(HLOOKUP(AT$1,'1.源数据-产品报告-消费降序'!AT:AT,ROW(),0)),"")</f>
        <v/>
      </c>
      <c r="AU965" s="69" t="str">
        <f>IFERROR(CLEAN(HLOOKUP(AU$1,'1.源数据-产品报告-消费降序'!AU:AU,ROW(),0)),"")</f>
        <v/>
      </c>
      <c r="AV965" s="69" t="str">
        <f>IFERROR(CLEAN(HLOOKUP(AV$1,'1.源数据-产品报告-消费降序'!AV:AV,ROW(),0)),"")</f>
        <v/>
      </c>
      <c r="AW965" s="69" t="str">
        <f>IFERROR(CLEAN(HLOOKUP(AW$1,'1.源数据-产品报告-消费降序'!AW:AW,ROW(),0)),"")</f>
        <v/>
      </c>
      <c r="AX965" s="69" t="str">
        <f>IFERROR(CLEAN(HLOOKUP(AX$1,'1.源数据-产品报告-消费降序'!AX:AX,ROW(),0)),"")</f>
        <v/>
      </c>
      <c r="AY965" s="69" t="str">
        <f>IFERROR(CLEAN(HLOOKUP(AY$1,'1.源数据-产品报告-消费降序'!AY:AY,ROW(),0)),"")</f>
        <v/>
      </c>
      <c r="AZ96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5" s="69" t="str">
        <f>IFERROR(CLEAN(HLOOKUP(BA$1,'1.源数据-产品报告-消费降序'!BA:BA,ROW(),0)),"")</f>
        <v/>
      </c>
      <c r="BD965" s="69" t="str">
        <f>IFERROR(CLEAN(HLOOKUP(BD$1,'1.源数据-产品报告-消费降序'!BD:BD,ROW(),0)),"")</f>
        <v/>
      </c>
      <c r="BE965" s="69" t="str">
        <f>IFERROR(CLEAN(HLOOKUP(BE$1,'1.源数据-产品报告-消费降序'!BE:BE,ROW(),0)),"")</f>
        <v/>
      </c>
      <c r="BF965" s="69" t="str">
        <f>IFERROR(CLEAN(HLOOKUP(BF$1,'1.源数据-产品报告-消费降序'!BF:BF,ROW(),0)),"")</f>
        <v/>
      </c>
      <c r="BG965" s="69" t="str">
        <f>IFERROR(CLEAN(HLOOKUP(BG$1,'1.源数据-产品报告-消费降序'!BG:BG,ROW(),0)),"")</f>
        <v/>
      </c>
      <c r="BH965" s="69" t="str">
        <f>IFERROR(CLEAN(HLOOKUP(BH$1,'1.源数据-产品报告-消费降序'!BH:BH,ROW(),0)),"")</f>
        <v/>
      </c>
      <c r="BI965" s="69" t="str">
        <f>IFERROR(CLEAN(HLOOKUP(BI$1,'1.源数据-产品报告-消费降序'!BI:BI,ROW(),0)),"")</f>
        <v/>
      </c>
      <c r="BJ965" s="69" t="str">
        <f>IFERROR(CLEAN(HLOOKUP(BJ$1,'1.源数据-产品报告-消费降序'!BJ:BJ,ROW(),0)),"")</f>
        <v/>
      </c>
      <c r="BK96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5" s="69" t="str">
        <f>IFERROR(CLEAN(HLOOKUP(BL$1,'1.源数据-产品报告-消费降序'!BL:BL,ROW(),0)),"")</f>
        <v/>
      </c>
      <c r="BO965" s="69" t="str">
        <f>IFERROR(CLEAN(HLOOKUP(BO$1,'1.源数据-产品报告-消费降序'!BO:BO,ROW(),0)),"")</f>
        <v/>
      </c>
      <c r="BP965" s="69" t="str">
        <f>IFERROR(CLEAN(HLOOKUP(BP$1,'1.源数据-产品报告-消费降序'!BP:BP,ROW(),0)),"")</f>
        <v/>
      </c>
      <c r="BQ965" s="69" t="str">
        <f>IFERROR(CLEAN(HLOOKUP(BQ$1,'1.源数据-产品报告-消费降序'!BQ:BQ,ROW(),0)),"")</f>
        <v/>
      </c>
      <c r="BR965" s="69" t="str">
        <f>IFERROR(CLEAN(HLOOKUP(BR$1,'1.源数据-产品报告-消费降序'!BR:BR,ROW(),0)),"")</f>
        <v/>
      </c>
      <c r="BS965" s="69" t="str">
        <f>IFERROR(CLEAN(HLOOKUP(BS$1,'1.源数据-产品报告-消费降序'!BS:BS,ROW(),0)),"")</f>
        <v/>
      </c>
      <c r="BT965" s="69" t="str">
        <f>IFERROR(CLEAN(HLOOKUP(BT$1,'1.源数据-产品报告-消费降序'!BT:BT,ROW(),0)),"")</f>
        <v/>
      </c>
      <c r="BU965" s="69" t="str">
        <f>IFERROR(CLEAN(HLOOKUP(BU$1,'1.源数据-产品报告-消费降序'!BU:BU,ROW(),0)),"")</f>
        <v/>
      </c>
      <c r="BV96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5" s="69" t="str">
        <f>IFERROR(CLEAN(HLOOKUP(BW$1,'1.源数据-产品报告-消费降序'!BW:BW,ROW(),0)),"")</f>
        <v/>
      </c>
    </row>
    <row r="966" spans="1:75">
      <c r="A966" s="69" t="str">
        <f>IFERROR(CLEAN(HLOOKUP(A$1,'1.源数据-产品报告-消费降序'!A:A,ROW(),0)),"")</f>
        <v/>
      </c>
      <c r="B966" s="69" t="str">
        <f>IFERROR(CLEAN(HLOOKUP(B$1,'1.源数据-产品报告-消费降序'!B:B,ROW(),0)),"")</f>
        <v/>
      </c>
      <c r="C966" s="69" t="str">
        <f>IFERROR(CLEAN(HLOOKUP(C$1,'1.源数据-产品报告-消费降序'!C:C,ROW(),0)),"")</f>
        <v/>
      </c>
      <c r="D966" s="69" t="str">
        <f>IFERROR(CLEAN(HLOOKUP(D$1,'1.源数据-产品报告-消费降序'!D:D,ROW(),0)),"")</f>
        <v/>
      </c>
      <c r="E966" s="69" t="str">
        <f>IFERROR(CLEAN(HLOOKUP(E$1,'1.源数据-产品报告-消费降序'!E:E,ROW(),0)),"")</f>
        <v/>
      </c>
      <c r="F966" s="69" t="str">
        <f>IFERROR(CLEAN(HLOOKUP(F$1,'1.源数据-产品报告-消费降序'!F:F,ROW(),0)),"")</f>
        <v/>
      </c>
      <c r="G966" s="70">
        <f>IFERROR((HLOOKUP(G$1,'1.源数据-产品报告-消费降序'!G:G,ROW(),0)),"")</f>
        <v>0</v>
      </c>
      <c r="H96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6" s="69" t="str">
        <f>IFERROR(CLEAN(HLOOKUP(I$1,'1.源数据-产品报告-消费降序'!I:I,ROW(),0)),"")</f>
        <v/>
      </c>
      <c r="L966" s="69" t="str">
        <f>IFERROR(CLEAN(HLOOKUP(L$1,'1.源数据-产品报告-消费降序'!L:L,ROW(),0)),"")</f>
        <v/>
      </c>
      <c r="M966" s="69" t="str">
        <f>IFERROR(CLEAN(HLOOKUP(M$1,'1.源数据-产品报告-消费降序'!M:M,ROW(),0)),"")</f>
        <v/>
      </c>
      <c r="N966" s="69" t="str">
        <f>IFERROR(CLEAN(HLOOKUP(N$1,'1.源数据-产品报告-消费降序'!N:N,ROW(),0)),"")</f>
        <v/>
      </c>
      <c r="O966" s="69" t="str">
        <f>IFERROR(CLEAN(HLOOKUP(O$1,'1.源数据-产品报告-消费降序'!O:O,ROW(),0)),"")</f>
        <v/>
      </c>
      <c r="P966" s="69" t="str">
        <f>IFERROR(CLEAN(HLOOKUP(P$1,'1.源数据-产品报告-消费降序'!P:P,ROW(),0)),"")</f>
        <v/>
      </c>
      <c r="Q966" s="69" t="str">
        <f>IFERROR(CLEAN(HLOOKUP(Q$1,'1.源数据-产品报告-消费降序'!Q:Q,ROW(),0)),"")</f>
        <v/>
      </c>
      <c r="R966" s="69" t="str">
        <f>IFERROR(CLEAN(HLOOKUP(R$1,'1.源数据-产品报告-消费降序'!R:R,ROW(),0)),"")</f>
        <v/>
      </c>
      <c r="S96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6" s="69" t="str">
        <f>IFERROR(CLEAN(HLOOKUP(T$1,'1.源数据-产品报告-消费降序'!T:T,ROW(),0)),"")</f>
        <v/>
      </c>
      <c r="W966" s="69" t="str">
        <f>IFERROR(CLEAN(HLOOKUP(W$1,'1.源数据-产品报告-消费降序'!W:W,ROW(),0)),"")</f>
        <v/>
      </c>
      <c r="X966" s="69" t="str">
        <f>IFERROR(CLEAN(HLOOKUP(X$1,'1.源数据-产品报告-消费降序'!X:X,ROW(),0)),"")</f>
        <v/>
      </c>
      <c r="Y966" s="69" t="str">
        <f>IFERROR(CLEAN(HLOOKUP(Y$1,'1.源数据-产品报告-消费降序'!Y:Y,ROW(),0)),"")</f>
        <v/>
      </c>
      <c r="Z966" s="69" t="str">
        <f>IFERROR(CLEAN(HLOOKUP(Z$1,'1.源数据-产品报告-消费降序'!Z:Z,ROW(),0)),"")</f>
        <v/>
      </c>
      <c r="AA966" s="69" t="str">
        <f>IFERROR(CLEAN(HLOOKUP(AA$1,'1.源数据-产品报告-消费降序'!AA:AA,ROW(),0)),"")</f>
        <v/>
      </c>
      <c r="AB966" s="69" t="str">
        <f>IFERROR(CLEAN(HLOOKUP(AB$1,'1.源数据-产品报告-消费降序'!AB:AB,ROW(),0)),"")</f>
        <v/>
      </c>
      <c r="AC966" s="69" t="str">
        <f>IFERROR(CLEAN(HLOOKUP(AC$1,'1.源数据-产品报告-消费降序'!AC:AC,ROW(),0)),"")</f>
        <v/>
      </c>
      <c r="AD96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6" s="69" t="str">
        <f>IFERROR(CLEAN(HLOOKUP(AE$1,'1.源数据-产品报告-消费降序'!AE:AE,ROW(),0)),"")</f>
        <v/>
      </c>
      <c r="AH966" s="69" t="str">
        <f>IFERROR(CLEAN(HLOOKUP(AH$1,'1.源数据-产品报告-消费降序'!AH:AH,ROW(),0)),"")</f>
        <v/>
      </c>
      <c r="AI966" s="69" t="str">
        <f>IFERROR(CLEAN(HLOOKUP(AI$1,'1.源数据-产品报告-消费降序'!AI:AI,ROW(),0)),"")</f>
        <v/>
      </c>
      <c r="AJ966" s="69" t="str">
        <f>IFERROR(CLEAN(HLOOKUP(AJ$1,'1.源数据-产品报告-消费降序'!AJ:AJ,ROW(),0)),"")</f>
        <v/>
      </c>
      <c r="AK966" s="69" t="str">
        <f>IFERROR(CLEAN(HLOOKUP(AK$1,'1.源数据-产品报告-消费降序'!AK:AK,ROW(),0)),"")</f>
        <v/>
      </c>
      <c r="AL966" s="69" t="str">
        <f>IFERROR(CLEAN(HLOOKUP(AL$1,'1.源数据-产品报告-消费降序'!AL:AL,ROW(),0)),"")</f>
        <v/>
      </c>
      <c r="AM966" s="69" t="str">
        <f>IFERROR(CLEAN(HLOOKUP(AM$1,'1.源数据-产品报告-消费降序'!AM:AM,ROW(),0)),"")</f>
        <v/>
      </c>
      <c r="AN966" s="69" t="str">
        <f>IFERROR(CLEAN(HLOOKUP(AN$1,'1.源数据-产品报告-消费降序'!AN:AN,ROW(),0)),"")</f>
        <v/>
      </c>
      <c r="AO96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6" s="69" t="str">
        <f>IFERROR(CLEAN(HLOOKUP(AP$1,'1.源数据-产品报告-消费降序'!AP:AP,ROW(),0)),"")</f>
        <v/>
      </c>
      <c r="AS966" s="69" t="str">
        <f>IFERROR(CLEAN(HLOOKUP(AS$1,'1.源数据-产品报告-消费降序'!AS:AS,ROW(),0)),"")</f>
        <v/>
      </c>
      <c r="AT966" s="69" t="str">
        <f>IFERROR(CLEAN(HLOOKUP(AT$1,'1.源数据-产品报告-消费降序'!AT:AT,ROW(),0)),"")</f>
        <v/>
      </c>
      <c r="AU966" s="69" t="str">
        <f>IFERROR(CLEAN(HLOOKUP(AU$1,'1.源数据-产品报告-消费降序'!AU:AU,ROW(),0)),"")</f>
        <v/>
      </c>
      <c r="AV966" s="69" t="str">
        <f>IFERROR(CLEAN(HLOOKUP(AV$1,'1.源数据-产品报告-消费降序'!AV:AV,ROW(),0)),"")</f>
        <v/>
      </c>
      <c r="AW966" s="69" t="str">
        <f>IFERROR(CLEAN(HLOOKUP(AW$1,'1.源数据-产品报告-消费降序'!AW:AW,ROW(),0)),"")</f>
        <v/>
      </c>
      <c r="AX966" s="69" t="str">
        <f>IFERROR(CLEAN(HLOOKUP(AX$1,'1.源数据-产品报告-消费降序'!AX:AX,ROW(),0)),"")</f>
        <v/>
      </c>
      <c r="AY966" s="69" t="str">
        <f>IFERROR(CLEAN(HLOOKUP(AY$1,'1.源数据-产品报告-消费降序'!AY:AY,ROW(),0)),"")</f>
        <v/>
      </c>
      <c r="AZ96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6" s="69" t="str">
        <f>IFERROR(CLEAN(HLOOKUP(BA$1,'1.源数据-产品报告-消费降序'!BA:BA,ROW(),0)),"")</f>
        <v/>
      </c>
      <c r="BD966" s="69" t="str">
        <f>IFERROR(CLEAN(HLOOKUP(BD$1,'1.源数据-产品报告-消费降序'!BD:BD,ROW(),0)),"")</f>
        <v/>
      </c>
      <c r="BE966" s="69" t="str">
        <f>IFERROR(CLEAN(HLOOKUP(BE$1,'1.源数据-产品报告-消费降序'!BE:BE,ROW(),0)),"")</f>
        <v/>
      </c>
      <c r="BF966" s="69" t="str">
        <f>IFERROR(CLEAN(HLOOKUP(BF$1,'1.源数据-产品报告-消费降序'!BF:BF,ROW(),0)),"")</f>
        <v/>
      </c>
      <c r="BG966" s="69" t="str">
        <f>IFERROR(CLEAN(HLOOKUP(BG$1,'1.源数据-产品报告-消费降序'!BG:BG,ROW(),0)),"")</f>
        <v/>
      </c>
      <c r="BH966" s="69" t="str">
        <f>IFERROR(CLEAN(HLOOKUP(BH$1,'1.源数据-产品报告-消费降序'!BH:BH,ROW(),0)),"")</f>
        <v/>
      </c>
      <c r="BI966" s="69" t="str">
        <f>IFERROR(CLEAN(HLOOKUP(BI$1,'1.源数据-产品报告-消费降序'!BI:BI,ROW(),0)),"")</f>
        <v/>
      </c>
      <c r="BJ966" s="69" t="str">
        <f>IFERROR(CLEAN(HLOOKUP(BJ$1,'1.源数据-产品报告-消费降序'!BJ:BJ,ROW(),0)),"")</f>
        <v/>
      </c>
      <c r="BK96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6" s="69" t="str">
        <f>IFERROR(CLEAN(HLOOKUP(BL$1,'1.源数据-产品报告-消费降序'!BL:BL,ROW(),0)),"")</f>
        <v/>
      </c>
      <c r="BO966" s="69" t="str">
        <f>IFERROR(CLEAN(HLOOKUP(BO$1,'1.源数据-产品报告-消费降序'!BO:BO,ROW(),0)),"")</f>
        <v/>
      </c>
      <c r="BP966" s="69" t="str">
        <f>IFERROR(CLEAN(HLOOKUP(BP$1,'1.源数据-产品报告-消费降序'!BP:BP,ROW(),0)),"")</f>
        <v/>
      </c>
      <c r="BQ966" s="69" t="str">
        <f>IFERROR(CLEAN(HLOOKUP(BQ$1,'1.源数据-产品报告-消费降序'!BQ:BQ,ROW(),0)),"")</f>
        <v/>
      </c>
      <c r="BR966" s="69" t="str">
        <f>IFERROR(CLEAN(HLOOKUP(BR$1,'1.源数据-产品报告-消费降序'!BR:BR,ROW(),0)),"")</f>
        <v/>
      </c>
      <c r="BS966" s="69" t="str">
        <f>IFERROR(CLEAN(HLOOKUP(BS$1,'1.源数据-产品报告-消费降序'!BS:BS,ROW(),0)),"")</f>
        <v/>
      </c>
      <c r="BT966" s="69" t="str">
        <f>IFERROR(CLEAN(HLOOKUP(BT$1,'1.源数据-产品报告-消费降序'!BT:BT,ROW(),0)),"")</f>
        <v/>
      </c>
      <c r="BU966" s="69" t="str">
        <f>IFERROR(CLEAN(HLOOKUP(BU$1,'1.源数据-产品报告-消费降序'!BU:BU,ROW(),0)),"")</f>
        <v/>
      </c>
      <c r="BV96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6" s="69" t="str">
        <f>IFERROR(CLEAN(HLOOKUP(BW$1,'1.源数据-产品报告-消费降序'!BW:BW,ROW(),0)),"")</f>
        <v/>
      </c>
    </row>
    <row r="967" spans="1:75">
      <c r="A967" s="69" t="str">
        <f>IFERROR(CLEAN(HLOOKUP(A$1,'1.源数据-产品报告-消费降序'!A:A,ROW(),0)),"")</f>
        <v/>
      </c>
      <c r="B967" s="69" t="str">
        <f>IFERROR(CLEAN(HLOOKUP(B$1,'1.源数据-产品报告-消费降序'!B:B,ROW(),0)),"")</f>
        <v/>
      </c>
      <c r="C967" s="69" t="str">
        <f>IFERROR(CLEAN(HLOOKUP(C$1,'1.源数据-产品报告-消费降序'!C:C,ROW(),0)),"")</f>
        <v/>
      </c>
      <c r="D967" s="69" t="str">
        <f>IFERROR(CLEAN(HLOOKUP(D$1,'1.源数据-产品报告-消费降序'!D:D,ROW(),0)),"")</f>
        <v/>
      </c>
      <c r="E967" s="69" t="str">
        <f>IFERROR(CLEAN(HLOOKUP(E$1,'1.源数据-产品报告-消费降序'!E:E,ROW(),0)),"")</f>
        <v/>
      </c>
      <c r="F967" s="69" t="str">
        <f>IFERROR(CLEAN(HLOOKUP(F$1,'1.源数据-产品报告-消费降序'!F:F,ROW(),0)),"")</f>
        <v/>
      </c>
      <c r="G967" s="70">
        <f>IFERROR((HLOOKUP(G$1,'1.源数据-产品报告-消费降序'!G:G,ROW(),0)),"")</f>
        <v>0</v>
      </c>
      <c r="H96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7" s="69" t="str">
        <f>IFERROR(CLEAN(HLOOKUP(I$1,'1.源数据-产品报告-消费降序'!I:I,ROW(),0)),"")</f>
        <v/>
      </c>
      <c r="L967" s="69" t="str">
        <f>IFERROR(CLEAN(HLOOKUP(L$1,'1.源数据-产品报告-消费降序'!L:L,ROW(),0)),"")</f>
        <v/>
      </c>
      <c r="M967" s="69" t="str">
        <f>IFERROR(CLEAN(HLOOKUP(M$1,'1.源数据-产品报告-消费降序'!M:M,ROW(),0)),"")</f>
        <v/>
      </c>
      <c r="N967" s="69" t="str">
        <f>IFERROR(CLEAN(HLOOKUP(N$1,'1.源数据-产品报告-消费降序'!N:N,ROW(),0)),"")</f>
        <v/>
      </c>
      <c r="O967" s="69" t="str">
        <f>IFERROR(CLEAN(HLOOKUP(O$1,'1.源数据-产品报告-消费降序'!O:O,ROW(),0)),"")</f>
        <v/>
      </c>
      <c r="P967" s="69" t="str">
        <f>IFERROR(CLEAN(HLOOKUP(P$1,'1.源数据-产品报告-消费降序'!P:P,ROW(),0)),"")</f>
        <v/>
      </c>
      <c r="Q967" s="69" t="str">
        <f>IFERROR(CLEAN(HLOOKUP(Q$1,'1.源数据-产品报告-消费降序'!Q:Q,ROW(),0)),"")</f>
        <v/>
      </c>
      <c r="R967" s="69" t="str">
        <f>IFERROR(CLEAN(HLOOKUP(R$1,'1.源数据-产品报告-消费降序'!R:R,ROW(),0)),"")</f>
        <v/>
      </c>
      <c r="S96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7" s="69" t="str">
        <f>IFERROR(CLEAN(HLOOKUP(T$1,'1.源数据-产品报告-消费降序'!T:T,ROW(),0)),"")</f>
        <v/>
      </c>
      <c r="W967" s="69" t="str">
        <f>IFERROR(CLEAN(HLOOKUP(W$1,'1.源数据-产品报告-消费降序'!W:W,ROW(),0)),"")</f>
        <v/>
      </c>
      <c r="X967" s="69" t="str">
        <f>IFERROR(CLEAN(HLOOKUP(X$1,'1.源数据-产品报告-消费降序'!X:X,ROW(),0)),"")</f>
        <v/>
      </c>
      <c r="Y967" s="69" t="str">
        <f>IFERROR(CLEAN(HLOOKUP(Y$1,'1.源数据-产品报告-消费降序'!Y:Y,ROW(),0)),"")</f>
        <v/>
      </c>
      <c r="Z967" s="69" t="str">
        <f>IFERROR(CLEAN(HLOOKUP(Z$1,'1.源数据-产品报告-消费降序'!Z:Z,ROW(),0)),"")</f>
        <v/>
      </c>
      <c r="AA967" s="69" t="str">
        <f>IFERROR(CLEAN(HLOOKUP(AA$1,'1.源数据-产品报告-消费降序'!AA:AA,ROW(),0)),"")</f>
        <v/>
      </c>
      <c r="AB967" s="69" t="str">
        <f>IFERROR(CLEAN(HLOOKUP(AB$1,'1.源数据-产品报告-消费降序'!AB:AB,ROW(),0)),"")</f>
        <v/>
      </c>
      <c r="AC967" s="69" t="str">
        <f>IFERROR(CLEAN(HLOOKUP(AC$1,'1.源数据-产品报告-消费降序'!AC:AC,ROW(),0)),"")</f>
        <v/>
      </c>
      <c r="AD96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7" s="69" t="str">
        <f>IFERROR(CLEAN(HLOOKUP(AE$1,'1.源数据-产品报告-消费降序'!AE:AE,ROW(),0)),"")</f>
        <v/>
      </c>
      <c r="AH967" s="69" t="str">
        <f>IFERROR(CLEAN(HLOOKUP(AH$1,'1.源数据-产品报告-消费降序'!AH:AH,ROW(),0)),"")</f>
        <v/>
      </c>
      <c r="AI967" s="69" t="str">
        <f>IFERROR(CLEAN(HLOOKUP(AI$1,'1.源数据-产品报告-消费降序'!AI:AI,ROW(),0)),"")</f>
        <v/>
      </c>
      <c r="AJ967" s="69" t="str">
        <f>IFERROR(CLEAN(HLOOKUP(AJ$1,'1.源数据-产品报告-消费降序'!AJ:AJ,ROW(),0)),"")</f>
        <v/>
      </c>
      <c r="AK967" s="69" t="str">
        <f>IFERROR(CLEAN(HLOOKUP(AK$1,'1.源数据-产品报告-消费降序'!AK:AK,ROW(),0)),"")</f>
        <v/>
      </c>
      <c r="AL967" s="69" t="str">
        <f>IFERROR(CLEAN(HLOOKUP(AL$1,'1.源数据-产品报告-消费降序'!AL:AL,ROW(),0)),"")</f>
        <v/>
      </c>
      <c r="AM967" s="69" t="str">
        <f>IFERROR(CLEAN(HLOOKUP(AM$1,'1.源数据-产品报告-消费降序'!AM:AM,ROW(),0)),"")</f>
        <v/>
      </c>
      <c r="AN967" s="69" t="str">
        <f>IFERROR(CLEAN(HLOOKUP(AN$1,'1.源数据-产品报告-消费降序'!AN:AN,ROW(),0)),"")</f>
        <v/>
      </c>
      <c r="AO96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7" s="69" t="str">
        <f>IFERROR(CLEAN(HLOOKUP(AP$1,'1.源数据-产品报告-消费降序'!AP:AP,ROW(),0)),"")</f>
        <v/>
      </c>
      <c r="AS967" s="69" t="str">
        <f>IFERROR(CLEAN(HLOOKUP(AS$1,'1.源数据-产品报告-消费降序'!AS:AS,ROW(),0)),"")</f>
        <v/>
      </c>
      <c r="AT967" s="69" t="str">
        <f>IFERROR(CLEAN(HLOOKUP(AT$1,'1.源数据-产品报告-消费降序'!AT:AT,ROW(),0)),"")</f>
        <v/>
      </c>
      <c r="AU967" s="69" t="str">
        <f>IFERROR(CLEAN(HLOOKUP(AU$1,'1.源数据-产品报告-消费降序'!AU:AU,ROW(),0)),"")</f>
        <v/>
      </c>
      <c r="AV967" s="69" t="str">
        <f>IFERROR(CLEAN(HLOOKUP(AV$1,'1.源数据-产品报告-消费降序'!AV:AV,ROW(),0)),"")</f>
        <v/>
      </c>
      <c r="AW967" s="69" t="str">
        <f>IFERROR(CLEAN(HLOOKUP(AW$1,'1.源数据-产品报告-消费降序'!AW:AW,ROW(),0)),"")</f>
        <v/>
      </c>
      <c r="AX967" s="69" t="str">
        <f>IFERROR(CLEAN(HLOOKUP(AX$1,'1.源数据-产品报告-消费降序'!AX:AX,ROW(),0)),"")</f>
        <v/>
      </c>
      <c r="AY967" s="69" t="str">
        <f>IFERROR(CLEAN(HLOOKUP(AY$1,'1.源数据-产品报告-消费降序'!AY:AY,ROW(),0)),"")</f>
        <v/>
      </c>
      <c r="AZ96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7" s="69" t="str">
        <f>IFERROR(CLEAN(HLOOKUP(BA$1,'1.源数据-产品报告-消费降序'!BA:BA,ROW(),0)),"")</f>
        <v/>
      </c>
      <c r="BD967" s="69" t="str">
        <f>IFERROR(CLEAN(HLOOKUP(BD$1,'1.源数据-产品报告-消费降序'!BD:BD,ROW(),0)),"")</f>
        <v/>
      </c>
      <c r="BE967" s="69" t="str">
        <f>IFERROR(CLEAN(HLOOKUP(BE$1,'1.源数据-产品报告-消费降序'!BE:BE,ROW(),0)),"")</f>
        <v/>
      </c>
      <c r="BF967" s="69" t="str">
        <f>IFERROR(CLEAN(HLOOKUP(BF$1,'1.源数据-产品报告-消费降序'!BF:BF,ROW(),0)),"")</f>
        <v/>
      </c>
      <c r="BG967" s="69" t="str">
        <f>IFERROR(CLEAN(HLOOKUP(BG$1,'1.源数据-产品报告-消费降序'!BG:BG,ROW(),0)),"")</f>
        <v/>
      </c>
      <c r="BH967" s="69" t="str">
        <f>IFERROR(CLEAN(HLOOKUP(BH$1,'1.源数据-产品报告-消费降序'!BH:BH,ROW(),0)),"")</f>
        <v/>
      </c>
      <c r="BI967" s="69" t="str">
        <f>IFERROR(CLEAN(HLOOKUP(BI$1,'1.源数据-产品报告-消费降序'!BI:BI,ROW(),0)),"")</f>
        <v/>
      </c>
      <c r="BJ967" s="69" t="str">
        <f>IFERROR(CLEAN(HLOOKUP(BJ$1,'1.源数据-产品报告-消费降序'!BJ:BJ,ROW(),0)),"")</f>
        <v/>
      </c>
      <c r="BK96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7" s="69" t="str">
        <f>IFERROR(CLEAN(HLOOKUP(BL$1,'1.源数据-产品报告-消费降序'!BL:BL,ROW(),0)),"")</f>
        <v/>
      </c>
      <c r="BO967" s="69" t="str">
        <f>IFERROR(CLEAN(HLOOKUP(BO$1,'1.源数据-产品报告-消费降序'!BO:BO,ROW(),0)),"")</f>
        <v/>
      </c>
      <c r="BP967" s="69" t="str">
        <f>IFERROR(CLEAN(HLOOKUP(BP$1,'1.源数据-产品报告-消费降序'!BP:BP,ROW(),0)),"")</f>
        <v/>
      </c>
      <c r="BQ967" s="69" t="str">
        <f>IFERROR(CLEAN(HLOOKUP(BQ$1,'1.源数据-产品报告-消费降序'!BQ:BQ,ROW(),0)),"")</f>
        <v/>
      </c>
      <c r="BR967" s="69" t="str">
        <f>IFERROR(CLEAN(HLOOKUP(BR$1,'1.源数据-产品报告-消费降序'!BR:BR,ROW(),0)),"")</f>
        <v/>
      </c>
      <c r="BS967" s="69" t="str">
        <f>IFERROR(CLEAN(HLOOKUP(BS$1,'1.源数据-产品报告-消费降序'!BS:BS,ROW(),0)),"")</f>
        <v/>
      </c>
      <c r="BT967" s="69" t="str">
        <f>IFERROR(CLEAN(HLOOKUP(BT$1,'1.源数据-产品报告-消费降序'!BT:BT,ROW(),0)),"")</f>
        <v/>
      </c>
      <c r="BU967" s="69" t="str">
        <f>IFERROR(CLEAN(HLOOKUP(BU$1,'1.源数据-产品报告-消费降序'!BU:BU,ROW(),0)),"")</f>
        <v/>
      </c>
      <c r="BV96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7" s="69" t="str">
        <f>IFERROR(CLEAN(HLOOKUP(BW$1,'1.源数据-产品报告-消费降序'!BW:BW,ROW(),0)),"")</f>
        <v/>
      </c>
    </row>
    <row r="968" spans="1:75">
      <c r="A968" s="69" t="str">
        <f>IFERROR(CLEAN(HLOOKUP(A$1,'1.源数据-产品报告-消费降序'!A:A,ROW(),0)),"")</f>
        <v/>
      </c>
      <c r="B968" s="69" t="str">
        <f>IFERROR(CLEAN(HLOOKUP(B$1,'1.源数据-产品报告-消费降序'!B:B,ROW(),0)),"")</f>
        <v/>
      </c>
      <c r="C968" s="69" t="str">
        <f>IFERROR(CLEAN(HLOOKUP(C$1,'1.源数据-产品报告-消费降序'!C:C,ROW(),0)),"")</f>
        <v/>
      </c>
      <c r="D968" s="69" t="str">
        <f>IFERROR(CLEAN(HLOOKUP(D$1,'1.源数据-产品报告-消费降序'!D:D,ROW(),0)),"")</f>
        <v/>
      </c>
      <c r="E968" s="69" t="str">
        <f>IFERROR(CLEAN(HLOOKUP(E$1,'1.源数据-产品报告-消费降序'!E:E,ROW(),0)),"")</f>
        <v/>
      </c>
      <c r="F968" s="69" t="str">
        <f>IFERROR(CLEAN(HLOOKUP(F$1,'1.源数据-产品报告-消费降序'!F:F,ROW(),0)),"")</f>
        <v/>
      </c>
      <c r="G968" s="70">
        <f>IFERROR((HLOOKUP(G$1,'1.源数据-产品报告-消费降序'!G:G,ROW(),0)),"")</f>
        <v>0</v>
      </c>
      <c r="H96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8" s="69" t="str">
        <f>IFERROR(CLEAN(HLOOKUP(I$1,'1.源数据-产品报告-消费降序'!I:I,ROW(),0)),"")</f>
        <v/>
      </c>
      <c r="L968" s="69" t="str">
        <f>IFERROR(CLEAN(HLOOKUP(L$1,'1.源数据-产品报告-消费降序'!L:L,ROW(),0)),"")</f>
        <v/>
      </c>
      <c r="M968" s="69" t="str">
        <f>IFERROR(CLEAN(HLOOKUP(M$1,'1.源数据-产品报告-消费降序'!M:M,ROW(),0)),"")</f>
        <v/>
      </c>
      <c r="N968" s="69" t="str">
        <f>IFERROR(CLEAN(HLOOKUP(N$1,'1.源数据-产品报告-消费降序'!N:N,ROW(),0)),"")</f>
        <v/>
      </c>
      <c r="O968" s="69" t="str">
        <f>IFERROR(CLEAN(HLOOKUP(O$1,'1.源数据-产品报告-消费降序'!O:O,ROW(),0)),"")</f>
        <v/>
      </c>
      <c r="P968" s="69" t="str">
        <f>IFERROR(CLEAN(HLOOKUP(P$1,'1.源数据-产品报告-消费降序'!P:P,ROW(),0)),"")</f>
        <v/>
      </c>
      <c r="Q968" s="69" t="str">
        <f>IFERROR(CLEAN(HLOOKUP(Q$1,'1.源数据-产品报告-消费降序'!Q:Q,ROW(),0)),"")</f>
        <v/>
      </c>
      <c r="R968" s="69" t="str">
        <f>IFERROR(CLEAN(HLOOKUP(R$1,'1.源数据-产品报告-消费降序'!R:R,ROW(),0)),"")</f>
        <v/>
      </c>
      <c r="S96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8" s="69" t="str">
        <f>IFERROR(CLEAN(HLOOKUP(T$1,'1.源数据-产品报告-消费降序'!T:T,ROW(),0)),"")</f>
        <v/>
      </c>
      <c r="W968" s="69" t="str">
        <f>IFERROR(CLEAN(HLOOKUP(W$1,'1.源数据-产品报告-消费降序'!W:W,ROW(),0)),"")</f>
        <v/>
      </c>
      <c r="X968" s="69" t="str">
        <f>IFERROR(CLEAN(HLOOKUP(X$1,'1.源数据-产品报告-消费降序'!X:X,ROW(),0)),"")</f>
        <v/>
      </c>
      <c r="Y968" s="69" t="str">
        <f>IFERROR(CLEAN(HLOOKUP(Y$1,'1.源数据-产品报告-消费降序'!Y:Y,ROW(),0)),"")</f>
        <v/>
      </c>
      <c r="Z968" s="69" t="str">
        <f>IFERROR(CLEAN(HLOOKUP(Z$1,'1.源数据-产品报告-消费降序'!Z:Z,ROW(),0)),"")</f>
        <v/>
      </c>
      <c r="AA968" s="69" t="str">
        <f>IFERROR(CLEAN(HLOOKUP(AA$1,'1.源数据-产品报告-消费降序'!AA:AA,ROW(),0)),"")</f>
        <v/>
      </c>
      <c r="AB968" s="69" t="str">
        <f>IFERROR(CLEAN(HLOOKUP(AB$1,'1.源数据-产品报告-消费降序'!AB:AB,ROW(),0)),"")</f>
        <v/>
      </c>
      <c r="AC968" s="69" t="str">
        <f>IFERROR(CLEAN(HLOOKUP(AC$1,'1.源数据-产品报告-消费降序'!AC:AC,ROW(),0)),"")</f>
        <v/>
      </c>
      <c r="AD96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8" s="69" t="str">
        <f>IFERROR(CLEAN(HLOOKUP(AE$1,'1.源数据-产品报告-消费降序'!AE:AE,ROW(),0)),"")</f>
        <v/>
      </c>
      <c r="AH968" s="69" t="str">
        <f>IFERROR(CLEAN(HLOOKUP(AH$1,'1.源数据-产品报告-消费降序'!AH:AH,ROW(),0)),"")</f>
        <v/>
      </c>
      <c r="AI968" s="69" t="str">
        <f>IFERROR(CLEAN(HLOOKUP(AI$1,'1.源数据-产品报告-消费降序'!AI:AI,ROW(),0)),"")</f>
        <v/>
      </c>
      <c r="AJ968" s="69" t="str">
        <f>IFERROR(CLEAN(HLOOKUP(AJ$1,'1.源数据-产品报告-消费降序'!AJ:AJ,ROW(),0)),"")</f>
        <v/>
      </c>
      <c r="AK968" s="69" t="str">
        <f>IFERROR(CLEAN(HLOOKUP(AK$1,'1.源数据-产品报告-消费降序'!AK:AK,ROW(),0)),"")</f>
        <v/>
      </c>
      <c r="AL968" s="69" t="str">
        <f>IFERROR(CLEAN(HLOOKUP(AL$1,'1.源数据-产品报告-消费降序'!AL:AL,ROW(),0)),"")</f>
        <v/>
      </c>
      <c r="AM968" s="69" t="str">
        <f>IFERROR(CLEAN(HLOOKUP(AM$1,'1.源数据-产品报告-消费降序'!AM:AM,ROW(),0)),"")</f>
        <v/>
      </c>
      <c r="AN968" s="69" t="str">
        <f>IFERROR(CLEAN(HLOOKUP(AN$1,'1.源数据-产品报告-消费降序'!AN:AN,ROW(),0)),"")</f>
        <v/>
      </c>
      <c r="AO96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8" s="69" t="str">
        <f>IFERROR(CLEAN(HLOOKUP(AP$1,'1.源数据-产品报告-消费降序'!AP:AP,ROW(),0)),"")</f>
        <v/>
      </c>
      <c r="AS968" s="69" t="str">
        <f>IFERROR(CLEAN(HLOOKUP(AS$1,'1.源数据-产品报告-消费降序'!AS:AS,ROW(),0)),"")</f>
        <v/>
      </c>
      <c r="AT968" s="69" t="str">
        <f>IFERROR(CLEAN(HLOOKUP(AT$1,'1.源数据-产品报告-消费降序'!AT:AT,ROW(),0)),"")</f>
        <v/>
      </c>
      <c r="AU968" s="69" t="str">
        <f>IFERROR(CLEAN(HLOOKUP(AU$1,'1.源数据-产品报告-消费降序'!AU:AU,ROW(),0)),"")</f>
        <v/>
      </c>
      <c r="AV968" s="69" t="str">
        <f>IFERROR(CLEAN(HLOOKUP(AV$1,'1.源数据-产品报告-消费降序'!AV:AV,ROW(),0)),"")</f>
        <v/>
      </c>
      <c r="AW968" s="69" t="str">
        <f>IFERROR(CLEAN(HLOOKUP(AW$1,'1.源数据-产品报告-消费降序'!AW:AW,ROW(),0)),"")</f>
        <v/>
      </c>
      <c r="AX968" s="69" t="str">
        <f>IFERROR(CLEAN(HLOOKUP(AX$1,'1.源数据-产品报告-消费降序'!AX:AX,ROW(),0)),"")</f>
        <v/>
      </c>
      <c r="AY968" s="69" t="str">
        <f>IFERROR(CLEAN(HLOOKUP(AY$1,'1.源数据-产品报告-消费降序'!AY:AY,ROW(),0)),"")</f>
        <v/>
      </c>
      <c r="AZ96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8" s="69" t="str">
        <f>IFERROR(CLEAN(HLOOKUP(BA$1,'1.源数据-产品报告-消费降序'!BA:BA,ROW(),0)),"")</f>
        <v/>
      </c>
      <c r="BD968" s="69" t="str">
        <f>IFERROR(CLEAN(HLOOKUP(BD$1,'1.源数据-产品报告-消费降序'!BD:BD,ROW(),0)),"")</f>
        <v/>
      </c>
      <c r="BE968" s="69" t="str">
        <f>IFERROR(CLEAN(HLOOKUP(BE$1,'1.源数据-产品报告-消费降序'!BE:BE,ROW(),0)),"")</f>
        <v/>
      </c>
      <c r="BF968" s="69" t="str">
        <f>IFERROR(CLEAN(HLOOKUP(BF$1,'1.源数据-产品报告-消费降序'!BF:BF,ROW(),0)),"")</f>
        <v/>
      </c>
      <c r="BG968" s="69" t="str">
        <f>IFERROR(CLEAN(HLOOKUP(BG$1,'1.源数据-产品报告-消费降序'!BG:BG,ROW(),0)),"")</f>
        <v/>
      </c>
      <c r="BH968" s="69" t="str">
        <f>IFERROR(CLEAN(HLOOKUP(BH$1,'1.源数据-产品报告-消费降序'!BH:BH,ROW(),0)),"")</f>
        <v/>
      </c>
      <c r="BI968" s="69" t="str">
        <f>IFERROR(CLEAN(HLOOKUP(BI$1,'1.源数据-产品报告-消费降序'!BI:BI,ROW(),0)),"")</f>
        <v/>
      </c>
      <c r="BJ968" s="69" t="str">
        <f>IFERROR(CLEAN(HLOOKUP(BJ$1,'1.源数据-产品报告-消费降序'!BJ:BJ,ROW(),0)),"")</f>
        <v/>
      </c>
      <c r="BK96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8" s="69" t="str">
        <f>IFERROR(CLEAN(HLOOKUP(BL$1,'1.源数据-产品报告-消费降序'!BL:BL,ROW(),0)),"")</f>
        <v/>
      </c>
      <c r="BO968" s="69" t="str">
        <f>IFERROR(CLEAN(HLOOKUP(BO$1,'1.源数据-产品报告-消费降序'!BO:BO,ROW(),0)),"")</f>
        <v/>
      </c>
      <c r="BP968" s="69" t="str">
        <f>IFERROR(CLEAN(HLOOKUP(BP$1,'1.源数据-产品报告-消费降序'!BP:BP,ROW(),0)),"")</f>
        <v/>
      </c>
      <c r="BQ968" s="69" t="str">
        <f>IFERROR(CLEAN(HLOOKUP(BQ$1,'1.源数据-产品报告-消费降序'!BQ:BQ,ROW(),0)),"")</f>
        <v/>
      </c>
      <c r="BR968" s="69" t="str">
        <f>IFERROR(CLEAN(HLOOKUP(BR$1,'1.源数据-产品报告-消费降序'!BR:BR,ROW(),0)),"")</f>
        <v/>
      </c>
      <c r="BS968" s="69" t="str">
        <f>IFERROR(CLEAN(HLOOKUP(BS$1,'1.源数据-产品报告-消费降序'!BS:BS,ROW(),0)),"")</f>
        <v/>
      </c>
      <c r="BT968" s="69" t="str">
        <f>IFERROR(CLEAN(HLOOKUP(BT$1,'1.源数据-产品报告-消费降序'!BT:BT,ROW(),0)),"")</f>
        <v/>
      </c>
      <c r="BU968" s="69" t="str">
        <f>IFERROR(CLEAN(HLOOKUP(BU$1,'1.源数据-产品报告-消费降序'!BU:BU,ROW(),0)),"")</f>
        <v/>
      </c>
      <c r="BV96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8" s="69" t="str">
        <f>IFERROR(CLEAN(HLOOKUP(BW$1,'1.源数据-产品报告-消费降序'!BW:BW,ROW(),0)),"")</f>
        <v/>
      </c>
    </row>
    <row r="969" spans="1:75">
      <c r="A969" s="69" t="str">
        <f>IFERROR(CLEAN(HLOOKUP(A$1,'1.源数据-产品报告-消费降序'!A:A,ROW(),0)),"")</f>
        <v/>
      </c>
      <c r="B969" s="69" t="str">
        <f>IFERROR(CLEAN(HLOOKUP(B$1,'1.源数据-产品报告-消费降序'!B:B,ROW(),0)),"")</f>
        <v/>
      </c>
      <c r="C969" s="69" t="str">
        <f>IFERROR(CLEAN(HLOOKUP(C$1,'1.源数据-产品报告-消费降序'!C:C,ROW(),0)),"")</f>
        <v/>
      </c>
      <c r="D969" s="69" t="str">
        <f>IFERROR(CLEAN(HLOOKUP(D$1,'1.源数据-产品报告-消费降序'!D:D,ROW(),0)),"")</f>
        <v/>
      </c>
      <c r="E969" s="69" t="str">
        <f>IFERROR(CLEAN(HLOOKUP(E$1,'1.源数据-产品报告-消费降序'!E:E,ROW(),0)),"")</f>
        <v/>
      </c>
      <c r="F969" s="69" t="str">
        <f>IFERROR(CLEAN(HLOOKUP(F$1,'1.源数据-产品报告-消费降序'!F:F,ROW(),0)),"")</f>
        <v/>
      </c>
      <c r="G969" s="70">
        <f>IFERROR((HLOOKUP(G$1,'1.源数据-产品报告-消费降序'!G:G,ROW(),0)),"")</f>
        <v>0</v>
      </c>
      <c r="H96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69" s="69" t="str">
        <f>IFERROR(CLEAN(HLOOKUP(I$1,'1.源数据-产品报告-消费降序'!I:I,ROW(),0)),"")</f>
        <v/>
      </c>
      <c r="L969" s="69" t="str">
        <f>IFERROR(CLEAN(HLOOKUP(L$1,'1.源数据-产品报告-消费降序'!L:L,ROW(),0)),"")</f>
        <v/>
      </c>
      <c r="M969" s="69" t="str">
        <f>IFERROR(CLEAN(HLOOKUP(M$1,'1.源数据-产品报告-消费降序'!M:M,ROW(),0)),"")</f>
        <v/>
      </c>
      <c r="N969" s="69" t="str">
        <f>IFERROR(CLEAN(HLOOKUP(N$1,'1.源数据-产品报告-消费降序'!N:N,ROW(),0)),"")</f>
        <v/>
      </c>
      <c r="O969" s="69" t="str">
        <f>IFERROR(CLEAN(HLOOKUP(O$1,'1.源数据-产品报告-消费降序'!O:O,ROW(),0)),"")</f>
        <v/>
      </c>
      <c r="P969" s="69" t="str">
        <f>IFERROR(CLEAN(HLOOKUP(P$1,'1.源数据-产品报告-消费降序'!P:P,ROW(),0)),"")</f>
        <v/>
      </c>
      <c r="Q969" s="69" t="str">
        <f>IFERROR(CLEAN(HLOOKUP(Q$1,'1.源数据-产品报告-消费降序'!Q:Q,ROW(),0)),"")</f>
        <v/>
      </c>
      <c r="R969" s="69" t="str">
        <f>IFERROR(CLEAN(HLOOKUP(R$1,'1.源数据-产品报告-消费降序'!R:R,ROW(),0)),"")</f>
        <v/>
      </c>
      <c r="S96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69" s="69" t="str">
        <f>IFERROR(CLEAN(HLOOKUP(T$1,'1.源数据-产品报告-消费降序'!T:T,ROW(),0)),"")</f>
        <v/>
      </c>
      <c r="W969" s="69" t="str">
        <f>IFERROR(CLEAN(HLOOKUP(W$1,'1.源数据-产品报告-消费降序'!W:W,ROW(),0)),"")</f>
        <v/>
      </c>
      <c r="X969" s="69" t="str">
        <f>IFERROR(CLEAN(HLOOKUP(X$1,'1.源数据-产品报告-消费降序'!X:X,ROW(),0)),"")</f>
        <v/>
      </c>
      <c r="Y969" s="69" t="str">
        <f>IFERROR(CLEAN(HLOOKUP(Y$1,'1.源数据-产品报告-消费降序'!Y:Y,ROW(),0)),"")</f>
        <v/>
      </c>
      <c r="Z969" s="69" t="str">
        <f>IFERROR(CLEAN(HLOOKUP(Z$1,'1.源数据-产品报告-消费降序'!Z:Z,ROW(),0)),"")</f>
        <v/>
      </c>
      <c r="AA969" s="69" t="str">
        <f>IFERROR(CLEAN(HLOOKUP(AA$1,'1.源数据-产品报告-消费降序'!AA:AA,ROW(),0)),"")</f>
        <v/>
      </c>
      <c r="AB969" s="69" t="str">
        <f>IFERROR(CLEAN(HLOOKUP(AB$1,'1.源数据-产品报告-消费降序'!AB:AB,ROW(),0)),"")</f>
        <v/>
      </c>
      <c r="AC969" s="69" t="str">
        <f>IFERROR(CLEAN(HLOOKUP(AC$1,'1.源数据-产品报告-消费降序'!AC:AC,ROW(),0)),"")</f>
        <v/>
      </c>
      <c r="AD96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69" s="69" t="str">
        <f>IFERROR(CLEAN(HLOOKUP(AE$1,'1.源数据-产品报告-消费降序'!AE:AE,ROW(),0)),"")</f>
        <v/>
      </c>
      <c r="AH969" s="69" t="str">
        <f>IFERROR(CLEAN(HLOOKUP(AH$1,'1.源数据-产品报告-消费降序'!AH:AH,ROW(),0)),"")</f>
        <v/>
      </c>
      <c r="AI969" s="69" t="str">
        <f>IFERROR(CLEAN(HLOOKUP(AI$1,'1.源数据-产品报告-消费降序'!AI:AI,ROW(),0)),"")</f>
        <v/>
      </c>
      <c r="AJ969" s="69" t="str">
        <f>IFERROR(CLEAN(HLOOKUP(AJ$1,'1.源数据-产品报告-消费降序'!AJ:AJ,ROW(),0)),"")</f>
        <v/>
      </c>
      <c r="AK969" s="69" t="str">
        <f>IFERROR(CLEAN(HLOOKUP(AK$1,'1.源数据-产品报告-消费降序'!AK:AK,ROW(),0)),"")</f>
        <v/>
      </c>
      <c r="AL969" s="69" t="str">
        <f>IFERROR(CLEAN(HLOOKUP(AL$1,'1.源数据-产品报告-消费降序'!AL:AL,ROW(),0)),"")</f>
        <v/>
      </c>
      <c r="AM969" s="69" t="str">
        <f>IFERROR(CLEAN(HLOOKUP(AM$1,'1.源数据-产品报告-消费降序'!AM:AM,ROW(),0)),"")</f>
        <v/>
      </c>
      <c r="AN969" s="69" t="str">
        <f>IFERROR(CLEAN(HLOOKUP(AN$1,'1.源数据-产品报告-消费降序'!AN:AN,ROW(),0)),"")</f>
        <v/>
      </c>
      <c r="AO96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69" s="69" t="str">
        <f>IFERROR(CLEAN(HLOOKUP(AP$1,'1.源数据-产品报告-消费降序'!AP:AP,ROW(),0)),"")</f>
        <v/>
      </c>
      <c r="AS969" s="69" t="str">
        <f>IFERROR(CLEAN(HLOOKUP(AS$1,'1.源数据-产品报告-消费降序'!AS:AS,ROW(),0)),"")</f>
        <v/>
      </c>
      <c r="AT969" s="69" t="str">
        <f>IFERROR(CLEAN(HLOOKUP(AT$1,'1.源数据-产品报告-消费降序'!AT:AT,ROW(),0)),"")</f>
        <v/>
      </c>
      <c r="AU969" s="69" t="str">
        <f>IFERROR(CLEAN(HLOOKUP(AU$1,'1.源数据-产品报告-消费降序'!AU:AU,ROW(),0)),"")</f>
        <v/>
      </c>
      <c r="AV969" s="69" t="str">
        <f>IFERROR(CLEAN(HLOOKUP(AV$1,'1.源数据-产品报告-消费降序'!AV:AV,ROW(),0)),"")</f>
        <v/>
      </c>
      <c r="AW969" s="69" t="str">
        <f>IFERROR(CLEAN(HLOOKUP(AW$1,'1.源数据-产品报告-消费降序'!AW:AW,ROW(),0)),"")</f>
        <v/>
      </c>
      <c r="AX969" s="69" t="str">
        <f>IFERROR(CLEAN(HLOOKUP(AX$1,'1.源数据-产品报告-消费降序'!AX:AX,ROW(),0)),"")</f>
        <v/>
      </c>
      <c r="AY969" s="69" t="str">
        <f>IFERROR(CLEAN(HLOOKUP(AY$1,'1.源数据-产品报告-消费降序'!AY:AY,ROW(),0)),"")</f>
        <v/>
      </c>
      <c r="AZ96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69" s="69" t="str">
        <f>IFERROR(CLEAN(HLOOKUP(BA$1,'1.源数据-产品报告-消费降序'!BA:BA,ROW(),0)),"")</f>
        <v/>
      </c>
      <c r="BD969" s="69" t="str">
        <f>IFERROR(CLEAN(HLOOKUP(BD$1,'1.源数据-产品报告-消费降序'!BD:BD,ROW(),0)),"")</f>
        <v/>
      </c>
      <c r="BE969" s="69" t="str">
        <f>IFERROR(CLEAN(HLOOKUP(BE$1,'1.源数据-产品报告-消费降序'!BE:BE,ROW(),0)),"")</f>
        <v/>
      </c>
      <c r="BF969" s="69" t="str">
        <f>IFERROR(CLEAN(HLOOKUP(BF$1,'1.源数据-产品报告-消费降序'!BF:BF,ROW(),0)),"")</f>
        <v/>
      </c>
      <c r="BG969" s="69" t="str">
        <f>IFERROR(CLEAN(HLOOKUP(BG$1,'1.源数据-产品报告-消费降序'!BG:BG,ROW(),0)),"")</f>
        <v/>
      </c>
      <c r="BH969" s="69" t="str">
        <f>IFERROR(CLEAN(HLOOKUP(BH$1,'1.源数据-产品报告-消费降序'!BH:BH,ROW(),0)),"")</f>
        <v/>
      </c>
      <c r="BI969" s="69" t="str">
        <f>IFERROR(CLEAN(HLOOKUP(BI$1,'1.源数据-产品报告-消费降序'!BI:BI,ROW(),0)),"")</f>
        <v/>
      </c>
      <c r="BJ969" s="69" t="str">
        <f>IFERROR(CLEAN(HLOOKUP(BJ$1,'1.源数据-产品报告-消费降序'!BJ:BJ,ROW(),0)),"")</f>
        <v/>
      </c>
      <c r="BK96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69" s="69" t="str">
        <f>IFERROR(CLEAN(HLOOKUP(BL$1,'1.源数据-产品报告-消费降序'!BL:BL,ROW(),0)),"")</f>
        <v/>
      </c>
      <c r="BO969" s="69" t="str">
        <f>IFERROR(CLEAN(HLOOKUP(BO$1,'1.源数据-产品报告-消费降序'!BO:BO,ROW(),0)),"")</f>
        <v/>
      </c>
      <c r="BP969" s="69" t="str">
        <f>IFERROR(CLEAN(HLOOKUP(BP$1,'1.源数据-产品报告-消费降序'!BP:BP,ROW(),0)),"")</f>
        <v/>
      </c>
      <c r="BQ969" s="69" t="str">
        <f>IFERROR(CLEAN(HLOOKUP(BQ$1,'1.源数据-产品报告-消费降序'!BQ:BQ,ROW(),0)),"")</f>
        <v/>
      </c>
      <c r="BR969" s="69" t="str">
        <f>IFERROR(CLEAN(HLOOKUP(BR$1,'1.源数据-产品报告-消费降序'!BR:BR,ROW(),0)),"")</f>
        <v/>
      </c>
      <c r="BS969" s="69" t="str">
        <f>IFERROR(CLEAN(HLOOKUP(BS$1,'1.源数据-产品报告-消费降序'!BS:BS,ROW(),0)),"")</f>
        <v/>
      </c>
      <c r="BT969" s="69" t="str">
        <f>IFERROR(CLEAN(HLOOKUP(BT$1,'1.源数据-产品报告-消费降序'!BT:BT,ROW(),0)),"")</f>
        <v/>
      </c>
      <c r="BU969" s="69" t="str">
        <f>IFERROR(CLEAN(HLOOKUP(BU$1,'1.源数据-产品报告-消费降序'!BU:BU,ROW(),0)),"")</f>
        <v/>
      </c>
      <c r="BV96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69" s="69" t="str">
        <f>IFERROR(CLEAN(HLOOKUP(BW$1,'1.源数据-产品报告-消费降序'!BW:BW,ROW(),0)),"")</f>
        <v/>
      </c>
    </row>
    <row r="970" spans="1:75">
      <c r="A970" s="69" t="str">
        <f>IFERROR(CLEAN(HLOOKUP(A$1,'1.源数据-产品报告-消费降序'!A:A,ROW(),0)),"")</f>
        <v/>
      </c>
      <c r="B970" s="69" t="str">
        <f>IFERROR(CLEAN(HLOOKUP(B$1,'1.源数据-产品报告-消费降序'!B:B,ROW(),0)),"")</f>
        <v/>
      </c>
      <c r="C970" s="69" t="str">
        <f>IFERROR(CLEAN(HLOOKUP(C$1,'1.源数据-产品报告-消费降序'!C:C,ROW(),0)),"")</f>
        <v/>
      </c>
      <c r="D970" s="69" t="str">
        <f>IFERROR(CLEAN(HLOOKUP(D$1,'1.源数据-产品报告-消费降序'!D:D,ROW(),0)),"")</f>
        <v/>
      </c>
      <c r="E970" s="69" t="str">
        <f>IFERROR(CLEAN(HLOOKUP(E$1,'1.源数据-产品报告-消费降序'!E:E,ROW(),0)),"")</f>
        <v/>
      </c>
      <c r="F970" s="69" t="str">
        <f>IFERROR(CLEAN(HLOOKUP(F$1,'1.源数据-产品报告-消费降序'!F:F,ROW(),0)),"")</f>
        <v/>
      </c>
      <c r="G970" s="70">
        <f>IFERROR((HLOOKUP(G$1,'1.源数据-产品报告-消费降序'!G:G,ROW(),0)),"")</f>
        <v>0</v>
      </c>
      <c r="H97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0" s="69" t="str">
        <f>IFERROR(CLEAN(HLOOKUP(I$1,'1.源数据-产品报告-消费降序'!I:I,ROW(),0)),"")</f>
        <v/>
      </c>
      <c r="L970" s="69" t="str">
        <f>IFERROR(CLEAN(HLOOKUP(L$1,'1.源数据-产品报告-消费降序'!L:L,ROW(),0)),"")</f>
        <v/>
      </c>
      <c r="M970" s="69" t="str">
        <f>IFERROR(CLEAN(HLOOKUP(M$1,'1.源数据-产品报告-消费降序'!M:M,ROW(),0)),"")</f>
        <v/>
      </c>
      <c r="N970" s="69" t="str">
        <f>IFERROR(CLEAN(HLOOKUP(N$1,'1.源数据-产品报告-消费降序'!N:N,ROW(),0)),"")</f>
        <v/>
      </c>
      <c r="O970" s="69" t="str">
        <f>IFERROR(CLEAN(HLOOKUP(O$1,'1.源数据-产品报告-消费降序'!O:O,ROW(),0)),"")</f>
        <v/>
      </c>
      <c r="P970" s="69" t="str">
        <f>IFERROR(CLEAN(HLOOKUP(P$1,'1.源数据-产品报告-消费降序'!P:P,ROW(),0)),"")</f>
        <v/>
      </c>
      <c r="Q970" s="69" t="str">
        <f>IFERROR(CLEAN(HLOOKUP(Q$1,'1.源数据-产品报告-消费降序'!Q:Q,ROW(),0)),"")</f>
        <v/>
      </c>
      <c r="R970" s="69" t="str">
        <f>IFERROR(CLEAN(HLOOKUP(R$1,'1.源数据-产品报告-消费降序'!R:R,ROW(),0)),"")</f>
        <v/>
      </c>
      <c r="S97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0" s="69" t="str">
        <f>IFERROR(CLEAN(HLOOKUP(T$1,'1.源数据-产品报告-消费降序'!T:T,ROW(),0)),"")</f>
        <v/>
      </c>
      <c r="W970" s="69" t="str">
        <f>IFERROR(CLEAN(HLOOKUP(W$1,'1.源数据-产品报告-消费降序'!W:W,ROW(),0)),"")</f>
        <v/>
      </c>
      <c r="X970" s="69" t="str">
        <f>IFERROR(CLEAN(HLOOKUP(X$1,'1.源数据-产品报告-消费降序'!X:X,ROW(),0)),"")</f>
        <v/>
      </c>
      <c r="Y970" s="69" t="str">
        <f>IFERROR(CLEAN(HLOOKUP(Y$1,'1.源数据-产品报告-消费降序'!Y:Y,ROW(),0)),"")</f>
        <v/>
      </c>
      <c r="Z970" s="69" t="str">
        <f>IFERROR(CLEAN(HLOOKUP(Z$1,'1.源数据-产品报告-消费降序'!Z:Z,ROW(),0)),"")</f>
        <v/>
      </c>
      <c r="AA970" s="69" t="str">
        <f>IFERROR(CLEAN(HLOOKUP(AA$1,'1.源数据-产品报告-消费降序'!AA:AA,ROW(),0)),"")</f>
        <v/>
      </c>
      <c r="AB970" s="69" t="str">
        <f>IFERROR(CLEAN(HLOOKUP(AB$1,'1.源数据-产品报告-消费降序'!AB:AB,ROW(),0)),"")</f>
        <v/>
      </c>
      <c r="AC970" s="69" t="str">
        <f>IFERROR(CLEAN(HLOOKUP(AC$1,'1.源数据-产品报告-消费降序'!AC:AC,ROW(),0)),"")</f>
        <v/>
      </c>
      <c r="AD97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0" s="69" t="str">
        <f>IFERROR(CLEAN(HLOOKUP(AE$1,'1.源数据-产品报告-消费降序'!AE:AE,ROW(),0)),"")</f>
        <v/>
      </c>
      <c r="AH970" s="69" t="str">
        <f>IFERROR(CLEAN(HLOOKUP(AH$1,'1.源数据-产品报告-消费降序'!AH:AH,ROW(),0)),"")</f>
        <v/>
      </c>
      <c r="AI970" s="69" t="str">
        <f>IFERROR(CLEAN(HLOOKUP(AI$1,'1.源数据-产品报告-消费降序'!AI:AI,ROW(),0)),"")</f>
        <v/>
      </c>
      <c r="AJ970" s="69" t="str">
        <f>IFERROR(CLEAN(HLOOKUP(AJ$1,'1.源数据-产品报告-消费降序'!AJ:AJ,ROW(),0)),"")</f>
        <v/>
      </c>
      <c r="AK970" s="69" t="str">
        <f>IFERROR(CLEAN(HLOOKUP(AK$1,'1.源数据-产品报告-消费降序'!AK:AK,ROW(),0)),"")</f>
        <v/>
      </c>
      <c r="AL970" s="69" t="str">
        <f>IFERROR(CLEAN(HLOOKUP(AL$1,'1.源数据-产品报告-消费降序'!AL:AL,ROW(),0)),"")</f>
        <v/>
      </c>
      <c r="AM970" s="69" t="str">
        <f>IFERROR(CLEAN(HLOOKUP(AM$1,'1.源数据-产品报告-消费降序'!AM:AM,ROW(),0)),"")</f>
        <v/>
      </c>
      <c r="AN970" s="69" t="str">
        <f>IFERROR(CLEAN(HLOOKUP(AN$1,'1.源数据-产品报告-消费降序'!AN:AN,ROW(),0)),"")</f>
        <v/>
      </c>
      <c r="AO97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0" s="69" t="str">
        <f>IFERROR(CLEAN(HLOOKUP(AP$1,'1.源数据-产品报告-消费降序'!AP:AP,ROW(),0)),"")</f>
        <v/>
      </c>
      <c r="AS970" s="69" t="str">
        <f>IFERROR(CLEAN(HLOOKUP(AS$1,'1.源数据-产品报告-消费降序'!AS:AS,ROW(),0)),"")</f>
        <v/>
      </c>
      <c r="AT970" s="69" t="str">
        <f>IFERROR(CLEAN(HLOOKUP(AT$1,'1.源数据-产品报告-消费降序'!AT:AT,ROW(),0)),"")</f>
        <v/>
      </c>
      <c r="AU970" s="69" t="str">
        <f>IFERROR(CLEAN(HLOOKUP(AU$1,'1.源数据-产品报告-消费降序'!AU:AU,ROW(),0)),"")</f>
        <v/>
      </c>
      <c r="AV970" s="69" t="str">
        <f>IFERROR(CLEAN(HLOOKUP(AV$1,'1.源数据-产品报告-消费降序'!AV:AV,ROW(),0)),"")</f>
        <v/>
      </c>
      <c r="AW970" s="69" t="str">
        <f>IFERROR(CLEAN(HLOOKUP(AW$1,'1.源数据-产品报告-消费降序'!AW:AW,ROW(),0)),"")</f>
        <v/>
      </c>
      <c r="AX970" s="69" t="str">
        <f>IFERROR(CLEAN(HLOOKUP(AX$1,'1.源数据-产品报告-消费降序'!AX:AX,ROW(),0)),"")</f>
        <v/>
      </c>
      <c r="AY970" s="69" t="str">
        <f>IFERROR(CLEAN(HLOOKUP(AY$1,'1.源数据-产品报告-消费降序'!AY:AY,ROW(),0)),"")</f>
        <v/>
      </c>
      <c r="AZ97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0" s="69" t="str">
        <f>IFERROR(CLEAN(HLOOKUP(BA$1,'1.源数据-产品报告-消费降序'!BA:BA,ROW(),0)),"")</f>
        <v/>
      </c>
      <c r="BD970" s="69" t="str">
        <f>IFERROR(CLEAN(HLOOKUP(BD$1,'1.源数据-产品报告-消费降序'!BD:BD,ROW(),0)),"")</f>
        <v/>
      </c>
      <c r="BE970" s="69" t="str">
        <f>IFERROR(CLEAN(HLOOKUP(BE$1,'1.源数据-产品报告-消费降序'!BE:BE,ROW(),0)),"")</f>
        <v/>
      </c>
      <c r="BF970" s="69" t="str">
        <f>IFERROR(CLEAN(HLOOKUP(BF$1,'1.源数据-产品报告-消费降序'!BF:BF,ROW(),0)),"")</f>
        <v/>
      </c>
      <c r="BG970" s="69" t="str">
        <f>IFERROR(CLEAN(HLOOKUP(BG$1,'1.源数据-产品报告-消费降序'!BG:BG,ROW(),0)),"")</f>
        <v/>
      </c>
      <c r="BH970" s="69" t="str">
        <f>IFERROR(CLEAN(HLOOKUP(BH$1,'1.源数据-产品报告-消费降序'!BH:BH,ROW(),0)),"")</f>
        <v/>
      </c>
      <c r="BI970" s="69" t="str">
        <f>IFERROR(CLEAN(HLOOKUP(BI$1,'1.源数据-产品报告-消费降序'!BI:BI,ROW(),0)),"")</f>
        <v/>
      </c>
      <c r="BJ970" s="69" t="str">
        <f>IFERROR(CLEAN(HLOOKUP(BJ$1,'1.源数据-产品报告-消费降序'!BJ:BJ,ROW(),0)),"")</f>
        <v/>
      </c>
      <c r="BK97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0" s="69" t="str">
        <f>IFERROR(CLEAN(HLOOKUP(BL$1,'1.源数据-产品报告-消费降序'!BL:BL,ROW(),0)),"")</f>
        <v/>
      </c>
      <c r="BO970" s="69" t="str">
        <f>IFERROR(CLEAN(HLOOKUP(BO$1,'1.源数据-产品报告-消费降序'!BO:BO,ROW(),0)),"")</f>
        <v/>
      </c>
      <c r="BP970" s="69" t="str">
        <f>IFERROR(CLEAN(HLOOKUP(BP$1,'1.源数据-产品报告-消费降序'!BP:BP,ROW(),0)),"")</f>
        <v/>
      </c>
      <c r="BQ970" s="69" t="str">
        <f>IFERROR(CLEAN(HLOOKUP(BQ$1,'1.源数据-产品报告-消费降序'!BQ:BQ,ROW(),0)),"")</f>
        <v/>
      </c>
      <c r="BR970" s="69" t="str">
        <f>IFERROR(CLEAN(HLOOKUP(BR$1,'1.源数据-产品报告-消费降序'!BR:BR,ROW(),0)),"")</f>
        <v/>
      </c>
      <c r="BS970" s="69" t="str">
        <f>IFERROR(CLEAN(HLOOKUP(BS$1,'1.源数据-产品报告-消费降序'!BS:BS,ROW(),0)),"")</f>
        <v/>
      </c>
      <c r="BT970" s="69" t="str">
        <f>IFERROR(CLEAN(HLOOKUP(BT$1,'1.源数据-产品报告-消费降序'!BT:BT,ROW(),0)),"")</f>
        <v/>
      </c>
      <c r="BU970" s="69" t="str">
        <f>IFERROR(CLEAN(HLOOKUP(BU$1,'1.源数据-产品报告-消费降序'!BU:BU,ROW(),0)),"")</f>
        <v/>
      </c>
      <c r="BV97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0" s="69" t="str">
        <f>IFERROR(CLEAN(HLOOKUP(BW$1,'1.源数据-产品报告-消费降序'!BW:BW,ROW(),0)),"")</f>
        <v/>
      </c>
    </row>
    <row r="971" spans="1:75">
      <c r="A971" s="69" t="str">
        <f>IFERROR(CLEAN(HLOOKUP(A$1,'1.源数据-产品报告-消费降序'!A:A,ROW(),0)),"")</f>
        <v/>
      </c>
      <c r="B971" s="69" t="str">
        <f>IFERROR(CLEAN(HLOOKUP(B$1,'1.源数据-产品报告-消费降序'!B:B,ROW(),0)),"")</f>
        <v/>
      </c>
      <c r="C971" s="69" t="str">
        <f>IFERROR(CLEAN(HLOOKUP(C$1,'1.源数据-产品报告-消费降序'!C:C,ROW(),0)),"")</f>
        <v/>
      </c>
      <c r="D971" s="69" t="str">
        <f>IFERROR(CLEAN(HLOOKUP(D$1,'1.源数据-产品报告-消费降序'!D:D,ROW(),0)),"")</f>
        <v/>
      </c>
      <c r="E971" s="69" t="str">
        <f>IFERROR(CLEAN(HLOOKUP(E$1,'1.源数据-产品报告-消费降序'!E:E,ROW(),0)),"")</f>
        <v/>
      </c>
      <c r="F971" s="69" t="str">
        <f>IFERROR(CLEAN(HLOOKUP(F$1,'1.源数据-产品报告-消费降序'!F:F,ROW(),0)),"")</f>
        <v/>
      </c>
      <c r="G971" s="70">
        <f>IFERROR((HLOOKUP(G$1,'1.源数据-产品报告-消费降序'!G:G,ROW(),0)),"")</f>
        <v>0</v>
      </c>
      <c r="H97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1" s="69" t="str">
        <f>IFERROR(CLEAN(HLOOKUP(I$1,'1.源数据-产品报告-消费降序'!I:I,ROW(),0)),"")</f>
        <v/>
      </c>
      <c r="L971" s="69" t="str">
        <f>IFERROR(CLEAN(HLOOKUP(L$1,'1.源数据-产品报告-消费降序'!L:L,ROW(),0)),"")</f>
        <v/>
      </c>
      <c r="M971" s="69" t="str">
        <f>IFERROR(CLEAN(HLOOKUP(M$1,'1.源数据-产品报告-消费降序'!M:M,ROW(),0)),"")</f>
        <v/>
      </c>
      <c r="N971" s="69" t="str">
        <f>IFERROR(CLEAN(HLOOKUP(N$1,'1.源数据-产品报告-消费降序'!N:N,ROW(),0)),"")</f>
        <v/>
      </c>
      <c r="O971" s="69" t="str">
        <f>IFERROR(CLEAN(HLOOKUP(O$1,'1.源数据-产品报告-消费降序'!O:O,ROW(),0)),"")</f>
        <v/>
      </c>
      <c r="P971" s="69" t="str">
        <f>IFERROR(CLEAN(HLOOKUP(P$1,'1.源数据-产品报告-消费降序'!P:P,ROW(),0)),"")</f>
        <v/>
      </c>
      <c r="Q971" s="69" t="str">
        <f>IFERROR(CLEAN(HLOOKUP(Q$1,'1.源数据-产品报告-消费降序'!Q:Q,ROW(),0)),"")</f>
        <v/>
      </c>
      <c r="R971" s="69" t="str">
        <f>IFERROR(CLEAN(HLOOKUP(R$1,'1.源数据-产品报告-消费降序'!R:R,ROW(),0)),"")</f>
        <v/>
      </c>
      <c r="S97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1" s="69" t="str">
        <f>IFERROR(CLEAN(HLOOKUP(T$1,'1.源数据-产品报告-消费降序'!T:T,ROW(),0)),"")</f>
        <v/>
      </c>
      <c r="W971" s="69" t="str">
        <f>IFERROR(CLEAN(HLOOKUP(W$1,'1.源数据-产品报告-消费降序'!W:W,ROW(),0)),"")</f>
        <v/>
      </c>
      <c r="X971" s="69" t="str">
        <f>IFERROR(CLEAN(HLOOKUP(X$1,'1.源数据-产品报告-消费降序'!X:X,ROW(),0)),"")</f>
        <v/>
      </c>
      <c r="Y971" s="69" t="str">
        <f>IFERROR(CLEAN(HLOOKUP(Y$1,'1.源数据-产品报告-消费降序'!Y:Y,ROW(),0)),"")</f>
        <v/>
      </c>
      <c r="Z971" s="69" t="str">
        <f>IFERROR(CLEAN(HLOOKUP(Z$1,'1.源数据-产品报告-消费降序'!Z:Z,ROW(),0)),"")</f>
        <v/>
      </c>
      <c r="AA971" s="69" t="str">
        <f>IFERROR(CLEAN(HLOOKUP(AA$1,'1.源数据-产品报告-消费降序'!AA:AA,ROW(),0)),"")</f>
        <v/>
      </c>
      <c r="AB971" s="69" t="str">
        <f>IFERROR(CLEAN(HLOOKUP(AB$1,'1.源数据-产品报告-消费降序'!AB:AB,ROW(),0)),"")</f>
        <v/>
      </c>
      <c r="AC971" s="69" t="str">
        <f>IFERROR(CLEAN(HLOOKUP(AC$1,'1.源数据-产品报告-消费降序'!AC:AC,ROW(),0)),"")</f>
        <v/>
      </c>
      <c r="AD97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1" s="69" t="str">
        <f>IFERROR(CLEAN(HLOOKUP(AE$1,'1.源数据-产品报告-消费降序'!AE:AE,ROW(),0)),"")</f>
        <v/>
      </c>
      <c r="AH971" s="69" t="str">
        <f>IFERROR(CLEAN(HLOOKUP(AH$1,'1.源数据-产品报告-消费降序'!AH:AH,ROW(),0)),"")</f>
        <v/>
      </c>
      <c r="AI971" s="69" t="str">
        <f>IFERROR(CLEAN(HLOOKUP(AI$1,'1.源数据-产品报告-消费降序'!AI:AI,ROW(),0)),"")</f>
        <v/>
      </c>
      <c r="AJ971" s="69" t="str">
        <f>IFERROR(CLEAN(HLOOKUP(AJ$1,'1.源数据-产品报告-消费降序'!AJ:AJ,ROW(),0)),"")</f>
        <v/>
      </c>
      <c r="AK971" s="69" t="str">
        <f>IFERROR(CLEAN(HLOOKUP(AK$1,'1.源数据-产品报告-消费降序'!AK:AK,ROW(),0)),"")</f>
        <v/>
      </c>
      <c r="AL971" s="69" t="str">
        <f>IFERROR(CLEAN(HLOOKUP(AL$1,'1.源数据-产品报告-消费降序'!AL:AL,ROW(),0)),"")</f>
        <v/>
      </c>
      <c r="AM971" s="69" t="str">
        <f>IFERROR(CLEAN(HLOOKUP(AM$1,'1.源数据-产品报告-消费降序'!AM:AM,ROW(),0)),"")</f>
        <v/>
      </c>
      <c r="AN971" s="69" t="str">
        <f>IFERROR(CLEAN(HLOOKUP(AN$1,'1.源数据-产品报告-消费降序'!AN:AN,ROW(),0)),"")</f>
        <v/>
      </c>
      <c r="AO97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1" s="69" t="str">
        <f>IFERROR(CLEAN(HLOOKUP(AP$1,'1.源数据-产品报告-消费降序'!AP:AP,ROW(),0)),"")</f>
        <v/>
      </c>
      <c r="AS971" s="69" t="str">
        <f>IFERROR(CLEAN(HLOOKUP(AS$1,'1.源数据-产品报告-消费降序'!AS:AS,ROW(),0)),"")</f>
        <v/>
      </c>
      <c r="AT971" s="69" t="str">
        <f>IFERROR(CLEAN(HLOOKUP(AT$1,'1.源数据-产品报告-消费降序'!AT:AT,ROW(),0)),"")</f>
        <v/>
      </c>
      <c r="AU971" s="69" t="str">
        <f>IFERROR(CLEAN(HLOOKUP(AU$1,'1.源数据-产品报告-消费降序'!AU:AU,ROW(),0)),"")</f>
        <v/>
      </c>
      <c r="AV971" s="69" t="str">
        <f>IFERROR(CLEAN(HLOOKUP(AV$1,'1.源数据-产品报告-消费降序'!AV:AV,ROW(),0)),"")</f>
        <v/>
      </c>
      <c r="AW971" s="69" t="str">
        <f>IFERROR(CLEAN(HLOOKUP(AW$1,'1.源数据-产品报告-消费降序'!AW:AW,ROW(),0)),"")</f>
        <v/>
      </c>
      <c r="AX971" s="69" t="str">
        <f>IFERROR(CLEAN(HLOOKUP(AX$1,'1.源数据-产品报告-消费降序'!AX:AX,ROW(),0)),"")</f>
        <v/>
      </c>
      <c r="AY971" s="69" t="str">
        <f>IFERROR(CLEAN(HLOOKUP(AY$1,'1.源数据-产品报告-消费降序'!AY:AY,ROW(),0)),"")</f>
        <v/>
      </c>
      <c r="AZ97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1" s="69" t="str">
        <f>IFERROR(CLEAN(HLOOKUP(BA$1,'1.源数据-产品报告-消费降序'!BA:BA,ROW(),0)),"")</f>
        <v/>
      </c>
      <c r="BD971" s="69" t="str">
        <f>IFERROR(CLEAN(HLOOKUP(BD$1,'1.源数据-产品报告-消费降序'!BD:BD,ROW(),0)),"")</f>
        <v/>
      </c>
      <c r="BE971" s="69" t="str">
        <f>IFERROR(CLEAN(HLOOKUP(BE$1,'1.源数据-产品报告-消费降序'!BE:BE,ROW(),0)),"")</f>
        <v/>
      </c>
      <c r="BF971" s="69" t="str">
        <f>IFERROR(CLEAN(HLOOKUP(BF$1,'1.源数据-产品报告-消费降序'!BF:BF,ROW(),0)),"")</f>
        <v/>
      </c>
      <c r="BG971" s="69" t="str">
        <f>IFERROR(CLEAN(HLOOKUP(BG$1,'1.源数据-产品报告-消费降序'!BG:BG,ROW(),0)),"")</f>
        <v/>
      </c>
      <c r="BH971" s="69" t="str">
        <f>IFERROR(CLEAN(HLOOKUP(BH$1,'1.源数据-产品报告-消费降序'!BH:BH,ROW(),0)),"")</f>
        <v/>
      </c>
      <c r="BI971" s="69" t="str">
        <f>IFERROR(CLEAN(HLOOKUP(BI$1,'1.源数据-产品报告-消费降序'!BI:BI,ROW(),0)),"")</f>
        <v/>
      </c>
      <c r="BJ971" s="69" t="str">
        <f>IFERROR(CLEAN(HLOOKUP(BJ$1,'1.源数据-产品报告-消费降序'!BJ:BJ,ROW(),0)),"")</f>
        <v/>
      </c>
      <c r="BK97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1" s="69" t="str">
        <f>IFERROR(CLEAN(HLOOKUP(BL$1,'1.源数据-产品报告-消费降序'!BL:BL,ROW(),0)),"")</f>
        <v/>
      </c>
      <c r="BO971" s="69" t="str">
        <f>IFERROR(CLEAN(HLOOKUP(BO$1,'1.源数据-产品报告-消费降序'!BO:BO,ROW(),0)),"")</f>
        <v/>
      </c>
      <c r="BP971" s="69" t="str">
        <f>IFERROR(CLEAN(HLOOKUP(BP$1,'1.源数据-产品报告-消费降序'!BP:BP,ROW(),0)),"")</f>
        <v/>
      </c>
      <c r="BQ971" s="69" t="str">
        <f>IFERROR(CLEAN(HLOOKUP(BQ$1,'1.源数据-产品报告-消费降序'!BQ:BQ,ROW(),0)),"")</f>
        <v/>
      </c>
      <c r="BR971" s="69" t="str">
        <f>IFERROR(CLEAN(HLOOKUP(BR$1,'1.源数据-产品报告-消费降序'!BR:BR,ROW(),0)),"")</f>
        <v/>
      </c>
      <c r="BS971" s="69" t="str">
        <f>IFERROR(CLEAN(HLOOKUP(BS$1,'1.源数据-产品报告-消费降序'!BS:BS,ROW(),0)),"")</f>
        <v/>
      </c>
      <c r="BT971" s="69" t="str">
        <f>IFERROR(CLEAN(HLOOKUP(BT$1,'1.源数据-产品报告-消费降序'!BT:BT,ROW(),0)),"")</f>
        <v/>
      </c>
      <c r="BU971" s="69" t="str">
        <f>IFERROR(CLEAN(HLOOKUP(BU$1,'1.源数据-产品报告-消费降序'!BU:BU,ROW(),0)),"")</f>
        <v/>
      </c>
      <c r="BV97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1" s="69" t="str">
        <f>IFERROR(CLEAN(HLOOKUP(BW$1,'1.源数据-产品报告-消费降序'!BW:BW,ROW(),0)),"")</f>
        <v/>
      </c>
    </row>
    <row r="972" spans="1:75">
      <c r="A972" s="69" t="str">
        <f>IFERROR(CLEAN(HLOOKUP(A$1,'1.源数据-产品报告-消费降序'!A:A,ROW(),0)),"")</f>
        <v/>
      </c>
      <c r="B972" s="69" t="str">
        <f>IFERROR(CLEAN(HLOOKUP(B$1,'1.源数据-产品报告-消费降序'!B:B,ROW(),0)),"")</f>
        <v/>
      </c>
      <c r="C972" s="69" t="str">
        <f>IFERROR(CLEAN(HLOOKUP(C$1,'1.源数据-产品报告-消费降序'!C:C,ROW(),0)),"")</f>
        <v/>
      </c>
      <c r="D972" s="69" t="str">
        <f>IFERROR(CLEAN(HLOOKUP(D$1,'1.源数据-产品报告-消费降序'!D:D,ROW(),0)),"")</f>
        <v/>
      </c>
      <c r="E972" s="69" t="str">
        <f>IFERROR(CLEAN(HLOOKUP(E$1,'1.源数据-产品报告-消费降序'!E:E,ROW(),0)),"")</f>
        <v/>
      </c>
      <c r="F972" s="69" t="str">
        <f>IFERROR(CLEAN(HLOOKUP(F$1,'1.源数据-产品报告-消费降序'!F:F,ROW(),0)),"")</f>
        <v/>
      </c>
      <c r="G972" s="70">
        <f>IFERROR((HLOOKUP(G$1,'1.源数据-产品报告-消费降序'!G:G,ROW(),0)),"")</f>
        <v>0</v>
      </c>
      <c r="H97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2" s="69" t="str">
        <f>IFERROR(CLEAN(HLOOKUP(I$1,'1.源数据-产品报告-消费降序'!I:I,ROW(),0)),"")</f>
        <v/>
      </c>
      <c r="L972" s="69" t="str">
        <f>IFERROR(CLEAN(HLOOKUP(L$1,'1.源数据-产品报告-消费降序'!L:L,ROW(),0)),"")</f>
        <v/>
      </c>
      <c r="M972" s="69" t="str">
        <f>IFERROR(CLEAN(HLOOKUP(M$1,'1.源数据-产品报告-消费降序'!M:M,ROW(),0)),"")</f>
        <v/>
      </c>
      <c r="N972" s="69" t="str">
        <f>IFERROR(CLEAN(HLOOKUP(N$1,'1.源数据-产品报告-消费降序'!N:N,ROW(),0)),"")</f>
        <v/>
      </c>
      <c r="O972" s="69" t="str">
        <f>IFERROR(CLEAN(HLOOKUP(O$1,'1.源数据-产品报告-消费降序'!O:O,ROW(),0)),"")</f>
        <v/>
      </c>
      <c r="P972" s="69" t="str">
        <f>IFERROR(CLEAN(HLOOKUP(P$1,'1.源数据-产品报告-消费降序'!P:P,ROW(),0)),"")</f>
        <v/>
      </c>
      <c r="Q972" s="69" t="str">
        <f>IFERROR(CLEAN(HLOOKUP(Q$1,'1.源数据-产品报告-消费降序'!Q:Q,ROW(),0)),"")</f>
        <v/>
      </c>
      <c r="R972" s="69" t="str">
        <f>IFERROR(CLEAN(HLOOKUP(R$1,'1.源数据-产品报告-消费降序'!R:R,ROW(),0)),"")</f>
        <v/>
      </c>
      <c r="S97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2" s="69" t="str">
        <f>IFERROR(CLEAN(HLOOKUP(T$1,'1.源数据-产品报告-消费降序'!T:T,ROW(),0)),"")</f>
        <v/>
      </c>
      <c r="W972" s="69" t="str">
        <f>IFERROR(CLEAN(HLOOKUP(W$1,'1.源数据-产品报告-消费降序'!W:W,ROW(),0)),"")</f>
        <v/>
      </c>
      <c r="X972" s="69" t="str">
        <f>IFERROR(CLEAN(HLOOKUP(X$1,'1.源数据-产品报告-消费降序'!X:X,ROW(),0)),"")</f>
        <v/>
      </c>
      <c r="Y972" s="69" t="str">
        <f>IFERROR(CLEAN(HLOOKUP(Y$1,'1.源数据-产品报告-消费降序'!Y:Y,ROW(),0)),"")</f>
        <v/>
      </c>
      <c r="Z972" s="69" t="str">
        <f>IFERROR(CLEAN(HLOOKUP(Z$1,'1.源数据-产品报告-消费降序'!Z:Z,ROW(),0)),"")</f>
        <v/>
      </c>
      <c r="AA972" s="69" t="str">
        <f>IFERROR(CLEAN(HLOOKUP(AA$1,'1.源数据-产品报告-消费降序'!AA:AA,ROW(),0)),"")</f>
        <v/>
      </c>
      <c r="AB972" s="69" t="str">
        <f>IFERROR(CLEAN(HLOOKUP(AB$1,'1.源数据-产品报告-消费降序'!AB:AB,ROW(),0)),"")</f>
        <v/>
      </c>
      <c r="AC972" s="69" t="str">
        <f>IFERROR(CLEAN(HLOOKUP(AC$1,'1.源数据-产品报告-消费降序'!AC:AC,ROW(),0)),"")</f>
        <v/>
      </c>
      <c r="AD97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2" s="69" t="str">
        <f>IFERROR(CLEAN(HLOOKUP(AE$1,'1.源数据-产品报告-消费降序'!AE:AE,ROW(),0)),"")</f>
        <v/>
      </c>
      <c r="AH972" s="69" t="str">
        <f>IFERROR(CLEAN(HLOOKUP(AH$1,'1.源数据-产品报告-消费降序'!AH:AH,ROW(),0)),"")</f>
        <v/>
      </c>
      <c r="AI972" s="69" t="str">
        <f>IFERROR(CLEAN(HLOOKUP(AI$1,'1.源数据-产品报告-消费降序'!AI:AI,ROW(),0)),"")</f>
        <v/>
      </c>
      <c r="AJ972" s="69" t="str">
        <f>IFERROR(CLEAN(HLOOKUP(AJ$1,'1.源数据-产品报告-消费降序'!AJ:AJ,ROW(),0)),"")</f>
        <v/>
      </c>
      <c r="AK972" s="69" t="str">
        <f>IFERROR(CLEAN(HLOOKUP(AK$1,'1.源数据-产品报告-消费降序'!AK:AK,ROW(),0)),"")</f>
        <v/>
      </c>
      <c r="AL972" s="69" t="str">
        <f>IFERROR(CLEAN(HLOOKUP(AL$1,'1.源数据-产品报告-消费降序'!AL:AL,ROW(),0)),"")</f>
        <v/>
      </c>
      <c r="AM972" s="69" t="str">
        <f>IFERROR(CLEAN(HLOOKUP(AM$1,'1.源数据-产品报告-消费降序'!AM:AM,ROW(),0)),"")</f>
        <v/>
      </c>
      <c r="AN972" s="69" t="str">
        <f>IFERROR(CLEAN(HLOOKUP(AN$1,'1.源数据-产品报告-消费降序'!AN:AN,ROW(),0)),"")</f>
        <v/>
      </c>
      <c r="AO97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2" s="69" t="str">
        <f>IFERROR(CLEAN(HLOOKUP(AP$1,'1.源数据-产品报告-消费降序'!AP:AP,ROW(),0)),"")</f>
        <v/>
      </c>
      <c r="AS972" s="69" t="str">
        <f>IFERROR(CLEAN(HLOOKUP(AS$1,'1.源数据-产品报告-消费降序'!AS:AS,ROW(),0)),"")</f>
        <v/>
      </c>
      <c r="AT972" s="69" t="str">
        <f>IFERROR(CLEAN(HLOOKUP(AT$1,'1.源数据-产品报告-消费降序'!AT:AT,ROW(),0)),"")</f>
        <v/>
      </c>
      <c r="AU972" s="69" t="str">
        <f>IFERROR(CLEAN(HLOOKUP(AU$1,'1.源数据-产品报告-消费降序'!AU:AU,ROW(),0)),"")</f>
        <v/>
      </c>
      <c r="AV972" s="69" t="str">
        <f>IFERROR(CLEAN(HLOOKUP(AV$1,'1.源数据-产品报告-消费降序'!AV:AV,ROW(),0)),"")</f>
        <v/>
      </c>
      <c r="AW972" s="69" t="str">
        <f>IFERROR(CLEAN(HLOOKUP(AW$1,'1.源数据-产品报告-消费降序'!AW:AW,ROW(),0)),"")</f>
        <v/>
      </c>
      <c r="AX972" s="69" t="str">
        <f>IFERROR(CLEAN(HLOOKUP(AX$1,'1.源数据-产品报告-消费降序'!AX:AX,ROW(),0)),"")</f>
        <v/>
      </c>
      <c r="AY972" s="69" t="str">
        <f>IFERROR(CLEAN(HLOOKUP(AY$1,'1.源数据-产品报告-消费降序'!AY:AY,ROW(),0)),"")</f>
        <v/>
      </c>
      <c r="AZ97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2" s="69" t="str">
        <f>IFERROR(CLEAN(HLOOKUP(BA$1,'1.源数据-产品报告-消费降序'!BA:BA,ROW(),0)),"")</f>
        <v/>
      </c>
      <c r="BD972" s="69" t="str">
        <f>IFERROR(CLEAN(HLOOKUP(BD$1,'1.源数据-产品报告-消费降序'!BD:BD,ROW(),0)),"")</f>
        <v/>
      </c>
      <c r="BE972" s="69" t="str">
        <f>IFERROR(CLEAN(HLOOKUP(BE$1,'1.源数据-产品报告-消费降序'!BE:BE,ROW(),0)),"")</f>
        <v/>
      </c>
      <c r="BF972" s="69" t="str">
        <f>IFERROR(CLEAN(HLOOKUP(BF$1,'1.源数据-产品报告-消费降序'!BF:BF,ROW(),0)),"")</f>
        <v/>
      </c>
      <c r="BG972" s="69" t="str">
        <f>IFERROR(CLEAN(HLOOKUP(BG$1,'1.源数据-产品报告-消费降序'!BG:BG,ROW(),0)),"")</f>
        <v/>
      </c>
      <c r="BH972" s="69" t="str">
        <f>IFERROR(CLEAN(HLOOKUP(BH$1,'1.源数据-产品报告-消费降序'!BH:BH,ROW(),0)),"")</f>
        <v/>
      </c>
      <c r="BI972" s="69" t="str">
        <f>IFERROR(CLEAN(HLOOKUP(BI$1,'1.源数据-产品报告-消费降序'!BI:BI,ROW(),0)),"")</f>
        <v/>
      </c>
      <c r="BJ972" s="69" t="str">
        <f>IFERROR(CLEAN(HLOOKUP(BJ$1,'1.源数据-产品报告-消费降序'!BJ:BJ,ROW(),0)),"")</f>
        <v/>
      </c>
      <c r="BK97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2" s="69" t="str">
        <f>IFERROR(CLEAN(HLOOKUP(BL$1,'1.源数据-产品报告-消费降序'!BL:BL,ROW(),0)),"")</f>
        <v/>
      </c>
      <c r="BO972" s="69" t="str">
        <f>IFERROR(CLEAN(HLOOKUP(BO$1,'1.源数据-产品报告-消费降序'!BO:BO,ROW(),0)),"")</f>
        <v/>
      </c>
      <c r="BP972" s="69" t="str">
        <f>IFERROR(CLEAN(HLOOKUP(BP$1,'1.源数据-产品报告-消费降序'!BP:BP,ROW(),0)),"")</f>
        <v/>
      </c>
      <c r="BQ972" s="69" t="str">
        <f>IFERROR(CLEAN(HLOOKUP(BQ$1,'1.源数据-产品报告-消费降序'!BQ:BQ,ROW(),0)),"")</f>
        <v/>
      </c>
      <c r="BR972" s="69" t="str">
        <f>IFERROR(CLEAN(HLOOKUP(BR$1,'1.源数据-产品报告-消费降序'!BR:BR,ROW(),0)),"")</f>
        <v/>
      </c>
      <c r="BS972" s="69" t="str">
        <f>IFERROR(CLEAN(HLOOKUP(BS$1,'1.源数据-产品报告-消费降序'!BS:BS,ROW(),0)),"")</f>
        <v/>
      </c>
      <c r="BT972" s="69" t="str">
        <f>IFERROR(CLEAN(HLOOKUP(BT$1,'1.源数据-产品报告-消费降序'!BT:BT,ROW(),0)),"")</f>
        <v/>
      </c>
      <c r="BU972" s="69" t="str">
        <f>IFERROR(CLEAN(HLOOKUP(BU$1,'1.源数据-产品报告-消费降序'!BU:BU,ROW(),0)),"")</f>
        <v/>
      </c>
      <c r="BV97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2" s="69" t="str">
        <f>IFERROR(CLEAN(HLOOKUP(BW$1,'1.源数据-产品报告-消费降序'!BW:BW,ROW(),0)),"")</f>
        <v/>
      </c>
    </row>
    <row r="973" spans="1:75">
      <c r="A973" s="69" t="str">
        <f>IFERROR(CLEAN(HLOOKUP(A$1,'1.源数据-产品报告-消费降序'!A:A,ROW(),0)),"")</f>
        <v/>
      </c>
      <c r="B973" s="69" t="str">
        <f>IFERROR(CLEAN(HLOOKUP(B$1,'1.源数据-产品报告-消费降序'!B:B,ROW(),0)),"")</f>
        <v/>
      </c>
      <c r="C973" s="69" t="str">
        <f>IFERROR(CLEAN(HLOOKUP(C$1,'1.源数据-产品报告-消费降序'!C:C,ROW(),0)),"")</f>
        <v/>
      </c>
      <c r="D973" s="69" t="str">
        <f>IFERROR(CLEAN(HLOOKUP(D$1,'1.源数据-产品报告-消费降序'!D:D,ROW(),0)),"")</f>
        <v/>
      </c>
      <c r="E973" s="69" t="str">
        <f>IFERROR(CLEAN(HLOOKUP(E$1,'1.源数据-产品报告-消费降序'!E:E,ROW(),0)),"")</f>
        <v/>
      </c>
      <c r="F973" s="69" t="str">
        <f>IFERROR(CLEAN(HLOOKUP(F$1,'1.源数据-产品报告-消费降序'!F:F,ROW(),0)),"")</f>
        <v/>
      </c>
      <c r="G973" s="70">
        <f>IFERROR((HLOOKUP(G$1,'1.源数据-产品报告-消费降序'!G:G,ROW(),0)),"")</f>
        <v>0</v>
      </c>
      <c r="H97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3" s="69" t="str">
        <f>IFERROR(CLEAN(HLOOKUP(I$1,'1.源数据-产品报告-消费降序'!I:I,ROW(),0)),"")</f>
        <v/>
      </c>
      <c r="L973" s="69" t="str">
        <f>IFERROR(CLEAN(HLOOKUP(L$1,'1.源数据-产品报告-消费降序'!L:L,ROW(),0)),"")</f>
        <v/>
      </c>
      <c r="M973" s="69" t="str">
        <f>IFERROR(CLEAN(HLOOKUP(M$1,'1.源数据-产品报告-消费降序'!M:M,ROW(),0)),"")</f>
        <v/>
      </c>
      <c r="N973" s="69" t="str">
        <f>IFERROR(CLEAN(HLOOKUP(N$1,'1.源数据-产品报告-消费降序'!N:N,ROW(),0)),"")</f>
        <v/>
      </c>
      <c r="O973" s="69" t="str">
        <f>IFERROR(CLEAN(HLOOKUP(O$1,'1.源数据-产品报告-消费降序'!O:O,ROW(),0)),"")</f>
        <v/>
      </c>
      <c r="P973" s="69" t="str">
        <f>IFERROR(CLEAN(HLOOKUP(P$1,'1.源数据-产品报告-消费降序'!P:P,ROW(),0)),"")</f>
        <v/>
      </c>
      <c r="Q973" s="69" t="str">
        <f>IFERROR(CLEAN(HLOOKUP(Q$1,'1.源数据-产品报告-消费降序'!Q:Q,ROW(),0)),"")</f>
        <v/>
      </c>
      <c r="R973" s="69" t="str">
        <f>IFERROR(CLEAN(HLOOKUP(R$1,'1.源数据-产品报告-消费降序'!R:R,ROW(),0)),"")</f>
        <v/>
      </c>
      <c r="S97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3" s="69" t="str">
        <f>IFERROR(CLEAN(HLOOKUP(T$1,'1.源数据-产品报告-消费降序'!T:T,ROW(),0)),"")</f>
        <v/>
      </c>
      <c r="W973" s="69" t="str">
        <f>IFERROR(CLEAN(HLOOKUP(W$1,'1.源数据-产品报告-消费降序'!W:W,ROW(),0)),"")</f>
        <v/>
      </c>
      <c r="X973" s="69" t="str">
        <f>IFERROR(CLEAN(HLOOKUP(X$1,'1.源数据-产品报告-消费降序'!X:X,ROW(),0)),"")</f>
        <v/>
      </c>
      <c r="Y973" s="69" t="str">
        <f>IFERROR(CLEAN(HLOOKUP(Y$1,'1.源数据-产品报告-消费降序'!Y:Y,ROW(),0)),"")</f>
        <v/>
      </c>
      <c r="Z973" s="69" t="str">
        <f>IFERROR(CLEAN(HLOOKUP(Z$1,'1.源数据-产品报告-消费降序'!Z:Z,ROW(),0)),"")</f>
        <v/>
      </c>
      <c r="AA973" s="69" t="str">
        <f>IFERROR(CLEAN(HLOOKUP(AA$1,'1.源数据-产品报告-消费降序'!AA:AA,ROW(),0)),"")</f>
        <v/>
      </c>
      <c r="AB973" s="69" t="str">
        <f>IFERROR(CLEAN(HLOOKUP(AB$1,'1.源数据-产品报告-消费降序'!AB:AB,ROW(),0)),"")</f>
        <v/>
      </c>
      <c r="AC973" s="69" t="str">
        <f>IFERROR(CLEAN(HLOOKUP(AC$1,'1.源数据-产品报告-消费降序'!AC:AC,ROW(),0)),"")</f>
        <v/>
      </c>
      <c r="AD97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3" s="69" t="str">
        <f>IFERROR(CLEAN(HLOOKUP(AE$1,'1.源数据-产品报告-消费降序'!AE:AE,ROW(),0)),"")</f>
        <v/>
      </c>
      <c r="AH973" s="69" t="str">
        <f>IFERROR(CLEAN(HLOOKUP(AH$1,'1.源数据-产品报告-消费降序'!AH:AH,ROW(),0)),"")</f>
        <v/>
      </c>
      <c r="AI973" s="69" t="str">
        <f>IFERROR(CLEAN(HLOOKUP(AI$1,'1.源数据-产品报告-消费降序'!AI:AI,ROW(),0)),"")</f>
        <v/>
      </c>
      <c r="AJ973" s="69" t="str">
        <f>IFERROR(CLEAN(HLOOKUP(AJ$1,'1.源数据-产品报告-消费降序'!AJ:AJ,ROW(),0)),"")</f>
        <v/>
      </c>
      <c r="AK973" s="69" t="str">
        <f>IFERROR(CLEAN(HLOOKUP(AK$1,'1.源数据-产品报告-消费降序'!AK:AK,ROW(),0)),"")</f>
        <v/>
      </c>
      <c r="AL973" s="69" t="str">
        <f>IFERROR(CLEAN(HLOOKUP(AL$1,'1.源数据-产品报告-消费降序'!AL:AL,ROW(),0)),"")</f>
        <v/>
      </c>
      <c r="AM973" s="69" t="str">
        <f>IFERROR(CLEAN(HLOOKUP(AM$1,'1.源数据-产品报告-消费降序'!AM:AM,ROW(),0)),"")</f>
        <v/>
      </c>
      <c r="AN973" s="69" t="str">
        <f>IFERROR(CLEAN(HLOOKUP(AN$1,'1.源数据-产品报告-消费降序'!AN:AN,ROW(),0)),"")</f>
        <v/>
      </c>
      <c r="AO97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3" s="69" t="str">
        <f>IFERROR(CLEAN(HLOOKUP(AP$1,'1.源数据-产品报告-消费降序'!AP:AP,ROW(),0)),"")</f>
        <v/>
      </c>
      <c r="AS973" s="69" t="str">
        <f>IFERROR(CLEAN(HLOOKUP(AS$1,'1.源数据-产品报告-消费降序'!AS:AS,ROW(),0)),"")</f>
        <v/>
      </c>
      <c r="AT973" s="69" t="str">
        <f>IFERROR(CLEAN(HLOOKUP(AT$1,'1.源数据-产品报告-消费降序'!AT:AT,ROW(),0)),"")</f>
        <v/>
      </c>
      <c r="AU973" s="69" t="str">
        <f>IFERROR(CLEAN(HLOOKUP(AU$1,'1.源数据-产品报告-消费降序'!AU:AU,ROW(),0)),"")</f>
        <v/>
      </c>
      <c r="AV973" s="69" t="str">
        <f>IFERROR(CLEAN(HLOOKUP(AV$1,'1.源数据-产品报告-消费降序'!AV:AV,ROW(),0)),"")</f>
        <v/>
      </c>
      <c r="AW973" s="69" t="str">
        <f>IFERROR(CLEAN(HLOOKUP(AW$1,'1.源数据-产品报告-消费降序'!AW:AW,ROW(),0)),"")</f>
        <v/>
      </c>
      <c r="AX973" s="69" t="str">
        <f>IFERROR(CLEAN(HLOOKUP(AX$1,'1.源数据-产品报告-消费降序'!AX:AX,ROW(),0)),"")</f>
        <v/>
      </c>
      <c r="AY973" s="69" t="str">
        <f>IFERROR(CLEAN(HLOOKUP(AY$1,'1.源数据-产品报告-消费降序'!AY:AY,ROW(),0)),"")</f>
        <v/>
      </c>
      <c r="AZ97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3" s="69" t="str">
        <f>IFERROR(CLEAN(HLOOKUP(BA$1,'1.源数据-产品报告-消费降序'!BA:BA,ROW(),0)),"")</f>
        <v/>
      </c>
      <c r="BD973" s="69" t="str">
        <f>IFERROR(CLEAN(HLOOKUP(BD$1,'1.源数据-产品报告-消费降序'!BD:BD,ROW(),0)),"")</f>
        <v/>
      </c>
      <c r="BE973" s="69" t="str">
        <f>IFERROR(CLEAN(HLOOKUP(BE$1,'1.源数据-产品报告-消费降序'!BE:BE,ROW(),0)),"")</f>
        <v/>
      </c>
      <c r="BF973" s="69" t="str">
        <f>IFERROR(CLEAN(HLOOKUP(BF$1,'1.源数据-产品报告-消费降序'!BF:BF,ROW(),0)),"")</f>
        <v/>
      </c>
      <c r="BG973" s="69" t="str">
        <f>IFERROR(CLEAN(HLOOKUP(BG$1,'1.源数据-产品报告-消费降序'!BG:BG,ROW(),0)),"")</f>
        <v/>
      </c>
      <c r="BH973" s="69" t="str">
        <f>IFERROR(CLEAN(HLOOKUP(BH$1,'1.源数据-产品报告-消费降序'!BH:BH,ROW(),0)),"")</f>
        <v/>
      </c>
      <c r="BI973" s="69" t="str">
        <f>IFERROR(CLEAN(HLOOKUP(BI$1,'1.源数据-产品报告-消费降序'!BI:BI,ROW(),0)),"")</f>
        <v/>
      </c>
      <c r="BJ973" s="69" t="str">
        <f>IFERROR(CLEAN(HLOOKUP(BJ$1,'1.源数据-产品报告-消费降序'!BJ:BJ,ROW(),0)),"")</f>
        <v/>
      </c>
      <c r="BK97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3" s="69" t="str">
        <f>IFERROR(CLEAN(HLOOKUP(BL$1,'1.源数据-产品报告-消费降序'!BL:BL,ROW(),0)),"")</f>
        <v/>
      </c>
      <c r="BO973" s="69" t="str">
        <f>IFERROR(CLEAN(HLOOKUP(BO$1,'1.源数据-产品报告-消费降序'!BO:BO,ROW(),0)),"")</f>
        <v/>
      </c>
      <c r="BP973" s="69" t="str">
        <f>IFERROR(CLEAN(HLOOKUP(BP$1,'1.源数据-产品报告-消费降序'!BP:BP,ROW(),0)),"")</f>
        <v/>
      </c>
      <c r="BQ973" s="69" t="str">
        <f>IFERROR(CLEAN(HLOOKUP(BQ$1,'1.源数据-产品报告-消费降序'!BQ:BQ,ROW(),0)),"")</f>
        <v/>
      </c>
      <c r="BR973" s="69" t="str">
        <f>IFERROR(CLEAN(HLOOKUP(BR$1,'1.源数据-产品报告-消费降序'!BR:BR,ROW(),0)),"")</f>
        <v/>
      </c>
      <c r="BS973" s="69" t="str">
        <f>IFERROR(CLEAN(HLOOKUP(BS$1,'1.源数据-产品报告-消费降序'!BS:BS,ROW(),0)),"")</f>
        <v/>
      </c>
      <c r="BT973" s="69" t="str">
        <f>IFERROR(CLEAN(HLOOKUP(BT$1,'1.源数据-产品报告-消费降序'!BT:BT,ROW(),0)),"")</f>
        <v/>
      </c>
      <c r="BU973" s="69" t="str">
        <f>IFERROR(CLEAN(HLOOKUP(BU$1,'1.源数据-产品报告-消费降序'!BU:BU,ROW(),0)),"")</f>
        <v/>
      </c>
      <c r="BV97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3" s="69" t="str">
        <f>IFERROR(CLEAN(HLOOKUP(BW$1,'1.源数据-产品报告-消费降序'!BW:BW,ROW(),0)),"")</f>
        <v/>
      </c>
    </row>
    <row r="974" spans="1:75">
      <c r="A974" s="69" t="str">
        <f>IFERROR(CLEAN(HLOOKUP(A$1,'1.源数据-产品报告-消费降序'!A:A,ROW(),0)),"")</f>
        <v/>
      </c>
      <c r="B974" s="69" t="str">
        <f>IFERROR(CLEAN(HLOOKUP(B$1,'1.源数据-产品报告-消费降序'!B:B,ROW(),0)),"")</f>
        <v/>
      </c>
      <c r="C974" s="69" t="str">
        <f>IFERROR(CLEAN(HLOOKUP(C$1,'1.源数据-产品报告-消费降序'!C:C,ROW(),0)),"")</f>
        <v/>
      </c>
      <c r="D974" s="69" t="str">
        <f>IFERROR(CLEAN(HLOOKUP(D$1,'1.源数据-产品报告-消费降序'!D:D,ROW(),0)),"")</f>
        <v/>
      </c>
      <c r="E974" s="69" t="str">
        <f>IFERROR(CLEAN(HLOOKUP(E$1,'1.源数据-产品报告-消费降序'!E:E,ROW(),0)),"")</f>
        <v/>
      </c>
      <c r="F974" s="69" t="str">
        <f>IFERROR(CLEAN(HLOOKUP(F$1,'1.源数据-产品报告-消费降序'!F:F,ROW(),0)),"")</f>
        <v/>
      </c>
      <c r="G974" s="70">
        <f>IFERROR((HLOOKUP(G$1,'1.源数据-产品报告-消费降序'!G:G,ROW(),0)),"")</f>
        <v>0</v>
      </c>
      <c r="H97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4" s="69" t="str">
        <f>IFERROR(CLEAN(HLOOKUP(I$1,'1.源数据-产品报告-消费降序'!I:I,ROW(),0)),"")</f>
        <v/>
      </c>
      <c r="L974" s="69" t="str">
        <f>IFERROR(CLEAN(HLOOKUP(L$1,'1.源数据-产品报告-消费降序'!L:L,ROW(),0)),"")</f>
        <v/>
      </c>
      <c r="M974" s="69" t="str">
        <f>IFERROR(CLEAN(HLOOKUP(M$1,'1.源数据-产品报告-消费降序'!M:M,ROW(),0)),"")</f>
        <v/>
      </c>
      <c r="N974" s="69" t="str">
        <f>IFERROR(CLEAN(HLOOKUP(N$1,'1.源数据-产品报告-消费降序'!N:N,ROW(),0)),"")</f>
        <v/>
      </c>
      <c r="O974" s="69" t="str">
        <f>IFERROR(CLEAN(HLOOKUP(O$1,'1.源数据-产品报告-消费降序'!O:O,ROW(),0)),"")</f>
        <v/>
      </c>
      <c r="P974" s="69" t="str">
        <f>IFERROR(CLEAN(HLOOKUP(P$1,'1.源数据-产品报告-消费降序'!P:P,ROW(),0)),"")</f>
        <v/>
      </c>
      <c r="Q974" s="69" t="str">
        <f>IFERROR(CLEAN(HLOOKUP(Q$1,'1.源数据-产品报告-消费降序'!Q:Q,ROW(),0)),"")</f>
        <v/>
      </c>
      <c r="R974" s="69" t="str">
        <f>IFERROR(CLEAN(HLOOKUP(R$1,'1.源数据-产品报告-消费降序'!R:R,ROW(),0)),"")</f>
        <v/>
      </c>
      <c r="S97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4" s="69" t="str">
        <f>IFERROR(CLEAN(HLOOKUP(T$1,'1.源数据-产品报告-消费降序'!T:T,ROW(),0)),"")</f>
        <v/>
      </c>
      <c r="W974" s="69" t="str">
        <f>IFERROR(CLEAN(HLOOKUP(W$1,'1.源数据-产品报告-消费降序'!W:W,ROW(),0)),"")</f>
        <v/>
      </c>
      <c r="X974" s="69" t="str">
        <f>IFERROR(CLEAN(HLOOKUP(X$1,'1.源数据-产品报告-消费降序'!X:X,ROW(),0)),"")</f>
        <v/>
      </c>
      <c r="Y974" s="69" t="str">
        <f>IFERROR(CLEAN(HLOOKUP(Y$1,'1.源数据-产品报告-消费降序'!Y:Y,ROW(),0)),"")</f>
        <v/>
      </c>
      <c r="Z974" s="69" t="str">
        <f>IFERROR(CLEAN(HLOOKUP(Z$1,'1.源数据-产品报告-消费降序'!Z:Z,ROW(),0)),"")</f>
        <v/>
      </c>
      <c r="AA974" s="69" t="str">
        <f>IFERROR(CLEAN(HLOOKUP(AA$1,'1.源数据-产品报告-消费降序'!AA:AA,ROW(),0)),"")</f>
        <v/>
      </c>
      <c r="AB974" s="69" t="str">
        <f>IFERROR(CLEAN(HLOOKUP(AB$1,'1.源数据-产品报告-消费降序'!AB:AB,ROW(),0)),"")</f>
        <v/>
      </c>
      <c r="AC974" s="69" t="str">
        <f>IFERROR(CLEAN(HLOOKUP(AC$1,'1.源数据-产品报告-消费降序'!AC:AC,ROW(),0)),"")</f>
        <v/>
      </c>
      <c r="AD97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4" s="69" t="str">
        <f>IFERROR(CLEAN(HLOOKUP(AE$1,'1.源数据-产品报告-消费降序'!AE:AE,ROW(),0)),"")</f>
        <v/>
      </c>
      <c r="AH974" s="69" t="str">
        <f>IFERROR(CLEAN(HLOOKUP(AH$1,'1.源数据-产品报告-消费降序'!AH:AH,ROW(),0)),"")</f>
        <v/>
      </c>
      <c r="AI974" s="69" t="str">
        <f>IFERROR(CLEAN(HLOOKUP(AI$1,'1.源数据-产品报告-消费降序'!AI:AI,ROW(),0)),"")</f>
        <v/>
      </c>
      <c r="AJ974" s="69" t="str">
        <f>IFERROR(CLEAN(HLOOKUP(AJ$1,'1.源数据-产品报告-消费降序'!AJ:AJ,ROW(),0)),"")</f>
        <v/>
      </c>
      <c r="AK974" s="69" t="str">
        <f>IFERROR(CLEAN(HLOOKUP(AK$1,'1.源数据-产品报告-消费降序'!AK:AK,ROW(),0)),"")</f>
        <v/>
      </c>
      <c r="AL974" s="69" t="str">
        <f>IFERROR(CLEAN(HLOOKUP(AL$1,'1.源数据-产品报告-消费降序'!AL:AL,ROW(),0)),"")</f>
        <v/>
      </c>
      <c r="AM974" s="69" t="str">
        <f>IFERROR(CLEAN(HLOOKUP(AM$1,'1.源数据-产品报告-消费降序'!AM:AM,ROW(),0)),"")</f>
        <v/>
      </c>
      <c r="AN974" s="69" t="str">
        <f>IFERROR(CLEAN(HLOOKUP(AN$1,'1.源数据-产品报告-消费降序'!AN:AN,ROW(),0)),"")</f>
        <v/>
      </c>
      <c r="AO97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4" s="69" t="str">
        <f>IFERROR(CLEAN(HLOOKUP(AP$1,'1.源数据-产品报告-消费降序'!AP:AP,ROW(),0)),"")</f>
        <v/>
      </c>
      <c r="AS974" s="69" t="str">
        <f>IFERROR(CLEAN(HLOOKUP(AS$1,'1.源数据-产品报告-消费降序'!AS:AS,ROW(),0)),"")</f>
        <v/>
      </c>
      <c r="AT974" s="69" t="str">
        <f>IFERROR(CLEAN(HLOOKUP(AT$1,'1.源数据-产品报告-消费降序'!AT:AT,ROW(),0)),"")</f>
        <v/>
      </c>
      <c r="AU974" s="69" t="str">
        <f>IFERROR(CLEAN(HLOOKUP(AU$1,'1.源数据-产品报告-消费降序'!AU:AU,ROW(),0)),"")</f>
        <v/>
      </c>
      <c r="AV974" s="69" t="str">
        <f>IFERROR(CLEAN(HLOOKUP(AV$1,'1.源数据-产品报告-消费降序'!AV:AV,ROW(),0)),"")</f>
        <v/>
      </c>
      <c r="AW974" s="69" t="str">
        <f>IFERROR(CLEAN(HLOOKUP(AW$1,'1.源数据-产品报告-消费降序'!AW:AW,ROW(),0)),"")</f>
        <v/>
      </c>
      <c r="AX974" s="69" t="str">
        <f>IFERROR(CLEAN(HLOOKUP(AX$1,'1.源数据-产品报告-消费降序'!AX:AX,ROW(),0)),"")</f>
        <v/>
      </c>
      <c r="AY974" s="69" t="str">
        <f>IFERROR(CLEAN(HLOOKUP(AY$1,'1.源数据-产品报告-消费降序'!AY:AY,ROW(),0)),"")</f>
        <v/>
      </c>
      <c r="AZ97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4" s="69" t="str">
        <f>IFERROR(CLEAN(HLOOKUP(BA$1,'1.源数据-产品报告-消费降序'!BA:BA,ROW(),0)),"")</f>
        <v/>
      </c>
      <c r="BD974" s="69" t="str">
        <f>IFERROR(CLEAN(HLOOKUP(BD$1,'1.源数据-产品报告-消费降序'!BD:BD,ROW(),0)),"")</f>
        <v/>
      </c>
      <c r="BE974" s="69" t="str">
        <f>IFERROR(CLEAN(HLOOKUP(BE$1,'1.源数据-产品报告-消费降序'!BE:BE,ROW(),0)),"")</f>
        <v/>
      </c>
      <c r="BF974" s="69" t="str">
        <f>IFERROR(CLEAN(HLOOKUP(BF$1,'1.源数据-产品报告-消费降序'!BF:BF,ROW(),0)),"")</f>
        <v/>
      </c>
      <c r="BG974" s="69" t="str">
        <f>IFERROR(CLEAN(HLOOKUP(BG$1,'1.源数据-产品报告-消费降序'!BG:BG,ROW(),0)),"")</f>
        <v/>
      </c>
      <c r="BH974" s="69" t="str">
        <f>IFERROR(CLEAN(HLOOKUP(BH$1,'1.源数据-产品报告-消费降序'!BH:BH,ROW(),0)),"")</f>
        <v/>
      </c>
      <c r="BI974" s="69" t="str">
        <f>IFERROR(CLEAN(HLOOKUP(BI$1,'1.源数据-产品报告-消费降序'!BI:BI,ROW(),0)),"")</f>
        <v/>
      </c>
      <c r="BJ974" s="69" t="str">
        <f>IFERROR(CLEAN(HLOOKUP(BJ$1,'1.源数据-产品报告-消费降序'!BJ:BJ,ROW(),0)),"")</f>
        <v/>
      </c>
      <c r="BK97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4" s="69" t="str">
        <f>IFERROR(CLEAN(HLOOKUP(BL$1,'1.源数据-产品报告-消费降序'!BL:BL,ROW(),0)),"")</f>
        <v/>
      </c>
      <c r="BO974" s="69" t="str">
        <f>IFERROR(CLEAN(HLOOKUP(BO$1,'1.源数据-产品报告-消费降序'!BO:BO,ROW(),0)),"")</f>
        <v/>
      </c>
      <c r="BP974" s="69" t="str">
        <f>IFERROR(CLEAN(HLOOKUP(BP$1,'1.源数据-产品报告-消费降序'!BP:BP,ROW(),0)),"")</f>
        <v/>
      </c>
      <c r="BQ974" s="69" t="str">
        <f>IFERROR(CLEAN(HLOOKUP(BQ$1,'1.源数据-产品报告-消费降序'!BQ:BQ,ROW(),0)),"")</f>
        <v/>
      </c>
      <c r="BR974" s="69" t="str">
        <f>IFERROR(CLEAN(HLOOKUP(BR$1,'1.源数据-产品报告-消费降序'!BR:BR,ROW(),0)),"")</f>
        <v/>
      </c>
      <c r="BS974" s="69" t="str">
        <f>IFERROR(CLEAN(HLOOKUP(BS$1,'1.源数据-产品报告-消费降序'!BS:BS,ROW(),0)),"")</f>
        <v/>
      </c>
      <c r="BT974" s="69" t="str">
        <f>IFERROR(CLEAN(HLOOKUP(BT$1,'1.源数据-产品报告-消费降序'!BT:BT,ROW(),0)),"")</f>
        <v/>
      </c>
      <c r="BU974" s="69" t="str">
        <f>IFERROR(CLEAN(HLOOKUP(BU$1,'1.源数据-产品报告-消费降序'!BU:BU,ROW(),0)),"")</f>
        <v/>
      </c>
      <c r="BV97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4" s="69" t="str">
        <f>IFERROR(CLEAN(HLOOKUP(BW$1,'1.源数据-产品报告-消费降序'!BW:BW,ROW(),0)),"")</f>
        <v/>
      </c>
    </row>
    <row r="975" spans="1:75">
      <c r="A975" s="69" t="str">
        <f>IFERROR(CLEAN(HLOOKUP(A$1,'1.源数据-产品报告-消费降序'!A:A,ROW(),0)),"")</f>
        <v/>
      </c>
      <c r="B975" s="69" t="str">
        <f>IFERROR(CLEAN(HLOOKUP(B$1,'1.源数据-产品报告-消费降序'!B:B,ROW(),0)),"")</f>
        <v/>
      </c>
      <c r="C975" s="69" t="str">
        <f>IFERROR(CLEAN(HLOOKUP(C$1,'1.源数据-产品报告-消费降序'!C:C,ROW(),0)),"")</f>
        <v/>
      </c>
      <c r="D975" s="69" t="str">
        <f>IFERROR(CLEAN(HLOOKUP(D$1,'1.源数据-产品报告-消费降序'!D:D,ROW(),0)),"")</f>
        <v/>
      </c>
      <c r="E975" s="69" t="str">
        <f>IFERROR(CLEAN(HLOOKUP(E$1,'1.源数据-产品报告-消费降序'!E:E,ROW(),0)),"")</f>
        <v/>
      </c>
      <c r="F975" s="69" t="str">
        <f>IFERROR(CLEAN(HLOOKUP(F$1,'1.源数据-产品报告-消费降序'!F:F,ROW(),0)),"")</f>
        <v/>
      </c>
      <c r="G975" s="70">
        <f>IFERROR((HLOOKUP(G$1,'1.源数据-产品报告-消费降序'!G:G,ROW(),0)),"")</f>
        <v>0</v>
      </c>
      <c r="H97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5" s="69" t="str">
        <f>IFERROR(CLEAN(HLOOKUP(I$1,'1.源数据-产品报告-消费降序'!I:I,ROW(),0)),"")</f>
        <v/>
      </c>
      <c r="L975" s="69" t="str">
        <f>IFERROR(CLEAN(HLOOKUP(L$1,'1.源数据-产品报告-消费降序'!L:L,ROW(),0)),"")</f>
        <v/>
      </c>
      <c r="M975" s="69" t="str">
        <f>IFERROR(CLEAN(HLOOKUP(M$1,'1.源数据-产品报告-消费降序'!M:M,ROW(),0)),"")</f>
        <v/>
      </c>
      <c r="N975" s="69" t="str">
        <f>IFERROR(CLEAN(HLOOKUP(N$1,'1.源数据-产品报告-消费降序'!N:N,ROW(),0)),"")</f>
        <v/>
      </c>
      <c r="O975" s="69" t="str">
        <f>IFERROR(CLEAN(HLOOKUP(O$1,'1.源数据-产品报告-消费降序'!O:O,ROW(),0)),"")</f>
        <v/>
      </c>
      <c r="P975" s="69" t="str">
        <f>IFERROR(CLEAN(HLOOKUP(P$1,'1.源数据-产品报告-消费降序'!P:P,ROW(),0)),"")</f>
        <v/>
      </c>
      <c r="Q975" s="69" t="str">
        <f>IFERROR(CLEAN(HLOOKUP(Q$1,'1.源数据-产品报告-消费降序'!Q:Q,ROW(),0)),"")</f>
        <v/>
      </c>
      <c r="R975" s="69" t="str">
        <f>IFERROR(CLEAN(HLOOKUP(R$1,'1.源数据-产品报告-消费降序'!R:R,ROW(),0)),"")</f>
        <v/>
      </c>
      <c r="S97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5" s="69" t="str">
        <f>IFERROR(CLEAN(HLOOKUP(T$1,'1.源数据-产品报告-消费降序'!T:T,ROW(),0)),"")</f>
        <v/>
      </c>
      <c r="W975" s="69" t="str">
        <f>IFERROR(CLEAN(HLOOKUP(W$1,'1.源数据-产品报告-消费降序'!W:W,ROW(),0)),"")</f>
        <v/>
      </c>
      <c r="X975" s="69" t="str">
        <f>IFERROR(CLEAN(HLOOKUP(X$1,'1.源数据-产品报告-消费降序'!X:X,ROW(),0)),"")</f>
        <v/>
      </c>
      <c r="Y975" s="69" t="str">
        <f>IFERROR(CLEAN(HLOOKUP(Y$1,'1.源数据-产品报告-消费降序'!Y:Y,ROW(),0)),"")</f>
        <v/>
      </c>
      <c r="Z975" s="69" t="str">
        <f>IFERROR(CLEAN(HLOOKUP(Z$1,'1.源数据-产品报告-消费降序'!Z:Z,ROW(),0)),"")</f>
        <v/>
      </c>
      <c r="AA975" s="69" t="str">
        <f>IFERROR(CLEAN(HLOOKUP(AA$1,'1.源数据-产品报告-消费降序'!AA:AA,ROW(),0)),"")</f>
        <v/>
      </c>
      <c r="AB975" s="69" t="str">
        <f>IFERROR(CLEAN(HLOOKUP(AB$1,'1.源数据-产品报告-消费降序'!AB:AB,ROW(),0)),"")</f>
        <v/>
      </c>
      <c r="AC975" s="69" t="str">
        <f>IFERROR(CLEAN(HLOOKUP(AC$1,'1.源数据-产品报告-消费降序'!AC:AC,ROW(),0)),"")</f>
        <v/>
      </c>
      <c r="AD97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5" s="69" t="str">
        <f>IFERROR(CLEAN(HLOOKUP(AE$1,'1.源数据-产品报告-消费降序'!AE:AE,ROW(),0)),"")</f>
        <v/>
      </c>
      <c r="AH975" s="69" t="str">
        <f>IFERROR(CLEAN(HLOOKUP(AH$1,'1.源数据-产品报告-消费降序'!AH:AH,ROW(),0)),"")</f>
        <v/>
      </c>
      <c r="AI975" s="69" t="str">
        <f>IFERROR(CLEAN(HLOOKUP(AI$1,'1.源数据-产品报告-消费降序'!AI:AI,ROW(),0)),"")</f>
        <v/>
      </c>
      <c r="AJ975" s="69" t="str">
        <f>IFERROR(CLEAN(HLOOKUP(AJ$1,'1.源数据-产品报告-消费降序'!AJ:AJ,ROW(),0)),"")</f>
        <v/>
      </c>
      <c r="AK975" s="69" t="str">
        <f>IFERROR(CLEAN(HLOOKUP(AK$1,'1.源数据-产品报告-消费降序'!AK:AK,ROW(),0)),"")</f>
        <v/>
      </c>
      <c r="AL975" s="69" t="str">
        <f>IFERROR(CLEAN(HLOOKUP(AL$1,'1.源数据-产品报告-消费降序'!AL:AL,ROW(),0)),"")</f>
        <v/>
      </c>
      <c r="AM975" s="69" t="str">
        <f>IFERROR(CLEAN(HLOOKUP(AM$1,'1.源数据-产品报告-消费降序'!AM:AM,ROW(),0)),"")</f>
        <v/>
      </c>
      <c r="AN975" s="69" t="str">
        <f>IFERROR(CLEAN(HLOOKUP(AN$1,'1.源数据-产品报告-消费降序'!AN:AN,ROW(),0)),"")</f>
        <v/>
      </c>
      <c r="AO97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5" s="69" t="str">
        <f>IFERROR(CLEAN(HLOOKUP(AP$1,'1.源数据-产品报告-消费降序'!AP:AP,ROW(),0)),"")</f>
        <v/>
      </c>
      <c r="AS975" s="69" t="str">
        <f>IFERROR(CLEAN(HLOOKUP(AS$1,'1.源数据-产品报告-消费降序'!AS:AS,ROW(),0)),"")</f>
        <v/>
      </c>
      <c r="AT975" s="69" t="str">
        <f>IFERROR(CLEAN(HLOOKUP(AT$1,'1.源数据-产品报告-消费降序'!AT:AT,ROW(),0)),"")</f>
        <v/>
      </c>
      <c r="AU975" s="69" t="str">
        <f>IFERROR(CLEAN(HLOOKUP(AU$1,'1.源数据-产品报告-消费降序'!AU:AU,ROW(),0)),"")</f>
        <v/>
      </c>
      <c r="AV975" s="69" t="str">
        <f>IFERROR(CLEAN(HLOOKUP(AV$1,'1.源数据-产品报告-消费降序'!AV:AV,ROW(),0)),"")</f>
        <v/>
      </c>
      <c r="AW975" s="69" t="str">
        <f>IFERROR(CLEAN(HLOOKUP(AW$1,'1.源数据-产品报告-消费降序'!AW:AW,ROW(),0)),"")</f>
        <v/>
      </c>
      <c r="AX975" s="69" t="str">
        <f>IFERROR(CLEAN(HLOOKUP(AX$1,'1.源数据-产品报告-消费降序'!AX:AX,ROW(),0)),"")</f>
        <v/>
      </c>
      <c r="AY975" s="69" t="str">
        <f>IFERROR(CLEAN(HLOOKUP(AY$1,'1.源数据-产品报告-消费降序'!AY:AY,ROW(),0)),"")</f>
        <v/>
      </c>
      <c r="AZ97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5" s="69" t="str">
        <f>IFERROR(CLEAN(HLOOKUP(BA$1,'1.源数据-产品报告-消费降序'!BA:BA,ROW(),0)),"")</f>
        <v/>
      </c>
      <c r="BD975" s="69" t="str">
        <f>IFERROR(CLEAN(HLOOKUP(BD$1,'1.源数据-产品报告-消费降序'!BD:BD,ROW(),0)),"")</f>
        <v/>
      </c>
      <c r="BE975" s="69" t="str">
        <f>IFERROR(CLEAN(HLOOKUP(BE$1,'1.源数据-产品报告-消费降序'!BE:BE,ROW(),0)),"")</f>
        <v/>
      </c>
      <c r="BF975" s="69" t="str">
        <f>IFERROR(CLEAN(HLOOKUP(BF$1,'1.源数据-产品报告-消费降序'!BF:BF,ROW(),0)),"")</f>
        <v/>
      </c>
      <c r="BG975" s="69" t="str">
        <f>IFERROR(CLEAN(HLOOKUP(BG$1,'1.源数据-产品报告-消费降序'!BG:BG,ROW(),0)),"")</f>
        <v/>
      </c>
      <c r="BH975" s="69" t="str">
        <f>IFERROR(CLEAN(HLOOKUP(BH$1,'1.源数据-产品报告-消费降序'!BH:BH,ROW(),0)),"")</f>
        <v/>
      </c>
      <c r="BI975" s="69" t="str">
        <f>IFERROR(CLEAN(HLOOKUP(BI$1,'1.源数据-产品报告-消费降序'!BI:BI,ROW(),0)),"")</f>
        <v/>
      </c>
      <c r="BJ975" s="69" t="str">
        <f>IFERROR(CLEAN(HLOOKUP(BJ$1,'1.源数据-产品报告-消费降序'!BJ:BJ,ROW(),0)),"")</f>
        <v/>
      </c>
      <c r="BK97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5" s="69" t="str">
        <f>IFERROR(CLEAN(HLOOKUP(BL$1,'1.源数据-产品报告-消费降序'!BL:BL,ROW(),0)),"")</f>
        <v/>
      </c>
      <c r="BO975" s="69" t="str">
        <f>IFERROR(CLEAN(HLOOKUP(BO$1,'1.源数据-产品报告-消费降序'!BO:BO,ROW(),0)),"")</f>
        <v/>
      </c>
      <c r="BP975" s="69" t="str">
        <f>IFERROR(CLEAN(HLOOKUP(BP$1,'1.源数据-产品报告-消费降序'!BP:BP,ROW(),0)),"")</f>
        <v/>
      </c>
      <c r="BQ975" s="69" t="str">
        <f>IFERROR(CLEAN(HLOOKUP(BQ$1,'1.源数据-产品报告-消费降序'!BQ:BQ,ROW(),0)),"")</f>
        <v/>
      </c>
      <c r="BR975" s="69" t="str">
        <f>IFERROR(CLEAN(HLOOKUP(BR$1,'1.源数据-产品报告-消费降序'!BR:BR,ROW(),0)),"")</f>
        <v/>
      </c>
      <c r="BS975" s="69" t="str">
        <f>IFERROR(CLEAN(HLOOKUP(BS$1,'1.源数据-产品报告-消费降序'!BS:BS,ROW(),0)),"")</f>
        <v/>
      </c>
      <c r="BT975" s="69" t="str">
        <f>IFERROR(CLEAN(HLOOKUP(BT$1,'1.源数据-产品报告-消费降序'!BT:BT,ROW(),0)),"")</f>
        <v/>
      </c>
      <c r="BU975" s="69" t="str">
        <f>IFERROR(CLEAN(HLOOKUP(BU$1,'1.源数据-产品报告-消费降序'!BU:BU,ROW(),0)),"")</f>
        <v/>
      </c>
      <c r="BV97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5" s="69" t="str">
        <f>IFERROR(CLEAN(HLOOKUP(BW$1,'1.源数据-产品报告-消费降序'!BW:BW,ROW(),0)),"")</f>
        <v/>
      </c>
    </row>
    <row r="976" spans="1:75">
      <c r="A976" s="69" t="str">
        <f>IFERROR(CLEAN(HLOOKUP(A$1,'1.源数据-产品报告-消费降序'!A:A,ROW(),0)),"")</f>
        <v/>
      </c>
      <c r="B976" s="69" t="str">
        <f>IFERROR(CLEAN(HLOOKUP(B$1,'1.源数据-产品报告-消费降序'!B:B,ROW(),0)),"")</f>
        <v/>
      </c>
      <c r="C976" s="69" t="str">
        <f>IFERROR(CLEAN(HLOOKUP(C$1,'1.源数据-产品报告-消费降序'!C:C,ROW(),0)),"")</f>
        <v/>
      </c>
      <c r="D976" s="69" t="str">
        <f>IFERROR(CLEAN(HLOOKUP(D$1,'1.源数据-产品报告-消费降序'!D:D,ROW(),0)),"")</f>
        <v/>
      </c>
      <c r="E976" s="69" t="str">
        <f>IFERROR(CLEAN(HLOOKUP(E$1,'1.源数据-产品报告-消费降序'!E:E,ROW(),0)),"")</f>
        <v/>
      </c>
      <c r="F976" s="69" t="str">
        <f>IFERROR(CLEAN(HLOOKUP(F$1,'1.源数据-产品报告-消费降序'!F:F,ROW(),0)),"")</f>
        <v/>
      </c>
      <c r="G976" s="70">
        <f>IFERROR((HLOOKUP(G$1,'1.源数据-产品报告-消费降序'!G:G,ROW(),0)),"")</f>
        <v>0</v>
      </c>
      <c r="H97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6" s="69" t="str">
        <f>IFERROR(CLEAN(HLOOKUP(I$1,'1.源数据-产品报告-消费降序'!I:I,ROW(),0)),"")</f>
        <v/>
      </c>
      <c r="L976" s="69" t="str">
        <f>IFERROR(CLEAN(HLOOKUP(L$1,'1.源数据-产品报告-消费降序'!L:L,ROW(),0)),"")</f>
        <v/>
      </c>
      <c r="M976" s="69" t="str">
        <f>IFERROR(CLEAN(HLOOKUP(M$1,'1.源数据-产品报告-消费降序'!M:M,ROW(),0)),"")</f>
        <v/>
      </c>
      <c r="N976" s="69" t="str">
        <f>IFERROR(CLEAN(HLOOKUP(N$1,'1.源数据-产品报告-消费降序'!N:N,ROW(),0)),"")</f>
        <v/>
      </c>
      <c r="O976" s="69" t="str">
        <f>IFERROR(CLEAN(HLOOKUP(O$1,'1.源数据-产品报告-消费降序'!O:O,ROW(),0)),"")</f>
        <v/>
      </c>
      <c r="P976" s="69" t="str">
        <f>IFERROR(CLEAN(HLOOKUP(P$1,'1.源数据-产品报告-消费降序'!P:P,ROW(),0)),"")</f>
        <v/>
      </c>
      <c r="Q976" s="69" t="str">
        <f>IFERROR(CLEAN(HLOOKUP(Q$1,'1.源数据-产品报告-消费降序'!Q:Q,ROW(),0)),"")</f>
        <v/>
      </c>
      <c r="R976" s="69" t="str">
        <f>IFERROR(CLEAN(HLOOKUP(R$1,'1.源数据-产品报告-消费降序'!R:R,ROW(),0)),"")</f>
        <v/>
      </c>
      <c r="S97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6" s="69" t="str">
        <f>IFERROR(CLEAN(HLOOKUP(T$1,'1.源数据-产品报告-消费降序'!T:T,ROW(),0)),"")</f>
        <v/>
      </c>
      <c r="W976" s="69" t="str">
        <f>IFERROR(CLEAN(HLOOKUP(W$1,'1.源数据-产品报告-消费降序'!W:W,ROW(),0)),"")</f>
        <v/>
      </c>
      <c r="X976" s="69" t="str">
        <f>IFERROR(CLEAN(HLOOKUP(X$1,'1.源数据-产品报告-消费降序'!X:X,ROW(),0)),"")</f>
        <v/>
      </c>
      <c r="Y976" s="69" t="str">
        <f>IFERROR(CLEAN(HLOOKUP(Y$1,'1.源数据-产品报告-消费降序'!Y:Y,ROW(),0)),"")</f>
        <v/>
      </c>
      <c r="Z976" s="69" t="str">
        <f>IFERROR(CLEAN(HLOOKUP(Z$1,'1.源数据-产品报告-消费降序'!Z:Z,ROW(),0)),"")</f>
        <v/>
      </c>
      <c r="AA976" s="69" t="str">
        <f>IFERROR(CLEAN(HLOOKUP(AA$1,'1.源数据-产品报告-消费降序'!AA:AA,ROW(),0)),"")</f>
        <v/>
      </c>
      <c r="AB976" s="69" t="str">
        <f>IFERROR(CLEAN(HLOOKUP(AB$1,'1.源数据-产品报告-消费降序'!AB:AB,ROW(),0)),"")</f>
        <v/>
      </c>
      <c r="AC976" s="69" t="str">
        <f>IFERROR(CLEAN(HLOOKUP(AC$1,'1.源数据-产品报告-消费降序'!AC:AC,ROW(),0)),"")</f>
        <v/>
      </c>
      <c r="AD97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6" s="69" t="str">
        <f>IFERROR(CLEAN(HLOOKUP(AE$1,'1.源数据-产品报告-消费降序'!AE:AE,ROW(),0)),"")</f>
        <v/>
      </c>
      <c r="AH976" s="69" t="str">
        <f>IFERROR(CLEAN(HLOOKUP(AH$1,'1.源数据-产品报告-消费降序'!AH:AH,ROW(),0)),"")</f>
        <v/>
      </c>
      <c r="AI976" s="69" t="str">
        <f>IFERROR(CLEAN(HLOOKUP(AI$1,'1.源数据-产品报告-消费降序'!AI:AI,ROW(),0)),"")</f>
        <v/>
      </c>
      <c r="AJ976" s="69" t="str">
        <f>IFERROR(CLEAN(HLOOKUP(AJ$1,'1.源数据-产品报告-消费降序'!AJ:AJ,ROW(),0)),"")</f>
        <v/>
      </c>
      <c r="AK976" s="69" t="str">
        <f>IFERROR(CLEAN(HLOOKUP(AK$1,'1.源数据-产品报告-消费降序'!AK:AK,ROW(),0)),"")</f>
        <v/>
      </c>
      <c r="AL976" s="69" t="str">
        <f>IFERROR(CLEAN(HLOOKUP(AL$1,'1.源数据-产品报告-消费降序'!AL:AL,ROW(),0)),"")</f>
        <v/>
      </c>
      <c r="AM976" s="69" t="str">
        <f>IFERROR(CLEAN(HLOOKUP(AM$1,'1.源数据-产品报告-消费降序'!AM:AM,ROW(),0)),"")</f>
        <v/>
      </c>
      <c r="AN976" s="69" t="str">
        <f>IFERROR(CLEAN(HLOOKUP(AN$1,'1.源数据-产品报告-消费降序'!AN:AN,ROW(),0)),"")</f>
        <v/>
      </c>
      <c r="AO97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6" s="69" t="str">
        <f>IFERROR(CLEAN(HLOOKUP(AP$1,'1.源数据-产品报告-消费降序'!AP:AP,ROW(),0)),"")</f>
        <v/>
      </c>
      <c r="AS976" s="69" t="str">
        <f>IFERROR(CLEAN(HLOOKUP(AS$1,'1.源数据-产品报告-消费降序'!AS:AS,ROW(),0)),"")</f>
        <v/>
      </c>
      <c r="AT976" s="69" t="str">
        <f>IFERROR(CLEAN(HLOOKUP(AT$1,'1.源数据-产品报告-消费降序'!AT:AT,ROW(),0)),"")</f>
        <v/>
      </c>
      <c r="AU976" s="69" t="str">
        <f>IFERROR(CLEAN(HLOOKUP(AU$1,'1.源数据-产品报告-消费降序'!AU:AU,ROW(),0)),"")</f>
        <v/>
      </c>
      <c r="AV976" s="69" t="str">
        <f>IFERROR(CLEAN(HLOOKUP(AV$1,'1.源数据-产品报告-消费降序'!AV:AV,ROW(),0)),"")</f>
        <v/>
      </c>
      <c r="AW976" s="69" t="str">
        <f>IFERROR(CLEAN(HLOOKUP(AW$1,'1.源数据-产品报告-消费降序'!AW:AW,ROW(),0)),"")</f>
        <v/>
      </c>
      <c r="AX976" s="69" t="str">
        <f>IFERROR(CLEAN(HLOOKUP(AX$1,'1.源数据-产品报告-消费降序'!AX:AX,ROW(),0)),"")</f>
        <v/>
      </c>
      <c r="AY976" s="69" t="str">
        <f>IFERROR(CLEAN(HLOOKUP(AY$1,'1.源数据-产品报告-消费降序'!AY:AY,ROW(),0)),"")</f>
        <v/>
      </c>
      <c r="AZ97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6" s="69" t="str">
        <f>IFERROR(CLEAN(HLOOKUP(BA$1,'1.源数据-产品报告-消费降序'!BA:BA,ROW(),0)),"")</f>
        <v/>
      </c>
      <c r="BD976" s="69" t="str">
        <f>IFERROR(CLEAN(HLOOKUP(BD$1,'1.源数据-产品报告-消费降序'!BD:BD,ROW(),0)),"")</f>
        <v/>
      </c>
      <c r="BE976" s="69" t="str">
        <f>IFERROR(CLEAN(HLOOKUP(BE$1,'1.源数据-产品报告-消费降序'!BE:BE,ROW(),0)),"")</f>
        <v/>
      </c>
      <c r="BF976" s="69" t="str">
        <f>IFERROR(CLEAN(HLOOKUP(BF$1,'1.源数据-产品报告-消费降序'!BF:BF,ROW(),0)),"")</f>
        <v/>
      </c>
      <c r="BG976" s="69" t="str">
        <f>IFERROR(CLEAN(HLOOKUP(BG$1,'1.源数据-产品报告-消费降序'!BG:BG,ROW(),0)),"")</f>
        <v/>
      </c>
      <c r="BH976" s="69" t="str">
        <f>IFERROR(CLEAN(HLOOKUP(BH$1,'1.源数据-产品报告-消费降序'!BH:BH,ROW(),0)),"")</f>
        <v/>
      </c>
      <c r="BI976" s="69" t="str">
        <f>IFERROR(CLEAN(HLOOKUP(BI$1,'1.源数据-产品报告-消费降序'!BI:BI,ROW(),0)),"")</f>
        <v/>
      </c>
      <c r="BJ976" s="69" t="str">
        <f>IFERROR(CLEAN(HLOOKUP(BJ$1,'1.源数据-产品报告-消费降序'!BJ:BJ,ROW(),0)),"")</f>
        <v/>
      </c>
      <c r="BK97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6" s="69" t="str">
        <f>IFERROR(CLEAN(HLOOKUP(BL$1,'1.源数据-产品报告-消费降序'!BL:BL,ROW(),0)),"")</f>
        <v/>
      </c>
      <c r="BO976" s="69" t="str">
        <f>IFERROR(CLEAN(HLOOKUP(BO$1,'1.源数据-产品报告-消费降序'!BO:BO,ROW(),0)),"")</f>
        <v/>
      </c>
      <c r="BP976" s="69" t="str">
        <f>IFERROR(CLEAN(HLOOKUP(BP$1,'1.源数据-产品报告-消费降序'!BP:BP,ROW(),0)),"")</f>
        <v/>
      </c>
      <c r="BQ976" s="69" t="str">
        <f>IFERROR(CLEAN(HLOOKUP(BQ$1,'1.源数据-产品报告-消费降序'!BQ:BQ,ROW(),0)),"")</f>
        <v/>
      </c>
      <c r="BR976" s="69" t="str">
        <f>IFERROR(CLEAN(HLOOKUP(BR$1,'1.源数据-产品报告-消费降序'!BR:BR,ROW(),0)),"")</f>
        <v/>
      </c>
      <c r="BS976" s="69" t="str">
        <f>IFERROR(CLEAN(HLOOKUP(BS$1,'1.源数据-产品报告-消费降序'!BS:BS,ROW(),0)),"")</f>
        <v/>
      </c>
      <c r="BT976" s="69" t="str">
        <f>IFERROR(CLEAN(HLOOKUP(BT$1,'1.源数据-产品报告-消费降序'!BT:BT,ROW(),0)),"")</f>
        <v/>
      </c>
      <c r="BU976" s="69" t="str">
        <f>IFERROR(CLEAN(HLOOKUP(BU$1,'1.源数据-产品报告-消费降序'!BU:BU,ROW(),0)),"")</f>
        <v/>
      </c>
      <c r="BV97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6" s="69" t="str">
        <f>IFERROR(CLEAN(HLOOKUP(BW$1,'1.源数据-产品报告-消费降序'!BW:BW,ROW(),0)),"")</f>
        <v/>
      </c>
    </row>
    <row r="977" spans="1:75">
      <c r="A977" s="69" t="str">
        <f>IFERROR(CLEAN(HLOOKUP(A$1,'1.源数据-产品报告-消费降序'!A:A,ROW(),0)),"")</f>
        <v/>
      </c>
      <c r="B977" s="69" t="str">
        <f>IFERROR(CLEAN(HLOOKUP(B$1,'1.源数据-产品报告-消费降序'!B:B,ROW(),0)),"")</f>
        <v/>
      </c>
      <c r="C977" s="69" t="str">
        <f>IFERROR(CLEAN(HLOOKUP(C$1,'1.源数据-产品报告-消费降序'!C:C,ROW(),0)),"")</f>
        <v/>
      </c>
      <c r="D977" s="69" t="str">
        <f>IFERROR(CLEAN(HLOOKUP(D$1,'1.源数据-产品报告-消费降序'!D:D,ROW(),0)),"")</f>
        <v/>
      </c>
      <c r="E977" s="69" t="str">
        <f>IFERROR(CLEAN(HLOOKUP(E$1,'1.源数据-产品报告-消费降序'!E:E,ROW(),0)),"")</f>
        <v/>
      </c>
      <c r="F977" s="69" t="str">
        <f>IFERROR(CLEAN(HLOOKUP(F$1,'1.源数据-产品报告-消费降序'!F:F,ROW(),0)),"")</f>
        <v/>
      </c>
      <c r="G977" s="70">
        <f>IFERROR((HLOOKUP(G$1,'1.源数据-产品报告-消费降序'!G:G,ROW(),0)),"")</f>
        <v>0</v>
      </c>
      <c r="H97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7" s="69" t="str">
        <f>IFERROR(CLEAN(HLOOKUP(I$1,'1.源数据-产品报告-消费降序'!I:I,ROW(),0)),"")</f>
        <v/>
      </c>
      <c r="L977" s="69" t="str">
        <f>IFERROR(CLEAN(HLOOKUP(L$1,'1.源数据-产品报告-消费降序'!L:L,ROW(),0)),"")</f>
        <v/>
      </c>
      <c r="M977" s="69" t="str">
        <f>IFERROR(CLEAN(HLOOKUP(M$1,'1.源数据-产品报告-消费降序'!M:M,ROW(),0)),"")</f>
        <v/>
      </c>
      <c r="N977" s="69" t="str">
        <f>IFERROR(CLEAN(HLOOKUP(N$1,'1.源数据-产品报告-消费降序'!N:N,ROW(),0)),"")</f>
        <v/>
      </c>
      <c r="O977" s="69" t="str">
        <f>IFERROR(CLEAN(HLOOKUP(O$1,'1.源数据-产品报告-消费降序'!O:O,ROW(),0)),"")</f>
        <v/>
      </c>
      <c r="P977" s="69" t="str">
        <f>IFERROR(CLEAN(HLOOKUP(P$1,'1.源数据-产品报告-消费降序'!P:P,ROW(),0)),"")</f>
        <v/>
      </c>
      <c r="Q977" s="69" t="str">
        <f>IFERROR(CLEAN(HLOOKUP(Q$1,'1.源数据-产品报告-消费降序'!Q:Q,ROW(),0)),"")</f>
        <v/>
      </c>
      <c r="R977" s="69" t="str">
        <f>IFERROR(CLEAN(HLOOKUP(R$1,'1.源数据-产品报告-消费降序'!R:R,ROW(),0)),"")</f>
        <v/>
      </c>
      <c r="S97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7" s="69" t="str">
        <f>IFERROR(CLEAN(HLOOKUP(T$1,'1.源数据-产品报告-消费降序'!T:T,ROW(),0)),"")</f>
        <v/>
      </c>
      <c r="W977" s="69" t="str">
        <f>IFERROR(CLEAN(HLOOKUP(W$1,'1.源数据-产品报告-消费降序'!W:W,ROW(),0)),"")</f>
        <v/>
      </c>
      <c r="X977" s="69" t="str">
        <f>IFERROR(CLEAN(HLOOKUP(X$1,'1.源数据-产品报告-消费降序'!X:X,ROW(),0)),"")</f>
        <v/>
      </c>
      <c r="Y977" s="69" t="str">
        <f>IFERROR(CLEAN(HLOOKUP(Y$1,'1.源数据-产品报告-消费降序'!Y:Y,ROW(),0)),"")</f>
        <v/>
      </c>
      <c r="Z977" s="69" t="str">
        <f>IFERROR(CLEAN(HLOOKUP(Z$1,'1.源数据-产品报告-消费降序'!Z:Z,ROW(),0)),"")</f>
        <v/>
      </c>
      <c r="AA977" s="69" t="str">
        <f>IFERROR(CLEAN(HLOOKUP(AA$1,'1.源数据-产品报告-消费降序'!AA:AA,ROW(),0)),"")</f>
        <v/>
      </c>
      <c r="AB977" s="69" t="str">
        <f>IFERROR(CLEAN(HLOOKUP(AB$1,'1.源数据-产品报告-消费降序'!AB:AB,ROW(),0)),"")</f>
        <v/>
      </c>
      <c r="AC977" s="69" t="str">
        <f>IFERROR(CLEAN(HLOOKUP(AC$1,'1.源数据-产品报告-消费降序'!AC:AC,ROW(),0)),"")</f>
        <v/>
      </c>
      <c r="AD97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7" s="69" t="str">
        <f>IFERROR(CLEAN(HLOOKUP(AE$1,'1.源数据-产品报告-消费降序'!AE:AE,ROW(),0)),"")</f>
        <v/>
      </c>
      <c r="AH977" s="69" t="str">
        <f>IFERROR(CLEAN(HLOOKUP(AH$1,'1.源数据-产品报告-消费降序'!AH:AH,ROW(),0)),"")</f>
        <v/>
      </c>
      <c r="AI977" s="69" t="str">
        <f>IFERROR(CLEAN(HLOOKUP(AI$1,'1.源数据-产品报告-消费降序'!AI:AI,ROW(),0)),"")</f>
        <v/>
      </c>
      <c r="AJ977" s="69" t="str">
        <f>IFERROR(CLEAN(HLOOKUP(AJ$1,'1.源数据-产品报告-消费降序'!AJ:AJ,ROW(),0)),"")</f>
        <v/>
      </c>
      <c r="AK977" s="69" t="str">
        <f>IFERROR(CLEAN(HLOOKUP(AK$1,'1.源数据-产品报告-消费降序'!AK:AK,ROW(),0)),"")</f>
        <v/>
      </c>
      <c r="AL977" s="69" t="str">
        <f>IFERROR(CLEAN(HLOOKUP(AL$1,'1.源数据-产品报告-消费降序'!AL:AL,ROW(),0)),"")</f>
        <v/>
      </c>
      <c r="AM977" s="69" t="str">
        <f>IFERROR(CLEAN(HLOOKUP(AM$1,'1.源数据-产品报告-消费降序'!AM:AM,ROW(),0)),"")</f>
        <v/>
      </c>
      <c r="AN977" s="69" t="str">
        <f>IFERROR(CLEAN(HLOOKUP(AN$1,'1.源数据-产品报告-消费降序'!AN:AN,ROW(),0)),"")</f>
        <v/>
      </c>
      <c r="AO97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7" s="69" t="str">
        <f>IFERROR(CLEAN(HLOOKUP(AP$1,'1.源数据-产品报告-消费降序'!AP:AP,ROW(),0)),"")</f>
        <v/>
      </c>
      <c r="AS977" s="69" t="str">
        <f>IFERROR(CLEAN(HLOOKUP(AS$1,'1.源数据-产品报告-消费降序'!AS:AS,ROW(),0)),"")</f>
        <v/>
      </c>
      <c r="AT977" s="69" t="str">
        <f>IFERROR(CLEAN(HLOOKUP(AT$1,'1.源数据-产品报告-消费降序'!AT:AT,ROW(),0)),"")</f>
        <v/>
      </c>
      <c r="AU977" s="69" t="str">
        <f>IFERROR(CLEAN(HLOOKUP(AU$1,'1.源数据-产品报告-消费降序'!AU:AU,ROW(),0)),"")</f>
        <v/>
      </c>
      <c r="AV977" s="69" t="str">
        <f>IFERROR(CLEAN(HLOOKUP(AV$1,'1.源数据-产品报告-消费降序'!AV:AV,ROW(),0)),"")</f>
        <v/>
      </c>
      <c r="AW977" s="69" t="str">
        <f>IFERROR(CLEAN(HLOOKUP(AW$1,'1.源数据-产品报告-消费降序'!AW:AW,ROW(),0)),"")</f>
        <v/>
      </c>
      <c r="AX977" s="69" t="str">
        <f>IFERROR(CLEAN(HLOOKUP(AX$1,'1.源数据-产品报告-消费降序'!AX:AX,ROW(),0)),"")</f>
        <v/>
      </c>
      <c r="AY977" s="69" t="str">
        <f>IFERROR(CLEAN(HLOOKUP(AY$1,'1.源数据-产品报告-消费降序'!AY:AY,ROW(),0)),"")</f>
        <v/>
      </c>
      <c r="AZ97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7" s="69" t="str">
        <f>IFERROR(CLEAN(HLOOKUP(BA$1,'1.源数据-产品报告-消费降序'!BA:BA,ROW(),0)),"")</f>
        <v/>
      </c>
      <c r="BD977" s="69" t="str">
        <f>IFERROR(CLEAN(HLOOKUP(BD$1,'1.源数据-产品报告-消费降序'!BD:BD,ROW(),0)),"")</f>
        <v/>
      </c>
      <c r="BE977" s="69" t="str">
        <f>IFERROR(CLEAN(HLOOKUP(BE$1,'1.源数据-产品报告-消费降序'!BE:BE,ROW(),0)),"")</f>
        <v/>
      </c>
      <c r="BF977" s="69" t="str">
        <f>IFERROR(CLEAN(HLOOKUP(BF$1,'1.源数据-产品报告-消费降序'!BF:BF,ROW(),0)),"")</f>
        <v/>
      </c>
      <c r="BG977" s="69" t="str">
        <f>IFERROR(CLEAN(HLOOKUP(BG$1,'1.源数据-产品报告-消费降序'!BG:BG,ROW(),0)),"")</f>
        <v/>
      </c>
      <c r="BH977" s="69" t="str">
        <f>IFERROR(CLEAN(HLOOKUP(BH$1,'1.源数据-产品报告-消费降序'!BH:BH,ROW(),0)),"")</f>
        <v/>
      </c>
      <c r="BI977" s="69" t="str">
        <f>IFERROR(CLEAN(HLOOKUP(BI$1,'1.源数据-产品报告-消费降序'!BI:BI,ROW(),0)),"")</f>
        <v/>
      </c>
      <c r="BJ977" s="69" t="str">
        <f>IFERROR(CLEAN(HLOOKUP(BJ$1,'1.源数据-产品报告-消费降序'!BJ:BJ,ROW(),0)),"")</f>
        <v/>
      </c>
      <c r="BK97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7" s="69" t="str">
        <f>IFERROR(CLEAN(HLOOKUP(BL$1,'1.源数据-产品报告-消费降序'!BL:BL,ROW(),0)),"")</f>
        <v/>
      </c>
      <c r="BO977" s="69" t="str">
        <f>IFERROR(CLEAN(HLOOKUP(BO$1,'1.源数据-产品报告-消费降序'!BO:BO,ROW(),0)),"")</f>
        <v/>
      </c>
      <c r="BP977" s="69" t="str">
        <f>IFERROR(CLEAN(HLOOKUP(BP$1,'1.源数据-产品报告-消费降序'!BP:BP,ROW(),0)),"")</f>
        <v/>
      </c>
      <c r="BQ977" s="69" t="str">
        <f>IFERROR(CLEAN(HLOOKUP(BQ$1,'1.源数据-产品报告-消费降序'!BQ:BQ,ROW(),0)),"")</f>
        <v/>
      </c>
      <c r="BR977" s="69" t="str">
        <f>IFERROR(CLEAN(HLOOKUP(BR$1,'1.源数据-产品报告-消费降序'!BR:BR,ROW(),0)),"")</f>
        <v/>
      </c>
      <c r="BS977" s="69" t="str">
        <f>IFERROR(CLEAN(HLOOKUP(BS$1,'1.源数据-产品报告-消费降序'!BS:BS,ROW(),0)),"")</f>
        <v/>
      </c>
      <c r="BT977" s="69" t="str">
        <f>IFERROR(CLEAN(HLOOKUP(BT$1,'1.源数据-产品报告-消费降序'!BT:BT,ROW(),0)),"")</f>
        <v/>
      </c>
      <c r="BU977" s="69" t="str">
        <f>IFERROR(CLEAN(HLOOKUP(BU$1,'1.源数据-产品报告-消费降序'!BU:BU,ROW(),0)),"")</f>
        <v/>
      </c>
      <c r="BV97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7" s="69" t="str">
        <f>IFERROR(CLEAN(HLOOKUP(BW$1,'1.源数据-产品报告-消费降序'!BW:BW,ROW(),0)),"")</f>
        <v/>
      </c>
    </row>
    <row r="978" spans="1:75">
      <c r="A978" s="69" t="str">
        <f>IFERROR(CLEAN(HLOOKUP(A$1,'1.源数据-产品报告-消费降序'!A:A,ROW(),0)),"")</f>
        <v/>
      </c>
      <c r="B978" s="69" t="str">
        <f>IFERROR(CLEAN(HLOOKUP(B$1,'1.源数据-产品报告-消费降序'!B:B,ROW(),0)),"")</f>
        <v/>
      </c>
      <c r="C978" s="69" t="str">
        <f>IFERROR(CLEAN(HLOOKUP(C$1,'1.源数据-产品报告-消费降序'!C:C,ROW(),0)),"")</f>
        <v/>
      </c>
      <c r="D978" s="69" t="str">
        <f>IFERROR(CLEAN(HLOOKUP(D$1,'1.源数据-产品报告-消费降序'!D:D,ROW(),0)),"")</f>
        <v/>
      </c>
      <c r="E978" s="69" t="str">
        <f>IFERROR(CLEAN(HLOOKUP(E$1,'1.源数据-产品报告-消费降序'!E:E,ROW(),0)),"")</f>
        <v/>
      </c>
      <c r="F978" s="69" t="str">
        <f>IFERROR(CLEAN(HLOOKUP(F$1,'1.源数据-产品报告-消费降序'!F:F,ROW(),0)),"")</f>
        <v/>
      </c>
      <c r="G978" s="70">
        <f>IFERROR((HLOOKUP(G$1,'1.源数据-产品报告-消费降序'!G:G,ROW(),0)),"")</f>
        <v>0</v>
      </c>
      <c r="H97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8" s="69" t="str">
        <f>IFERROR(CLEAN(HLOOKUP(I$1,'1.源数据-产品报告-消费降序'!I:I,ROW(),0)),"")</f>
        <v/>
      </c>
      <c r="L978" s="69" t="str">
        <f>IFERROR(CLEAN(HLOOKUP(L$1,'1.源数据-产品报告-消费降序'!L:L,ROW(),0)),"")</f>
        <v/>
      </c>
      <c r="M978" s="69" t="str">
        <f>IFERROR(CLEAN(HLOOKUP(M$1,'1.源数据-产品报告-消费降序'!M:M,ROW(),0)),"")</f>
        <v/>
      </c>
      <c r="N978" s="69" t="str">
        <f>IFERROR(CLEAN(HLOOKUP(N$1,'1.源数据-产品报告-消费降序'!N:N,ROW(),0)),"")</f>
        <v/>
      </c>
      <c r="O978" s="69" t="str">
        <f>IFERROR(CLEAN(HLOOKUP(O$1,'1.源数据-产品报告-消费降序'!O:O,ROW(),0)),"")</f>
        <v/>
      </c>
      <c r="P978" s="69" t="str">
        <f>IFERROR(CLEAN(HLOOKUP(P$1,'1.源数据-产品报告-消费降序'!P:P,ROW(),0)),"")</f>
        <v/>
      </c>
      <c r="Q978" s="69" t="str">
        <f>IFERROR(CLEAN(HLOOKUP(Q$1,'1.源数据-产品报告-消费降序'!Q:Q,ROW(),0)),"")</f>
        <v/>
      </c>
      <c r="R978" s="69" t="str">
        <f>IFERROR(CLEAN(HLOOKUP(R$1,'1.源数据-产品报告-消费降序'!R:R,ROW(),0)),"")</f>
        <v/>
      </c>
      <c r="S97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8" s="69" t="str">
        <f>IFERROR(CLEAN(HLOOKUP(T$1,'1.源数据-产品报告-消费降序'!T:T,ROW(),0)),"")</f>
        <v/>
      </c>
      <c r="W978" s="69" t="str">
        <f>IFERROR(CLEAN(HLOOKUP(W$1,'1.源数据-产品报告-消费降序'!W:W,ROW(),0)),"")</f>
        <v/>
      </c>
      <c r="X978" s="69" t="str">
        <f>IFERROR(CLEAN(HLOOKUP(X$1,'1.源数据-产品报告-消费降序'!X:X,ROW(),0)),"")</f>
        <v/>
      </c>
      <c r="Y978" s="69" t="str">
        <f>IFERROR(CLEAN(HLOOKUP(Y$1,'1.源数据-产品报告-消费降序'!Y:Y,ROW(),0)),"")</f>
        <v/>
      </c>
      <c r="Z978" s="69" t="str">
        <f>IFERROR(CLEAN(HLOOKUP(Z$1,'1.源数据-产品报告-消费降序'!Z:Z,ROW(),0)),"")</f>
        <v/>
      </c>
      <c r="AA978" s="69" t="str">
        <f>IFERROR(CLEAN(HLOOKUP(AA$1,'1.源数据-产品报告-消费降序'!AA:AA,ROW(),0)),"")</f>
        <v/>
      </c>
      <c r="AB978" s="69" t="str">
        <f>IFERROR(CLEAN(HLOOKUP(AB$1,'1.源数据-产品报告-消费降序'!AB:AB,ROW(),0)),"")</f>
        <v/>
      </c>
      <c r="AC978" s="69" t="str">
        <f>IFERROR(CLEAN(HLOOKUP(AC$1,'1.源数据-产品报告-消费降序'!AC:AC,ROW(),0)),"")</f>
        <v/>
      </c>
      <c r="AD97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8" s="69" t="str">
        <f>IFERROR(CLEAN(HLOOKUP(AE$1,'1.源数据-产品报告-消费降序'!AE:AE,ROW(),0)),"")</f>
        <v/>
      </c>
      <c r="AH978" s="69" t="str">
        <f>IFERROR(CLEAN(HLOOKUP(AH$1,'1.源数据-产品报告-消费降序'!AH:AH,ROW(),0)),"")</f>
        <v/>
      </c>
      <c r="AI978" s="69" t="str">
        <f>IFERROR(CLEAN(HLOOKUP(AI$1,'1.源数据-产品报告-消费降序'!AI:AI,ROW(),0)),"")</f>
        <v/>
      </c>
      <c r="AJ978" s="69" t="str">
        <f>IFERROR(CLEAN(HLOOKUP(AJ$1,'1.源数据-产品报告-消费降序'!AJ:AJ,ROW(),0)),"")</f>
        <v/>
      </c>
      <c r="AK978" s="69" t="str">
        <f>IFERROR(CLEAN(HLOOKUP(AK$1,'1.源数据-产品报告-消费降序'!AK:AK,ROW(),0)),"")</f>
        <v/>
      </c>
      <c r="AL978" s="69" t="str">
        <f>IFERROR(CLEAN(HLOOKUP(AL$1,'1.源数据-产品报告-消费降序'!AL:AL,ROW(),0)),"")</f>
        <v/>
      </c>
      <c r="AM978" s="69" t="str">
        <f>IFERROR(CLEAN(HLOOKUP(AM$1,'1.源数据-产品报告-消费降序'!AM:AM,ROW(),0)),"")</f>
        <v/>
      </c>
      <c r="AN978" s="69" t="str">
        <f>IFERROR(CLEAN(HLOOKUP(AN$1,'1.源数据-产品报告-消费降序'!AN:AN,ROW(),0)),"")</f>
        <v/>
      </c>
      <c r="AO97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8" s="69" t="str">
        <f>IFERROR(CLEAN(HLOOKUP(AP$1,'1.源数据-产品报告-消费降序'!AP:AP,ROW(),0)),"")</f>
        <v/>
      </c>
      <c r="AS978" s="69" t="str">
        <f>IFERROR(CLEAN(HLOOKUP(AS$1,'1.源数据-产品报告-消费降序'!AS:AS,ROW(),0)),"")</f>
        <v/>
      </c>
      <c r="AT978" s="69" t="str">
        <f>IFERROR(CLEAN(HLOOKUP(AT$1,'1.源数据-产品报告-消费降序'!AT:AT,ROW(),0)),"")</f>
        <v/>
      </c>
      <c r="AU978" s="69" t="str">
        <f>IFERROR(CLEAN(HLOOKUP(AU$1,'1.源数据-产品报告-消费降序'!AU:AU,ROW(),0)),"")</f>
        <v/>
      </c>
      <c r="AV978" s="69" t="str">
        <f>IFERROR(CLEAN(HLOOKUP(AV$1,'1.源数据-产品报告-消费降序'!AV:AV,ROW(),0)),"")</f>
        <v/>
      </c>
      <c r="AW978" s="69" t="str">
        <f>IFERROR(CLEAN(HLOOKUP(AW$1,'1.源数据-产品报告-消费降序'!AW:AW,ROW(),0)),"")</f>
        <v/>
      </c>
      <c r="AX978" s="69" t="str">
        <f>IFERROR(CLEAN(HLOOKUP(AX$1,'1.源数据-产品报告-消费降序'!AX:AX,ROW(),0)),"")</f>
        <v/>
      </c>
      <c r="AY978" s="69" t="str">
        <f>IFERROR(CLEAN(HLOOKUP(AY$1,'1.源数据-产品报告-消费降序'!AY:AY,ROW(),0)),"")</f>
        <v/>
      </c>
      <c r="AZ97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8" s="69" t="str">
        <f>IFERROR(CLEAN(HLOOKUP(BA$1,'1.源数据-产品报告-消费降序'!BA:BA,ROW(),0)),"")</f>
        <v/>
      </c>
      <c r="BD978" s="69" t="str">
        <f>IFERROR(CLEAN(HLOOKUP(BD$1,'1.源数据-产品报告-消费降序'!BD:BD,ROW(),0)),"")</f>
        <v/>
      </c>
      <c r="BE978" s="69" t="str">
        <f>IFERROR(CLEAN(HLOOKUP(BE$1,'1.源数据-产品报告-消费降序'!BE:BE,ROW(),0)),"")</f>
        <v/>
      </c>
      <c r="BF978" s="69" t="str">
        <f>IFERROR(CLEAN(HLOOKUP(BF$1,'1.源数据-产品报告-消费降序'!BF:BF,ROW(),0)),"")</f>
        <v/>
      </c>
      <c r="BG978" s="69" t="str">
        <f>IFERROR(CLEAN(HLOOKUP(BG$1,'1.源数据-产品报告-消费降序'!BG:BG,ROW(),0)),"")</f>
        <v/>
      </c>
      <c r="BH978" s="69" t="str">
        <f>IFERROR(CLEAN(HLOOKUP(BH$1,'1.源数据-产品报告-消费降序'!BH:BH,ROW(),0)),"")</f>
        <v/>
      </c>
      <c r="BI978" s="69" t="str">
        <f>IFERROR(CLEAN(HLOOKUP(BI$1,'1.源数据-产品报告-消费降序'!BI:BI,ROW(),0)),"")</f>
        <v/>
      </c>
      <c r="BJ978" s="69" t="str">
        <f>IFERROR(CLEAN(HLOOKUP(BJ$1,'1.源数据-产品报告-消费降序'!BJ:BJ,ROW(),0)),"")</f>
        <v/>
      </c>
      <c r="BK97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8" s="69" t="str">
        <f>IFERROR(CLEAN(HLOOKUP(BL$1,'1.源数据-产品报告-消费降序'!BL:BL,ROW(),0)),"")</f>
        <v/>
      </c>
      <c r="BO978" s="69" t="str">
        <f>IFERROR(CLEAN(HLOOKUP(BO$1,'1.源数据-产品报告-消费降序'!BO:BO,ROW(),0)),"")</f>
        <v/>
      </c>
      <c r="BP978" s="69" t="str">
        <f>IFERROR(CLEAN(HLOOKUP(BP$1,'1.源数据-产品报告-消费降序'!BP:BP,ROW(),0)),"")</f>
        <v/>
      </c>
      <c r="BQ978" s="69" t="str">
        <f>IFERROR(CLEAN(HLOOKUP(BQ$1,'1.源数据-产品报告-消费降序'!BQ:BQ,ROW(),0)),"")</f>
        <v/>
      </c>
      <c r="BR978" s="69" t="str">
        <f>IFERROR(CLEAN(HLOOKUP(BR$1,'1.源数据-产品报告-消费降序'!BR:BR,ROW(),0)),"")</f>
        <v/>
      </c>
      <c r="BS978" s="69" t="str">
        <f>IFERROR(CLEAN(HLOOKUP(BS$1,'1.源数据-产品报告-消费降序'!BS:BS,ROW(),0)),"")</f>
        <v/>
      </c>
      <c r="BT978" s="69" t="str">
        <f>IFERROR(CLEAN(HLOOKUP(BT$1,'1.源数据-产品报告-消费降序'!BT:BT,ROW(),0)),"")</f>
        <v/>
      </c>
      <c r="BU978" s="69" t="str">
        <f>IFERROR(CLEAN(HLOOKUP(BU$1,'1.源数据-产品报告-消费降序'!BU:BU,ROW(),0)),"")</f>
        <v/>
      </c>
      <c r="BV97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8" s="69" t="str">
        <f>IFERROR(CLEAN(HLOOKUP(BW$1,'1.源数据-产品报告-消费降序'!BW:BW,ROW(),0)),"")</f>
        <v/>
      </c>
    </row>
    <row r="979" spans="1:75">
      <c r="A979" s="69" t="str">
        <f>IFERROR(CLEAN(HLOOKUP(A$1,'1.源数据-产品报告-消费降序'!A:A,ROW(),0)),"")</f>
        <v/>
      </c>
      <c r="B979" s="69" t="str">
        <f>IFERROR(CLEAN(HLOOKUP(B$1,'1.源数据-产品报告-消费降序'!B:B,ROW(),0)),"")</f>
        <v/>
      </c>
      <c r="C979" s="69" t="str">
        <f>IFERROR(CLEAN(HLOOKUP(C$1,'1.源数据-产品报告-消费降序'!C:C,ROW(),0)),"")</f>
        <v/>
      </c>
      <c r="D979" s="69" t="str">
        <f>IFERROR(CLEAN(HLOOKUP(D$1,'1.源数据-产品报告-消费降序'!D:D,ROW(),0)),"")</f>
        <v/>
      </c>
      <c r="E979" s="69" t="str">
        <f>IFERROR(CLEAN(HLOOKUP(E$1,'1.源数据-产品报告-消费降序'!E:E,ROW(),0)),"")</f>
        <v/>
      </c>
      <c r="F979" s="69" t="str">
        <f>IFERROR(CLEAN(HLOOKUP(F$1,'1.源数据-产品报告-消费降序'!F:F,ROW(),0)),"")</f>
        <v/>
      </c>
      <c r="G979" s="70">
        <f>IFERROR((HLOOKUP(G$1,'1.源数据-产品报告-消费降序'!G:G,ROW(),0)),"")</f>
        <v>0</v>
      </c>
      <c r="H97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79" s="69" t="str">
        <f>IFERROR(CLEAN(HLOOKUP(I$1,'1.源数据-产品报告-消费降序'!I:I,ROW(),0)),"")</f>
        <v/>
      </c>
      <c r="L979" s="69" t="str">
        <f>IFERROR(CLEAN(HLOOKUP(L$1,'1.源数据-产品报告-消费降序'!L:L,ROW(),0)),"")</f>
        <v/>
      </c>
      <c r="M979" s="69" t="str">
        <f>IFERROR(CLEAN(HLOOKUP(M$1,'1.源数据-产品报告-消费降序'!M:M,ROW(),0)),"")</f>
        <v/>
      </c>
      <c r="N979" s="69" t="str">
        <f>IFERROR(CLEAN(HLOOKUP(N$1,'1.源数据-产品报告-消费降序'!N:N,ROW(),0)),"")</f>
        <v/>
      </c>
      <c r="O979" s="69" t="str">
        <f>IFERROR(CLEAN(HLOOKUP(O$1,'1.源数据-产品报告-消费降序'!O:O,ROW(),0)),"")</f>
        <v/>
      </c>
      <c r="P979" s="69" t="str">
        <f>IFERROR(CLEAN(HLOOKUP(P$1,'1.源数据-产品报告-消费降序'!P:P,ROW(),0)),"")</f>
        <v/>
      </c>
      <c r="Q979" s="69" t="str">
        <f>IFERROR(CLEAN(HLOOKUP(Q$1,'1.源数据-产品报告-消费降序'!Q:Q,ROW(),0)),"")</f>
        <v/>
      </c>
      <c r="R979" s="69" t="str">
        <f>IFERROR(CLEAN(HLOOKUP(R$1,'1.源数据-产品报告-消费降序'!R:R,ROW(),0)),"")</f>
        <v/>
      </c>
      <c r="S97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79" s="69" t="str">
        <f>IFERROR(CLEAN(HLOOKUP(T$1,'1.源数据-产品报告-消费降序'!T:T,ROW(),0)),"")</f>
        <v/>
      </c>
      <c r="W979" s="69" t="str">
        <f>IFERROR(CLEAN(HLOOKUP(W$1,'1.源数据-产品报告-消费降序'!W:W,ROW(),0)),"")</f>
        <v/>
      </c>
      <c r="X979" s="69" t="str">
        <f>IFERROR(CLEAN(HLOOKUP(X$1,'1.源数据-产品报告-消费降序'!X:X,ROW(),0)),"")</f>
        <v/>
      </c>
      <c r="Y979" s="69" t="str">
        <f>IFERROR(CLEAN(HLOOKUP(Y$1,'1.源数据-产品报告-消费降序'!Y:Y,ROW(),0)),"")</f>
        <v/>
      </c>
      <c r="Z979" s="69" t="str">
        <f>IFERROR(CLEAN(HLOOKUP(Z$1,'1.源数据-产品报告-消费降序'!Z:Z,ROW(),0)),"")</f>
        <v/>
      </c>
      <c r="AA979" s="69" t="str">
        <f>IFERROR(CLEAN(HLOOKUP(AA$1,'1.源数据-产品报告-消费降序'!AA:AA,ROW(),0)),"")</f>
        <v/>
      </c>
      <c r="AB979" s="69" t="str">
        <f>IFERROR(CLEAN(HLOOKUP(AB$1,'1.源数据-产品报告-消费降序'!AB:AB,ROW(),0)),"")</f>
        <v/>
      </c>
      <c r="AC979" s="69" t="str">
        <f>IFERROR(CLEAN(HLOOKUP(AC$1,'1.源数据-产品报告-消费降序'!AC:AC,ROW(),0)),"")</f>
        <v/>
      </c>
      <c r="AD97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79" s="69" t="str">
        <f>IFERROR(CLEAN(HLOOKUP(AE$1,'1.源数据-产品报告-消费降序'!AE:AE,ROW(),0)),"")</f>
        <v/>
      </c>
      <c r="AH979" s="69" t="str">
        <f>IFERROR(CLEAN(HLOOKUP(AH$1,'1.源数据-产品报告-消费降序'!AH:AH,ROW(),0)),"")</f>
        <v/>
      </c>
      <c r="AI979" s="69" t="str">
        <f>IFERROR(CLEAN(HLOOKUP(AI$1,'1.源数据-产品报告-消费降序'!AI:AI,ROW(),0)),"")</f>
        <v/>
      </c>
      <c r="AJ979" s="69" t="str">
        <f>IFERROR(CLEAN(HLOOKUP(AJ$1,'1.源数据-产品报告-消费降序'!AJ:AJ,ROW(),0)),"")</f>
        <v/>
      </c>
      <c r="AK979" s="69" t="str">
        <f>IFERROR(CLEAN(HLOOKUP(AK$1,'1.源数据-产品报告-消费降序'!AK:AK,ROW(),0)),"")</f>
        <v/>
      </c>
      <c r="AL979" s="69" t="str">
        <f>IFERROR(CLEAN(HLOOKUP(AL$1,'1.源数据-产品报告-消费降序'!AL:AL,ROW(),0)),"")</f>
        <v/>
      </c>
      <c r="AM979" s="69" t="str">
        <f>IFERROR(CLEAN(HLOOKUP(AM$1,'1.源数据-产品报告-消费降序'!AM:AM,ROW(),0)),"")</f>
        <v/>
      </c>
      <c r="AN979" s="69" t="str">
        <f>IFERROR(CLEAN(HLOOKUP(AN$1,'1.源数据-产品报告-消费降序'!AN:AN,ROW(),0)),"")</f>
        <v/>
      </c>
      <c r="AO97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79" s="69" t="str">
        <f>IFERROR(CLEAN(HLOOKUP(AP$1,'1.源数据-产品报告-消费降序'!AP:AP,ROW(),0)),"")</f>
        <v/>
      </c>
      <c r="AS979" s="69" t="str">
        <f>IFERROR(CLEAN(HLOOKUP(AS$1,'1.源数据-产品报告-消费降序'!AS:AS,ROW(),0)),"")</f>
        <v/>
      </c>
      <c r="AT979" s="69" t="str">
        <f>IFERROR(CLEAN(HLOOKUP(AT$1,'1.源数据-产品报告-消费降序'!AT:AT,ROW(),0)),"")</f>
        <v/>
      </c>
      <c r="AU979" s="69" t="str">
        <f>IFERROR(CLEAN(HLOOKUP(AU$1,'1.源数据-产品报告-消费降序'!AU:AU,ROW(),0)),"")</f>
        <v/>
      </c>
      <c r="AV979" s="69" t="str">
        <f>IFERROR(CLEAN(HLOOKUP(AV$1,'1.源数据-产品报告-消费降序'!AV:AV,ROW(),0)),"")</f>
        <v/>
      </c>
      <c r="AW979" s="69" t="str">
        <f>IFERROR(CLEAN(HLOOKUP(AW$1,'1.源数据-产品报告-消费降序'!AW:AW,ROW(),0)),"")</f>
        <v/>
      </c>
      <c r="AX979" s="69" t="str">
        <f>IFERROR(CLEAN(HLOOKUP(AX$1,'1.源数据-产品报告-消费降序'!AX:AX,ROW(),0)),"")</f>
        <v/>
      </c>
      <c r="AY979" s="69" t="str">
        <f>IFERROR(CLEAN(HLOOKUP(AY$1,'1.源数据-产品报告-消费降序'!AY:AY,ROW(),0)),"")</f>
        <v/>
      </c>
      <c r="AZ97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79" s="69" t="str">
        <f>IFERROR(CLEAN(HLOOKUP(BA$1,'1.源数据-产品报告-消费降序'!BA:BA,ROW(),0)),"")</f>
        <v/>
      </c>
      <c r="BD979" s="69" t="str">
        <f>IFERROR(CLEAN(HLOOKUP(BD$1,'1.源数据-产品报告-消费降序'!BD:BD,ROW(),0)),"")</f>
        <v/>
      </c>
      <c r="BE979" s="69" t="str">
        <f>IFERROR(CLEAN(HLOOKUP(BE$1,'1.源数据-产品报告-消费降序'!BE:BE,ROW(),0)),"")</f>
        <v/>
      </c>
      <c r="BF979" s="69" t="str">
        <f>IFERROR(CLEAN(HLOOKUP(BF$1,'1.源数据-产品报告-消费降序'!BF:BF,ROW(),0)),"")</f>
        <v/>
      </c>
      <c r="BG979" s="69" t="str">
        <f>IFERROR(CLEAN(HLOOKUP(BG$1,'1.源数据-产品报告-消费降序'!BG:BG,ROW(),0)),"")</f>
        <v/>
      </c>
      <c r="BH979" s="69" t="str">
        <f>IFERROR(CLEAN(HLOOKUP(BH$1,'1.源数据-产品报告-消费降序'!BH:BH,ROW(),0)),"")</f>
        <v/>
      </c>
      <c r="BI979" s="69" t="str">
        <f>IFERROR(CLEAN(HLOOKUP(BI$1,'1.源数据-产品报告-消费降序'!BI:BI,ROW(),0)),"")</f>
        <v/>
      </c>
      <c r="BJ979" s="69" t="str">
        <f>IFERROR(CLEAN(HLOOKUP(BJ$1,'1.源数据-产品报告-消费降序'!BJ:BJ,ROW(),0)),"")</f>
        <v/>
      </c>
      <c r="BK97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79" s="69" t="str">
        <f>IFERROR(CLEAN(HLOOKUP(BL$1,'1.源数据-产品报告-消费降序'!BL:BL,ROW(),0)),"")</f>
        <v/>
      </c>
      <c r="BO979" s="69" t="str">
        <f>IFERROR(CLEAN(HLOOKUP(BO$1,'1.源数据-产品报告-消费降序'!BO:BO,ROW(),0)),"")</f>
        <v/>
      </c>
      <c r="BP979" s="69" t="str">
        <f>IFERROR(CLEAN(HLOOKUP(BP$1,'1.源数据-产品报告-消费降序'!BP:BP,ROW(),0)),"")</f>
        <v/>
      </c>
      <c r="BQ979" s="69" t="str">
        <f>IFERROR(CLEAN(HLOOKUP(BQ$1,'1.源数据-产品报告-消费降序'!BQ:BQ,ROW(),0)),"")</f>
        <v/>
      </c>
      <c r="BR979" s="69" t="str">
        <f>IFERROR(CLEAN(HLOOKUP(BR$1,'1.源数据-产品报告-消费降序'!BR:BR,ROW(),0)),"")</f>
        <v/>
      </c>
      <c r="BS979" s="69" t="str">
        <f>IFERROR(CLEAN(HLOOKUP(BS$1,'1.源数据-产品报告-消费降序'!BS:BS,ROW(),0)),"")</f>
        <v/>
      </c>
      <c r="BT979" s="69" t="str">
        <f>IFERROR(CLEAN(HLOOKUP(BT$1,'1.源数据-产品报告-消费降序'!BT:BT,ROW(),0)),"")</f>
        <v/>
      </c>
      <c r="BU979" s="69" t="str">
        <f>IFERROR(CLEAN(HLOOKUP(BU$1,'1.源数据-产品报告-消费降序'!BU:BU,ROW(),0)),"")</f>
        <v/>
      </c>
      <c r="BV97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79" s="69" t="str">
        <f>IFERROR(CLEAN(HLOOKUP(BW$1,'1.源数据-产品报告-消费降序'!BW:BW,ROW(),0)),"")</f>
        <v/>
      </c>
    </row>
    <row r="980" spans="1:75">
      <c r="A980" s="69" t="str">
        <f>IFERROR(CLEAN(HLOOKUP(A$1,'1.源数据-产品报告-消费降序'!A:A,ROW(),0)),"")</f>
        <v/>
      </c>
      <c r="B980" s="69" t="str">
        <f>IFERROR(CLEAN(HLOOKUP(B$1,'1.源数据-产品报告-消费降序'!B:B,ROW(),0)),"")</f>
        <v/>
      </c>
      <c r="C980" s="69" t="str">
        <f>IFERROR(CLEAN(HLOOKUP(C$1,'1.源数据-产品报告-消费降序'!C:C,ROW(),0)),"")</f>
        <v/>
      </c>
      <c r="D980" s="69" t="str">
        <f>IFERROR(CLEAN(HLOOKUP(D$1,'1.源数据-产品报告-消费降序'!D:D,ROW(),0)),"")</f>
        <v/>
      </c>
      <c r="E980" s="69" t="str">
        <f>IFERROR(CLEAN(HLOOKUP(E$1,'1.源数据-产品报告-消费降序'!E:E,ROW(),0)),"")</f>
        <v/>
      </c>
      <c r="F980" s="69" t="str">
        <f>IFERROR(CLEAN(HLOOKUP(F$1,'1.源数据-产品报告-消费降序'!F:F,ROW(),0)),"")</f>
        <v/>
      </c>
      <c r="G980" s="70">
        <f>IFERROR((HLOOKUP(G$1,'1.源数据-产品报告-消费降序'!G:G,ROW(),0)),"")</f>
        <v>0</v>
      </c>
      <c r="H98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0" s="69" t="str">
        <f>IFERROR(CLEAN(HLOOKUP(I$1,'1.源数据-产品报告-消费降序'!I:I,ROW(),0)),"")</f>
        <v/>
      </c>
      <c r="L980" s="69" t="str">
        <f>IFERROR(CLEAN(HLOOKUP(L$1,'1.源数据-产品报告-消费降序'!L:L,ROW(),0)),"")</f>
        <v/>
      </c>
      <c r="M980" s="69" t="str">
        <f>IFERROR(CLEAN(HLOOKUP(M$1,'1.源数据-产品报告-消费降序'!M:M,ROW(),0)),"")</f>
        <v/>
      </c>
      <c r="N980" s="69" t="str">
        <f>IFERROR(CLEAN(HLOOKUP(N$1,'1.源数据-产品报告-消费降序'!N:N,ROW(),0)),"")</f>
        <v/>
      </c>
      <c r="O980" s="69" t="str">
        <f>IFERROR(CLEAN(HLOOKUP(O$1,'1.源数据-产品报告-消费降序'!O:O,ROW(),0)),"")</f>
        <v/>
      </c>
      <c r="P980" s="69" t="str">
        <f>IFERROR(CLEAN(HLOOKUP(P$1,'1.源数据-产品报告-消费降序'!P:P,ROW(),0)),"")</f>
        <v/>
      </c>
      <c r="Q980" s="69" t="str">
        <f>IFERROR(CLEAN(HLOOKUP(Q$1,'1.源数据-产品报告-消费降序'!Q:Q,ROW(),0)),"")</f>
        <v/>
      </c>
      <c r="R980" s="69" t="str">
        <f>IFERROR(CLEAN(HLOOKUP(R$1,'1.源数据-产品报告-消费降序'!R:R,ROW(),0)),"")</f>
        <v/>
      </c>
      <c r="S98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0" s="69" t="str">
        <f>IFERROR(CLEAN(HLOOKUP(T$1,'1.源数据-产品报告-消费降序'!T:T,ROW(),0)),"")</f>
        <v/>
      </c>
      <c r="W980" s="69" t="str">
        <f>IFERROR(CLEAN(HLOOKUP(W$1,'1.源数据-产品报告-消费降序'!W:W,ROW(),0)),"")</f>
        <v/>
      </c>
      <c r="X980" s="69" t="str">
        <f>IFERROR(CLEAN(HLOOKUP(X$1,'1.源数据-产品报告-消费降序'!X:X,ROW(),0)),"")</f>
        <v/>
      </c>
      <c r="Y980" s="69" t="str">
        <f>IFERROR(CLEAN(HLOOKUP(Y$1,'1.源数据-产品报告-消费降序'!Y:Y,ROW(),0)),"")</f>
        <v/>
      </c>
      <c r="Z980" s="69" t="str">
        <f>IFERROR(CLEAN(HLOOKUP(Z$1,'1.源数据-产品报告-消费降序'!Z:Z,ROW(),0)),"")</f>
        <v/>
      </c>
      <c r="AA980" s="69" t="str">
        <f>IFERROR(CLEAN(HLOOKUP(AA$1,'1.源数据-产品报告-消费降序'!AA:AA,ROW(),0)),"")</f>
        <v/>
      </c>
      <c r="AB980" s="69" t="str">
        <f>IFERROR(CLEAN(HLOOKUP(AB$1,'1.源数据-产品报告-消费降序'!AB:AB,ROW(),0)),"")</f>
        <v/>
      </c>
      <c r="AC980" s="69" t="str">
        <f>IFERROR(CLEAN(HLOOKUP(AC$1,'1.源数据-产品报告-消费降序'!AC:AC,ROW(),0)),"")</f>
        <v/>
      </c>
      <c r="AD98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0" s="69" t="str">
        <f>IFERROR(CLEAN(HLOOKUP(AE$1,'1.源数据-产品报告-消费降序'!AE:AE,ROW(),0)),"")</f>
        <v/>
      </c>
      <c r="AH980" s="69" t="str">
        <f>IFERROR(CLEAN(HLOOKUP(AH$1,'1.源数据-产品报告-消费降序'!AH:AH,ROW(),0)),"")</f>
        <v/>
      </c>
      <c r="AI980" s="69" t="str">
        <f>IFERROR(CLEAN(HLOOKUP(AI$1,'1.源数据-产品报告-消费降序'!AI:AI,ROW(),0)),"")</f>
        <v/>
      </c>
      <c r="AJ980" s="69" t="str">
        <f>IFERROR(CLEAN(HLOOKUP(AJ$1,'1.源数据-产品报告-消费降序'!AJ:AJ,ROW(),0)),"")</f>
        <v/>
      </c>
      <c r="AK980" s="69" t="str">
        <f>IFERROR(CLEAN(HLOOKUP(AK$1,'1.源数据-产品报告-消费降序'!AK:AK,ROW(),0)),"")</f>
        <v/>
      </c>
      <c r="AL980" s="69" t="str">
        <f>IFERROR(CLEAN(HLOOKUP(AL$1,'1.源数据-产品报告-消费降序'!AL:AL,ROW(),0)),"")</f>
        <v/>
      </c>
      <c r="AM980" s="69" t="str">
        <f>IFERROR(CLEAN(HLOOKUP(AM$1,'1.源数据-产品报告-消费降序'!AM:AM,ROW(),0)),"")</f>
        <v/>
      </c>
      <c r="AN980" s="69" t="str">
        <f>IFERROR(CLEAN(HLOOKUP(AN$1,'1.源数据-产品报告-消费降序'!AN:AN,ROW(),0)),"")</f>
        <v/>
      </c>
      <c r="AO98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0" s="69" t="str">
        <f>IFERROR(CLEAN(HLOOKUP(AP$1,'1.源数据-产品报告-消费降序'!AP:AP,ROW(),0)),"")</f>
        <v/>
      </c>
      <c r="AS980" s="69" t="str">
        <f>IFERROR(CLEAN(HLOOKUP(AS$1,'1.源数据-产品报告-消费降序'!AS:AS,ROW(),0)),"")</f>
        <v/>
      </c>
      <c r="AT980" s="69" t="str">
        <f>IFERROR(CLEAN(HLOOKUP(AT$1,'1.源数据-产品报告-消费降序'!AT:AT,ROW(),0)),"")</f>
        <v/>
      </c>
      <c r="AU980" s="69" t="str">
        <f>IFERROR(CLEAN(HLOOKUP(AU$1,'1.源数据-产品报告-消费降序'!AU:AU,ROW(),0)),"")</f>
        <v/>
      </c>
      <c r="AV980" s="69" t="str">
        <f>IFERROR(CLEAN(HLOOKUP(AV$1,'1.源数据-产品报告-消费降序'!AV:AV,ROW(),0)),"")</f>
        <v/>
      </c>
      <c r="AW980" s="69" t="str">
        <f>IFERROR(CLEAN(HLOOKUP(AW$1,'1.源数据-产品报告-消费降序'!AW:AW,ROW(),0)),"")</f>
        <v/>
      </c>
      <c r="AX980" s="69" t="str">
        <f>IFERROR(CLEAN(HLOOKUP(AX$1,'1.源数据-产品报告-消费降序'!AX:AX,ROW(),0)),"")</f>
        <v/>
      </c>
      <c r="AY980" s="69" t="str">
        <f>IFERROR(CLEAN(HLOOKUP(AY$1,'1.源数据-产品报告-消费降序'!AY:AY,ROW(),0)),"")</f>
        <v/>
      </c>
      <c r="AZ98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0" s="69" t="str">
        <f>IFERROR(CLEAN(HLOOKUP(BA$1,'1.源数据-产品报告-消费降序'!BA:BA,ROW(),0)),"")</f>
        <v/>
      </c>
      <c r="BD980" s="69" t="str">
        <f>IFERROR(CLEAN(HLOOKUP(BD$1,'1.源数据-产品报告-消费降序'!BD:BD,ROW(),0)),"")</f>
        <v/>
      </c>
      <c r="BE980" s="69" t="str">
        <f>IFERROR(CLEAN(HLOOKUP(BE$1,'1.源数据-产品报告-消费降序'!BE:BE,ROW(),0)),"")</f>
        <v/>
      </c>
      <c r="BF980" s="69" t="str">
        <f>IFERROR(CLEAN(HLOOKUP(BF$1,'1.源数据-产品报告-消费降序'!BF:BF,ROW(),0)),"")</f>
        <v/>
      </c>
      <c r="BG980" s="69" t="str">
        <f>IFERROR(CLEAN(HLOOKUP(BG$1,'1.源数据-产品报告-消费降序'!BG:BG,ROW(),0)),"")</f>
        <v/>
      </c>
      <c r="BH980" s="69" t="str">
        <f>IFERROR(CLEAN(HLOOKUP(BH$1,'1.源数据-产品报告-消费降序'!BH:BH,ROW(),0)),"")</f>
        <v/>
      </c>
      <c r="BI980" s="69" t="str">
        <f>IFERROR(CLEAN(HLOOKUP(BI$1,'1.源数据-产品报告-消费降序'!BI:BI,ROW(),0)),"")</f>
        <v/>
      </c>
      <c r="BJ980" s="69" t="str">
        <f>IFERROR(CLEAN(HLOOKUP(BJ$1,'1.源数据-产品报告-消费降序'!BJ:BJ,ROW(),0)),"")</f>
        <v/>
      </c>
      <c r="BK98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0" s="69" t="str">
        <f>IFERROR(CLEAN(HLOOKUP(BL$1,'1.源数据-产品报告-消费降序'!BL:BL,ROW(),0)),"")</f>
        <v/>
      </c>
      <c r="BO980" s="69" t="str">
        <f>IFERROR(CLEAN(HLOOKUP(BO$1,'1.源数据-产品报告-消费降序'!BO:BO,ROW(),0)),"")</f>
        <v/>
      </c>
      <c r="BP980" s="69" t="str">
        <f>IFERROR(CLEAN(HLOOKUP(BP$1,'1.源数据-产品报告-消费降序'!BP:BP,ROW(),0)),"")</f>
        <v/>
      </c>
      <c r="BQ980" s="69" t="str">
        <f>IFERROR(CLEAN(HLOOKUP(BQ$1,'1.源数据-产品报告-消费降序'!BQ:BQ,ROW(),0)),"")</f>
        <v/>
      </c>
      <c r="BR980" s="69" t="str">
        <f>IFERROR(CLEAN(HLOOKUP(BR$1,'1.源数据-产品报告-消费降序'!BR:BR,ROW(),0)),"")</f>
        <v/>
      </c>
      <c r="BS980" s="69" t="str">
        <f>IFERROR(CLEAN(HLOOKUP(BS$1,'1.源数据-产品报告-消费降序'!BS:BS,ROW(),0)),"")</f>
        <v/>
      </c>
      <c r="BT980" s="69" t="str">
        <f>IFERROR(CLEAN(HLOOKUP(BT$1,'1.源数据-产品报告-消费降序'!BT:BT,ROW(),0)),"")</f>
        <v/>
      </c>
      <c r="BU980" s="69" t="str">
        <f>IFERROR(CLEAN(HLOOKUP(BU$1,'1.源数据-产品报告-消费降序'!BU:BU,ROW(),0)),"")</f>
        <v/>
      </c>
      <c r="BV98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0" s="69" t="str">
        <f>IFERROR(CLEAN(HLOOKUP(BW$1,'1.源数据-产品报告-消费降序'!BW:BW,ROW(),0)),"")</f>
        <v/>
      </c>
    </row>
    <row r="981" spans="1:75">
      <c r="A981" s="69" t="str">
        <f>IFERROR(CLEAN(HLOOKUP(A$1,'1.源数据-产品报告-消费降序'!A:A,ROW(),0)),"")</f>
        <v/>
      </c>
      <c r="B981" s="69" t="str">
        <f>IFERROR(CLEAN(HLOOKUP(B$1,'1.源数据-产品报告-消费降序'!B:B,ROW(),0)),"")</f>
        <v/>
      </c>
      <c r="C981" s="69" t="str">
        <f>IFERROR(CLEAN(HLOOKUP(C$1,'1.源数据-产品报告-消费降序'!C:C,ROW(),0)),"")</f>
        <v/>
      </c>
      <c r="D981" s="69" t="str">
        <f>IFERROR(CLEAN(HLOOKUP(D$1,'1.源数据-产品报告-消费降序'!D:D,ROW(),0)),"")</f>
        <v/>
      </c>
      <c r="E981" s="69" t="str">
        <f>IFERROR(CLEAN(HLOOKUP(E$1,'1.源数据-产品报告-消费降序'!E:E,ROW(),0)),"")</f>
        <v/>
      </c>
      <c r="F981" s="69" t="str">
        <f>IFERROR(CLEAN(HLOOKUP(F$1,'1.源数据-产品报告-消费降序'!F:F,ROW(),0)),"")</f>
        <v/>
      </c>
      <c r="G981" s="70">
        <f>IFERROR((HLOOKUP(G$1,'1.源数据-产品报告-消费降序'!G:G,ROW(),0)),"")</f>
        <v>0</v>
      </c>
      <c r="H98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1" s="69" t="str">
        <f>IFERROR(CLEAN(HLOOKUP(I$1,'1.源数据-产品报告-消费降序'!I:I,ROW(),0)),"")</f>
        <v/>
      </c>
      <c r="L981" s="69" t="str">
        <f>IFERROR(CLEAN(HLOOKUP(L$1,'1.源数据-产品报告-消费降序'!L:L,ROW(),0)),"")</f>
        <v/>
      </c>
      <c r="M981" s="69" t="str">
        <f>IFERROR(CLEAN(HLOOKUP(M$1,'1.源数据-产品报告-消费降序'!M:M,ROW(),0)),"")</f>
        <v/>
      </c>
      <c r="N981" s="69" t="str">
        <f>IFERROR(CLEAN(HLOOKUP(N$1,'1.源数据-产品报告-消费降序'!N:N,ROW(),0)),"")</f>
        <v/>
      </c>
      <c r="O981" s="69" t="str">
        <f>IFERROR(CLEAN(HLOOKUP(O$1,'1.源数据-产品报告-消费降序'!O:O,ROW(),0)),"")</f>
        <v/>
      </c>
      <c r="P981" s="69" t="str">
        <f>IFERROR(CLEAN(HLOOKUP(P$1,'1.源数据-产品报告-消费降序'!P:P,ROW(),0)),"")</f>
        <v/>
      </c>
      <c r="Q981" s="69" t="str">
        <f>IFERROR(CLEAN(HLOOKUP(Q$1,'1.源数据-产品报告-消费降序'!Q:Q,ROW(),0)),"")</f>
        <v/>
      </c>
      <c r="R981" s="69" t="str">
        <f>IFERROR(CLEAN(HLOOKUP(R$1,'1.源数据-产品报告-消费降序'!R:R,ROW(),0)),"")</f>
        <v/>
      </c>
      <c r="S98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1" s="69" t="str">
        <f>IFERROR(CLEAN(HLOOKUP(T$1,'1.源数据-产品报告-消费降序'!T:T,ROW(),0)),"")</f>
        <v/>
      </c>
      <c r="W981" s="69" t="str">
        <f>IFERROR(CLEAN(HLOOKUP(W$1,'1.源数据-产品报告-消费降序'!W:W,ROW(),0)),"")</f>
        <v/>
      </c>
      <c r="X981" s="69" t="str">
        <f>IFERROR(CLEAN(HLOOKUP(X$1,'1.源数据-产品报告-消费降序'!X:X,ROW(),0)),"")</f>
        <v/>
      </c>
      <c r="Y981" s="69" t="str">
        <f>IFERROR(CLEAN(HLOOKUP(Y$1,'1.源数据-产品报告-消费降序'!Y:Y,ROW(),0)),"")</f>
        <v/>
      </c>
      <c r="Z981" s="69" t="str">
        <f>IFERROR(CLEAN(HLOOKUP(Z$1,'1.源数据-产品报告-消费降序'!Z:Z,ROW(),0)),"")</f>
        <v/>
      </c>
      <c r="AA981" s="69" t="str">
        <f>IFERROR(CLEAN(HLOOKUP(AA$1,'1.源数据-产品报告-消费降序'!AA:AA,ROW(),0)),"")</f>
        <v/>
      </c>
      <c r="AB981" s="69" t="str">
        <f>IFERROR(CLEAN(HLOOKUP(AB$1,'1.源数据-产品报告-消费降序'!AB:AB,ROW(),0)),"")</f>
        <v/>
      </c>
      <c r="AC981" s="69" t="str">
        <f>IFERROR(CLEAN(HLOOKUP(AC$1,'1.源数据-产品报告-消费降序'!AC:AC,ROW(),0)),"")</f>
        <v/>
      </c>
      <c r="AD98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1" s="69" t="str">
        <f>IFERROR(CLEAN(HLOOKUP(AE$1,'1.源数据-产品报告-消费降序'!AE:AE,ROW(),0)),"")</f>
        <v/>
      </c>
      <c r="AH981" s="69" t="str">
        <f>IFERROR(CLEAN(HLOOKUP(AH$1,'1.源数据-产品报告-消费降序'!AH:AH,ROW(),0)),"")</f>
        <v/>
      </c>
      <c r="AI981" s="69" t="str">
        <f>IFERROR(CLEAN(HLOOKUP(AI$1,'1.源数据-产品报告-消费降序'!AI:AI,ROW(),0)),"")</f>
        <v/>
      </c>
      <c r="AJ981" s="69" t="str">
        <f>IFERROR(CLEAN(HLOOKUP(AJ$1,'1.源数据-产品报告-消费降序'!AJ:AJ,ROW(),0)),"")</f>
        <v/>
      </c>
      <c r="AK981" s="69" t="str">
        <f>IFERROR(CLEAN(HLOOKUP(AK$1,'1.源数据-产品报告-消费降序'!AK:AK,ROW(),0)),"")</f>
        <v/>
      </c>
      <c r="AL981" s="69" t="str">
        <f>IFERROR(CLEAN(HLOOKUP(AL$1,'1.源数据-产品报告-消费降序'!AL:AL,ROW(),0)),"")</f>
        <v/>
      </c>
      <c r="AM981" s="69" t="str">
        <f>IFERROR(CLEAN(HLOOKUP(AM$1,'1.源数据-产品报告-消费降序'!AM:AM,ROW(),0)),"")</f>
        <v/>
      </c>
      <c r="AN981" s="69" t="str">
        <f>IFERROR(CLEAN(HLOOKUP(AN$1,'1.源数据-产品报告-消费降序'!AN:AN,ROW(),0)),"")</f>
        <v/>
      </c>
      <c r="AO98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1" s="69" t="str">
        <f>IFERROR(CLEAN(HLOOKUP(AP$1,'1.源数据-产品报告-消费降序'!AP:AP,ROW(),0)),"")</f>
        <v/>
      </c>
      <c r="AS981" s="69" t="str">
        <f>IFERROR(CLEAN(HLOOKUP(AS$1,'1.源数据-产品报告-消费降序'!AS:AS,ROW(),0)),"")</f>
        <v/>
      </c>
      <c r="AT981" s="69" t="str">
        <f>IFERROR(CLEAN(HLOOKUP(AT$1,'1.源数据-产品报告-消费降序'!AT:AT,ROW(),0)),"")</f>
        <v/>
      </c>
      <c r="AU981" s="69" t="str">
        <f>IFERROR(CLEAN(HLOOKUP(AU$1,'1.源数据-产品报告-消费降序'!AU:AU,ROW(),0)),"")</f>
        <v/>
      </c>
      <c r="AV981" s="69" t="str">
        <f>IFERROR(CLEAN(HLOOKUP(AV$1,'1.源数据-产品报告-消费降序'!AV:AV,ROW(),0)),"")</f>
        <v/>
      </c>
      <c r="AW981" s="69" t="str">
        <f>IFERROR(CLEAN(HLOOKUP(AW$1,'1.源数据-产品报告-消费降序'!AW:AW,ROW(),0)),"")</f>
        <v/>
      </c>
      <c r="AX981" s="69" t="str">
        <f>IFERROR(CLEAN(HLOOKUP(AX$1,'1.源数据-产品报告-消费降序'!AX:AX,ROW(),0)),"")</f>
        <v/>
      </c>
      <c r="AY981" s="69" t="str">
        <f>IFERROR(CLEAN(HLOOKUP(AY$1,'1.源数据-产品报告-消费降序'!AY:AY,ROW(),0)),"")</f>
        <v/>
      </c>
      <c r="AZ98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1" s="69" t="str">
        <f>IFERROR(CLEAN(HLOOKUP(BA$1,'1.源数据-产品报告-消费降序'!BA:BA,ROW(),0)),"")</f>
        <v/>
      </c>
      <c r="BD981" s="69" t="str">
        <f>IFERROR(CLEAN(HLOOKUP(BD$1,'1.源数据-产品报告-消费降序'!BD:BD,ROW(),0)),"")</f>
        <v/>
      </c>
      <c r="BE981" s="69" t="str">
        <f>IFERROR(CLEAN(HLOOKUP(BE$1,'1.源数据-产品报告-消费降序'!BE:BE,ROW(),0)),"")</f>
        <v/>
      </c>
      <c r="BF981" s="69" t="str">
        <f>IFERROR(CLEAN(HLOOKUP(BF$1,'1.源数据-产品报告-消费降序'!BF:BF,ROW(),0)),"")</f>
        <v/>
      </c>
      <c r="BG981" s="69" t="str">
        <f>IFERROR(CLEAN(HLOOKUP(BG$1,'1.源数据-产品报告-消费降序'!BG:BG,ROW(),0)),"")</f>
        <v/>
      </c>
      <c r="BH981" s="69" t="str">
        <f>IFERROR(CLEAN(HLOOKUP(BH$1,'1.源数据-产品报告-消费降序'!BH:BH,ROW(),0)),"")</f>
        <v/>
      </c>
      <c r="BI981" s="69" t="str">
        <f>IFERROR(CLEAN(HLOOKUP(BI$1,'1.源数据-产品报告-消费降序'!BI:BI,ROW(),0)),"")</f>
        <v/>
      </c>
      <c r="BJ981" s="69" t="str">
        <f>IFERROR(CLEAN(HLOOKUP(BJ$1,'1.源数据-产品报告-消费降序'!BJ:BJ,ROW(),0)),"")</f>
        <v/>
      </c>
      <c r="BK98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1" s="69" t="str">
        <f>IFERROR(CLEAN(HLOOKUP(BL$1,'1.源数据-产品报告-消费降序'!BL:BL,ROW(),0)),"")</f>
        <v/>
      </c>
      <c r="BO981" s="69" t="str">
        <f>IFERROR(CLEAN(HLOOKUP(BO$1,'1.源数据-产品报告-消费降序'!BO:BO,ROW(),0)),"")</f>
        <v/>
      </c>
      <c r="BP981" s="69" t="str">
        <f>IFERROR(CLEAN(HLOOKUP(BP$1,'1.源数据-产品报告-消费降序'!BP:BP,ROW(),0)),"")</f>
        <v/>
      </c>
      <c r="BQ981" s="69" t="str">
        <f>IFERROR(CLEAN(HLOOKUP(BQ$1,'1.源数据-产品报告-消费降序'!BQ:BQ,ROW(),0)),"")</f>
        <v/>
      </c>
      <c r="BR981" s="69" t="str">
        <f>IFERROR(CLEAN(HLOOKUP(BR$1,'1.源数据-产品报告-消费降序'!BR:BR,ROW(),0)),"")</f>
        <v/>
      </c>
      <c r="BS981" s="69" t="str">
        <f>IFERROR(CLEAN(HLOOKUP(BS$1,'1.源数据-产品报告-消费降序'!BS:BS,ROW(),0)),"")</f>
        <v/>
      </c>
      <c r="BT981" s="69" t="str">
        <f>IFERROR(CLEAN(HLOOKUP(BT$1,'1.源数据-产品报告-消费降序'!BT:BT,ROW(),0)),"")</f>
        <v/>
      </c>
      <c r="BU981" s="69" t="str">
        <f>IFERROR(CLEAN(HLOOKUP(BU$1,'1.源数据-产品报告-消费降序'!BU:BU,ROW(),0)),"")</f>
        <v/>
      </c>
      <c r="BV98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1" s="69" t="str">
        <f>IFERROR(CLEAN(HLOOKUP(BW$1,'1.源数据-产品报告-消费降序'!BW:BW,ROW(),0)),"")</f>
        <v/>
      </c>
    </row>
    <row r="982" spans="1:75">
      <c r="A982" s="69" t="str">
        <f>IFERROR(CLEAN(HLOOKUP(A$1,'1.源数据-产品报告-消费降序'!A:A,ROW(),0)),"")</f>
        <v/>
      </c>
      <c r="B982" s="69" t="str">
        <f>IFERROR(CLEAN(HLOOKUP(B$1,'1.源数据-产品报告-消费降序'!B:B,ROW(),0)),"")</f>
        <v/>
      </c>
      <c r="C982" s="69" t="str">
        <f>IFERROR(CLEAN(HLOOKUP(C$1,'1.源数据-产品报告-消费降序'!C:C,ROW(),0)),"")</f>
        <v/>
      </c>
      <c r="D982" s="69" t="str">
        <f>IFERROR(CLEAN(HLOOKUP(D$1,'1.源数据-产品报告-消费降序'!D:D,ROW(),0)),"")</f>
        <v/>
      </c>
      <c r="E982" s="69" t="str">
        <f>IFERROR(CLEAN(HLOOKUP(E$1,'1.源数据-产品报告-消费降序'!E:E,ROW(),0)),"")</f>
        <v/>
      </c>
      <c r="F982" s="69" t="str">
        <f>IFERROR(CLEAN(HLOOKUP(F$1,'1.源数据-产品报告-消费降序'!F:F,ROW(),0)),"")</f>
        <v/>
      </c>
      <c r="G982" s="70">
        <f>IFERROR((HLOOKUP(G$1,'1.源数据-产品报告-消费降序'!G:G,ROW(),0)),"")</f>
        <v>0</v>
      </c>
      <c r="H98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2" s="69" t="str">
        <f>IFERROR(CLEAN(HLOOKUP(I$1,'1.源数据-产品报告-消费降序'!I:I,ROW(),0)),"")</f>
        <v/>
      </c>
      <c r="L982" s="69" t="str">
        <f>IFERROR(CLEAN(HLOOKUP(L$1,'1.源数据-产品报告-消费降序'!L:L,ROW(),0)),"")</f>
        <v/>
      </c>
      <c r="M982" s="69" t="str">
        <f>IFERROR(CLEAN(HLOOKUP(M$1,'1.源数据-产品报告-消费降序'!M:M,ROW(),0)),"")</f>
        <v/>
      </c>
      <c r="N982" s="69" t="str">
        <f>IFERROR(CLEAN(HLOOKUP(N$1,'1.源数据-产品报告-消费降序'!N:N,ROW(),0)),"")</f>
        <v/>
      </c>
      <c r="O982" s="69" t="str">
        <f>IFERROR(CLEAN(HLOOKUP(O$1,'1.源数据-产品报告-消费降序'!O:O,ROW(),0)),"")</f>
        <v/>
      </c>
      <c r="P982" s="69" t="str">
        <f>IFERROR(CLEAN(HLOOKUP(P$1,'1.源数据-产品报告-消费降序'!P:P,ROW(),0)),"")</f>
        <v/>
      </c>
      <c r="Q982" s="69" t="str">
        <f>IFERROR(CLEAN(HLOOKUP(Q$1,'1.源数据-产品报告-消费降序'!Q:Q,ROW(),0)),"")</f>
        <v/>
      </c>
      <c r="R982" s="69" t="str">
        <f>IFERROR(CLEAN(HLOOKUP(R$1,'1.源数据-产品报告-消费降序'!R:R,ROW(),0)),"")</f>
        <v/>
      </c>
      <c r="S98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2" s="69" t="str">
        <f>IFERROR(CLEAN(HLOOKUP(T$1,'1.源数据-产品报告-消费降序'!T:T,ROW(),0)),"")</f>
        <v/>
      </c>
      <c r="W982" s="69" t="str">
        <f>IFERROR(CLEAN(HLOOKUP(W$1,'1.源数据-产品报告-消费降序'!W:W,ROW(),0)),"")</f>
        <v/>
      </c>
      <c r="X982" s="69" t="str">
        <f>IFERROR(CLEAN(HLOOKUP(X$1,'1.源数据-产品报告-消费降序'!X:X,ROW(),0)),"")</f>
        <v/>
      </c>
      <c r="Y982" s="69" t="str">
        <f>IFERROR(CLEAN(HLOOKUP(Y$1,'1.源数据-产品报告-消费降序'!Y:Y,ROW(),0)),"")</f>
        <v/>
      </c>
      <c r="Z982" s="69" t="str">
        <f>IFERROR(CLEAN(HLOOKUP(Z$1,'1.源数据-产品报告-消费降序'!Z:Z,ROW(),0)),"")</f>
        <v/>
      </c>
      <c r="AA982" s="69" t="str">
        <f>IFERROR(CLEAN(HLOOKUP(AA$1,'1.源数据-产品报告-消费降序'!AA:AA,ROW(),0)),"")</f>
        <v/>
      </c>
      <c r="AB982" s="69" t="str">
        <f>IFERROR(CLEAN(HLOOKUP(AB$1,'1.源数据-产品报告-消费降序'!AB:AB,ROW(),0)),"")</f>
        <v/>
      </c>
      <c r="AC982" s="69" t="str">
        <f>IFERROR(CLEAN(HLOOKUP(AC$1,'1.源数据-产品报告-消费降序'!AC:AC,ROW(),0)),"")</f>
        <v/>
      </c>
      <c r="AD98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2" s="69" t="str">
        <f>IFERROR(CLEAN(HLOOKUP(AE$1,'1.源数据-产品报告-消费降序'!AE:AE,ROW(),0)),"")</f>
        <v/>
      </c>
      <c r="AH982" s="69" t="str">
        <f>IFERROR(CLEAN(HLOOKUP(AH$1,'1.源数据-产品报告-消费降序'!AH:AH,ROW(),0)),"")</f>
        <v/>
      </c>
      <c r="AI982" s="69" t="str">
        <f>IFERROR(CLEAN(HLOOKUP(AI$1,'1.源数据-产品报告-消费降序'!AI:AI,ROW(),0)),"")</f>
        <v/>
      </c>
      <c r="AJ982" s="69" t="str">
        <f>IFERROR(CLEAN(HLOOKUP(AJ$1,'1.源数据-产品报告-消费降序'!AJ:AJ,ROW(),0)),"")</f>
        <v/>
      </c>
      <c r="AK982" s="69" t="str">
        <f>IFERROR(CLEAN(HLOOKUP(AK$1,'1.源数据-产品报告-消费降序'!AK:AK,ROW(),0)),"")</f>
        <v/>
      </c>
      <c r="AL982" s="69" t="str">
        <f>IFERROR(CLEAN(HLOOKUP(AL$1,'1.源数据-产品报告-消费降序'!AL:AL,ROW(),0)),"")</f>
        <v/>
      </c>
      <c r="AM982" s="69" t="str">
        <f>IFERROR(CLEAN(HLOOKUP(AM$1,'1.源数据-产品报告-消费降序'!AM:AM,ROW(),0)),"")</f>
        <v/>
      </c>
      <c r="AN982" s="69" t="str">
        <f>IFERROR(CLEAN(HLOOKUP(AN$1,'1.源数据-产品报告-消费降序'!AN:AN,ROW(),0)),"")</f>
        <v/>
      </c>
      <c r="AO98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2" s="69" t="str">
        <f>IFERROR(CLEAN(HLOOKUP(AP$1,'1.源数据-产品报告-消费降序'!AP:AP,ROW(),0)),"")</f>
        <v/>
      </c>
      <c r="AS982" s="69" t="str">
        <f>IFERROR(CLEAN(HLOOKUP(AS$1,'1.源数据-产品报告-消费降序'!AS:AS,ROW(),0)),"")</f>
        <v/>
      </c>
      <c r="AT982" s="69" t="str">
        <f>IFERROR(CLEAN(HLOOKUP(AT$1,'1.源数据-产品报告-消费降序'!AT:AT,ROW(),0)),"")</f>
        <v/>
      </c>
      <c r="AU982" s="69" t="str">
        <f>IFERROR(CLEAN(HLOOKUP(AU$1,'1.源数据-产品报告-消费降序'!AU:AU,ROW(),0)),"")</f>
        <v/>
      </c>
      <c r="AV982" s="69" t="str">
        <f>IFERROR(CLEAN(HLOOKUP(AV$1,'1.源数据-产品报告-消费降序'!AV:AV,ROW(),0)),"")</f>
        <v/>
      </c>
      <c r="AW982" s="69" t="str">
        <f>IFERROR(CLEAN(HLOOKUP(AW$1,'1.源数据-产品报告-消费降序'!AW:AW,ROW(),0)),"")</f>
        <v/>
      </c>
      <c r="AX982" s="69" t="str">
        <f>IFERROR(CLEAN(HLOOKUP(AX$1,'1.源数据-产品报告-消费降序'!AX:AX,ROW(),0)),"")</f>
        <v/>
      </c>
      <c r="AY982" s="69" t="str">
        <f>IFERROR(CLEAN(HLOOKUP(AY$1,'1.源数据-产品报告-消费降序'!AY:AY,ROW(),0)),"")</f>
        <v/>
      </c>
      <c r="AZ98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2" s="69" t="str">
        <f>IFERROR(CLEAN(HLOOKUP(BA$1,'1.源数据-产品报告-消费降序'!BA:BA,ROW(),0)),"")</f>
        <v/>
      </c>
      <c r="BD982" s="69" t="str">
        <f>IFERROR(CLEAN(HLOOKUP(BD$1,'1.源数据-产品报告-消费降序'!BD:BD,ROW(),0)),"")</f>
        <v/>
      </c>
      <c r="BE982" s="69" t="str">
        <f>IFERROR(CLEAN(HLOOKUP(BE$1,'1.源数据-产品报告-消费降序'!BE:BE,ROW(),0)),"")</f>
        <v/>
      </c>
      <c r="BF982" s="69" t="str">
        <f>IFERROR(CLEAN(HLOOKUP(BF$1,'1.源数据-产品报告-消费降序'!BF:BF,ROW(),0)),"")</f>
        <v/>
      </c>
      <c r="BG982" s="69" t="str">
        <f>IFERROR(CLEAN(HLOOKUP(BG$1,'1.源数据-产品报告-消费降序'!BG:BG,ROW(),0)),"")</f>
        <v/>
      </c>
      <c r="BH982" s="69" t="str">
        <f>IFERROR(CLEAN(HLOOKUP(BH$1,'1.源数据-产品报告-消费降序'!BH:BH,ROW(),0)),"")</f>
        <v/>
      </c>
      <c r="BI982" s="69" t="str">
        <f>IFERROR(CLEAN(HLOOKUP(BI$1,'1.源数据-产品报告-消费降序'!BI:BI,ROW(),0)),"")</f>
        <v/>
      </c>
      <c r="BJ982" s="69" t="str">
        <f>IFERROR(CLEAN(HLOOKUP(BJ$1,'1.源数据-产品报告-消费降序'!BJ:BJ,ROW(),0)),"")</f>
        <v/>
      </c>
      <c r="BK98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2" s="69" t="str">
        <f>IFERROR(CLEAN(HLOOKUP(BL$1,'1.源数据-产品报告-消费降序'!BL:BL,ROW(),0)),"")</f>
        <v/>
      </c>
      <c r="BO982" s="69" t="str">
        <f>IFERROR(CLEAN(HLOOKUP(BO$1,'1.源数据-产品报告-消费降序'!BO:BO,ROW(),0)),"")</f>
        <v/>
      </c>
      <c r="BP982" s="69" t="str">
        <f>IFERROR(CLEAN(HLOOKUP(BP$1,'1.源数据-产品报告-消费降序'!BP:BP,ROW(),0)),"")</f>
        <v/>
      </c>
      <c r="BQ982" s="69" t="str">
        <f>IFERROR(CLEAN(HLOOKUP(BQ$1,'1.源数据-产品报告-消费降序'!BQ:BQ,ROW(),0)),"")</f>
        <v/>
      </c>
      <c r="BR982" s="69" t="str">
        <f>IFERROR(CLEAN(HLOOKUP(BR$1,'1.源数据-产品报告-消费降序'!BR:BR,ROW(),0)),"")</f>
        <v/>
      </c>
      <c r="BS982" s="69" t="str">
        <f>IFERROR(CLEAN(HLOOKUP(BS$1,'1.源数据-产品报告-消费降序'!BS:BS,ROW(),0)),"")</f>
        <v/>
      </c>
      <c r="BT982" s="69" t="str">
        <f>IFERROR(CLEAN(HLOOKUP(BT$1,'1.源数据-产品报告-消费降序'!BT:BT,ROW(),0)),"")</f>
        <v/>
      </c>
      <c r="BU982" s="69" t="str">
        <f>IFERROR(CLEAN(HLOOKUP(BU$1,'1.源数据-产品报告-消费降序'!BU:BU,ROW(),0)),"")</f>
        <v/>
      </c>
      <c r="BV98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2" s="69" t="str">
        <f>IFERROR(CLEAN(HLOOKUP(BW$1,'1.源数据-产品报告-消费降序'!BW:BW,ROW(),0)),"")</f>
        <v/>
      </c>
    </row>
    <row r="983" spans="1:75">
      <c r="A983" s="69" t="str">
        <f>IFERROR(CLEAN(HLOOKUP(A$1,'1.源数据-产品报告-消费降序'!A:A,ROW(),0)),"")</f>
        <v/>
      </c>
      <c r="B983" s="69" t="str">
        <f>IFERROR(CLEAN(HLOOKUP(B$1,'1.源数据-产品报告-消费降序'!B:B,ROW(),0)),"")</f>
        <v/>
      </c>
      <c r="C983" s="69" t="str">
        <f>IFERROR(CLEAN(HLOOKUP(C$1,'1.源数据-产品报告-消费降序'!C:C,ROW(),0)),"")</f>
        <v/>
      </c>
      <c r="D983" s="69" t="str">
        <f>IFERROR(CLEAN(HLOOKUP(D$1,'1.源数据-产品报告-消费降序'!D:D,ROW(),0)),"")</f>
        <v/>
      </c>
      <c r="E983" s="69" t="str">
        <f>IFERROR(CLEAN(HLOOKUP(E$1,'1.源数据-产品报告-消费降序'!E:E,ROW(),0)),"")</f>
        <v/>
      </c>
      <c r="F983" s="69" t="str">
        <f>IFERROR(CLEAN(HLOOKUP(F$1,'1.源数据-产品报告-消费降序'!F:F,ROW(),0)),"")</f>
        <v/>
      </c>
      <c r="G983" s="70">
        <f>IFERROR((HLOOKUP(G$1,'1.源数据-产品报告-消费降序'!G:G,ROW(),0)),"")</f>
        <v>0</v>
      </c>
      <c r="H98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3" s="69" t="str">
        <f>IFERROR(CLEAN(HLOOKUP(I$1,'1.源数据-产品报告-消费降序'!I:I,ROW(),0)),"")</f>
        <v/>
      </c>
      <c r="L983" s="69" t="str">
        <f>IFERROR(CLEAN(HLOOKUP(L$1,'1.源数据-产品报告-消费降序'!L:L,ROW(),0)),"")</f>
        <v/>
      </c>
      <c r="M983" s="69" t="str">
        <f>IFERROR(CLEAN(HLOOKUP(M$1,'1.源数据-产品报告-消费降序'!M:M,ROW(),0)),"")</f>
        <v/>
      </c>
      <c r="N983" s="69" t="str">
        <f>IFERROR(CLEAN(HLOOKUP(N$1,'1.源数据-产品报告-消费降序'!N:N,ROW(),0)),"")</f>
        <v/>
      </c>
      <c r="O983" s="69" t="str">
        <f>IFERROR(CLEAN(HLOOKUP(O$1,'1.源数据-产品报告-消费降序'!O:O,ROW(),0)),"")</f>
        <v/>
      </c>
      <c r="P983" s="69" t="str">
        <f>IFERROR(CLEAN(HLOOKUP(P$1,'1.源数据-产品报告-消费降序'!P:P,ROW(),0)),"")</f>
        <v/>
      </c>
      <c r="Q983" s="69" t="str">
        <f>IFERROR(CLEAN(HLOOKUP(Q$1,'1.源数据-产品报告-消费降序'!Q:Q,ROW(),0)),"")</f>
        <v/>
      </c>
      <c r="R983" s="69" t="str">
        <f>IFERROR(CLEAN(HLOOKUP(R$1,'1.源数据-产品报告-消费降序'!R:R,ROW(),0)),"")</f>
        <v/>
      </c>
      <c r="S98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3" s="69" t="str">
        <f>IFERROR(CLEAN(HLOOKUP(T$1,'1.源数据-产品报告-消费降序'!T:T,ROW(),0)),"")</f>
        <v/>
      </c>
      <c r="W983" s="69" t="str">
        <f>IFERROR(CLEAN(HLOOKUP(W$1,'1.源数据-产品报告-消费降序'!W:W,ROW(),0)),"")</f>
        <v/>
      </c>
      <c r="X983" s="69" t="str">
        <f>IFERROR(CLEAN(HLOOKUP(X$1,'1.源数据-产品报告-消费降序'!X:X,ROW(),0)),"")</f>
        <v/>
      </c>
      <c r="Y983" s="69" t="str">
        <f>IFERROR(CLEAN(HLOOKUP(Y$1,'1.源数据-产品报告-消费降序'!Y:Y,ROW(),0)),"")</f>
        <v/>
      </c>
      <c r="Z983" s="69" t="str">
        <f>IFERROR(CLEAN(HLOOKUP(Z$1,'1.源数据-产品报告-消费降序'!Z:Z,ROW(),0)),"")</f>
        <v/>
      </c>
      <c r="AA983" s="69" t="str">
        <f>IFERROR(CLEAN(HLOOKUP(AA$1,'1.源数据-产品报告-消费降序'!AA:AA,ROW(),0)),"")</f>
        <v/>
      </c>
      <c r="AB983" s="69" t="str">
        <f>IFERROR(CLEAN(HLOOKUP(AB$1,'1.源数据-产品报告-消费降序'!AB:AB,ROW(),0)),"")</f>
        <v/>
      </c>
      <c r="AC983" s="69" t="str">
        <f>IFERROR(CLEAN(HLOOKUP(AC$1,'1.源数据-产品报告-消费降序'!AC:AC,ROW(),0)),"")</f>
        <v/>
      </c>
      <c r="AD98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3" s="69" t="str">
        <f>IFERROR(CLEAN(HLOOKUP(AE$1,'1.源数据-产品报告-消费降序'!AE:AE,ROW(),0)),"")</f>
        <v/>
      </c>
      <c r="AH983" s="69" t="str">
        <f>IFERROR(CLEAN(HLOOKUP(AH$1,'1.源数据-产品报告-消费降序'!AH:AH,ROW(),0)),"")</f>
        <v/>
      </c>
      <c r="AI983" s="69" t="str">
        <f>IFERROR(CLEAN(HLOOKUP(AI$1,'1.源数据-产品报告-消费降序'!AI:AI,ROW(),0)),"")</f>
        <v/>
      </c>
      <c r="AJ983" s="69" t="str">
        <f>IFERROR(CLEAN(HLOOKUP(AJ$1,'1.源数据-产品报告-消费降序'!AJ:AJ,ROW(),0)),"")</f>
        <v/>
      </c>
      <c r="AK983" s="69" t="str">
        <f>IFERROR(CLEAN(HLOOKUP(AK$1,'1.源数据-产品报告-消费降序'!AK:AK,ROW(),0)),"")</f>
        <v/>
      </c>
      <c r="AL983" s="69" t="str">
        <f>IFERROR(CLEAN(HLOOKUP(AL$1,'1.源数据-产品报告-消费降序'!AL:AL,ROW(),0)),"")</f>
        <v/>
      </c>
      <c r="AM983" s="69" t="str">
        <f>IFERROR(CLEAN(HLOOKUP(AM$1,'1.源数据-产品报告-消费降序'!AM:AM,ROW(),0)),"")</f>
        <v/>
      </c>
      <c r="AN983" s="69" t="str">
        <f>IFERROR(CLEAN(HLOOKUP(AN$1,'1.源数据-产品报告-消费降序'!AN:AN,ROW(),0)),"")</f>
        <v/>
      </c>
      <c r="AO98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3" s="69" t="str">
        <f>IFERROR(CLEAN(HLOOKUP(AP$1,'1.源数据-产品报告-消费降序'!AP:AP,ROW(),0)),"")</f>
        <v/>
      </c>
      <c r="AS983" s="69" t="str">
        <f>IFERROR(CLEAN(HLOOKUP(AS$1,'1.源数据-产品报告-消费降序'!AS:AS,ROW(),0)),"")</f>
        <v/>
      </c>
      <c r="AT983" s="69" t="str">
        <f>IFERROR(CLEAN(HLOOKUP(AT$1,'1.源数据-产品报告-消费降序'!AT:AT,ROW(),0)),"")</f>
        <v/>
      </c>
      <c r="AU983" s="69" t="str">
        <f>IFERROR(CLEAN(HLOOKUP(AU$1,'1.源数据-产品报告-消费降序'!AU:AU,ROW(),0)),"")</f>
        <v/>
      </c>
      <c r="AV983" s="69" t="str">
        <f>IFERROR(CLEAN(HLOOKUP(AV$1,'1.源数据-产品报告-消费降序'!AV:AV,ROW(),0)),"")</f>
        <v/>
      </c>
      <c r="AW983" s="69" t="str">
        <f>IFERROR(CLEAN(HLOOKUP(AW$1,'1.源数据-产品报告-消费降序'!AW:AW,ROW(),0)),"")</f>
        <v/>
      </c>
      <c r="AX983" s="69" t="str">
        <f>IFERROR(CLEAN(HLOOKUP(AX$1,'1.源数据-产品报告-消费降序'!AX:AX,ROW(),0)),"")</f>
        <v/>
      </c>
      <c r="AY983" s="69" t="str">
        <f>IFERROR(CLEAN(HLOOKUP(AY$1,'1.源数据-产品报告-消费降序'!AY:AY,ROW(),0)),"")</f>
        <v/>
      </c>
      <c r="AZ98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3" s="69" t="str">
        <f>IFERROR(CLEAN(HLOOKUP(BA$1,'1.源数据-产品报告-消费降序'!BA:BA,ROW(),0)),"")</f>
        <v/>
      </c>
      <c r="BD983" s="69" t="str">
        <f>IFERROR(CLEAN(HLOOKUP(BD$1,'1.源数据-产品报告-消费降序'!BD:BD,ROW(),0)),"")</f>
        <v/>
      </c>
      <c r="BE983" s="69" t="str">
        <f>IFERROR(CLEAN(HLOOKUP(BE$1,'1.源数据-产品报告-消费降序'!BE:BE,ROW(),0)),"")</f>
        <v/>
      </c>
      <c r="BF983" s="69" t="str">
        <f>IFERROR(CLEAN(HLOOKUP(BF$1,'1.源数据-产品报告-消费降序'!BF:BF,ROW(),0)),"")</f>
        <v/>
      </c>
      <c r="BG983" s="69" t="str">
        <f>IFERROR(CLEAN(HLOOKUP(BG$1,'1.源数据-产品报告-消费降序'!BG:BG,ROW(),0)),"")</f>
        <v/>
      </c>
      <c r="BH983" s="69" t="str">
        <f>IFERROR(CLEAN(HLOOKUP(BH$1,'1.源数据-产品报告-消费降序'!BH:BH,ROW(),0)),"")</f>
        <v/>
      </c>
      <c r="BI983" s="69" t="str">
        <f>IFERROR(CLEAN(HLOOKUP(BI$1,'1.源数据-产品报告-消费降序'!BI:BI,ROW(),0)),"")</f>
        <v/>
      </c>
      <c r="BJ983" s="69" t="str">
        <f>IFERROR(CLEAN(HLOOKUP(BJ$1,'1.源数据-产品报告-消费降序'!BJ:BJ,ROW(),0)),"")</f>
        <v/>
      </c>
      <c r="BK98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3" s="69" t="str">
        <f>IFERROR(CLEAN(HLOOKUP(BL$1,'1.源数据-产品报告-消费降序'!BL:BL,ROW(),0)),"")</f>
        <v/>
      </c>
      <c r="BO983" s="69" t="str">
        <f>IFERROR(CLEAN(HLOOKUP(BO$1,'1.源数据-产品报告-消费降序'!BO:BO,ROW(),0)),"")</f>
        <v/>
      </c>
      <c r="BP983" s="69" t="str">
        <f>IFERROR(CLEAN(HLOOKUP(BP$1,'1.源数据-产品报告-消费降序'!BP:BP,ROW(),0)),"")</f>
        <v/>
      </c>
      <c r="BQ983" s="69" t="str">
        <f>IFERROR(CLEAN(HLOOKUP(BQ$1,'1.源数据-产品报告-消费降序'!BQ:BQ,ROW(),0)),"")</f>
        <v/>
      </c>
      <c r="BR983" s="69" t="str">
        <f>IFERROR(CLEAN(HLOOKUP(BR$1,'1.源数据-产品报告-消费降序'!BR:BR,ROW(),0)),"")</f>
        <v/>
      </c>
      <c r="BS983" s="69" t="str">
        <f>IFERROR(CLEAN(HLOOKUP(BS$1,'1.源数据-产品报告-消费降序'!BS:BS,ROW(),0)),"")</f>
        <v/>
      </c>
      <c r="BT983" s="69" t="str">
        <f>IFERROR(CLEAN(HLOOKUP(BT$1,'1.源数据-产品报告-消费降序'!BT:BT,ROW(),0)),"")</f>
        <v/>
      </c>
      <c r="BU983" s="69" t="str">
        <f>IFERROR(CLEAN(HLOOKUP(BU$1,'1.源数据-产品报告-消费降序'!BU:BU,ROW(),0)),"")</f>
        <v/>
      </c>
      <c r="BV98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3" s="69" t="str">
        <f>IFERROR(CLEAN(HLOOKUP(BW$1,'1.源数据-产品报告-消费降序'!BW:BW,ROW(),0)),"")</f>
        <v/>
      </c>
    </row>
    <row r="984" spans="1:75">
      <c r="A984" s="69" t="str">
        <f>IFERROR(CLEAN(HLOOKUP(A$1,'1.源数据-产品报告-消费降序'!A:A,ROW(),0)),"")</f>
        <v/>
      </c>
      <c r="B984" s="69" t="str">
        <f>IFERROR(CLEAN(HLOOKUP(B$1,'1.源数据-产品报告-消费降序'!B:B,ROW(),0)),"")</f>
        <v/>
      </c>
      <c r="C984" s="69" t="str">
        <f>IFERROR(CLEAN(HLOOKUP(C$1,'1.源数据-产品报告-消费降序'!C:C,ROW(),0)),"")</f>
        <v/>
      </c>
      <c r="D984" s="69" t="str">
        <f>IFERROR(CLEAN(HLOOKUP(D$1,'1.源数据-产品报告-消费降序'!D:D,ROW(),0)),"")</f>
        <v/>
      </c>
      <c r="E984" s="69" t="str">
        <f>IFERROR(CLEAN(HLOOKUP(E$1,'1.源数据-产品报告-消费降序'!E:E,ROW(),0)),"")</f>
        <v/>
      </c>
      <c r="F984" s="69" t="str">
        <f>IFERROR(CLEAN(HLOOKUP(F$1,'1.源数据-产品报告-消费降序'!F:F,ROW(),0)),"")</f>
        <v/>
      </c>
      <c r="G984" s="70">
        <f>IFERROR((HLOOKUP(G$1,'1.源数据-产品报告-消费降序'!G:G,ROW(),0)),"")</f>
        <v>0</v>
      </c>
      <c r="H98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4" s="69" t="str">
        <f>IFERROR(CLEAN(HLOOKUP(I$1,'1.源数据-产品报告-消费降序'!I:I,ROW(),0)),"")</f>
        <v/>
      </c>
      <c r="L984" s="69" t="str">
        <f>IFERROR(CLEAN(HLOOKUP(L$1,'1.源数据-产品报告-消费降序'!L:L,ROW(),0)),"")</f>
        <v/>
      </c>
      <c r="M984" s="69" t="str">
        <f>IFERROR(CLEAN(HLOOKUP(M$1,'1.源数据-产品报告-消费降序'!M:M,ROW(),0)),"")</f>
        <v/>
      </c>
      <c r="N984" s="69" t="str">
        <f>IFERROR(CLEAN(HLOOKUP(N$1,'1.源数据-产品报告-消费降序'!N:N,ROW(),0)),"")</f>
        <v/>
      </c>
      <c r="O984" s="69" t="str">
        <f>IFERROR(CLEAN(HLOOKUP(O$1,'1.源数据-产品报告-消费降序'!O:O,ROW(),0)),"")</f>
        <v/>
      </c>
      <c r="P984" s="69" t="str">
        <f>IFERROR(CLEAN(HLOOKUP(P$1,'1.源数据-产品报告-消费降序'!P:P,ROW(),0)),"")</f>
        <v/>
      </c>
      <c r="Q984" s="69" t="str">
        <f>IFERROR(CLEAN(HLOOKUP(Q$1,'1.源数据-产品报告-消费降序'!Q:Q,ROW(),0)),"")</f>
        <v/>
      </c>
      <c r="R984" s="69" t="str">
        <f>IFERROR(CLEAN(HLOOKUP(R$1,'1.源数据-产品报告-消费降序'!R:R,ROW(),0)),"")</f>
        <v/>
      </c>
      <c r="S98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4" s="69" t="str">
        <f>IFERROR(CLEAN(HLOOKUP(T$1,'1.源数据-产品报告-消费降序'!T:T,ROW(),0)),"")</f>
        <v/>
      </c>
      <c r="W984" s="69" t="str">
        <f>IFERROR(CLEAN(HLOOKUP(W$1,'1.源数据-产品报告-消费降序'!W:W,ROW(),0)),"")</f>
        <v/>
      </c>
      <c r="X984" s="69" t="str">
        <f>IFERROR(CLEAN(HLOOKUP(X$1,'1.源数据-产品报告-消费降序'!X:X,ROW(),0)),"")</f>
        <v/>
      </c>
      <c r="Y984" s="69" t="str">
        <f>IFERROR(CLEAN(HLOOKUP(Y$1,'1.源数据-产品报告-消费降序'!Y:Y,ROW(),0)),"")</f>
        <v/>
      </c>
      <c r="Z984" s="69" t="str">
        <f>IFERROR(CLEAN(HLOOKUP(Z$1,'1.源数据-产品报告-消费降序'!Z:Z,ROW(),0)),"")</f>
        <v/>
      </c>
      <c r="AA984" s="69" t="str">
        <f>IFERROR(CLEAN(HLOOKUP(AA$1,'1.源数据-产品报告-消费降序'!AA:AA,ROW(),0)),"")</f>
        <v/>
      </c>
      <c r="AB984" s="69" t="str">
        <f>IFERROR(CLEAN(HLOOKUP(AB$1,'1.源数据-产品报告-消费降序'!AB:AB,ROW(),0)),"")</f>
        <v/>
      </c>
      <c r="AC984" s="69" t="str">
        <f>IFERROR(CLEAN(HLOOKUP(AC$1,'1.源数据-产品报告-消费降序'!AC:AC,ROW(),0)),"")</f>
        <v/>
      </c>
      <c r="AD98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4" s="69" t="str">
        <f>IFERROR(CLEAN(HLOOKUP(AE$1,'1.源数据-产品报告-消费降序'!AE:AE,ROW(),0)),"")</f>
        <v/>
      </c>
      <c r="AH984" s="69" t="str">
        <f>IFERROR(CLEAN(HLOOKUP(AH$1,'1.源数据-产品报告-消费降序'!AH:AH,ROW(),0)),"")</f>
        <v/>
      </c>
      <c r="AI984" s="69" t="str">
        <f>IFERROR(CLEAN(HLOOKUP(AI$1,'1.源数据-产品报告-消费降序'!AI:AI,ROW(),0)),"")</f>
        <v/>
      </c>
      <c r="AJ984" s="69" t="str">
        <f>IFERROR(CLEAN(HLOOKUP(AJ$1,'1.源数据-产品报告-消费降序'!AJ:AJ,ROW(),0)),"")</f>
        <v/>
      </c>
      <c r="AK984" s="69" t="str">
        <f>IFERROR(CLEAN(HLOOKUP(AK$1,'1.源数据-产品报告-消费降序'!AK:AK,ROW(),0)),"")</f>
        <v/>
      </c>
      <c r="AL984" s="69" t="str">
        <f>IFERROR(CLEAN(HLOOKUP(AL$1,'1.源数据-产品报告-消费降序'!AL:AL,ROW(),0)),"")</f>
        <v/>
      </c>
      <c r="AM984" s="69" t="str">
        <f>IFERROR(CLEAN(HLOOKUP(AM$1,'1.源数据-产品报告-消费降序'!AM:AM,ROW(),0)),"")</f>
        <v/>
      </c>
      <c r="AN984" s="69" t="str">
        <f>IFERROR(CLEAN(HLOOKUP(AN$1,'1.源数据-产品报告-消费降序'!AN:AN,ROW(),0)),"")</f>
        <v/>
      </c>
      <c r="AO98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4" s="69" t="str">
        <f>IFERROR(CLEAN(HLOOKUP(AP$1,'1.源数据-产品报告-消费降序'!AP:AP,ROW(),0)),"")</f>
        <v/>
      </c>
      <c r="AS984" s="69" t="str">
        <f>IFERROR(CLEAN(HLOOKUP(AS$1,'1.源数据-产品报告-消费降序'!AS:AS,ROW(),0)),"")</f>
        <v/>
      </c>
      <c r="AT984" s="69" t="str">
        <f>IFERROR(CLEAN(HLOOKUP(AT$1,'1.源数据-产品报告-消费降序'!AT:AT,ROW(),0)),"")</f>
        <v/>
      </c>
      <c r="AU984" s="69" t="str">
        <f>IFERROR(CLEAN(HLOOKUP(AU$1,'1.源数据-产品报告-消费降序'!AU:AU,ROW(),0)),"")</f>
        <v/>
      </c>
      <c r="AV984" s="69" t="str">
        <f>IFERROR(CLEAN(HLOOKUP(AV$1,'1.源数据-产品报告-消费降序'!AV:AV,ROW(),0)),"")</f>
        <v/>
      </c>
      <c r="AW984" s="69" t="str">
        <f>IFERROR(CLEAN(HLOOKUP(AW$1,'1.源数据-产品报告-消费降序'!AW:AW,ROW(),0)),"")</f>
        <v/>
      </c>
      <c r="AX984" s="69" t="str">
        <f>IFERROR(CLEAN(HLOOKUP(AX$1,'1.源数据-产品报告-消费降序'!AX:AX,ROW(),0)),"")</f>
        <v/>
      </c>
      <c r="AY984" s="69" t="str">
        <f>IFERROR(CLEAN(HLOOKUP(AY$1,'1.源数据-产品报告-消费降序'!AY:AY,ROW(),0)),"")</f>
        <v/>
      </c>
      <c r="AZ98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4" s="69" t="str">
        <f>IFERROR(CLEAN(HLOOKUP(BA$1,'1.源数据-产品报告-消费降序'!BA:BA,ROW(),0)),"")</f>
        <v/>
      </c>
      <c r="BD984" s="69" t="str">
        <f>IFERROR(CLEAN(HLOOKUP(BD$1,'1.源数据-产品报告-消费降序'!BD:BD,ROW(),0)),"")</f>
        <v/>
      </c>
      <c r="BE984" s="69" t="str">
        <f>IFERROR(CLEAN(HLOOKUP(BE$1,'1.源数据-产品报告-消费降序'!BE:BE,ROW(),0)),"")</f>
        <v/>
      </c>
      <c r="BF984" s="69" t="str">
        <f>IFERROR(CLEAN(HLOOKUP(BF$1,'1.源数据-产品报告-消费降序'!BF:BF,ROW(),0)),"")</f>
        <v/>
      </c>
      <c r="BG984" s="69" t="str">
        <f>IFERROR(CLEAN(HLOOKUP(BG$1,'1.源数据-产品报告-消费降序'!BG:BG,ROW(),0)),"")</f>
        <v/>
      </c>
      <c r="BH984" s="69" t="str">
        <f>IFERROR(CLEAN(HLOOKUP(BH$1,'1.源数据-产品报告-消费降序'!BH:BH,ROW(),0)),"")</f>
        <v/>
      </c>
      <c r="BI984" s="69" t="str">
        <f>IFERROR(CLEAN(HLOOKUP(BI$1,'1.源数据-产品报告-消费降序'!BI:BI,ROW(),0)),"")</f>
        <v/>
      </c>
      <c r="BJ984" s="69" t="str">
        <f>IFERROR(CLEAN(HLOOKUP(BJ$1,'1.源数据-产品报告-消费降序'!BJ:BJ,ROW(),0)),"")</f>
        <v/>
      </c>
      <c r="BK98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4" s="69" t="str">
        <f>IFERROR(CLEAN(HLOOKUP(BL$1,'1.源数据-产品报告-消费降序'!BL:BL,ROW(),0)),"")</f>
        <v/>
      </c>
      <c r="BO984" s="69" t="str">
        <f>IFERROR(CLEAN(HLOOKUP(BO$1,'1.源数据-产品报告-消费降序'!BO:BO,ROW(),0)),"")</f>
        <v/>
      </c>
      <c r="BP984" s="69" t="str">
        <f>IFERROR(CLEAN(HLOOKUP(BP$1,'1.源数据-产品报告-消费降序'!BP:BP,ROW(),0)),"")</f>
        <v/>
      </c>
      <c r="BQ984" s="69" t="str">
        <f>IFERROR(CLEAN(HLOOKUP(BQ$1,'1.源数据-产品报告-消费降序'!BQ:BQ,ROW(),0)),"")</f>
        <v/>
      </c>
      <c r="BR984" s="69" t="str">
        <f>IFERROR(CLEAN(HLOOKUP(BR$1,'1.源数据-产品报告-消费降序'!BR:BR,ROW(),0)),"")</f>
        <v/>
      </c>
      <c r="BS984" s="69" t="str">
        <f>IFERROR(CLEAN(HLOOKUP(BS$1,'1.源数据-产品报告-消费降序'!BS:BS,ROW(),0)),"")</f>
        <v/>
      </c>
      <c r="BT984" s="69" t="str">
        <f>IFERROR(CLEAN(HLOOKUP(BT$1,'1.源数据-产品报告-消费降序'!BT:BT,ROW(),0)),"")</f>
        <v/>
      </c>
      <c r="BU984" s="69" t="str">
        <f>IFERROR(CLEAN(HLOOKUP(BU$1,'1.源数据-产品报告-消费降序'!BU:BU,ROW(),0)),"")</f>
        <v/>
      </c>
      <c r="BV98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4" s="69" t="str">
        <f>IFERROR(CLEAN(HLOOKUP(BW$1,'1.源数据-产品报告-消费降序'!BW:BW,ROW(),0)),"")</f>
        <v/>
      </c>
    </row>
    <row r="985" spans="1:75">
      <c r="A985" s="69" t="str">
        <f>IFERROR(CLEAN(HLOOKUP(A$1,'1.源数据-产品报告-消费降序'!A:A,ROW(),0)),"")</f>
        <v/>
      </c>
      <c r="B985" s="69" t="str">
        <f>IFERROR(CLEAN(HLOOKUP(B$1,'1.源数据-产品报告-消费降序'!B:B,ROW(),0)),"")</f>
        <v/>
      </c>
      <c r="C985" s="69" t="str">
        <f>IFERROR(CLEAN(HLOOKUP(C$1,'1.源数据-产品报告-消费降序'!C:C,ROW(),0)),"")</f>
        <v/>
      </c>
      <c r="D985" s="69" t="str">
        <f>IFERROR(CLEAN(HLOOKUP(D$1,'1.源数据-产品报告-消费降序'!D:D,ROW(),0)),"")</f>
        <v/>
      </c>
      <c r="E985" s="69" t="str">
        <f>IFERROR(CLEAN(HLOOKUP(E$1,'1.源数据-产品报告-消费降序'!E:E,ROW(),0)),"")</f>
        <v/>
      </c>
      <c r="F985" s="69" t="str">
        <f>IFERROR(CLEAN(HLOOKUP(F$1,'1.源数据-产品报告-消费降序'!F:F,ROW(),0)),"")</f>
        <v/>
      </c>
      <c r="G985" s="70">
        <f>IFERROR((HLOOKUP(G$1,'1.源数据-产品报告-消费降序'!G:G,ROW(),0)),"")</f>
        <v>0</v>
      </c>
      <c r="H98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5" s="69" t="str">
        <f>IFERROR(CLEAN(HLOOKUP(I$1,'1.源数据-产品报告-消费降序'!I:I,ROW(),0)),"")</f>
        <v/>
      </c>
      <c r="L985" s="69" t="str">
        <f>IFERROR(CLEAN(HLOOKUP(L$1,'1.源数据-产品报告-消费降序'!L:L,ROW(),0)),"")</f>
        <v/>
      </c>
      <c r="M985" s="69" t="str">
        <f>IFERROR(CLEAN(HLOOKUP(M$1,'1.源数据-产品报告-消费降序'!M:M,ROW(),0)),"")</f>
        <v/>
      </c>
      <c r="N985" s="69" t="str">
        <f>IFERROR(CLEAN(HLOOKUP(N$1,'1.源数据-产品报告-消费降序'!N:N,ROW(),0)),"")</f>
        <v/>
      </c>
      <c r="O985" s="69" t="str">
        <f>IFERROR(CLEAN(HLOOKUP(O$1,'1.源数据-产品报告-消费降序'!O:O,ROW(),0)),"")</f>
        <v/>
      </c>
      <c r="P985" s="69" t="str">
        <f>IFERROR(CLEAN(HLOOKUP(P$1,'1.源数据-产品报告-消费降序'!P:P,ROW(),0)),"")</f>
        <v/>
      </c>
      <c r="Q985" s="69" t="str">
        <f>IFERROR(CLEAN(HLOOKUP(Q$1,'1.源数据-产品报告-消费降序'!Q:Q,ROW(),0)),"")</f>
        <v/>
      </c>
      <c r="R985" s="69" t="str">
        <f>IFERROR(CLEAN(HLOOKUP(R$1,'1.源数据-产品报告-消费降序'!R:R,ROW(),0)),"")</f>
        <v/>
      </c>
      <c r="S98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5" s="69" t="str">
        <f>IFERROR(CLEAN(HLOOKUP(T$1,'1.源数据-产品报告-消费降序'!T:T,ROW(),0)),"")</f>
        <v/>
      </c>
      <c r="W985" s="69" t="str">
        <f>IFERROR(CLEAN(HLOOKUP(W$1,'1.源数据-产品报告-消费降序'!W:W,ROW(),0)),"")</f>
        <v/>
      </c>
      <c r="X985" s="69" t="str">
        <f>IFERROR(CLEAN(HLOOKUP(X$1,'1.源数据-产品报告-消费降序'!X:X,ROW(),0)),"")</f>
        <v/>
      </c>
      <c r="Y985" s="69" t="str">
        <f>IFERROR(CLEAN(HLOOKUP(Y$1,'1.源数据-产品报告-消费降序'!Y:Y,ROW(),0)),"")</f>
        <v/>
      </c>
      <c r="Z985" s="69" t="str">
        <f>IFERROR(CLEAN(HLOOKUP(Z$1,'1.源数据-产品报告-消费降序'!Z:Z,ROW(),0)),"")</f>
        <v/>
      </c>
      <c r="AA985" s="69" t="str">
        <f>IFERROR(CLEAN(HLOOKUP(AA$1,'1.源数据-产品报告-消费降序'!AA:AA,ROW(),0)),"")</f>
        <v/>
      </c>
      <c r="AB985" s="69" t="str">
        <f>IFERROR(CLEAN(HLOOKUP(AB$1,'1.源数据-产品报告-消费降序'!AB:AB,ROW(),0)),"")</f>
        <v/>
      </c>
      <c r="AC985" s="69" t="str">
        <f>IFERROR(CLEAN(HLOOKUP(AC$1,'1.源数据-产品报告-消费降序'!AC:AC,ROW(),0)),"")</f>
        <v/>
      </c>
      <c r="AD98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5" s="69" t="str">
        <f>IFERROR(CLEAN(HLOOKUP(AE$1,'1.源数据-产品报告-消费降序'!AE:AE,ROW(),0)),"")</f>
        <v/>
      </c>
      <c r="AH985" s="69" t="str">
        <f>IFERROR(CLEAN(HLOOKUP(AH$1,'1.源数据-产品报告-消费降序'!AH:AH,ROW(),0)),"")</f>
        <v/>
      </c>
      <c r="AI985" s="69" t="str">
        <f>IFERROR(CLEAN(HLOOKUP(AI$1,'1.源数据-产品报告-消费降序'!AI:AI,ROW(),0)),"")</f>
        <v/>
      </c>
      <c r="AJ985" s="69" t="str">
        <f>IFERROR(CLEAN(HLOOKUP(AJ$1,'1.源数据-产品报告-消费降序'!AJ:AJ,ROW(),0)),"")</f>
        <v/>
      </c>
      <c r="AK985" s="69" t="str">
        <f>IFERROR(CLEAN(HLOOKUP(AK$1,'1.源数据-产品报告-消费降序'!AK:AK,ROW(),0)),"")</f>
        <v/>
      </c>
      <c r="AL985" s="69" t="str">
        <f>IFERROR(CLEAN(HLOOKUP(AL$1,'1.源数据-产品报告-消费降序'!AL:AL,ROW(),0)),"")</f>
        <v/>
      </c>
      <c r="AM985" s="69" t="str">
        <f>IFERROR(CLEAN(HLOOKUP(AM$1,'1.源数据-产品报告-消费降序'!AM:AM,ROW(),0)),"")</f>
        <v/>
      </c>
      <c r="AN985" s="69" t="str">
        <f>IFERROR(CLEAN(HLOOKUP(AN$1,'1.源数据-产品报告-消费降序'!AN:AN,ROW(),0)),"")</f>
        <v/>
      </c>
      <c r="AO98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5" s="69" t="str">
        <f>IFERROR(CLEAN(HLOOKUP(AP$1,'1.源数据-产品报告-消费降序'!AP:AP,ROW(),0)),"")</f>
        <v/>
      </c>
      <c r="AS985" s="69" t="str">
        <f>IFERROR(CLEAN(HLOOKUP(AS$1,'1.源数据-产品报告-消费降序'!AS:AS,ROW(),0)),"")</f>
        <v/>
      </c>
      <c r="AT985" s="69" t="str">
        <f>IFERROR(CLEAN(HLOOKUP(AT$1,'1.源数据-产品报告-消费降序'!AT:AT,ROW(),0)),"")</f>
        <v/>
      </c>
      <c r="AU985" s="69" t="str">
        <f>IFERROR(CLEAN(HLOOKUP(AU$1,'1.源数据-产品报告-消费降序'!AU:AU,ROW(),0)),"")</f>
        <v/>
      </c>
      <c r="AV985" s="69" t="str">
        <f>IFERROR(CLEAN(HLOOKUP(AV$1,'1.源数据-产品报告-消费降序'!AV:AV,ROW(),0)),"")</f>
        <v/>
      </c>
      <c r="AW985" s="69" t="str">
        <f>IFERROR(CLEAN(HLOOKUP(AW$1,'1.源数据-产品报告-消费降序'!AW:AW,ROW(),0)),"")</f>
        <v/>
      </c>
      <c r="AX985" s="69" t="str">
        <f>IFERROR(CLEAN(HLOOKUP(AX$1,'1.源数据-产品报告-消费降序'!AX:AX,ROW(),0)),"")</f>
        <v/>
      </c>
      <c r="AY985" s="69" t="str">
        <f>IFERROR(CLEAN(HLOOKUP(AY$1,'1.源数据-产品报告-消费降序'!AY:AY,ROW(),0)),"")</f>
        <v/>
      </c>
      <c r="AZ98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5" s="69" t="str">
        <f>IFERROR(CLEAN(HLOOKUP(BA$1,'1.源数据-产品报告-消费降序'!BA:BA,ROW(),0)),"")</f>
        <v/>
      </c>
      <c r="BD985" s="69" t="str">
        <f>IFERROR(CLEAN(HLOOKUP(BD$1,'1.源数据-产品报告-消费降序'!BD:BD,ROW(),0)),"")</f>
        <v/>
      </c>
      <c r="BE985" s="69" t="str">
        <f>IFERROR(CLEAN(HLOOKUP(BE$1,'1.源数据-产品报告-消费降序'!BE:BE,ROW(),0)),"")</f>
        <v/>
      </c>
      <c r="BF985" s="69" t="str">
        <f>IFERROR(CLEAN(HLOOKUP(BF$1,'1.源数据-产品报告-消费降序'!BF:BF,ROW(),0)),"")</f>
        <v/>
      </c>
      <c r="BG985" s="69" t="str">
        <f>IFERROR(CLEAN(HLOOKUP(BG$1,'1.源数据-产品报告-消费降序'!BG:BG,ROW(),0)),"")</f>
        <v/>
      </c>
      <c r="BH985" s="69" t="str">
        <f>IFERROR(CLEAN(HLOOKUP(BH$1,'1.源数据-产品报告-消费降序'!BH:BH,ROW(),0)),"")</f>
        <v/>
      </c>
      <c r="BI985" s="69" t="str">
        <f>IFERROR(CLEAN(HLOOKUP(BI$1,'1.源数据-产品报告-消费降序'!BI:BI,ROW(),0)),"")</f>
        <v/>
      </c>
      <c r="BJ985" s="69" t="str">
        <f>IFERROR(CLEAN(HLOOKUP(BJ$1,'1.源数据-产品报告-消费降序'!BJ:BJ,ROW(),0)),"")</f>
        <v/>
      </c>
      <c r="BK98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5" s="69" t="str">
        <f>IFERROR(CLEAN(HLOOKUP(BL$1,'1.源数据-产品报告-消费降序'!BL:BL,ROW(),0)),"")</f>
        <v/>
      </c>
      <c r="BO985" s="69" t="str">
        <f>IFERROR(CLEAN(HLOOKUP(BO$1,'1.源数据-产品报告-消费降序'!BO:BO,ROW(),0)),"")</f>
        <v/>
      </c>
      <c r="BP985" s="69" t="str">
        <f>IFERROR(CLEAN(HLOOKUP(BP$1,'1.源数据-产品报告-消费降序'!BP:BP,ROW(),0)),"")</f>
        <v/>
      </c>
      <c r="BQ985" s="69" t="str">
        <f>IFERROR(CLEAN(HLOOKUP(BQ$1,'1.源数据-产品报告-消费降序'!BQ:BQ,ROW(),0)),"")</f>
        <v/>
      </c>
      <c r="BR985" s="69" t="str">
        <f>IFERROR(CLEAN(HLOOKUP(BR$1,'1.源数据-产品报告-消费降序'!BR:BR,ROW(),0)),"")</f>
        <v/>
      </c>
      <c r="BS985" s="69" t="str">
        <f>IFERROR(CLEAN(HLOOKUP(BS$1,'1.源数据-产品报告-消费降序'!BS:BS,ROW(),0)),"")</f>
        <v/>
      </c>
      <c r="BT985" s="69" t="str">
        <f>IFERROR(CLEAN(HLOOKUP(BT$1,'1.源数据-产品报告-消费降序'!BT:BT,ROW(),0)),"")</f>
        <v/>
      </c>
      <c r="BU985" s="69" t="str">
        <f>IFERROR(CLEAN(HLOOKUP(BU$1,'1.源数据-产品报告-消费降序'!BU:BU,ROW(),0)),"")</f>
        <v/>
      </c>
      <c r="BV98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5" s="69" t="str">
        <f>IFERROR(CLEAN(HLOOKUP(BW$1,'1.源数据-产品报告-消费降序'!BW:BW,ROW(),0)),"")</f>
        <v/>
      </c>
    </row>
    <row r="986" spans="1:75">
      <c r="A986" s="69" t="str">
        <f>IFERROR(CLEAN(HLOOKUP(A$1,'1.源数据-产品报告-消费降序'!A:A,ROW(),0)),"")</f>
        <v/>
      </c>
      <c r="B986" s="69" t="str">
        <f>IFERROR(CLEAN(HLOOKUP(B$1,'1.源数据-产品报告-消费降序'!B:B,ROW(),0)),"")</f>
        <v/>
      </c>
      <c r="C986" s="69" t="str">
        <f>IFERROR(CLEAN(HLOOKUP(C$1,'1.源数据-产品报告-消费降序'!C:C,ROW(),0)),"")</f>
        <v/>
      </c>
      <c r="D986" s="69" t="str">
        <f>IFERROR(CLEAN(HLOOKUP(D$1,'1.源数据-产品报告-消费降序'!D:D,ROW(),0)),"")</f>
        <v/>
      </c>
      <c r="E986" s="69" t="str">
        <f>IFERROR(CLEAN(HLOOKUP(E$1,'1.源数据-产品报告-消费降序'!E:E,ROW(),0)),"")</f>
        <v/>
      </c>
      <c r="F986" s="69" t="str">
        <f>IFERROR(CLEAN(HLOOKUP(F$1,'1.源数据-产品报告-消费降序'!F:F,ROW(),0)),"")</f>
        <v/>
      </c>
      <c r="G986" s="70">
        <f>IFERROR((HLOOKUP(G$1,'1.源数据-产品报告-消费降序'!G:G,ROW(),0)),"")</f>
        <v>0</v>
      </c>
      <c r="H98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6" s="69" t="str">
        <f>IFERROR(CLEAN(HLOOKUP(I$1,'1.源数据-产品报告-消费降序'!I:I,ROW(),0)),"")</f>
        <v/>
      </c>
      <c r="L986" s="69" t="str">
        <f>IFERROR(CLEAN(HLOOKUP(L$1,'1.源数据-产品报告-消费降序'!L:L,ROW(),0)),"")</f>
        <v/>
      </c>
      <c r="M986" s="69" t="str">
        <f>IFERROR(CLEAN(HLOOKUP(M$1,'1.源数据-产品报告-消费降序'!M:M,ROW(),0)),"")</f>
        <v/>
      </c>
      <c r="N986" s="69" t="str">
        <f>IFERROR(CLEAN(HLOOKUP(N$1,'1.源数据-产品报告-消费降序'!N:N,ROW(),0)),"")</f>
        <v/>
      </c>
      <c r="O986" s="69" t="str">
        <f>IFERROR(CLEAN(HLOOKUP(O$1,'1.源数据-产品报告-消费降序'!O:O,ROW(),0)),"")</f>
        <v/>
      </c>
      <c r="P986" s="69" t="str">
        <f>IFERROR(CLEAN(HLOOKUP(P$1,'1.源数据-产品报告-消费降序'!P:P,ROW(),0)),"")</f>
        <v/>
      </c>
      <c r="Q986" s="69" t="str">
        <f>IFERROR(CLEAN(HLOOKUP(Q$1,'1.源数据-产品报告-消费降序'!Q:Q,ROW(),0)),"")</f>
        <v/>
      </c>
      <c r="R986" s="69" t="str">
        <f>IFERROR(CLEAN(HLOOKUP(R$1,'1.源数据-产品报告-消费降序'!R:R,ROW(),0)),"")</f>
        <v/>
      </c>
      <c r="S98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6" s="69" t="str">
        <f>IFERROR(CLEAN(HLOOKUP(T$1,'1.源数据-产品报告-消费降序'!T:T,ROW(),0)),"")</f>
        <v/>
      </c>
      <c r="W986" s="69" t="str">
        <f>IFERROR(CLEAN(HLOOKUP(W$1,'1.源数据-产品报告-消费降序'!W:W,ROW(),0)),"")</f>
        <v/>
      </c>
      <c r="X986" s="69" t="str">
        <f>IFERROR(CLEAN(HLOOKUP(X$1,'1.源数据-产品报告-消费降序'!X:X,ROW(),0)),"")</f>
        <v/>
      </c>
      <c r="Y986" s="69" t="str">
        <f>IFERROR(CLEAN(HLOOKUP(Y$1,'1.源数据-产品报告-消费降序'!Y:Y,ROW(),0)),"")</f>
        <v/>
      </c>
      <c r="Z986" s="69" t="str">
        <f>IFERROR(CLEAN(HLOOKUP(Z$1,'1.源数据-产品报告-消费降序'!Z:Z,ROW(),0)),"")</f>
        <v/>
      </c>
      <c r="AA986" s="69" t="str">
        <f>IFERROR(CLEAN(HLOOKUP(AA$1,'1.源数据-产品报告-消费降序'!AA:AA,ROW(),0)),"")</f>
        <v/>
      </c>
      <c r="AB986" s="69" t="str">
        <f>IFERROR(CLEAN(HLOOKUP(AB$1,'1.源数据-产品报告-消费降序'!AB:AB,ROW(),0)),"")</f>
        <v/>
      </c>
      <c r="AC986" s="69" t="str">
        <f>IFERROR(CLEAN(HLOOKUP(AC$1,'1.源数据-产品报告-消费降序'!AC:AC,ROW(),0)),"")</f>
        <v/>
      </c>
      <c r="AD98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6" s="69" t="str">
        <f>IFERROR(CLEAN(HLOOKUP(AE$1,'1.源数据-产品报告-消费降序'!AE:AE,ROW(),0)),"")</f>
        <v/>
      </c>
      <c r="AH986" s="69" t="str">
        <f>IFERROR(CLEAN(HLOOKUP(AH$1,'1.源数据-产品报告-消费降序'!AH:AH,ROW(),0)),"")</f>
        <v/>
      </c>
      <c r="AI986" s="69" t="str">
        <f>IFERROR(CLEAN(HLOOKUP(AI$1,'1.源数据-产品报告-消费降序'!AI:AI,ROW(),0)),"")</f>
        <v/>
      </c>
      <c r="AJ986" s="69" t="str">
        <f>IFERROR(CLEAN(HLOOKUP(AJ$1,'1.源数据-产品报告-消费降序'!AJ:AJ,ROW(),0)),"")</f>
        <v/>
      </c>
      <c r="AK986" s="69" t="str">
        <f>IFERROR(CLEAN(HLOOKUP(AK$1,'1.源数据-产品报告-消费降序'!AK:AK,ROW(),0)),"")</f>
        <v/>
      </c>
      <c r="AL986" s="69" t="str">
        <f>IFERROR(CLEAN(HLOOKUP(AL$1,'1.源数据-产品报告-消费降序'!AL:AL,ROW(),0)),"")</f>
        <v/>
      </c>
      <c r="AM986" s="69" t="str">
        <f>IFERROR(CLEAN(HLOOKUP(AM$1,'1.源数据-产品报告-消费降序'!AM:AM,ROW(),0)),"")</f>
        <v/>
      </c>
      <c r="AN986" s="69" t="str">
        <f>IFERROR(CLEAN(HLOOKUP(AN$1,'1.源数据-产品报告-消费降序'!AN:AN,ROW(),0)),"")</f>
        <v/>
      </c>
      <c r="AO98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6" s="69" t="str">
        <f>IFERROR(CLEAN(HLOOKUP(AP$1,'1.源数据-产品报告-消费降序'!AP:AP,ROW(),0)),"")</f>
        <v/>
      </c>
      <c r="AS986" s="69" t="str">
        <f>IFERROR(CLEAN(HLOOKUP(AS$1,'1.源数据-产品报告-消费降序'!AS:AS,ROW(),0)),"")</f>
        <v/>
      </c>
      <c r="AT986" s="69" t="str">
        <f>IFERROR(CLEAN(HLOOKUP(AT$1,'1.源数据-产品报告-消费降序'!AT:AT,ROW(),0)),"")</f>
        <v/>
      </c>
      <c r="AU986" s="69" t="str">
        <f>IFERROR(CLEAN(HLOOKUP(AU$1,'1.源数据-产品报告-消费降序'!AU:AU,ROW(),0)),"")</f>
        <v/>
      </c>
      <c r="AV986" s="69" t="str">
        <f>IFERROR(CLEAN(HLOOKUP(AV$1,'1.源数据-产品报告-消费降序'!AV:AV,ROW(),0)),"")</f>
        <v/>
      </c>
      <c r="AW986" s="69" t="str">
        <f>IFERROR(CLEAN(HLOOKUP(AW$1,'1.源数据-产品报告-消费降序'!AW:AW,ROW(),0)),"")</f>
        <v/>
      </c>
      <c r="AX986" s="69" t="str">
        <f>IFERROR(CLEAN(HLOOKUP(AX$1,'1.源数据-产品报告-消费降序'!AX:AX,ROW(),0)),"")</f>
        <v/>
      </c>
      <c r="AY986" s="69" t="str">
        <f>IFERROR(CLEAN(HLOOKUP(AY$1,'1.源数据-产品报告-消费降序'!AY:AY,ROW(),0)),"")</f>
        <v/>
      </c>
      <c r="AZ98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6" s="69" t="str">
        <f>IFERROR(CLEAN(HLOOKUP(BA$1,'1.源数据-产品报告-消费降序'!BA:BA,ROW(),0)),"")</f>
        <v/>
      </c>
      <c r="BD986" s="69" t="str">
        <f>IFERROR(CLEAN(HLOOKUP(BD$1,'1.源数据-产品报告-消费降序'!BD:BD,ROW(),0)),"")</f>
        <v/>
      </c>
      <c r="BE986" s="69" t="str">
        <f>IFERROR(CLEAN(HLOOKUP(BE$1,'1.源数据-产品报告-消费降序'!BE:BE,ROW(),0)),"")</f>
        <v/>
      </c>
      <c r="BF986" s="69" t="str">
        <f>IFERROR(CLEAN(HLOOKUP(BF$1,'1.源数据-产品报告-消费降序'!BF:BF,ROW(),0)),"")</f>
        <v/>
      </c>
      <c r="BG986" s="69" t="str">
        <f>IFERROR(CLEAN(HLOOKUP(BG$1,'1.源数据-产品报告-消费降序'!BG:BG,ROW(),0)),"")</f>
        <v/>
      </c>
      <c r="BH986" s="69" t="str">
        <f>IFERROR(CLEAN(HLOOKUP(BH$1,'1.源数据-产品报告-消费降序'!BH:BH,ROW(),0)),"")</f>
        <v/>
      </c>
      <c r="BI986" s="69" t="str">
        <f>IFERROR(CLEAN(HLOOKUP(BI$1,'1.源数据-产品报告-消费降序'!BI:BI,ROW(),0)),"")</f>
        <v/>
      </c>
      <c r="BJ986" s="69" t="str">
        <f>IFERROR(CLEAN(HLOOKUP(BJ$1,'1.源数据-产品报告-消费降序'!BJ:BJ,ROW(),0)),"")</f>
        <v/>
      </c>
      <c r="BK98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6" s="69" t="str">
        <f>IFERROR(CLEAN(HLOOKUP(BL$1,'1.源数据-产品报告-消费降序'!BL:BL,ROW(),0)),"")</f>
        <v/>
      </c>
      <c r="BO986" s="69" t="str">
        <f>IFERROR(CLEAN(HLOOKUP(BO$1,'1.源数据-产品报告-消费降序'!BO:BO,ROW(),0)),"")</f>
        <v/>
      </c>
      <c r="BP986" s="69" t="str">
        <f>IFERROR(CLEAN(HLOOKUP(BP$1,'1.源数据-产品报告-消费降序'!BP:BP,ROW(),0)),"")</f>
        <v/>
      </c>
      <c r="BQ986" s="69" t="str">
        <f>IFERROR(CLEAN(HLOOKUP(BQ$1,'1.源数据-产品报告-消费降序'!BQ:BQ,ROW(),0)),"")</f>
        <v/>
      </c>
      <c r="BR986" s="69" t="str">
        <f>IFERROR(CLEAN(HLOOKUP(BR$1,'1.源数据-产品报告-消费降序'!BR:BR,ROW(),0)),"")</f>
        <v/>
      </c>
      <c r="BS986" s="69" t="str">
        <f>IFERROR(CLEAN(HLOOKUP(BS$1,'1.源数据-产品报告-消费降序'!BS:BS,ROW(),0)),"")</f>
        <v/>
      </c>
      <c r="BT986" s="69" t="str">
        <f>IFERROR(CLEAN(HLOOKUP(BT$1,'1.源数据-产品报告-消费降序'!BT:BT,ROW(),0)),"")</f>
        <v/>
      </c>
      <c r="BU986" s="69" t="str">
        <f>IFERROR(CLEAN(HLOOKUP(BU$1,'1.源数据-产品报告-消费降序'!BU:BU,ROW(),0)),"")</f>
        <v/>
      </c>
      <c r="BV98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6" s="69" t="str">
        <f>IFERROR(CLEAN(HLOOKUP(BW$1,'1.源数据-产品报告-消费降序'!BW:BW,ROW(),0)),"")</f>
        <v/>
      </c>
    </row>
    <row r="987" spans="1:75">
      <c r="A987" s="69" t="str">
        <f>IFERROR(CLEAN(HLOOKUP(A$1,'1.源数据-产品报告-消费降序'!A:A,ROW(),0)),"")</f>
        <v/>
      </c>
      <c r="B987" s="69" t="str">
        <f>IFERROR(CLEAN(HLOOKUP(B$1,'1.源数据-产品报告-消费降序'!B:B,ROW(),0)),"")</f>
        <v/>
      </c>
      <c r="C987" s="69" t="str">
        <f>IFERROR(CLEAN(HLOOKUP(C$1,'1.源数据-产品报告-消费降序'!C:C,ROW(),0)),"")</f>
        <v/>
      </c>
      <c r="D987" s="69" t="str">
        <f>IFERROR(CLEAN(HLOOKUP(D$1,'1.源数据-产品报告-消费降序'!D:D,ROW(),0)),"")</f>
        <v/>
      </c>
      <c r="E987" s="69" t="str">
        <f>IFERROR(CLEAN(HLOOKUP(E$1,'1.源数据-产品报告-消费降序'!E:E,ROW(),0)),"")</f>
        <v/>
      </c>
      <c r="F987" s="69" t="str">
        <f>IFERROR(CLEAN(HLOOKUP(F$1,'1.源数据-产品报告-消费降序'!F:F,ROW(),0)),"")</f>
        <v/>
      </c>
      <c r="G987" s="70">
        <f>IFERROR((HLOOKUP(G$1,'1.源数据-产品报告-消费降序'!G:G,ROW(),0)),"")</f>
        <v>0</v>
      </c>
      <c r="H98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7" s="69" t="str">
        <f>IFERROR(CLEAN(HLOOKUP(I$1,'1.源数据-产品报告-消费降序'!I:I,ROW(),0)),"")</f>
        <v/>
      </c>
      <c r="L987" s="69" t="str">
        <f>IFERROR(CLEAN(HLOOKUP(L$1,'1.源数据-产品报告-消费降序'!L:L,ROW(),0)),"")</f>
        <v/>
      </c>
      <c r="M987" s="69" t="str">
        <f>IFERROR(CLEAN(HLOOKUP(M$1,'1.源数据-产品报告-消费降序'!M:M,ROW(),0)),"")</f>
        <v/>
      </c>
      <c r="N987" s="69" t="str">
        <f>IFERROR(CLEAN(HLOOKUP(N$1,'1.源数据-产品报告-消费降序'!N:N,ROW(),0)),"")</f>
        <v/>
      </c>
      <c r="O987" s="69" t="str">
        <f>IFERROR(CLEAN(HLOOKUP(O$1,'1.源数据-产品报告-消费降序'!O:O,ROW(),0)),"")</f>
        <v/>
      </c>
      <c r="P987" s="69" t="str">
        <f>IFERROR(CLEAN(HLOOKUP(P$1,'1.源数据-产品报告-消费降序'!P:P,ROW(),0)),"")</f>
        <v/>
      </c>
      <c r="Q987" s="69" t="str">
        <f>IFERROR(CLEAN(HLOOKUP(Q$1,'1.源数据-产品报告-消费降序'!Q:Q,ROW(),0)),"")</f>
        <v/>
      </c>
      <c r="R987" s="69" t="str">
        <f>IFERROR(CLEAN(HLOOKUP(R$1,'1.源数据-产品报告-消费降序'!R:R,ROW(),0)),"")</f>
        <v/>
      </c>
      <c r="S98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7" s="69" t="str">
        <f>IFERROR(CLEAN(HLOOKUP(T$1,'1.源数据-产品报告-消费降序'!T:T,ROW(),0)),"")</f>
        <v/>
      </c>
      <c r="W987" s="69" t="str">
        <f>IFERROR(CLEAN(HLOOKUP(W$1,'1.源数据-产品报告-消费降序'!W:W,ROW(),0)),"")</f>
        <v/>
      </c>
      <c r="X987" s="69" t="str">
        <f>IFERROR(CLEAN(HLOOKUP(X$1,'1.源数据-产品报告-消费降序'!X:X,ROW(),0)),"")</f>
        <v/>
      </c>
      <c r="Y987" s="69" t="str">
        <f>IFERROR(CLEAN(HLOOKUP(Y$1,'1.源数据-产品报告-消费降序'!Y:Y,ROW(),0)),"")</f>
        <v/>
      </c>
      <c r="Z987" s="69" t="str">
        <f>IFERROR(CLEAN(HLOOKUP(Z$1,'1.源数据-产品报告-消费降序'!Z:Z,ROW(),0)),"")</f>
        <v/>
      </c>
      <c r="AA987" s="69" t="str">
        <f>IFERROR(CLEAN(HLOOKUP(AA$1,'1.源数据-产品报告-消费降序'!AA:AA,ROW(),0)),"")</f>
        <v/>
      </c>
      <c r="AB987" s="69" t="str">
        <f>IFERROR(CLEAN(HLOOKUP(AB$1,'1.源数据-产品报告-消费降序'!AB:AB,ROW(),0)),"")</f>
        <v/>
      </c>
      <c r="AC987" s="69" t="str">
        <f>IFERROR(CLEAN(HLOOKUP(AC$1,'1.源数据-产品报告-消费降序'!AC:AC,ROW(),0)),"")</f>
        <v/>
      </c>
      <c r="AD98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7" s="69" t="str">
        <f>IFERROR(CLEAN(HLOOKUP(AE$1,'1.源数据-产品报告-消费降序'!AE:AE,ROW(),0)),"")</f>
        <v/>
      </c>
      <c r="AH987" s="69" t="str">
        <f>IFERROR(CLEAN(HLOOKUP(AH$1,'1.源数据-产品报告-消费降序'!AH:AH,ROW(),0)),"")</f>
        <v/>
      </c>
      <c r="AI987" s="69" t="str">
        <f>IFERROR(CLEAN(HLOOKUP(AI$1,'1.源数据-产品报告-消费降序'!AI:AI,ROW(),0)),"")</f>
        <v/>
      </c>
      <c r="AJ987" s="69" t="str">
        <f>IFERROR(CLEAN(HLOOKUP(AJ$1,'1.源数据-产品报告-消费降序'!AJ:AJ,ROW(),0)),"")</f>
        <v/>
      </c>
      <c r="AK987" s="69" t="str">
        <f>IFERROR(CLEAN(HLOOKUP(AK$1,'1.源数据-产品报告-消费降序'!AK:AK,ROW(),0)),"")</f>
        <v/>
      </c>
      <c r="AL987" s="69" t="str">
        <f>IFERROR(CLEAN(HLOOKUP(AL$1,'1.源数据-产品报告-消费降序'!AL:AL,ROW(),0)),"")</f>
        <v/>
      </c>
      <c r="AM987" s="69" t="str">
        <f>IFERROR(CLEAN(HLOOKUP(AM$1,'1.源数据-产品报告-消费降序'!AM:AM,ROW(),0)),"")</f>
        <v/>
      </c>
      <c r="AN987" s="69" t="str">
        <f>IFERROR(CLEAN(HLOOKUP(AN$1,'1.源数据-产品报告-消费降序'!AN:AN,ROW(),0)),"")</f>
        <v/>
      </c>
      <c r="AO98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7" s="69" t="str">
        <f>IFERROR(CLEAN(HLOOKUP(AP$1,'1.源数据-产品报告-消费降序'!AP:AP,ROW(),0)),"")</f>
        <v/>
      </c>
      <c r="AS987" s="69" t="str">
        <f>IFERROR(CLEAN(HLOOKUP(AS$1,'1.源数据-产品报告-消费降序'!AS:AS,ROW(),0)),"")</f>
        <v/>
      </c>
      <c r="AT987" s="69" t="str">
        <f>IFERROR(CLEAN(HLOOKUP(AT$1,'1.源数据-产品报告-消费降序'!AT:AT,ROW(),0)),"")</f>
        <v/>
      </c>
      <c r="AU987" s="69" t="str">
        <f>IFERROR(CLEAN(HLOOKUP(AU$1,'1.源数据-产品报告-消费降序'!AU:AU,ROW(),0)),"")</f>
        <v/>
      </c>
      <c r="AV987" s="69" t="str">
        <f>IFERROR(CLEAN(HLOOKUP(AV$1,'1.源数据-产品报告-消费降序'!AV:AV,ROW(),0)),"")</f>
        <v/>
      </c>
      <c r="AW987" s="69" t="str">
        <f>IFERROR(CLEAN(HLOOKUP(AW$1,'1.源数据-产品报告-消费降序'!AW:AW,ROW(),0)),"")</f>
        <v/>
      </c>
      <c r="AX987" s="69" t="str">
        <f>IFERROR(CLEAN(HLOOKUP(AX$1,'1.源数据-产品报告-消费降序'!AX:AX,ROW(),0)),"")</f>
        <v/>
      </c>
      <c r="AY987" s="69" t="str">
        <f>IFERROR(CLEAN(HLOOKUP(AY$1,'1.源数据-产品报告-消费降序'!AY:AY,ROW(),0)),"")</f>
        <v/>
      </c>
      <c r="AZ98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7" s="69" t="str">
        <f>IFERROR(CLEAN(HLOOKUP(BA$1,'1.源数据-产品报告-消费降序'!BA:BA,ROW(),0)),"")</f>
        <v/>
      </c>
      <c r="BD987" s="69" t="str">
        <f>IFERROR(CLEAN(HLOOKUP(BD$1,'1.源数据-产品报告-消费降序'!BD:BD,ROW(),0)),"")</f>
        <v/>
      </c>
      <c r="BE987" s="69" t="str">
        <f>IFERROR(CLEAN(HLOOKUP(BE$1,'1.源数据-产品报告-消费降序'!BE:BE,ROW(),0)),"")</f>
        <v/>
      </c>
      <c r="BF987" s="69" t="str">
        <f>IFERROR(CLEAN(HLOOKUP(BF$1,'1.源数据-产品报告-消费降序'!BF:BF,ROW(),0)),"")</f>
        <v/>
      </c>
      <c r="BG987" s="69" t="str">
        <f>IFERROR(CLEAN(HLOOKUP(BG$1,'1.源数据-产品报告-消费降序'!BG:BG,ROW(),0)),"")</f>
        <v/>
      </c>
      <c r="BH987" s="69" t="str">
        <f>IFERROR(CLEAN(HLOOKUP(BH$1,'1.源数据-产品报告-消费降序'!BH:BH,ROW(),0)),"")</f>
        <v/>
      </c>
      <c r="BI987" s="69" t="str">
        <f>IFERROR(CLEAN(HLOOKUP(BI$1,'1.源数据-产品报告-消费降序'!BI:BI,ROW(),0)),"")</f>
        <v/>
      </c>
      <c r="BJ987" s="69" t="str">
        <f>IFERROR(CLEAN(HLOOKUP(BJ$1,'1.源数据-产品报告-消费降序'!BJ:BJ,ROW(),0)),"")</f>
        <v/>
      </c>
      <c r="BK98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7" s="69" t="str">
        <f>IFERROR(CLEAN(HLOOKUP(BL$1,'1.源数据-产品报告-消费降序'!BL:BL,ROW(),0)),"")</f>
        <v/>
      </c>
      <c r="BO987" s="69" t="str">
        <f>IFERROR(CLEAN(HLOOKUP(BO$1,'1.源数据-产品报告-消费降序'!BO:BO,ROW(),0)),"")</f>
        <v/>
      </c>
      <c r="BP987" s="69" t="str">
        <f>IFERROR(CLEAN(HLOOKUP(BP$1,'1.源数据-产品报告-消费降序'!BP:BP,ROW(),0)),"")</f>
        <v/>
      </c>
      <c r="BQ987" s="69" t="str">
        <f>IFERROR(CLEAN(HLOOKUP(BQ$1,'1.源数据-产品报告-消费降序'!BQ:BQ,ROW(),0)),"")</f>
        <v/>
      </c>
      <c r="BR987" s="69" t="str">
        <f>IFERROR(CLEAN(HLOOKUP(BR$1,'1.源数据-产品报告-消费降序'!BR:BR,ROW(),0)),"")</f>
        <v/>
      </c>
      <c r="BS987" s="69" t="str">
        <f>IFERROR(CLEAN(HLOOKUP(BS$1,'1.源数据-产品报告-消费降序'!BS:BS,ROW(),0)),"")</f>
        <v/>
      </c>
      <c r="BT987" s="69" t="str">
        <f>IFERROR(CLEAN(HLOOKUP(BT$1,'1.源数据-产品报告-消费降序'!BT:BT,ROW(),0)),"")</f>
        <v/>
      </c>
      <c r="BU987" s="69" t="str">
        <f>IFERROR(CLEAN(HLOOKUP(BU$1,'1.源数据-产品报告-消费降序'!BU:BU,ROW(),0)),"")</f>
        <v/>
      </c>
      <c r="BV98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7" s="69" t="str">
        <f>IFERROR(CLEAN(HLOOKUP(BW$1,'1.源数据-产品报告-消费降序'!BW:BW,ROW(),0)),"")</f>
        <v/>
      </c>
    </row>
    <row r="988" spans="1:75">
      <c r="A988" s="69" t="str">
        <f>IFERROR(CLEAN(HLOOKUP(A$1,'1.源数据-产品报告-消费降序'!A:A,ROW(),0)),"")</f>
        <v/>
      </c>
      <c r="B988" s="69" t="str">
        <f>IFERROR(CLEAN(HLOOKUP(B$1,'1.源数据-产品报告-消费降序'!B:B,ROW(),0)),"")</f>
        <v/>
      </c>
      <c r="C988" s="69" t="str">
        <f>IFERROR(CLEAN(HLOOKUP(C$1,'1.源数据-产品报告-消费降序'!C:C,ROW(),0)),"")</f>
        <v/>
      </c>
      <c r="D988" s="69" t="str">
        <f>IFERROR(CLEAN(HLOOKUP(D$1,'1.源数据-产品报告-消费降序'!D:D,ROW(),0)),"")</f>
        <v/>
      </c>
      <c r="E988" s="69" t="str">
        <f>IFERROR(CLEAN(HLOOKUP(E$1,'1.源数据-产品报告-消费降序'!E:E,ROW(),0)),"")</f>
        <v/>
      </c>
      <c r="F988" s="69" t="str">
        <f>IFERROR(CLEAN(HLOOKUP(F$1,'1.源数据-产品报告-消费降序'!F:F,ROW(),0)),"")</f>
        <v/>
      </c>
      <c r="G988" s="70">
        <f>IFERROR((HLOOKUP(G$1,'1.源数据-产品报告-消费降序'!G:G,ROW(),0)),"")</f>
        <v>0</v>
      </c>
      <c r="H98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8" s="69" t="str">
        <f>IFERROR(CLEAN(HLOOKUP(I$1,'1.源数据-产品报告-消费降序'!I:I,ROW(),0)),"")</f>
        <v/>
      </c>
      <c r="L988" s="69" t="str">
        <f>IFERROR(CLEAN(HLOOKUP(L$1,'1.源数据-产品报告-消费降序'!L:L,ROW(),0)),"")</f>
        <v/>
      </c>
      <c r="M988" s="69" t="str">
        <f>IFERROR(CLEAN(HLOOKUP(M$1,'1.源数据-产品报告-消费降序'!M:M,ROW(),0)),"")</f>
        <v/>
      </c>
      <c r="N988" s="69" t="str">
        <f>IFERROR(CLEAN(HLOOKUP(N$1,'1.源数据-产品报告-消费降序'!N:N,ROW(),0)),"")</f>
        <v/>
      </c>
      <c r="O988" s="69" t="str">
        <f>IFERROR(CLEAN(HLOOKUP(O$1,'1.源数据-产品报告-消费降序'!O:O,ROW(),0)),"")</f>
        <v/>
      </c>
      <c r="P988" s="69" t="str">
        <f>IFERROR(CLEAN(HLOOKUP(P$1,'1.源数据-产品报告-消费降序'!P:P,ROW(),0)),"")</f>
        <v/>
      </c>
      <c r="Q988" s="69" t="str">
        <f>IFERROR(CLEAN(HLOOKUP(Q$1,'1.源数据-产品报告-消费降序'!Q:Q,ROW(),0)),"")</f>
        <v/>
      </c>
      <c r="R988" s="69" t="str">
        <f>IFERROR(CLEAN(HLOOKUP(R$1,'1.源数据-产品报告-消费降序'!R:R,ROW(),0)),"")</f>
        <v/>
      </c>
      <c r="S98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8" s="69" t="str">
        <f>IFERROR(CLEAN(HLOOKUP(T$1,'1.源数据-产品报告-消费降序'!T:T,ROW(),0)),"")</f>
        <v/>
      </c>
      <c r="W988" s="69" t="str">
        <f>IFERROR(CLEAN(HLOOKUP(W$1,'1.源数据-产品报告-消费降序'!W:W,ROW(),0)),"")</f>
        <v/>
      </c>
      <c r="X988" s="69" t="str">
        <f>IFERROR(CLEAN(HLOOKUP(X$1,'1.源数据-产品报告-消费降序'!X:X,ROW(),0)),"")</f>
        <v/>
      </c>
      <c r="Y988" s="69" t="str">
        <f>IFERROR(CLEAN(HLOOKUP(Y$1,'1.源数据-产品报告-消费降序'!Y:Y,ROW(),0)),"")</f>
        <v/>
      </c>
      <c r="Z988" s="69" t="str">
        <f>IFERROR(CLEAN(HLOOKUP(Z$1,'1.源数据-产品报告-消费降序'!Z:Z,ROW(),0)),"")</f>
        <v/>
      </c>
      <c r="AA988" s="69" t="str">
        <f>IFERROR(CLEAN(HLOOKUP(AA$1,'1.源数据-产品报告-消费降序'!AA:AA,ROW(),0)),"")</f>
        <v/>
      </c>
      <c r="AB988" s="69" t="str">
        <f>IFERROR(CLEAN(HLOOKUP(AB$1,'1.源数据-产品报告-消费降序'!AB:AB,ROW(),0)),"")</f>
        <v/>
      </c>
      <c r="AC988" s="69" t="str">
        <f>IFERROR(CLEAN(HLOOKUP(AC$1,'1.源数据-产品报告-消费降序'!AC:AC,ROW(),0)),"")</f>
        <v/>
      </c>
      <c r="AD98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8" s="69" t="str">
        <f>IFERROR(CLEAN(HLOOKUP(AE$1,'1.源数据-产品报告-消费降序'!AE:AE,ROW(),0)),"")</f>
        <v/>
      </c>
      <c r="AH988" s="69" t="str">
        <f>IFERROR(CLEAN(HLOOKUP(AH$1,'1.源数据-产品报告-消费降序'!AH:AH,ROW(),0)),"")</f>
        <v/>
      </c>
      <c r="AI988" s="69" t="str">
        <f>IFERROR(CLEAN(HLOOKUP(AI$1,'1.源数据-产品报告-消费降序'!AI:AI,ROW(),0)),"")</f>
        <v/>
      </c>
      <c r="AJ988" s="69" t="str">
        <f>IFERROR(CLEAN(HLOOKUP(AJ$1,'1.源数据-产品报告-消费降序'!AJ:AJ,ROW(),0)),"")</f>
        <v/>
      </c>
      <c r="AK988" s="69" t="str">
        <f>IFERROR(CLEAN(HLOOKUP(AK$1,'1.源数据-产品报告-消费降序'!AK:AK,ROW(),0)),"")</f>
        <v/>
      </c>
      <c r="AL988" s="69" t="str">
        <f>IFERROR(CLEAN(HLOOKUP(AL$1,'1.源数据-产品报告-消费降序'!AL:AL,ROW(),0)),"")</f>
        <v/>
      </c>
      <c r="AM988" s="69" t="str">
        <f>IFERROR(CLEAN(HLOOKUP(AM$1,'1.源数据-产品报告-消费降序'!AM:AM,ROW(),0)),"")</f>
        <v/>
      </c>
      <c r="AN988" s="69" t="str">
        <f>IFERROR(CLEAN(HLOOKUP(AN$1,'1.源数据-产品报告-消费降序'!AN:AN,ROW(),0)),"")</f>
        <v/>
      </c>
      <c r="AO98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8" s="69" t="str">
        <f>IFERROR(CLEAN(HLOOKUP(AP$1,'1.源数据-产品报告-消费降序'!AP:AP,ROW(),0)),"")</f>
        <v/>
      </c>
      <c r="AS988" s="69" t="str">
        <f>IFERROR(CLEAN(HLOOKUP(AS$1,'1.源数据-产品报告-消费降序'!AS:AS,ROW(),0)),"")</f>
        <v/>
      </c>
      <c r="AT988" s="69" t="str">
        <f>IFERROR(CLEAN(HLOOKUP(AT$1,'1.源数据-产品报告-消费降序'!AT:AT,ROW(),0)),"")</f>
        <v/>
      </c>
      <c r="AU988" s="69" t="str">
        <f>IFERROR(CLEAN(HLOOKUP(AU$1,'1.源数据-产品报告-消费降序'!AU:AU,ROW(),0)),"")</f>
        <v/>
      </c>
      <c r="AV988" s="69" t="str">
        <f>IFERROR(CLEAN(HLOOKUP(AV$1,'1.源数据-产品报告-消费降序'!AV:AV,ROW(),0)),"")</f>
        <v/>
      </c>
      <c r="AW988" s="69" t="str">
        <f>IFERROR(CLEAN(HLOOKUP(AW$1,'1.源数据-产品报告-消费降序'!AW:AW,ROW(),0)),"")</f>
        <v/>
      </c>
      <c r="AX988" s="69" t="str">
        <f>IFERROR(CLEAN(HLOOKUP(AX$1,'1.源数据-产品报告-消费降序'!AX:AX,ROW(),0)),"")</f>
        <v/>
      </c>
      <c r="AY988" s="69" t="str">
        <f>IFERROR(CLEAN(HLOOKUP(AY$1,'1.源数据-产品报告-消费降序'!AY:AY,ROW(),0)),"")</f>
        <v/>
      </c>
      <c r="AZ98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8" s="69" t="str">
        <f>IFERROR(CLEAN(HLOOKUP(BA$1,'1.源数据-产品报告-消费降序'!BA:BA,ROW(),0)),"")</f>
        <v/>
      </c>
      <c r="BD988" s="69" t="str">
        <f>IFERROR(CLEAN(HLOOKUP(BD$1,'1.源数据-产品报告-消费降序'!BD:BD,ROW(),0)),"")</f>
        <v/>
      </c>
      <c r="BE988" s="69" t="str">
        <f>IFERROR(CLEAN(HLOOKUP(BE$1,'1.源数据-产品报告-消费降序'!BE:BE,ROW(),0)),"")</f>
        <v/>
      </c>
      <c r="BF988" s="69" t="str">
        <f>IFERROR(CLEAN(HLOOKUP(BF$1,'1.源数据-产品报告-消费降序'!BF:BF,ROW(),0)),"")</f>
        <v/>
      </c>
      <c r="BG988" s="69" t="str">
        <f>IFERROR(CLEAN(HLOOKUP(BG$1,'1.源数据-产品报告-消费降序'!BG:BG,ROW(),0)),"")</f>
        <v/>
      </c>
      <c r="BH988" s="69" t="str">
        <f>IFERROR(CLEAN(HLOOKUP(BH$1,'1.源数据-产品报告-消费降序'!BH:BH,ROW(),0)),"")</f>
        <v/>
      </c>
      <c r="BI988" s="69" t="str">
        <f>IFERROR(CLEAN(HLOOKUP(BI$1,'1.源数据-产品报告-消费降序'!BI:BI,ROW(),0)),"")</f>
        <v/>
      </c>
      <c r="BJ988" s="69" t="str">
        <f>IFERROR(CLEAN(HLOOKUP(BJ$1,'1.源数据-产品报告-消费降序'!BJ:BJ,ROW(),0)),"")</f>
        <v/>
      </c>
      <c r="BK98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8" s="69" t="str">
        <f>IFERROR(CLEAN(HLOOKUP(BL$1,'1.源数据-产品报告-消费降序'!BL:BL,ROW(),0)),"")</f>
        <v/>
      </c>
      <c r="BO988" s="69" t="str">
        <f>IFERROR(CLEAN(HLOOKUP(BO$1,'1.源数据-产品报告-消费降序'!BO:BO,ROW(),0)),"")</f>
        <v/>
      </c>
      <c r="BP988" s="69" t="str">
        <f>IFERROR(CLEAN(HLOOKUP(BP$1,'1.源数据-产品报告-消费降序'!BP:BP,ROW(),0)),"")</f>
        <v/>
      </c>
      <c r="BQ988" s="69" t="str">
        <f>IFERROR(CLEAN(HLOOKUP(BQ$1,'1.源数据-产品报告-消费降序'!BQ:BQ,ROW(),0)),"")</f>
        <v/>
      </c>
      <c r="BR988" s="69" t="str">
        <f>IFERROR(CLEAN(HLOOKUP(BR$1,'1.源数据-产品报告-消费降序'!BR:BR,ROW(),0)),"")</f>
        <v/>
      </c>
      <c r="BS988" s="69" t="str">
        <f>IFERROR(CLEAN(HLOOKUP(BS$1,'1.源数据-产品报告-消费降序'!BS:BS,ROW(),0)),"")</f>
        <v/>
      </c>
      <c r="BT988" s="69" t="str">
        <f>IFERROR(CLEAN(HLOOKUP(BT$1,'1.源数据-产品报告-消费降序'!BT:BT,ROW(),0)),"")</f>
        <v/>
      </c>
      <c r="BU988" s="69" t="str">
        <f>IFERROR(CLEAN(HLOOKUP(BU$1,'1.源数据-产品报告-消费降序'!BU:BU,ROW(),0)),"")</f>
        <v/>
      </c>
      <c r="BV98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8" s="69" t="str">
        <f>IFERROR(CLEAN(HLOOKUP(BW$1,'1.源数据-产品报告-消费降序'!BW:BW,ROW(),0)),"")</f>
        <v/>
      </c>
    </row>
    <row r="989" spans="1:75">
      <c r="A989" s="69" t="str">
        <f>IFERROR(CLEAN(HLOOKUP(A$1,'1.源数据-产品报告-消费降序'!A:A,ROW(),0)),"")</f>
        <v/>
      </c>
      <c r="B989" s="69" t="str">
        <f>IFERROR(CLEAN(HLOOKUP(B$1,'1.源数据-产品报告-消费降序'!B:B,ROW(),0)),"")</f>
        <v/>
      </c>
      <c r="C989" s="69" t="str">
        <f>IFERROR(CLEAN(HLOOKUP(C$1,'1.源数据-产品报告-消费降序'!C:C,ROW(),0)),"")</f>
        <v/>
      </c>
      <c r="D989" s="69" t="str">
        <f>IFERROR(CLEAN(HLOOKUP(D$1,'1.源数据-产品报告-消费降序'!D:D,ROW(),0)),"")</f>
        <v/>
      </c>
      <c r="E989" s="69" t="str">
        <f>IFERROR(CLEAN(HLOOKUP(E$1,'1.源数据-产品报告-消费降序'!E:E,ROW(),0)),"")</f>
        <v/>
      </c>
      <c r="F989" s="69" t="str">
        <f>IFERROR(CLEAN(HLOOKUP(F$1,'1.源数据-产品报告-消费降序'!F:F,ROW(),0)),"")</f>
        <v/>
      </c>
      <c r="G989" s="70">
        <f>IFERROR((HLOOKUP(G$1,'1.源数据-产品报告-消费降序'!G:G,ROW(),0)),"")</f>
        <v>0</v>
      </c>
      <c r="H98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89" s="69" t="str">
        <f>IFERROR(CLEAN(HLOOKUP(I$1,'1.源数据-产品报告-消费降序'!I:I,ROW(),0)),"")</f>
        <v/>
      </c>
      <c r="L989" s="69" t="str">
        <f>IFERROR(CLEAN(HLOOKUP(L$1,'1.源数据-产品报告-消费降序'!L:L,ROW(),0)),"")</f>
        <v/>
      </c>
      <c r="M989" s="69" t="str">
        <f>IFERROR(CLEAN(HLOOKUP(M$1,'1.源数据-产品报告-消费降序'!M:M,ROW(),0)),"")</f>
        <v/>
      </c>
      <c r="N989" s="69" t="str">
        <f>IFERROR(CLEAN(HLOOKUP(N$1,'1.源数据-产品报告-消费降序'!N:N,ROW(),0)),"")</f>
        <v/>
      </c>
      <c r="O989" s="69" t="str">
        <f>IFERROR(CLEAN(HLOOKUP(O$1,'1.源数据-产品报告-消费降序'!O:O,ROW(),0)),"")</f>
        <v/>
      </c>
      <c r="P989" s="69" t="str">
        <f>IFERROR(CLEAN(HLOOKUP(P$1,'1.源数据-产品报告-消费降序'!P:P,ROW(),0)),"")</f>
        <v/>
      </c>
      <c r="Q989" s="69" t="str">
        <f>IFERROR(CLEAN(HLOOKUP(Q$1,'1.源数据-产品报告-消费降序'!Q:Q,ROW(),0)),"")</f>
        <v/>
      </c>
      <c r="R989" s="69" t="str">
        <f>IFERROR(CLEAN(HLOOKUP(R$1,'1.源数据-产品报告-消费降序'!R:R,ROW(),0)),"")</f>
        <v/>
      </c>
      <c r="S98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89" s="69" t="str">
        <f>IFERROR(CLEAN(HLOOKUP(T$1,'1.源数据-产品报告-消费降序'!T:T,ROW(),0)),"")</f>
        <v/>
      </c>
      <c r="W989" s="69" t="str">
        <f>IFERROR(CLEAN(HLOOKUP(W$1,'1.源数据-产品报告-消费降序'!W:W,ROW(),0)),"")</f>
        <v/>
      </c>
      <c r="X989" s="69" t="str">
        <f>IFERROR(CLEAN(HLOOKUP(X$1,'1.源数据-产品报告-消费降序'!X:X,ROW(),0)),"")</f>
        <v/>
      </c>
      <c r="Y989" s="69" t="str">
        <f>IFERROR(CLEAN(HLOOKUP(Y$1,'1.源数据-产品报告-消费降序'!Y:Y,ROW(),0)),"")</f>
        <v/>
      </c>
      <c r="Z989" s="69" t="str">
        <f>IFERROR(CLEAN(HLOOKUP(Z$1,'1.源数据-产品报告-消费降序'!Z:Z,ROW(),0)),"")</f>
        <v/>
      </c>
      <c r="AA989" s="69" t="str">
        <f>IFERROR(CLEAN(HLOOKUP(AA$1,'1.源数据-产品报告-消费降序'!AA:AA,ROW(),0)),"")</f>
        <v/>
      </c>
      <c r="AB989" s="69" t="str">
        <f>IFERROR(CLEAN(HLOOKUP(AB$1,'1.源数据-产品报告-消费降序'!AB:AB,ROW(),0)),"")</f>
        <v/>
      </c>
      <c r="AC989" s="69" t="str">
        <f>IFERROR(CLEAN(HLOOKUP(AC$1,'1.源数据-产品报告-消费降序'!AC:AC,ROW(),0)),"")</f>
        <v/>
      </c>
      <c r="AD98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89" s="69" t="str">
        <f>IFERROR(CLEAN(HLOOKUP(AE$1,'1.源数据-产品报告-消费降序'!AE:AE,ROW(),0)),"")</f>
        <v/>
      </c>
      <c r="AH989" s="69" t="str">
        <f>IFERROR(CLEAN(HLOOKUP(AH$1,'1.源数据-产品报告-消费降序'!AH:AH,ROW(),0)),"")</f>
        <v/>
      </c>
      <c r="AI989" s="69" t="str">
        <f>IFERROR(CLEAN(HLOOKUP(AI$1,'1.源数据-产品报告-消费降序'!AI:AI,ROW(),0)),"")</f>
        <v/>
      </c>
      <c r="AJ989" s="69" t="str">
        <f>IFERROR(CLEAN(HLOOKUP(AJ$1,'1.源数据-产品报告-消费降序'!AJ:AJ,ROW(),0)),"")</f>
        <v/>
      </c>
      <c r="AK989" s="69" t="str">
        <f>IFERROR(CLEAN(HLOOKUP(AK$1,'1.源数据-产品报告-消费降序'!AK:AK,ROW(),0)),"")</f>
        <v/>
      </c>
      <c r="AL989" s="69" t="str">
        <f>IFERROR(CLEAN(HLOOKUP(AL$1,'1.源数据-产品报告-消费降序'!AL:AL,ROW(),0)),"")</f>
        <v/>
      </c>
      <c r="AM989" s="69" t="str">
        <f>IFERROR(CLEAN(HLOOKUP(AM$1,'1.源数据-产品报告-消费降序'!AM:AM,ROW(),0)),"")</f>
        <v/>
      </c>
      <c r="AN989" s="69" t="str">
        <f>IFERROR(CLEAN(HLOOKUP(AN$1,'1.源数据-产品报告-消费降序'!AN:AN,ROW(),0)),"")</f>
        <v/>
      </c>
      <c r="AO98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89" s="69" t="str">
        <f>IFERROR(CLEAN(HLOOKUP(AP$1,'1.源数据-产品报告-消费降序'!AP:AP,ROW(),0)),"")</f>
        <v/>
      </c>
      <c r="AS989" s="69" t="str">
        <f>IFERROR(CLEAN(HLOOKUP(AS$1,'1.源数据-产品报告-消费降序'!AS:AS,ROW(),0)),"")</f>
        <v/>
      </c>
      <c r="AT989" s="69" t="str">
        <f>IFERROR(CLEAN(HLOOKUP(AT$1,'1.源数据-产品报告-消费降序'!AT:AT,ROW(),0)),"")</f>
        <v/>
      </c>
      <c r="AU989" s="69" t="str">
        <f>IFERROR(CLEAN(HLOOKUP(AU$1,'1.源数据-产品报告-消费降序'!AU:AU,ROW(),0)),"")</f>
        <v/>
      </c>
      <c r="AV989" s="69" t="str">
        <f>IFERROR(CLEAN(HLOOKUP(AV$1,'1.源数据-产品报告-消费降序'!AV:AV,ROW(),0)),"")</f>
        <v/>
      </c>
      <c r="AW989" s="69" t="str">
        <f>IFERROR(CLEAN(HLOOKUP(AW$1,'1.源数据-产品报告-消费降序'!AW:AW,ROW(),0)),"")</f>
        <v/>
      </c>
      <c r="AX989" s="69" t="str">
        <f>IFERROR(CLEAN(HLOOKUP(AX$1,'1.源数据-产品报告-消费降序'!AX:AX,ROW(),0)),"")</f>
        <v/>
      </c>
      <c r="AY989" s="69" t="str">
        <f>IFERROR(CLEAN(HLOOKUP(AY$1,'1.源数据-产品报告-消费降序'!AY:AY,ROW(),0)),"")</f>
        <v/>
      </c>
      <c r="AZ98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89" s="69" t="str">
        <f>IFERROR(CLEAN(HLOOKUP(BA$1,'1.源数据-产品报告-消费降序'!BA:BA,ROW(),0)),"")</f>
        <v/>
      </c>
      <c r="BD989" s="69" t="str">
        <f>IFERROR(CLEAN(HLOOKUP(BD$1,'1.源数据-产品报告-消费降序'!BD:BD,ROW(),0)),"")</f>
        <v/>
      </c>
      <c r="BE989" s="69" t="str">
        <f>IFERROR(CLEAN(HLOOKUP(BE$1,'1.源数据-产品报告-消费降序'!BE:BE,ROW(),0)),"")</f>
        <v/>
      </c>
      <c r="BF989" s="69" t="str">
        <f>IFERROR(CLEAN(HLOOKUP(BF$1,'1.源数据-产品报告-消费降序'!BF:BF,ROW(),0)),"")</f>
        <v/>
      </c>
      <c r="BG989" s="69" t="str">
        <f>IFERROR(CLEAN(HLOOKUP(BG$1,'1.源数据-产品报告-消费降序'!BG:BG,ROW(),0)),"")</f>
        <v/>
      </c>
      <c r="BH989" s="69" t="str">
        <f>IFERROR(CLEAN(HLOOKUP(BH$1,'1.源数据-产品报告-消费降序'!BH:BH,ROW(),0)),"")</f>
        <v/>
      </c>
      <c r="BI989" s="69" t="str">
        <f>IFERROR(CLEAN(HLOOKUP(BI$1,'1.源数据-产品报告-消费降序'!BI:BI,ROW(),0)),"")</f>
        <v/>
      </c>
      <c r="BJ989" s="69" t="str">
        <f>IFERROR(CLEAN(HLOOKUP(BJ$1,'1.源数据-产品报告-消费降序'!BJ:BJ,ROW(),0)),"")</f>
        <v/>
      </c>
      <c r="BK98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89" s="69" t="str">
        <f>IFERROR(CLEAN(HLOOKUP(BL$1,'1.源数据-产品报告-消费降序'!BL:BL,ROW(),0)),"")</f>
        <v/>
      </c>
      <c r="BO989" s="69" t="str">
        <f>IFERROR(CLEAN(HLOOKUP(BO$1,'1.源数据-产品报告-消费降序'!BO:BO,ROW(),0)),"")</f>
        <v/>
      </c>
      <c r="BP989" s="69" t="str">
        <f>IFERROR(CLEAN(HLOOKUP(BP$1,'1.源数据-产品报告-消费降序'!BP:BP,ROW(),0)),"")</f>
        <v/>
      </c>
      <c r="BQ989" s="69" t="str">
        <f>IFERROR(CLEAN(HLOOKUP(BQ$1,'1.源数据-产品报告-消费降序'!BQ:BQ,ROW(),0)),"")</f>
        <v/>
      </c>
      <c r="BR989" s="69" t="str">
        <f>IFERROR(CLEAN(HLOOKUP(BR$1,'1.源数据-产品报告-消费降序'!BR:BR,ROW(),0)),"")</f>
        <v/>
      </c>
      <c r="BS989" s="69" t="str">
        <f>IFERROR(CLEAN(HLOOKUP(BS$1,'1.源数据-产品报告-消费降序'!BS:BS,ROW(),0)),"")</f>
        <v/>
      </c>
      <c r="BT989" s="69" t="str">
        <f>IFERROR(CLEAN(HLOOKUP(BT$1,'1.源数据-产品报告-消费降序'!BT:BT,ROW(),0)),"")</f>
        <v/>
      </c>
      <c r="BU989" s="69" t="str">
        <f>IFERROR(CLEAN(HLOOKUP(BU$1,'1.源数据-产品报告-消费降序'!BU:BU,ROW(),0)),"")</f>
        <v/>
      </c>
      <c r="BV98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89" s="69" t="str">
        <f>IFERROR(CLEAN(HLOOKUP(BW$1,'1.源数据-产品报告-消费降序'!BW:BW,ROW(),0)),"")</f>
        <v/>
      </c>
    </row>
    <row r="990" spans="1:75">
      <c r="A990" s="69" t="str">
        <f>IFERROR(CLEAN(HLOOKUP(A$1,'1.源数据-产品报告-消费降序'!A:A,ROW(),0)),"")</f>
        <v/>
      </c>
      <c r="B990" s="69" t="str">
        <f>IFERROR(CLEAN(HLOOKUP(B$1,'1.源数据-产品报告-消费降序'!B:B,ROW(),0)),"")</f>
        <v/>
      </c>
      <c r="C990" s="69" t="str">
        <f>IFERROR(CLEAN(HLOOKUP(C$1,'1.源数据-产品报告-消费降序'!C:C,ROW(),0)),"")</f>
        <v/>
      </c>
      <c r="D990" s="69" t="str">
        <f>IFERROR(CLEAN(HLOOKUP(D$1,'1.源数据-产品报告-消费降序'!D:D,ROW(),0)),"")</f>
        <v/>
      </c>
      <c r="E990" s="69" t="str">
        <f>IFERROR(CLEAN(HLOOKUP(E$1,'1.源数据-产品报告-消费降序'!E:E,ROW(),0)),"")</f>
        <v/>
      </c>
      <c r="F990" s="69" t="str">
        <f>IFERROR(CLEAN(HLOOKUP(F$1,'1.源数据-产品报告-消费降序'!F:F,ROW(),0)),"")</f>
        <v/>
      </c>
      <c r="G990" s="70">
        <f>IFERROR((HLOOKUP(G$1,'1.源数据-产品报告-消费降序'!G:G,ROW(),0)),"")</f>
        <v>0</v>
      </c>
      <c r="H99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0" s="69" t="str">
        <f>IFERROR(CLEAN(HLOOKUP(I$1,'1.源数据-产品报告-消费降序'!I:I,ROW(),0)),"")</f>
        <v/>
      </c>
      <c r="L990" s="69" t="str">
        <f>IFERROR(CLEAN(HLOOKUP(L$1,'1.源数据-产品报告-消费降序'!L:L,ROW(),0)),"")</f>
        <v/>
      </c>
      <c r="M990" s="69" t="str">
        <f>IFERROR(CLEAN(HLOOKUP(M$1,'1.源数据-产品报告-消费降序'!M:M,ROW(),0)),"")</f>
        <v/>
      </c>
      <c r="N990" s="69" t="str">
        <f>IFERROR(CLEAN(HLOOKUP(N$1,'1.源数据-产品报告-消费降序'!N:N,ROW(),0)),"")</f>
        <v/>
      </c>
      <c r="O990" s="69" t="str">
        <f>IFERROR(CLEAN(HLOOKUP(O$1,'1.源数据-产品报告-消费降序'!O:O,ROW(),0)),"")</f>
        <v/>
      </c>
      <c r="P990" s="69" t="str">
        <f>IFERROR(CLEAN(HLOOKUP(P$1,'1.源数据-产品报告-消费降序'!P:P,ROW(),0)),"")</f>
        <v/>
      </c>
      <c r="Q990" s="69" t="str">
        <f>IFERROR(CLEAN(HLOOKUP(Q$1,'1.源数据-产品报告-消费降序'!Q:Q,ROW(),0)),"")</f>
        <v/>
      </c>
      <c r="R990" s="69" t="str">
        <f>IFERROR(CLEAN(HLOOKUP(R$1,'1.源数据-产品报告-消费降序'!R:R,ROW(),0)),"")</f>
        <v/>
      </c>
      <c r="S99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0" s="69" t="str">
        <f>IFERROR(CLEAN(HLOOKUP(T$1,'1.源数据-产品报告-消费降序'!T:T,ROW(),0)),"")</f>
        <v/>
      </c>
      <c r="W990" s="69" t="str">
        <f>IFERROR(CLEAN(HLOOKUP(W$1,'1.源数据-产品报告-消费降序'!W:W,ROW(),0)),"")</f>
        <v/>
      </c>
      <c r="X990" s="69" t="str">
        <f>IFERROR(CLEAN(HLOOKUP(X$1,'1.源数据-产品报告-消费降序'!X:X,ROW(),0)),"")</f>
        <v/>
      </c>
      <c r="Y990" s="69" t="str">
        <f>IFERROR(CLEAN(HLOOKUP(Y$1,'1.源数据-产品报告-消费降序'!Y:Y,ROW(),0)),"")</f>
        <v/>
      </c>
      <c r="Z990" s="69" t="str">
        <f>IFERROR(CLEAN(HLOOKUP(Z$1,'1.源数据-产品报告-消费降序'!Z:Z,ROW(),0)),"")</f>
        <v/>
      </c>
      <c r="AA990" s="69" t="str">
        <f>IFERROR(CLEAN(HLOOKUP(AA$1,'1.源数据-产品报告-消费降序'!AA:AA,ROW(),0)),"")</f>
        <v/>
      </c>
      <c r="AB990" s="69" t="str">
        <f>IFERROR(CLEAN(HLOOKUP(AB$1,'1.源数据-产品报告-消费降序'!AB:AB,ROW(),0)),"")</f>
        <v/>
      </c>
      <c r="AC990" s="69" t="str">
        <f>IFERROR(CLEAN(HLOOKUP(AC$1,'1.源数据-产品报告-消费降序'!AC:AC,ROW(),0)),"")</f>
        <v/>
      </c>
      <c r="AD99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0" s="69" t="str">
        <f>IFERROR(CLEAN(HLOOKUP(AE$1,'1.源数据-产品报告-消费降序'!AE:AE,ROW(),0)),"")</f>
        <v/>
      </c>
      <c r="AH990" s="69" t="str">
        <f>IFERROR(CLEAN(HLOOKUP(AH$1,'1.源数据-产品报告-消费降序'!AH:AH,ROW(),0)),"")</f>
        <v/>
      </c>
      <c r="AI990" s="69" t="str">
        <f>IFERROR(CLEAN(HLOOKUP(AI$1,'1.源数据-产品报告-消费降序'!AI:AI,ROW(),0)),"")</f>
        <v/>
      </c>
      <c r="AJ990" s="69" t="str">
        <f>IFERROR(CLEAN(HLOOKUP(AJ$1,'1.源数据-产品报告-消费降序'!AJ:AJ,ROW(),0)),"")</f>
        <v/>
      </c>
      <c r="AK990" s="69" t="str">
        <f>IFERROR(CLEAN(HLOOKUP(AK$1,'1.源数据-产品报告-消费降序'!AK:AK,ROW(),0)),"")</f>
        <v/>
      </c>
      <c r="AL990" s="69" t="str">
        <f>IFERROR(CLEAN(HLOOKUP(AL$1,'1.源数据-产品报告-消费降序'!AL:AL,ROW(),0)),"")</f>
        <v/>
      </c>
      <c r="AM990" s="69" t="str">
        <f>IFERROR(CLEAN(HLOOKUP(AM$1,'1.源数据-产品报告-消费降序'!AM:AM,ROW(),0)),"")</f>
        <v/>
      </c>
      <c r="AN990" s="69" t="str">
        <f>IFERROR(CLEAN(HLOOKUP(AN$1,'1.源数据-产品报告-消费降序'!AN:AN,ROW(),0)),"")</f>
        <v/>
      </c>
      <c r="AO99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0" s="69" t="str">
        <f>IFERROR(CLEAN(HLOOKUP(AP$1,'1.源数据-产品报告-消费降序'!AP:AP,ROW(),0)),"")</f>
        <v/>
      </c>
      <c r="AS990" s="69" t="str">
        <f>IFERROR(CLEAN(HLOOKUP(AS$1,'1.源数据-产品报告-消费降序'!AS:AS,ROW(),0)),"")</f>
        <v/>
      </c>
      <c r="AT990" s="69" t="str">
        <f>IFERROR(CLEAN(HLOOKUP(AT$1,'1.源数据-产品报告-消费降序'!AT:AT,ROW(),0)),"")</f>
        <v/>
      </c>
      <c r="AU990" s="69" t="str">
        <f>IFERROR(CLEAN(HLOOKUP(AU$1,'1.源数据-产品报告-消费降序'!AU:AU,ROW(),0)),"")</f>
        <v/>
      </c>
      <c r="AV990" s="69" t="str">
        <f>IFERROR(CLEAN(HLOOKUP(AV$1,'1.源数据-产品报告-消费降序'!AV:AV,ROW(),0)),"")</f>
        <v/>
      </c>
      <c r="AW990" s="69" t="str">
        <f>IFERROR(CLEAN(HLOOKUP(AW$1,'1.源数据-产品报告-消费降序'!AW:AW,ROW(),0)),"")</f>
        <v/>
      </c>
      <c r="AX990" s="69" t="str">
        <f>IFERROR(CLEAN(HLOOKUP(AX$1,'1.源数据-产品报告-消费降序'!AX:AX,ROW(),0)),"")</f>
        <v/>
      </c>
      <c r="AY990" s="69" t="str">
        <f>IFERROR(CLEAN(HLOOKUP(AY$1,'1.源数据-产品报告-消费降序'!AY:AY,ROW(),0)),"")</f>
        <v/>
      </c>
      <c r="AZ99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0" s="69" t="str">
        <f>IFERROR(CLEAN(HLOOKUP(BA$1,'1.源数据-产品报告-消费降序'!BA:BA,ROW(),0)),"")</f>
        <v/>
      </c>
      <c r="BD990" s="69" t="str">
        <f>IFERROR(CLEAN(HLOOKUP(BD$1,'1.源数据-产品报告-消费降序'!BD:BD,ROW(),0)),"")</f>
        <v/>
      </c>
      <c r="BE990" s="69" t="str">
        <f>IFERROR(CLEAN(HLOOKUP(BE$1,'1.源数据-产品报告-消费降序'!BE:BE,ROW(),0)),"")</f>
        <v/>
      </c>
      <c r="BF990" s="69" t="str">
        <f>IFERROR(CLEAN(HLOOKUP(BF$1,'1.源数据-产品报告-消费降序'!BF:BF,ROW(),0)),"")</f>
        <v/>
      </c>
      <c r="BG990" s="69" t="str">
        <f>IFERROR(CLEAN(HLOOKUP(BG$1,'1.源数据-产品报告-消费降序'!BG:BG,ROW(),0)),"")</f>
        <v/>
      </c>
      <c r="BH990" s="69" t="str">
        <f>IFERROR(CLEAN(HLOOKUP(BH$1,'1.源数据-产品报告-消费降序'!BH:BH,ROW(),0)),"")</f>
        <v/>
      </c>
      <c r="BI990" s="69" t="str">
        <f>IFERROR(CLEAN(HLOOKUP(BI$1,'1.源数据-产品报告-消费降序'!BI:BI,ROW(),0)),"")</f>
        <v/>
      </c>
      <c r="BJ990" s="69" t="str">
        <f>IFERROR(CLEAN(HLOOKUP(BJ$1,'1.源数据-产品报告-消费降序'!BJ:BJ,ROW(),0)),"")</f>
        <v/>
      </c>
      <c r="BK99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0" s="69" t="str">
        <f>IFERROR(CLEAN(HLOOKUP(BL$1,'1.源数据-产品报告-消费降序'!BL:BL,ROW(),0)),"")</f>
        <v/>
      </c>
      <c r="BO990" s="69" t="str">
        <f>IFERROR(CLEAN(HLOOKUP(BO$1,'1.源数据-产品报告-消费降序'!BO:BO,ROW(),0)),"")</f>
        <v/>
      </c>
      <c r="BP990" s="69" t="str">
        <f>IFERROR(CLEAN(HLOOKUP(BP$1,'1.源数据-产品报告-消费降序'!BP:BP,ROW(),0)),"")</f>
        <v/>
      </c>
      <c r="BQ990" s="69" t="str">
        <f>IFERROR(CLEAN(HLOOKUP(BQ$1,'1.源数据-产品报告-消费降序'!BQ:BQ,ROW(),0)),"")</f>
        <v/>
      </c>
      <c r="BR990" s="69" t="str">
        <f>IFERROR(CLEAN(HLOOKUP(BR$1,'1.源数据-产品报告-消费降序'!BR:BR,ROW(),0)),"")</f>
        <v/>
      </c>
      <c r="BS990" s="69" t="str">
        <f>IFERROR(CLEAN(HLOOKUP(BS$1,'1.源数据-产品报告-消费降序'!BS:BS,ROW(),0)),"")</f>
        <v/>
      </c>
      <c r="BT990" s="69" t="str">
        <f>IFERROR(CLEAN(HLOOKUP(BT$1,'1.源数据-产品报告-消费降序'!BT:BT,ROW(),0)),"")</f>
        <v/>
      </c>
      <c r="BU990" s="69" t="str">
        <f>IFERROR(CLEAN(HLOOKUP(BU$1,'1.源数据-产品报告-消费降序'!BU:BU,ROW(),0)),"")</f>
        <v/>
      </c>
      <c r="BV99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0" s="69" t="str">
        <f>IFERROR(CLEAN(HLOOKUP(BW$1,'1.源数据-产品报告-消费降序'!BW:BW,ROW(),0)),"")</f>
        <v/>
      </c>
    </row>
    <row r="991" spans="1:75">
      <c r="A991" s="69" t="str">
        <f>IFERROR(CLEAN(HLOOKUP(A$1,'1.源数据-产品报告-消费降序'!A:A,ROW(),0)),"")</f>
        <v/>
      </c>
      <c r="B991" s="69" t="str">
        <f>IFERROR(CLEAN(HLOOKUP(B$1,'1.源数据-产品报告-消费降序'!B:B,ROW(),0)),"")</f>
        <v/>
      </c>
      <c r="C991" s="69" t="str">
        <f>IFERROR(CLEAN(HLOOKUP(C$1,'1.源数据-产品报告-消费降序'!C:C,ROW(),0)),"")</f>
        <v/>
      </c>
      <c r="D991" s="69" t="str">
        <f>IFERROR(CLEAN(HLOOKUP(D$1,'1.源数据-产品报告-消费降序'!D:D,ROW(),0)),"")</f>
        <v/>
      </c>
      <c r="E991" s="69" t="str">
        <f>IFERROR(CLEAN(HLOOKUP(E$1,'1.源数据-产品报告-消费降序'!E:E,ROW(),0)),"")</f>
        <v/>
      </c>
      <c r="F991" s="69" t="str">
        <f>IFERROR(CLEAN(HLOOKUP(F$1,'1.源数据-产品报告-消费降序'!F:F,ROW(),0)),"")</f>
        <v/>
      </c>
      <c r="G991" s="70">
        <f>IFERROR((HLOOKUP(G$1,'1.源数据-产品报告-消费降序'!G:G,ROW(),0)),"")</f>
        <v>0</v>
      </c>
      <c r="H99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1" s="69" t="str">
        <f>IFERROR(CLEAN(HLOOKUP(I$1,'1.源数据-产品报告-消费降序'!I:I,ROW(),0)),"")</f>
        <v/>
      </c>
      <c r="L991" s="69" t="str">
        <f>IFERROR(CLEAN(HLOOKUP(L$1,'1.源数据-产品报告-消费降序'!L:L,ROW(),0)),"")</f>
        <v/>
      </c>
      <c r="M991" s="69" t="str">
        <f>IFERROR(CLEAN(HLOOKUP(M$1,'1.源数据-产品报告-消费降序'!M:M,ROW(),0)),"")</f>
        <v/>
      </c>
      <c r="N991" s="69" t="str">
        <f>IFERROR(CLEAN(HLOOKUP(N$1,'1.源数据-产品报告-消费降序'!N:N,ROW(),0)),"")</f>
        <v/>
      </c>
      <c r="O991" s="69" t="str">
        <f>IFERROR(CLEAN(HLOOKUP(O$1,'1.源数据-产品报告-消费降序'!O:O,ROW(),0)),"")</f>
        <v/>
      </c>
      <c r="P991" s="69" t="str">
        <f>IFERROR(CLEAN(HLOOKUP(P$1,'1.源数据-产品报告-消费降序'!P:P,ROW(),0)),"")</f>
        <v/>
      </c>
      <c r="Q991" s="69" t="str">
        <f>IFERROR(CLEAN(HLOOKUP(Q$1,'1.源数据-产品报告-消费降序'!Q:Q,ROW(),0)),"")</f>
        <v/>
      </c>
      <c r="R991" s="69" t="str">
        <f>IFERROR(CLEAN(HLOOKUP(R$1,'1.源数据-产品报告-消费降序'!R:R,ROW(),0)),"")</f>
        <v/>
      </c>
      <c r="S99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1" s="69" t="str">
        <f>IFERROR(CLEAN(HLOOKUP(T$1,'1.源数据-产品报告-消费降序'!T:T,ROW(),0)),"")</f>
        <v/>
      </c>
      <c r="W991" s="69" t="str">
        <f>IFERROR(CLEAN(HLOOKUP(W$1,'1.源数据-产品报告-消费降序'!W:W,ROW(),0)),"")</f>
        <v/>
      </c>
      <c r="X991" s="69" t="str">
        <f>IFERROR(CLEAN(HLOOKUP(X$1,'1.源数据-产品报告-消费降序'!X:X,ROW(),0)),"")</f>
        <v/>
      </c>
      <c r="Y991" s="69" t="str">
        <f>IFERROR(CLEAN(HLOOKUP(Y$1,'1.源数据-产品报告-消费降序'!Y:Y,ROW(),0)),"")</f>
        <v/>
      </c>
      <c r="Z991" s="69" t="str">
        <f>IFERROR(CLEAN(HLOOKUP(Z$1,'1.源数据-产品报告-消费降序'!Z:Z,ROW(),0)),"")</f>
        <v/>
      </c>
      <c r="AA991" s="69" t="str">
        <f>IFERROR(CLEAN(HLOOKUP(AA$1,'1.源数据-产品报告-消费降序'!AA:AA,ROW(),0)),"")</f>
        <v/>
      </c>
      <c r="AB991" s="69" t="str">
        <f>IFERROR(CLEAN(HLOOKUP(AB$1,'1.源数据-产品报告-消费降序'!AB:AB,ROW(),0)),"")</f>
        <v/>
      </c>
      <c r="AC991" s="69" t="str">
        <f>IFERROR(CLEAN(HLOOKUP(AC$1,'1.源数据-产品报告-消费降序'!AC:AC,ROW(),0)),"")</f>
        <v/>
      </c>
      <c r="AD99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1" s="69" t="str">
        <f>IFERROR(CLEAN(HLOOKUP(AE$1,'1.源数据-产品报告-消费降序'!AE:AE,ROW(),0)),"")</f>
        <v/>
      </c>
      <c r="AH991" s="69" t="str">
        <f>IFERROR(CLEAN(HLOOKUP(AH$1,'1.源数据-产品报告-消费降序'!AH:AH,ROW(),0)),"")</f>
        <v/>
      </c>
      <c r="AI991" s="69" t="str">
        <f>IFERROR(CLEAN(HLOOKUP(AI$1,'1.源数据-产品报告-消费降序'!AI:AI,ROW(),0)),"")</f>
        <v/>
      </c>
      <c r="AJ991" s="69" t="str">
        <f>IFERROR(CLEAN(HLOOKUP(AJ$1,'1.源数据-产品报告-消费降序'!AJ:AJ,ROW(),0)),"")</f>
        <v/>
      </c>
      <c r="AK991" s="69" t="str">
        <f>IFERROR(CLEAN(HLOOKUP(AK$1,'1.源数据-产品报告-消费降序'!AK:AK,ROW(),0)),"")</f>
        <v/>
      </c>
      <c r="AL991" s="69" t="str">
        <f>IFERROR(CLEAN(HLOOKUP(AL$1,'1.源数据-产品报告-消费降序'!AL:AL,ROW(),0)),"")</f>
        <v/>
      </c>
      <c r="AM991" s="69" t="str">
        <f>IFERROR(CLEAN(HLOOKUP(AM$1,'1.源数据-产品报告-消费降序'!AM:AM,ROW(),0)),"")</f>
        <v/>
      </c>
      <c r="AN991" s="69" t="str">
        <f>IFERROR(CLEAN(HLOOKUP(AN$1,'1.源数据-产品报告-消费降序'!AN:AN,ROW(),0)),"")</f>
        <v/>
      </c>
      <c r="AO99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1" s="69" t="str">
        <f>IFERROR(CLEAN(HLOOKUP(AP$1,'1.源数据-产品报告-消费降序'!AP:AP,ROW(),0)),"")</f>
        <v/>
      </c>
      <c r="AS991" s="69" t="str">
        <f>IFERROR(CLEAN(HLOOKUP(AS$1,'1.源数据-产品报告-消费降序'!AS:AS,ROW(),0)),"")</f>
        <v/>
      </c>
      <c r="AT991" s="69" t="str">
        <f>IFERROR(CLEAN(HLOOKUP(AT$1,'1.源数据-产品报告-消费降序'!AT:AT,ROW(),0)),"")</f>
        <v/>
      </c>
      <c r="AU991" s="69" t="str">
        <f>IFERROR(CLEAN(HLOOKUP(AU$1,'1.源数据-产品报告-消费降序'!AU:AU,ROW(),0)),"")</f>
        <v/>
      </c>
      <c r="AV991" s="69" t="str">
        <f>IFERROR(CLEAN(HLOOKUP(AV$1,'1.源数据-产品报告-消费降序'!AV:AV,ROW(),0)),"")</f>
        <v/>
      </c>
      <c r="AW991" s="69" t="str">
        <f>IFERROR(CLEAN(HLOOKUP(AW$1,'1.源数据-产品报告-消费降序'!AW:AW,ROW(),0)),"")</f>
        <v/>
      </c>
      <c r="AX991" s="69" t="str">
        <f>IFERROR(CLEAN(HLOOKUP(AX$1,'1.源数据-产品报告-消费降序'!AX:AX,ROW(),0)),"")</f>
        <v/>
      </c>
      <c r="AY991" s="69" t="str">
        <f>IFERROR(CLEAN(HLOOKUP(AY$1,'1.源数据-产品报告-消费降序'!AY:AY,ROW(),0)),"")</f>
        <v/>
      </c>
      <c r="AZ99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1" s="69" t="str">
        <f>IFERROR(CLEAN(HLOOKUP(BA$1,'1.源数据-产品报告-消费降序'!BA:BA,ROW(),0)),"")</f>
        <v/>
      </c>
      <c r="BD991" s="69" t="str">
        <f>IFERROR(CLEAN(HLOOKUP(BD$1,'1.源数据-产品报告-消费降序'!BD:BD,ROW(),0)),"")</f>
        <v/>
      </c>
      <c r="BE991" s="69" t="str">
        <f>IFERROR(CLEAN(HLOOKUP(BE$1,'1.源数据-产品报告-消费降序'!BE:BE,ROW(),0)),"")</f>
        <v/>
      </c>
      <c r="BF991" s="69" t="str">
        <f>IFERROR(CLEAN(HLOOKUP(BF$1,'1.源数据-产品报告-消费降序'!BF:BF,ROW(),0)),"")</f>
        <v/>
      </c>
      <c r="BG991" s="69" t="str">
        <f>IFERROR(CLEAN(HLOOKUP(BG$1,'1.源数据-产品报告-消费降序'!BG:BG,ROW(),0)),"")</f>
        <v/>
      </c>
      <c r="BH991" s="69" t="str">
        <f>IFERROR(CLEAN(HLOOKUP(BH$1,'1.源数据-产品报告-消费降序'!BH:BH,ROW(),0)),"")</f>
        <v/>
      </c>
      <c r="BI991" s="69" t="str">
        <f>IFERROR(CLEAN(HLOOKUP(BI$1,'1.源数据-产品报告-消费降序'!BI:BI,ROW(),0)),"")</f>
        <v/>
      </c>
      <c r="BJ991" s="69" t="str">
        <f>IFERROR(CLEAN(HLOOKUP(BJ$1,'1.源数据-产品报告-消费降序'!BJ:BJ,ROW(),0)),"")</f>
        <v/>
      </c>
      <c r="BK99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1" s="69" t="str">
        <f>IFERROR(CLEAN(HLOOKUP(BL$1,'1.源数据-产品报告-消费降序'!BL:BL,ROW(),0)),"")</f>
        <v/>
      </c>
      <c r="BO991" s="69" t="str">
        <f>IFERROR(CLEAN(HLOOKUP(BO$1,'1.源数据-产品报告-消费降序'!BO:BO,ROW(),0)),"")</f>
        <v/>
      </c>
      <c r="BP991" s="69" t="str">
        <f>IFERROR(CLEAN(HLOOKUP(BP$1,'1.源数据-产品报告-消费降序'!BP:BP,ROW(),0)),"")</f>
        <v/>
      </c>
      <c r="BQ991" s="69" t="str">
        <f>IFERROR(CLEAN(HLOOKUP(BQ$1,'1.源数据-产品报告-消费降序'!BQ:BQ,ROW(),0)),"")</f>
        <v/>
      </c>
      <c r="BR991" s="69" t="str">
        <f>IFERROR(CLEAN(HLOOKUP(BR$1,'1.源数据-产品报告-消费降序'!BR:BR,ROW(),0)),"")</f>
        <v/>
      </c>
      <c r="BS991" s="69" t="str">
        <f>IFERROR(CLEAN(HLOOKUP(BS$1,'1.源数据-产品报告-消费降序'!BS:BS,ROW(),0)),"")</f>
        <v/>
      </c>
      <c r="BT991" s="69" t="str">
        <f>IFERROR(CLEAN(HLOOKUP(BT$1,'1.源数据-产品报告-消费降序'!BT:BT,ROW(),0)),"")</f>
        <v/>
      </c>
      <c r="BU991" s="69" t="str">
        <f>IFERROR(CLEAN(HLOOKUP(BU$1,'1.源数据-产品报告-消费降序'!BU:BU,ROW(),0)),"")</f>
        <v/>
      </c>
      <c r="BV99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1" s="69" t="str">
        <f>IFERROR(CLEAN(HLOOKUP(BW$1,'1.源数据-产品报告-消费降序'!BW:BW,ROW(),0)),"")</f>
        <v/>
      </c>
    </row>
    <row r="992" spans="1:75">
      <c r="A992" s="69" t="str">
        <f>IFERROR(CLEAN(HLOOKUP(A$1,'1.源数据-产品报告-消费降序'!A:A,ROW(),0)),"")</f>
        <v/>
      </c>
      <c r="B992" s="69" t="str">
        <f>IFERROR(CLEAN(HLOOKUP(B$1,'1.源数据-产品报告-消费降序'!B:B,ROW(),0)),"")</f>
        <v/>
      </c>
      <c r="C992" s="69" t="str">
        <f>IFERROR(CLEAN(HLOOKUP(C$1,'1.源数据-产品报告-消费降序'!C:C,ROW(),0)),"")</f>
        <v/>
      </c>
      <c r="D992" s="69" t="str">
        <f>IFERROR(CLEAN(HLOOKUP(D$1,'1.源数据-产品报告-消费降序'!D:D,ROW(),0)),"")</f>
        <v/>
      </c>
      <c r="E992" s="69" t="str">
        <f>IFERROR(CLEAN(HLOOKUP(E$1,'1.源数据-产品报告-消费降序'!E:E,ROW(),0)),"")</f>
        <v/>
      </c>
      <c r="F992" s="69" t="str">
        <f>IFERROR(CLEAN(HLOOKUP(F$1,'1.源数据-产品报告-消费降序'!F:F,ROW(),0)),"")</f>
        <v/>
      </c>
      <c r="G992" s="70">
        <f>IFERROR((HLOOKUP(G$1,'1.源数据-产品报告-消费降序'!G:G,ROW(),0)),"")</f>
        <v>0</v>
      </c>
      <c r="H99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2" s="69" t="str">
        <f>IFERROR(CLEAN(HLOOKUP(I$1,'1.源数据-产品报告-消费降序'!I:I,ROW(),0)),"")</f>
        <v/>
      </c>
      <c r="L992" s="69" t="str">
        <f>IFERROR(CLEAN(HLOOKUP(L$1,'1.源数据-产品报告-消费降序'!L:L,ROW(),0)),"")</f>
        <v/>
      </c>
      <c r="M992" s="69" t="str">
        <f>IFERROR(CLEAN(HLOOKUP(M$1,'1.源数据-产品报告-消费降序'!M:M,ROW(),0)),"")</f>
        <v/>
      </c>
      <c r="N992" s="69" t="str">
        <f>IFERROR(CLEAN(HLOOKUP(N$1,'1.源数据-产品报告-消费降序'!N:N,ROW(),0)),"")</f>
        <v/>
      </c>
      <c r="O992" s="69" t="str">
        <f>IFERROR(CLEAN(HLOOKUP(O$1,'1.源数据-产品报告-消费降序'!O:O,ROW(),0)),"")</f>
        <v/>
      </c>
      <c r="P992" s="69" t="str">
        <f>IFERROR(CLEAN(HLOOKUP(P$1,'1.源数据-产品报告-消费降序'!P:P,ROW(),0)),"")</f>
        <v/>
      </c>
      <c r="Q992" s="69" t="str">
        <f>IFERROR(CLEAN(HLOOKUP(Q$1,'1.源数据-产品报告-消费降序'!Q:Q,ROW(),0)),"")</f>
        <v/>
      </c>
      <c r="R992" s="69" t="str">
        <f>IFERROR(CLEAN(HLOOKUP(R$1,'1.源数据-产品报告-消费降序'!R:R,ROW(),0)),"")</f>
        <v/>
      </c>
      <c r="S99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2" s="69" t="str">
        <f>IFERROR(CLEAN(HLOOKUP(T$1,'1.源数据-产品报告-消费降序'!T:T,ROW(),0)),"")</f>
        <v/>
      </c>
      <c r="W992" s="69" t="str">
        <f>IFERROR(CLEAN(HLOOKUP(W$1,'1.源数据-产品报告-消费降序'!W:W,ROW(),0)),"")</f>
        <v/>
      </c>
      <c r="X992" s="69" t="str">
        <f>IFERROR(CLEAN(HLOOKUP(X$1,'1.源数据-产品报告-消费降序'!X:X,ROW(),0)),"")</f>
        <v/>
      </c>
      <c r="Y992" s="69" t="str">
        <f>IFERROR(CLEAN(HLOOKUP(Y$1,'1.源数据-产品报告-消费降序'!Y:Y,ROW(),0)),"")</f>
        <v/>
      </c>
      <c r="Z992" s="69" t="str">
        <f>IFERROR(CLEAN(HLOOKUP(Z$1,'1.源数据-产品报告-消费降序'!Z:Z,ROW(),0)),"")</f>
        <v/>
      </c>
      <c r="AA992" s="69" t="str">
        <f>IFERROR(CLEAN(HLOOKUP(AA$1,'1.源数据-产品报告-消费降序'!AA:AA,ROW(),0)),"")</f>
        <v/>
      </c>
      <c r="AB992" s="69" t="str">
        <f>IFERROR(CLEAN(HLOOKUP(AB$1,'1.源数据-产品报告-消费降序'!AB:AB,ROW(),0)),"")</f>
        <v/>
      </c>
      <c r="AC992" s="69" t="str">
        <f>IFERROR(CLEAN(HLOOKUP(AC$1,'1.源数据-产品报告-消费降序'!AC:AC,ROW(),0)),"")</f>
        <v/>
      </c>
      <c r="AD99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2" s="69" t="str">
        <f>IFERROR(CLEAN(HLOOKUP(AE$1,'1.源数据-产品报告-消费降序'!AE:AE,ROW(),0)),"")</f>
        <v/>
      </c>
      <c r="AH992" s="69" t="str">
        <f>IFERROR(CLEAN(HLOOKUP(AH$1,'1.源数据-产品报告-消费降序'!AH:AH,ROW(),0)),"")</f>
        <v/>
      </c>
      <c r="AI992" s="69" t="str">
        <f>IFERROR(CLEAN(HLOOKUP(AI$1,'1.源数据-产品报告-消费降序'!AI:AI,ROW(),0)),"")</f>
        <v/>
      </c>
      <c r="AJ992" s="69" t="str">
        <f>IFERROR(CLEAN(HLOOKUP(AJ$1,'1.源数据-产品报告-消费降序'!AJ:AJ,ROW(),0)),"")</f>
        <v/>
      </c>
      <c r="AK992" s="69" t="str">
        <f>IFERROR(CLEAN(HLOOKUP(AK$1,'1.源数据-产品报告-消费降序'!AK:AK,ROW(),0)),"")</f>
        <v/>
      </c>
      <c r="AL992" s="69" t="str">
        <f>IFERROR(CLEAN(HLOOKUP(AL$1,'1.源数据-产品报告-消费降序'!AL:AL,ROW(),0)),"")</f>
        <v/>
      </c>
      <c r="AM992" s="69" t="str">
        <f>IFERROR(CLEAN(HLOOKUP(AM$1,'1.源数据-产品报告-消费降序'!AM:AM,ROW(),0)),"")</f>
        <v/>
      </c>
      <c r="AN992" s="69" t="str">
        <f>IFERROR(CLEAN(HLOOKUP(AN$1,'1.源数据-产品报告-消费降序'!AN:AN,ROW(),0)),"")</f>
        <v/>
      </c>
      <c r="AO99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2" s="69" t="str">
        <f>IFERROR(CLEAN(HLOOKUP(AP$1,'1.源数据-产品报告-消费降序'!AP:AP,ROW(),0)),"")</f>
        <v/>
      </c>
      <c r="AS992" s="69" t="str">
        <f>IFERROR(CLEAN(HLOOKUP(AS$1,'1.源数据-产品报告-消费降序'!AS:AS,ROW(),0)),"")</f>
        <v/>
      </c>
      <c r="AT992" s="69" t="str">
        <f>IFERROR(CLEAN(HLOOKUP(AT$1,'1.源数据-产品报告-消费降序'!AT:AT,ROW(),0)),"")</f>
        <v/>
      </c>
      <c r="AU992" s="69" t="str">
        <f>IFERROR(CLEAN(HLOOKUP(AU$1,'1.源数据-产品报告-消费降序'!AU:AU,ROW(),0)),"")</f>
        <v/>
      </c>
      <c r="AV992" s="69" t="str">
        <f>IFERROR(CLEAN(HLOOKUP(AV$1,'1.源数据-产品报告-消费降序'!AV:AV,ROW(),0)),"")</f>
        <v/>
      </c>
      <c r="AW992" s="69" t="str">
        <f>IFERROR(CLEAN(HLOOKUP(AW$1,'1.源数据-产品报告-消费降序'!AW:AW,ROW(),0)),"")</f>
        <v/>
      </c>
      <c r="AX992" s="69" t="str">
        <f>IFERROR(CLEAN(HLOOKUP(AX$1,'1.源数据-产品报告-消费降序'!AX:AX,ROW(),0)),"")</f>
        <v/>
      </c>
      <c r="AY992" s="69" t="str">
        <f>IFERROR(CLEAN(HLOOKUP(AY$1,'1.源数据-产品报告-消费降序'!AY:AY,ROW(),0)),"")</f>
        <v/>
      </c>
      <c r="AZ99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2" s="69" t="str">
        <f>IFERROR(CLEAN(HLOOKUP(BA$1,'1.源数据-产品报告-消费降序'!BA:BA,ROW(),0)),"")</f>
        <v/>
      </c>
      <c r="BD992" s="69" t="str">
        <f>IFERROR(CLEAN(HLOOKUP(BD$1,'1.源数据-产品报告-消费降序'!BD:BD,ROW(),0)),"")</f>
        <v/>
      </c>
      <c r="BE992" s="69" t="str">
        <f>IFERROR(CLEAN(HLOOKUP(BE$1,'1.源数据-产品报告-消费降序'!BE:BE,ROW(),0)),"")</f>
        <v/>
      </c>
      <c r="BF992" s="69" t="str">
        <f>IFERROR(CLEAN(HLOOKUP(BF$1,'1.源数据-产品报告-消费降序'!BF:BF,ROW(),0)),"")</f>
        <v/>
      </c>
      <c r="BG992" s="69" t="str">
        <f>IFERROR(CLEAN(HLOOKUP(BG$1,'1.源数据-产品报告-消费降序'!BG:BG,ROW(),0)),"")</f>
        <v/>
      </c>
      <c r="BH992" s="69" t="str">
        <f>IFERROR(CLEAN(HLOOKUP(BH$1,'1.源数据-产品报告-消费降序'!BH:BH,ROW(),0)),"")</f>
        <v/>
      </c>
      <c r="BI992" s="69" t="str">
        <f>IFERROR(CLEAN(HLOOKUP(BI$1,'1.源数据-产品报告-消费降序'!BI:BI,ROW(),0)),"")</f>
        <v/>
      </c>
      <c r="BJ992" s="69" t="str">
        <f>IFERROR(CLEAN(HLOOKUP(BJ$1,'1.源数据-产品报告-消费降序'!BJ:BJ,ROW(),0)),"")</f>
        <v/>
      </c>
      <c r="BK99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2" s="69" t="str">
        <f>IFERROR(CLEAN(HLOOKUP(BL$1,'1.源数据-产品报告-消费降序'!BL:BL,ROW(),0)),"")</f>
        <v/>
      </c>
      <c r="BO992" s="69" t="str">
        <f>IFERROR(CLEAN(HLOOKUP(BO$1,'1.源数据-产品报告-消费降序'!BO:BO,ROW(),0)),"")</f>
        <v/>
      </c>
      <c r="BP992" s="69" t="str">
        <f>IFERROR(CLEAN(HLOOKUP(BP$1,'1.源数据-产品报告-消费降序'!BP:BP,ROW(),0)),"")</f>
        <v/>
      </c>
      <c r="BQ992" s="69" t="str">
        <f>IFERROR(CLEAN(HLOOKUP(BQ$1,'1.源数据-产品报告-消费降序'!BQ:BQ,ROW(),0)),"")</f>
        <v/>
      </c>
      <c r="BR992" s="69" t="str">
        <f>IFERROR(CLEAN(HLOOKUP(BR$1,'1.源数据-产品报告-消费降序'!BR:BR,ROW(),0)),"")</f>
        <v/>
      </c>
      <c r="BS992" s="69" t="str">
        <f>IFERROR(CLEAN(HLOOKUP(BS$1,'1.源数据-产品报告-消费降序'!BS:BS,ROW(),0)),"")</f>
        <v/>
      </c>
      <c r="BT992" s="69" t="str">
        <f>IFERROR(CLEAN(HLOOKUP(BT$1,'1.源数据-产品报告-消费降序'!BT:BT,ROW(),0)),"")</f>
        <v/>
      </c>
      <c r="BU992" s="69" t="str">
        <f>IFERROR(CLEAN(HLOOKUP(BU$1,'1.源数据-产品报告-消费降序'!BU:BU,ROW(),0)),"")</f>
        <v/>
      </c>
      <c r="BV99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2" s="69" t="str">
        <f>IFERROR(CLEAN(HLOOKUP(BW$1,'1.源数据-产品报告-消费降序'!BW:BW,ROW(),0)),"")</f>
        <v/>
      </c>
    </row>
    <row r="993" spans="1:75">
      <c r="A993" s="69" t="str">
        <f>IFERROR(CLEAN(HLOOKUP(A$1,'1.源数据-产品报告-消费降序'!A:A,ROW(),0)),"")</f>
        <v/>
      </c>
      <c r="B993" s="69" t="str">
        <f>IFERROR(CLEAN(HLOOKUP(B$1,'1.源数据-产品报告-消费降序'!B:B,ROW(),0)),"")</f>
        <v/>
      </c>
      <c r="C993" s="69" t="str">
        <f>IFERROR(CLEAN(HLOOKUP(C$1,'1.源数据-产品报告-消费降序'!C:C,ROW(),0)),"")</f>
        <v/>
      </c>
      <c r="D993" s="69" t="str">
        <f>IFERROR(CLEAN(HLOOKUP(D$1,'1.源数据-产品报告-消费降序'!D:D,ROW(),0)),"")</f>
        <v/>
      </c>
      <c r="E993" s="69" t="str">
        <f>IFERROR(CLEAN(HLOOKUP(E$1,'1.源数据-产品报告-消费降序'!E:E,ROW(),0)),"")</f>
        <v/>
      </c>
      <c r="F993" s="69" t="str">
        <f>IFERROR(CLEAN(HLOOKUP(F$1,'1.源数据-产品报告-消费降序'!F:F,ROW(),0)),"")</f>
        <v/>
      </c>
      <c r="G993" s="70">
        <f>IFERROR((HLOOKUP(G$1,'1.源数据-产品报告-消费降序'!G:G,ROW(),0)),"")</f>
        <v>0</v>
      </c>
      <c r="H993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3" s="69" t="str">
        <f>IFERROR(CLEAN(HLOOKUP(I$1,'1.源数据-产品报告-消费降序'!I:I,ROW(),0)),"")</f>
        <v/>
      </c>
      <c r="L993" s="69" t="str">
        <f>IFERROR(CLEAN(HLOOKUP(L$1,'1.源数据-产品报告-消费降序'!L:L,ROW(),0)),"")</f>
        <v/>
      </c>
      <c r="M993" s="69" t="str">
        <f>IFERROR(CLEAN(HLOOKUP(M$1,'1.源数据-产品报告-消费降序'!M:M,ROW(),0)),"")</f>
        <v/>
      </c>
      <c r="N993" s="69" t="str">
        <f>IFERROR(CLEAN(HLOOKUP(N$1,'1.源数据-产品报告-消费降序'!N:N,ROW(),0)),"")</f>
        <v/>
      </c>
      <c r="O993" s="69" t="str">
        <f>IFERROR(CLEAN(HLOOKUP(O$1,'1.源数据-产品报告-消费降序'!O:O,ROW(),0)),"")</f>
        <v/>
      </c>
      <c r="P993" s="69" t="str">
        <f>IFERROR(CLEAN(HLOOKUP(P$1,'1.源数据-产品报告-消费降序'!P:P,ROW(),0)),"")</f>
        <v/>
      </c>
      <c r="Q993" s="69" t="str">
        <f>IFERROR(CLEAN(HLOOKUP(Q$1,'1.源数据-产品报告-消费降序'!Q:Q,ROW(),0)),"")</f>
        <v/>
      </c>
      <c r="R993" s="69" t="str">
        <f>IFERROR(CLEAN(HLOOKUP(R$1,'1.源数据-产品报告-消费降序'!R:R,ROW(),0)),"")</f>
        <v/>
      </c>
      <c r="S993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3" s="69" t="str">
        <f>IFERROR(CLEAN(HLOOKUP(T$1,'1.源数据-产品报告-消费降序'!T:T,ROW(),0)),"")</f>
        <v/>
      </c>
      <c r="W993" s="69" t="str">
        <f>IFERROR(CLEAN(HLOOKUP(W$1,'1.源数据-产品报告-消费降序'!W:W,ROW(),0)),"")</f>
        <v/>
      </c>
      <c r="X993" s="69" t="str">
        <f>IFERROR(CLEAN(HLOOKUP(X$1,'1.源数据-产品报告-消费降序'!X:X,ROW(),0)),"")</f>
        <v/>
      </c>
      <c r="Y993" s="69" t="str">
        <f>IFERROR(CLEAN(HLOOKUP(Y$1,'1.源数据-产品报告-消费降序'!Y:Y,ROW(),0)),"")</f>
        <v/>
      </c>
      <c r="Z993" s="69" t="str">
        <f>IFERROR(CLEAN(HLOOKUP(Z$1,'1.源数据-产品报告-消费降序'!Z:Z,ROW(),0)),"")</f>
        <v/>
      </c>
      <c r="AA993" s="69" t="str">
        <f>IFERROR(CLEAN(HLOOKUP(AA$1,'1.源数据-产品报告-消费降序'!AA:AA,ROW(),0)),"")</f>
        <v/>
      </c>
      <c r="AB993" s="69" t="str">
        <f>IFERROR(CLEAN(HLOOKUP(AB$1,'1.源数据-产品报告-消费降序'!AB:AB,ROW(),0)),"")</f>
        <v/>
      </c>
      <c r="AC993" s="69" t="str">
        <f>IFERROR(CLEAN(HLOOKUP(AC$1,'1.源数据-产品报告-消费降序'!AC:AC,ROW(),0)),"")</f>
        <v/>
      </c>
      <c r="AD993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3" s="69" t="str">
        <f>IFERROR(CLEAN(HLOOKUP(AE$1,'1.源数据-产品报告-消费降序'!AE:AE,ROW(),0)),"")</f>
        <v/>
      </c>
      <c r="AH993" s="69" t="str">
        <f>IFERROR(CLEAN(HLOOKUP(AH$1,'1.源数据-产品报告-消费降序'!AH:AH,ROW(),0)),"")</f>
        <v/>
      </c>
      <c r="AI993" s="69" t="str">
        <f>IFERROR(CLEAN(HLOOKUP(AI$1,'1.源数据-产品报告-消费降序'!AI:AI,ROW(),0)),"")</f>
        <v/>
      </c>
      <c r="AJ993" s="69" t="str">
        <f>IFERROR(CLEAN(HLOOKUP(AJ$1,'1.源数据-产品报告-消费降序'!AJ:AJ,ROW(),0)),"")</f>
        <v/>
      </c>
      <c r="AK993" s="69" t="str">
        <f>IFERROR(CLEAN(HLOOKUP(AK$1,'1.源数据-产品报告-消费降序'!AK:AK,ROW(),0)),"")</f>
        <v/>
      </c>
      <c r="AL993" s="69" t="str">
        <f>IFERROR(CLEAN(HLOOKUP(AL$1,'1.源数据-产品报告-消费降序'!AL:AL,ROW(),0)),"")</f>
        <v/>
      </c>
      <c r="AM993" s="69" t="str">
        <f>IFERROR(CLEAN(HLOOKUP(AM$1,'1.源数据-产品报告-消费降序'!AM:AM,ROW(),0)),"")</f>
        <v/>
      </c>
      <c r="AN993" s="69" t="str">
        <f>IFERROR(CLEAN(HLOOKUP(AN$1,'1.源数据-产品报告-消费降序'!AN:AN,ROW(),0)),"")</f>
        <v/>
      </c>
      <c r="AO993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3" s="69" t="str">
        <f>IFERROR(CLEAN(HLOOKUP(AP$1,'1.源数据-产品报告-消费降序'!AP:AP,ROW(),0)),"")</f>
        <v/>
      </c>
      <c r="AS993" s="69" t="str">
        <f>IFERROR(CLEAN(HLOOKUP(AS$1,'1.源数据-产品报告-消费降序'!AS:AS,ROW(),0)),"")</f>
        <v/>
      </c>
      <c r="AT993" s="69" t="str">
        <f>IFERROR(CLEAN(HLOOKUP(AT$1,'1.源数据-产品报告-消费降序'!AT:AT,ROW(),0)),"")</f>
        <v/>
      </c>
      <c r="AU993" s="69" t="str">
        <f>IFERROR(CLEAN(HLOOKUP(AU$1,'1.源数据-产品报告-消费降序'!AU:AU,ROW(),0)),"")</f>
        <v/>
      </c>
      <c r="AV993" s="69" t="str">
        <f>IFERROR(CLEAN(HLOOKUP(AV$1,'1.源数据-产品报告-消费降序'!AV:AV,ROW(),0)),"")</f>
        <v/>
      </c>
      <c r="AW993" s="69" t="str">
        <f>IFERROR(CLEAN(HLOOKUP(AW$1,'1.源数据-产品报告-消费降序'!AW:AW,ROW(),0)),"")</f>
        <v/>
      </c>
      <c r="AX993" s="69" t="str">
        <f>IFERROR(CLEAN(HLOOKUP(AX$1,'1.源数据-产品报告-消费降序'!AX:AX,ROW(),0)),"")</f>
        <v/>
      </c>
      <c r="AY993" s="69" t="str">
        <f>IFERROR(CLEAN(HLOOKUP(AY$1,'1.源数据-产品报告-消费降序'!AY:AY,ROW(),0)),"")</f>
        <v/>
      </c>
      <c r="AZ993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3" s="69" t="str">
        <f>IFERROR(CLEAN(HLOOKUP(BA$1,'1.源数据-产品报告-消费降序'!BA:BA,ROW(),0)),"")</f>
        <v/>
      </c>
      <c r="BD993" s="69" t="str">
        <f>IFERROR(CLEAN(HLOOKUP(BD$1,'1.源数据-产品报告-消费降序'!BD:BD,ROW(),0)),"")</f>
        <v/>
      </c>
      <c r="BE993" s="69" t="str">
        <f>IFERROR(CLEAN(HLOOKUP(BE$1,'1.源数据-产品报告-消费降序'!BE:BE,ROW(),0)),"")</f>
        <v/>
      </c>
      <c r="BF993" s="69" t="str">
        <f>IFERROR(CLEAN(HLOOKUP(BF$1,'1.源数据-产品报告-消费降序'!BF:BF,ROW(),0)),"")</f>
        <v/>
      </c>
      <c r="BG993" s="69" t="str">
        <f>IFERROR(CLEAN(HLOOKUP(BG$1,'1.源数据-产品报告-消费降序'!BG:BG,ROW(),0)),"")</f>
        <v/>
      </c>
      <c r="BH993" s="69" t="str">
        <f>IFERROR(CLEAN(HLOOKUP(BH$1,'1.源数据-产品报告-消费降序'!BH:BH,ROW(),0)),"")</f>
        <v/>
      </c>
      <c r="BI993" s="69" t="str">
        <f>IFERROR(CLEAN(HLOOKUP(BI$1,'1.源数据-产品报告-消费降序'!BI:BI,ROW(),0)),"")</f>
        <v/>
      </c>
      <c r="BJ993" s="69" t="str">
        <f>IFERROR(CLEAN(HLOOKUP(BJ$1,'1.源数据-产品报告-消费降序'!BJ:BJ,ROW(),0)),"")</f>
        <v/>
      </c>
      <c r="BK993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3" s="69" t="str">
        <f>IFERROR(CLEAN(HLOOKUP(BL$1,'1.源数据-产品报告-消费降序'!BL:BL,ROW(),0)),"")</f>
        <v/>
      </c>
      <c r="BO993" s="69" t="str">
        <f>IFERROR(CLEAN(HLOOKUP(BO$1,'1.源数据-产品报告-消费降序'!BO:BO,ROW(),0)),"")</f>
        <v/>
      </c>
      <c r="BP993" s="69" t="str">
        <f>IFERROR(CLEAN(HLOOKUP(BP$1,'1.源数据-产品报告-消费降序'!BP:BP,ROW(),0)),"")</f>
        <v/>
      </c>
      <c r="BQ993" s="69" t="str">
        <f>IFERROR(CLEAN(HLOOKUP(BQ$1,'1.源数据-产品报告-消费降序'!BQ:BQ,ROW(),0)),"")</f>
        <v/>
      </c>
      <c r="BR993" s="69" t="str">
        <f>IFERROR(CLEAN(HLOOKUP(BR$1,'1.源数据-产品报告-消费降序'!BR:BR,ROW(),0)),"")</f>
        <v/>
      </c>
      <c r="BS993" s="69" t="str">
        <f>IFERROR(CLEAN(HLOOKUP(BS$1,'1.源数据-产品报告-消费降序'!BS:BS,ROW(),0)),"")</f>
        <v/>
      </c>
      <c r="BT993" s="69" t="str">
        <f>IFERROR(CLEAN(HLOOKUP(BT$1,'1.源数据-产品报告-消费降序'!BT:BT,ROW(),0)),"")</f>
        <v/>
      </c>
      <c r="BU993" s="69" t="str">
        <f>IFERROR(CLEAN(HLOOKUP(BU$1,'1.源数据-产品报告-消费降序'!BU:BU,ROW(),0)),"")</f>
        <v/>
      </c>
      <c r="BV993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3" s="69" t="str">
        <f>IFERROR(CLEAN(HLOOKUP(BW$1,'1.源数据-产品报告-消费降序'!BW:BW,ROW(),0)),"")</f>
        <v/>
      </c>
    </row>
    <row r="994" spans="1:75">
      <c r="A994" s="69" t="str">
        <f>IFERROR(CLEAN(HLOOKUP(A$1,'1.源数据-产品报告-消费降序'!A:A,ROW(),0)),"")</f>
        <v/>
      </c>
      <c r="B994" s="69" t="str">
        <f>IFERROR(CLEAN(HLOOKUP(B$1,'1.源数据-产品报告-消费降序'!B:B,ROW(),0)),"")</f>
        <v/>
      </c>
      <c r="C994" s="69" t="str">
        <f>IFERROR(CLEAN(HLOOKUP(C$1,'1.源数据-产品报告-消费降序'!C:C,ROW(),0)),"")</f>
        <v/>
      </c>
      <c r="D994" s="69" t="str">
        <f>IFERROR(CLEAN(HLOOKUP(D$1,'1.源数据-产品报告-消费降序'!D:D,ROW(),0)),"")</f>
        <v/>
      </c>
      <c r="E994" s="69" t="str">
        <f>IFERROR(CLEAN(HLOOKUP(E$1,'1.源数据-产品报告-消费降序'!E:E,ROW(),0)),"")</f>
        <v/>
      </c>
      <c r="F994" s="69" t="str">
        <f>IFERROR(CLEAN(HLOOKUP(F$1,'1.源数据-产品报告-消费降序'!F:F,ROW(),0)),"")</f>
        <v/>
      </c>
      <c r="G994" s="70">
        <f>IFERROR((HLOOKUP(G$1,'1.源数据-产品报告-消费降序'!G:G,ROW(),0)),"")</f>
        <v>0</v>
      </c>
      <c r="H994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4" s="69" t="str">
        <f>IFERROR(CLEAN(HLOOKUP(I$1,'1.源数据-产品报告-消费降序'!I:I,ROW(),0)),"")</f>
        <v/>
      </c>
      <c r="L994" s="69" t="str">
        <f>IFERROR(CLEAN(HLOOKUP(L$1,'1.源数据-产品报告-消费降序'!L:L,ROW(),0)),"")</f>
        <v/>
      </c>
      <c r="M994" s="69" t="str">
        <f>IFERROR(CLEAN(HLOOKUP(M$1,'1.源数据-产品报告-消费降序'!M:M,ROW(),0)),"")</f>
        <v/>
      </c>
      <c r="N994" s="69" t="str">
        <f>IFERROR(CLEAN(HLOOKUP(N$1,'1.源数据-产品报告-消费降序'!N:N,ROW(),0)),"")</f>
        <v/>
      </c>
      <c r="O994" s="69" t="str">
        <f>IFERROR(CLEAN(HLOOKUP(O$1,'1.源数据-产品报告-消费降序'!O:O,ROW(),0)),"")</f>
        <v/>
      </c>
      <c r="P994" s="69" t="str">
        <f>IFERROR(CLEAN(HLOOKUP(P$1,'1.源数据-产品报告-消费降序'!P:P,ROW(),0)),"")</f>
        <v/>
      </c>
      <c r="Q994" s="69" t="str">
        <f>IFERROR(CLEAN(HLOOKUP(Q$1,'1.源数据-产品报告-消费降序'!Q:Q,ROW(),0)),"")</f>
        <v/>
      </c>
      <c r="R994" s="69" t="str">
        <f>IFERROR(CLEAN(HLOOKUP(R$1,'1.源数据-产品报告-消费降序'!R:R,ROW(),0)),"")</f>
        <v/>
      </c>
      <c r="S994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4" s="69" t="str">
        <f>IFERROR(CLEAN(HLOOKUP(T$1,'1.源数据-产品报告-消费降序'!T:T,ROW(),0)),"")</f>
        <v/>
      </c>
      <c r="W994" s="69" t="str">
        <f>IFERROR(CLEAN(HLOOKUP(W$1,'1.源数据-产品报告-消费降序'!W:W,ROW(),0)),"")</f>
        <v/>
      </c>
      <c r="X994" s="69" t="str">
        <f>IFERROR(CLEAN(HLOOKUP(X$1,'1.源数据-产品报告-消费降序'!X:X,ROW(),0)),"")</f>
        <v/>
      </c>
      <c r="Y994" s="69" t="str">
        <f>IFERROR(CLEAN(HLOOKUP(Y$1,'1.源数据-产品报告-消费降序'!Y:Y,ROW(),0)),"")</f>
        <v/>
      </c>
      <c r="Z994" s="69" t="str">
        <f>IFERROR(CLEAN(HLOOKUP(Z$1,'1.源数据-产品报告-消费降序'!Z:Z,ROW(),0)),"")</f>
        <v/>
      </c>
      <c r="AA994" s="69" t="str">
        <f>IFERROR(CLEAN(HLOOKUP(AA$1,'1.源数据-产品报告-消费降序'!AA:AA,ROW(),0)),"")</f>
        <v/>
      </c>
      <c r="AB994" s="69" t="str">
        <f>IFERROR(CLEAN(HLOOKUP(AB$1,'1.源数据-产品报告-消费降序'!AB:AB,ROW(),0)),"")</f>
        <v/>
      </c>
      <c r="AC994" s="69" t="str">
        <f>IFERROR(CLEAN(HLOOKUP(AC$1,'1.源数据-产品报告-消费降序'!AC:AC,ROW(),0)),"")</f>
        <v/>
      </c>
      <c r="AD994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4" s="69" t="str">
        <f>IFERROR(CLEAN(HLOOKUP(AE$1,'1.源数据-产品报告-消费降序'!AE:AE,ROW(),0)),"")</f>
        <v/>
      </c>
      <c r="AH994" s="69" t="str">
        <f>IFERROR(CLEAN(HLOOKUP(AH$1,'1.源数据-产品报告-消费降序'!AH:AH,ROW(),0)),"")</f>
        <v/>
      </c>
      <c r="AI994" s="69" t="str">
        <f>IFERROR(CLEAN(HLOOKUP(AI$1,'1.源数据-产品报告-消费降序'!AI:AI,ROW(),0)),"")</f>
        <v/>
      </c>
      <c r="AJ994" s="69" t="str">
        <f>IFERROR(CLEAN(HLOOKUP(AJ$1,'1.源数据-产品报告-消费降序'!AJ:AJ,ROW(),0)),"")</f>
        <v/>
      </c>
      <c r="AK994" s="69" t="str">
        <f>IFERROR(CLEAN(HLOOKUP(AK$1,'1.源数据-产品报告-消费降序'!AK:AK,ROW(),0)),"")</f>
        <v/>
      </c>
      <c r="AL994" s="69" t="str">
        <f>IFERROR(CLEAN(HLOOKUP(AL$1,'1.源数据-产品报告-消费降序'!AL:AL,ROW(),0)),"")</f>
        <v/>
      </c>
      <c r="AM994" s="69" t="str">
        <f>IFERROR(CLEAN(HLOOKUP(AM$1,'1.源数据-产品报告-消费降序'!AM:AM,ROW(),0)),"")</f>
        <v/>
      </c>
      <c r="AN994" s="69" t="str">
        <f>IFERROR(CLEAN(HLOOKUP(AN$1,'1.源数据-产品报告-消费降序'!AN:AN,ROW(),0)),"")</f>
        <v/>
      </c>
      <c r="AO994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4" s="69" t="str">
        <f>IFERROR(CLEAN(HLOOKUP(AP$1,'1.源数据-产品报告-消费降序'!AP:AP,ROW(),0)),"")</f>
        <v/>
      </c>
      <c r="AS994" s="69" t="str">
        <f>IFERROR(CLEAN(HLOOKUP(AS$1,'1.源数据-产品报告-消费降序'!AS:AS,ROW(),0)),"")</f>
        <v/>
      </c>
      <c r="AT994" s="69" t="str">
        <f>IFERROR(CLEAN(HLOOKUP(AT$1,'1.源数据-产品报告-消费降序'!AT:AT,ROW(),0)),"")</f>
        <v/>
      </c>
      <c r="AU994" s="69" t="str">
        <f>IFERROR(CLEAN(HLOOKUP(AU$1,'1.源数据-产品报告-消费降序'!AU:AU,ROW(),0)),"")</f>
        <v/>
      </c>
      <c r="AV994" s="69" t="str">
        <f>IFERROR(CLEAN(HLOOKUP(AV$1,'1.源数据-产品报告-消费降序'!AV:AV,ROW(),0)),"")</f>
        <v/>
      </c>
      <c r="AW994" s="69" t="str">
        <f>IFERROR(CLEAN(HLOOKUP(AW$1,'1.源数据-产品报告-消费降序'!AW:AW,ROW(),0)),"")</f>
        <v/>
      </c>
      <c r="AX994" s="69" t="str">
        <f>IFERROR(CLEAN(HLOOKUP(AX$1,'1.源数据-产品报告-消费降序'!AX:AX,ROW(),0)),"")</f>
        <v/>
      </c>
      <c r="AY994" s="69" t="str">
        <f>IFERROR(CLEAN(HLOOKUP(AY$1,'1.源数据-产品报告-消费降序'!AY:AY,ROW(),0)),"")</f>
        <v/>
      </c>
      <c r="AZ994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4" s="69" t="str">
        <f>IFERROR(CLEAN(HLOOKUP(BA$1,'1.源数据-产品报告-消费降序'!BA:BA,ROW(),0)),"")</f>
        <v/>
      </c>
      <c r="BD994" s="69" t="str">
        <f>IFERROR(CLEAN(HLOOKUP(BD$1,'1.源数据-产品报告-消费降序'!BD:BD,ROW(),0)),"")</f>
        <v/>
      </c>
      <c r="BE994" s="69" t="str">
        <f>IFERROR(CLEAN(HLOOKUP(BE$1,'1.源数据-产品报告-消费降序'!BE:BE,ROW(),0)),"")</f>
        <v/>
      </c>
      <c r="BF994" s="69" t="str">
        <f>IFERROR(CLEAN(HLOOKUP(BF$1,'1.源数据-产品报告-消费降序'!BF:BF,ROW(),0)),"")</f>
        <v/>
      </c>
      <c r="BG994" s="69" t="str">
        <f>IFERROR(CLEAN(HLOOKUP(BG$1,'1.源数据-产品报告-消费降序'!BG:BG,ROW(),0)),"")</f>
        <v/>
      </c>
      <c r="BH994" s="69" t="str">
        <f>IFERROR(CLEAN(HLOOKUP(BH$1,'1.源数据-产品报告-消费降序'!BH:BH,ROW(),0)),"")</f>
        <v/>
      </c>
      <c r="BI994" s="69" t="str">
        <f>IFERROR(CLEAN(HLOOKUP(BI$1,'1.源数据-产品报告-消费降序'!BI:BI,ROW(),0)),"")</f>
        <v/>
      </c>
      <c r="BJ994" s="69" t="str">
        <f>IFERROR(CLEAN(HLOOKUP(BJ$1,'1.源数据-产品报告-消费降序'!BJ:BJ,ROW(),0)),"")</f>
        <v/>
      </c>
      <c r="BK994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4" s="69" t="str">
        <f>IFERROR(CLEAN(HLOOKUP(BL$1,'1.源数据-产品报告-消费降序'!BL:BL,ROW(),0)),"")</f>
        <v/>
      </c>
      <c r="BO994" s="69" t="str">
        <f>IFERROR(CLEAN(HLOOKUP(BO$1,'1.源数据-产品报告-消费降序'!BO:BO,ROW(),0)),"")</f>
        <v/>
      </c>
      <c r="BP994" s="69" t="str">
        <f>IFERROR(CLEAN(HLOOKUP(BP$1,'1.源数据-产品报告-消费降序'!BP:BP,ROW(),0)),"")</f>
        <v/>
      </c>
      <c r="BQ994" s="69" t="str">
        <f>IFERROR(CLEAN(HLOOKUP(BQ$1,'1.源数据-产品报告-消费降序'!BQ:BQ,ROW(),0)),"")</f>
        <v/>
      </c>
      <c r="BR994" s="69" t="str">
        <f>IFERROR(CLEAN(HLOOKUP(BR$1,'1.源数据-产品报告-消费降序'!BR:BR,ROW(),0)),"")</f>
        <v/>
      </c>
      <c r="BS994" s="69" t="str">
        <f>IFERROR(CLEAN(HLOOKUP(BS$1,'1.源数据-产品报告-消费降序'!BS:BS,ROW(),0)),"")</f>
        <v/>
      </c>
      <c r="BT994" s="69" t="str">
        <f>IFERROR(CLEAN(HLOOKUP(BT$1,'1.源数据-产品报告-消费降序'!BT:BT,ROW(),0)),"")</f>
        <v/>
      </c>
      <c r="BU994" s="69" t="str">
        <f>IFERROR(CLEAN(HLOOKUP(BU$1,'1.源数据-产品报告-消费降序'!BU:BU,ROW(),0)),"")</f>
        <v/>
      </c>
      <c r="BV994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4" s="69" t="str">
        <f>IFERROR(CLEAN(HLOOKUP(BW$1,'1.源数据-产品报告-消费降序'!BW:BW,ROW(),0)),"")</f>
        <v/>
      </c>
    </row>
    <row r="995" spans="1:75">
      <c r="A995" s="69" t="str">
        <f>IFERROR(CLEAN(HLOOKUP(A$1,'1.源数据-产品报告-消费降序'!A:A,ROW(),0)),"")</f>
        <v/>
      </c>
      <c r="B995" s="69" t="str">
        <f>IFERROR(CLEAN(HLOOKUP(B$1,'1.源数据-产品报告-消费降序'!B:B,ROW(),0)),"")</f>
        <v/>
      </c>
      <c r="C995" s="69" t="str">
        <f>IFERROR(CLEAN(HLOOKUP(C$1,'1.源数据-产品报告-消费降序'!C:C,ROW(),0)),"")</f>
        <v/>
      </c>
      <c r="D995" s="69" t="str">
        <f>IFERROR(CLEAN(HLOOKUP(D$1,'1.源数据-产品报告-消费降序'!D:D,ROW(),0)),"")</f>
        <v/>
      </c>
      <c r="E995" s="69" t="str">
        <f>IFERROR(CLEAN(HLOOKUP(E$1,'1.源数据-产品报告-消费降序'!E:E,ROW(),0)),"")</f>
        <v/>
      </c>
      <c r="F995" s="69" t="str">
        <f>IFERROR(CLEAN(HLOOKUP(F$1,'1.源数据-产品报告-消费降序'!F:F,ROW(),0)),"")</f>
        <v/>
      </c>
      <c r="G995" s="70">
        <f>IFERROR((HLOOKUP(G$1,'1.源数据-产品报告-消费降序'!G:G,ROW(),0)),"")</f>
        <v>0</v>
      </c>
      <c r="H995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5" s="69" t="str">
        <f>IFERROR(CLEAN(HLOOKUP(I$1,'1.源数据-产品报告-消费降序'!I:I,ROW(),0)),"")</f>
        <v/>
      </c>
      <c r="L995" s="69" t="str">
        <f>IFERROR(CLEAN(HLOOKUP(L$1,'1.源数据-产品报告-消费降序'!L:L,ROW(),0)),"")</f>
        <v/>
      </c>
      <c r="M995" s="69" t="str">
        <f>IFERROR(CLEAN(HLOOKUP(M$1,'1.源数据-产品报告-消费降序'!M:M,ROW(),0)),"")</f>
        <v/>
      </c>
      <c r="N995" s="69" t="str">
        <f>IFERROR(CLEAN(HLOOKUP(N$1,'1.源数据-产品报告-消费降序'!N:N,ROW(),0)),"")</f>
        <v/>
      </c>
      <c r="O995" s="69" t="str">
        <f>IFERROR(CLEAN(HLOOKUP(O$1,'1.源数据-产品报告-消费降序'!O:O,ROW(),0)),"")</f>
        <v/>
      </c>
      <c r="P995" s="69" t="str">
        <f>IFERROR(CLEAN(HLOOKUP(P$1,'1.源数据-产品报告-消费降序'!P:P,ROW(),0)),"")</f>
        <v/>
      </c>
      <c r="Q995" s="69" t="str">
        <f>IFERROR(CLEAN(HLOOKUP(Q$1,'1.源数据-产品报告-消费降序'!Q:Q,ROW(),0)),"")</f>
        <v/>
      </c>
      <c r="R995" s="69" t="str">
        <f>IFERROR(CLEAN(HLOOKUP(R$1,'1.源数据-产品报告-消费降序'!R:R,ROW(),0)),"")</f>
        <v/>
      </c>
      <c r="S995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5" s="69" t="str">
        <f>IFERROR(CLEAN(HLOOKUP(T$1,'1.源数据-产品报告-消费降序'!T:T,ROW(),0)),"")</f>
        <v/>
      </c>
      <c r="W995" s="69" t="str">
        <f>IFERROR(CLEAN(HLOOKUP(W$1,'1.源数据-产品报告-消费降序'!W:W,ROW(),0)),"")</f>
        <v/>
      </c>
      <c r="X995" s="69" t="str">
        <f>IFERROR(CLEAN(HLOOKUP(X$1,'1.源数据-产品报告-消费降序'!X:X,ROW(),0)),"")</f>
        <v/>
      </c>
      <c r="Y995" s="69" t="str">
        <f>IFERROR(CLEAN(HLOOKUP(Y$1,'1.源数据-产品报告-消费降序'!Y:Y,ROW(),0)),"")</f>
        <v/>
      </c>
      <c r="Z995" s="69" t="str">
        <f>IFERROR(CLEAN(HLOOKUP(Z$1,'1.源数据-产品报告-消费降序'!Z:Z,ROW(),0)),"")</f>
        <v/>
      </c>
      <c r="AA995" s="69" t="str">
        <f>IFERROR(CLEAN(HLOOKUP(AA$1,'1.源数据-产品报告-消费降序'!AA:AA,ROW(),0)),"")</f>
        <v/>
      </c>
      <c r="AB995" s="69" t="str">
        <f>IFERROR(CLEAN(HLOOKUP(AB$1,'1.源数据-产品报告-消费降序'!AB:AB,ROW(),0)),"")</f>
        <v/>
      </c>
      <c r="AC995" s="69" t="str">
        <f>IFERROR(CLEAN(HLOOKUP(AC$1,'1.源数据-产品报告-消费降序'!AC:AC,ROW(),0)),"")</f>
        <v/>
      </c>
      <c r="AD995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5" s="69" t="str">
        <f>IFERROR(CLEAN(HLOOKUP(AE$1,'1.源数据-产品报告-消费降序'!AE:AE,ROW(),0)),"")</f>
        <v/>
      </c>
      <c r="AH995" s="69" t="str">
        <f>IFERROR(CLEAN(HLOOKUP(AH$1,'1.源数据-产品报告-消费降序'!AH:AH,ROW(),0)),"")</f>
        <v/>
      </c>
      <c r="AI995" s="69" t="str">
        <f>IFERROR(CLEAN(HLOOKUP(AI$1,'1.源数据-产品报告-消费降序'!AI:AI,ROW(),0)),"")</f>
        <v/>
      </c>
      <c r="AJ995" s="69" t="str">
        <f>IFERROR(CLEAN(HLOOKUP(AJ$1,'1.源数据-产品报告-消费降序'!AJ:AJ,ROW(),0)),"")</f>
        <v/>
      </c>
      <c r="AK995" s="69" t="str">
        <f>IFERROR(CLEAN(HLOOKUP(AK$1,'1.源数据-产品报告-消费降序'!AK:AK,ROW(),0)),"")</f>
        <v/>
      </c>
      <c r="AL995" s="69" t="str">
        <f>IFERROR(CLEAN(HLOOKUP(AL$1,'1.源数据-产品报告-消费降序'!AL:AL,ROW(),0)),"")</f>
        <v/>
      </c>
      <c r="AM995" s="69" t="str">
        <f>IFERROR(CLEAN(HLOOKUP(AM$1,'1.源数据-产品报告-消费降序'!AM:AM,ROW(),0)),"")</f>
        <v/>
      </c>
      <c r="AN995" s="69" t="str">
        <f>IFERROR(CLEAN(HLOOKUP(AN$1,'1.源数据-产品报告-消费降序'!AN:AN,ROW(),0)),"")</f>
        <v/>
      </c>
      <c r="AO995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5" s="69" t="str">
        <f>IFERROR(CLEAN(HLOOKUP(AP$1,'1.源数据-产品报告-消费降序'!AP:AP,ROW(),0)),"")</f>
        <v/>
      </c>
      <c r="AS995" s="69" t="str">
        <f>IFERROR(CLEAN(HLOOKUP(AS$1,'1.源数据-产品报告-消费降序'!AS:AS,ROW(),0)),"")</f>
        <v/>
      </c>
      <c r="AT995" s="69" t="str">
        <f>IFERROR(CLEAN(HLOOKUP(AT$1,'1.源数据-产品报告-消费降序'!AT:AT,ROW(),0)),"")</f>
        <v/>
      </c>
      <c r="AU995" s="69" t="str">
        <f>IFERROR(CLEAN(HLOOKUP(AU$1,'1.源数据-产品报告-消费降序'!AU:AU,ROW(),0)),"")</f>
        <v/>
      </c>
      <c r="AV995" s="69" t="str">
        <f>IFERROR(CLEAN(HLOOKUP(AV$1,'1.源数据-产品报告-消费降序'!AV:AV,ROW(),0)),"")</f>
        <v/>
      </c>
      <c r="AW995" s="69" t="str">
        <f>IFERROR(CLEAN(HLOOKUP(AW$1,'1.源数据-产品报告-消费降序'!AW:AW,ROW(),0)),"")</f>
        <v/>
      </c>
      <c r="AX995" s="69" t="str">
        <f>IFERROR(CLEAN(HLOOKUP(AX$1,'1.源数据-产品报告-消费降序'!AX:AX,ROW(),0)),"")</f>
        <v/>
      </c>
      <c r="AY995" s="69" t="str">
        <f>IFERROR(CLEAN(HLOOKUP(AY$1,'1.源数据-产品报告-消费降序'!AY:AY,ROW(),0)),"")</f>
        <v/>
      </c>
      <c r="AZ995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5" s="69" t="str">
        <f>IFERROR(CLEAN(HLOOKUP(BA$1,'1.源数据-产品报告-消费降序'!BA:BA,ROW(),0)),"")</f>
        <v/>
      </c>
      <c r="BD995" s="69" t="str">
        <f>IFERROR(CLEAN(HLOOKUP(BD$1,'1.源数据-产品报告-消费降序'!BD:BD,ROW(),0)),"")</f>
        <v/>
      </c>
      <c r="BE995" s="69" t="str">
        <f>IFERROR(CLEAN(HLOOKUP(BE$1,'1.源数据-产品报告-消费降序'!BE:BE,ROW(),0)),"")</f>
        <v/>
      </c>
      <c r="BF995" s="69" t="str">
        <f>IFERROR(CLEAN(HLOOKUP(BF$1,'1.源数据-产品报告-消费降序'!BF:BF,ROW(),0)),"")</f>
        <v/>
      </c>
      <c r="BG995" s="69" t="str">
        <f>IFERROR(CLEAN(HLOOKUP(BG$1,'1.源数据-产品报告-消费降序'!BG:BG,ROW(),0)),"")</f>
        <v/>
      </c>
      <c r="BH995" s="69" t="str">
        <f>IFERROR(CLEAN(HLOOKUP(BH$1,'1.源数据-产品报告-消费降序'!BH:BH,ROW(),0)),"")</f>
        <v/>
      </c>
      <c r="BI995" s="69" t="str">
        <f>IFERROR(CLEAN(HLOOKUP(BI$1,'1.源数据-产品报告-消费降序'!BI:BI,ROW(),0)),"")</f>
        <v/>
      </c>
      <c r="BJ995" s="69" t="str">
        <f>IFERROR(CLEAN(HLOOKUP(BJ$1,'1.源数据-产品报告-消费降序'!BJ:BJ,ROW(),0)),"")</f>
        <v/>
      </c>
      <c r="BK995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5" s="69" t="str">
        <f>IFERROR(CLEAN(HLOOKUP(BL$1,'1.源数据-产品报告-消费降序'!BL:BL,ROW(),0)),"")</f>
        <v/>
      </c>
      <c r="BO995" s="69" t="str">
        <f>IFERROR(CLEAN(HLOOKUP(BO$1,'1.源数据-产品报告-消费降序'!BO:BO,ROW(),0)),"")</f>
        <v/>
      </c>
      <c r="BP995" s="69" t="str">
        <f>IFERROR(CLEAN(HLOOKUP(BP$1,'1.源数据-产品报告-消费降序'!BP:BP,ROW(),0)),"")</f>
        <v/>
      </c>
      <c r="BQ995" s="69" t="str">
        <f>IFERROR(CLEAN(HLOOKUP(BQ$1,'1.源数据-产品报告-消费降序'!BQ:BQ,ROW(),0)),"")</f>
        <v/>
      </c>
      <c r="BR995" s="69" t="str">
        <f>IFERROR(CLEAN(HLOOKUP(BR$1,'1.源数据-产品报告-消费降序'!BR:BR,ROW(),0)),"")</f>
        <v/>
      </c>
      <c r="BS995" s="69" t="str">
        <f>IFERROR(CLEAN(HLOOKUP(BS$1,'1.源数据-产品报告-消费降序'!BS:BS,ROW(),0)),"")</f>
        <v/>
      </c>
      <c r="BT995" s="69" t="str">
        <f>IFERROR(CLEAN(HLOOKUP(BT$1,'1.源数据-产品报告-消费降序'!BT:BT,ROW(),0)),"")</f>
        <v/>
      </c>
      <c r="BU995" s="69" t="str">
        <f>IFERROR(CLEAN(HLOOKUP(BU$1,'1.源数据-产品报告-消费降序'!BU:BU,ROW(),0)),"")</f>
        <v/>
      </c>
      <c r="BV995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5" s="69" t="str">
        <f>IFERROR(CLEAN(HLOOKUP(BW$1,'1.源数据-产品报告-消费降序'!BW:BW,ROW(),0)),"")</f>
        <v/>
      </c>
    </row>
    <row r="996" spans="1:75">
      <c r="A996" s="69" t="str">
        <f>IFERROR(CLEAN(HLOOKUP(A$1,'1.源数据-产品报告-消费降序'!A:A,ROW(),0)),"")</f>
        <v/>
      </c>
      <c r="B996" s="69" t="str">
        <f>IFERROR(CLEAN(HLOOKUP(B$1,'1.源数据-产品报告-消费降序'!B:B,ROW(),0)),"")</f>
        <v/>
      </c>
      <c r="C996" s="69" t="str">
        <f>IFERROR(CLEAN(HLOOKUP(C$1,'1.源数据-产品报告-消费降序'!C:C,ROW(),0)),"")</f>
        <v/>
      </c>
      <c r="D996" s="69" t="str">
        <f>IFERROR(CLEAN(HLOOKUP(D$1,'1.源数据-产品报告-消费降序'!D:D,ROW(),0)),"")</f>
        <v/>
      </c>
      <c r="E996" s="69" t="str">
        <f>IFERROR(CLEAN(HLOOKUP(E$1,'1.源数据-产品报告-消费降序'!E:E,ROW(),0)),"")</f>
        <v/>
      </c>
      <c r="F996" s="69" t="str">
        <f>IFERROR(CLEAN(HLOOKUP(F$1,'1.源数据-产品报告-消费降序'!F:F,ROW(),0)),"")</f>
        <v/>
      </c>
      <c r="G996" s="70">
        <f>IFERROR((HLOOKUP(G$1,'1.源数据-产品报告-消费降序'!G:G,ROW(),0)),"")</f>
        <v>0</v>
      </c>
      <c r="H996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6" s="69" t="str">
        <f>IFERROR(CLEAN(HLOOKUP(I$1,'1.源数据-产品报告-消费降序'!I:I,ROW(),0)),"")</f>
        <v/>
      </c>
      <c r="L996" s="69" t="str">
        <f>IFERROR(CLEAN(HLOOKUP(L$1,'1.源数据-产品报告-消费降序'!L:L,ROW(),0)),"")</f>
        <v/>
      </c>
      <c r="M996" s="69" t="str">
        <f>IFERROR(CLEAN(HLOOKUP(M$1,'1.源数据-产品报告-消费降序'!M:M,ROW(),0)),"")</f>
        <v/>
      </c>
      <c r="N996" s="69" t="str">
        <f>IFERROR(CLEAN(HLOOKUP(N$1,'1.源数据-产品报告-消费降序'!N:N,ROW(),0)),"")</f>
        <v/>
      </c>
      <c r="O996" s="69" t="str">
        <f>IFERROR(CLEAN(HLOOKUP(O$1,'1.源数据-产品报告-消费降序'!O:O,ROW(),0)),"")</f>
        <v/>
      </c>
      <c r="P996" s="69" t="str">
        <f>IFERROR(CLEAN(HLOOKUP(P$1,'1.源数据-产品报告-消费降序'!P:P,ROW(),0)),"")</f>
        <v/>
      </c>
      <c r="Q996" s="69" t="str">
        <f>IFERROR(CLEAN(HLOOKUP(Q$1,'1.源数据-产品报告-消费降序'!Q:Q,ROW(),0)),"")</f>
        <v/>
      </c>
      <c r="R996" s="69" t="str">
        <f>IFERROR(CLEAN(HLOOKUP(R$1,'1.源数据-产品报告-消费降序'!R:R,ROW(),0)),"")</f>
        <v/>
      </c>
      <c r="S996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6" s="69" t="str">
        <f>IFERROR(CLEAN(HLOOKUP(T$1,'1.源数据-产品报告-消费降序'!T:T,ROW(),0)),"")</f>
        <v/>
      </c>
      <c r="W996" s="69" t="str">
        <f>IFERROR(CLEAN(HLOOKUP(W$1,'1.源数据-产品报告-消费降序'!W:W,ROW(),0)),"")</f>
        <v/>
      </c>
      <c r="X996" s="69" t="str">
        <f>IFERROR(CLEAN(HLOOKUP(X$1,'1.源数据-产品报告-消费降序'!X:X,ROW(),0)),"")</f>
        <v/>
      </c>
      <c r="Y996" s="69" t="str">
        <f>IFERROR(CLEAN(HLOOKUP(Y$1,'1.源数据-产品报告-消费降序'!Y:Y,ROW(),0)),"")</f>
        <v/>
      </c>
      <c r="Z996" s="69" t="str">
        <f>IFERROR(CLEAN(HLOOKUP(Z$1,'1.源数据-产品报告-消费降序'!Z:Z,ROW(),0)),"")</f>
        <v/>
      </c>
      <c r="AA996" s="69" t="str">
        <f>IFERROR(CLEAN(HLOOKUP(AA$1,'1.源数据-产品报告-消费降序'!AA:AA,ROW(),0)),"")</f>
        <v/>
      </c>
      <c r="AB996" s="69" t="str">
        <f>IFERROR(CLEAN(HLOOKUP(AB$1,'1.源数据-产品报告-消费降序'!AB:AB,ROW(),0)),"")</f>
        <v/>
      </c>
      <c r="AC996" s="69" t="str">
        <f>IFERROR(CLEAN(HLOOKUP(AC$1,'1.源数据-产品报告-消费降序'!AC:AC,ROW(),0)),"")</f>
        <v/>
      </c>
      <c r="AD996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6" s="69" t="str">
        <f>IFERROR(CLEAN(HLOOKUP(AE$1,'1.源数据-产品报告-消费降序'!AE:AE,ROW(),0)),"")</f>
        <v/>
      </c>
      <c r="AH996" s="69" t="str">
        <f>IFERROR(CLEAN(HLOOKUP(AH$1,'1.源数据-产品报告-消费降序'!AH:AH,ROW(),0)),"")</f>
        <v/>
      </c>
      <c r="AI996" s="69" t="str">
        <f>IFERROR(CLEAN(HLOOKUP(AI$1,'1.源数据-产品报告-消费降序'!AI:AI,ROW(),0)),"")</f>
        <v/>
      </c>
      <c r="AJ996" s="69" t="str">
        <f>IFERROR(CLEAN(HLOOKUP(AJ$1,'1.源数据-产品报告-消费降序'!AJ:AJ,ROW(),0)),"")</f>
        <v/>
      </c>
      <c r="AK996" s="69" t="str">
        <f>IFERROR(CLEAN(HLOOKUP(AK$1,'1.源数据-产品报告-消费降序'!AK:AK,ROW(),0)),"")</f>
        <v/>
      </c>
      <c r="AL996" s="69" t="str">
        <f>IFERROR(CLEAN(HLOOKUP(AL$1,'1.源数据-产品报告-消费降序'!AL:AL,ROW(),0)),"")</f>
        <v/>
      </c>
      <c r="AM996" s="69" t="str">
        <f>IFERROR(CLEAN(HLOOKUP(AM$1,'1.源数据-产品报告-消费降序'!AM:AM,ROW(),0)),"")</f>
        <v/>
      </c>
      <c r="AN996" s="69" t="str">
        <f>IFERROR(CLEAN(HLOOKUP(AN$1,'1.源数据-产品报告-消费降序'!AN:AN,ROW(),0)),"")</f>
        <v/>
      </c>
      <c r="AO996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6" s="69" t="str">
        <f>IFERROR(CLEAN(HLOOKUP(AP$1,'1.源数据-产品报告-消费降序'!AP:AP,ROW(),0)),"")</f>
        <v/>
      </c>
      <c r="AS996" s="69" t="str">
        <f>IFERROR(CLEAN(HLOOKUP(AS$1,'1.源数据-产品报告-消费降序'!AS:AS,ROW(),0)),"")</f>
        <v/>
      </c>
      <c r="AT996" s="69" t="str">
        <f>IFERROR(CLEAN(HLOOKUP(AT$1,'1.源数据-产品报告-消费降序'!AT:AT,ROW(),0)),"")</f>
        <v/>
      </c>
      <c r="AU996" s="69" t="str">
        <f>IFERROR(CLEAN(HLOOKUP(AU$1,'1.源数据-产品报告-消费降序'!AU:AU,ROW(),0)),"")</f>
        <v/>
      </c>
      <c r="AV996" s="69" t="str">
        <f>IFERROR(CLEAN(HLOOKUP(AV$1,'1.源数据-产品报告-消费降序'!AV:AV,ROW(),0)),"")</f>
        <v/>
      </c>
      <c r="AW996" s="69" t="str">
        <f>IFERROR(CLEAN(HLOOKUP(AW$1,'1.源数据-产品报告-消费降序'!AW:AW,ROW(),0)),"")</f>
        <v/>
      </c>
      <c r="AX996" s="69" t="str">
        <f>IFERROR(CLEAN(HLOOKUP(AX$1,'1.源数据-产品报告-消费降序'!AX:AX,ROW(),0)),"")</f>
        <v/>
      </c>
      <c r="AY996" s="69" t="str">
        <f>IFERROR(CLEAN(HLOOKUP(AY$1,'1.源数据-产品报告-消费降序'!AY:AY,ROW(),0)),"")</f>
        <v/>
      </c>
      <c r="AZ996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6" s="69" t="str">
        <f>IFERROR(CLEAN(HLOOKUP(BA$1,'1.源数据-产品报告-消费降序'!BA:BA,ROW(),0)),"")</f>
        <v/>
      </c>
      <c r="BD996" s="69" t="str">
        <f>IFERROR(CLEAN(HLOOKUP(BD$1,'1.源数据-产品报告-消费降序'!BD:BD,ROW(),0)),"")</f>
        <v/>
      </c>
      <c r="BE996" s="69" t="str">
        <f>IFERROR(CLEAN(HLOOKUP(BE$1,'1.源数据-产品报告-消费降序'!BE:BE,ROW(),0)),"")</f>
        <v/>
      </c>
      <c r="BF996" s="69" t="str">
        <f>IFERROR(CLEAN(HLOOKUP(BF$1,'1.源数据-产品报告-消费降序'!BF:BF,ROW(),0)),"")</f>
        <v/>
      </c>
      <c r="BG996" s="69" t="str">
        <f>IFERROR(CLEAN(HLOOKUP(BG$1,'1.源数据-产品报告-消费降序'!BG:BG,ROW(),0)),"")</f>
        <v/>
      </c>
      <c r="BH996" s="69" t="str">
        <f>IFERROR(CLEAN(HLOOKUP(BH$1,'1.源数据-产品报告-消费降序'!BH:BH,ROW(),0)),"")</f>
        <v/>
      </c>
      <c r="BI996" s="69" t="str">
        <f>IFERROR(CLEAN(HLOOKUP(BI$1,'1.源数据-产品报告-消费降序'!BI:BI,ROW(),0)),"")</f>
        <v/>
      </c>
      <c r="BJ996" s="69" t="str">
        <f>IFERROR(CLEAN(HLOOKUP(BJ$1,'1.源数据-产品报告-消费降序'!BJ:BJ,ROW(),0)),"")</f>
        <v/>
      </c>
      <c r="BK996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6" s="69" t="str">
        <f>IFERROR(CLEAN(HLOOKUP(BL$1,'1.源数据-产品报告-消费降序'!BL:BL,ROW(),0)),"")</f>
        <v/>
      </c>
      <c r="BO996" s="69" t="str">
        <f>IFERROR(CLEAN(HLOOKUP(BO$1,'1.源数据-产品报告-消费降序'!BO:BO,ROW(),0)),"")</f>
        <v/>
      </c>
      <c r="BP996" s="69" t="str">
        <f>IFERROR(CLEAN(HLOOKUP(BP$1,'1.源数据-产品报告-消费降序'!BP:BP,ROW(),0)),"")</f>
        <v/>
      </c>
      <c r="BQ996" s="69" t="str">
        <f>IFERROR(CLEAN(HLOOKUP(BQ$1,'1.源数据-产品报告-消费降序'!BQ:BQ,ROW(),0)),"")</f>
        <v/>
      </c>
      <c r="BR996" s="69" t="str">
        <f>IFERROR(CLEAN(HLOOKUP(BR$1,'1.源数据-产品报告-消费降序'!BR:BR,ROW(),0)),"")</f>
        <v/>
      </c>
      <c r="BS996" s="69" t="str">
        <f>IFERROR(CLEAN(HLOOKUP(BS$1,'1.源数据-产品报告-消费降序'!BS:BS,ROW(),0)),"")</f>
        <v/>
      </c>
      <c r="BT996" s="69" t="str">
        <f>IFERROR(CLEAN(HLOOKUP(BT$1,'1.源数据-产品报告-消费降序'!BT:BT,ROW(),0)),"")</f>
        <v/>
      </c>
      <c r="BU996" s="69" t="str">
        <f>IFERROR(CLEAN(HLOOKUP(BU$1,'1.源数据-产品报告-消费降序'!BU:BU,ROW(),0)),"")</f>
        <v/>
      </c>
      <c r="BV996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6" s="69" t="str">
        <f>IFERROR(CLEAN(HLOOKUP(BW$1,'1.源数据-产品报告-消费降序'!BW:BW,ROW(),0)),"")</f>
        <v/>
      </c>
    </row>
    <row r="997" spans="1:75">
      <c r="A997" s="69" t="str">
        <f>IFERROR(CLEAN(HLOOKUP(A$1,'1.源数据-产品报告-消费降序'!A:A,ROW(),0)),"")</f>
        <v/>
      </c>
      <c r="B997" s="69" t="str">
        <f>IFERROR(CLEAN(HLOOKUP(B$1,'1.源数据-产品报告-消费降序'!B:B,ROW(),0)),"")</f>
        <v/>
      </c>
      <c r="C997" s="69" t="str">
        <f>IFERROR(CLEAN(HLOOKUP(C$1,'1.源数据-产品报告-消费降序'!C:C,ROW(),0)),"")</f>
        <v/>
      </c>
      <c r="D997" s="69" t="str">
        <f>IFERROR(CLEAN(HLOOKUP(D$1,'1.源数据-产品报告-消费降序'!D:D,ROW(),0)),"")</f>
        <v/>
      </c>
      <c r="E997" s="69" t="str">
        <f>IFERROR(CLEAN(HLOOKUP(E$1,'1.源数据-产品报告-消费降序'!E:E,ROW(),0)),"")</f>
        <v/>
      </c>
      <c r="F997" s="69" t="str">
        <f>IFERROR(CLEAN(HLOOKUP(F$1,'1.源数据-产品报告-消费降序'!F:F,ROW(),0)),"")</f>
        <v/>
      </c>
      <c r="G997" s="70">
        <f>IFERROR((HLOOKUP(G$1,'1.源数据-产品报告-消费降序'!G:G,ROW(),0)),"")</f>
        <v>0</v>
      </c>
      <c r="H997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7" s="69" t="str">
        <f>IFERROR(CLEAN(HLOOKUP(I$1,'1.源数据-产品报告-消费降序'!I:I,ROW(),0)),"")</f>
        <v/>
      </c>
      <c r="L997" s="69" t="str">
        <f>IFERROR(CLEAN(HLOOKUP(L$1,'1.源数据-产品报告-消费降序'!L:L,ROW(),0)),"")</f>
        <v/>
      </c>
      <c r="M997" s="69" t="str">
        <f>IFERROR(CLEAN(HLOOKUP(M$1,'1.源数据-产品报告-消费降序'!M:M,ROW(),0)),"")</f>
        <v/>
      </c>
      <c r="N997" s="69" t="str">
        <f>IFERROR(CLEAN(HLOOKUP(N$1,'1.源数据-产品报告-消费降序'!N:N,ROW(),0)),"")</f>
        <v/>
      </c>
      <c r="O997" s="69" t="str">
        <f>IFERROR(CLEAN(HLOOKUP(O$1,'1.源数据-产品报告-消费降序'!O:O,ROW(),0)),"")</f>
        <v/>
      </c>
      <c r="P997" s="69" t="str">
        <f>IFERROR(CLEAN(HLOOKUP(P$1,'1.源数据-产品报告-消费降序'!P:P,ROW(),0)),"")</f>
        <v/>
      </c>
      <c r="Q997" s="69" t="str">
        <f>IFERROR(CLEAN(HLOOKUP(Q$1,'1.源数据-产品报告-消费降序'!Q:Q,ROW(),0)),"")</f>
        <v/>
      </c>
      <c r="R997" s="69" t="str">
        <f>IFERROR(CLEAN(HLOOKUP(R$1,'1.源数据-产品报告-消费降序'!R:R,ROW(),0)),"")</f>
        <v/>
      </c>
      <c r="S997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7" s="69" t="str">
        <f>IFERROR(CLEAN(HLOOKUP(T$1,'1.源数据-产品报告-消费降序'!T:T,ROW(),0)),"")</f>
        <v/>
      </c>
      <c r="W997" s="69" t="str">
        <f>IFERROR(CLEAN(HLOOKUP(W$1,'1.源数据-产品报告-消费降序'!W:W,ROW(),0)),"")</f>
        <v/>
      </c>
      <c r="X997" s="69" t="str">
        <f>IFERROR(CLEAN(HLOOKUP(X$1,'1.源数据-产品报告-消费降序'!X:X,ROW(),0)),"")</f>
        <v/>
      </c>
      <c r="Y997" s="69" t="str">
        <f>IFERROR(CLEAN(HLOOKUP(Y$1,'1.源数据-产品报告-消费降序'!Y:Y,ROW(),0)),"")</f>
        <v/>
      </c>
      <c r="Z997" s="69" t="str">
        <f>IFERROR(CLEAN(HLOOKUP(Z$1,'1.源数据-产品报告-消费降序'!Z:Z,ROW(),0)),"")</f>
        <v/>
      </c>
      <c r="AA997" s="69" t="str">
        <f>IFERROR(CLEAN(HLOOKUP(AA$1,'1.源数据-产品报告-消费降序'!AA:AA,ROW(),0)),"")</f>
        <v/>
      </c>
      <c r="AB997" s="69" t="str">
        <f>IFERROR(CLEAN(HLOOKUP(AB$1,'1.源数据-产品报告-消费降序'!AB:AB,ROW(),0)),"")</f>
        <v/>
      </c>
      <c r="AC997" s="69" t="str">
        <f>IFERROR(CLEAN(HLOOKUP(AC$1,'1.源数据-产品报告-消费降序'!AC:AC,ROW(),0)),"")</f>
        <v/>
      </c>
      <c r="AD997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7" s="69" t="str">
        <f>IFERROR(CLEAN(HLOOKUP(AE$1,'1.源数据-产品报告-消费降序'!AE:AE,ROW(),0)),"")</f>
        <v/>
      </c>
      <c r="AH997" s="69" t="str">
        <f>IFERROR(CLEAN(HLOOKUP(AH$1,'1.源数据-产品报告-消费降序'!AH:AH,ROW(),0)),"")</f>
        <v/>
      </c>
      <c r="AI997" s="69" t="str">
        <f>IFERROR(CLEAN(HLOOKUP(AI$1,'1.源数据-产品报告-消费降序'!AI:AI,ROW(),0)),"")</f>
        <v/>
      </c>
      <c r="AJ997" s="69" t="str">
        <f>IFERROR(CLEAN(HLOOKUP(AJ$1,'1.源数据-产品报告-消费降序'!AJ:AJ,ROW(),0)),"")</f>
        <v/>
      </c>
      <c r="AK997" s="69" t="str">
        <f>IFERROR(CLEAN(HLOOKUP(AK$1,'1.源数据-产品报告-消费降序'!AK:AK,ROW(),0)),"")</f>
        <v/>
      </c>
      <c r="AL997" s="69" t="str">
        <f>IFERROR(CLEAN(HLOOKUP(AL$1,'1.源数据-产品报告-消费降序'!AL:AL,ROW(),0)),"")</f>
        <v/>
      </c>
      <c r="AM997" s="69" t="str">
        <f>IFERROR(CLEAN(HLOOKUP(AM$1,'1.源数据-产品报告-消费降序'!AM:AM,ROW(),0)),"")</f>
        <v/>
      </c>
      <c r="AN997" s="69" t="str">
        <f>IFERROR(CLEAN(HLOOKUP(AN$1,'1.源数据-产品报告-消费降序'!AN:AN,ROW(),0)),"")</f>
        <v/>
      </c>
      <c r="AO997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7" s="69" t="str">
        <f>IFERROR(CLEAN(HLOOKUP(AP$1,'1.源数据-产品报告-消费降序'!AP:AP,ROW(),0)),"")</f>
        <v/>
      </c>
      <c r="AS997" s="69" t="str">
        <f>IFERROR(CLEAN(HLOOKUP(AS$1,'1.源数据-产品报告-消费降序'!AS:AS,ROW(),0)),"")</f>
        <v/>
      </c>
      <c r="AT997" s="69" t="str">
        <f>IFERROR(CLEAN(HLOOKUP(AT$1,'1.源数据-产品报告-消费降序'!AT:AT,ROW(),0)),"")</f>
        <v/>
      </c>
      <c r="AU997" s="69" t="str">
        <f>IFERROR(CLEAN(HLOOKUP(AU$1,'1.源数据-产品报告-消费降序'!AU:AU,ROW(),0)),"")</f>
        <v/>
      </c>
      <c r="AV997" s="69" t="str">
        <f>IFERROR(CLEAN(HLOOKUP(AV$1,'1.源数据-产品报告-消费降序'!AV:AV,ROW(),0)),"")</f>
        <v/>
      </c>
      <c r="AW997" s="69" t="str">
        <f>IFERROR(CLEAN(HLOOKUP(AW$1,'1.源数据-产品报告-消费降序'!AW:AW,ROW(),0)),"")</f>
        <v/>
      </c>
      <c r="AX997" s="69" t="str">
        <f>IFERROR(CLEAN(HLOOKUP(AX$1,'1.源数据-产品报告-消费降序'!AX:AX,ROW(),0)),"")</f>
        <v/>
      </c>
      <c r="AY997" s="69" t="str">
        <f>IFERROR(CLEAN(HLOOKUP(AY$1,'1.源数据-产品报告-消费降序'!AY:AY,ROW(),0)),"")</f>
        <v/>
      </c>
      <c r="AZ997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7" s="69" t="str">
        <f>IFERROR(CLEAN(HLOOKUP(BA$1,'1.源数据-产品报告-消费降序'!BA:BA,ROW(),0)),"")</f>
        <v/>
      </c>
      <c r="BD997" s="69" t="str">
        <f>IFERROR(CLEAN(HLOOKUP(BD$1,'1.源数据-产品报告-消费降序'!BD:BD,ROW(),0)),"")</f>
        <v/>
      </c>
      <c r="BE997" s="69" t="str">
        <f>IFERROR(CLEAN(HLOOKUP(BE$1,'1.源数据-产品报告-消费降序'!BE:BE,ROW(),0)),"")</f>
        <v/>
      </c>
      <c r="BF997" s="69" t="str">
        <f>IFERROR(CLEAN(HLOOKUP(BF$1,'1.源数据-产品报告-消费降序'!BF:BF,ROW(),0)),"")</f>
        <v/>
      </c>
      <c r="BG997" s="69" t="str">
        <f>IFERROR(CLEAN(HLOOKUP(BG$1,'1.源数据-产品报告-消费降序'!BG:BG,ROW(),0)),"")</f>
        <v/>
      </c>
      <c r="BH997" s="69" t="str">
        <f>IFERROR(CLEAN(HLOOKUP(BH$1,'1.源数据-产品报告-消费降序'!BH:BH,ROW(),0)),"")</f>
        <v/>
      </c>
      <c r="BI997" s="69" t="str">
        <f>IFERROR(CLEAN(HLOOKUP(BI$1,'1.源数据-产品报告-消费降序'!BI:BI,ROW(),0)),"")</f>
        <v/>
      </c>
      <c r="BJ997" s="69" t="str">
        <f>IFERROR(CLEAN(HLOOKUP(BJ$1,'1.源数据-产品报告-消费降序'!BJ:BJ,ROW(),0)),"")</f>
        <v/>
      </c>
      <c r="BK997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7" s="69" t="str">
        <f>IFERROR(CLEAN(HLOOKUP(BL$1,'1.源数据-产品报告-消费降序'!BL:BL,ROW(),0)),"")</f>
        <v/>
      </c>
      <c r="BO997" s="69" t="str">
        <f>IFERROR(CLEAN(HLOOKUP(BO$1,'1.源数据-产品报告-消费降序'!BO:BO,ROW(),0)),"")</f>
        <v/>
      </c>
      <c r="BP997" s="69" t="str">
        <f>IFERROR(CLEAN(HLOOKUP(BP$1,'1.源数据-产品报告-消费降序'!BP:BP,ROW(),0)),"")</f>
        <v/>
      </c>
      <c r="BQ997" s="69" t="str">
        <f>IFERROR(CLEAN(HLOOKUP(BQ$1,'1.源数据-产品报告-消费降序'!BQ:BQ,ROW(),0)),"")</f>
        <v/>
      </c>
      <c r="BR997" s="69" t="str">
        <f>IFERROR(CLEAN(HLOOKUP(BR$1,'1.源数据-产品报告-消费降序'!BR:BR,ROW(),0)),"")</f>
        <v/>
      </c>
      <c r="BS997" s="69" t="str">
        <f>IFERROR(CLEAN(HLOOKUP(BS$1,'1.源数据-产品报告-消费降序'!BS:BS,ROW(),0)),"")</f>
        <v/>
      </c>
      <c r="BT997" s="69" t="str">
        <f>IFERROR(CLEAN(HLOOKUP(BT$1,'1.源数据-产品报告-消费降序'!BT:BT,ROW(),0)),"")</f>
        <v/>
      </c>
      <c r="BU997" s="69" t="str">
        <f>IFERROR(CLEAN(HLOOKUP(BU$1,'1.源数据-产品报告-消费降序'!BU:BU,ROW(),0)),"")</f>
        <v/>
      </c>
      <c r="BV997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7" s="69" t="str">
        <f>IFERROR(CLEAN(HLOOKUP(BW$1,'1.源数据-产品报告-消费降序'!BW:BW,ROW(),0)),"")</f>
        <v/>
      </c>
    </row>
    <row r="998" spans="1:75">
      <c r="A998" s="69" t="str">
        <f>IFERROR(CLEAN(HLOOKUP(A$1,'1.源数据-产品报告-消费降序'!A:A,ROW(),0)),"")</f>
        <v/>
      </c>
      <c r="B998" s="69" t="str">
        <f>IFERROR(CLEAN(HLOOKUP(B$1,'1.源数据-产品报告-消费降序'!B:B,ROW(),0)),"")</f>
        <v/>
      </c>
      <c r="C998" s="69" t="str">
        <f>IFERROR(CLEAN(HLOOKUP(C$1,'1.源数据-产品报告-消费降序'!C:C,ROW(),0)),"")</f>
        <v/>
      </c>
      <c r="D998" s="69" t="str">
        <f>IFERROR(CLEAN(HLOOKUP(D$1,'1.源数据-产品报告-消费降序'!D:D,ROW(),0)),"")</f>
        <v/>
      </c>
      <c r="E998" s="69" t="str">
        <f>IFERROR(CLEAN(HLOOKUP(E$1,'1.源数据-产品报告-消费降序'!E:E,ROW(),0)),"")</f>
        <v/>
      </c>
      <c r="F998" s="69" t="str">
        <f>IFERROR(CLEAN(HLOOKUP(F$1,'1.源数据-产品报告-消费降序'!F:F,ROW(),0)),"")</f>
        <v/>
      </c>
      <c r="G998" s="70">
        <f>IFERROR((HLOOKUP(G$1,'1.源数据-产品报告-消费降序'!G:G,ROW(),0)),"")</f>
        <v>0</v>
      </c>
      <c r="H998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8" s="69" t="str">
        <f>IFERROR(CLEAN(HLOOKUP(I$1,'1.源数据-产品报告-消费降序'!I:I,ROW(),0)),"")</f>
        <v/>
      </c>
      <c r="L998" s="69" t="str">
        <f>IFERROR(CLEAN(HLOOKUP(L$1,'1.源数据-产品报告-消费降序'!L:L,ROW(),0)),"")</f>
        <v/>
      </c>
      <c r="M998" s="69" t="str">
        <f>IFERROR(CLEAN(HLOOKUP(M$1,'1.源数据-产品报告-消费降序'!M:M,ROW(),0)),"")</f>
        <v/>
      </c>
      <c r="N998" s="69" t="str">
        <f>IFERROR(CLEAN(HLOOKUP(N$1,'1.源数据-产品报告-消费降序'!N:N,ROW(),0)),"")</f>
        <v/>
      </c>
      <c r="O998" s="69" t="str">
        <f>IFERROR(CLEAN(HLOOKUP(O$1,'1.源数据-产品报告-消费降序'!O:O,ROW(),0)),"")</f>
        <v/>
      </c>
      <c r="P998" s="69" t="str">
        <f>IFERROR(CLEAN(HLOOKUP(P$1,'1.源数据-产品报告-消费降序'!P:P,ROW(),0)),"")</f>
        <v/>
      </c>
      <c r="Q998" s="69" t="str">
        <f>IFERROR(CLEAN(HLOOKUP(Q$1,'1.源数据-产品报告-消费降序'!Q:Q,ROW(),0)),"")</f>
        <v/>
      </c>
      <c r="R998" s="69" t="str">
        <f>IFERROR(CLEAN(HLOOKUP(R$1,'1.源数据-产品报告-消费降序'!R:R,ROW(),0)),"")</f>
        <v/>
      </c>
      <c r="S998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8" s="69" t="str">
        <f>IFERROR(CLEAN(HLOOKUP(T$1,'1.源数据-产品报告-消费降序'!T:T,ROW(),0)),"")</f>
        <v/>
      </c>
      <c r="W998" s="69" t="str">
        <f>IFERROR(CLEAN(HLOOKUP(W$1,'1.源数据-产品报告-消费降序'!W:W,ROW(),0)),"")</f>
        <v/>
      </c>
      <c r="X998" s="69" t="str">
        <f>IFERROR(CLEAN(HLOOKUP(X$1,'1.源数据-产品报告-消费降序'!X:X,ROW(),0)),"")</f>
        <v/>
      </c>
      <c r="Y998" s="69" t="str">
        <f>IFERROR(CLEAN(HLOOKUP(Y$1,'1.源数据-产品报告-消费降序'!Y:Y,ROW(),0)),"")</f>
        <v/>
      </c>
      <c r="Z998" s="69" t="str">
        <f>IFERROR(CLEAN(HLOOKUP(Z$1,'1.源数据-产品报告-消费降序'!Z:Z,ROW(),0)),"")</f>
        <v/>
      </c>
      <c r="AA998" s="69" t="str">
        <f>IFERROR(CLEAN(HLOOKUP(AA$1,'1.源数据-产品报告-消费降序'!AA:AA,ROW(),0)),"")</f>
        <v/>
      </c>
      <c r="AB998" s="69" t="str">
        <f>IFERROR(CLEAN(HLOOKUP(AB$1,'1.源数据-产品报告-消费降序'!AB:AB,ROW(),0)),"")</f>
        <v/>
      </c>
      <c r="AC998" s="69" t="str">
        <f>IFERROR(CLEAN(HLOOKUP(AC$1,'1.源数据-产品报告-消费降序'!AC:AC,ROW(),0)),"")</f>
        <v/>
      </c>
      <c r="AD998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8" s="69" t="str">
        <f>IFERROR(CLEAN(HLOOKUP(AE$1,'1.源数据-产品报告-消费降序'!AE:AE,ROW(),0)),"")</f>
        <v/>
      </c>
      <c r="AH998" s="69" t="str">
        <f>IFERROR(CLEAN(HLOOKUP(AH$1,'1.源数据-产品报告-消费降序'!AH:AH,ROW(),0)),"")</f>
        <v/>
      </c>
      <c r="AI998" s="69" t="str">
        <f>IFERROR(CLEAN(HLOOKUP(AI$1,'1.源数据-产品报告-消费降序'!AI:AI,ROW(),0)),"")</f>
        <v/>
      </c>
      <c r="AJ998" s="69" t="str">
        <f>IFERROR(CLEAN(HLOOKUP(AJ$1,'1.源数据-产品报告-消费降序'!AJ:AJ,ROW(),0)),"")</f>
        <v/>
      </c>
      <c r="AK998" s="69" t="str">
        <f>IFERROR(CLEAN(HLOOKUP(AK$1,'1.源数据-产品报告-消费降序'!AK:AK,ROW(),0)),"")</f>
        <v/>
      </c>
      <c r="AL998" s="69" t="str">
        <f>IFERROR(CLEAN(HLOOKUP(AL$1,'1.源数据-产品报告-消费降序'!AL:AL,ROW(),0)),"")</f>
        <v/>
      </c>
      <c r="AM998" s="69" t="str">
        <f>IFERROR(CLEAN(HLOOKUP(AM$1,'1.源数据-产品报告-消费降序'!AM:AM,ROW(),0)),"")</f>
        <v/>
      </c>
      <c r="AN998" s="69" t="str">
        <f>IFERROR(CLEAN(HLOOKUP(AN$1,'1.源数据-产品报告-消费降序'!AN:AN,ROW(),0)),"")</f>
        <v/>
      </c>
      <c r="AO998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8" s="69" t="str">
        <f>IFERROR(CLEAN(HLOOKUP(AP$1,'1.源数据-产品报告-消费降序'!AP:AP,ROW(),0)),"")</f>
        <v/>
      </c>
      <c r="AS998" s="69" t="str">
        <f>IFERROR(CLEAN(HLOOKUP(AS$1,'1.源数据-产品报告-消费降序'!AS:AS,ROW(),0)),"")</f>
        <v/>
      </c>
      <c r="AT998" s="69" t="str">
        <f>IFERROR(CLEAN(HLOOKUP(AT$1,'1.源数据-产品报告-消费降序'!AT:AT,ROW(),0)),"")</f>
        <v/>
      </c>
      <c r="AU998" s="69" t="str">
        <f>IFERROR(CLEAN(HLOOKUP(AU$1,'1.源数据-产品报告-消费降序'!AU:AU,ROW(),0)),"")</f>
        <v/>
      </c>
      <c r="AV998" s="69" t="str">
        <f>IFERROR(CLEAN(HLOOKUP(AV$1,'1.源数据-产品报告-消费降序'!AV:AV,ROW(),0)),"")</f>
        <v/>
      </c>
      <c r="AW998" s="69" t="str">
        <f>IFERROR(CLEAN(HLOOKUP(AW$1,'1.源数据-产品报告-消费降序'!AW:AW,ROW(),0)),"")</f>
        <v/>
      </c>
      <c r="AX998" s="69" t="str">
        <f>IFERROR(CLEAN(HLOOKUP(AX$1,'1.源数据-产品报告-消费降序'!AX:AX,ROW(),0)),"")</f>
        <v/>
      </c>
      <c r="AY998" s="69" t="str">
        <f>IFERROR(CLEAN(HLOOKUP(AY$1,'1.源数据-产品报告-消费降序'!AY:AY,ROW(),0)),"")</f>
        <v/>
      </c>
      <c r="AZ998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8" s="69" t="str">
        <f>IFERROR(CLEAN(HLOOKUP(BA$1,'1.源数据-产品报告-消费降序'!BA:BA,ROW(),0)),"")</f>
        <v/>
      </c>
      <c r="BD998" s="69" t="str">
        <f>IFERROR(CLEAN(HLOOKUP(BD$1,'1.源数据-产品报告-消费降序'!BD:BD,ROW(),0)),"")</f>
        <v/>
      </c>
      <c r="BE998" s="69" t="str">
        <f>IFERROR(CLEAN(HLOOKUP(BE$1,'1.源数据-产品报告-消费降序'!BE:BE,ROW(),0)),"")</f>
        <v/>
      </c>
      <c r="BF998" s="69" t="str">
        <f>IFERROR(CLEAN(HLOOKUP(BF$1,'1.源数据-产品报告-消费降序'!BF:BF,ROW(),0)),"")</f>
        <v/>
      </c>
      <c r="BG998" s="69" t="str">
        <f>IFERROR(CLEAN(HLOOKUP(BG$1,'1.源数据-产品报告-消费降序'!BG:BG,ROW(),0)),"")</f>
        <v/>
      </c>
      <c r="BH998" s="69" t="str">
        <f>IFERROR(CLEAN(HLOOKUP(BH$1,'1.源数据-产品报告-消费降序'!BH:BH,ROW(),0)),"")</f>
        <v/>
      </c>
      <c r="BI998" s="69" t="str">
        <f>IFERROR(CLEAN(HLOOKUP(BI$1,'1.源数据-产品报告-消费降序'!BI:BI,ROW(),0)),"")</f>
        <v/>
      </c>
      <c r="BJ998" s="69" t="str">
        <f>IFERROR(CLEAN(HLOOKUP(BJ$1,'1.源数据-产品报告-消费降序'!BJ:BJ,ROW(),0)),"")</f>
        <v/>
      </c>
      <c r="BK998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8" s="69" t="str">
        <f>IFERROR(CLEAN(HLOOKUP(BL$1,'1.源数据-产品报告-消费降序'!BL:BL,ROW(),0)),"")</f>
        <v/>
      </c>
      <c r="BO998" s="69" t="str">
        <f>IFERROR(CLEAN(HLOOKUP(BO$1,'1.源数据-产品报告-消费降序'!BO:BO,ROW(),0)),"")</f>
        <v/>
      </c>
      <c r="BP998" s="69" t="str">
        <f>IFERROR(CLEAN(HLOOKUP(BP$1,'1.源数据-产品报告-消费降序'!BP:BP,ROW(),0)),"")</f>
        <v/>
      </c>
      <c r="BQ998" s="69" t="str">
        <f>IFERROR(CLEAN(HLOOKUP(BQ$1,'1.源数据-产品报告-消费降序'!BQ:BQ,ROW(),0)),"")</f>
        <v/>
      </c>
      <c r="BR998" s="69" t="str">
        <f>IFERROR(CLEAN(HLOOKUP(BR$1,'1.源数据-产品报告-消费降序'!BR:BR,ROW(),0)),"")</f>
        <v/>
      </c>
      <c r="BS998" s="69" t="str">
        <f>IFERROR(CLEAN(HLOOKUP(BS$1,'1.源数据-产品报告-消费降序'!BS:BS,ROW(),0)),"")</f>
        <v/>
      </c>
      <c r="BT998" s="69" t="str">
        <f>IFERROR(CLEAN(HLOOKUP(BT$1,'1.源数据-产品报告-消费降序'!BT:BT,ROW(),0)),"")</f>
        <v/>
      </c>
      <c r="BU998" s="69" t="str">
        <f>IFERROR(CLEAN(HLOOKUP(BU$1,'1.源数据-产品报告-消费降序'!BU:BU,ROW(),0)),"")</f>
        <v/>
      </c>
      <c r="BV998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8" s="69" t="str">
        <f>IFERROR(CLEAN(HLOOKUP(BW$1,'1.源数据-产品报告-消费降序'!BW:BW,ROW(),0)),"")</f>
        <v/>
      </c>
    </row>
    <row r="999" spans="1:75">
      <c r="A999" s="69" t="str">
        <f>IFERROR(CLEAN(HLOOKUP(A$1,'1.源数据-产品报告-消费降序'!A:A,ROW(),0)),"")</f>
        <v/>
      </c>
      <c r="B999" s="69" t="str">
        <f>IFERROR(CLEAN(HLOOKUP(B$1,'1.源数据-产品报告-消费降序'!B:B,ROW(),0)),"")</f>
        <v/>
      </c>
      <c r="C999" s="69" t="str">
        <f>IFERROR(CLEAN(HLOOKUP(C$1,'1.源数据-产品报告-消费降序'!C:C,ROW(),0)),"")</f>
        <v/>
      </c>
      <c r="D999" s="69" t="str">
        <f>IFERROR(CLEAN(HLOOKUP(D$1,'1.源数据-产品报告-消费降序'!D:D,ROW(),0)),"")</f>
        <v/>
      </c>
      <c r="E999" s="69" t="str">
        <f>IFERROR(CLEAN(HLOOKUP(E$1,'1.源数据-产品报告-消费降序'!E:E,ROW(),0)),"")</f>
        <v/>
      </c>
      <c r="F999" s="69" t="str">
        <f>IFERROR(CLEAN(HLOOKUP(F$1,'1.源数据-产品报告-消费降序'!F:F,ROW(),0)),"")</f>
        <v/>
      </c>
      <c r="G999" s="70">
        <f>IFERROR((HLOOKUP(G$1,'1.源数据-产品报告-消费降序'!G:G,ROW(),0)),"")</f>
        <v>0</v>
      </c>
      <c r="H999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999" s="69" t="str">
        <f>IFERROR(CLEAN(HLOOKUP(I$1,'1.源数据-产品报告-消费降序'!I:I,ROW(),0)),"")</f>
        <v/>
      </c>
      <c r="L999" s="69" t="str">
        <f>IFERROR(CLEAN(HLOOKUP(L$1,'1.源数据-产品报告-消费降序'!L:L,ROW(),0)),"")</f>
        <v/>
      </c>
      <c r="M999" s="69" t="str">
        <f>IFERROR(CLEAN(HLOOKUP(M$1,'1.源数据-产品报告-消费降序'!M:M,ROW(),0)),"")</f>
        <v/>
      </c>
      <c r="N999" s="69" t="str">
        <f>IFERROR(CLEAN(HLOOKUP(N$1,'1.源数据-产品报告-消费降序'!N:N,ROW(),0)),"")</f>
        <v/>
      </c>
      <c r="O999" s="69" t="str">
        <f>IFERROR(CLEAN(HLOOKUP(O$1,'1.源数据-产品报告-消费降序'!O:O,ROW(),0)),"")</f>
        <v/>
      </c>
      <c r="P999" s="69" t="str">
        <f>IFERROR(CLEAN(HLOOKUP(P$1,'1.源数据-产品报告-消费降序'!P:P,ROW(),0)),"")</f>
        <v/>
      </c>
      <c r="Q999" s="69" t="str">
        <f>IFERROR(CLEAN(HLOOKUP(Q$1,'1.源数据-产品报告-消费降序'!Q:Q,ROW(),0)),"")</f>
        <v/>
      </c>
      <c r="R999" s="69" t="str">
        <f>IFERROR(CLEAN(HLOOKUP(R$1,'1.源数据-产品报告-消费降序'!R:R,ROW(),0)),"")</f>
        <v/>
      </c>
      <c r="S999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999" s="69" t="str">
        <f>IFERROR(CLEAN(HLOOKUP(T$1,'1.源数据-产品报告-消费降序'!T:T,ROW(),0)),"")</f>
        <v/>
      </c>
      <c r="W999" s="69" t="str">
        <f>IFERROR(CLEAN(HLOOKUP(W$1,'1.源数据-产品报告-消费降序'!W:W,ROW(),0)),"")</f>
        <v/>
      </c>
      <c r="X999" s="69" t="str">
        <f>IFERROR(CLEAN(HLOOKUP(X$1,'1.源数据-产品报告-消费降序'!X:X,ROW(),0)),"")</f>
        <v/>
      </c>
      <c r="Y999" s="69" t="str">
        <f>IFERROR(CLEAN(HLOOKUP(Y$1,'1.源数据-产品报告-消费降序'!Y:Y,ROW(),0)),"")</f>
        <v/>
      </c>
      <c r="Z999" s="69" t="str">
        <f>IFERROR(CLEAN(HLOOKUP(Z$1,'1.源数据-产品报告-消费降序'!Z:Z,ROW(),0)),"")</f>
        <v/>
      </c>
      <c r="AA999" s="69" t="str">
        <f>IFERROR(CLEAN(HLOOKUP(AA$1,'1.源数据-产品报告-消费降序'!AA:AA,ROW(),0)),"")</f>
        <v/>
      </c>
      <c r="AB999" s="69" t="str">
        <f>IFERROR(CLEAN(HLOOKUP(AB$1,'1.源数据-产品报告-消费降序'!AB:AB,ROW(),0)),"")</f>
        <v/>
      </c>
      <c r="AC999" s="69" t="str">
        <f>IFERROR(CLEAN(HLOOKUP(AC$1,'1.源数据-产品报告-消费降序'!AC:AC,ROW(),0)),"")</f>
        <v/>
      </c>
      <c r="AD999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999" s="69" t="str">
        <f>IFERROR(CLEAN(HLOOKUP(AE$1,'1.源数据-产品报告-消费降序'!AE:AE,ROW(),0)),"")</f>
        <v/>
      </c>
      <c r="AH999" s="69" t="str">
        <f>IFERROR(CLEAN(HLOOKUP(AH$1,'1.源数据-产品报告-消费降序'!AH:AH,ROW(),0)),"")</f>
        <v/>
      </c>
      <c r="AI999" s="69" t="str">
        <f>IFERROR(CLEAN(HLOOKUP(AI$1,'1.源数据-产品报告-消费降序'!AI:AI,ROW(),0)),"")</f>
        <v/>
      </c>
      <c r="AJ999" s="69" t="str">
        <f>IFERROR(CLEAN(HLOOKUP(AJ$1,'1.源数据-产品报告-消费降序'!AJ:AJ,ROW(),0)),"")</f>
        <v/>
      </c>
      <c r="AK999" s="69" t="str">
        <f>IFERROR(CLEAN(HLOOKUP(AK$1,'1.源数据-产品报告-消费降序'!AK:AK,ROW(),0)),"")</f>
        <v/>
      </c>
      <c r="AL999" s="69" t="str">
        <f>IFERROR(CLEAN(HLOOKUP(AL$1,'1.源数据-产品报告-消费降序'!AL:AL,ROW(),0)),"")</f>
        <v/>
      </c>
      <c r="AM999" s="69" t="str">
        <f>IFERROR(CLEAN(HLOOKUP(AM$1,'1.源数据-产品报告-消费降序'!AM:AM,ROW(),0)),"")</f>
        <v/>
      </c>
      <c r="AN999" s="69" t="str">
        <f>IFERROR(CLEAN(HLOOKUP(AN$1,'1.源数据-产品报告-消费降序'!AN:AN,ROW(),0)),"")</f>
        <v/>
      </c>
      <c r="AO999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999" s="69" t="str">
        <f>IFERROR(CLEAN(HLOOKUP(AP$1,'1.源数据-产品报告-消费降序'!AP:AP,ROW(),0)),"")</f>
        <v/>
      </c>
      <c r="AS999" s="69" t="str">
        <f>IFERROR(CLEAN(HLOOKUP(AS$1,'1.源数据-产品报告-消费降序'!AS:AS,ROW(),0)),"")</f>
        <v/>
      </c>
      <c r="AT999" s="69" t="str">
        <f>IFERROR(CLEAN(HLOOKUP(AT$1,'1.源数据-产品报告-消费降序'!AT:AT,ROW(),0)),"")</f>
        <v/>
      </c>
      <c r="AU999" s="69" t="str">
        <f>IFERROR(CLEAN(HLOOKUP(AU$1,'1.源数据-产品报告-消费降序'!AU:AU,ROW(),0)),"")</f>
        <v/>
      </c>
      <c r="AV999" s="69" t="str">
        <f>IFERROR(CLEAN(HLOOKUP(AV$1,'1.源数据-产品报告-消费降序'!AV:AV,ROW(),0)),"")</f>
        <v/>
      </c>
      <c r="AW999" s="69" t="str">
        <f>IFERROR(CLEAN(HLOOKUP(AW$1,'1.源数据-产品报告-消费降序'!AW:AW,ROW(),0)),"")</f>
        <v/>
      </c>
      <c r="AX999" s="69" t="str">
        <f>IFERROR(CLEAN(HLOOKUP(AX$1,'1.源数据-产品报告-消费降序'!AX:AX,ROW(),0)),"")</f>
        <v/>
      </c>
      <c r="AY999" s="69" t="str">
        <f>IFERROR(CLEAN(HLOOKUP(AY$1,'1.源数据-产品报告-消费降序'!AY:AY,ROW(),0)),"")</f>
        <v/>
      </c>
      <c r="AZ999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999" s="69" t="str">
        <f>IFERROR(CLEAN(HLOOKUP(BA$1,'1.源数据-产品报告-消费降序'!BA:BA,ROW(),0)),"")</f>
        <v/>
      </c>
      <c r="BD999" s="69" t="str">
        <f>IFERROR(CLEAN(HLOOKUP(BD$1,'1.源数据-产品报告-消费降序'!BD:BD,ROW(),0)),"")</f>
        <v/>
      </c>
      <c r="BE999" s="69" t="str">
        <f>IFERROR(CLEAN(HLOOKUP(BE$1,'1.源数据-产品报告-消费降序'!BE:BE,ROW(),0)),"")</f>
        <v/>
      </c>
      <c r="BF999" s="69" t="str">
        <f>IFERROR(CLEAN(HLOOKUP(BF$1,'1.源数据-产品报告-消费降序'!BF:BF,ROW(),0)),"")</f>
        <v/>
      </c>
      <c r="BG999" s="69" t="str">
        <f>IFERROR(CLEAN(HLOOKUP(BG$1,'1.源数据-产品报告-消费降序'!BG:BG,ROW(),0)),"")</f>
        <v/>
      </c>
      <c r="BH999" s="69" t="str">
        <f>IFERROR(CLEAN(HLOOKUP(BH$1,'1.源数据-产品报告-消费降序'!BH:BH,ROW(),0)),"")</f>
        <v/>
      </c>
      <c r="BI999" s="69" t="str">
        <f>IFERROR(CLEAN(HLOOKUP(BI$1,'1.源数据-产品报告-消费降序'!BI:BI,ROW(),0)),"")</f>
        <v/>
      </c>
      <c r="BJ999" s="69" t="str">
        <f>IFERROR(CLEAN(HLOOKUP(BJ$1,'1.源数据-产品报告-消费降序'!BJ:BJ,ROW(),0)),"")</f>
        <v/>
      </c>
      <c r="BK999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999" s="69" t="str">
        <f>IFERROR(CLEAN(HLOOKUP(BL$1,'1.源数据-产品报告-消费降序'!BL:BL,ROW(),0)),"")</f>
        <v/>
      </c>
      <c r="BO999" s="69" t="str">
        <f>IFERROR(CLEAN(HLOOKUP(BO$1,'1.源数据-产品报告-消费降序'!BO:BO,ROW(),0)),"")</f>
        <v/>
      </c>
      <c r="BP999" s="69" t="str">
        <f>IFERROR(CLEAN(HLOOKUP(BP$1,'1.源数据-产品报告-消费降序'!BP:BP,ROW(),0)),"")</f>
        <v/>
      </c>
      <c r="BQ999" s="69" t="str">
        <f>IFERROR(CLEAN(HLOOKUP(BQ$1,'1.源数据-产品报告-消费降序'!BQ:BQ,ROW(),0)),"")</f>
        <v/>
      </c>
      <c r="BR999" s="69" t="str">
        <f>IFERROR(CLEAN(HLOOKUP(BR$1,'1.源数据-产品报告-消费降序'!BR:BR,ROW(),0)),"")</f>
        <v/>
      </c>
      <c r="BS999" s="69" t="str">
        <f>IFERROR(CLEAN(HLOOKUP(BS$1,'1.源数据-产品报告-消费降序'!BS:BS,ROW(),0)),"")</f>
        <v/>
      </c>
      <c r="BT999" s="69" t="str">
        <f>IFERROR(CLEAN(HLOOKUP(BT$1,'1.源数据-产品报告-消费降序'!BT:BT,ROW(),0)),"")</f>
        <v/>
      </c>
      <c r="BU999" s="69" t="str">
        <f>IFERROR(CLEAN(HLOOKUP(BU$1,'1.源数据-产品报告-消费降序'!BU:BU,ROW(),0)),"")</f>
        <v/>
      </c>
      <c r="BV999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999" s="69" t="str">
        <f>IFERROR(CLEAN(HLOOKUP(BW$1,'1.源数据-产品报告-消费降序'!BW:BW,ROW(),0)),"")</f>
        <v/>
      </c>
    </row>
    <row r="1000" spans="1:75">
      <c r="A1000" s="69" t="str">
        <f>IFERROR(CLEAN(HLOOKUP(A$1,'1.源数据-产品报告-消费降序'!A:A,ROW(),0)),"")</f>
        <v/>
      </c>
      <c r="B1000" s="69" t="str">
        <f>IFERROR(CLEAN(HLOOKUP(B$1,'1.源数据-产品报告-消费降序'!B:B,ROW(),0)),"")</f>
        <v/>
      </c>
      <c r="C1000" s="69" t="str">
        <f>IFERROR(CLEAN(HLOOKUP(C$1,'1.源数据-产品报告-消费降序'!C:C,ROW(),0)),"")</f>
        <v/>
      </c>
      <c r="D1000" s="69" t="str">
        <f>IFERROR(CLEAN(HLOOKUP(D$1,'1.源数据-产品报告-消费降序'!D:D,ROW(),0)),"")</f>
        <v/>
      </c>
      <c r="E1000" s="69" t="str">
        <f>IFERROR(CLEAN(HLOOKUP(E$1,'1.源数据-产品报告-消费降序'!E:E,ROW(),0)),"")</f>
        <v/>
      </c>
      <c r="F1000" s="69" t="str">
        <f>IFERROR(CLEAN(HLOOKUP(F$1,'1.源数据-产品报告-消费降序'!F:F,ROW(),0)),"")</f>
        <v/>
      </c>
      <c r="G1000" s="70">
        <f>IFERROR((HLOOKUP(G$1,'1.源数据-产品报告-消费降序'!G:G,ROW(),0)),"")</f>
        <v>0</v>
      </c>
      <c r="H1000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00" s="69" t="str">
        <f>IFERROR(CLEAN(HLOOKUP(I$1,'1.源数据-产品报告-消费降序'!I:I,ROW(),0)),"")</f>
        <v/>
      </c>
      <c r="L1000" s="69" t="str">
        <f>IFERROR(CLEAN(HLOOKUP(L$1,'1.源数据-产品报告-消费降序'!L:L,ROW(),0)),"")</f>
        <v/>
      </c>
      <c r="M1000" s="69" t="str">
        <f>IFERROR(CLEAN(HLOOKUP(M$1,'1.源数据-产品报告-消费降序'!M:M,ROW(),0)),"")</f>
        <v/>
      </c>
      <c r="N1000" s="69" t="str">
        <f>IFERROR(CLEAN(HLOOKUP(N$1,'1.源数据-产品报告-消费降序'!N:N,ROW(),0)),"")</f>
        <v/>
      </c>
      <c r="O1000" s="69" t="str">
        <f>IFERROR(CLEAN(HLOOKUP(O$1,'1.源数据-产品报告-消费降序'!O:O,ROW(),0)),"")</f>
        <v/>
      </c>
      <c r="P1000" s="69" t="str">
        <f>IFERROR(CLEAN(HLOOKUP(P$1,'1.源数据-产品报告-消费降序'!P:P,ROW(),0)),"")</f>
        <v/>
      </c>
      <c r="Q1000" s="69" t="str">
        <f>IFERROR(CLEAN(HLOOKUP(Q$1,'1.源数据-产品报告-消费降序'!Q:Q,ROW(),0)),"")</f>
        <v/>
      </c>
      <c r="R1000" s="69" t="str">
        <f>IFERROR(CLEAN(HLOOKUP(R$1,'1.源数据-产品报告-消费降序'!R:R,ROW(),0)),"")</f>
        <v/>
      </c>
      <c r="S1000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00" s="69" t="str">
        <f>IFERROR(CLEAN(HLOOKUP(T$1,'1.源数据-产品报告-消费降序'!T:T,ROW(),0)),"")</f>
        <v/>
      </c>
      <c r="W1000" s="69" t="str">
        <f>IFERROR(CLEAN(HLOOKUP(W$1,'1.源数据-产品报告-消费降序'!W:W,ROW(),0)),"")</f>
        <v/>
      </c>
      <c r="X1000" s="69" t="str">
        <f>IFERROR(CLEAN(HLOOKUP(X$1,'1.源数据-产品报告-消费降序'!X:X,ROW(),0)),"")</f>
        <v/>
      </c>
      <c r="Y1000" s="69" t="str">
        <f>IFERROR(CLEAN(HLOOKUP(Y$1,'1.源数据-产品报告-消费降序'!Y:Y,ROW(),0)),"")</f>
        <v/>
      </c>
      <c r="Z1000" s="69" t="str">
        <f>IFERROR(CLEAN(HLOOKUP(Z$1,'1.源数据-产品报告-消费降序'!Z:Z,ROW(),0)),"")</f>
        <v/>
      </c>
      <c r="AA1000" s="69" t="str">
        <f>IFERROR(CLEAN(HLOOKUP(AA$1,'1.源数据-产品报告-消费降序'!AA:AA,ROW(),0)),"")</f>
        <v/>
      </c>
      <c r="AB1000" s="69" t="str">
        <f>IFERROR(CLEAN(HLOOKUP(AB$1,'1.源数据-产品报告-消费降序'!AB:AB,ROW(),0)),"")</f>
        <v/>
      </c>
      <c r="AC1000" s="69" t="str">
        <f>IFERROR(CLEAN(HLOOKUP(AC$1,'1.源数据-产品报告-消费降序'!AC:AC,ROW(),0)),"")</f>
        <v/>
      </c>
      <c r="AD1000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00" s="69" t="str">
        <f>IFERROR(CLEAN(HLOOKUP(AE$1,'1.源数据-产品报告-消费降序'!AE:AE,ROW(),0)),"")</f>
        <v/>
      </c>
      <c r="AH1000" s="69" t="str">
        <f>IFERROR(CLEAN(HLOOKUP(AH$1,'1.源数据-产品报告-消费降序'!AH:AH,ROW(),0)),"")</f>
        <v/>
      </c>
      <c r="AI1000" s="69" t="str">
        <f>IFERROR(CLEAN(HLOOKUP(AI$1,'1.源数据-产品报告-消费降序'!AI:AI,ROW(),0)),"")</f>
        <v/>
      </c>
      <c r="AJ1000" s="69" t="str">
        <f>IFERROR(CLEAN(HLOOKUP(AJ$1,'1.源数据-产品报告-消费降序'!AJ:AJ,ROW(),0)),"")</f>
        <v/>
      </c>
      <c r="AK1000" s="69" t="str">
        <f>IFERROR(CLEAN(HLOOKUP(AK$1,'1.源数据-产品报告-消费降序'!AK:AK,ROW(),0)),"")</f>
        <v/>
      </c>
      <c r="AL1000" s="69" t="str">
        <f>IFERROR(CLEAN(HLOOKUP(AL$1,'1.源数据-产品报告-消费降序'!AL:AL,ROW(),0)),"")</f>
        <v/>
      </c>
      <c r="AM1000" s="69" t="str">
        <f>IFERROR(CLEAN(HLOOKUP(AM$1,'1.源数据-产品报告-消费降序'!AM:AM,ROW(),0)),"")</f>
        <v/>
      </c>
      <c r="AN1000" s="69" t="str">
        <f>IFERROR(CLEAN(HLOOKUP(AN$1,'1.源数据-产品报告-消费降序'!AN:AN,ROW(),0)),"")</f>
        <v/>
      </c>
      <c r="AO1000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00" s="69" t="str">
        <f>IFERROR(CLEAN(HLOOKUP(AP$1,'1.源数据-产品报告-消费降序'!AP:AP,ROW(),0)),"")</f>
        <v/>
      </c>
      <c r="AS1000" s="69" t="str">
        <f>IFERROR(CLEAN(HLOOKUP(AS$1,'1.源数据-产品报告-消费降序'!AS:AS,ROW(),0)),"")</f>
        <v/>
      </c>
      <c r="AT1000" s="69" t="str">
        <f>IFERROR(CLEAN(HLOOKUP(AT$1,'1.源数据-产品报告-消费降序'!AT:AT,ROW(),0)),"")</f>
        <v/>
      </c>
      <c r="AU1000" s="69" t="str">
        <f>IFERROR(CLEAN(HLOOKUP(AU$1,'1.源数据-产品报告-消费降序'!AU:AU,ROW(),0)),"")</f>
        <v/>
      </c>
      <c r="AV1000" s="69" t="str">
        <f>IFERROR(CLEAN(HLOOKUP(AV$1,'1.源数据-产品报告-消费降序'!AV:AV,ROW(),0)),"")</f>
        <v/>
      </c>
      <c r="AW1000" s="69" t="str">
        <f>IFERROR(CLEAN(HLOOKUP(AW$1,'1.源数据-产品报告-消费降序'!AW:AW,ROW(),0)),"")</f>
        <v/>
      </c>
      <c r="AX1000" s="69" t="str">
        <f>IFERROR(CLEAN(HLOOKUP(AX$1,'1.源数据-产品报告-消费降序'!AX:AX,ROW(),0)),"")</f>
        <v/>
      </c>
      <c r="AY1000" s="69" t="str">
        <f>IFERROR(CLEAN(HLOOKUP(AY$1,'1.源数据-产品报告-消费降序'!AY:AY,ROW(),0)),"")</f>
        <v/>
      </c>
      <c r="AZ1000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00" s="69" t="str">
        <f>IFERROR(CLEAN(HLOOKUP(BA$1,'1.源数据-产品报告-消费降序'!BA:BA,ROW(),0)),"")</f>
        <v/>
      </c>
      <c r="BD1000" s="69" t="str">
        <f>IFERROR(CLEAN(HLOOKUP(BD$1,'1.源数据-产品报告-消费降序'!BD:BD,ROW(),0)),"")</f>
        <v/>
      </c>
      <c r="BE1000" s="69" t="str">
        <f>IFERROR(CLEAN(HLOOKUP(BE$1,'1.源数据-产品报告-消费降序'!BE:BE,ROW(),0)),"")</f>
        <v/>
      </c>
      <c r="BF1000" s="69" t="str">
        <f>IFERROR(CLEAN(HLOOKUP(BF$1,'1.源数据-产品报告-消费降序'!BF:BF,ROW(),0)),"")</f>
        <v/>
      </c>
      <c r="BG1000" s="69" t="str">
        <f>IFERROR(CLEAN(HLOOKUP(BG$1,'1.源数据-产品报告-消费降序'!BG:BG,ROW(),0)),"")</f>
        <v/>
      </c>
      <c r="BH1000" s="69" t="str">
        <f>IFERROR(CLEAN(HLOOKUP(BH$1,'1.源数据-产品报告-消费降序'!BH:BH,ROW(),0)),"")</f>
        <v/>
      </c>
      <c r="BI1000" s="69" t="str">
        <f>IFERROR(CLEAN(HLOOKUP(BI$1,'1.源数据-产品报告-消费降序'!BI:BI,ROW(),0)),"")</f>
        <v/>
      </c>
      <c r="BJ1000" s="69" t="str">
        <f>IFERROR(CLEAN(HLOOKUP(BJ$1,'1.源数据-产品报告-消费降序'!BJ:BJ,ROW(),0)),"")</f>
        <v/>
      </c>
      <c r="BK1000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00" s="69" t="str">
        <f>IFERROR(CLEAN(HLOOKUP(BL$1,'1.源数据-产品报告-消费降序'!BL:BL,ROW(),0)),"")</f>
        <v/>
      </c>
      <c r="BO1000" s="69" t="str">
        <f>IFERROR(CLEAN(HLOOKUP(BO$1,'1.源数据-产品报告-消费降序'!BO:BO,ROW(),0)),"")</f>
        <v/>
      </c>
      <c r="BP1000" s="69" t="str">
        <f>IFERROR(CLEAN(HLOOKUP(BP$1,'1.源数据-产品报告-消费降序'!BP:BP,ROW(),0)),"")</f>
        <v/>
      </c>
      <c r="BQ1000" s="69" t="str">
        <f>IFERROR(CLEAN(HLOOKUP(BQ$1,'1.源数据-产品报告-消费降序'!BQ:BQ,ROW(),0)),"")</f>
        <v/>
      </c>
      <c r="BR1000" s="69" t="str">
        <f>IFERROR(CLEAN(HLOOKUP(BR$1,'1.源数据-产品报告-消费降序'!BR:BR,ROW(),0)),"")</f>
        <v/>
      </c>
      <c r="BS1000" s="69" t="str">
        <f>IFERROR(CLEAN(HLOOKUP(BS$1,'1.源数据-产品报告-消费降序'!BS:BS,ROW(),0)),"")</f>
        <v/>
      </c>
      <c r="BT1000" s="69" t="str">
        <f>IFERROR(CLEAN(HLOOKUP(BT$1,'1.源数据-产品报告-消费降序'!BT:BT,ROW(),0)),"")</f>
        <v/>
      </c>
      <c r="BU1000" s="69" t="str">
        <f>IFERROR(CLEAN(HLOOKUP(BU$1,'1.源数据-产品报告-消费降序'!BU:BU,ROW(),0)),"")</f>
        <v/>
      </c>
      <c r="BV1000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00" s="69" t="str">
        <f>IFERROR(CLEAN(HLOOKUP(BW$1,'1.源数据-产品报告-消费降序'!BW:BW,ROW(),0)),"")</f>
        <v/>
      </c>
    </row>
    <row r="1001" spans="1:75">
      <c r="A1001" s="69" t="str">
        <f>IFERROR(CLEAN(HLOOKUP(A$1,'1.源数据-产品报告-消费降序'!A:A,ROW(),0)),"")</f>
        <v/>
      </c>
      <c r="B1001" s="69" t="str">
        <f>IFERROR(CLEAN(HLOOKUP(B$1,'1.源数据-产品报告-消费降序'!B:B,ROW(),0)),"")</f>
        <v/>
      </c>
      <c r="C1001" s="69" t="str">
        <f>IFERROR(CLEAN(HLOOKUP(C$1,'1.源数据-产品报告-消费降序'!C:C,ROW(),0)),"")</f>
        <v/>
      </c>
      <c r="D1001" s="69" t="str">
        <f>IFERROR(CLEAN(HLOOKUP(D$1,'1.源数据-产品报告-消费降序'!D:D,ROW(),0)),"")</f>
        <v/>
      </c>
      <c r="E1001" s="69" t="str">
        <f>IFERROR(CLEAN(HLOOKUP(E$1,'1.源数据-产品报告-消费降序'!E:E,ROW(),0)),"")</f>
        <v/>
      </c>
      <c r="F1001" s="69" t="str">
        <f>IFERROR(CLEAN(HLOOKUP(F$1,'1.源数据-产品报告-消费降序'!F:F,ROW(),0)),"")</f>
        <v/>
      </c>
      <c r="G1001" s="70">
        <f>IFERROR((HLOOKUP(G$1,'1.源数据-产品报告-消费降序'!G:G,ROW(),0)),"")</f>
        <v>0</v>
      </c>
      <c r="H1001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01" s="69" t="str">
        <f>IFERROR(CLEAN(HLOOKUP(I$1,'1.源数据-产品报告-消费降序'!I:I,ROW(),0)),"")</f>
        <v/>
      </c>
      <c r="L1001" s="69" t="str">
        <f>IFERROR(CLEAN(HLOOKUP(L$1,'1.源数据-产品报告-消费降序'!L:L,ROW(),0)),"")</f>
        <v/>
      </c>
      <c r="M1001" s="69" t="str">
        <f>IFERROR(CLEAN(HLOOKUP(M$1,'1.源数据-产品报告-消费降序'!M:M,ROW(),0)),"")</f>
        <v/>
      </c>
      <c r="N1001" s="69" t="str">
        <f>IFERROR(CLEAN(HLOOKUP(N$1,'1.源数据-产品报告-消费降序'!N:N,ROW(),0)),"")</f>
        <v/>
      </c>
      <c r="O1001" s="69" t="str">
        <f>IFERROR(CLEAN(HLOOKUP(O$1,'1.源数据-产品报告-消费降序'!O:O,ROW(),0)),"")</f>
        <v/>
      </c>
      <c r="P1001" s="69" t="str">
        <f>IFERROR(CLEAN(HLOOKUP(P$1,'1.源数据-产品报告-消费降序'!P:P,ROW(),0)),"")</f>
        <v/>
      </c>
      <c r="Q1001" s="69" t="str">
        <f>IFERROR(CLEAN(HLOOKUP(Q$1,'1.源数据-产品报告-消费降序'!Q:Q,ROW(),0)),"")</f>
        <v/>
      </c>
      <c r="R1001" s="69" t="str">
        <f>IFERROR(CLEAN(HLOOKUP(R$1,'1.源数据-产品报告-消费降序'!R:R,ROW(),0)),"")</f>
        <v/>
      </c>
      <c r="S1001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01" s="69" t="str">
        <f>IFERROR(CLEAN(HLOOKUP(T$1,'1.源数据-产品报告-消费降序'!T:T,ROW(),0)),"")</f>
        <v/>
      </c>
      <c r="W1001" s="69" t="str">
        <f>IFERROR(CLEAN(HLOOKUP(W$1,'1.源数据-产品报告-消费降序'!W:W,ROW(),0)),"")</f>
        <v/>
      </c>
      <c r="X1001" s="69" t="str">
        <f>IFERROR(CLEAN(HLOOKUP(X$1,'1.源数据-产品报告-消费降序'!X:X,ROW(),0)),"")</f>
        <v/>
      </c>
      <c r="Y1001" s="69" t="str">
        <f>IFERROR(CLEAN(HLOOKUP(Y$1,'1.源数据-产品报告-消费降序'!Y:Y,ROW(),0)),"")</f>
        <v/>
      </c>
      <c r="Z1001" s="69" t="str">
        <f>IFERROR(CLEAN(HLOOKUP(Z$1,'1.源数据-产品报告-消费降序'!Z:Z,ROW(),0)),"")</f>
        <v/>
      </c>
      <c r="AA1001" s="69" t="str">
        <f>IFERROR(CLEAN(HLOOKUP(AA$1,'1.源数据-产品报告-消费降序'!AA:AA,ROW(),0)),"")</f>
        <v/>
      </c>
      <c r="AB1001" s="69" t="str">
        <f>IFERROR(CLEAN(HLOOKUP(AB$1,'1.源数据-产品报告-消费降序'!AB:AB,ROW(),0)),"")</f>
        <v/>
      </c>
      <c r="AC1001" s="69" t="str">
        <f>IFERROR(CLEAN(HLOOKUP(AC$1,'1.源数据-产品报告-消费降序'!AC:AC,ROW(),0)),"")</f>
        <v/>
      </c>
      <c r="AD1001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01" s="69" t="str">
        <f>IFERROR(CLEAN(HLOOKUP(AE$1,'1.源数据-产品报告-消费降序'!AE:AE,ROW(),0)),"")</f>
        <v/>
      </c>
      <c r="AH1001" s="69" t="str">
        <f>IFERROR(CLEAN(HLOOKUP(AH$1,'1.源数据-产品报告-消费降序'!AH:AH,ROW(),0)),"")</f>
        <v/>
      </c>
      <c r="AI1001" s="69" t="str">
        <f>IFERROR(CLEAN(HLOOKUP(AI$1,'1.源数据-产品报告-消费降序'!AI:AI,ROW(),0)),"")</f>
        <v/>
      </c>
      <c r="AJ1001" s="69" t="str">
        <f>IFERROR(CLEAN(HLOOKUP(AJ$1,'1.源数据-产品报告-消费降序'!AJ:AJ,ROW(),0)),"")</f>
        <v/>
      </c>
      <c r="AK1001" s="69" t="str">
        <f>IFERROR(CLEAN(HLOOKUP(AK$1,'1.源数据-产品报告-消费降序'!AK:AK,ROW(),0)),"")</f>
        <v/>
      </c>
      <c r="AL1001" s="69" t="str">
        <f>IFERROR(CLEAN(HLOOKUP(AL$1,'1.源数据-产品报告-消费降序'!AL:AL,ROW(),0)),"")</f>
        <v/>
      </c>
      <c r="AM1001" s="69" t="str">
        <f>IFERROR(CLEAN(HLOOKUP(AM$1,'1.源数据-产品报告-消费降序'!AM:AM,ROW(),0)),"")</f>
        <v/>
      </c>
      <c r="AN1001" s="69" t="str">
        <f>IFERROR(CLEAN(HLOOKUP(AN$1,'1.源数据-产品报告-消费降序'!AN:AN,ROW(),0)),"")</f>
        <v/>
      </c>
      <c r="AO1001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01" s="69" t="str">
        <f>IFERROR(CLEAN(HLOOKUP(AP$1,'1.源数据-产品报告-消费降序'!AP:AP,ROW(),0)),"")</f>
        <v/>
      </c>
      <c r="AS1001" s="69" t="str">
        <f>IFERROR(CLEAN(HLOOKUP(AS$1,'1.源数据-产品报告-消费降序'!AS:AS,ROW(),0)),"")</f>
        <v/>
      </c>
      <c r="AT1001" s="69" t="str">
        <f>IFERROR(CLEAN(HLOOKUP(AT$1,'1.源数据-产品报告-消费降序'!AT:AT,ROW(),0)),"")</f>
        <v/>
      </c>
      <c r="AU1001" s="69" t="str">
        <f>IFERROR(CLEAN(HLOOKUP(AU$1,'1.源数据-产品报告-消费降序'!AU:AU,ROW(),0)),"")</f>
        <v/>
      </c>
      <c r="AV1001" s="69" t="str">
        <f>IFERROR(CLEAN(HLOOKUP(AV$1,'1.源数据-产品报告-消费降序'!AV:AV,ROW(),0)),"")</f>
        <v/>
      </c>
      <c r="AW1001" s="69" t="str">
        <f>IFERROR(CLEAN(HLOOKUP(AW$1,'1.源数据-产品报告-消费降序'!AW:AW,ROW(),0)),"")</f>
        <v/>
      </c>
      <c r="AX1001" s="69" t="str">
        <f>IFERROR(CLEAN(HLOOKUP(AX$1,'1.源数据-产品报告-消费降序'!AX:AX,ROW(),0)),"")</f>
        <v/>
      </c>
      <c r="AY1001" s="69" t="str">
        <f>IFERROR(CLEAN(HLOOKUP(AY$1,'1.源数据-产品报告-消费降序'!AY:AY,ROW(),0)),"")</f>
        <v/>
      </c>
      <c r="AZ1001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01" s="69" t="str">
        <f>IFERROR(CLEAN(HLOOKUP(BA$1,'1.源数据-产品报告-消费降序'!BA:BA,ROW(),0)),"")</f>
        <v/>
      </c>
      <c r="BD1001" s="69" t="str">
        <f>IFERROR(CLEAN(HLOOKUP(BD$1,'1.源数据-产品报告-消费降序'!BD:BD,ROW(),0)),"")</f>
        <v/>
      </c>
      <c r="BE1001" s="69" t="str">
        <f>IFERROR(CLEAN(HLOOKUP(BE$1,'1.源数据-产品报告-消费降序'!BE:BE,ROW(),0)),"")</f>
        <v/>
      </c>
      <c r="BF1001" s="69" t="str">
        <f>IFERROR(CLEAN(HLOOKUP(BF$1,'1.源数据-产品报告-消费降序'!BF:BF,ROW(),0)),"")</f>
        <v/>
      </c>
      <c r="BG1001" s="69" t="str">
        <f>IFERROR(CLEAN(HLOOKUP(BG$1,'1.源数据-产品报告-消费降序'!BG:BG,ROW(),0)),"")</f>
        <v/>
      </c>
      <c r="BH1001" s="69" t="str">
        <f>IFERROR(CLEAN(HLOOKUP(BH$1,'1.源数据-产品报告-消费降序'!BH:BH,ROW(),0)),"")</f>
        <v/>
      </c>
      <c r="BI1001" s="69" t="str">
        <f>IFERROR(CLEAN(HLOOKUP(BI$1,'1.源数据-产品报告-消费降序'!BI:BI,ROW(),0)),"")</f>
        <v/>
      </c>
      <c r="BJ1001" s="69" t="str">
        <f>IFERROR(CLEAN(HLOOKUP(BJ$1,'1.源数据-产品报告-消费降序'!BJ:BJ,ROW(),0)),"")</f>
        <v/>
      </c>
      <c r="BK1001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01" s="69" t="str">
        <f>IFERROR(CLEAN(HLOOKUP(BL$1,'1.源数据-产品报告-消费降序'!BL:BL,ROW(),0)),"")</f>
        <v/>
      </c>
      <c r="BO1001" s="69" t="str">
        <f>IFERROR(CLEAN(HLOOKUP(BO$1,'1.源数据-产品报告-消费降序'!BO:BO,ROW(),0)),"")</f>
        <v/>
      </c>
      <c r="BP1001" s="69" t="str">
        <f>IFERROR(CLEAN(HLOOKUP(BP$1,'1.源数据-产品报告-消费降序'!BP:BP,ROW(),0)),"")</f>
        <v/>
      </c>
      <c r="BQ1001" s="69" t="str">
        <f>IFERROR(CLEAN(HLOOKUP(BQ$1,'1.源数据-产品报告-消费降序'!BQ:BQ,ROW(),0)),"")</f>
        <v/>
      </c>
      <c r="BR1001" s="69" t="str">
        <f>IFERROR(CLEAN(HLOOKUP(BR$1,'1.源数据-产品报告-消费降序'!BR:BR,ROW(),0)),"")</f>
        <v/>
      </c>
      <c r="BS1001" s="69" t="str">
        <f>IFERROR(CLEAN(HLOOKUP(BS$1,'1.源数据-产品报告-消费降序'!BS:BS,ROW(),0)),"")</f>
        <v/>
      </c>
      <c r="BT1001" s="69" t="str">
        <f>IFERROR(CLEAN(HLOOKUP(BT$1,'1.源数据-产品报告-消费降序'!BT:BT,ROW(),0)),"")</f>
        <v/>
      </c>
      <c r="BU1001" s="69" t="str">
        <f>IFERROR(CLEAN(HLOOKUP(BU$1,'1.源数据-产品报告-消费降序'!BU:BU,ROW(),0)),"")</f>
        <v/>
      </c>
      <c r="BV1001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01" s="69" t="str">
        <f>IFERROR(CLEAN(HLOOKUP(BW$1,'1.源数据-产品报告-消费降序'!BW:BW,ROW(),0)),"")</f>
        <v/>
      </c>
    </row>
    <row r="1002" spans="1:75">
      <c r="A1002" s="69" t="str">
        <f>IFERROR(CLEAN(HLOOKUP(A$1,'1.源数据-产品报告-消费降序'!A:A,ROW(),0)),"")</f>
        <v/>
      </c>
      <c r="B1002" s="69" t="str">
        <f>IFERROR(CLEAN(HLOOKUP(B$1,'1.源数据-产品报告-消费降序'!B:B,ROW(),0)),"")</f>
        <v/>
      </c>
      <c r="C1002" s="69" t="str">
        <f>IFERROR(CLEAN(HLOOKUP(C$1,'1.源数据-产品报告-消费降序'!C:C,ROW(),0)),"")</f>
        <v/>
      </c>
      <c r="D1002" s="69" t="str">
        <f>IFERROR(CLEAN(HLOOKUP(D$1,'1.源数据-产品报告-消费降序'!D:D,ROW(),0)),"")</f>
        <v/>
      </c>
      <c r="E1002" s="69" t="str">
        <f>IFERROR(CLEAN(HLOOKUP(E$1,'1.源数据-产品报告-消费降序'!E:E,ROW(),0)),"")</f>
        <v/>
      </c>
      <c r="F1002" s="69" t="str">
        <f>IFERROR(CLEAN(HLOOKUP(F$1,'1.源数据-产品报告-消费降序'!F:F,ROW(),0)),"")</f>
        <v/>
      </c>
      <c r="G1002" s="70">
        <f>IFERROR((HLOOKUP(G$1,'1.源数据-产品报告-消费降序'!G:G,ROW(),0)),"")</f>
        <v>0</v>
      </c>
      <c r="H1002" s="69" t="str">
        <f>IFERROR(VALUE(IF(LEFT(IFERROR(CLEAN(HLOOKUP(H$1,'1.源数据-产品报告-消费降序'!H:H,ROW(),0)),""),1)="￥",MID(IFERROR(CLEAN(HLOOKUP(H$1,'1.源数据-产品报告-消费降序'!H:H,ROW(),0)),""),2,20),MID(IFERROR(CLEAN(HLOOKUP(H$1,'1.源数据-产品报告-消费降序'!H:H,ROW(),0)),""),1,20))),"")</f>
        <v/>
      </c>
      <c r="I1002" s="69" t="str">
        <f>IFERROR(CLEAN(HLOOKUP(I$1,'1.源数据-产品报告-消费降序'!I:I,ROW(),0)),"")</f>
        <v/>
      </c>
      <c r="L1002" s="69" t="str">
        <f>IFERROR(CLEAN(HLOOKUP(L$1,'1.源数据-产品报告-消费降序'!L:L,ROW(),0)),"")</f>
        <v/>
      </c>
      <c r="M1002" s="69" t="str">
        <f>IFERROR(CLEAN(HLOOKUP(M$1,'1.源数据-产品报告-消费降序'!M:M,ROW(),0)),"")</f>
        <v/>
      </c>
      <c r="N1002" s="69" t="str">
        <f>IFERROR(CLEAN(HLOOKUP(N$1,'1.源数据-产品报告-消费降序'!N:N,ROW(),0)),"")</f>
        <v/>
      </c>
      <c r="O1002" s="69" t="str">
        <f>IFERROR(CLEAN(HLOOKUP(O$1,'1.源数据-产品报告-消费降序'!O:O,ROW(),0)),"")</f>
        <v/>
      </c>
      <c r="P1002" s="69" t="str">
        <f>IFERROR(CLEAN(HLOOKUP(P$1,'1.源数据-产品报告-消费降序'!P:P,ROW(),0)),"")</f>
        <v/>
      </c>
      <c r="Q1002" s="69" t="str">
        <f>IFERROR(CLEAN(HLOOKUP(Q$1,'1.源数据-产品报告-消费降序'!Q:Q,ROW(),0)),"")</f>
        <v/>
      </c>
      <c r="R1002" s="69" t="str">
        <f>IFERROR(CLEAN(HLOOKUP(R$1,'1.源数据-产品报告-消费降序'!R:R,ROW(),0)),"")</f>
        <v/>
      </c>
      <c r="S1002" s="69" t="str">
        <f>IFERROR(VALUE(IF(LEFT(IFERROR(CLEAN(HLOOKUP(S$1,'1.源数据-产品报告-消费降序'!S:S,ROW(),0)),""),1)="￥",MID(IFERROR(CLEAN(HLOOKUP(S$1,'1.源数据-产品报告-消费降序'!S:S,ROW(),0)),""),2,20),MID(IFERROR(CLEAN(HLOOKUP(S$1,'1.源数据-产品报告-消费降序'!S:S,ROW(),0)),""),1,20))),"")</f>
        <v/>
      </c>
      <c r="T1002" s="69" t="str">
        <f>IFERROR(CLEAN(HLOOKUP(T$1,'1.源数据-产品报告-消费降序'!T:T,ROW(),0)),"")</f>
        <v/>
      </c>
      <c r="W1002" s="69" t="str">
        <f>IFERROR(CLEAN(HLOOKUP(W$1,'1.源数据-产品报告-消费降序'!W:W,ROW(),0)),"")</f>
        <v/>
      </c>
      <c r="X1002" s="69" t="str">
        <f>IFERROR(CLEAN(HLOOKUP(X$1,'1.源数据-产品报告-消费降序'!X:X,ROW(),0)),"")</f>
        <v/>
      </c>
      <c r="Y1002" s="69" t="str">
        <f>IFERROR(CLEAN(HLOOKUP(Y$1,'1.源数据-产品报告-消费降序'!Y:Y,ROW(),0)),"")</f>
        <v/>
      </c>
      <c r="Z1002" s="69" t="str">
        <f>IFERROR(CLEAN(HLOOKUP(Z$1,'1.源数据-产品报告-消费降序'!Z:Z,ROW(),0)),"")</f>
        <v/>
      </c>
      <c r="AA1002" s="69" t="str">
        <f>IFERROR(CLEAN(HLOOKUP(AA$1,'1.源数据-产品报告-消费降序'!AA:AA,ROW(),0)),"")</f>
        <v/>
      </c>
      <c r="AB1002" s="69" t="str">
        <f>IFERROR(CLEAN(HLOOKUP(AB$1,'1.源数据-产品报告-消费降序'!AB:AB,ROW(),0)),"")</f>
        <v/>
      </c>
      <c r="AC1002" s="69" t="str">
        <f>IFERROR(CLEAN(HLOOKUP(AC$1,'1.源数据-产品报告-消费降序'!AC:AC,ROW(),0)),"")</f>
        <v/>
      </c>
      <c r="AD1002" s="69" t="str">
        <f>IFERROR(VALUE(IF(LEFT(IFERROR(CLEAN(HLOOKUP(AD$1,'1.源数据-产品报告-消费降序'!AD:AD,ROW(),0)),""),1)="￥",MID(IFERROR(CLEAN(HLOOKUP(AD$1,'1.源数据-产品报告-消费降序'!AD:AD,ROW(),0)),""),2,20),MID(IFERROR(CLEAN(HLOOKUP(AD$1,'1.源数据-产品报告-消费降序'!AD:AD,ROW(),0)),""),1,20))),"")</f>
        <v/>
      </c>
      <c r="AE1002" s="69" t="str">
        <f>IFERROR(CLEAN(HLOOKUP(AE$1,'1.源数据-产品报告-消费降序'!AE:AE,ROW(),0)),"")</f>
        <v/>
      </c>
      <c r="AH1002" s="69" t="str">
        <f>IFERROR(CLEAN(HLOOKUP(AH$1,'1.源数据-产品报告-消费降序'!AH:AH,ROW(),0)),"")</f>
        <v/>
      </c>
      <c r="AI1002" s="69" t="str">
        <f>IFERROR(CLEAN(HLOOKUP(AI$1,'1.源数据-产品报告-消费降序'!AI:AI,ROW(),0)),"")</f>
        <v/>
      </c>
      <c r="AJ1002" s="69" t="str">
        <f>IFERROR(CLEAN(HLOOKUP(AJ$1,'1.源数据-产品报告-消费降序'!AJ:AJ,ROW(),0)),"")</f>
        <v/>
      </c>
      <c r="AK1002" s="69" t="str">
        <f>IFERROR(CLEAN(HLOOKUP(AK$1,'1.源数据-产品报告-消费降序'!AK:AK,ROW(),0)),"")</f>
        <v/>
      </c>
      <c r="AL1002" s="69" t="str">
        <f>IFERROR(CLEAN(HLOOKUP(AL$1,'1.源数据-产品报告-消费降序'!AL:AL,ROW(),0)),"")</f>
        <v/>
      </c>
      <c r="AM1002" s="69" t="str">
        <f>IFERROR(CLEAN(HLOOKUP(AM$1,'1.源数据-产品报告-消费降序'!AM:AM,ROW(),0)),"")</f>
        <v/>
      </c>
      <c r="AN1002" s="69" t="str">
        <f>IFERROR(CLEAN(HLOOKUP(AN$1,'1.源数据-产品报告-消费降序'!AN:AN,ROW(),0)),"")</f>
        <v/>
      </c>
      <c r="AO1002" s="69" t="str">
        <f>IFERROR(VALUE(IF(LEFT(IFERROR(CLEAN(HLOOKUP(AO$1,'1.源数据-产品报告-消费降序'!AO:AO,ROW(),0)),""),1)="￥",MID(IFERROR(CLEAN(HLOOKUP(AO$1,'1.源数据-产品报告-消费降序'!AO:AO,ROW(),0)),""),2,20),MID(IFERROR(CLEAN(HLOOKUP(AO$1,'1.源数据-产品报告-消费降序'!AO:AO,ROW(),0)),""),1,20))),"")</f>
        <v/>
      </c>
      <c r="AP1002" s="69" t="str">
        <f>IFERROR(CLEAN(HLOOKUP(AP$1,'1.源数据-产品报告-消费降序'!AP:AP,ROW(),0)),"")</f>
        <v/>
      </c>
      <c r="AS1002" s="69" t="str">
        <f>IFERROR(CLEAN(HLOOKUP(AS$1,'1.源数据-产品报告-消费降序'!AS:AS,ROW(),0)),"")</f>
        <v/>
      </c>
      <c r="AT1002" s="69" t="str">
        <f>IFERROR(CLEAN(HLOOKUP(AT$1,'1.源数据-产品报告-消费降序'!AT:AT,ROW(),0)),"")</f>
        <v/>
      </c>
      <c r="AU1002" s="69" t="str">
        <f>IFERROR(CLEAN(HLOOKUP(AU$1,'1.源数据-产品报告-消费降序'!AU:AU,ROW(),0)),"")</f>
        <v/>
      </c>
      <c r="AV1002" s="69" t="str">
        <f>IFERROR(CLEAN(HLOOKUP(AV$1,'1.源数据-产品报告-消费降序'!AV:AV,ROW(),0)),"")</f>
        <v/>
      </c>
      <c r="AW1002" s="69" t="str">
        <f>IFERROR(CLEAN(HLOOKUP(AW$1,'1.源数据-产品报告-消费降序'!AW:AW,ROW(),0)),"")</f>
        <v/>
      </c>
      <c r="AX1002" s="69" t="str">
        <f>IFERROR(CLEAN(HLOOKUP(AX$1,'1.源数据-产品报告-消费降序'!AX:AX,ROW(),0)),"")</f>
        <v/>
      </c>
      <c r="AY1002" s="69" t="str">
        <f>IFERROR(CLEAN(HLOOKUP(AY$1,'1.源数据-产品报告-消费降序'!AY:AY,ROW(),0)),"")</f>
        <v/>
      </c>
      <c r="AZ1002" s="69" t="str">
        <f>IFERROR(VALUE(IF(LEFT(IFERROR(CLEAN(HLOOKUP(AZ$1,'1.源数据-产品报告-消费降序'!AZ:AZ,ROW(),0)),""),1)="￥",MID(IFERROR(CLEAN(HLOOKUP(AZ$1,'1.源数据-产品报告-消费降序'!AZ:AZ,ROW(),0)),""),2,20),MID(IFERROR(CLEAN(HLOOKUP(AZ$1,'1.源数据-产品报告-消费降序'!AZ:AZ,ROW(),0)),""),1,20))),"")</f>
        <v/>
      </c>
      <c r="BA1002" s="69" t="str">
        <f>IFERROR(CLEAN(HLOOKUP(BA$1,'1.源数据-产品报告-消费降序'!BA:BA,ROW(),0)),"")</f>
        <v/>
      </c>
      <c r="BD1002" s="69" t="str">
        <f>IFERROR(CLEAN(HLOOKUP(BD$1,'1.源数据-产品报告-消费降序'!BD:BD,ROW(),0)),"")</f>
        <v/>
      </c>
      <c r="BE1002" s="69" t="str">
        <f>IFERROR(CLEAN(HLOOKUP(BE$1,'1.源数据-产品报告-消费降序'!BE:BE,ROW(),0)),"")</f>
        <v/>
      </c>
      <c r="BF1002" s="69" t="str">
        <f>IFERROR(CLEAN(HLOOKUP(BF$1,'1.源数据-产品报告-消费降序'!BF:BF,ROW(),0)),"")</f>
        <v/>
      </c>
      <c r="BG1002" s="69" t="str">
        <f>IFERROR(CLEAN(HLOOKUP(BG$1,'1.源数据-产品报告-消费降序'!BG:BG,ROW(),0)),"")</f>
        <v/>
      </c>
      <c r="BH1002" s="69" t="str">
        <f>IFERROR(CLEAN(HLOOKUP(BH$1,'1.源数据-产品报告-消费降序'!BH:BH,ROW(),0)),"")</f>
        <v/>
      </c>
      <c r="BI1002" s="69" t="str">
        <f>IFERROR(CLEAN(HLOOKUP(BI$1,'1.源数据-产品报告-消费降序'!BI:BI,ROW(),0)),"")</f>
        <v/>
      </c>
      <c r="BJ1002" s="69" t="str">
        <f>IFERROR(CLEAN(HLOOKUP(BJ$1,'1.源数据-产品报告-消费降序'!BJ:BJ,ROW(),0)),"")</f>
        <v/>
      </c>
      <c r="BK1002" s="69" t="str">
        <f>IFERROR(VALUE(IF(LEFT(IFERROR(CLEAN(HLOOKUP(BK$1,'1.源数据-产品报告-消费降序'!BK:BK,ROW(),0)),""),1)="￥",MID(IFERROR(CLEAN(HLOOKUP(BK$1,'1.源数据-产品报告-消费降序'!BK:BK,ROW(),0)),""),2,20),MID(IFERROR(CLEAN(HLOOKUP(BK$1,'1.源数据-产品报告-消费降序'!BK:BK,ROW(),0)),""),1,20))),"")</f>
        <v/>
      </c>
      <c r="BL1002" s="69" t="str">
        <f>IFERROR(CLEAN(HLOOKUP(BL$1,'1.源数据-产品报告-消费降序'!BL:BL,ROW(),0)),"")</f>
        <v/>
      </c>
      <c r="BO1002" s="69" t="str">
        <f>IFERROR(CLEAN(HLOOKUP(BO$1,'1.源数据-产品报告-消费降序'!BO:BO,ROW(),0)),"")</f>
        <v/>
      </c>
      <c r="BP1002" s="69" t="str">
        <f>IFERROR(CLEAN(HLOOKUP(BP$1,'1.源数据-产品报告-消费降序'!BP:BP,ROW(),0)),"")</f>
        <v/>
      </c>
      <c r="BQ1002" s="69" t="str">
        <f>IFERROR(CLEAN(HLOOKUP(BQ$1,'1.源数据-产品报告-消费降序'!BQ:BQ,ROW(),0)),"")</f>
        <v/>
      </c>
      <c r="BR1002" s="69" t="str">
        <f>IFERROR(CLEAN(HLOOKUP(BR$1,'1.源数据-产品报告-消费降序'!BR:BR,ROW(),0)),"")</f>
        <v/>
      </c>
      <c r="BS1002" s="69" t="str">
        <f>IFERROR(CLEAN(HLOOKUP(BS$1,'1.源数据-产品报告-消费降序'!BS:BS,ROW(),0)),"")</f>
        <v/>
      </c>
      <c r="BT1002" s="69" t="str">
        <f>IFERROR(CLEAN(HLOOKUP(BT$1,'1.源数据-产品报告-消费降序'!BT:BT,ROW(),0)),"")</f>
        <v/>
      </c>
      <c r="BU1002" s="69" t="str">
        <f>IFERROR(CLEAN(HLOOKUP(BU$1,'1.源数据-产品报告-消费降序'!BU:BU,ROW(),0)),"")</f>
        <v/>
      </c>
      <c r="BV1002" s="69" t="str">
        <f>IFERROR(VALUE(IF(LEFT(IFERROR(CLEAN(HLOOKUP(BV$1,'1.源数据-产品报告-消费降序'!BV:BV,ROW(),0)),""),1)="￥",MID(IFERROR(CLEAN(HLOOKUP(BV$1,'1.源数据-产品报告-消费降序'!BV:BV,ROW(),0)),""),2,20),MID(IFERROR(CLEAN(HLOOKUP(BV$1,'1.源数据-产品报告-消费降序'!BV:BV,ROW(),0)),""),1,20))),"")</f>
        <v/>
      </c>
      <c r="BW1002" s="69" t="str">
        <f>IFERROR(CLEAN(HLOOKUP(BW$1,'1.源数据-产品报告-消费降序'!BW:BW,ROW(),0)),"")</f>
        <v/>
      </c>
    </row>
  </sheetData>
  <phoneticPr fontId="2" type="noConversion"/>
  <conditionalFormatting sqref="J11:J18 J1 J3:J9 J20:J29">
    <cfRule type="duplicateValues" dxfId="18" priority="2"/>
  </conditionalFormatting>
  <conditionalFormatting sqref="J11:J18 J1 J3:J7 J20:J29">
    <cfRule type="duplicateValues" dxfId="17" priority="3"/>
  </conditionalFormatting>
  <conditionalFormatting sqref="J3:J29 J1">
    <cfRule type="duplicateValues" dxfId="1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DB2F-98B5-0445-812D-D97D60E0B208}">
  <dimension ref="A1:T183"/>
  <sheetViews>
    <sheetView workbookViewId="0"/>
  </sheetViews>
  <sheetFormatPr baseColWidth="10" defaultRowHeight="16"/>
  <cols>
    <col min="1" max="20" width="20" style="54" bestFit="1" customWidth="1"/>
    <col min="21" max="256" width="8.83203125" style="54" customWidth="1"/>
    <col min="257" max="276" width="20" style="54" bestFit="1" customWidth="1"/>
    <col min="277" max="512" width="8.83203125" style="54" customWidth="1"/>
    <col min="513" max="532" width="20" style="54" bestFit="1" customWidth="1"/>
    <col min="533" max="768" width="8.83203125" style="54" customWidth="1"/>
    <col min="769" max="788" width="20" style="54" bestFit="1" customWidth="1"/>
    <col min="789" max="1024" width="8.83203125" style="54" customWidth="1"/>
    <col min="1025" max="1044" width="20" style="54" bestFit="1" customWidth="1"/>
    <col min="1045" max="1280" width="8.83203125" style="54" customWidth="1"/>
    <col min="1281" max="1300" width="20" style="54" bestFit="1" customWidth="1"/>
    <col min="1301" max="1536" width="8.83203125" style="54" customWidth="1"/>
    <col min="1537" max="1556" width="20" style="54" bestFit="1" customWidth="1"/>
    <col min="1557" max="1792" width="8.83203125" style="54" customWidth="1"/>
    <col min="1793" max="1812" width="20" style="54" bestFit="1" customWidth="1"/>
    <col min="1813" max="2048" width="8.83203125" style="54" customWidth="1"/>
    <col min="2049" max="2068" width="20" style="54" bestFit="1" customWidth="1"/>
    <col min="2069" max="2304" width="8.83203125" style="54" customWidth="1"/>
    <col min="2305" max="2324" width="20" style="54" bestFit="1" customWidth="1"/>
    <col min="2325" max="2560" width="8.83203125" style="54" customWidth="1"/>
    <col min="2561" max="2580" width="20" style="54" bestFit="1" customWidth="1"/>
    <col min="2581" max="2816" width="8.83203125" style="54" customWidth="1"/>
    <col min="2817" max="2836" width="20" style="54" bestFit="1" customWidth="1"/>
    <col min="2837" max="3072" width="8.83203125" style="54" customWidth="1"/>
    <col min="3073" max="3092" width="20" style="54" bestFit="1" customWidth="1"/>
    <col min="3093" max="3328" width="8.83203125" style="54" customWidth="1"/>
    <col min="3329" max="3348" width="20" style="54" bestFit="1" customWidth="1"/>
    <col min="3349" max="3584" width="8.83203125" style="54" customWidth="1"/>
    <col min="3585" max="3604" width="20" style="54" bestFit="1" customWidth="1"/>
    <col min="3605" max="3840" width="8.83203125" style="54" customWidth="1"/>
    <col min="3841" max="3860" width="20" style="54" bestFit="1" customWidth="1"/>
    <col min="3861" max="4096" width="8.83203125" style="54" customWidth="1"/>
    <col min="4097" max="4116" width="20" style="54" bestFit="1" customWidth="1"/>
    <col min="4117" max="4352" width="8.83203125" style="54" customWidth="1"/>
    <col min="4353" max="4372" width="20" style="54" bestFit="1" customWidth="1"/>
    <col min="4373" max="4608" width="8.83203125" style="54" customWidth="1"/>
    <col min="4609" max="4628" width="20" style="54" bestFit="1" customWidth="1"/>
    <col min="4629" max="4864" width="8.83203125" style="54" customWidth="1"/>
    <col min="4865" max="4884" width="20" style="54" bestFit="1" customWidth="1"/>
    <col min="4885" max="5120" width="8.83203125" style="54" customWidth="1"/>
    <col min="5121" max="5140" width="20" style="54" bestFit="1" customWidth="1"/>
    <col min="5141" max="5376" width="8.83203125" style="54" customWidth="1"/>
    <col min="5377" max="5396" width="20" style="54" bestFit="1" customWidth="1"/>
    <col min="5397" max="5632" width="8.83203125" style="54" customWidth="1"/>
    <col min="5633" max="5652" width="20" style="54" bestFit="1" customWidth="1"/>
    <col min="5653" max="5888" width="8.83203125" style="54" customWidth="1"/>
    <col min="5889" max="5908" width="20" style="54" bestFit="1" customWidth="1"/>
    <col min="5909" max="6144" width="8.83203125" style="54" customWidth="1"/>
    <col min="6145" max="6164" width="20" style="54" bestFit="1" customWidth="1"/>
    <col min="6165" max="6400" width="8.83203125" style="54" customWidth="1"/>
    <col min="6401" max="6420" width="20" style="54" bestFit="1" customWidth="1"/>
    <col min="6421" max="6656" width="8.83203125" style="54" customWidth="1"/>
    <col min="6657" max="6676" width="20" style="54" bestFit="1" customWidth="1"/>
    <col min="6677" max="6912" width="8.83203125" style="54" customWidth="1"/>
    <col min="6913" max="6932" width="20" style="54" bestFit="1" customWidth="1"/>
    <col min="6933" max="7168" width="8.83203125" style="54" customWidth="1"/>
    <col min="7169" max="7188" width="20" style="54" bestFit="1" customWidth="1"/>
    <col min="7189" max="7424" width="8.83203125" style="54" customWidth="1"/>
    <col min="7425" max="7444" width="20" style="54" bestFit="1" customWidth="1"/>
    <col min="7445" max="7680" width="8.83203125" style="54" customWidth="1"/>
    <col min="7681" max="7700" width="20" style="54" bestFit="1" customWidth="1"/>
    <col min="7701" max="7936" width="8.83203125" style="54" customWidth="1"/>
    <col min="7937" max="7956" width="20" style="54" bestFit="1" customWidth="1"/>
    <col min="7957" max="8192" width="8.83203125" style="54" customWidth="1"/>
    <col min="8193" max="8212" width="20" style="54" bestFit="1" customWidth="1"/>
    <col min="8213" max="8448" width="8.83203125" style="54" customWidth="1"/>
    <col min="8449" max="8468" width="20" style="54" bestFit="1" customWidth="1"/>
    <col min="8469" max="8704" width="8.83203125" style="54" customWidth="1"/>
    <col min="8705" max="8724" width="20" style="54" bestFit="1" customWidth="1"/>
    <col min="8725" max="8960" width="8.83203125" style="54" customWidth="1"/>
    <col min="8961" max="8980" width="20" style="54" bestFit="1" customWidth="1"/>
    <col min="8981" max="9216" width="8.83203125" style="54" customWidth="1"/>
    <col min="9217" max="9236" width="20" style="54" bestFit="1" customWidth="1"/>
    <col min="9237" max="9472" width="8.83203125" style="54" customWidth="1"/>
    <col min="9473" max="9492" width="20" style="54" bestFit="1" customWidth="1"/>
    <col min="9493" max="9728" width="8.83203125" style="54" customWidth="1"/>
    <col min="9729" max="9748" width="20" style="54" bestFit="1" customWidth="1"/>
    <col min="9749" max="9984" width="8.83203125" style="54" customWidth="1"/>
    <col min="9985" max="10004" width="20" style="54" bestFit="1" customWidth="1"/>
    <col min="10005" max="10240" width="8.83203125" style="54" customWidth="1"/>
    <col min="10241" max="10260" width="20" style="54" bestFit="1" customWidth="1"/>
    <col min="10261" max="10496" width="8.83203125" style="54" customWidth="1"/>
    <col min="10497" max="10516" width="20" style="54" bestFit="1" customWidth="1"/>
    <col min="10517" max="10752" width="8.83203125" style="54" customWidth="1"/>
    <col min="10753" max="10772" width="20" style="54" bestFit="1" customWidth="1"/>
    <col min="10773" max="11008" width="8.83203125" style="54" customWidth="1"/>
    <col min="11009" max="11028" width="20" style="54" bestFit="1" customWidth="1"/>
    <col min="11029" max="11264" width="8.83203125" style="54" customWidth="1"/>
    <col min="11265" max="11284" width="20" style="54" bestFit="1" customWidth="1"/>
    <col min="11285" max="11520" width="8.83203125" style="54" customWidth="1"/>
    <col min="11521" max="11540" width="20" style="54" bestFit="1" customWidth="1"/>
    <col min="11541" max="11776" width="8.83203125" style="54" customWidth="1"/>
    <col min="11777" max="11796" width="20" style="54" bestFit="1" customWidth="1"/>
    <col min="11797" max="12032" width="8.83203125" style="54" customWidth="1"/>
    <col min="12033" max="12052" width="20" style="54" bestFit="1" customWidth="1"/>
    <col min="12053" max="12288" width="8.83203125" style="54" customWidth="1"/>
    <col min="12289" max="12308" width="20" style="54" bestFit="1" customWidth="1"/>
    <col min="12309" max="12544" width="8.83203125" style="54" customWidth="1"/>
    <col min="12545" max="12564" width="20" style="54" bestFit="1" customWidth="1"/>
    <col min="12565" max="12800" width="8.83203125" style="54" customWidth="1"/>
    <col min="12801" max="12820" width="20" style="54" bestFit="1" customWidth="1"/>
    <col min="12821" max="13056" width="8.83203125" style="54" customWidth="1"/>
    <col min="13057" max="13076" width="20" style="54" bestFit="1" customWidth="1"/>
    <col min="13077" max="13312" width="8.83203125" style="54" customWidth="1"/>
    <col min="13313" max="13332" width="20" style="54" bestFit="1" customWidth="1"/>
    <col min="13333" max="13568" width="8.83203125" style="54" customWidth="1"/>
    <col min="13569" max="13588" width="20" style="54" bestFit="1" customWidth="1"/>
    <col min="13589" max="13824" width="8.83203125" style="54" customWidth="1"/>
    <col min="13825" max="13844" width="20" style="54" bestFit="1" customWidth="1"/>
    <col min="13845" max="14080" width="8.83203125" style="54" customWidth="1"/>
    <col min="14081" max="14100" width="20" style="54" bestFit="1" customWidth="1"/>
    <col min="14101" max="14336" width="8.83203125" style="54" customWidth="1"/>
    <col min="14337" max="14356" width="20" style="54" bestFit="1" customWidth="1"/>
    <col min="14357" max="14592" width="8.83203125" style="54" customWidth="1"/>
    <col min="14593" max="14612" width="20" style="54" bestFit="1" customWidth="1"/>
    <col min="14613" max="14848" width="8.83203125" style="54" customWidth="1"/>
    <col min="14849" max="14868" width="20" style="54" bestFit="1" customWidth="1"/>
    <col min="14869" max="15104" width="8.83203125" style="54" customWidth="1"/>
    <col min="15105" max="15124" width="20" style="54" bestFit="1" customWidth="1"/>
    <col min="15125" max="15360" width="8.83203125" style="54" customWidth="1"/>
    <col min="15361" max="15380" width="20" style="54" bestFit="1" customWidth="1"/>
    <col min="15381" max="15616" width="8.83203125" style="54" customWidth="1"/>
    <col min="15617" max="15636" width="20" style="54" bestFit="1" customWidth="1"/>
    <col min="15637" max="15872" width="8.83203125" style="54" customWidth="1"/>
    <col min="15873" max="15892" width="20" style="54" bestFit="1" customWidth="1"/>
    <col min="15893" max="16128" width="8.83203125" style="54" customWidth="1"/>
    <col min="16129" max="16148" width="20" style="54" bestFit="1" customWidth="1"/>
    <col min="16149" max="16384" width="8.83203125" style="54" customWidth="1"/>
  </cols>
  <sheetData>
    <row r="1" spans="1:20">
      <c r="A1" s="63"/>
    </row>
    <row r="2" spans="1:20">
      <c r="A2" s="55"/>
    </row>
    <row r="4" spans="1:20">
      <c r="A4" s="56"/>
    </row>
    <row r="6" spans="1:20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>
      <c r="A7" s="56"/>
      <c r="B7" s="56"/>
      <c r="C7" s="56"/>
      <c r="D7" s="56"/>
      <c r="E7" s="56"/>
      <c r="F7" s="56"/>
      <c r="G7" s="56"/>
      <c r="H7" s="58"/>
      <c r="I7" s="56"/>
      <c r="J7" s="56"/>
      <c r="K7" s="56"/>
      <c r="L7" s="58"/>
      <c r="M7" s="56"/>
      <c r="N7" s="56"/>
      <c r="O7" s="56"/>
      <c r="P7" s="56"/>
      <c r="Q7" s="56"/>
      <c r="R7" s="56"/>
      <c r="S7" s="56"/>
      <c r="T7" s="56"/>
    </row>
    <row r="8" spans="1:20">
      <c r="A8" s="56"/>
      <c r="B8" s="56"/>
      <c r="C8" s="56"/>
      <c r="D8" s="56"/>
      <c r="E8" s="56"/>
      <c r="F8" s="56"/>
      <c r="G8" s="56"/>
      <c r="H8" s="58"/>
      <c r="I8" s="56"/>
      <c r="J8" s="56"/>
      <c r="K8" s="56"/>
      <c r="L8" s="58"/>
      <c r="M8" s="56"/>
      <c r="N8" s="56"/>
      <c r="O8" s="56"/>
      <c r="P8" s="56"/>
      <c r="Q8" s="56"/>
      <c r="R8" s="56"/>
      <c r="S8" s="56"/>
      <c r="T8" s="56"/>
    </row>
    <row r="9" spans="1:20">
      <c r="A9" s="56"/>
      <c r="B9" s="56"/>
      <c r="C9" s="56"/>
      <c r="D9" s="56"/>
      <c r="E9" s="56"/>
      <c r="F9" s="56"/>
      <c r="G9" s="56"/>
      <c r="H9" s="58"/>
      <c r="I9" s="56"/>
      <c r="J9" s="56"/>
      <c r="K9" s="56"/>
      <c r="L9" s="58"/>
      <c r="M9" s="56"/>
      <c r="N9" s="56"/>
      <c r="O9" s="56"/>
      <c r="P9" s="56"/>
      <c r="Q9" s="56"/>
      <c r="R9" s="56"/>
      <c r="S9" s="56"/>
      <c r="T9" s="56"/>
    </row>
    <row r="10" spans="1:20">
      <c r="A10" s="56"/>
      <c r="B10" s="56"/>
      <c r="C10" s="56"/>
      <c r="D10" s="56"/>
      <c r="E10" s="56"/>
      <c r="F10" s="56"/>
      <c r="G10" s="56"/>
      <c r="H10" s="58"/>
      <c r="I10" s="56"/>
      <c r="J10" s="56"/>
      <c r="K10" s="56"/>
      <c r="L10" s="58"/>
      <c r="M10" s="56"/>
      <c r="N10" s="56"/>
      <c r="O10" s="56"/>
      <c r="P10" s="56"/>
      <c r="Q10" s="56"/>
      <c r="R10" s="56"/>
      <c r="S10" s="56"/>
      <c r="T10" s="56"/>
    </row>
    <row r="11" spans="1:20">
      <c r="A11" s="56"/>
      <c r="B11" s="56"/>
      <c r="C11" s="56"/>
      <c r="D11" s="56"/>
      <c r="E11" s="56"/>
      <c r="F11" s="56"/>
      <c r="G11" s="56"/>
      <c r="H11" s="58"/>
      <c r="I11" s="56"/>
      <c r="J11" s="56"/>
      <c r="K11" s="56"/>
      <c r="L11" s="58"/>
      <c r="M11" s="56"/>
      <c r="N11" s="56"/>
      <c r="O11" s="56"/>
      <c r="P11" s="56"/>
      <c r="Q11" s="56"/>
      <c r="R11" s="56"/>
      <c r="S11" s="56"/>
      <c r="T11" s="56"/>
    </row>
    <row r="12" spans="1:20">
      <c r="A12" s="56"/>
      <c r="B12" s="56"/>
      <c r="C12" s="56"/>
      <c r="D12" s="56"/>
      <c r="E12" s="56"/>
      <c r="F12" s="56"/>
      <c r="G12" s="56"/>
      <c r="H12" s="58"/>
      <c r="I12" s="56"/>
      <c r="J12" s="56"/>
      <c r="K12" s="56"/>
      <c r="L12" s="58"/>
      <c r="M12" s="56"/>
      <c r="N12" s="56"/>
      <c r="O12" s="56"/>
      <c r="P12" s="56"/>
      <c r="Q12" s="56"/>
      <c r="R12" s="56"/>
      <c r="S12" s="56"/>
      <c r="T12" s="56"/>
    </row>
    <row r="13" spans="1:20">
      <c r="A13" s="56"/>
      <c r="B13" s="56"/>
      <c r="C13" s="56"/>
      <c r="D13" s="56"/>
      <c r="E13" s="56"/>
      <c r="F13" s="56"/>
      <c r="G13" s="56"/>
      <c r="H13" s="58"/>
      <c r="I13" s="56"/>
      <c r="J13" s="56"/>
      <c r="K13" s="56"/>
      <c r="L13" s="58"/>
      <c r="M13" s="56"/>
      <c r="N13" s="56"/>
      <c r="O13" s="56"/>
      <c r="P13" s="56"/>
      <c r="Q13" s="56"/>
      <c r="R13" s="56"/>
      <c r="S13" s="56"/>
      <c r="T13" s="56"/>
    </row>
    <row r="14" spans="1:20">
      <c r="A14" s="56"/>
      <c r="B14" s="56"/>
      <c r="C14" s="56"/>
      <c r="D14" s="56"/>
      <c r="E14" s="56"/>
      <c r="F14" s="56"/>
      <c r="G14" s="56"/>
      <c r="H14" s="58"/>
      <c r="I14" s="56"/>
      <c r="J14" s="56"/>
      <c r="K14" s="56"/>
      <c r="L14" s="58"/>
      <c r="M14" s="56"/>
      <c r="N14" s="56"/>
      <c r="O14" s="56"/>
      <c r="P14" s="56"/>
      <c r="Q14" s="56"/>
      <c r="R14" s="56"/>
      <c r="S14" s="56"/>
      <c r="T14" s="56"/>
    </row>
    <row r="15" spans="1:20">
      <c r="A15" s="56"/>
      <c r="B15" s="56"/>
      <c r="C15" s="56"/>
      <c r="D15" s="56"/>
      <c r="E15" s="56"/>
      <c r="F15" s="56"/>
      <c r="G15" s="56"/>
      <c r="H15" s="58"/>
      <c r="I15" s="56"/>
      <c r="J15" s="56"/>
      <c r="K15" s="56"/>
      <c r="L15" s="58"/>
      <c r="M15" s="56"/>
      <c r="N15" s="56"/>
      <c r="O15" s="56"/>
      <c r="P15" s="56"/>
      <c r="Q15" s="56"/>
      <c r="R15" s="56"/>
      <c r="S15" s="56"/>
      <c r="T15" s="56"/>
    </row>
    <row r="16" spans="1:20">
      <c r="A16" s="56"/>
      <c r="B16" s="56"/>
      <c r="C16" s="56"/>
      <c r="D16" s="56"/>
      <c r="E16" s="56"/>
      <c r="F16" s="56"/>
      <c r="G16" s="56"/>
      <c r="H16" s="58"/>
      <c r="I16" s="56"/>
      <c r="J16" s="56"/>
      <c r="K16" s="56"/>
      <c r="L16" s="58"/>
      <c r="M16" s="56"/>
      <c r="N16" s="56"/>
      <c r="O16" s="56"/>
      <c r="P16" s="56"/>
      <c r="Q16" s="56"/>
      <c r="R16" s="56"/>
      <c r="S16" s="56"/>
      <c r="T16" s="56"/>
    </row>
    <row r="17" spans="1:20">
      <c r="A17" s="56"/>
      <c r="B17" s="56"/>
      <c r="C17" s="56"/>
      <c r="D17" s="56"/>
      <c r="E17" s="56"/>
      <c r="F17" s="56"/>
      <c r="G17" s="56"/>
      <c r="H17" s="58"/>
      <c r="I17" s="56"/>
      <c r="J17" s="56"/>
      <c r="K17" s="56"/>
      <c r="L17" s="58"/>
      <c r="M17" s="56"/>
      <c r="N17" s="56"/>
      <c r="O17" s="56"/>
      <c r="P17" s="56"/>
      <c r="Q17" s="56"/>
      <c r="R17" s="56"/>
      <c r="S17" s="56"/>
      <c r="T17" s="56"/>
    </row>
    <row r="18" spans="1:20">
      <c r="A18" s="56"/>
      <c r="B18" s="56"/>
      <c r="C18" s="56"/>
      <c r="D18" s="56"/>
      <c r="E18" s="56"/>
      <c r="F18" s="56"/>
      <c r="G18" s="56"/>
      <c r="H18" s="58"/>
      <c r="I18" s="56"/>
      <c r="J18" s="56"/>
      <c r="K18" s="56"/>
      <c r="L18" s="58"/>
      <c r="M18" s="56"/>
      <c r="N18" s="56"/>
      <c r="O18" s="56"/>
      <c r="P18" s="56"/>
      <c r="Q18" s="56"/>
      <c r="R18" s="56"/>
      <c r="S18" s="56"/>
      <c r="T18" s="56"/>
    </row>
    <row r="19" spans="1:20">
      <c r="A19" s="56"/>
      <c r="B19" s="56"/>
      <c r="C19" s="56"/>
      <c r="D19" s="56"/>
      <c r="E19" s="56"/>
      <c r="F19" s="56"/>
      <c r="G19" s="56"/>
      <c r="H19" s="58"/>
      <c r="I19" s="56"/>
      <c r="J19" s="56"/>
      <c r="K19" s="56"/>
      <c r="L19" s="58"/>
      <c r="M19" s="56"/>
      <c r="N19" s="56"/>
      <c r="O19" s="56"/>
      <c r="P19" s="56"/>
      <c r="Q19" s="56"/>
      <c r="R19" s="56"/>
      <c r="S19" s="56"/>
      <c r="T19" s="56"/>
    </row>
    <row r="20" spans="1:20">
      <c r="A20" s="56"/>
      <c r="B20" s="56"/>
      <c r="C20" s="56"/>
      <c r="D20" s="56"/>
      <c r="E20" s="56"/>
      <c r="F20" s="56"/>
      <c r="G20" s="56"/>
      <c r="H20" s="58"/>
      <c r="I20" s="56"/>
      <c r="J20" s="56"/>
      <c r="K20" s="56"/>
      <c r="L20" s="58"/>
      <c r="M20" s="56"/>
      <c r="N20" s="56"/>
      <c r="O20" s="56"/>
      <c r="P20" s="56"/>
      <c r="Q20" s="56"/>
      <c r="R20" s="56"/>
      <c r="S20" s="56"/>
      <c r="T20" s="56"/>
    </row>
    <row r="21" spans="1:20">
      <c r="A21" s="56"/>
      <c r="B21" s="56"/>
      <c r="C21" s="56"/>
      <c r="D21" s="56"/>
      <c r="E21" s="56"/>
      <c r="F21" s="56"/>
      <c r="G21" s="56"/>
      <c r="H21" s="58"/>
      <c r="I21" s="56"/>
      <c r="J21" s="56"/>
      <c r="K21" s="56"/>
      <c r="L21" s="58"/>
      <c r="M21" s="56"/>
      <c r="N21" s="56"/>
      <c r="O21" s="56"/>
      <c r="P21" s="56"/>
      <c r="Q21" s="56"/>
      <c r="R21" s="56"/>
      <c r="S21" s="56"/>
      <c r="T21" s="56"/>
    </row>
    <row r="22" spans="1:20">
      <c r="A22" s="56"/>
      <c r="B22" s="56"/>
      <c r="C22" s="56"/>
      <c r="D22" s="56"/>
      <c r="E22" s="56"/>
      <c r="F22" s="56"/>
      <c r="G22" s="56"/>
      <c r="H22" s="58"/>
      <c r="I22" s="56"/>
      <c r="J22" s="56"/>
      <c r="K22" s="56"/>
      <c r="L22" s="58"/>
      <c r="M22" s="56"/>
      <c r="N22" s="56"/>
      <c r="O22" s="56"/>
      <c r="P22" s="56"/>
      <c r="Q22" s="56"/>
      <c r="R22" s="56"/>
      <c r="S22" s="56"/>
      <c r="T22" s="56"/>
    </row>
    <row r="23" spans="1:20">
      <c r="A23" s="56"/>
      <c r="B23" s="56"/>
      <c r="C23" s="56"/>
      <c r="D23" s="56"/>
      <c r="E23" s="56"/>
      <c r="F23" s="56"/>
      <c r="G23" s="56"/>
      <c r="H23" s="58"/>
      <c r="I23" s="56"/>
      <c r="J23" s="56"/>
      <c r="K23" s="56"/>
      <c r="L23" s="58"/>
      <c r="M23" s="56"/>
      <c r="N23" s="56"/>
      <c r="O23" s="56"/>
      <c r="P23" s="56"/>
      <c r="Q23" s="56"/>
      <c r="R23" s="56"/>
      <c r="S23" s="56"/>
      <c r="T23" s="56"/>
    </row>
    <row r="24" spans="1:20">
      <c r="A24" s="56"/>
      <c r="B24" s="56"/>
      <c r="C24" s="56"/>
      <c r="D24" s="56"/>
      <c r="E24" s="56"/>
      <c r="F24" s="56"/>
      <c r="G24" s="56"/>
      <c r="H24" s="58"/>
      <c r="I24" s="56"/>
      <c r="J24" s="56"/>
      <c r="K24" s="56"/>
      <c r="L24" s="58"/>
      <c r="M24" s="56"/>
      <c r="N24" s="56"/>
      <c r="O24" s="56"/>
      <c r="P24" s="56"/>
      <c r="Q24" s="56"/>
      <c r="R24" s="56"/>
      <c r="S24" s="56"/>
      <c r="T24" s="56"/>
    </row>
    <row r="25" spans="1:20">
      <c r="A25" s="56"/>
      <c r="B25" s="56"/>
      <c r="C25" s="56"/>
      <c r="D25" s="56"/>
      <c r="E25" s="56"/>
      <c r="F25" s="56"/>
      <c r="G25" s="56"/>
      <c r="H25" s="58"/>
      <c r="I25" s="56"/>
      <c r="J25" s="56"/>
      <c r="K25" s="56"/>
      <c r="L25" s="58"/>
      <c r="M25" s="56"/>
      <c r="N25" s="56"/>
      <c r="O25" s="56"/>
      <c r="P25" s="56"/>
      <c r="Q25" s="56"/>
      <c r="R25" s="56"/>
      <c r="S25" s="56"/>
      <c r="T25" s="56"/>
    </row>
    <row r="26" spans="1:20">
      <c r="A26" s="56"/>
      <c r="B26" s="56"/>
      <c r="C26" s="56"/>
      <c r="D26" s="56"/>
      <c r="E26" s="56"/>
      <c r="F26" s="56"/>
      <c r="G26" s="56"/>
      <c r="H26" s="58"/>
      <c r="I26" s="56"/>
      <c r="J26" s="56"/>
      <c r="K26" s="56"/>
      <c r="L26" s="58"/>
      <c r="M26" s="56"/>
      <c r="N26" s="56"/>
      <c r="O26" s="56"/>
      <c r="P26" s="56"/>
      <c r="Q26" s="56"/>
      <c r="R26" s="56"/>
      <c r="S26" s="56"/>
      <c r="T26" s="56"/>
    </row>
    <row r="27" spans="1:20">
      <c r="A27" s="56"/>
      <c r="B27" s="56"/>
      <c r="C27" s="56"/>
      <c r="D27" s="56"/>
      <c r="E27" s="56"/>
      <c r="F27" s="56"/>
      <c r="G27" s="56"/>
      <c r="H27" s="58"/>
      <c r="I27" s="56"/>
      <c r="J27" s="56"/>
      <c r="K27" s="56"/>
      <c r="L27" s="58"/>
      <c r="M27" s="56"/>
      <c r="N27" s="56"/>
      <c r="O27" s="56"/>
      <c r="P27" s="56"/>
      <c r="Q27" s="56"/>
      <c r="R27" s="56"/>
      <c r="S27" s="56"/>
      <c r="T27" s="56"/>
    </row>
    <row r="28" spans="1:20">
      <c r="A28" s="56"/>
      <c r="B28" s="56"/>
      <c r="C28" s="56"/>
      <c r="D28" s="56"/>
      <c r="E28" s="56"/>
      <c r="F28" s="56"/>
      <c r="G28" s="56"/>
      <c r="H28" s="58"/>
      <c r="I28" s="56"/>
      <c r="J28" s="56"/>
      <c r="K28" s="56"/>
      <c r="L28" s="58"/>
      <c r="M28" s="56"/>
      <c r="N28" s="56"/>
      <c r="O28" s="56"/>
      <c r="P28" s="56"/>
      <c r="Q28" s="56"/>
      <c r="R28" s="56"/>
      <c r="S28" s="56"/>
      <c r="T28" s="56"/>
    </row>
    <row r="29" spans="1:20">
      <c r="A29" s="56"/>
      <c r="B29" s="56"/>
      <c r="C29" s="56"/>
      <c r="D29" s="56"/>
      <c r="E29" s="56"/>
      <c r="F29" s="56"/>
      <c r="G29" s="56"/>
      <c r="H29" s="58"/>
      <c r="I29" s="56"/>
      <c r="J29" s="56"/>
      <c r="K29" s="56"/>
      <c r="L29" s="58"/>
      <c r="M29" s="56"/>
      <c r="N29" s="56"/>
      <c r="O29" s="56"/>
      <c r="P29" s="56"/>
      <c r="Q29" s="56"/>
      <c r="R29" s="56"/>
      <c r="S29" s="56"/>
      <c r="T29" s="56"/>
    </row>
    <row r="30" spans="1:20">
      <c r="A30" s="56"/>
      <c r="B30" s="56"/>
      <c r="C30" s="56"/>
      <c r="D30" s="56"/>
      <c r="E30" s="56"/>
      <c r="F30" s="56"/>
      <c r="G30" s="56"/>
      <c r="H30" s="58"/>
      <c r="I30" s="56"/>
      <c r="J30" s="56"/>
      <c r="K30" s="56"/>
      <c r="L30" s="58"/>
      <c r="M30" s="56"/>
      <c r="N30" s="56"/>
      <c r="O30" s="56"/>
      <c r="P30" s="56"/>
      <c r="Q30" s="56"/>
      <c r="R30" s="56"/>
      <c r="S30" s="56"/>
      <c r="T30" s="56"/>
    </row>
    <row r="31" spans="1:20">
      <c r="A31" s="56"/>
      <c r="B31" s="56"/>
      <c r="C31" s="56"/>
      <c r="D31" s="56"/>
      <c r="E31" s="56"/>
      <c r="F31" s="56"/>
      <c r="G31" s="56"/>
      <c r="H31" s="58"/>
      <c r="I31" s="56"/>
      <c r="J31" s="56"/>
      <c r="K31" s="56"/>
      <c r="L31" s="58"/>
      <c r="M31" s="56"/>
      <c r="N31" s="56"/>
      <c r="O31" s="56"/>
      <c r="P31" s="56"/>
      <c r="Q31" s="56"/>
      <c r="R31" s="56"/>
      <c r="S31" s="56"/>
      <c r="T31" s="56"/>
    </row>
    <row r="32" spans="1:20">
      <c r="A32" s="56"/>
      <c r="B32" s="56"/>
      <c r="C32" s="56"/>
      <c r="D32" s="56"/>
      <c r="E32" s="56"/>
      <c r="F32" s="56"/>
      <c r="G32" s="56"/>
      <c r="H32" s="58"/>
      <c r="I32" s="56"/>
      <c r="J32" s="56"/>
      <c r="K32" s="56"/>
      <c r="L32" s="58"/>
      <c r="M32" s="56"/>
      <c r="N32" s="56"/>
      <c r="O32" s="56"/>
      <c r="P32" s="56"/>
      <c r="Q32" s="56"/>
      <c r="R32" s="56"/>
      <c r="S32" s="56"/>
      <c r="T32" s="56"/>
    </row>
    <row r="33" spans="1:20">
      <c r="A33" s="56"/>
      <c r="B33" s="56"/>
      <c r="C33" s="56"/>
      <c r="D33" s="56"/>
      <c r="E33" s="56"/>
      <c r="F33" s="56"/>
      <c r="G33" s="56"/>
      <c r="H33" s="58"/>
      <c r="I33" s="56"/>
      <c r="J33" s="56"/>
      <c r="K33" s="56"/>
      <c r="L33" s="58"/>
      <c r="M33" s="56"/>
      <c r="N33" s="56"/>
      <c r="O33" s="56"/>
      <c r="P33" s="56"/>
      <c r="Q33" s="56"/>
      <c r="R33" s="56"/>
      <c r="S33" s="56"/>
      <c r="T33" s="56"/>
    </row>
    <row r="34" spans="1:20">
      <c r="A34" s="56"/>
      <c r="B34" s="56"/>
      <c r="C34" s="56"/>
      <c r="D34" s="56"/>
      <c r="E34" s="56"/>
      <c r="F34" s="56"/>
      <c r="G34" s="56"/>
      <c r="H34" s="58"/>
      <c r="I34" s="56"/>
      <c r="J34" s="56"/>
      <c r="K34" s="56"/>
      <c r="L34" s="58"/>
      <c r="M34" s="56"/>
      <c r="N34" s="56"/>
      <c r="O34" s="56"/>
      <c r="P34" s="56"/>
      <c r="Q34" s="56"/>
      <c r="R34" s="56"/>
      <c r="S34" s="56"/>
      <c r="T34" s="56"/>
    </row>
    <row r="35" spans="1:20">
      <c r="A35" s="56"/>
      <c r="B35" s="56"/>
      <c r="C35" s="56"/>
      <c r="D35" s="56"/>
      <c r="E35" s="56"/>
      <c r="F35" s="56"/>
      <c r="G35" s="56"/>
      <c r="H35" s="58"/>
      <c r="I35" s="56"/>
      <c r="J35" s="56"/>
      <c r="K35" s="56"/>
      <c r="L35" s="58"/>
      <c r="M35" s="56"/>
      <c r="N35" s="56"/>
      <c r="O35" s="56"/>
      <c r="P35" s="56"/>
      <c r="Q35" s="56"/>
      <c r="R35" s="56"/>
      <c r="S35" s="56"/>
      <c r="T35" s="56"/>
    </row>
    <row r="36" spans="1:20">
      <c r="A36" s="56"/>
      <c r="B36" s="56"/>
      <c r="C36" s="56"/>
      <c r="D36" s="56"/>
      <c r="E36" s="56"/>
      <c r="F36" s="56"/>
      <c r="G36" s="56"/>
      <c r="H36" s="58"/>
      <c r="I36" s="56"/>
      <c r="J36" s="56"/>
      <c r="K36" s="56"/>
      <c r="L36" s="58"/>
      <c r="M36" s="56"/>
      <c r="N36" s="56"/>
      <c r="O36" s="56"/>
      <c r="P36" s="56"/>
      <c r="Q36" s="56"/>
      <c r="R36" s="56"/>
      <c r="S36" s="56"/>
      <c r="T36" s="56"/>
    </row>
    <row r="37" spans="1:20">
      <c r="A37" s="56"/>
      <c r="B37" s="56"/>
      <c r="C37" s="56"/>
      <c r="D37" s="56"/>
      <c r="E37" s="56"/>
      <c r="F37" s="56"/>
      <c r="G37" s="56"/>
      <c r="H37" s="58"/>
      <c r="I37" s="56"/>
      <c r="J37" s="56"/>
      <c r="K37" s="56"/>
      <c r="L37" s="58"/>
      <c r="M37" s="56"/>
      <c r="N37" s="56"/>
      <c r="O37" s="56"/>
      <c r="P37" s="56"/>
      <c r="Q37" s="56"/>
      <c r="R37" s="56"/>
      <c r="S37" s="56"/>
      <c r="T37" s="56"/>
    </row>
    <row r="38" spans="1:20">
      <c r="A38" s="56"/>
      <c r="B38" s="56"/>
      <c r="C38" s="56"/>
      <c r="D38" s="56"/>
      <c r="E38" s="56"/>
      <c r="F38" s="56"/>
      <c r="G38" s="56"/>
      <c r="H38" s="58"/>
      <c r="I38" s="56"/>
      <c r="J38" s="56"/>
      <c r="K38" s="56"/>
      <c r="L38" s="58"/>
      <c r="M38" s="56"/>
      <c r="N38" s="56"/>
      <c r="O38" s="56"/>
      <c r="P38" s="56"/>
      <c r="Q38" s="56"/>
      <c r="R38" s="56"/>
      <c r="S38" s="56"/>
      <c r="T38" s="56"/>
    </row>
    <row r="39" spans="1:20">
      <c r="A39" s="56"/>
      <c r="B39" s="56"/>
      <c r="C39" s="56"/>
      <c r="D39" s="56"/>
      <c r="E39" s="56"/>
      <c r="F39" s="56"/>
      <c r="G39" s="56"/>
      <c r="H39" s="58"/>
      <c r="I39" s="56"/>
      <c r="J39" s="56"/>
      <c r="K39" s="56"/>
      <c r="L39" s="58"/>
      <c r="M39" s="56"/>
      <c r="N39" s="56"/>
      <c r="O39" s="56"/>
      <c r="P39" s="56"/>
      <c r="Q39" s="56"/>
      <c r="R39" s="56"/>
      <c r="S39" s="56"/>
      <c r="T39" s="56"/>
    </row>
    <row r="40" spans="1:20">
      <c r="A40" s="56"/>
      <c r="B40" s="56"/>
      <c r="C40" s="56"/>
      <c r="D40" s="56"/>
      <c r="E40" s="56"/>
      <c r="F40" s="56"/>
      <c r="G40" s="56"/>
      <c r="H40" s="58"/>
      <c r="I40" s="56"/>
      <c r="J40" s="56"/>
      <c r="K40" s="56"/>
      <c r="L40" s="58"/>
      <c r="M40" s="56"/>
      <c r="N40" s="56"/>
      <c r="O40" s="56"/>
      <c r="P40" s="56"/>
      <c r="Q40" s="56"/>
      <c r="R40" s="56"/>
      <c r="S40" s="56"/>
      <c r="T40" s="56"/>
    </row>
    <row r="41" spans="1:20">
      <c r="A41" s="56"/>
      <c r="B41" s="56"/>
      <c r="C41" s="56"/>
      <c r="D41" s="56"/>
      <c r="E41" s="56"/>
      <c r="F41" s="56"/>
      <c r="G41" s="56"/>
      <c r="H41" s="58"/>
      <c r="I41" s="56"/>
      <c r="J41" s="56"/>
      <c r="K41" s="56"/>
      <c r="L41" s="58"/>
      <c r="M41" s="56"/>
      <c r="N41" s="56"/>
      <c r="O41" s="56"/>
      <c r="P41" s="56"/>
      <c r="Q41" s="56"/>
      <c r="R41" s="56"/>
      <c r="S41" s="56"/>
      <c r="T41" s="56"/>
    </row>
    <row r="42" spans="1:20">
      <c r="A42" s="56"/>
      <c r="B42" s="56"/>
      <c r="C42" s="56"/>
      <c r="D42" s="56"/>
      <c r="E42" s="56"/>
      <c r="F42" s="56"/>
      <c r="G42" s="56"/>
      <c r="H42" s="58"/>
      <c r="I42" s="56"/>
      <c r="J42" s="56"/>
      <c r="K42" s="56"/>
      <c r="L42" s="58"/>
      <c r="M42" s="56"/>
      <c r="N42" s="56"/>
      <c r="O42" s="56"/>
      <c r="P42" s="56"/>
      <c r="Q42" s="56"/>
      <c r="R42" s="56"/>
      <c r="S42" s="56"/>
      <c r="T42" s="56"/>
    </row>
    <row r="43" spans="1:20">
      <c r="A43" s="56"/>
      <c r="B43" s="56"/>
      <c r="C43" s="56"/>
      <c r="D43" s="56"/>
      <c r="E43" s="56"/>
      <c r="F43" s="56"/>
      <c r="G43" s="56"/>
      <c r="H43" s="58"/>
      <c r="I43" s="56"/>
      <c r="J43" s="56"/>
      <c r="K43" s="56"/>
      <c r="L43" s="58"/>
      <c r="M43" s="56"/>
      <c r="N43" s="56"/>
      <c r="O43" s="56"/>
      <c r="P43" s="56"/>
      <c r="Q43" s="56"/>
      <c r="R43" s="56"/>
      <c r="S43" s="56"/>
      <c r="T43" s="56"/>
    </row>
    <row r="44" spans="1:20">
      <c r="A44" s="56"/>
      <c r="B44" s="56"/>
      <c r="C44" s="56"/>
      <c r="D44" s="56"/>
      <c r="E44" s="56"/>
      <c r="F44" s="56"/>
      <c r="G44" s="56"/>
      <c r="H44" s="58"/>
      <c r="I44" s="56"/>
      <c r="J44" s="56"/>
      <c r="K44" s="56"/>
      <c r="L44" s="58"/>
      <c r="M44" s="56"/>
      <c r="N44" s="56"/>
      <c r="O44" s="56"/>
      <c r="P44" s="56"/>
      <c r="Q44" s="56"/>
      <c r="R44" s="56"/>
      <c r="S44" s="56"/>
      <c r="T44" s="56"/>
    </row>
    <row r="45" spans="1:20">
      <c r="A45" s="56"/>
      <c r="B45" s="56"/>
      <c r="C45" s="56"/>
      <c r="D45" s="56"/>
      <c r="E45" s="56"/>
      <c r="F45" s="56"/>
      <c r="G45" s="56"/>
      <c r="H45" s="58"/>
      <c r="I45" s="56"/>
      <c r="J45" s="56"/>
      <c r="K45" s="56"/>
      <c r="L45" s="58"/>
      <c r="M45" s="56"/>
      <c r="N45" s="56"/>
      <c r="O45" s="56"/>
      <c r="P45" s="56"/>
      <c r="Q45" s="56"/>
      <c r="R45" s="56"/>
      <c r="S45" s="56"/>
      <c r="T45" s="56"/>
    </row>
    <row r="46" spans="1:20">
      <c r="A46" s="56"/>
      <c r="B46" s="56"/>
      <c r="C46" s="56"/>
      <c r="D46" s="56"/>
      <c r="E46" s="56"/>
      <c r="F46" s="56"/>
      <c r="G46" s="56"/>
      <c r="H46" s="58"/>
      <c r="I46" s="56"/>
      <c r="J46" s="56"/>
      <c r="K46" s="56"/>
      <c r="L46" s="58"/>
      <c r="M46" s="56"/>
      <c r="N46" s="56"/>
      <c r="O46" s="56"/>
      <c r="P46" s="56"/>
      <c r="Q46" s="56"/>
      <c r="R46" s="56"/>
      <c r="S46" s="56"/>
      <c r="T46" s="56"/>
    </row>
    <row r="47" spans="1:20">
      <c r="A47" s="56"/>
      <c r="B47" s="56"/>
      <c r="C47" s="56"/>
      <c r="D47" s="56"/>
      <c r="E47" s="56"/>
      <c r="F47" s="56"/>
      <c r="G47" s="56"/>
      <c r="H47" s="58"/>
      <c r="I47" s="56"/>
      <c r="J47" s="56"/>
      <c r="K47" s="56"/>
      <c r="L47" s="58"/>
      <c r="M47" s="56"/>
      <c r="N47" s="56"/>
      <c r="O47" s="56"/>
      <c r="P47" s="56"/>
      <c r="Q47" s="56"/>
      <c r="R47" s="56"/>
      <c r="S47" s="56"/>
      <c r="T47" s="56"/>
    </row>
    <row r="48" spans="1:20">
      <c r="A48" s="56"/>
      <c r="B48" s="56"/>
      <c r="C48" s="56"/>
      <c r="D48" s="56"/>
      <c r="E48" s="56"/>
      <c r="F48" s="56"/>
      <c r="G48" s="56"/>
      <c r="H48" s="58"/>
      <c r="I48" s="56"/>
      <c r="J48" s="56"/>
      <c r="K48" s="56"/>
      <c r="L48" s="58"/>
      <c r="M48" s="56"/>
      <c r="N48" s="56"/>
      <c r="O48" s="56"/>
      <c r="P48" s="56"/>
      <c r="Q48" s="56"/>
      <c r="R48" s="56"/>
      <c r="S48" s="56"/>
      <c r="T48" s="56"/>
    </row>
    <row r="49" spans="1:20">
      <c r="A49" s="56"/>
      <c r="B49" s="56"/>
      <c r="C49" s="56"/>
      <c r="D49" s="56"/>
      <c r="E49" s="56"/>
      <c r="F49" s="56"/>
      <c r="G49" s="56"/>
      <c r="H49" s="58"/>
      <c r="I49" s="56"/>
      <c r="J49" s="56"/>
      <c r="K49" s="56"/>
      <c r="L49" s="58"/>
      <c r="M49" s="56"/>
      <c r="N49" s="56"/>
      <c r="O49" s="56"/>
      <c r="P49" s="56"/>
      <c r="Q49" s="56"/>
      <c r="R49" s="56"/>
      <c r="S49" s="56"/>
      <c r="T49" s="56"/>
    </row>
    <row r="50" spans="1:20">
      <c r="A50" s="56"/>
      <c r="B50" s="56"/>
      <c r="C50" s="56"/>
      <c r="D50" s="56"/>
      <c r="E50" s="56"/>
      <c r="F50" s="56"/>
      <c r="G50" s="56"/>
      <c r="H50" s="58"/>
      <c r="I50" s="56"/>
      <c r="J50" s="56"/>
      <c r="K50" s="56"/>
      <c r="L50" s="58"/>
      <c r="M50" s="56"/>
      <c r="N50" s="56"/>
      <c r="O50" s="56"/>
      <c r="P50" s="56"/>
      <c r="Q50" s="56"/>
      <c r="R50" s="56"/>
      <c r="S50" s="56"/>
      <c r="T50" s="56"/>
    </row>
    <row r="51" spans="1:20">
      <c r="A51" s="56"/>
      <c r="B51" s="56"/>
      <c r="C51" s="56"/>
      <c r="D51" s="56"/>
      <c r="E51" s="56"/>
      <c r="F51" s="56"/>
      <c r="G51" s="56"/>
      <c r="H51" s="58"/>
      <c r="I51" s="56"/>
      <c r="J51" s="56"/>
      <c r="K51" s="56"/>
      <c r="L51" s="58"/>
      <c r="M51" s="56"/>
      <c r="N51" s="56"/>
      <c r="O51" s="56"/>
      <c r="P51" s="56"/>
      <c r="Q51" s="56"/>
      <c r="R51" s="56"/>
      <c r="S51" s="56"/>
      <c r="T51" s="56"/>
    </row>
    <row r="52" spans="1:20">
      <c r="A52" s="56"/>
      <c r="B52" s="56"/>
      <c r="C52" s="56"/>
      <c r="D52" s="56"/>
      <c r="E52" s="56"/>
      <c r="F52" s="56"/>
      <c r="G52" s="56"/>
      <c r="H52" s="58"/>
      <c r="I52" s="56"/>
      <c r="J52" s="56"/>
      <c r="K52" s="56"/>
      <c r="L52" s="58"/>
      <c r="M52" s="56"/>
      <c r="N52" s="56"/>
      <c r="O52" s="56"/>
      <c r="P52" s="56"/>
      <c r="Q52" s="56"/>
      <c r="R52" s="56"/>
      <c r="S52" s="56"/>
      <c r="T52" s="56"/>
    </row>
    <row r="53" spans="1:20">
      <c r="A53" s="56"/>
      <c r="B53" s="56"/>
      <c r="C53" s="56"/>
      <c r="D53" s="56"/>
      <c r="E53" s="56"/>
      <c r="F53" s="56"/>
      <c r="G53" s="56"/>
      <c r="H53" s="58"/>
      <c r="I53" s="56"/>
      <c r="J53" s="56"/>
      <c r="K53" s="56"/>
      <c r="L53" s="58"/>
      <c r="M53" s="56"/>
      <c r="N53" s="56"/>
      <c r="O53" s="56"/>
      <c r="P53" s="56"/>
      <c r="Q53" s="56"/>
      <c r="R53" s="56"/>
      <c r="S53" s="56"/>
      <c r="T53" s="56"/>
    </row>
    <row r="54" spans="1:20">
      <c r="A54" s="56"/>
      <c r="B54" s="56"/>
      <c r="C54" s="56"/>
      <c r="D54" s="56"/>
      <c r="E54" s="56"/>
      <c r="F54" s="56"/>
      <c r="G54" s="56"/>
      <c r="H54" s="58"/>
      <c r="I54" s="56"/>
      <c r="J54" s="56"/>
      <c r="K54" s="56"/>
      <c r="L54" s="58"/>
      <c r="M54" s="56"/>
      <c r="N54" s="56"/>
      <c r="O54" s="56"/>
      <c r="P54" s="56"/>
      <c r="Q54" s="56"/>
      <c r="R54" s="56"/>
      <c r="S54" s="56"/>
      <c r="T54" s="56"/>
    </row>
    <row r="55" spans="1:20">
      <c r="A55" s="56"/>
      <c r="B55" s="56"/>
      <c r="C55" s="56"/>
      <c r="D55" s="56"/>
      <c r="E55" s="56"/>
      <c r="F55" s="56"/>
      <c r="G55" s="56"/>
      <c r="H55" s="58"/>
      <c r="I55" s="56"/>
      <c r="J55" s="56"/>
      <c r="K55" s="56"/>
      <c r="L55" s="58"/>
      <c r="M55" s="56"/>
      <c r="N55" s="56"/>
      <c r="O55" s="56"/>
      <c r="P55" s="56"/>
      <c r="Q55" s="56"/>
      <c r="R55" s="56"/>
      <c r="S55" s="56"/>
      <c r="T55" s="56"/>
    </row>
    <row r="56" spans="1:20">
      <c r="A56" s="56"/>
      <c r="B56" s="56"/>
      <c r="C56" s="56"/>
      <c r="D56" s="56"/>
      <c r="E56" s="56"/>
      <c r="F56" s="56"/>
      <c r="G56" s="56"/>
      <c r="H56" s="58"/>
      <c r="I56" s="56"/>
      <c r="J56" s="56"/>
      <c r="K56" s="56"/>
      <c r="L56" s="58"/>
      <c r="M56" s="56"/>
      <c r="N56" s="56"/>
      <c r="O56" s="56"/>
      <c r="P56" s="56"/>
      <c r="Q56" s="56"/>
      <c r="R56" s="56"/>
      <c r="S56" s="56"/>
      <c r="T56" s="56"/>
    </row>
    <row r="57" spans="1:20">
      <c r="A57" s="56"/>
      <c r="B57" s="56"/>
      <c r="C57" s="56"/>
      <c r="D57" s="56"/>
      <c r="E57" s="56"/>
      <c r="F57" s="56"/>
      <c r="G57" s="56"/>
      <c r="H57" s="58"/>
      <c r="I57" s="56"/>
      <c r="J57" s="56"/>
      <c r="K57" s="56"/>
      <c r="L57" s="58"/>
      <c r="M57" s="56"/>
      <c r="N57" s="56"/>
      <c r="O57" s="56"/>
      <c r="P57" s="56"/>
      <c r="Q57" s="56"/>
      <c r="R57" s="56"/>
      <c r="S57" s="56"/>
      <c r="T57" s="56"/>
    </row>
    <row r="58" spans="1:20">
      <c r="A58" s="56"/>
      <c r="B58" s="56"/>
      <c r="C58" s="56"/>
      <c r="D58" s="56"/>
      <c r="E58" s="56"/>
      <c r="F58" s="56"/>
      <c r="G58" s="56"/>
      <c r="H58" s="58"/>
      <c r="I58" s="56"/>
      <c r="J58" s="56"/>
      <c r="K58" s="56"/>
      <c r="L58" s="58"/>
      <c r="M58" s="56"/>
      <c r="N58" s="56"/>
      <c r="O58" s="56"/>
      <c r="P58" s="56"/>
      <c r="Q58" s="56"/>
      <c r="R58" s="56"/>
      <c r="S58" s="56"/>
      <c r="T58" s="56"/>
    </row>
    <row r="59" spans="1:20">
      <c r="A59" s="56"/>
      <c r="B59" s="56"/>
      <c r="C59" s="56"/>
      <c r="D59" s="56"/>
      <c r="E59" s="56"/>
      <c r="F59" s="56"/>
      <c r="G59" s="56"/>
      <c r="H59" s="58"/>
      <c r="I59" s="56"/>
      <c r="J59" s="56"/>
      <c r="K59" s="56"/>
      <c r="L59" s="58"/>
      <c r="M59" s="56"/>
      <c r="N59" s="56"/>
      <c r="O59" s="56"/>
      <c r="P59" s="56"/>
      <c r="Q59" s="56"/>
      <c r="R59" s="56"/>
      <c r="S59" s="56"/>
      <c r="T59" s="56"/>
    </row>
    <row r="60" spans="1:20">
      <c r="A60" s="56"/>
      <c r="B60" s="56"/>
      <c r="C60" s="56"/>
      <c r="D60" s="56"/>
      <c r="E60" s="56"/>
      <c r="F60" s="56"/>
      <c r="G60" s="56"/>
      <c r="H60" s="58"/>
      <c r="I60" s="56"/>
      <c r="J60" s="56"/>
      <c r="K60" s="56"/>
      <c r="L60" s="58"/>
      <c r="M60" s="56"/>
      <c r="N60" s="56"/>
      <c r="O60" s="56"/>
      <c r="P60" s="56"/>
      <c r="Q60" s="56"/>
      <c r="R60" s="56"/>
      <c r="S60" s="56"/>
      <c r="T60" s="56"/>
    </row>
    <row r="61" spans="1:20">
      <c r="A61" s="56"/>
      <c r="B61" s="56"/>
      <c r="C61" s="56"/>
      <c r="D61" s="56"/>
      <c r="E61" s="56"/>
      <c r="F61" s="56"/>
      <c r="G61" s="56"/>
      <c r="H61" s="58"/>
      <c r="I61" s="56"/>
      <c r="J61" s="56"/>
      <c r="K61" s="56"/>
      <c r="L61" s="58"/>
      <c r="M61" s="56"/>
      <c r="N61" s="56"/>
      <c r="O61" s="56"/>
      <c r="P61" s="56"/>
      <c r="Q61" s="56"/>
      <c r="R61" s="56"/>
      <c r="S61" s="56"/>
      <c r="T61" s="56"/>
    </row>
    <row r="62" spans="1:20">
      <c r="A62" s="56"/>
      <c r="B62" s="56"/>
      <c r="C62" s="56"/>
      <c r="D62" s="56"/>
      <c r="E62" s="56"/>
      <c r="F62" s="56"/>
      <c r="G62" s="56"/>
      <c r="H62" s="58"/>
      <c r="I62" s="56"/>
      <c r="J62" s="56"/>
      <c r="K62" s="56"/>
      <c r="L62" s="58"/>
      <c r="M62" s="56"/>
      <c r="N62" s="56"/>
      <c r="O62" s="56"/>
      <c r="P62" s="56"/>
      <c r="Q62" s="56"/>
      <c r="R62" s="56"/>
      <c r="S62" s="56"/>
      <c r="T62" s="56"/>
    </row>
    <row r="63" spans="1:20">
      <c r="A63" s="56"/>
      <c r="B63" s="56"/>
      <c r="C63" s="56"/>
      <c r="D63" s="56"/>
      <c r="E63" s="56"/>
      <c r="F63" s="56"/>
      <c r="G63" s="56"/>
      <c r="H63" s="58"/>
      <c r="I63" s="56"/>
      <c r="J63" s="56"/>
      <c r="K63" s="56"/>
      <c r="L63" s="58"/>
      <c r="M63" s="56"/>
      <c r="N63" s="56"/>
      <c r="O63" s="56"/>
      <c r="P63" s="56"/>
      <c r="Q63" s="56"/>
      <c r="R63" s="56"/>
      <c r="S63" s="56"/>
      <c r="T63" s="56"/>
    </row>
    <row r="64" spans="1:20">
      <c r="A64" s="56"/>
      <c r="B64" s="56"/>
      <c r="C64" s="56"/>
      <c r="D64" s="56"/>
      <c r="E64" s="56"/>
      <c r="F64" s="56"/>
      <c r="G64" s="56"/>
      <c r="H64" s="58"/>
      <c r="I64" s="56"/>
      <c r="J64" s="56"/>
      <c r="K64" s="56"/>
      <c r="L64" s="58"/>
      <c r="M64" s="56"/>
      <c r="N64" s="56"/>
      <c r="O64" s="56"/>
      <c r="P64" s="56"/>
      <c r="Q64" s="56"/>
      <c r="R64" s="56"/>
      <c r="S64" s="56"/>
      <c r="T64" s="56"/>
    </row>
    <row r="65" spans="1:20">
      <c r="A65" s="56"/>
      <c r="B65" s="56"/>
      <c r="C65" s="56"/>
      <c r="D65" s="56"/>
      <c r="E65" s="56"/>
      <c r="F65" s="56"/>
      <c r="G65" s="56"/>
      <c r="H65" s="58"/>
      <c r="I65" s="56"/>
      <c r="J65" s="56"/>
      <c r="K65" s="56"/>
      <c r="L65" s="58"/>
      <c r="M65" s="56"/>
      <c r="N65" s="56"/>
      <c r="O65" s="56"/>
      <c r="P65" s="56"/>
      <c r="Q65" s="56"/>
      <c r="R65" s="56"/>
      <c r="S65" s="56"/>
      <c r="T65" s="56"/>
    </row>
    <row r="66" spans="1:20">
      <c r="A66" s="56"/>
      <c r="B66" s="56"/>
      <c r="C66" s="56"/>
      <c r="D66" s="56"/>
      <c r="E66" s="56"/>
      <c r="F66" s="56"/>
      <c r="G66" s="56"/>
      <c r="H66" s="58"/>
      <c r="I66" s="56"/>
      <c r="J66" s="56"/>
      <c r="K66" s="56"/>
      <c r="L66" s="58"/>
      <c r="M66" s="56"/>
      <c r="N66" s="56"/>
      <c r="O66" s="56"/>
      <c r="P66" s="56"/>
      <c r="Q66" s="56"/>
      <c r="R66" s="56"/>
      <c r="S66" s="56"/>
      <c r="T66" s="56"/>
    </row>
    <row r="67" spans="1:20">
      <c r="A67" s="56"/>
      <c r="B67" s="56"/>
      <c r="C67" s="56"/>
      <c r="D67" s="56"/>
      <c r="E67" s="56"/>
      <c r="F67" s="56"/>
      <c r="G67" s="56"/>
      <c r="H67" s="58"/>
      <c r="I67" s="56"/>
      <c r="J67" s="56"/>
      <c r="K67" s="56"/>
      <c r="L67" s="58"/>
      <c r="M67" s="56"/>
      <c r="N67" s="56"/>
      <c r="O67" s="56"/>
      <c r="P67" s="56"/>
      <c r="Q67" s="56"/>
      <c r="R67" s="56"/>
      <c r="S67" s="56"/>
      <c r="T67" s="56"/>
    </row>
    <row r="68" spans="1:20">
      <c r="A68" s="56"/>
      <c r="B68" s="56"/>
      <c r="C68" s="56"/>
      <c r="D68" s="56"/>
      <c r="E68" s="56"/>
      <c r="F68" s="56"/>
      <c r="G68" s="56"/>
      <c r="H68" s="58"/>
      <c r="I68" s="56"/>
      <c r="J68" s="56"/>
      <c r="K68" s="56"/>
      <c r="L68" s="58"/>
      <c r="M68" s="56"/>
      <c r="N68" s="56"/>
      <c r="O68" s="56"/>
      <c r="P68" s="56"/>
      <c r="Q68" s="56"/>
      <c r="R68" s="56"/>
      <c r="S68" s="56"/>
      <c r="T68" s="56"/>
    </row>
    <row r="69" spans="1:20">
      <c r="A69" s="56"/>
      <c r="B69" s="56"/>
      <c r="C69" s="56"/>
      <c r="D69" s="56"/>
      <c r="E69" s="56"/>
      <c r="F69" s="56"/>
      <c r="G69" s="56"/>
      <c r="H69" s="58"/>
      <c r="I69" s="56"/>
      <c r="J69" s="56"/>
      <c r="K69" s="56"/>
      <c r="L69" s="58"/>
      <c r="M69" s="56"/>
      <c r="N69" s="56"/>
      <c r="O69" s="56"/>
      <c r="P69" s="56"/>
      <c r="Q69" s="56"/>
      <c r="R69" s="56"/>
      <c r="S69" s="56"/>
      <c r="T69" s="56"/>
    </row>
    <row r="70" spans="1:20">
      <c r="A70" s="56"/>
      <c r="B70" s="56"/>
      <c r="C70" s="56"/>
      <c r="D70" s="56"/>
      <c r="E70" s="56"/>
      <c r="F70" s="56"/>
      <c r="G70" s="56"/>
      <c r="H70" s="58"/>
      <c r="I70" s="56"/>
      <c r="J70" s="56"/>
      <c r="K70" s="56"/>
      <c r="L70" s="58"/>
      <c r="M70" s="56"/>
      <c r="N70" s="56"/>
      <c r="O70" s="56"/>
      <c r="P70" s="56"/>
      <c r="Q70" s="56"/>
      <c r="R70" s="56"/>
      <c r="S70" s="56"/>
      <c r="T70" s="56"/>
    </row>
    <row r="71" spans="1:20">
      <c r="A71" s="56"/>
      <c r="B71" s="56"/>
      <c r="C71" s="56"/>
      <c r="D71" s="56"/>
      <c r="E71" s="56"/>
      <c r="F71" s="56"/>
      <c r="G71" s="56"/>
      <c r="H71" s="58"/>
      <c r="I71" s="56"/>
      <c r="J71" s="56"/>
      <c r="K71" s="56"/>
      <c r="L71" s="58"/>
      <c r="M71" s="56"/>
      <c r="N71" s="56"/>
      <c r="O71" s="56"/>
      <c r="P71" s="56"/>
      <c r="Q71" s="56"/>
      <c r="R71" s="56"/>
      <c r="S71" s="56"/>
      <c r="T71" s="56"/>
    </row>
    <row r="72" spans="1:20">
      <c r="A72" s="56"/>
      <c r="B72" s="56"/>
      <c r="C72" s="56"/>
      <c r="D72" s="56"/>
      <c r="E72" s="56"/>
      <c r="F72" s="56"/>
      <c r="G72" s="56"/>
      <c r="H72" s="58"/>
      <c r="I72" s="56"/>
      <c r="J72" s="56"/>
      <c r="K72" s="56"/>
      <c r="L72" s="58"/>
      <c r="M72" s="56"/>
      <c r="N72" s="56"/>
      <c r="O72" s="56"/>
      <c r="P72" s="56"/>
      <c r="Q72" s="56"/>
      <c r="R72" s="56"/>
      <c r="S72" s="56"/>
      <c r="T72" s="56"/>
    </row>
    <row r="73" spans="1:20">
      <c r="A73" s="56"/>
      <c r="B73" s="56"/>
      <c r="C73" s="56"/>
      <c r="D73" s="56"/>
      <c r="E73" s="56"/>
      <c r="F73" s="56"/>
      <c r="G73" s="56"/>
      <c r="H73" s="58"/>
      <c r="I73" s="56"/>
      <c r="J73" s="56"/>
      <c r="K73" s="56"/>
      <c r="L73" s="58"/>
      <c r="M73" s="56"/>
      <c r="N73" s="56"/>
      <c r="O73" s="56"/>
      <c r="P73" s="56"/>
      <c r="Q73" s="56"/>
      <c r="R73" s="56"/>
      <c r="S73" s="56"/>
      <c r="T73" s="56"/>
    </row>
    <row r="74" spans="1:20">
      <c r="A74" s="56"/>
      <c r="B74" s="56"/>
      <c r="C74" s="56"/>
      <c r="D74" s="56"/>
      <c r="E74" s="56"/>
      <c r="F74" s="56"/>
      <c r="G74" s="56"/>
      <c r="H74" s="58"/>
      <c r="I74" s="56"/>
      <c r="J74" s="56"/>
      <c r="K74" s="56"/>
      <c r="L74" s="58"/>
      <c r="M74" s="56"/>
      <c r="N74" s="56"/>
      <c r="O74" s="56"/>
      <c r="P74" s="56"/>
      <c r="Q74" s="56"/>
      <c r="R74" s="56"/>
      <c r="S74" s="56"/>
      <c r="T74" s="56"/>
    </row>
    <row r="75" spans="1:20">
      <c r="A75" s="56"/>
      <c r="B75" s="56"/>
      <c r="C75" s="56"/>
      <c r="D75" s="56"/>
      <c r="E75" s="56"/>
      <c r="F75" s="56"/>
      <c r="G75" s="56"/>
      <c r="H75" s="58"/>
      <c r="I75" s="56"/>
      <c r="J75" s="56"/>
      <c r="K75" s="56"/>
      <c r="L75" s="58"/>
      <c r="M75" s="56"/>
      <c r="N75" s="56"/>
      <c r="O75" s="56"/>
      <c r="P75" s="56"/>
      <c r="Q75" s="56"/>
      <c r="R75" s="56"/>
      <c r="S75" s="56"/>
      <c r="T75" s="56"/>
    </row>
    <row r="76" spans="1:20">
      <c r="A76" s="56"/>
      <c r="B76" s="56"/>
      <c r="C76" s="56"/>
      <c r="D76" s="56"/>
      <c r="E76" s="56"/>
      <c r="F76" s="56"/>
      <c r="G76" s="56"/>
      <c r="H76" s="58"/>
      <c r="I76" s="56"/>
      <c r="J76" s="56"/>
      <c r="K76" s="56"/>
      <c r="L76" s="58"/>
      <c r="M76" s="56"/>
      <c r="N76" s="56"/>
      <c r="O76" s="56"/>
      <c r="P76" s="56"/>
      <c r="Q76" s="56"/>
      <c r="R76" s="56"/>
      <c r="S76" s="56"/>
      <c r="T76" s="56"/>
    </row>
    <row r="77" spans="1:20">
      <c r="A77" s="56"/>
      <c r="B77" s="56"/>
      <c r="C77" s="56"/>
      <c r="D77" s="56"/>
      <c r="E77" s="56"/>
      <c r="F77" s="56"/>
      <c r="G77" s="56"/>
      <c r="H77" s="58"/>
      <c r="I77" s="56"/>
      <c r="J77" s="56"/>
      <c r="K77" s="56"/>
      <c r="L77" s="58"/>
      <c r="M77" s="56"/>
      <c r="N77" s="56"/>
      <c r="O77" s="56"/>
      <c r="P77" s="56"/>
      <c r="Q77" s="56"/>
      <c r="R77" s="56"/>
      <c r="S77" s="56"/>
      <c r="T77" s="56"/>
    </row>
    <row r="78" spans="1:20">
      <c r="A78" s="56"/>
      <c r="B78" s="56"/>
      <c r="C78" s="56"/>
      <c r="D78" s="56"/>
      <c r="E78" s="56"/>
      <c r="F78" s="56"/>
      <c r="G78" s="56"/>
      <c r="H78" s="58"/>
      <c r="I78" s="56"/>
      <c r="J78" s="56"/>
      <c r="K78" s="56"/>
      <c r="L78" s="58"/>
      <c r="M78" s="56"/>
      <c r="N78" s="56"/>
      <c r="O78" s="56"/>
      <c r="P78" s="56"/>
      <c r="Q78" s="56"/>
      <c r="R78" s="56"/>
      <c r="S78" s="56"/>
      <c r="T78" s="56"/>
    </row>
    <row r="79" spans="1:20">
      <c r="A79" s="56"/>
      <c r="B79" s="56"/>
      <c r="C79" s="56"/>
      <c r="D79" s="56"/>
      <c r="E79" s="56"/>
      <c r="F79" s="56"/>
      <c r="G79" s="56"/>
      <c r="H79" s="58"/>
      <c r="I79" s="56"/>
      <c r="J79" s="56"/>
      <c r="K79" s="56"/>
      <c r="L79" s="58"/>
      <c r="M79" s="56"/>
      <c r="N79" s="56"/>
      <c r="O79" s="56"/>
      <c r="P79" s="56"/>
      <c r="Q79" s="56"/>
      <c r="R79" s="56"/>
      <c r="S79" s="56"/>
      <c r="T79" s="56"/>
    </row>
    <row r="80" spans="1:20">
      <c r="A80" s="56"/>
      <c r="B80" s="56"/>
      <c r="C80" s="56"/>
      <c r="D80" s="56"/>
      <c r="E80" s="56"/>
      <c r="F80" s="56"/>
      <c r="G80" s="56"/>
      <c r="H80" s="58"/>
      <c r="I80" s="56"/>
      <c r="J80" s="56"/>
      <c r="K80" s="56"/>
      <c r="L80" s="58"/>
      <c r="M80" s="56"/>
      <c r="N80" s="56"/>
      <c r="O80" s="56"/>
      <c r="P80" s="56"/>
      <c r="Q80" s="56"/>
      <c r="R80" s="56"/>
      <c r="S80" s="56"/>
      <c r="T80" s="56"/>
    </row>
    <row r="81" spans="1:20">
      <c r="A81" s="56"/>
      <c r="B81" s="56"/>
      <c r="C81" s="56"/>
      <c r="D81" s="56"/>
      <c r="E81" s="56"/>
      <c r="F81" s="56"/>
      <c r="G81" s="56"/>
      <c r="H81" s="58"/>
      <c r="I81" s="56"/>
      <c r="J81" s="56"/>
      <c r="K81" s="56"/>
      <c r="L81" s="58"/>
      <c r="M81" s="56"/>
      <c r="N81" s="56"/>
      <c r="O81" s="56"/>
      <c r="P81" s="56"/>
      <c r="Q81" s="56"/>
      <c r="R81" s="56"/>
      <c r="S81" s="56"/>
      <c r="T81" s="56"/>
    </row>
    <row r="82" spans="1:20">
      <c r="A82" s="56"/>
      <c r="B82" s="56"/>
      <c r="C82" s="56"/>
      <c r="D82" s="56"/>
      <c r="E82" s="56"/>
      <c r="F82" s="56"/>
      <c r="G82" s="56"/>
      <c r="H82" s="58"/>
      <c r="I82" s="56"/>
      <c r="J82" s="56"/>
      <c r="K82" s="56"/>
      <c r="L82" s="58"/>
      <c r="M82" s="56"/>
      <c r="N82" s="56"/>
      <c r="O82" s="56"/>
      <c r="P82" s="56"/>
      <c r="Q82" s="56"/>
      <c r="R82" s="56"/>
      <c r="S82" s="56"/>
      <c r="T82" s="56"/>
    </row>
    <row r="83" spans="1:20">
      <c r="A83" s="56"/>
      <c r="B83" s="56"/>
      <c r="C83" s="56"/>
      <c r="D83" s="56"/>
      <c r="E83" s="56"/>
      <c r="F83" s="56"/>
      <c r="G83" s="56"/>
      <c r="H83" s="58"/>
      <c r="I83" s="56"/>
      <c r="J83" s="56"/>
      <c r="K83" s="56"/>
      <c r="L83" s="58"/>
      <c r="M83" s="56"/>
      <c r="N83" s="56"/>
      <c r="O83" s="56"/>
      <c r="P83" s="56"/>
      <c r="Q83" s="56"/>
      <c r="R83" s="56"/>
      <c r="S83" s="56"/>
      <c r="T83" s="56"/>
    </row>
    <row r="84" spans="1:20">
      <c r="A84" s="56"/>
      <c r="B84" s="56"/>
      <c r="C84" s="56"/>
      <c r="D84" s="56"/>
      <c r="E84" s="56"/>
      <c r="F84" s="56"/>
      <c r="G84" s="56"/>
      <c r="H84" s="58"/>
      <c r="I84" s="56"/>
      <c r="J84" s="56"/>
      <c r="K84" s="56"/>
      <c r="L84" s="58"/>
      <c r="M84" s="56"/>
      <c r="N84" s="56"/>
      <c r="O84" s="56"/>
      <c r="P84" s="56"/>
      <c r="Q84" s="56"/>
      <c r="R84" s="56"/>
      <c r="S84" s="56"/>
      <c r="T84" s="56"/>
    </row>
    <row r="85" spans="1:20">
      <c r="A85" s="56"/>
      <c r="B85" s="56"/>
      <c r="C85" s="56"/>
      <c r="D85" s="56"/>
      <c r="E85" s="56"/>
      <c r="F85" s="56"/>
      <c r="G85" s="56"/>
      <c r="H85" s="58"/>
      <c r="I85" s="56"/>
      <c r="J85" s="56"/>
      <c r="K85" s="56"/>
      <c r="L85" s="58"/>
      <c r="M85" s="56"/>
      <c r="N85" s="56"/>
      <c r="O85" s="56"/>
      <c r="P85" s="56"/>
      <c r="Q85" s="56"/>
      <c r="R85" s="56"/>
      <c r="S85" s="56"/>
      <c r="T85" s="56"/>
    </row>
    <row r="86" spans="1:20">
      <c r="A86" s="56"/>
      <c r="B86" s="56"/>
      <c r="C86" s="56"/>
      <c r="D86" s="56"/>
      <c r="E86" s="56"/>
      <c r="F86" s="56"/>
      <c r="G86" s="56"/>
      <c r="H86" s="58"/>
      <c r="I86" s="56"/>
      <c r="J86" s="56"/>
      <c r="K86" s="56"/>
      <c r="L86" s="58"/>
      <c r="M86" s="56"/>
      <c r="N86" s="56"/>
      <c r="O86" s="56"/>
      <c r="P86" s="56"/>
      <c r="Q86" s="56"/>
      <c r="R86" s="56"/>
      <c r="S86" s="56"/>
      <c r="T86" s="56"/>
    </row>
    <row r="87" spans="1:20">
      <c r="A87" s="56"/>
      <c r="B87" s="56"/>
      <c r="C87" s="56"/>
      <c r="D87" s="56"/>
      <c r="E87" s="56"/>
      <c r="F87" s="56"/>
      <c r="G87" s="56"/>
      <c r="H87" s="58"/>
      <c r="I87" s="56"/>
      <c r="J87" s="56"/>
      <c r="K87" s="56"/>
      <c r="L87" s="58"/>
      <c r="M87" s="56"/>
      <c r="N87" s="56"/>
      <c r="O87" s="56"/>
      <c r="P87" s="56"/>
      <c r="Q87" s="56"/>
      <c r="R87" s="56"/>
      <c r="S87" s="56"/>
      <c r="T87" s="56"/>
    </row>
    <row r="88" spans="1:20">
      <c r="A88" s="56"/>
      <c r="B88" s="56"/>
      <c r="C88" s="56"/>
      <c r="D88" s="56"/>
      <c r="E88" s="56"/>
      <c r="F88" s="56"/>
      <c r="G88" s="56"/>
      <c r="H88" s="58"/>
      <c r="I88" s="56"/>
      <c r="J88" s="56"/>
      <c r="K88" s="56"/>
      <c r="L88" s="58"/>
      <c r="M88" s="56"/>
      <c r="N88" s="56"/>
      <c r="O88" s="56"/>
      <c r="P88" s="56"/>
      <c r="Q88" s="56"/>
      <c r="R88" s="56"/>
      <c r="S88" s="56"/>
      <c r="T88" s="56"/>
    </row>
    <row r="89" spans="1:20">
      <c r="A89" s="56"/>
      <c r="B89" s="56"/>
      <c r="C89" s="56"/>
      <c r="D89" s="56"/>
      <c r="E89" s="56"/>
      <c r="F89" s="56"/>
      <c r="G89" s="56"/>
      <c r="H89" s="58"/>
      <c r="I89" s="56"/>
      <c r="J89" s="56"/>
      <c r="K89" s="56"/>
      <c r="L89" s="58"/>
      <c r="M89" s="56"/>
      <c r="N89" s="56"/>
      <c r="O89" s="56"/>
      <c r="P89" s="56"/>
      <c r="Q89" s="56"/>
      <c r="R89" s="56"/>
      <c r="S89" s="56"/>
      <c r="T89" s="56"/>
    </row>
    <row r="90" spans="1:20">
      <c r="A90" s="56"/>
      <c r="B90" s="56"/>
      <c r="C90" s="56"/>
      <c r="D90" s="56"/>
      <c r="E90" s="56"/>
      <c r="F90" s="56"/>
      <c r="G90" s="56"/>
      <c r="H90" s="58"/>
      <c r="I90" s="56"/>
      <c r="J90" s="56"/>
      <c r="K90" s="56"/>
      <c r="L90" s="58"/>
      <c r="M90" s="56"/>
      <c r="N90" s="56"/>
      <c r="O90" s="56"/>
      <c r="P90" s="56"/>
      <c r="Q90" s="56"/>
      <c r="R90" s="56"/>
      <c r="S90" s="56"/>
      <c r="T90" s="56"/>
    </row>
    <row r="91" spans="1:20">
      <c r="A91" s="56"/>
      <c r="B91" s="56"/>
      <c r="C91" s="56"/>
      <c r="D91" s="56"/>
      <c r="E91" s="56"/>
      <c r="F91" s="56"/>
      <c r="G91" s="56"/>
      <c r="H91" s="58"/>
      <c r="I91" s="56"/>
      <c r="J91" s="56"/>
      <c r="K91" s="56"/>
      <c r="L91" s="58"/>
      <c r="M91" s="56"/>
      <c r="N91" s="56"/>
      <c r="O91" s="56"/>
      <c r="P91" s="56"/>
      <c r="Q91" s="56"/>
      <c r="R91" s="56"/>
      <c r="S91" s="56"/>
      <c r="T91" s="56"/>
    </row>
    <row r="92" spans="1:20">
      <c r="A92" s="56"/>
      <c r="B92" s="56"/>
      <c r="C92" s="56"/>
      <c r="D92" s="56"/>
      <c r="E92" s="56"/>
      <c r="F92" s="56"/>
      <c r="G92" s="56"/>
      <c r="H92" s="58"/>
      <c r="I92" s="56"/>
      <c r="J92" s="56"/>
      <c r="K92" s="56"/>
      <c r="L92" s="58"/>
      <c r="M92" s="56"/>
      <c r="N92" s="56"/>
      <c r="O92" s="56"/>
      <c r="P92" s="56"/>
      <c r="Q92" s="56"/>
      <c r="R92" s="56"/>
      <c r="S92" s="56"/>
      <c r="T92" s="56"/>
    </row>
    <row r="93" spans="1:20">
      <c r="A93" s="56"/>
      <c r="B93" s="56"/>
      <c r="C93" s="56"/>
      <c r="D93" s="56"/>
      <c r="E93" s="56"/>
      <c r="F93" s="56"/>
      <c r="G93" s="56"/>
      <c r="H93" s="58"/>
      <c r="I93" s="56"/>
      <c r="J93" s="56"/>
      <c r="K93" s="56"/>
      <c r="L93" s="58"/>
      <c r="M93" s="56"/>
      <c r="N93" s="56"/>
      <c r="O93" s="56"/>
      <c r="P93" s="56"/>
      <c r="Q93" s="56"/>
      <c r="R93" s="56"/>
      <c r="S93" s="56"/>
      <c r="T93" s="56"/>
    </row>
    <row r="94" spans="1:20">
      <c r="A94" s="56"/>
      <c r="B94" s="56"/>
      <c r="C94" s="56"/>
      <c r="D94" s="56"/>
      <c r="E94" s="56"/>
      <c r="F94" s="56"/>
      <c r="G94" s="56"/>
      <c r="H94" s="58"/>
      <c r="I94" s="56"/>
      <c r="J94" s="56"/>
      <c r="K94" s="56"/>
      <c r="L94" s="58"/>
      <c r="M94" s="56"/>
      <c r="N94" s="56"/>
      <c r="O94" s="56"/>
      <c r="P94" s="56"/>
      <c r="Q94" s="56"/>
      <c r="R94" s="56"/>
      <c r="S94" s="56"/>
      <c r="T94" s="56"/>
    </row>
    <row r="95" spans="1:20">
      <c r="A95" s="56"/>
      <c r="B95" s="56"/>
      <c r="C95" s="56"/>
      <c r="D95" s="56"/>
      <c r="E95" s="56"/>
      <c r="F95" s="56"/>
      <c r="G95" s="56"/>
      <c r="H95" s="58"/>
      <c r="I95" s="56"/>
      <c r="J95" s="56"/>
      <c r="K95" s="56"/>
      <c r="L95" s="58"/>
      <c r="M95" s="56"/>
      <c r="N95" s="56"/>
      <c r="O95" s="56"/>
      <c r="P95" s="56"/>
      <c r="Q95" s="56"/>
      <c r="R95" s="56"/>
      <c r="S95" s="56"/>
      <c r="T95" s="56"/>
    </row>
    <row r="96" spans="1:20">
      <c r="A96" s="56"/>
      <c r="B96" s="56"/>
      <c r="C96" s="56"/>
      <c r="D96" s="56"/>
      <c r="E96" s="56"/>
      <c r="F96" s="56"/>
      <c r="G96" s="56"/>
      <c r="H96" s="58"/>
      <c r="I96" s="56"/>
      <c r="J96" s="56"/>
      <c r="K96" s="56"/>
      <c r="L96" s="58"/>
      <c r="M96" s="56"/>
      <c r="N96" s="56"/>
      <c r="O96" s="56"/>
      <c r="P96" s="56"/>
      <c r="Q96" s="56"/>
      <c r="R96" s="56"/>
      <c r="S96" s="56"/>
      <c r="T96" s="56"/>
    </row>
    <row r="97" spans="1:20">
      <c r="A97" s="56"/>
      <c r="B97" s="56"/>
      <c r="C97" s="56"/>
      <c r="D97" s="56"/>
      <c r="E97" s="56"/>
      <c r="F97" s="56"/>
      <c r="G97" s="56"/>
      <c r="H97" s="58"/>
      <c r="I97" s="56"/>
      <c r="J97" s="56"/>
      <c r="K97" s="56"/>
      <c r="L97" s="58"/>
      <c r="M97" s="56"/>
      <c r="N97" s="56"/>
      <c r="O97" s="56"/>
      <c r="P97" s="56"/>
      <c r="Q97" s="56"/>
      <c r="R97" s="56"/>
      <c r="S97" s="56"/>
      <c r="T97" s="56"/>
    </row>
    <row r="98" spans="1:20">
      <c r="A98" s="56"/>
      <c r="B98" s="56"/>
      <c r="C98" s="56"/>
      <c r="D98" s="56"/>
      <c r="E98" s="56"/>
      <c r="F98" s="56"/>
      <c r="G98" s="56"/>
      <c r="H98" s="58"/>
      <c r="I98" s="56"/>
      <c r="J98" s="56"/>
      <c r="K98" s="56"/>
      <c r="L98" s="58"/>
      <c r="M98" s="56"/>
      <c r="N98" s="56"/>
      <c r="O98" s="56"/>
      <c r="P98" s="56"/>
      <c r="Q98" s="56"/>
      <c r="R98" s="56"/>
      <c r="S98" s="56"/>
      <c r="T98" s="56"/>
    </row>
    <row r="99" spans="1:20">
      <c r="A99" s="56"/>
      <c r="B99" s="56"/>
      <c r="C99" s="56"/>
      <c r="D99" s="56"/>
      <c r="E99" s="56"/>
      <c r="F99" s="56"/>
      <c r="G99" s="56"/>
      <c r="H99" s="58"/>
      <c r="I99" s="56"/>
      <c r="J99" s="56"/>
      <c r="K99" s="56"/>
      <c r="L99" s="58"/>
      <c r="M99" s="56"/>
      <c r="N99" s="56"/>
      <c r="O99" s="56"/>
      <c r="P99" s="56"/>
      <c r="Q99" s="56"/>
      <c r="R99" s="56"/>
      <c r="S99" s="56"/>
      <c r="T99" s="56"/>
    </row>
    <row r="100" spans="1:20">
      <c r="A100" s="56"/>
      <c r="B100" s="56"/>
      <c r="C100" s="56"/>
      <c r="D100" s="56"/>
      <c r="E100" s="56"/>
      <c r="F100" s="56"/>
      <c r="G100" s="56"/>
      <c r="H100" s="58"/>
      <c r="I100" s="56"/>
      <c r="J100" s="56"/>
      <c r="K100" s="56"/>
      <c r="L100" s="58"/>
      <c r="M100" s="56"/>
      <c r="N100" s="56"/>
      <c r="O100" s="56"/>
      <c r="P100" s="56"/>
      <c r="Q100" s="56"/>
      <c r="R100" s="56"/>
      <c r="S100" s="56"/>
      <c r="T100" s="56"/>
    </row>
    <row r="101" spans="1:20">
      <c r="A101" s="56"/>
      <c r="B101" s="56"/>
      <c r="C101" s="56"/>
      <c r="D101" s="56"/>
      <c r="E101" s="56"/>
      <c r="F101" s="56"/>
      <c r="G101" s="56"/>
      <c r="H101" s="58"/>
      <c r="I101" s="56"/>
      <c r="J101" s="56"/>
      <c r="K101" s="56"/>
      <c r="L101" s="58"/>
      <c r="M101" s="56"/>
      <c r="N101" s="56"/>
      <c r="O101" s="56"/>
      <c r="P101" s="56"/>
      <c r="Q101" s="56"/>
      <c r="R101" s="56"/>
      <c r="S101" s="56"/>
      <c r="T101" s="56"/>
    </row>
    <row r="102" spans="1:20">
      <c r="A102" s="56"/>
      <c r="B102" s="56"/>
      <c r="C102" s="56"/>
      <c r="D102" s="56"/>
      <c r="E102" s="56"/>
      <c r="F102" s="56"/>
      <c r="G102" s="56"/>
      <c r="H102" s="58"/>
      <c r="I102" s="56"/>
      <c r="J102" s="56"/>
      <c r="K102" s="56"/>
      <c r="L102" s="58"/>
      <c r="M102" s="56"/>
      <c r="N102" s="56"/>
      <c r="O102" s="56"/>
      <c r="P102" s="56"/>
      <c r="Q102" s="56"/>
      <c r="R102" s="56"/>
      <c r="S102" s="56"/>
      <c r="T102" s="56"/>
    </row>
    <row r="103" spans="1:20">
      <c r="A103" s="56"/>
      <c r="B103" s="56"/>
      <c r="C103" s="56"/>
      <c r="D103" s="56"/>
      <c r="E103" s="56"/>
      <c r="F103" s="56"/>
      <c r="G103" s="56"/>
      <c r="H103" s="58"/>
      <c r="I103" s="56"/>
      <c r="J103" s="56"/>
      <c r="K103" s="56"/>
      <c r="L103" s="58"/>
      <c r="M103" s="56"/>
      <c r="N103" s="56"/>
      <c r="O103" s="56"/>
      <c r="P103" s="56"/>
      <c r="Q103" s="56"/>
      <c r="R103" s="56"/>
      <c r="S103" s="56"/>
      <c r="T103" s="56"/>
    </row>
    <row r="104" spans="1:20">
      <c r="A104" s="56"/>
      <c r="B104" s="56"/>
      <c r="C104" s="56"/>
      <c r="D104" s="56"/>
      <c r="E104" s="56"/>
      <c r="F104" s="56"/>
      <c r="G104" s="56"/>
      <c r="H104" s="58"/>
      <c r="I104" s="56"/>
      <c r="J104" s="56"/>
      <c r="K104" s="56"/>
      <c r="L104" s="58"/>
      <c r="M104" s="56"/>
      <c r="N104" s="56"/>
      <c r="O104" s="56"/>
      <c r="P104" s="56"/>
      <c r="Q104" s="56"/>
      <c r="R104" s="56"/>
      <c r="S104" s="56"/>
      <c r="T104" s="56"/>
    </row>
    <row r="105" spans="1:20">
      <c r="A105" s="56"/>
      <c r="B105" s="56"/>
      <c r="C105" s="56"/>
      <c r="D105" s="56"/>
      <c r="E105" s="56"/>
      <c r="F105" s="56"/>
      <c r="G105" s="56"/>
      <c r="H105" s="58"/>
      <c r="I105" s="56"/>
      <c r="J105" s="56"/>
      <c r="K105" s="56"/>
      <c r="L105" s="58"/>
      <c r="M105" s="56"/>
      <c r="N105" s="56"/>
      <c r="O105" s="56"/>
      <c r="P105" s="56"/>
      <c r="Q105" s="56"/>
      <c r="R105" s="56"/>
      <c r="S105" s="56"/>
      <c r="T105" s="56"/>
    </row>
    <row r="106" spans="1:20">
      <c r="A106" s="56"/>
      <c r="B106" s="56"/>
      <c r="C106" s="56"/>
      <c r="D106" s="56"/>
      <c r="E106" s="56"/>
      <c r="F106" s="56"/>
      <c r="G106" s="56"/>
      <c r="H106" s="58"/>
      <c r="I106" s="56"/>
      <c r="J106" s="56"/>
      <c r="K106" s="56"/>
      <c r="L106" s="58"/>
      <c r="M106" s="56"/>
      <c r="N106" s="56"/>
      <c r="O106" s="56"/>
      <c r="P106" s="56"/>
      <c r="Q106" s="56"/>
      <c r="R106" s="56"/>
      <c r="S106" s="56"/>
      <c r="T106" s="56"/>
    </row>
    <row r="107" spans="1:20">
      <c r="A107" s="56"/>
      <c r="B107" s="56"/>
      <c r="C107" s="56"/>
      <c r="D107" s="56"/>
      <c r="E107" s="56"/>
      <c r="F107" s="56"/>
      <c r="G107" s="56"/>
      <c r="H107" s="58"/>
      <c r="I107" s="56"/>
      <c r="J107" s="56"/>
      <c r="K107" s="56"/>
      <c r="L107" s="58"/>
      <c r="M107" s="56"/>
      <c r="N107" s="56"/>
      <c r="O107" s="56"/>
      <c r="P107" s="56"/>
      <c r="Q107" s="56"/>
      <c r="R107" s="56"/>
      <c r="S107" s="56"/>
      <c r="T107" s="56"/>
    </row>
    <row r="108" spans="1:20">
      <c r="A108" s="56"/>
      <c r="B108" s="56"/>
      <c r="C108" s="56"/>
      <c r="D108" s="56"/>
      <c r="E108" s="56"/>
      <c r="F108" s="56"/>
      <c r="G108" s="56"/>
      <c r="H108" s="58"/>
      <c r="I108" s="56"/>
      <c r="J108" s="56"/>
      <c r="K108" s="56"/>
      <c r="L108" s="58"/>
      <c r="M108" s="56"/>
      <c r="N108" s="56"/>
      <c r="O108" s="56"/>
      <c r="P108" s="56"/>
      <c r="Q108" s="56"/>
      <c r="R108" s="56"/>
      <c r="S108" s="56"/>
      <c r="T108" s="56"/>
    </row>
    <row r="109" spans="1:20">
      <c r="A109" s="56"/>
      <c r="B109" s="56"/>
      <c r="C109" s="56"/>
      <c r="D109" s="56"/>
      <c r="E109" s="56"/>
      <c r="F109" s="56"/>
      <c r="G109" s="56"/>
      <c r="H109" s="58"/>
      <c r="I109" s="56"/>
      <c r="J109" s="56"/>
      <c r="K109" s="56"/>
      <c r="L109" s="58"/>
      <c r="M109" s="56"/>
      <c r="N109" s="56"/>
      <c r="O109" s="56"/>
      <c r="P109" s="56"/>
      <c r="Q109" s="56"/>
      <c r="R109" s="56"/>
      <c r="S109" s="56"/>
      <c r="T109" s="56"/>
    </row>
    <row r="110" spans="1:20">
      <c r="A110" s="56"/>
      <c r="B110" s="56"/>
      <c r="C110" s="56"/>
      <c r="D110" s="56"/>
      <c r="E110" s="56"/>
      <c r="F110" s="56"/>
      <c r="G110" s="56"/>
      <c r="H110" s="58"/>
      <c r="I110" s="56"/>
      <c r="J110" s="56"/>
      <c r="K110" s="56"/>
      <c r="L110" s="58"/>
      <c r="M110" s="56"/>
      <c r="N110" s="56"/>
      <c r="O110" s="56"/>
      <c r="P110" s="56"/>
      <c r="Q110" s="56"/>
      <c r="R110" s="56"/>
      <c r="S110" s="56"/>
      <c r="T110" s="56"/>
    </row>
    <row r="111" spans="1:20">
      <c r="A111" s="56"/>
      <c r="B111" s="56"/>
      <c r="C111" s="56"/>
      <c r="D111" s="56"/>
      <c r="E111" s="56"/>
      <c r="F111" s="56"/>
      <c r="G111" s="56"/>
      <c r="H111" s="58"/>
      <c r="I111" s="56"/>
      <c r="J111" s="56"/>
      <c r="K111" s="56"/>
      <c r="L111" s="58"/>
      <c r="M111" s="56"/>
      <c r="N111" s="56"/>
      <c r="O111" s="56"/>
      <c r="P111" s="56"/>
      <c r="Q111" s="56"/>
      <c r="R111" s="56"/>
      <c r="S111" s="56"/>
      <c r="T111" s="56"/>
    </row>
    <row r="112" spans="1:20">
      <c r="A112" s="56"/>
      <c r="B112" s="56"/>
      <c r="C112" s="56"/>
      <c r="D112" s="56"/>
      <c r="E112" s="56"/>
      <c r="F112" s="56"/>
      <c r="G112" s="56"/>
      <c r="H112" s="58"/>
      <c r="I112" s="56"/>
      <c r="J112" s="56"/>
      <c r="K112" s="56"/>
      <c r="L112" s="58"/>
      <c r="M112" s="56"/>
      <c r="N112" s="56"/>
      <c r="O112" s="56"/>
      <c r="P112" s="56"/>
      <c r="Q112" s="56"/>
      <c r="R112" s="56"/>
      <c r="S112" s="56"/>
      <c r="T112" s="56"/>
    </row>
    <row r="113" spans="1:20">
      <c r="A113" s="56"/>
      <c r="B113" s="56"/>
      <c r="C113" s="56"/>
      <c r="D113" s="56"/>
      <c r="E113" s="56"/>
      <c r="F113" s="56"/>
      <c r="G113" s="56"/>
      <c r="H113" s="58"/>
      <c r="I113" s="56"/>
      <c r="J113" s="56"/>
      <c r="K113" s="56"/>
      <c r="L113" s="58"/>
      <c r="M113" s="56"/>
      <c r="N113" s="56"/>
      <c r="O113" s="56"/>
      <c r="P113" s="56"/>
      <c r="Q113" s="56"/>
      <c r="R113" s="56"/>
      <c r="S113" s="56"/>
      <c r="T113" s="56"/>
    </row>
    <row r="114" spans="1:20">
      <c r="A114" s="56"/>
      <c r="B114" s="56"/>
      <c r="C114" s="56"/>
      <c r="D114" s="56"/>
      <c r="E114" s="56"/>
      <c r="F114" s="56"/>
      <c r="G114" s="56"/>
      <c r="H114" s="58"/>
      <c r="I114" s="56"/>
      <c r="J114" s="56"/>
      <c r="K114" s="56"/>
      <c r="L114" s="58"/>
      <c r="M114" s="56"/>
      <c r="N114" s="56"/>
      <c r="O114" s="56"/>
      <c r="P114" s="56"/>
      <c r="Q114" s="56"/>
      <c r="R114" s="56"/>
      <c r="S114" s="56"/>
      <c r="T114" s="56"/>
    </row>
    <row r="115" spans="1:20">
      <c r="A115" s="56"/>
      <c r="B115" s="56"/>
      <c r="C115" s="56"/>
      <c r="D115" s="56"/>
      <c r="E115" s="56"/>
      <c r="F115" s="56"/>
      <c r="G115" s="56"/>
      <c r="H115" s="58"/>
      <c r="I115" s="56"/>
      <c r="J115" s="56"/>
      <c r="K115" s="56"/>
      <c r="L115" s="58"/>
      <c r="M115" s="56"/>
      <c r="N115" s="56"/>
      <c r="O115" s="56"/>
      <c r="P115" s="56"/>
      <c r="Q115" s="56"/>
      <c r="R115" s="56"/>
      <c r="S115" s="56"/>
      <c r="T115" s="56"/>
    </row>
    <row r="116" spans="1:20">
      <c r="A116" s="56"/>
      <c r="B116" s="56"/>
      <c r="C116" s="56"/>
      <c r="D116" s="56"/>
      <c r="E116" s="56"/>
      <c r="F116" s="56"/>
      <c r="G116" s="56"/>
      <c r="H116" s="58"/>
      <c r="I116" s="56"/>
      <c r="J116" s="56"/>
      <c r="K116" s="56"/>
      <c r="L116" s="58"/>
      <c r="M116" s="56"/>
      <c r="N116" s="56"/>
      <c r="O116" s="56"/>
      <c r="P116" s="56"/>
      <c r="Q116" s="56"/>
      <c r="R116" s="56"/>
      <c r="S116" s="56"/>
      <c r="T116" s="56"/>
    </row>
    <row r="117" spans="1:20">
      <c r="A117" s="56"/>
      <c r="B117" s="56"/>
      <c r="C117" s="56"/>
      <c r="D117" s="56"/>
      <c r="E117" s="56"/>
      <c r="F117" s="56"/>
      <c r="G117" s="56"/>
      <c r="H117" s="58"/>
      <c r="I117" s="56"/>
      <c r="J117" s="56"/>
      <c r="K117" s="56"/>
      <c r="L117" s="58"/>
      <c r="M117" s="56"/>
      <c r="N117" s="56"/>
      <c r="O117" s="56"/>
      <c r="P117" s="56"/>
      <c r="Q117" s="56"/>
      <c r="R117" s="56"/>
      <c r="S117" s="56"/>
      <c r="T117" s="56"/>
    </row>
    <row r="118" spans="1:20">
      <c r="A118" s="56"/>
      <c r="B118" s="56"/>
      <c r="C118" s="56"/>
      <c r="D118" s="56"/>
      <c r="E118" s="56"/>
      <c r="F118" s="56"/>
      <c r="G118" s="56"/>
      <c r="H118" s="58"/>
      <c r="I118" s="56"/>
      <c r="J118" s="56"/>
      <c r="K118" s="56"/>
      <c r="L118" s="58"/>
      <c r="M118" s="56"/>
      <c r="N118" s="56"/>
      <c r="O118" s="56"/>
      <c r="P118" s="56"/>
      <c r="Q118" s="56"/>
      <c r="R118" s="56"/>
      <c r="S118" s="56"/>
      <c r="T118" s="56"/>
    </row>
    <row r="119" spans="1:20">
      <c r="A119" s="56"/>
      <c r="B119" s="56"/>
      <c r="C119" s="56"/>
      <c r="D119" s="56"/>
      <c r="E119" s="56"/>
      <c r="F119" s="56"/>
      <c r="G119" s="56"/>
      <c r="H119" s="58"/>
      <c r="I119" s="56"/>
      <c r="J119" s="56"/>
      <c r="K119" s="56"/>
      <c r="L119" s="58"/>
      <c r="M119" s="56"/>
      <c r="N119" s="56"/>
      <c r="O119" s="56"/>
      <c r="P119" s="56"/>
      <c r="Q119" s="56"/>
      <c r="R119" s="56"/>
      <c r="S119" s="56"/>
      <c r="T119" s="56"/>
    </row>
    <row r="120" spans="1:20">
      <c r="A120" s="56"/>
      <c r="B120" s="56"/>
      <c r="C120" s="56"/>
      <c r="D120" s="56"/>
      <c r="E120" s="56"/>
      <c r="F120" s="56"/>
      <c r="G120" s="56"/>
      <c r="H120" s="58"/>
      <c r="I120" s="56"/>
      <c r="J120" s="56"/>
      <c r="K120" s="56"/>
      <c r="L120" s="58"/>
      <c r="M120" s="56"/>
      <c r="N120" s="56"/>
      <c r="O120" s="56"/>
      <c r="P120" s="56"/>
      <c r="Q120" s="56"/>
      <c r="R120" s="56"/>
      <c r="S120" s="56"/>
      <c r="T120" s="56"/>
    </row>
    <row r="121" spans="1:20">
      <c r="A121" s="56"/>
      <c r="B121" s="56"/>
      <c r="C121" s="56"/>
      <c r="D121" s="56"/>
      <c r="E121" s="56"/>
      <c r="F121" s="56"/>
      <c r="G121" s="56"/>
      <c r="H121" s="58"/>
      <c r="I121" s="56"/>
      <c r="J121" s="56"/>
      <c r="K121" s="56"/>
      <c r="L121" s="58"/>
      <c r="M121" s="56"/>
      <c r="N121" s="56"/>
      <c r="O121" s="56"/>
      <c r="P121" s="56"/>
      <c r="Q121" s="56"/>
      <c r="R121" s="56"/>
      <c r="S121" s="56"/>
      <c r="T121" s="56"/>
    </row>
    <row r="122" spans="1:20">
      <c r="A122" s="56"/>
      <c r="B122" s="56"/>
      <c r="C122" s="56"/>
      <c r="D122" s="56"/>
      <c r="E122" s="56"/>
      <c r="F122" s="56"/>
      <c r="G122" s="56"/>
      <c r="H122" s="58"/>
      <c r="I122" s="56"/>
      <c r="J122" s="56"/>
      <c r="K122" s="56"/>
      <c r="L122" s="58"/>
      <c r="M122" s="56"/>
      <c r="N122" s="56"/>
      <c r="O122" s="56"/>
      <c r="P122" s="56"/>
      <c r="Q122" s="56"/>
      <c r="R122" s="56"/>
      <c r="S122" s="56"/>
      <c r="T122" s="56"/>
    </row>
    <row r="123" spans="1:20">
      <c r="A123" s="56"/>
      <c r="B123" s="56"/>
      <c r="C123" s="56"/>
      <c r="D123" s="56"/>
      <c r="E123" s="56"/>
      <c r="F123" s="56"/>
      <c r="G123" s="56"/>
      <c r="H123" s="58"/>
      <c r="I123" s="56"/>
      <c r="J123" s="56"/>
      <c r="K123" s="56"/>
      <c r="L123" s="58"/>
      <c r="M123" s="56"/>
      <c r="N123" s="56"/>
      <c r="O123" s="56"/>
      <c r="P123" s="56"/>
      <c r="Q123" s="56"/>
      <c r="R123" s="56"/>
      <c r="S123" s="56"/>
      <c r="T123" s="56"/>
    </row>
    <row r="124" spans="1:20">
      <c r="A124" s="56"/>
      <c r="B124" s="56"/>
      <c r="C124" s="56"/>
      <c r="D124" s="56"/>
      <c r="E124" s="56"/>
      <c r="F124" s="56"/>
      <c r="G124" s="56"/>
      <c r="H124" s="58"/>
      <c r="I124" s="56"/>
      <c r="J124" s="56"/>
      <c r="K124" s="56"/>
      <c r="L124" s="58"/>
      <c r="M124" s="56"/>
      <c r="N124" s="56"/>
      <c r="O124" s="56"/>
      <c r="P124" s="56"/>
      <c r="Q124" s="56"/>
      <c r="R124" s="56"/>
      <c r="S124" s="56"/>
      <c r="T124" s="56"/>
    </row>
    <row r="125" spans="1:20">
      <c r="A125" s="56"/>
      <c r="B125" s="56"/>
      <c r="C125" s="56"/>
      <c r="D125" s="56"/>
      <c r="E125" s="56"/>
      <c r="F125" s="56"/>
      <c r="G125" s="56"/>
      <c r="H125" s="58"/>
      <c r="I125" s="56"/>
      <c r="J125" s="56"/>
      <c r="K125" s="56"/>
      <c r="L125" s="58"/>
      <c r="M125" s="56"/>
      <c r="N125" s="56"/>
      <c r="O125" s="56"/>
      <c r="P125" s="56"/>
      <c r="Q125" s="56"/>
      <c r="R125" s="56"/>
      <c r="S125" s="56"/>
      <c r="T125" s="56"/>
    </row>
    <row r="126" spans="1:20">
      <c r="A126" s="56"/>
      <c r="B126" s="56"/>
      <c r="C126" s="56"/>
      <c r="D126" s="56"/>
      <c r="E126" s="56"/>
      <c r="F126" s="56"/>
      <c r="G126" s="56"/>
      <c r="H126" s="58"/>
      <c r="I126" s="56"/>
      <c r="J126" s="56"/>
      <c r="K126" s="56"/>
      <c r="L126" s="58"/>
      <c r="M126" s="56"/>
      <c r="N126" s="56"/>
      <c r="O126" s="56"/>
      <c r="P126" s="56"/>
      <c r="Q126" s="56"/>
      <c r="R126" s="56"/>
      <c r="S126" s="56"/>
      <c r="T126" s="56"/>
    </row>
    <row r="127" spans="1:20">
      <c r="A127" s="56"/>
      <c r="B127" s="56"/>
      <c r="C127" s="56"/>
      <c r="D127" s="56"/>
      <c r="E127" s="56"/>
      <c r="F127" s="56"/>
      <c r="G127" s="56"/>
      <c r="H127" s="58"/>
      <c r="I127" s="56"/>
      <c r="J127" s="56"/>
      <c r="K127" s="56"/>
      <c r="L127" s="58"/>
      <c r="M127" s="56"/>
      <c r="N127" s="56"/>
      <c r="O127" s="56"/>
      <c r="P127" s="56"/>
      <c r="Q127" s="56"/>
      <c r="R127" s="56"/>
      <c r="S127" s="56"/>
      <c r="T127" s="56"/>
    </row>
    <row r="128" spans="1:20">
      <c r="A128" s="56"/>
      <c r="B128" s="56"/>
      <c r="C128" s="56"/>
      <c r="D128" s="56"/>
      <c r="E128" s="56"/>
      <c r="F128" s="56"/>
      <c r="G128" s="56"/>
      <c r="H128" s="58"/>
      <c r="I128" s="56"/>
      <c r="J128" s="56"/>
      <c r="K128" s="56"/>
      <c r="L128" s="58"/>
      <c r="M128" s="56"/>
      <c r="N128" s="56"/>
      <c r="O128" s="56"/>
      <c r="P128" s="56"/>
      <c r="Q128" s="56"/>
      <c r="R128" s="56"/>
      <c r="S128" s="56"/>
      <c r="T128" s="56"/>
    </row>
    <row r="129" spans="1:20">
      <c r="A129" s="56"/>
      <c r="B129" s="56"/>
      <c r="C129" s="56"/>
      <c r="D129" s="56"/>
      <c r="E129" s="56"/>
      <c r="F129" s="56"/>
      <c r="G129" s="56"/>
      <c r="H129" s="58"/>
      <c r="I129" s="56"/>
      <c r="J129" s="56"/>
      <c r="K129" s="56"/>
      <c r="L129" s="58"/>
      <c r="M129" s="56"/>
      <c r="N129" s="56"/>
      <c r="O129" s="56"/>
      <c r="P129" s="56"/>
      <c r="Q129" s="56"/>
      <c r="R129" s="56"/>
      <c r="S129" s="56"/>
      <c r="T129" s="56"/>
    </row>
    <row r="130" spans="1:20">
      <c r="A130" s="56"/>
      <c r="B130" s="56"/>
      <c r="C130" s="56"/>
      <c r="D130" s="56"/>
      <c r="E130" s="56"/>
      <c r="F130" s="56"/>
      <c r="G130" s="56"/>
      <c r="H130" s="58"/>
      <c r="I130" s="56"/>
      <c r="J130" s="56"/>
      <c r="K130" s="56"/>
      <c r="L130" s="58"/>
      <c r="M130" s="56"/>
      <c r="N130" s="56"/>
      <c r="O130" s="56"/>
      <c r="P130" s="56"/>
      <c r="Q130" s="56"/>
      <c r="R130" s="56"/>
      <c r="S130" s="56"/>
      <c r="T130" s="56"/>
    </row>
    <row r="131" spans="1:20">
      <c r="A131" s="56"/>
      <c r="B131" s="56"/>
      <c r="C131" s="56"/>
      <c r="D131" s="56"/>
      <c r="E131" s="56"/>
      <c r="F131" s="56"/>
      <c r="G131" s="56"/>
      <c r="H131" s="58"/>
      <c r="I131" s="56"/>
      <c r="J131" s="56"/>
      <c r="K131" s="56"/>
      <c r="L131" s="58"/>
      <c r="M131" s="56"/>
      <c r="N131" s="56"/>
      <c r="O131" s="56"/>
      <c r="P131" s="56"/>
      <c r="Q131" s="56"/>
      <c r="R131" s="56"/>
      <c r="S131" s="56"/>
      <c r="T131" s="56"/>
    </row>
    <row r="132" spans="1:20">
      <c r="A132" s="56"/>
      <c r="B132" s="56"/>
      <c r="C132" s="56"/>
      <c r="D132" s="56"/>
      <c r="E132" s="56"/>
      <c r="F132" s="56"/>
      <c r="G132" s="56"/>
      <c r="H132" s="58"/>
      <c r="I132" s="56"/>
      <c r="J132" s="56"/>
      <c r="K132" s="56"/>
      <c r="L132" s="58"/>
      <c r="M132" s="56"/>
      <c r="N132" s="56"/>
      <c r="O132" s="56"/>
      <c r="P132" s="56"/>
      <c r="Q132" s="56"/>
      <c r="R132" s="56"/>
      <c r="S132" s="56"/>
      <c r="T132" s="56"/>
    </row>
    <row r="133" spans="1:20">
      <c r="A133" s="56"/>
      <c r="B133" s="56"/>
      <c r="C133" s="56"/>
      <c r="D133" s="56"/>
      <c r="E133" s="56"/>
      <c r="F133" s="56"/>
      <c r="G133" s="56"/>
      <c r="H133" s="58"/>
      <c r="I133" s="56"/>
      <c r="J133" s="56"/>
      <c r="K133" s="56"/>
      <c r="L133" s="58"/>
      <c r="M133" s="56"/>
      <c r="N133" s="56"/>
      <c r="O133" s="56"/>
      <c r="P133" s="56"/>
      <c r="Q133" s="56"/>
      <c r="R133" s="56"/>
      <c r="S133" s="56"/>
      <c r="T133" s="56"/>
    </row>
    <row r="134" spans="1:20">
      <c r="A134" s="56"/>
      <c r="B134" s="56"/>
      <c r="C134" s="56"/>
      <c r="D134" s="56"/>
      <c r="E134" s="56"/>
      <c r="F134" s="56"/>
      <c r="G134" s="56"/>
      <c r="H134" s="58"/>
      <c r="I134" s="56"/>
      <c r="J134" s="56"/>
      <c r="K134" s="56"/>
      <c r="L134" s="58"/>
      <c r="M134" s="56"/>
      <c r="N134" s="56"/>
      <c r="O134" s="56"/>
      <c r="P134" s="56"/>
      <c r="Q134" s="56"/>
      <c r="R134" s="56"/>
      <c r="S134" s="56"/>
      <c r="T134" s="56"/>
    </row>
    <row r="135" spans="1:20">
      <c r="A135" s="56"/>
      <c r="B135" s="56"/>
      <c r="C135" s="56"/>
      <c r="D135" s="56"/>
      <c r="E135" s="56"/>
      <c r="F135" s="56"/>
      <c r="G135" s="56"/>
      <c r="H135" s="58"/>
      <c r="I135" s="56"/>
      <c r="J135" s="56"/>
      <c r="K135" s="56"/>
      <c r="L135" s="58"/>
      <c r="M135" s="56"/>
      <c r="N135" s="56"/>
      <c r="O135" s="56"/>
      <c r="P135" s="56"/>
      <c r="Q135" s="56"/>
      <c r="R135" s="56"/>
      <c r="S135" s="56"/>
      <c r="T135" s="56"/>
    </row>
    <row r="136" spans="1:20">
      <c r="A136" s="56"/>
      <c r="B136" s="56"/>
      <c r="C136" s="56"/>
      <c r="D136" s="56"/>
      <c r="E136" s="56"/>
      <c r="F136" s="56"/>
      <c r="G136" s="56"/>
      <c r="H136" s="58"/>
      <c r="I136" s="56"/>
      <c r="J136" s="56"/>
      <c r="K136" s="56"/>
      <c r="L136" s="58"/>
      <c r="M136" s="56"/>
      <c r="N136" s="56"/>
      <c r="O136" s="56"/>
      <c r="P136" s="56"/>
      <c r="Q136" s="56"/>
      <c r="R136" s="56"/>
      <c r="S136" s="56"/>
      <c r="T136" s="56"/>
    </row>
    <row r="137" spans="1:20">
      <c r="A137" s="56"/>
      <c r="B137" s="56"/>
      <c r="C137" s="56"/>
      <c r="D137" s="56"/>
      <c r="E137" s="56"/>
      <c r="F137" s="56"/>
      <c r="G137" s="56"/>
      <c r="H137" s="58"/>
      <c r="I137" s="56"/>
      <c r="J137" s="56"/>
      <c r="K137" s="56"/>
      <c r="L137" s="58"/>
      <c r="M137" s="56"/>
      <c r="N137" s="56"/>
      <c r="O137" s="56"/>
      <c r="P137" s="56"/>
      <c r="Q137" s="56"/>
      <c r="R137" s="56"/>
      <c r="S137" s="56"/>
      <c r="T137" s="56"/>
    </row>
    <row r="138" spans="1:20">
      <c r="A138" s="56"/>
      <c r="B138" s="56"/>
      <c r="C138" s="56"/>
      <c r="D138" s="56"/>
      <c r="E138" s="56"/>
      <c r="F138" s="56"/>
      <c r="G138" s="56"/>
      <c r="H138" s="58"/>
      <c r="I138" s="56"/>
      <c r="J138" s="56"/>
      <c r="K138" s="56"/>
      <c r="L138" s="58"/>
      <c r="M138" s="56"/>
      <c r="N138" s="56"/>
      <c r="O138" s="56"/>
      <c r="P138" s="56"/>
      <c r="Q138" s="56"/>
      <c r="R138" s="56"/>
      <c r="S138" s="56"/>
      <c r="T138" s="56"/>
    </row>
    <row r="139" spans="1:20">
      <c r="A139" s="56"/>
      <c r="B139" s="56"/>
      <c r="C139" s="56"/>
      <c r="D139" s="56"/>
      <c r="E139" s="56"/>
      <c r="F139" s="56"/>
      <c r="G139" s="56"/>
      <c r="H139" s="58"/>
      <c r="I139" s="56"/>
      <c r="J139" s="56"/>
      <c r="K139" s="56"/>
      <c r="L139" s="58"/>
      <c r="M139" s="56"/>
      <c r="N139" s="56"/>
      <c r="O139" s="56"/>
      <c r="P139" s="56"/>
      <c r="Q139" s="56"/>
      <c r="R139" s="56"/>
      <c r="S139" s="56"/>
      <c r="T139" s="56"/>
    </row>
    <row r="140" spans="1:20">
      <c r="A140" s="56"/>
      <c r="B140" s="56"/>
      <c r="C140" s="56"/>
      <c r="D140" s="56"/>
      <c r="E140" s="56"/>
      <c r="F140" s="56"/>
      <c r="G140" s="56"/>
      <c r="H140" s="58"/>
      <c r="I140" s="56"/>
      <c r="J140" s="56"/>
      <c r="K140" s="56"/>
      <c r="L140" s="58"/>
      <c r="M140" s="56"/>
      <c r="N140" s="56"/>
      <c r="O140" s="56"/>
      <c r="P140" s="56"/>
      <c r="Q140" s="56"/>
      <c r="R140" s="56"/>
      <c r="S140" s="56"/>
      <c r="T140" s="56"/>
    </row>
    <row r="141" spans="1:20">
      <c r="A141" s="56"/>
      <c r="B141" s="56"/>
      <c r="C141" s="56"/>
      <c r="D141" s="56"/>
      <c r="E141" s="56"/>
      <c r="F141" s="56"/>
      <c r="G141" s="56"/>
      <c r="H141" s="58"/>
      <c r="I141" s="56"/>
      <c r="J141" s="56"/>
      <c r="K141" s="56"/>
      <c r="L141" s="58"/>
      <c r="M141" s="56"/>
      <c r="N141" s="56"/>
      <c r="O141" s="56"/>
      <c r="P141" s="56"/>
      <c r="Q141" s="56"/>
      <c r="R141" s="56"/>
      <c r="S141" s="56"/>
      <c r="T141" s="56"/>
    </row>
    <row r="142" spans="1:20">
      <c r="A142" s="56"/>
      <c r="B142" s="56"/>
      <c r="C142" s="56"/>
      <c r="D142" s="56"/>
      <c r="E142" s="56"/>
      <c r="F142" s="56"/>
      <c r="G142" s="56"/>
      <c r="H142" s="58"/>
      <c r="I142" s="56"/>
      <c r="J142" s="56"/>
      <c r="K142" s="56"/>
      <c r="L142" s="58"/>
      <c r="M142" s="56"/>
      <c r="N142" s="56"/>
      <c r="O142" s="56"/>
      <c r="P142" s="56"/>
      <c r="Q142" s="56"/>
      <c r="R142" s="56"/>
      <c r="S142" s="56"/>
      <c r="T142" s="56"/>
    </row>
    <row r="143" spans="1:20">
      <c r="A143" s="56"/>
      <c r="B143" s="56"/>
      <c r="C143" s="56"/>
      <c r="D143" s="56"/>
      <c r="E143" s="56"/>
      <c r="F143" s="56"/>
      <c r="G143" s="56"/>
      <c r="H143" s="58"/>
      <c r="I143" s="56"/>
      <c r="J143" s="56"/>
      <c r="K143" s="56"/>
      <c r="L143" s="58"/>
      <c r="M143" s="56"/>
      <c r="N143" s="56"/>
      <c r="O143" s="56"/>
      <c r="P143" s="56"/>
      <c r="Q143" s="56"/>
      <c r="R143" s="56"/>
      <c r="S143" s="56"/>
      <c r="T143" s="56"/>
    </row>
    <row r="144" spans="1:20">
      <c r="A144" s="56"/>
      <c r="B144" s="56"/>
      <c r="C144" s="56"/>
      <c r="D144" s="56"/>
      <c r="E144" s="56"/>
      <c r="F144" s="56"/>
      <c r="G144" s="56"/>
      <c r="H144" s="58"/>
      <c r="I144" s="56"/>
      <c r="J144" s="56"/>
      <c r="K144" s="56"/>
      <c r="L144" s="58"/>
      <c r="M144" s="56"/>
      <c r="N144" s="56"/>
      <c r="O144" s="56"/>
      <c r="P144" s="56"/>
      <c r="Q144" s="56"/>
      <c r="R144" s="56"/>
      <c r="S144" s="56"/>
      <c r="T144" s="56"/>
    </row>
    <row r="145" spans="1:20">
      <c r="A145" s="56"/>
      <c r="B145" s="56"/>
      <c r="C145" s="56"/>
      <c r="D145" s="56"/>
      <c r="E145" s="56"/>
      <c r="F145" s="56"/>
      <c r="G145" s="56"/>
      <c r="H145" s="58"/>
      <c r="I145" s="56"/>
      <c r="J145" s="56"/>
      <c r="K145" s="56"/>
      <c r="L145" s="58"/>
      <c r="M145" s="56"/>
      <c r="N145" s="56"/>
      <c r="O145" s="56"/>
      <c r="P145" s="56"/>
      <c r="Q145" s="56"/>
      <c r="R145" s="56"/>
      <c r="S145" s="56"/>
      <c r="T145" s="56"/>
    </row>
    <row r="146" spans="1:20">
      <c r="A146" s="56"/>
      <c r="B146" s="56"/>
      <c r="C146" s="56"/>
      <c r="D146" s="56"/>
      <c r="E146" s="56"/>
      <c r="F146" s="56"/>
      <c r="G146" s="56"/>
      <c r="H146" s="58"/>
      <c r="I146" s="56"/>
      <c r="J146" s="56"/>
      <c r="K146" s="56"/>
      <c r="L146" s="58"/>
      <c r="M146" s="56"/>
      <c r="N146" s="56"/>
      <c r="O146" s="56"/>
      <c r="P146" s="56"/>
      <c r="Q146" s="56"/>
      <c r="R146" s="56"/>
      <c r="S146" s="56"/>
      <c r="T146" s="56"/>
    </row>
    <row r="147" spans="1:20">
      <c r="A147" s="56"/>
      <c r="B147" s="56"/>
      <c r="C147" s="56"/>
      <c r="D147" s="56"/>
      <c r="E147" s="56"/>
      <c r="F147" s="56"/>
      <c r="G147" s="56"/>
      <c r="H147" s="58"/>
      <c r="I147" s="56"/>
      <c r="J147" s="56"/>
      <c r="K147" s="56"/>
      <c r="L147" s="58"/>
      <c r="M147" s="56"/>
      <c r="N147" s="56"/>
      <c r="O147" s="56"/>
      <c r="P147" s="56"/>
      <c r="Q147" s="56"/>
      <c r="R147" s="56"/>
      <c r="S147" s="56"/>
      <c r="T147" s="56"/>
    </row>
    <row r="148" spans="1:20">
      <c r="A148" s="56"/>
      <c r="B148" s="56"/>
      <c r="C148" s="56"/>
      <c r="D148" s="56"/>
      <c r="E148" s="56"/>
      <c r="F148" s="56"/>
      <c r="G148" s="56"/>
      <c r="H148" s="58"/>
      <c r="I148" s="56"/>
      <c r="J148" s="56"/>
      <c r="K148" s="56"/>
      <c r="L148" s="58"/>
      <c r="M148" s="56"/>
      <c r="N148" s="56"/>
      <c r="O148" s="56"/>
      <c r="P148" s="56"/>
      <c r="Q148" s="56"/>
      <c r="R148" s="56"/>
      <c r="S148" s="56"/>
      <c r="T148" s="56"/>
    </row>
    <row r="149" spans="1:20">
      <c r="A149" s="56"/>
      <c r="B149" s="56"/>
      <c r="C149" s="56"/>
      <c r="D149" s="56"/>
      <c r="E149" s="56"/>
      <c r="F149" s="56"/>
      <c r="G149" s="56"/>
      <c r="H149" s="58"/>
      <c r="I149" s="56"/>
      <c r="J149" s="56"/>
      <c r="K149" s="56"/>
      <c r="L149" s="58"/>
      <c r="M149" s="56"/>
      <c r="N149" s="56"/>
      <c r="O149" s="56"/>
      <c r="P149" s="56"/>
      <c r="Q149" s="56"/>
      <c r="R149" s="56"/>
      <c r="S149" s="56"/>
      <c r="T149" s="56"/>
    </row>
    <row r="150" spans="1:20">
      <c r="A150" s="56"/>
      <c r="B150" s="56"/>
      <c r="C150" s="56"/>
      <c r="D150" s="56"/>
      <c r="E150" s="56"/>
      <c r="F150" s="56"/>
      <c r="G150" s="56"/>
      <c r="H150" s="58"/>
      <c r="I150" s="56"/>
      <c r="J150" s="56"/>
      <c r="K150" s="56"/>
      <c r="L150" s="58"/>
      <c r="M150" s="56"/>
      <c r="N150" s="56"/>
      <c r="O150" s="56"/>
      <c r="P150" s="56"/>
      <c r="Q150" s="56"/>
      <c r="R150" s="56"/>
      <c r="S150" s="56"/>
      <c r="T150" s="56"/>
    </row>
    <row r="151" spans="1:20">
      <c r="A151" s="56"/>
      <c r="B151" s="56"/>
      <c r="C151" s="56"/>
      <c r="D151" s="56"/>
      <c r="E151" s="56"/>
      <c r="F151" s="56"/>
      <c r="G151" s="56"/>
      <c r="H151" s="58"/>
      <c r="I151" s="56"/>
      <c r="J151" s="56"/>
      <c r="K151" s="56"/>
      <c r="L151" s="58"/>
      <c r="M151" s="56"/>
      <c r="N151" s="56"/>
      <c r="O151" s="56"/>
      <c r="P151" s="56"/>
      <c r="Q151" s="56"/>
      <c r="R151" s="56"/>
      <c r="S151" s="56"/>
      <c r="T151" s="56"/>
    </row>
    <row r="152" spans="1:20">
      <c r="A152" s="56"/>
      <c r="B152" s="56"/>
      <c r="C152" s="56"/>
      <c r="D152" s="56"/>
      <c r="E152" s="56"/>
      <c r="F152" s="56"/>
      <c r="G152" s="56"/>
      <c r="H152" s="58"/>
      <c r="I152" s="56"/>
      <c r="J152" s="56"/>
      <c r="K152" s="56"/>
      <c r="L152" s="58"/>
      <c r="M152" s="56"/>
      <c r="N152" s="56"/>
      <c r="O152" s="56"/>
      <c r="P152" s="56"/>
      <c r="Q152" s="56"/>
      <c r="R152" s="56"/>
      <c r="S152" s="56"/>
      <c r="T152" s="56"/>
    </row>
    <row r="153" spans="1:20">
      <c r="A153" s="56"/>
      <c r="B153" s="56"/>
      <c r="C153" s="56"/>
      <c r="D153" s="56"/>
      <c r="E153" s="56"/>
      <c r="F153" s="56"/>
      <c r="G153" s="56"/>
      <c r="H153" s="58"/>
      <c r="I153" s="56"/>
      <c r="J153" s="56"/>
      <c r="K153" s="56"/>
      <c r="L153" s="58"/>
      <c r="M153" s="56"/>
      <c r="N153" s="56"/>
      <c r="O153" s="56"/>
      <c r="P153" s="56"/>
      <c r="Q153" s="56"/>
      <c r="R153" s="56"/>
      <c r="S153" s="56"/>
      <c r="T153" s="56"/>
    </row>
    <row r="154" spans="1:20">
      <c r="A154" s="56"/>
      <c r="B154" s="56"/>
      <c r="C154" s="56"/>
      <c r="D154" s="56"/>
      <c r="E154" s="56"/>
      <c r="F154" s="56"/>
      <c r="G154" s="56"/>
      <c r="H154" s="58"/>
      <c r="I154" s="56"/>
      <c r="J154" s="56"/>
      <c r="K154" s="56"/>
      <c r="L154" s="58"/>
      <c r="M154" s="56"/>
      <c r="N154" s="56"/>
      <c r="O154" s="56"/>
      <c r="P154" s="56"/>
      <c r="Q154" s="56"/>
      <c r="R154" s="56"/>
      <c r="S154" s="56"/>
      <c r="T154" s="56"/>
    </row>
    <row r="155" spans="1:20">
      <c r="A155" s="56"/>
      <c r="B155" s="56"/>
      <c r="C155" s="56"/>
      <c r="D155" s="56"/>
      <c r="E155" s="56"/>
      <c r="F155" s="56"/>
      <c r="G155" s="56"/>
      <c r="H155" s="58"/>
      <c r="I155" s="56"/>
      <c r="J155" s="56"/>
      <c r="K155" s="56"/>
      <c r="L155" s="58"/>
      <c r="M155" s="56"/>
      <c r="N155" s="56"/>
      <c r="O155" s="56"/>
      <c r="P155" s="56"/>
      <c r="Q155" s="56"/>
      <c r="R155" s="56"/>
      <c r="S155" s="56"/>
      <c r="T155" s="56"/>
    </row>
    <row r="156" spans="1:20">
      <c r="A156" s="56"/>
      <c r="B156" s="56"/>
      <c r="C156" s="56"/>
      <c r="D156" s="56"/>
      <c r="E156" s="56"/>
      <c r="F156" s="56"/>
      <c r="G156" s="56"/>
      <c r="H156" s="58"/>
      <c r="I156" s="56"/>
      <c r="J156" s="56"/>
      <c r="K156" s="56"/>
      <c r="L156" s="58"/>
      <c r="M156" s="56"/>
      <c r="N156" s="56"/>
      <c r="O156" s="56"/>
      <c r="P156" s="56"/>
      <c r="Q156" s="56"/>
      <c r="R156" s="56"/>
      <c r="S156" s="56"/>
      <c r="T156" s="56"/>
    </row>
    <row r="157" spans="1:20">
      <c r="A157" s="56"/>
      <c r="B157" s="56"/>
      <c r="C157" s="56"/>
      <c r="D157" s="56"/>
      <c r="E157" s="56"/>
      <c r="F157" s="56"/>
      <c r="G157" s="56"/>
      <c r="H157" s="58"/>
      <c r="I157" s="56"/>
      <c r="J157" s="56"/>
      <c r="K157" s="56"/>
      <c r="L157" s="58"/>
      <c r="M157" s="56"/>
      <c r="N157" s="56"/>
      <c r="O157" s="56"/>
      <c r="P157" s="56"/>
      <c r="Q157" s="56"/>
      <c r="R157" s="56"/>
      <c r="S157" s="56"/>
      <c r="T157" s="56"/>
    </row>
    <row r="158" spans="1:20">
      <c r="A158" s="56"/>
      <c r="B158" s="56"/>
      <c r="C158" s="56"/>
      <c r="D158" s="56"/>
      <c r="E158" s="56"/>
      <c r="F158" s="56"/>
      <c r="G158" s="56"/>
      <c r="H158" s="58"/>
      <c r="I158" s="56"/>
      <c r="J158" s="56"/>
      <c r="K158" s="56"/>
      <c r="L158" s="58"/>
      <c r="M158" s="56"/>
      <c r="N158" s="56"/>
      <c r="O158" s="56"/>
      <c r="P158" s="56"/>
      <c r="Q158" s="56"/>
      <c r="R158" s="56"/>
      <c r="S158" s="56"/>
      <c r="T158" s="56"/>
    </row>
    <row r="159" spans="1:20">
      <c r="A159" s="56"/>
      <c r="B159" s="56"/>
      <c r="C159" s="56"/>
      <c r="D159" s="56"/>
      <c r="E159" s="56"/>
      <c r="F159" s="56"/>
      <c r="G159" s="56"/>
      <c r="H159" s="58"/>
      <c r="I159" s="56"/>
      <c r="J159" s="56"/>
      <c r="K159" s="56"/>
      <c r="L159" s="58"/>
      <c r="M159" s="56"/>
      <c r="N159" s="56"/>
      <c r="O159" s="56"/>
      <c r="P159" s="56"/>
      <c r="Q159" s="56"/>
      <c r="R159" s="56"/>
      <c r="S159" s="56"/>
      <c r="T159" s="56"/>
    </row>
    <row r="160" spans="1:20">
      <c r="A160" s="56"/>
      <c r="B160" s="56"/>
      <c r="C160" s="56"/>
      <c r="D160" s="56"/>
      <c r="E160" s="56"/>
      <c r="F160" s="56"/>
      <c r="G160" s="56"/>
      <c r="H160" s="58"/>
      <c r="I160" s="56"/>
      <c r="J160" s="56"/>
      <c r="K160" s="56"/>
      <c r="L160" s="58"/>
      <c r="M160" s="56"/>
      <c r="N160" s="56"/>
      <c r="O160" s="56"/>
      <c r="P160" s="56"/>
      <c r="Q160" s="56"/>
      <c r="R160" s="56"/>
      <c r="S160" s="56"/>
      <c r="T160" s="56"/>
    </row>
    <row r="161" spans="1:20">
      <c r="A161" s="56"/>
      <c r="B161" s="56"/>
      <c r="C161" s="56"/>
      <c r="D161" s="56"/>
      <c r="E161" s="56"/>
      <c r="F161" s="56"/>
      <c r="G161" s="56"/>
      <c r="H161" s="58"/>
      <c r="I161" s="56"/>
      <c r="J161" s="56"/>
      <c r="K161" s="56"/>
      <c r="L161" s="58"/>
      <c r="M161" s="56"/>
      <c r="N161" s="56"/>
      <c r="O161" s="56"/>
      <c r="P161" s="56"/>
      <c r="Q161" s="56"/>
      <c r="R161" s="56"/>
      <c r="S161" s="56"/>
      <c r="T161" s="56"/>
    </row>
    <row r="162" spans="1:20">
      <c r="A162" s="56"/>
      <c r="B162" s="56"/>
      <c r="C162" s="56"/>
      <c r="D162" s="56"/>
      <c r="E162" s="56"/>
      <c r="F162" s="56"/>
      <c r="G162" s="56"/>
      <c r="H162" s="58"/>
      <c r="I162" s="56"/>
      <c r="J162" s="56"/>
      <c r="K162" s="56"/>
      <c r="L162" s="58"/>
      <c r="M162" s="56"/>
      <c r="N162" s="56"/>
      <c r="O162" s="56"/>
      <c r="P162" s="56"/>
      <c r="Q162" s="56"/>
      <c r="R162" s="56"/>
      <c r="S162" s="56"/>
      <c r="T162" s="56"/>
    </row>
    <row r="163" spans="1:20">
      <c r="A163" s="56"/>
      <c r="B163" s="56"/>
      <c r="C163" s="56"/>
      <c r="D163" s="56"/>
      <c r="E163" s="56"/>
      <c r="F163" s="56"/>
      <c r="G163" s="56"/>
      <c r="H163" s="58"/>
      <c r="I163" s="56"/>
      <c r="J163" s="56"/>
      <c r="K163" s="56"/>
      <c r="L163" s="58"/>
      <c r="M163" s="56"/>
      <c r="N163" s="56"/>
      <c r="O163" s="56"/>
      <c r="P163" s="56"/>
      <c r="Q163" s="56"/>
      <c r="R163" s="56"/>
      <c r="S163" s="56"/>
      <c r="T163" s="56"/>
    </row>
    <row r="164" spans="1:20">
      <c r="A164" s="56"/>
      <c r="B164" s="56"/>
      <c r="C164" s="56"/>
      <c r="D164" s="56"/>
      <c r="E164" s="56"/>
      <c r="F164" s="56"/>
      <c r="G164" s="56"/>
      <c r="H164" s="58"/>
      <c r="I164" s="56"/>
      <c r="J164" s="56"/>
      <c r="K164" s="56"/>
      <c r="L164" s="58"/>
      <c r="M164" s="56"/>
      <c r="N164" s="56"/>
      <c r="O164" s="56"/>
      <c r="P164" s="56"/>
      <c r="Q164" s="56"/>
      <c r="R164" s="56"/>
      <c r="S164" s="56"/>
      <c r="T164" s="56"/>
    </row>
    <row r="165" spans="1:20">
      <c r="A165" s="56"/>
      <c r="B165" s="56"/>
      <c r="C165" s="56"/>
      <c r="D165" s="56"/>
      <c r="E165" s="56"/>
      <c r="F165" s="56"/>
      <c r="G165" s="56"/>
      <c r="H165" s="58"/>
      <c r="I165" s="56"/>
      <c r="J165" s="56"/>
      <c r="K165" s="56"/>
      <c r="L165" s="58"/>
      <c r="M165" s="56"/>
      <c r="N165" s="56"/>
      <c r="O165" s="56"/>
      <c r="P165" s="56"/>
      <c r="Q165" s="56"/>
      <c r="R165" s="56"/>
      <c r="S165" s="56"/>
      <c r="T165" s="56"/>
    </row>
    <row r="166" spans="1:20">
      <c r="A166" s="56"/>
      <c r="B166" s="56"/>
      <c r="C166" s="56"/>
      <c r="D166" s="56"/>
      <c r="E166" s="56"/>
      <c r="F166" s="56"/>
      <c r="G166" s="56"/>
      <c r="H166" s="58"/>
      <c r="I166" s="56"/>
      <c r="J166" s="56"/>
      <c r="K166" s="56"/>
      <c r="L166" s="58"/>
      <c r="M166" s="56"/>
      <c r="N166" s="56"/>
      <c r="O166" s="56"/>
      <c r="P166" s="56"/>
      <c r="Q166" s="56"/>
      <c r="R166" s="56"/>
      <c r="S166" s="56"/>
      <c r="T166" s="56"/>
    </row>
    <row r="167" spans="1:20">
      <c r="A167" s="56"/>
      <c r="B167" s="56"/>
      <c r="C167" s="56"/>
      <c r="D167" s="56"/>
      <c r="E167" s="56"/>
      <c r="F167" s="56"/>
      <c r="G167" s="56"/>
      <c r="H167" s="58"/>
      <c r="I167" s="56"/>
      <c r="J167" s="56"/>
      <c r="K167" s="56"/>
      <c r="L167" s="58"/>
      <c r="M167" s="56"/>
      <c r="N167" s="56"/>
      <c r="O167" s="56"/>
      <c r="P167" s="56"/>
      <c r="Q167" s="56"/>
      <c r="R167" s="56"/>
      <c r="S167" s="56"/>
      <c r="T167" s="56"/>
    </row>
    <row r="168" spans="1:20">
      <c r="A168" s="56"/>
      <c r="B168" s="56"/>
      <c r="C168" s="56"/>
      <c r="D168" s="56"/>
      <c r="E168" s="56"/>
      <c r="F168" s="56"/>
      <c r="G168" s="56"/>
      <c r="H168" s="58"/>
      <c r="I168" s="56"/>
      <c r="J168" s="56"/>
      <c r="K168" s="56"/>
      <c r="L168" s="58"/>
      <c r="M168" s="56"/>
      <c r="N168" s="56"/>
      <c r="O168" s="56"/>
      <c r="P168" s="56"/>
      <c r="Q168" s="56"/>
      <c r="R168" s="56"/>
      <c r="S168" s="56"/>
      <c r="T168" s="56"/>
    </row>
    <row r="169" spans="1:20">
      <c r="A169" s="56"/>
      <c r="B169" s="56"/>
      <c r="C169" s="56"/>
      <c r="D169" s="56"/>
      <c r="E169" s="56"/>
      <c r="F169" s="56"/>
      <c r="G169" s="56"/>
      <c r="H169" s="58"/>
      <c r="I169" s="56"/>
      <c r="J169" s="56"/>
      <c r="K169" s="56"/>
      <c r="L169" s="58"/>
      <c r="M169" s="56"/>
      <c r="N169" s="56"/>
      <c r="O169" s="56"/>
      <c r="P169" s="56"/>
      <c r="Q169" s="56"/>
      <c r="R169" s="56"/>
      <c r="S169" s="56"/>
      <c r="T169" s="56"/>
    </row>
    <row r="170" spans="1:20">
      <c r="A170" s="56"/>
      <c r="B170" s="56"/>
      <c r="C170" s="56"/>
      <c r="D170" s="56"/>
      <c r="E170" s="56"/>
      <c r="F170" s="56"/>
      <c r="G170" s="56"/>
      <c r="H170" s="58"/>
      <c r="I170" s="56"/>
      <c r="J170" s="56"/>
      <c r="K170" s="56"/>
      <c r="L170" s="58"/>
      <c r="M170" s="56"/>
      <c r="N170" s="56"/>
      <c r="O170" s="56"/>
      <c r="P170" s="56"/>
      <c r="Q170" s="56"/>
      <c r="R170" s="56"/>
      <c r="S170" s="56"/>
      <c r="T170" s="56"/>
    </row>
    <row r="171" spans="1:20">
      <c r="A171" s="56"/>
      <c r="B171" s="56"/>
      <c r="C171" s="56"/>
      <c r="D171" s="56"/>
      <c r="E171" s="56"/>
      <c r="F171" s="56"/>
      <c r="G171" s="56"/>
      <c r="H171" s="58"/>
      <c r="I171" s="56"/>
      <c r="J171" s="56"/>
      <c r="K171" s="56"/>
      <c r="L171" s="58"/>
      <c r="M171" s="56"/>
      <c r="N171" s="56"/>
      <c r="O171" s="56"/>
      <c r="P171" s="56"/>
      <c r="Q171" s="56"/>
      <c r="R171" s="56"/>
      <c r="S171" s="56"/>
      <c r="T171" s="56"/>
    </row>
    <row r="172" spans="1:20">
      <c r="A172" s="56"/>
      <c r="B172" s="56"/>
      <c r="C172" s="56"/>
      <c r="D172" s="56"/>
      <c r="E172" s="56"/>
      <c r="F172" s="56"/>
      <c r="G172" s="56"/>
      <c r="H172" s="58"/>
      <c r="I172" s="56"/>
      <c r="J172" s="56"/>
      <c r="K172" s="56"/>
      <c r="L172" s="58"/>
      <c r="M172" s="56"/>
      <c r="N172" s="56"/>
      <c r="O172" s="56"/>
      <c r="P172" s="56"/>
      <c r="Q172" s="56"/>
      <c r="R172" s="56"/>
      <c r="S172" s="56"/>
      <c r="T172" s="56"/>
    </row>
    <row r="173" spans="1:20">
      <c r="A173" s="56"/>
      <c r="B173" s="56"/>
      <c r="C173" s="56"/>
      <c r="D173" s="56"/>
      <c r="E173" s="56"/>
      <c r="F173" s="56"/>
      <c r="G173" s="56"/>
      <c r="H173" s="58"/>
      <c r="I173" s="56"/>
      <c r="J173" s="56"/>
      <c r="K173" s="56"/>
      <c r="L173" s="58"/>
      <c r="M173" s="56"/>
      <c r="N173" s="56"/>
      <c r="O173" s="56"/>
      <c r="P173" s="56"/>
      <c r="Q173" s="56"/>
      <c r="R173" s="56"/>
      <c r="S173" s="56"/>
      <c r="T173" s="56"/>
    </row>
    <row r="174" spans="1:20">
      <c r="A174" s="56"/>
      <c r="B174" s="56"/>
      <c r="C174" s="56"/>
      <c r="D174" s="56"/>
      <c r="E174" s="56"/>
      <c r="F174" s="56"/>
      <c r="G174" s="56"/>
      <c r="H174" s="58"/>
      <c r="I174" s="56"/>
      <c r="J174" s="56"/>
      <c r="K174" s="56"/>
      <c r="L174" s="58"/>
      <c r="M174" s="56"/>
      <c r="N174" s="56"/>
      <c r="O174" s="56"/>
      <c r="P174" s="56"/>
      <c r="Q174" s="56"/>
      <c r="R174" s="56"/>
      <c r="S174" s="56"/>
      <c r="T174" s="56"/>
    </row>
    <row r="175" spans="1:20">
      <c r="A175" s="56"/>
      <c r="B175" s="56"/>
      <c r="C175" s="56"/>
      <c r="D175" s="56"/>
      <c r="E175" s="56"/>
      <c r="F175" s="56"/>
      <c r="G175" s="56"/>
      <c r="H175" s="58"/>
      <c r="I175" s="56"/>
      <c r="J175" s="56"/>
      <c r="K175" s="56"/>
      <c r="L175" s="58"/>
      <c r="M175" s="56"/>
      <c r="N175" s="56"/>
      <c r="O175" s="56"/>
      <c r="P175" s="56"/>
      <c r="Q175" s="56"/>
      <c r="R175" s="56"/>
      <c r="S175" s="56"/>
      <c r="T175" s="56"/>
    </row>
    <row r="176" spans="1:20">
      <c r="A176" s="56"/>
      <c r="B176" s="56"/>
      <c r="C176" s="56"/>
      <c r="D176" s="56"/>
      <c r="E176" s="56"/>
      <c r="F176" s="56"/>
      <c r="G176" s="56"/>
      <c r="H176" s="58"/>
      <c r="I176" s="56"/>
      <c r="J176" s="56"/>
      <c r="K176" s="56"/>
      <c r="L176" s="58"/>
      <c r="M176" s="56"/>
      <c r="N176" s="56"/>
      <c r="O176" s="56"/>
      <c r="P176" s="56"/>
      <c r="Q176" s="56"/>
      <c r="R176" s="56"/>
      <c r="S176" s="56"/>
      <c r="T176" s="56"/>
    </row>
    <row r="177" spans="1:20">
      <c r="A177" s="56"/>
      <c r="B177" s="56"/>
      <c r="C177" s="56"/>
      <c r="D177" s="56"/>
      <c r="E177" s="56"/>
      <c r="F177" s="56"/>
      <c r="G177" s="56"/>
      <c r="H177" s="58"/>
      <c r="I177" s="56"/>
      <c r="J177" s="56"/>
      <c r="K177" s="56"/>
      <c r="L177" s="58"/>
      <c r="M177" s="56"/>
      <c r="N177" s="56"/>
      <c r="O177" s="56"/>
      <c r="P177" s="56"/>
      <c r="Q177" s="56"/>
      <c r="R177" s="56"/>
      <c r="S177" s="56"/>
      <c r="T177" s="56"/>
    </row>
    <row r="178" spans="1:20">
      <c r="A178" s="56"/>
      <c r="B178" s="56"/>
      <c r="C178" s="56"/>
      <c r="D178" s="56"/>
      <c r="E178" s="56"/>
      <c r="F178" s="56"/>
      <c r="G178" s="56"/>
      <c r="H178" s="58"/>
      <c r="I178" s="56"/>
      <c r="J178" s="56"/>
      <c r="K178" s="56"/>
      <c r="L178" s="58"/>
      <c r="M178" s="56"/>
      <c r="N178" s="56"/>
      <c r="O178" s="56"/>
      <c r="P178" s="56"/>
      <c r="Q178" s="56"/>
      <c r="R178" s="56"/>
      <c r="S178" s="56"/>
      <c r="T178" s="56"/>
    </row>
    <row r="179" spans="1:20">
      <c r="A179" s="56"/>
      <c r="B179" s="56"/>
      <c r="C179" s="56"/>
      <c r="D179" s="56"/>
      <c r="E179" s="56"/>
      <c r="F179" s="56"/>
      <c r="G179" s="56"/>
      <c r="H179" s="58"/>
      <c r="I179" s="56"/>
      <c r="J179" s="56"/>
      <c r="K179" s="56"/>
      <c r="L179" s="58"/>
      <c r="M179" s="56"/>
      <c r="N179" s="56"/>
      <c r="O179" s="56"/>
      <c r="P179" s="56"/>
      <c r="Q179" s="56"/>
      <c r="R179" s="56"/>
      <c r="S179" s="56"/>
      <c r="T179" s="56"/>
    </row>
    <row r="180" spans="1:20">
      <c r="A180" s="56"/>
      <c r="B180" s="56"/>
      <c r="C180" s="56"/>
      <c r="D180" s="56"/>
      <c r="E180" s="56"/>
      <c r="F180" s="56"/>
      <c r="G180" s="56"/>
      <c r="H180" s="58"/>
      <c r="I180" s="56"/>
      <c r="J180" s="56"/>
      <c r="K180" s="56"/>
      <c r="L180" s="58"/>
      <c r="M180" s="56"/>
      <c r="N180" s="56"/>
      <c r="O180" s="56"/>
      <c r="P180" s="56"/>
      <c r="Q180" s="56"/>
      <c r="R180" s="56"/>
      <c r="S180" s="56"/>
      <c r="T180" s="56"/>
    </row>
    <row r="181" spans="1:20">
      <c r="A181" s="56"/>
      <c r="B181" s="56"/>
      <c r="C181" s="56"/>
      <c r="D181" s="56"/>
      <c r="E181" s="56"/>
      <c r="F181" s="56"/>
      <c r="G181" s="56"/>
      <c r="H181" s="58"/>
      <c r="I181" s="56"/>
      <c r="J181" s="56"/>
      <c r="K181" s="56"/>
      <c r="L181" s="58"/>
      <c r="M181" s="56"/>
      <c r="N181" s="56"/>
      <c r="O181" s="56"/>
      <c r="P181" s="56"/>
      <c r="Q181" s="56"/>
      <c r="R181" s="56"/>
      <c r="S181" s="56"/>
      <c r="T181" s="56"/>
    </row>
    <row r="182" spans="1:20">
      <c r="A182" s="56"/>
      <c r="B182" s="56"/>
      <c r="C182" s="56"/>
      <c r="D182" s="56"/>
      <c r="E182" s="56"/>
      <c r="F182" s="56"/>
      <c r="G182" s="56"/>
      <c r="H182" s="58"/>
      <c r="I182" s="56"/>
      <c r="J182" s="56"/>
      <c r="K182" s="56"/>
      <c r="L182" s="58"/>
      <c r="M182" s="56"/>
      <c r="N182" s="56"/>
      <c r="O182" s="56"/>
      <c r="P182" s="56"/>
      <c r="Q182" s="56"/>
      <c r="R182" s="56"/>
      <c r="S182" s="56"/>
      <c r="T182" s="56"/>
    </row>
    <row r="183" spans="1:20">
      <c r="A183" s="56"/>
      <c r="B183" s="56"/>
      <c r="C183" s="56"/>
      <c r="D183" s="56"/>
      <c r="E183" s="56"/>
      <c r="F183" s="56"/>
      <c r="G183" s="56"/>
      <c r="H183" s="58"/>
      <c r="I183" s="56"/>
      <c r="J183" s="56"/>
      <c r="K183" s="56"/>
      <c r="L183" s="58"/>
      <c r="M183" s="56"/>
      <c r="N183" s="56"/>
      <c r="O183" s="56"/>
      <c r="P183" s="56"/>
      <c r="Q183" s="56"/>
      <c r="R183" s="56"/>
      <c r="S183" s="56"/>
      <c r="T183" s="5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0DF4-2AA4-E647-9535-80F18D4E981A}">
  <dimension ref="A1:T9"/>
  <sheetViews>
    <sheetView workbookViewId="0"/>
  </sheetViews>
  <sheetFormatPr baseColWidth="10" defaultRowHeight="16"/>
  <cols>
    <col min="1" max="20" width="20" style="54" bestFit="1" customWidth="1"/>
    <col min="21" max="256" width="8.83203125" style="54" customWidth="1"/>
    <col min="257" max="276" width="20" style="54" bestFit="1" customWidth="1"/>
    <col min="277" max="512" width="8.83203125" style="54" customWidth="1"/>
    <col min="513" max="532" width="20" style="54" bestFit="1" customWidth="1"/>
    <col min="533" max="768" width="8.83203125" style="54" customWidth="1"/>
    <col min="769" max="788" width="20" style="54" bestFit="1" customWidth="1"/>
    <col min="789" max="1024" width="8.83203125" style="54" customWidth="1"/>
    <col min="1025" max="1044" width="20" style="54" bestFit="1" customWidth="1"/>
    <col min="1045" max="1280" width="8.83203125" style="54" customWidth="1"/>
    <col min="1281" max="1300" width="20" style="54" bestFit="1" customWidth="1"/>
    <col min="1301" max="1536" width="8.83203125" style="54" customWidth="1"/>
    <col min="1537" max="1556" width="20" style="54" bestFit="1" customWidth="1"/>
    <col min="1557" max="1792" width="8.83203125" style="54" customWidth="1"/>
    <col min="1793" max="1812" width="20" style="54" bestFit="1" customWidth="1"/>
    <col min="1813" max="2048" width="8.83203125" style="54" customWidth="1"/>
    <col min="2049" max="2068" width="20" style="54" bestFit="1" customWidth="1"/>
    <col min="2069" max="2304" width="8.83203125" style="54" customWidth="1"/>
    <col min="2305" max="2324" width="20" style="54" bestFit="1" customWidth="1"/>
    <col min="2325" max="2560" width="8.83203125" style="54" customWidth="1"/>
    <col min="2561" max="2580" width="20" style="54" bestFit="1" customWidth="1"/>
    <col min="2581" max="2816" width="8.83203125" style="54" customWidth="1"/>
    <col min="2817" max="2836" width="20" style="54" bestFit="1" customWidth="1"/>
    <col min="2837" max="3072" width="8.83203125" style="54" customWidth="1"/>
    <col min="3073" max="3092" width="20" style="54" bestFit="1" customWidth="1"/>
    <col min="3093" max="3328" width="8.83203125" style="54" customWidth="1"/>
    <col min="3329" max="3348" width="20" style="54" bestFit="1" customWidth="1"/>
    <col min="3349" max="3584" width="8.83203125" style="54" customWidth="1"/>
    <col min="3585" max="3604" width="20" style="54" bestFit="1" customWidth="1"/>
    <col min="3605" max="3840" width="8.83203125" style="54" customWidth="1"/>
    <col min="3841" max="3860" width="20" style="54" bestFit="1" customWidth="1"/>
    <col min="3861" max="4096" width="8.83203125" style="54" customWidth="1"/>
    <col min="4097" max="4116" width="20" style="54" bestFit="1" customWidth="1"/>
    <col min="4117" max="4352" width="8.83203125" style="54" customWidth="1"/>
    <col min="4353" max="4372" width="20" style="54" bestFit="1" customWidth="1"/>
    <col min="4373" max="4608" width="8.83203125" style="54" customWidth="1"/>
    <col min="4609" max="4628" width="20" style="54" bestFit="1" customWidth="1"/>
    <col min="4629" max="4864" width="8.83203125" style="54" customWidth="1"/>
    <col min="4865" max="4884" width="20" style="54" bestFit="1" customWidth="1"/>
    <col min="4885" max="5120" width="8.83203125" style="54" customWidth="1"/>
    <col min="5121" max="5140" width="20" style="54" bestFit="1" customWidth="1"/>
    <col min="5141" max="5376" width="8.83203125" style="54" customWidth="1"/>
    <col min="5377" max="5396" width="20" style="54" bestFit="1" customWidth="1"/>
    <col min="5397" max="5632" width="8.83203125" style="54" customWidth="1"/>
    <col min="5633" max="5652" width="20" style="54" bestFit="1" customWidth="1"/>
    <col min="5653" max="5888" width="8.83203125" style="54" customWidth="1"/>
    <col min="5889" max="5908" width="20" style="54" bestFit="1" customWidth="1"/>
    <col min="5909" max="6144" width="8.83203125" style="54" customWidth="1"/>
    <col min="6145" max="6164" width="20" style="54" bestFit="1" customWidth="1"/>
    <col min="6165" max="6400" width="8.83203125" style="54" customWidth="1"/>
    <col min="6401" max="6420" width="20" style="54" bestFit="1" customWidth="1"/>
    <col min="6421" max="6656" width="8.83203125" style="54" customWidth="1"/>
    <col min="6657" max="6676" width="20" style="54" bestFit="1" customWidth="1"/>
    <col min="6677" max="6912" width="8.83203125" style="54" customWidth="1"/>
    <col min="6913" max="6932" width="20" style="54" bestFit="1" customWidth="1"/>
    <col min="6933" max="7168" width="8.83203125" style="54" customWidth="1"/>
    <col min="7169" max="7188" width="20" style="54" bestFit="1" customWidth="1"/>
    <col min="7189" max="7424" width="8.83203125" style="54" customWidth="1"/>
    <col min="7425" max="7444" width="20" style="54" bestFit="1" customWidth="1"/>
    <col min="7445" max="7680" width="8.83203125" style="54" customWidth="1"/>
    <col min="7681" max="7700" width="20" style="54" bestFit="1" customWidth="1"/>
    <col min="7701" max="7936" width="8.83203125" style="54" customWidth="1"/>
    <col min="7937" max="7956" width="20" style="54" bestFit="1" customWidth="1"/>
    <col min="7957" max="8192" width="8.83203125" style="54" customWidth="1"/>
    <col min="8193" max="8212" width="20" style="54" bestFit="1" customWidth="1"/>
    <col min="8213" max="8448" width="8.83203125" style="54" customWidth="1"/>
    <col min="8449" max="8468" width="20" style="54" bestFit="1" customWidth="1"/>
    <col min="8469" max="8704" width="8.83203125" style="54" customWidth="1"/>
    <col min="8705" max="8724" width="20" style="54" bestFit="1" customWidth="1"/>
    <col min="8725" max="8960" width="8.83203125" style="54" customWidth="1"/>
    <col min="8961" max="8980" width="20" style="54" bestFit="1" customWidth="1"/>
    <col min="8981" max="9216" width="8.83203125" style="54" customWidth="1"/>
    <col min="9217" max="9236" width="20" style="54" bestFit="1" customWidth="1"/>
    <col min="9237" max="9472" width="8.83203125" style="54" customWidth="1"/>
    <col min="9473" max="9492" width="20" style="54" bestFit="1" customWidth="1"/>
    <col min="9493" max="9728" width="8.83203125" style="54" customWidth="1"/>
    <col min="9729" max="9748" width="20" style="54" bestFit="1" customWidth="1"/>
    <col min="9749" max="9984" width="8.83203125" style="54" customWidth="1"/>
    <col min="9985" max="10004" width="20" style="54" bestFit="1" customWidth="1"/>
    <col min="10005" max="10240" width="8.83203125" style="54" customWidth="1"/>
    <col min="10241" max="10260" width="20" style="54" bestFit="1" customWidth="1"/>
    <col min="10261" max="10496" width="8.83203125" style="54" customWidth="1"/>
    <col min="10497" max="10516" width="20" style="54" bestFit="1" customWidth="1"/>
    <col min="10517" max="10752" width="8.83203125" style="54" customWidth="1"/>
    <col min="10753" max="10772" width="20" style="54" bestFit="1" customWidth="1"/>
    <col min="10773" max="11008" width="8.83203125" style="54" customWidth="1"/>
    <col min="11009" max="11028" width="20" style="54" bestFit="1" customWidth="1"/>
    <col min="11029" max="11264" width="8.83203125" style="54" customWidth="1"/>
    <col min="11265" max="11284" width="20" style="54" bestFit="1" customWidth="1"/>
    <col min="11285" max="11520" width="8.83203125" style="54" customWidth="1"/>
    <col min="11521" max="11540" width="20" style="54" bestFit="1" customWidth="1"/>
    <col min="11541" max="11776" width="8.83203125" style="54" customWidth="1"/>
    <col min="11777" max="11796" width="20" style="54" bestFit="1" customWidth="1"/>
    <col min="11797" max="12032" width="8.83203125" style="54" customWidth="1"/>
    <col min="12033" max="12052" width="20" style="54" bestFit="1" customWidth="1"/>
    <col min="12053" max="12288" width="8.83203125" style="54" customWidth="1"/>
    <col min="12289" max="12308" width="20" style="54" bestFit="1" customWidth="1"/>
    <col min="12309" max="12544" width="8.83203125" style="54" customWidth="1"/>
    <col min="12545" max="12564" width="20" style="54" bestFit="1" customWidth="1"/>
    <col min="12565" max="12800" width="8.83203125" style="54" customWidth="1"/>
    <col min="12801" max="12820" width="20" style="54" bestFit="1" customWidth="1"/>
    <col min="12821" max="13056" width="8.83203125" style="54" customWidth="1"/>
    <col min="13057" max="13076" width="20" style="54" bestFit="1" customWidth="1"/>
    <col min="13077" max="13312" width="8.83203125" style="54" customWidth="1"/>
    <col min="13313" max="13332" width="20" style="54" bestFit="1" customWidth="1"/>
    <col min="13333" max="13568" width="8.83203125" style="54" customWidth="1"/>
    <col min="13569" max="13588" width="20" style="54" bestFit="1" customWidth="1"/>
    <col min="13589" max="13824" width="8.83203125" style="54" customWidth="1"/>
    <col min="13825" max="13844" width="20" style="54" bestFit="1" customWidth="1"/>
    <col min="13845" max="14080" width="8.83203125" style="54" customWidth="1"/>
    <col min="14081" max="14100" width="20" style="54" bestFit="1" customWidth="1"/>
    <col min="14101" max="14336" width="8.83203125" style="54" customWidth="1"/>
    <col min="14337" max="14356" width="20" style="54" bestFit="1" customWidth="1"/>
    <col min="14357" max="14592" width="8.83203125" style="54" customWidth="1"/>
    <col min="14593" max="14612" width="20" style="54" bestFit="1" customWidth="1"/>
    <col min="14613" max="14848" width="8.83203125" style="54" customWidth="1"/>
    <col min="14849" max="14868" width="20" style="54" bestFit="1" customWidth="1"/>
    <col min="14869" max="15104" width="8.83203125" style="54" customWidth="1"/>
    <col min="15105" max="15124" width="20" style="54" bestFit="1" customWidth="1"/>
    <col min="15125" max="15360" width="8.83203125" style="54" customWidth="1"/>
    <col min="15361" max="15380" width="20" style="54" bestFit="1" customWidth="1"/>
    <col min="15381" max="15616" width="8.83203125" style="54" customWidth="1"/>
    <col min="15617" max="15636" width="20" style="54" bestFit="1" customWidth="1"/>
    <col min="15637" max="15872" width="8.83203125" style="54" customWidth="1"/>
    <col min="15873" max="15892" width="20" style="54" bestFit="1" customWidth="1"/>
    <col min="15893" max="16128" width="8.83203125" style="54" customWidth="1"/>
    <col min="16129" max="16148" width="20" style="54" bestFit="1" customWidth="1"/>
    <col min="16149" max="16384" width="8.83203125" style="54" customWidth="1"/>
  </cols>
  <sheetData>
    <row r="1" spans="1:20">
      <c r="A1" s="63"/>
    </row>
    <row r="2" spans="1:20">
      <c r="A2" s="55"/>
    </row>
    <row r="4" spans="1:20">
      <c r="A4" s="56"/>
    </row>
    <row r="6" spans="1:20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>
      <c r="A7" s="56"/>
      <c r="B7" s="56"/>
      <c r="C7" s="56"/>
      <c r="D7" s="56"/>
      <c r="E7" s="56"/>
      <c r="F7" s="56"/>
      <c r="G7" s="56"/>
      <c r="H7" s="58"/>
      <c r="I7" s="56"/>
      <c r="J7" s="56"/>
      <c r="K7" s="56"/>
      <c r="L7" s="58"/>
      <c r="M7" s="56"/>
      <c r="N7" s="56"/>
      <c r="O7" s="56"/>
      <c r="P7" s="56"/>
      <c r="Q7" s="56"/>
      <c r="R7" s="56"/>
      <c r="S7" s="56"/>
      <c r="T7" s="56"/>
    </row>
    <row r="8" spans="1:20">
      <c r="A8" s="56"/>
      <c r="B8" s="56"/>
      <c r="C8" s="56"/>
      <c r="D8" s="56"/>
      <c r="E8" s="56"/>
      <c r="F8" s="56"/>
      <c r="G8" s="56"/>
      <c r="H8" s="58"/>
      <c r="I8" s="56"/>
      <c r="J8" s="56"/>
      <c r="K8" s="56"/>
      <c r="L8" s="58"/>
      <c r="M8" s="56"/>
      <c r="N8" s="56"/>
      <c r="O8" s="56"/>
      <c r="P8" s="56"/>
      <c r="Q8" s="56"/>
      <c r="R8" s="56"/>
      <c r="S8" s="56"/>
      <c r="T8" s="56"/>
    </row>
    <row r="9" spans="1:20">
      <c r="A9" s="56"/>
      <c r="B9" s="56"/>
      <c r="C9" s="56"/>
      <c r="D9" s="56"/>
      <c r="E9" s="56"/>
      <c r="F9" s="56"/>
      <c r="G9" s="56"/>
      <c r="H9" s="58"/>
      <c r="I9" s="56"/>
      <c r="J9" s="56"/>
      <c r="K9" s="56"/>
      <c r="L9" s="58"/>
      <c r="M9" s="56"/>
      <c r="N9" s="56"/>
      <c r="O9" s="56"/>
      <c r="P9" s="56"/>
      <c r="Q9" s="56"/>
      <c r="R9" s="56"/>
      <c r="S9" s="56"/>
      <c r="T9" s="56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B013-59CF-804A-9BC8-13D7AF06F2EF}">
  <sheetPr>
    <tabColor rgb="FFFF0000"/>
  </sheetPr>
  <dimension ref="A1:AS1012"/>
  <sheetViews>
    <sheetView showGridLines="0" tabSelected="1" zoomScaleNormal="100"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D2" sqref="AD2"/>
    </sheetView>
  </sheetViews>
  <sheetFormatPr baseColWidth="10" defaultColWidth="0" defaultRowHeight="16" zeroHeight="1"/>
  <cols>
    <col min="1" max="1" width="17" style="11" customWidth="1"/>
    <col min="2" max="2" width="8.6640625" style="11" hidden="1" customWidth="1"/>
    <col min="3" max="5" width="8.6640625" style="11" bestFit="1" customWidth="1"/>
    <col min="6" max="7" width="12" style="11" bestFit="1" customWidth="1"/>
    <col min="8" max="8" width="10.33203125" style="11" bestFit="1" customWidth="1"/>
    <col min="9" max="9" width="8.6640625" style="11" bestFit="1" customWidth="1"/>
    <col min="10" max="10" width="12.33203125" style="11" customWidth="1"/>
    <col min="11" max="11" width="8.6640625" style="11" customWidth="1"/>
    <col min="12" max="13" width="8.6640625" style="11" bestFit="1" customWidth="1"/>
    <col min="14" max="14" width="7" style="11" bestFit="1" customWidth="1"/>
    <col min="15" max="19" width="12.83203125" style="11" customWidth="1"/>
    <col min="20" max="20" width="10.33203125" style="11" bestFit="1" customWidth="1"/>
    <col min="21" max="21" width="13.6640625" style="11" bestFit="1" customWidth="1"/>
    <col min="22" max="22" width="16.33203125" style="11" bestFit="1" customWidth="1"/>
    <col min="23" max="24" width="16.33203125" style="11" customWidth="1"/>
    <col min="25" max="25" width="10.33203125" style="12" bestFit="1" customWidth="1"/>
    <col min="26" max="26" width="10.33203125" style="12" customWidth="1"/>
    <col min="27" max="28" width="12" style="11" bestFit="1" customWidth="1"/>
    <col min="29" max="29" width="19.83203125" style="12" customWidth="1"/>
    <col min="30" max="30" width="26.33203125" style="16" customWidth="1"/>
    <col min="31" max="31" width="19.83203125" style="12" customWidth="1"/>
    <col min="32" max="32" width="14.33203125" style="12" customWidth="1"/>
    <col min="33" max="33" width="23.83203125" style="12" customWidth="1"/>
    <col min="34" max="34" width="12" style="12" bestFit="1" customWidth="1"/>
    <col min="35" max="38" width="7" style="12" customWidth="1"/>
    <col min="39" max="45" width="0" style="11" hidden="1" customWidth="1"/>
    <col min="46" max="16384" width="10.83203125" style="11" hidden="1"/>
  </cols>
  <sheetData>
    <row r="1" spans="1:37">
      <c r="A1" s="1" t="s">
        <v>7</v>
      </c>
      <c r="B1" s="1"/>
      <c r="C1" s="1">
        <f>COUNTIFS(C2:C1004,"Y")</f>
        <v>0</v>
      </c>
      <c r="D1" s="1">
        <f>COUNTIFS(D2:D1004,"Y")</f>
        <v>0</v>
      </c>
      <c r="E1" s="1">
        <f>COUNTIFS(E2:E1004,"Y")</f>
        <v>0</v>
      </c>
      <c r="F1" s="1">
        <f>SUM(F2:F1004)</f>
        <v>0</v>
      </c>
      <c r="G1" s="1">
        <f>SUM(G2:G1004)</f>
        <v>0</v>
      </c>
      <c r="H1" s="2" t="str">
        <f>IFERROR(G1/F1,"")</f>
        <v/>
      </c>
      <c r="I1" s="1">
        <f>SUM(I2:I1004)</f>
        <v>0</v>
      </c>
      <c r="J1" s="3" t="str">
        <f>IFERROR(AVERAGE(J3:J1004),"")</f>
        <v/>
      </c>
      <c r="K1" s="1">
        <f>SUM(K2:K1004)</f>
        <v>0</v>
      </c>
      <c r="L1" s="1">
        <f>SUM(L2:L1004)</f>
        <v>0</v>
      </c>
      <c r="M1" s="1">
        <f>SUM(M2:M1004)</f>
        <v>0</v>
      </c>
      <c r="N1" s="3" t="str">
        <f>IFERROR(M1/I1,"")</f>
        <v/>
      </c>
      <c r="O1" s="1">
        <f t="shared" ref="O1:V1" si="0">SUM(O2:O1004)</f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/>
      <c r="X1" s="1"/>
      <c r="Y1" s="13">
        <f>SUM(Y2:Y1004)</f>
        <v>0</v>
      </c>
      <c r="Z1" s="21" t="str">
        <f>IFERROR(ROUND(Y1/SUMIFS(K3:$K$1004,Y3:$Y$1004,"&gt;0"),2),"")</f>
        <v/>
      </c>
      <c r="AA1" s="21" t="str">
        <f>IFERROR(Y1/SUMIFS(L3:$L$1004,Y3:$Y$1004,"&gt;0"),"")</f>
        <v/>
      </c>
      <c r="AB1" s="21" t="str">
        <f>IFERROR(IF(AB2="总询盘人数成本",Y1/(SUMIFS(M3:$M$1004,Y3:$Y$1004,"&gt;0")+SUMIFS(S3:$S$1004,Y3:$Y$1004,"&gt;0")),Y1/SUMIFS(M3:$M$1004,Y3:$Y$1004,"&gt;0")),"")</f>
        <v/>
      </c>
      <c r="AC1" s="23" t="s">
        <v>12</v>
      </c>
      <c r="AD1" s="35"/>
      <c r="AE1" s="18"/>
      <c r="AF1" s="4"/>
      <c r="AG1" s="9"/>
      <c r="AH1" s="9"/>
      <c r="AI1" s="17"/>
      <c r="AJ1" s="17"/>
      <c r="AK1" s="17"/>
    </row>
    <row r="2" spans="1:37" ht="34" customHeight="1">
      <c r="A2" s="6" t="s">
        <v>8</v>
      </c>
      <c r="B2" s="6" t="str">
        <f>IF(A3="","","产品名称")</f>
        <v/>
      </c>
      <c r="C2" s="6" t="str">
        <f>IF(A3="","","是否橱窗")</f>
        <v/>
      </c>
      <c r="D2" s="6" t="str">
        <f>IF(A3="","","是否顶展")</f>
        <v/>
      </c>
      <c r="E2" s="6" t="str">
        <f>IF(A3="","","是否P4P")</f>
        <v/>
      </c>
      <c r="F2" s="6" t="str">
        <f>IF(A3="","","搜索曝光次数")</f>
        <v/>
      </c>
      <c r="G2" s="6" t="str">
        <f>IF(A3="","","搜索点击次数")</f>
        <v/>
      </c>
      <c r="H2" s="6" t="str">
        <f>IF(A3="","","搜索点击率")</f>
        <v/>
      </c>
      <c r="I2" s="6" t="str">
        <f>IF(A3="","","访问人数")</f>
        <v/>
      </c>
      <c r="J2" s="59" t="str">
        <f>IF(A3="","","直通车
L1+买家占比")</f>
        <v/>
      </c>
      <c r="K2" s="59" t="str">
        <f>IF(A3="","","直通车
意向商机")</f>
        <v/>
      </c>
      <c r="L2" s="7" t="str">
        <f>IF(A3="","","询盘个数")</f>
        <v/>
      </c>
      <c r="M2" s="7" t="str">
        <f>IF(A3="","","询盘人数")</f>
        <v/>
      </c>
      <c r="N2" s="6" t="str">
        <f>IF(A3="","","询盘率")</f>
        <v/>
      </c>
      <c r="O2" s="6" t="str">
        <f>IF(AND(T2="计划类型",'产品报告-整理'!K1&lt;&gt;"请选择"),'产品报告-整理'!K1,IF(A3="","","收藏人数"))</f>
        <v/>
      </c>
      <c r="P2" s="6" t="str">
        <f>IF(AND(T2="计划类型",'产品报告-整理'!V1&lt;&gt;"请选择"),'产品报告-整理'!V1,IF(A3="","","分享人数 "))</f>
        <v/>
      </c>
      <c r="Q2" s="6" t="str">
        <f>IF(AND(T2="计划类型",'产品报告-整理'!AG1&lt;&gt;"请选择"),'产品报告-整理'!AG1,IF(A3="","","对比人数 "))</f>
        <v/>
      </c>
      <c r="R2" s="6" t="str">
        <f>IF(AND(T2="计划类型",'产品报告-整理'!AR1&lt;&gt;"请选择"),'产品报告-整理'!AR1,IF(A3="","","提交订单个数 "))</f>
        <v/>
      </c>
      <c r="S2" s="6" t="str">
        <f>IF(AND(T2="计划类型",'产品报告-整理'!BC1&lt;&gt;"请选择"),'产品报告-整理'!BC1,IF(A3="","","TM咨询人数 "))</f>
        <v/>
      </c>
      <c r="T2" s="40" t="str">
        <f>IF(A3="","","产品负责人")</f>
        <v/>
      </c>
      <c r="U2" s="6" t="str">
        <f>IF(A3="","","RTS线上买家数")</f>
        <v/>
      </c>
      <c r="V2" s="6" t="str">
        <f>IF(A3="","","RTS线上实收GMV")</f>
        <v/>
      </c>
      <c r="W2" s="14" t="s">
        <v>13</v>
      </c>
      <c r="X2" s="7" t="str">
        <f>IF(OR(W2="P4P点击量"),"点击占比",IF(OR(W2="优爆品"),"P4P点击","爆品"))</f>
        <v>爆品</v>
      </c>
      <c r="Y2" s="14" t="s">
        <v>50</v>
      </c>
      <c r="Z2" s="7" t="s">
        <v>49</v>
      </c>
      <c r="AA2" s="7" t="s">
        <v>9</v>
      </c>
      <c r="AB2" s="14" t="s">
        <v>44</v>
      </c>
      <c r="AC2" s="23" t="s">
        <v>11</v>
      </c>
      <c r="AD2" s="22" t="str">
        <f>IF(AD1="  ","商 品 建 议","")</f>
        <v/>
      </c>
      <c r="AE2" s="25" t="str">
        <f>IF((1000-COUNTIF(AC3:AC1002,""))&gt;((COUNTIFS(Y:Y,"&gt;0")-1)*0.1)+1,"非常赞，你也可以展开看看我的想法 "&amp;CHAR(10)&amp;
"你可以参考下方几类情况来做商品的后续处理：
1、加入P4P推广：
2、放弃P4P推广：
3、优化投放成本：
4、加大投放力度：
同时你也可以通过数据看下当前橱窗绑定等其他情况是否需要调整","")</f>
        <v/>
      </c>
      <c r="AF2" s="4"/>
      <c r="AG2" s="36" t="s">
        <v>10</v>
      </c>
      <c r="AH2" s="36">
        <f>1000-COUNTIFS(A2:A1002,"")-COUNTIFS(A2:A1002,0)</f>
        <v>0</v>
      </c>
      <c r="AI2" s="4"/>
      <c r="AJ2" s="18"/>
      <c r="AK2" s="18"/>
    </row>
    <row r="3" spans="1:37">
      <c r="A3" s="5" t="str">
        <f>IFERROR(HLOOKUP(A$2,'2.源数据-产品分析-全商品'!A$6:A$1000,ROW()-1,0),"")</f>
        <v/>
      </c>
      <c r="B3" s="5" t="str">
        <f>IFERROR(HLOOKUP(B$2,'2.源数据-产品分析-全商品'!B$6:B$1000,ROW()-1,0),"")</f>
        <v/>
      </c>
      <c r="C3" s="5" t="str">
        <f>CLEAN(IFERROR(HLOOKUP(C$2,'2.源数据-产品分析-全商品'!C$6:C$1000,ROW()-1,0),""))</f>
        <v/>
      </c>
      <c r="D3" s="5" t="str">
        <f>IFERROR(HLOOKUP(D$2,'2.源数据-产品分析-全商品'!D$6:D$1000,ROW()-1,0),"")</f>
        <v/>
      </c>
      <c r="E3" s="5" t="str">
        <f>IFERROR(HLOOKUP(E$2,'2.源数据-产品分析-全商品'!E$6:E$1000,ROW()-1,0),"")</f>
        <v/>
      </c>
      <c r="F3" s="5" t="str">
        <f>IFERROR(VALUE(HLOOKUP(F$2,'2.源数据-产品分析-全商品'!F$6:F$1000,ROW()-1,0)),"")</f>
        <v/>
      </c>
      <c r="G3" s="5" t="str">
        <f>IFERROR(VALUE(HLOOKUP(G$2,'2.源数据-产品分析-全商品'!G$6:G$1000,ROW()-1,0)),"")</f>
        <v/>
      </c>
      <c r="H3" s="5" t="str">
        <f>IFERROR(HLOOKUP(H$2,'2.源数据-产品分析-全商品'!H$6:H$1000,ROW()-1,0),"")</f>
        <v/>
      </c>
      <c r="I3" s="5" t="str">
        <f>IFERROR(VALUE(HLOOKUP(I$2,'2.源数据-产品分析-全商品'!I$6:I$1000,ROW()-1,0)),"")</f>
        <v/>
      </c>
      <c r="J3" s="60" t="str">
        <f>IFERROR(IF($J$2="","",INDEX('产品报告-整理'!G:G,MATCH(产品建议!A3,'产品报告-整理'!A:A,0))),"")</f>
        <v/>
      </c>
      <c r="K3" s="5" t="str">
        <f>IFERROR(IF($K$2="","",VALUE(INDEX('产品报告-整理'!E:E,MATCH(产品建议!A3,'产品报告-整理'!A:A,0)))),0)</f>
        <v/>
      </c>
      <c r="L3" s="5" t="str">
        <f>IFERROR(VALUE(HLOOKUP(L$2,'2.源数据-产品分析-全商品'!J$6:J$1000,ROW()-1,0)),"")</f>
        <v/>
      </c>
      <c r="M3" s="5" t="str">
        <f>IFERROR(VALUE(HLOOKUP(M$2,'2.源数据-产品分析-全商品'!K$6:K$1000,ROW()-1,0)),"")</f>
        <v/>
      </c>
      <c r="N3" s="5" t="str">
        <f>IFERROR(HLOOKUP(N$2,'2.源数据-产品分析-全商品'!L$6:L$1000,ROW()-1,0),"")</f>
        <v/>
      </c>
      <c r="O3" s="5" t="str">
        <f>IF($O$2='产品报告-整理'!$K$1,IFERROR(INDEX('产品报告-整理'!S:S,MATCH(产品建议!A3,'产品报告-整理'!L:L,0)),""),(IFERROR(VALUE(HLOOKUP(O$2,'2.源数据-产品分析-全商品'!M$6:M$1000,ROW()-1,0)),"")))</f>
        <v/>
      </c>
      <c r="P3" s="5" t="str">
        <f>IF($P$2='产品报告-整理'!$V$1,IFERROR(INDEX('产品报告-整理'!AD:AD,MATCH(产品建议!A3,'产品报告-整理'!W:W,0)),""),(IFERROR(VALUE(HLOOKUP(P$2,'2.源数据-产品分析-全商品'!N$6:N$1000,ROW()-1,0)),"")))</f>
        <v/>
      </c>
      <c r="Q3" s="5" t="str">
        <f>IF($Q$2='产品报告-整理'!$AG$1,IFERROR(INDEX('产品报告-整理'!AO:AO,MATCH(产品建议!A3,'产品报告-整理'!AH:AH,0)),""),(IFERROR(VALUE(HLOOKUP(Q$2,'2.源数据-产品分析-全商品'!O$6:O$1000,ROW()-1,0)),"")))</f>
        <v/>
      </c>
      <c r="R3" s="5" t="str">
        <f>IF($R$2='产品报告-整理'!$AR$1,IFERROR(INDEX('产品报告-整理'!AZ:AZ,MATCH(产品建议!A3,'产品报告-整理'!AS:AS,0)),""),(IFERROR(VALUE(HLOOKUP(R$2,'2.源数据-产品分析-全商品'!P$6:P$1000,ROW()-1,0)),"")))</f>
        <v/>
      </c>
      <c r="S3" s="5" t="str">
        <f>IF($S$2='产品报告-整理'!$BC$1,IFERROR(INDEX('产品报告-整理'!BK:BK,MATCH(产品建议!A3,'产品报告-整理'!BD:BD,0)),""),(IFERROR(VALUE(HLOOKUP(S$2,'2.源数据-产品分析-全商品'!Q$6:Q$1000,ROW()-1,0)),"")))</f>
        <v/>
      </c>
      <c r="T3" s="5" t="str">
        <f>IFERROR(HLOOKUP("产品负责人",'2.源数据-产品分析-全商品'!R$6:R$1000,ROW()-1,0),"")</f>
        <v/>
      </c>
      <c r="U3" s="5" t="str">
        <f>IFERROR(VALUE(HLOOKUP(U$2,'2.源数据-产品分析-全商品'!S$6:S$1000,ROW()-1,0)),"")</f>
        <v/>
      </c>
      <c r="V3" s="5" t="str">
        <f>IFERROR(VALUE(HLOOKUP(V$2,'2.源数据-产品分析-全商品'!T$6:T$1000,ROW()-1,0)),"")</f>
        <v/>
      </c>
      <c r="W3" s="5" t="str">
        <f>IF(OR($A$3=""),"",IF(OR($W$2="优爆品"),(IF(COUNTIF('2-2.源数据-产品分析-优品'!A:A,产品建议!A3)&gt;0,"是","")&amp;IF(COUNTIF('2-3.源数据-产品分析-爆品'!A:A,产品建议!A3)&gt;0,"是","")),IF(OR($W$2="P4P点击量"),((IFERROR(INDEX('产品报告-整理'!D:D,MATCH(产品建议!A3,'产品报告-整理'!A:A,0)),""))),((IF(COUNTIF('2-2.源数据-产品分析-优品'!A:A,产品建议!A3)&gt;0,"是",""))))))</f>
        <v/>
      </c>
      <c r="X3" s="5" t="str">
        <f>IF(OR($A$3=""),"",IF(OR($W$2="优爆品"),((IFERROR(INDEX('产品报告-整理'!D:D,MATCH(产品建议!A3,'产品报告-整理'!A:A,0)),"")&amp;" → "&amp;(IFERROR(TEXT(INDEX('产品报告-整理'!D:D,MATCH(产品建议!A3,'产品报告-整理'!A:A,0))/G3,"0%"),"")))),IF(OR($W$2="P4P点击量"),((IF($W$2="P4P点击量",IFERROR(TEXT(W3/G3,"0%"),"")))),(((IF(COUNTIF('2-3.源数据-产品分析-爆品'!A:A,产品建议!A3)&gt;0,"是","")))))))</f>
        <v/>
      </c>
      <c r="Y3" s="9" t="str">
        <f>IF(AND($Y$2="直通车总消费",'产品报告-整理'!$BN$1="推荐广告"),IFERROR(INDEX('产品报告-整理'!H:H,MATCH(产品建议!A3,'产品报告-整理'!A:A,0)),0)+IFERROR(INDEX('产品报告-整理'!BV:BV,MATCH(产品建议!A3,'产品报告-整理'!BO:BO,0)),0),IFERROR(INDEX('产品报告-整理'!H:H,MATCH(产品建议!A3,'产品报告-整理'!A:A,0)),0))</f>
        <v/>
      </c>
      <c r="Z3" s="9" t="str">
        <f>IFERROR(VALUE(ROUND((Y3/K3),2)),"")</f>
        <v/>
      </c>
      <c r="AA3" s="8" t="str">
        <f t="shared" ref="AA3:AA66" si="1">IFERROR(VALUE(Y3/L3),"")</f>
        <v/>
      </c>
      <c r="AB3" s="5" t="str">
        <f t="shared" ref="AB3:AB66" si="2">IF(AND($AB$2="总询盘人数成本",$S$2="TM咨询人数 "),IFERROR(ROUND(Y3/(M3+S3),2),""),IFERROR(ROUND(Y3/M3,2),""))</f>
        <v/>
      </c>
      <c r="AC3" s="9"/>
      <c r="AD3" s="15" t="str">
        <f>IF($AD$1="  ",IFERROR(IF(AND(Y3="未推广",L3&gt;0),"加入P4P推广 ","")&amp;IF(AND(OR(W3="是",X3="是"),Y3=0),"优爆品加推广 ","")&amp;IF(AND(C3="N",L3&gt;0),"增加橱窗绑定 ","")&amp;IF(AND(OR(Z3&gt;$Z$1*4.5,AB3&gt;$AB$1*4.5),Y3&lt;&gt;0,Y3&gt;$AB$1*2,G3&gt;($G$1/$L$1)*1),"放弃P4P推广 ","")&amp;IF(AND(AB3&gt;$AB$1*1.2,AB3&lt;$AB$1*4.5,Y3&gt;0),"优化询盘成本 ","")&amp;IF(AND(Z3&gt;$Z$1*1.2,Z3&lt;$Z$1*4.5,Y3&gt;0),"优化商机成本 ","")&amp;IF(AND(Y3&lt;&gt;0,L3&gt;0,AB3&lt;$AB$1*1.2),"加大询盘获取 ","")&amp;IF(AND(Y3&lt;&gt;0,K3&gt;0,Z3&lt;$Z$1*1.2),"加大商机获取 ","")&amp;IF(AND(L3=0,C3="Y",G3&gt;($G$1/$L$1*1.5)),"解绑橱窗绑定 ",""),"请去左表粘贴源数据"),"")</f>
        <v/>
      </c>
      <c r="AE3" s="9"/>
      <c r="AF3" s="9"/>
      <c r="AG3" s="29" t="str">
        <f>IF($AD$1="  ","商品建议类型","")</f>
        <v/>
      </c>
      <c r="AH3" s="29" t="str">
        <f>IF($AD$1="  ","涉及商品数量","")</f>
        <v/>
      </c>
      <c r="AI3" s="17"/>
      <c r="AJ3" s="19"/>
      <c r="AK3" s="19"/>
    </row>
    <row r="4" spans="1:37">
      <c r="A4" s="5" t="str">
        <f>IFERROR(HLOOKUP(A$2,'2.源数据-产品分析-全商品'!A$6:A$1000,ROW()-1,0),"")</f>
        <v/>
      </c>
      <c r="B4" s="5" t="str">
        <f>IFERROR(HLOOKUP(B$2,'2.源数据-产品分析-全商品'!B$6:B$1000,ROW()-1,0),"")</f>
        <v/>
      </c>
      <c r="C4" s="5" t="str">
        <f>CLEAN(IFERROR(HLOOKUP(C$2,'2.源数据-产品分析-全商品'!C$6:C$1000,ROW()-1,0),""))</f>
        <v/>
      </c>
      <c r="D4" s="5" t="str">
        <f>IFERROR(HLOOKUP(D$2,'2.源数据-产品分析-全商品'!D$6:D$1000,ROW()-1,0),"")</f>
        <v/>
      </c>
      <c r="E4" s="5" t="str">
        <f>IFERROR(HLOOKUP(E$2,'2.源数据-产品分析-全商品'!E$6:E$1000,ROW()-1,0),"")</f>
        <v/>
      </c>
      <c r="F4" s="5" t="str">
        <f>IFERROR(VALUE(HLOOKUP(F$2,'2.源数据-产品分析-全商品'!F$6:F$1000,ROW()-1,0)),"")</f>
        <v/>
      </c>
      <c r="G4" s="5" t="str">
        <f>IFERROR(VALUE(HLOOKUP(G$2,'2.源数据-产品分析-全商品'!G$6:G$1000,ROW()-1,0)),"")</f>
        <v/>
      </c>
      <c r="H4" s="5" t="str">
        <f>IFERROR(HLOOKUP(H$2,'2.源数据-产品分析-全商品'!H$6:H$1000,ROW()-1,0),"")</f>
        <v/>
      </c>
      <c r="I4" s="5" t="str">
        <f>IFERROR(VALUE(HLOOKUP(I$2,'2.源数据-产品分析-全商品'!I$6:I$1000,ROW()-1,0)),"")</f>
        <v/>
      </c>
      <c r="J4" s="60" t="str">
        <f>IFERROR(IF($J$2="","",INDEX('产品报告-整理'!G:G,MATCH(产品建议!A4,'产品报告-整理'!A:A,0))),"")</f>
        <v/>
      </c>
      <c r="K4" s="5" t="str">
        <f>IFERROR(IF($K$2="","",VALUE(INDEX('产品报告-整理'!E:E,MATCH(产品建议!A4,'产品报告-整理'!A:A,0)))),0)</f>
        <v/>
      </c>
      <c r="L4" s="5" t="str">
        <f>IFERROR(VALUE(HLOOKUP(L$2,'2.源数据-产品分析-全商品'!J$6:J$1000,ROW()-1,0)),"")</f>
        <v/>
      </c>
      <c r="M4" s="5" t="str">
        <f>IFERROR(VALUE(HLOOKUP(M$2,'2.源数据-产品分析-全商品'!K$6:K$1000,ROW()-1,0)),"")</f>
        <v/>
      </c>
      <c r="N4" s="5" t="str">
        <f>IFERROR(HLOOKUP(N$2,'2.源数据-产品分析-全商品'!L$6:L$1000,ROW()-1,0),"")</f>
        <v/>
      </c>
      <c r="O4" s="5" t="str">
        <f>IF($O$2='产品报告-整理'!$K$1,IFERROR(INDEX('产品报告-整理'!S:S,MATCH(产品建议!A4,'产品报告-整理'!L:L,0)),""),(IFERROR(VALUE(HLOOKUP(O$2,'2.源数据-产品分析-全商品'!M$6:M$1000,ROW()-1,0)),"")))</f>
        <v/>
      </c>
      <c r="P4" s="5" t="str">
        <f>IF($P$2='产品报告-整理'!$V$1,IFERROR(INDEX('产品报告-整理'!AD:AD,MATCH(产品建议!A4,'产品报告-整理'!W:W,0)),""),(IFERROR(VALUE(HLOOKUP(P$2,'2.源数据-产品分析-全商品'!N$6:N$1000,ROW()-1,0)),"")))</f>
        <v/>
      </c>
      <c r="Q4" s="5" t="str">
        <f>IF($Q$2='产品报告-整理'!$AG$1,IFERROR(INDEX('产品报告-整理'!AO:AO,MATCH(产品建议!A4,'产品报告-整理'!AH:AH,0)),""),(IFERROR(VALUE(HLOOKUP(Q$2,'2.源数据-产品分析-全商品'!O$6:O$1000,ROW()-1,0)),"")))</f>
        <v/>
      </c>
      <c r="R4" s="5" t="str">
        <f>IF($R$2='产品报告-整理'!$AR$1,IFERROR(INDEX('产品报告-整理'!AZ:AZ,MATCH(产品建议!A4,'产品报告-整理'!AS:AS,0)),""),(IFERROR(VALUE(HLOOKUP(R$2,'2.源数据-产品分析-全商品'!P$6:P$1000,ROW()-1,0)),"")))</f>
        <v/>
      </c>
      <c r="S4" s="5" t="str">
        <f>IF($S$2='产品报告-整理'!$BC$1,IFERROR(INDEX('产品报告-整理'!BK:BK,MATCH(产品建议!A4,'产品报告-整理'!BD:BD,0)),""),(IFERROR(VALUE(HLOOKUP(S$2,'2.源数据-产品分析-全商品'!Q$6:Q$1000,ROW()-1,0)),"")))</f>
        <v/>
      </c>
      <c r="T4" s="5" t="str">
        <f>IFERROR(HLOOKUP("产品负责人",'2.源数据-产品分析-全商品'!R$6:R$1000,ROW()-1,0),"")</f>
        <v/>
      </c>
      <c r="U4" s="5" t="str">
        <f>IFERROR(VALUE(HLOOKUP(U$2,'2.源数据-产品分析-全商品'!S$6:S$1000,ROW()-1,0)),"")</f>
        <v/>
      </c>
      <c r="V4" s="5" t="str">
        <f>IFERROR(VALUE(HLOOKUP(V$2,'2.源数据-产品分析-全商品'!T$6:T$1000,ROW()-1,0)),"")</f>
        <v/>
      </c>
      <c r="W4" s="5" t="str">
        <f>IF(OR($A$3=""),"",IF(OR($W$2="优爆品"),(IF(COUNTIF('2-2.源数据-产品分析-优品'!A:A,产品建议!A4)&gt;0,"是","")&amp;IF(COUNTIF('2-3.源数据-产品分析-爆品'!A:A,产品建议!A4)&gt;0,"是","")),IF(OR($W$2="P4P点击量"),((IFERROR(INDEX('产品报告-整理'!D:D,MATCH(产品建议!A4,'产品报告-整理'!A:A,0)),""))),((IF(COUNTIF('2-2.源数据-产品分析-优品'!A:A,产品建议!A4)&gt;0,"是",""))))))</f>
        <v/>
      </c>
      <c r="X4" s="5" t="str">
        <f>IF(OR($A$3=""),"",IF(OR($W$2="优爆品"),((IFERROR(INDEX('产品报告-整理'!D:D,MATCH(产品建议!A4,'产品报告-整理'!A:A,0)),"")&amp;" → "&amp;(IFERROR(TEXT(INDEX('产品报告-整理'!D:D,MATCH(产品建议!A4,'产品报告-整理'!A:A,0))/G4,"0%"),"")))),IF(OR($W$2="P4P点击量"),((IF($W$2="P4P点击量",IFERROR(TEXT(W4/G4,"0%"),"")))),(((IF(COUNTIF('2-3.源数据-产品分析-爆品'!A:A,产品建议!A4)&gt;0,"是","")))))))</f>
        <v/>
      </c>
      <c r="Y4" s="9" t="str">
        <f>IF(AND($Y$2="直通车总消费",'产品报告-整理'!$BN$1="推荐广告"),IFERROR(INDEX('产品报告-整理'!H:H,MATCH(产品建议!A4,'产品报告-整理'!A:A,0)),0)+IFERROR(INDEX('产品报告-整理'!BV:BV,MATCH(产品建议!A4,'产品报告-整理'!BO:BO,0)),0),IFERROR(INDEX('产品报告-整理'!H:H,MATCH(产品建议!A4,'产品报告-整理'!A:A,0)),0))</f>
        <v/>
      </c>
      <c r="Z4" s="9" t="str">
        <f t="shared" ref="Z4:Z67" si="3">IFERROR(VALUE(ROUND((Y4/K4),2)),"")</f>
        <v/>
      </c>
      <c r="AA4" s="8" t="str">
        <f t="shared" si="1"/>
        <v/>
      </c>
      <c r="AB4" s="5" t="str">
        <f t="shared" si="2"/>
        <v/>
      </c>
      <c r="AC4" s="9"/>
      <c r="AD4" s="15" t="str">
        <f>IF($AD$1="  ",IFERROR(IF(AND(Y4="未推广",L4&gt;0),"加入P4P推广 ","")&amp;IF(AND(OR(W4="是",X4="是"),Y4=0),"优爆品加推广 ","")&amp;IF(AND(C4="N",L4&gt;0),"增加橱窗绑定 ","")&amp;IF(AND(OR(Z4&gt;$Z$1*4.5,AB4&gt;$AB$1*4.5),Y4&lt;&gt;0,Y4&gt;$AB$1*2,G4&gt;($G$1/$L$1)*1),"放弃P4P推广 ","")&amp;IF(AND(AB4&gt;$AB$1*1.2,AB4&lt;$AB$1*4.5,Y4&gt;0),"优化询盘成本 ","")&amp;IF(AND(Z4&gt;$Z$1*1.2,Z4&lt;$Z$1*4.5,Y4&gt;0),"优化商机成本 ","")&amp;IF(AND(Y4&lt;&gt;0,L4&gt;0,AB4&lt;$AB$1*1.2),"加大询盘获取 ","")&amp;IF(AND(Y4&lt;&gt;0,K4&gt;0,Z4&lt;$Z$1*1.2),"加大商机获取 ","")&amp;IF(AND(L4=0,C4="Y",G4&gt;($G$1/$L$1*1.5)),"解绑橱窗绑定 ",""),"请去左表粘贴源数据"),"")</f>
        <v/>
      </c>
      <c r="AE4" s="9"/>
      <c r="AF4" s="9"/>
      <c r="AG4" s="30" t="str">
        <f>IF($AD$1="  ","加入P4P推广","")</f>
        <v/>
      </c>
      <c r="AH4" s="30" t="str">
        <f>IF($AD$1="  ",COUNTIFS(AD:AD,"*加入*"),"")</f>
        <v/>
      </c>
      <c r="AI4" s="17"/>
      <c r="AJ4" s="19"/>
      <c r="AK4" s="19"/>
    </row>
    <row r="5" spans="1:37">
      <c r="A5" s="5" t="str">
        <f>IFERROR(HLOOKUP(A$2,'2.源数据-产品分析-全商品'!A$6:A$1000,ROW()-1,0),"")</f>
        <v/>
      </c>
      <c r="B5" s="5" t="str">
        <f>IFERROR(HLOOKUP(B$2,'2.源数据-产品分析-全商品'!B$6:B$1000,ROW()-1,0),"")</f>
        <v/>
      </c>
      <c r="C5" s="5" t="str">
        <f>CLEAN(IFERROR(HLOOKUP(C$2,'2.源数据-产品分析-全商品'!C$6:C$1000,ROW()-1,0),""))</f>
        <v/>
      </c>
      <c r="D5" s="5" t="str">
        <f>IFERROR(HLOOKUP(D$2,'2.源数据-产品分析-全商品'!D$6:D$1000,ROW()-1,0),"")</f>
        <v/>
      </c>
      <c r="E5" s="5" t="str">
        <f>IFERROR(HLOOKUP(E$2,'2.源数据-产品分析-全商品'!E$6:E$1000,ROW()-1,0),"")</f>
        <v/>
      </c>
      <c r="F5" s="5" t="str">
        <f>IFERROR(VALUE(HLOOKUP(F$2,'2.源数据-产品分析-全商品'!F$6:F$1000,ROW()-1,0)),"")</f>
        <v/>
      </c>
      <c r="G5" s="5" t="str">
        <f>IFERROR(VALUE(HLOOKUP(G$2,'2.源数据-产品分析-全商品'!G$6:G$1000,ROW()-1,0)),"")</f>
        <v/>
      </c>
      <c r="H5" s="5" t="str">
        <f>IFERROR(HLOOKUP(H$2,'2.源数据-产品分析-全商品'!H$6:H$1000,ROW()-1,0),"")</f>
        <v/>
      </c>
      <c r="I5" s="5" t="str">
        <f>IFERROR(VALUE(HLOOKUP(I$2,'2.源数据-产品分析-全商品'!I$6:I$1000,ROW()-1,0)),"")</f>
        <v/>
      </c>
      <c r="J5" s="60" t="str">
        <f>IFERROR(IF($J$2="","",INDEX('产品报告-整理'!G:G,MATCH(产品建议!A5,'产品报告-整理'!A:A,0))),"")</f>
        <v/>
      </c>
      <c r="K5" s="5" t="str">
        <f>IFERROR(IF($K$2="","",VALUE(INDEX('产品报告-整理'!E:E,MATCH(产品建议!A5,'产品报告-整理'!A:A,0)))),0)</f>
        <v/>
      </c>
      <c r="L5" s="5" t="str">
        <f>IFERROR(VALUE(HLOOKUP(L$2,'2.源数据-产品分析-全商品'!J$6:J$1000,ROW()-1,0)),"")</f>
        <v/>
      </c>
      <c r="M5" s="5" t="str">
        <f>IFERROR(VALUE(HLOOKUP(M$2,'2.源数据-产品分析-全商品'!K$6:K$1000,ROW()-1,0)),"")</f>
        <v/>
      </c>
      <c r="N5" s="5" t="str">
        <f>IFERROR(HLOOKUP(N$2,'2.源数据-产品分析-全商品'!L$6:L$1000,ROW()-1,0),"")</f>
        <v/>
      </c>
      <c r="O5" s="5" t="str">
        <f>IF($O$2='产品报告-整理'!$K$1,IFERROR(INDEX('产品报告-整理'!S:S,MATCH(产品建议!A5,'产品报告-整理'!L:L,0)),""),(IFERROR(VALUE(HLOOKUP(O$2,'2.源数据-产品分析-全商品'!M$6:M$1000,ROW()-1,0)),"")))</f>
        <v/>
      </c>
      <c r="P5" s="5" t="str">
        <f>IF($P$2='产品报告-整理'!$V$1,IFERROR(INDEX('产品报告-整理'!AD:AD,MATCH(产品建议!A5,'产品报告-整理'!W:W,0)),""),(IFERROR(VALUE(HLOOKUP(P$2,'2.源数据-产品分析-全商品'!N$6:N$1000,ROW()-1,0)),"")))</f>
        <v/>
      </c>
      <c r="Q5" s="5" t="str">
        <f>IF($Q$2='产品报告-整理'!$AG$1,IFERROR(INDEX('产品报告-整理'!AO:AO,MATCH(产品建议!A5,'产品报告-整理'!AH:AH,0)),""),(IFERROR(VALUE(HLOOKUP(Q$2,'2.源数据-产品分析-全商品'!O$6:O$1000,ROW()-1,0)),"")))</f>
        <v/>
      </c>
      <c r="R5" s="5" t="str">
        <f>IF($R$2='产品报告-整理'!$AR$1,IFERROR(INDEX('产品报告-整理'!AZ:AZ,MATCH(产品建议!A5,'产品报告-整理'!AS:AS,0)),""),(IFERROR(VALUE(HLOOKUP(R$2,'2.源数据-产品分析-全商品'!P$6:P$1000,ROW()-1,0)),"")))</f>
        <v/>
      </c>
      <c r="S5" s="5" t="str">
        <f>IF($S$2='产品报告-整理'!$BC$1,IFERROR(INDEX('产品报告-整理'!BK:BK,MATCH(产品建议!A5,'产品报告-整理'!BD:BD,0)),""),(IFERROR(VALUE(HLOOKUP(S$2,'2.源数据-产品分析-全商品'!Q$6:Q$1000,ROW()-1,0)),"")))</f>
        <v/>
      </c>
      <c r="T5" s="5" t="str">
        <f>IFERROR(HLOOKUP("产品负责人",'2.源数据-产品分析-全商品'!R$6:R$1000,ROW()-1,0),"")</f>
        <v/>
      </c>
      <c r="U5" s="5" t="str">
        <f>IFERROR(VALUE(HLOOKUP(U$2,'2.源数据-产品分析-全商品'!S$6:S$1000,ROW()-1,0)),"")</f>
        <v/>
      </c>
      <c r="V5" s="5" t="str">
        <f>IFERROR(VALUE(HLOOKUP(V$2,'2.源数据-产品分析-全商品'!T$6:T$1000,ROW()-1,0)),"")</f>
        <v/>
      </c>
      <c r="W5" s="5" t="str">
        <f>IF(OR($A$3=""),"",IF(OR($W$2="优爆品"),(IF(COUNTIF('2-2.源数据-产品分析-优品'!A:A,产品建议!A5)&gt;0,"是","")&amp;IF(COUNTIF('2-3.源数据-产品分析-爆品'!A:A,产品建议!A5)&gt;0,"是","")),IF(OR($W$2="P4P点击量"),((IFERROR(INDEX('产品报告-整理'!D:D,MATCH(产品建议!A5,'产品报告-整理'!A:A,0)),""))),((IF(COUNTIF('2-2.源数据-产品分析-优品'!A:A,产品建议!A5)&gt;0,"是",""))))))</f>
        <v/>
      </c>
      <c r="X5" s="5" t="str">
        <f>IF(OR($A$3=""),"",IF(OR($W$2="优爆品"),((IFERROR(INDEX('产品报告-整理'!D:D,MATCH(产品建议!A5,'产品报告-整理'!A:A,0)),"")&amp;" → "&amp;(IFERROR(TEXT(INDEX('产品报告-整理'!D:D,MATCH(产品建议!A5,'产品报告-整理'!A:A,0))/G5,"0%"),"")))),IF(OR($W$2="P4P点击量"),((IF($W$2="P4P点击量",IFERROR(TEXT(W5/G5,"0%"),"")))),(((IF(COUNTIF('2-3.源数据-产品分析-爆品'!A:A,产品建议!A5)&gt;0,"是","")))))))</f>
        <v/>
      </c>
      <c r="Y5" s="9" t="str">
        <f>IF(AND($Y$2="直通车总消费",'产品报告-整理'!$BN$1="推荐广告"),IFERROR(INDEX('产品报告-整理'!H:H,MATCH(产品建议!A5,'产品报告-整理'!A:A,0)),0)+IFERROR(INDEX('产品报告-整理'!BV:BV,MATCH(产品建议!A5,'产品报告-整理'!BO:BO,0)),0),IFERROR(INDEX('产品报告-整理'!H:H,MATCH(产品建议!A5,'产品报告-整理'!A:A,0)),0))</f>
        <v/>
      </c>
      <c r="Z5" s="9" t="str">
        <f t="shared" si="3"/>
        <v/>
      </c>
      <c r="AA5" s="8" t="str">
        <f t="shared" si="1"/>
        <v/>
      </c>
      <c r="AB5" s="5" t="str">
        <f t="shared" si="2"/>
        <v/>
      </c>
      <c r="AC5" s="9"/>
      <c r="AD5" s="15" t="str">
        <f>IF($AD$1="  ",IFERROR(IF(AND(Y5="未推广",L5&gt;0),"加入P4P推广 ","")&amp;IF(AND(OR(W5="是",X5="是"),Y5=0),"优爆品加推广 ","")&amp;IF(AND(C5="N",L5&gt;0),"增加橱窗绑定 ","")&amp;IF(AND(OR(Z5&gt;$Z$1*4.5,AB5&gt;$AB$1*4.5),Y5&lt;&gt;0,Y5&gt;$AB$1*2,G5&gt;($G$1/$L$1)*1),"放弃P4P推广 ","")&amp;IF(AND(AB5&gt;$AB$1*1.2,AB5&lt;$AB$1*4.5,Y5&gt;0),"优化询盘成本 ","")&amp;IF(AND(Z5&gt;$Z$1*1.2,Z5&lt;$Z$1*4.5,Y5&gt;0),"优化商机成本 ","")&amp;IF(AND(Y5&lt;&gt;0,L5&gt;0,AB5&lt;$AB$1*1.2),"加大询盘获取 ","")&amp;IF(AND(Y5&lt;&gt;0,K5&gt;0,Z5&lt;$Z$1*1.2),"加大商机获取 ","")&amp;IF(AND(L5=0,C5="Y",G5&gt;($G$1/$L$1*1.5)),"解绑橱窗绑定 ",""),"请去左表粘贴源数据"),"")</f>
        <v/>
      </c>
      <c r="AE5" s="9"/>
      <c r="AF5" s="9"/>
      <c r="AG5" s="30" t="str">
        <f>IF($AD$1="  ","放弃P4P推广","")</f>
        <v/>
      </c>
      <c r="AH5" s="30" t="str">
        <f>IF($AD$1="  ",COUNTIFS(AD:AD,"*放弃*"),"")</f>
        <v/>
      </c>
      <c r="AI5" s="17"/>
      <c r="AJ5" s="19"/>
      <c r="AK5" s="19"/>
    </row>
    <row r="6" spans="1:37">
      <c r="A6" s="5" t="str">
        <f>IFERROR(HLOOKUP(A$2,'2.源数据-产品分析-全商品'!A$6:A$1000,ROW()-1,0),"")</f>
        <v/>
      </c>
      <c r="B6" s="5" t="str">
        <f>IFERROR(HLOOKUP(B$2,'2.源数据-产品分析-全商品'!B$6:B$1000,ROW()-1,0),"")</f>
        <v/>
      </c>
      <c r="C6" s="5" t="str">
        <f>CLEAN(IFERROR(HLOOKUP(C$2,'2.源数据-产品分析-全商品'!C$6:C$1000,ROW()-1,0),""))</f>
        <v/>
      </c>
      <c r="D6" s="5" t="str">
        <f>IFERROR(HLOOKUP(D$2,'2.源数据-产品分析-全商品'!D$6:D$1000,ROW()-1,0),"")</f>
        <v/>
      </c>
      <c r="E6" s="5" t="str">
        <f>IFERROR(HLOOKUP(E$2,'2.源数据-产品分析-全商品'!E$6:E$1000,ROW()-1,0),"")</f>
        <v/>
      </c>
      <c r="F6" s="5" t="str">
        <f>IFERROR(VALUE(HLOOKUP(F$2,'2.源数据-产品分析-全商品'!F$6:F$1000,ROW()-1,0)),"")</f>
        <v/>
      </c>
      <c r="G6" s="5" t="str">
        <f>IFERROR(VALUE(HLOOKUP(G$2,'2.源数据-产品分析-全商品'!G$6:G$1000,ROW()-1,0)),"")</f>
        <v/>
      </c>
      <c r="H6" s="5" t="str">
        <f>IFERROR(HLOOKUP(H$2,'2.源数据-产品分析-全商品'!H$6:H$1000,ROW()-1,0),"")</f>
        <v/>
      </c>
      <c r="I6" s="5" t="str">
        <f>IFERROR(VALUE(HLOOKUP(I$2,'2.源数据-产品分析-全商品'!I$6:I$1000,ROW()-1,0)),"")</f>
        <v/>
      </c>
      <c r="J6" s="60" t="str">
        <f>IFERROR(IF($J$2="","",INDEX('产品报告-整理'!G:G,MATCH(产品建议!A6,'产品报告-整理'!A:A,0))),"")</f>
        <v/>
      </c>
      <c r="K6" s="5" t="str">
        <f>IFERROR(IF($K$2="","",VALUE(INDEX('产品报告-整理'!E:E,MATCH(产品建议!A6,'产品报告-整理'!A:A,0)))),0)</f>
        <v/>
      </c>
      <c r="L6" s="5" t="str">
        <f>IFERROR(VALUE(HLOOKUP(L$2,'2.源数据-产品分析-全商品'!J$6:J$1000,ROW()-1,0)),"")</f>
        <v/>
      </c>
      <c r="M6" s="5" t="str">
        <f>IFERROR(VALUE(HLOOKUP(M$2,'2.源数据-产品分析-全商品'!K$6:K$1000,ROW()-1,0)),"")</f>
        <v/>
      </c>
      <c r="N6" s="5" t="str">
        <f>IFERROR(HLOOKUP(N$2,'2.源数据-产品分析-全商品'!L$6:L$1000,ROW()-1,0),"")</f>
        <v/>
      </c>
      <c r="O6" s="5" t="str">
        <f>IF($O$2='产品报告-整理'!$K$1,IFERROR(INDEX('产品报告-整理'!S:S,MATCH(产品建议!A6,'产品报告-整理'!L:L,0)),""),(IFERROR(VALUE(HLOOKUP(O$2,'2.源数据-产品分析-全商品'!M$6:M$1000,ROW()-1,0)),"")))</f>
        <v/>
      </c>
      <c r="P6" s="5" t="str">
        <f>IF($P$2='产品报告-整理'!$V$1,IFERROR(INDEX('产品报告-整理'!AD:AD,MATCH(产品建议!A6,'产品报告-整理'!W:W,0)),""),(IFERROR(VALUE(HLOOKUP(P$2,'2.源数据-产品分析-全商品'!N$6:N$1000,ROW()-1,0)),"")))</f>
        <v/>
      </c>
      <c r="Q6" s="5" t="str">
        <f>IF($Q$2='产品报告-整理'!$AG$1,IFERROR(INDEX('产品报告-整理'!AO:AO,MATCH(产品建议!A6,'产品报告-整理'!AH:AH,0)),""),(IFERROR(VALUE(HLOOKUP(Q$2,'2.源数据-产品分析-全商品'!O$6:O$1000,ROW()-1,0)),"")))</f>
        <v/>
      </c>
      <c r="R6" s="5" t="str">
        <f>IF($R$2='产品报告-整理'!$AR$1,IFERROR(INDEX('产品报告-整理'!AZ:AZ,MATCH(产品建议!A6,'产品报告-整理'!AS:AS,0)),""),(IFERROR(VALUE(HLOOKUP(R$2,'2.源数据-产品分析-全商品'!P$6:P$1000,ROW()-1,0)),"")))</f>
        <v/>
      </c>
      <c r="S6" s="5" t="str">
        <f>IF($S$2='产品报告-整理'!$BC$1,IFERROR(INDEX('产品报告-整理'!BK:BK,MATCH(产品建议!A6,'产品报告-整理'!BD:BD,0)),""),(IFERROR(VALUE(HLOOKUP(S$2,'2.源数据-产品分析-全商品'!Q$6:Q$1000,ROW()-1,0)),"")))</f>
        <v/>
      </c>
      <c r="T6" s="5" t="str">
        <f>IFERROR(HLOOKUP("产品负责人",'2.源数据-产品分析-全商品'!R$6:R$1000,ROW()-1,0),"")</f>
        <v/>
      </c>
      <c r="U6" s="5" t="str">
        <f>IFERROR(VALUE(HLOOKUP(U$2,'2.源数据-产品分析-全商品'!S$6:S$1000,ROW()-1,0)),"")</f>
        <v/>
      </c>
      <c r="V6" s="5" t="str">
        <f>IFERROR(VALUE(HLOOKUP(V$2,'2.源数据-产品分析-全商品'!T$6:T$1000,ROW()-1,0)),"")</f>
        <v/>
      </c>
      <c r="W6" s="5" t="str">
        <f>IF(OR($A$3=""),"",IF(OR($W$2="优爆品"),(IF(COUNTIF('2-2.源数据-产品分析-优品'!A:A,产品建议!A6)&gt;0,"是","")&amp;IF(COUNTIF('2-3.源数据-产品分析-爆品'!A:A,产品建议!A6)&gt;0,"是","")),IF(OR($W$2="P4P点击量"),((IFERROR(INDEX('产品报告-整理'!D:D,MATCH(产品建议!A6,'产品报告-整理'!A:A,0)),""))),((IF(COUNTIF('2-2.源数据-产品分析-优品'!A:A,产品建议!A6)&gt;0,"是",""))))))</f>
        <v/>
      </c>
      <c r="X6" s="5" t="str">
        <f>IF(OR($A$3=""),"",IF(OR($W$2="优爆品"),((IFERROR(INDEX('产品报告-整理'!D:D,MATCH(产品建议!A6,'产品报告-整理'!A:A,0)),"")&amp;" → "&amp;(IFERROR(TEXT(INDEX('产品报告-整理'!D:D,MATCH(产品建议!A6,'产品报告-整理'!A:A,0))/G6,"0%"),"")))),IF(OR($W$2="P4P点击量"),((IF($W$2="P4P点击量",IFERROR(TEXT(W6/G6,"0%"),"")))),(((IF(COUNTIF('2-3.源数据-产品分析-爆品'!A:A,产品建议!A6)&gt;0,"是","")))))))</f>
        <v/>
      </c>
      <c r="Y6" s="9" t="str">
        <f>IF(AND($Y$2="直通车总消费",'产品报告-整理'!$BN$1="推荐广告"),IFERROR(INDEX('产品报告-整理'!H:H,MATCH(产品建议!A6,'产品报告-整理'!A:A,0)),0)+IFERROR(INDEX('产品报告-整理'!BV:BV,MATCH(产品建议!A6,'产品报告-整理'!BO:BO,0)),0),IFERROR(INDEX('产品报告-整理'!H:H,MATCH(产品建议!A6,'产品报告-整理'!A:A,0)),0))</f>
        <v/>
      </c>
      <c r="Z6" s="9" t="str">
        <f t="shared" si="3"/>
        <v/>
      </c>
      <c r="AA6" s="8" t="str">
        <f t="shared" si="1"/>
        <v/>
      </c>
      <c r="AB6" s="5" t="str">
        <f t="shared" si="2"/>
        <v/>
      </c>
      <c r="AC6" s="9"/>
      <c r="AD6" s="15" t="str">
        <f>IF($AD$1="  ",IFERROR(IF(AND(Y6="未推广",L6&gt;0),"加入P4P推广 ","")&amp;IF(AND(OR(W6="是",X6="是"),Y6=0),"优爆品加推广 ","")&amp;IF(AND(C6="N",L6&gt;0),"增加橱窗绑定 ","")&amp;IF(AND(OR(Z6&gt;$Z$1*4.5,AB6&gt;$AB$1*4.5),Y6&lt;&gt;0,Y6&gt;$AB$1*2,G6&gt;($G$1/$L$1)*1),"放弃P4P推广 ","")&amp;IF(AND(AB6&gt;$AB$1*1.2,AB6&lt;$AB$1*4.5,Y6&gt;0),"优化询盘成本 ","")&amp;IF(AND(Z6&gt;$Z$1*1.2,Z6&lt;$Z$1*4.5,Y6&gt;0),"优化商机成本 ","")&amp;IF(AND(Y6&lt;&gt;0,L6&gt;0,AB6&lt;$AB$1*1.2),"加大询盘获取 ","")&amp;IF(AND(Y6&lt;&gt;0,K6&gt;0,Z6&lt;$Z$1*1.2),"加大商机获取 ","")&amp;IF(AND(L6=0,C6="Y",G6&gt;($G$1/$L$1*1.5)),"解绑橱窗绑定 ",""),"请去左表粘贴源数据"),"")</f>
        <v/>
      </c>
      <c r="AE6" s="9"/>
      <c r="AF6" s="9"/>
      <c r="AG6" s="30" t="str">
        <f>IF($AD$1="  ","优化成本","")</f>
        <v/>
      </c>
      <c r="AH6" s="30" t="str">
        <f>IF($AD$1="  ",COUNTIFS(AD:AD,"*优化*"),"")</f>
        <v/>
      </c>
      <c r="AI6" s="17"/>
      <c r="AJ6" s="19"/>
      <c r="AK6" s="19"/>
    </row>
    <row r="7" spans="1:37">
      <c r="A7" s="5" t="str">
        <f>IFERROR(HLOOKUP(A$2,'2.源数据-产品分析-全商品'!A$6:A$1000,ROW()-1,0),"")</f>
        <v/>
      </c>
      <c r="B7" s="5" t="str">
        <f>IFERROR(HLOOKUP(B$2,'2.源数据-产品分析-全商品'!B$6:B$1000,ROW()-1,0),"")</f>
        <v/>
      </c>
      <c r="C7" s="5" t="str">
        <f>CLEAN(IFERROR(HLOOKUP(C$2,'2.源数据-产品分析-全商品'!C$6:C$1000,ROW()-1,0),""))</f>
        <v/>
      </c>
      <c r="D7" s="5" t="str">
        <f>IFERROR(HLOOKUP(D$2,'2.源数据-产品分析-全商品'!D$6:D$1000,ROW()-1,0),"")</f>
        <v/>
      </c>
      <c r="E7" s="5" t="str">
        <f>IFERROR(HLOOKUP(E$2,'2.源数据-产品分析-全商品'!E$6:E$1000,ROW()-1,0),"")</f>
        <v/>
      </c>
      <c r="F7" s="5" t="str">
        <f>IFERROR(VALUE(HLOOKUP(F$2,'2.源数据-产品分析-全商品'!F$6:F$1000,ROW()-1,0)),"")</f>
        <v/>
      </c>
      <c r="G7" s="5" t="str">
        <f>IFERROR(VALUE(HLOOKUP(G$2,'2.源数据-产品分析-全商品'!G$6:G$1000,ROW()-1,0)),"")</f>
        <v/>
      </c>
      <c r="H7" s="5" t="str">
        <f>IFERROR(HLOOKUP(H$2,'2.源数据-产品分析-全商品'!H$6:H$1000,ROW()-1,0),"")</f>
        <v/>
      </c>
      <c r="I7" s="5" t="str">
        <f>IFERROR(VALUE(HLOOKUP(I$2,'2.源数据-产品分析-全商品'!I$6:I$1000,ROW()-1,0)),"")</f>
        <v/>
      </c>
      <c r="J7" s="60" t="str">
        <f>IFERROR(IF($J$2="","",INDEX('产品报告-整理'!G:G,MATCH(产品建议!A7,'产品报告-整理'!A:A,0))),"")</f>
        <v/>
      </c>
      <c r="K7" s="5" t="str">
        <f>IFERROR(IF($K$2="","",VALUE(INDEX('产品报告-整理'!E:E,MATCH(产品建议!A7,'产品报告-整理'!A:A,0)))),0)</f>
        <v/>
      </c>
      <c r="L7" s="5" t="str">
        <f>IFERROR(VALUE(HLOOKUP(L$2,'2.源数据-产品分析-全商品'!J$6:J$1000,ROW()-1,0)),"")</f>
        <v/>
      </c>
      <c r="M7" s="5" t="str">
        <f>IFERROR(VALUE(HLOOKUP(M$2,'2.源数据-产品分析-全商品'!K$6:K$1000,ROW()-1,0)),"")</f>
        <v/>
      </c>
      <c r="N7" s="5" t="str">
        <f>IFERROR(HLOOKUP(N$2,'2.源数据-产品分析-全商品'!L$6:L$1000,ROW()-1,0),"")</f>
        <v/>
      </c>
      <c r="O7" s="5" t="str">
        <f>IF($O$2='产品报告-整理'!$K$1,IFERROR(INDEX('产品报告-整理'!S:S,MATCH(产品建议!A7,'产品报告-整理'!L:L,0)),""),(IFERROR(VALUE(HLOOKUP(O$2,'2.源数据-产品分析-全商品'!M$6:M$1000,ROW()-1,0)),"")))</f>
        <v/>
      </c>
      <c r="P7" s="5" t="str">
        <f>IF($P$2='产品报告-整理'!$V$1,IFERROR(INDEX('产品报告-整理'!AD:AD,MATCH(产品建议!A7,'产品报告-整理'!W:W,0)),""),(IFERROR(VALUE(HLOOKUP(P$2,'2.源数据-产品分析-全商品'!N$6:N$1000,ROW()-1,0)),"")))</f>
        <v/>
      </c>
      <c r="Q7" s="5" t="str">
        <f>IF($Q$2='产品报告-整理'!$AG$1,IFERROR(INDEX('产品报告-整理'!AO:AO,MATCH(产品建议!A7,'产品报告-整理'!AH:AH,0)),""),(IFERROR(VALUE(HLOOKUP(Q$2,'2.源数据-产品分析-全商品'!O$6:O$1000,ROW()-1,0)),"")))</f>
        <v/>
      </c>
      <c r="R7" s="5" t="str">
        <f>IF($R$2='产品报告-整理'!$AR$1,IFERROR(INDEX('产品报告-整理'!AZ:AZ,MATCH(产品建议!A7,'产品报告-整理'!AS:AS,0)),""),(IFERROR(VALUE(HLOOKUP(R$2,'2.源数据-产品分析-全商品'!P$6:P$1000,ROW()-1,0)),"")))</f>
        <v/>
      </c>
      <c r="S7" s="5" t="str">
        <f>IF($S$2='产品报告-整理'!$BC$1,IFERROR(INDEX('产品报告-整理'!BK:BK,MATCH(产品建议!A7,'产品报告-整理'!BD:BD,0)),""),(IFERROR(VALUE(HLOOKUP(S$2,'2.源数据-产品分析-全商品'!Q$6:Q$1000,ROW()-1,0)),"")))</f>
        <v/>
      </c>
      <c r="T7" s="5" t="str">
        <f>IFERROR(HLOOKUP("产品负责人",'2.源数据-产品分析-全商品'!R$6:R$1000,ROW()-1,0),"")</f>
        <v/>
      </c>
      <c r="U7" s="5" t="str">
        <f>IFERROR(VALUE(HLOOKUP(U$2,'2.源数据-产品分析-全商品'!S$6:S$1000,ROW()-1,0)),"")</f>
        <v/>
      </c>
      <c r="V7" s="5" t="str">
        <f>IFERROR(VALUE(HLOOKUP(V$2,'2.源数据-产品分析-全商品'!T$6:T$1000,ROW()-1,0)),"")</f>
        <v/>
      </c>
      <c r="W7" s="5" t="str">
        <f>IF(OR($A$3=""),"",IF(OR($W$2="优爆品"),(IF(COUNTIF('2-2.源数据-产品分析-优品'!A:A,产品建议!A7)&gt;0,"是","")&amp;IF(COUNTIF('2-3.源数据-产品分析-爆品'!A:A,产品建议!A7)&gt;0,"是","")),IF(OR($W$2="P4P点击量"),((IFERROR(INDEX('产品报告-整理'!D:D,MATCH(产品建议!A7,'产品报告-整理'!A:A,0)),""))),((IF(COUNTIF('2-2.源数据-产品分析-优品'!A:A,产品建议!A7)&gt;0,"是",""))))))</f>
        <v/>
      </c>
      <c r="X7" s="5" t="str">
        <f>IF(OR($A$3=""),"",IF(OR($W$2="优爆品"),((IFERROR(INDEX('产品报告-整理'!D:D,MATCH(产品建议!A7,'产品报告-整理'!A:A,0)),"")&amp;" → "&amp;(IFERROR(TEXT(INDEX('产品报告-整理'!D:D,MATCH(产品建议!A7,'产品报告-整理'!A:A,0))/G7,"0%"),"")))),IF(OR($W$2="P4P点击量"),((IF($W$2="P4P点击量",IFERROR(TEXT(W7/G7,"0%"),"")))),(((IF(COUNTIF('2-3.源数据-产品分析-爆品'!A:A,产品建议!A7)&gt;0,"是","")))))))</f>
        <v/>
      </c>
      <c r="Y7" s="9" t="str">
        <f>IF(AND($Y$2="直通车总消费",'产品报告-整理'!$BN$1="推荐广告"),IFERROR(INDEX('产品报告-整理'!H:H,MATCH(产品建议!A7,'产品报告-整理'!A:A,0)),0)+IFERROR(INDEX('产品报告-整理'!BV:BV,MATCH(产品建议!A7,'产品报告-整理'!BO:BO,0)),0),IFERROR(INDEX('产品报告-整理'!H:H,MATCH(产品建议!A7,'产品报告-整理'!A:A,0)),0))</f>
        <v/>
      </c>
      <c r="Z7" s="9" t="str">
        <f t="shared" si="3"/>
        <v/>
      </c>
      <c r="AA7" s="8" t="str">
        <f t="shared" si="1"/>
        <v/>
      </c>
      <c r="AB7" s="5" t="str">
        <f t="shared" si="2"/>
        <v/>
      </c>
      <c r="AC7" s="9"/>
      <c r="AD7" s="15" t="str">
        <f>IF($AD$1="  ",IFERROR(IF(AND(Y7="未推广",L7&gt;0),"加入P4P推广 ","")&amp;IF(AND(OR(W7="是",X7="是"),Y7=0),"优爆品加推广 ","")&amp;IF(AND(C7="N",L7&gt;0),"增加橱窗绑定 ","")&amp;IF(AND(OR(Z7&gt;$Z$1*4.5,AB7&gt;$AB$1*4.5),Y7&lt;&gt;0,Y7&gt;$AB$1*2,G7&gt;($G$1/$L$1)*1),"放弃P4P推广 ","")&amp;IF(AND(AB7&gt;$AB$1*1.2,AB7&lt;$AB$1*4.5,Y7&gt;0),"优化询盘成本 ","")&amp;IF(AND(Z7&gt;$Z$1*1.2,Z7&lt;$Z$1*4.5,Y7&gt;0),"优化商机成本 ","")&amp;IF(AND(Y7&lt;&gt;0,L7&gt;0,AB7&lt;$AB$1*1.2),"加大询盘获取 ","")&amp;IF(AND(Y7&lt;&gt;0,K7&gt;0,Z7&lt;$Z$1*1.2),"加大商机获取 ","")&amp;IF(AND(L7=0,C7="Y",G7&gt;($G$1/$L$1*1.5)),"解绑橱窗绑定 ",""),"请去左表粘贴源数据"),"")</f>
        <v/>
      </c>
      <c r="AE7" s="9"/>
      <c r="AF7" s="9"/>
      <c r="AG7" s="30" t="str">
        <f>IF($AD$1="  ","加大获取量","")</f>
        <v/>
      </c>
      <c r="AH7" s="30" t="str">
        <f>IF($AD$1="  ",COUNTIFS(AD:AD,"*加大*"),"")</f>
        <v/>
      </c>
      <c r="AI7" s="17"/>
      <c r="AJ7" s="19"/>
      <c r="AK7" s="19"/>
    </row>
    <row r="8" spans="1:37">
      <c r="A8" s="5" t="str">
        <f>IFERROR(HLOOKUP(A$2,'2.源数据-产品分析-全商品'!A$6:A$1000,ROW()-1,0),"")</f>
        <v/>
      </c>
      <c r="B8" s="5" t="str">
        <f>IFERROR(HLOOKUP(B$2,'2.源数据-产品分析-全商品'!B$6:B$1000,ROW()-1,0),"")</f>
        <v/>
      </c>
      <c r="C8" s="5" t="str">
        <f>CLEAN(IFERROR(HLOOKUP(C$2,'2.源数据-产品分析-全商品'!C$6:C$1000,ROW()-1,0),""))</f>
        <v/>
      </c>
      <c r="D8" s="5" t="str">
        <f>IFERROR(HLOOKUP(D$2,'2.源数据-产品分析-全商品'!D$6:D$1000,ROW()-1,0),"")</f>
        <v/>
      </c>
      <c r="E8" s="5" t="str">
        <f>IFERROR(HLOOKUP(E$2,'2.源数据-产品分析-全商品'!E$6:E$1000,ROW()-1,0),"")</f>
        <v/>
      </c>
      <c r="F8" s="5" t="str">
        <f>IFERROR(VALUE(HLOOKUP(F$2,'2.源数据-产品分析-全商品'!F$6:F$1000,ROW()-1,0)),"")</f>
        <v/>
      </c>
      <c r="G8" s="5" t="str">
        <f>IFERROR(VALUE(HLOOKUP(G$2,'2.源数据-产品分析-全商品'!G$6:G$1000,ROW()-1,0)),"")</f>
        <v/>
      </c>
      <c r="H8" s="5" t="str">
        <f>IFERROR(HLOOKUP(H$2,'2.源数据-产品分析-全商品'!H$6:H$1000,ROW()-1,0),"")</f>
        <v/>
      </c>
      <c r="I8" s="5" t="str">
        <f>IFERROR(VALUE(HLOOKUP(I$2,'2.源数据-产品分析-全商品'!I$6:I$1000,ROW()-1,0)),"")</f>
        <v/>
      </c>
      <c r="J8" s="60" t="str">
        <f>IFERROR(IF($J$2="","",INDEX('产品报告-整理'!G:G,MATCH(产品建议!A8,'产品报告-整理'!A:A,0))),"")</f>
        <v/>
      </c>
      <c r="K8" s="5" t="str">
        <f>IFERROR(IF($K$2="","",VALUE(INDEX('产品报告-整理'!E:E,MATCH(产品建议!A8,'产品报告-整理'!A:A,0)))),0)</f>
        <v/>
      </c>
      <c r="L8" s="5" t="str">
        <f>IFERROR(VALUE(HLOOKUP(L$2,'2.源数据-产品分析-全商品'!J$6:J$1000,ROW()-1,0)),"")</f>
        <v/>
      </c>
      <c r="M8" s="5" t="str">
        <f>IFERROR(VALUE(HLOOKUP(M$2,'2.源数据-产品分析-全商品'!K$6:K$1000,ROW()-1,0)),"")</f>
        <v/>
      </c>
      <c r="N8" s="5" t="str">
        <f>IFERROR(HLOOKUP(N$2,'2.源数据-产品分析-全商品'!L$6:L$1000,ROW()-1,0),"")</f>
        <v/>
      </c>
      <c r="O8" s="5" t="str">
        <f>IF($O$2='产品报告-整理'!$K$1,IFERROR(INDEX('产品报告-整理'!S:S,MATCH(产品建议!A8,'产品报告-整理'!L:L,0)),""),(IFERROR(VALUE(HLOOKUP(O$2,'2.源数据-产品分析-全商品'!M$6:M$1000,ROW()-1,0)),"")))</f>
        <v/>
      </c>
      <c r="P8" s="5" t="str">
        <f>IF($P$2='产品报告-整理'!$V$1,IFERROR(INDEX('产品报告-整理'!AD:AD,MATCH(产品建议!A8,'产品报告-整理'!W:W,0)),""),(IFERROR(VALUE(HLOOKUP(P$2,'2.源数据-产品分析-全商品'!N$6:N$1000,ROW()-1,0)),"")))</f>
        <v/>
      </c>
      <c r="Q8" s="5" t="str">
        <f>IF($Q$2='产品报告-整理'!$AG$1,IFERROR(INDEX('产品报告-整理'!AO:AO,MATCH(产品建议!A8,'产品报告-整理'!AH:AH,0)),""),(IFERROR(VALUE(HLOOKUP(Q$2,'2.源数据-产品分析-全商品'!O$6:O$1000,ROW()-1,0)),"")))</f>
        <v/>
      </c>
      <c r="R8" s="5" t="str">
        <f>IF($R$2='产品报告-整理'!$AR$1,IFERROR(INDEX('产品报告-整理'!AZ:AZ,MATCH(产品建议!A8,'产品报告-整理'!AS:AS,0)),""),(IFERROR(VALUE(HLOOKUP(R$2,'2.源数据-产品分析-全商品'!P$6:P$1000,ROW()-1,0)),"")))</f>
        <v/>
      </c>
      <c r="S8" s="5" t="str">
        <f>IF($S$2='产品报告-整理'!$BC$1,IFERROR(INDEX('产品报告-整理'!BK:BK,MATCH(产品建议!A8,'产品报告-整理'!BD:BD,0)),""),(IFERROR(VALUE(HLOOKUP(S$2,'2.源数据-产品分析-全商品'!Q$6:Q$1000,ROW()-1,0)),"")))</f>
        <v/>
      </c>
      <c r="T8" s="5" t="str">
        <f>IFERROR(HLOOKUP("产品负责人",'2.源数据-产品分析-全商品'!R$6:R$1000,ROW()-1,0),"")</f>
        <v/>
      </c>
      <c r="U8" s="5" t="str">
        <f>IFERROR(VALUE(HLOOKUP(U$2,'2.源数据-产品分析-全商品'!S$6:S$1000,ROW()-1,0)),"")</f>
        <v/>
      </c>
      <c r="V8" s="5" t="str">
        <f>IFERROR(VALUE(HLOOKUP(V$2,'2.源数据-产品分析-全商品'!T$6:T$1000,ROW()-1,0)),"")</f>
        <v/>
      </c>
      <c r="W8" s="5" t="str">
        <f>IF(OR($A$3=""),"",IF(OR($W$2="优爆品"),(IF(COUNTIF('2-2.源数据-产品分析-优品'!A:A,产品建议!A8)&gt;0,"是","")&amp;IF(COUNTIF('2-3.源数据-产品分析-爆品'!A:A,产品建议!A8)&gt;0,"是","")),IF(OR($W$2="P4P点击量"),((IFERROR(INDEX('产品报告-整理'!D:D,MATCH(产品建议!A8,'产品报告-整理'!A:A,0)),""))),((IF(COUNTIF('2-2.源数据-产品分析-优品'!A:A,产品建议!A8)&gt;0,"是",""))))))</f>
        <v/>
      </c>
      <c r="X8" s="5" t="str">
        <f>IF(OR($A$3=""),"",IF(OR($W$2="优爆品"),((IFERROR(INDEX('产品报告-整理'!D:D,MATCH(产品建议!A8,'产品报告-整理'!A:A,0)),"")&amp;" → "&amp;(IFERROR(TEXT(INDEX('产品报告-整理'!D:D,MATCH(产品建议!A8,'产品报告-整理'!A:A,0))/G8,"0%"),"")))),IF(OR($W$2="P4P点击量"),((IF($W$2="P4P点击量",IFERROR(TEXT(W8/G8,"0%"),"")))),(((IF(COUNTIF('2-3.源数据-产品分析-爆品'!A:A,产品建议!A8)&gt;0,"是","")))))))</f>
        <v/>
      </c>
      <c r="Y8" s="9" t="str">
        <f>IF(AND($Y$2="直通车总消费",'产品报告-整理'!$BN$1="推荐广告"),IFERROR(INDEX('产品报告-整理'!H:H,MATCH(产品建议!A8,'产品报告-整理'!A:A,0)),0)+IFERROR(INDEX('产品报告-整理'!BV:BV,MATCH(产品建议!A8,'产品报告-整理'!BO:BO,0)),0),IFERROR(INDEX('产品报告-整理'!H:H,MATCH(产品建议!A8,'产品报告-整理'!A:A,0)),0))</f>
        <v/>
      </c>
      <c r="Z8" s="9" t="str">
        <f t="shared" si="3"/>
        <v/>
      </c>
      <c r="AA8" s="8" t="str">
        <f t="shared" si="1"/>
        <v/>
      </c>
      <c r="AB8" s="5" t="str">
        <f t="shared" si="2"/>
        <v/>
      </c>
      <c r="AC8" s="24"/>
      <c r="AD8" s="15" t="str">
        <f>IF($AD$1="  ",IFERROR(IF(AND(Y8="未推广",L8&gt;0),"加入P4P推广 ","")&amp;IF(AND(OR(W8="是",X8="是"),Y8=0),"优爆品加推广 ","")&amp;IF(AND(C8="N",L8&gt;0),"增加橱窗绑定 ","")&amp;IF(AND(OR(Z8&gt;$Z$1*4.5,AB8&gt;$AB$1*4.5),Y8&lt;&gt;0,Y8&gt;$AB$1*2,G8&gt;($G$1/$L$1)*1),"放弃P4P推广 ","")&amp;IF(AND(AB8&gt;$AB$1*1.2,AB8&lt;$AB$1*4.5,Y8&gt;0),"优化询盘成本 ","")&amp;IF(AND(Z8&gt;$Z$1*1.2,Z8&lt;$Z$1*4.5,Y8&gt;0),"优化商机成本 ","")&amp;IF(AND(Y8&lt;&gt;0,L8&gt;0,AB8&lt;$AB$1*1.2),"加大询盘获取 ","")&amp;IF(AND(Y8&lt;&gt;0,K8&gt;0,Z8&lt;$Z$1*1.2),"加大商机获取 ","")&amp;IF(AND(L8=0,C8="Y",G8&gt;($G$1/$L$1*1.5)),"解绑橱窗绑定 ",""),"请去左表粘贴源数据"),"")</f>
        <v/>
      </c>
      <c r="AE8" s="9"/>
      <c r="AF8" s="9"/>
      <c r="AG8" s="30" t="str">
        <f>IF($AD$1="  ","增加橱窗绑定","")</f>
        <v/>
      </c>
      <c r="AH8" s="30" t="str">
        <f>IF($AD$1="  ",COUNTIFS(AD:AD,"*增加*"),"")</f>
        <v/>
      </c>
      <c r="AI8" s="17"/>
      <c r="AJ8" s="19"/>
      <c r="AK8" s="19"/>
    </row>
    <row r="9" spans="1:37">
      <c r="A9" s="5" t="str">
        <f>IFERROR(HLOOKUP(A$2,'2.源数据-产品分析-全商品'!A$6:A$1000,ROW()-1,0),"")</f>
        <v/>
      </c>
      <c r="B9" s="5" t="str">
        <f>IFERROR(HLOOKUP(B$2,'2.源数据-产品分析-全商品'!B$6:B$1000,ROW()-1,0),"")</f>
        <v/>
      </c>
      <c r="C9" s="5" t="str">
        <f>CLEAN(IFERROR(HLOOKUP(C$2,'2.源数据-产品分析-全商品'!C$6:C$1000,ROW()-1,0),""))</f>
        <v/>
      </c>
      <c r="D9" s="5" t="str">
        <f>IFERROR(HLOOKUP(D$2,'2.源数据-产品分析-全商品'!D$6:D$1000,ROW()-1,0),"")</f>
        <v/>
      </c>
      <c r="E9" s="5" t="str">
        <f>IFERROR(HLOOKUP(E$2,'2.源数据-产品分析-全商品'!E$6:E$1000,ROW()-1,0),"")</f>
        <v/>
      </c>
      <c r="F9" s="5" t="str">
        <f>IFERROR(VALUE(HLOOKUP(F$2,'2.源数据-产品分析-全商品'!F$6:F$1000,ROW()-1,0)),"")</f>
        <v/>
      </c>
      <c r="G9" s="5" t="str">
        <f>IFERROR(VALUE(HLOOKUP(G$2,'2.源数据-产品分析-全商品'!G$6:G$1000,ROW()-1,0)),"")</f>
        <v/>
      </c>
      <c r="H9" s="5" t="str">
        <f>IFERROR(HLOOKUP(H$2,'2.源数据-产品分析-全商品'!H$6:H$1000,ROW()-1,0),"")</f>
        <v/>
      </c>
      <c r="I9" s="5" t="str">
        <f>IFERROR(VALUE(HLOOKUP(I$2,'2.源数据-产品分析-全商品'!I$6:I$1000,ROW()-1,0)),"")</f>
        <v/>
      </c>
      <c r="J9" s="60" t="str">
        <f>IFERROR(IF($J$2="","",INDEX('产品报告-整理'!G:G,MATCH(产品建议!A9,'产品报告-整理'!A:A,0))),"")</f>
        <v/>
      </c>
      <c r="K9" s="5" t="str">
        <f>IFERROR(IF($K$2="","",VALUE(INDEX('产品报告-整理'!E:E,MATCH(产品建议!A9,'产品报告-整理'!A:A,0)))),0)</f>
        <v/>
      </c>
      <c r="L9" s="5" t="str">
        <f>IFERROR(VALUE(HLOOKUP(L$2,'2.源数据-产品分析-全商品'!J$6:J$1000,ROW()-1,0)),"")</f>
        <v/>
      </c>
      <c r="M9" s="5" t="str">
        <f>IFERROR(VALUE(HLOOKUP(M$2,'2.源数据-产品分析-全商品'!K$6:K$1000,ROW()-1,0)),"")</f>
        <v/>
      </c>
      <c r="N9" s="5" t="str">
        <f>IFERROR(HLOOKUP(N$2,'2.源数据-产品分析-全商品'!L$6:L$1000,ROW()-1,0),"")</f>
        <v/>
      </c>
      <c r="O9" s="5" t="str">
        <f>IF($O$2='产品报告-整理'!$K$1,IFERROR(INDEX('产品报告-整理'!S:S,MATCH(产品建议!A9,'产品报告-整理'!L:L,0)),""),(IFERROR(VALUE(HLOOKUP(O$2,'2.源数据-产品分析-全商品'!M$6:M$1000,ROW()-1,0)),"")))</f>
        <v/>
      </c>
      <c r="P9" s="5" t="str">
        <f>IF($P$2='产品报告-整理'!$V$1,IFERROR(INDEX('产品报告-整理'!AD:AD,MATCH(产品建议!A9,'产品报告-整理'!W:W,0)),""),(IFERROR(VALUE(HLOOKUP(P$2,'2.源数据-产品分析-全商品'!N$6:N$1000,ROW()-1,0)),"")))</f>
        <v/>
      </c>
      <c r="Q9" s="5" t="str">
        <f>IF($Q$2='产品报告-整理'!$AG$1,IFERROR(INDEX('产品报告-整理'!AO:AO,MATCH(产品建议!A9,'产品报告-整理'!AH:AH,0)),""),(IFERROR(VALUE(HLOOKUP(Q$2,'2.源数据-产品分析-全商品'!O$6:O$1000,ROW()-1,0)),"")))</f>
        <v/>
      </c>
      <c r="R9" s="5" t="str">
        <f>IF($R$2='产品报告-整理'!$AR$1,IFERROR(INDEX('产品报告-整理'!AZ:AZ,MATCH(产品建议!A9,'产品报告-整理'!AS:AS,0)),""),(IFERROR(VALUE(HLOOKUP(R$2,'2.源数据-产品分析-全商品'!P$6:P$1000,ROW()-1,0)),"")))</f>
        <v/>
      </c>
      <c r="S9" s="5" t="str">
        <f>IF($S$2='产品报告-整理'!$BC$1,IFERROR(INDEX('产品报告-整理'!BK:BK,MATCH(产品建议!A9,'产品报告-整理'!BD:BD,0)),""),(IFERROR(VALUE(HLOOKUP(S$2,'2.源数据-产品分析-全商品'!Q$6:Q$1000,ROW()-1,0)),"")))</f>
        <v/>
      </c>
      <c r="T9" s="5" t="str">
        <f>IFERROR(HLOOKUP("产品负责人",'2.源数据-产品分析-全商品'!R$6:R$1000,ROW()-1,0),"")</f>
        <v/>
      </c>
      <c r="U9" s="5" t="str">
        <f>IFERROR(VALUE(HLOOKUP(U$2,'2.源数据-产品分析-全商品'!S$6:S$1000,ROW()-1,0)),"")</f>
        <v/>
      </c>
      <c r="V9" s="5" t="str">
        <f>IFERROR(VALUE(HLOOKUP(V$2,'2.源数据-产品分析-全商品'!T$6:T$1000,ROW()-1,0)),"")</f>
        <v/>
      </c>
      <c r="W9" s="5" t="str">
        <f>IF(OR($A$3=""),"",IF(OR($W$2="优爆品"),(IF(COUNTIF('2-2.源数据-产品分析-优品'!A:A,产品建议!A9)&gt;0,"是","")&amp;IF(COUNTIF('2-3.源数据-产品分析-爆品'!A:A,产品建议!A9)&gt;0,"是","")),IF(OR($W$2="P4P点击量"),((IFERROR(INDEX('产品报告-整理'!D:D,MATCH(产品建议!A9,'产品报告-整理'!A:A,0)),""))),((IF(COUNTIF('2-2.源数据-产品分析-优品'!A:A,产品建议!A9)&gt;0,"是",""))))))</f>
        <v/>
      </c>
      <c r="X9" s="5" t="str">
        <f>IF(OR($A$3=""),"",IF(OR($W$2="优爆品"),((IFERROR(INDEX('产品报告-整理'!D:D,MATCH(产品建议!A9,'产品报告-整理'!A:A,0)),"")&amp;" → "&amp;(IFERROR(TEXT(INDEX('产品报告-整理'!D:D,MATCH(产品建议!A9,'产品报告-整理'!A:A,0))/G9,"0%"),"")))),IF(OR($W$2="P4P点击量"),((IF($W$2="P4P点击量",IFERROR(TEXT(W9/G9,"0%"),"")))),(((IF(COUNTIF('2-3.源数据-产品分析-爆品'!A:A,产品建议!A9)&gt;0,"是","")))))))</f>
        <v/>
      </c>
      <c r="Y9" s="9" t="str">
        <f>IF(AND($Y$2="直通车总消费",'产品报告-整理'!$BN$1="推荐广告"),IFERROR(INDEX('产品报告-整理'!H:H,MATCH(产品建议!A9,'产品报告-整理'!A:A,0)),0)+IFERROR(INDEX('产品报告-整理'!BV:BV,MATCH(产品建议!A9,'产品报告-整理'!BO:BO,0)),0),IFERROR(INDEX('产品报告-整理'!H:H,MATCH(产品建议!A9,'产品报告-整理'!A:A,0)),0))</f>
        <v/>
      </c>
      <c r="Z9" s="9" t="str">
        <f t="shared" si="3"/>
        <v/>
      </c>
      <c r="AA9" s="8" t="str">
        <f t="shared" si="1"/>
        <v/>
      </c>
      <c r="AB9" s="5" t="str">
        <f t="shared" si="2"/>
        <v/>
      </c>
      <c r="AC9" s="24"/>
      <c r="AD9" s="15" t="str">
        <f>IF($AD$1="  ",IFERROR(IF(AND(Y9="未推广",L9&gt;0),"加入P4P推广 ","")&amp;IF(AND(OR(W9="是",X9="是"),Y9=0),"优爆品加推广 ","")&amp;IF(AND(C9="N",L9&gt;0),"增加橱窗绑定 ","")&amp;IF(AND(OR(Z9&gt;$Z$1*4.5,AB9&gt;$AB$1*4.5),Y9&lt;&gt;0,Y9&gt;$AB$1*2,G9&gt;($G$1/$L$1)*1),"放弃P4P推广 ","")&amp;IF(AND(AB9&gt;$AB$1*1.2,AB9&lt;$AB$1*4.5,Y9&gt;0),"优化询盘成本 ","")&amp;IF(AND(Z9&gt;$Z$1*1.2,Z9&lt;$Z$1*4.5,Y9&gt;0),"优化商机成本 ","")&amp;IF(AND(Y9&lt;&gt;0,L9&gt;0,AB9&lt;$AB$1*1.2),"加大询盘获取 ","")&amp;IF(AND(Y9&lt;&gt;0,K9&gt;0,Z9&lt;$Z$1*1.2),"加大商机获取 ","")&amp;IF(AND(L9=0,C9="Y",G9&gt;($G$1/$L$1*1.5)),"解绑橱窗绑定 ",""),"请去左表粘贴源数据"),"")</f>
        <v/>
      </c>
      <c r="AE9" s="9"/>
      <c r="AF9" s="9"/>
      <c r="AG9" s="30" t="str">
        <f>IF($AD$1="  ","解绑橱窗绑定","")</f>
        <v/>
      </c>
      <c r="AH9" s="30" t="str">
        <f>IF($AD$1="  ",COUNTIFS(AD:AD,"*解绑*"),"")</f>
        <v/>
      </c>
      <c r="AI9" s="17"/>
      <c r="AJ9" s="19"/>
      <c r="AK9" s="19"/>
    </row>
    <row r="10" spans="1:37" ht="18">
      <c r="A10" s="5" t="str">
        <f>IFERROR(HLOOKUP(A$2,'2.源数据-产品分析-全商品'!A$6:A$1000,ROW()-1,0),"")</f>
        <v/>
      </c>
      <c r="B10" s="5" t="str">
        <f>IFERROR(HLOOKUP(B$2,'2.源数据-产品分析-全商品'!B$6:B$1000,ROW()-1,0),"")</f>
        <v/>
      </c>
      <c r="C10" s="5" t="str">
        <f>CLEAN(IFERROR(HLOOKUP(C$2,'2.源数据-产品分析-全商品'!C$6:C$1000,ROW()-1,0),""))</f>
        <v/>
      </c>
      <c r="D10" s="5" t="str">
        <f>IFERROR(HLOOKUP(D$2,'2.源数据-产品分析-全商品'!D$6:D$1000,ROW()-1,0),"")</f>
        <v/>
      </c>
      <c r="E10" s="5" t="str">
        <f>IFERROR(HLOOKUP(E$2,'2.源数据-产品分析-全商品'!E$6:E$1000,ROW()-1,0),"")</f>
        <v/>
      </c>
      <c r="F10" s="5" t="str">
        <f>IFERROR(VALUE(HLOOKUP(F$2,'2.源数据-产品分析-全商品'!F$6:F$1000,ROW()-1,0)),"")</f>
        <v/>
      </c>
      <c r="G10" s="5" t="str">
        <f>IFERROR(VALUE(HLOOKUP(G$2,'2.源数据-产品分析-全商品'!G$6:G$1000,ROW()-1,0)),"")</f>
        <v/>
      </c>
      <c r="H10" s="5" t="str">
        <f>IFERROR(HLOOKUP(H$2,'2.源数据-产品分析-全商品'!H$6:H$1000,ROW()-1,0),"请  ")</f>
        <v xml:space="preserve">请  </v>
      </c>
      <c r="I10" s="5" t="str">
        <f>IFERROR(VALUE(HLOOKUP(I$2,'2.源数据-产品分析-全商品'!I$6:I$1000,ROW()-1,0)),"在  ")</f>
        <v xml:space="preserve">在  </v>
      </c>
      <c r="J10" s="60" t="str">
        <f>IFERROR(IF($J$2="","文  ",INDEX('产品报告-整理'!G:G,MATCH(产品建议!A10,'产品报告-整理'!A:A,0))),"")</f>
        <v xml:space="preserve">文  </v>
      </c>
      <c r="K10" s="5" t="str">
        <f>IFERROR(IF($K$2="","件  ",VALUE(INDEX('产品报告-整理'!E:E,MATCH(产品建议!A10,'产品报告-整理'!A:A,0)))),0)</f>
        <v xml:space="preserve">件  </v>
      </c>
      <c r="L10" s="5" t="str">
        <f>IFERROR(VALUE(HLOOKUP(L$2,'2.源数据-产品分析-全商品'!J$6:J$1000,ROW()-1,0)),"左  ")</f>
        <v xml:space="preserve">左  </v>
      </c>
      <c r="M10" s="5" t="str">
        <f>IFERROR(VALUE(HLOOKUP(M$2,'2.源数据-产品分析-全商品'!K$6:K$1000,ROW()-1,0)),"侧  ")</f>
        <v xml:space="preserve">侧  </v>
      </c>
      <c r="N10" s="5" t="str">
        <f>IFERROR(HLOOKUP(N$2,'2.源数据-产品分析-全商品'!L$6:L$1000,ROW()-1,0),"子  ")</f>
        <v xml:space="preserve">子  </v>
      </c>
      <c r="O10" s="5" t="str">
        <f>IF($O$2='产品报告-整理'!$K$1,IFERROR(INDEX('产品报告-整理'!S:S,MATCH(产品建议!A10,'产品报告-整理'!L:L,0)),""),(IF(H10="请  ","表 ,  ",IFERROR(VALUE(HLOOKUP(O$2,'2.源数据-产品分析-全商品'!M$6:M$1000,ROW()-1,0)),""))))</f>
        <v xml:space="preserve">表 ,  </v>
      </c>
      <c r="P10" s="5" t="str">
        <f>IF($P$2='产品报告-整理'!$V$1,IFERROR(INDEX('产品报告-整理'!AD:AD,MATCH(产品建议!A10,'产品报告-整理'!W:W,0)),""),(IF(H10="请  ","粘  ",IFERROR(VALUE(HLOOKUP(P$2,'2.源数据-产品分析-全商品'!N$6:N$1000,ROW()-1,0)),""))))</f>
        <v xml:space="preserve">粘  </v>
      </c>
      <c r="Q10" s="5" t="str">
        <f>IF($Q$2='产品报告-整理'!$AG$1,IFERROR(INDEX('产品报告-整理'!AO:AO,MATCH(产品建议!A10,'产品报告-整理'!AH:AH,0)),""),(IF(H10="请  ","贴  ",IFERROR(VALUE(HLOOKUP(Q$2,'2.源数据-产品分析-全商品'!O$6:O$1000,ROW()-1,0)),""))))</f>
        <v xml:space="preserve">贴  </v>
      </c>
      <c r="R10" s="5" t="str">
        <f>IF($R$2='产品报告-整理'!$AR$1,IFERROR(INDEX('产品报告-整理'!AZ:AZ,MATCH(产品建议!A10,'产品报告-整理'!AS:AS,0)),""),(IF(H10="请  ","源  ",IFERROR(VALUE(HLOOKUP(R$2,'2.源数据-产品分析-全商品'!P$6:P$1000,ROW()-1,0)),""))))</f>
        <v xml:space="preserve">源  </v>
      </c>
      <c r="S10" s="5" t="str">
        <f>IF($S$2='产品报告-整理'!$BC$1,IFERROR(INDEX('产品报告-整理'!BK:BK,MATCH(产品建议!A10,'产品报告-整理'!BD:BD,0)),""),(IFERROR(VALUE(HLOOKUP(S$2,'2.源数据-产品分析-全商品'!Q$6:Q$1000,ROW()-1,0)),"数  ")))</f>
        <v xml:space="preserve">数  </v>
      </c>
      <c r="T10" s="5" t="str">
        <f>IFERROR(HLOOKUP("产品负责人",'2.源数据-产品分析-全商品'!R$6:R$1000,ROW()-1,0),"据  ")</f>
        <v xml:space="preserve">据  </v>
      </c>
      <c r="U10" s="5" t="str">
        <f>IFERROR(VALUE(HLOOKUP(U$2,'2.源数据-产品分析-全商品'!S$6:S$1000,ROW()-1,0)),"")</f>
        <v/>
      </c>
      <c r="V10" s="5" t="str">
        <f>IFERROR(VALUE(HLOOKUP(V$2,'2.源数据-产品分析-全商品'!T$6:T$1000,ROW()-1,0)),"")</f>
        <v/>
      </c>
      <c r="W10" s="5" t="str">
        <f>IF(OR($A$3=""),"",IF(OR($W$2="优爆品"),(IF(COUNTIF('2-2.源数据-产品分析-优品'!A:A,产品建议!A10)&gt;0,"是","")&amp;IF(COUNTIF('2-3.源数据-产品分析-爆品'!A:A,产品建议!A10)&gt;0,"是","")),IF(OR($W$2="P4P点击量"),((IFERROR(INDEX('产品报告-整理'!D:D,MATCH(产品建议!A10,'产品报告-整理'!A:A,0)),""))),((IF(COUNTIF('2-2.源数据-产品分析-优品'!A:A,产品建议!A10)&gt;0,"是",""))))))</f>
        <v/>
      </c>
      <c r="X10" s="5" t="str">
        <f>IF(OR($A$3=""),"",IF(OR($W$2="优爆品"),((IFERROR(INDEX('产品报告-整理'!D:D,MATCH(产品建议!A10,'产品报告-整理'!A:A,0)),"")&amp;" → "&amp;(IFERROR(TEXT(INDEX('产品报告-整理'!D:D,MATCH(产品建议!A10,'产品报告-整理'!A:A,0))/G10,"0%"),"")))),IF(OR($W$2="P4P点击量"),((IF($W$2="P4P点击量",IFERROR(TEXT(W10/G10,"0%"),"")))),(((IF(COUNTIF('2-3.源数据-产品分析-爆品'!A:A,产品建议!A10)&gt;0,"是","")))))))</f>
        <v/>
      </c>
      <c r="Y10" s="9" t="str">
        <f>IF(AND($Y$2="直通车总消费",'产品报告-整理'!$BN$1="推荐广告"),IFERROR(INDEX('产品报告-整理'!H:H,MATCH(产品建议!A10,'产品报告-整理'!A:A,0)),0)+IFERROR(INDEX('产品报告-整理'!BV:BV,MATCH(产品建议!A10,'产品报告-整理'!BO:BO,0)),0),IFERROR(INDEX('产品报告-整理'!H:H,MATCH(产品建议!A10,'产品报告-整理'!A:A,0)),0))</f>
        <v/>
      </c>
      <c r="Z10" s="9" t="str">
        <f t="shared" si="3"/>
        <v/>
      </c>
      <c r="AA10" s="8" t="str">
        <f t="shared" si="1"/>
        <v/>
      </c>
      <c r="AB10" s="5" t="str">
        <f t="shared" si="2"/>
        <v/>
      </c>
      <c r="AC10" s="24"/>
      <c r="AD10" s="15" t="str">
        <f>IF($AD$1="  ",IFERROR(IF(AND(Y10="未推广",L10&gt;0),"加入P4P推广 ","")&amp;IF(AND(OR(W10="是",X10="是"),Y10=0),"优爆品加推广 ","")&amp;IF(AND(C10="N",L10&gt;0),"增加橱窗绑定 ","")&amp;IF(AND(OR(Z10&gt;$Z$1*4.5,AB10&gt;$AB$1*4.5),Y10&lt;&gt;0,Y10&gt;$AB$1*2,G10&gt;($G$1/$L$1)*1),"放弃P4P推广 ","")&amp;IF(AND(AB10&gt;$AB$1*1.2,AB10&lt;$AB$1*4.5,Y10&gt;0),"优化询盘成本 ","")&amp;IF(AND(Z10&gt;$Z$1*1.2,Z10&lt;$Z$1*4.5,Y10&gt;0),"优化商机成本 ","")&amp;IF(AND(Y10&lt;&gt;0,L10&gt;0,AB10&lt;$AB$1*1.2),"加大询盘获取 ","")&amp;IF(AND(Y10&lt;&gt;0,K10&gt;0,Z10&lt;$Z$1*1.2),"加大商机获取 ","")&amp;IF(AND(L10=0,C10="Y",G10&gt;($G$1/$L$1*1.5)),"解绑橱窗绑定 ",""),"请去左表粘贴源数据"),"")</f>
        <v/>
      </c>
      <c r="AE10" s="9"/>
      <c r="AF10" s="9"/>
      <c r="AG10" s="30" t="str">
        <f>IF($AD$1="  ","优爆品加推广","")</f>
        <v/>
      </c>
      <c r="AH10" s="31" t="str">
        <f>IF($AD$1="  ",COUNTIFS(AD:AD,"*爆品*"),"")</f>
        <v/>
      </c>
      <c r="AI10" s="17"/>
      <c r="AJ10" s="19"/>
      <c r="AK10" s="19"/>
    </row>
    <row r="11" spans="1:37" ht="17">
      <c r="A11" s="5" t="str">
        <f>IFERROR(HLOOKUP(A$2,'2.源数据-产品分析-全商品'!A$6:A$1000,ROW()-1,0),"")</f>
        <v/>
      </c>
      <c r="B11" s="5" t="str">
        <f>IFERROR(HLOOKUP(B$2,'2.源数据-产品分析-全商品'!B$6:B$1000,ROW()-1,0),"")</f>
        <v/>
      </c>
      <c r="C11" s="5" t="str">
        <f>CLEAN(IFERROR(HLOOKUP(C$2,'2.源数据-产品分析-全商品'!C$6:C$1000,ROW()-1,0),""))</f>
        <v/>
      </c>
      <c r="D11" s="5" t="str">
        <f>IFERROR(HLOOKUP(D$2,'2.源数据-产品分析-全商品'!D$6:D$1000,ROW()-1,0),"")</f>
        <v/>
      </c>
      <c r="E11" s="5" t="str">
        <f>IFERROR(HLOOKUP(E$2,'2.源数据-产品分析-全商品'!E$6:E$1000,ROW()-1,0),"")</f>
        <v/>
      </c>
      <c r="F11" s="5" t="str">
        <f>IFERROR(VALUE(HLOOKUP(F$2,'2.源数据-产品分析-全商品'!F$6:F$1000,ROW()-1,0)),"")</f>
        <v/>
      </c>
      <c r="G11" s="5" t="str">
        <f>IFERROR(VALUE(HLOOKUP(G$2,'2.源数据-产品分析-全商品'!G$6:G$1000,ROW()-1,0)),"")</f>
        <v/>
      </c>
      <c r="H11" s="5" t="str">
        <f>IFERROR(HLOOKUP(H$2,'2.源数据-产品分析-全商品'!H$6:H$1000,ROW()-1,0),"")</f>
        <v/>
      </c>
      <c r="I11" s="5" t="str">
        <f>IFERROR(VALUE(HLOOKUP(I$2,'2.源数据-产品分析-全商品'!I$6:I$1000,ROW()-1,0)),"")</f>
        <v/>
      </c>
      <c r="J11" s="60" t="str">
        <f>IFERROR(IF($J$2="","",INDEX('产品报告-整理'!G:G,MATCH(产品建议!A11,'产品报告-整理'!A:A,0))),"")</f>
        <v/>
      </c>
      <c r="K11" s="5" t="str">
        <f>IFERROR(IF($K$2="","",VALUE(INDEX('产品报告-整理'!E:E,MATCH(产品建议!A11,'产品报告-整理'!A:A,0)))),0)</f>
        <v/>
      </c>
      <c r="L11" s="5" t="str">
        <f>IFERROR(VALUE(HLOOKUP(L$2,'2.源数据-产品分析-全商品'!J$6:J$1000,ROW()-1,0)),"")</f>
        <v/>
      </c>
      <c r="M11" s="5" t="str">
        <f>IFERROR(VALUE(HLOOKUP(M$2,'2.源数据-产品分析-全商品'!K$6:K$1000,ROW()-1,0)),"")</f>
        <v/>
      </c>
      <c r="N11" s="5" t="str">
        <f>IFERROR(HLOOKUP(N$2,'2.源数据-产品分析-全商品'!L$6:L$1000,ROW()-1,0),"")</f>
        <v/>
      </c>
      <c r="O11" s="5" t="str">
        <f>IF($O$2='产品报告-整理'!$K$1,IFERROR(INDEX('产品报告-整理'!S:S,MATCH(产品建议!A11,'产品报告-整理'!L:L,0)),""),(IFERROR(VALUE(HLOOKUP(O$2,'2.源数据-产品分析-全商品'!M$6:M$1000,ROW()-1,0)),"")))</f>
        <v/>
      </c>
      <c r="P11" s="5" t="str">
        <f>IF($P$2='产品报告-整理'!$V$1,IFERROR(INDEX('产品报告-整理'!AD:AD,MATCH(产品建议!A11,'产品报告-整理'!W:W,0)),""),(IFERROR(VALUE(HLOOKUP(P$2,'2.源数据-产品分析-全商品'!N$6:N$1000,ROW()-1,0)),"")))</f>
        <v/>
      </c>
      <c r="Q11" s="5" t="str">
        <f>IF($Q$2='产品报告-整理'!$AG$1,IFERROR(INDEX('产品报告-整理'!AO:AO,MATCH(产品建议!A11,'产品报告-整理'!AH:AH,0)),""),(IFERROR(VALUE(HLOOKUP(Q$2,'2.源数据-产品分析-全商品'!O$6:O$1000,ROW()-1,0)),"")))</f>
        <v/>
      </c>
      <c r="R11" s="5" t="str">
        <f>IF($R$2='产品报告-整理'!$AR$1,IFERROR(INDEX('产品报告-整理'!AZ:AZ,MATCH(产品建议!A11,'产品报告-整理'!AS:AS,0)),""),(IFERROR(VALUE(HLOOKUP(R$2,'2.源数据-产品分析-全商品'!P$6:P$1000,ROW()-1,0)),"")))</f>
        <v/>
      </c>
      <c r="S11" s="5" t="str">
        <f>IF($S$2='产品报告-整理'!$BC$1,IFERROR(INDEX('产品报告-整理'!BK:BK,MATCH(产品建议!A11,'产品报告-整理'!BD:BD,0)),""),(IFERROR(VALUE(HLOOKUP(S$2,'2.源数据-产品分析-全商品'!Q$6:Q$1000,ROW()-1,0)),"")))</f>
        <v/>
      </c>
      <c r="T11" s="5" t="str">
        <f>IFERROR(HLOOKUP("产品负责人",'2.源数据-产品分析-全商品'!R$6:R$1000,ROW()-1,0),"")</f>
        <v/>
      </c>
      <c r="U11" s="5" t="str">
        <f>IFERROR(VALUE(HLOOKUP(U$2,'2.源数据-产品分析-全商品'!S$6:S$1000,ROW()-1,0)),"")</f>
        <v/>
      </c>
      <c r="V11" s="5" t="str">
        <f>IFERROR(VALUE(HLOOKUP(V$2,'2.源数据-产品分析-全商品'!T$6:T$1000,ROW()-1,0)),"")</f>
        <v/>
      </c>
      <c r="W11" s="5" t="str">
        <f>IF(OR($A$3=""),"",IF(OR($W$2="优爆品"),(IF(COUNTIF('2-2.源数据-产品分析-优品'!A:A,产品建议!A11)&gt;0,"是","")&amp;IF(COUNTIF('2-3.源数据-产品分析-爆品'!A:A,产品建议!A11)&gt;0,"是","")),IF(OR($W$2="P4P点击量"),((IFERROR(INDEX('产品报告-整理'!D:D,MATCH(产品建议!A11,'产品报告-整理'!A:A,0)),""))),((IF(COUNTIF('2-2.源数据-产品分析-优品'!A:A,产品建议!A11)&gt;0,"是",""))))))</f>
        <v/>
      </c>
      <c r="X11" s="5" t="str">
        <f>IF(OR($A$3=""),"",IF(OR($W$2="优爆品"),((IFERROR(INDEX('产品报告-整理'!D:D,MATCH(产品建议!A11,'产品报告-整理'!A:A,0)),"")&amp;" → "&amp;(IFERROR(TEXT(INDEX('产品报告-整理'!D:D,MATCH(产品建议!A11,'产品报告-整理'!A:A,0))/G11,"0%"),"")))),IF(OR($W$2="P4P点击量"),((IF($W$2="P4P点击量",IFERROR(TEXT(W11/G11,"0%"),"")))),(((IF(COUNTIF('2-3.源数据-产品分析-爆品'!A:A,产品建议!A11)&gt;0,"是","")))))))</f>
        <v/>
      </c>
      <c r="Y11" s="9" t="str">
        <f>IF(AND($Y$2="直通车总消费",'产品报告-整理'!$BN$1="推荐广告"),IFERROR(INDEX('产品报告-整理'!H:H,MATCH(产品建议!A11,'产品报告-整理'!A:A,0)),0)+IFERROR(INDEX('产品报告-整理'!BV:BV,MATCH(产品建议!A11,'产品报告-整理'!BO:BO,0)),0),IFERROR(INDEX('产品报告-整理'!H:H,MATCH(产品建议!A11,'产品报告-整理'!A:A,0)),0))</f>
        <v/>
      </c>
      <c r="Z11" s="9" t="str">
        <f t="shared" si="3"/>
        <v/>
      </c>
      <c r="AA11" s="8" t="str">
        <f t="shared" si="1"/>
        <v/>
      </c>
      <c r="AB11" s="5" t="str">
        <f t="shared" si="2"/>
        <v/>
      </c>
      <c r="AC11" s="24"/>
      <c r="AD11" s="15" t="str">
        <f>IF($AD$1="  ",IFERROR(IF(AND(Y11="未推广",L11&gt;0),"加入P4P推广 ","")&amp;IF(AND(OR(W11="是",X11="是"),Y11=0),"优爆品加推广 ","")&amp;IF(AND(C11="N",L11&gt;0),"增加橱窗绑定 ","")&amp;IF(AND(OR(Z11&gt;$Z$1*4.5,AB11&gt;$AB$1*4.5),Y11&lt;&gt;0,Y11&gt;$AB$1*2,G11&gt;($G$1/$L$1)*1),"放弃P4P推广 ","")&amp;IF(AND(AB11&gt;$AB$1*1.2,AB11&lt;$AB$1*4.5,Y11&gt;0),"优化询盘成本 ","")&amp;IF(AND(Z11&gt;$Z$1*1.2,Z11&lt;$Z$1*4.5,Y11&gt;0),"优化商机成本 ","")&amp;IF(AND(Y11&lt;&gt;0,L11&gt;0,AB11&lt;$AB$1*1.2),"加大询盘获取 ","")&amp;IF(AND(Y11&lt;&gt;0,K11&gt;0,Z11&lt;$Z$1*1.2),"加大商机获取 ","")&amp;IF(AND(L11=0,C11="Y",G11&gt;($G$1/$L$1*1.5)),"解绑橱窗绑定 ",""),"请去左表粘贴源数据"),"")</f>
        <v/>
      </c>
      <c r="AE11" s="9"/>
      <c r="AF11" s="9"/>
      <c r="AG11" s="32" t="str">
        <f>IF($AD$1="  ","建议量","")</f>
        <v/>
      </c>
      <c r="AH11" s="32" t="str">
        <f>IF($AD$1="  ",IFERROR(SUM(AH4:AH10)&amp;"→"&amp;TEXT(ROUND(SUM(AH4:AH10)/AH2,3),"0.0%"),"无建议"),"")</f>
        <v/>
      </c>
      <c r="AI11" s="17"/>
      <c r="AJ11" s="19"/>
      <c r="AK11" s="19"/>
    </row>
    <row r="12" spans="1:37">
      <c r="A12" s="5" t="str">
        <f>IFERROR(HLOOKUP(A$2,'2.源数据-产品分析-全商品'!A$6:A$1000,ROW()-1,0),"")</f>
        <v/>
      </c>
      <c r="B12" s="5" t="str">
        <f>IFERROR(HLOOKUP(B$2,'2.源数据-产品分析-全商品'!B$6:B$1000,ROW()-1,0),"")</f>
        <v/>
      </c>
      <c r="C12" s="5" t="str">
        <f>CLEAN(IFERROR(HLOOKUP(C$2,'2.源数据-产品分析-全商品'!C$6:C$1000,ROW()-1,0),""))</f>
        <v/>
      </c>
      <c r="D12" s="5" t="str">
        <f>IFERROR(HLOOKUP(D$2,'2.源数据-产品分析-全商品'!D$6:D$1000,ROW()-1,0),"")</f>
        <v/>
      </c>
      <c r="E12" s="5" t="str">
        <f>IFERROR(HLOOKUP(E$2,'2.源数据-产品分析-全商品'!E$6:E$1000,ROW()-1,0),"")</f>
        <v/>
      </c>
      <c r="F12" s="5" t="str">
        <f>IFERROR(VALUE(HLOOKUP(F$2,'2.源数据-产品分析-全商品'!F$6:F$1000,ROW()-1,0)),"")</f>
        <v/>
      </c>
      <c r="G12" s="5" t="str">
        <f>IFERROR(VALUE(HLOOKUP(G$2,'2.源数据-产品分析-全商品'!G$6:G$1000,ROW()-1,0)),"")</f>
        <v/>
      </c>
      <c r="H12" s="5" t="str">
        <f>IFERROR(HLOOKUP(H$2,'2.源数据-产品分析-全商品'!H$6:H$1000,ROW()-1,0),"")</f>
        <v/>
      </c>
      <c r="I12" s="5" t="str">
        <f>IFERROR(VALUE(HLOOKUP(I$2,'2.源数据-产品分析-全商品'!I$6:I$1000,ROW()-1,0)),"")</f>
        <v/>
      </c>
      <c r="J12" s="60" t="str">
        <f>IFERROR(IF($J$2="","",INDEX('产品报告-整理'!G:G,MATCH(产品建议!A12,'产品报告-整理'!A:A,0))),"")</f>
        <v/>
      </c>
      <c r="K12" s="5" t="str">
        <f>IFERROR(IF($K$2="","",VALUE(INDEX('产品报告-整理'!E:E,MATCH(产品建议!A12,'产品报告-整理'!A:A,0)))),0)</f>
        <v/>
      </c>
      <c r="L12" s="5" t="str">
        <f>IFERROR(VALUE(HLOOKUP(L$2,'2.源数据-产品分析-全商品'!J$6:J$1000,ROW()-1,0)),"")</f>
        <v/>
      </c>
      <c r="M12" s="5" t="str">
        <f>IFERROR(VALUE(HLOOKUP(M$2,'2.源数据-产品分析-全商品'!K$6:K$1000,ROW()-1,0)),"")</f>
        <v/>
      </c>
      <c r="N12" s="5" t="str">
        <f>IFERROR(HLOOKUP(N$2,'2.源数据-产品分析-全商品'!L$6:L$1000,ROW()-1,0),"")</f>
        <v/>
      </c>
      <c r="O12" s="5" t="str">
        <f>IF($O$2='产品报告-整理'!$K$1,IFERROR(INDEX('产品报告-整理'!S:S,MATCH(产品建议!A12,'产品报告-整理'!L:L,0)),""),(IFERROR(VALUE(HLOOKUP(O$2,'2.源数据-产品分析-全商品'!M$6:M$1000,ROW()-1,0)),"")))</f>
        <v/>
      </c>
      <c r="P12" s="5" t="str">
        <f>IF($P$2='产品报告-整理'!$V$1,IFERROR(INDEX('产品报告-整理'!AD:AD,MATCH(产品建议!A12,'产品报告-整理'!W:W,0)),""),(IFERROR(VALUE(HLOOKUP(P$2,'2.源数据-产品分析-全商品'!N$6:N$1000,ROW()-1,0)),"")))</f>
        <v/>
      </c>
      <c r="Q12" s="5" t="str">
        <f>IF($Q$2='产品报告-整理'!$AG$1,IFERROR(INDEX('产品报告-整理'!AO:AO,MATCH(产品建议!A12,'产品报告-整理'!AH:AH,0)),""),(IFERROR(VALUE(HLOOKUP(Q$2,'2.源数据-产品分析-全商品'!O$6:O$1000,ROW()-1,0)),"")))</f>
        <v/>
      </c>
      <c r="R12" s="5" t="str">
        <f>IF($R$2='产品报告-整理'!$AR$1,IFERROR(INDEX('产品报告-整理'!AZ:AZ,MATCH(产品建议!A12,'产品报告-整理'!AS:AS,0)),""),(IFERROR(VALUE(HLOOKUP(R$2,'2.源数据-产品分析-全商品'!P$6:P$1000,ROW()-1,0)),"")))</f>
        <v/>
      </c>
      <c r="S12" s="5" t="str">
        <f>IF($S$2='产品报告-整理'!$BC$1,IFERROR(INDEX('产品报告-整理'!BK:BK,MATCH(产品建议!A12,'产品报告-整理'!BD:BD,0)),""),(IFERROR(VALUE(HLOOKUP(S$2,'2.源数据-产品分析-全商品'!Q$6:Q$1000,ROW()-1,0)),"")))</f>
        <v/>
      </c>
      <c r="T12" s="5" t="str">
        <f>IFERROR(HLOOKUP("产品负责人",'2.源数据-产品分析-全商品'!R$6:R$1000,ROW()-1,0),"")</f>
        <v/>
      </c>
      <c r="U12" s="5" t="str">
        <f>IFERROR(VALUE(HLOOKUP(U$2,'2.源数据-产品分析-全商品'!S$6:S$1000,ROW()-1,0)),"")</f>
        <v/>
      </c>
      <c r="V12" s="5" t="str">
        <f>IFERROR(VALUE(HLOOKUP(V$2,'2.源数据-产品分析-全商品'!T$6:T$1000,ROW()-1,0)),"")</f>
        <v/>
      </c>
      <c r="W12" s="5" t="str">
        <f>IF(OR($A$3=""),"",IF(OR($W$2="优爆品"),(IF(COUNTIF('2-2.源数据-产品分析-优品'!A:A,产品建议!A12)&gt;0,"是","")&amp;IF(COUNTIF('2-3.源数据-产品分析-爆品'!A:A,产品建议!A12)&gt;0,"是","")),IF(OR($W$2="P4P点击量"),((IFERROR(INDEX('产品报告-整理'!D:D,MATCH(产品建议!A12,'产品报告-整理'!A:A,0)),""))),((IF(COUNTIF('2-2.源数据-产品分析-优品'!A:A,产品建议!A12)&gt;0,"是",""))))))</f>
        <v/>
      </c>
      <c r="X12" s="5" t="str">
        <f>IF(OR($A$3=""),"",IF(OR($W$2="优爆品"),((IFERROR(INDEX('产品报告-整理'!D:D,MATCH(产品建议!A12,'产品报告-整理'!A:A,0)),"")&amp;" → "&amp;(IFERROR(TEXT(INDEX('产品报告-整理'!D:D,MATCH(产品建议!A12,'产品报告-整理'!A:A,0))/G12,"0%"),"")))),IF(OR($W$2="P4P点击量"),((IF($W$2="P4P点击量",IFERROR(TEXT(W12/G12,"0%"),"")))),(((IF(COUNTIF('2-3.源数据-产品分析-爆品'!A:A,产品建议!A12)&gt;0,"是","")))))))</f>
        <v/>
      </c>
      <c r="Y12" s="9" t="str">
        <f>IF(AND($Y$2="直通车总消费",'产品报告-整理'!$BN$1="推荐广告"),IFERROR(INDEX('产品报告-整理'!H:H,MATCH(产品建议!A12,'产品报告-整理'!A:A,0)),0)+IFERROR(INDEX('产品报告-整理'!BV:BV,MATCH(产品建议!A12,'产品报告-整理'!BO:BO,0)),0),IFERROR(INDEX('产品报告-整理'!H:H,MATCH(产品建议!A12,'产品报告-整理'!A:A,0)),0))</f>
        <v/>
      </c>
      <c r="Z12" s="9" t="str">
        <f t="shared" si="3"/>
        <v/>
      </c>
      <c r="AA12" s="8" t="str">
        <f t="shared" si="1"/>
        <v/>
      </c>
      <c r="AB12" s="5" t="str">
        <f t="shared" si="2"/>
        <v/>
      </c>
      <c r="AC12" s="24"/>
      <c r="AD12" s="15" t="str">
        <f>IF($AD$1="  ",IFERROR(IF(AND(Y12="未推广",L12&gt;0),"加入P4P推广 ","")&amp;IF(AND(OR(W12="是",X12="是"),Y12=0),"优爆品加推广 ","")&amp;IF(AND(C12="N",L12&gt;0),"增加橱窗绑定 ","")&amp;IF(AND(OR(Z12&gt;$Z$1*4.5,AB12&gt;$AB$1*4.5),Y12&lt;&gt;0,Y12&gt;$AB$1*2,G12&gt;($G$1/$L$1)*1),"放弃P4P推广 ","")&amp;IF(AND(AB12&gt;$AB$1*1.2,AB12&lt;$AB$1*4.5,Y12&gt;0),"优化询盘成本 ","")&amp;IF(AND(Z12&gt;$Z$1*1.2,Z12&lt;$Z$1*4.5,Y12&gt;0),"优化商机成本 ","")&amp;IF(AND(Y12&lt;&gt;0,L12&gt;0,AB12&lt;$AB$1*1.2),"加大询盘获取 ","")&amp;IF(AND(Y12&lt;&gt;0,K12&gt;0,Z12&lt;$Z$1*1.2),"加大商机获取 ","")&amp;IF(AND(L12=0,C12="Y",G12&gt;($G$1/$L$1*1.5)),"解绑橱窗绑定 ",""),"请去左表粘贴源数据"),"")</f>
        <v/>
      </c>
      <c r="AE12" s="9"/>
      <c r="AF12" s="9"/>
      <c r="AG12" s="20"/>
      <c r="AH12" s="9"/>
      <c r="AI12" s="17"/>
      <c r="AJ12" s="19"/>
      <c r="AK12" s="19"/>
    </row>
    <row r="13" spans="1:37">
      <c r="A13" s="5" t="str">
        <f>IFERROR(HLOOKUP(A$2,'2.源数据-产品分析-全商品'!A$6:A$1000,ROW()-1,0),"")</f>
        <v/>
      </c>
      <c r="B13" s="5" t="str">
        <f>IFERROR(HLOOKUP(B$2,'2.源数据-产品分析-全商品'!B$6:B$1000,ROW()-1,0),"")</f>
        <v/>
      </c>
      <c r="C13" s="5" t="str">
        <f>CLEAN(IFERROR(HLOOKUP(C$2,'2.源数据-产品分析-全商品'!C$6:C$1000,ROW()-1,0),""))</f>
        <v/>
      </c>
      <c r="D13" s="5" t="str">
        <f>IFERROR(HLOOKUP(D$2,'2.源数据-产品分析-全商品'!D$6:D$1000,ROW()-1,0),"")</f>
        <v/>
      </c>
      <c r="E13" s="5" t="str">
        <f>IFERROR(HLOOKUP(E$2,'2.源数据-产品分析-全商品'!E$6:E$1000,ROW()-1,0),"")</f>
        <v/>
      </c>
      <c r="F13" s="5" t="str">
        <f>IFERROR(VALUE(HLOOKUP(F$2,'2.源数据-产品分析-全商品'!F$6:F$1000,ROW()-1,0)),"")</f>
        <v/>
      </c>
      <c r="G13" s="5" t="str">
        <f>IFERROR(VALUE(HLOOKUP(G$2,'2.源数据-产品分析-全商品'!G$6:G$1000,ROW()-1,0)),"")</f>
        <v/>
      </c>
      <c r="H13" s="5" t="str">
        <f>IFERROR(HLOOKUP(H$2,'2.源数据-产品分析-全商品'!H$6:H$1000,ROW()-1,0),"")</f>
        <v/>
      </c>
      <c r="I13" s="5" t="str">
        <f>IFERROR(VALUE(HLOOKUP(I$2,'2.源数据-产品分析-全商品'!I$6:I$1000,ROW()-1,0)),"")</f>
        <v/>
      </c>
      <c r="J13" s="60" t="str">
        <f>IFERROR(IF($J$2="","",INDEX('产品报告-整理'!G:G,MATCH(产品建议!A13,'产品报告-整理'!A:A,0))),"")</f>
        <v/>
      </c>
      <c r="K13" s="5" t="str">
        <f>IFERROR(IF($K$2="","",VALUE(INDEX('产品报告-整理'!E:E,MATCH(产品建议!A13,'产品报告-整理'!A:A,0)))),0)</f>
        <v/>
      </c>
      <c r="L13" s="5" t="str">
        <f>IFERROR(VALUE(HLOOKUP(L$2,'2.源数据-产品分析-全商品'!J$6:J$1000,ROW()-1,0)),"")</f>
        <v/>
      </c>
      <c r="M13" s="5" t="str">
        <f>IFERROR(VALUE(HLOOKUP(M$2,'2.源数据-产品分析-全商品'!K$6:K$1000,ROW()-1,0)),"")</f>
        <v/>
      </c>
      <c r="N13" s="5" t="str">
        <f>IFERROR(HLOOKUP(N$2,'2.源数据-产品分析-全商品'!L$6:L$1000,ROW()-1,0),"")</f>
        <v/>
      </c>
      <c r="O13" s="5" t="str">
        <f>IF($O$2='产品报告-整理'!$K$1,IFERROR(INDEX('产品报告-整理'!S:S,MATCH(产品建议!A13,'产品报告-整理'!L:L,0)),""),(IFERROR(VALUE(HLOOKUP(O$2,'2.源数据-产品分析-全商品'!M$6:M$1000,ROW()-1,0)),"")))</f>
        <v/>
      </c>
      <c r="P13" s="5" t="str">
        <f>IF($P$2='产品报告-整理'!$V$1,IFERROR(INDEX('产品报告-整理'!AD:AD,MATCH(产品建议!A13,'产品报告-整理'!W:W,0)),""),(IFERROR(VALUE(HLOOKUP(P$2,'2.源数据-产品分析-全商品'!N$6:N$1000,ROW()-1,0)),"")))</f>
        <v/>
      </c>
      <c r="Q13" s="5" t="str">
        <f>IF($Q$2='产品报告-整理'!$AG$1,IFERROR(INDEX('产品报告-整理'!AO:AO,MATCH(产品建议!A13,'产品报告-整理'!AH:AH,0)),""),(IFERROR(VALUE(HLOOKUP(Q$2,'2.源数据-产品分析-全商品'!O$6:O$1000,ROW()-1,0)),"")))</f>
        <v/>
      </c>
      <c r="R13" s="5" t="str">
        <f>IF($R$2='产品报告-整理'!$AR$1,IFERROR(INDEX('产品报告-整理'!AZ:AZ,MATCH(产品建议!A13,'产品报告-整理'!AS:AS,0)),""),(IFERROR(VALUE(HLOOKUP(R$2,'2.源数据-产品分析-全商品'!P$6:P$1000,ROW()-1,0)),"")))</f>
        <v/>
      </c>
      <c r="S13" s="5" t="str">
        <f>IF($S$2='产品报告-整理'!$BC$1,IFERROR(INDEX('产品报告-整理'!BK:BK,MATCH(产品建议!A13,'产品报告-整理'!BD:BD,0)),""),(IFERROR(VALUE(HLOOKUP(S$2,'2.源数据-产品分析-全商品'!Q$6:Q$1000,ROW()-1,0)),"")))</f>
        <v/>
      </c>
      <c r="T13" s="5" t="str">
        <f>IFERROR(HLOOKUP("产品负责人",'2.源数据-产品分析-全商品'!R$6:R$1000,ROW()-1,0),"")</f>
        <v/>
      </c>
      <c r="U13" s="5" t="str">
        <f>IFERROR(VALUE(HLOOKUP(U$2,'2.源数据-产品分析-全商品'!S$6:S$1000,ROW()-1,0)),"")</f>
        <v/>
      </c>
      <c r="V13" s="5" t="str">
        <f>IFERROR(VALUE(HLOOKUP(V$2,'2.源数据-产品分析-全商品'!T$6:T$1000,ROW()-1,0)),"")</f>
        <v/>
      </c>
      <c r="W13" s="5" t="str">
        <f>IF(OR($A$3=""),"",IF(OR($W$2="优爆品"),(IF(COUNTIF('2-2.源数据-产品分析-优品'!A:A,产品建议!A13)&gt;0,"是","")&amp;IF(COUNTIF('2-3.源数据-产品分析-爆品'!A:A,产品建议!A13)&gt;0,"是","")),IF(OR($W$2="P4P点击量"),((IFERROR(INDEX('产品报告-整理'!D:D,MATCH(产品建议!A13,'产品报告-整理'!A:A,0)),""))),((IF(COUNTIF('2-2.源数据-产品分析-优品'!A:A,产品建议!A13)&gt;0,"是",""))))))</f>
        <v/>
      </c>
      <c r="X13" s="5" t="str">
        <f>IF(OR($A$3=""),"",IF(OR($W$2="优爆品"),((IFERROR(INDEX('产品报告-整理'!D:D,MATCH(产品建议!A13,'产品报告-整理'!A:A,0)),"")&amp;" → "&amp;(IFERROR(TEXT(INDEX('产品报告-整理'!D:D,MATCH(产品建议!A13,'产品报告-整理'!A:A,0))/G13,"0%"),"")))),IF(OR($W$2="P4P点击量"),((IF($W$2="P4P点击量",IFERROR(TEXT(W13/G13,"0%"),"")))),(((IF(COUNTIF('2-3.源数据-产品分析-爆品'!A:A,产品建议!A13)&gt;0,"是","")))))))</f>
        <v/>
      </c>
      <c r="Y13" s="9" t="str">
        <f>IF(AND($Y$2="直通车总消费",'产品报告-整理'!$BN$1="推荐广告"),IFERROR(INDEX('产品报告-整理'!H:H,MATCH(产品建议!A13,'产品报告-整理'!A:A,0)),0)+IFERROR(INDEX('产品报告-整理'!BV:BV,MATCH(产品建议!A13,'产品报告-整理'!BO:BO,0)),0),IFERROR(INDEX('产品报告-整理'!H:H,MATCH(产品建议!A13,'产品报告-整理'!A:A,0)),0))</f>
        <v/>
      </c>
      <c r="Z13" s="9" t="str">
        <f t="shared" si="3"/>
        <v/>
      </c>
      <c r="AA13" s="8" t="str">
        <f t="shared" si="1"/>
        <v/>
      </c>
      <c r="AB13" s="5" t="str">
        <f t="shared" si="2"/>
        <v/>
      </c>
      <c r="AC13" s="24"/>
      <c r="AD13" s="15" t="str">
        <f>IF($AD$1="  ",IFERROR(IF(AND(Y13="未推广",L13&gt;0),"加入P4P推广 ","")&amp;IF(AND(OR(W13="是",X13="是"),Y13=0),"优爆品加推广 ","")&amp;IF(AND(C13="N",L13&gt;0),"增加橱窗绑定 ","")&amp;IF(AND(OR(Z13&gt;$Z$1*4.5,AB13&gt;$AB$1*4.5),Y13&lt;&gt;0,Y13&gt;$AB$1*2,G13&gt;($G$1/$L$1)*1),"放弃P4P推广 ","")&amp;IF(AND(AB13&gt;$AB$1*1.2,AB13&lt;$AB$1*4.5,Y13&gt;0),"优化询盘成本 ","")&amp;IF(AND(Z13&gt;$Z$1*1.2,Z13&lt;$Z$1*4.5,Y13&gt;0),"优化商机成本 ","")&amp;IF(AND(Y13&lt;&gt;0,L13&gt;0,AB13&lt;$AB$1*1.2),"加大询盘获取 ","")&amp;IF(AND(Y13&lt;&gt;0,K13&gt;0,Z13&lt;$Z$1*1.2),"加大商机获取 ","")&amp;IF(AND(L13=0,C13="Y",G13&gt;($G$1/$L$1*1.5)),"解绑橱窗绑定 ",""),"请去左表粘贴源数据"),"")</f>
        <v/>
      </c>
      <c r="AE13" s="9"/>
      <c r="AF13" s="9"/>
      <c r="AG13" s="27" t="str">
        <f>IF($AD$1="  ","优爆品数量 ","")</f>
        <v/>
      </c>
      <c r="AH13" s="26" t="str">
        <f>IF($AD$1="  ",COUNTA('2-2.源数据-产品分析-优品'!A7:A1010)+COUNTA('2-3.源数据-产品分析-爆品'!A7:A1010),"")</f>
        <v/>
      </c>
      <c r="AI13" s="17"/>
      <c r="AJ13" s="19"/>
      <c r="AK13" s="19"/>
    </row>
    <row r="14" spans="1:37">
      <c r="A14" s="5" t="str">
        <f>IFERROR(HLOOKUP(A$2,'2.源数据-产品分析-全商品'!A$6:A$1000,ROW()-1,0),"")</f>
        <v/>
      </c>
      <c r="B14" s="5" t="str">
        <f>IFERROR(HLOOKUP(B$2,'2.源数据-产品分析-全商品'!B$6:B$1000,ROW()-1,0),"")</f>
        <v/>
      </c>
      <c r="C14" s="5" t="str">
        <f>CLEAN(IFERROR(HLOOKUP(C$2,'2.源数据-产品分析-全商品'!C$6:C$1000,ROW()-1,0),""))</f>
        <v/>
      </c>
      <c r="D14" s="5" t="str">
        <f>IFERROR(HLOOKUP(D$2,'2.源数据-产品分析-全商品'!D$6:D$1000,ROW()-1,0),"")</f>
        <v/>
      </c>
      <c r="E14" s="5" t="str">
        <f>IFERROR(HLOOKUP(E$2,'2.源数据-产品分析-全商品'!E$6:E$1000,ROW()-1,0),"")</f>
        <v/>
      </c>
      <c r="F14" s="5" t="str">
        <f>IFERROR(VALUE(HLOOKUP(F$2,'2.源数据-产品分析-全商品'!F$6:F$1000,ROW()-1,0)),"")</f>
        <v/>
      </c>
      <c r="G14" s="5" t="str">
        <f>IFERROR(VALUE(HLOOKUP(G$2,'2.源数据-产品分析-全商品'!G$6:G$1000,ROW()-1,0)),"")</f>
        <v/>
      </c>
      <c r="H14" s="5" t="str">
        <f>IFERROR(HLOOKUP(H$2,'2.源数据-产品分析-全商品'!H$6:H$1000,ROW()-1,0),"")</f>
        <v/>
      </c>
      <c r="I14" s="5" t="str">
        <f>IFERROR(VALUE(HLOOKUP(I$2,'2.源数据-产品分析-全商品'!I$6:I$1000,ROW()-1,0)),"")</f>
        <v/>
      </c>
      <c r="J14" s="60" t="str">
        <f>IFERROR(IF($J$2="","",INDEX('产品报告-整理'!G:G,MATCH(产品建议!A14,'产品报告-整理'!A:A,0))),"")</f>
        <v/>
      </c>
      <c r="K14" s="5" t="str">
        <f>IFERROR(IF($K$2="","",VALUE(INDEX('产品报告-整理'!E:E,MATCH(产品建议!A14,'产品报告-整理'!A:A,0)))),0)</f>
        <v/>
      </c>
      <c r="L14" s="5" t="str">
        <f>IFERROR(VALUE(HLOOKUP(L$2,'2.源数据-产品分析-全商品'!J$6:J$1000,ROW()-1,0)),"")</f>
        <v/>
      </c>
      <c r="M14" s="5" t="str">
        <f>IFERROR(VALUE(HLOOKUP(M$2,'2.源数据-产品分析-全商品'!K$6:K$1000,ROW()-1,0)),"")</f>
        <v/>
      </c>
      <c r="N14" s="5" t="str">
        <f>IFERROR(HLOOKUP(N$2,'2.源数据-产品分析-全商品'!L$6:L$1000,ROW()-1,0),"")</f>
        <v/>
      </c>
      <c r="O14" s="5" t="str">
        <f>IF($O$2='产品报告-整理'!$K$1,IFERROR(INDEX('产品报告-整理'!S:S,MATCH(产品建议!A14,'产品报告-整理'!L:L,0)),""),(IFERROR(VALUE(HLOOKUP(O$2,'2.源数据-产品分析-全商品'!M$6:M$1000,ROW()-1,0)),"")))</f>
        <v/>
      </c>
      <c r="P14" s="5" t="str">
        <f>IF($P$2='产品报告-整理'!$V$1,IFERROR(INDEX('产品报告-整理'!AD:AD,MATCH(产品建议!A14,'产品报告-整理'!W:W,0)),""),(IFERROR(VALUE(HLOOKUP(P$2,'2.源数据-产品分析-全商品'!N$6:N$1000,ROW()-1,0)),"")))</f>
        <v/>
      </c>
      <c r="Q14" s="5" t="str">
        <f>IF($Q$2='产品报告-整理'!$AG$1,IFERROR(INDEX('产品报告-整理'!AO:AO,MATCH(产品建议!A14,'产品报告-整理'!AH:AH,0)),""),(IFERROR(VALUE(HLOOKUP(Q$2,'2.源数据-产品分析-全商品'!O$6:O$1000,ROW()-1,0)),"")))</f>
        <v/>
      </c>
      <c r="R14" s="5" t="str">
        <f>IF($R$2='产品报告-整理'!$AR$1,IFERROR(INDEX('产品报告-整理'!AZ:AZ,MATCH(产品建议!A14,'产品报告-整理'!AS:AS,0)),""),(IFERROR(VALUE(HLOOKUP(R$2,'2.源数据-产品分析-全商品'!P$6:P$1000,ROW()-1,0)),"")))</f>
        <v/>
      </c>
      <c r="S14" s="5" t="str">
        <f>IF($S$2='产品报告-整理'!$BC$1,IFERROR(INDEX('产品报告-整理'!BK:BK,MATCH(产品建议!A14,'产品报告-整理'!BD:BD,0)),""),(IFERROR(VALUE(HLOOKUP(S$2,'2.源数据-产品分析-全商品'!Q$6:Q$1000,ROW()-1,0)),"")))</f>
        <v/>
      </c>
      <c r="T14" s="5" t="str">
        <f>IFERROR(HLOOKUP("产品负责人",'2.源数据-产品分析-全商品'!R$6:R$1000,ROW()-1,0),"")</f>
        <v/>
      </c>
      <c r="U14" s="5" t="str">
        <f>IFERROR(VALUE(HLOOKUP(U$2,'2.源数据-产品分析-全商品'!S$6:S$1000,ROW()-1,0)),"")</f>
        <v/>
      </c>
      <c r="V14" s="5" t="str">
        <f>IFERROR(VALUE(HLOOKUP(V$2,'2.源数据-产品分析-全商品'!T$6:T$1000,ROW()-1,0)),"")</f>
        <v/>
      </c>
      <c r="W14" s="5" t="str">
        <f>IF(OR($A$3=""),"",IF(OR($W$2="优爆品"),(IF(COUNTIF('2-2.源数据-产品分析-优品'!A:A,产品建议!A14)&gt;0,"是","")&amp;IF(COUNTIF('2-3.源数据-产品分析-爆品'!A:A,产品建议!A14)&gt;0,"是","")),IF(OR($W$2="P4P点击量"),((IFERROR(INDEX('产品报告-整理'!D:D,MATCH(产品建议!A14,'产品报告-整理'!A:A,0)),""))),((IF(COUNTIF('2-2.源数据-产品分析-优品'!A:A,产品建议!A14)&gt;0,"是",""))))))</f>
        <v/>
      </c>
      <c r="X14" s="5" t="str">
        <f>IF(OR($A$3=""),"",IF(OR($W$2="优爆品"),((IFERROR(INDEX('产品报告-整理'!D:D,MATCH(产品建议!A14,'产品报告-整理'!A:A,0)),"")&amp;" → "&amp;(IFERROR(TEXT(INDEX('产品报告-整理'!D:D,MATCH(产品建议!A14,'产品报告-整理'!A:A,0))/G14,"0%"),"")))),IF(OR($W$2="P4P点击量"),((IF($W$2="P4P点击量",IFERROR(TEXT(W14/G14,"0%"),"")))),(((IF(COUNTIF('2-3.源数据-产品分析-爆品'!A:A,产品建议!A14)&gt;0,"是","")))))))</f>
        <v/>
      </c>
      <c r="Y14" s="9" t="str">
        <f>IF(AND($Y$2="直通车总消费",'产品报告-整理'!$BN$1="推荐广告"),IFERROR(INDEX('产品报告-整理'!H:H,MATCH(产品建议!A14,'产品报告-整理'!A:A,0)),0)+IFERROR(INDEX('产品报告-整理'!BV:BV,MATCH(产品建议!A14,'产品报告-整理'!BO:BO,0)),0),IFERROR(INDEX('产品报告-整理'!H:H,MATCH(产品建议!A14,'产品报告-整理'!A:A,0)),0))</f>
        <v/>
      </c>
      <c r="Z14" s="9" t="str">
        <f t="shared" si="3"/>
        <v/>
      </c>
      <c r="AA14" s="8" t="str">
        <f t="shared" si="1"/>
        <v/>
      </c>
      <c r="AB14" s="5" t="str">
        <f t="shared" si="2"/>
        <v/>
      </c>
      <c r="AC14" s="24"/>
      <c r="AD14" s="15" t="str">
        <f>IF($AD$1="  ",IFERROR(IF(AND(Y14="未推广",L14&gt;0),"加入P4P推广 ","")&amp;IF(AND(OR(W14="是",X14="是"),Y14=0),"优爆品加推广 ","")&amp;IF(AND(C14="N",L14&gt;0),"增加橱窗绑定 ","")&amp;IF(AND(OR(Z14&gt;$Z$1*4.5,AB14&gt;$AB$1*4.5),Y14&lt;&gt;0,Y14&gt;$AB$1*2,G14&gt;($G$1/$L$1)*1),"放弃P4P推广 ","")&amp;IF(AND(AB14&gt;$AB$1*1.2,AB14&lt;$AB$1*4.5,Y14&gt;0),"优化询盘成本 ","")&amp;IF(AND(Z14&gt;$Z$1*1.2,Z14&lt;$Z$1*4.5,Y14&gt;0),"优化商机成本 ","")&amp;IF(AND(Y14&lt;&gt;0,L14&gt;0,AB14&lt;$AB$1*1.2),"加大询盘获取 ","")&amp;IF(AND(Y14&lt;&gt;0,K14&gt;0,Z14&lt;$Z$1*1.2),"加大商机获取 ","")&amp;IF(AND(L14=0,C14="Y",G14&gt;($G$1/$L$1*1.5)),"解绑橱窗绑定 ",""),"请去左表粘贴源数据"),"")</f>
        <v/>
      </c>
      <c r="AE14" s="9"/>
      <c r="AF14" s="9"/>
      <c r="AG14" s="27" t="str">
        <f>IF($AD$1="  ","优爆品数量占比 ","")</f>
        <v/>
      </c>
      <c r="AH14" s="28" t="str">
        <f>IF($AD$1="  ",IFERROR(AH13/AH2,""),"")</f>
        <v/>
      </c>
      <c r="AI14" s="17"/>
      <c r="AJ14" s="17"/>
      <c r="AK14" s="17"/>
    </row>
    <row r="15" spans="1:37">
      <c r="A15" s="5" t="str">
        <f>IFERROR(HLOOKUP(A$2,'2.源数据-产品分析-全商品'!A$6:A$1000,ROW()-1,0),"")</f>
        <v/>
      </c>
      <c r="B15" s="5" t="str">
        <f>IFERROR(HLOOKUP(B$2,'2.源数据-产品分析-全商品'!B$6:B$1000,ROW()-1,0),"")</f>
        <v/>
      </c>
      <c r="C15" s="5" t="str">
        <f>CLEAN(IFERROR(HLOOKUP(C$2,'2.源数据-产品分析-全商品'!C$6:C$1000,ROW()-1,0),""))</f>
        <v/>
      </c>
      <c r="D15" s="5" t="str">
        <f>IFERROR(HLOOKUP(D$2,'2.源数据-产品分析-全商品'!D$6:D$1000,ROW()-1,0),"")</f>
        <v/>
      </c>
      <c r="E15" s="5" t="str">
        <f>IFERROR(HLOOKUP(E$2,'2.源数据-产品分析-全商品'!E$6:E$1000,ROW()-1,0),"")</f>
        <v/>
      </c>
      <c r="F15" s="5" t="str">
        <f>IFERROR(VALUE(HLOOKUP(F$2,'2.源数据-产品分析-全商品'!F$6:F$1000,ROW()-1,0)),"")</f>
        <v/>
      </c>
      <c r="G15" s="5" t="str">
        <f>IFERROR(VALUE(HLOOKUP(G$2,'2.源数据-产品分析-全商品'!G$6:G$1000,ROW()-1,0)),"")</f>
        <v/>
      </c>
      <c r="H15" s="5" t="str">
        <f>IFERROR(HLOOKUP(H$2,'2.源数据-产品分析-全商品'!H$6:H$1000,ROW()-1,0),"")</f>
        <v/>
      </c>
      <c r="I15" s="5" t="str">
        <f>IFERROR(VALUE(HLOOKUP(I$2,'2.源数据-产品分析-全商品'!I$6:I$1000,ROW()-1,0)),"")</f>
        <v/>
      </c>
      <c r="J15" s="60" t="str">
        <f>IFERROR(IF($J$2="","",INDEX('产品报告-整理'!G:G,MATCH(产品建议!A15,'产品报告-整理'!A:A,0))),"")</f>
        <v/>
      </c>
      <c r="K15" s="5" t="str">
        <f>IFERROR(IF($K$2="","",VALUE(INDEX('产品报告-整理'!E:E,MATCH(产品建议!A15,'产品报告-整理'!A:A,0)))),0)</f>
        <v/>
      </c>
      <c r="L15" s="5" t="str">
        <f>IFERROR(VALUE(HLOOKUP(L$2,'2.源数据-产品分析-全商品'!J$6:J$1000,ROW()-1,0)),"")</f>
        <v/>
      </c>
      <c r="M15" s="5" t="str">
        <f>IFERROR(VALUE(HLOOKUP(M$2,'2.源数据-产品分析-全商品'!K$6:K$1000,ROW()-1,0)),"")</f>
        <v/>
      </c>
      <c r="N15" s="5" t="str">
        <f>IFERROR(HLOOKUP(N$2,'2.源数据-产品分析-全商品'!L$6:L$1000,ROW()-1,0),"")</f>
        <v/>
      </c>
      <c r="O15" s="5" t="str">
        <f>IF($O$2='产品报告-整理'!$K$1,IFERROR(INDEX('产品报告-整理'!S:S,MATCH(产品建议!A15,'产品报告-整理'!L:L,0)),""),(IFERROR(VALUE(HLOOKUP(O$2,'2.源数据-产品分析-全商品'!M$6:M$1000,ROW()-1,0)),"")))</f>
        <v/>
      </c>
      <c r="P15" s="5" t="str">
        <f>IF($P$2='产品报告-整理'!$V$1,IFERROR(INDEX('产品报告-整理'!AD:AD,MATCH(产品建议!A15,'产品报告-整理'!W:W,0)),""),(IFERROR(VALUE(HLOOKUP(P$2,'2.源数据-产品分析-全商品'!N$6:N$1000,ROW()-1,0)),"")))</f>
        <v/>
      </c>
      <c r="Q15" s="5" t="str">
        <f>IF($Q$2='产品报告-整理'!$AG$1,IFERROR(INDEX('产品报告-整理'!AO:AO,MATCH(产品建议!A15,'产品报告-整理'!AH:AH,0)),""),(IFERROR(VALUE(HLOOKUP(Q$2,'2.源数据-产品分析-全商品'!O$6:O$1000,ROW()-1,0)),"")))</f>
        <v/>
      </c>
      <c r="R15" s="5" t="str">
        <f>IF($R$2='产品报告-整理'!$AR$1,IFERROR(INDEX('产品报告-整理'!AZ:AZ,MATCH(产品建议!A15,'产品报告-整理'!AS:AS,0)),""),(IFERROR(VALUE(HLOOKUP(R$2,'2.源数据-产品分析-全商品'!P$6:P$1000,ROW()-1,0)),"")))</f>
        <v/>
      </c>
      <c r="S15" s="5" t="str">
        <f>IF($S$2='产品报告-整理'!$BC$1,IFERROR(INDEX('产品报告-整理'!BK:BK,MATCH(产品建议!A15,'产品报告-整理'!BD:BD,0)),""),(IFERROR(VALUE(HLOOKUP(S$2,'2.源数据-产品分析-全商品'!Q$6:Q$1000,ROW()-1,0)),"")))</f>
        <v/>
      </c>
      <c r="T15" s="5" t="str">
        <f>IFERROR(HLOOKUP("产品负责人",'2.源数据-产品分析-全商品'!R$6:R$1000,ROW()-1,0),"")</f>
        <v/>
      </c>
      <c r="U15" s="5" t="str">
        <f>IFERROR(VALUE(HLOOKUP(U$2,'2.源数据-产品分析-全商品'!S$6:S$1000,ROW()-1,0)),"")</f>
        <v/>
      </c>
      <c r="V15" s="5" t="str">
        <f>IFERROR(VALUE(HLOOKUP(V$2,'2.源数据-产品分析-全商品'!T$6:T$1000,ROW()-1,0)),"")</f>
        <v/>
      </c>
      <c r="W15" s="5" t="str">
        <f>IF(OR($A$3=""),"",IF(OR($W$2="优爆品"),(IF(COUNTIF('2-2.源数据-产品分析-优品'!A:A,产品建议!A15)&gt;0,"是","")&amp;IF(COUNTIF('2-3.源数据-产品分析-爆品'!A:A,产品建议!A15)&gt;0,"是","")),IF(OR($W$2="P4P点击量"),((IFERROR(INDEX('产品报告-整理'!D:D,MATCH(产品建议!A15,'产品报告-整理'!A:A,0)),""))),((IF(COUNTIF('2-2.源数据-产品分析-优品'!A:A,产品建议!A15)&gt;0,"是",""))))))</f>
        <v/>
      </c>
      <c r="X15" s="5" t="str">
        <f>IF(OR($A$3=""),"",IF(OR($W$2="优爆品"),((IFERROR(INDEX('产品报告-整理'!D:D,MATCH(产品建议!A15,'产品报告-整理'!A:A,0)),"")&amp;" → "&amp;(IFERROR(TEXT(INDEX('产品报告-整理'!D:D,MATCH(产品建议!A15,'产品报告-整理'!A:A,0))/G15,"0%"),"")))),IF(OR($W$2="P4P点击量"),((IF($W$2="P4P点击量",IFERROR(TEXT(W15/G15,"0%"),"")))),(((IF(COUNTIF('2-3.源数据-产品分析-爆品'!A:A,产品建议!A15)&gt;0,"是","")))))))</f>
        <v/>
      </c>
      <c r="Y15" s="9" t="str">
        <f>IF(AND($Y$2="直通车总消费",'产品报告-整理'!$BN$1="推荐广告"),IFERROR(INDEX('产品报告-整理'!H:H,MATCH(产品建议!A15,'产品报告-整理'!A:A,0)),0)+IFERROR(INDEX('产品报告-整理'!BV:BV,MATCH(产品建议!A15,'产品报告-整理'!BO:BO,0)),0),IFERROR(INDEX('产品报告-整理'!H:H,MATCH(产品建议!A15,'产品报告-整理'!A:A,0)),0))</f>
        <v/>
      </c>
      <c r="Z15" s="9" t="str">
        <f t="shared" si="3"/>
        <v/>
      </c>
      <c r="AA15" s="8" t="str">
        <f t="shared" si="1"/>
        <v/>
      </c>
      <c r="AB15" s="5" t="str">
        <f t="shared" si="2"/>
        <v/>
      </c>
      <c r="AC15" s="24"/>
      <c r="AD15" s="15" t="str">
        <f>IF($AD$1="  ",IFERROR(IF(AND(Y15="未推广",L15&gt;0),"加入P4P推广 ","")&amp;IF(AND(OR(W15="是",X15="是"),Y15=0),"优爆品加推广 ","")&amp;IF(AND(C15="N",L15&gt;0),"增加橱窗绑定 ","")&amp;IF(AND(OR(Z15&gt;$Z$1*4.5,AB15&gt;$AB$1*4.5),Y15&lt;&gt;0,Y15&gt;$AB$1*2,G15&gt;($G$1/$L$1)*1),"放弃P4P推广 ","")&amp;IF(AND(AB15&gt;$AB$1*1.2,AB15&lt;$AB$1*4.5,Y15&gt;0),"优化询盘成本 ","")&amp;IF(AND(Z15&gt;$Z$1*1.2,Z15&lt;$Z$1*4.5,Y15&gt;0),"优化商机成本 ","")&amp;IF(AND(Y15&lt;&gt;0,L15&gt;0,AB15&lt;$AB$1*1.2),"加大询盘获取 ","")&amp;IF(AND(Y15&lt;&gt;0,K15&gt;0,Z15&lt;$Z$1*1.2),"加大商机获取 ","")&amp;IF(AND(L15=0,C15="Y",G15&gt;($G$1/$L$1*1.5)),"解绑橱窗绑定 ",""),"请去左表粘贴源数据"),"")</f>
        <v/>
      </c>
      <c r="AE15" s="9"/>
      <c r="AF15" s="9"/>
      <c r="AG15" s="27" t="str">
        <f>IF($AD$1="  ","优爆品推P数量占比 ","")</f>
        <v/>
      </c>
      <c r="AH15" s="28" t="str">
        <f>IF($AD$1="  ",IFERROR(TEXT((COUNTIFS(Y3:Y1002,"&lt;&gt;未推广",Y3:Y1002,"&lt;&gt;0",W3:W1002,"是")+COUNTIFS(Y3:Y1002,"&lt;&gt;未推广",Y3:Y1002,"&lt;&gt;0",X3:X1002,"是"))/AH13,"0%"),""),"")</f>
        <v/>
      </c>
      <c r="AI15" s="17"/>
      <c r="AJ15" s="17"/>
      <c r="AK15" s="17"/>
    </row>
    <row r="16" spans="1:37">
      <c r="A16" s="5" t="str">
        <f>IFERROR(HLOOKUP(A$2,'2.源数据-产品分析-全商品'!A$6:A$1000,ROW()-1,0),"")</f>
        <v/>
      </c>
      <c r="B16" s="5" t="str">
        <f>IFERROR(HLOOKUP(B$2,'2.源数据-产品分析-全商品'!B$6:B$1000,ROW()-1,0),"")</f>
        <v/>
      </c>
      <c r="C16" s="5" t="str">
        <f>CLEAN(IFERROR(HLOOKUP(C$2,'2.源数据-产品分析-全商品'!C$6:C$1000,ROW()-1,0),""))</f>
        <v/>
      </c>
      <c r="D16" s="5" t="str">
        <f>IFERROR(HLOOKUP(D$2,'2.源数据-产品分析-全商品'!D$6:D$1000,ROW()-1,0),"")</f>
        <v/>
      </c>
      <c r="E16" s="5" t="str">
        <f>IFERROR(HLOOKUP(E$2,'2.源数据-产品分析-全商品'!E$6:E$1000,ROW()-1,0),"")</f>
        <v/>
      </c>
      <c r="F16" s="5" t="str">
        <f>IFERROR(VALUE(HLOOKUP(F$2,'2.源数据-产品分析-全商品'!F$6:F$1000,ROW()-1,0)),"")</f>
        <v/>
      </c>
      <c r="G16" s="5" t="str">
        <f>IFERROR(VALUE(HLOOKUP(G$2,'2.源数据-产品分析-全商品'!G$6:G$1000,ROW()-1,0)),"")</f>
        <v/>
      </c>
      <c r="H16" s="5" t="str">
        <f>IFERROR(HLOOKUP(H$2,'2.源数据-产品分析-全商品'!H$6:H$1000,ROW()-1,0),"")</f>
        <v/>
      </c>
      <c r="I16" s="5" t="str">
        <f>IFERROR(VALUE(HLOOKUP(I$2,'2.源数据-产品分析-全商品'!I$6:I$1000,ROW()-1,0)),"")</f>
        <v/>
      </c>
      <c r="J16" s="60" t="str">
        <f>IFERROR(IF($J$2="","",INDEX('产品报告-整理'!G:G,MATCH(产品建议!A16,'产品报告-整理'!A:A,0))),"")</f>
        <v/>
      </c>
      <c r="K16" s="5" t="str">
        <f>IFERROR(IF($K$2="","",VALUE(INDEX('产品报告-整理'!E:E,MATCH(产品建议!A16,'产品报告-整理'!A:A,0)))),0)</f>
        <v/>
      </c>
      <c r="L16" s="5" t="str">
        <f>IFERROR(VALUE(HLOOKUP(L$2,'2.源数据-产品分析-全商品'!J$6:J$1000,ROW()-1,0)),"")</f>
        <v/>
      </c>
      <c r="M16" s="5" t="str">
        <f>IFERROR(VALUE(HLOOKUP(M$2,'2.源数据-产品分析-全商品'!K$6:K$1000,ROW()-1,0)),"")</f>
        <v/>
      </c>
      <c r="N16" s="5" t="str">
        <f>IFERROR(HLOOKUP(N$2,'2.源数据-产品分析-全商品'!L$6:L$1000,ROW()-1,0),"")</f>
        <v/>
      </c>
      <c r="O16" s="5" t="str">
        <f>IF($O$2='产品报告-整理'!$K$1,IFERROR(INDEX('产品报告-整理'!S:S,MATCH(产品建议!A16,'产品报告-整理'!L:L,0)),""),(IFERROR(VALUE(HLOOKUP(O$2,'2.源数据-产品分析-全商品'!M$6:M$1000,ROW()-1,0)),"")))</f>
        <v/>
      </c>
      <c r="P16" s="5" t="str">
        <f>IF($P$2='产品报告-整理'!$V$1,IFERROR(INDEX('产品报告-整理'!AD:AD,MATCH(产品建议!A16,'产品报告-整理'!W:W,0)),""),(IFERROR(VALUE(HLOOKUP(P$2,'2.源数据-产品分析-全商品'!N$6:N$1000,ROW()-1,0)),"")))</f>
        <v/>
      </c>
      <c r="Q16" s="5" t="str">
        <f>IF($Q$2='产品报告-整理'!$AG$1,IFERROR(INDEX('产品报告-整理'!AO:AO,MATCH(产品建议!A16,'产品报告-整理'!AH:AH,0)),""),(IFERROR(VALUE(HLOOKUP(Q$2,'2.源数据-产品分析-全商品'!O$6:O$1000,ROW()-1,0)),"")))</f>
        <v/>
      </c>
      <c r="R16" s="5" t="str">
        <f>IF($R$2='产品报告-整理'!$AR$1,IFERROR(INDEX('产品报告-整理'!AZ:AZ,MATCH(产品建议!A16,'产品报告-整理'!AS:AS,0)),""),(IFERROR(VALUE(HLOOKUP(R$2,'2.源数据-产品分析-全商品'!P$6:P$1000,ROW()-1,0)),"")))</f>
        <v/>
      </c>
      <c r="S16" s="5" t="str">
        <f>IF($S$2='产品报告-整理'!$BC$1,IFERROR(INDEX('产品报告-整理'!BK:BK,MATCH(产品建议!A16,'产品报告-整理'!BD:BD,0)),""),(IFERROR(VALUE(HLOOKUP(S$2,'2.源数据-产品分析-全商品'!Q$6:Q$1000,ROW()-1,0)),"")))</f>
        <v/>
      </c>
      <c r="T16" s="5" t="str">
        <f>IFERROR(HLOOKUP("产品负责人",'2.源数据-产品分析-全商品'!R$6:R$1000,ROW()-1,0),"")</f>
        <v/>
      </c>
      <c r="U16" s="5" t="str">
        <f>IFERROR(VALUE(HLOOKUP(U$2,'2.源数据-产品分析-全商品'!S$6:S$1000,ROW()-1,0)),"")</f>
        <v/>
      </c>
      <c r="V16" s="5" t="str">
        <f>IFERROR(VALUE(HLOOKUP(V$2,'2.源数据-产品分析-全商品'!T$6:T$1000,ROW()-1,0)),"")</f>
        <v/>
      </c>
      <c r="W16" s="5" t="str">
        <f>IF(OR($A$3=""),"",IF(OR($W$2="优爆品"),(IF(COUNTIF('2-2.源数据-产品分析-优品'!A:A,产品建议!A16)&gt;0,"是","")&amp;IF(COUNTIF('2-3.源数据-产品分析-爆品'!A:A,产品建议!A16)&gt;0,"是","")),IF(OR($W$2="P4P点击量"),((IFERROR(INDEX('产品报告-整理'!D:D,MATCH(产品建议!A16,'产品报告-整理'!A:A,0)),""))),((IF(COUNTIF('2-2.源数据-产品分析-优品'!A:A,产品建议!A16)&gt;0,"是",""))))))</f>
        <v/>
      </c>
      <c r="X16" s="5" t="str">
        <f>IF(OR($A$3=""),"",IF(OR($W$2="优爆品"),((IFERROR(INDEX('产品报告-整理'!D:D,MATCH(产品建议!A16,'产品报告-整理'!A:A,0)),"")&amp;" → "&amp;(IFERROR(TEXT(INDEX('产品报告-整理'!D:D,MATCH(产品建议!A16,'产品报告-整理'!A:A,0))/G16,"0%"),"")))),IF(OR($W$2="P4P点击量"),((IF($W$2="P4P点击量",IFERROR(TEXT(W16/G16,"0%"),"")))),(((IF(COUNTIF('2-3.源数据-产品分析-爆品'!A:A,产品建议!A16)&gt;0,"是","")))))))</f>
        <v/>
      </c>
      <c r="Y16" s="9" t="str">
        <f>IF(AND($Y$2="直通车总消费",'产品报告-整理'!$BN$1="推荐广告"),IFERROR(INDEX('产品报告-整理'!H:H,MATCH(产品建议!A16,'产品报告-整理'!A:A,0)),0)+IFERROR(INDEX('产品报告-整理'!BV:BV,MATCH(产品建议!A16,'产品报告-整理'!BO:BO,0)),0),IFERROR(INDEX('产品报告-整理'!H:H,MATCH(产品建议!A16,'产品报告-整理'!A:A,0)),0))</f>
        <v/>
      </c>
      <c r="Z16" s="9" t="str">
        <f t="shared" si="3"/>
        <v/>
      </c>
      <c r="AA16" s="8" t="str">
        <f t="shared" si="1"/>
        <v/>
      </c>
      <c r="AB16" s="5" t="str">
        <f t="shared" si="2"/>
        <v/>
      </c>
      <c r="AC16" s="24"/>
      <c r="AD16" s="15" t="str">
        <f>IF($AD$1="  ",IFERROR(IF(AND(Y16="未推广",L16&gt;0),"加入P4P推广 ","")&amp;IF(AND(OR(W16="是",X16="是"),Y16=0),"优爆品加推广 ","")&amp;IF(AND(C16="N",L16&gt;0),"增加橱窗绑定 ","")&amp;IF(AND(OR(Z16&gt;$Z$1*4.5,AB16&gt;$AB$1*4.5),Y16&lt;&gt;0,Y16&gt;$AB$1*2,G16&gt;($G$1/$L$1)*1),"放弃P4P推广 ","")&amp;IF(AND(AB16&gt;$AB$1*1.2,AB16&lt;$AB$1*4.5,Y16&gt;0),"优化询盘成本 ","")&amp;IF(AND(Z16&gt;$Z$1*1.2,Z16&lt;$Z$1*4.5,Y16&gt;0),"优化商机成本 ","")&amp;IF(AND(Y16&lt;&gt;0,L16&gt;0,AB16&lt;$AB$1*1.2),"加大询盘获取 ","")&amp;IF(AND(Y16&lt;&gt;0,K16&gt;0,Z16&lt;$Z$1*1.2),"加大商机获取 ","")&amp;IF(AND(L16=0,C16="Y",G16&gt;($G$1/$L$1*1.5)),"解绑橱窗绑定 ",""),"请去左表粘贴源数据"),"")</f>
        <v/>
      </c>
      <c r="AE16" s="9"/>
      <c r="AF16" s="9"/>
      <c r="AG16" s="27" t="str">
        <f>IF($AD$1="  ","优爆品消耗 ","")</f>
        <v/>
      </c>
      <c r="AH16" s="26" t="str">
        <f>IF($AD$1="  ",SUMIFS(Y:Y,W:W,"是")+SUMIFS(Y:Y,X:X,"是"),"")</f>
        <v/>
      </c>
      <c r="AI16" s="17"/>
      <c r="AJ16" s="17"/>
      <c r="AK16" s="17"/>
    </row>
    <row r="17" spans="1:37">
      <c r="A17" s="5" t="str">
        <f>IFERROR(HLOOKUP(A$2,'2.源数据-产品分析-全商品'!A$6:A$1000,ROW()-1,0),"")</f>
        <v/>
      </c>
      <c r="B17" s="5" t="str">
        <f>IFERROR(HLOOKUP(B$2,'2.源数据-产品分析-全商品'!B$6:B$1000,ROW()-1,0),"")</f>
        <v/>
      </c>
      <c r="C17" s="5" t="str">
        <f>CLEAN(IFERROR(HLOOKUP(C$2,'2.源数据-产品分析-全商品'!C$6:C$1000,ROW()-1,0),""))</f>
        <v/>
      </c>
      <c r="D17" s="5" t="str">
        <f>IFERROR(HLOOKUP(D$2,'2.源数据-产品分析-全商品'!D$6:D$1000,ROW()-1,0),"")</f>
        <v/>
      </c>
      <c r="E17" s="5" t="str">
        <f>IFERROR(HLOOKUP(E$2,'2.源数据-产品分析-全商品'!E$6:E$1000,ROW()-1,0),"")</f>
        <v/>
      </c>
      <c r="F17" s="5" t="str">
        <f>IFERROR(VALUE(HLOOKUP(F$2,'2.源数据-产品分析-全商品'!F$6:F$1000,ROW()-1,0)),"")</f>
        <v/>
      </c>
      <c r="G17" s="5" t="str">
        <f>IFERROR(VALUE(HLOOKUP(G$2,'2.源数据-产品分析-全商品'!G$6:G$1000,ROW()-1,0)),"")</f>
        <v/>
      </c>
      <c r="H17" s="5" t="str">
        <f>IFERROR(HLOOKUP(H$2,'2.源数据-产品分析-全商品'!H$6:H$1000,ROW()-1,0),"")</f>
        <v/>
      </c>
      <c r="I17" s="5" t="str">
        <f>IFERROR(VALUE(HLOOKUP(I$2,'2.源数据-产品分析-全商品'!I$6:I$1000,ROW()-1,0)),"")</f>
        <v/>
      </c>
      <c r="J17" s="60" t="str">
        <f>IFERROR(IF($J$2="","",INDEX('产品报告-整理'!G:G,MATCH(产品建议!A17,'产品报告-整理'!A:A,0))),"")</f>
        <v/>
      </c>
      <c r="K17" s="5" t="str">
        <f>IFERROR(IF($K$2="","",VALUE(INDEX('产品报告-整理'!E:E,MATCH(产品建议!A17,'产品报告-整理'!A:A,0)))),0)</f>
        <v/>
      </c>
      <c r="L17" s="5" t="str">
        <f>IFERROR(VALUE(HLOOKUP(L$2,'2.源数据-产品分析-全商品'!J$6:J$1000,ROW()-1,0)),"")</f>
        <v/>
      </c>
      <c r="M17" s="5" t="str">
        <f>IFERROR(VALUE(HLOOKUP(M$2,'2.源数据-产品分析-全商品'!K$6:K$1000,ROW()-1,0)),"")</f>
        <v/>
      </c>
      <c r="N17" s="5" t="str">
        <f>IFERROR(HLOOKUP(N$2,'2.源数据-产品分析-全商品'!L$6:L$1000,ROW()-1,0),"")</f>
        <v/>
      </c>
      <c r="O17" s="5" t="str">
        <f>IF($O$2='产品报告-整理'!$K$1,IFERROR(INDEX('产品报告-整理'!S:S,MATCH(产品建议!A17,'产品报告-整理'!L:L,0)),""),(IFERROR(VALUE(HLOOKUP(O$2,'2.源数据-产品分析-全商品'!M$6:M$1000,ROW()-1,0)),"")))</f>
        <v/>
      </c>
      <c r="P17" s="5" t="str">
        <f>IF($P$2='产品报告-整理'!$V$1,IFERROR(INDEX('产品报告-整理'!AD:AD,MATCH(产品建议!A17,'产品报告-整理'!W:W,0)),""),(IFERROR(VALUE(HLOOKUP(P$2,'2.源数据-产品分析-全商品'!N$6:N$1000,ROW()-1,0)),"")))</f>
        <v/>
      </c>
      <c r="Q17" s="5" t="str">
        <f>IF($Q$2='产品报告-整理'!$AG$1,IFERROR(INDEX('产品报告-整理'!AO:AO,MATCH(产品建议!A17,'产品报告-整理'!AH:AH,0)),""),(IFERROR(VALUE(HLOOKUP(Q$2,'2.源数据-产品分析-全商品'!O$6:O$1000,ROW()-1,0)),"")))</f>
        <v/>
      </c>
      <c r="R17" s="5" t="str">
        <f>IF($R$2='产品报告-整理'!$AR$1,IFERROR(INDEX('产品报告-整理'!AZ:AZ,MATCH(产品建议!A17,'产品报告-整理'!AS:AS,0)),""),(IFERROR(VALUE(HLOOKUP(R$2,'2.源数据-产品分析-全商品'!P$6:P$1000,ROW()-1,0)),"")))</f>
        <v/>
      </c>
      <c r="S17" s="5" t="str">
        <f>IF($S$2='产品报告-整理'!$BC$1,IFERROR(INDEX('产品报告-整理'!BK:BK,MATCH(产品建议!A17,'产品报告-整理'!BD:BD,0)),""),(IFERROR(VALUE(HLOOKUP(S$2,'2.源数据-产品分析-全商品'!Q$6:Q$1000,ROW()-1,0)),"")))</f>
        <v/>
      </c>
      <c r="T17" s="5" t="str">
        <f>IFERROR(HLOOKUP("产品负责人",'2.源数据-产品分析-全商品'!R$6:R$1000,ROW()-1,0),"")</f>
        <v/>
      </c>
      <c r="U17" s="5" t="str">
        <f>IFERROR(VALUE(HLOOKUP(U$2,'2.源数据-产品分析-全商品'!S$6:S$1000,ROW()-1,0)),"")</f>
        <v/>
      </c>
      <c r="V17" s="5" t="str">
        <f>IFERROR(VALUE(HLOOKUP(V$2,'2.源数据-产品分析-全商品'!T$6:T$1000,ROW()-1,0)),"")</f>
        <v/>
      </c>
      <c r="W17" s="5" t="str">
        <f>IF(OR($A$3=""),"",IF(OR($W$2="优爆品"),(IF(COUNTIF('2-2.源数据-产品分析-优品'!A:A,产品建议!A17)&gt;0,"是","")&amp;IF(COUNTIF('2-3.源数据-产品分析-爆品'!A:A,产品建议!A17)&gt;0,"是","")),IF(OR($W$2="P4P点击量"),((IFERROR(INDEX('产品报告-整理'!D:D,MATCH(产品建议!A17,'产品报告-整理'!A:A,0)),""))),((IF(COUNTIF('2-2.源数据-产品分析-优品'!A:A,产品建议!A17)&gt;0,"是",""))))))</f>
        <v/>
      </c>
      <c r="X17" s="5" t="str">
        <f>IF(OR($A$3=""),"",IF(OR($W$2="优爆品"),((IFERROR(INDEX('产品报告-整理'!D:D,MATCH(产品建议!A17,'产品报告-整理'!A:A,0)),"")&amp;" → "&amp;(IFERROR(TEXT(INDEX('产品报告-整理'!D:D,MATCH(产品建议!A17,'产品报告-整理'!A:A,0))/G17,"0%"),"")))),IF(OR($W$2="P4P点击量"),((IF($W$2="P4P点击量",IFERROR(TEXT(W17/G17,"0%"),"")))),(((IF(COUNTIF('2-3.源数据-产品分析-爆品'!A:A,产品建议!A17)&gt;0,"是","")))))))</f>
        <v/>
      </c>
      <c r="Y17" s="9" t="str">
        <f>IF(AND($Y$2="直通车总消费",'产品报告-整理'!$BN$1="推荐广告"),IFERROR(INDEX('产品报告-整理'!H:H,MATCH(产品建议!A17,'产品报告-整理'!A:A,0)),0)+IFERROR(INDEX('产品报告-整理'!BV:BV,MATCH(产品建议!A17,'产品报告-整理'!BO:BO,0)),0),IFERROR(INDEX('产品报告-整理'!H:H,MATCH(产品建议!A17,'产品报告-整理'!A:A,0)),0))</f>
        <v/>
      </c>
      <c r="Z17" s="9" t="str">
        <f t="shared" si="3"/>
        <v/>
      </c>
      <c r="AA17" s="8" t="str">
        <f t="shared" si="1"/>
        <v/>
      </c>
      <c r="AB17" s="5" t="str">
        <f t="shared" si="2"/>
        <v/>
      </c>
      <c r="AC17" s="24"/>
      <c r="AD17" s="15" t="str">
        <f>IF($AD$1="  ",IFERROR(IF(AND(Y17="未推广",L17&gt;0),"加入P4P推广 ","")&amp;IF(AND(OR(W17="是",X17="是"),Y17=0),"优爆品加推广 ","")&amp;IF(AND(C17="N",L17&gt;0),"增加橱窗绑定 ","")&amp;IF(AND(OR(Z17&gt;$Z$1*4.5,AB17&gt;$AB$1*4.5),Y17&lt;&gt;0,Y17&gt;$AB$1*2,G17&gt;($G$1/$L$1)*1),"放弃P4P推广 ","")&amp;IF(AND(AB17&gt;$AB$1*1.2,AB17&lt;$AB$1*4.5,Y17&gt;0),"优化询盘成本 ","")&amp;IF(AND(Z17&gt;$Z$1*1.2,Z17&lt;$Z$1*4.5,Y17&gt;0),"优化商机成本 ","")&amp;IF(AND(Y17&lt;&gt;0,L17&gt;0,AB17&lt;$AB$1*1.2),"加大询盘获取 ","")&amp;IF(AND(Y17&lt;&gt;0,K17&gt;0,Z17&lt;$Z$1*1.2),"加大商机获取 ","")&amp;IF(AND(L17=0,C17="Y",G17&gt;($G$1/$L$1*1.5)),"解绑橱窗绑定 ",""),"请去左表粘贴源数据"),"")</f>
        <v/>
      </c>
      <c r="AE17" s="9"/>
      <c r="AF17" s="9"/>
      <c r="AG17" s="27" t="str">
        <f>IF($AD$1="  ","优爆品消耗占比 ","")</f>
        <v/>
      </c>
      <c r="AH17" s="28" t="str">
        <f>IF($AD$1="  ",IFERROR(AH16/Y1,""),"")</f>
        <v/>
      </c>
      <c r="AI17" s="17"/>
      <c r="AJ17" s="17"/>
      <c r="AK17" s="17"/>
    </row>
    <row r="18" spans="1:37">
      <c r="A18" s="5" t="str">
        <f>IFERROR(HLOOKUP(A$2,'2.源数据-产品分析-全商品'!A$6:A$1000,ROW()-1,0),"")</f>
        <v/>
      </c>
      <c r="B18" s="5" t="str">
        <f>IFERROR(HLOOKUP(B$2,'2.源数据-产品分析-全商品'!B$6:B$1000,ROW()-1,0),"")</f>
        <v/>
      </c>
      <c r="C18" s="5" t="str">
        <f>CLEAN(IFERROR(HLOOKUP(C$2,'2.源数据-产品分析-全商品'!C$6:C$1000,ROW()-1,0),""))</f>
        <v/>
      </c>
      <c r="D18" s="5" t="str">
        <f>IFERROR(HLOOKUP(D$2,'2.源数据-产品分析-全商品'!D$6:D$1000,ROW()-1,0),"")</f>
        <v/>
      </c>
      <c r="E18" s="5" t="str">
        <f>IFERROR(HLOOKUP(E$2,'2.源数据-产品分析-全商品'!E$6:E$1000,ROW()-1,0),"")</f>
        <v/>
      </c>
      <c r="F18" s="5" t="str">
        <f>IFERROR(VALUE(HLOOKUP(F$2,'2.源数据-产品分析-全商品'!F$6:F$1000,ROW()-1,0)),"")</f>
        <v/>
      </c>
      <c r="G18" s="5" t="str">
        <f>IFERROR(VALUE(HLOOKUP(G$2,'2.源数据-产品分析-全商品'!G$6:G$1000,ROW()-1,0)),"")</f>
        <v/>
      </c>
      <c r="H18" s="5" t="str">
        <f>IFERROR(HLOOKUP(H$2,'2.源数据-产品分析-全商品'!H$6:H$1000,ROW()-1,0),"")</f>
        <v/>
      </c>
      <c r="I18" s="5" t="str">
        <f>IFERROR(VALUE(HLOOKUP(I$2,'2.源数据-产品分析-全商品'!I$6:I$1000,ROW()-1,0)),"")</f>
        <v/>
      </c>
      <c r="J18" s="60" t="str">
        <f>IFERROR(IF($J$2="","",INDEX('产品报告-整理'!G:G,MATCH(产品建议!A18,'产品报告-整理'!A:A,0))),"")</f>
        <v/>
      </c>
      <c r="K18" s="5" t="str">
        <f>IFERROR(IF($K$2="","",VALUE(INDEX('产品报告-整理'!E:E,MATCH(产品建议!A18,'产品报告-整理'!A:A,0)))),0)</f>
        <v/>
      </c>
      <c r="L18" s="5" t="str">
        <f>IFERROR(VALUE(HLOOKUP(L$2,'2.源数据-产品分析-全商品'!J$6:J$1000,ROW()-1,0)),"")</f>
        <v/>
      </c>
      <c r="M18" s="5" t="str">
        <f>IFERROR(VALUE(HLOOKUP(M$2,'2.源数据-产品分析-全商品'!K$6:K$1000,ROW()-1,0)),"")</f>
        <v/>
      </c>
      <c r="N18" s="5" t="str">
        <f>IFERROR(HLOOKUP(N$2,'2.源数据-产品分析-全商品'!L$6:L$1000,ROW()-1,0),"")</f>
        <v/>
      </c>
      <c r="O18" s="5" t="str">
        <f>IF($O$2='产品报告-整理'!$K$1,IFERROR(INDEX('产品报告-整理'!S:S,MATCH(产品建议!A18,'产品报告-整理'!L:L,0)),""),(IFERROR(VALUE(HLOOKUP(O$2,'2.源数据-产品分析-全商品'!M$6:M$1000,ROW()-1,0)),"")))</f>
        <v/>
      </c>
      <c r="P18" s="5" t="str">
        <f>IF($P$2='产品报告-整理'!$V$1,IFERROR(INDEX('产品报告-整理'!AD:AD,MATCH(产品建议!A18,'产品报告-整理'!W:W,0)),""),(IFERROR(VALUE(HLOOKUP(P$2,'2.源数据-产品分析-全商品'!N$6:N$1000,ROW()-1,0)),"")))</f>
        <v/>
      </c>
      <c r="Q18" s="5" t="str">
        <f>IF($Q$2='产品报告-整理'!$AG$1,IFERROR(INDEX('产品报告-整理'!AO:AO,MATCH(产品建议!A18,'产品报告-整理'!AH:AH,0)),""),(IFERROR(VALUE(HLOOKUP(Q$2,'2.源数据-产品分析-全商品'!O$6:O$1000,ROW()-1,0)),"")))</f>
        <v/>
      </c>
      <c r="R18" s="5" t="str">
        <f>IF($R$2='产品报告-整理'!$AR$1,IFERROR(INDEX('产品报告-整理'!AZ:AZ,MATCH(产品建议!A18,'产品报告-整理'!AS:AS,0)),""),(IFERROR(VALUE(HLOOKUP(R$2,'2.源数据-产品分析-全商品'!P$6:P$1000,ROW()-1,0)),"")))</f>
        <v/>
      </c>
      <c r="S18" s="5" t="str">
        <f>IF($S$2='产品报告-整理'!$BC$1,IFERROR(INDEX('产品报告-整理'!BK:BK,MATCH(产品建议!A18,'产品报告-整理'!BD:BD,0)),""),(IFERROR(VALUE(HLOOKUP(S$2,'2.源数据-产品分析-全商品'!Q$6:Q$1000,ROW()-1,0)),"")))</f>
        <v/>
      </c>
      <c r="T18" s="5" t="str">
        <f>IFERROR(HLOOKUP("产品负责人",'2.源数据-产品分析-全商品'!R$6:R$1000,ROW()-1,0),"")</f>
        <v/>
      </c>
      <c r="U18" s="5" t="str">
        <f>IFERROR(VALUE(HLOOKUP(U$2,'2.源数据-产品分析-全商品'!S$6:S$1000,ROW()-1,0)),"")</f>
        <v/>
      </c>
      <c r="V18" s="5" t="str">
        <f>IFERROR(VALUE(HLOOKUP(V$2,'2.源数据-产品分析-全商品'!T$6:T$1000,ROW()-1,0)),"")</f>
        <v/>
      </c>
      <c r="W18" s="5" t="str">
        <f>IF(OR($A$3=""),"",IF(OR($W$2="优爆品"),(IF(COUNTIF('2-2.源数据-产品分析-优品'!A:A,产品建议!A18)&gt;0,"是","")&amp;IF(COUNTIF('2-3.源数据-产品分析-爆品'!A:A,产品建议!A18)&gt;0,"是","")),IF(OR($W$2="P4P点击量"),((IFERROR(INDEX('产品报告-整理'!D:D,MATCH(产品建议!A18,'产品报告-整理'!A:A,0)),""))),((IF(COUNTIF('2-2.源数据-产品分析-优品'!A:A,产品建议!A18)&gt;0,"是",""))))))</f>
        <v/>
      </c>
      <c r="X18" s="5" t="str">
        <f>IF(OR($A$3=""),"",IF(OR($W$2="优爆品"),((IFERROR(INDEX('产品报告-整理'!D:D,MATCH(产品建议!A18,'产品报告-整理'!A:A,0)),"")&amp;" → "&amp;(IFERROR(TEXT(INDEX('产品报告-整理'!D:D,MATCH(产品建议!A18,'产品报告-整理'!A:A,0))/G18,"0%"),"")))),IF(OR($W$2="P4P点击量"),((IF($W$2="P4P点击量",IFERROR(TEXT(W18/G18,"0%"),"")))),(((IF(COUNTIF('2-3.源数据-产品分析-爆品'!A:A,产品建议!A18)&gt;0,"是","")))))))</f>
        <v/>
      </c>
      <c r="Y18" s="9" t="str">
        <f>IF(AND($Y$2="直通车总消费",'产品报告-整理'!$BN$1="推荐广告"),IFERROR(INDEX('产品报告-整理'!H:H,MATCH(产品建议!A18,'产品报告-整理'!A:A,0)),0)+IFERROR(INDEX('产品报告-整理'!BV:BV,MATCH(产品建议!A18,'产品报告-整理'!BO:BO,0)),0),IFERROR(INDEX('产品报告-整理'!H:H,MATCH(产品建议!A18,'产品报告-整理'!A:A,0)),0))</f>
        <v/>
      </c>
      <c r="Z18" s="9" t="str">
        <f t="shared" si="3"/>
        <v/>
      </c>
      <c r="AA18" s="8" t="str">
        <f t="shared" si="1"/>
        <v/>
      </c>
      <c r="AB18" s="5" t="str">
        <f t="shared" si="2"/>
        <v/>
      </c>
      <c r="AC18" s="24"/>
      <c r="AD18" s="15" t="str">
        <f>IF($AD$1="  ",IFERROR(IF(AND(Y18="未推广",L18&gt;0),"加入P4P推广 ","")&amp;IF(AND(OR(W18="是",X18="是"),Y18=0),"优爆品加推广 ","")&amp;IF(AND(C18="N",L18&gt;0),"增加橱窗绑定 ","")&amp;IF(AND(OR(Z18&gt;$Z$1*4.5,AB18&gt;$AB$1*4.5),Y18&lt;&gt;0,Y18&gt;$AB$1*2,G18&gt;($G$1/$L$1)*1),"放弃P4P推广 ","")&amp;IF(AND(AB18&gt;$AB$1*1.2,AB18&lt;$AB$1*4.5,Y18&gt;0),"优化询盘成本 ","")&amp;IF(AND(Z18&gt;$Z$1*1.2,Z18&lt;$Z$1*4.5,Y18&gt;0),"优化商机成本 ","")&amp;IF(AND(Y18&lt;&gt;0,L18&gt;0,AB18&lt;$AB$1*1.2),"加大询盘获取 ","")&amp;IF(AND(Y18&lt;&gt;0,K18&gt;0,Z18&lt;$Z$1*1.2),"加大商机获取 ","")&amp;IF(AND(L18=0,C18="Y",G18&gt;($G$1/$L$1*1.5)),"解绑橱窗绑定 ",""),"请去左表粘贴源数据"),"")</f>
        <v/>
      </c>
      <c r="AE18" s="9"/>
      <c r="AF18" s="9"/>
      <c r="AG18" s="49" t="str">
        <f>IF(AND((1000-COUNTIF(AC3:AC1002,""))&gt;10,(1000-COUNTIF(AC3:AC1002,""))&gt;((COUNTIFS(AD:AD,"&gt;0")-1)*0.2)+1),"微信交流群","")</f>
        <v/>
      </c>
      <c r="AH18" s="20"/>
      <c r="AI18" s="17"/>
      <c r="AJ18" s="17"/>
      <c r="AK18" s="17"/>
    </row>
    <row r="19" spans="1:37">
      <c r="A19" s="5" t="str">
        <f>IFERROR(HLOOKUP(A$2,'2.源数据-产品分析-全商品'!A$6:A$1000,ROW()-1,0),"")</f>
        <v/>
      </c>
      <c r="B19" s="5" t="str">
        <f>IFERROR(HLOOKUP(B$2,'2.源数据-产品分析-全商品'!B$6:B$1000,ROW()-1,0),"")</f>
        <v/>
      </c>
      <c r="C19" s="5" t="str">
        <f>CLEAN(IFERROR(HLOOKUP(C$2,'2.源数据-产品分析-全商品'!C$6:C$1000,ROW()-1,0),""))</f>
        <v/>
      </c>
      <c r="D19" s="5" t="str">
        <f>IFERROR(HLOOKUP(D$2,'2.源数据-产品分析-全商品'!D$6:D$1000,ROW()-1,0),"")</f>
        <v/>
      </c>
      <c r="E19" s="5" t="str">
        <f>IFERROR(HLOOKUP(E$2,'2.源数据-产品分析-全商品'!E$6:E$1000,ROW()-1,0),"")</f>
        <v/>
      </c>
      <c r="F19" s="5" t="str">
        <f>IFERROR(VALUE(HLOOKUP(F$2,'2.源数据-产品分析-全商品'!F$6:F$1000,ROW()-1,0)),"")</f>
        <v/>
      </c>
      <c r="G19" s="5" t="str">
        <f>IFERROR(VALUE(HLOOKUP(G$2,'2.源数据-产品分析-全商品'!G$6:G$1000,ROW()-1,0)),"")</f>
        <v/>
      </c>
      <c r="H19" s="5" t="str">
        <f>IFERROR(HLOOKUP(H$2,'2.源数据-产品分析-全商品'!H$6:H$1000,ROW()-1,0),"")</f>
        <v/>
      </c>
      <c r="I19" s="5" t="str">
        <f>IFERROR(VALUE(HLOOKUP(I$2,'2.源数据-产品分析-全商品'!I$6:I$1000,ROW()-1,0)),"")</f>
        <v/>
      </c>
      <c r="J19" s="60" t="str">
        <f>IFERROR(IF($J$2="","",INDEX('产品报告-整理'!G:G,MATCH(产品建议!A19,'产品报告-整理'!A:A,0))),"")</f>
        <v/>
      </c>
      <c r="K19" s="5" t="str">
        <f>IFERROR(IF($K$2="","",VALUE(INDEX('产品报告-整理'!E:E,MATCH(产品建议!A19,'产品报告-整理'!A:A,0)))),0)</f>
        <v/>
      </c>
      <c r="L19" s="5" t="str">
        <f>IFERROR(VALUE(HLOOKUP(L$2,'2.源数据-产品分析-全商品'!J$6:J$1000,ROW()-1,0)),"")</f>
        <v/>
      </c>
      <c r="M19" s="5" t="str">
        <f>IFERROR(VALUE(HLOOKUP(M$2,'2.源数据-产品分析-全商品'!K$6:K$1000,ROW()-1,0)),"")</f>
        <v/>
      </c>
      <c r="N19" s="5" t="str">
        <f>IFERROR(HLOOKUP(N$2,'2.源数据-产品分析-全商品'!L$6:L$1000,ROW()-1,0),"")</f>
        <v/>
      </c>
      <c r="O19" s="5" t="str">
        <f>IF($O$2='产品报告-整理'!$K$1,IFERROR(INDEX('产品报告-整理'!S:S,MATCH(产品建议!A19,'产品报告-整理'!L:L,0)),""),(IFERROR(VALUE(HLOOKUP(O$2,'2.源数据-产品分析-全商品'!M$6:M$1000,ROW()-1,0)),"")))</f>
        <v/>
      </c>
      <c r="P19" s="5" t="str">
        <f>IF($P$2='产品报告-整理'!$V$1,IFERROR(INDEX('产品报告-整理'!AD:AD,MATCH(产品建议!A19,'产品报告-整理'!W:W,0)),""),(IFERROR(VALUE(HLOOKUP(P$2,'2.源数据-产品分析-全商品'!N$6:N$1000,ROW()-1,0)),"")))</f>
        <v/>
      </c>
      <c r="Q19" s="5" t="str">
        <f>IF($Q$2='产品报告-整理'!$AG$1,IFERROR(INDEX('产品报告-整理'!AO:AO,MATCH(产品建议!A19,'产品报告-整理'!AH:AH,0)),""),(IFERROR(VALUE(HLOOKUP(Q$2,'2.源数据-产品分析-全商品'!O$6:O$1000,ROW()-1,0)),"")))</f>
        <v/>
      </c>
      <c r="R19" s="5" t="str">
        <f>IF($R$2='产品报告-整理'!$AR$1,IFERROR(INDEX('产品报告-整理'!AZ:AZ,MATCH(产品建议!A19,'产品报告-整理'!AS:AS,0)),""),(IFERROR(VALUE(HLOOKUP(R$2,'2.源数据-产品分析-全商品'!P$6:P$1000,ROW()-1,0)),"")))</f>
        <v/>
      </c>
      <c r="S19" s="5" t="str">
        <f>IF($S$2='产品报告-整理'!$BC$1,IFERROR(INDEX('产品报告-整理'!BK:BK,MATCH(产品建议!A19,'产品报告-整理'!BD:BD,0)),""),(IFERROR(VALUE(HLOOKUP(S$2,'2.源数据-产品分析-全商品'!Q$6:Q$1000,ROW()-1,0)),"")))</f>
        <v/>
      </c>
      <c r="T19" s="5" t="str">
        <f>IFERROR(HLOOKUP("产品负责人",'2.源数据-产品分析-全商品'!R$6:R$1000,ROW()-1,0),"")</f>
        <v/>
      </c>
      <c r="U19" s="5" t="str">
        <f>IFERROR(VALUE(HLOOKUP(U$2,'2.源数据-产品分析-全商品'!S$6:S$1000,ROW()-1,0)),"")</f>
        <v/>
      </c>
      <c r="V19" s="5" t="str">
        <f>IFERROR(VALUE(HLOOKUP(V$2,'2.源数据-产品分析-全商品'!T$6:T$1000,ROW()-1,0)),"")</f>
        <v/>
      </c>
      <c r="W19" s="5" t="str">
        <f>IF(OR($A$3=""),"",IF(OR($W$2="优爆品"),(IF(COUNTIF('2-2.源数据-产品分析-优品'!A:A,产品建议!A19)&gt;0,"是","")&amp;IF(COUNTIF('2-3.源数据-产品分析-爆品'!A:A,产品建议!A19)&gt;0,"是","")),IF(OR($W$2="P4P点击量"),((IFERROR(INDEX('产品报告-整理'!D:D,MATCH(产品建议!A19,'产品报告-整理'!A:A,0)),""))),((IF(COUNTIF('2-2.源数据-产品分析-优品'!A:A,产品建议!A19)&gt;0,"是",""))))))</f>
        <v/>
      </c>
      <c r="X19" s="5" t="str">
        <f>IF(OR($A$3=""),"",IF(OR($W$2="优爆品"),((IFERROR(INDEX('产品报告-整理'!D:D,MATCH(产品建议!A19,'产品报告-整理'!A:A,0)),"")&amp;" → "&amp;(IFERROR(TEXT(INDEX('产品报告-整理'!D:D,MATCH(产品建议!A19,'产品报告-整理'!A:A,0))/G19,"0%"),"")))),IF(OR($W$2="P4P点击量"),((IF($W$2="P4P点击量",IFERROR(TEXT(W19/G19,"0%"),"")))),(((IF(COUNTIF('2-3.源数据-产品分析-爆品'!A:A,产品建议!A19)&gt;0,"是","")))))))</f>
        <v/>
      </c>
      <c r="Y19" s="9" t="str">
        <f>IF(AND($Y$2="直通车总消费",'产品报告-整理'!$BN$1="推荐广告"),IFERROR(INDEX('产品报告-整理'!H:H,MATCH(产品建议!A19,'产品报告-整理'!A:A,0)),0)+IFERROR(INDEX('产品报告-整理'!BV:BV,MATCH(产品建议!A19,'产品报告-整理'!BO:BO,0)),0),IFERROR(INDEX('产品报告-整理'!H:H,MATCH(产品建议!A19,'产品报告-整理'!A:A,0)),0))</f>
        <v/>
      </c>
      <c r="Z19" s="9" t="str">
        <f t="shared" si="3"/>
        <v/>
      </c>
      <c r="AA19" s="8" t="str">
        <f t="shared" si="1"/>
        <v/>
      </c>
      <c r="AB19" s="5" t="str">
        <f t="shared" si="2"/>
        <v/>
      </c>
      <c r="AC19" s="24"/>
      <c r="AD19" s="15" t="str">
        <f>IF($AD$1="  ",IFERROR(IF(AND(Y19="未推广",L19&gt;0),"加入P4P推广 ","")&amp;IF(AND(OR(W19="是",X19="是"),Y19=0),"优爆品加推广 ","")&amp;IF(AND(C19="N",L19&gt;0),"增加橱窗绑定 ","")&amp;IF(AND(OR(Z19&gt;$Z$1*4.5,AB19&gt;$AB$1*4.5),Y19&lt;&gt;0,Y19&gt;$AB$1*2,G19&gt;($G$1/$L$1)*1),"放弃P4P推广 ","")&amp;IF(AND(AB19&gt;$AB$1*1.2,AB19&lt;$AB$1*4.5,Y19&gt;0),"优化询盘成本 ","")&amp;IF(AND(Z19&gt;$Z$1*1.2,Z19&lt;$Z$1*4.5,Y19&gt;0),"优化商机成本 ","")&amp;IF(AND(Y19&lt;&gt;0,L19&gt;0,AB19&lt;$AB$1*1.2),"加大询盘获取 ","")&amp;IF(AND(Y19&lt;&gt;0,K19&gt;0,Z19&lt;$Z$1*1.2),"加大商机获取 ","")&amp;IF(AND(L19=0,C19="Y",G19&gt;($G$1/$L$1*1.5)),"解绑橱窗绑定 ",""),"请去左表粘贴源数据"),"")</f>
        <v/>
      </c>
      <c r="AE19" s="9"/>
      <c r="AF19" s="9"/>
      <c r="AG19" s="46" t="str">
        <f ca="1">IFERROR(IF(AND(MATCH("密码",AE:AE,)=(MONTH(TODAY())+DAY(TODAY())+HOUR(NOW()))),"工具表3的解锁密码是：cepin333",""),"")</f>
        <v/>
      </c>
      <c r="AH19" s="20"/>
      <c r="AI19" s="17"/>
      <c r="AJ19" s="17"/>
      <c r="AK19" s="17"/>
    </row>
    <row r="20" spans="1:37">
      <c r="A20" s="5" t="str">
        <f>IFERROR(HLOOKUP(A$2,'2.源数据-产品分析-全商品'!A$6:A$1000,ROW()-1,0),"")</f>
        <v/>
      </c>
      <c r="B20" s="5" t="str">
        <f>IFERROR(HLOOKUP(B$2,'2.源数据-产品分析-全商品'!B$6:B$1000,ROW()-1,0),"")</f>
        <v/>
      </c>
      <c r="C20" s="5" t="str">
        <f>CLEAN(IFERROR(HLOOKUP(C$2,'2.源数据-产品分析-全商品'!C$6:C$1000,ROW()-1,0),""))</f>
        <v/>
      </c>
      <c r="D20" s="5" t="str">
        <f>IFERROR(HLOOKUP(D$2,'2.源数据-产品分析-全商品'!D$6:D$1000,ROW()-1,0),"")</f>
        <v/>
      </c>
      <c r="E20" s="5" t="str">
        <f>IFERROR(HLOOKUP(E$2,'2.源数据-产品分析-全商品'!E$6:E$1000,ROW()-1,0),"")</f>
        <v/>
      </c>
      <c r="F20" s="5" t="str">
        <f>IFERROR(VALUE(HLOOKUP(F$2,'2.源数据-产品分析-全商品'!F$6:F$1000,ROW()-1,0)),"")</f>
        <v/>
      </c>
      <c r="G20" s="5" t="str">
        <f>IFERROR(VALUE(HLOOKUP(G$2,'2.源数据-产品分析-全商品'!G$6:G$1000,ROW()-1,0)),"")</f>
        <v/>
      </c>
      <c r="H20" s="5" t="str">
        <f>IFERROR(HLOOKUP(H$2,'2.源数据-产品分析-全商品'!H$6:H$1000,ROW()-1,0),"")</f>
        <v/>
      </c>
      <c r="I20" s="5" t="str">
        <f>IFERROR(VALUE(HLOOKUP(I$2,'2.源数据-产品分析-全商品'!I$6:I$1000,ROW()-1,0)),"")</f>
        <v/>
      </c>
      <c r="J20" s="60" t="str">
        <f>IFERROR(IF($J$2="","",INDEX('产品报告-整理'!G:G,MATCH(产品建议!A20,'产品报告-整理'!A:A,0))),"")</f>
        <v/>
      </c>
      <c r="K20" s="5" t="str">
        <f>IFERROR(IF($K$2="","",VALUE(INDEX('产品报告-整理'!E:E,MATCH(产品建议!A20,'产品报告-整理'!A:A,0)))),0)</f>
        <v/>
      </c>
      <c r="L20" s="5" t="str">
        <f>IFERROR(VALUE(HLOOKUP(L$2,'2.源数据-产品分析-全商品'!J$6:J$1000,ROW()-1,0)),"")</f>
        <v/>
      </c>
      <c r="M20" s="5" t="str">
        <f>IFERROR(VALUE(HLOOKUP(M$2,'2.源数据-产品分析-全商品'!K$6:K$1000,ROW()-1,0)),"")</f>
        <v/>
      </c>
      <c r="N20" s="5" t="str">
        <f>IFERROR(HLOOKUP(N$2,'2.源数据-产品分析-全商品'!L$6:L$1000,ROW()-1,0),"")</f>
        <v/>
      </c>
      <c r="O20" s="5" t="str">
        <f>IF($O$2='产品报告-整理'!$K$1,IFERROR(INDEX('产品报告-整理'!S:S,MATCH(产品建议!A20,'产品报告-整理'!L:L,0)),""),(IFERROR(VALUE(HLOOKUP(O$2,'2.源数据-产品分析-全商品'!M$6:M$1000,ROW()-1,0)),"")))</f>
        <v/>
      </c>
      <c r="P20" s="5" t="str">
        <f>IF($P$2='产品报告-整理'!$V$1,IFERROR(INDEX('产品报告-整理'!AD:AD,MATCH(产品建议!A20,'产品报告-整理'!W:W,0)),""),(IFERROR(VALUE(HLOOKUP(P$2,'2.源数据-产品分析-全商品'!N$6:N$1000,ROW()-1,0)),"")))</f>
        <v/>
      </c>
      <c r="Q20" s="5" t="str">
        <f>IF($Q$2='产品报告-整理'!$AG$1,IFERROR(INDEX('产品报告-整理'!AO:AO,MATCH(产品建议!A20,'产品报告-整理'!AH:AH,0)),""),(IFERROR(VALUE(HLOOKUP(Q$2,'2.源数据-产品分析-全商品'!O$6:O$1000,ROW()-1,0)),"")))</f>
        <v/>
      </c>
      <c r="R20" s="5" t="str">
        <f>IF($R$2='产品报告-整理'!$AR$1,IFERROR(INDEX('产品报告-整理'!AZ:AZ,MATCH(产品建议!A20,'产品报告-整理'!AS:AS,0)),""),(IFERROR(VALUE(HLOOKUP(R$2,'2.源数据-产品分析-全商品'!P$6:P$1000,ROW()-1,0)),"")))</f>
        <v/>
      </c>
      <c r="S20" s="5" t="str">
        <f>IF($S$2='产品报告-整理'!$BC$1,IFERROR(INDEX('产品报告-整理'!BK:BK,MATCH(产品建议!A20,'产品报告-整理'!BD:BD,0)),""),(IFERROR(VALUE(HLOOKUP(S$2,'2.源数据-产品分析-全商品'!Q$6:Q$1000,ROW()-1,0)),"")))</f>
        <v/>
      </c>
      <c r="T20" s="5" t="str">
        <f>IFERROR(HLOOKUP("产品负责人",'2.源数据-产品分析-全商品'!R$6:R$1000,ROW()-1,0),"")</f>
        <v/>
      </c>
      <c r="U20" s="5" t="str">
        <f>IFERROR(VALUE(HLOOKUP(U$2,'2.源数据-产品分析-全商品'!S$6:S$1000,ROW()-1,0)),"")</f>
        <v/>
      </c>
      <c r="V20" s="5" t="str">
        <f>IFERROR(VALUE(HLOOKUP(V$2,'2.源数据-产品分析-全商品'!T$6:T$1000,ROW()-1,0)),"")</f>
        <v/>
      </c>
      <c r="W20" s="5" t="str">
        <f>IF(OR($A$3=""),"",IF(OR($W$2="优爆品"),(IF(COUNTIF('2-2.源数据-产品分析-优品'!A:A,产品建议!A20)&gt;0,"是","")&amp;IF(COUNTIF('2-3.源数据-产品分析-爆品'!A:A,产品建议!A20)&gt;0,"是","")),IF(OR($W$2="P4P点击量"),((IFERROR(INDEX('产品报告-整理'!D:D,MATCH(产品建议!A20,'产品报告-整理'!A:A,0)),""))),((IF(COUNTIF('2-2.源数据-产品分析-优品'!A:A,产品建议!A20)&gt;0,"是",""))))))</f>
        <v/>
      </c>
      <c r="X20" s="5" t="str">
        <f>IF(OR($A$3=""),"",IF(OR($W$2="优爆品"),((IFERROR(INDEX('产品报告-整理'!D:D,MATCH(产品建议!A20,'产品报告-整理'!A:A,0)),"")&amp;" → "&amp;(IFERROR(TEXT(INDEX('产品报告-整理'!D:D,MATCH(产品建议!A20,'产品报告-整理'!A:A,0))/G20,"0%"),"")))),IF(OR($W$2="P4P点击量"),((IF($W$2="P4P点击量",IFERROR(TEXT(W20/G20,"0%"),"")))),(((IF(COUNTIF('2-3.源数据-产品分析-爆品'!A:A,产品建议!A20)&gt;0,"是","")))))))</f>
        <v/>
      </c>
      <c r="Y20" s="9" t="str">
        <f>IF(AND($Y$2="直通车总消费",'产品报告-整理'!$BN$1="推荐广告"),IFERROR(INDEX('产品报告-整理'!H:H,MATCH(产品建议!A20,'产品报告-整理'!A:A,0)),0)+IFERROR(INDEX('产品报告-整理'!BV:BV,MATCH(产品建议!A20,'产品报告-整理'!BO:BO,0)),0),IFERROR(INDEX('产品报告-整理'!H:H,MATCH(产品建议!A20,'产品报告-整理'!A:A,0)),0))</f>
        <v/>
      </c>
      <c r="Z20" s="9" t="str">
        <f t="shared" si="3"/>
        <v/>
      </c>
      <c r="AA20" s="8" t="str">
        <f t="shared" si="1"/>
        <v/>
      </c>
      <c r="AB20" s="5" t="str">
        <f t="shared" si="2"/>
        <v/>
      </c>
      <c r="AC20" s="24"/>
      <c r="AD20" s="15" t="str">
        <f>IF($AD$1="  ",IFERROR(IF(AND(Y20="未推广",L20&gt;0),"加入P4P推广 ","")&amp;IF(AND(OR(W20="是",X20="是"),Y20=0),"优爆品加推广 ","")&amp;IF(AND(C20="N",L20&gt;0),"增加橱窗绑定 ","")&amp;IF(AND(OR(Z20&gt;$Z$1*4.5,AB20&gt;$AB$1*4.5),Y20&lt;&gt;0,Y20&gt;$AB$1*2,G20&gt;($G$1/$L$1)*1),"放弃P4P推广 ","")&amp;IF(AND(AB20&gt;$AB$1*1.2,AB20&lt;$AB$1*4.5,Y20&gt;0),"优化询盘成本 ","")&amp;IF(AND(Z20&gt;$Z$1*1.2,Z20&lt;$Z$1*4.5,Y20&gt;0),"优化商机成本 ","")&amp;IF(AND(Y20&lt;&gt;0,L20&gt;0,AB20&lt;$AB$1*1.2),"加大询盘获取 ","")&amp;IF(AND(Y20&lt;&gt;0,K20&gt;0,Z20&lt;$Z$1*1.2),"加大商机获取 ","")&amp;IF(AND(L20=0,C20="Y",G20&gt;($G$1/$L$1*1.5)),"解绑橱窗绑定 ",""),"请去左表粘贴源数据"),"")</f>
        <v/>
      </c>
      <c r="AE20" s="9"/>
      <c r="AF20" s="9"/>
      <c r="AG20" s="33"/>
      <c r="AH20" s="33"/>
      <c r="AI20" s="17"/>
      <c r="AJ20" s="17"/>
      <c r="AK20" s="17"/>
    </row>
    <row r="21" spans="1:37">
      <c r="A21" s="5" t="str">
        <f>IFERROR(HLOOKUP(A$2,'2.源数据-产品分析-全商品'!A$6:A$1000,ROW()-1,0),"")</f>
        <v/>
      </c>
      <c r="B21" s="5" t="str">
        <f>IFERROR(HLOOKUP(B$2,'2.源数据-产品分析-全商品'!B$6:B$1000,ROW()-1,0),"")</f>
        <v/>
      </c>
      <c r="C21" s="5" t="str">
        <f>CLEAN(IFERROR(HLOOKUP(C$2,'2.源数据-产品分析-全商品'!C$6:C$1000,ROW()-1,0),""))</f>
        <v/>
      </c>
      <c r="D21" s="5" t="str">
        <f>IFERROR(HLOOKUP(D$2,'2.源数据-产品分析-全商品'!D$6:D$1000,ROW()-1,0),"")</f>
        <v/>
      </c>
      <c r="E21" s="5" t="str">
        <f>IFERROR(HLOOKUP(E$2,'2.源数据-产品分析-全商品'!E$6:E$1000,ROW()-1,0),"")</f>
        <v/>
      </c>
      <c r="F21" s="5" t="str">
        <f>IFERROR(VALUE(HLOOKUP(F$2,'2.源数据-产品分析-全商品'!F$6:F$1000,ROW()-1,0)),"")</f>
        <v/>
      </c>
      <c r="G21" s="5" t="str">
        <f>IFERROR(VALUE(HLOOKUP(G$2,'2.源数据-产品分析-全商品'!G$6:G$1000,ROW()-1,0)),"")</f>
        <v/>
      </c>
      <c r="H21" s="5" t="str">
        <f>IFERROR(HLOOKUP(H$2,'2.源数据-产品分析-全商品'!H$6:H$1000,ROW()-1,0),"")</f>
        <v/>
      </c>
      <c r="I21" s="5" t="str">
        <f>IFERROR(VALUE(HLOOKUP(I$2,'2.源数据-产品分析-全商品'!I$6:I$1000,ROW()-1,0)),"")</f>
        <v/>
      </c>
      <c r="J21" s="60" t="str">
        <f>IFERROR(IF($J$2="","",INDEX('产品报告-整理'!G:G,MATCH(产品建议!A21,'产品报告-整理'!A:A,0))),"")</f>
        <v/>
      </c>
      <c r="K21" s="5" t="str">
        <f>IFERROR(IF($K$2="","",VALUE(INDEX('产品报告-整理'!E:E,MATCH(产品建议!A21,'产品报告-整理'!A:A,0)))),0)</f>
        <v/>
      </c>
      <c r="L21" s="5" t="str">
        <f>IFERROR(VALUE(HLOOKUP(L$2,'2.源数据-产品分析-全商品'!J$6:J$1000,ROW()-1,0)),"")</f>
        <v/>
      </c>
      <c r="M21" s="5" t="str">
        <f>IFERROR(VALUE(HLOOKUP(M$2,'2.源数据-产品分析-全商品'!K$6:K$1000,ROW()-1,0)),"")</f>
        <v/>
      </c>
      <c r="N21" s="5" t="str">
        <f>IFERROR(HLOOKUP(N$2,'2.源数据-产品分析-全商品'!L$6:L$1000,ROW()-1,0),"")</f>
        <v/>
      </c>
      <c r="O21" s="5" t="str">
        <f>IF($O$2='产品报告-整理'!$K$1,IFERROR(INDEX('产品报告-整理'!S:S,MATCH(产品建议!A21,'产品报告-整理'!L:L,0)),""),(IFERROR(VALUE(HLOOKUP(O$2,'2.源数据-产品分析-全商品'!M$6:M$1000,ROW()-1,0)),"")))</f>
        <v/>
      </c>
      <c r="P21" s="5" t="str">
        <f>IF($P$2='产品报告-整理'!$V$1,IFERROR(INDEX('产品报告-整理'!AD:AD,MATCH(产品建议!A21,'产品报告-整理'!W:W,0)),""),(IFERROR(VALUE(HLOOKUP(P$2,'2.源数据-产品分析-全商品'!N$6:N$1000,ROW()-1,0)),"")))</f>
        <v/>
      </c>
      <c r="Q21" s="5" t="str">
        <f>IF($Q$2='产品报告-整理'!$AG$1,IFERROR(INDEX('产品报告-整理'!AO:AO,MATCH(产品建议!A21,'产品报告-整理'!AH:AH,0)),""),(IFERROR(VALUE(HLOOKUP(Q$2,'2.源数据-产品分析-全商品'!O$6:O$1000,ROW()-1,0)),"")))</f>
        <v/>
      </c>
      <c r="R21" s="5" t="str">
        <f>IF($R$2='产品报告-整理'!$AR$1,IFERROR(INDEX('产品报告-整理'!AZ:AZ,MATCH(产品建议!A21,'产品报告-整理'!AS:AS,0)),""),(IFERROR(VALUE(HLOOKUP(R$2,'2.源数据-产品分析-全商品'!P$6:P$1000,ROW()-1,0)),"")))</f>
        <v/>
      </c>
      <c r="S21" s="5" t="str">
        <f>IF($S$2='产品报告-整理'!$BC$1,IFERROR(INDEX('产品报告-整理'!BK:BK,MATCH(产品建议!A21,'产品报告-整理'!BD:BD,0)),""),(IFERROR(VALUE(HLOOKUP(S$2,'2.源数据-产品分析-全商品'!Q$6:Q$1000,ROW()-1,0)),"")))</f>
        <v/>
      </c>
      <c r="T21" s="5" t="str">
        <f>IFERROR(HLOOKUP("产品负责人",'2.源数据-产品分析-全商品'!R$6:R$1000,ROW()-1,0),"")</f>
        <v/>
      </c>
      <c r="U21" s="5" t="str">
        <f>IFERROR(VALUE(HLOOKUP(U$2,'2.源数据-产品分析-全商品'!S$6:S$1000,ROW()-1,0)),"")</f>
        <v/>
      </c>
      <c r="V21" s="5" t="str">
        <f>IFERROR(VALUE(HLOOKUP(V$2,'2.源数据-产品分析-全商品'!T$6:T$1000,ROW()-1,0)),"")</f>
        <v/>
      </c>
      <c r="W21" s="5" t="str">
        <f>IF(OR($A$3=""),"",IF(OR($W$2="优爆品"),(IF(COUNTIF('2-2.源数据-产品分析-优品'!A:A,产品建议!A21)&gt;0,"是","")&amp;IF(COUNTIF('2-3.源数据-产品分析-爆品'!A:A,产品建议!A21)&gt;0,"是","")),IF(OR($W$2="P4P点击量"),((IFERROR(INDEX('产品报告-整理'!D:D,MATCH(产品建议!A21,'产品报告-整理'!A:A,0)),""))),((IF(COUNTIF('2-2.源数据-产品分析-优品'!A:A,产品建议!A21)&gt;0,"是",""))))))</f>
        <v/>
      </c>
      <c r="X21" s="5" t="str">
        <f>IF(OR($A$3=""),"",IF(OR($W$2="优爆品"),((IFERROR(INDEX('产品报告-整理'!D:D,MATCH(产品建议!A21,'产品报告-整理'!A:A,0)),"")&amp;" → "&amp;(IFERROR(TEXT(INDEX('产品报告-整理'!D:D,MATCH(产品建议!A21,'产品报告-整理'!A:A,0))/G21,"0%"),"")))),IF(OR($W$2="P4P点击量"),((IF($W$2="P4P点击量",IFERROR(TEXT(W21/G21,"0%"),"")))),(((IF(COUNTIF('2-3.源数据-产品分析-爆品'!A:A,产品建议!A21)&gt;0,"是","")))))))</f>
        <v/>
      </c>
      <c r="Y21" s="9" t="str">
        <f>IF(AND($Y$2="直通车总消费",'产品报告-整理'!$BN$1="推荐广告"),IFERROR(INDEX('产品报告-整理'!H:H,MATCH(产品建议!A21,'产品报告-整理'!A:A,0)),0)+IFERROR(INDEX('产品报告-整理'!BV:BV,MATCH(产品建议!A21,'产品报告-整理'!BO:BO,0)),0),IFERROR(INDEX('产品报告-整理'!H:H,MATCH(产品建议!A21,'产品报告-整理'!A:A,0)),0))</f>
        <v/>
      </c>
      <c r="Z21" s="9" t="str">
        <f t="shared" si="3"/>
        <v/>
      </c>
      <c r="AA21" s="8" t="str">
        <f t="shared" si="1"/>
        <v/>
      </c>
      <c r="AB21" s="5" t="str">
        <f t="shared" si="2"/>
        <v/>
      </c>
      <c r="AC21" s="24"/>
      <c r="AD21" s="15" t="str">
        <f>IF($AD$1="  ",IFERROR(IF(AND(Y21="未推广",L21&gt;0),"加入P4P推广 ","")&amp;IF(AND(OR(W21="是",X21="是"),Y21=0),"优爆品加推广 ","")&amp;IF(AND(C21="N",L21&gt;0),"增加橱窗绑定 ","")&amp;IF(AND(OR(Z21&gt;$Z$1*4.5,AB21&gt;$AB$1*4.5),Y21&lt;&gt;0,Y21&gt;$AB$1*2,G21&gt;($G$1/$L$1)*1),"放弃P4P推广 ","")&amp;IF(AND(AB21&gt;$AB$1*1.2,AB21&lt;$AB$1*4.5,Y21&gt;0),"优化询盘成本 ","")&amp;IF(AND(Z21&gt;$Z$1*1.2,Z21&lt;$Z$1*4.5,Y21&gt;0),"优化商机成本 ","")&amp;IF(AND(Y21&lt;&gt;0,L21&gt;0,AB21&lt;$AB$1*1.2),"加大询盘获取 ","")&amp;IF(AND(Y21&lt;&gt;0,K21&gt;0,Z21&lt;$Z$1*1.2),"加大商机获取 ","")&amp;IF(AND(L21=0,C21="Y",G21&gt;($G$1/$L$1*1.5)),"解绑橱窗绑定 ",""),"请去左表粘贴源数据"),"")</f>
        <v/>
      </c>
      <c r="AE21" s="9"/>
      <c r="AF21" s="9"/>
      <c r="AG21" s="34" t="str">
        <f>IF(AND((1000-COUNTIF(AC3:AC1002,""))&gt;10,(1000-COUNTIF(AC3:AC1002,""))&gt;((COUNTIFS(AD:AD,"&gt;0")-1)*0.75)+1,W2="密码"),"工具表5的解锁密码是：pinpai555","")</f>
        <v/>
      </c>
      <c r="AH21" s="19"/>
      <c r="AI21" s="17"/>
      <c r="AJ21" s="17"/>
      <c r="AK21" s="17"/>
    </row>
    <row r="22" spans="1:37">
      <c r="A22" s="5" t="str">
        <f>IFERROR(HLOOKUP(A$2,'2.源数据-产品分析-全商品'!A$6:A$1000,ROW()-1,0),"")</f>
        <v/>
      </c>
      <c r="B22" s="5" t="str">
        <f>IFERROR(HLOOKUP(B$2,'2.源数据-产品分析-全商品'!B$6:B$1000,ROW()-1,0),"")</f>
        <v/>
      </c>
      <c r="C22" s="5" t="str">
        <f>CLEAN(IFERROR(HLOOKUP(C$2,'2.源数据-产品分析-全商品'!C$6:C$1000,ROW()-1,0),""))</f>
        <v/>
      </c>
      <c r="D22" s="5" t="str">
        <f>IFERROR(HLOOKUP(D$2,'2.源数据-产品分析-全商品'!D$6:D$1000,ROW()-1,0),"")</f>
        <v/>
      </c>
      <c r="E22" s="5" t="str">
        <f>IFERROR(HLOOKUP(E$2,'2.源数据-产品分析-全商品'!E$6:E$1000,ROW()-1,0),"")</f>
        <v/>
      </c>
      <c r="F22" s="5" t="str">
        <f>IFERROR(VALUE(HLOOKUP(F$2,'2.源数据-产品分析-全商品'!F$6:F$1000,ROW()-1,0)),"")</f>
        <v/>
      </c>
      <c r="G22" s="5" t="str">
        <f>IFERROR(VALUE(HLOOKUP(G$2,'2.源数据-产品分析-全商品'!G$6:G$1000,ROW()-1,0)),"")</f>
        <v/>
      </c>
      <c r="H22" s="5" t="str">
        <f>IFERROR(HLOOKUP(H$2,'2.源数据-产品分析-全商品'!H$6:H$1000,ROW()-1,0),"")</f>
        <v/>
      </c>
      <c r="I22" s="5" t="str">
        <f>IFERROR(VALUE(HLOOKUP(I$2,'2.源数据-产品分析-全商品'!I$6:I$1000,ROW()-1,0)),"")</f>
        <v/>
      </c>
      <c r="J22" s="60" t="str">
        <f>IFERROR(IF($J$2="","",INDEX('产品报告-整理'!G:G,MATCH(产品建议!A22,'产品报告-整理'!A:A,0))),"")</f>
        <v/>
      </c>
      <c r="K22" s="5" t="str">
        <f>IFERROR(IF($K$2="","",VALUE(INDEX('产品报告-整理'!E:E,MATCH(产品建议!A22,'产品报告-整理'!A:A,0)))),0)</f>
        <v/>
      </c>
      <c r="L22" s="5" t="str">
        <f>IFERROR(VALUE(HLOOKUP(L$2,'2.源数据-产品分析-全商品'!J$6:J$1000,ROW()-1,0)),"")</f>
        <v/>
      </c>
      <c r="M22" s="5" t="str">
        <f>IFERROR(VALUE(HLOOKUP(M$2,'2.源数据-产品分析-全商品'!K$6:K$1000,ROW()-1,0)),"")</f>
        <v/>
      </c>
      <c r="N22" s="5" t="str">
        <f>IFERROR(HLOOKUP(N$2,'2.源数据-产品分析-全商品'!L$6:L$1000,ROW()-1,0),"")</f>
        <v/>
      </c>
      <c r="O22" s="5" t="str">
        <f>IF($O$2='产品报告-整理'!$K$1,IFERROR(INDEX('产品报告-整理'!S:S,MATCH(产品建议!A22,'产品报告-整理'!L:L,0)),""),(IFERROR(VALUE(HLOOKUP(O$2,'2.源数据-产品分析-全商品'!M$6:M$1000,ROW()-1,0)),"")))</f>
        <v/>
      </c>
      <c r="P22" s="5" t="str">
        <f>IF($P$2='产品报告-整理'!$V$1,IFERROR(INDEX('产品报告-整理'!AD:AD,MATCH(产品建议!A22,'产品报告-整理'!W:W,0)),""),(IFERROR(VALUE(HLOOKUP(P$2,'2.源数据-产品分析-全商品'!N$6:N$1000,ROW()-1,0)),"")))</f>
        <v/>
      </c>
      <c r="Q22" s="5" t="str">
        <f>IF($Q$2='产品报告-整理'!$AG$1,IFERROR(INDEX('产品报告-整理'!AO:AO,MATCH(产品建议!A22,'产品报告-整理'!AH:AH,0)),""),(IFERROR(VALUE(HLOOKUP(Q$2,'2.源数据-产品分析-全商品'!O$6:O$1000,ROW()-1,0)),"")))</f>
        <v/>
      </c>
      <c r="R22" s="5" t="str">
        <f>IF($R$2='产品报告-整理'!$AR$1,IFERROR(INDEX('产品报告-整理'!AZ:AZ,MATCH(产品建议!A22,'产品报告-整理'!AS:AS,0)),""),(IFERROR(VALUE(HLOOKUP(R$2,'2.源数据-产品分析-全商品'!P$6:P$1000,ROW()-1,0)),"")))</f>
        <v/>
      </c>
      <c r="S22" s="5" t="str">
        <f>IF($S$2='产品报告-整理'!$BC$1,IFERROR(INDEX('产品报告-整理'!BK:BK,MATCH(产品建议!A22,'产品报告-整理'!BD:BD,0)),""),(IFERROR(VALUE(HLOOKUP(S$2,'2.源数据-产品分析-全商品'!Q$6:Q$1000,ROW()-1,0)),"")))</f>
        <v/>
      </c>
      <c r="T22" s="5" t="str">
        <f>IFERROR(HLOOKUP("产品负责人",'2.源数据-产品分析-全商品'!R$6:R$1000,ROW()-1,0),"")</f>
        <v/>
      </c>
      <c r="U22" s="5" t="str">
        <f>IFERROR(VALUE(HLOOKUP(U$2,'2.源数据-产品分析-全商品'!S$6:S$1000,ROW()-1,0)),"")</f>
        <v/>
      </c>
      <c r="V22" s="5" t="str">
        <f>IFERROR(VALUE(HLOOKUP(V$2,'2.源数据-产品分析-全商品'!T$6:T$1000,ROW()-1,0)),"")</f>
        <v/>
      </c>
      <c r="W22" s="5" t="str">
        <f>IF(OR($A$3=""),"",IF(OR($W$2="优爆品"),(IF(COUNTIF('2-2.源数据-产品分析-优品'!A:A,产品建议!A22)&gt;0,"是","")&amp;IF(COUNTIF('2-3.源数据-产品分析-爆品'!A:A,产品建议!A22)&gt;0,"是","")),IF(OR($W$2="P4P点击量"),((IFERROR(INDEX('产品报告-整理'!D:D,MATCH(产品建议!A22,'产品报告-整理'!A:A,0)),""))),((IF(COUNTIF('2-2.源数据-产品分析-优品'!A:A,产品建议!A22)&gt;0,"是",""))))))</f>
        <v/>
      </c>
      <c r="X22" s="5" t="str">
        <f>IF(OR($A$3=""),"",IF(OR($W$2="优爆品"),((IFERROR(INDEX('产品报告-整理'!D:D,MATCH(产品建议!A22,'产品报告-整理'!A:A,0)),"")&amp;" → "&amp;(IFERROR(TEXT(INDEX('产品报告-整理'!D:D,MATCH(产品建议!A22,'产品报告-整理'!A:A,0))/G22,"0%"),"")))),IF(OR($W$2="P4P点击量"),((IF($W$2="P4P点击量",IFERROR(TEXT(W22/G22,"0%"),"")))),(((IF(COUNTIF('2-3.源数据-产品分析-爆品'!A:A,产品建议!A22)&gt;0,"是","")))))))</f>
        <v/>
      </c>
      <c r="Y22" s="9" t="str">
        <f>IF(AND($Y$2="直通车总消费",'产品报告-整理'!$BN$1="推荐广告"),IFERROR(INDEX('产品报告-整理'!H:H,MATCH(产品建议!A22,'产品报告-整理'!A:A,0)),0)+IFERROR(INDEX('产品报告-整理'!BV:BV,MATCH(产品建议!A22,'产品报告-整理'!BO:BO,0)),0),IFERROR(INDEX('产品报告-整理'!H:H,MATCH(产品建议!A22,'产品报告-整理'!A:A,0)),0))</f>
        <v/>
      </c>
      <c r="Z22" s="9" t="str">
        <f t="shared" si="3"/>
        <v/>
      </c>
      <c r="AA22" s="8" t="str">
        <f t="shared" si="1"/>
        <v/>
      </c>
      <c r="AB22" s="5" t="str">
        <f t="shared" si="2"/>
        <v/>
      </c>
      <c r="AC22" s="24"/>
      <c r="AD22" s="15" t="str">
        <f>IF($AD$1="  ",IFERROR(IF(AND(Y22="未推广",L22&gt;0),"加入P4P推广 ","")&amp;IF(AND(OR(W22="是",X22="是"),Y22=0),"优爆品加推广 ","")&amp;IF(AND(C22="N",L22&gt;0),"增加橱窗绑定 ","")&amp;IF(AND(OR(Z22&gt;$Z$1*4.5,AB22&gt;$AB$1*4.5),Y22&lt;&gt;0,Y22&gt;$AB$1*2,G22&gt;($G$1/$L$1)*1),"放弃P4P推广 ","")&amp;IF(AND(AB22&gt;$AB$1*1.2,AB22&lt;$AB$1*4.5,Y22&gt;0),"优化询盘成本 ","")&amp;IF(AND(Z22&gt;$Z$1*1.2,Z22&lt;$Z$1*4.5,Y22&gt;0),"优化商机成本 ","")&amp;IF(AND(Y22&lt;&gt;0,L22&gt;0,AB22&lt;$AB$1*1.2),"加大询盘获取 ","")&amp;IF(AND(Y22&lt;&gt;0,K22&gt;0,Z22&lt;$Z$1*1.2),"加大商机获取 ","")&amp;IF(AND(L22=0,C22="Y",G22&gt;($G$1/$L$1*1.5)),"解绑橱窗绑定 ",""),"请去左表粘贴源数据"),"")</f>
        <v/>
      </c>
      <c r="AE22" s="9"/>
      <c r="AF22" s="9"/>
      <c r="AG22" s="34" t="str">
        <f>IF(AND((1000-COUNTIF(AC3:AC1002,""))&gt;10,(1000-COUNTIF(AC3:AC1002,""))&gt;((COUNTIFS(AD:AD,"&gt;0")-1)*0.7)+1),"工具表6的解锁密码是：自然常数前10位","")</f>
        <v/>
      </c>
      <c r="AH22" s="19"/>
      <c r="AI22" s="17"/>
      <c r="AJ22" s="17"/>
      <c r="AK22" s="17"/>
    </row>
    <row r="23" spans="1:37">
      <c r="A23" s="5" t="str">
        <f>IFERROR(HLOOKUP(A$2,'2.源数据-产品分析-全商品'!A$6:A$1000,ROW()-1,0),"")</f>
        <v/>
      </c>
      <c r="B23" s="5" t="str">
        <f>IFERROR(HLOOKUP(B$2,'2.源数据-产品分析-全商品'!B$6:B$1000,ROW()-1,0),"")</f>
        <v/>
      </c>
      <c r="C23" s="5" t="str">
        <f>CLEAN(IFERROR(HLOOKUP(C$2,'2.源数据-产品分析-全商品'!C$6:C$1000,ROW()-1,0),""))</f>
        <v/>
      </c>
      <c r="D23" s="5" t="str">
        <f>IFERROR(HLOOKUP(D$2,'2.源数据-产品分析-全商品'!D$6:D$1000,ROW()-1,0),"")</f>
        <v/>
      </c>
      <c r="E23" s="5" t="str">
        <f>IFERROR(HLOOKUP(E$2,'2.源数据-产品分析-全商品'!E$6:E$1000,ROW()-1,0),"")</f>
        <v/>
      </c>
      <c r="F23" s="5" t="str">
        <f>IFERROR(VALUE(HLOOKUP(F$2,'2.源数据-产品分析-全商品'!F$6:F$1000,ROW()-1,0)),"")</f>
        <v/>
      </c>
      <c r="G23" s="5" t="str">
        <f>IFERROR(VALUE(HLOOKUP(G$2,'2.源数据-产品分析-全商品'!G$6:G$1000,ROW()-1,0)),"")</f>
        <v/>
      </c>
      <c r="H23" s="5" t="str">
        <f>IFERROR(HLOOKUP(H$2,'2.源数据-产品分析-全商品'!H$6:H$1000,ROW()-1,0),"")</f>
        <v/>
      </c>
      <c r="I23" s="5" t="str">
        <f>IFERROR(VALUE(HLOOKUP(I$2,'2.源数据-产品分析-全商品'!I$6:I$1000,ROW()-1,0)),"")</f>
        <v/>
      </c>
      <c r="J23" s="60" t="str">
        <f>IFERROR(IF($J$2="","",INDEX('产品报告-整理'!G:G,MATCH(产品建议!A23,'产品报告-整理'!A:A,0))),"")</f>
        <v/>
      </c>
      <c r="K23" s="5" t="str">
        <f>IFERROR(IF($K$2="","",VALUE(INDEX('产品报告-整理'!E:E,MATCH(产品建议!A23,'产品报告-整理'!A:A,0)))),0)</f>
        <v/>
      </c>
      <c r="L23" s="5" t="str">
        <f>IFERROR(VALUE(HLOOKUP(L$2,'2.源数据-产品分析-全商品'!J$6:J$1000,ROW()-1,0)),"")</f>
        <v/>
      </c>
      <c r="M23" s="5" t="str">
        <f>IFERROR(VALUE(HLOOKUP(M$2,'2.源数据-产品分析-全商品'!K$6:K$1000,ROW()-1,0)),"")</f>
        <v/>
      </c>
      <c r="N23" s="5" t="str">
        <f>IFERROR(HLOOKUP(N$2,'2.源数据-产品分析-全商品'!L$6:L$1000,ROW()-1,0),"")</f>
        <v/>
      </c>
      <c r="O23" s="5" t="str">
        <f>IF($O$2='产品报告-整理'!$K$1,IFERROR(INDEX('产品报告-整理'!S:S,MATCH(产品建议!A23,'产品报告-整理'!L:L,0)),""),(IFERROR(VALUE(HLOOKUP(O$2,'2.源数据-产品分析-全商品'!M$6:M$1000,ROW()-1,0)),"")))</f>
        <v/>
      </c>
      <c r="P23" s="5" t="str">
        <f>IF($P$2='产品报告-整理'!$V$1,IFERROR(INDEX('产品报告-整理'!AD:AD,MATCH(产品建议!A23,'产品报告-整理'!W:W,0)),""),(IFERROR(VALUE(HLOOKUP(P$2,'2.源数据-产品分析-全商品'!N$6:N$1000,ROW()-1,0)),"")))</f>
        <v/>
      </c>
      <c r="Q23" s="5" t="str">
        <f>IF($Q$2='产品报告-整理'!$AG$1,IFERROR(INDEX('产品报告-整理'!AO:AO,MATCH(产品建议!A23,'产品报告-整理'!AH:AH,0)),""),(IFERROR(VALUE(HLOOKUP(Q$2,'2.源数据-产品分析-全商品'!O$6:O$1000,ROW()-1,0)),"")))</f>
        <v/>
      </c>
      <c r="R23" s="5" t="str">
        <f>IF($R$2='产品报告-整理'!$AR$1,IFERROR(INDEX('产品报告-整理'!AZ:AZ,MATCH(产品建议!A23,'产品报告-整理'!AS:AS,0)),""),(IFERROR(VALUE(HLOOKUP(R$2,'2.源数据-产品分析-全商品'!P$6:P$1000,ROW()-1,0)),"")))</f>
        <v/>
      </c>
      <c r="S23" s="5" t="str">
        <f>IF($S$2='产品报告-整理'!$BC$1,IFERROR(INDEX('产品报告-整理'!BK:BK,MATCH(产品建议!A23,'产品报告-整理'!BD:BD,0)),""),(IFERROR(VALUE(HLOOKUP(S$2,'2.源数据-产品分析-全商品'!Q$6:Q$1000,ROW()-1,0)),"")))</f>
        <v/>
      </c>
      <c r="T23" s="5" t="str">
        <f>IFERROR(HLOOKUP("产品负责人",'2.源数据-产品分析-全商品'!R$6:R$1000,ROW()-1,0),"")</f>
        <v/>
      </c>
      <c r="U23" s="5" t="str">
        <f>IFERROR(VALUE(HLOOKUP(U$2,'2.源数据-产品分析-全商品'!S$6:S$1000,ROW()-1,0)),"")</f>
        <v/>
      </c>
      <c r="V23" s="5" t="str">
        <f>IFERROR(VALUE(HLOOKUP(V$2,'2.源数据-产品分析-全商品'!T$6:T$1000,ROW()-1,0)),"")</f>
        <v/>
      </c>
      <c r="W23" s="5" t="str">
        <f>IF(OR($A$3=""),"",IF(OR($W$2="优爆品"),(IF(COUNTIF('2-2.源数据-产品分析-优品'!A:A,产品建议!A23)&gt;0,"是","")&amp;IF(COUNTIF('2-3.源数据-产品分析-爆品'!A:A,产品建议!A23)&gt;0,"是","")),IF(OR($W$2="P4P点击量"),((IFERROR(INDEX('产品报告-整理'!D:D,MATCH(产品建议!A23,'产品报告-整理'!A:A,0)),""))),((IF(COUNTIF('2-2.源数据-产品分析-优品'!A:A,产品建议!A23)&gt;0,"是",""))))))</f>
        <v/>
      </c>
      <c r="X23" s="5" t="str">
        <f>IF(OR($A$3=""),"",IF(OR($W$2="优爆品"),((IFERROR(INDEX('产品报告-整理'!D:D,MATCH(产品建议!A23,'产品报告-整理'!A:A,0)),"")&amp;" → "&amp;(IFERROR(TEXT(INDEX('产品报告-整理'!D:D,MATCH(产品建议!A23,'产品报告-整理'!A:A,0))/G23,"0%"),"")))),IF(OR($W$2="P4P点击量"),((IF($W$2="P4P点击量",IFERROR(TEXT(W23/G23,"0%"),"")))),(((IF(COUNTIF('2-3.源数据-产品分析-爆品'!A:A,产品建议!A23)&gt;0,"是","")))))))</f>
        <v/>
      </c>
      <c r="Y23" s="9" t="str">
        <f>IF(AND($Y$2="直通车总消费",'产品报告-整理'!$BN$1="推荐广告"),IFERROR(INDEX('产品报告-整理'!H:H,MATCH(产品建议!A23,'产品报告-整理'!A:A,0)),0)+IFERROR(INDEX('产品报告-整理'!BV:BV,MATCH(产品建议!A23,'产品报告-整理'!BO:BO,0)),0),IFERROR(INDEX('产品报告-整理'!H:H,MATCH(产品建议!A23,'产品报告-整理'!A:A,0)),0))</f>
        <v/>
      </c>
      <c r="Z23" s="9" t="str">
        <f t="shared" si="3"/>
        <v/>
      </c>
      <c r="AA23" s="8" t="str">
        <f t="shared" si="1"/>
        <v/>
      </c>
      <c r="AB23" s="5" t="str">
        <f t="shared" si="2"/>
        <v/>
      </c>
      <c r="AC23" s="24"/>
      <c r="AD23" s="15" t="str">
        <f>IF($AD$1="  ",IFERROR(IF(AND(Y23="未推广",L23&gt;0),"加入P4P推广 ","")&amp;IF(AND(OR(W23="是",X23="是"),Y23=0),"优爆品加推广 ","")&amp;IF(AND(C23="N",L23&gt;0),"增加橱窗绑定 ","")&amp;IF(AND(OR(Z23&gt;$Z$1*4.5,AB23&gt;$AB$1*4.5),Y23&lt;&gt;0,Y23&gt;$AB$1*2,G23&gt;($G$1/$L$1)*1),"放弃P4P推广 ","")&amp;IF(AND(AB23&gt;$AB$1*1.2,AB23&lt;$AB$1*4.5,Y23&gt;0),"优化询盘成本 ","")&amp;IF(AND(Z23&gt;$Z$1*1.2,Z23&lt;$Z$1*4.5,Y23&gt;0),"优化商机成本 ","")&amp;IF(AND(Y23&lt;&gt;0,L23&gt;0,AB23&lt;$AB$1*1.2),"加大询盘获取 ","")&amp;IF(AND(Y23&lt;&gt;0,K23&gt;0,Z23&lt;$Z$1*1.2),"加大商机获取 ","")&amp;IF(AND(L23=0,C23="Y",G23&gt;($G$1/$L$1*1.5)),"解绑橱窗绑定 ",""),"请去左表粘贴源数据"),"")</f>
        <v/>
      </c>
      <c r="AE23" s="9"/>
      <c r="AF23" s="9"/>
      <c r="AG23" s="34" t="str">
        <f>IF(AND((1000-COUNTIF(AC3:AC1002,""))&gt;10,(1000-COUNTIF(AC3:AC1002,""))&gt;((COUNTIFS(AD:AD,"&gt;0")-1)*0.9)+1),"工具表7的解锁密码是：yjq","")</f>
        <v/>
      </c>
      <c r="AH23" s="19"/>
      <c r="AI23" s="17"/>
      <c r="AJ23" s="17"/>
      <c r="AK23" s="17"/>
    </row>
    <row r="24" spans="1:37">
      <c r="A24" s="5" t="str">
        <f>IFERROR(HLOOKUP(A$2,'2.源数据-产品分析-全商品'!A$6:A$1000,ROW()-1,0),"")</f>
        <v/>
      </c>
      <c r="B24" s="5" t="str">
        <f>IFERROR(HLOOKUP(B$2,'2.源数据-产品分析-全商品'!B$6:B$1000,ROW()-1,0),"")</f>
        <v/>
      </c>
      <c r="C24" s="5" t="str">
        <f>CLEAN(IFERROR(HLOOKUP(C$2,'2.源数据-产品分析-全商品'!C$6:C$1000,ROW()-1,0),""))</f>
        <v/>
      </c>
      <c r="D24" s="5" t="str">
        <f>IFERROR(HLOOKUP(D$2,'2.源数据-产品分析-全商品'!D$6:D$1000,ROW()-1,0),"")</f>
        <v/>
      </c>
      <c r="E24" s="5" t="str">
        <f>IFERROR(HLOOKUP(E$2,'2.源数据-产品分析-全商品'!E$6:E$1000,ROW()-1,0),"")</f>
        <v/>
      </c>
      <c r="F24" s="5" t="str">
        <f>IFERROR(VALUE(HLOOKUP(F$2,'2.源数据-产品分析-全商品'!F$6:F$1000,ROW()-1,0)),"")</f>
        <v/>
      </c>
      <c r="G24" s="5" t="str">
        <f>IFERROR(VALUE(HLOOKUP(G$2,'2.源数据-产品分析-全商品'!G$6:G$1000,ROW()-1,0)),"")</f>
        <v/>
      </c>
      <c r="H24" s="5" t="str">
        <f>IFERROR(HLOOKUP(H$2,'2.源数据-产品分析-全商品'!H$6:H$1000,ROW()-1,0),"")</f>
        <v/>
      </c>
      <c r="I24" s="5" t="str">
        <f>IFERROR(VALUE(HLOOKUP(I$2,'2.源数据-产品分析-全商品'!I$6:I$1000,ROW()-1,0)),"")</f>
        <v/>
      </c>
      <c r="J24" s="60" t="str">
        <f>IFERROR(IF($J$2="","",INDEX('产品报告-整理'!G:G,MATCH(产品建议!A24,'产品报告-整理'!A:A,0))),"")</f>
        <v/>
      </c>
      <c r="K24" s="5" t="str">
        <f>IFERROR(IF($K$2="","",VALUE(INDEX('产品报告-整理'!E:E,MATCH(产品建议!A24,'产品报告-整理'!A:A,0)))),0)</f>
        <v/>
      </c>
      <c r="L24" s="5" t="str">
        <f>IFERROR(VALUE(HLOOKUP(L$2,'2.源数据-产品分析-全商品'!J$6:J$1000,ROW()-1,0)),"")</f>
        <v/>
      </c>
      <c r="M24" s="5" t="str">
        <f>IFERROR(VALUE(HLOOKUP(M$2,'2.源数据-产品分析-全商品'!K$6:K$1000,ROW()-1,0)),"")</f>
        <v/>
      </c>
      <c r="N24" s="5" t="str">
        <f>IFERROR(HLOOKUP(N$2,'2.源数据-产品分析-全商品'!L$6:L$1000,ROW()-1,0),"")</f>
        <v/>
      </c>
      <c r="O24" s="5" t="str">
        <f>IF($O$2='产品报告-整理'!$K$1,IFERROR(INDEX('产品报告-整理'!S:S,MATCH(产品建议!A24,'产品报告-整理'!L:L,0)),""),(IFERROR(VALUE(HLOOKUP(O$2,'2.源数据-产品分析-全商品'!M$6:M$1000,ROW()-1,0)),"")))</f>
        <v/>
      </c>
      <c r="P24" s="5" t="str">
        <f>IF($P$2='产品报告-整理'!$V$1,IFERROR(INDEX('产品报告-整理'!AD:AD,MATCH(产品建议!A24,'产品报告-整理'!W:W,0)),""),(IFERROR(VALUE(HLOOKUP(P$2,'2.源数据-产品分析-全商品'!N$6:N$1000,ROW()-1,0)),"")))</f>
        <v/>
      </c>
      <c r="Q24" s="5" t="str">
        <f>IF($Q$2='产品报告-整理'!$AG$1,IFERROR(INDEX('产品报告-整理'!AO:AO,MATCH(产品建议!A24,'产品报告-整理'!AH:AH,0)),""),(IFERROR(VALUE(HLOOKUP(Q$2,'2.源数据-产品分析-全商品'!O$6:O$1000,ROW()-1,0)),"")))</f>
        <v/>
      </c>
      <c r="R24" s="5" t="str">
        <f>IF($R$2='产品报告-整理'!$AR$1,IFERROR(INDEX('产品报告-整理'!AZ:AZ,MATCH(产品建议!A24,'产品报告-整理'!AS:AS,0)),""),(IFERROR(VALUE(HLOOKUP(R$2,'2.源数据-产品分析-全商品'!P$6:P$1000,ROW()-1,0)),"")))</f>
        <v/>
      </c>
      <c r="S24" s="5" t="str">
        <f>IF($S$2='产品报告-整理'!$BC$1,IFERROR(INDEX('产品报告-整理'!BK:BK,MATCH(产品建议!A24,'产品报告-整理'!BD:BD,0)),""),(IFERROR(VALUE(HLOOKUP(S$2,'2.源数据-产品分析-全商品'!Q$6:Q$1000,ROW()-1,0)),"")))</f>
        <v/>
      </c>
      <c r="T24" s="5" t="str">
        <f>IFERROR(HLOOKUP("产品负责人",'2.源数据-产品分析-全商品'!R$6:R$1000,ROW()-1,0),"")</f>
        <v/>
      </c>
      <c r="U24" s="5" t="str">
        <f>IFERROR(VALUE(HLOOKUP(U$2,'2.源数据-产品分析-全商品'!S$6:S$1000,ROW()-1,0)),"")</f>
        <v/>
      </c>
      <c r="V24" s="5" t="str">
        <f>IFERROR(VALUE(HLOOKUP(V$2,'2.源数据-产品分析-全商品'!T$6:T$1000,ROW()-1,0)),"")</f>
        <v/>
      </c>
      <c r="W24" s="5" t="str">
        <f>IF(OR($A$3=""),"",IF(OR($W$2="优爆品"),(IF(COUNTIF('2-2.源数据-产品分析-优品'!A:A,产品建议!A24)&gt;0,"是","")&amp;IF(COUNTIF('2-3.源数据-产品分析-爆品'!A:A,产品建议!A24)&gt;0,"是","")),IF(OR($W$2="P4P点击量"),((IFERROR(INDEX('产品报告-整理'!D:D,MATCH(产品建议!A24,'产品报告-整理'!A:A,0)),""))),((IF(COUNTIF('2-2.源数据-产品分析-优品'!A:A,产品建议!A24)&gt;0,"是",""))))))</f>
        <v/>
      </c>
      <c r="X24" s="5" t="str">
        <f>IF(OR($A$3=""),"",IF(OR($W$2="优爆品"),((IFERROR(INDEX('产品报告-整理'!D:D,MATCH(产品建议!A24,'产品报告-整理'!A:A,0)),"")&amp;" → "&amp;(IFERROR(TEXT(INDEX('产品报告-整理'!D:D,MATCH(产品建议!A24,'产品报告-整理'!A:A,0))/G24,"0%"),"")))),IF(OR($W$2="P4P点击量"),((IF($W$2="P4P点击量",IFERROR(TEXT(W24/G24,"0%"),"")))),(((IF(COUNTIF('2-3.源数据-产品分析-爆品'!A:A,产品建议!A24)&gt;0,"是","")))))))</f>
        <v/>
      </c>
      <c r="Y24" s="9" t="str">
        <f>IF(AND($Y$2="直通车总消费",'产品报告-整理'!$BN$1="推荐广告"),IFERROR(INDEX('产品报告-整理'!H:H,MATCH(产品建议!A24,'产品报告-整理'!A:A,0)),0)+IFERROR(INDEX('产品报告-整理'!BV:BV,MATCH(产品建议!A24,'产品报告-整理'!BO:BO,0)),0),IFERROR(INDEX('产品报告-整理'!H:H,MATCH(产品建议!A24,'产品报告-整理'!A:A,0)),0))</f>
        <v/>
      </c>
      <c r="Z24" s="9" t="str">
        <f t="shared" si="3"/>
        <v/>
      </c>
      <c r="AA24" s="5" t="str">
        <f t="shared" si="1"/>
        <v/>
      </c>
      <c r="AB24" s="5" t="str">
        <f t="shared" si="2"/>
        <v/>
      </c>
      <c r="AC24" s="9"/>
      <c r="AD24" s="15" t="str">
        <f>IF($AD$1="  ",IFERROR(IF(AND(Y24="未推广",L24&gt;0),"加入P4P推广 ","")&amp;IF(AND(OR(W24="是",X24="是"),Y24=0),"优爆品加推广 ","")&amp;IF(AND(C24="N",L24&gt;0),"增加橱窗绑定 ","")&amp;IF(AND(OR(Z24&gt;$Z$1*4.5,AB24&gt;$AB$1*4.5),Y24&lt;&gt;0,Y24&gt;$AB$1*2,G24&gt;($G$1/$L$1)*1),"放弃P4P推广 ","")&amp;IF(AND(AB24&gt;$AB$1*1.2,AB24&lt;$AB$1*4.5,Y24&gt;0),"优化询盘成本 ","")&amp;IF(AND(Z24&gt;$Z$1*1.2,Z24&lt;$Z$1*4.5,Y24&gt;0),"优化商机成本 ","")&amp;IF(AND(Y24&lt;&gt;0,L24&gt;0,AB24&lt;$AB$1*1.2),"加大询盘获取 ","")&amp;IF(AND(Y24&lt;&gt;0,K24&gt;0,Z24&lt;$Z$1*1.2),"加大商机获取 ","")&amp;IF(AND(L24=0,C24="Y",G24&gt;($G$1/$L$1*1.5)),"解绑橱窗绑定 ",""),"请去左表粘贴源数据"),"")</f>
        <v/>
      </c>
      <c r="AE24" s="9"/>
      <c r="AF24" s="9"/>
      <c r="AG24" s="20"/>
      <c r="AH24" s="20"/>
      <c r="AI24" s="17"/>
      <c r="AJ24" s="17"/>
      <c r="AK24" s="17"/>
    </row>
    <row r="25" spans="1:37">
      <c r="A25" s="5" t="str">
        <f>IFERROR(HLOOKUP(A$2,'2.源数据-产品分析-全商品'!A$6:A$1000,ROW()-1,0),"")</f>
        <v/>
      </c>
      <c r="B25" s="5" t="str">
        <f>IFERROR(HLOOKUP(B$2,'2.源数据-产品分析-全商品'!B$6:B$1000,ROW()-1,0),"")</f>
        <v/>
      </c>
      <c r="C25" s="5" t="str">
        <f>CLEAN(IFERROR(HLOOKUP(C$2,'2.源数据-产品分析-全商品'!C$6:C$1000,ROW()-1,0),""))</f>
        <v/>
      </c>
      <c r="D25" s="5" t="str">
        <f>IFERROR(HLOOKUP(D$2,'2.源数据-产品分析-全商品'!D$6:D$1000,ROW()-1,0),"")</f>
        <v/>
      </c>
      <c r="E25" s="5" t="str">
        <f>IFERROR(HLOOKUP(E$2,'2.源数据-产品分析-全商品'!E$6:E$1000,ROW()-1,0),"")</f>
        <v/>
      </c>
      <c r="F25" s="5" t="str">
        <f>IFERROR(VALUE(HLOOKUP(F$2,'2.源数据-产品分析-全商品'!F$6:F$1000,ROW()-1,0)),"")</f>
        <v/>
      </c>
      <c r="G25" s="5" t="str">
        <f>IFERROR(VALUE(HLOOKUP(G$2,'2.源数据-产品分析-全商品'!G$6:G$1000,ROW()-1,0)),"")</f>
        <v/>
      </c>
      <c r="H25" s="5" t="str">
        <f>IFERROR(HLOOKUP(H$2,'2.源数据-产品分析-全商品'!H$6:H$1000,ROW()-1,0),"")</f>
        <v/>
      </c>
      <c r="I25" s="5" t="str">
        <f>IFERROR(VALUE(HLOOKUP(I$2,'2.源数据-产品分析-全商品'!I$6:I$1000,ROW()-1,0)),"")</f>
        <v/>
      </c>
      <c r="J25" s="60" t="str">
        <f>IFERROR(IF($J$2="","",INDEX('产品报告-整理'!G:G,MATCH(产品建议!A25,'产品报告-整理'!A:A,0))),"")</f>
        <v/>
      </c>
      <c r="K25" s="5" t="str">
        <f>IFERROR(IF($K$2="","",VALUE(INDEX('产品报告-整理'!E:E,MATCH(产品建议!A25,'产品报告-整理'!A:A,0)))),0)</f>
        <v/>
      </c>
      <c r="L25" s="5" t="str">
        <f>IFERROR(VALUE(HLOOKUP(L$2,'2.源数据-产品分析-全商品'!J$6:J$1000,ROW()-1,0)),"")</f>
        <v/>
      </c>
      <c r="M25" s="5" t="str">
        <f>IFERROR(VALUE(HLOOKUP(M$2,'2.源数据-产品分析-全商品'!K$6:K$1000,ROW()-1,0)),"")</f>
        <v/>
      </c>
      <c r="N25" s="5" t="str">
        <f>IFERROR(HLOOKUP(N$2,'2.源数据-产品分析-全商品'!L$6:L$1000,ROW()-1,0),"")</f>
        <v/>
      </c>
      <c r="O25" s="5" t="str">
        <f>IF($O$2='产品报告-整理'!$K$1,IFERROR(INDEX('产品报告-整理'!S:S,MATCH(产品建议!A25,'产品报告-整理'!L:L,0)),""),(IFERROR(VALUE(HLOOKUP(O$2,'2.源数据-产品分析-全商品'!M$6:M$1000,ROW()-1,0)),"")))</f>
        <v/>
      </c>
      <c r="P25" s="5" t="str">
        <f>IF($P$2='产品报告-整理'!$V$1,IFERROR(INDEX('产品报告-整理'!AD:AD,MATCH(产品建议!A25,'产品报告-整理'!W:W,0)),""),(IFERROR(VALUE(HLOOKUP(P$2,'2.源数据-产品分析-全商品'!N$6:N$1000,ROW()-1,0)),"")))</f>
        <v/>
      </c>
      <c r="Q25" s="5" t="str">
        <f>IF($Q$2='产品报告-整理'!$AG$1,IFERROR(INDEX('产品报告-整理'!AO:AO,MATCH(产品建议!A25,'产品报告-整理'!AH:AH,0)),""),(IFERROR(VALUE(HLOOKUP(Q$2,'2.源数据-产品分析-全商品'!O$6:O$1000,ROW()-1,0)),"")))</f>
        <v/>
      </c>
      <c r="R25" s="5" t="str">
        <f>IF($R$2='产品报告-整理'!$AR$1,IFERROR(INDEX('产品报告-整理'!AZ:AZ,MATCH(产品建议!A25,'产品报告-整理'!AS:AS,0)),""),(IFERROR(VALUE(HLOOKUP(R$2,'2.源数据-产品分析-全商品'!P$6:P$1000,ROW()-1,0)),"")))</f>
        <v/>
      </c>
      <c r="S25" s="5" t="str">
        <f>IF($S$2='产品报告-整理'!$BC$1,IFERROR(INDEX('产品报告-整理'!BK:BK,MATCH(产品建议!A25,'产品报告-整理'!BD:BD,0)),""),(IFERROR(VALUE(HLOOKUP(S$2,'2.源数据-产品分析-全商品'!Q$6:Q$1000,ROW()-1,0)),"")))</f>
        <v/>
      </c>
      <c r="T25" s="5" t="str">
        <f>IFERROR(HLOOKUP("产品负责人",'2.源数据-产品分析-全商品'!R$6:R$1000,ROW()-1,0),"")</f>
        <v/>
      </c>
      <c r="U25" s="5" t="str">
        <f>IFERROR(VALUE(HLOOKUP(U$2,'2.源数据-产品分析-全商品'!S$6:S$1000,ROW()-1,0)),"")</f>
        <v/>
      </c>
      <c r="V25" s="5" t="str">
        <f>IFERROR(VALUE(HLOOKUP(V$2,'2.源数据-产品分析-全商品'!T$6:T$1000,ROW()-1,0)),"")</f>
        <v/>
      </c>
      <c r="W25" s="5" t="str">
        <f>IF(OR($A$3=""),"",IF(OR($W$2="优爆品"),(IF(COUNTIF('2-2.源数据-产品分析-优品'!A:A,产品建议!A25)&gt;0,"是","")&amp;IF(COUNTIF('2-3.源数据-产品分析-爆品'!A:A,产品建议!A25)&gt;0,"是","")),IF(OR($W$2="P4P点击量"),((IFERROR(INDEX('产品报告-整理'!D:D,MATCH(产品建议!A25,'产品报告-整理'!A:A,0)),""))),((IF(COUNTIF('2-2.源数据-产品分析-优品'!A:A,产品建议!A25)&gt;0,"是",""))))))</f>
        <v/>
      </c>
      <c r="X25" s="5" t="str">
        <f>IF(OR($A$3=""),"",IF(OR($W$2="优爆品"),((IFERROR(INDEX('产品报告-整理'!D:D,MATCH(产品建议!A25,'产品报告-整理'!A:A,0)),"")&amp;" → "&amp;(IFERROR(TEXT(INDEX('产品报告-整理'!D:D,MATCH(产品建议!A25,'产品报告-整理'!A:A,0))/G25,"0%"),"")))),IF(OR($W$2="P4P点击量"),((IF($W$2="P4P点击量",IFERROR(TEXT(W25/G25,"0%"),"")))),(((IF(COUNTIF('2-3.源数据-产品分析-爆品'!A:A,产品建议!A25)&gt;0,"是","")))))))</f>
        <v/>
      </c>
      <c r="Y25" s="9" t="str">
        <f>IF(AND($Y$2="直通车总消费",'产品报告-整理'!$BN$1="推荐广告"),IFERROR(INDEX('产品报告-整理'!H:H,MATCH(产品建议!A25,'产品报告-整理'!A:A,0)),0)+IFERROR(INDEX('产品报告-整理'!BV:BV,MATCH(产品建议!A25,'产品报告-整理'!BO:BO,0)),0),IFERROR(INDEX('产品报告-整理'!H:H,MATCH(产品建议!A25,'产品报告-整理'!A:A,0)),0))</f>
        <v/>
      </c>
      <c r="Z25" s="9" t="str">
        <f t="shared" si="3"/>
        <v/>
      </c>
      <c r="AA25" s="5" t="str">
        <f t="shared" si="1"/>
        <v/>
      </c>
      <c r="AB25" s="5" t="str">
        <f t="shared" si="2"/>
        <v/>
      </c>
      <c r="AC25" s="9"/>
      <c r="AD25" s="15" t="str">
        <f>IF($AD$1="  ",IFERROR(IF(AND(Y25="未推广",L25&gt;0),"加入P4P推广 ","")&amp;IF(AND(OR(W25="是",X25="是"),Y25=0),"优爆品加推广 ","")&amp;IF(AND(C25="N",L25&gt;0),"增加橱窗绑定 ","")&amp;IF(AND(OR(Z25&gt;$Z$1*4.5,AB25&gt;$AB$1*4.5),Y25&lt;&gt;0,Y25&gt;$AB$1*2,G25&gt;($G$1/$L$1)*1),"放弃P4P推广 ","")&amp;IF(AND(AB25&gt;$AB$1*1.2,AB25&lt;$AB$1*4.5,Y25&gt;0),"优化询盘成本 ","")&amp;IF(AND(Z25&gt;$Z$1*1.2,Z25&lt;$Z$1*4.5,Y25&gt;0),"优化商机成本 ","")&amp;IF(AND(Y25&lt;&gt;0,L25&gt;0,AB25&lt;$AB$1*1.2),"加大询盘获取 ","")&amp;IF(AND(Y25&lt;&gt;0,K25&gt;0,Z25&lt;$Z$1*1.2),"加大商机获取 ","")&amp;IF(AND(L25=0,C25="Y",G25&gt;($G$1/$L$1*1.5)),"解绑橱窗绑定 ",""),"请去左表粘贴源数据"),"")</f>
        <v/>
      </c>
      <c r="AE25" s="9"/>
      <c r="AF25" s="9"/>
      <c r="AG25" s="20"/>
      <c r="AH25" s="20"/>
      <c r="AI25" s="17"/>
      <c r="AJ25" s="17"/>
      <c r="AK25" s="17"/>
    </row>
    <row r="26" spans="1:37">
      <c r="A26" s="5" t="str">
        <f>IFERROR(HLOOKUP(A$2,'2.源数据-产品分析-全商品'!A$6:A$1000,ROW()-1,0),"")</f>
        <v/>
      </c>
      <c r="B26" s="5" t="str">
        <f>IFERROR(HLOOKUP(B$2,'2.源数据-产品分析-全商品'!B$6:B$1000,ROW()-1,0),"")</f>
        <v/>
      </c>
      <c r="C26" s="5" t="str">
        <f>CLEAN(IFERROR(HLOOKUP(C$2,'2.源数据-产品分析-全商品'!C$6:C$1000,ROW()-1,0),""))</f>
        <v/>
      </c>
      <c r="D26" s="5" t="str">
        <f>IFERROR(HLOOKUP(D$2,'2.源数据-产品分析-全商品'!D$6:D$1000,ROW()-1,0),"")</f>
        <v/>
      </c>
      <c r="E26" s="5" t="str">
        <f>IFERROR(HLOOKUP(E$2,'2.源数据-产品分析-全商品'!E$6:E$1000,ROW()-1,0),"")</f>
        <v/>
      </c>
      <c r="F26" s="5" t="str">
        <f>IFERROR(VALUE(HLOOKUP(F$2,'2.源数据-产品分析-全商品'!F$6:F$1000,ROW()-1,0)),"")</f>
        <v/>
      </c>
      <c r="G26" s="5" t="str">
        <f>IFERROR(VALUE(HLOOKUP(G$2,'2.源数据-产品分析-全商品'!G$6:G$1000,ROW()-1,0)),"")</f>
        <v/>
      </c>
      <c r="H26" s="5" t="str">
        <f>IFERROR(HLOOKUP(H$2,'2.源数据-产品分析-全商品'!H$6:H$1000,ROW()-1,0),"")</f>
        <v/>
      </c>
      <c r="I26" s="5" t="str">
        <f>IFERROR(VALUE(HLOOKUP(I$2,'2.源数据-产品分析-全商品'!I$6:I$1000,ROW()-1,0)),"")</f>
        <v/>
      </c>
      <c r="J26" s="60" t="str">
        <f>IFERROR(IF($J$2="","",INDEX('产品报告-整理'!G:G,MATCH(产品建议!A26,'产品报告-整理'!A:A,0))),"")</f>
        <v/>
      </c>
      <c r="K26" s="5" t="str">
        <f>IFERROR(IF($K$2="","",VALUE(INDEX('产品报告-整理'!E:E,MATCH(产品建议!A26,'产品报告-整理'!A:A,0)))),0)</f>
        <v/>
      </c>
      <c r="L26" s="5" t="str">
        <f>IFERROR(VALUE(HLOOKUP(L$2,'2.源数据-产品分析-全商品'!J$6:J$1000,ROW()-1,0)),"")</f>
        <v/>
      </c>
      <c r="M26" s="5" t="str">
        <f>IFERROR(VALUE(HLOOKUP(M$2,'2.源数据-产品分析-全商品'!K$6:K$1000,ROW()-1,0)),"")</f>
        <v/>
      </c>
      <c r="N26" s="5" t="str">
        <f>IFERROR(HLOOKUP(N$2,'2.源数据-产品分析-全商品'!L$6:L$1000,ROW()-1,0),"")</f>
        <v/>
      </c>
      <c r="O26" s="5" t="str">
        <f>IF($O$2='产品报告-整理'!$K$1,IFERROR(INDEX('产品报告-整理'!S:S,MATCH(产品建议!A26,'产品报告-整理'!L:L,0)),""),(IFERROR(VALUE(HLOOKUP(O$2,'2.源数据-产品分析-全商品'!M$6:M$1000,ROW()-1,0)),"")))</f>
        <v/>
      </c>
      <c r="P26" s="5" t="str">
        <f>IF($P$2='产品报告-整理'!$V$1,IFERROR(INDEX('产品报告-整理'!AD:AD,MATCH(产品建议!A26,'产品报告-整理'!W:W,0)),""),(IFERROR(VALUE(HLOOKUP(P$2,'2.源数据-产品分析-全商品'!N$6:N$1000,ROW()-1,0)),"")))</f>
        <v/>
      </c>
      <c r="Q26" s="5" t="str">
        <f>IF($Q$2='产品报告-整理'!$AG$1,IFERROR(INDEX('产品报告-整理'!AO:AO,MATCH(产品建议!A26,'产品报告-整理'!AH:AH,0)),""),(IFERROR(VALUE(HLOOKUP(Q$2,'2.源数据-产品分析-全商品'!O$6:O$1000,ROW()-1,0)),"")))</f>
        <v/>
      </c>
      <c r="R26" s="5" t="str">
        <f>IF($R$2='产品报告-整理'!$AR$1,IFERROR(INDEX('产品报告-整理'!AZ:AZ,MATCH(产品建议!A26,'产品报告-整理'!AS:AS,0)),""),(IFERROR(VALUE(HLOOKUP(R$2,'2.源数据-产品分析-全商品'!P$6:P$1000,ROW()-1,0)),"")))</f>
        <v/>
      </c>
      <c r="S26" s="5" t="str">
        <f>IF($S$2='产品报告-整理'!$BC$1,IFERROR(INDEX('产品报告-整理'!BK:BK,MATCH(产品建议!A26,'产品报告-整理'!BD:BD,0)),""),(IFERROR(VALUE(HLOOKUP(S$2,'2.源数据-产品分析-全商品'!Q$6:Q$1000,ROW()-1,0)),"")))</f>
        <v/>
      </c>
      <c r="T26" s="5" t="str">
        <f>IFERROR(HLOOKUP("产品负责人",'2.源数据-产品分析-全商品'!R$6:R$1000,ROW()-1,0),"")</f>
        <v/>
      </c>
      <c r="U26" s="5" t="str">
        <f>IFERROR(VALUE(HLOOKUP(U$2,'2.源数据-产品分析-全商品'!S$6:S$1000,ROW()-1,0)),"")</f>
        <v/>
      </c>
      <c r="V26" s="5" t="str">
        <f>IFERROR(VALUE(HLOOKUP(V$2,'2.源数据-产品分析-全商品'!T$6:T$1000,ROW()-1,0)),"")</f>
        <v/>
      </c>
      <c r="W26" s="5" t="str">
        <f>IF(OR($A$3=""),"",IF(OR($W$2="优爆品"),(IF(COUNTIF('2-2.源数据-产品分析-优品'!A:A,产品建议!A26)&gt;0,"是","")&amp;IF(COUNTIF('2-3.源数据-产品分析-爆品'!A:A,产品建议!A26)&gt;0,"是","")),IF(OR($W$2="P4P点击量"),((IFERROR(INDEX('产品报告-整理'!D:D,MATCH(产品建议!A26,'产品报告-整理'!A:A,0)),""))),((IF(COUNTIF('2-2.源数据-产品分析-优品'!A:A,产品建议!A26)&gt;0,"是",""))))))</f>
        <v/>
      </c>
      <c r="X26" s="5" t="str">
        <f>IF(OR($A$3=""),"",IF(OR($W$2="优爆品"),((IFERROR(INDEX('产品报告-整理'!D:D,MATCH(产品建议!A26,'产品报告-整理'!A:A,0)),"")&amp;" → "&amp;(IFERROR(TEXT(INDEX('产品报告-整理'!D:D,MATCH(产品建议!A26,'产品报告-整理'!A:A,0))/G26,"0%"),"")))),IF(OR($W$2="P4P点击量"),((IF($W$2="P4P点击量",IFERROR(TEXT(W26/G26,"0%"),"")))),(((IF(COUNTIF('2-3.源数据-产品分析-爆品'!A:A,产品建议!A26)&gt;0,"是","")))))))</f>
        <v/>
      </c>
      <c r="Y26" s="9" t="str">
        <f>IF(AND($Y$2="直通车总消费",'产品报告-整理'!$BN$1="推荐广告"),IFERROR(INDEX('产品报告-整理'!H:H,MATCH(产品建议!A26,'产品报告-整理'!A:A,0)),0)+IFERROR(INDEX('产品报告-整理'!BV:BV,MATCH(产品建议!A26,'产品报告-整理'!BO:BO,0)),0),IFERROR(INDEX('产品报告-整理'!H:H,MATCH(产品建议!A26,'产品报告-整理'!A:A,0)),0))</f>
        <v/>
      </c>
      <c r="Z26" s="9" t="str">
        <f t="shared" si="3"/>
        <v/>
      </c>
      <c r="AA26" s="5" t="str">
        <f t="shared" si="1"/>
        <v/>
      </c>
      <c r="AB26" s="5" t="str">
        <f t="shared" si="2"/>
        <v/>
      </c>
      <c r="AC26" s="9"/>
      <c r="AD26" s="15" t="str">
        <f>IF($AD$1="  ",IFERROR(IF(AND(Y26="未推广",L26&gt;0),"加入P4P推广 ","")&amp;IF(AND(OR(W26="是",X26="是"),Y26=0),"优爆品加推广 ","")&amp;IF(AND(C26="N",L26&gt;0),"增加橱窗绑定 ","")&amp;IF(AND(OR(Z26&gt;$Z$1*4.5,AB26&gt;$AB$1*4.5),Y26&lt;&gt;0,Y26&gt;$AB$1*2,G26&gt;($G$1/$L$1)*1),"放弃P4P推广 ","")&amp;IF(AND(AB26&gt;$AB$1*1.2,AB26&lt;$AB$1*4.5,Y26&gt;0),"优化询盘成本 ","")&amp;IF(AND(Z26&gt;$Z$1*1.2,Z26&lt;$Z$1*4.5,Y26&gt;0),"优化商机成本 ","")&amp;IF(AND(Y26&lt;&gt;0,L26&gt;0,AB26&lt;$AB$1*1.2),"加大询盘获取 ","")&amp;IF(AND(Y26&lt;&gt;0,K26&gt;0,Z26&lt;$Z$1*1.2),"加大商机获取 ","")&amp;IF(AND(L26=0,C26="Y",G26&gt;($G$1/$L$1*1.5)),"解绑橱窗绑定 ",""),"请去左表粘贴源数据"),"")</f>
        <v/>
      </c>
      <c r="AE26" s="9"/>
      <c r="AF26" s="9"/>
      <c r="AG26" s="20"/>
      <c r="AH26" s="20"/>
      <c r="AI26" s="17"/>
      <c r="AJ26" s="17"/>
      <c r="AK26" s="17"/>
    </row>
    <row r="27" spans="1:37">
      <c r="A27" s="5" t="str">
        <f>IFERROR(HLOOKUP(A$2,'2.源数据-产品分析-全商品'!A$6:A$1000,ROW()-1,0),"")</f>
        <v/>
      </c>
      <c r="B27" s="5" t="str">
        <f>IFERROR(HLOOKUP(B$2,'2.源数据-产品分析-全商品'!B$6:B$1000,ROW()-1,0),"")</f>
        <v/>
      </c>
      <c r="C27" s="5" t="str">
        <f>CLEAN(IFERROR(HLOOKUP(C$2,'2.源数据-产品分析-全商品'!C$6:C$1000,ROW()-1,0),""))</f>
        <v/>
      </c>
      <c r="D27" s="5" t="str">
        <f>IFERROR(HLOOKUP(D$2,'2.源数据-产品分析-全商品'!D$6:D$1000,ROW()-1,0),"")</f>
        <v/>
      </c>
      <c r="E27" s="5" t="str">
        <f>IFERROR(HLOOKUP(E$2,'2.源数据-产品分析-全商品'!E$6:E$1000,ROW()-1,0),"")</f>
        <v/>
      </c>
      <c r="F27" s="5" t="str">
        <f>IFERROR(VALUE(HLOOKUP(F$2,'2.源数据-产品分析-全商品'!F$6:F$1000,ROW()-1,0)),"")</f>
        <v/>
      </c>
      <c r="G27" s="5" t="str">
        <f>IFERROR(VALUE(HLOOKUP(G$2,'2.源数据-产品分析-全商品'!G$6:G$1000,ROW()-1,0)),"")</f>
        <v/>
      </c>
      <c r="H27" s="5" t="str">
        <f>IFERROR(HLOOKUP(H$2,'2.源数据-产品分析-全商品'!H$6:H$1000,ROW()-1,0),"")</f>
        <v/>
      </c>
      <c r="I27" s="5" t="str">
        <f>IFERROR(VALUE(HLOOKUP(I$2,'2.源数据-产品分析-全商品'!I$6:I$1000,ROW()-1,0)),"")</f>
        <v/>
      </c>
      <c r="J27" s="60" t="str">
        <f>IFERROR(IF($J$2="","",INDEX('产品报告-整理'!G:G,MATCH(产品建议!A27,'产品报告-整理'!A:A,0))),"")</f>
        <v/>
      </c>
      <c r="K27" s="5" t="str">
        <f>IFERROR(IF($K$2="","",VALUE(INDEX('产品报告-整理'!E:E,MATCH(产品建议!A27,'产品报告-整理'!A:A,0)))),0)</f>
        <v/>
      </c>
      <c r="L27" s="5" t="str">
        <f>IFERROR(VALUE(HLOOKUP(L$2,'2.源数据-产品分析-全商品'!J$6:J$1000,ROW()-1,0)),"")</f>
        <v/>
      </c>
      <c r="M27" s="5" t="str">
        <f>IFERROR(VALUE(HLOOKUP(M$2,'2.源数据-产品分析-全商品'!K$6:K$1000,ROW()-1,0)),"")</f>
        <v/>
      </c>
      <c r="N27" s="5" t="str">
        <f>IFERROR(HLOOKUP(N$2,'2.源数据-产品分析-全商品'!L$6:L$1000,ROW()-1,0),"")</f>
        <v/>
      </c>
      <c r="O27" s="5" t="str">
        <f>IF($O$2='产品报告-整理'!$K$1,IFERROR(INDEX('产品报告-整理'!S:S,MATCH(产品建议!A27,'产品报告-整理'!L:L,0)),""),(IFERROR(VALUE(HLOOKUP(O$2,'2.源数据-产品分析-全商品'!M$6:M$1000,ROW()-1,0)),"")))</f>
        <v/>
      </c>
      <c r="P27" s="5" t="str">
        <f>IF($P$2='产品报告-整理'!$V$1,IFERROR(INDEX('产品报告-整理'!AD:AD,MATCH(产品建议!A27,'产品报告-整理'!W:W,0)),""),(IFERROR(VALUE(HLOOKUP(P$2,'2.源数据-产品分析-全商品'!N$6:N$1000,ROW()-1,0)),"")))</f>
        <v/>
      </c>
      <c r="Q27" s="5" t="str">
        <f>IF($Q$2='产品报告-整理'!$AG$1,IFERROR(INDEX('产品报告-整理'!AO:AO,MATCH(产品建议!A27,'产品报告-整理'!AH:AH,0)),""),(IFERROR(VALUE(HLOOKUP(Q$2,'2.源数据-产品分析-全商品'!O$6:O$1000,ROW()-1,0)),"")))</f>
        <v/>
      </c>
      <c r="R27" s="5" t="str">
        <f>IF($R$2='产品报告-整理'!$AR$1,IFERROR(INDEX('产品报告-整理'!AZ:AZ,MATCH(产品建议!A27,'产品报告-整理'!AS:AS,0)),""),(IFERROR(VALUE(HLOOKUP(R$2,'2.源数据-产品分析-全商品'!P$6:P$1000,ROW()-1,0)),"")))</f>
        <v/>
      </c>
      <c r="S27" s="5" t="str">
        <f>IF($S$2='产品报告-整理'!$BC$1,IFERROR(INDEX('产品报告-整理'!BK:BK,MATCH(产品建议!A27,'产品报告-整理'!BD:BD,0)),""),(IFERROR(VALUE(HLOOKUP(S$2,'2.源数据-产品分析-全商品'!Q$6:Q$1000,ROW()-1,0)),"")))</f>
        <v/>
      </c>
      <c r="T27" s="5" t="str">
        <f>IFERROR(HLOOKUP("产品负责人",'2.源数据-产品分析-全商品'!R$6:R$1000,ROW()-1,0),"")</f>
        <v/>
      </c>
      <c r="U27" s="5" t="str">
        <f>IFERROR(VALUE(HLOOKUP(U$2,'2.源数据-产品分析-全商品'!S$6:S$1000,ROW()-1,0)),"")</f>
        <v/>
      </c>
      <c r="V27" s="5" t="str">
        <f>IFERROR(VALUE(HLOOKUP(V$2,'2.源数据-产品分析-全商品'!T$6:T$1000,ROW()-1,0)),"")</f>
        <v/>
      </c>
      <c r="W27" s="5" t="str">
        <f>IF(OR($A$3=""),"",IF(OR($W$2="优爆品"),(IF(COUNTIF('2-2.源数据-产品分析-优品'!A:A,产品建议!A27)&gt;0,"是","")&amp;IF(COUNTIF('2-3.源数据-产品分析-爆品'!A:A,产品建议!A27)&gt;0,"是","")),IF(OR($W$2="P4P点击量"),((IFERROR(INDEX('产品报告-整理'!D:D,MATCH(产品建议!A27,'产品报告-整理'!A:A,0)),""))),((IF(COUNTIF('2-2.源数据-产品分析-优品'!A:A,产品建议!A27)&gt;0,"是",""))))))</f>
        <v/>
      </c>
      <c r="X27" s="5" t="str">
        <f>IF(OR($A$3=""),"",IF(OR($W$2="优爆品"),((IFERROR(INDEX('产品报告-整理'!D:D,MATCH(产品建议!A27,'产品报告-整理'!A:A,0)),"")&amp;" → "&amp;(IFERROR(TEXT(INDEX('产品报告-整理'!D:D,MATCH(产品建议!A27,'产品报告-整理'!A:A,0))/G27,"0%"),"")))),IF(OR($W$2="P4P点击量"),((IF($W$2="P4P点击量",IFERROR(TEXT(W27/G27,"0%"),"")))),(((IF(COUNTIF('2-3.源数据-产品分析-爆品'!A:A,产品建议!A27)&gt;0,"是","")))))))</f>
        <v/>
      </c>
      <c r="Y27" s="9" t="str">
        <f>IF(AND($Y$2="直通车总消费",'产品报告-整理'!$BN$1="推荐广告"),IFERROR(INDEX('产品报告-整理'!H:H,MATCH(产品建议!A27,'产品报告-整理'!A:A,0)),0)+IFERROR(INDEX('产品报告-整理'!BV:BV,MATCH(产品建议!A27,'产品报告-整理'!BO:BO,0)),0),IFERROR(INDEX('产品报告-整理'!H:H,MATCH(产品建议!A27,'产品报告-整理'!A:A,0)),0))</f>
        <v/>
      </c>
      <c r="Z27" s="9" t="str">
        <f t="shared" si="3"/>
        <v/>
      </c>
      <c r="AA27" s="5" t="str">
        <f t="shared" si="1"/>
        <v/>
      </c>
      <c r="AB27" s="5" t="str">
        <f t="shared" si="2"/>
        <v/>
      </c>
      <c r="AC27" s="9"/>
      <c r="AD27" s="15" t="str">
        <f>IF($AD$1="  ",IFERROR(IF(AND(Y27="未推广",L27&gt;0),"加入P4P推广 ","")&amp;IF(AND(OR(W27="是",X27="是"),Y27=0),"优爆品加推广 ","")&amp;IF(AND(C27="N",L27&gt;0),"增加橱窗绑定 ","")&amp;IF(AND(OR(Z27&gt;$Z$1*4.5,AB27&gt;$AB$1*4.5),Y27&lt;&gt;0,Y27&gt;$AB$1*2,G27&gt;($G$1/$L$1)*1),"放弃P4P推广 ","")&amp;IF(AND(AB27&gt;$AB$1*1.2,AB27&lt;$AB$1*4.5,Y27&gt;0),"优化询盘成本 ","")&amp;IF(AND(Z27&gt;$Z$1*1.2,Z27&lt;$Z$1*4.5,Y27&gt;0),"优化商机成本 ","")&amp;IF(AND(Y27&lt;&gt;0,L27&gt;0,AB27&lt;$AB$1*1.2),"加大询盘获取 ","")&amp;IF(AND(Y27&lt;&gt;0,K27&gt;0,Z27&lt;$Z$1*1.2),"加大商机获取 ","")&amp;IF(AND(L27=0,C27="Y",G27&gt;($G$1/$L$1*1.5)),"解绑橱窗绑定 ",""),"请去左表粘贴源数据"),"")</f>
        <v/>
      </c>
      <c r="AE27" s="9"/>
      <c r="AF27" s="9"/>
      <c r="AG27" s="45" t="str">
        <f>IF(AD1="密码","问题","")</f>
        <v/>
      </c>
      <c r="AH27" s="9" t="str">
        <f>IF(AD1="密码","回答","")</f>
        <v/>
      </c>
      <c r="AI27" s="17"/>
      <c r="AJ27" s="17"/>
      <c r="AK27" s="17"/>
    </row>
    <row r="28" spans="1:37">
      <c r="A28" s="5" t="str">
        <f>IFERROR(HLOOKUP(A$2,'2.源数据-产品分析-全商品'!A$6:A$1000,ROW()-1,0),"")</f>
        <v/>
      </c>
      <c r="B28" s="5" t="str">
        <f>IFERROR(HLOOKUP(B$2,'2.源数据-产品分析-全商品'!B$6:B$1000,ROW()-1,0),"")</f>
        <v/>
      </c>
      <c r="C28" s="5" t="str">
        <f>CLEAN(IFERROR(HLOOKUP(C$2,'2.源数据-产品分析-全商品'!C$6:C$1000,ROW()-1,0),""))</f>
        <v/>
      </c>
      <c r="D28" s="5" t="str">
        <f>IFERROR(HLOOKUP(D$2,'2.源数据-产品分析-全商品'!D$6:D$1000,ROW()-1,0),"")</f>
        <v/>
      </c>
      <c r="E28" s="5" t="str">
        <f>IFERROR(HLOOKUP(E$2,'2.源数据-产品分析-全商品'!E$6:E$1000,ROW()-1,0),"")</f>
        <v/>
      </c>
      <c r="F28" s="5" t="str">
        <f>IFERROR(VALUE(HLOOKUP(F$2,'2.源数据-产品分析-全商品'!F$6:F$1000,ROW()-1,0)),"")</f>
        <v/>
      </c>
      <c r="G28" s="5" t="str">
        <f>IFERROR(VALUE(HLOOKUP(G$2,'2.源数据-产品分析-全商品'!G$6:G$1000,ROW()-1,0)),"")</f>
        <v/>
      </c>
      <c r="H28" s="5" t="str">
        <f>IFERROR(HLOOKUP(H$2,'2.源数据-产品分析-全商品'!H$6:H$1000,ROW()-1,0),"")</f>
        <v/>
      </c>
      <c r="I28" s="5" t="str">
        <f>IFERROR(VALUE(HLOOKUP(I$2,'2.源数据-产品分析-全商品'!I$6:I$1000,ROW()-1,0)),"")</f>
        <v/>
      </c>
      <c r="J28" s="60" t="str">
        <f>IFERROR(IF($J$2="","",INDEX('产品报告-整理'!G:G,MATCH(产品建议!A28,'产品报告-整理'!A:A,0))),"")</f>
        <v/>
      </c>
      <c r="K28" s="5" t="str">
        <f>IFERROR(IF($K$2="","",VALUE(INDEX('产品报告-整理'!E:E,MATCH(产品建议!A28,'产品报告-整理'!A:A,0)))),0)</f>
        <v/>
      </c>
      <c r="L28" s="5" t="str">
        <f>IFERROR(VALUE(HLOOKUP(L$2,'2.源数据-产品分析-全商品'!J$6:J$1000,ROW()-1,0)),"")</f>
        <v/>
      </c>
      <c r="M28" s="5" t="str">
        <f>IFERROR(VALUE(HLOOKUP(M$2,'2.源数据-产品分析-全商品'!K$6:K$1000,ROW()-1,0)),"")</f>
        <v/>
      </c>
      <c r="N28" s="5" t="str">
        <f>IFERROR(HLOOKUP(N$2,'2.源数据-产品分析-全商品'!L$6:L$1000,ROW()-1,0),"")</f>
        <v/>
      </c>
      <c r="O28" s="5" t="str">
        <f>IF($O$2='产品报告-整理'!$K$1,IFERROR(INDEX('产品报告-整理'!S:S,MATCH(产品建议!A28,'产品报告-整理'!L:L,0)),""),(IFERROR(VALUE(HLOOKUP(O$2,'2.源数据-产品分析-全商品'!M$6:M$1000,ROW()-1,0)),"")))</f>
        <v/>
      </c>
      <c r="P28" s="5" t="str">
        <f>IF($P$2='产品报告-整理'!$V$1,IFERROR(INDEX('产品报告-整理'!AD:AD,MATCH(产品建议!A28,'产品报告-整理'!W:W,0)),""),(IFERROR(VALUE(HLOOKUP(P$2,'2.源数据-产品分析-全商品'!N$6:N$1000,ROW()-1,0)),"")))</f>
        <v/>
      </c>
      <c r="Q28" s="5" t="str">
        <f>IF($Q$2='产品报告-整理'!$AG$1,IFERROR(INDEX('产品报告-整理'!AO:AO,MATCH(产品建议!A28,'产品报告-整理'!AH:AH,0)),""),(IFERROR(VALUE(HLOOKUP(Q$2,'2.源数据-产品分析-全商品'!O$6:O$1000,ROW()-1,0)),"")))</f>
        <v/>
      </c>
      <c r="R28" s="5" t="str">
        <f>IF($R$2='产品报告-整理'!$AR$1,IFERROR(INDEX('产品报告-整理'!AZ:AZ,MATCH(产品建议!A28,'产品报告-整理'!AS:AS,0)),""),(IFERROR(VALUE(HLOOKUP(R$2,'2.源数据-产品分析-全商品'!P$6:P$1000,ROW()-1,0)),"")))</f>
        <v/>
      </c>
      <c r="S28" s="5" t="str">
        <f>IF($S$2='产品报告-整理'!$BC$1,IFERROR(INDEX('产品报告-整理'!BK:BK,MATCH(产品建议!A28,'产品报告-整理'!BD:BD,0)),""),(IFERROR(VALUE(HLOOKUP(S$2,'2.源数据-产品分析-全商品'!Q$6:Q$1000,ROW()-1,0)),"")))</f>
        <v/>
      </c>
      <c r="T28" s="5" t="str">
        <f>IFERROR(HLOOKUP("产品负责人",'2.源数据-产品分析-全商品'!R$6:R$1000,ROW()-1,0),"")</f>
        <v/>
      </c>
      <c r="U28" s="5" t="str">
        <f>IFERROR(VALUE(HLOOKUP(U$2,'2.源数据-产品分析-全商品'!S$6:S$1000,ROW()-1,0)),"")</f>
        <v/>
      </c>
      <c r="V28" s="5" t="str">
        <f>IFERROR(VALUE(HLOOKUP(V$2,'2.源数据-产品分析-全商品'!T$6:T$1000,ROW()-1,0)),"")</f>
        <v/>
      </c>
      <c r="W28" s="5" t="str">
        <f>IF(OR($A$3=""),"",IF(OR($W$2="优爆品"),(IF(COUNTIF('2-2.源数据-产品分析-优品'!A:A,产品建议!A28)&gt;0,"是","")&amp;IF(COUNTIF('2-3.源数据-产品分析-爆品'!A:A,产品建议!A28)&gt;0,"是","")),IF(OR($W$2="P4P点击量"),((IFERROR(INDEX('产品报告-整理'!D:D,MATCH(产品建议!A28,'产品报告-整理'!A:A,0)),""))),((IF(COUNTIF('2-2.源数据-产品分析-优品'!A:A,产品建议!A28)&gt;0,"是",""))))))</f>
        <v/>
      </c>
      <c r="X28" s="5" t="str">
        <f>IF(OR($A$3=""),"",IF(OR($W$2="优爆品"),((IFERROR(INDEX('产品报告-整理'!D:D,MATCH(产品建议!A28,'产品报告-整理'!A:A,0)),"")&amp;" → "&amp;(IFERROR(TEXT(INDEX('产品报告-整理'!D:D,MATCH(产品建议!A28,'产品报告-整理'!A:A,0))/G28,"0%"),"")))),IF(OR($W$2="P4P点击量"),((IF($W$2="P4P点击量",IFERROR(TEXT(W28/G28,"0%"),"")))),(((IF(COUNTIF('2-3.源数据-产品分析-爆品'!A:A,产品建议!A28)&gt;0,"是","")))))))</f>
        <v/>
      </c>
      <c r="Y28" s="9" t="str">
        <f>IF(AND($Y$2="直通车总消费",'产品报告-整理'!$BN$1="推荐广告"),IFERROR(INDEX('产品报告-整理'!H:H,MATCH(产品建议!A28,'产品报告-整理'!A:A,0)),0)+IFERROR(INDEX('产品报告-整理'!BV:BV,MATCH(产品建议!A28,'产品报告-整理'!BO:BO,0)),0),IFERROR(INDEX('产品报告-整理'!H:H,MATCH(产品建议!A28,'产品报告-整理'!A:A,0)),0))</f>
        <v/>
      </c>
      <c r="Z28" s="9" t="str">
        <f t="shared" si="3"/>
        <v/>
      </c>
      <c r="AA28" s="8" t="str">
        <f t="shared" si="1"/>
        <v/>
      </c>
      <c r="AB28" s="5" t="str">
        <f t="shared" si="2"/>
        <v/>
      </c>
      <c r="AC28" s="9"/>
      <c r="AD28" s="15" t="str">
        <f>IF($AD$1="  ",IFERROR(IF(AND(Y28="未推广",L28&gt;0),"加入P4P推广 ","")&amp;IF(AND(OR(W28="是",X28="是"),Y28=0),"优爆品加推广 ","")&amp;IF(AND(C28="N",L28&gt;0),"增加橱窗绑定 ","")&amp;IF(AND(OR(Z28&gt;$Z$1*4.5,AB28&gt;$AB$1*4.5),Y28&lt;&gt;0,Y28&gt;$AB$1*2,G28&gt;($G$1/$L$1)*1),"放弃P4P推广 ","")&amp;IF(AND(AB28&gt;$AB$1*1.2,AB28&lt;$AB$1*4.5,Y28&gt;0),"优化询盘成本 ","")&amp;IF(AND(Z28&gt;$Z$1*1.2,Z28&lt;$Z$1*4.5,Y28&gt;0),"优化商机成本 ","")&amp;IF(AND(Y28&lt;&gt;0,L28&gt;0,AB28&lt;$AB$1*1.2),"加大询盘获取 ","")&amp;IF(AND(Y28&lt;&gt;0,K28&gt;0,Z28&lt;$Z$1*1.2),"加大商机获取 ","")&amp;IF(AND(L28=0,C28="Y",G28&gt;($G$1/$L$1*1.5)),"解绑橱窗绑定 ",""),"请去左表粘贴源数据"),"")</f>
        <v/>
      </c>
      <c r="AE28" s="9"/>
      <c r="AF28" s="9"/>
      <c r="AG28" s="45" t="str">
        <f>IF(AD1="密码","你想解锁工具密码吗？","")</f>
        <v/>
      </c>
      <c r="AH28" s="9"/>
      <c r="AI28" s="17"/>
      <c r="AJ28" s="17"/>
      <c r="AK28" s="17"/>
    </row>
    <row r="29" spans="1:37">
      <c r="A29" s="5" t="str">
        <f>IFERROR(HLOOKUP(A$2,'2.源数据-产品分析-全商品'!A$6:A$1000,ROW()-1,0),"")</f>
        <v/>
      </c>
      <c r="B29" s="5" t="str">
        <f>IFERROR(HLOOKUP(B$2,'2.源数据-产品分析-全商品'!B$6:B$1000,ROW()-1,0),"")</f>
        <v/>
      </c>
      <c r="C29" s="5" t="str">
        <f>CLEAN(IFERROR(HLOOKUP(C$2,'2.源数据-产品分析-全商品'!C$6:C$1000,ROW()-1,0),""))</f>
        <v/>
      </c>
      <c r="D29" s="5" t="str">
        <f>IFERROR(HLOOKUP(D$2,'2.源数据-产品分析-全商品'!D$6:D$1000,ROW()-1,0),"")</f>
        <v/>
      </c>
      <c r="E29" s="5" t="str">
        <f>IFERROR(HLOOKUP(E$2,'2.源数据-产品分析-全商品'!E$6:E$1000,ROW()-1,0),"")</f>
        <v/>
      </c>
      <c r="F29" s="5" t="str">
        <f>IFERROR(VALUE(HLOOKUP(F$2,'2.源数据-产品分析-全商品'!F$6:F$1000,ROW()-1,0)),"")</f>
        <v/>
      </c>
      <c r="G29" s="5" t="str">
        <f>IFERROR(VALUE(HLOOKUP(G$2,'2.源数据-产品分析-全商品'!G$6:G$1000,ROW()-1,0)),"")</f>
        <v/>
      </c>
      <c r="H29" s="5" t="str">
        <f>IFERROR(HLOOKUP(H$2,'2.源数据-产品分析-全商品'!H$6:H$1000,ROW()-1,0),"")</f>
        <v/>
      </c>
      <c r="I29" s="5" t="str">
        <f>IFERROR(VALUE(HLOOKUP(I$2,'2.源数据-产品分析-全商品'!I$6:I$1000,ROW()-1,0)),"")</f>
        <v/>
      </c>
      <c r="J29" s="60" t="str">
        <f>IFERROR(IF($J$2="","",INDEX('产品报告-整理'!G:G,MATCH(产品建议!A29,'产品报告-整理'!A:A,0))),"")</f>
        <v/>
      </c>
      <c r="K29" s="5" t="str">
        <f>IFERROR(IF($K$2="","",VALUE(INDEX('产品报告-整理'!E:E,MATCH(产品建议!A29,'产品报告-整理'!A:A,0)))),0)</f>
        <v/>
      </c>
      <c r="L29" s="5" t="str">
        <f>IFERROR(VALUE(HLOOKUP(L$2,'2.源数据-产品分析-全商品'!J$6:J$1000,ROW()-1,0)),"")</f>
        <v/>
      </c>
      <c r="M29" s="5" t="str">
        <f>IFERROR(VALUE(HLOOKUP(M$2,'2.源数据-产品分析-全商品'!K$6:K$1000,ROW()-1,0)),"")</f>
        <v/>
      </c>
      <c r="N29" s="5" t="str">
        <f>IFERROR(HLOOKUP(N$2,'2.源数据-产品分析-全商品'!L$6:L$1000,ROW()-1,0),"")</f>
        <v/>
      </c>
      <c r="O29" s="5" t="str">
        <f>IF($O$2='产品报告-整理'!$K$1,IFERROR(INDEX('产品报告-整理'!S:S,MATCH(产品建议!A29,'产品报告-整理'!L:L,0)),""),(IFERROR(VALUE(HLOOKUP(O$2,'2.源数据-产品分析-全商品'!M$6:M$1000,ROW()-1,0)),"")))</f>
        <v/>
      </c>
      <c r="P29" s="5" t="str">
        <f>IF($P$2='产品报告-整理'!$V$1,IFERROR(INDEX('产品报告-整理'!AD:AD,MATCH(产品建议!A29,'产品报告-整理'!W:W,0)),""),(IFERROR(VALUE(HLOOKUP(P$2,'2.源数据-产品分析-全商品'!N$6:N$1000,ROW()-1,0)),"")))</f>
        <v/>
      </c>
      <c r="Q29" s="5" t="str">
        <f>IF($Q$2='产品报告-整理'!$AG$1,IFERROR(INDEX('产品报告-整理'!AO:AO,MATCH(产品建议!A29,'产品报告-整理'!AH:AH,0)),""),(IFERROR(VALUE(HLOOKUP(Q$2,'2.源数据-产品分析-全商品'!O$6:O$1000,ROW()-1,0)),"")))</f>
        <v/>
      </c>
      <c r="R29" s="5" t="str">
        <f>IF($R$2='产品报告-整理'!$AR$1,IFERROR(INDEX('产品报告-整理'!AZ:AZ,MATCH(产品建议!A29,'产品报告-整理'!AS:AS,0)),""),(IFERROR(VALUE(HLOOKUP(R$2,'2.源数据-产品分析-全商品'!P$6:P$1000,ROW()-1,0)),"")))</f>
        <v/>
      </c>
      <c r="S29" s="5" t="str">
        <f>IF($S$2='产品报告-整理'!$BC$1,IFERROR(INDEX('产品报告-整理'!BK:BK,MATCH(产品建议!A29,'产品报告-整理'!BD:BD,0)),""),(IFERROR(VALUE(HLOOKUP(S$2,'2.源数据-产品分析-全商品'!Q$6:Q$1000,ROW()-1,0)),"")))</f>
        <v/>
      </c>
      <c r="T29" s="5" t="str">
        <f>IFERROR(HLOOKUP("产品负责人",'2.源数据-产品分析-全商品'!R$6:R$1000,ROW()-1,0),"")</f>
        <v/>
      </c>
      <c r="U29" s="5" t="str">
        <f>IFERROR(VALUE(HLOOKUP(U$2,'2.源数据-产品分析-全商品'!S$6:S$1000,ROW()-1,0)),"")</f>
        <v/>
      </c>
      <c r="V29" s="5" t="str">
        <f>IFERROR(VALUE(HLOOKUP(V$2,'2.源数据-产品分析-全商品'!T$6:T$1000,ROW()-1,0)),"")</f>
        <v/>
      </c>
      <c r="W29" s="5" t="str">
        <f>IF(OR($A$3=""),"",IF(OR($W$2="优爆品"),(IF(COUNTIF('2-2.源数据-产品分析-优品'!A:A,产品建议!A29)&gt;0,"是","")&amp;IF(COUNTIF('2-3.源数据-产品分析-爆品'!A:A,产品建议!A29)&gt;0,"是","")),IF(OR($W$2="P4P点击量"),((IFERROR(INDEX('产品报告-整理'!D:D,MATCH(产品建议!A29,'产品报告-整理'!A:A,0)),""))),((IF(COUNTIF('2-2.源数据-产品分析-优品'!A:A,产品建议!A29)&gt;0,"是",""))))))</f>
        <v/>
      </c>
      <c r="X29" s="5" t="str">
        <f>IF(OR($A$3=""),"",IF(OR($W$2="优爆品"),((IFERROR(INDEX('产品报告-整理'!D:D,MATCH(产品建议!A29,'产品报告-整理'!A:A,0)),"")&amp;" → "&amp;(IFERROR(TEXT(INDEX('产品报告-整理'!D:D,MATCH(产品建议!A29,'产品报告-整理'!A:A,0))/G29,"0%"),"")))),IF(OR($W$2="P4P点击量"),((IF($W$2="P4P点击量",IFERROR(TEXT(W29/G29,"0%"),"")))),(((IF(COUNTIF('2-3.源数据-产品分析-爆品'!A:A,产品建议!A29)&gt;0,"是","")))))))</f>
        <v/>
      </c>
      <c r="Y29" s="9" t="str">
        <f>IF(AND($Y$2="直通车总消费",'产品报告-整理'!$BN$1="推荐广告"),IFERROR(INDEX('产品报告-整理'!H:H,MATCH(产品建议!A29,'产品报告-整理'!A:A,0)),0)+IFERROR(INDEX('产品报告-整理'!BV:BV,MATCH(产品建议!A29,'产品报告-整理'!BO:BO,0)),0),IFERROR(INDEX('产品报告-整理'!H:H,MATCH(产品建议!A29,'产品报告-整理'!A:A,0)),0))</f>
        <v/>
      </c>
      <c r="Z29" s="9" t="str">
        <f t="shared" si="3"/>
        <v/>
      </c>
      <c r="AA29" s="5" t="str">
        <f t="shared" si="1"/>
        <v/>
      </c>
      <c r="AB29" s="5" t="str">
        <f t="shared" si="2"/>
        <v/>
      </c>
      <c r="AC29" s="9"/>
      <c r="AD29" s="15" t="str">
        <f>IF($AD$1="  ",IFERROR(IF(AND(Y29="未推广",L29&gt;0),"加入P4P推广 ","")&amp;IF(AND(OR(W29="是",X29="是"),Y29=0),"优爆品加推广 ","")&amp;IF(AND(C29="N",L29&gt;0),"增加橱窗绑定 ","")&amp;IF(AND(OR(Z29&gt;$Z$1*4.5,AB29&gt;$AB$1*4.5),Y29&lt;&gt;0,Y29&gt;$AB$1*2,G29&gt;($G$1/$L$1)*1),"放弃P4P推广 ","")&amp;IF(AND(AB29&gt;$AB$1*1.2,AB29&lt;$AB$1*4.5,Y29&gt;0),"优化询盘成本 ","")&amp;IF(AND(Z29&gt;$Z$1*1.2,Z29&lt;$Z$1*4.5,Y29&gt;0),"优化商机成本 ","")&amp;IF(AND(Y29&lt;&gt;0,L29&gt;0,AB29&lt;$AB$1*1.2),"加大询盘获取 ","")&amp;IF(AND(Y29&lt;&gt;0,K29&gt;0,Z29&lt;$Z$1*1.2),"加大商机获取 ","")&amp;IF(AND(L29=0,C29="Y",G29&gt;($G$1/$L$1*1.5)),"解绑橱窗绑定 ",""),"请去左表粘贴源数据"),"")</f>
        <v/>
      </c>
      <c r="AE29" s="9"/>
      <c r="AF29" s="9"/>
      <c r="AG29" s="45" t="str">
        <f>IF(AH28="想","那先需要你用数字回答几个问题","")</f>
        <v/>
      </c>
      <c r="AH29" s="9"/>
      <c r="AI29" s="17"/>
      <c r="AJ29" s="17"/>
      <c r="AK29" s="17"/>
    </row>
    <row r="30" spans="1:37">
      <c r="A30" s="5" t="str">
        <f>IFERROR(HLOOKUP(A$2,'2.源数据-产品分析-全商品'!A$6:A$1000,ROW()-1,0),"")</f>
        <v/>
      </c>
      <c r="B30" s="5" t="str">
        <f>IFERROR(HLOOKUP(B$2,'2.源数据-产品分析-全商品'!B$6:B$1000,ROW()-1,0),"")</f>
        <v/>
      </c>
      <c r="C30" s="5" t="str">
        <f>CLEAN(IFERROR(HLOOKUP(C$2,'2.源数据-产品分析-全商品'!C$6:C$1000,ROW()-1,0),""))</f>
        <v/>
      </c>
      <c r="D30" s="5" t="str">
        <f>IFERROR(HLOOKUP(D$2,'2.源数据-产品分析-全商品'!D$6:D$1000,ROW()-1,0),"")</f>
        <v/>
      </c>
      <c r="E30" s="5" t="str">
        <f>IFERROR(HLOOKUP(E$2,'2.源数据-产品分析-全商品'!E$6:E$1000,ROW()-1,0),"")</f>
        <v/>
      </c>
      <c r="F30" s="5" t="str">
        <f>IFERROR(VALUE(HLOOKUP(F$2,'2.源数据-产品分析-全商品'!F$6:F$1000,ROW()-1,0)),"")</f>
        <v/>
      </c>
      <c r="G30" s="5" t="str">
        <f>IFERROR(VALUE(HLOOKUP(G$2,'2.源数据-产品分析-全商品'!G$6:G$1000,ROW()-1,0)),"")</f>
        <v/>
      </c>
      <c r="H30" s="5" t="str">
        <f>IFERROR(HLOOKUP(H$2,'2.源数据-产品分析-全商品'!H$6:H$1000,ROW()-1,0),"")</f>
        <v/>
      </c>
      <c r="I30" s="5" t="str">
        <f>IFERROR(VALUE(HLOOKUP(I$2,'2.源数据-产品分析-全商品'!I$6:I$1000,ROW()-1,0)),"")</f>
        <v/>
      </c>
      <c r="J30" s="60" t="str">
        <f>IFERROR(IF($J$2="","",INDEX('产品报告-整理'!G:G,MATCH(产品建议!A30,'产品报告-整理'!A:A,0))),"")</f>
        <v/>
      </c>
      <c r="K30" s="5" t="str">
        <f>IFERROR(IF($K$2="","",VALUE(INDEX('产品报告-整理'!E:E,MATCH(产品建议!A30,'产品报告-整理'!A:A,0)))),0)</f>
        <v/>
      </c>
      <c r="L30" s="5" t="str">
        <f>IFERROR(VALUE(HLOOKUP(L$2,'2.源数据-产品分析-全商品'!J$6:J$1000,ROW()-1,0)),"")</f>
        <v/>
      </c>
      <c r="M30" s="5" t="str">
        <f>IFERROR(VALUE(HLOOKUP(M$2,'2.源数据-产品分析-全商品'!K$6:K$1000,ROW()-1,0)),"")</f>
        <v/>
      </c>
      <c r="N30" s="5" t="str">
        <f>IFERROR(HLOOKUP(N$2,'2.源数据-产品分析-全商品'!L$6:L$1000,ROW()-1,0),"")</f>
        <v/>
      </c>
      <c r="O30" s="5" t="str">
        <f>IF($O$2='产品报告-整理'!$K$1,IFERROR(INDEX('产品报告-整理'!S:S,MATCH(产品建议!A30,'产品报告-整理'!L:L,0)),""),(IFERROR(VALUE(HLOOKUP(O$2,'2.源数据-产品分析-全商品'!M$6:M$1000,ROW()-1,0)),"")))</f>
        <v/>
      </c>
      <c r="P30" s="5" t="str">
        <f>IF($P$2='产品报告-整理'!$V$1,IFERROR(INDEX('产品报告-整理'!AD:AD,MATCH(产品建议!A30,'产品报告-整理'!W:W,0)),""),(IFERROR(VALUE(HLOOKUP(P$2,'2.源数据-产品分析-全商品'!N$6:N$1000,ROW()-1,0)),"")))</f>
        <v/>
      </c>
      <c r="Q30" s="5" t="str">
        <f>IF($Q$2='产品报告-整理'!$AG$1,IFERROR(INDEX('产品报告-整理'!AO:AO,MATCH(产品建议!A30,'产品报告-整理'!AH:AH,0)),""),(IFERROR(VALUE(HLOOKUP(Q$2,'2.源数据-产品分析-全商品'!O$6:O$1000,ROW()-1,0)),"")))</f>
        <v/>
      </c>
      <c r="R30" s="5" t="str">
        <f>IF($R$2='产品报告-整理'!$AR$1,IFERROR(INDEX('产品报告-整理'!AZ:AZ,MATCH(产品建议!A30,'产品报告-整理'!AS:AS,0)),""),(IFERROR(VALUE(HLOOKUP(R$2,'2.源数据-产品分析-全商品'!P$6:P$1000,ROW()-1,0)),"")))</f>
        <v/>
      </c>
      <c r="S30" s="5" t="str">
        <f>IF($S$2='产品报告-整理'!$BC$1,IFERROR(INDEX('产品报告-整理'!BK:BK,MATCH(产品建议!A30,'产品报告-整理'!BD:BD,0)),""),(IFERROR(VALUE(HLOOKUP(S$2,'2.源数据-产品分析-全商品'!Q$6:Q$1000,ROW()-1,0)),"")))</f>
        <v/>
      </c>
      <c r="T30" s="5" t="str">
        <f>IFERROR(HLOOKUP("产品负责人",'2.源数据-产品分析-全商品'!R$6:R$1000,ROW()-1,0),"")</f>
        <v/>
      </c>
      <c r="U30" s="5" t="str">
        <f>IFERROR(VALUE(HLOOKUP(U$2,'2.源数据-产品分析-全商品'!S$6:S$1000,ROW()-1,0)),"")</f>
        <v/>
      </c>
      <c r="V30" s="5" t="str">
        <f>IFERROR(VALUE(HLOOKUP(V$2,'2.源数据-产品分析-全商品'!T$6:T$1000,ROW()-1,0)),"")</f>
        <v/>
      </c>
      <c r="W30" s="5" t="str">
        <f>IF(OR($A$3=""),"",IF(OR($W$2="优爆品"),(IF(COUNTIF('2-2.源数据-产品分析-优品'!A:A,产品建议!A30)&gt;0,"是","")&amp;IF(COUNTIF('2-3.源数据-产品分析-爆品'!A:A,产品建议!A30)&gt;0,"是","")),IF(OR($W$2="P4P点击量"),((IFERROR(INDEX('产品报告-整理'!D:D,MATCH(产品建议!A30,'产品报告-整理'!A:A,0)),""))),((IF(COUNTIF('2-2.源数据-产品分析-优品'!A:A,产品建议!A30)&gt;0,"是",""))))))</f>
        <v/>
      </c>
      <c r="X30" s="5" t="str">
        <f>IF(OR($A$3=""),"",IF(OR($W$2="优爆品"),((IFERROR(INDEX('产品报告-整理'!D:D,MATCH(产品建议!A30,'产品报告-整理'!A:A,0)),"")&amp;" → "&amp;(IFERROR(TEXT(INDEX('产品报告-整理'!D:D,MATCH(产品建议!A30,'产品报告-整理'!A:A,0))/G30,"0%"),"")))),IF(OR($W$2="P4P点击量"),((IF($W$2="P4P点击量",IFERROR(TEXT(W30/G30,"0%"),"")))),(((IF(COUNTIF('2-3.源数据-产品分析-爆品'!A:A,产品建议!A30)&gt;0,"是","")))))))</f>
        <v/>
      </c>
      <c r="Y30" s="9" t="str">
        <f>IF(AND($Y$2="直通车总消费",'产品报告-整理'!$BN$1="推荐广告"),IFERROR(INDEX('产品报告-整理'!H:H,MATCH(产品建议!A30,'产品报告-整理'!A:A,0)),0)+IFERROR(INDEX('产品报告-整理'!BV:BV,MATCH(产品建议!A30,'产品报告-整理'!BO:BO,0)),0),IFERROR(INDEX('产品报告-整理'!H:H,MATCH(产品建议!A30,'产品报告-整理'!A:A,0)),0))</f>
        <v/>
      </c>
      <c r="Z30" s="9" t="str">
        <f t="shared" si="3"/>
        <v/>
      </c>
      <c r="AA30" s="5" t="str">
        <f t="shared" si="1"/>
        <v/>
      </c>
      <c r="AB30" s="5" t="str">
        <f t="shared" si="2"/>
        <v/>
      </c>
      <c r="AC30" s="9"/>
      <c r="AD30" s="15" t="str">
        <f>IF($AD$1="  ",IFERROR(IF(AND(Y30="未推广",L30&gt;0),"加入P4P推广 ","")&amp;IF(AND(OR(W30="是",X30="是"),Y30=0),"优爆品加推广 ","")&amp;IF(AND(C30="N",L30&gt;0),"增加橱窗绑定 ","")&amp;IF(AND(OR(Z30&gt;$Z$1*4.5,AB30&gt;$AB$1*4.5),Y30&lt;&gt;0,Y30&gt;$AB$1*2,G30&gt;($G$1/$L$1)*1),"放弃P4P推广 ","")&amp;IF(AND(AB30&gt;$AB$1*1.2,AB30&lt;$AB$1*4.5,Y30&gt;0),"优化询盘成本 ","")&amp;IF(AND(Z30&gt;$Z$1*1.2,Z30&lt;$Z$1*4.5,Y30&gt;0),"优化商机成本 ","")&amp;IF(AND(Y30&lt;&gt;0,L30&gt;0,AB30&lt;$AB$1*1.2),"加大询盘获取 ","")&amp;IF(AND(Y30&lt;&gt;0,K30&gt;0,Z30&lt;$Z$1*1.2),"加大商机获取 ","")&amp;IF(AND(L30=0,C30="Y",G30&gt;($G$1/$L$1*1.5)),"解绑橱窗绑定 ",""),"请去左表粘贴源数据"),"")</f>
        <v/>
      </c>
      <c r="AE30" s="9"/>
      <c r="AF30" s="9"/>
      <c r="AG30" s="45" t="str">
        <f>IF(AH28="想","现在是几月","")</f>
        <v/>
      </c>
      <c r="AH30" s="9"/>
      <c r="AI30" s="17"/>
      <c r="AJ30" s="17"/>
      <c r="AK30" s="17"/>
    </row>
    <row r="31" spans="1:37">
      <c r="A31" s="5" t="str">
        <f>IFERROR(HLOOKUP(A$2,'2.源数据-产品分析-全商品'!A$6:A$1000,ROW()-1,0),"")</f>
        <v/>
      </c>
      <c r="B31" s="5" t="str">
        <f>IFERROR(HLOOKUP(B$2,'2.源数据-产品分析-全商品'!B$6:B$1000,ROW()-1,0),"")</f>
        <v/>
      </c>
      <c r="C31" s="5" t="str">
        <f>CLEAN(IFERROR(HLOOKUP(C$2,'2.源数据-产品分析-全商品'!C$6:C$1000,ROW()-1,0),""))</f>
        <v/>
      </c>
      <c r="D31" s="5" t="str">
        <f>IFERROR(HLOOKUP(D$2,'2.源数据-产品分析-全商品'!D$6:D$1000,ROW()-1,0),"")</f>
        <v/>
      </c>
      <c r="E31" s="5" t="str">
        <f>IFERROR(HLOOKUP(E$2,'2.源数据-产品分析-全商品'!E$6:E$1000,ROW()-1,0),"")</f>
        <v/>
      </c>
      <c r="F31" s="5" t="str">
        <f>IFERROR(VALUE(HLOOKUP(F$2,'2.源数据-产品分析-全商品'!F$6:F$1000,ROW()-1,0)),"")</f>
        <v/>
      </c>
      <c r="G31" s="5" t="str">
        <f>IFERROR(VALUE(HLOOKUP(G$2,'2.源数据-产品分析-全商品'!G$6:G$1000,ROW()-1,0)),"")</f>
        <v/>
      </c>
      <c r="H31" s="5" t="str">
        <f>IFERROR(HLOOKUP(H$2,'2.源数据-产品分析-全商品'!H$6:H$1000,ROW()-1,0),"")</f>
        <v/>
      </c>
      <c r="I31" s="5" t="str">
        <f>IFERROR(VALUE(HLOOKUP(I$2,'2.源数据-产品分析-全商品'!I$6:I$1000,ROW()-1,0)),"")</f>
        <v/>
      </c>
      <c r="J31" s="60" t="str">
        <f>IFERROR(IF($J$2="","",INDEX('产品报告-整理'!G:G,MATCH(产品建议!A31,'产品报告-整理'!A:A,0))),"")</f>
        <v/>
      </c>
      <c r="K31" s="5" t="str">
        <f>IFERROR(IF($K$2="","",VALUE(INDEX('产品报告-整理'!E:E,MATCH(产品建议!A31,'产品报告-整理'!A:A,0)))),0)</f>
        <v/>
      </c>
      <c r="L31" s="5" t="str">
        <f>IFERROR(VALUE(HLOOKUP(L$2,'2.源数据-产品分析-全商品'!J$6:J$1000,ROW()-1,0)),"")</f>
        <v/>
      </c>
      <c r="M31" s="5" t="str">
        <f>IFERROR(VALUE(HLOOKUP(M$2,'2.源数据-产品分析-全商品'!K$6:K$1000,ROW()-1,0)),"")</f>
        <v/>
      </c>
      <c r="N31" s="5" t="str">
        <f>IFERROR(HLOOKUP(N$2,'2.源数据-产品分析-全商品'!L$6:L$1000,ROW()-1,0),"")</f>
        <v/>
      </c>
      <c r="O31" s="5" t="str">
        <f>IF($O$2='产品报告-整理'!$K$1,IFERROR(INDEX('产品报告-整理'!S:S,MATCH(产品建议!A31,'产品报告-整理'!L:L,0)),""),(IFERROR(VALUE(HLOOKUP(O$2,'2.源数据-产品分析-全商品'!M$6:M$1000,ROW()-1,0)),"")))</f>
        <v/>
      </c>
      <c r="P31" s="5" t="str">
        <f>IF($P$2='产品报告-整理'!$V$1,IFERROR(INDEX('产品报告-整理'!AD:AD,MATCH(产品建议!A31,'产品报告-整理'!W:W,0)),""),(IFERROR(VALUE(HLOOKUP(P$2,'2.源数据-产品分析-全商品'!N$6:N$1000,ROW()-1,0)),"")))</f>
        <v/>
      </c>
      <c r="Q31" s="5" t="str">
        <f>IF($Q$2='产品报告-整理'!$AG$1,IFERROR(INDEX('产品报告-整理'!AO:AO,MATCH(产品建议!A31,'产品报告-整理'!AH:AH,0)),""),(IFERROR(VALUE(HLOOKUP(Q$2,'2.源数据-产品分析-全商品'!O$6:O$1000,ROW()-1,0)),"")))</f>
        <v/>
      </c>
      <c r="R31" s="5" t="str">
        <f>IF($R$2='产品报告-整理'!$AR$1,IFERROR(INDEX('产品报告-整理'!AZ:AZ,MATCH(产品建议!A31,'产品报告-整理'!AS:AS,0)),""),(IFERROR(VALUE(HLOOKUP(R$2,'2.源数据-产品分析-全商品'!P$6:P$1000,ROW()-1,0)),"")))</f>
        <v/>
      </c>
      <c r="S31" s="5" t="str">
        <f>IF($S$2='产品报告-整理'!$BC$1,IFERROR(INDEX('产品报告-整理'!BK:BK,MATCH(产品建议!A31,'产品报告-整理'!BD:BD,0)),""),(IFERROR(VALUE(HLOOKUP(S$2,'2.源数据-产品分析-全商品'!Q$6:Q$1000,ROW()-1,0)),"")))</f>
        <v/>
      </c>
      <c r="T31" s="5" t="str">
        <f>IFERROR(HLOOKUP("产品负责人",'2.源数据-产品分析-全商品'!R$6:R$1000,ROW()-1,0),"")</f>
        <v/>
      </c>
      <c r="U31" s="5" t="str">
        <f>IFERROR(VALUE(HLOOKUP(U$2,'2.源数据-产品分析-全商品'!S$6:S$1000,ROW()-1,0)),"")</f>
        <v/>
      </c>
      <c r="V31" s="5" t="str">
        <f>IFERROR(VALUE(HLOOKUP(V$2,'2.源数据-产品分析-全商品'!T$6:T$1000,ROW()-1,0)),"")</f>
        <v/>
      </c>
      <c r="W31" s="5" t="str">
        <f>IF(OR($A$3=""),"",IF(OR($W$2="优爆品"),(IF(COUNTIF('2-2.源数据-产品分析-优品'!A:A,产品建议!A31)&gt;0,"是","")&amp;IF(COUNTIF('2-3.源数据-产品分析-爆品'!A:A,产品建议!A31)&gt;0,"是","")),IF(OR($W$2="P4P点击量"),((IFERROR(INDEX('产品报告-整理'!D:D,MATCH(产品建议!A31,'产品报告-整理'!A:A,0)),""))),((IF(COUNTIF('2-2.源数据-产品分析-优品'!A:A,产品建议!A31)&gt;0,"是",""))))))</f>
        <v/>
      </c>
      <c r="X31" s="5" t="str">
        <f>IF(OR($A$3=""),"",IF(OR($W$2="优爆品"),((IFERROR(INDEX('产品报告-整理'!D:D,MATCH(产品建议!A31,'产品报告-整理'!A:A,0)),"")&amp;" → "&amp;(IFERROR(TEXT(INDEX('产品报告-整理'!D:D,MATCH(产品建议!A31,'产品报告-整理'!A:A,0))/G31,"0%"),"")))),IF(OR($W$2="P4P点击量"),((IF($W$2="P4P点击量",IFERROR(TEXT(W31/G31,"0%"),"")))),(((IF(COUNTIF('2-3.源数据-产品分析-爆品'!A:A,产品建议!A31)&gt;0,"是","")))))))</f>
        <v/>
      </c>
      <c r="Y31" s="9" t="str">
        <f>IF(AND($Y$2="直通车总消费",'产品报告-整理'!$BN$1="推荐广告"),IFERROR(INDEX('产品报告-整理'!H:H,MATCH(产品建议!A31,'产品报告-整理'!A:A,0)),0)+IFERROR(INDEX('产品报告-整理'!BV:BV,MATCH(产品建议!A31,'产品报告-整理'!BO:BO,0)),0),IFERROR(INDEX('产品报告-整理'!H:H,MATCH(产品建议!A31,'产品报告-整理'!A:A,0)),0))</f>
        <v/>
      </c>
      <c r="Z31" s="9" t="str">
        <f t="shared" si="3"/>
        <v/>
      </c>
      <c r="AA31" s="5" t="str">
        <f t="shared" si="1"/>
        <v/>
      </c>
      <c r="AB31" s="5" t="str">
        <f t="shared" si="2"/>
        <v/>
      </c>
      <c r="AC31" s="9"/>
      <c r="AD31" s="15" t="str">
        <f>IF($AD$1="  ",IFERROR(IF(AND(Y31="未推广",L31&gt;0),"加入P4P推广 ","")&amp;IF(AND(OR(W31="是",X31="是"),Y31=0),"优爆品加推广 ","")&amp;IF(AND(C31="N",L31&gt;0),"增加橱窗绑定 ","")&amp;IF(AND(OR(Z31&gt;$Z$1*4.5,AB31&gt;$AB$1*4.5),Y31&lt;&gt;0,Y31&gt;$AB$1*2,G31&gt;($G$1/$L$1)*1),"放弃P4P推广 ","")&amp;IF(AND(AB31&gt;$AB$1*1.2,AB31&lt;$AB$1*4.5,Y31&gt;0),"优化询盘成本 ","")&amp;IF(AND(Z31&gt;$Z$1*1.2,Z31&lt;$Z$1*4.5,Y31&gt;0),"优化商机成本 ","")&amp;IF(AND(Y31&lt;&gt;0,L31&gt;0,AB31&lt;$AB$1*1.2),"加大询盘获取 ","")&amp;IF(AND(Y31&lt;&gt;0,K31&gt;0,Z31&lt;$Z$1*1.2),"加大商机获取 ","")&amp;IF(AND(L31=0,C31="Y",G31&gt;($G$1/$L$1*1.5)),"解绑橱窗绑定 ",""),"请去左表粘贴源数据"),"")</f>
        <v/>
      </c>
      <c r="AE31" s="9"/>
      <c r="AF31" s="9"/>
      <c r="AG31" s="45" t="str">
        <f ca="1">IF(AND(AH28="想",AH30=(MONTH(TODAY()))),"现在是几号","")</f>
        <v/>
      </c>
      <c r="AH31" s="9"/>
      <c r="AI31" s="17"/>
      <c r="AJ31" s="17"/>
      <c r="AK31" s="17"/>
    </row>
    <row r="32" spans="1:37">
      <c r="A32" s="5" t="str">
        <f>IFERROR(HLOOKUP(A$2,'2.源数据-产品分析-全商品'!A$6:A$1000,ROW()-1,0),"")</f>
        <v/>
      </c>
      <c r="B32" s="5" t="str">
        <f>IFERROR(HLOOKUP(B$2,'2.源数据-产品分析-全商品'!B$6:B$1000,ROW()-1,0),"")</f>
        <v/>
      </c>
      <c r="C32" s="5" t="str">
        <f>CLEAN(IFERROR(HLOOKUP(C$2,'2.源数据-产品分析-全商品'!C$6:C$1000,ROW()-1,0),""))</f>
        <v/>
      </c>
      <c r="D32" s="5" t="str">
        <f>IFERROR(HLOOKUP(D$2,'2.源数据-产品分析-全商品'!D$6:D$1000,ROW()-1,0),"")</f>
        <v/>
      </c>
      <c r="E32" s="5" t="str">
        <f>IFERROR(HLOOKUP(E$2,'2.源数据-产品分析-全商品'!E$6:E$1000,ROW()-1,0),"")</f>
        <v/>
      </c>
      <c r="F32" s="5" t="str">
        <f>IFERROR(VALUE(HLOOKUP(F$2,'2.源数据-产品分析-全商品'!F$6:F$1000,ROW()-1,0)),"")</f>
        <v/>
      </c>
      <c r="G32" s="5" t="str">
        <f>IFERROR(VALUE(HLOOKUP(G$2,'2.源数据-产品分析-全商品'!G$6:G$1000,ROW()-1,0)),"")</f>
        <v/>
      </c>
      <c r="H32" s="5" t="str">
        <f>IFERROR(HLOOKUP(H$2,'2.源数据-产品分析-全商品'!H$6:H$1000,ROW()-1,0),"")</f>
        <v/>
      </c>
      <c r="I32" s="5" t="str">
        <f>IFERROR(VALUE(HLOOKUP(I$2,'2.源数据-产品分析-全商品'!I$6:I$1000,ROW()-1,0)),"")</f>
        <v/>
      </c>
      <c r="J32" s="60" t="str">
        <f>IFERROR(IF($J$2="","",INDEX('产品报告-整理'!G:G,MATCH(产品建议!A32,'产品报告-整理'!A:A,0))),"")</f>
        <v/>
      </c>
      <c r="K32" s="5" t="str">
        <f>IFERROR(IF($K$2="","",VALUE(INDEX('产品报告-整理'!E:E,MATCH(产品建议!A32,'产品报告-整理'!A:A,0)))),0)</f>
        <v/>
      </c>
      <c r="L32" s="5" t="str">
        <f>IFERROR(VALUE(HLOOKUP(L$2,'2.源数据-产品分析-全商品'!J$6:J$1000,ROW()-1,0)),"")</f>
        <v/>
      </c>
      <c r="M32" s="5" t="str">
        <f>IFERROR(VALUE(HLOOKUP(M$2,'2.源数据-产品分析-全商品'!K$6:K$1000,ROW()-1,0)),"")</f>
        <v/>
      </c>
      <c r="N32" s="5" t="str">
        <f>IFERROR(HLOOKUP(N$2,'2.源数据-产品分析-全商品'!L$6:L$1000,ROW()-1,0),"")</f>
        <v/>
      </c>
      <c r="O32" s="5" t="str">
        <f>IF($O$2='产品报告-整理'!$K$1,IFERROR(INDEX('产品报告-整理'!S:S,MATCH(产品建议!A32,'产品报告-整理'!L:L,0)),""),(IFERROR(VALUE(HLOOKUP(O$2,'2.源数据-产品分析-全商品'!M$6:M$1000,ROW()-1,0)),"")))</f>
        <v/>
      </c>
      <c r="P32" s="5" t="str">
        <f>IF($P$2='产品报告-整理'!$V$1,IFERROR(INDEX('产品报告-整理'!AD:AD,MATCH(产品建议!A32,'产品报告-整理'!W:W,0)),""),(IFERROR(VALUE(HLOOKUP(P$2,'2.源数据-产品分析-全商品'!N$6:N$1000,ROW()-1,0)),"")))</f>
        <v/>
      </c>
      <c r="Q32" s="5" t="str">
        <f>IF($Q$2='产品报告-整理'!$AG$1,IFERROR(INDEX('产品报告-整理'!AO:AO,MATCH(产品建议!A32,'产品报告-整理'!AH:AH,0)),""),(IFERROR(VALUE(HLOOKUP(Q$2,'2.源数据-产品分析-全商品'!O$6:O$1000,ROW()-1,0)),"")))</f>
        <v/>
      </c>
      <c r="R32" s="5" t="str">
        <f>IF($R$2='产品报告-整理'!$AR$1,IFERROR(INDEX('产品报告-整理'!AZ:AZ,MATCH(产品建议!A32,'产品报告-整理'!AS:AS,0)),""),(IFERROR(VALUE(HLOOKUP(R$2,'2.源数据-产品分析-全商品'!P$6:P$1000,ROW()-1,0)),"")))</f>
        <v/>
      </c>
      <c r="S32" s="5" t="str">
        <f>IF($S$2='产品报告-整理'!$BC$1,IFERROR(INDEX('产品报告-整理'!BK:BK,MATCH(产品建议!A32,'产品报告-整理'!BD:BD,0)),""),(IFERROR(VALUE(HLOOKUP(S$2,'2.源数据-产品分析-全商品'!Q$6:Q$1000,ROW()-1,0)),"")))</f>
        <v/>
      </c>
      <c r="T32" s="5" t="str">
        <f>IFERROR(HLOOKUP("产品负责人",'2.源数据-产品分析-全商品'!R$6:R$1000,ROW()-1,0),"")</f>
        <v/>
      </c>
      <c r="U32" s="5" t="str">
        <f>IFERROR(VALUE(HLOOKUP(U$2,'2.源数据-产品分析-全商品'!S$6:S$1000,ROW()-1,0)),"")</f>
        <v/>
      </c>
      <c r="V32" s="5" t="str">
        <f>IFERROR(VALUE(HLOOKUP(V$2,'2.源数据-产品分析-全商品'!T$6:T$1000,ROW()-1,0)),"")</f>
        <v/>
      </c>
      <c r="W32" s="5" t="str">
        <f>IF(OR($A$3=""),"",IF(OR($W$2="优爆品"),(IF(COUNTIF('2-2.源数据-产品分析-优品'!A:A,产品建议!A32)&gt;0,"是","")&amp;IF(COUNTIF('2-3.源数据-产品分析-爆品'!A:A,产品建议!A32)&gt;0,"是","")),IF(OR($W$2="P4P点击量"),((IFERROR(INDEX('产品报告-整理'!D:D,MATCH(产品建议!A32,'产品报告-整理'!A:A,0)),""))),((IF(COUNTIF('2-2.源数据-产品分析-优品'!A:A,产品建议!A32)&gt;0,"是",""))))))</f>
        <v/>
      </c>
      <c r="X32" s="5" t="str">
        <f>IF(OR($A$3=""),"",IF(OR($W$2="优爆品"),((IFERROR(INDEX('产品报告-整理'!D:D,MATCH(产品建议!A32,'产品报告-整理'!A:A,0)),"")&amp;" → "&amp;(IFERROR(TEXT(INDEX('产品报告-整理'!D:D,MATCH(产品建议!A32,'产品报告-整理'!A:A,0))/G32,"0%"),"")))),IF(OR($W$2="P4P点击量"),((IF($W$2="P4P点击量",IFERROR(TEXT(W32/G32,"0%"),"")))),(((IF(COUNTIF('2-3.源数据-产品分析-爆品'!A:A,产品建议!A32)&gt;0,"是","")))))))</f>
        <v/>
      </c>
      <c r="Y32" s="9" t="str">
        <f>IF(AND($Y$2="直通车总消费",'产品报告-整理'!$BN$1="推荐广告"),IFERROR(INDEX('产品报告-整理'!H:H,MATCH(产品建议!A32,'产品报告-整理'!A:A,0)),0)+IFERROR(INDEX('产品报告-整理'!BV:BV,MATCH(产品建议!A32,'产品报告-整理'!BO:BO,0)),0),IFERROR(INDEX('产品报告-整理'!H:H,MATCH(产品建议!A32,'产品报告-整理'!A:A,0)),0))</f>
        <v/>
      </c>
      <c r="Z32" s="9" t="str">
        <f t="shared" si="3"/>
        <v/>
      </c>
      <c r="AA32" s="5" t="str">
        <f t="shared" si="1"/>
        <v/>
      </c>
      <c r="AB32" s="5" t="str">
        <f t="shared" si="2"/>
        <v/>
      </c>
      <c r="AC32" s="9"/>
      <c r="AD32" s="15" t="str">
        <f>IF($AD$1="  ",IFERROR(IF(AND(Y32="未推广",L32&gt;0),"加入P4P推广 ","")&amp;IF(AND(OR(W32="是",X32="是"),Y32=0),"优爆品加推广 ","")&amp;IF(AND(C32="N",L32&gt;0),"增加橱窗绑定 ","")&amp;IF(AND(OR(Z32&gt;$Z$1*4.5,AB32&gt;$AB$1*4.5),Y32&lt;&gt;0,Y32&gt;$AB$1*2,G32&gt;($G$1/$L$1)*1),"放弃P4P推广 ","")&amp;IF(AND(AB32&gt;$AB$1*1.2,AB32&lt;$AB$1*4.5,Y32&gt;0),"优化询盘成本 ","")&amp;IF(AND(Z32&gt;$Z$1*1.2,Z32&lt;$Z$1*4.5,Y32&gt;0),"优化商机成本 ","")&amp;IF(AND(Y32&lt;&gt;0,L32&gt;0,AB32&lt;$AB$1*1.2),"加大询盘获取 ","")&amp;IF(AND(Y32&lt;&gt;0,K32&gt;0,Z32&lt;$Z$1*1.2),"加大商机获取 ","")&amp;IF(AND(L32=0,C32="Y",G32&gt;($G$1/$L$1*1.5)),"解绑橱窗绑定 ",""),"请去左表粘贴源数据"),"")</f>
        <v/>
      </c>
      <c r="AE32" s="9"/>
      <c r="AF32" s="9"/>
      <c r="AG32" s="45" t="str">
        <f ca="1">IF(AND(AH28="想",AH30=(MONTH(TODAY())),AH31=(DAY(TODAY()))),"现在是几点","")</f>
        <v/>
      </c>
      <c r="AH32" s="9"/>
      <c r="AI32" s="17"/>
      <c r="AJ32" s="17"/>
      <c r="AK32" s="17"/>
    </row>
    <row r="33" spans="1:37">
      <c r="A33" s="5" t="str">
        <f>IFERROR(HLOOKUP(A$2,'2.源数据-产品分析-全商品'!A$6:A$1000,ROW()-1,0),"")</f>
        <v/>
      </c>
      <c r="B33" s="5" t="str">
        <f>IFERROR(HLOOKUP(B$2,'2.源数据-产品分析-全商品'!B$6:B$1000,ROW()-1,0),"")</f>
        <v/>
      </c>
      <c r="C33" s="5" t="str">
        <f>CLEAN(IFERROR(HLOOKUP(C$2,'2.源数据-产品分析-全商品'!C$6:C$1000,ROW()-1,0),""))</f>
        <v/>
      </c>
      <c r="D33" s="5" t="str">
        <f>IFERROR(HLOOKUP(D$2,'2.源数据-产品分析-全商品'!D$6:D$1000,ROW()-1,0),"")</f>
        <v/>
      </c>
      <c r="E33" s="5" t="str">
        <f>IFERROR(HLOOKUP(E$2,'2.源数据-产品分析-全商品'!E$6:E$1000,ROW()-1,0),"")</f>
        <v/>
      </c>
      <c r="F33" s="5" t="str">
        <f>IFERROR(VALUE(HLOOKUP(F$2,'2.源数据-产品分析-全商品'!F$6:F$1000,ROW()-1,0)),"")</f>
        <v/>
      </c>
      <c r="G33" s="5" t="str">
        <f>IFERROR(VALUE(HLOOKUP(G$2,'2.源数据-产品分析-全商品'!G$6:G$1000,ROW()-1,0)),"")</f>
        <v/>
      </c>
      <c r="H33" s="5" t="str">
        <f>IFERROR(HLOOKUP(H$2,'2.源数据-产品分析-全商品'!H$6:H$1000,ROW()-1,0),"")</f>
        <v/>
      </c>
      <c r="I33" s="5" t="str">
        <f>IFERROR(VALUE(HLOOKUP(I$2,'2.源数据-产品分析-全商品'!I$6:I$1000,ROW()-1,0)),"")</f>
        <v/>
      </c>
      <c r="J33" s="60" t="str">
        <f>IFERROR(IF($J$2="","",INDEX('产品报告-整理'!G:G,MATCH(产品建议!A33,'产品报告-整理'!A:A,0))),"")</f>
        <v/>
      </c>
      <c r="K33" s="5" t="str">
        <f>IFERROR(IF($K$2="","",VALUE(INDEX('产品报告-整理'!E:E,MATCH(产品建议!A33,'产品报告-整理'!A:A,0)))),0)</f>
        <v/>
      </c>
      <c r="L33" s="5" t="str">
        <f>IFERROR(VALUE(HLOOKUP(L$2,'2.源数据-产品分析-全商品'!J$6:J$1000,ROW()-1,0)),"")</f>
        <v/>
      </c>
      <c r="M33" s="5" t="str">
        <f>IFERROR(VALUE(HLOOKUP(M$2,'2.源数据-产品分析-全商品'!K$6:K$1000,ROW()-1,0)),"")</f>
        <v/>
      </c>
      <c r="N33" s="5" t="str">
        <f>IFERROR(HLOOKUP(N$2,'2.源数据-产品分析-全商品'!L$6:L$1000,ROW()-1,0),"")</f>
        <v/>
      </c>
      <c r="O33" s="5" t="str">
        <f>IF($O$2='产品报告-整理'!$K$1,IFERROR(INDEX('产品报告-整理'!S:S,MATCH(产品建议!A33,'产品报告-整理'!L:L,0)),""),(IFERROR(VALUE(HLOOKUP(O$2,'2.源数据-产品分析-全商品'!M$6:M$1000,ROW()-1,0)),"")))</f>
        <v/>
      </c>
      <c r="P33" s="5" t="str">
        <f>IF($P$2='产品报告-整理'!$V$1,IFERROR(INDEX('产品报告-整理'!AD:AD,MATCH(产品建议!A33,'产品报告-整理'!W:W,0)),""),(IFERROR(VALUE(HLOOKUP(P$2,'2.源数据-产品分析-全商品'!N$6:N$1000,ROW()-1,0)),"")))</f>
        <v/>
      </c>
      <c r="Q33" s="5" t="str">
        <f>IF($Q$2='产品报告-整理'!$AG$1,IFERROR(INDEX('产品报告-整理'!AO:AO,MATCH(产品建议!A33,'产品报告-整理'!AH:AH,0)),""),(IFERROR(VALUE(HLOOKUP(Q$2,'2.源数据-产品分析-全商品'!O$6:O$1000,ROW()-1,0)),"")))</f>
        <v/>
      </c>
      <c r="R33" s="5" t="str">
        <f>IF($R$2='产品报告-整理'!$AR$1,IFERROR(INDEX('产品报告-整理'!AZ:AZ,MATCH(产品建议!A33,'产品报告-整理'!AS:AS,0)),""),(IFERROR(VALUE(HLOOKUP(R$2,'2.源数据-产品分析-全商品'!P$6:P$1000,ROW()-1,0)),"")))</f>
        <v/>
      </c>
      <c r="S33" s="5" t="str">
        <f>IF($S$2='产品报告-整理'!$BC$1,IFERROR(INDEX('产品报告-整理'!BK:BK,MATCH(产品建议!A33,'产品报告-整理'!BD:BD,0)),""),(IFERROR(VALUE(HLOOKUP(S$2,'2.源数据-产品分析-全商品'!Q$6:Q$1000,ROW()-1,0)),"")))</f>
        <v/>
      </c>
      <c r="T33" s="5" t="str">
        <f>IFERROR(HLOOKUP("产品负责人",'2.源数据-产品分析-全商品'!R$6:R$1000,ROW()-1,0),"")</f>
        <v/>
      </c>
      <c r="U33" s="5" t="str">
        <f>IFERROR(VALUE(HLOOKUP(U$2,'2.源数据-产品分析-全商品'!S$6:S$1000,ROW()-1,0)),"")</f>
        <v/>
      </c>
      <c r="V33" s="5" t="str">
        <f>IFERROR(VALUE(HLOOKUP(V$2,'2.源数据-产品分析-全商品'!T$6:T$1000,ROW()-1,0)),"")</f>
        <v/>
      </c>
      <c r="W33" s="5" t="str">
        <f>IF(OR($A$3=""),"",IF(OR($W$2="优爆品"),(IF(COUNTIF('2-2.源数据-产品分析-优品'!A:A,产品建议!A33)&gt;0,"是","")&amp;IF(COUNTIF('2-3.源数据-产品分析-爆品'!A:A,产品建议!A33)&gt;0,"是","")),IF(OR($W$2="P4P点击量"),((IFERROR(INDEX('产品报告-整理'!D:D,MATCH(产品建议!A33,'产品报告-整理'!A:A,0)),""))),((IF(COUNTIF('2-2.源数据-产品分析-优品'!A:A,产品建议!A33)&gt;0,"是",""))))))</f>
        <v/>
      </c>
      <c r="X33" s="5" t="str">
        <f>IF(OR($A$3=""),"",IF(OR($W$2="优爆品"),((IFERROR(INDEX('产品报告-整理'!D:D,MATCH(产品建议!A33,'产品报告-整理'!A:A,0)),"")&amp;" → "&amp;(IFERROR(TEXT(INDEX('产品报告-整理'!D:D,MATCH(产品建议!A33,'产品报告-整理'!A:A,0))/G33,"0%"),"")))),IF(OR($W$2="P4P点击量"),((IF($W$2="P4P点击量",IFERROR(TEXT(W33/G33,"0%"),"")))),(((IF(COUNTIF('2-3.源数据-产品分析-爆品'!A:A,产品建议!A33)&gt;0,"是","")))))))</f>
        <v/>
      </c>
      <c r="Y33" s="9" t="str">
        <f>IF(AND($Y$2="直通车总消费",'产品报告-整理'!$BN$1="推荐广告"),IFERROR(INDEX('产品报告-整理'!H:H,MATCH(产品建议!A33,'产品报告-整理'!A:A,0)),0)+IFERROR(INDEX('产品报告-整理'!BV:BV,MATCH(产品建议!A33,'产品报告-整理'!BO:BO,0)),0),IFERROR(INDEX('产品报告-整理'!H:H,MATCH(产品建议!A33,'产品报告-整理'!A:A,0)),0))</f>
        <v/>
      </c>
      <c r="Z33" s="9" t="str">
        <f t="shared" si="3"/>
        <v/>
      </c>
      <c r="AA33" s="5" t="str">
        <f t="shared" si="1"/>
        <v/>
      </c>
      <c r="AB33" s="5" t="str">
        <f t="shared" si="2"/>
        <v/>
      </c>
      <c r="AC33" s="9"/>
      <c r="AD33" s="15" t="str">
        <f>IF($AD$1="  ",IFERROR(IF(AND(Y33="未推广",L33&gt;0),"加入P4P推广 ","")&amp;IF(AND(OR(W33="是",X33="是"),Y33=0),"优爆品加推广 ","")&amp;IF(AND(C33="N",L33&gt;0),"增加橱窗绑定 ","")&amp;IF(AND(OR(Z33&gt;$Z$1*4.5,AB33&gt;$AB$1*4.5),Y33&lt;&gt;0,Y33&gt;$AB$1*2,G33&gt;($G$1/$L$1)*1),"放弃P4P推广 ","")&amp;IF(AND(AB33&gt;$AB$1*1.2,AB33&lt;$AB$1*4.5,Y33&gt;0),"优化询盘成本 ","")&amp;IF(AND(Z33&gt;$Z$1*1.2,Z33&lt;$Z$1*4.5,Y33&gt;0),"优化商机成本 ","")&amp;IF(AND(Y33&lt;&gt;0,L33&gt;0,AB33&lt;$AB$1*1.2),"加大询盘获取 ","")&amp;IF(AND(Y33&lt;&gt;0,K33&gt;0,Z33&lt;$Z$1*1.2),"加大商机获取 ","")&amp;IF(AND(L33=0,C33="Y",G33&gt;($G$1/$L$1*1.5)),"解绑橱窗绑定 ",""),"请去左表粘贴源数据"),"")</f>
        <v/>
      </c>
      <c r="AE33" s="9"/>
      <c r="AF33" s="9"/>
      <c r="AG33" s="48" t="str">
        <f ca="1">IF((AH30+AH31+AH32)=(MONTH(TODAY())+DAY(TODAY())+HOUR(NOW())),"前往提示单元格里输入‘密码’","")</f>
        <v/>
      </c>
      <c r="AH33" s="47" t="str">
        <f ca="1">IF((AH30+AH31+AH32)=(MONTH(TODAY())+DAY(TODAY())+HOUR(NOW())),"AB"&amp;(MONTH(TODAY())+DAY(TODAY())+HOUR(NOW())),"")</f>
        <v/>
      </c>
      <c r="AI33" s="17"/>
      <c r="AJ33" s="17"/>
      <c r="AK33" s="17"/>
    </row>
    <row r="34" spans="1:37">
      <c r="A34" s="5" t="str">
        <f>IFERROR(HLOOKUP(A$2,'2.源数据-产品分析-全商品'!A$6:A$1000,ROW()-1,0),"")</f>
        <v/>
      </c>
      <c r="B34" s="5" t="str">
        <f>IFERROR(HLOOKUP(B$2,'2.源数据-产品分析-全商品'!B$6:B$1000,ROW()-1,0),"")</f>
        <v/>
      </c>
      <c r="C34" s="5" t="str">
        <f>CLEAN(IFERROR(HLOOKUP(C$2,'2.源数据-产品分析-全商品'!C$6:C$1000,ROW()-1,0),""))</f>
        <v/>
      </c>
      <c r="D34" s="5" t="str">
        <f>IFERROR(HLOOKUP(D$2,'2.源数据-产品分析-全商品'!D$6:D$1000,ROW()-1,0),"")</f>
        <v/>
      </c>
      <c r="E34" s="5" t="str">
        <f>IFERROR(HLOOKUP(E$2,'2.源数据-产品分析-全商品'!E$6:E$1000,ROW()-1,0),"")</f>
        <v/>
      </c>
      <c r="F34" s="5" t="str">
        <f>IFERROR(VALUE(HLOOKUP(F$2,'2.源数据-产品分析-全商品'!F$6:F$1000,ROW()-1,0)),"")</f>
        <v/>
      </c>
      <c r="G34" s="5" t="str">
        <f>IFERROR(VALUE(HLOOKUP(G$2,'2.源数据-产品分析-全商品'!G$6:G$1000,ROW()-1,0)),"")</f>
        <v/>
      </c>
      <c r="H34" s="5" t="str">
        <f>IFERROR(HLOOKUP(H$2,'2.源数据-产品分析-全商品'!H$6:H$1000,ROW()-1,0),"")</f>
        <v/>
      </c>
      <c r="I34" s="5" t="str">
        <f>IFERROR(VALUE(HLOOKUP(I$2,'2.源数据-产品分析-全商品'!I$6:I$1000,ROW()-1,0)),"")</f>
        <v/>
      </c>
      <c r="J34" s="60" t="str">
        <f>IFERROR(IF($J$2="","",INDEX('产品报告-整理'!G:G,MATCH(产品建议!A34,'产品报告-整理'!A:A,0))),"")</f>
        <v/>
      </c>
      <c r="K34" s="5" t="str">
        <f>IFERROR(IF($K$2="","",VALUE(INDEX('产品报告-整理'!E:E,MATCH(产品建议!A34,'产品报告-整理'!A:A,0)))),0)</f>
        <v/>
      </c>
      <c r="L34" s="5" t="str">
        <f>IFERROR(VALUE(HLOOKUP(L$2,'2.源数据-产品分析-全商品'!J$6:J$1000,ROW()-1,0)),"")</f>
        <v/>
      </c>
      <c r="M34" s="5" t="str">
        <f>IFERROR(VALUE(HLOOKUP(M$2,'2.源数据-产品分析-全商品'!K$6:K$1000,ROW()-1,0)),"")</f>
        <v/>
      </c>
      <c r="N34" s="5" t="str">
        <f>IFERROR(HLOOKUP(N$2,'2.源数据-产品分析-全商品'!L$6:L$1000,ROW()-1,0),"")</f>
        <v/>
      </c>
      <c r="O34" s="5" t="str">
        <f>IF($O$2='产品报告-整理'!$K$1,IFERROR(INDEX('产品报告-整理'!S:S,MATCH(产品建议!A34,'产品报告-整理'!L:L,0)),""),(IFERROR(VALUE(HLOOKUP(O$2,'2.源数据-产品分析-全商品'!M$6:M$1000,ROW()-1,0)),"")))</f>
        <v/>
      </c>
      <c r="P34" s="5" t="str">
        <f>IF($P$2='产品报告-整理'!$V$1,IFERROR(INDEX('产品报告-整理'!AD:AD,MATCH(产品建议!A34,'产品报告-整理'!W:W,0)),""),(IFERROR(VALUE(HLOOKUP(P$2,'2.源数据-产品分析-全商品'!N$6:N$1000,ROW()-1,0)),"")))</f>
        <v/>
      </c>
      <c r="Q34" s="5" t="str">
        <f>IF($Q$2='产品报告-整理'!$AG$1,IFERROR(INDEX('产品报告-整理'!AO:AO,MATCH(产品建议!A34,'产品报告-整理'!AH:AH,0)),""),(IFERROR(VALUE(HLOOKUP(Q$2,'2.源数据-产品分析-全商品'!O$6:O$1000,ROW()-1,0)),"")))</f>
        <v/>
      </c>
      <c r="R34" s="5" t="str">
        <f>IF($R$2='产品报告-整理'!$AR$1,IFERROR(INDEX('产品报告-整理'!AZ:AZ,MATCH(产品建议!A34,'产品报告-整理'!AS:AS,0)),""),(IFERROR(VALUE(HLOOKUP(R$2,'2.源数据-产品分析-全商品'!P$6:P$1000,ROW()-1,0)),"")))</f>
        <v/>
      </c>
      <c r="S34" s="5" t="str">
        <f>IF($S$2='产品报告-整理'!$BC$1,IFERROR(INDEX('产品报告-整理'!BK:BK,MATCH(产品建议!A34,'产品报告-整理'!BD:BD,0)),""),(IFERROR(VALUE(HLOOKUP(S$2,'2.源数据-产品分析-全商品'!Q$6:Q$1000,ROW()-1,0)),"")))</f>
        <v/>
      </c>
      <c r="T34" s="5" t="str">
        <f>IFERROR(HLOOKUP("产品负责人",'2.源数据-产品分析-全商品'!R$6:R$1000,ROW()-1,0),"")</f>
        <v/>
      </c>
      <c r="U34" s="5" t="str">
        <f>IFERROR(VALUE(HLOOKUP(U$2,'2.源数据-产品分析-全商品'!S$6:S$1000,ROW()-1,0)),"")</f>
        <v/>
      </c>
      <c r="V34" s="5" t="str">
        <f>IFERROR(VALUE(HLOOKUP(V$2,'2.源数据-产品分析-全商品'!T$6:T$1000,ROW()-1,0)),"")</f>
        <v/>
      </c>
      <c r="W34" s="5" t="str">
        <f>IF(OR($A$3=""),"",IF(OR($W$2="优爆品"),(IF(COUNTIF('2-2.源数据-产品分析-优品'!A:A,产品建议!A34)&gt;0,"是","")&amp;IF(COUNTIF('2-3.源数据-产品分析-爆品'!A:A,产品建议!A34)&gt;0,"是","")),IF(OR($W$2="P4P点击量"),((IFERROR(INDEX('产品报告-整理'!D:D,MATCH(产品建议!A34,'产品报告-整理'!A:A,0)),""))),((IF(COUNTIF('2-2.源数据-产品分析-优品'!A:A,产品建议!A34)&gt;0,"是",""))))))</f>
        <v/>
      </c>
      <c r="X34" s="5" t="str">
        <f>IF(OR($A$3=""),"",IF(OR($W$2="优爆品"),((IFERROR(INDEX('产品报告-整理'!D:D,MATCH(产品建议!A34,'产品报告-整理'!A:A,0)),"")&amp;" → "&amp;(IFERROR(TEXT(INDEX('产品报告-整理'!D:D,MATCH(产品建议!A34,'产品报告-整理'!A:A,0))/G34,"0%"),"")))),IF(OR($W$2="P4P点击量"),((IF($W$2="P4P点击量",IFERROR(TEXT(W34/G34,"0%"),"")))),(((IF(COUNTIF('2-3.源数据-产品分析-爆品'!A:A,产品建议!A34)&gt;0,"是","")))))))</f>
        <v/>
      </c>
      <c r="Y34" s="9" t="str">
        <f>IF(AND($Y$2="直通车总消费",'产品报告-整理'!$BN$1="推荐广告"),IFERROR(INDEX('产品报告-整理'!H:H,MATCH(产品建议!A34,'产品报告-整理'!A:A,0)),0)+IFERROR(INDEX('产品报告-整理'!BV:BV,MATCH(产品建议!A34,'产品报告-整理'!BO:BO,0)),0),IFERROR(INDEX('产品报告-整理'!H:H,MATCH(产品建议!A34,'产品报告-整理'!A:A,0)),0))</f>
        <v/>
      </c>
      <c r="Z34" s="9" t="str">
        <f t="shared" si="3"/>
        <v/>
      </c>
      <c r="AA34" s="5" t="str">
        <f t="shared" si="1"/>
        <v/>
      </c>
      <c r="AB34" s="5" t="str">
        <f t="shared" si="2"/>
        <v/>
      </c>
      <c r="AC34" s="9"/>
      <c r="AD34" s="15" t="str">
        <f>IF($AD$1="  ",IFERROR(IF(AND(Y34="未推广",L34&gt;0),"加入P4P推广 ","")&amp;IF(AND(OR(W34="是",X34="是"),Y34=0),"优爆品加推广 ","")&amp;IF(AND(C34="N",L34&gt;0),"增加橱窗绑定 ","")&amp;IF(AND(OR(Z34&gt;$Z$1*4.5,AB34&gt;$AB$1*4.5),Y34&lt;&gt;0,Y34&gt;$AB$1*2,G34&gt;($G$1/$L$1)*1),"放弃P4P推广 ","")&amp;IF(AND(AB34&gt;$AB$1*1.2,AB34&lt;$AB$1*4.5,Y34&gt;0),"优化询盘成本 ","")&amp;IF(AND(Z34&gt;$Z$1*1.2,Z34&lt;$Z$1*4.5,Y34&gt;0),"优化商机成本 ","")&amp;IF(AND(Y34&lt;&gt;0,L34&gt;0,AB34&lt;$AB$1*1.2),"加大询盘获取 ","")&amp;IF(AND(Y34&lt;&gt;0,K34&gt;0,Z34&lt;$Z$1*1.2),"加大商机获取 ","")&amp;IF(AND(L34=0,C34="Y",G34&gt;($G$1/$L$1*1.5)),"解绑橱窗绑定 ",""),"请去左表粘贴源数据"),"")</f>
        <v/>
      </c>
      <c r="AE34" s="9"/>
      <c r="AF34" s="9"/>
      <c r="AG34" s="9"/>
      <c r="AH34" s="9"/>
      <c r="AI34" s="17"/>
      <c r="AJ34" s="17"/>
      <c r="AK34" s="17"/>
    </row>
    <row r="35" spans="1:37">
      <c r="A35" s="5" t="str">
        <f>IFERROR(HLOOKUP(A$2,'2.源数据-产品分析-全商品'!A$6:A$1000,ROW()-1,0),"")</f>
        <v/>
      </c>
      <c r="B35" s="5" t="str">
        <f>IFERROR(HLOOKUP(B$2,'2.源数据-产品分析-全商品'!B$6:B$1000,ROW()-1,0),"")</f>
        <v/>
      </c>
      <c r="C35" s="5" t="str">
        <f>CLEAN(IFERROR(HLOOKUP(C$2,'2.源数据-产品分析-全商品'!C$6:C$1000,ROW()-1,0),""))</f>
        <v/>
      </c>
      <c r="D35" s="5" t="str">
        <f>IFERROR(HLOOKUP(D$2,'2.源数据-产品分析-全商品'!D$6:D$1000,ROW()-1,0),"")</f>
        <v/>
      </c>
      <c r="E35" s="5" t="str">
        <f>IFERROR(HLOOKUP(E$2,'2.源数据-产品分析-全商品'!E$6:E$1000,ROW()-1,0),"")</f>
        <v/>
      </c>
      <c r="F35" s="5" t="str">
        <f>IFERROR(VALUE(HLOOKUP(F$2,'2.源数据-产品分析-全商品'!F$6:F$1000,ROW()-1,0)),"")</f>
        <v/>
      </c>
      <c r="G35" s="5" t="str">
        <f>IFERROR(VALUE(HLOOKUP(G$2,'2.源数据-产品分析-全商品'!G$6:G$1000,ROW()-1,0)),"")</f>
        <v/>
      </c>
      <c r="H35" s="5" t="str">
        <f>IFERROR(HLOOKUP(H$2,'2.源数据-产品分析-全商品'!H$6:H$1000,ROW()-1,0),"")</f>
        <v/>
      </c>
      <c r="I35" s="5" t="str">
        <f>IFERROR(VALUE(HLOOKUP(I$2,'2.源数据-产品分析-全商品'!I$6:I$1000,ROW()-1,0)),"")</f>
        <v/>
      </c>
      <c r="J35" s="60" t="str">
        <f>IFERROR(IF($J$2="","",INDEX('产品报告-整理'!G:G,MATCH(产品建议!A35,'产品报告-整理'!A:A,0))),"")</f>
        <v/>
      </c>
      <c r="K35" s="5" t="str">
        <f>IFERROR(IF($K$2="","",VALUE(INDEX('产品报告-整理'!E:E,MATCH(产品建议!A35,'产品报告-整理'!A:A,0)))),0)</f>
        <v/>
      </c>
      <c r="L35" s="5" t="str">
        <f>IFERROR(VALUE(HLOOKUP(L$2,'2.源数据-产品分析-全商品'!J$6:J$1000,ROW()-1,0)),"")</f>
        <v/>
      </c>
      <c r="M35" s="5" t="str">
        <f>IFERROR(VALUE(HLOOKUP(M$2,'2.源数据-产品分析-全商品'!K$6:K$1000,ROW()-1,0)),"")</f>
        <v/>
      </c>
      <c r="N35" s="5" t="str">
        <f>IFERROR(HLOOKUP(N$2,'2.源数据-产品分析-全商品'!L$6:L$1000,ROW()-1,0),"")</f>
        <v/>
      </c>
      <c r="O35" s="5" t="str">
        <f>IF($O$2='产品报告-整理'!$K$1,IFERROR(INDEX('产品报告-整理'!S:S,MATCH(产品建议!A35,'产品报告-整理'!L:L,0)),""),(IFERROR(VALUE(HLOOKUP(O$2,'2.源数据-产品分析-全商品'!M$6:M$1000,ROW()-1,0)),"")))</f>
        <v/>
      </c>
      <c r="P35" s="5" t="str">
        <f>IF($P$2='产品报告-整理'!$V$1,IFERROR(INDEX('产品报告-整理'!AD:AD,MATCH(产品建议!A35,'产品报告-整理'!W:W,0)),""),(IFERROR(VALUE(HLOOKUP(P$2,'2.源数据-产品分析-全商品'!N$6:N$1000,ROW()-1,0)),"")))</f>
        <v/>
      </c>
      <c r="Q35" s="5" t="str">
        <f>IF($Q$2='产品报告-整理'!$AG$1,IFERROR(INDEX('产品报告-整理'!AO:AO,MATCH(产品建议!A35,'产品报告-整理'!AH:AH,0)),""),(IFERROR(VALUE(HLOOKUP(Q$2,'2.源数据-产品分析-全商品'!O$6:O$1000,ROW()-1,0)),"")))</f>
        <v/>
      </c>
      <c r="R35" s="5" t="str">
        <f>IF($R$2='产品报告-整理'!$AR$1,IFERROR(INDEX('产品报告-整理'!AZ:AZ,MATCH(产品建议!A35,'产品报告-整理'!AS:AS,0)),""),(IFERROR(VALUE(HLOOKUP(R$2,'2.源数据-产品分析-全商品'!P$6:P$1000,ROW()-1,0)),"")))</f>
        <v/>
      </c>
      <c r="S35" s="5" t="str">
        <f>IF($S$2='产品报告-整理'!$BC$1,IFERROR(INDEX('产品报告-整理'!BK:BK,MATCH(产品建议!A35,'产品报告-整理'!BD:BD,0)),""),(IFERROR(VALUE(HLOOKUP(S$2,'2.源数据-产品分析-全商品'!Q$6:Q$1000,ROW()-1,0)),"")))</f>
        <v/>
      </c>
      <c r="T35" s="5" t="str">
        <f>IFERROR(HLOOKUP("产品负责人",'2.源数据-产品分析-全商品'!R$6:R$1000,ROW()-1,0),"")</f>
        <v/>
      </c>
      <c r="U35" s="5" t="str">
        <f>IFERROR(VALUE(HLOOKUP(U$2,'2.源数据-产品分析-全商品'!S$6:S$1000,ROW()-1,0)),"")</f>
        <v/>
      </c>
      <c r="V35" s="5" t="str">
        <f>IFERROR(VALUE(HLOOKUP(V$2,'2.源数据-产品分析-全商品'!T$6:T$1000,ROW()-1,0)),"")</f>
        <v/>
      </c>
      <c r="W35" s="5" t="str">
        <f>IF(OR($A$3=""),"",IF(OR($W$2="优爆品"),(IF(COUNTIF('2-2.源数据-产品分析-优品'!A:A,产品建议!A35)&gt;0,"是","")&amp;IF(COUNTIF('2-3.源数据-产品分析-爆品'!A:A,产品建议!A35)&gt;0,"是","")),IF(OR($W$2="P4P点击量"),((IFERROR(INDEX('产品报告-整理'!D:D,MATCH(产品建议!A35,'产品报告-整理'!A:A,0)),""))),((IF(COUNTIF('2-2.源数据-产品分析-优品'!A:A,产品建议!A35)&gt;0,"是",""))))))</f>
        <v/>
      </c>
      <c r="X35" s="5" t="str">
        <f>IF(OR($A$3=""),"",IF(OR($W$2="优爆品"),((IFERROR(INDEX('产品报告-整理'!D:D,MATCH(产品建议!A35,'产品报告-整理'!A:A,0)),"")&amp;" → "&amp;(IFERROR(TEXT(INDEX('产品报告-整理'!D:D,MATCH(产品建议!A35,'产品报告-整理'!A:A,0))/G35,"0%"),"")))),IF(OR($W$2="P4P点击量"),((IF($W$2="P4P点击量",IFERROR(TEXT(W35/G35,"0%"),"")))),(((IF(COUNTIF('2-3.源数据-产品分析-爆品'!A:A,产品建议!A35)&gt;0,"是","")))))))</f>
        <v/>
      </c>
      <c r="Y35" s="9" t="str">
        <f>IF(AND($Y$2="直通车总消费",'产品报告-整理'!$BN$1="推荐广告"),IFERROR(INDEX('产品报告-整理'!H:H,MATCH(产品建议!A35,'产品报告-整理'!A:A,0)),0)+IFERROR(INDEX('产品报告-整理'!BV:BV,MATCH(产品建议!A35,'产品报告-整理'!BO:BO,0)),0),IFERROR(INDEX('产品报告-整理'!H:H,MATCH(产品建议!A35,'产品报告-整理'!A:A,0)),0))</f>
        <v/>
      </c>
      <c r="Z35" s="9" t="str">
        <f t="shared" si="3"/>
        <v/>
      </c>
      <c r="AA35" s="5" t="str">
        <f t="shared" si="1"/>
        <v/>
      </c>
      <c r="AB35" s="5" t="str">
        <f t="shared" si="2"/>
        <v/>
      </c>
      <c r="AC35" s="9"/>
      <c r="AD35" s="15" t="str">
        <f>IF($AD$1="  ",IFERROR(IF(AND(Y35="未推广",L35&gt;0),"加入P4P推广 ","")&amp;IF(AND(OR(W35="是",X35="是"),Y35=0),"优爆品加推广 ","")&amp;IF(AND(C35="N",L35&gt;0),"增加橱窗绑定 ","")&amp;IF(AND(OR(Z35&gt;$Z$1*4.5,AB35&gt;$AB$1*4.5),Y35&lt;&gt;0,Y35&gt;$AB$1*2,G35&gt;($G$1/$L$1)*1),"放弃P4P推广 ","")&amp;IF(AND(AB35&gt;$AB$1*1.2,AB35&lt;$AB$1*4.5,Y35&gt;0),"优化询盘成本 ","")&amp;IF(AND(Z35&gt;$Z$1*1.2,Z35&lt;$Z$1*4.5,Y35&gt;0),"优化商机成本 ","")&amp;IF(AND(Y35&lt;&gt;0,L35&gt;0,AB35&lt;$AB$1*1.2),"加大询盘获取 ","")&amp;IF(AND(Y35&lt;&gt;0,K35&gt;0,Z35&lt;$Z$1*1.2),"加大商机获取 ","")&amp;IF(AND(L35=0,C35="Y",G35&gt;($G$1/$L$1*1.5)),"解绑橱窗绑定 ",""),"请去左表粘贴源数据"),"")</f>
        <v/>
      </c>
      <c r="AE35" s="9"/>
      <c r="AF35" s="9"/>
      <c r="AG35" s="9"/>
      <c r="AH35" s="9"/>
      <c r="AI35" s="17"/>
      <c r="AJ35" s="17"/>
      <c r="AK35" s="17"/>
    </row>
    <row r="36" spans="1:37">
      <c r="A36" s="5" t="str">
        <f>IFERROR(HLOOKUP(A$2,'2.源数据-产品分析-全商品'!A$6:A$1000,ROW()-1,0),"")</f>
        <v/>
      </c>
      <c r="B36" s="5" t="str">
        <f>IFERROR(HLOOKUP(B$2,'2.源数据-产品分析-全商品'!B$6:B$1000,ROW()-1,0),"")</f>
        <v/>
      </c>
      <c r="C36" s="5" t="str">
        <f>CLEAN(IFERROR(HLOOKUP(C$2,'2.源数据-产品分析-全商品'!C$6:C$1000,ROW()-1,0),""))</f>
        <v/>
      </c>
      <c r="D36" s="5" t="str">
        <f>IFERROR(HLOOKUP(D$2,'2.源数据-产品分析-全商品'!D$6:D$1000,ROW()-1,0),"")</f>
        <v/>
      </c>
      <c r="E36" s="5" t="str">
        <f>IFERROR(HLOOKUP(E$2,'2.源数据-产品分析-全商品'!E$6:E$1000,ROW()-1,0),"")</f>
        <v/>
      </c>
      <c r="F36" s="5" t="str">
        <f>IFERROR(VALUE(HLOOKUP(F$2,'2.源数据-产品分析-全商品'!F$6:F$1000,ROW()-1,0)),"")</f>
        <v/>
      </c>
      <c r="G36" s="5" t="str">
        <f>IFERROR(VALUE(HLOOKUP(G$2,'2.源数据-产品分析-全商品'!G$6:G$1000,ROW()-1,0)),"")</f>
        <v/>
      </c>
      <c r="H36" s="5" t="str">
        <f>IFERROR(HLOOKUP(H$2,'2.源数据-产品分析-全商品'!H$6:H$1000,ROW()-1,0),"")</f>
        <v/>
      </c>
      <c r="I36" s="5" t="str">
        <f>IFERROR(VALUE(HLOOKUP(I$2,'2.源数据-产品分析-全商品'!I$6:I$1000,ROW()-1,0)),"")</f>
        <v/>
      </c>
      <c r="J36" s="60" t="str">
        <f>IFERROR(IF($J$2="","",INDEX('产品报告-整理'!G:G,MATCH(产品建议!A36,'产品报告-整理'!A:A,0))),"")</f>
        <v/>
      </c>
      <c r="K36" s="5" t="str">
        <f>IFERROR(IF($K$2="","",VALUE(INDEX('产品报告-整理'!E:E,MATCH(产品建议!A36,'产品报告-整理'!A:A,0)))),0)</f>
        <v/>
      </c>
      <c r="L36" s="5" t="str">
        <f>IFERROR(VALUE(HLOOKUP(L$2,'2.源数据-产品分析-全商品'!J$6:J$1000,ROW()-1,0)),"")</f>
        <v/>
      </c>
      <c r="M36" s="5" t="str">
        <f>IFERROR(VALUE(HLOOKUP(M$2,'2.源数据-产品分析-全商品'!K$6:K$1000,ROW()-1,0)),"")</f>
        <v/>
      </c>
      <c r="N36" s="5" t="str">
        <f>IFERROR(HLOOKUP(N$2,'2.源数据-产品分析-全商品'!L$6:L$1000,ROW()-1,0),"")</f>
        <v/>
      </c>
      <c r="O36" s="5" t="str">
        <f>IF($O$2='产品报告-整理'!$K$1,IFERROR(INDEX('产品报告-整理'!S:S,MATCH(产品建议!A36,'产品报告-整理'!L:L,0)),""),(IFERROR(VALUE(HLOOKUP(O$2,'2.源数据-产品分析-全商品'!M$6:M$1000,ROW()-1,0)),"")))</f>
        <v/>
      </c>
      <c r="P36" s="5" t="str">
        <f>IF($P$2='产品报告-整理'!$V$1,IFERROR(INDEX('产品报告-整理'!AD:AD,MATCH(产品建议!A36,'产品报告-整理'!W:W,0)),""),(IFERROR(VALUE(HLOOKUP(P$2,'2.源数据-产品分析-全商品'!N$6:N$1000,ROW()-1,0)),"")))</f>
        <v/>
      </c>
      <c r="Q36" s="5" t="str">
        <f>IF($Q$2='产品报告-整理'!$AG$1,IFERROR(INDEX('产品报告-整理'!AO:AO,MATCH(产品建议!A36,'产品报告-整理'!AH:AH,0)),""),(IFERROR(VALUE(HLOOKUP(Q$2,'2.源数据-产品分析-全商品'!O$6:O$1000,ROW()-1,0)),"")))</f>
        <v/>
      </c>
      <c r="R36" s="5" t="str">
        <f>IF($R$2='产品报告-整理'!$AR$1,IFERROR(INDEX('产品报告-整理'!AZ:AZ,MATCH(产品建议!A36,'产品报告-整理'!AS:AS,0)),""),(IFERROR(VALUE(HLOOKUP(R$2,'2.源数据-产品分析-全商品'!P$6:P$1000,ROW()-1,0)),"")))</f>
        <v/>
      </c>
      <c r="S36" s="5" t="str">
        <f>IF($S$2='产品报告-整理'!$BC$1,IFERROR(INDEX('产品报告-整理'!BK:BK,MATCH(产品建议!A36,'产品报告-整理'!BD:BD,0)),""),(IFERROR(VALUE(HLOOKUP(S$2,'2.源数据-产品分析-全商品'!Q$6:Q$1000,ROW()-1,0)),"")))</f>
        <v/>
      </c>
      <c r="T36" s="5" t="str">
        <f>IFERROR(HLOOKUP("产品负责人",'2.源数据-产品分析-全商品'!R$6:R$1000,ROW()-1,0),"")</f>
        <v/>
      </c>
      <c r="U36" s="5" t="str">
        <f>IFERROR(VALUE(HLOOKUP(U$2,'2.源数据-产品分析-全商品'!S$6:S$1000,ROW()-1,0)),"")</f>
        <v/>
      </c>
      <c r="V36" s="5" t="str">
        <f>IFERROR(VALUE(HLOOKUP(V$2,'2.源数据-产品分析-全商品'!T$6:T$1000,ROW()-1,0)),"")</f>
        <v/>
      </c>
      <c r="W36" s="5" t="str">
        <f>IF(OR($A$3=""),"",IF(OR($W$2="优爆品"),(IF(COUNTIF('2-2.源数据-产品分析-优品'!A:A,产品建议!A36)&gt;0,"是","")&amp;IF(COUNTIF('2-3.源数据-产品分析-爆品'!A:A,产品建议!A36)&gt;0,"是","")),IF(OR($W$2="P4P点击量"),((IFERROR(INDEX('产品报告-整理'!D:D,MATCH(产品建议!A36,'产品报告-整理'!A:A,0)),""))),((IF(COUNTIF('2-2.源数据-产品分析-优品'!A:A,产品建议!A36)&gt;0,"是",""))))))</f>
        <v/>
      </c>
      <c r="X36" s="5" t="str">
        <f>IF(OR($A$3=""),"",IF(OR($W$2="优爆品"),((IFERROR(INDEX('产品报告-整理'!D:D,MATCH(产品建议!A36,'产品报告-整理'!A:A,0)),"")&amp;" → "&amp;(IFERROR(TEXT(INDEX('产品报告-整理'!D:D,MATCH(产品建议!A36,'产品报告-整理'!A:A,0))/G36,"0%"),"")))),IF(OR($W$2="P4P点击量"),((IF($W$2="P4P点击量",IFERROR(TEXT(W36/G36,"0%"),"")))),(((IF(COUNTIF('2-3.源数据-产品分析-爆品'!A:A,产品建议!A36)&gt;0,"是","")))))))</f>
        <v/>
      </c>
      <c r="Y36" s="9" t="str">
        <f>IF(AND($Y$2="直通车总消费",'产品报告-整理'!$BN$1="推荐广告"),IFERROR(INDEX('产品报告-整理'!H:H,MATCH(产品建议!A36,'产品报告-整理'!A:A,0)),0)+IFERROR(INDEX('产品报告-整理'!BV:BV,MATCH(产品建议!A36,'产品报告-整理'!BO:BO,0)),0),IFERROR(INDEX('产品报告-整理'!H:H,MATCH(产品建议!A36,'产品报告-整理'!A:A,0)),0))</f>
        <v/>
      </c>
      <c r="Z36" s="9" t="str">
        <f t="shared" si="3"/>
        <v/>
      </c>
      <c r="AA36" s="5" t="str">
        <f t="shared" si="1"/>
        <v/>
      </c>
      <c r="AB36" s="5" t="str">
        <f t="shared" si="2"/>
        <v/>
      </c>
      <c r="AC36" s="9"/>
      <c r="AD36" s="15" t="str">
        <f>IF($AD$1="  ",IFERROR(IF(AND(Y36="未推广",L36&gt;0),"加入P4P推广 ","")&amp;IF(AND(OR(W36="是",X36="是"),Y36=0),"优爆品加推广 ","")&amp;IF(AND(C36="N",L36&gt;0),"增加橱窗绑定 ","")&amp;IF(AND(OR(Z36&gt;$Z$1*4.5,AB36&gt;$AB$1*4.5),Y36&lt;&gt;0,Y36&gt;$AB$1*2,G36&gt;($G$1/$L$1)*1),"放弃P4P推广 ","")&amp;IF(AND(AB36&gt;$AB$1*1.2,AB36&lt;$AB$1*4.5,Y36&gt;0),"优化询盘成本 ","")&amp;IF(AND(Z36&gt;$Z$1*1.2,Z36&lt;$Z$1*4.5,Y36&gt;0),"优化商机成本 ","")&amp;IF(AND(Y36&lt;&gt;0,L36&gt;0,AB36&lt;$AB$1*1.2),"加大询盘获取 ","")&amp;IF(AND(Y36&lt;&gt;0,K36&gt;0,Z36&lt;$Z$1*1.2),"加大商机获取 ","")&amp;IF(AND(L36=0,C36="Y",G36&gt;($G$1/$L$1*1.5)),"解绑橱窗绑定 ",""),"请去左表粘贴源数据"),"")</f>
        <v/>
      </c>
      <c r="AE36" s="9"/>
      <c r="AF36" s="9"/>
      <c r="AG36" s="9"/>
      <c r="AH36" s="9"/>
      <c r="AI36" s="17"/>
      <c r="AJ36" s="17"/>
      <c r="AK36" s="17"/>
    </row>
    <row r="37" spans="1:37">
      <c r="A37" s="5" t="str">
        <f>IFERROR(HLOOKUP(A$2,'2.源数据-产品分析-全商品'!A$6:A$1000,ROW()-1,0),"")</f>
        <v/>
      </c>
      <c r="B37" s="5" t="str">
        <f>IFERROR(HLOOKUP(B$2,'2.源数据-产品分析-全商品'!B$6:B$1000,ROW()-1,0),"")</f>
        <v/>
      </c>
      <c r="C37" s="5" t="str">
        <f>CLEAN(IFERROR(HLOOKUP(C$2,'2.源数据-产品分析-全商品'!C$6:C$1000,ROW()-1,0),""))</f>
        <v/>
      </c>
      <c r="D37" s="5" t="str">
        <f>IFERROR(HLOOKUP(D$2,'2.源数据-产品分析-全商品'!D$6:D$1000,ROW()-1,0),"")</f>
        <v/>
      </c>
      <c r="E37" s="5" t="str">
        <f>IFERROR(HLOOKUP(E$2,'2.源数据-产品分析-全商品'!E$6:E$1000,ROW()-1,0),"")</f>
        <v/>
      </c>
      <c r="F37" s="5" t="str">
        <f>IFERROR(VALUE(HLOOKUP(F$2,'2.源数据-产品分析-全商品'!F$6:F$1000,ROW()-1,0)),"")</f>
        <v/>
      </c>
      <c r="G37" s="5" t="str">
        <f>IFERROR(VALUE(HLOOKUP(G$2,'2.源数据-产品分析-全商品'!G$6:G$1000,ROW()-1,0)),"")</f>
        <v/>
      </c>
      <c r="H37" s="5" t="str">
        <f>IFERROR(HLOOKUP(H$2,'2.源数据-产品分析-全商品'!H$6:H$1000,ROW()-1,0),"")</f>
        <v/>
      </c>
      <c r="I37" s="5" t="str">
        <f>IFERROR(VALUE(HLOOKUP(I$2,'2.源数据-产品分析-全商品'!I$6:I$1000,ROW()-1,0)),"")</f>
        <v/>
      </c>
      <c r="J37" s="60" t="str">
        <f>IFERROR(IF($J$2="","",INDEX('产品报告-整理'!G:G,MATCH(产品建议!A37,'产品报告-整理'!A:A,0))),"")</f>
        <v/>
      </c>
      <c r="K37" s="5" t="str">
        <f>IFERROR(IF($K$2="","",VALUE(INDEX('产品报告-整理'!E:E,MATCH(产品建议!A37,'产品报告-整理'!A:A,0)))),0)</f>
        <v/>
      </c>
      <c r="L37" s="5" t="str">
        <f>IFERROR(VALUE(HLOOKUP(L$2,'2.源数据-产品分析-全商品'!J$6:J$1000,ROW()-1,0)),"")</f>
        <v/>
      </c>
      <c r="M37" s="5" t="str">
        <f>IFERROR(VALUE(HLOOKUP(M$2,'2.源数据-产品分析-全商品'!K$6:K$1000,ROW()-1,0)),"")</f>
        <v/>
      </c>
      <c r="N37" s="5" t="str">
        <f>IFERROR(HLOOKUP(N$2,'2.源数据-产品分析-全商品'!L$6:L$1000,ROW()-1,0),"")</f>
        <v/>
      </c>
      <c r="O37" s="5" t="str">
        <f>IF($O$2='产品报告-整理'!$K$1,IFERROR(INDEX('产品报告-整理'!S:S,MATCH(产品建议!A37,'产品报告-整理'!L:L,0)),""),(IFERROR(VALUE(HLOOKUP(O$2,'2.源数据-产品分析-全商品'!M$6:M$1000,ROW()-1,0)),"")))</f>
        <v/>
      </c>
      <c r="P37" s="5" t="str">
        <f>IF($P$2='产品报告-整理'!$V$1,IFERROR(INDEX('产品报告-整理'!AD:AD,MATCH(产品建议!A37,'产品报告-整理'!W:W,0)),""),(IFERROR(VALUE(HLOOKUP(P$2,'2.源数据-产品分析-全商品'!N$6:N$1000,ROW()-1,0)),"")))</f>
        <v/>
      </c>
      <c r="Q37" s="5" t="str">
        <f>IF($Q$2='产品报告-整理'!$AG$1,IFERROR(INDEX('产品报告-整理'!AO:AO,MATCH(产品建议!A37,'产品报告-整理'!AH:AH,0)),""),(IFERROR(VALUE(HLOOKUP(Q$2,'2.源数据-产品分析-全商品'!O$6:O$1000,ROW()-1,0)),"")))</f>
        <v/>
      </c>
      <c r="R37" s="5" t="str">
        <f>IF($R$2='产品报告-整理'!$AR$1,IFERROR(INDEX('产品报告-整理'!AZ:AZ,MATCH(产品建议!A37,'产品报告-整理'!AS:AS,0)),""),(IFERROR(VALUE(HLOOKUP(R$2,'2.源数据-产品分析-全商品'!P$6:P$1000,ROW()-1,0)),"")))</f>
        <v/>
      </c>
      <c r="S37" s="5" t="str">
        <f>IF($S$2='产品报告-整理'!$BC$1,IFERROR(INDEX('产品报告-整理'!BK:BK,MATCH(产品建议!A37,'产品报告-整理'!BD:BD,0)),""),(IFERROR(VALUE(HLOOKUP(S$2,'2.源数据-产品分析-全商品'!Q$6:Q$1000,ROW()-1,0)),"")))</f>
        <v/>
      </c>
      <c r="T37" s="5" t="str">
        <f>IFERROR(HLOOKUP("产品负责人",'2.源数据-产品分析-全商品'!R$6:R$1000,ROW()-1,0),"")</f>
        <v/>
      </c>
      <c r="U37" s="5" t="str">
        <f>IFERROR(VALUE(HLOOKUP(U$2,'2.源数据-产品分析-全商品'!S$6:S$1000,ROW()-1,0)),"")</f>
        <v/>
      </c>
      <c r="V37" s="5" t="str">
        <f>IFERROR(VALUE(HLOOKUP(V$2,'2.源数据-产品分析-全商品'!T$6:T$1000,ROW()-1,0)),"")</f>
        <v/>
      </c>
      <c r="W37" s="5" t="str">
        <f>IF(OR($A$3=""),"",IF(OR($W$2="优爆品"),(IF(COUNTIF('2-2.源数据-产品分析-优品'!A:A,产品建议!A37)&gt;0,"是","")&amp;IF(COUNTIF('2-3.源数据-产品分析-爆品'!A:A,产品建议!A37)&gt;0,"是","")),IF(OR($W$2="P4P点击量"),((IFERROR(INDEX('产品报告-整理'!D:D,MATCH(产品建议!A37,'产品报告-整理'!A:A,0)),""))),((IF(COUNTIF('2-2.源数据-产品分析-优品'!A:A,产品建议!A37)&gt;0,"是",""))))))</f>
        <v/>
      </c>
      <c r="X37" s="5" t="str">
        <f>IF(OR($A$3=""),"",IF(OR($W$2="优爆品"),((IFERROR(INDEX('产品报告-整理'!D:D,MATCH(产品建议!A37,'产品报告-整理'!A:A,0)),"")&amp;" → "&amp;(IFERROR(TEXT(INDEX('产品报告-整理'!D:D,MATCH(产品建议!A37,'产品报告-整理'!A:A,0))/G37,"0%"),"")))),IF(OR($W$2="P4P点击量"),((IF($W$2="P4P点击量",IFERROR(TEXT(W37/G37,"0%"),"")))),(((IF(COUNTIF('2-3.源数据-产品分析-爆品'!A:A,产品建议!A37)&gt;0,"是","")))))))</f>
        <v/>
      </c>
      <c r="Y37" s="9" t="str">
        <f>IF(AND($Y$2="直通车总消费",'产品报告-整理'!$BN$1="推荐广告"),IFERROR(INDEX('产品报告-整理'!H:H,MATCH(产品建议!A37,'产品报告-整理'!A:A,0)),0)+IFERROR(INDEX('产品报告-整理'!BV:BV,MATCH(产品建议!A37,'产品报告-整理'!BO:BO,0)),0),IFERROR(INDEX('产品报告-整理'!H:H,MATCH(产品建议!A37,'产品报告-整理'!A:A,0)),0))</f>
        <v/>
      </c>
      <c r="Z37" s="9" t="str">
        <f t="shared" si="3"/>
        <v/>
      </c>
      <c r="AA37" s="5" t="str">
        <f t="shared" si="1"/>
        <v/>
      </c>
      <c r="AB37" s="5" t="str">
        <f t="shared" si="2"/>
        <v/>
      </c>
      <c r="AC37" s="9"/>
      <c r="AD37" s="15" t="str">
        <f>IF($AD$1="  ",IFERROR(IF(AND(Y37="未推广",L37&gt;0),"加入P4P推广 ","")&amp;IF(AND(OR(W37="是",X37="是"),Y37=0),"优爆品加推广 ","")&amp;IF(AND(C37="N",L37&gt;0),"增加橱窗绑定 ","")&amp;IF(AND(OR(Z37&gt;$Z$1*4.5,AB37&gt;$AB$1*4.5),Y37&lt;&gt;0,Y37&gt;$AB$1*2,G37&gt;($G$1/$L$1)*1),"放弃P4P推广 ","")&amp;IF(AND(AB37&gt;$AB$1*1.2,AB37&lt;$AB$1*4.5,Y37&gt;0),"优化询盘成本 ","")&amp;IF(AND(Z37&gt;$Z$1*1.2,Z37&lt;$Z$1*4.5,Y37&gt;0),"优化商机成本 ","")&amp;IF(AND(Y37&lt;&gt;0,L37&gt;0,AB37&lt;$AB$1*1.2),"加大询盘获取 ","")&amp;IF(AND(Y37&lt;&gt;0,K37&gt;0,Z37&lt;$Z$1*1.2),"加大商机获取 ","")&amp;IF(AND(L37=0,C37="Y",G37&gt;($G$1/$L$1*1.5)),"解绑橱窗绑定 ",""),"请去左表粘贴源数据"),"")</f>
        <v/>
      </c>
      <c r="AE37" s="9"/>
      <c r="AF37" s="9"/>
      <c r="AG37" s="9"/>
      <c r="AH37" s="9"/>
      <c r="AI37" s="17"/>
      <c r="AJ37" s="17"/>
      <c r="AK37" s="17"/>
    </row>
    <row r="38" spans="1:37">
      <c r="A38" s="5" t="str">
        <f>IFERROR(HLOOKUP(A$2,'2.源数据-产品分析-全商品'!A$6:A$1000,ROW()-1,0),"")</f>
        <v/>
      </c>
      <c r="B38" s="5" t="str">
        <f>IFERROR(HLOOKUP(B$2,'2.源数据-产品分析-全商品'!B$6:B$1000,ROW()-1,0),"")</f>
        <v/>
      </c>
      <c r="C38" s="5" t="str">
        <f>CLEAN(IFERROR(HLOOKUP(C$2,'2.源数据-产品分析-全商品'!C$6:C$1000,ROW()-1,0),""))</f>
        <v/>
      </c>
      <c r="D38" s="5" t="str">
        <f>IFERROR(HLOOKUP(D$2,'2.源数据-产品分析-全商品'!D$6:D$1000,ROW()-1,0),"")</f>
        <v/>
      </c>
      <c r="E38" s="5" t="str">
        <f>IFERROR(HLOOKUP(E$2,'2.源数据-产品分析-全商品'!E$6:E$1000,ROW()-1,0),"")</f>
        <v/>
      </c>
      <c r="F38" s="5" t="str">
        <f>IFERROR(VALUE(HLOOKUP(F$2,'2.源数据-产品分析-全商品'!F$6:F$1000,ROW()-1,0)),"")</f>
        <v/>
      </c>
      <c r="G38" s="5" t="str">
        <f>IFERROR(VALUE(HLOOKUP(G$2,'2.源数据-产品分析-全商品'!G$6:G$1000,ROW()-1,0)),"")</f>
        <v/>
      </c>
      <c r="H38" s="5" t="str">
        <f>IFERROR(HLOOKUP(H$2,'2.源数据-产品分析-全商品'!H$6:H$1000,ROW()-1,0),"")</f>
        <v/>
      </c>
      <c r="I38" s="5" t="str">
        <f>IFERROR(VALUE(HLOOKUP(I$2,'2.源数据-产品分析-全商品'!I$6:I$1000,ROW()-1,0)),"")</f>
        <v/>
      </c>
      <c r="J38" s="60" t="str">
        <f>IFERROR(IF($J$2="","",INDEX('产品报告-整理'!G:G,MATCH(产品建议!A38,'产品报告-整理'!A:A,0))),"")</f>
        <v/>
      </c>
      <c r="K38" s="5" t="str">
        <f>IFERROR(IF($K$2="","",VALUE(INDEX('产品报告-整理'!E:E,MATCH(产品建议!A38,'产品报告-整理'!A:A,0)))),0)</f>
        <v/>
      </c>
      <c r="L38" s="5" t="str">
        <f>IFERROR(VALUE(HLOOKUP(L$2,'2.源数据-产品分析-全商品'!J$6:J$1000,ROW()-1,0)),"")</f>
        <v/>
      </c>
      <c r="M38" s="5" t="str">
        <f>IFERROR(VALUE(HLOOKUP(M$2,'2.源数据-产品分析-全商品'!K$6:K$1000,ROW()-1,0)),"")</f>
        <v/>
      </c>
      <c r="N38" s="5" t="str">
        <f>IFERROR(HLOOKUP(N$2,'2.源数据-产品分析-全商品'!L$6:L$1000,ROW()-1,0),"")</f>
        <v/>
      </c>
      <c r="O38" s="5" t="str">
        <f>IF($O$2='产品报告-整理'!$K$1,IFERROR(INDEX('产品报告-整理'!S:S,MATCH(产品建议!A38,'产品报告-整理'!L:L,0)),""),(IFERROR(VALUE(HLOOKUP(O$2,'2.源数据-产品分析-全商品'!M$6:M$1000,ROW()-1,0)),"")))</f>
        <v/>
      </c>
      <c r="P38" s="5" t="str">
        <f>IF($P$2='产品报告-整理'!$V$1,IFERROR(INDEX('产品报告-整理'!AD:AD,MATCH(产品建议!A38,'产品报告-整理'!W:W,0)),""),(IFERROR(VALUE(HLOOKUP(P$2,'2.源数据-产品分析-全商品'!N$6:N$1000,ROW()-1,0)),"")))</f>
        <v/>
      </c>
      <c r="Q38" s="5" t="str">
        <f>IF($Q$2='产品报告-整理'!$AG$1,IFERROR(INDEX('产品报告-整理'!AO:AO,MATCH(产品建议!A38,'产品报告-整理'!AH:AH,0)),""),(IFERROR(VALUE(HLOOKUP(Q$2,'2.源数据-产品分析-全商品'!O$6:O$1000,ROW()-1,0)),"")))</f>
        <v/>
      </c>
      <c r="R38" s="5" t="str">
        <f>IF($R$2='产品报告-整理'!$AR$1,IFERROR(INDEX('产品报告-整理'!AZ:AZ,MATCH(产品建议!A38,'产品报告-整理'!AS:AS,0)),""),(IFERROR(VALUE(HLOOKUP(R$2,'2.源数据-产品分析-全商品'!P$6:P$1000,ROW()-1,0)),"")))</f>
        <v/>
      </c>
      <c r="S38" s="5" t="str">
        <f>IF($S$2='产品报告-整理'!$BC$1,IFERROR(INDEX('产品报告-整理'!BK:BK,MATCH(产品建议!A38,'产品报告-整理'!BD:BD,0)),""),(IFERROR(VALUE(HLOOKUP(S$2,'2.源数据-产品分析-全商品'!Q$6:Q$1000,ROW()-1,0)),"")))</f>
        <v/>
      </c>
      <c r="T38" s="5" t="str">
        <f>IFERROR(HLOOKUP("产品负责人",'2.源数据-产品分析-全商品'!R$6:R$1000,ROW()-1,0),"")</f>
        <v/>
      </c>
      <c r="U38" s="5" t="str">
        <f>IFERROR(VALUE(HLOOKUP(U$2,'2.源数据-产品分析-全商品'!S$6:S$1000,ROW()-1,0)),"")</f>
        <v/>
      </c>
      <c r="V38" s="5" t="str">
        <f>IFERROR(VALUE(HLOOKUP(V$2,'2.源数据-产品分析-全商品'!T$6:T$1000,ROW()-1,0)),"")</f>
        <v/>
      </c>
      <c r="W38" s="5" t="str">
        <f>IF(OR($A$3=""),"",IF(OR($W$2="优爆品"),(IF(COUNTIF('2-2.源数据-产品分析-优品'!A:A,产品建议!A38)&gt;0,"是","")&amp;IF(COUNTIF('2-3.源数据-产品分析-爆品'!A:A,产品建议!A38)&gt;0,"是","")),IF(OR($W$2="P4P点击量"),((IFERROR(INDEX('产品报告-整理'!D:D,MATCH(产品建议!A38,'产品报告-整理'!A:A,0)),""))),((IF(COUNTIF('2-2.源数据-产品分析-优品'!A:A,产品建议!A38)&gt;0,"是",""))))))</f>
        <v/>
      </c>
      <c r="X38" s="5" t="str">
        <f>IF(OR($A$3=""),"",IF(OR($W$2="优爆品"),((IFERROR(INDEX('产品报告-整理'!D:D,MATCH(产品建议!A38,'产品报告-整理'!A:A,0)),"")&amp;" → "&amp;(IFERROR(TEXT(INDEX('产品报告-整理'!D:D,MATCH(产品建议!A38,'产品报告-整理'!A:A,0))/G38,"0%"),"")))),IF(OR($W$2="P4P点击量"),((IF($W$2="P4P点击量",IFERROR(TEXT(W38/G38,"0%"),"")))),(((IF(COUNTIF('2-3.源数据-产品分析-爆品'!A:A,产品建议!A38)&gt;0,"是","")))))))</f>
        <v/>
      </c>
      <c r="Y38" s="9" t="str">
        <f>IF(AND($Y$2="直通车总消费",'产品报告-整理'!$BN$1="推荐广告"),IFERROR(INDEX('产品报告-整理'!H:H,MATCH(产品建议!A38,'产品报告-整理'!A:A,0)),0)+IFERROR(INDEX('产品报告-整理'!BV:BV,MATCH(产品建议!A38,'产品报告-整理'!BO:BO,0)),0),IFERROR(INDEX('产品报告-整理'!H:H,MATCH(产品建议!A38,'产品报告-整理'!A:A,0)),0))</f>
        <v/>
      </c>
      <c r="Z38" s="9" t="str">
        <f t="shared" si="3"/>
        <v/>
      </c>
      <c r="AA38" s="5" t="str">
        <f t="shared" si="1"/>
        <v/>
      </c>
      <c r="AB38" s="5" t="str">
        <f t="shared" si="2"/>
        <v/>
      </c>
      <c r="AC38" s="9"/>
      <c r="AD38" s="15" t="str">
        <f>IF($AD$1="  ",IFERROR(IF(AND(Y38="未推广",L38&gt;0),"加入P4P推广 ","")&amp;IF(AND(OR(W38="是",X38="是"),Y38=0),"优爆品加推广 ","")&amp;IF(AND(C38="N",L38&gt;0),"增加橱窗绑定 ","")&amp;IF(AND(OR(Z38&gt;$Z$1*4.5,AB38&gt;$AB$1*4.5),Y38&lt;&gt;0,Y38&gt;$AB$1*2,G38&gt;($G$1/$L$1)*1),"放弃P4P推广 ","")&amp;IF(AND(AB38&gt;$AB$1*1.2,AB38&lt;$AB$1*4.5,Y38&gt;0),"优化询盘成本 ","")&amp;IF(AND(Z38&gt;$Z$1*1.2,Z38&lt;$Z$1*4.5,Y38&gt;0),"优化商机成本 ","")&amp;IF(AND(Y38&lt;&gt;0,L38&gt;0,AB38&lt;$AB$1*1.2),"加大询盘获取 ","")&amp;IF(AND(Y38&lt;&gt;0,K38&gt;0,Z38&lt;$Z$1*1.2),"加大商机获取 ","")&amp;IF(AND(L38=0,C38="Y",G38&gt;($G$1/$L$1*1.5)),"解绑橱窗绑定 ",""),"请去左表粘贴源数据"),"")</f>
        <v/>
      </c>
      <c r="AE38" s="9"/>
      <c r="AF38" s="9"/>
      <c r="AG38" s="9"/>
      <c r="AH38" s="9"/>
      <c r="AI38" s="17"/>
      <c r="AJ38" s="17"/>
      <c r="AK38" s="17"/>
    </row>
    <row r="39" spans="1:37">
      <c r="A39" s="5" t="str">
        <f>IFERROR(HLOOKUP(A$2,'2.源数据-产品分析-全商品'!A$6:A$1000,ROW()-1,0),"")</f>
        <v/>
      </c>
      <c r="B39" s="5" t="str">
        <f>IFERROR(HLOOKUP(B$2,'2.源数据-产品分析-全商品'!B$6:B$1000,ROW()-1,0),"")</f>
        <v/>
      </c>
      <c r="C39" s="5" t="str">
        <f>CLEAN(IFERROR(HLOOKUP(C$2,'2.源数据-产品分析-全商品'!C$6:C$1000,ROW()-1,0),""))</f>
        <v/>
      </c>
      <c r="D39" s="5" t="str">
        <f>IFERROR(HLOOKUP(D$2,'2.源数据-产品分析-全商品'!D$6:D$1000,ROW()-1,0),"")</f>
        <v/>
      </c>
      <c r="E39" s="5" t="str">
        <f>IFERROR(HLOOKUP(E$2,'2.源数据-产品分析-全商品'!E$6:E$1000,ROW()-1,0),"")</f>
        <v/>
      </c>
      <c r="F39" s="5" t="str">
        <f>IFERROR(VALUE(HLOOKUP(F$2,'2.源数据-产品分析-全商品'!F$6:F$1000,ROW()-1,0)),"")</f>
        <v/>
      </c>
      <c r="G39" s="5" t="str">
        <f>IFERROR(VALUE(HLOOKUP(G$2,'2.源数据-产品分析-全商品'!G$6:G$1000,ROW()-1,0)),"")</f>
        <v/>
      </c>
      <c r="H39" s="5" t="str">
        <f>IFERROR(HLOOKUP(H$2,'2.源数据-产品分析-全商品'!H$6:H$1000,ROW()-1,0),"")</f>
        <v/>
      </c>
      <c r="I39" s="5" t="str">
        <f>IFERROR(VALUE(HLOOKUP(I$2,'2.源数据-产品分析-全商品'!I$6:I$1000,ROW()-1,0)),"")</f>
        <v/>
      </c>
      <c r="J39" s="60" t="str">
        <f>IFERROR(IF($J$2="","",INDEX('产品报告-整理'!G:G,MATCH(产品建议!A39,'产品报告-整理'!A:A,0))),"")</f>
        <v/>
      </c>
      <c r="K39" s="5" t="str">
        <f>IFERROR(IF($K$2="","",VALUE(INDEX('产品报告-整理'!E:E,MATCH(产品建议!A39,'产品报告-整理'!A:A,0)))),0)</f>
        <v/>
      </c>
      <c r="L39" s="5" t="str">
        <f>IFERROR(VALUE(HLOOKUP(L$2,'2.源数据-产品分析-全商品'!J$6:J$1000,ROW()-1,0)),"")</f>
        <v/>
      </c>
      <c r="M39" s="5" t="str">
        <f>IFERROR(VALUE(HLOOKUP(M$2,'2.源数据-产品分析-全商品'!K$6:K$1000,ROW()-1,0)),"")</f>
        <v/>
      </c>
      <c r="N39" s="5" t="str">
        <f>IFERROR(HLOOKUP(N$2,'2.源数据-产品分析-全商品'!L$6:L$1000,ROW()-1,0),"")</f>
        <v/>
      </c>
      <c r="O39" s="5" t="str">
        <f>IF($O$2='产品报告-整理'!$K$1,IFERROR(INDEX('产品报告-整理'!S:S,MATCH(产品建议!A39,'产品报告-整理'!L:L,0)),""),(IFERROR(VALUE(HLOOKUP(O$2,'2.源数据-产品分析-全商品'!M$6:M$1000,ROW()-1,0)),"")))</f>
        <v/>
      </c>
      <c r="P39" s="5" t="str">
        <f>IF($P$2='产品报告-整理'!$V$1,IFERROR(INDEX('产品报告-整理'!AD:AD,MATCH(产品建议!A39,'产品报告-整理'!W:W,0)),""),(IFERROR(VALUE(HLOOKUP(P$2,'2.源数据-产品分析-全商品'!N$6:N$1000,ROW()-1,0)),"")))</f>
        <v/>
      </c>
      <c r="Q39" s="5" t="str">
        <f>IF($Q$2='产品报告-整理'!$AG$1,IFERROR(INDEX('产品报告-整理'!AO:AO,MATCH(产品建议!A39,'产品报告-整理'!AH:AH,0)),""),(IFERROR(VALUE(HLOOKUP(Q$2,'2.源数据-产品分析-全商品'!O$6:O$1000,ROW()-1,0)),"")))</f>
        <v/>
      </c>
      <c r="R39" s="5" t="str">
        <f>IF($R$2='产品报告-整理'!$AR$1,IFERROR(INDEX('产品报告-整理'!AZ:AZ,MATCH(产品建议!A39,'产品报告-整理'!AS:AS,0)),""),(IFERROR(VALUE(HLOOKUP(R$2,'2.源数据-产品分析-全商品'!P$6:P$1000,ROW()-1,0)),"")))</f>
        <v/>
      </c>
      <c r="S39" s="5" t="str">
        <f>IF($S$2='产品报告-整理'!$BC$1,IFERROR(INDEX('产品报告-整理'!BK:BK,MATCH(产品建议!A39,'产品报告-整理'!BD:BD,0)),""),(IFERROR(VALUE(HLOOKUP(S$2,'2.源数据-产品分析-全商品'!Q$6:Q$1000,ROW()-1,0)),"")))</f>
        <v/>
      </c>
      <c r="T39" s="5" t="str">
        <f>IFERROR(HLOOKUP("产品负责人",'2.源数据-产品分析-全商品'!R$6:R$1000,ROW()-1,0),"")</f>
        <v/>
      </c>
      <c r="U39" s="5" t="str">
        <f>IFERROR(VALUE(HLOOKUP(U$2,'2.源数据-产品分析-全商品'!S$6:S$1000,ROW()-1,0)),"")</f>
        <v/>
      </c>
      <c r="V39" s="5" t="str">
        <f>IFERROR(VALUE(HLOOKUP(V$2,'2.源数据-产品分析-全商品'!T$6:T$1000,ROW()-1,0)),"")</f>
        <v/>
      </c>
      <c r="W39" s="5" t="str">
        <f>IF(OR($A$3=""),"",IF(OR($W$2="优爆品"),(IF(COUNTIF('2-2.源数据-产品分析-优品'!A:A,产品建议!A39)&gt;0,"是","")&amp;IF(COUNTIF('2-3.源数据-产品分析-爆品'!A:A,产品建议!A39)&gt;0,"是","")),IF(OR($W$2="P4P点击量"),((IFERROR(INDEX('产品报告-整理'!D:D,MATCH(产品建议!A39,'产品报告-整理'!A:A,0)),""))),((IF(COUNTIF('2-2.源数据-产品分析-优品'!A:A,产品建议!A39)&gt;0,"是",""))))))</f>
        <v/>
      </c>
      <c r="X39" s="5" t="str">
        <f>IF(OR($A$3=""),"",IF(OR($W$2="优爆品"),((IFERROR(INDEX('产品报告-整理'!D:D,MATCH(产品建议!A39,'产品报告-整理'!A:A,0)),"")&amp;" → "&amp;(IFERROR(TEXT(INDEX('产品报告-整理'!D:D,MATCH(产品建议!A39,'产品报告-整理'!A:A,0))/G39,"0%"),"")))),IF(OR($W$2="P4P点击量"),((IF($W$2="P4P点击量",IFERROR(TEXT(W39/G39,"0%"),"")))),(((IF(COUNTIF('2-3.源数据-产品分析-爆品'!A:A,产品建议!A39)&gt;0,"是","")))))))</f>
        <v/>
      </c>
      <c r="Y39" s="9" t="str">
        <f>IF(AND($Y$2="直通车总消费",'产品报告-整理'!$BN$1="推荐广告"),IFERROR(INDEX('产品报告-整理'!H:H,MATCH(产品建议!A39,'产品报告-整理'!A:A,0)),0)+IFERROR(INDEX('产品报告-整理'!BV:BV,MATCH(产品建议!A39,'产品报告-整理'!BO:BO,0)),0),IFERROR(INDEX('产品报告-整理'!H:H,MATCH(产品建议!A39,'产品报告-整理'!A:A,0)),0))</f>
        <v/>
      </c>
      <c r="Z39" s="9" t="str">
        <f t="shared" si="3"/>
        <v/>
      </c>
      <c r="AA39" s="5" t="str">
        <f t="shared" si="1"/>
        <v/>
      </c>
      <c r="AB39" s="5" t="str">
        <f t="shared" si="2"/>
        <v/>
      </c>
      <c r="AC39" s="9"/>
      <c r="AD39" s="15" t="str">
        <f>IF($AD$1="  ",IFERROR(IF(AND(Y39="未推广",L39&gt;0),"加入P4P推广 ","")&amp;IF(AND(OR(W39="是",X39="是"),Y39=0),"优爆品加推广 ","")&amp;IF(AND(C39="N",L39&gt;0),"增加橱窗绑定 ","")&amp;IF(AND(OR(Z39&gt;$Z$1*4.5,AB39&gt;$AB$1*4.5),Y39&lt;&gt;0,Y39&gt;$AB$1*2,G39&gt;($G$1/$L$1)*1),"放弃P4P推广 ","")&amp;IF(AND(AB39&gt;$AB$1*1.2,AB39&lt;$AB$1*4.5,Y39&gt;0),"优化询盘成本 ","")&amp;IF(AND(Z39&gt;$Z$1*1.2,Z39&lt;$Z$1*4.5,Y39&gt;0),"优化商机成本 ","")&amp;IF(AND(Y39&lt;&gt;0,L39&gt;0,AB39&lt;$AB$1*1.2),"加大询盘获取 ","")&amp;IF(AND(Y39&lt;&gt;0,K39&gt;0,Z39&lt;$Z$1*1.2),"加大商机获取 ","")&amp;IF(AND(L39=0,C39="Y",G39&gt;($G$1/$L$1*1.5)),"解绑橱窗绑定 ",""),"请去左表粘贴源数据"),"")</f>
        <v/>
      </c>
      <c r="AE39" s="9"/>
      <c r="AF39" s="9"/>
      <c r="AG39" s="9"/>
      <c r="AH39" s="9"/>
      <c r="AI39" s="17"/>
      <c r="AJ39" s="17"/>
      <c r="AK39" s="17"/>
    </row>
    <row r="40" spans="1:37">
      <c r="A40" s="5" t="str">
        <f>IFERROR(HLOOKUP(A$2,'2.源数据-产品分析-全商品'!A$6:A$1000,ROW()-1,0),"")</f>
        <v/>
      </c>
      <c r="B40" s="5" t="str">
        <f>IFERROR(HLOOKUP(B$2,'2.源数据-产品分析-全商品'!B$6:B$1000,ROW()-1,0),"")</f>
        <v/>
      </c>
      <c r="C40" s="5" t="str">
        <f>CLEAN(IFERROR(HLOOKUP(C$2,'2.源数据-产品分析-全商品'!C$6:C$1000,ROW()-1,0),""))</f>
        <v/>
      </c>
      <c r="D40" s="5" t="str">
        <f>IFERROR(HLOOKUP(D$2,'2.源数据-产品分析-全商品'!D$6:D$1000,ROW()-1,0),"")</f>
        <v/>
      </c>
      <c r="E40" s="5" t="str">
        <f>IFERROR(HLOOKUP(E$2,'2.源数据-产品分析-全商品'!E$6:E$1000,ROW()-1,0),"")</f>
        <v/>
      </c>
      <c r="F40" s="5" t="str">
        <f>IFERROR(VALUE(HLOOKUP(F$2,'2.源数据-产品分析-全商品'!F$6:F$1000,ROW()-1,0)),"")</f>
        <v/>
      </c>
      <c r="G40" s="5" t="str">
        <f>IFERROR(VALUE(HLOOKUP(G$2,'2.源数据-产品分析-全商品'!G$6:G$1000,ROW()-1,0)),"")</f>
        <v/>
      </c>
      <c r="H40" s="5" t="str">
        <f>IFERROR(HLOOKUP(H$2,'2.源数据-产品分析-全商品'!H$6:H$1000,ROW()-1,0),"")</f>
        <v/>
      </c>
      <c r="I40" s="5" t="str">
        <f>IFERROR(VALUE(HLOOKUP(I$2,'2.源数据-产品分析-全商品'!I$6:I$1000,ROW()-1,0)),"")</f>
        <v/>
      </c>
      <c r="J40" s="60" t="str">
        <f>IFERROR(IF($J$2="","",INDEX('产品报告-整理'!G:G,MATCH(产品建议!A40,'产品报告-整理'!A:A,0))),"")</f>
        <v/>
      </c>
      <c r="K40" s="5" t="str">
        <f>IFERROR(IF($K$2="","",VALUE(INDEX('产品报告-整理'!E:E,MATCH(产品建议!A40,'产品报告-整理'!A:A,0)))),0)</f>
        <v/>
      </c>
      <c r="L40" s="5" t="str">
        <f>IFERROR(VALUE(HLOOKUP(L$2,'2.源数据-产品分析-全商品'!J$6:J$1000,ROW()-1,0)),"")</f>
        <v/>
      </c>
      <c r="M40" s="5" t="str">
        <f>IFERROR(VALUE(HLOOKUP(M$2,'2.源数据-产品分析-全商品'!K$6:K$1000,ROW()-1,0)),"")</f>
        <v/>
      </c>
      <c r="N40" s="5" t="str">
        <f>IFERROR(HLOOKUP(N$2,'2.源数据-产品分析-全商品'!L$6:L$1000,ROW()-1,0),"")</f>
        <v/>
      </c>
      <c r="O40" s="5" t="str">
        <f>IF($O$2='产品报告-整理'!$K$1,IFERROR(INDEX('产品报告-整理'!S:S,MATCH(产品建议!A40,'产品报告-整理'!L:L,0)),""),(IFERROR(VALUE(HLOOKUP(O$2,'2.源数据-产品分析-全商品'!M$6:M$1000,ROW()-1,0)),"")))</f>
        <v/>
      </c>
      <c r="P40" s="5" t="str">
        <f>IF($P$2='产品报告-整理'!$V$1,IFERROR(INDEX('产品报告-整理'!AD:AD,MATCH(产品建议!A40,'产品报告-整理'!W:W,0)),""),(IFERROR(VALUE(HLOOKUP(P$2,'2.源数据-产品分析-全商品'!N$6:N$1000,ROW()-1,0)),"")))</f>
        <v/>
      </c>
      <c r="Q40" s="5" t="str">
        <f>IF($Q$2='产品报告-整理'!$AG$1,IFERROR(INDEX('产品报告-整理'!AO:AO,MATCH(产品建议!A40,'产品报告-整理'!AH:AH,0)),""),(IFERROR(VALUE(HLOOKUP(Q$2,'2.源数据-产品分析-全商品'!O$6:O$1000,ROW()-1,0)),"")))</f>
        <v/>
      </c>
      <c r="R40" s="5" t="str">
        <f>IF($R$2='产品报告-整理'!$AR$1,IFERROR(INDEX('产品报告-整理'!AZ:AZ,MATCH(产品建议!A40,'产品报告-整理'!AS:AS,0)),""),(IFERROR(VALUE(HLOOKUP(R$2,'2.源数据-产品分析-全商品'!P$6:P$1000,ROW()-1,0)),"")))</f>
        <v/>
      </c>
      <c r="S40" s="5" t="str">
        <f>IF($S$2='产品报告-整理'!$BC$1,IFERROR(INDEX('产品报告-整理'!BK:BK,MATCH(产品建议!A40,'产品报告-整理'!BD:BD,0)),""),(IFERROR(VALUE(HLOOKUP(S$2,'2.源数据-产品分析-全商品'!Q$6:Q$1000,ROW()-1,0)),"")))</f>
        <v/>
      </c>
      <c r="T40" s="5" t="str">
        <f>IFERROR(HLOOKUP("产品负责人",'2.源数据-产品分析-全商品'!R$6:R$1000,ROW()-1,0),"")</f>
        <v/>
      </c>
      <c r="U40" s="5" t="str">
        <f>IFERROR(VALUE(HLOOKUP(U$2,'2.源数据-产品分析-全商品'!S$6:S$1000,ROW()-1,0)),"")</f>
        <v/>
      </c>
      <c r="V40" s="5" t="str">
        <f>IFERROR(VALUE(HLOOKUP(V$2,'2.源数据-产品分析-全商品'!T$6:T$1000,ROW()-1,0)),"")</f>
        <v/>
      </c>
      <c r="W40" s="5" t="str">
        <f>IF(OR($A$3=""),"",IF(OR($W$2="优爆品"),(IF(COUNTIF('2-2.源数据-产品分析-优品'!A:A,产品建议!A40)&gt;0,"是","")&amp;IF(COUNTIF('2-3.源数据-产品分析-爆品'!A:A,产品建议!A40)&gt;0,"是","")),IF(OR($W$2="P4P点击量"),((IFERROR(INDEX('产品报告-整理'!D:D,MATCH(产品建议!A40,'产品报告-整理'!A:A,0)),""))),((IF(COUNTIF('2-2.源数据-产品分析-优品'!A:A,产品建议!A40)&gt;0,"是",""))))))</f>
        <v/>
      </c>
      <c r="X40" s="5" t="str">
        <f>IF(OR($A$3=""),"",IF(OR($W$2="优爆品"),((IFERROR(INDEX('产品报告-整理'!D:D,MATCH(产品建议!A40,'产品报告-整理'!A:A,0)),"")&amp;" → "&amp;(IFERROR(TEXT(INDEX('产品报告-整理'!D:D,MATCH(产品建议!A40,'产品报告-整理'!A:A,0))/G40,"0%"),"")))),IF(OR($W$2="P4P点击量"),((IF($W$2="P4P点击量",IFERROR(TEXT(W40/G40,"0%"),"")))),(((IF(COUNTIF('2-3.源数据-产品分析-爆品'!A:A,产品建议!A40)&gt;0,"是","")))))))</f>
        <v/>
      </c>
      <c r="Y40" s="9" t="str">
        <f>IF(AND($Y$2="直通车总消费",'产品报告-整理'!$BN$1="推荐广告"),IFERROR(INDEX('产品报告-整理'!H:H,MATCH(产品建议!A40,'产品报告-整理'!A:A,0)),0)+IFERROR(INDEX('产品报告-整理'!BV:BV,MATCH(产品建议!A40,'产品报告-整理'!BO:BO,0)),0),IFERROR(INDEX('产品报告-整理'!H:H,MATCH(产品建议!A40,'产品报告-整理'!A:A,0)),0))</f>
        <v/>
      </c>
      <c r="Z40" s="9" t="str">
        <f t="shared" si="3"/>
        <v/>
      </c>
      <c r="AA40" s="5" t="str">
        <f t="shared" si="1"/>
        <v/>
      </c>
      <c r="AB40" s="5" t="str">
        <f t="shared" si="2"/>
        <v/>
      </c>
      <c r="AC40" s="9"/>
      <c r="AD40" s="15" t="str">
        <f>IF($AD$1="  ",IFERROR(IF(AND(Y40="未推广",L40&gt;0),"加入P4P推广 ","")&amp;IF(AND(OR(W40="是",X40="是"),Y40=0),"优爆品加推广 ","")&amp;IF(AND(C40="N",L40&gt;0),"增加橱窗绑定 ","")&amp;IF(AND(OR(Z40&gt;$Z$1*4.5,AB40&gt;$AB$1*4.5),Y40&lt;&gt;0,Y40&gt;$AB$1*2,G40&gt;($G$1/$L$1)*1),"放弃P4P推广 ","")&amp;IF(AND(AB40&gt;$AB$1*1.2,AB40&lt;$AB$1*4.5,Y40&gt;0),"优化询盘成本 ","")&amp;IF(AND(Z40&gt;$Z$1*1.2,Z40&lt;$Z$1*4.5,Y40&gt;0),"优化商机成本 ","")&amp;IF(AND(Y40&lt;&gt;0,L40&gt;0,AB40&lt;$AB$1*1.2),"加大询盘获取 ","")&amp;IF(AND(Y40&lt;&gt;0,K40&gt;0,Z40&lt;$Z$1*1.2),"加大商机获取 ","")&amp;IF(AND(L40=0,C40="Y",G40&gt;($G$1/$L$1*1.5)),"解绑橱窗绑定 ",""),"请去左表粘贴源数据"),"")</f>
        <v/>
      </c>
      <c r="AE40" s="9"/>
      <c r="AF40" s="9"/>
      <c r="AG40" s="9"/>
      <c r="AH40" s="9"/>
      <c r="AI40" s="17"/>
      <c r="AJ40" s="17"/>
      <c r="AK40" s="17"/>
    </row>
    <row r="41" spans="1:37">
      <c r="A41" s="5" t="str">
        <f>IFERROR(HLOOKUP(A$2,'2.源数据-产品分析-全商品'!A$6:A$1000,ROW()-1,0),"")</f>
        <v/>
      </c>
      <c r="B41" s="5" t="str">
        <f>IFERROR(HLOOKUP(B$2,'2.源数据-产品分析-全商品'!B$6:B$1000,ROW()-1,0),"")</f>
        <v/>
      </c>
      <c r="C41" s="5" t="str">
        <f>CLEAN(IFERROR(HLOOKUP(C$2,'2.源数据-产品分析-全商品'!C$6:C$1000,ROW()-1,0),""))</f>
        <v/>
      </c>
      <c r="D41" s="5" t="str">
        <f>IFERROR(HLOOKUP(D$2,'2.源数据-产品分析-全商品'!D$6:D$1000,ROW()-1,0),"")</f>
        <v/>
      </c>
      <c r="E41" s="5" t="str">
        <f>IFERROR(HLOOKUP(E$2,'2.源数据-产品分析-全商品'!E$6:E$1000,ROW()-1,0),"")</f>
        <v/>
      </c>
      <c r="F41" s="5" t="str">
        <f>IFERROR(VALUE(HLOOKUP(F$2,'2.源数据-产品分析-全商品'!F$6:F$1000,ROW()-1,0)),"")</f>
        <v/>
      </c>
      <c r="G41" s="5" t="str">
        <f>IFERROR(VALUE(HLOOKUP(G$2,'2.源数据-产品分析-全商品'!G$6:G$1000,ROW()-1,0)),"")</f>
        <v/>
      </c>
      <c r="H41" s="5" t="str">
        <f>IFERROR(HLOOKUP(H$2,'2.源数据-产品分析-全商品'!H$6:H$1000,ROW()-1,0),"")</f>
        <v/>
      </c>
      <c r="I41" s="5" t="str">
        <f>IFERROR(VALUE(HLOOKUP(I$2,'2.源数据-产品分析-全商品'!I$6:I$1000,ROW()-1,0)),"")</f>
        <v/>
      </c>
      <c r="J41" s="60" t="str">
        <f>IFERROR(IF($J$2="","",INDEX('产品报告-整理'!G:G,MATCH(产品建议!A41,'产品报告-整理'!A:A,0))),"")</f>
        <v/>
      </c>
      <c r="K41" s="5" t="str">
        <f>IFERROR(IF($K$2="","",VALUE(INDEX('产品报告-整理'!E:E,MATCH(产品建议!A41,'产品报告-整理'!A:A,0)))),0)</f>
        <v/>
      </c>
      <c r="L41" s="5" t="str">
        <f>IFERROR(VALUE(HLOOKUP(L$2,'2.源数据-产品分析-全商品'!J$6:J$1000,ROW()-1,0)),"")</f>
        <v/>
      </c>
      <c r="M41" s="5" t="str">
        <f>IFERROR(VALUE(HLOOKUP(M$2,'2.源数据-产品分析-全商品'!K$6:K$1000,ROW()-1,0)),"")</f>
        <v/>
      </c>
      <c r="N41" s="5" t="str">
        <f>IFERROR(HLOOKUP(N$2,'2.源数据-产品分析-全商品'!L$6:L$1000,ROW()-1,0),"")</f>
        <v/>
      </c>
      <c r="O41" s="5" t="str">
        <f>IF($O$2='产品报告-整理'!$K$1,IFERROR(INDEX('产品报告-整理'!S:S,MATCH(产品建议!A41,'产品报告-整理'!L:L,0)),""),(IFERROR(VALUE(HLOOKUP(O$2,'2.源数据-产品分析-全商品'!M$6:M$1000,ROW()-1,0)),"")))</f>
        <v/>
      </c>
      <c r="P41" s="5" t="str">
        <f>IF($P$2='产品报告-整理'!$V$1,IFERROR(INDEX('产品报告-整理'!AD:AD,MATCH(产品建议!A41,'产品报告-整理'!W:W,0)),""),(IFERROR(VALUE(HLOOKUP(P$2,'2.源数据-产品分析-全商品'!N$6:N$1000,ROW()-1,0)),"")))</f>
        <v/>
      </c>
      <c r="Q41" s="5" t="str">
        <f>IF($Q$2='产品报告-整理'!$AG$1,IFERROR(INDEX('产品报告-整理'!AO:AO,MATCH(产品建议!A41,'产品报告-整理'!AH:AH,0)),""),(IFERROR(VALUE(HLOOKUP(Q$2,'2.源数据-产品分析-全商品'!O$6:O$1000,ROW()-1,0)),"")))</f>
        <v/>
      </c>
      <c r="R41" s="5" t="str">
        <f>IF($R$2='产品报告-整理'!$AR$1,IFERROR(INDEX('产品报告-整理'!AZ:AZ,MATCH(产品建议!A41,'产品报告-整理'!AS:AS,0)),""),(IFERROR(VALUE(HLOOKUP(R$2,'2.源数据-产品分析-全商品'!P$6:P$1000,ROW()-1,0)),"")))</f>
        <v/>
      </c>
      <c r="S41" s="5" t="str">
        <f>IF($S$2='产品报告-整理'!$BC$1,IFERROR(INDEX('产品报告-整理'!BK:BK,MATCH(产品建议!A41,'产品报告-整理'!BD:BD,0)),""),(IFERROR(VALUE(HLOOKUP(S$2,'2.源数据-产品分析-全商品'!Q$6:Q$1000,ROW()-1,0)),"")))</f>
        <v/>
      </c>
      <c r="T41" s="5" t="str">
        <f>IFERROR(HLOOKUP("产品负责人",'2.源数据-产品分析-全商品'!R$6:R$1000,ROW()-1,0),"")</f>
        <v/>
      </c>
      <c r="U41" s="5" t="str">
        <f>IFERROR(VALUE(HLOOKUP(U$2,'2.源数据-产品分析-全商品'!S$6:S$1000,ROW()-1,0)),"")</f>
        <v/>
      </c>
      <c r="V41" s="5" t="str">
        <f>IFERROR(VALUE(HLOOKUP(V$2,'2.源数据-产品分析-全商品'!T$6:T$1000,ROW()-1,0)),"")</f>
        <v/>
      </c>
      <c r="W41" s="5" t="str">
        <f>IF(OR($A$3=""),"",IF(OR($W$2="优爆品"),(IF(COUNTIF('2-2.源数据-产品分析-优品'!A:A,产品建议!A41)&gt;0,"是","")&amp;IF(COUNTIF('2-3.源数据-产品分析-爆品'!A:A,产品建议!A41)&gt;0,"是","")),IF(OR($W$2="P4P点击量"),((IFERROR(INDEX('产品报告-整理'!D:D,MATCH(产品建议!A41,'产品报告-整理'!A:A,0)),""))),((IF(COUNTIF('2-2.源数据-产品分析-优品'!A:A,产品建议!A41)&gt;0,"是",""))))))</f>
        <v/>
      </c>
      <c r="X41" s="5" t="str">
        <f>IF(OR($A$3=""),"",IF(OR($W$2="优爆品"),((IFERROR(INDEX('产品报告-整理'!D:D,MATCH(产品建议!A41,'产品报告-整理'!A:A,0)),"")&amp;" → "&amp;(IFERROR(TEXT(INDEX('产品报告-整理'!D:D,MATCH(产品建议!A41,'产品报告-整理'!A:A,0))/G41,"0%"),"")))),IF(OR($W$2="P4P点击量"),((IF($W$2="P4P点击量",IFERROR(TEXT(W41/G41,"0%"),"")))),(((IF(COUNTIF('2-3.源数据-产品分析-爆品'!A:A,产品建议!A41)&gt;0,"是","")))))))</f>
        <v/>
      </c>
      <c r="Y41" s="9" t="str">
        <f>IF(AND($Y$2="直通车总消费",'产品报告-整理'!$BN$1="推荐广告"),IFERROR(INDEX('产品报告-整理'!H:H,MATCH(产品建议!A41,'产品报告-整理'!A:A,0)),0)+IFERROR(INDEX('产品报告-整理'!BV:BV,MATCH(产品建议!A41,'产品报告-整理'!BO:BO,0)),0),IFERROR(INDEX('产品报告-整理'!H:H,MATCH(产品建议!A41,'产品报告-整理'!A:A,0)),0))</f>
        <v/>
      </c>
      <c r="Z41" s="9" t="str">
        <f t="shared" si="3"/>
        <v/>
      </c>
      <c r="AA41" s="5" t="str">
        <f t="shared" si="1"/>
        <v/>
      </c>
      <c r="AB41" s="5" t="str">
        <f t="shared" si="2"/>
        <v/>
      </c>
      <c r="AC41" s="9"/>
      <c r="AD41" s="15" t="str">
        <f>IF($AD$1="  ",IFERROR(IF(AND(Y41="未推广",L41&gt;0),"加入P4P推广 ","")&amp;IF(AND(OR(W41="是",X41="是"),Y41=0),"优爆品加推广 ","")&amp;IF(AND(C41="N",L41&gt;0),"增加橱窗绑定 ","")&amp;IF(AND(OR(Z41&gt;$Z$1*4.5,AB41&gt;$AB$1*4.5),Y41&lt;&gt;0,Y41&gt;$AB$1*2,G41&gt;($G$1/$L$1)*1),"放弃P4P推广 ","")&amp;IF(AND(AB41&gt;$AB$1*1.2,AB41&lt;$AB$1*4.5,Y41&gt;0),"优化询盘成本 ","")&amp;IF(AND(Z41&gt;$Z$1*1.2,Z41&lt;$Z$1*4.5,Y41&gt;0),"优化商机成本 ","")&amp;IF(AND(Y41&lt;&gt;0,L41&gt;0,AB41&lt;$AB$1*1.2),"加大询盘获取 ","")&amp;IF(AND(Y41&lt;&gt;0,K41&gt;0,Z41&lt;$Z$1*1.2),"加大商机获取 ","")&amp;IF(AND(L41=0,C41="Y",G41&gt;($G$1/$L$1*1.5)),"解绑橱窗绑定 ",""),"请去左表粘贴源数据"),"")</f>
        <v/>
      </c>
      <c r="AE41" s="9"/>
      <c r="AF41" s="9"/>
      <c r="AG41" s="9"/>
      <c r="AH41" s="9"/>
      <c r="AI41" s="17"/>
      <c r="AJ41" s="17"/>
      <c r="AK41" s="17"/>
    </row>
    <row r="42" spans="1:37">
      <c r="A42" s="5" t="str">
        <f>IFERROR(HLOOKUP(A$2,'2.源数据-产品分析-全商品'!A$6:A$1000,ROW()-1,0),"")</f>
        <v/>
      </c>
      <c r="B42" s="5" t="str">
        <f>IFERROR(HLOOKUP(B$2,'2.源数据-产品分析-全商品'!B$6:B$1000,ROW()-1,0),"")</f>
        <v/>
      </c>
      <c r="C42" s="5" t="str">
        <f>CLEAN(IFERROR(HLOOKUP(C$2,'2.源数据-产品分析-全商品'!C$6:C$1000,ROW()-1,0),""))</f>
        <v/>
      </c>
      <c r="D42" s="5" t="str">
        <f>IFERROR(HLOOKUP(D$2,'2.源数据-产品分析-全商品'!D$6:D$1000,ROW()-1,0),"")</f>
        <v/>
      </c>
      <c r="E42" s="5" t="str">
        <f>IFERROR(HLOOKUP(E$2,'2.源数据-产品分析-全商品'!E$6:E$1000,ROW()-1,0),"")</f>
        <v/>
      </c>
      <c r="F42" s="5" t="str">
        <f>IFERROR(VALUE(HLOOKUP(F$2,'2.源数据-产品分析-全商品'!F$6:F$1000,ROW()-1,0)),"")</f>
        <v/>
      </c>
      <c r="G42" s="5" t="str">
        <f>IFERROR(VALUE(HLOOKUP(G$2,'2.源数据-产品分析-全商品'!G$6:G$1000,ROW()-1,0)),"")</f>
        <v/>
      </c>
      <c r="H42" s="5" t="str">
        <f>IFERROR(HLOOKUP(H$2,'2.源数据-产品分析-全商品'!H$6:H$1000,ROW()-1,0),"")</f>
        <v/>
      </c>
      <c r="I42" s="5" t="str">
        <f>IFERROR(VALUE(HLOOKUP(I$2,'2.源数据-产品分析-全商品'!I$6:I$1000,ROW()-1,0)),"")</f>
        <v/>
      </c>
      <c r="J42" s="60" t="str">
        <f>IFERROR(IF($J$2="","",INDEX('产品报告-整理'!G:G,MATCH(产品建议!A42,'产品报告-整理'!A:A,0))),"")</f>
        <v/>
      </c>
      <c r="K42" s="5" t="str">
        <f>IFERROR(IF($K$2="","",VALUE(INDEX('产品报告-整理'!E:E,MATCH(产品建议!A42,'产品报告-整理'!A:A,0)))),0)</f>
        <v/>
      </c>
      <c r="L42" s="5" t="str">
        <f>IFERROR(VALUE(HLOOKUP(L$2,'2.源数据-产品分析-全商品'!J$6:J$1000,ROW()-1,0)),"")</f>
        <v/>
      </c>
      <c r="M42" s="5" t="str">
        <f>IFERROR(VALUE(HLOOKUP(M$2,'2.源数据-产品分析-全商品'!K$6:K$1000,ROW()-1,0)),"")</f>
        <v/>
      </c>
      <c r="N42" s="5" t="str">
        <f>IFERROR(HLOOKUP(N$2,'2.源数据-产品分析-全商品'!L$6:L$1000,ROW()-1,0),"")</f>
        <v/>
      </c>
      <c r="O42" s="5" t="str">
        <f>IF($O$2='产品报告-整理'!$K$1,IFERROR(INDEX('产品报告-整理'!S:S,MATCH(产品建议!A42,'产品报告-整理'!L:L,0)),""),(IFERROR(VALUE(HLOOKUP(O$2,'2.源数据-产品分析-全商品'!M$6:M$1000,ROW()-1,0)),"")))</f>
        <v/>
      </c>
      <c r="P42" s="5" t="str">
        <f>IF($P$2='产品报告-整理'!$V$1,IFERROR(INDEX('产品报告-整理'!AD:AD,MATCH(产品建议!A42,'产品报告-整理'!W:W,0)),""),(IFERROR(VALUE(HLOOKUP(P$2,'2.源数据-产品分析-全商品'!N$6:N$1000,ROW()-1,0)),"")))</f>
        <v/>
      </c>
      <c r="Q42" s="5" t="str">
        <f>IF($Q$2='产品报告-整理'!$AG$1,IFERROR(INDEX('产品报告-整理'!AO:AO,MATCH(产品建议!A42,'产品报告-整理'!AH:AH,0)),""),(IFERROR(VALUE(HLOOKUP(Q$2,'2.源数据-产品分析-全商品'!O$6:O$1000,ROW()-1,0)),"")))</f>
        <v/>
      </c>
      <c r="R42" s="5" t="str">
        <f>IF($R$2='产品报告-整理'!$AR$1,IFERROR(INDEX('产品报告-整理'!AZ:AZ,MATCH(产品建议!A42,'产品报告-整理'!AS:AS,0)),""),(IFERROR(VALUE(HLOOKUP(R$2,'2.源数据-产品分析-全商品'!P$6:P$1000,ROW()-1,0)),"")))</f>
        <v/>
      </c>
      <c r="S42" s="5" t="str">
        <f>IF($S$2='产品报告-整理'!$BC$1,IFERROR(INDEX('产品报告-整理'!BK:BK,MATCH(产品建议!A42,'产品报告-整理'!BD:BD,0)),""),(IFERROR(VALUE(HLOOKUP(S$2,'2.源数据-产品分析-全商品'!Q$6:Q$1000,ROW()-1,0)),"")))</f>
        <v/>
      </c>
      <c r="T42" s="5" t="str">
        <f>IFERROR(HLOOKUP("产品负责人",'2.源数据-产品分析-全商品'!R$6:R$1000,ROW()-1,0),"")</f>
        <v/>
      </c>
      <c r="U42" s="5" t="str">
        <f>IFERROR(VALUE(HLOOKUP(U$2,'2.源数据-产品分析-全商品'!S$6:S$1000,ROW()-1,0)),"")</f>
        <v/>
      </c>
      <c r="V42" s="5" t="str">
        <f>IFERROR(VALUE(HLOOKUP(V$2,'2.源数据-产品分析-全商品'!T$6:T$1000,ROW()-1,0)),"")</f>
        <v/>
      </c>
      <c r="W42" s="5" t="str">
        <f>IF(OR($A$3=""),"",IF(OR($W$2="优爆品"),(IF(COUNTIF('2-2.源数据-产品分析-优品'!A:A,产品建议!A42)&gt;0,"是","")&amp;IF(COUNTIF('2-3.源数据-产品分析-爆品'!A:A,产品建议!A42)&gt;0,"是","")),IF(OR($W$2="P4P点击量"),((IFERROR(INDEX('产品报告-整理'!D:D,MATCH(产品建议!A42,'产品报告-整理'!A:A,0)),""))),((IF(COUNTIF('2-2.源数据-产品分析-优品'!A:A,产品建议!A42)&gt;0,"是",""))))))</f>
        <v/>
      </c>
      <c r="X42" s="5" t="str">
        <f>IF(OR($A$3=""),"",IF(OR($W$2="优爆品"),((IFERROR(INDEX('产品报告-整理'!D:D,MATCH(产品建议!A42,'产品报告-整理'!A:A,0)),"")&amp;" → "&amp;(IFERROR(TEXT(INDEX('产品报告-整理'!D:D,MATCH(产品建议!A42,'产品报告-整理'!A:A,0))/G42,"0%"),"")))),IF(OR($W$2="P4P点击量"),((IF($W$2="P4P点击量",IFERROR(TEXT(W42/G42,"0%"),"")))),(((IF(COUNTIF('2-3.源数据-产品分析-爆品'!A:A,产品建议!A42)&gt;0,"是","")))))))</f>
        <v/>
      </c>
      <c r="Y42" s="9" t="str">
        <f>IF(AND($Y$2="直通车总消费",'产品报告-整理'!$BN$1="推荐广告"),IFERROR(INDEX('产品报告-整理'!H:H,MATCH(产品建议!A42,'产品报告-整理'!A:A,0)),0)+IFERROR(INDEX('产品报告-整理'!BV:BV,MATCH(产品建议!A42,'产品报告-整理'!BO:BO,0)),0),IFERROR(INDEX('产品报告-整理'!H:H,MATCH(产品建议!A42,'产品报告-整理'!A:A,0)),0))</f>
        <v/>
      </c>
      <c r="Z42" s="9" t="str">
        <f t="shared" si="3"/>
        <v/>
      </c>
      <c r="AA42" s="5" t="str">
        <f t="shared" si="1"/>
        <v/>
      </c>
      <c r="AB42" s="5" t="str">
        <f t="shared" si="2"/>
        <v/>
      </c>
      <c r="AC42" s="9"/>
      <c r="AD42" s="15" t="str">
        <f>IF($AD$1="  ",IFERROR(IF(AND(Y42="未推广",L42&gt;0),"加入P4P推广 ","")&amp;IF(AND(OR(W42="是",X42="是"),Y42=0),"优爆品加推广 ","")&amp;IF(AND(C42="N",L42&gt;0),"增加橱窗绑定 ","")&amp;IF(AND(OR(Z42&gt;$Z$1*4.5,AB42&gt;$AB$1*4.5),Y42&lt;&gt;0,Y42&gt;$AB$1*2,G42&gt;($G$1/$L$1)*1),"放弃P4P推广 ","")&amp;IF(AND(AB42&gt;$AB$1*1.2,AB42&lt;$AB$1*4.5,Y42&gt;0),"优化询盘成本 ","")&amp;IF(AND(Z42&gt;$Z$1*1.2,Z42&lt;$Z$1*4.5,Y42&gt;0),"优化商机成本 ","")&amp;IF(AND(Y42&lt;&gt;0,L42&gt;0,AB42&lt;$AB$1*1.2),"加大询盘获取 ","")&amp;IF(AND(Y42&lt;&gt;0,K42&gt;0,Z42&lt;$Z$1*1.2),"加大商机获取 ","")&amp;IF(AND(L42=0,C42="Y",G42&gt;($G$1/$L$1*1.5)),"解绑橱窗绑定 ",""),"请去左表粘贴源数据"),"")</f>
        <v/>
      </c>
      <c r="AE42" s="9"/>
      <c r="AF42" s="9"/>
      <c r="AG42" s="9"/>
      <c r="AH42" s="9"/>
      <c r="AI42" s="17"/>
      <c r="AJ42" s="17"/>
      <c r="AK42" s="17"/>
    </row>
    <row r="43" spans="1:37">
      <c r="A43" s="5" t="str">
        <f>IFERROR(HLOOKUP(A$2,'2.源数据-产品分析-全商品'!A$6:A$1000,ROW()-1,0),"")</f>
        <v/>
      </c>
      <c r="B43" s="5" t="str">
        <f>IFERROR(HLOOKUP(B$2,'2.源数据-产品分析-全商品'!B$6:B$1000,ROW()-1,0),"")</f>
        <v/>
      </c>
      <c r="C43" s="5" t="str">
        <f>CLEAN(IFERROR(HLOOKUP(C$2,'2.源数据-产品分析-全商品'!C$6:C$1000,ROW()-1,0),""))</f>
        <v/>
      </c>
      <c r="D43" s="5" t="str">
        <f>IFERROR(HLOOKUP(D$2,'2.源数据-产品分析-全商品'!D$6:D$1000,ROW()-1,0),"")</f>
        <v/>
      </c>
      <c r="E43" s="5" t="str">
        <f>IFERROR(HLOOKUP(E$2,'2.源数据-产品分析-全商品'!E$6:E$1000,ROW()-1,0),"")</f>
        <v/>
      </c>
      <c r="F43" s="5" t="str">
        <f>IFERROR(VALUE(HLOOKUP(F$2,'2.源数据-产品分析-全商品'!F$6:F$1000,ROW()-1,0)),"")</f>
        <v/>
      </c>
      <c r="G43" s="5" t="str">
        <f>IFERROR(VALUE(HLOOKUP(G$2,'2.源数据-产品分析-全商品'!G$6:G$1000,ROW()-1,0)),"")</f>
        <v/>
      </c>
      <c r="H43" s="5" t="str">
        <f>IFERROR(HLOOKUP(H$2,'2.源数据-产品分析-全商品'!H$6:H$1000,ROW()-1,0),"")</f>
        <v/>
      </c>
      <c r="I43" s="5" t="str">
        <f>IFERROR(VALUE(HLOOKUP(I$2,'2.源数据-产品分析-全商品'!I$6:I$1000,ROW()-1,0)),"")</f>
        <v/>
      </c>
      <c r="J43" s="60" t="str">
        <f>IFERROR(IF($J$2="","",INDEX('产品报告-整理'!G:G,MATCH(产品建议!A43,'产品报告-整理'!A:A,0))),"")</f>
        <v/>
      </c>
      <c r="K43" s="5" t="str">
        <f>IFERROR(IF($K$2="","",VALUE(INDEX('产品报告-整理'!E:E,MATCH(产品建议!A43,'产品报告-整理'!A:A,0)))),0)</f>
        <v/>
      </c>
      <c r="L43" s="5" t="str">
        <f>IFERROR(VALUE(HLOOKUP(L$2,'2.源数据-产品分析-全商品'!J$6:J$1000,ROW()-1,0)),"")</f>
        <v/>
      </c>
      <c r="M43" s="5" t="str">
        <f>IFERROR(VALUE(HLOOKUP(M$2,'2.源数据-产品分析-全商品'!K$6:K$1000,ROW()-1,0)),"")</f>
        <v/>
      </c>
      <c r="N43" s="5" t="str">
        <f>IFERROR(HLOOKUP(N$2,'2.源数据-产品分析-全商品'!L$6:L$1000,ROW()-1,0),"")</f>
        <v/>
      </c>
      <c r="O43" s="5" t="str">
        <f>IF($O$2='产品报告-整理'!$K$1,IFERROR(INDEX('产品报告-整理'!S:S,MATCH(产品建议!A43,'产品报告-整理'!L:L,0)),""),(IFERROR(VALUE(HLOOKUP(O$2,'2.源数据-产品分析-全商品'!M$6:M$1000,ROW()-1,0)),"")))</f>
        <v/>
      </c>
      <c r="P43" s="5" t="str">
        <f>IF($P$2='产品报告-整理'!$V$1,IFERROR(INDEX('产品报告-整理'!AD:AD,MATCH(产品建议!A43,'产品报告-整理'!W:W,0)),""),(IFERROR(VALUE(HLOOKUP(P$2,'2.源数据-产品分析-全商品'!N$6:N$1000,ROW()-1,0)),"")))</f>
        <v/>
      </c>
      <c r="Q43" s="5" t="str">
        <f>IF($Q$2='产品报告-整理'!$AG$1,IFERROR(INDEX('产品报告-整理'!AO:AO,MATCH(产品建议!A43,'产品报告-整理'!AH:AH,0)),""),(IFERROR(VALUE(HLOOKUP(Q$2,'2.源数据-产品分析-全商品'!O$6:O$1000,ROW()-1,0)),"")))</f>
        <v/>
      </c>
      <c r="R43" s="5" t="str">
        <f>IF($R$2='产品报告-整理'!$AR$1,IFERROR(INDEX('产品报告-整理'!AZ:AZ,MATCH(产品建议!A43,'产品报告-整理'!AS:AS,0)),""),(IFERROR(VALUE(HLOOKUP(R$2,'2.源数据-产品分析-全商品'!P$6:P$1000,ROW()-1,0)),"")))</f>
        <v/>
      </c>
      <c r="S43" s="5" t="str">
        <f>IF($S$2='产品报告-整理'!$BC$1,IFERROR(INDEX('产品报告-整理'!BK:BK,MATCH(产品建议!A43,'产品报告-整理'!BD:BD,0)),""),(IFERROR(VALUE(HLOOKUP(S$2,'2.源数据-产品分析-全商品'!Q$6:Q$1000,ROW()-1,0)),"")))</f>
        <v/>
      </c>
      <c r="T43" s="5" t="str">
        <f>IFERROR(HLOOKUP("产品负责人",'2.源数据-产品分析-全商品'!R$6:R$1000,ROW()-1,0),"")</f>
        <v/>
      </c>
      <c r="U43" s="5" t="str">
        <f>IFERROR(VALUE(HLOOKUP(U$2,'2.源数据-产品分析-全商品'!S$6:S$1000,ROW()-1,0)),"")</f>
        <v/>
      </c>
      <c r="V43" s="5" t="str">
        <f>IFERROR(VALUE(HLOOKUP(V$2,'2.源数据-产品分析-全商品'!T$6:T$1000,ROW()-1,0)),"")</f>
        <v/>
      </c>
      <c r="W43" s="5" t="str">
        <f>IF(OR($A$3=""),"",IF(OR($W$2="优爆品"),(IF(COUNTIF('2-2.源数据-产品分析-优品'!A:A,产品建议!A43)&gt;0,"是","")&amp;IF(COUNTIF('2-3.源数据-产品分析-爆品'!A:A,产品建议!A43)&gt;0,"是","")),IF(OR($W$2="P4P点击量"),((IFERROR(INDEX('产品报告-整理'!D:D,MATCH(产品建议!A43,'产品报告-整理'!A:A,0)),""))),((IF(COUNTIF('2-2.源数据-产品分析-优品'!A:A,产品建议!A43)&gt;0,"是",""))))))</f>
        <v/>
      </c>
      <c r="X43" s="5" t="str">
        <f>IF(OR($A$3=""),"",IF(OR($W$2="优爆品"),((IFERROR(INDEX('产品报告-整理'!D:D,MATCH(产品建议!A43,'产品报告-整理'!A:A,0)),"")&amp;" → "&amp;(IFERROR(TEXT(INDEX('产品报告-整理'!D:D,MATCH(产品建议!A43,'产品报告-整理'!A:A,0))/G43,"0%"),"")))),IF(OR($W$2="P4P点击量"),((IF($W$2="P4P点击量",IFERROR(TEXT(W43/G43,"0%"),"")))),(((IF(COUNTIF('2-3.源数据-产品分析-爆品'!A:A,产品建议!A43)&gt;0,"是","")))))))</f>
        <v/>
      </c>
      <c r="Y43" s="9" t="str">
        <f>IF(AND($Y$2="直通车总消费",'产品报告-整理'!$BN$1="推荐广告"),IFERROR(INDEX('产品报告-整理'!H:H,MATCH(产品建议!A43,'产品报告-整理'!A:A,0)),0)+IFERROR(INDEX('产品报告-整理'!BV:BV,MATCH(产品建议!A43,'产品报告-整理'!BO:BO,0)),0),IFERROR(INDEX('产品报告-整理'!H:H,MATCH(产品建议!A43,'产品报告-整理'!A:A,0)),0))</f>
        <v/>
      </c>
      <c r="Z43" s="9" t="str">
        <f t="shared" si="3"/>
        <v/>
      </c>
      <c r="AA43" s="5" t="str">
        <f t="shared" si="1"/>
        <v/>
      </c>
      <c r="AB43" s="5" t="str">
        <f t="shared" si="2"/>
        <v/>
      </c>
      <c r="AC43" s="9"/>
      <c r="AD43" s="15" t="str">
        <f>IF($AD$1="  ",IFERROR(IF(AND(Y43="未推广",L43&gt;0),"加入P4P推广 ","")&amp;IF(AND(OR(W43="是",X43="是"),Y43=0),"优爆品加推广 ","")&amp;IF(AND(C43="N",L43&gt;0),"增加橱窗绑定 ","")&amp;IF(AND(OR(Z43&gt;$Z$1*4.5,AB43&gt;$AB$1*4.5),Y43&lt;&gt;0,Y43&gt;$AB$1*2,G43&gt;($G$1/$L$1)*1),"放弃P4P推广 ","")&amp;IF(AND(AB43&gt;$AB$1*1.2,AB43&lt;$AB$1*4.5,Y43&gt;0),"优化询盘成本 ","")&amp;IF(AND(Z43&gt;$Z$1*1.2,Z43&lt;$Z$1*4.5,Y43&gt;0),"优化商机成本 ","")&amp;IF(AND(Y43&lt;&gt;0,L43&gt;0,AB43&lt;$AB$1*1.2),"加大询盘获取 ","")&amp;IF(AND(Y43&lt;&gt;0,K43&gt;0,Z43&lt;$Z$1*1.2),"加大商机获取 ","")&amp;IF(AND(L43=0,C43="Y",G43&gt;($G$1/$L$1*1.5)),"解绑橱窗绑定 ",""),"请去左表粘贴源数据"),"")</f>
        <v/>
      </c>
      <c r="AE43" s="9"/>
      <c r="AF43" s="9"/>
      <c r="AG43" s="9"/>
      <c r="AH43" s="9"/>
      <c r="AI43" s="17"/>
      <c r="AJ43" s="17"/>
      <c r="AK43" s="17"/>
    </row>
    <row r="44" spans="1:37">
      <c r="A44" s="5" t="str">
        <f>IFERROR(HLOOKUP(A$2,'2.源数据-产品分析-全商品'!A$6:A$1000,ROW()-1,0),"")</f>
        <v/>
      </c>
      <c r="B44" s="5" t="str">
        <f>IFERROR(HLOOKUP(B$2,'2.源数据-产品分析-全商品'!B$6:B$1000,ROW()-1,0),"")</f>
        <v/>
      </c>
      <c r="C44" s="5" t="str">
        <f>CLEAN(IFERROR(HLOOKUP(C$2,'2.源数据-产品分析-全商品'!C$6:C$1000,ROW()-1,0),""))</f>
        <v/>
      </c>
      <c r="D44" s="5" t="str">
        <f>IFERROR(HLOOKUP(D$2,'2.源数据-产品分析-全商品'!D$6:D$1000,ROW()-1,0),"")</f>
        <v/>
      </c>
      <c r="E44" s="5" t="str">
        <f>IFERROR(HLOOKUP(E$2,'2.源数据-产品分析-全商品'!E$6:E$1000,ROW()-1,0),"")</f>
        <v/>
      </c>
      <c r="F44" s="5" t="str">
        <f>IFERROR(VALUE(HLOOKUP(F$2,'2.源数据-产品分析-全商品'!F$6:F$1000,ROW()-1,0)),"")</f>
        <v/>
      </c>
      <c r="G44" s="5" t="str">
        <f>IFERROR(VALUE(HLOOKUP(G$2,'2.源数据-产品分析-全商品'!G$6:G$1000,ROW()-1,0)),"")</f>
        <v/>
      </c>
      <c r="H44" s="5" t="str">
        <f>IFERROR(HLOOKUP(H$2,'2.源数据-产品分析-全商品'!H$6:H$1000,ROW()-1,0),"")</f>
        <v/>
      </c>
      <c r="I44" s="5" t="str">
        <f>IFERROR(VALUE(HLOOKUP(I$2,'2.源数据-产品分析-全商品'!I$6:I$1000,ROW()-1,0)),"")</f>
        <v/>
      </c>
      <c r="J44" s="60" t="str">
        <f>IFERROR(IF($J$2="","",INDEX('产品报告-整理'!G:G,MATCH(产品建议!A44,'产品报告-整理'!A:A,0))),"")</f>
        <v/>
      </c>
      <c r="K44" s="5" t="str">
        <f>IFERROR(IF($K$2="","",VALUE(INDEX('产品报告-整理'!E:E,MATCH(产品建议!A44,'产品报告-整理'!A:A,0)))),0)</f>
        <v/>
      </c>
      <c r="L44" s="5" t="str">
        <f>IFERROR(VALUE(HLOOKUP(L$2,'2.源数据-产品分析-全商品'!J$6:J$1000,ROW()-1,0)),"")</f>
        <v/>
      </c>
      <c r="M44" s="5" t="str">
        <f>IFERROR(VALUE(HLOOKUP(M$2,'2.源数据-产品分析-全商品'!K$6:K$1000,ROW()-1,0)),"")</f>
        <v/>
      </c>
      <c r="N44" s="5" t="str">
        <f>IFERROR(HLOOKUP(N$2,'2.源数据-产品分析-全商品'!L$6:L$1000,ROW()-1,0),"")</f>
        <v/>
      </c>
      <c r="O44" s="5" t="str">
        <f>IF($O$2='产品报告-整理'!$K$1,IFERROR(INDEX('产品报告-整理'!S:S,MATCH(产品建议!A44,'产品报告-整理'!L:L,0)),""),(IFERROR(VALUE(HLOOKUP(O$2,'2.源数据-产品分析-全商品'!M$6:M$1000,ROW()-1,0)),"")))</f>
        <v/>
      </c>
      <c r="P44" s="5" t="str">
        <f>IF($P$2='产品报告-整理'!$V$1,IFERROR(INDEX('产品报告-整理'!AD:AD,MATCH(产品建议!A44,'产品报告-整理'!W:W,0)),""),(IFERROR(VALUE(HLOOKUP(P$2,'2.源数据-产品分析-全商品'!N$6:N$1000,ROW()-1,0)),"")))</f>
        <v/>
      </c>
      <c r="Q44" s="5" t="str">
        <f>IF($Q$2='产品报告-整理'!$AG$1,IFERROR(INDEX('产品报告-整理'!AO:AO,MATCH(产品建议!A44,'产品报告-整理'!AH:AH,0)),""),(IFERROR(VALUE(HLOOKUP(Q$2,'2.源数据-产品分析-全商品'!O$6:O$1000,ROW()-1,0)),"")))</f>
        <v/>
      </c>
      <c r="R44" s="5" t="str">
        <f>IF($R$2='产品报告-整理'!$AR$1,IFERROR(INDEX('产品报告-整理'!AZ:AZ,MATCH(产品建议!A44,'产品报告-整理'!AS:AS,0)),""),(IFERROR(VALUE(HLOOKUP(R$2,'2.源数据-产品分析-全商品'!P$6:P$1000,ROW()-1,0)),"")))</f>
        <v/>
      </c>
      <c r="S44" s="5" t="str">
        <f>IF($S$2='产品报告-整理'!$BC$1,IFERROR(INDEX('产品报告-整理'!BK:BK,MATCH(产品建议!A44,'产品报告-整理'!BD:BD,0)),""),(IFERROR(VALUE(HLOOKUP(S$2,'2.源数据-产品分析-全商品'!Q$6:Q$1000,ROW()-1,0)),"")))</f>
        <v/>
      </c>
      <c r="T44" s="5" t="str">
        <f>IFERROR(HLOOKUP("产品负责人",'2.源数据-产品分析-全商品'!R$6:R$1000,ROW()-1,0),"")</f>
        <v/>
      </c>
      <c r="U44" s="5" t="str">
        <f>IFERROR(VALUE(HLOOKUP(U$2,'2.源数据-产品分析-全商品'!S$6:S$1000,ROW()-1,0)),"")</f>
        <v/>
      </c>
      <c r="V44" s="5" t="str">
        <f>IFERROR(VALUE(HLOOKUP(V$2,'2.源数据-产品分析-全商品'!T$6:T$1000,ROW()-1,0)),"")</f>
        <v/>
      </c>
      <c r="W44" s="5" t="str">
        <f>IF(OR($A$3=""),"",IF(OR($W$2="优爆品"),(IF(COUNTIF('2-2.源数据-产品分析-优品'!A:A,产品建议!A44)&gt;0,"是","")&amp;IF(COUNTIF('2-3.源数据-产品分析-爆品'!A:A,产品建议!A44)&gt;0,"是","")),IF(OR($W$2="P4P点击量"),((IFERROR(INDEX('产品报告-整理'!D:D,MATCH(产品建议!A44,'产品报告-整理'!A:A,0)),""))),((IF(COUNTIF('2-2.源数据-产品分析-优品'!A:A,产品建议!A44)&gt;0,"是",""))))))</f>
        <v/>
      </c>
      <c r="X44" s="5" t="str">
        <f>IF(OR($A$3=""),"",IF(OR($W$2="优爆品"),((IFERROR(INDEX('产品报告-整理'!D:D,MATCH(产品建议!A44,'产品报告-整理'!A:A,0)),"")&amp;" → "&amp;(IFERROR(TEXT(INDEX('产品报告-整理'!D:D,MATCH(产品建议!A44,'产品报告-整理'!A:A,0))/G44,"0%"),"")))),IF(OR($W$2="P4P点击量"),((IF($W$2="P4P点击量",IFERROR(TEXT(W44/G44,"0%"),"")))),(((IF(COUNTIF('2-3.源数据-产品分析-爆品'!A:A,产品建议!A44)&gt;0,"是","")))))))</f>
        <v/>
      </c>
      <c r="Y44" s="9" t="str">
        <f>IF(AND($Y$2="直通车总消费",'产品报告-整理'!$BN$1="推荐广告"),IFERROR(INDEX('产品报告-整理'!H:H,MATCH(产品建议!A44,'产品报告-整理'!A:A,0)),0)+IFERROR(INDEX('产品报告-整理'!BV:BV,MATCH(产品建议!A44,'产品报告-整理'!BO:BO,0)),0),IFERROR(INDEX('产品报告-整理'!H:H,MATCH(产品建议!A44,'产品报告-整理'!A:A,0)),0))</f>
        <v/>
      </c>
      <c r="Z44" s="9" t="str">
        <f t="shared" si="3"/>
        <v/>
      </c>
      <c r="AA44" s="5" t="str">
        <f t="shared" si="1"/>
        <v/>
      </c>
      <c r="AB44" s="5" t="str">
        <f t="shared" si="2"/>
        <v/>
      </c>
      <c r="AC44" s="9"/>
      <c r="AD44" s="15" t="str">
        <f>IF($AD$1="  ",IFERROR(IF(AND(Y44="未推广",L44&gt;0),"加入P4P推广 ","")&amp;IF(AND(OR(W44="是",X44="是"),Y44=0),"优爆品加推广 ","")&amp;IF(AND(C44="N",L44&gt;0),"增加橱窗绑定 ","")&amp;IF(AND(OR(Z44&gt;$Z$1*4.5,AB44&gt;$AB$1*4.5),Y44&lt;&gt;0,Y44&gt;$AB$1*2,G44&gt;($G$1/$L$1)*1),"放弃P4P推广 ","")&amp;IF(AND(AB44&gt;$AB$1*1.2,AB44&lt;$AB$1*4.5,Y44&gt;0),"优化询盘成本 ","")&amp;IF(AND(Z44&gt;$Z$1*1.2,Z44&lt;$Z$1*4.5,Y44&gt;0),"优化商机成本 ","")&amp;IF(AND(Y44&lt;&gt;0,L44&gt;0,AB44&lt;$AB$1*1.2),"加大询盘获取 ","")&amp;IF(AND(Y44&lt;&gt;0,K44&gt;0,Z44&lt;$Z$1*1.2),"加大商机获取 ","")&amp;IF(AND(L44=0,C44="Y",G44&gt;($G$1/$L$1*1.5)),"解绑橱窗绑定 ",""),"请去左表粘贴源数据"),"")</f>
        <v/>
      </c>
      <c r="AE44" s="9"/>
      <c r="AF44" s="9"/>
      <c r="AG44" s="9"/>
      <c r="AH44" s="9"/>
      <c r="AI44" s="17"/>
      <c r="AJ44" s="17"/>
      <c r="AK44" s="17"/>
    </row>
    <row r="45" spans="1:37">
      <c r="A45" s="5" t="str">
        <f>IFERROR(HLOOKUP(A$2,'2.源数据-产品分析-全商品'!A$6:A$1000,ROW()-1,0),"")</f>
        <v/>
      </c>
      <c r="B45" s="5" t="str">
        <f>IFERROR(HLOOKUP(B$2,'2.源数据-产品分析-全商品'!B$6:B$1000,ROW()-1,0),"")</f>
        <v/>
      </c>
      <c r="C45" s="5" t="str">
        <f>CLEAN(IFERROR(HLOOKUP(C$2,'2.源数据-产品分析-全商品'!C$6:C$1000,ROW()-1,0),""))</f>
        <v/>
      </c>
      <c r="D45" s="5" t="str">
        <f>IFERROR(HLOOKUP(D$2,'2.源数据-产品分析-全商品'!D$6:D$1000,ROW()-1,0),"")</f>
        <v/>
      </c>
      <c r="E45" s="5" t="str">
        <f>IFERROR(HLOOKUP(E$2,'2.源数据-产品分析-全商品'!E$6:E$1000,ROW()-1,0),"")</f>
        <v/>
      </c>
      <c r="F45" s="5" t="str">
        <f>IFERROR(VALUE(HLOOKUP(F$2,'2.源数据-产品分析-全商品'!F$6:F$1000,ROW()-1,0)),"")</f>
        <v/>
      </c>
      <c r="G45" s="5" t="str">
        <f>IFERROR(VALUE(HLOOKUP(G$2,'2.源数据-产品分析-全商品'!G$6:G$1000,ROW()-1,0)),"")</f>
        <v/>
      </c>
      <c r="H45" s="5" t="str">
        <f>IFERROR(HLOOKUP(H$2,'2.源数据-产品分析-全商品'!H$6:H$1000,ROW()-1,0),"")</f>
        <v/>
      </c>
      <c r="I45" s="5" t="str">
        <f>IFERROR(VALUE(HLOOKUP(I$2,'2.源数据-产品分析-全商品'!I$6:I$1000,ROW()-1,0)),"")</f>
        <v/>
      </c>
      <c r="J45" s="60" t="str">
        <f>IFERROR(IF($J$2="","",INDEX('产品报告-整理'!G:G,MATCH(产品建议!A45,'产品报告-整理'!A:A,0))),"")</f>
        <v/>
      </c>
      <c r="K45" s="5" t="str">
        <f>IFERROR(IF($K$2="","",VALUE(INDEX('产品报告-整理'!E:E,MATCH(产品建议!A45,'产品报告-整理'!A:A,0)))),0)</f>
        <v/>
      </c>
      <c r="L45" s="5" t="str">
        <f>IFERROR(VALUE(HLOOKUP(L$2,'2.源数据-产品分析-全商品'!J$6:J$1000,ROW()-1,0)),"")</f>
        <v/>
      </c>
      <c r="M45" s="5" t="str">
        <f>IFERROR(VALUE(HLOOKUP(M$2,'2.源数据-产品分析-全商品'!K$6:K$1000,ROW()-1,0)),"")</f>
        <v/>
      </c>
      <c r="N45" s="5" t="str">
        <f>IFERROR(HLOOKUP(N$2,'2.源数据-产品分析-全商品'!L$6:L$1000,ROW()-1,0),"")</f>
        <v/>
      </c>
      <c r="O45" s="5" t="str">
        <f>IF($O$2='产品报告-整理'!$K$1,IFERROR(INDEX('产品报告-整理'!S:S,MATCH(产品建议!A45,'产品报告-整理'!L:L,0)),""),(IFERROR(VALUE(HLOOKUP(O$2,'2.源数据-产品分析-全商品'!M$6:M$1000,ROW()-1,0)),"")))</f>
        <v/>
      </c>
      <c r="P45" s="5" t="str">
        <f>IF($P$2='产品报告-整理'!$V$1,IFERROR(INDEX('产品报告-整理'!AD:AD,MATCH(产品建议!A45,'产品报告-整理'!W:W,0)),""),(IFERROR(VALUE(HLOOKUP(P$2,'2.源数据-产品分析-全商品'!N$6:N$1000,ROW()-1,0)),"")))</f>
        <v/>
      </c>
      <c r="Q45" s="5" t="str">
        <f>IF($Q$2='产品报告-整理'!$AG$1,IFERROR(INDEX('产品报告-整理'!AO:AO,MATCH(产品建议!A45,'产品报告-整理'!AH:AH,0)),""),(IFERROR(VALUE(HLOOKUP(Q$2,'2.源数据-产品分析-全商品'!O$6:O$1000,ROW()-1,0)),"")))</f>
        <v/>
      </c>
      <c r="R45" s="5" t="str">
        <f>IF($R$2='产品报告-整理'!$AR$1,IFERROR(INDEX('产品报告-整理'!AZ:AZ,MATCH(产品建议!A45,'产品报告-整理'!AS:AS,0)),""),(IFERROR(VALUE(HLOOKUP(R$2,'2.源数据-产品分析-全商品'!P$6:P$1000,ROW()-1,0)),"")))</f>
        <v/>
      </c>
      <c r="S45" s="5" t="str">
        <f>IF($S$2='产品报告-整理'!$BC$1,IFERROR(INDEX('产品报告-整理'!BK:BK,MATCH(产品建议!A45,'产品报告-整理'!BD:BD,0)),""),(IFERROR(VALUE(HLOOKUP(S$2,'2.源数据-产品分析-全商品'!Q$6:Q$1000,ROW()-1,0)),"")))</f>
        <v/>
      </c>
      <c r="T45" s="5" t="str">
        <f>IFERROR(HLOOKUP("产品负责人",'2.源数据-产品分析-全商品'!R$6:R$1000,ROW()-1,0),"")</f>
        <v/>
      </c>
      <c r="U45" s="5" t="str">
        <f>IFERROR(VALUE(HLOOKUP(U$2,'2.源数据-产品分析-全商品'!S$6:S$1000,ROW()-1,0)),"")</f>
        <v/>
      </c>
      <c r="V45" s="5" t="str">
        <f>IFERROR(VALUE(HLOOKUP(V$2,'2.源数据-产品分析-全商品'!T$6:T$1000,ROW()-1,0)),"")</f>
        <v/>
      </c>
      <c r="W45" s="5" t="str">
        <f>IF(OR($A$3=""),"",IF(OR($W$2="优爆品"),(IF(COUNTIF('2-2.源数据-产品分析-优品'!A:A,产品建议!A45)&gt;0,"是","")&amp;IF(COUNTIF('2-3.源数据-产品分析-爆品'!A:A,产品建议!A45)&gt;0,"是","")),IF(OR($W$2="P4P点击量"),((IFERROR(INDEX('产品报告-整理'!D:D,MATCH(产品建议!A45,'产品报告-整理'!A:A,0)),""))),((IF(COUNTIF('2-2.源数据-产品分析-优品'!A:A,产品建议!A45)&gt;0,"是",""))))))</f>
        <v/>
      </c>
      <c r="X45" s="5" t="str">
        <f>IF(OR($A$3=""),"",IF(OR($W$2="优爆品"),((IFERROR(INDEX('产品报告-整理'!D:D,MATCH(产品建议!A45,'产品报告-整理'!A:A,0)),"")&amp;" → "&amp;(IFERROR(TEXT(INDEX('产品报告-整理'!D:D,MATCH(产品建议!A45,'产品报告-整理'!A:A,0))/G45,"0%"),"")))),IF(OR($W$2="P4P点击量"),((IF($W$2="P4P点击量",IFERROR(TEXT(W45/G45,"0%"),"")))),(((IF(COUNTIF('2-3.源数据-产品分析-爆品'!A:A,产品建议!A45)&gt;0,"是","")))))))</f>
        <v/>
      </c>
      <c r="Y45" s="9" t="str">
        <f>IF(AND($Y$2="直通车总消费",'产品报告-整理'!$BN$1="推荐广告"),IFERROR(INDEX('产品报告-整理'!H:H,MATCH(产品建议!A45,'产品报告-整理'!A:A,0)),0)+IFERROR(INDEX('产品报告-整理'!BV:BV,MATCH(产品建议!A45,'产品报告-整理'!BO:BO,0)),0),IFERROR(INDEX('产品报告-整理'!H:H,MATCH(产品建议!A45,'产品报告-整理'!A:A,0)),0))</f>
        <v/>
      </c>
      <c r="Z45" s="9" t="str">
        <f t="shared" si="3"/>
        <v/>
      </c>
      <c r="AA45" s="5" t="str">
        <f t="shared" si="1"/>
        <v/>
      </c>
      <c r="AB45" s="5" t="str">
        <f t="shared" si="2"/>
        <v/>
      </c>
      <c r="AC45" s="9"/>
      <c r="AD45" s="15" t="str">
        <f>IF($AD$1="  ",IFERROR(IF(AND(Y45="未推广",L45&gt;0),"加入P4P推广 ","")&amp;IF(AND(OR(W45="是",X45="是"),Y45=0),"优爆品加推广 ","")&amp;IF(AND(C45="N",L45&gt;0),"增加橱窗绑定 ","")&amp;IF(AND(OR(Z45&gt;$Z$1*4.5,AB45&gt;$AB$1*4.5),Y45&lt;&gt;0,Y45&gt;$AB$1*2,G45&gt;($G$1/$L$1)*1),"放弃P4P推广 ","")&amp;IF(AND(AB45&gt;$AB$1*1.2,AB45&lt;$AB$1*4.5,Y45&gt;0),"优化询盘成本 ","")&amp;IF(AND(Z45&gt;$Z$1*1.2,Z45&lt;$Z$1*4.5,Y45&gt;0),"优化商机成本 ","")&amp;IF(AND(Y45&lt;&gt;0,L45&gt;0,AB45&lt;$AB$1*1.2),"加大询盘获取 ","")&amp;IF(AND(Y45&lt;&gt;0,K45&gt;0,Z45&lt;$Z$1*1.2),"加大商机获取 ","")&amp;IF(AND(L45=0,C45="Y",G45&gt;($G$1/$L$1*1.5)),"解绑橱窗绑定 ",""),"请去左表粘贴源数据"),"")</f>
        <v/>
      </c>
      <c r="AE45" s="9"/>
      <c r="AF45" s="9"/>
      <c r="AG45" s="9"/>
      <c r="AH45" s="9"/>
      <c r="AI45" s="17"/>
      <c r="AJ45" s="17"/>
      <c r="AK45" s="17"/>
    </row>
    <row r="46" spans="1:37">
      <c r="A46" s="5" t="str">
        <f>IFERROR(HLOOKUP(A$2,'2.源数据-产品分析-全商品'!A$6:A$1000,ROW()-1,0),"")</f>
        <v/>
      </c>
      <c r="B46" s="5" t="str">
        <f>IFERROR(HLOOKUP(B$2,'2.源数据-产品分析-全商品'!B$6:B$1000,ROW()-1,0),"")</f>
        <v/>
      </c>
      <c r="C46" s="5" t="str">
        <f>CLEAN(IFERROR(HLOOKUP(C$2,'2.源数据-产品分析-全商品'!C$6:C$1000,ROW()-1,0),""))</f>
        <v/>
      </c>
      <c r="D46" s="5" t="str">
        <f>IFERROR(HLOOKUP(D$2,'2.源数据-产品分析-全商品'!D$6:D$1000,ROW()-1,0),"")</f>
        <v/>
      </c>
      <c r="E46" s="5" t="str">
        <f>IFERROR(HLOOKUP(E$2,'2.源数据-产品分析-全商品'!E$6:E$1000,ROW()-1,0),"")</f>
        <v/>
      </c>
      <c r="F46" s="5" t="str">
        <f>IFERROR(VALUE(HLOOKUP(F$2,'2.源数据-产品分析-全商品'!F$6:F$1000,ROW()-1,0)),"")</f>
        <v/>
      </c>
      <c r="G46" s="5" t="str">
        <f>IFERROR(VALUE(HLOOKUP(G$2,'2.源数据-产品分析-全商品'!G$6:G$1000,ROW()-1,0)),"")</f>
        <v/>
      </c>
      <c r="H46" s="5" t="str">
        <f>IFERROR(HLOOKUP(H$2,'2.源数据-产品分析-全商品'!H$6:H$1000,ROW()-1,0),"")</f>
        <v/>
      </c>
      <c r="I46" s="5" t="str">
        <f>IFERROR(VALUE(HLOOKUP(I$2,'2.源数据-产品分析-全商品'!I$6:I$1000,ROW()-1,0)),"")</f>
        <v/>
      </c>
      <c r="J46" s="60" t="str">
        <f>IFERROR(IF($J$2="","",INDEX('产品报告-整理'!G:G,MATCH(产品建议!A46,'产品报告-整理'!A:A,0))),"")</f>
        <v/>
      </c>
      <c r="K46" s="5" t="str">
        <f>IFERROR(IF($K$2="","",VALUE(INDEX('产品报告-整理'!E:E,MATCH(产品建议!A46,'产品报告-整理'!A:A,0)))),0)</f>
        <v/>
      </c>
      <c r="L46" s="5" t="str">
        <f>IFERROR(VALUE(HLOOKUP(L$2,'2.源数据-产品分析-全商品'!J$6:J$1000,ROW()-1,0)),"")</f>
        <v/>
      </c>
      <c r="M46" s="5" t="str">
        <f>IFERROR(VALUE(HLOOKUP(M$2,'2.源数据-产品分析-全商品'!K$6:K$1000,ROW()-1,0)),"")</f>
        <v/>
      </c>
      <c r="N46" s="5" t="str">
        <f>IFERROR(HLOOKUP(N$2,'2.源数据-产品分析-全商品'!L$6:L$1000,ROW()-1,0),"")</f>
        <v/>
      </c>
      <c r="O46" s="5" t="str">
        <f>IF($O$2='产品报告-整理'!$K$1,IFERROR(INDEX('产品报告-整理'!S:S,MATCH(产品建议!A46,'产品报告-整理'!L:L,0)),""),(IFERROR(VALUE(HLOOKUP(O$2,'2.源数据-产品分析-全商品'!M$6:M$1000,ROW()-1,0)),"")))</f>
        <v/>
      </c>
      <c r="P46" s="5" t="str">
        <f>IF($P$2='产品报告-整理'!$V$1,IFERROR(INDEX('产品报告-整理'!AD:AD,MATCH(产品建议!A46,'产品报告-整理'!W:W,0)),""),(IFERROR(VALUE(HLOOKUP(P$2,'2.源数据-产品分析-全商品'!N$6:N$1000,ROW()-1,0)),"")))</f>
        <v/>
      </c>
      <c r="Q46" s="5" t="str">
        <f>IF($Q$2='产品报告-整理'!$AG$1,IFERROR(INDEX('产品报告-整理'!AO:AO,MATCH(产品建议!A46,'产品报告-整理'!AH:AH,0)),""),(IFERROR(VALUE(HLOOKUP(Q$2,'2.源数据-产品分析-全商品'!O$6:O$1000,ROW()-1,0)),"")))</f>
        <v/>
      </c>
      <c r="R46" s="5" t="str">
        <f>IF($R$2='产品报告-整理'!$AR$1,IFERROR(INDEX('产品报告-整理'!AZ:AZ,MATCH(产品建议!A46,'产品报告-整理'!AS:AS,0)),""),(IFERROR(VALUE(HLOOKUP(R$2,'2.源数据-产品分析-全商品'!P$6:P$1000,ROW()-1,0)),"")))</f>
        <v/>
      </c>
      <c r="S46" s="5" t="str">
        <f>IF($S$2='产品报告-整理'!$BC$1,IFERROR(INDEX('产品报告-整理'!BK:BK,MATCH(产品建议!A46,'产品报告-整理'!BD:BD,0)),""),(IFERROR(VALUE(HLOOKUP(S$2,'2.源数据-产品分析-全商品'!Q$6:Q$1000,ROW()-1,0)),"")))</f>
        <v/>
      </c>
      <c r="T46" s="5" t="str">
        <f>IFERROR(HLOOKUP("产品负责人",'2.源数据-产品分析-全商品'!R$6:R$1000,ROW()-1,0),"")</f>
        <v/>
      </c>
      <c r="U46" s="5" t="str">
        <f>IFERROR(VALUE(HLOOKUP(U$2,'2.源数据-产品分析-全商品'!S$6:S$1000,ROW()-1,0)),"")</f>
        <v/>
      </c>
      <c r="V46" s="5" t="str">
        <f>IFERROR(VALUE(HLOOKUP(V$2,'2.源数据-产品分析-全商品'!T$6:T$1000,ROW()-1,0)),"")</f>
        <v/>
      </c>
      <c r="W46" s="5" t="str">
        <f>IF(OR($A$3=""),"",IF(OR($W$2="优爆品"),(IF(COUNTIF('2-2.源数据-产品分析-优品'!A:A,产品建议!A46)&gt;0,"是","")&amp;IF(COUNTIF('2-3.源数据-产品分析-爆品'!A:A,产品建议!A46)&gt;0,"是","")),IF(OR($W$2="P4P点击量"),((IFERROR(INDEX('产品报告-整理'!D:D,MATCH(产品建议!A46,'产品报告-整理'!A:A,0)),""))),((IF(COUNTIF('2-2.源数据-产品分析-优品'!A:A,产品建议!A46)&gt;0,"是",""))))))</f>
        <v/>
      </c>
      <c r="X46" s="5" t="str">
        <f>IF(OR($A$3=""),"",IF(OR($W$2="优爆品"),((IFERROR(INDEX('产品报告-整理'!D:D,MATCH(产品建议!A46,'产品报告-整理'!A:A,0)),"")&amp;" → "&amp;(IFERROR(TEXT(INDEX('产品报告-整理'!D:D,MATCH(产品建议!A46,'产品报告-整理'!A:A,0))/G46,"0%"),"")))),IF(OR($W$2="P4P点击量"),((IF($W$2="P4P点击量",IFERROR(TEXT(W46/G46,"0%"),"")))),(((IF(COUNTIF('2-3.源数据-产品分析-爆品'!A:A,产品建议!A46)&gt;0,"是","")))))))</f>
        <v/>
      </c>
      <c r="Y46" s="9" t="str">
        <f>IF(AND($Y$2="直通车总消费",'产品报告-整理'!$BN$1="推荐广告"),IFERROR(INDEX('产品报告-整理'!H:H,MATCH(产品建议!A46,'产品报告-整理'!A:A,0)),0)+IFERROR(INDEX('产品报告-整理'!BV:BV,MATCH(产品建议!A46,'产品报告-整理'!BO:BO,0)),0),IFERROR(INDEX('产品报告-整理'!H:H,MATCH(产品建议!A46,'产品报告-整理'!A:A,0)),0))</f>
        <v/>
      </c>
      <c r="Z46" s="9" t="str">
        <f t="shared" si="3"/>
        <v/>
      </c>
      <c r="AA46" s="5" t="str">
        <f t="shared" si="1"/>
        <v/>
      </c>
      <c r="AB46" s="5" t="str">
        <f t="shared" si="2"/>
        <v/>
      </c>
      <c r="AC46" s="9"/>
      <c r="AD46" s="15" t="str">
        <f>IF($AD$1="  ",IFERROR(IF(AND(Y46="未推广",L46&gt;0),"加入P4P推广 ","")&amp;IF(AND(OR(W46="是",X46="是"),Y46=0),"优爆品加推广 ","")&amp;IF(AND(C46="N",L46&gt;0),"增加橱窗绑定 ","")&amp;IF(AND(OR(Z46&gt;$Z$1*4.5,AB46&gt;$AB$1*4.5),Y46&lt;&gt;0,Y46&gt;$AB$1*2,G46&gt;($G$1/$L$1)*1),"放弃P4P推广 ","")&amp;IF(AND(AB46&gt;$AB$1*1.2,AB46&lt;$AB$1*4.5,Y46&gt;0),"优化询盘成本 ","")&amp;IF(AND(Z46&gt;$Z$1*1.2,Z46&lt;$Z$1*4.5,Y46&gt;0),"优化商机成本 ","")&amp;IF(AND(Y46&lt;&gt;0,L46&gt;0,AB46&lt;$AB$1*1.2),"加大询盘获取 ","")&amp;IF(AND(Y46&lt;&gt;0,K46&gt;0,Z46&lt;$Z$1*1.2),"加大商机获取 ","")&amp;IF(AND(L46=0,C46="Y",G46&gt;($G$1/$L$1*1.5)),"解绑橱窗绑定 ",""),"请去左表粘贴源数据"),"")</f>
        <v/>
      </c>
      <c r="AE46" s="9"/>
      <c r="AF46" s="9"/>
      <c r="AG46" s="9"/>
      <c r="AH46" s="9"/>
      <c r="AI46" s="17"/>
      <c r="AJ46" s="17"/>
      <c r="AK46" s="17"/>
    </row>
    <row r="47" spans="1:37">
      <c r="A47" s="5" t="str">
        <f>IFERROR(HLOOKUP(A$2,'2.源数据-产品分析-全商品'!A$6:A$1000,ROW()-1,0),"")</f>
        <v/>
      </c>
      <c r="B47" s="5" t="str">
        <f>IFERROR(HLOOKUP(B$2,'2.源数据-产品分析-全商品'!B$6:B$1000,ROW()-1,0),"")</f>
        <v/>
      </c>
      <c r="C47" s="5" t="str">
        <f>CLEAN(IFERROR(HLOOKUP(C$2,'2.源数据-产品分析-全商品'!C$6:C$1000,ROW()-1,0),""))</f>
        <v/>
      </c>
      <c r="D47" s="5" t="str">
        <f>IFERROR(HLOOKUP(D$2,'2.源数据-产品分析-全商品'!D$6:D$1000,ROW()-1,0),"")</f>
        <v/>
      </c>
      <c r="E47" s="5" t="str">
        <f>IFERROR(HLOOKUP(E$2,'2.源数据-产品分析-全商品'!E$6:E$1000,ROW()-1,0),"")</f>
        <v/>
      </c>
      <c r="F47" s="5" t="str">
        <f>IFERROR(VALUE(HLOOKUP(F$2,'2.源数据-产品分析-全商品'!F$6:F$1000,ROW()-1,0)),"")</f>
        <v/>
      </c>
      <c r="G47" s="5" t="str">
        <f>IFERROR(VALUE(HLOOKUP(G$2,'2.源数据-产品分析-全商品'!G$6:G$1000,ROW()-1,0)),"")</f>
        <v/>
      </c>
      <c r="H47" s="5" t="str">
        <f>IFERROR(HLOOKUP(H$2,'2.源数据-产品分析-全商品'!H$6:H$1000,ROW()-1,0),"")</f>
        <v/>
      </c>
      <c r="I47" s="5" t="str">
        <f>IFERROR(VALUE(HLOOKUP(I$2,'2.源数据-产品分析-全商品'!I$6:I$1000,ROW()-1,0)),"")</f>
        <v/>
      </c>
      <c r="J47" s="60" t="str">
        <f>IFERROR(IF($J$2="","",INDEX('产品报告-整理'!G:G,MATCH(产品建议!A47,'产品报告-整理'!A:A,0))),"")</f>
        <v/>
      </c>
      <c r="K47" s="5" t="str">
        <f>IFERROR(IF($K$2="","",VALUE(INDEX('产品报告-整理'!E:E,MATCH(产品建议!A47,'产品报告-整理'!A:A,0)))),0)</f>
        <v/>
      </c>
      <c r="L47" s="5" t="str">
        <f>IFERROR(VALUE(HLOOKUP(L$2,'2.源数据-产品分析-全商品'!J$6:J$1000,ROW()-1,0)),"")</f>
        <v/>
      </c>
      <c r="M47" s="5" t="str">
        <f>IFERROR(VALUE(HLOOKUP(M$2,'2.源数据-产品分析-全商品'!K$6:K$1000,ROW()-1,0)),"")</f>
        <v/>
      </c>
      <c r="N47" s="5" t="str">
        <f>IFERROR(HLOOKUP(N$2,'2.源数据-产品分析-全商品'!L$6:L$1000,ROW()-1,0),"")</f>
        <v/>
      </c>
      <c r="O47" s="5" t="str">
        <f>IF($O$2='产品报告-整理'!$K$1,IFERROR(INDEX('产品报告-整理'!S:S,MATCH(产品建议!A47,'产品报告-整理'!L:L,0)),""),(IFERROR(VALUE(HLOOKUP(O$2,'2.源数据-产品分析-全商品'!M$6:M$1000,ROW()-1,0)),"")))</f>
        <v/>
      </c>
      <c r="P47" s="5" t="str">
        <f>IF($P$2='产品报告-整理'!$V$1,IFERROR(INDEX('产品报告-整理'!AD:AD,MATCH(产品建议!A47,'产品报告-整理'!W:W,0)),""),(IFERROR(VALUE(HLOOKUP(P$2,'2.源数据-产品分析-全商品'!N$6:N$1000,ROW()-1,0)),"")))</f>
        <v/>
      </c>
      <c r="Q47" s="5" t="str">
        <f>IF($Q$2='产品报告-整理'!$AG$1,IFERROR(INDEX('产品报告-整理'!AO:AO,MATCH(产品建议!A47,'产品报告-整理'!AH:AH,0)),""),(IFERROR(VALUE(HLOOKUP(Q$2,'2.源数据-产品分析-全商品'!O$6:O$1000,ROW()-1,0)),"")))</f>
        <v/>
      </c>
      <c r="R47" s="5" t="str">
        <f>IF($R$2='产品报告-整理'!$AR$1,IFERROR(INDEX('产品报告-整理'!AZ:AZ,MATCH(产品建议!A47,'产品报告-整理'!AS:AS,0)),""),(IFERROR(VALUE(HLOOKUP(R$2,'2.源数据-产品分析-全商品'!P$6:P$1000,ROW()-1,0)),"")))</f>
        <v/>
      </c>
      <c r="S47" s="5" t="str">
        <f>IF($S$2='产品报告-整理'!$BC$1,IFERROR(INDEX('产品报告-整理'!BK:BK,MATCH(产品建议!A47,'产品报告-整理'!BD:BD,0)),""),(IFERROR(VALUE(HLOOKUP(S$2,'2.源数据-产品分析-全商品'!Q$6:Q$1000,ROW()-1,0)),"")))</f>
        <v/>
      </c>
      <c r="T47" s="5" t="str">
        <f>IFERROR(HLOOKUP("产品负责人",'2.源数据-产品分析-全商品'!R$6:R$1000,ROW()-1,0),"")</f>
        <v/>
      </c>
      <c r="U47" s="5" t="str">
        <f>IFERROR(VALUE(HLOOKUP(U$2,'2.源数据-产品分析-全商品'!S$6:S$1000,ROW()-1,0)),"")</f>
        <v/>
      </c>
      <c r="V47" s="5" t="str">
        <f>IFERROR(VALUE(HLOOKUP(V$2,'2.源数据-产品分析-全商品'!T$6:T$1000,ROW()-1,0)),"")</f>
        <v/>
      </c>
      <c r="W47" s="5" t="str">
        <f>IF(OR($A$3=""),"",IF(OR($W$2="优爆品"),(IF(COUNTIF('2-2.源数据-产品分析-优品'!A:A,产品建议!A47)&gt;0,"是","")&amp;IF(COUNTIF('2-3.源数据-产品分析-爆品'!A:A,产品建议!A47)&gt;0,"是","")),IF(OR($W$2="P4P点击量"),((IFERROR(INDEX('产品报告-整理'!D:D,MATCH(产品建议!A47,'产品报告-整理'!A:A,0)),""))),((IF(COUNTIF('2-2.源数据-产品分析-优品'!A:A,产品建议!A47)&gt;0,"是",""))))))</f>
        <v/>
      </c>
      <c r="X47" s="5" t="str">
        <f>IF(OR($A$3=""),"",IF(OR($W$2="优爆品"),((IFERROR(INDEX('产品报告-整理'!D:D,MATCH(产品建议!A47,'产品报告-整理'!A:A,0)),"")&amp;" → "&amp;(IFERROR(TEXT(INDEX('产品报告-整理'!D:D,MATCH(产品建议!A47,'产品报告-整理'!A:A,0))/G47,"0%"),"")))),IF(OR($W$2="P4P点击量"),((IF($W$2="P4P点击量",IFERROR(TEXT(W47/G47,"0%"),"")))),(((IF(COUNTIF('2-3.源数据-产品分析-爆品'!A:A,产品建议!A47)&gt;0,"是","")))))))</f>
        <v/>
      </c>
      <c r="Y47" s="9" t="str">
        <f>IF(AND($Y$2="直通车总消费",'产品报告-整理'!$BN$1="推荐广告"),IFERROR(INDEX('产品报告-整理'!H:H,MATCH(产品建议!A47,'产品报告-整理'!A:A,0)),0)+IFERROR(INDEX('产品报告-整理'!BV:BV,MATCH(产品建议!A47,'产品报告-整理'!BO:BO,0)),0),IFERROR(INDEX('产品报告-整理'!H:H,MATCH(产品建议!A47,'产品报告-整理'!A:A,0)),0))</f>
        <v/>
      </c>
      <c r="Z47" s="9" t="str">
        <f t="shared" si="3"/>
        <v/>
      </c>
      <c r="AA47" s="5" t="str">
        <f t="shared" si="1"/>
        <v/>
      </c>
      <c r="AB47" s="5" t="str">
        <f t="shared" si="2"/>
        <v/>
      </c>
      <c r="AC47" s="9"/>
      <c r="AD47" s="15" t="str">
        <f>IF($AD$1="  ",IFERROR(IF(AND(Y47="未推广",L47&gt;0),"加入P4P推广 ","")&amp;IF(AND(OR(W47="是",X47="是"),Y47=0),"优爆品加推广 ","")&amp;IF(AND(C47="N",L47&gt;0),"增加橱窗绑定 ","")&amp;IF(AND(OR(Z47&gt;$Z$1*4.5,AB47&gt;$AB$1*4.5),Y47&lt;&gt;0,Y47&gt;$AB$1*2,G47&gt;($G$1/$L$1)*1),"放弃P4P推广 ","")&amp;IF(AND(AB47&gt;$AB$1*1.2,AB47&lt;$AB$1*4.5,Y47&gt;0),"优化询盘成本 ","")&amp;IF(AND(Z47&gt;$Z$1*1.2,Z47&lt;$Z$1*4.5,Y47&gt;0),"优化商机成本 ","")&amp;IF(AND(Y47&lt;&gt;0,L47&gt;0,AB47&lt;$AB$1*1.2),"加大询盘获取 ","")&amp;IF(AND(Y47&lt;&gt;0,K47&gt;0,Z47&lt;$Z$1*1.2),"加大商机获取 ","")&amp;IF(AND(L47=0,C47="Y",G47&gt;($G$1/$L$1*1.5)),"解绑橱窗绑定 ",""),"请去左表粘贴源数据"),"")</f>
        <v/>
      </c>
      <c r="AE47" s="9"/>
      <c r="AF47" s="9"/>
      <c r="AG47" s="9"/>
      <c r="AH47" s="9"/>
      <c r="AI47" s="17"/>
      <c r="AJ47" s="17"/>
      <c r="AK47" s="17"/>
    </row>
    <row r="48" spans="1:37">
      <c r="A48" s="5" t="str">
        <f>IFERROR(HLOOKUP(A$2,'2.源数据-产品分析-全商品'!A$6:A$1000,ROW()-1,0),"")</f>
        <v/>
      </c>
      <c r="B48" s="5" t="str">
        <f>IFERROR(HLOOKUP(B$2,'2.源数据-产品分析-全商品'!B$6:B$1000,ROW()-1,0),"")</f>
        <v/>
      </c>
      <c r="C48" s="5" t="str">
        <f>CLEAN(IFERROR(HLOOKUP(C$2,'2.源数据-产品分析-全商品'!C$6:C$1000,ROW()-1,0),""))</f>
        <v/>
      </c>
      <c r="D48" s="5" t="str">
        <f>IFERROR(HLOOKUP(D$2,'2.源数据-产品分析-全商品'!D$6:D$1000,ROW()-1,0),"")</f>
        <v/>
      </c>
      <c r="E48" s="5" t="str">
        <f>IFERROR(HLOOKUP(E$2,'2.源数据-产品分析-全商品'!E$6:E$1000,ROW()-1,0),"")</f>
        <v/>
      </c>
      <c r="F48" s="5" t="str">
        <f>IFERROR(VALUE(HLOOKUP(F$2,'2.源数据-产品分析-全商品'!F$6:F$1000,ROW()-1,0)),"")</f>
        <v/>
      </c>
      <c r="G48" s="5" t="str">
        <f>IFERROR(VALUE(HLOOKUP(G$2,'2.源数据-产品分析-全商品'!G$6:G$1000,ROW()-1,0)),"")</f>
        <v/>
      </c>
      <c r="H48" s="5" t="str">
        <f>IFERROR(HLOOKUP(H$2,'2.源数据-产品分析-全商品'!H$6:H$1000,ROW()-1,0),"")</f>
        <v/>
      </c>
      <c r="I48" s="5" t="str">
        <f>IFERROR(VALUE(HLOOKUP(I$2,'2.源数据-产品分析-全商品'!I$6:I$1000,ROW()-1,0)),"")</f>
        <v/>
      </c>
      <c r="J48" s="60" t="str">
        <f>IFERROR(IF($J$2="","",INDEX('产品报告-整理'!G:G,MATCH(产品建议!A48,'产品报告-整理'!A:A,0))),"")</f>
        <v/>
      </c>
      <c r="K48" s="5" t="str">
        <f>IFERROR(IF($K$2="","",VALUE(INDEX('产品报告-整理'!E:E,MATCH(产品建议!A48,'产品报告-整理'!A:A,0)))),0)</f>
        <v/>
      </c>
      <c r="L48" s="5" t="str">
        <f>IFERROR(VALUE(HLOOKUP(L$2,'2.源数据-产品分析-全商品'!J$6:J$1000,ROW()-1,0)),"")</f>
        <v/>
      </c>
      <c r="M48" s="5" t="str">
        <f>IFERROR(VALUE(HLOOKUP(M$2,'2.源数据-产品分析-全商品'!K$6:K$1000,ROW()-1,0)),"")</f>
        <v/>
      </c>
      <c r="N48" s="5" t="str">
        <f>IFERROR(HLOOKUP(N$2,'2.源数据-产品分析-全商品'!L$6:L$1000,ROW()-1,0),"")</f>
        <v/>
      </c>
      <c r="O48" s="5" t="str">
        <f>IF($O$2='产品报告-整理'!$K$1,IFERROR(INDEX('产品报告-整理'!S:S,MATCH(产品建议!A48,'产品报告-整理'!L:L,0)),""),(IFERROR(VALUE(HLOOKUP(O$2,'2.源数据-产品分析-全商品'!M$6:M$1000,ROW()-1,0)),"")))</f>
        <v/>
      </c>
      <c r="P48" s="5" t="str">
        <f>IF($P$2='产品报告-整理'!$V$1,IFERROR(INDEX('产品报告-整理'!AD:AD,MATCH(产品建议!A48,'产品报告-整理'!W:W,0)),""),(IFERROR(VALUE(HLOOKUP(P$2,'2.源数据-产品分析-全商品'!N$6:N$1000,ROW()-1,0)),"")))</f>
        <v/>
      </c>
      <c r="Q48" s="5" t="str">
        <f>IF($Q$2='产品报告-整理'!$AG$1,IFERROR(INDEX('产品报告-整理'!AO:AO,MATCH(产品建议!A48,'产品报告-整理'!AH:AH,0)),""),(IFERROR(VALUE(HLOOKUP(Q$2,'2.源数据-产品分析-全商品'!O$6:O$1000,ROW()-1,0)),"")))</f>
        <v/>
      </c>
      <c r="R48" s="5" t="str">
        <f>IF($R$2='产品报告-整理'!$AR$1,IFERROR(INDEX('产品报告-整理'!AZ:AZ,MATCH(产品建议!A48,'产品报告-整理'!AS:AS,0)),""),(IFERROR(VALUE(HLOOKUP(R$2,'2.源数据-产品分析-全商品'!P$6:P$1000,ROW()-1,0)),"")))</f>
        <v/>
      </c>
      <c r="S48" s="5" t="str">
        <f>IF($S$2='产品报告-整理'!$BC$1,IFERROR(INDEX('产品报告-整理'!BK:BK,MATCH(产品建议!A48,'产品报告-整理'!BD:BD,0)),""),(IFERROR(VALUE(HLOOKUP(S$2,'2.源数据-产品分析-全商品'!Q$6:Q$1000,ROW()-1,0)),"")))</f>
        <v/>
      </c>
      <c r="T48" s="5" t="str">
        <f>IFERROR(HLOOKUP("产品负责人",'2.源数据-产品分析-全商品'!R$6:R$1000,ROW()-1,0),"")</f>
        <v/>
      </c>
      <c r="U48" s="5" t="str">
        <f>IFERROR(VALUE(HLOOKUP(U$2,'2.源数据-产品分析-全商品'!S$6:S$1000,ROW()-1,0)),"")</f>
        <v/>
      </c>
      <c r="V48" s="5" t="str">
        <f>IFERROR(VALUE(HLOOKUP(V$2,'2.源数据-产品分析-全商品'!T$6:T$1000,ROW()-1,0)),"")</f>
        <v/>
      </c>
      <c r="W48" s="5" t="str">
        <f>IF(OR($A$3=""),"",IF(OR($W$2="优爆品"),(IF(COUNTIF('2-2.源数据-产品分析-优品'!A:A,产品建议!A48)&gt;0,"是","")&amp;IF(COUNTIF('2-3.源数据-产品分析-爆品'!A:A,产品建议!A48)&gt;0,"是","")),IF(OR($W$2="P4P点击量"),((IFERROR(INDEX('产品报告-整理'!D:D,MATCH(产品建议!A48,'产品报告-整理'!A:A,0)),""))),((IF(COUNTIF('2-2.源数据-产品分析-优品'!A:A,产品建议!A48)&gt;0,"是",""))))))</f>
        <v/>
      </c>
      <c r="X48" s="5" t="str">
        <f>IF(OR($A$3=""),"",IF(OR($W$2="优爆品"),((IFERROR(INDEX('产品报告-整理'!D:D,MATCH(产品建议!A48,'产品报告-整理'!A:A,0)),"")&amp;" → "&amp;(IFERROR(TEXT(INDEX('产品报告-整理'!D:D,MATCH(产品建议!A48,'产品报告-整理'!A:A,0))/G48,"0%"),"")))),IF(OR($W$2="P4P点击量"),((IF($W$2="P4P点击量",IFERROR(TEXT(W48/G48,"0%"),"")))),(((IF(COUNTIF('2-3.源数据-产品分析-爆品'!A:A,产品建议!A48)&gt;0,"是","")))))))</f>
        <v/>
      </c>
      <c r="Y48" s="9" t="str">
        <f>IF(AND($Y$2="直通车总消费",'产品报告-整理'!$BN$1="推荐广告"),IFERROR(INDEX('产品报告-整理'!H:H,MATCH(产品建议!A48,'产品报告-整理'!A:A,0)),0)+IFERROR(INDEX('产品报告-整理'!BV:BV,MATCH(产品建议!A48,'产品报告-整理'!BO:BO,0)),0),IFERROR(INDEX('产品报告-整理'!H:H,MATCH(产品建议!A48,'产品报告-整理'!A:A,0)),0))</f>
        <v/>
      </c>
      <c r="Z48" s="9" t="str">
        <f t="shared" si="3"/>
        <v/>
      </c>
      <c r="AA48" s="5" t="str">
        <f t="shared" si="1"/>
        <v/>
      </c>
      <c r="AB48" s="5" t="str">
        <f t="shared" si="2"/>
        <v/>
      </c>
      <c r="AC48" s="9"/>
      <c r="AD48" s="15" t="str">
        <f>IF($AD$1="  ",IFERROR(IF(AND(Y48="未推广",L48&gt;0),"加入P4P推广 ","")&amp;IF(AND(OR(W48="是",X48="是"),Y48=0),"优爆品加推广 ","")&amp;IF(AND(C48="N",L48&gt;0),"增加橱窗绑定 ","")&amp;IF(AND(OR(Z48&gt;$Z$1*4.5,AB48&gt;$AB$1*4.5),Y48&lt;&gt;0,Y48&gt;$AB$1*2,G48&gt;($G$1/$L$1)*1),"放弃P4P推广 ","")&amp;IF(AND(AB48&gt;$AB$1*1.2,AB48&lt;$AB$1*4.5,Y48&gt;0),"优化询盘成本 ","")&amp;IF(AND(Z48&gt;$Z$1*1.2,Z48&lt;$Z$1*4.5,Y48&gt;0),"优化商机成本 ","")&amp;IF(AND(Y48&lt;&gt;0,L48&gt;0,AB48&lt;$AB$1*1.2),"加大询盘获取 ","")&amp;IF(AND(Y48&lt;&gt;0,K48&gt;0,Z48&lt;$Z$1*1.2),"加大商机获取 ","")&amp;IF(AND(L48=0,C48="Y",G48&gt;($G$1/$L$1*1.5)),"解绑橱窗绑定 ",""),"请去左表粘贴源数据"),"")</f>
        <v/>
      </c>
      <c r="AE48" s="9"/>
      <c r="AF48" s="9"/>
      <c r="AG48" s="9"/>
      <c r="AH48" s="9"/>
      <c r="AI48" s="17"/>
      <c r="AJ48" s="17"/>
      <c r="AK48" s="17"/>
    </row>
    <row r="49" spans="1:37">
      <c r="A49" s="5" t="str">
        <f>IFERROR(HLOOKUP(A$2,'2.源数据-产品分析-全商品'!A$6:A$1000,ROW()-1,0),"")</f>
        <v/>
      </c>
      <c r="B49" s="5" t="str">
        <f>IFERROR(HLOOKUP(B$2,'2.源数据-产品分析-全商品'!B$6:B$1000,ROW()-1,0),"")</f>
        <v/>
      </c>
      <c r="C49" s="5" t="str">
        <f>CLEAN(IFERROR(HLOOKUP(C$2,'2.源数据-产品分析-全商品'!C$6:C$1000,ROW()-1,0),""))</f>
        <v/>
      </c>
      <c r="D49" s="5" t="str">
        <f>IFERROR(HLOOKUP(D$2,'2.源数据-产品分析-全商品'!D$6:D$1000,ROW()-1,0),"")</f>
        <v/>
      </c>
      <c r="E49" s="5" t="str">
        <f>IFERROR(HLOOKUP(E$2,'2.源数据-产品分析-全商品'!E$6:E$1000,ROW()-1,0),"")</f>
        <v/>
      </c>
      <c r="F49" s="5" t="str">
        <f>IFERROR(VALUE(HLOOKUP(F$2,'2.源数据-产品分析-全商品'!F$6:F$1000,ROW()-1,0)),"")</f>
        <v/>
      </c>
      <c r="G49" s="5" t="str">
        <f>IFERROR(VALUE(HLOOKUP(G$2,'2.源数据-产品分析-全商品'!G$6:G$1000,ROW()-1,0)),"")</f>
        <v/>
      </c>
      <c r="H49" s="5" t="str">
        <f>IFERROR(HLOOKUP(H$2,'2.源数据-产品分析-全商品'!H$6:H$1000,ROW()-1,0),"")</f>
        <v/>
      </c>
      <c r="I49" s="5" t="str">
        <f>IFERROR(VALUE(HLOOKUP(I$2,'2.源数据-产品分析-全商品'!I$6:I$1000,ROW()-1,0)),"")</f>
        <v/>
      </c>
      <c r="J49" s="60" t="str">
        <f>IFERROR(IF($J$2="","",INDEX('产品报告-整理'!G:G,MATCH(产品建议!A49,'产品报告-整理'!A:A,0))),"")</f>
        <v/>
      </c>
      <c r="K49" s="5" t="str">
        <f>IFERROR(IF($K$2="","",VALUE(INDEX('产品报告-整理'!E:E,MATCH(产品建议!A49,'产品报告-整理'!A:A,0)))),0)</f>
        <v/>
      </c>
      <c r="L49" s="5" t="str">
        <f>IFERROR(VALUE(HLOOKUP(L$2,'2.源数据-产品分析-全商品'!J$6:J$1000,ROW()-1,0)),"")</f>
        <v/>
      </c>
      <c r="M49" s="5" t="str">
        <f>IFERROR(VALUE(HLOOKUP(M$2,'2.源数据-产品分析-全商品'!K$6:K$1000,ROW()-1,0)),"")</f>
        <v/>
      </c>
      <c r="N49" s="5" t="str">
        <f>IFERROR(HLOOKUP(N$2,'2.源数据-产品分析-全商品'!L$6:L$1000,ROW()-1,0),"")</f>
        <v/>
      </c>
      <c r="O49" s="5" t="str">
        <f>IF($O$2='产品报告-整理'!$K$1,IFERROR(INDEX('产品报告-整理'!S:S,MATCH(产品建议!A49,'产品报告-整理'!L:L,0)),""),(IFERROR(VALUE(HLOOKUP(O$2,'2.源数据-产品分析-全商品'!M$6:M$1000,ROW()-1,0)),"")))</f>
        <v/>
      </c>
      <c r="P49" s="5" t="str">
        <f>IF($P$2='产品报告-整理'!$V$1,IFERROR(INDEX('产品报告-整理'!AD:AD,MATCH(产品建议!A49,'产品报告-整理'!W:W,0)),""),(IFERROR(VALUE(HLOOKUP(P$2,'2.源数据-产品分析-全商品'!N$6:N$1000,ROW()-1,0)),"")))</f>
        <v/>
      </c>
      <c r="Q49" s="5" t="str">
        <f>IF($Q$2='产品报告-整理'!$AG$1,IFERROR(INDEX('产品报告-整理'!AO:AO,MATCH(产品建议!A49,'产品报告-整理'!AH:AH,0)),""),(IFERROR(VALUE(HLOOKUP(Q$2,'2.源数据-产品分析-全商品'!O$6:O$1000,ROW()-1,0)),"")))</f>
        <v/>
      </c>
      <c r="R49" s="5" t="str">
        <f>IF($R$2='产品报告-整理'!$AR$1,IFERROR(INDEX('产品报告-整理'!AZ:AZ,MATCH(产品建议!A49,'产品报告-整理'!AS:AS,0)),""),(IFERROR(VALUE(HLOOKUP(R$2,'2.源数据-产品分析-全商品'!P$6:P$1000,ROW()-1,0)),"")))</f>
        <v/>
      </c>
      <c r="S49" s="5" t="str">
        <f>IF($S$2='产品报告-整理'!$BC$1,IFERROR(INDEX('产品报告-整理'!BK:BK,MATCH(产品建议!A49,'产品报告-整理'!BD:BD,0)),""),(IFERROR(VALUE(HLOOKUP(S$2,'2.源数据-产品分析-全商品'!Q$6:Q$1000,ROW()-1,0)),"")))</f>
        <v/>
      </c>
      <c r="T49" s="5" t="str">
        <f>IFERROR(HLOOKUP("产品负责人",'2.源数据-产品分析-全商品'!R$6:R$1000,ROW()-1,0),"")</f>
        <v/>
      </c>
      <c r="U49" s="5" t="str">
        <f>IFERROR(VALUE(HLOOKUP(U$2,'2.源数据-产品分析-全商品'!S$6:S$1000,ROW()-1,0)),"")</f>
        <v/>
      </c>
      <c r="V49" s="5" t="str">
        <f>IFERROR(VALUE(HLOOKUP(V$2,'2.源数据-产品分析-全商品'!T$6:T$1000,ROW()-1,0)),"")</f>
        <v/>
      </c>
      <c r="W49" s="5" t="str">
        <f>IF(OR($A$3=""),"",IF(OR($W$2="优爆品"),(IF(COUNTIF('2-2.源数据-产品分析-优品'!A:A,产品建议!A49)&gt;0,"是","")&amp;IF(COUNTIF('2-3.源数据-产品分析-爆品'!A:A,产品建议!A49)&gt;0,"是","")),IF(OR($W$2="P4P点击量"),((IFERROR(INDEX('产品报告-整理'!D:D,MATCH(产品建议!A49,'产品报告-整理'!A:A,0)),""))),((IF(COUNTIF('2-2.源数据-产品分析-优品'!A:A,产品建议!A49)&gt;0,"是",""))))))</f>
        <v/>
      </c>
      <c r="X49" s="5" t="str">
        <f>IF(OR($A$3=""),"",IF(OR($W$2="优爆品"),((IFERROR(INDEX('产品报告-整理'!D:D,MATCH(产品建议!A49,'产品报告-整理'!A:A,0)),"")&amp;" → "&amp;(IFERROR(TEXT(INDEX('产品报告-整理'!D:D,MATCH(产品建议!A49,'产品报告-整理'!A:A,0))/G49,"0%"),"")))),IF(OR($W$2="P4P点击量"),((IF($W$2="P4P点击量",IFERROR(TEXT(W49/G49,"0%"),"")))),(((IF(COUNTIF('2-3.源数据-产品分析-爆品'!A:A,产品建议!A49)&gt;0,"是","")))))))</f>
        <v/>
      </c>
      <c r="Y49" s="9" t="str">
        <f>IF(AND($Y$2="直通车总消费",'产品报告-整理'!$BN$1="推荐广告"),IFERROR(INDEX('产品报告-整理'!H:H,MATCH(产品建议!A49,'产品报告-整理'!A:A,0)),0)+IFERROR(INDEX('产品报告-整理'!BV:BV,MATCH(产品建议!A49,'产品报告-整理'!BO:BO,0)),0),IFERROR(INDEX('产品报告-整理'!H:H,MATCH(产品建议!A49,'产品报告-整理'!A:A,0)),0))</f>
        <v/>
      </c>
      <c r="Z49" s="9" t="str">
        <f t="shared" si="3"/>
        <v/>
      </c>
      <c r="AA49" s="5" t="str">
        <f t="shared" si="1"/>
        <v/>
      </c>
      <c r="AB49" s="5" t="str">
        <f t="shared" si="2"/>
        <v/>
      </c>
      <c r="AC49" s="9"/>
      <c r="AD49" s="15" t="str">
        <f>IF($AD$1="  ",IFERROR(IF(AND(Y49="未推广",L49&gt;0),"加入P4P推广 ","")&amp;IF(AND(OR(W49="是",X49="是"),Y49=0),"优爆品加推广 ","")&amp;IF(AND(C49="N",L49&gt;0),"增加橱窗绑定 ","")&amp;IF(AND(OR(Z49&gt;$Z$1*4.5,AB49&gt;$AB$1*4.5),Y49&lt;&gt;0,Y49&gt;$AB$1*2,G49&gt;($G$1/$L$1)*1),"放弃P4P推广 ","")&amp;IF(AND(AB49&gt;$AB$1*1.2,AB49&lt;$AB$1*4.5,Y49&gt;0),"优化询盘成本 ","")&amp;IF(AND(Z49&gt;$Z$1*1.2,Z49&lt;$Z$1*4.5,Y49&gt;0),"优化商机成本 ","")&amp;IF(AND(Y49&lt;&gt;0,L49&gt;0,AB49&lt;$AB$1*1.2),"加大询盘获取 ","")&amp;IF(AND(Y49&lt;&gt;0,K49&gt;0,Z49&lt;$Z$1*1.2),"加大商机获取 ","")&amp;IF(AND(L49=0,C49="Y",G49&gt;($G$1/$L$1*1.5)),"解绑橱窗绑定 ",""),"请去左表粘贴源数据"),"")</f>
        <v/>
      </c>
      <c r="AE49" s="9"/>
      <c r="AF49" s="9"/>
      <c r="AG49" s="9"/>
      <c r="AH49" s="9"/>
      <c r="AI49" s="17"/>
      <c r="AJ49" s="17"/>
      <c r="AK49" s="17"/>
    </row>
    <row r="50" spans="1:37">
      <c r="A50" s="5" t="str">
        <f>IFERROR(HLOOKUP(A$2,'2.源数据-产品分析-全商品'!A$6:A$1000,ROW()-1,0),"")</f>
        <v/>
      </c>
      <c r="B50" s="5" t="str">
        <f>IFERROR(HLOOKUP(B$2,'2.源数据-产品分析-全商品'!B$6:B$1000,ROW()-1,0),"")</f>
        <v/>
      </c>
      <c r="C50" s="5" t="str">
        <f>CLEAN(IFERROR(HLOOKUP(C$2,'2.源数据-产品分析-全商品'!C$6:C$1000,ROW()-1,0),""))</f>
        <v/>
      </c>
      <c r="D50" s="5" t="str">
        <f>IFERROR(HLOOKUP(D$2,'2.源数据-产品分析-全商品'!D$6:D$1000,ROW()-1,0),"")</f>
        <v/>
      </c>
      <c r="E50" s="5" t="str">
        <f>IFERROR(HLOOKUP(E$2,'2.源数据-产品分析-全商品'!E$6:E$1000,ROW()-1,0),"")</f>
        <v/>
      </c>
      <c r="F50" s="5" t="str">
        <f>IFERROR(VALUE(HLOOKUP(F$2,'2.源数据-产品分析-全商品'!F$6:F$1000,ROW()-1,0)),"")</f>
        <v/>
      </c>
      <c r="G50" s="5" t="str">
        <f>IFERROR(VALUE(HLOOKUP(G$2,'2.源数据-产品分析-全商品'!G$6:G$1000,ROW()-1,0)),"")</f>
        <v/>
      </c>
      <c r="H50" s="5" t="str">
        <f>IFERROR(HLOOKUP(H$2,'2.源数据-产品分析-全商品'!H$6:H$1000,ROW()-1,0),"")</f>
        <v/>
      </c>
      <c r="I50" s="5" t="str">
        <f>IFERROR(VALUE(HLOOKUP(I$2,'2.源数据-产品分析-全商品'!I$6:I$1000,ROW()-1,0)),"")</f>
        <v/>
      </c>
      <c r="J50" s="60" t="str">
        <f>IFERROR(IF($J$2="","",INDEX('产品报告-整理'!G:G,MATCH(产品建议!A50,'产品报告-整理'!A:A,0))),"")</f>
        <v/>
      </c>
      <c r="K50" s="5" t="str">
        <f>IFERROR(IF($K$2="","",VALUE(INDEX('产品报告-整理'!E:E,MATCH(产品建议!A50,'产品报告-整理'!A:A,0)))),0)</f>
        <v/>
      </c>
      <c r="L50" s="5" t="str">
        <f>IFERROR(VALUE(HLOOKUP(L$2,'2.源数据-产品分析-全商品'!J$6:J$1000,ROW()-1,0)),"")</f>
        <v/>
      </c>
      <c r="M50" s="5" t="str">
        <f>IFERROR(VALUE(HLOOKUP(M$2,'2.源数据-产品分析-全商品'!K$6:K$1000,ROW()-1,0)),"")</f>
        <v/>
      </c>
      <c r="N50" s="5" t="str">
        <f>IFERROR(HLOOKUP(N$2,'2.源数据-产品分析-全商品'!L$6:L$1000,ROW()-1,0),"")</f>
        <v/>
      </c>
      <c r="O50" s="5" t="str">
        <f>IF($O$2='产品报告-整理'!$K$1,IFERROR(INDEX('产品报告-整理'!S:S,MATCH(产品建议!A50,'产品报告-整理'!L:L,0)),""),(IFERROR(VALUE(HLOOKUP(O$2,'2.源数据-产品分析-全商品'!M$6:M$1000,ROW()-1,0)),"")))</f>
        <v/>
      </c>
      <c r="P50" s="5" t="str">
        <f>IF($P$2='产品报告-整理'!$V$1,IFERROR(INDEX('产品报告-整理'!AD:AD,MATCH(产品建议!A50,'产品报告-整理'!W:W,0)),""),(IFERROR(VALUE(HLOOKUP(P$2,'2.源数据-产品分析-全商品'!N$6:N$1000,ROW()-1,0)),"")))</f>
        <v/>
      </c>
      <c r="Q50" s="5" t="str">
        <f>IF($Q$2='产品报告-整理'!$AG$1,IFERROR(INDEX('产品报告-整理'!AO:AO,MATCH(产品建议!A50,'产品报告-整理'!AH:AH,0)),""),(IFERROR(VALUE(HLOOKUP(Q$2,'2.源数据-产品分析-全商品'!O$6:O$1000,ROW()-1,0)),"")))</f>
        <v/>
      </c>
      <c r="R50" s="5" t="str">
        <f>IF($R$2='产品报告-整理'!$AR$1,IFERROR(INDEX('产品报告-整理'!AZ:AZ,MATCH(产品建议!A50,'产品报告-整理'!AS:AS,0)),""),(IFERROR(VALUE(HLOOKUP(R$2,'2.源数据-产品分析-全商品'!P$6:P$1000,ROW()-1,0)),"")))</f>
        <v/>
      </c>
      <c r="S50" s="5" t="str">
        <f>IF($S$2='产品报告-整理'!$BC$1,IFERROR(INDEX('产品报告-整理'!BK:BK,MATCH(产品建议!A50,'产品报告-整理'!BD:BD,0)),""),(IFERROR(VALUE(HLOOKUP(S$2,'2.源数据-产品分析-全商品'!Q$6:Q$1000,ROW()-1,0)),"")))</f>
        <v/>
      </c>
      <c r="T50" s="5" t="str">
        <f>IFERROR(HLOOKUP("产品负责人",'2.源数据-产品分析-全商品'!R$6:R$1000,ROW()-1,0),"")</f>
        <v/>
      </c>
      <c r="U50" s="5" t="str">
        <f>IFERROR(VALUE(HLOOKUP(U$2,'2.源数据-产品分析-全商品'!S$6:S$1000,ROW()-1,0)),"")</f>
        <v/>
      </c>
      <c r="V50" s="5" t="str">
        <f>IFERROR(VALUE(HLOOKUP(V$2,'2.源数据-产品分析-全商品'!T$6:T$1000,ROW()-1,0)),"")</f>
        <v/>
      </c>
      <c r="W50" s="5" t="str">
        <f>IF(OR($A$3=""),"",IF(OR($W$2="优爆品"),(IF(COUNTIF('2-2.源数据-产品分析-优品'!A:A,产品建议!A50)&gt;0,"是","")&amp;IF(COUNTIF('2-3.源数据-产品分析-爆品'!A:A,产品建议!A50)&gt;0,"是","")),IF(OR($W$2="P4P点击量"),((IFERROR(INDEX('产品报告-整理'!D:D,MATCH(产品建议!A50,'产品报告-整理'!A:A,0)),""))),((IF(COUNTIF('2-2.源数据-产品分析-优品'!A:A,产品建议!A50)&gt;0,"是",""))))))</f>
        <v/>
      </c>
      <c r="X50" s="5" t="str">
        <f>IF(OR($A$3=""),"",IF(OR($W$2="优爆品"),((IFERROR(INDEX('产品报告-整理'!D:D,MATCH(产品建议!A50,'产品报告-整理'!A:A,0)),"")&amp;" → "&amp;(IFERROR(TEXT(INDEX('产品报告-整理'!D:D,MATCH(产品建议!A50,'产品报告-整理'!A:A,0))/G50,"0%"),"")))),IF(OR($W$2="P4P点击量"),((IF($W$2="P4P点击量",IFERROR(TEXT(W50/G50,"0%"),"")))),(((IF(COUNTIF('2-3.源数据-产品分析-爆品'!A:A,产品建议!A50)&gt;0,"是","")))))))</f>
        <v/>
      </c>
      <c r="Y50" s="9" t="str">
        <f>IF(AND($Y$2="直通车总消费",'产品报告-整理'!$BN$1="推荐广告"),IFERROR(INDEX('产品报告-整理'!H:H,MATCH(产品建议!A50,'产品报告-整理'!A:A,0)),0)+IFERROR(INDEX('产品报告-整理'!BV:BV,MATCH(产品建议!A50,'产品报告-整理'!BO:BO,0)),0),IFERROR(INDEX('产品报告-整理'!H:H,MATCH(产品建议!A50,'产品报告-整理'!A:A,0)),0))</f>
        <v/>
      </c>
      <c r="Z50" s="9" t="str">
        <f t="shared" si="3"/>
        <v/>
      </c>
      <c r="AA50" s="5" t="str">
        <f t="shared" si="1"/>
        <v/>
      </c>
      <c r="AB50" s="5" t="str">
        <f t="shared" si="2"/>
        <v/>
      </c>
      <c r="AC50" s="9"/>
      <c r="AD50" s="15" t="str">
        <f>IF($AD$1="  ",IFERROR(IF(AND(Y50="未推广",L50&gt;0),"加入P4P推广 ","")&amp;IF(AND(OR(W50="是",X50="是"),Y50=0),"优爆品加推广 ","")&amp;IF(AND(C50="N",L50&gt;0),"增加橱窗绑定 ","")&amp;IF(AND(OR(Z50&gt;$Z$1*4.5,AB50&gt;$AB$1*4.5),Y50&lt;&gt;0,Y50&gt;$AB$1*2,G50&gt;($G$1/$L$1)*1),"放弃P4P推广 ","")&amp;IF(AND(AB50&gt;$AB$1*1.2,AB50&lt;$AB$1*4.5,Y50&gt;0),"优化询盘成本 ","")&amp;IF(AND(Z50&gt;$Z$1*1.2,Z50&lt;$Z$1*4.5,Y50&gt;0),"优化商机成本 ","")&amp;IF(AND(Y50&lt;&gt;0,L50&gt;0,AB50&lt;$AB$1*1.2),"加大询盘获取 ","")&amp;IF(AND(Y50&lt;&gt;0,K50&gt;0,Z50&lt;$Z$1*1.2),"加大商机获取 ","")&amp;IF(AND(L50=0,C50="Y",G50&gt;($G$1/$L$1*1.5)),"解绑橱窗绑定 ",""),"请去左表粘贴源数据"),"")</f>
        <v/>
      </c>
      <c r="AE50" s="9"/>
      <c r="AF50" s="9"/>
      <c r="AG50" s="9"/>
      <c r="AH50" s="9"/>
      <c r="AI50" s="17"/>
      <c r="AJ50" s="17"/>
      <c r="AK50" s="17"/>
    </row>
    <row r="51" spans="1:37">
      <c r="A51" s="5" t="str">
        <f>IFERROR(HLOOKUP(A$2,'2.源数据-产品分析-全商品'!A$6:A$1000,ROW()-1,0),"")</f>
        <v/>
      </c>
      <c r="B51" s="5" t="str">
        <f>IFERROR(HLOOKUP(B$2,'2.源数据-产品分析-全商品'!B$6:B$1000,ROW()-1,0),"")</f>
        <v/>
      </c>
      <c r="C51" s="5" t="str">
        <f>CLEAN(IFERROR(HLOOKUP(C$2,'2.源数据-产品分析-全商品'!C$6:C$1000,ROW()-1,0),""))</f>
        <v/>
      </c>
      <c r="D51" s="5" t="str">
        <f>IFERROR(HLOOKUP(D$2,'2.源数据-产品分析-全商品'!D$6:D$1000,ROW()-1,0),"")</f>
        <v/>
      </c>
      <c r="E51" s="5" t="str">
        <f>IFERROR(HLOOKUP(E$2,'2.源数据-产品分析-全商品'!E$6:E$1000,ROW()-1,0),"")</f>
        <v/>
      </c>
      <c r="F51" s="5" t="str">
        <f>IFERROR(VALUE(HLOOKUP(F$2,'2.源数据-产品分析-全商品'!F$6:F$1000,ROW()-1,0)),"")</f>
        <v/>
      </c>
      <c r="G51" s="5" t="str">
        <f>IFERROR(VALUE(HLOOKUP(G$2,'2.源数据-产品分析-全商品'!G$6:G$1000,ROW()-1,0)),"")</f>
        <v/>
      </c>
      <c r="H51" s="5" t="str">
        <f>IFERROR(HLOOKUP(H$2,'2.源数据-产品分析-全商品'!H$6:H$1000,ROW()-1,0),"")</f>
        <v/>
      </c>
      <c r="I51" s="5" t="str">
        <f>IFERROR(VALUE(HLOOKUP(I$2,'2.源数据-产品分析-全商品'!I$6:I$1000,ROW()-1,0)),"")</f>
        <v/>
      </c>
      <c r="J51" s="60" t="str">
        <f>IFERROR(IF($J$2="","",INDEX('产品报告-整理'!G:G,MATCH(产品建议!A51,'产品报告-整理'!A:A,0))),"")</f>
        <v/>
      </c>
      <c r="K51" s="5" t="str">
        <f>IFERROR(IF($K$2="","",VALUE(INDEX('产品报告-整理'!E:E,MATCH(产品建议!A51,'产品报告-整理'!A:A,0)))),0)</f>
        <v/>
      </c>
      <c r="L51" s="5" t="str">
        <f>IFERROR(VALUE(HLOOKUP(L$2,'2.源数据-产品分析-全商品'!J$6:J$1000,ROW()-1,0)),"")</f>
        <v/>
      </c>
      <c r="M51" s="5" t="str">
        <f>IFERROR(VALUE(HLOOKUP(M$2,'2.源数据-产品分析-全商品'!K$6:K$1000,ROW()-1,0)),"")</f>
        <v/>
      </c>
      <c r="N51" s="5" t="str">
        <f>IFERROR(HLOOKUP(N$2,'2.源数据-产品分析-全商品'!L$6:L$1000,ROW()-1,0),"")</f>
        <v/>
      </c>
      <c r="O51" s="5" t="str">
        <f>IF($O$2='产品报告-整理'!$K$1,IFERROR(INDEX('产品报告-整理'!S:S,MATCH(产品建议!A51,'产品报告-整理'!L:L,0)),""),(IFERROR(VALUE(HLOOKUP(O$2,'2.源数据-产品分析-全商品'!M$6:M$1000,ROW()-1,0)),"")))</f>
        <v/>
      </c>
      <c r="P51" s="5" t="str">
        <f>IF($P$2='产品报告-整理'!$V$1,IFERROR(INDEX('产品报告-整理'!AD:AD,MATCH(产品建议!A51,'产品报告-整理'!W:W,0)),""),(IFERROR(VALUE(HLOOKUP(P$2,'2.源数据-产品分析-全商品'!N$6:N$1000,ROW()-1,0)),"")))</f>
        <v/>
      </c>
      <c r="Q51" s="5" t="str">
        <f>IF($Q$2='产品报告-整理'!$AG$1,IFERROR(INDEX('产品报告-整理'!AO:AO,MATCH(产品建议!A51,'产品报告-整理'!AH:AH,0)),""),(IFERROR(VALUE(HLOOKUP(Q$2,'2.源数据-产品分析-全商品'!O$6:O$1000,ROW()-1,0)),"")))</f>
        <v/>
      </c>
      <c r="R51" s="5" t="str">
        <f>IF($R$2='产品报告-整理'!$AR$1,IFERROR(INDEX('产品报告-整理'!AZ:AZ,MATCH(产品建议!A51,'产品报告-整理'!AS:AS,0)),""),(IFERROR(VALUE(HLOOKUP(R$2,'2.源数据-产品分析-全商品'!P$6:P$1000,ROW()-1,0)),"")))</f>
        <v/>
      </c>
      <c r="S51" s="5" t="str">
        <f>IF($S$2='产品报告-整理'!$BC$1,IFERROR(INDEX('产品报告-整理'!BK:BK,MATCH(产品建议!A51,'产品报告-整理'!BD:BD,0)),""),(IFERROR(VALUE(HLOOKUP(S$2,'2.源数据-产品分析-全商品'!Q$6:Q$1000,ROW()-1,0)),"")))</f>
        <v/>
      </c>
      <c r="T51" s="5" t="str">
        <f>IFERROR(HLOOKUP("产品负责人",'2.源数据-产品分析-全商品'!R$6:R$1000,ROW()-1,0),"")</f>
        <v/>
      </c>
      <c r="U51" s="5" t="str">
        <f>IFERROR(VALUE(HLOOKUP(U$2,'2.源数据-产品分析-全商品'!S$6:S$1000,ROW()-1,0)),"")</f>
        <v/>
      </c>
      <c r="V51" s="5" t="str">
        <f>IFERROR(VALUE(HLOOKUP(V$2,'2.源数据-产品分析-全商品'!T$6:T$1000,ROW()-1,0)),"")</f>
        <v/>
      </c>
      <c r="W51" s="5" t="str">
        <f>IF(OR($A$3=""),"",IF(OR($W$2="优爆品"),(IF(COUNTIF('2-2.源数据-产品分析-优品'!A:A,产品建议!A51)&gt;0,"是","")&amp;IF(COUNTIF('2-3.源数据-产品分析-爆品'!A:A,产品建议!A51)&gt;0,"是","")),IF(OR($W$2="P4P点击量"),((IFERROR(INDEX('产品报告-整理'!D:D,MATCH(产品建议!A51,'产品报告-整理'!A:A,0)),""))),((IF(COUNTIF('2-2.源数据-产品分析-优品'!A:A,产品建议!A51)&gt;0,"是",""))))))</f>
        <v/>
      </c>
      <c r="X51" s="5" t="str">
        <f>IF(OR($A$3=""),"",IF(OR($W$2="优爆品"),((IFERROR(INDEX('产品报告-整理'!D:D,MATCH(产品建议!A51,'产品报告-整理'!A:A,0)),"")&amp;" → "&amp;(IFERROR(TEXT(INDEX('产品报告-整理'!D:D,MATCH(产品建议!A51,'产品报告-整理'!A:A,0))/G51,"0%"),"")))),IF(OR($W$2="P4P点击量"),((IF($W$2="P4P点击量",IFERROR(TEXT(W51/G51,"0%"),"")))),(((IF(COUNTIF('2-3.源数据-产品分析-爆品'!A:A,产品建议!A51)&gt;0,"是","")))))))</f>
        <v/>
      </c>
      <c r="Y51" s="9" t="str">
        <f>IF(AND($Y$2="直通车总消费",'产品报告-整理'!$BN$1="推荐广告"),IFERROR(INDEX('产品报告-整理'!H:H,MATCH(产品建议!A51,'产品报告-整理'!A:A,0)),0)+IFERROR(INDEX('产品报告-整理'!BV:BV,MATCH(产品建议!A51,'产品报告-整理'!BO:BO,0)),0),IFERROR(INDEX('产品报告-整理'!H:H,MATCH(产品建议!A51,'产品报告-整理'!A:A,0)),0))</f>
        <v/>
      </c>
      <c r="Z51" s="9" t="str">
        <f t="shared" si="3"/>
        <v/>
      </c>
      <c r="AA51" s="5" t="str">
        <f t="shared" si="1"/>
        <v/>
      </c>
      <c r="AB51" s="5" t="str">
        <f t="shared" si="2"/>
        <v/>
      </c>
      <c r="AC51" s="9"/>
      <c r="AD51" s="15" t="str">
        <f>IF($AD$1="  ",IFERROR(IF(AND(Y51="未推广",L51&gt;0),"加入P4P推广 ","")&amp;IF(AND(OR(W51="是",X51="是"),Y51=0),"优爆品加推广 ","")&amp;IF(AND(C51="N",L51&gt;0),"增加橱窗绑定 ","")&amp;IF(AND(OR(Z51&gt;$Z$1*4.5,AB51&gt;$AB$1*4.5),Y51&lt;&gt;0,Y51&gt;$AB$1*2,G51&gt;($G$1/$L$1)*1),"放弃P4P推广 ","")&amp;IF(AND(AB51&gt;$AB$1*1.2,AB51&lt;$AB$1*4.5,Y51&gt;0),"优化询盘成本 ","")&amp;IF(AND(Z51&gt;$Z$1*1.2,Z51&lt;$Z$1*4.5,Y51&gt;0),"优化商机成本 ","")&amp;IF(AND(Y51&lt;&gt;0,L51&gt;0,AB51&lt;$AB$1*1.2),"加大询盘获取 ","")&amp;IF(AND(Y51&lt;&gt;0,K51&gt;0,Z51&lt;$Z$1*1.2),"加大商机获取 ","")&amp;IF(AND(L51=0,C51="Y",G51&gt;($G$1/$L$1*1.5)),"解绑橱窗绑定 ",""),"请去左表粘贴源数据"),"")</f>
        <v/>
      </c>
      <c r="AE51" s="9"/>
      <c r="AF51" s="9"/>
      <c r="AG51" s="9"/>
      <c r="AH51" s="9"/>
      <c r="AI51" s="17"/>
      <c r="AJ51" s="17"/>
      <c r="AK51" s="17"/>
    </row>
    <row r="52" spans="1:37">
      <c r="A52" s="5" t="str">
        <f>IFERROR(HLOOKUP(A$2,'2.源数据-产品分析-全商品'!A$6:A$1000,ROW()-1,0),"")</f>
        <v/>
      </c>
      <c r="B52" s="5" t="str">
        <f>IFERROR(HLOOKUP(B$2,'2.源数据-产品分析-全商品'!B$6:B$1000,ROW()-1,0),"")</f>
        <v/>
      </c>
      <c r="C52" s="5" t="str">
        <f>CLEAN(IFERROR(HLOOKUP(C$2,'2.源数据-产品分析-全商品'!C$6:C$1000,ROW()-1,0),""))</f>
        <v/>
      </c>
      <c r="D52" s="5" t="str">
        <f>IFERROR(HLOOKUP(D$2,'2.源数据-产品分析-全商品'!D$6:D$1000,ROW()-1,0),"")</f>
        <v/>
      </c>
      <c r="E52" s="5" t="str">
        <f>IFERROR(HLOOKUP(E$2,'2.源数据-产品分析-全商品'!E$6:E$1000,ROW()-1,0),"")</f>
        <v/>
      </c>
      <c r="F52" s="5" t="str">
        <f>IFERROR(VALUE(HLOOKUP(F$2,'2.源数据-产品分析-全商品'!F$6:F$1000,ROW()-1,0)),"")</f>
        <v/>
      </c>
      <c r="G52" s="5" t="str">
        <f>IFERROR(VALUE(HLOOKUP(G$2,'2.源数据-产品分析-全商品'!G$6:G$1000,ROW()-1,0)),"")</f>
        <v/>
      </c>
      <c r="H52" s="5" t="str">
        <f>IFERROR(HLOOKUP(H$2,'2.源数据-产品分析-全商品'!H$6:H$1000,ROW()-1,0),"")</f>
        <v/>
      </c>
      <c r="I52" s="5" t="str">
        <f>IFERROR(VALUE(HLOOKUP(I$2,'2.源数据-产品分析-全商品'!I$6:I$1000,ROW()-1,0)),"")</f>
        <v/>
      </c>
      <c r="J52" s="60" t="str">
        <f>IFERROR(IF($J$2="","",INDEX('产品报告-整理'!G:G,MATCH(产品建议!A52,'产品报告-整理'!A:A,0))),"")</f>
        <v/>
      </c>
      <c r="K52" s="5" t="str">
        <f>IFERROR(IF($K$2="","",VALUE(INDEX('产品报告-整理'!E:E,MATCH(产品建议!A52,'产品报告-整理'!A:A,0)))),0)</f>
        <v/>
      </c>
      <c r="L52" s="5" t="str">
        <f>IFERROR(VALUE(HLOOKUP(L$2,'2.源数据-产品分析-全商品'!J$6:J$1000,ROW()-1,0)),"")</f>
        <v/>
      </c>
      <c r="M52" s="5" t="str">
        <f>IFERROR(VALUE(HLOOKUP(M$2,'2.源数据-产品分析-全商品'!K$6:K$1000,ROW()-1,0)),"")</f>
        <v/>
      </c>
      <c r="N52" s="5" t="str">
        <f>IFERROR(HLOOKUP(N$2,'2.源数据-产品分析-全商品'!L$6:L$1000,ROW()-1,0),"")</f>
        <v/>
      </c>
      <c r="O52" s="5" t="str">
        <f>IF($O$2='产品报告-整理'!$K$1,IFERROR(INDEX('产品报告-整理'!S:S,MATCH(产品建议!A52,'产品报告-整理'!L:L,0)),""),(IFERROR(VALUE(HLOOKUP(O$2,'2.源数据-产品分析-全商品'!M$6:M$1000,ROW()-1,0)),"")))</f>
        <v/>
      </c>
      <c r="P52" s="5" t="str">
        <f>IF($P$2='产品报告-整理'!$V$1,IFERROR(INDEX('产品报告-整理'!AD:AD,MATCH(产品建议!A52,'产品报告-整理'!W:W,0)),""),(IFERROR(VALUE(HLOOKUP(P$2,'2.源数据-产品分析-全商品'!N$6:N$1000,ROW()-1,0)),"")))</f>
        <v/>
      </c>
      <c r="Q52" s="5" t="str">
        <f>IF($Q$2='产品报告-整理'!$AG$1,IFERROR(INDEX('产品报告-整理'!AO:AO,MATCH(产品建议!A52,'产品报告-整理'!AH:AH,0)),""),(IFERROR(VALUE(HLOOKUP(Q$2,'2.源数据-产品分析-全商品'!O$6:O$1000,ROW()-1,0)),"")))</f>
        <v/>
      </c>
      <c r="R52" s="5" t="str">
        <f>IF($R$2='产品报告-整理'!$AR$1,IFERROR(INDEX('产品报告-整理'!AZ:AZ,MATCH(产品建议!A52,'产品报告-整理'!AS:AS,0)),""),(IFERROR(VALUE(HLOOKUP(R$2,'2.源数据-产品分析-全商品'!P$6:P$1000,ROW()-1,0)),"")))</f>
        <v/>
      </c>
      <c r="S52" s="5" t="str">
        <f>IF($S$2='产品报告-整理'!$BC$1,IFERROR(INDEX('产品报告-整理'!BK:BK,MATCH(产品建议!A52,'产品报告-整理'!BD:BD,0)),""),(IFERROR(VALUE(HLOOKUP(S$2,'2.源数据-产品分析-全商品'!Q$6:Q$1000,ROW()-1,0)),"")))</f>
        <v/>
      </c>
      <c r="T52" s="5" t="str">
        <f>IFERROR(HLOOKUP("产品负责人",'2.源数据-产品分析-全商品'!R$6:R$1000,ROW()-1,0),"")</f>
        <v/>
      </c>
      <c r="U52" s="5" t="str">
        <f>IFERROR(VALUE(HLOOKUP(U$2,'2.源数据-产品分析-全商品'!S$6:S$1000,ROW()-1,0)),"")</f>
        <v/>
      </c>
      <c r="V52" s="5" t="str">
        <f>IFERROR(VALUE(HLOOKUP(V$2,'2.源数据-产品分析-全商品'!T$6:T$1000,ROW()-1,0)),"")</f>
        <v/>
      </c>
      <c r="W52" s="5" t="str">
        <f>IF(OR($A$3=""),"",IF(OR($W$2="优爆品"),(IF(COUNTIF('2-2.源数据-产品分析-优品'!A:A,产品建议!A52)&gt;0,"是","")&amp;IF(COUNTIF('2-3.源数据-产品分析-爆品'!A:A,产品建议!A52)&gt;0,"是","")),IF(OR($W$2="P4P点击量"),((IFERROR(INDEX('产品报告-整理'!D:D,MATCH(产品建议!A52,'产品报告-整理'!A:A,0)),""))),((IF(COUNTIF('2-2.源数据-产品分析-优品'!A:A,产品建议!A52)&gt;0,"是",""))))))</f>
        <v/>
      </c>
      <c r="X52" s="5" t="str">
        <f>IF(OR($A$3=""),"",IF(OR($W$2="优爆品"),((IFERROR(INDEX('产品报告-整理'!D:D,MATCH(产品建议!A52,'产品报告-整理'!A:A,0)),"")&amp;" → "&amp;(IFERROR(TEXT(INDEX('产品报告-整理'!D:D,MATCH(产品建议!A52,'产品报告-整理'!A:A,0))/G52,"0%"),"")))),IF(OR($W$2="P4P点击量"),((IF($W$2="P4P点击量",IFERROR(TEXT(W52/G52,"0%"),"")))),(((IF(COUNTIF('2-3.源数据-产品分析-爆品'!A:A,产品建议!A52)&gt;0,"是","")))))))</f>
        <v/>
      </c>
      <c r="Y52" s="9" t="str">
        <f>IF(AND($Y$2="直通车总消费",'产品报告-整理'!$BN$1="推荐广告"),IFERROR(INDEX('产品报告-整理'!H:H,MATCH(产品建议!A52,'产品报告-整理'!A:A,0)),0)+IFERROR(INDEX('产品报告-整理'!BV:BV,MATCH(产品建议!A52,'产品报告-整理'!BO:BO,0)),0),IFERROR(INDEX('产品报告-整理'!H:H,MATCH(产品建议!A52,'产品报告-整理'!A:A,0)),0))</f>
        <v/>
      </c>
      <c r="Z52" s="9" t="str">
        <f t="shared" si="3"/>
        <v/>
      </c>
      <c r="AA52" s="5" t="str">
        <f t="shared" si="1"/>
        <v/>
      </c>
      <c r="AB52" s="5" t="str">
        <f t="shared" si="2"/>
        <v/>
      </c>
      <c r="AC52" s="9"/>
      <c r="AD52" s="15" t="str">
        <f>IF($AD$1="  ",IFERROR(IF(AND(Y52="未推广",L52&gt;0),"加入P4P推广 ","")&amp;IF(AND(OR(W52="是",X52="是"),Y52=0),"优爆品加推广 ","")&amp;IF(AND(C52="N",L52&gt;0),"增加橱窗绑定 ","")&amp;IF(AND(OR(Z52&gt;$Z$1*4.5,AB52&gt;$AB$1*4.5),Y52&lt;&gt;0,Y52&gt;$AB$1*2,G52&gt;($G$1/$L$1)*1),"放弃P4P推广 ","")&amp;IF(AND(AB52&gt;$AB$1*1.2,AB52&lt;$AB$1*4.5,Y52&gt;0),"优化询盘成本 ","")&amp;IF(AND(Z52&gt;$Z$1*1.2,Z52&lt;$Z$1*4.5,Y52&gt;0),"优化商机成本 ","")&amp;IF(AND(Y52&lt;&gt;0,L52&gt;0,AB52&lt;$AB$1*1.2),"加大询盘获取 ","")&amp;IF(AND(Y52&lt;&gt;0,K52&gt;0,Z52&lt;$Z$1*1.2),"加大商机获取 ","")&amp;IF(AND(L52=0,C52="Y",G52&gt;($G$1/$L$1*1.5)),"解绑橱窗绑定 ",""),"请去左表粘贴源数据"),"")</f>
        <v/>
      </c>
      <c r="AE52" s="9"/>
      <c r="AF52" s="9"/>
      <c r="AG52" s="9"/>
      <c r="AH52" s="9"/>
      <c r="AI52" s="17"/>
      <c r="AJ52" s="17"/>
      <c r="AK52" s="17"/>
    </row>
    <row r="53" spans="1:37">
      <c r="A53" s="5" t="str">
        <f>IFERROR(HLOOKUP(A$2,'2.源数据-产品分析-全商品'!A$6:A$1000,ROW()-1,0),"")</f>
        <v/>
      </c>
      <c r="B53" s="5" t="str">
        <f>IFERROR(HLOOKUP(B$2,'2.源数据-产品分析-全商品'!B$6:B$1000,ROW()-1,0),"")</f>
        <v/>
      </c>
      <c r="C53" s="5" t="str">
        <f>CLEAN(IFERROR(HLOOKUP(C$2,'2.源数据-产品分析-全商品'!C$6:C$1000,ROW()-1,0),""))</f>
        <v/>
      </c>
      <c r="D53" s="5" t="str">
        <f>IFERROR(HLOOKUP(D$2,'2.源数据-产品分析-全商品'!D$6:D$1000,ROW()-1,0),"")</f>
        <v/>
      </c>
      <c r="E53" s="5" t="str">
        <f>IFERROR(HLOOKUP(E$2,'2.源数据-产品分析-全商品'!E$6:E$1000,ROW()-1,0),"")</f>
        <v/>
      </c>
      <c r="F53" s="5" t="str">
        <f>IFERROR(VALUE(HLOOKUP(F$2,'2.源数据-产品分析-全商品'!F$6:F$1000,ROW()-1,0)),"")</f>
        <v/>
      </c>
      <c r="G53" s="5" t="str">
        <f>IFERROR(VALUE(HLOOKUP(G$2,'2.源数据-产品分析-全商品'!G$6:G$1000,ROW()-1,0)),"")</f>
        <v/>
      </c>
      <c r="H53" s="5" t="str">
        <f>IFERROR(HLOOKUP(H$2,'2.源数据-产品分析-全商品'!H$6:H$1000,ROW()-1,0),"")</f>
        <v/>
      </c>
      <c r="I53" s="5" t="str">
        <f>IFERROR(VALUE(HLOOKUP(I$2,'2.源数据-产品分析-全商品'!I$6:I$1000,ROW()-1,0)),"")</f>
        <v/>
      </c>
      <c r="J53" s="60" t="str">
        <f>IFERROR(IF($J$2="","",INDEX('产品报告-整理'!G:G,MATCH(产品建议!A53,'产品报告-整理'!A:A,0))),"")</f>
        <v/>
      </c>
      <c r="K53" s="5" t="str">
        <f>IFERROR(IF($K$2="","",VALUE(INDEX('产品报告-整理'!E:E,MATCH(产品建议!A53,'产品报告-整理'!A:A,0)))),0)</f>
        <v/>
      </c>
      <c r="L53" s="5" t="str">
        <f>IFERROR(VALUE(HLOOKUP(L$2,'2.源数据-产品分析-全商品'!J$6:J$1000,ROW()-1,0)),"")</f>
        <v/>
      </c>
      <c r="M53" s="5" t="str">
        <f>IFERROR(VALUE(HLOOKUP(M$2,'2.源数据-产品分析-全商品'!K$6:K$1000,ROW()-1,0)),"")</f>
        <v/>
      </c>
      <c r="N53" s="5" t="str">
        <f>IFERROR(HLOOKUP(N$2,'2.源数据-产品分析-全商品'!L$6:L$1000,ROW()-1,0),"")</f>
        <v/>
      </c>
      <c r="O53" s="5" t="str">
        <f>IF($O$2='产品报告-整理'!$K$1,IFERROR(INDEX('产品报告-整理'!S:S,MATCH(产品建议!A53,'产品报告-整理'!L:L,0)),""),(IFERROR(VALUE(HLOOKUP(O$2,'2.源数据-产品分析-全商品'!M$6:M$1000,ROW()-1,0)),"")))</f>
        <v/>
      </c>
      <c r="P53" s="5" t="str">
        <f>IF($P$2='产品报告-整理'!$V$1,IFERROR(INDEX('产品报告-整理'!AD:AD,MATCH(产品建议!A53,'产品报告-整理'!W:W,0)),""),(IFERROR(VALUE(HLOOKUP(P$2,'2.源数据-产品分析-全商品'!N$6:N$1000,ROW()-1,0)),"")))</f>
        <v/>
      </c>
      <c r="Q53" s="5" t="str">
        <f>IF($Q$2='产品报告-整理'!$AG$1,IFERROR(INDEX('产品报告-整理'!AO:AO,MATCH(产品建议!A53,'产品报告-整理'!AH:AH,0)),""),(IFERROR(VALUE(HLOOKUP(Q$2,'2.源数据-产品分析-全商品'!O$6:O$1000,ROW()-1,0)),"")))</f>
        <v/>
      </c>
      <c r="R53" s="5" t="str">
        <f>IF($R$2='产品报告-整理'!$AR$1,IFERROR(INDEX('产品报告-整理'!AZ:AZ,MATCH(产品建议!A53,'产品报告-整理'!AS:AS,0)),""),(IFERROR(VALUE(HLOOKUP(R$2,'2.源数据-产品分析-全商品'!P$6:P$1000,ROW()-1,0)),"")))</f>
        <v/>
      </c>
      <c r="S53" s="5" t="str">
        <f>IF($S$2='产品报告-整理'!$BC$1,IFERROR(INDEX('产品报告-整理'!BK:BK,MATCH(产品建议!A53,'产品报告-整理'!BD:BD,0)),""),(IFERROR(VALUE(HLOOKUP(S$2,'2.源数据-产品分析-全商品'!Q$6:Q$1000,ROW()-1,0)),"")))</f>
        <v/>
      </c>
      <c r="T53" s="5" t="str">
        <f>IFERROR(HLOOKUP("产品负责人",'2.源数据-产品分析-全商品'!R$6:R$1000,ROW()-1,0),"")</f>
        <v/>
      </c>
      <c r="U53" s="5" t="str">
        <f>IFERROR(VALUE(HLOOKUP(U$2,'2.源数据-产品分析-全商品'!S$6:S$1000,ROW()-1,0)),"")</f>
        <v/>
      </c>
      <c r="V53" s="5" t="str">
        <f>IFERROR(VALUE(HLOOKUP(V$2,'2.源数据-产品分析-全商品'!T$6:T$1000,ROW()-1,0)),"")</f>
        <v/>
      </c>
      <c r="W53" s="5" t="str">
        <f>IF(OR($A$3=""),"",IF(OR($W$2="优爆品"),(IF(COUNTIF('2-2.源数据-产品分析-优品'!A:A,产品建议!A53)&gt;0,"是","")&amp;IF(COUNTIF('2-3.源数据-产品分析-爆品'!A:A,产品建议!A53)&gt;0,"是","")),IF(OR($W$2="P4P点击量"),((IFERROR(INDEX('产品报告-整理'!D:D,MATCH(产品建议!A53,'产品报告-整理'!A:A,0)),""))),((IF(COUNTIF('2-2.源数据-产品分析-优品'!A:A,产品建议!A53)&gt;0,"是",""))))))</f>
        <v/>
      </c>
      <c r="X53" s="5" t="str">
        <f>IF(OR($A$3=""),"",IF(OR($W$2="优爆品"),((IFERROR(INDEX('产品报告-整理'!D:D,MATCH(产品建议!A53,'产品报告-整理'!A:A,0)),"")&amp;" → "&amp;(IFERROR(TEXT(INDEX('产品报告-整理'!D:D,MATCH(产品建议!A53,'产品报告-整理'!A:A,0))/G53,"0%"),"")))),IF(OR($W$2="P4P点击量"),((IF($W$2="P4P点击量",IFERROR(TEXT(W53/G53,"0%"),"")))),(((IF(COUNTIF('2-3.源数据-产品分析-爆品'!A:A,产品建议!A53)&gt;0,"是","")))))))</f>
        <v/>
      </c>
      <c r="Y53" s="9" t="str">
        <f>IF(AND($Y$2="直通车总消费",'产品报告-整理'!$BN$1="推荐广告"),IFERROR(INDEX('产品报告-整理'!H:H,MATCH(产品建议!A53,'产品报告-整理'!A:A,0)),0)+IFERROR(INDEX('产品报告-整理'!BV:BV,MATCH(产品建议!A53,'产品报告-整理'!BO:BO,0)),0),IFERROR(INDEX('产品报告-整理'!H:H,MATCH(产品建议!A53,'产品报告-整理'!A:A,0)),0))</f>
        <v/>
      </c>
      <c r="Z53" s="9" t="str">
        <f t="shared" si="3"/>
        <v/>
      </c>
      <c r="AA53" s="5" t="str">
        <f t="shared" si="1"/>
        <v/>
      </c>
      <c r="AB53" s="5" t="str">
        <f t="shared" si="2"/>
        <v/>
      </c>
      <c r="AC53" s="9"/>
      <c r="AD53" s="15" t="str">
        <f>IF($AD$1="  ",IFERROR(IF(AND(Y53="未推广",L53&gt;0),"加入P4P推广 ","")&amp;IF(AND(OR(W53="是",X53="是"),Y53=0),"优爆品加推广 ","")&amp;IF(AND(C53="N",L53&gt;0),"增加橱窗绑定 ","")&amp;IF(AND(OR(Z53&gt;$Z$1*4.5,AB53&gt;$AB$1*4.5),Y53&lt;&gt;0,Y53&gt;$AB$1*2,G53&gt;($G$1/$L$1)*1),"放弃P4P推广 ","")&amp;IF(AND(AB53&gt;$AB$1*1.2,AB53&lt;$AB$1*4.5,Y53&gt;0),"优化询盘成本 ","")&amp;IF(AND(Z53&gt;$Z$1*1.2,Z53&lt;$Z$1*4.5,Y53&gt;0),"优化商机成本 ","")&amp;IF(AND(Y53&lt;&gt;0,L53&gt;0,AB53&lt;$AB$1*1.2),"加大询盘获取 ","")&amp;IF(AND(Y53&lt;&gt;0,K53&gt;0,Z53&lt;$Z$1*1.2),"加大商机获取 ","")&amp;IF(AND(L53=0,C53="Y",G53&gt;($G$1/$L$1*1.5)),"解绑橱窗绑定 ",""),"请去左表粘贴源数据"),"")</f>
        <v/>
      </c>
      <c r="AE53" s="9"/>
      <c r="AF53" s="9"/>
      <c r="AG53" s="9"/>
      <c r="AH53" s="9"/>
      <c r="AI53" s="17"/>
      <c r="AJ53" s="17"/>
      <c r="AK53" s="17"/>
    </row>
    <row r="54" spans="1:37">
      <c r="A54" s="5" t="str">
        <f>IFERROR(HLOOKUP(A$2,'2.源数据-产品分析-全商品'!A$6:A$1000,ROW()-1,0),"")</f>
        <v/>
      </c>
      <c r="B54" s="5" t="str">
        <f>IFERROR(HLOOKUP(B$2,'2.源数据-产品分析-全商品'!B$6:B$1000,ROW()-1,0),"")</f>
        <v/>
      </c>
      <c r="C54" s="5" t="str">
        <f>CLEAN(IFERROR(HLOOKUP(C$2,'2.源数据-产品分析-全商品'!C$6:C$1000,ROW()-1,0),""))</f>
        <v/>
      </c>
      <c r="D54" s="5" t="str">
        <f>IFERROR(HLOOKUP(D$2,'2.源数据-产品分析-全商品'!D$6:D$1000,ROW()-1,0),"")</f>
        <v/>
      </c>
      <c r="E54" s="5" t="str">
        <f>IFERROR(HLOOKUP(E$2,'2.源数据-产品分析-全商品'!E$6:E$1000,ROW()-1,0),"")</f>
        <v/>
      </c>
      <c r="F54" s="5" t="str">
        <f>IFERROR(VALUE(HLOOKUP(F$2,'2.源数据-产品分析-全商品'!F$6:F$1000,ROW()-1,0)),"")</f>
        <v/>
      </c>
      <c r="G54" s="5" t="str">
        <f>IFERROR(VALUE(HLOOKUP(G$2,'2.源数据-产品分析-全商品'!G$6:G$1000,ROW()-1,0)),"")</f>
        <v/>
      </c>
      <c r="H54" s="5" t="str">
        <f>IFERROR(HLOOKUP(H$2,'2.源数据-产品分析-全商品'!H$6:H$1000,ROW()-1,0),"")</f>
        <v/>
      </c>
      <c r="I54" s="5" t="str">
        <f>IFERROR(VALUE(HLOOKUP(I$2,'2.源数据-产品分析-全商品'!I$6:I$1000,ROW()-1,0)),"")</f>
        <v/>
      </c>
      <c r="J54" s="60" t="str">
        <f>IFERROR(IF($J$2="","",INDEX('产品报告-整理'!G:G,MATCH(产品建议!A54,'产品报告-整理'!A:A,0))),"")</f>
        <v/>
      </c>
      <c r="K54" s="5" t="str">
        <f>IFERROR(IF($K$2="","",VALUE(INDEX('产品报告-整理'!E:E,MATCH(产品建议!A54,'产品报告-整理'!A:A,0)))),0)</f>
        <v/>
      </c>
      <c r="L54" s="5" t="str">
        <f>IFERROR(VALUE(HLOOKUP(L$2,'2.源数据-产品分析-全商品'!J$6:J$1000,ROW()-1,0)),"")</f>
        <v/>
      </c>
      <c r="M54" s="5" t="str">
        <f>IFERROR(VALUE(HLOOKUP(M$2,'2.源数据-产品分析-全商品'!K$6:K$1000,ROW()-1,0)),"")</f>
        <v/>
      </c>
      <c r="N54" s="5" t="str">
        <f>IFERROR(HLOOKUP(N$2,'2.源数据-产品分析-全商品'!L$6:L$1000,ROW()-1,0),"")</f>
        <v/>
      </c>
      <c r="O54" s="5" t="str">
        <f>IF($O$2='产品报告-整理'!$K$1,IFERROR(INDEX('产品报告-整理'!S:S,MATCH(产品建议!A54,'产品报告-整理'!L:L,0)),""),(IFERROR(VALUE(HLOOKUP(O$2,'2.源数据-产品分析-全商品'!M$6:M$1000,ROW()-1,0)),"")))</f>
        <v/>
      </c>
      <c r="P54" s="5" t="str">
        <f>IF($P$2='产品报告-整理'!$V$1,IFERROR(INDEX('产品报告-整理'!AD:AD,MATCH(产品建议!A54,'产品报告-整理'!W:W,0)),""),(IFERROR(VALUE(HLOOKUP(P$2,'2.源数据-产品分析-全商品'!N$6:N$1000,ROW()-1,0)),"")))</f>
        <v/>
      </c>
      <c r="Q54" s="5" t="str">
        <f>IF($Q$2='产品报告-整理'!$AG$1,IFERROR(INDEX('产品报告-整理'!AO:AO,MATCH(产品建议!A54,'产品报告-整理'!AH:AH,0)),""),(IFERROR(VALUE(HLOOKUP(Q$2,'2.源数据-产品分析-全商品'!O$6:O$1000,ROW()-1,0)),"")))</f>
        <v/>
      </c>
      <c r="R54" s="5" t="str">
        <f>IF($R$2='产品报告-整理'!$AR$1,IFERROR(INDEX('产品报告-整理'!AZ:AZ,MATCH(产品建议!A54,'产品报告-整理'!AS:AS,0)),""),(IFERROR(VALUE(HLOOKUP(R$2,'2.源数据-产品分析-全商品'!P$6:P$1000,ROW()-1,0)),"")))</f>
        <v/>
      </c>
      <c r="S54" s="5" t="str">
        <f>IF($S$2='产品报告-整理'!$BC$1,IFERROR(INDEX('产品报告-整理'!BK:BK,MATCH(产品建议!A54,'产品报告-整理'!BD:BD,0)),""),(IFERROR(VALUE(HLOOKUP(S$2,'2.源数据-产品分析-全商品'!Q$6:Q$1000,ROW()-1,0)),"")))</f>
        <v/>
      </c>
      <c r="T54" s="5" t="str">
        <f>IFERROR(HLOOKUP("产品负责人",'2.源数据-产品分析-全商品'!R$6:R$1000,ROW()-1,0),"")</f>
        <v/>
      </c>
      <c r="U54" s="5" t="str">
        <f>IFERROR(VALUE(HLOOKUP(U$2,'2.源数据-产品分析-全商品'!S$6:S$1000,ROW()-1,0)),"")</f>
        <v/>
      </c>
      <c r="V54" s="5" t="str">
        <f>IFERROR(VALUE(HLOOKUP(V$2,'2.源数据-产品分析-全商品'!T$6:T$1000,ROW()-1,0)),"")</f>
        <v/>
      </c>
      <c r="W54" s="5" t="str">
        <f>IF(OR($A$3=""),"",IF(OR($W$2="优爆品"),(IF(COUNTIF('2-2.源数据-产品分析-优品'!A:A,产品建议!A54)&gt;0,"是","")&amp;IF(COUNTIF('2-3.源数据-产品分析-爆品'!A:A,产品建议!A54)&gt;0,"是","")),IF(OR($W$2="P4P点击量"),((IFERROR(INDEX('产品报告-整理'!D:D,MATCH(产品建议!A54,'产品报告-整理'!A:A,0)),""))),((IF(COUNTIF('2-2.源数据-产品分析-优品'!A:A,产品建议!A54)&gt;0,"是",""))))))</f>
        <v/>
      </c>
      <c r="X54" s="5" t="str">
        <f>IF(OR($A$3=""),"",IF(OR($W$2="优爆品"),((IFERROR(INDEX('产品报告-整理'!D:D,MATCH(产品建议!A54,'产品报告-整理'!A:A,0)),"")&amp;" → "&amp;(IFERROR(TEXT(INDEX('产品报告-整理'!D:D,MATCH(产品建议!A54,'产品报告-整理'!A:A,0))/G54,"0%"),"")))),IF(OR($W$2="P4P点击量"),((IF($W$2="P4P点击量",IFERROR(TEXT(W54/G54,"0%"),"")))),(((IF(COUNTIF('2-3.源数据-产品分析-爆品'!A:A,产品建议!A54)&gt;0,"是","")))))))</f>
        <v/>
      </c>
      <c r="Y54" s="9" t="str">
        <f>IF(AND($Y$2="直通车总消费",'产品报告-整理'!$BN$1="推荐广告"),IFERROR(INDEX('产品报告-整理'!H:H,MATCH(产品建议!A54,'产品报告-整理'!A:A,0)),0)+IFERROR(INDEX('产品报告-整理'!BV:BV,MATCH(产品建议!A54,'产品报告-整理'!BO:BO,0)),0),IFERROR(INDEX('产品报告-整理'!H:H,MATCH(产品建议!A54,'产品报告-整理'!A:A,0)),0))</f>
        <v/>
      </c>
      <c r="Z54" s="9" t="str">
        <f t="shared" si="3"/>
        <v/>
      </c>
      <c r="AA54" s="5" t="str">
        <f t="shared" si="1"/>
        <v/>
      </c>
      <c r="AB54" s="5" t="str">
        <f t="shared" si="2"/>
        <v/>
      </c>
      <c r="AC54" s="9"/>
      <c r="AD54" s="15" t="str">
        <f>IF($AD$1="  ",IFERROR(IF(AND(Y54="未推广",L54&gt;0),"加入P4P推广 ","")&amp;IF(AND(OR(W54="是",X54="是"),Y54=0),"优爆品加推广 ","")&amp;IF(AND(C54="N",L54&gt;0),"增加橱窗绑定 ","")&amp;IF(AND(OR(Z54&gt;$Z$1*4.5,AB54&gt;$AB$1*4.5),Y54&lt;&gt;0,Y54&gt;$AB$1*2,G54&gt;($G$1/$L$1)*1),"放弃P4P推广 ","")&amp;IF(AND(AB54&gt;$AB$1*1.2,AB54&lt;$AB$1*4.5,Y54&gt;0),"优化询盘成本 ","")&amp;IF(AND(Z54&gt;$Z$1*1.2,Z54&lt;$Z$1*4.5,Y54&gt;0),"优化商机成本 ","")&amp;IF(AND(Y54&lt;&gt;0,L54&gt;0,AB54&lt;$AB$1*1.2),"加大询盘获取 ","")&amp;IF(AND(Y54&lt;&gt;0,K54&gt;0,Z54&lt;$Z$1*1.2),"加大商机获取 ","")&amp;IF(AND(L54=0,C54="Y",G54&gt;($G$1/$L$1*1.5)),"解绑橱窗绑定 ",""),"请去左表粘贴源数据"),"")</f>
        <v/>
      </c>
      <c r="AE54" s="9"/>
      <c r="AF54" s="9"/>
      <c r="AG54" s="9"/>
      <c r="AH54" s="9"/>
      <c r="AI54" s="17"/>
      <c r="AJ54" s="17"/>
      <c r="AK54" s="17"/>
    </row>
    <row r="55" spans="1:37">
      <c r="A55" s="5" t="str">
        <f>IFERROR(HLOOKUP(A$2,'2.源数据-产品分析-全商品'!A$6:A$1000,ROW()-1,0),"")</f>
        <v/>
      </c>
      <c r="B55" s="5" t="str">
        <f>IFERROR(HLOOKUP(B$2,'2.源数据-产品分析-全商品'!B$6:B$1000,ROW()-1,0),"")</f>
        <v/>
      </c>
      <c r="C55" s="5" t="str">
        <f>CLEAN(IFERROR(HLOOKUP(C$2,'2.源数据-产品分析-全商品'!C$6:C$1000,ROW()-1,0),""))</f>
        <v/>
      </c>
      <c r="D55" s="5" t="str">
        <f>IFERROR(HLOOKUP(D$2,'2.源数据-产品分析-全商品'!D$6:D$1000,ROW()-1,0),"")</f>
        <v/>
      </c>
      <c r="E55" s="5" t="str">
        <f>IFERROR(HLOOKUP(E$2,'2.源数据-产品分析-全商品'!E$6:E$1000,ROW()-1,0),"")</f>
        <v/>
      </c>
      <c r="F55" s="5" t="str">
        <f>IFERROR(VALUE(HLOOKUP(F$2,'2.源数据-产品分析-全商品'!F$6:F$1000,ROW()-1,0)),"")</f>
        <v/>
      </c>
      <c r="G55" s="5" t="str">
        <f>IFERROR(VALUE(HLOOKUP(G$2,'2.源数据-产品分析-全商品'!G$6:G$1000,ROW()-1,0)),"")</f>
        <v/>
      </c>
      <c r="H55" s="5" t="str">
        <f>IFERROR(HLOOKUP(H$2,'2.源数据-产品分析-全商品'!H$6:H$1000,ROW()-1,0),"")</f>
        <v/>
      </c>
      <c r="I55" s="5" t="str">
        <f>IFERROR(VALUE(HLOOKUP(I$2,'2.源数据-产品分析-全商品'!I$6:I$1000,ROW()-1,0)),"")</f>
        <v/>
      </c>
      <c r="J55" s="60" t="str">
        <f>IFERROR(IF($J$2="","",INDEX('产品报告-整理'!G:G,MATCH(产品建议!A55,'产品报告-整理'!A:A,0))),"")</f>
        <v/>
      </c>
      <c r="K55" s="5" t="str">
        <f>IFERROR(IF($K$2="","",VALUE(INDEX('产品报告-整理'!E:E,MATCH(产品建议!A55,'产品报告-整理'!A:A,0)))),0)</f>
        <v/>
      </c>
      <c r="L55" s="5" t="str">
        <f>IFERROR(VALUE(HLOOKUP(L$2,'2.源数据-产品分析-全商品'!J$6:J$1000,ROW()-1,0)),"")</f>
        <v/>
      </c>
      <c r="M55" s="5" t="str">
        <f>IFERROR(VALUE(HLOOKUP(M$2,'2.源数据-产品分析-全商品'!K$6:K$1000,ROW()-1,0)),"")</f>
        <v/>
      </c>
      <c r="N55" s="5" t="str">
        <f>IFERROR(HLOOKUP(N$2,'2.源数据-产品分析-全商品'!L$6:L$1000,ROW()-1,0),"")</f>
        <v/>
      </c>
      <c r="O55" s="5" t="str">
        <f>IF($O$2='产品报告-整理'!$K$1,IFERROR(INDEX('产品报告-整理'!S:S,MATCH(产品建议!A55,'产品报告-整理'!L:L,0)),""),(IFERROR(VALUE(HLOOKUP(O$2,'2.源数据-产品分析-全商品'!M$6:M$1000,ROW()-1,0)),"")))</f>
        <v/>
      </c>
      <c r="P55" s="5" t="str">
        <f>IF($P$2='产品报告-整理'!$V$1,IFERROR(INDEX('产品报告-整理'!AD:AD,MATCH(产品建议!A55,'产品报告-整理'!W:W,0)),""),(IFERROR(VALUE(HLOOKUP(P$2,'2.源数据-产品分析-全商品'!N$6:N$1000,ROW()-1,0)),"")))</f>
        <v/>
      </c>
      <c r="Q55" s="5" t="str">
        <f>IF($Q$2='产品报告-整理'!$AG$1,IFERROR(INDEX('产品报告-整理'!AO:AO,MATCH(产品建议!A55,'产品报告-整理'!AH:AH,0)),""),(IFERROR(VALUE(HLOOKUP(Q$2,'2.源数据-产品分析-全商品'!O$6:O$1000,ROW()-1,0)),"")))</f>
        <v/>
      </c>
      <c r="R55" s="5" t="str">
        <f>IF($R$2='产品报告-整理'!$AR$1,IFERROR(INDEX('产品报告-整理'!AZ:AZ,MATCH(产品建议!A55,'产品报告-整理'!AS:AS,0)),""),(IFERROR(VALUE(HLOOKUP(R$2,'2.源数据-产品分析-全商品'!P$6:P$1000,ROW()-1,0)),"")))</f>
        <v/>
      </c>
      <c r="S55" s="5" t="str">
        <f>IF($S$2='产品报告-整理'!$BC$1,IFERROR(INDEX('产品报告-整理'!BK:BK,MATCH(产品建议!A55,'产品报告-整理'!BD:BD,0)),""),(IFERROR(VALUE(HLOOKUP(S$2,'2.源数据-产品分析-全商品'!Q$6:Q$1000,ROW()-1,0)),"")))</f>
        <v/>
      </c>
      <c r="T55" s="5" t="str">
        <f>IFERROR(HLOOKUP("产品负责人",'2.源数据-产品分析-全商品'!R$6:R$1000,ROW()-1,0),"")</f>
        <v/>
      </c>
      <c r="U55" s="5" t="str">
        <f>IFERROR(VALUE(HLOOKUP(U$2,'2.源数据-产品分析-全商品'!S$6:S$1000,ROW()-1,0)),"")</f>
        <v/>
      </c>
      <c r="V55" s="5" t="str">
        <f>IFERROR(VALUE(HLOOKUP(V$2,'2.源数据-产品分析-全商品'!T$6:T$1000,ROW()-1,0)),"")</f>
        <v/>
      </c>
      <c r="W55" s="5" t="str">
        <f>IF(OR($A$3=""),"",IF(OR($W$2="优爆品"),(IF(COUNTIF('2-2.源数据-产品分析-优品'!A:A,产品建议!A55)&gt;0,"是","")&amp;IF(COUNTIF('2-3.源数据-产品分析-爆品'!A:A,产品建议!A55)&gt;0,"是","")),IF(OR($W$2="P4P点击量"),((IFERROR(INDEX('产品报告-整理'!D:D,MATCH(产品建议!A55,'产品报告-整理'!A:A,0)),""))),((IF(COUNTIF('2-2.源数据-产品分析-优品'!A:A,产品建议!A55)&gt;0,"是",""))))))</f>
        <v/>
      </c>
      <c r="X55" s="5" t="str">
        <f>IF(OR($A$3=""),"",IF(OR($W$2="优爆品"),((IFERROR(INDEX('产品报告-整理'!D:D,MATCH(产品建议!A55,'产品报告-整理'!A:A,0)),"")&amp;" → "&amp;(IFERROR(TEXT(INDEX('产品报告-整理'!D:D,MATCH(产品建议!A55,'产品报告-整理'!A:A,0))/G55,"0%"),"")))),IF(OR($W$2="P4P点击量"),((IF($W$2="P4P点击量",IFERROR(TEXT(W55/G55,"0%"),"")))),(((IF(COUNTIF('2-3.源数据-产品分析-爆品'!A:A,产品建议!A55)&gt;0,"是","")))))))</f>
        <v/>
      </c>
      <c r="Y55" s="9" t="str">
        <f>IF(AND($Y$2="直通车总消费",'产品报告-整理'!$BN$1="推荐广告"),IFERROR(INDEX('产品报告-整理'!H:H,MATCH(产品建议!A55,'产品报告-整理'!A:A,0)),0)+IFERROR(INDEX('产品报告-整理'!BV:BV,MATCH(产品建议!A55,'产品报告-整理'!BO:BO,0)),0),IFERROR(INDEX('产品报告-整理'!H:H,MATCH(产品建议!A55,'产品报告-整理'!A:A,0)),0))</f>
        <v/>
      </c>
      <c r="Z55" s="9" t="str">
        <f t="shared" si="3"/>
        <v/>
      </c>
      <c r="AA55" s="5" t="str">
        <f t="shared" si="1"/>
        <v/>
      </c>
      <c r="AB55" s="5" t="str">
        <f t="shared" si="2"/>
        <v/>
      </c>
      <c r="AC55" s="9"/>
      <c r="AD55" s="15" t="str">
        <f>IF($AD$1="  ",IFERROR(IF(AND(Y55="未推广",L55&gt;0),"加入P4P推广 ","")&amp;IF(AND(OR(W55="是",X55="是"),Y55=0),"优爆品加推广 ","")&amp;IF(AND(C55="N",L55&gt;0),"增加橱窗绑定 ","")&amp;IF(AND(OR(Z55&gt;$Z$1*4.5,AB55&gt;$AB$1*4.5),Y55&lt;&gt;0,Y55&gt;$AB$1*2,G55&gt;($G$1/$L$1)*1),"放弃P4P推广 ","")&amp;IF(AND(AB55&gt;$AB$1*1.2,AB55&lt;$AB$1*4.5,Y55&gt;0),"优化询盘成本 ","")&amp;IF(AND(Z55&gt;$Z$1*1.2,Z55&lt;$Z$1*4.5,Y55&gt;0),"优化商机成本 ","")&amp;IF(AND(Y55&lt;&gt;0,L55&gt;0,AB55&lt;$AB$1*1.2),"加大询盘获取 ","")&amp;IF(AND(Y55&lt;&gt;0,K55&gt;0,Z55&lt;$Z$1*1.2),"加大商机获取 ","")&amp;IF(AND(L55=0,C55="Y",G55&gt;($G$1/$L$1*1.5)),"解绑橱窗绑定 ",""),"请去左表粘贴源数据"),"")</f>
        <v/>
      </c>
      <c r="AE55" s="9"/>
      <c r="AF55" s="9"/>
      <c r="AG55" s="9"/>
      <c r="AH55" s="9"/>
      <c r="AI55" s="17"/>
      <c r="AJ55" s="17"/>
      <c r="AK55" s="17"/>
    </row>
    <row r="56" spans="1:37">
      <c r="A56" s="5" t="str">
        <f>IFERROR(HLOOKUP(A$2,'2.源数据-产品分析-全商品'!A$6:A$1000,ROW()-1,0),"")</f>
        <v/>
      </c>
      <c r="B56" s="5" t="str">
        <f>IFERROR(HLOOKUP(B$2,'2.源数据-产品分析-全商品'!B$6:B$1000,ROW()-1,0),"")</f>
        <v/>
      </c>
      <c r="C56" s="5" t="str">
        <f>CLEAN(IFERROR(HLOOKUP(C$2,'2.源数据-产品分析-全商品'!C$6:C$1000,ROW()-1,0),""))</f>
        <v/>
      </c>
      <c r="D56" s="5" t="str">
        <f>IFERROR(HLOOKUP(D$2,'2.源数据-产品分析-全商品'!D$6:D$1000,ROW()-1,0),"")</f>
        <v/>
      </c>
      <c r="E56" s="5" t="str">
        <f>IFERROR(HLOOKUP(E$2,'2.源数据-产品分析-全商品'!E$6:E$1000,ROW()-1,0),"")</f>
        <v/>
      </c>
      <c r="F56" s="5" t="str">
        <f>IFERROR(VALUE(HLOOKUP(F$2,'2.源数据-产品分析-全商品'!F$6:F$1000,ROW()-1,0)),"")</f>
        <v/>
      </c>
      <c r="G56" s="5" t="str">
        <f>IFERROR(VALUE(HLOOKUP(G$2,'2.源数据-产品分析-全商品'!G$6:G$1000,ROW()-1,0)),"")</f>
        <v/>
      </c>
      <c r="H56" s="5" t="str">
        <f>IFERROR(HLOOKUP(H$2,'2.源数据-产品分析-全商品'!H$6:H$1000,ROW()-1,0),"")</f>
        <v/>
      </c>
      <c r="I56" s="5" t="str">
        <f>IFERROR(VALUE(HLOOKUP(I$2,'2.源数据-产品分析-全商品'!I$6:I$1000,ROW()-1,0)),"")</f>
        <v/>
      </c>
      <c r="J56" s="60" t="str">
        <f>IFERROR(IF($J$2="","",INDEX('产品报告-整理'!G:G,MATCH(产品建议!A56,'产品报告-整理'!A:A,0))),"")</f>
        <v/>
      </c>
      <c r="K56" s="5" t="str">
        <f>IFERROR(IF($K$2="","",VALUE(INDEX('产品报告-整理'!E:E,MATCH(产品建议!A56,'产品报告-整理'!A:A,0)))),0)</f>
        <v/>
      </c>
      <c r="L56" s="5" t="str">
        <f>IFERROR(VALUE(HLOOKUP(L$2,'2.源数据-产品分析-全商品'!J$6:J$1000,ROW()-1,0)),"")</f>
        <v/>
      </c>
      <c r="M56" s="5" t="str">
        <f>IFERROR(VALUE(HLOOKUP(M$2,'2.源数据-产品分析-全商品'!K$6:K$1000,ROW()-1,0)),"")</f>
        <v/>
      </c>
      <c r="N56" s="5" t="str">
        <f>IFERROR(HLOOKUP(N$2,'2.源数据-产品分析-全商品'!L$6:L$1000,ROW()-1,0),"")</f>
        <v/>
      </c>
      <c r="O56" s="5" t="str">
        <f>IF($O$2='产品报告-整理'!$K$1,IFERROR(INDEX('产品报告-整理'!S:S,MATCH(产品建议!A56,'产品报告-整理'!L:L,0)),""),(IFERROR(VALUE(HLOOKUP(O$2,'2.源数据-产品分析-全商品'!M$6:M$1000,ROW()-1,0)),"")))</f>
        <v/>
      </c>
      <c r="P56" s="5" t="str">
        <f>IF($P$2='产品报告-整理'!$V$1,IFERROR(INDEX('产品报告-整理'!AD:AD,MATCH(产品建议!A56,'产品报告-整理'!W:W,0)),""),(IFERROR(VALUE(HLOOKUP(P$2,'2.源数据-产品分析-全商品'!N$6:N$1000,ROW()-1,0)),"")))</f>
        <v/>
      </c>
      <c r="Q56" s="5" t="str">
        <f>IF($Q$2='产品报告-整理'!$AG$1,IFERROR(INDEX('产品报告-整理'!AO:AO,MATCH(产品建议!A56,'产品报告-整理'!AH:AH,0)),""),(IFERROR(VALUE(HLOOKUP(Q$2,'2.源数据-产品分析-全商品'!O$6:O$1000,ROW()-1,0)),"")))</f>
        <v/>
      </c>
      <c r="R56" s="5" t="str">
        <f>IF($R$2='产品报告-整理'!$AR$1,IFERROR(INDEX('产品报告-整理'!AZ:AZ,MATCH(产品建议!A56,'产品报告-整理'!AS:AS,0)),""),(IFERROR(VALUE(HLOOKUP(R$2,'2.源数据-产品分析-全商品'!P$6:P$1000,ROW()-1,0)),"")))</f>
        <v/>
      </c>
      <c r="S56" s="5" t="str">
        <f>IF($S$2='产品报告-整理'!$BC$1,IFERROR(INDEX('产品报告-整理'!BK:BK,MATCH(产品建议!A56,'产品报告-整理'!BD:BD,0)),""),(IFERROR(VALUE(HLOOKUP(S$2,'2.源数据-产品分析-全商品'!Q$6:Q$1000,ROW()-1,0)),"")))</f>
        <v/>
      </c>
      <c r="T56" s="5" t="str">
        <f>IFERROR(HLOOKUP("产品负责人",'2.源数据-产品分析-全商品'!R$6:R$1000,ROW()-1,0),"")</f>
        <v/>
      </c>
      <c r="U56" s="5" t="str">
        <f>IFERROR(VALUE(HLOOKUP(U$2,'2.源数据-产品分析-全商品'!S$6:S$1000,ROW()-1,0)),"")</f>
        <v/>
      </c>
      <c r="V56" s="5" t="str">
        <f>IFERROR(VALUE(HLOOKUP(V$2,'2.源数据-产品分析-全商品'!T$6:T$1000,ROW()-1,0)),"")</f>
        <v/>
      </c>
      <c r="W56" s="5" t="str">
        <f>IF(OR($A$3=""),"",IF(OR($W$2="优爆品"),(IF(COUNTIF('2-2.源数据-产品分析-优品'!A:A,产品建议!A56)&gt;0,"是","")&amp;IF(COUNTIF('2-3.源数据-产品分析-爆品'!A:A,产品建议!A56)&gt;0,"是","")),IF(OR($W$2="P4P点击量"),((IFERROR(INDEX('产品报告-整理'!D:D,MATCH(产品建议!A56,'产品报告-整理'!A:A,0)),""))),((IF(COUNTIF('2-2.源数据-产品分析-优品'!A:A,产品建议!A56)&gt;0,"是",""))))))</f>
        <v/>
      </c>
      <c r="X56" s="5" t="str">
        <f>IF(OR($A$3=""),"",IF(OR($W$2="优爆品"),((IFERROR(INDEX('产品报告-整理'!D:D,MATCH(产品建议!A56,'产品报告-整理'!A:A,0)),"")&amp;" → "&amp;(IFERROR(TEXT(INDEX('产品报告-整理'!D:D,MATCH(产品建议!A56,'产品报告-整理'!A:A,0))/G56,"0%"),"")))),IF(OR($W$2="P4P点击量"),((IF($W$2="P4P点击量",IFERROR(TEXT(W56/G56,"0%"),"")))),(((IF(COUNTIF('2-3.源数据-产品分析-爆品'!A:A,产品建议!A56)&gt;0,"是","")))))))</f>
        <v/>
      </c>
      <c r="Y56" s="9" t="str">
        <f>IF(AND($Y$2="直通车总消费",'产品报告-整理'!$BN$1="推荐广告"),IFERROR(INDEX('产品报告-整理'!H:H,MATCH(产品建议!A56,'产品报告-整理'!A:A,0)),0)+IFERROR(INDEX('产品报告-整理'!BV:BV,MATCH(产品建议!A56,'产品报告-整理'!BO:BO,0)),0),IFERROR(INDEX('产品报告-整理'!H:H,MATCH(产品建议!A56,'产品报告-整理'!A:A,0)),0))</f>
        <v/>
      </c>
      <c r="Z56" s="9" t="str">
        <f t="shared" si="3"/>
        <v/>
      </c>
      <c r="AA56" s="5" t="str">
        <f t="shared" si="1"/>
        <v/>
      </c>
      <c r="AB56" s="5" t="str">
        <f t="shared" si="2"/>
        <v/>
      </c>
      <c r="AC56" s="9"/>
      <c r="AD56" s="15" t="str">
        <f>IF($AD$1="  ",IFERROR(IF(AND(Y56="未推广",L56&gt;0),"加入P4P推广 ","")&amp;IF(AND(OR(W56="是",X56="是"),Y56=0),"优爆品加推广 ","")&amp;IF(AND(C56="N",L56&gt;0),"增加橱窗绑定 ","")&amp;IF(AND(OR(Z56&gt;$Z$1*4.5,AB56&gt;$AB$1*4.5),Y56&lt;&gt;0,Y56&gt;$AB$1*2,G56&gt;($G$1/$L$1)*1),"放弃P4P推广 ","")&amp;IF(AND(AB56&gt;$AB$1*1.2,AB56&lt;$AB$1*4.5,Y56&gt;0),"优化询盘成本 ","")&amp;IF(AND(Z56&gt;$Z$1*1.2,Z56&lt;$Z$1*4.5,Y56&gt;0),"优化商机成本 ","")&amp;IF(AND(Y56&lt;&gt;0,L56&gt;0,AB56&lt;$AB$1*1.2),"加大询盘获取 ","")&amp;IF(AND(Y56&lt;&gt;0,K56&gt;0,Z56&lt;$Z$1*1.2),"加大商机获取 ","")&amp;IF(AND(L56=0,C56="Y",G56&gt;($G$1/$L$1*1.5)),"解绑橱窗绑定 ",""),"请去左表粘贴源数据"),"")</f>
        <v/>
      </c>
      <c r="AE56" s="9"/>
      <c r="AF56" s="9"/>
      <c r="AG56" s="9"/>
      <c r="AH56" s="9"/>
      <c r="AI56" s="17"/>
      <c r="AJ56" s="17"/>
      <c r="AK56" s="17"/>
    </row>
    <row r="57" spans="1:37">
      <c r="A57" s="5" t="str">
        <f>IFERROR(HLOOKUP(A$2,'2.源数据-产品分析-全商品'!A$6:A$1000,ROW()-1,0),"")</f>
        <v/>
      </c>
      <c r="B57" s="5" t="str">
        <f>IFERROR(HLOOKUP(B$2,'2.源数据-产品分析-全商品'!B$6:B$1000,ROW()-1,0),"")</f>
        <v/>
      </c>
      <c r="C57" s="5" t="str">
        <f>CLEAN(IFERROR(HLOOKUP(C$2,'2.源数据-产品分析-全商品'!C$6:C$1000,ROW()-1,0),""))</f>
        <v/>
      </c>
      <c r="D57" s="5" t="str">
        <f>IFERROR(HLOOKUP(D$2,'2.源数据-产品分析-全商品'!D$6:D$1000,ROW()-1,0),"")</f>
        <v/>
      </c>
      <c r="E57" s="5" t="str">
        <f>IFERROR(HLOOKUP(E$2,'2.源数据-产品分析-全商品'!E$6:E$1000,ROW()-1,0),"")</f>
        <v/>
      </c>
      <c r="F57" s="5" t="str">
        <f>IFERROR(VALUE(HLOOKUP(F$2,'2.源数据-产品分析-全商品'!F$6:F$1000,ROW()-1,0)),"")</f>
        <v/>
      </c>
      <c r="G57" s="5" t="str">
        <f>IFERROR(VALUE(HLOOKUP(G$2,'2.源数据-产品分析-全商品'!G$6:G$1000,ROW()-1,0)),"")</f>
        <v/>
      </c>
      <c r="H57" s="5" t="str">
        <f>IFERROR(HLOOKUP(H$2,'2.源数据-产品分析-全商品'!H$6:H$1000,ROW()-1,0),"")</f>
        <v/>
      </c>
      <c r="I57" s="5" t="str">
        <f>IFERROR(VALUE(HLOOKUP(I$2,'2.源数据-产品分析-全商品'!I$6:I$1000,ROW()-1,0)),"")</f>
        <v/>
      </c>
      <c r="J57" s="60" t="str">
        <f>IFERROR(IF($J$2="","",INDEX('产品报告-整理'!G:G,MATCH(产品建议!A57,'产品报告-整理'!A:A,0))),"")</f>
        <v/>
      </c>
      <c r="K57" s="5" t="str">
        <f>IFERROR(IF($K$2="","",VALUE(INDEX('产品报告-整理'!E:E,MATCH(产品建议!A57,'产品报告-整理'!A:A,0)))),0)</f>
        <v/>
      </c>
      <c r="L57" s="5" t="str">
        <f>IFERROR(VALUE(HLOOKUP(L$2,'2.源数据-产品分析-全商品'!J$6:J$1000,ROW()-1,0)),"")</f>
        <v/>
      </c>
      <c r="M57" s="5" t="str">
        <f>IFERROR(VALUE(HLOOKUP(M$2,'2.源数据-产品分析-全商品'!K$6:K$1000,ROW()-1,0)),"")</f>
        <v/>
      </c>
      <c r="N57" s="5" t="str">
        <f>IFERROR(HLOOKUP(N$2,'2.源数据-产品分析-全商品'!L$6:L$1000,ROW()-1,0),"")</f>
        <v/>
      </c>
      <c r="O57" s="5" t="str">
        <f>IF($O$2='产品报告-整理'!$K$1,IFERROR(INDEX('产品报告-整理'!S:S,MATCH(产品建议!A57,'产品报告-整理'!L:L,0)),""),(IFERROR(VALUE(HLOOKUP(O$2,'2.源数据-产品分析-全商品'!M$6:M$1000,ROW()-1,0)),"")))</f>
        <v/>
      </c>
      <c r="P57" s="5" t="str">
        <f>IF($P$2='产品报告-整理'!$V$1,IFERROR(INDEX('产品报告-整理'!AD:AD,MATCH(产品建议!A57,'产品报告-整理'!W:W,0)),""),(IFERROR(VALUE(HLOOKUP(P$2,'2.源数据-产品分析-全商品'!N$6:N$1000,ROW()-1,0)),"")))</f>
        <v/>
      </c>
      <c r="Q57" s="5" t="str">
        <f>IF($Q$2='产品报告-整理'!$AG$1,IFERROR(INDEX('产品报告-整理'!AO:AO,MATCH(产品建议!A57,'产品报告-整理'!AH:AH,0)),""),(IFERROR(VALUE(HLOOKUP(Q$2,'2.源数据-产品分析-全商品'!O$6:O$1000,ROW()-1,0)),"")))</f>
        <v/>
      </c>
      <c r="R57" s="5" t="str">
        <f>IF($R$2='产品报告-整理'!$AR$1,IFERROR(INDEX('产品报告-整理'!AZ:AZ,MATCH(产品建议!A57,'产品报告-整理'!AS:AS,0)),""),(IFERROR(VALUE(HLOOKUP(R$2,'2.源数据-产品分析-全商品'!P$6:P$1000,ROW()-1,0)),"")))</f>
        <v/>
      </c>
      <c r="S57" s="5" t="str">
        <f>IF($S$2='产品报告-整理'!$BC$1,IFERROR(INDEX('产品报告-整理'!BK:BK,MATCH(产品建议!A57,'产品报告-整理'!BD:BD,0)),""),(IFERROR(VALUE(HLOOKUP(S$2,'2.源数据-产品分析-全商品'!Q$6:Q$1000,ROW()-1,0)),"")))</f>
        <v/>
      </c>
      <c r="T57" s="5" t="str">
        <f>IFERROR(HLOOKUP("产品负责人",'2.源数据-产品分析-全商品'!R$6:R$1000,ROW()-1,0),"")</f>
        <v/>
      </c>
      <c r="U57" s="5" t="str">
        <f>IFERROR(VALUE(HLOOKUP(U$2,'2.源数据-产品分析-全商品'!S$6:S$1000,ROW()-1,0)),"")</f>
        <v/>
      </c>
      <c r="V57" s="5" t="str">
        <f>IFERROR(VALUE(HLOOKUP(V$2,'2.源数据-产品分析-全商品'!T$6:T$1000,ROW()-1,0)),"")</f>
        <v/>
      </c>
      <c r="W57" s="5" t="str">
        <f>IF(OR($A$3=""),"",IF(OR($W$2="优爆品"),(IF(COUNTIF('2-2.源数据-产品分析-优品'!A:A,产品建议!A57)&gt;0,"是","")&amp;IF(COUNTIF('2-3.源数据-产品分析-爆品'!A:A,产品建议!A57)&gt;0,"是","")),IF(OR($W$2="P4P点击量"),((IFERROR(INDEX('产品报告-整理'!D:D,MATCH(产品建议!A57,'产品报告-整理'!A:A,0)),""))),((IF(COUNTIF('2-2.源数据-产品分析-优品'!A:A,产品建议!A57)&gt;0,"是",""))))))</f>
        <v/>
      </c>
      <c r="X57" s="5" t="str">
        <f>IF(OR($A$3=""),"",IF(OR($W$2="优爆品"),((IFERROR(INDEX('产品报告-整理'!D:D,MATCH(产品建议!A57,'产品报告-整理'!A:A,0)),"")&amp;" → "&amp;(IFERROR(TEXT(INDEX('产品报告-整理'!D:D,MATCH(产品建议!A57,'产品报告-整理'!A:A,0))/G57,"0%"),"")))),IF(OR($W$2="P4P点击量"),((IF($W$2="P4P点击量",IFERROR(TEXT(W57/G57,"0%"),"")))),(((IF(COUNTIF('2-3.源数据-产品分析-爆品'!A:A,产品建议!A57)&gt;0,"是","")))))))</f>
        <v/>
      </c>
      <c r="Y57" s="9" t="str">
        <f>IF(AND($Y$2="直通车总消费",'产品报告-整理'!$BN$1="推荐广告"),IFERROR(INDEX('产品报告-整理'!H:H,MATCH(产品建议!A57,'产品报告-整理'!A:A,0)),0)+IFERROR(INDEX('产品报告-整理'!BV:BV,MATCH(产品建议!A57,'产品报告-整理'!BO:BO,0)),0),IFERROR(INDEX('产品报告-整理'!H:H,MATCH(产品建议!A57,'产品报告-整理'!A:A,0)),0))</f>
        <v/>
      </c>
      <c r="Z57" s="9" t="str">
        <f t="shared" si="3"/>
        <v/>
      </c>
      <c r="AA57" s="5" t="str">
        <f t="shared" si="1"/>
        <v/>
      </c>
      <c r="AB57" s="5" t="str">
        <f t="shared" si="2"/>
        <v/>
      </c>
      <c r="AC57" s="9"/>
      <c r="AD57" s="15" t="str">
        <f>IF($AD$1="  ",IFERROR(IF(AND(Y57="未推广",L57&gt;0),"加入P4P推广 ","")&amp;IF(AND(OR(W57="是",X57="是"),Y57=0),"优爆品加推广 ","")&amp;IF(AND(C57="N",L57&gt;0),"增加橱窗绑定 ","")&amp;IF(AND(OR(Z57&gt;$Z$1*4.5,AB57&gt;$AB$1*4.5),Y57&lt;&gt;0,Y57&gt;$AB$1*2,G57&gt;($G$1/$L$1)*1),"放弃P4P推广 ","")&amp;IF(AND(AB57&gt;$AB$1*1.2,AB57&lt;$AB$1*4.5,Y57&gt;0),"优化询盘成本 ","")&amp;IF(AND(Z57&gt;$Z$1*1.2,Z57&lt;$Z$1*4.5,Y57&gt;0),"优化商机成本 ","")&amp;IF(AND(Y57&lt;&gt;0,L57&gt;0,AB57&lt;$AB$1*1.2),"加大询盘获取 ","")&amp;IF(AND(Y57&lt;&gt;0,K57&gt;0,Z57&lt;$Z$1*1.2),"加大商机获取 ","")&amp;IF(AND(L57=0,C57="Y",G57&gt;($G$1/$L$1*1.5)),"解绑橱窗绑定 ",""),"请去左表粘贴源数据"),"")</f>
        <v/>
      </c>
      <c r="AE57" s="9"/>
      <c r="AF57" s="9"/>
      <c r="AG57" s="9"/>
      <c r="AH57" s="9"/>
      <c r="AI57" s="17"/>
      <c r="AJ57" s="17"/>
      <c r="AK57" s="17"/>
    </row>
    <row r="58" spans="1:37">
      <c r="A58" s="5" t="str">
        <f>IFERROR(HLOOKUP(A$2,'2.源数据-产品分析-全商品'!A$6:A$1000,ROW()-1,0),"")</f>
        <v/>
      </c>
      <c r="B58" s="5" t="str">
        <f>IFERROR(HLOOKUP(B$2,'2.源数据-产品分析-全商品'!B$6:B$1000,ROW()-1,0),"")</f>
        <v/>
      </c>
      <c r="C58" s="5" t="str">
        <f>CLEAN(IFERROR(HLOOKUP(C$2,'2.源数据-产品分析-全商品'!C$6:C$1000,ROW()-1,0),""))</f>
        <v/>
      </c>
      <c r="D58" s="5" t="str">
        <f>IFERROR(HLOOKUP(D$2,'2.源数据-产品分析-全商品'!D$6:D$1000,ROW()-1,0),"")</f>
        <v/>
      </c>
      <c r="E58" s="5" t="str">
        <f>IFERROR(HLOOKUP(E$2,'2.源数据-产品分析-全商品'!E$6:E$1000,ROW()-1,0),"")</f>
        <v/>
      </c>
      <c r="F58" s="5" t="str">
        <f>IFERROR(VALUE(HLOOKUP(F$2,'2.源数据-产品分析-全商品'!F$6:F$1000,ROW()-1,0)),"")</f>
        <v/>
      </c>
      <c r="G58" s="5" t="str">
        <f>IFERROR(VALUE(HLOOKUP(G$2,'2.源数据-产品分析-全商品'!G$6:G$1000,ROW()-1,0)),"")</f>
        <v/>
      </c>
      <c r="H58" s="5" t="str">
        <f>IFERROR(HLOOKUP(H$2,'2.源数据-产品分析-全商品'!H$6:H$1000,ROW()-1,0),"")</f>
        <v/>
      </c>
      <c r="I58" s="5" t="str">
        <f>IFERROR(VALUE(HLOOKUP(I$2,'2.源数据-产品分析-全商品'!I$6:I$1000,ROW()-1,0)),"")</f>
        <v/>
      </c>
      <c r="J58" s="60" t="str">
        <f>IFERROR(IF($J$2="","",INDEX('产品报告-整理'!G:G,MATCH(产品建议!A58,'产品报告-整理'!A:A,0))),"")</f>
        <v/>
      </c>
      <c r="K58" s="5" t="str">
        <f>IFERROR(IF($K$2="","",VALUE(INDEX('产品报告-整理'!E:E,MATCH(产品建议!A58,'产品报告-整理'!A:A,0)))),0)</f>
        <v/>
      </c>
      <c r="L58" s="5" t="str">
        <f>IFERROR(VALUE(HLOOKUP(L$2,'2.源数据-产品分析-全商品'!J$6:J$1000,ROW()-1,0)),"")</f>
        <v/>
      </c>
      <c r="M58" s="5" t="str">
        <f>IFERROR(VALUE(HLOOKUP(M$2,'2.源数据-产品分析-全商品'!K$6:K$1000,ROW()-1,0)),"")</f>
        <v/>
      </c>
      <c r="N58" s="5" t="str">
        <f>IFERROR(HLOOKUP(N$2,'2.源数据-产品分析-全商品'!L$6:L$1000,ROW()-1,0),"")</f>
        <v/>
      </c>
      <c r="O58" s="5" t="str">
        <f>IF($O$2='产品报告-整理'!$K$1,IFERROR(INDEX('产品报告-整理'!S:S,MATCH(产品建议!A58,'产品报告-整理'!L:L,0)),""),(IFERROR(VALUE(HLOOKUP(O$2,'2.源数据-产品分析-全商品'!M$6:M$1000,ROW()-1,0)),"")))</f>
        <v/>
      </c>
      <c r="P58" s="5" t="str">
        <f>IF($P$2='产品报告-整理'!$V$1,IFERROR(INDEX('产品报告-整理'!AD:AD,MATCH(产品建议!A58,'产品报告-整理'!W:W,0)),""),(IFERROR(VALUE(HLOOKUP(P$2,'2.源数据-产品分析-全商品'!N$6:N$1000,ROW()-1,0)),"")))</f>
        <v/>
      </c>
      <c r="Q58" s="5" t="str">
        <f>IF($Q$2='产品报告-整理'!$AG$1,IFERROR(INDEX('产品报告-整理'!AO:AO,MATCH(产品建议!A58,'产品报告-整理'!AH:AH,0)),""),(IFERROR(VALUE(HLOOKUP(Q$2,'2.源数据-产品分析-全商品'!O$6:O$1000,ROW()-1,0)),"")))</f>
        <v/>
      </c>
      <c r="R58" s="5" t="str">
        <f>IF($R$2='产品报告-整理'!$AR$1,IFERROR(INDEX('产品报告-整理'!AZ:AZ,MATCH(产品建议!A58,'产品报告-整理'!AS:AS,0)),""),(IFERROR(VALUE(HLOOKUP(R$2,'2.源数据-产品分析-全商品'!P$6:P$1000,ROW()-1,0)),"")))</f>
        <v/>
      </c>
      <c r="S58" s="5" t="str">
        <f>IF($S$2='产品报告-整理'!$BC$1,IFERROR(INDEX('产品报告-整理'!BK:BK,MATCH(产品建议!A58,'产品报告-整理'!BD:BD,0)),""),(IFERROR(VALUE(HLOOKUP(S$2,'2.源数据-产品分析-全商品'!Q$6:Q$1000,ROW()-1,0)),"")))</f>
        <v/>
      </c>
      <c r="T58" s="5" t="str">
        <f>IFERROR(HLOOKUP("产品负责人",'2.源数据-产品分析-全商品'!R$6:R$1000,ROW()-1,0),"")</f>
        <v/>
      </c>
      <c r="U58" s="5" t="str">
        <f>IFERROR(VALUE(HLOOKUP(U$2,'2.源数据-产品分析-全商品'!S$6:S$1000,ROW()-1,0)),"")</f>
        <v/>
      </c>
      <c r="V58" s="5" t="str">
        <f>IFERROR(VALUE(HLOOKUP(V$2,'2.源数据-产品分析-全商品'!T$6:T$1000,ROW()-1,0)),"")</f>
        <v/>
      </c>
      <c r="W58" s="5" t="str">
        <f>IF(OR($A$3=""),"",IF(OR($W$2="优爆品"),(IF(COUNTIF('2-2.源数据-产品分析-优品'!A:A,产品建议!A58)&gt;0,"是","")&amp;IF(COUNTIF('2-3.源数据-产品分析-爆品'!A:A,产品建议!A58)&gt;0,"是","")),IF(OR($W$2="P4P点击量"),((IFERROR(INDEX('产品报告-整理'!D:D,MATCH(产品建议!A58,'产品报告-整理'!A:A,0)),""))),((IF(COUNTIF('2-2.源数据-产品分析-优品'!A:A,产品建议!A58)&gt;0,"是",""))))))</f>
        <v/>
      </c>
      <c r="X58" s="5" t="str">
        <f>IF(OR($A$3=""),"",IF(OR($W$2="优爆品"),((IFERROR(INDEX('产品报告-整理'!D:D,MATCH(产品建议!A58,'产品报告-整理'!A:A,0)),"")&amp;" → "&amp;(IFERROR(TEXT(INDEX('产品报告-整理'!D:D,MATCH(产品建议!A58,'产品报告-整理'!A:A,0))/G58,"0%"),"")))),IF(OR($W$2="P4P点击量"),((IF($W$2="P4P点击量",IFERROR(TEXT(W58/G58,"0%"),"")))),(((IF(COUNTIF('2-3.源数据-产品分析-爆品'!A:A,产品建议!A58)&gt;0,"是","")))))))</f>
        <v/>
      </c>
      <c r="Y58" s="9" t="str">
        <f>IF(AND($Y$2="直通车总消费",'产品报告-整理'!$BN$1="推荐广告"),IFERROR(INDEX('产品报告-整理'!H:H,MATCH(产品建议!A58,'产品报告-整理'!A:A,0)),0)+IFERROR(INDEX('产品报告-整理'!BV:BV,MATCH(产品建议!A58,'产品报告-整理'!BO:BO,0)),0),IFERROR(INDEX('产品报告-整理'!H:H,MATCH(产品建议!A58,'产品报告-整理'!A:A,0)),0))</f>
        <v/>
      </c>
      <c r="Z58" s="9" t="str">
        <f t="shared" si="3"/>
        <v/>
      </c>
      <c r="AA58" s="5" t="str">
        <f t="shared" si="1"/>
        <v/>
      </c>
      <c r="AB58" s="5" t="str">
        <f t="shared" si="2"/>
        <v/>
      </c>
      <c r="AC58" s="9"/>
      <c r="AD58" s="15" t="str">
        <f>IF($AD$1="  ",IFERROR(IF(AND(Y58="未推广",L58&gt;0),"加入P4P推广 ","")&amp;IF(AND(OR(W58="是",X58="是"),Y58=0),"优爆品加推广 ","")&amp;IF(AND(C58="N",L58&gt;0),"增加橱窗绑定 ","")&amp;IF(AND(OR(Z58&gt;$Z$1*4.5,AB58&gt;$AB$1*4.5),Y58&lt;&gt;0,Y58&gt;$AB$1*2,G58&gt;($G$1/$L$1)*1),"放弃P4P推广 ","")&amp;IF(AND(AB58&gt;$AB$1*1.2,AB58&lt;$AB$1*4.5,Y58&gt;0),"优化询盘成本 ","")&amp;IF(AND(Z58&gt;$Z$1*1.2,Z58&lt;$Z$1*4.5,Y58&gt;0),"优化商机成本 ","")&amp;IF(AND(Y58&lt;&gt;0,L58&gt;0,AB58&lt;$AB$1*1.2),"加大询盘获取 ","")&amp;IF(AND(Y58&lt;&gt;0,K58&gt;0,Z58&lt;$Z$1*1.2),"加大商机获取 ","")&amp;IF(AND(L58=0,C58="Y",G58&gt;($G$1/$L$1*1.5)),"解绑橱窗绑定 ",""),"请去左表粘贴源数据"),"")</f>
        <v/>
      </c>
      <c r="AE58" s="9"/>
      <c r="AF58" s="9"/>
      <c r="AG58" s="9"/>
      <c r="AH58" s="9"/>
      <c r="AI58" s="17"/>
      <c r="AJ58" s="17"/>
      <c r="AK58" s="17"/>
    </row>
    <row r="59" spans="1:37">
      <c r="A59" s="5" t="str">
        <f>IFERROR(HLOOKUP(A$2,'2.源数据-产品分析-全商品'!A$6:A$1000,ROW()-1,0),"")</f>
        <v/>
      </c>
      <c r="B59" s="5" t="str">
        <f>IFERROR(HLOOKUP(B$2,'2.源数据-产品分析-全商品'!B$6:B$1000,ROW()-1,0),"")</f>
        <v/>
      </c>
      <c r="C59" s="5" t="str">
        <f>CLEAN(IFERROR(HLOOKUP(C$2,'2.源数据-产品分析-全商品'!C$6:C$1000,ROW()-1,0),""))</f>
        <v/>
      </c>
      <c r="D59" s="5" t="str">
        <f>IFERROR(HLOOKUP(D$2,'2.源数据-产品分析-全商品'!D$6:D$1000,ROW()-1,0),"")</f>
        <v/>
      </c>
      <c r="E59" s="5" t="str">
        <f>IFERROR(HLOOKUP(E$2,'2.源数据-产品分析-全商品'!E$6:E$1000,ROW()-1,0),"")</f>
        <v/>
      </c>
      <c r="F59" s="5" t="str">
        <f>IFERROR(VALUE(HLOOKUP(F$2,'2.源数据-产品分析-全商品'!F$6:F$1000,ROW()-1,0)),"")</f>
        <v/>
      </c>
      <c r="G59" s="5" t="str">
        <f>IFERROR(VALUE(HLOOKUP(G$2,'2.源数据-产品分析-全商品'!G$6:G$1000,ROW()-1,0)),"")</f>
        <v/>
      </c>
      <c r="H59" s="5" t="str">
        <f>IFERROR(HLOOKUP(H$2,'2.源数据-产品分析-全商品'!H$6:H$1000,ROW()-1,0),"")</f>
        <v/>
      </c>
      <c r="I59" s="5" t="str">
        <f>IFERROR(VALUE(HLOOKUP(I$2,'2.源数据-产品分析-全商品'!I$6:I$1000,ROW()-1,0)),"")</f>
        <v/>
      </c>
      <c r="J59" s="60" t="str">
        <f>IFERROR(IF($J$2="","",INDEX('产品报告-整理'!G:G,MATCH(产品建议!A59,'产品报告-整理'!A:A,0))),"")</f>
        <v/>
      </c>
      <c r="K59" s="5" t="str">
        <f>IFERROR(IF($K$2="","",VALUE(INDEX('产品报告-整理'!E:E,MATCH(产品建议!A59,'产品报告-整理'!A:A,0)))),0)</f>
        <v/>
      </c>
      <c r="L59" s="5" t="str">
        <f>IFERROR(VALUE(HLOOKUP(L$2,'2.源数据-产品分析-全商品'!J$6:J$1000,ROW()-1,0)),"")</f>
        <v/>
      </c>
      <c r="M59" s="5" t="str">
        <f>IFERROR(VALUE(HLOOKUP(M$2,'2.源数据-产品分析-全商品'!K$6:K$1000,ROW()-1,0)),"")</f>
        <v/>
      </c>
      <c r="N59" s="5" t="str">
        <f>IFERROR(HLOOKUP(N$2,'2.源数据-产品分析-全商品'!L$6:L$1000,ROW()-1,0),"")</f>
        <v/>
      </c>
      <c r="O59" s="5" t="str">
        <f>IF($O$2='产品报告-整理'!$K$1,IFERROR(INDEX('产品报告-整理'!S:S,MATCH(产品建议!A59,'产品报告-整理'!L:L,0)),""),(IFERROR(VALUE(HLOOKUP(O$2,'2.源数据-产品分析-全商品'!M$6:M$1000,ROW()-1,0)),"")))</f>
        <v/>
      </c>
      <c r="P59" s="5" t="str">
        <f>IF($P$2='产品报告-整理'!$V$1,IFERROR(INDEX('产品报告-整理'!AD:AD,MATCH(产品建议!A59,'产品报告-整理'!W:W,0)),""),(IFERROR(VALUE(HLOOKUP(P$2,'2.源数据-产品分析-全商品'!N$6:N$1000,ROW()-1,0)),"")))</f>
        <v/>
      </c>
      <c r="Q59" s="5" t="str">
        <f>IF($Q$2='产品报告-整理'!$AG$1,IFERROR(INDEX('产品报告-整理'!AO:AO,MATCH(产品建议!A59,'产品报告-整理'!AH:AH,0)),""),(IFERROR(VALUE(HLOOKUP(Q$2,'2.源数据-产品分析-全商品'!O$6:O$1000,ROW()-1,0)),"")))</f>
        <v/>
      </c>
      <c r="R59" s="5" t="str">
        <f>IF($R$2='产品报告-整理'!$AR$1,IFERROR(INDEX('产品报告-整理'!AZ:AZ,MATCH(产品建议!A59,'产品报告-整理'!AS:AS,0)),""),(IFERROR(VALUE(HLOOKUP(R$2,'2.源数据-产品分析-全商品'!P$6:P$1000,ROW()-1,0)),"")))</f>
        <v/>
      </c>
      <c r="S59" s="5" t="str">
        <f>IF($S$2='产品报告-整理'!$BC$1,IFERROR(INDEX('产品报告-整理'!BK:BK,MATCH(产品建议!A59,'产品报告-整理'!BD:BD,0)),""),(IFERROR(VALUE(HLOOKUP(S$2,'2.源数据-产品分析-全商品'!Q$6:Q$1000,ROW()-1,0)),"")))</f>
        <v/>
      </c>
      <c r="T59" s="5" t="str">
        <f>IFERROR(HLOOKUP("产品负责人",'2.源数据-产品分析-全商品'!R$6:R$1000,ROW()-1,0),"")</f>
        <v/>
      </c>
      <c r="U59" s="5" t="str">
        <f>IFERROR(VALUE(HLOOKUP(U$2,'2.源数据-产品分析-全商品'!S$6:S$1000,ROW()-1,0)),"")</f>
        <v/>
      </c>
      <c r="V59" s="5" t="str">
        <f>IFERROR(VALUE(HLOOKUP(V$2,'2.源数据-产品分析-全商品'!T$6:T$1000,ROW()-1,0)),"")</f>
        <v/>
      </c>
      <c r="W59" s="5" t="str">
        <f>IF(OR($A$3=""),"",IF(OR($W$2="优爆品"),(IF(COUNTIF('2-2.源数据-产品分析-优品'!A:A,产品建议!A59)&gt;0,"是","")&amp;IF(COUNTIF('2-3.源数据-产品分析-爆品'!A:A,产品建议!A59)&gt;0,"是","")),IF(OR($W$2="P4P点击量"),((IFERROR(INDEX('产品报告-整理'!D:D,MATCH(产品建议!A59,'产品报告-整理'!A:A,0)),""))),((IF(COUNTIF('2-2.源数据-产品分析-优品'!A:A,产品建议!A59)&gt;0,"是",""))))))</f>
        <v/>
      </c>
      <c r="X59" s="5" t="str">
        <f>IF(OR($A$3=""),"",IF(OR($W$2="优爆品"),((IFERROR(INDEX('产品报告-整理'!D:D,MATCH(产品建议!A59,'产品报告-整理'!A:A,0)),"")&amp;" → "&amp;(IFERROR(TEXT(INDEX('产品报告-整理'!D:D,MATCH(产品建议!A59,'产品报告-整理'!A:A,0))/G59,"0%"),"")))),IF(OR($W$2="P4P点击量"),((IF($W$2="P4P点击量",IFERROR(TEXT(W59/G59,"0%"),"")))),(((IF(COUNTIF('2-3.源数据-产品分析-爆品'!A:A,产品建议!A59)&gt;0,"是","")))))))</f>
        <v/>
      </c>
      <c r="Y59" s="9" t="str">
        <f>IF(AND($Y$2="直通车总消费",'产品报告-整理'!$BN$1="推荐广告"),IFERROR(INDEX('产品报告-整理'!H:H,MATCH(产品建议!A59,'产品报告-整理'!A:A,0)),0)+IFERROR(INDEX('产品报告-整理'!BV:BV,MATCH(产品建议!A59,'产品报告-整理'!BO:BO,0)),0),IFERROR(INDEX('产品报告-整理'!H:H,MATCH(产品建议!A59,'产品报告-整理'!A:A,0)),0))</f>
        <v/>
      </c>
      <c r="Z59" s="9" t="str">
        <f t="shared" si="3"/>
        <v/>
      </c>
      <c r="AA59" s="5" t="str">
        <f t="shared" si="1"/>
        <v/>
      </c>
      <c r="AB59" s="5" t="str">
        <f t="shared" si="2"/>
        <v/>
      </c>
      <c r="AC59" s="9"/>
      <c r="AD59" s="15" t="str">
        <f>IF($AD$1="  ",IFERROR(IF(AND(Y59="未推广",L59&gt;0),"加入P4P推广 ","")&amp;IF(AND(OR(W59="是",X59="是"),Y59=0),"优爆品加推广 ","")&amp;IF(AND(C59="N",L59&gt;0),"增加橱窗绑定 ","")&amp;IF(AND(OR(Z59&gt;$Z$1*4.5,AB59&gt;$AB$1*4.5),Y59&lt;&gt;0,Y59&gt;$AB$1*2,G59&gt;($G$1/$L$1)*1),"放弃P4P推广 ","")&amp;IF(AND(AB59&gt;$AB$1*1.2,AB59&lt;$AB$1*4.5,Y59&gt;0),"优化询盘成本 ","")&amp;IF(AND(Z59&gt;$Z$1*1.2,Z59&lt;$Z$1*4.5,Y59&gt;0),"优化商机成本 ","")&amp;IF(AND(Y59&lt;&gt;0,L59&gt;0,AB59&lt;$AB$1*1.2),"加大询盘获取 ","")&amp;IF(AND(Y59&lt;&gt;0,K59&gt;0,Z59&lt;$Z$1*1.2),"加大商机获取 ","")&amp;IF(AND(L59=0,C59="Y",G59&gt;($G$1/$L$1*1.5)),"解绑橱窗绑定 ",""),"请去左表粘贴源数据"),"")</f>
        <v/>
      </c>
      <c r="AE59" s="9"/>
      <c r="AF59" s="9"/>
      <c r="AG59" s="9"/>
      <c r="AH59" s="9"/>
      <c r="AI59" s="17"/>
      <c r="AJ59" s="17"/>
      <c r="AK59" s="17"/>
    </row>
    <row r="60" spans="1:37">
      <c r="A60" s="5" t="str">
        <f>IFERROR(HLOOKUP(A$2,'2.源数据-产品分析-全商品'!A$6:A$1000,ROW()-1,0),"")</f>
        <v/>
      </c>
      <c r="B60" s="5" t="str">
        <f>IFERROR(HLOOKUP(B$2,'2.源数据-产品分析-全商品'!B$6:B$1000,ROW()-1,0),"")</f>
        <v/>
      </c>
      <c r="C60" s="5" t="str">
        <f>CLEAN(IFERROR(HLOOKUP(C$2,'2.源数据-产品分析-全商品'!C$6:C$1000,ROW()-1,0),""))</f>
        <v/>
      </c>
      <c r="D60" s="5" t="str">
        <f>IFERROR(HLOOKUP(D$2,'2.源数据-产品分析-全商品'!D$6:D$1000,ROW()-1,0),"")</f>
        <v/>
      </c>
      <c r="E60" s="5" t="str">
        <f>IFERROR(HLOOKUP(E$2,'2.源数据-产品分析-全商品'!E$6:E$1000,ROW()-1,0),"")</f>
        <v/>
      </c>
      <c r="F60" s="5" t="str">
        <f>IFERROR(VALUE(HLOOKUP(F$2,'2.源数据-产品分析-全商品'!F$6:F$1000,ROW()-1,0)),"")</f>
        <v/>
      </c>
      <c r="G60" s="5" t="str">
        <f>IFERROR(VALUE(HLOOKUP(G$2,'2.源数据-产品分析-全商品'!G$6:G$1000,ROW()-1,0)),"")</f>
        <v/>
      </c>
      <c r="H60" s="5" t="str">
        <f>IFERROR(HLOOKUP(H$2,'2.源数据-产品分析-全商品'!H$6:H$1000,ROW()-1,0),"")</f>
        <v/>
      </c>
      <c r="I60" s="5" t="str">
        <f>IFERROR(VALUE(HLOOKUP(I$2,'2.源数据-产品分析-全商品'!I$6:I$1000,ROW()-1,0)),"")</f>
        <v/>
      </c>
      <c r="J60" s="60" t="str">
        <f>IFERROR(IF($J$2="","",INDEX('产品报告-整理'!G:G,MATCH(产品建议!A60,'产品报告-整理'!A:A,0))),"")</f>
        <v/>
      </c>
      <c r="K60" s="5" t="str">
        <f>IFERROR(IF($K$2="","",VALUE(INDEX('产品报告-整理'!E:E,MATCH(产品建议!A60,'产品报告-整理'!A:A,0)))),0)</f>
        <v/>
      </c>
      <c r="L60" s="5" t="str">
        <f>IFERROR(VALUE(HLOOKUP(L$2,'2.源数据-产品分析-全商品'!J$6:J$1000,ROW()-1,0)),"")</f>
        <v/>
      </c>
      <c r="M60" s="5" t="str">
        <f>IFERROR(VALUE(HLOOKUP(M$2,'2.源数据-产品分析-全商品'!K$6:K$1000,ROW()-1,0)),"")</f>
        <v/>
      </c>
      <c r="N60" s="5" t="str">
        <f>IFERROR(HLOOKUP(N$2,'2.源数据-产品分析-全商品'!L$6:L$1000,ROW()-1,0),"")</f>
        <v/>
      </c>
      <c r="O60" s="5" t="str">
        <f>IF($O$2='产品报告-整理'!$K$1,IFERROR(INDEX('产品报告-整理'!S:S,MATCH(产品建议!A60,'产品报告-整理'!L:L,0)),""),(IFERROR(VALUE(HLOOKUP(O$2,'2.源数据-产品分析-全商品'!M$6:M$1000,ROW()-1,0)),"")))</f>
        <v/>
      </c>
      <c r="P60" s="5" t="str">
        <f>IF($P$2='产品报告-整理'!$V$1,IFERROR(INDEX('产品报告-整理'!AD:AD,MATCH(产品建议!A60,'产品报告-整理'!W:W,0)),""),(IFERROR(VALUE(HLOOKUP(P$2,'2.源数据-产品分析-全商品'!N$6:N$1000,ROW()-1,0)),"")))</f>
        <v/>
      </c>
      <c r="Q60" s="5" t="str">
        <f>IF($Q$2='产品报告-整理'!$AG$1,IFERROR(INDEX('产品报告-整理'!AO:AO,MATCH(产品建议!A60,'产品报告-整理'!AH:AH,0)),""),(IFERROR(VALUE(HLOOKUP(Q$2,'2.源数据-产品分析-全商品'!O$6:O$1000,ROW()-1,0)),"")))</f>
        <v/>
      </c>
      <c r="R60" s="5" t="str">
        <f>IF($R$2='产品报告-整理'!$AR$1,IFERROR(INDEX('产品报告-整理'!AZ:AZ,MATCH(产品建议!A60,'产品报告-整理'!AS:AS,0)),""),(IFERROR(VALUE(HLOOKUP(R$2,'2.源数据-产品分析-全商品'!P$6:P$1000,ROW()-1,0)),"")))</f>
        <v/>
      </c>
      <c r="S60" s="5" t="str">
        <f>IF($S$2='产品报告-整理'!$BC$1,IFERROR(INDEX('产品报告-整理'!BK:BK,MATCH(产品建议!A60,'产品报告-整理'!BD:BD,0)),""),(IFERROR(VALUE(HLOOKUP(S$2,'2.源数据-产品分析-全商品'!Q$6:Q$1000,ROW()-1,0)),"")))</f>
        <v/>
      </c>
      <c r="T60" s="5" t="str">
        <f>IFERROR(HLOOKUP("产品负责人",'2.源数据-产品分析-全商品'!R$6:R$1000,ROW()-1,0),"")</f>
        <v/>
      </c>
      <c r="U60" s="5" t="str">
        <f>IFERROR(VALUE(HLOOKUP(U$2,'2.源数据-产品分析-全商品'!S$6:S$1000,ROW()-1,0)),"")</f>
        <v/>
      </c>
      <c r="V60" s="5" t="str">
        <f>IFERROR(VALUE(HLOOKUP(V$2,'2.源数据-产品分析-全商品'!T$6:T$1000,ROW()-1,0)),"")</f>
        <v/>
      </c>
      <c r="W60" s="5" t="str">
        <f>IF(OR($A$3=""),"",IF(OR($W$2="优爆品"),(IF(COUNTIF('2-2.源数据-产品分析-优品'!A:A,产品建议!A60)&gt;0,"是","")&amp;IF(COUNTIF('2-3.源数据-产品分析-爆品'!A:A,产品建议!A60)&gt;0,"是","")),IF(OR($W$2="P4P点击量"),((IFERROR(INDEX('产品报告-整理'!D:D,MATCH(产品建议!A60,'产品报告-整理'!A:A,0)),""))),((IF(COUNTIF('2-2.源数据-产品分析-优品'!A:A,产品建议!A60)&gt;0,"是",""))))))</f>
        <v/>
      </c>
      <c r="X60" s="5" t="str">
        <f>IF(OR($A$3=""),"",IF(OR($W$2="优爆品"),((IFERROR(INDEX('产品报告-整理'!D:D,MATCH(产品建议!A60,'产品报告-整理'!A:A,0)),"")&amp;" → "&amp;(IFERROR(TEXT(INDEX('产品报告-整理'!D:D,MATCH(产品建议!A60,'产品报告-整理'!A:A,0))/G60,"0%"),"")))),IF(OR($W$2="P4P点击量"),((IF($W$2="P4P点击量",IFERROR(TEXT(W60/G60,"0%"),"")))),(((IF(COUNTIF('2-3.源数据-产品分析-爆品'!A:A,产品建议!A60)&gt;0,"是","")))))))</f>
        <v/>
      </c>
      <c r="Y60" s="9" t="str">
        <f>IF(AND($Y$2="直通车总消费",'产品报告-整理'!$BN$1="推荐广告"),IFERROR(INDEX('产品报告-整理'!H:H,MATCH(产品建议!A60,'产品报告-整理'!A:A,0)),0)+IFERROR(INDEX('产品报告-整理'!BV:BV,MATCH(产品建议!A60,'产品报告-整理'!BO:BO,0)),0),IFERROR(INDEX('产品报告-整理'!H:H,MATCH(产品建议!A60,'产品报告-整理'!A:A,0)),0))</f>
        <v/>
      </c>
      <c r="Z60" s="9" t="str">
        <f t="shared" si="3"/>
        <v/>
      </c>
      <c r="AA60" s="5" t="str">
        <f t="shared" si="1"/>
        <v/>
      </c>
      <c r="AB60" s="5" t="str">
        <f t="shared" si="2"/>
        <v/>
      </c>
      <c r="AC60" s="9"/>
      <c r="AD60" s="15" t="str">
        <f>IF($AD$1="  ",IFERROR(IF(AND(Y60="未推广",L60&gt;0),"加入P4P推广 ","")&amp;IF(AND(OR(W60="是",X60="是"),Y60=0),"优爆品加推广 ","")&amp;IF(AND(C60="N",L60&gt;0),"增加橱窗绑定 ","")&amp;IF(AND(OR(Z60&gt;$Z$1*4.5,AB60&gt;$AB$1*4.5),Y60&lt;&gt;0,Y60&gt;$AB$1*2,G60&gt;($G$1/$L$1)*1),"放弃P4P推广 ","")&amp;IF(AND(AB60&gt;$AB$1*1.2,AB60&lt;$AB$1*4.5,Y60&gt;0),"优化询盘成本 ","")&amp;IF(AND(Z60&gt;$Z$1*1.2,Z60&lt;$Z$1*4.5,Y60&gt;0),"优化商机成本 ","")&amp;IF(AND(Y60&lt;&gt;0,L60&gt;0,AB60&lt;$AB$1*1.2),"加大询盘获取 ","")&amp;IF(AND(Y60&lt;&gt;0,K60&gt;0,Z60&lt;$Z$1*1.2),"加大商机获取 ","")&amp;IF(AND(L60=0,C60="Y",G60&gt;($G$1/$L$1*1.5)),"解绑橱窗绑定 ",""),"请去左表粘贴源数据"),"")</f>
        <v/>
      </c>
      <c r="AE60" s="9"/>
      <c r="AF60" s="9"/>
      <c r="AG60" s="9"/>
      <c r="AH60" s="9"/>
      <c r="AI60" s="17"/>
      <c r="AJ60" s="17"/>
      <c r="AK60" s="17"/>
    </row>
    <row r="61" spans="1:37">
      <c r="A61" s="5" t="str">
        <f>IFERROR(HLOOKUP(A$2,'2.源数据-产品分析-全商品'!A$6:A$1000,ROW()-1,0),"")</f>
        <v/>
      </c>
      <c r="B61" s="5" t="str">
        <f>IFERROR(HLOOKUP(B$2,'2.源数据-产品分析-全商品'!B$6:B$1000,ROW()-1,0),"")</f>
        <v/>
      </c>
      <c r="C61" s="5" t="str">
        <f>CLEAN(IFERROR(HLOOKUP(C$2,'2.源数据-产品分析-全商品'!C$6:C$1000,ROW()-1,0),""))</f>
        <v/>
      </c>
      <c r="D61" s="5" t="str">
        <f>IFERROR(HLOOKUP(D$2,'2.源数据-产品分析-全商品'!D$6:D$1000,ROW()-1,0),"")</f>
        <v/>
      </c>
      <c r="E61" s="5" t="str">
        <f>IFERROR(HLOOKUP(E$2,'2.源数据-产品分析-全商品'!E$6:E$1000,ROW()-1,0),"")</f>
        <v/>
      </c>
      <c r="F61" s="5" t="str">
        <f>IFERROR(VALUE(HLOOKUP(F$2,'2.源数据-产品分析-全商品'!F$6:F$1000,ROW()-1,0)),"")</f>
        <v/>
      </c>
      <c r="G61" s="5" t="str">
        <f>IFERROR(VALUE(HLOOKUP(G$2,'2.源数据-产品分析-全商品'!G$6:G$1000,ROW()-1,0)),"")</f>
        <v/>
      </c>
      <c r="H61" s="5" t="str">
        <f>IFERROR(HLOOKUP(H$2,'2.源数据-产品分析-全商品'!H$6:H$1000,ROW()-1,0),"")</f>
        <v/>
      </c>
      <c r="I61" s="5" t="str">
        <f>IFERROR(VALUE(HLOOKUP(I$2,'2.源数据-产品分析-全商品'!I$6:I$1000,ROW()-1,0)),"")</f>
        <v/>
      </c>
      <c r="J61" s="60" t="str">
        <f>IFERROR(IF($J$2="","",INDEX('产品报告-整理'!G:G,MATCH(产品建议!A61,'产品报告-整理'!A:A,0))),"")</f>
        <v/>
      </c>
      <c r="K61" s="5" t="str">
        <f>IFERROR(IF($K$2="","",VALUE(INDEX('产品报告-整理'!E:E,MATCH(产品建议!A61,'产品报告-整理'!A:A,0)))),0)</f>
        <v/>
      </c>
      <c r="L61" s="5" t="str">
        <f>IFERROR(VALUE(HLOOKUP(L$2,'2.源数据-产品分析-全商品'!J$6:J$1000,ROW()-1,0)),"")</f>
        <v/>
      </c>
      <c r="M61" s="5" t="str">
        <f>IFERROR(VALUE(HLOOKUP(M$2,'2.源数据-产品分析-全商品'!K$6:K$1000,ROW()-1,0)),"")</f>
        <v/>
      </c>
      <c r="N61" s="5" t="str">
        <f>IFERROR(HLOOKUP(N$2,'2.源数据-产品分析-全商品'!L$6:L$1000,ROW()-1,0),"")</f>
        <v/>
      </c>
      <c r="O61" s="5" t="str">
        <f>IF($O$2='产品报告-整理'!$K$1,IFERROR(INDEX('产品报告-整理'!S:S,MATCH(产品建议!A61,'产品报告-整理'!L:L,0)),""),(IFERROR(VALUE(HLOOKUP(O$2,'2.源数据-产品分析-全商品'!M$6:M$1000,ROW()-1,0)),"")))</f>
        <v/>
      </c>
      <c r="P61" s="5" t="str">
        <f>IF($P$2='产品报告-整理'!$V$1,IFERROR(INDEX('产品报告-整理'!AD:AD,MATCH(产品建议!A61,'产品报告-整理'!W:W,0)),""),(IFERROR(VALUE(HLOOKUP(P$2,'2.源数据-产品分析-全商品'!N$6:N$1000,ROW()-1,0)),"")))</f>
        <v/>
      </c>
      <c r="Q61" s="5" t="str">
        <f>IF($Q$2='产品报告-整理'!$AG$1,IFERROR(INDEX('产品报告-整理'!AO:AO,MATCH(产品建议!A61,'产品报告-整理'!AH:AH,0)),""),(IFERROR(VALUE(HLOOKUP(Q$2,'2.源数据-产品分析-全商品'!O$6:O$1000,ROW()-1,0)),"")))</f>
        <v/>
      </c>
      <c r="R61" s="5" t="str">
        <f>IF($R$2='产品报告-整理'!$AR$1,IFERROR(INDEX('产品报告-整理'!AZ:AZ,MATCH(产品建议!A61,'产品报告-整理'!AS:AS,0)),""),(IFERROR(VALUE(HLOOKUP(R$2,'2.源数据-产品分析-全商品'!P$6:P$1000,ROW()-1,0)),"")))</f>
        <v/>
      </c>
      <c r="S61" s="5" t="str">
        <f>IF($S$2='产品报告-整理'!$BC$1,IFERROR(INDEX('产品报告-整理'!BK:BK,MATCH(产品建议!A61,'产品报告-整理'!BD:BD,0)),""),(IFERROR(VALUE(HLOOKUP(S$2,'2.源数据-产品分析-全商品'!Q$6:Q$1000,ROW()-1,0)),"")))</f>
        <v/>
      </c>
      <c r="T61" s="5" t="str">
        <f>IFERROR(HLOOKUP("产品负责人",'2.源数据-产品分析-全商品'!R$6:R$1000,ROW()-1,0),"")</f>
        <v/>
      </c>
      <c r="U61" s="5" t="str">
        <f>IFERROR(VALUE(HLOOKUP(U$2,'2.源数据-产品分析-全商品'!S$6:S$1000,ROW()-1,0)),"")</f>
        <v/>
      </c>
      <c r="V61" s="5" t="str">
        <f>IFERROR(VALUE(HLOOKUP(V$2,'2.源数据-产品分析-全商品'!T$6:T$1000,ROW()-1,0)),"")</f>
        <v/>
      </c>
      <c r="W61" s="5" t="str">
        <f>IF(OR($A$3=""),"",IF(OR($W$2="优爆品"),(IF(COUNTIF('2-2.源数据-产品分析-优品'!A:A,产品建议!A61)&gt;0,"是","")&amp;IF(COUNTIF('2-3.源数据-产品分析-爆品'!A:A,产品建议!A61)&gt;0,"是","")),IF(OR($W$2="P4P点击量"),((IFERROR(INDEX('产品报告-整理'!D:D,MATCH(产品建议!A61,'产品报告-整理'!A:A,0)),""))),((IF(COUNTIF('2-2.源数据-产品分析-优品'!A:A,产品建议!A61)&gt;0,"是",""))))))</f>
        <v/>
      </c>
      <c r="X61" s="5" t="str">
        <f>IF(OR($A$3=""),"",IF(OR($W$2="优爆品"),((IFERROR(INDEX('产品报告-整理'!D:D,MATCH(产品建议!A61,'产品报告-整理'!A:A,0)),"")&amp;" → "&amp;(IFERROR(TEXT(INDEX('产品报告-整理'!D:D,MATCH(产品建议!A61,'产品报告-整理'!A:A,0))/G61,"0%"),"")))),IF(OR($W$2="P4P点击量"),((IF($W$2="P4P点击量",IFERROR(TEXT(W61/G61,"0%"),"")))),(((IF(COUNTIF('2-3.源数据-产品分析-爆品'!A:A,产品建议!A61)&gt;0,"是","")))))))</f>
        <v/>
      </c>
      <c r="Y61" s="9" t="str">
        <f>IF(AND($Y$2="直通车总消费",'产品报告-整理'!$BN$1="推荐广告"),IFERROR(INDEX('产品报告-整理'!H:H,MATCH(产品建议!A61,'产品报告-整理'!A:A,0)),0)+IFERROR(INDEX('产品报告-整理'!BV:BV,MATCH(产品建议!A61,'产品报告-整理'!BO:BO,0)),0),IFERROR(INDEX('产品报告-整理'!H:H,MATCH(产品建议!A61,'产品报告-整理'!A:A,0)),0))</f>
        <v/>
      </c>
      <c r="Z61" s="9" t="str">
        <f t="shared" si="3"/>
        <v/>
      </c>
      <c r="AA61" s="5" t="str">
        <f t="shared" si="1"/>
        <v/>
      </c>
      <c r="AB61" s="5" t="str">
        <f t="shared" si="2"/>
        <v/>
      </c>
      <c r="AC61" s="9"/>
      <c r="AD61" s="15" t="str">
        <f>IF($AD$1="  ",IFERROR(IF(AND(Y61="未推广",L61&gt;0),"加入P4P推广 ","")&amp;IF(AND(OR(W61="是",X61="是"),Y61=0),"优爆品加推广 ","")&amp;IF(AND(C61="N",L61&gt;0),"增加橱窗绑定 ","")&amp;IF(AND(OR(Z61&gt;$Z$1*4.5,AB61&gt;$AB$1*4.5),Y61&lt;&gt;0,Y61&gt;$AB$1*2,G61&gt;($G$1/$L$1)*1),"放弃P4P推广 ","")&amp;IF(AND(AB61&gt;$AB$1*1.2,AB61&lt;$AB$1*4.5,Y61&gt;0),"优化询盘成本 ","")&amp;IF(AND(Z61&gt;$Z$1*1.2,Z61&lt;$Z$1*4.5,Y61&gt;0),"优化商机成本 ","")&amp;IF(AND(Y61&lt;&gt;0,L61&gt;0,AB61&lt;$AB$1*1.2),"加大询盘获取 ","")&amp;IF(AND(Y61&lt;&gt;0,K61&gt;0,Z61&lt;$Z$1*1.2),"加大商机获取 ","")&amp;IF(AND(L61=0,C61="Y",G61&gt;($G$1/$L$1*1.5)),"解绑橱窗绑定 ",""),"请去左表粘贴源数据"),"")</f>
        <v/>
      </c>
      <c r="AE61" s="9"/>
      <c r="AF61" s="9"/>
      <c r="AG61" s="9"/>
      <c r="AH61" s="9"/>
      <c r="AI61" s="17"/>
      <c r="AJ61" s="17"/>
      <c r="AK61" s="17"/>
    </row>
    <row r="62" spans="1:37">
      <c r="A62" s="5" t="str">
        <f>IFERROR(HLOOKUP(A$2,'2.源数据-产品分析-全商品'!A$6:A$1000,ROW()-1,0),"")</f>
        <v/>
      </c>
      <c r="B62" s="5" t="str">
        <f>IFERROR(HLOOKUP(B$2,'2.源数据-产品分析-全商品'!B$6:B$1000,ROW()-1,0),"")</f>
        <v/>
      </c>
      <c r="C62" s="5" t="str">
        <f>CLEAN(IFERROR(HLOOKUP(C$2,'2.源数据-产品分析-全商品'!C$6:C$1000,ROW()-1,0),""))</f>
        <v/>
      </c>
      <c r="D62" s="5" t="str">
        <f>IFERROR(HLOOKUP(D$2,'2.源数据-产品分析-全商品'!D$6:D$1000,ROW()-1,0),"")</f>
        <v/>
      </c>
      <c r="E62" s="5" t="str">
        <f>IFERROR(HLOOKUP(E$2,'2.源数据-产品分析-全商品'!E$6:E$1000,ROW()-1,0),"")</f>
        <v/>
      </c>
      <c r="F62" s="5" t="str">
        <f>IFERROR(VALUE(HLOOKUP(F$2,'2.源数据-产品分析-全商品'!F$6:F$1000,ROW()-1,0)),"")</f>
        <v/>
      </c>
      <c r="G62" s="5" t="str">
        <f>IFERROR(VALUE(HLOOKUP(G$2,'2.源数据-产品分析-全商品'!G$6:G$1000,ROW()-1,0)),"")</f>
        <v/>
      </c>
      <c r="H62" s="5" t="str">
        <f>IFERROR(HLOOKUP(H$2,'2.源数据-产品分析-全商品'!H$6:H$1000,ROW()-1,0),"")</f>
        <v/>
      </c>
      <c r="I62" s="5" t="str">
        <f>IFERROR(VALUE(HLOOKUP(I$2,'2.源数据-产品分析-全商品'!I$6:I$1000,ROW()-1,0)),"")</f>
        <v/>
      </c>
      <c r="J62" s="60" t="str">
        <f>IFERROR(IF($J$2="","",INDEX('产品报告-整理'!G:G,MATCH(产品建议!A62,'产品报告-整理'!A:A,0))),"")</f>
        <v/>
      </c>
      <c r="K62" s="5" t="str">
        <f>IFERROR(IF($K$2="","",VALUE(INDEX('产品报告-整理'!E:E,MATCH(产品建议!A62,'产品报告-整理'!A:A,0)))),0)</f>
        <v/>
      </c>
      <c r="L62" s="5" t="str">
        <f>IFERROR(VALUE(HLOOKUP(L$2,'2.源数据-产品分析-全商品'!J$6:J$1000,ROW()-1,0)),"")</f>
        <v/>
      </c>
      <c r="M62" s="5" t="str">
        <f>IFERROR(VALUE(HLOOKUP(M$2,'2.源数据-产品分析-全商品'!K$6:K$1000,ROW()-1,0)),"")</f>
        <v/>
      </c>
      <c r="N62" s="5" t="str">
        <f>IFERROR(HLOOKUP(N$2,'2.源数据-产品分析-全商品'!L$6:L$1000,ROW()-1,0),"")</f>
        <v/>
      </c>
      <c r="O62" s="5" t="str">
        <f>IF($O$2='产品报告-整理'!$K$1,IFERROR(INDEX('产品报告-整理'!S:S,MATCH(产品建议!A62,'产品报告-整理'!L:L,0)),""),(IFERROR(VALUE(HLOOKUP(O$2,'2.源数据-产品分析-全商品'!M$6:M$1000,ROW()-1,0)),"")))</f>
        <v/>
      </c>
      <c r="P62" s="5" t="str">
        <f>IF($P$2='产品报告-整理'!$V$1,IFERROR(INDEX('产品报告-整理'!AD:AD,MATCH(产品建议!A62,'产品报告-整理'!W:W,0)),""),(IFERROR(VALUE(HLOOKUP(P$2,'2.源数据-产品分析-全商品'!N$6:N$1000,ROW()-1,0)),"")))</f>
        <v/>
      </c>
      <c r="Q62" s="5" t="str">
        <f>IF($Q$2='产品报告-整理'!$AG$1,IFERROR(INDEX('产品报告-整理'!AO:AO,MATCH(产品建议!A62,'产品报告-整理'!AH:AH,0)),""),(IFERROR(VALUE(HLOOKUP(Q$2,'2.源数据-产品分析-全商品'!O$6:O$1000,ROW()-1,0)),"")))</f>
        <v/>
      </c>
      <c r="R62" s="5" t="str">
        <f>IF($R$2='产品报告-整理'!$AR$1,IFERROR(INDEX('产品报告-整理'!AZ:AZ,MATCH(产品建议!A62,'产品报告-整理'!AS:AS,0)),""),(IFERROR(VALUE(HLOOKUP(R$2,'2.源数据-产品分析-全商品'!P$6:P$1000,ROW()-1,0)),"")))</f>
        <v/>
      </c>
      <c r="S62" s="5" t="str">
        <f>IF($S$2='产品报告-整理'!$BC$1,IFERROR(INDEX('产品报告-整理'!BK:BK,MATCH(产品建议!A62,'产品报告-整理'!BD:BD,0)),""),(IFERROR(VALUE(HLOOKUP(S$2,'2.源数据-产品分析-全商品'!Q$6:Q$1000,ROW()-1,0)),"")))</f>
        <v/>
      </c>
      <c r="T62" s="5" t="str">
        <f>IFERROR(HLOOKUP("产品负责人",'2.源数据-产品分析-全商品'!R$6:R$1000,ROW()-1,0),"")</f>
        <v/>
      </c>
      <c r="U62" s="5" t="str">
        <f>IFERROR(VALUE(HLOOKUP(U$2,'2.源数据-产品分析-全商品'!S$6:S$1000,ROW()-1,0)),"")</f>
        <v/>
      </c>
      <c r="V62" s="5" t="str">
        <f>IFERROR(VALUE(HLOOKUP(V$2,'2.源数据-产品分析-全商品'!T$6:T$1000,ROW()-1,0)),"")</f>
        <v/>
      </c>
      <c r="W62" s="5" t="str">
        <f>IF(OR($A$3=""),"",IF(OR($W$2="优爆品"),(IF(COUNTIF('2-2.源数据-产品分析-优品'!A:A,产品建议!A62)&gt;0,"是","")&amp;IF(COUNTIF('2-3.源数据-产品分析-爆品'!A:A,产品建议!A62)&gt;0,"是","")),IF(OR($W$2="P4P点击量"),((IFERROR(INDEX('产品报告-整理'!D:D,MATCH(产品建议!A62,'产品报告-整理'!A:A,0)),""))),((IF(COUNTIF('2-2.源数据-产品分析-优品'!A:A,产品建议!A62)&gt;0,"是",""))))))</f>
        <v/>
      </c>
      <c r="X62" s="5" t="str">
        <f>IF(OR($A$3=""),"",IF(OR($W$2="优爆品"),((IFERROR(INDEX('产品报告-整理'!D:D,MATCH(产品建议!A62,'产品报告-整理'!A:A,0)),"")&amp;" → "&amp;(IFERROR(TEXT(INDEX('产品报告-整理'!D:D,MATCH(产品建议!A62,'产品报告-整理'!A:A,0))/G62,"0%"),"")))),IF(OR($W$2="P4P点击量"),((IF($W$2="P4P点击量",IFERROR(TEXT(W62/G62,"0%"),"")))),(((IF(COUNTIF('2-3.源数据-产品分析-爆品'!A:A,产品建议!A62)&gt;0,"是","")))))))</f>
        <v/>
      </c>
      <c r="Y62" s="9" t="str">
        <f>IF(AND($Y$2="直通车总消费",'产品报告-整理'!$BN$1="推荐广告"),IFERROR(INDEX('产品报告-整理'!H:H,MATCH(产品建议!A62,'产品报告-整理'!A:A,0)),0)+IFERROR(INDEX('产品报告-整理'!BV:BV,MATCH(产品建议!A62,'产品报告-整理'!BO:BO,0)),0),IFERROR(INDEX('产品报告-整理'!H:H,MATCH(产品建议!A62,'产品报告-整理'!A:A,0)),0))</f>
        <v/>
      </c>
      <c r="Z62" s="9" t="str">
        <f t="shared" si="3"/>
        <v/>
      </c>
      <c r="AA62" s="5" t="str">
        <f t="shared" si="1"/>
        <v/>
      </c>
      <c r="AB62" s="5" t="str">
        <f t="shared" si="2"/>
        <v/>
      </c>
      <c r="AC62" s="9"/>
      <c r="AD62" s="15" t="str">
        <f>IF($AD$1="  ",IFERROR(IF(AND(Y62="未推广",L62&gt;0),"加入P4P推广 ","")&amp;IF(AND(OR(W62="是",X62="是"),Y62=0),"优爆品加推广 ","")&amp;IF(AND(C62="N",L62&gt;0),"增加橱窗绑定 ","")&amp;IF(AND(OR(Z62&gt;$Z$1*4.5,AB62&gt;$AB$1*4.5),Y62&lt;&gt;0,Y62&gt;$AB$1*2,G62&gt;($G$1/$L$1)*1),"放弃P4P推广 ","")&amp;IF(AND(AB62&gt;$AB$1*1.2,AB62&lt;$AB$1*4.5,Y62&gt;0),"优化询盘成本 ","")&amp;IF(AND(Z62&gt;$Z$1*1.2,Z62&lt;$Z$1*4.5,Y62&gt;0),"优化商机成本 ","")&amp;IF(AND(Y62&lt;&gt;0,L62&gt;0,AB62&lt;$AB$1*1.2),"加大询盘获取 ","")&amp;IF(AND(Y62&lt;&gt;0,K62&gt;0,Z62&lt;$Z$1*1.2),"加大商机获取 ","")&amp;IF(AND(L62=0,C62="Y",G62&gt;($G$1/$L$1*1.5)),"解绑橱窗绑定 ",""),"请去左表粘贴源数据"),"")</f>
        <v/>
      </c>
      <c r="AE62" s="9"/>
      <c r="AF62" s="9"/>
      <c r="AG62" s="9"/>
      <c r="AH62" s="9"/>
      <c r="AI62" s="17"/>
      <c r="AJ62" s="17"/>
      <c r="AK62" s="17"/>
    </row>
    <row r="63" spans="1:37">
      <c r="A63" s="5" t="str">
        <f>IFERROR(HLOOKUP(A$2,'2.源数据-产品分析-全商品'!A$6:A$1000,ROW()-1,0),"")</f>
        <v/>
      </c>
      <c r="B63" s="5" t="str">
        <f>IFERROR(HLOOKUP(B$2,'2.源数据-产品分析-全商品'!B$6:B$1000,ROW()-1,0),"")</f>
        <v/>
      </c>
      <c r="C63" s="5" t="str">
        <f>CLEAN(IFERROR(HLOOKUP(C$2,'2.源数据-产品分析-全商品'!C$6:C$1000,ROW()-1,0),""))</f>
        <v/>
      </c>
      <c r="D63" s="5" t="str">
        <f>IFERROR(HLOOKUP(D$2,'2.源数据-产品分析-全商品'!D$6:D$1000,ROW()-1,0),"")</f>
        <v/>
      </c>
      <c r="E63" s="5" t="str">
        <f>IFERROR(HLOOKUP(E$2,'2.源数据-产品分析-全商品'!E$6:E$1000,ROW()-1,0),"")</f>
        <v/>
      </c>
      <c r="F63" s="5" t="str">
        <f>IFERROR(VALUE(HLOOKUP(F$2,'2.源数据-产品分析-全商品'!F$6:F$1000,ROW()-1,0)),"")</f>
        <v/>
      </c>
      <c r="G63" s="5" t="str">
        <f>IFERROR(VALUE(HLOOKUP(G$2,'2.源数据-产品分析-全商品'!G$6:G$1000,ROW()-1,0)),"")</f>
        <v/>
      </c>
      <c r="H63" s="5" t="str">
        <f>IFERROR(HLOOKUP(H$2,'2.源数据-产品分析-全商品'!H$6:H$1000,ROW()-1,0),"")</f>
        <v/>
      </c>
      <c r="I63" s="5" t="str">
        <f>IFERROR(VALUE(HLOOKUP(I$2,'2.源数据-产品分析-全商品'!I$6:I$1000,ROW()-1,0)),"")</f>
        <v/>
      </c>
      <c r="J63" s="60" t="str">
        <f>IFERROR(IF($J$2="","",INDEX('产品报告-整理'!G:G,MATCH(产品建议!A63,'产品报告-整理'!A:A,0))),"")</f>
        <v/>
      </c>
      <c r="K63" s="5" t="str">
        <f>IFERROR(IF($K$2="","",VALUE(INDEX('产品报告-整理'!E:E,MATCH(产品建议!A63,'产品报告-整理'!A:A,0)))),0)</f>
        <v/>
      </c>
      <c r="L63" s="5" t="str">
        <f>IFERROR(VALUE(HLOOKUP(L$2,'2.源数据-产品分析-全商品'!J$6:J$1000,ROW()-1,0)),"")</f>
        <v/>
      </c>
      <c r="M63" s="5" t="str">
        <f>IFERROR(VALUE(HLOOKUP(M$2,'2.源数据-产品分析-全商品'!K$6:K$1000,ROW()-1,0)),"")</f>
        <v/>
      </c>
      <c r="N63" s="5" t="str">
        <f>IFERROR(HLOOKUP(N$2,'2.源数据-产品分析-全商品'!L$6:L$1000,ROW()-1,0),"")</f>
        <v/>
      </c>
      <c r="O63" s="5" t="str">
        <f>IF($O$2='产品报告-整理'!$K$1,IFERROR(INDEX('产品报告-整理'!S:S,MATCH(产品建议!A63,'产品报告-整理'!L:L,0)),""),(IFERROR(VALUE(HLOOKUP(O$2,'2.源数据-产品分析-全商品'!M$6:M$1000,ROW()-1,0)),"")))</f>
        <v/>
      </c>
      <c r="P63" s="5" t="str">
        <f>IF($P$2='产品报告-整理'!$V$1,IFERROR(INDEX('产品报告-整理'!AD:AD,MATCH(产品建议!A63,'产品报告-整理'!W:W,0)),""),(IFERROR(VALUE(HLOOKUP(P$2,'2.源数据-产品分析-全商品'!N$6:N$1000,ROW()-1,0)),"")))</f>
        <v/>
      </c>
      <c r="Q63" s="5" t="str">
        <f>IF($Q$2='产品报告-整理'!$AG$1,IFERROR(INDEX('产品报告-整理'!AO:AO,MATCH(产品建议!A63,'产品报告-整理'!AH:AH,0)),""),(IFERROR(VALUE(HLOOKUP(Q$2,'2.源数据-产品分析-全商品'!O$6:O$1000,ROW()-1,0)),"")))</f>
        <v/>
      </c>
      <c r="R63" s="5" t="str">
        <f>IF($R$2='产品报告-整理'!$AR$1,IFERROR(INDEX('产品报告-整理'!AZ:AZ,MATCH(产品建议!A63,'产品报告-整理'!AS:AS,0)),""),(IFERROR(VALUE(HLOOKUP(R$2,'2.源数据-产品分析-全商品'!P$6:P$1000,ROW()-1,0)),"")))</f>
        <v/>
      </c>
      <c r="S63" s="5" t="str">
        <f>IF($S$2='产品报告-整理'!$BC$1,IFERROR(INDEX('产品报告-整理'!BK:BK,MATCH(产品建议!A63,'产品报告-整理'!BD:BD,0)),""),(IFERROR(VALUE(HLOOKUP(S$2,'2.源数据-产品分析-全商品'!Q$6:Q$1000,ROW()-1,0)),"")))</f>
        <v/>
      </c>
      <c r="T63" s="5" t="str">
        <f>IFERROR(HLOOKUP("产品负责人",'2.源数据-产品分析-全商品'!R$6:R$1000,ROW()-1,0),"")</f>
        <v/>
      </c>
      <c r="U63" s="5" t="str">
        <f>IFERROR(VALUE(HLOOKUP(U$2,'2.源数据-产品分析-全商品'!S$6:S$1000,ROW()-1,0)),"")</f>
        <v/>
      </c>
      <c r="V63" s="5" t="str">
        <f>IFERROR(VALUE(HLOOKUP(V$2,'2.源数据-产品分析-全商品'!T$6:T$1000,ROW()-1,0)),"")</f>
        <v/>
      </c>
      <c r="W63" s="5" t="str">
        <f>IF(OR($A$3=""),"",IF(OR($W$2="优爆品"),(IF(COUNTIF('2-2.源数据-产品分析-优品'!A:A,产品建议!A63)&gt;0,"是","")&amp;IF(COUNTIF('2-3.源数据-产品分析-爆品'!A:A,产品建议!A63)&gt;0,"是","")),IF(OR($W$2="P4P点击量"),((IFERROR(INDEX('产品报告-整理'!D:D,MATCH(产品建议!A63,'产品报告-整理'!A:A,0)),""))),((IF(COUNTIF('2-2.源数据-产品分析-优品'!A:A,产品建议!A63)&gt;0,"是",""))))))</f>
        <v/>
      </c>
      <c r="X63" s="5" t="str">
        <f>IF(OR($A$3=""),"",IF(OR($W$2="优爆品"),((IFERROR(INDEX('产品报告-整理'!D:D,MATCH(产品建议!A63,'产品报告-整理'!A:A,0)),"")&amp;" → "&amp;(IFERROR(TEXT(INDEX('产品报告-整理'!D:D,MATCH(产品建议!A63,'产品报告-整理'!A:A,0))/G63,"0%"),"")))),IF(OR($W$2="P4P点击量"),((IF($W$2="P4P点击量",IFERROR(TEXT(W63/G63,"0%"),"")))),(((IF(COUNTIF('2-3.源数据-产品分析-爆品'!A:A,产品建议!A63)&gt;0,"是","")))))))</f>
        <v/>
      </c>
      <c r="Y63" s="9" t="str">
        <f>IF(AND($Y$2="直通车总消费",'产品报告-整理'!$BN$1="推荐广告"),IFERROR(INDEX('产品报告-整理'!H:H,MATCH(产品建议!A63,'产品报告-整理'!A:A,0)),0)+IFERROR(INDEX('产品报告-整理'!BV:BV,MATCH(产品建议!A63,'产品报告-整理'!BO:BO,0)),0),IFERROR(INDEX('产品报告-整理'!H:H,MATCH(产品建议!A63,'产品报告-整理'!A:A,0)),0))</f>
        <v/>
      </c>
      <c r="Z63" s="9" t="str">
        <f t="shared" si="3"/>
        <v/>
      </c>
      <c r="AA63" s="5" t="str">
        <f t="shared" si="1"/>
        <v/>
      </c>
      <c r="AB63" s="5" t="str">
        <f t="shared" si="2"/>
        <v/>
      </c>
      <c r="AC63" s="9"/>
      <c r="AD63" s="15" t="str">
        <f>IF($AD$1="  ",IFERROR(IF(AND(Y63="未推广",L63&gt;0),"加入P4P推广 ","")&amp;IF(AND(OR(W63="是",X63="是"),Y63=0),"优爆品加推广 ","")&amp;IF(AND(C63="N",L63&gt;0),"增加橱窗绑定 ","")&amp;IF(AND(OR(Z63&gt;$Z$1*4.5,AB63&gt;$AB$1*4.5),Y63&lt;&gt;0,Y63&gt;$AB$1*2,G63&gt;($G$1/$L$1)*1),"放弃P4P推广 ","")&amp;IF(AND(AB63&gt;$AB$1*1.2,AB63&lt;$AB$1*4.5,Y63&gt;0),"优化询盘成本 ","")&amp;IF(AND(Z63&gt;$Z$1*1.2,Z63&lt;$Z$1*4.5,Y63&gt;0),"优化商机成本 ","")&amp;IF(AND(Y63&lt;&gt;0,L63&gt;0,AB63&lt;$AB$1*1.2),"加大询盘获取 ","")&amp;IF(AND(Y63&lt;&gt;0,K63&gt;0,Z63&lt;$Z$1*1.2),"加大商机获取 ","")&amp;IF(AND(L63=0,C63="Y",G63&gt;($G$1/$L$1*1.5)),"解绑橱窗绑定 ",""),"请去左表粘贴源数据"),"")</f>
        <v/>
      </c>
      <c r="AE63" s="9"/>
      <c r="AF63" s="9"/>
      <c r="AG63" s="9"/>
      <c r="AH63" s="9"/>
      <c r="AI63" s="17"/>
      <c r="AJ63" s="17"/>
      <c r="AK63" s="17"/>
    </row>
    <row r="64" spans="1:37">
      <c r="A64" s="5" t="str">
        <f>IFERROR(HLOOKUP(A$2,'2.源数据-产品分析-全商品'!A$6:A$1000,ROW()-1,0),"")</f>
        <v/>
      </c>
      <c r="B64" s="5" t="str">
        <f>IFERROR(HLOOKUP(B$2,'2.源数据-产品分析-全商品'!B$6:B$1000,ROW()-1,0),"")</f>
        <v/>
      </c>
      <c r="C64" s="5" t="str">
        <f>CLEAN(IFERROR(HLOOKUP(C$2,'2.源数据-产品分析-全商品'!C$6:C$1000,ROW()-1,0),""))</f>
        <v/>
      </c>
      <c r="D64" s="5" t="str">
        <f>IFERROR(HLOOKUP(D$2,'2.源数据-产品分析-全商品'!D$6:D$1000,ROW()-1,0),"")</f>
        <v/>
      </c>
      <c r="E64" s="5" t="str">
        <f>IFERROR(HLOOKUP(E$2,'2.源数据-产品分析-全商品'!E$6:E$1000,ROW()-1,0),"")</f>
        <v/>
      </c>
      <c r="F64" s="5" t="str">
        <f>IFERROR(VALUE(HLOOKUP(F$2,'2.源数据-产品分析-全商品'!F$6:F$1000,ROW()-1,0)),"")</f>
        <v/>
      </c>
      <c r="G64" s="5" t="str">
        <f>IFERROR(VALUE(HLOOKUP(G$2,'2.源数据-产品分析-全商品'!G$6:G$1000,ROW()-1,0)),"")</f>
        <v/>
      </c>
      <c r="H64" s="5" t="str">
        <f>IFERROR(HLOOKUP(H$2,'2.源数据-产品分析-全商品'!H$6:H$1000,ROW()-1,0),"")</f>
        <v/>
      </c>
      <c r="I64" s="5" t="str">
        <f>IFERROR(VALUE(HLOOKUP(I$2,'2.源数据-产品分析-全商品'!I$6:I$1000,ROW()-1,0)),"")</f>
        <v/>
      </c>
      <c r="J64" s="60" t="str">
        <f>IFERROR(IF($J$2="","",INDEX('产品报告-整理'!G:G,MATCH(产品建议!A64,'产品报告-整理'!A:A,0))),"")</f>
        <v/>
      </c>
      <c r="K64" s="5" t="str">
        <f>IFERROR(IF($K$2="","",VALUE(INDEX('产品报告-整理'!E:E,MATCH(产品建议!A64,'产品报告-整理'!A:A,0)))),0)</f>
        <v/>
      </c>
      <c r="L64" s="5" t="str">
        <f>IFERROR(VALUE(HLOOKUP(L$2,'2.源数据-产品分析-全商品'!J$6:J$1000,ROW()-1,0)),"")</f>
        <v/>
      </c>
      <c r="M64" s="5" t="str">
        <f>IFERROR(VALUE(HLOOKUP(M$2,'2.源数据-产品分析-全商品'!K$6:K$1000,ROW()-1,0)),"")</f>
        <v/>
      </c>
      <c r="N64" s="5" t="str">
        <f>IFERROR(HLOOKUP(N$2,'2.源数据-产品分析-全商品'!L$6:L$1000,ROW()-1,0),"")</f>
        <v/>
      </c>
      <c r="O64" s="5" t="str">
        <f>IF($O$2='产品报告-整理'!$K$1,IFERROR(INDEX('产品报告-整理'!S:S,MATCH(产品建议!A64,'产品报告-整理'!L:L,0)),""),(IFERROR(VALUE(HLOOKUP(O$2,'2.源数据-产品分析-全商品'!M$6:M$1000,ROW()-1,0)),"")))</f>
        <v/>
      </c>
      <c r="P64" s="5" t="str">
        <f>IF($P$2='产品报告-整理'!$V$1,IFERROR(INDEX('产品报告-整理'!AD:AD,MATCH(产品建议!A64,'产品报告-整理'!W:W,0)),""),(IFERROR(VALUE(HLOOKUP(P$2,'2.源数据-产品分析-全商品'!N$6:N$1000,ROW()-1,0)),"")))</f>
        <v/>
      </c>
      <c r="Q64" s="5" t="str">
        <f>IF($Q$2='产品报告-整理'!$AG$1,IFERROR(INDEX('产品报告-整理'!AO:AO,MATCH(产品建议!A64,'产品报告-整理'!AH:AH,0)),""),(IFERROR(VALUE(HLOOKUP(Q$2,'2.源数据-产品分析-全商品'!O$6:O$1000,ROW()-1,0)),"")))</f>
        <v/>
      </c>
      <c r="R64" s="5" t="str">
        <f>IF($R$2='产品报告-整理'!$AR$1,IFERROR(INDEX('产品报告-整理'!AZ:AZ,MATCH(产品建议!A64,'产品报告-整理'!AS:AS,0)),""),(IFERROR(VALUE(HLOOKUP(R$2,'2.源数据-产品分析-全商品'!P$6:P$1000,ROW()-1,0)),"")))</f>
        <v/>
      </c>
      <c r="S64" s="5" t="str">
        <f>IF($S$2='产品报告-整理'!$BC$1,IFERROR(INDEX('产品报告-整理'!BK:BK,MATCH(产品建议!A64,'产品报告-整理'!BD:BD,0)),""),(IFERROR(VALUE(HLOOKUP(S$2,'2.源数据-产品分析-全商品'!Q$6:Q$1000,ROW()-1,0)),"")))</f>
        <v/>
      </c>
      <c r="T64" s="5" t="str">
        <f>IFERROR(HLOOKUP("产品负责人",'2.源数据-产品分析-全商品'!R$6:R$1000,ROW()-1,0),"")</f>
        <v/>
      </c>
      <c r="U64" s="5" t="str">
        <f>IFERROR(VALUE(HLOOKUP(U$2,'2.源数据-产品分析-全商品'!S$6:S$1000,ROW()-1,0)),"")</f>
        <v/>
      </c>
      <c r="V64" s="5" t="str">
        <f>IFERROR(VALUE(HLOOKUP(V$2,'2.源数据-产品分析-全商品'!T$6:T$1000,ROW()-1,0)),"")</f>
        <v/>
      </c>
      <c r="W64" s="5" t="str">
        <f>IF(OR($A$3=""),"",IF(OR($W$2="优爆品"),(IF(COUNTIF('2-2.源数据-产品分析-优品'!A:A,产品建议!A64)&gt;0,"是","")&amp;IF(COUNTIF('2-3.源数据-产品分析-爆品'!A:A,产品建议!A64)&gt;0,"是","")),IF(OR($W$2="P4P点击量"),((IFERROR(INDEX('产品报告-整理'!D:D,MATCH(产品建议!A64,'产品报告-整理'!A:A,0)),""))),((IF(COUNTIF('2-2.源数据-产品分析-优品'!A:A,产品建议!A64)&gt;0,"是",""))))))</f>
        <v/>
      </c>
      <c r="X64" s="5" t="str">
        <f>IF(OR($A$3=""),"",IF(OR($W$2="优爆品"),((IFERROR(INDEX('产品报告-整理'!D:D,MATCH(产品建议!A64,'产品报告-整理'!A:A,0)),"")&amp;" → "&amp;(IFERROR(TEXT(INDEX('产品报告-整理'!D:D,MATCH(产品建议!A64,'产品报告-整理'!A:A,0))/G64,"0%"),"")))),IF(OR($W$2="P4P点击量"),((IF($W$2="P4P点击量",IFERROR(TEXT(W64/G64,"0%"),"")))),(((IF(COUNTIF('2-3.源数据-产品分析-爆品'!A:A,产品建议!A64)&gt;0,"是","")))))))</f>
        <v/>
      </c>
      <c r="Y64" s="9" t="str">
        <f>IF(AND($Y$2="直通车总消费",'产品报告-整理'!$BN$1="推荐广告"),IFERROR(INDEX('产品报告-整理'!H:H,MATCH(产品建议!A64,'产品报告-整理'!A:A,0)),0)+IFERROR(INDEX('产品报告-整理'!BV:BV,MATCH(产品建议!A64,'产品报告-整理'!BO:BO,0)),0),IFERROR(INDEX('产品报告-整理'!H:H,MATCH(产品建议!A64,'产品报告-整理'!A:A,0)),0))</f>
        <v/>
      </c>
      <c r="Z64" s="9" t="str">
        <f t="shared" si="3"/>
        <v/>
      </c>
      <c r="AA64" s="5" t="str">
        <f t="shared" si="1"/>
        <v/>
      </c>
      <c r="AB64" s="5" t="str">
        <f t="shared" si="2"/>
        <v/>
      </c>
      <c r="AC64" s="9"/>
      <c r="AD64" s="15" t="str">
        <f>IF($AD$1="  ",IFERROR(IF(AND(Y64="未推广",L64&gt;0),"加入P4P推广 ","")&amp;IF(AND(OR(W64="是",X64="是"),Y64=0),"优爆品加推广 ","")&amp;IF(AND(C64="N",L64&gt;0),"增加橱窗绑定 ","")&amp;IF(AND(OR(Z64&gt;$Z$1*4.5,AB64&gt;$AB$1*4.5),Y64&lt;&gt;0,Y64&gt;$AB$1*2,G64&gt;($G$1/$L$1)*1),"放弃P4P推广 ","")&amp;IF(AND(AB64&gt;$AB$1*1.2,AB64&lt;$AB$1*4.5,Y64&gt;0),"优化询盘成本 ","")&amp;IF(AND(Z64&gt;$Z$1*1.2,Z64&lt;$Z$1*4.5,Y64&gt;0),"优化商机成本 ","")&amp;IF(AND(Y64&lt;&gt;0,L64&gt;0,AB64&lt;$AB$1*1.2),"加大询盘获取 ","")&amp;IF(AND(Y64&lt;&gt;0,K64&gt;0,Z64&lt;$Z$1*1.2),"加大商机获取 ","")&amp;IF(AND(L64=0,C64="Y",G64&gt;($G$1/$L$1*1.5)),"解绑橱窗绑定 ",""),"请去左表粘贴源数据"),"")</f>
        <v/>
      </c>
      <c r="AE64" s="9"/>
      <c r="AF64" s="9"/>
      <c r="AG64" s="9"/>
      <c r="AH64" s="9"/>
      <c r="AI64" s="17"/>
      <c r="AJ64" s="17"/>
      <c r="AK64" s="17"/>
    </row>
    <row r="65" spans="1:37">
      <c r="A65" s="5" t="str">
        <f>IFERROR(HLOOKUP(A$2,'2.源数据-产品分析-全商品'!A$6:A$1000,ROW()-1,0),"")</f>
        <v/>
      </c>
      <c r="B65" s="5" t="str">
        <f>IFERROR(HLOOKUP(B$2,'2.源数据-产品分析-全商品'!B$6:B$1000,ROW()-1,0),"")</f>
        <v/>
      </c>
      <c r="C65" s="5" t="str">
        <f>CLEAN(IFERROR(HLOOKUP(C$2,'2.源数据-产品分析-全商品'!C$6:C$1000,ROW()-1,0),""))</f>
        <v/>
      </c>
      <c r="D65" s="5" t="str">
        <f>IFERROR(HLOOKUP(D$2,'2.源数据-产品分析-全商品'!D$6:D$1000,ROW()-1,0),"")</f>
        <v/>
      </c>
      <c r="E65" s="5" t="str">
        <f>IFERROR(HLOOKUP(E$2,'2.源数据-产品分析-全商品'!E$6:E$1000,ROW()-1,0),"")</f>
        <v/>
      </c>
      <c r="F65" s="5" t="str">
        <f>IFERROR(VALUE(HLOOKUP(F$2,'2.源数据-产品分析-全商品'!F$6:F$1000,ROW()-1,0)),"")</f>
        <v/>
      </c>
      <c r="G65" s="5" t="str">
        <f>IFERROR(VALUE(HLOOKUP(G$2,'2.源数据-产品分析-全商品'!G$6:G$1000,ROW()-1,0)),"")</f>
        <v/>
      </c>
      <c r="H65" s="5" t="str">
        <f>IFERROR(HLOOKUP(H$2,'2.源数据-产品分析-全商品'!H$6:H$1000,ROW()-1,0),"")</f>
        <v/>
      </c>
      <c r="I65" s="5" t="str">
        <f>IFERROR(VALUE(HLOOKUP(I$2,'2.源数据-产品分析-全商品'!I$6:I$1000,ROW()-1,0)),"")</f>
        <v/>
      </c>
      <c r="J65" s="60" t="str">
        <f>IFERROR(IF($J$2="","",INDEX('产品报告-整理'!G:G,MATCH(产品建议!A65,'产品报告-整理'!A:A,0))),"")</f>
        <v/>
      </c>
      <c r="K65" s="5" t="str">
        <f>IFERROR(IF($K$2="","",VALUE(INDEX('产品报告-整理'!E:E,MATCH(产品建议!A65,'产品报告-整理'!A:A,0)))),0)</f>
        <v/>
      </c>
      <c r="L65" s="5" t="str">
        <f>IFERROR(VALUE(HLOOKUP(L$2,'2.源数据-产品分析-全商品'!J$6:J$1000,ROW()-1,0)),"")</f>
        <v/>
      </c>
      <c r="M65" s="5" t="str">
        <f>IFERROR(VALUE(HLOOKUP(M$2,'2.源数据-产品分析-全商品'!K$6:K$1000,ROW()-1,0)),"")</f>
        <v/>
      </c>
      <c r="N65" s="5" t="str">
        <f>IFERROR(HLOOKUP(N$2,'2.源数据-产品分析-全商品'!L$6:L$1000,ROW()-1,0),"")</f>
        <v/>
      </c>
      <c r="O65" s="5" t="str">
        <f>IF($O$2='产品报告-整理'!$K$1,IFERROR(INDEX('产品报告-整理'!S:S,MATCH(产品建议!A65,'产品报告-整理'!L:L,0)),""),(IFERROR(VALUE(HLOOKUP(O$2,'2.源数据-产品分析-全商品'!M$6:M$1000,ROW()-1,0)),"")))</f>
        <v/>
      </c>
      <c r="P65" s="5" t="str">
        <f>IF($P$2='产品报告-整理'!$V$1,IFERROR(INDEX('产品报告-整理'!AD:AD,MATCH(产品建议!A65,'产品报告-整理'!W:W,0)),""),(IFERROR(VALUE(HLOOKUP(P$2,'2.源数据-产品分析-全商品'!N$6:N$1000,ROW()-1,0)),"")))</f>
        <v/>
      </c>
      <c r="Q65" s="5" t="str">
        <f>IF($Q$2='产品报告-整理'!$AG$1,IFERROR(INDEX('产品报告-整理'!AO:AO,MATCH(产品建议!A65,'产品报告-整理'!AH:AH,0)),""),(IFERROR(VALUE(HLOOKUP(Q$2,'2.源数据-产品分析-全商品'!O$6:O$1000,ROW()-1,0)),"")))</f>
        <v/>
      </c>
      <c r="R65" s="5" t="str">
        <f>IF($R$2='产品报告-整理'!$AR$1,IFERROR(INDEX('产品报告-整理'!AZ:AZ,MATCH(产品建议!A65,'产品报告-整理'!AS:AS,0)),""),(IFERROR(VALUE(HLOOKUP(R$2,'2.源数据-产品分析-全商品'!P$6:P$1000,ROW()-1,0)),"")))</f>
        <v/>
      </c>
      <c r="S65" s="5" t="str">
        <f>IF($S$2='产品报告-整理'!$BC$1,IFERROR(INDEX('产品报告-整理'!BK:BK,MATCH(产品建议!A65,'产品报告-整理'!BD:BD,0)),""),(IFERROR(VALUE(HLOOKUP(S$2,'2.源数据-产品分析-全商品'!Q$6:Q$1000,ROW()-1,0)),"")))</f>
        <v/>
      </c>
      <c r="T65" s="5" t="str">
        <f>IFERROR(HLOOKUP("产品负责人",'2.源数据-产品分析-全商品'!R$6:R$1000,ROW()-1,0),"")</f>
        <v/>
      </c>
      <c r="U65" s="5" t="str">
        <f>IFERROR(VALUE(HLOOKUP(U$2,'2.源数据-产品分析-全商品'!S$6:S$1000,ROW()-1,0)),"")</f>
        <v/>
      </c>
      <c r="V65" s="5" t="str">
        <f>IFERROR(VALUE(HLOOKUP(V$2,'2.源数据-产品分析-全商品'!T$6:T$1000,ROW()-1,0)),"")</f>
        <v/>
      </c>
      <c r="W65" s="5" t="str">
        <f>IF(OR($A$3=""),"",IF(OR($W$2="优爆品"),(IF(COUNTIF('2-2.源数据-产品分析-优品'!A:A,产品建议!A65)&gt;0,"是","")&amp;IF(COUNTIF('2-3.源数据-产品分析-爆品'!A:A,产品建议!A65)&gt;0,"是","")),IF(OR($W$2="P4P点击量"),((IFERROR(INDEX('产品报告-整理'!D:D,MATCH(产品建议!A65,'产品报告-整理'!A:A,0)),""))),((IF(COUNTIF('2-2.源数据-产品分析-优品'!A:A,产品建议!A65)&gt;0,"是",""))))))</f>
        <v/>
      </c>
      <c r="X65" s="5" t="str">
        <f>IF(OR($A$3=""),"",IF(OR($W$2="优爆品"),((IFERROR(INDEX('产品报告-整理'!D:D,MATCH(产品建议!A65,'产品报告-整理'!A:A,0)),"")&amp;" → "&amp;(IFERROR(TEXT(INDEX('产品报告-整理'!D:D,MATCH(产品建议!A65,'产品报告-整理'!A:A,0))/G65,"0%"),"")))),IF(OR($W$2="P4P点击量"),((IF($W$2="P4P点击量",IFERROR(TEXT(W65/G65,"0%"),"")))),(((IF(COUNTIF('2-3.源数据-产品分析-爆品'!A:A,产品建议!A65)&gt;0,"是","")))))))</f>
        <v/>
      </c>
      <c r="Y65" s="9" t="str">
        <f>IF(AND($Y$2="直通车总消费",'产品报告-整理'!$BN$1="推荐广告"),IFERROR(INDEX('产品报告-整理'!H:H,MATCH(产品建议!A65,'产品报告-整理'!A:A,0)),0)+IFERROR(INDEX('产品报告-整理'!BV:BV,MATCH(产品建议!A65,'产品报告-整理'!BO:BO,0)),0),IFERROR(INDEX('产品报告-整理'!H:H,MATCH(产品建议!A65,'产品报告-整理'!A:A,0)),0))</f>
        <v/>
      </c>
      <c r="Z65" s="9" t="str">
        <f t="shared" si="3"/>
        <v/>
      </c>
      <c r="AA65" s="5" t="str">
        <f t="shared" si="1"/>
        <v/>
      </c>
      <c r="AB65" s="5" t="str">
        <f t="shared" si="2"/>
        <v/>
      </c>
      <c r="AC65" s="9"/>
      <c r="AD65" s="15" t="str">
        <f>IF($AD$1="  ",IFERROR(IF(AND(Y65="未推广",L65&gt;0),"加入P4P推广 ","")&amp;IF(AND(OR(W65="是",X65="是"),Y65=0),"优爆品加推广 ","")&amp;IF(AND(C65="N",L65&gt;0),"增加橱窗绑定 ","")&amp;IF(AND(OR(Z65&gt;$Z$1*4.5,AB65&gt;$AB$1*4.5),Y65&lt;&gt;0,Y65&gt;$AB$1*2,G65&gt;($G$1/$L$1)*1),"放弃P4P推广 ","")&amp;IF(AND(AB65&gt;$AB$1*1.2,AB65&lt;$AB$1*4.5,Y65&gt;0),"优化询盘成本 ","")&amp;IF(AND(Z65&gt;$Z$1*1.2,Z65&lt;$Z$1*4.5,Y65&gt;0),"优化商机成本 ","")&amp;IF(AND(Y65&lt;&gt;0,L65&gt;0,AB65&lt;$AB$1*1.2),"加大询盘获取 ","")&amp;IF(AND(Y65&lt;&gt;0,K65&gt;0,Z65&lt;$Z$1*1.2),"加大商机获取 ","")&amp;IF(AND(L65=0,C65="Y",G65&gt;($G$1/$L$1*1.5)),"解绑橱窗绑定 ",""),"请去左表粘贴源数据"),"")</f>
        <v/>
      </c>
      <c r="AE65" s="9"/>
      <c r="AF65" s="9"/>
      <c r="AG65" s="9"/>
      <c r="AH65" s="9"/>
      <c r="AI65" s="17"/>
      <c r="AJ65" s="17"/>
      <c r="AK65" s="17"/>
    </row>
    <row r="66" spans="1:37">
      <c r="A66" s="5" t="str">
        <f>IFERROR(HLOOKUP(A$2,'2.源数据-产品分析-全商品'!A$6:A$1000,ROW()-1,0),"")</f>
        <v/>
      </c>
      <c r="B66" s="5" t="str">
        <f>IFERROR(HLOOKUP(B$2,'2.源数据-产品分析-全商品'!B$6:B$1000,ROW()-1,0),"")</f>
        <v/>
      </c>
      <c r="C66" s="5" t="str">
        <f>CLEAN(IFERROR(HLOOKUP(C$2,'2.源数据-产品分析-全商品'!C$6:C$1000,ROW()-1,0),""))</f>
        <v/>
      </c>
      <c r="D66" s="5" t="str">
        <f>IFERROR(HLOOKUP(D$2,'2.源数据-产品分析-全商品'!D$6:D$1000,ROW()-1,0),"")</f>
        <v/>
      </c>
      <c r="E66" s="5" t="str">
        <f>IFERROR(HLOOKUP(E$2,'2.源数据-产品分析-全商品'!E$6:E$1000,ROW()-1,0),"")</f>
        <v/>
      </c>
      <c r="F66" s="5" t="str">
        <f>IFERROR(VALUE(HLOOKUP(F$2,'2.源数据-产品分析-全商品'!F$6:F$1000,ROW()-1,0)),"")</f>
        <v/>
      </c>
      <c r="G66" s="5" t="str">
        <f>IFERROR(VALUE(HLOOKUP(G$2,'2.源数据-产品分析-全商品'!G$6:G$1000,ROW()-1,0)),"")</f>
        <v/>
      </c>
      <c r="H66" s="5" t="str">
        <f>IFERROR(HLOOKUP(H$2,'2.源数据-产品分析-全商品'!H$6:H$1000,ROW()-1,0),"")</f>
        <v/>
      </c>
      <c r="I66" s="5" t="str">
        <f>IFERROR(VALUE(HLOOKUP(I$2,'2.源数据-产品分析-全商品'!I$6:I$1000,ROW()-1,0)),"")</f>
        <v/>
      </c>
      <c r="J66" s="60" t="str">
        <f>IFERROR(IF($J$2="","",INDEX('产品报告-整理'!G:G,MATCH(产品建议!A66,'产品报告-整理'!A:A,0))),"")</f>
        <v/>
      </c>
      <c r="K66" s="5" t="str">
        <f>IFERROR(IF($K$2="","",VALUE(INDEX('产品报告-整理'!E:E,MATCH(产品建议!A66,'产品报告-整理'!A:A,0)))),0)</f>
        <v/>
      </c>
      <c r="L66" s="5" t="str">
        <f>IFERROR(VALUE(HLOOKUP(L$2,'2.源数据-产品分析-全商品'!J$6:J$1000,ROW()-1,0)),"")</f>
        <v/>
      </c>
      <c r="M66" s="5" t="str">
        <f>IFERROR(VALUE(HLOOKUP(M$2,'2.源数据-产品分析-全商品'!K$6:K$1000,ROW()-1,0)),"")</f>
        <v/>
      </c>
      <c r="N66" s="5" t="str">
        <f>IFERROR(HLOOKUP(N$2,'2.源数据-产品分析-全商品'!L$6:L$1000,ROW()-1,0),"")</f>
        <v/>
      </c>
      <c r="O66" s="5" t="str">
        <f>IF($O$2='产品报告-整理'!$K$1,IFERROR(INDEX('产品报告-整理'!S:S,MATCH(产品建议!A66,'产品报告-整理'!L:L,0)),""),(IFERROR(VALUE(HLOOKUP(O$2,'2.源数据-产品分析-全商品'!M$6:M$1000,ROW()-1,0)),"")))</f>
        <v/>
      </c>
      <c r="P66" s="5" t="str">
        <f>IF($P$2='产品报告-整理'!$V$1,IFERROR(INDEX('产品报告-整理'!AD:AD,MATCH(产品建议!A66,'产品报告-整理'!W:W,0)),""),(IFERROR(VALUE(HLOOKUP(P$2,'2.源数据-产品分析-全商品'!N$6:N$1000,ROW()-1,0)),"")))</f>
        <v/>
      </c>
      <c r="Q66" s="5" t="str">
        <f>IF($Q$2='产品报告-整理'!$AG$1,IFERROR(INDEX('产品报告-整理'!AO:AO,MATCH(产品建议!A66,'产品报告-整理'!AH:AH,0)),""),(IFERROR(VALUE(HLOOKUP(Q$2,'2.源数据-产品分析-全商品'!O$6:O$1000,ROW()-1,0)),"")))</f>
        <v/>
      </c>
      <c r="R66" s="5" t="str">
        <f>IF($R$2='产品报告-整理'!$AR$1,IFERROR(INDEX('产品报告-整理'!AZ:AZ,MATCH(产品建议!A66,'产品报告-整理'!AS:AS,0)),""),(IFERROR(VALUE(HLOOKUP(R$2,'2.源数据-产品分析-全商品'!P$6:P$1000,ROW()-1,0)),"")))</f>
        <v/>
      </c>
      <c r="S66" s="5" t="str">
        <f>IF($S$2='产品报告-整理'!$BC$1,IFERROR(INDEX('产品报告-整理'!BK:BK,MATCH(产品建议!A66,'产品报告-整理'!BD:BD,0)),""),(IFERROR(VALUE(HLOOKUP(S$2,'2.源数据-产品分析-全商品'!Q$6:Q$1000,ROW()-1,0)),"")))</f>
        <v/>
      </c>
      <c r="T66" s="5" t="str">
        <f>IFERROR(HLOOKUP("产品负责人",'2.源数据-产品分析-全商品'!R$6:R$1000,ROW()-1,0),"")</f>
        <v/>
      </c>
      <c r="U66" s="5" t="str">
        <f>IFERROR(VALUE(HLOOKUP(U$2,'2.源数据-产品分析-全商品'!S$6:S$1000,ROW()-1,0)),"")</f>
        <v/>
      </c>
      <c r="V66" s="5" t="str">
        <f>IFERROR(VALUE(HLOOKUP(V$2,'2.源数据-产品分析-全商品'!T$6:T$1000,ROW()-1,0)),"")</f>
        <v/>
      </c>
      <c r="W66" s="5" t="str">
        <f>IF(OR($A$3=""),"",IF(OR($W$2="优爆品"),(IF(COUNTIF('2-2.源数据-产品分析-优品'!A:A,产品建议!A66)&gt;0,"是","")&amp;IF(COUNTIF('2-3.源数据-产品分析-爆品'!A:A,产品建议!A66)&gt;0,"是","")),IF(OR($W$2="P4P点击量"),((IFERROR(INDEX('产品报告-整理'!D:D,MATCH(产品建议!A66,'产品报告-整理'!A:A,0)),""))),((IF(COUNTIF('2-2.源数据-产品分析-优品'!A:A,产品建议!A66)&gt;0,"是",""))))))</f>
        <v/>
      </c>
      <c r="X66" s="5" t="str">
        <f>IF(OR($A$3=""),"",IF(OR($W$2="优爆品"),((IFERROR(INDEX('产品报告-整理'!D:D,MATCH(产品建议!A66,'产品报告-整理'!A:A,0)),"")&amp;" → "&amp;(IFERROR(TEXT(INDEX('产品报告-整理'!D:D,MATCH(产品建议!A66,'产品报告-整理'!A:A,0))/G66,"0%"),"")))),IF(OR($W$2="P4P点击量"),((IF($W$2="P4P点击量",IFERROR(TEXT(W66/G66,"0%"),"")))),(((IF(COUNTIF('2-3.源数据-产品分析-爆品'!A:A,产品建议!A66)&gt;0,"是","")))))))</f>
        <v/>
      </c>
      <c r="Y66" s="9" t="str">
        <f>IF(AND($Y$2="直通车总消费",'产品报告-整理'!$BN$1="推荐广告"),IFERROR(INDEX('产品报告-整理'!H:H,MATCH(产品建议!A66,'产品报告-整理'!A:A,0)),0)+IFERROR(INDEX('产品报告-整理'!BV:BV,MATCH(产品建议!A66,'产品报告-整理'!BO:BO,0)),0),IFERROR(INDEX('产品报告-整理'!H:H,MATCH(产品建议!A66,'产品报告-整理'!A:A,0)),0))</f>
        <v/>
      </c>
      <c r="Z66" s="9" t="str">
        <f t="shared" si="3"/>
        <v/>
      </c>
      <c r="AA66" s="5" t="str">
        <f t="shared" si="1"/>
        <v/>
      </c>
      <c r="AB66" s="5" t="str">
        <f t="shared" si="2"/>
        <v/>
      </c>
      <c r="AC66" s="9"/>
      <c r="AD66" s="15" t="str">
        <f>IF($AD$1="  ",IFERROR(IF(AND(Y66="未推广",L66&gt;0),"加入P4P推广 ","")&amp;IF(AND(OR(W66="是",X66="是"),Y66=0),"优爆品加推广 ","")&amp;IF(AND(C66="N",L66&gt;0),"增加橱窗绑定 ","")&amp;IF(AND(OR(Z66&gt;$Z$1*4.5,AB66&gt;$AB$1*4.5),Y66&lt;&gt;0,Y66&gt;$AB$1*2,G66&gt;($G$1/$L$1)*1),"放弃P4P推广 ","")&amp;IF(AND(AB66&gt;$AB$1*1.2,AB66&lt;$AB$1*4.5,Y66&gt;0),"优化询盘成本 ","")&amp;IF(AND(Z66&gt;$Z$1*1.2,Z66&lt;$Z$1*4.5,Y66&gt;0),"优化商机成本 ","")&amp;IF(AND(Y66&lt;&gt;0,L66&gt;0,AB66&lt;$AB$1*1.2),"加大询盘获取 ","")&amp;IF(AND(Y66&lt;&gt;0,K66&gt;0,Z66&lt;$Z$1*1.2),"加大商机获取 ","")&amp;IF(AND(L66=0,C66="Y",G66&gt;($G$1/$L$1*1.5)),"解绑橱窗绑定 ",""),"请去左表粘贴源数据"),"")</f>
        <v/>
      </c>
      <c r="AE66" s="9"/>
      <c r="AF66" s="9"/>
      <c r="AG66" s="9"/>
      <c r="AH66" s="9"/>
      <c r="AI66" s="17"/>
      <c r="AJ66" s="17"/>
      <c r="AK66" s="17"/>
    </row>
    <row r="67" spans="1:37">
      <c r="A67" s="5" t="str">
        <f>IFERROR(HLOOKUP(A$2,'2.源数据-产品分析-全商品'!A$6:A$1000,ROW()-1,0),"")</f>
        <v/>
      </c>
      <c r="B67" s="5" t="str">
        <f>IFERROR(HLOOKUP(B$2,'2.源数据-产品分析-全商品'!B$6:B$1000,ROW()-1,0),"")</f>
        <v/>
      </c>
      <c r="C67" s="5" t="str">
        <f>CLEAN(IFERROR(HLOOKUP(C$2,'2.源数据-产品分析-全商品'!C$6:C$1000,ROW()-1,0),""))</f>
        <v/>
      </c>
      <c r="D67" s="5" t="str">
        <f>IFERROR(HLOOKUP(D$2,'2.源数据-产品分析-全商品'!D$6:D$1000,ROW()-1,0),"")</f>
        <v/>
      </c>
      <c r="E67" s="5" t="str">
        <f>IFERROR(HLOOKUP(E$2,'2.源数据-产品分析-全商品'!E$6:E$1000,ROW()-1,0),"")</f>
        <v/>
      </c>
      <c r="F67" s="5" t="str">
        <f>IFERROR(VALUE(HLOOKUP(F$2,'2.源数据-产品分析-全商品'!F$6:F$1000,ROW()-1,0)),"")</f>
        <v/>
      </c>
      <c r="G67" s="5" t="str">
        <f>IFERROR(VALUE(HLOOKUP(G$2,'2.源数据-产品分析-全商品'!G$6:G$1000,ROW()-1,0)),"")</f>
        <v/>
      </c>
      <c r="H67" s="5" t="str">
        <f>IFERROR(HLOOKUP(H$2,'2.源数据-产品分析-全商品'!H$6:H$1000,ROW()-1,0),"")</f>
        <v/>
      </c>
      <c r="I67" s="5" t="str">
        <f>IFERROR(VALUE(HLOOKUP(I$2,'2.源数据-产品分析-全商品'!I$6:I$1000,ROW()-1,0)),"")</f>
        <v/>
      </c>
      <c r="J67" s="60" t="str">
        <f>IFERROR(IF($J$2="","",INDEX('产品报告-整理'!G:G,MATCH(产品建议!A67,'产品报告-整理'!A:A,0))),"")</f>
        <v/>
      </c>
      <c r="K67" s="5" t="str">
        <f>IFERROR(IF($K$2="","",VALUE(INDEX('产品报告-整理'!E:E,MATCH(产品建议!A67,'产品报告-整理'!A:A,0)))),0)</f>
        <v/>
      </c>
      <c r="L67" s="5" t="str">
        <f>IFERROR(VALUE(HLOOKUP(L$2,'2.源数据-产品分析-全商品'!J$6:J$1000,ROW()-1,0)),"")</f>
        <v/>
      </c>
      <c r="M67" s="5" t="str">
        <f>IFERROR(VALUE(HLOOKUP(M$2,'2.源数据-产品分析-全商品'!K$6:K$1000,ROW()-1,0)),"")</f>
        <v/>
      </c>
      <c r="N67" s="5" t="str">
        <f>IFERROR(HLOOKUP(N$2,'2.源数据-产品分析-全商品'!L$6:L$1000,ROW()-1,0),"")</f>
        <v/>
      </c>
      <c r="O67" s="5" t="str">
        <f>IF($O$2='产品报告-整理'!$K$1,IFERROR(INDEX('产品报告-整理'!S:S,MATCH(产品建议!A67,'产品报告-整理'!L:L,0)),""),(IFERROR(VALUE(HLOOKUP(O$2,'2.源数据-产品分析-全商品'!M$6:M$1000,ROW()-1,0)),"")))</f>
        <v/>
      </c>
      <c r="P67" s="5" t="str">
        <f>IF($P$2='产品报告-整理'!$V$1,IFERROR(INDEX('产品报告-整理'!AD:AD,MATCH(产品建议!A67,'产品报告-整理'!W:W,0)),""),(IFERROR(VALUE(HLOOKUP(P$2,'2.源数据-产品分析-全商品'!N$6:N$1000,ROW()-1,0)),"")))</f>
        <v/>
      </c>
      <c r="Q67" s="5" t="str">
        <f>IF($Q$2='产品报告-整理'!$AG$1,IFERROR(INDEX('产品报告-整理'!AO:AO,MATCH(产品建议!A67,'产品报告-整理'!AH:AH,0)),""),(IFERROR(VALUE(HLOOKUP(Q$2,'2.源数据-产品分析-全商品'!O$6:O$1000,ROW()-1,0)),"")))</f>
        <v/>
      </c>
      <c r="R67" s="5" t="str">
        <f>IF($R$2='产品报告-整理'!$AR$1,IFERROR(INDEX('产品报告-整理'!AZ:AZ,MATCH(产品建议!A67,'产品报告-整理'!AS:AS,0)),""),(IFERROR(VALUE(HLOOKUP(R$2,'2.源数据-产品分析-全商品'!P$6:P$1000,ROW()-1,0)),"")))</f>
        <v/>
      </c>
      <c r="S67" s="5" t="str">
        <f>IF($S$2='产品报告-整理'!$BC$1,IFERROR(INDEX('产品报告-整理'!BK:BK,MATCH(产品建议!A67,'产品报告-整理'!BD:BD,0)),""),(IFERROR(VALUE(HLOOKUP(S$2,'2.源数据-产品分析-全商品'!Q$6:Q$1000,ROW()-1,0)),"")))</f>
        <v/>
      </c>
      <c r="T67" s="5" t="str">
        <f>IFERROR(HLOOKUP("产品负责人",'2.源数据-产品分析-全商品'!R$6:R$1000,ROW()-1,0),"")</f>
        <v/>
      </c>
      <c r="U67" s="5" t="str">
        <f>IFERROR(VALUE(HLOOKUP(U$2,'2.源数据-产品分析-全商品'!S$6:S$1000,ROW()-1,0)),"")</f>
        <v/>
      </c>
      <c r="V67" s="5" t="str">
        <f>IFERROR(VALUE(HLOOKUP(V$2,'2.源数据-产品分析-全商品'!T$6:T$1000,ROW()-1,0)),"")</f>
        <v/>
      </c>
      <c r="W67" s="5" t="str">
        <f>IF(OR($A$3=""),"",IF(OR($W$2="优爆品"),(IF(COUNTIF('2-2.源数据-产品分析-优品'!A:A,产品建议!A67)&gt;0,"是","")&amp;IF(COUNTIF('2-3.源数据-产品分析-爆品'!A:A,产品建议!A67)&gt;0,"是","")),IF(OR($W$2="P4P点击量"),((IFERROR(INDEX('产品报告-整理'!D:D,MATCH(产品建议!A67,'产品报告-整理'!A:A,0)),""))),((IF(COUNTIF('2-2.源数据-产品分析-优品'!A:A,产品建议!A67)&gt;0,"是",""))))))</f>
        <v/>
      </c>
      <c r="X67" s="5" t="str">
        <f>IF(OR($A$3=""),"",IF(OR($W$2="优爆品"),((IFERROR(INDEX('产品报告-整理'!D:D,MATCH(产品建议!A67,'产品报告-整理'!A:A,0)),"")&amp;" → "&amp;(IFERROR(TEXT(INDEX('产品报告-整理'!D:D,MATCH(产品建议!A67,'产品报告-整理'!A:A,0))/G67,"0%"),"")))),IF(OR($W$2="P4P点击量"),((IF($W$2="P4P点击量",IFERROR(TEXT(W67/G67,"0%"),"")))),(((IF(COUNTIF('2-3.源数据-产品分析-爆品'!A:A,产品建议!A67)&gt;0,"是","")))))))</f>
        <v/>
      </c>
      <c r="Y67" s="9" t="str">
        <f>IF(AND($Y$2="直通车总消费",'产品报告-整理'!$BN$1="推荐广告"),IFERROR(INDEX('产品报告-整理'!H:H,MATCH(产品建议!A67,'产品报告-整理'!A:A,0)),0)+IFERROR(INDEX('产品报告-整理'!BV:BV,MATCH(产品建议!A67,'产品报告-整理'!BO:BO,0)),0),IFERROR(INDEX('产品报告-整理'!H:H,MATCH(产品建议!A67,'产品报告-整理'!A:A,0)),0))</f>
        <v/>
      </c>
      <c r="Z67" s="9" t="str">
        <f t="shared" si="3"/>
        <v/>
      </c>
      <c r="AA67" s="5" t="str">
        <f t="shared" ref="AA67:AA130" si="4">IFERROR(VALUE(Y67/L67),"")</f>
        <v/>
      </c>
      <c r="AB67" s="5" t="str">
        <f t="shared" ref="AB67:AB130" si="5">IF(AND($AB$2="总询盘人数成本",$S$2="TM咨询人数 "),IFERROR(ROUND(Y67/(M67+S67),2),""),IFERROR(ROUND(Y67/M67,2),""))</f>
        <v/>
      </c>
      <c r="AC67" s="9"/>
      <c r="AD67" s="15" t="str">
        <f>IF($AD$1="  ",IFERROR(IF(AND(Y67="未推广",L67&gt;0),"加入P4P推广 ","")&amp;IF(AND(OR(W67="是",X67="是"),Y67=0),"优爆品加推广 ","")&amp;IF(AND(C67="N",L67&gt;0),"增加橱窗绑定 ","")&amp;IF(AND(OR(Z67&gt;$Z$1*4.5,AB67&gt;$AB$1*4.5),Y67&lt;&gt;0,Y67&gt;$AB$1*2,G67&gt;($G$1/$L$1)*1),"放弃P4P推广 ","")&amp;IF(AND(AB67&gt;$AB$1*1.2,AB67&lt;$AB$1*4.5,Y67&gt;0),"优化询盘成本 ","")&amp;IF(AND(Z67&gt;$Z$1*1.2,Z67&lt;$Z$1*4.5,Y67&gt;0),"优化商机成本 ","")&amp;IF(AND(Y67&lt;&gt;0,L67&gt;0,AB67&lt;$AB$1*1.2),"加大询盘获取 ","")&amp;IF(AND(Y67&lt;&gt;0,K67&gt;0,Z67&lt;$Z$1*1.2),"加大商机获取 ","")&amp;IF(AND(L67=0,C67="Y",G67&gt;($G$1/$L$1*1.5)),"解绑橱窗绑定 ",""),"请去左表粘贴源数据"),"")</f>
        <v/>
      </c>
      <c r="AE67" s="9"/>
      <c r="AF67" s="9"/>
      <c r="AG67" s="9"/>
      <c r="AH67" s="9"/>
      <c r="AI67" s="17"/>
      <c r="AJ67" s="17"/>
      <c r="AK67" s="17"/>
    </row>
    <row r="68" spans="1:37">
      <c r="A68" s="5" t="str">
        <f>IFERROR(HLOOKUP(A$2,'2.源数据-产品分析-全商品'!A$6:A$1000,ROW()-1,0),"")</f>
        <v/>
      </c>
      <c r="B68" s="5" t="str">
        <f>IFERROR(HLOOKUP(B$2,'2.源数据-产品分析-全商品'!B$6:B$1000,ROW()-1,0),"")</f>
        <v/>
      </c>
      <c r="C68" s="5" t="str">
        <f>CLEAN(IFERROR(HLOOKUP(C$2,'2.源数据-产品分析-全商品'!C$6:C$1000,ROW()-1,0),""))</f>
        <v/>
      </c>
      <c r="D68" s="5" t="str">
        <f>IFERROR(HLOOKUP(D$2,'2.源数据-产品分析-全商品'!D$6:D$1000,ROW()-1,0),"")</f>
        <v/>
      </c>
      <c r="E68" s="5" t="str">
        <f>IFERROR(HLOOKUP(E$2,'2.源数据-产品分析-全商品'!E$6:E$1000,ROW()-1,0),"")</f>
        <v/>
      </c>
      <c r="F68" s="5" t="str">
        <f>IFERROR(VALUE(HLOOKUP(F$2,'2.源数据-产品分析-全商品'!F$6:F$1000,ROW()-1,0)),"")</f>
        <v/>
      </c>
      <c r="G68" s="5" t="str">
        <f>IFERROR(VALUE(HLOOKUP(G$2,'2.源数据-产品分析-全商品'!G$6:G$1000,ROW()-1,0)),"")</f>
        <v/>
      </c>
      <c r="H68" s="5" t="str">
        <f>IFERROR(HLOOKUP(H$2,'2.源数据-产品分析-全商品'!H$6:H$1000,ROW()-1,0),"")</f>
        <v/>
      </c>
      <c r="I68" s="5" t="str">
        <f>IFERROR(VALUE(HLOOKUP(I$2,'2.源数据-产品分析-全商品'!I$6:I$1000,ROW()-1,0)),"")</f>
        <v/>
      </c>
      <c r="J68" s="60" t="str">
        <f>IFERROR(IF($J$2="","",INDEX('产品报告-整理'!G:G,MATCH(产品建议!A68,'产品报告-整理'!A:A,0))),"")</f>
        <v/>
      </c>
      <c r="K68" s="5" t="str">
        <f>IFERROR(IF($K$2="","",VALUE(INDEX('产品报告-整理'!E:E,MATCH(产品建议!A68,'产品报告-整理'!A:A,0)))),0)</f>
        <v/>
      </c>
      <c r="L68" s="5" t="str">
        <f>IFERROR(VALUE(HLOOKUP(L$2,'2.源数据-产品分析-全商品'!J$6:J$1000,ROW()-1,0)),"")</f>
        <v/>
      </c>
      <c r="M68" s="5" t="str">
        <f>IFERROR(VALUE(HLOOKUP(M$2,'2.源数据-产品分析-全商品'!K$6:K$1000,ROW()-1,0)),"")</f>
        <v/>
      </c>
      <c r="N68" s="5" t="str">
        <f>IFERROR(HLOOKUP(N$2,'2.源数据-产品分析-全商品'!L$6:L$1000,ROW()-1,0),"")</f>
        <v/>
      </c>
      <c r="O68" s="5" t="str">
        <f>IF($O$2='产品报告-整理'!$K$1,IFERROR(INDEX('产品报告-整理'!S:S,MATCH(产品建议!A68,'产品报告-整理'!L:L,0)),""),(IFERROR(VALUE(HLOOKUP(O$2,'2.源数据-产品分析-全商品'!M$6:M$1000,ROW()-1,0)),"")))</f>
        <v/>
      </c>
      <c r="P68" s="5" t="str">
        <f>IF($P$2='产品报告-整理'!$V$1,IFERROR(INDEX('产品报告-整理'!AD:AD,MATCH(产品建议!A68,'产品报告-整理'!W:W,0)),""),(IFERROR(VALUE(HLOOKUP(P$2,'2.源数据-产品分析-全商品'!N$6:N$1000,ROW()-1,0)),"")))</f>
        <v/>
      </c>
      <c r="Q68" s="5" t="str">
        <f>IF($Q$2='产品报告-整理'!$AG$1,IFERROR(INDEX('产品报告-整理'!AO:AO,MATCH(产品建议!A68,'产品报告-整理'!AH:AH,0)),""),(IFERROR(VALUE(HLOOKUP(Q$2,'2.源数据-产品分析-全商品'!O$6:O$1000,ROW()-1,0)),"")))</f>
        <v/>
      </c>
      <c r="R68" s="5" t="str">
        <f>IF($R$2='产品报告-整理'!$AR$1,IFERROR(INDEX('产品报告-整理'!AZ:AZ,MATCH(产品建议!A68,'产品报告-整理'!AS:AS,0)),""),(IFERROR(VALUE(HLOOKUP(R$2,'2.源数据-产品分析-全商品'!P$6:P$1000,ROW()-1,0)),"")))</f>
        <v/>
      </c>
      <c r="S68" s="5" t="str">
        <f>IF($S$2='产品报告-整理'!$BC$1,IFERROR(INDEX('产品报告-整理'!BK:BK,MATCH(产品建议!A68,'产品报告-整理'!BD:BD,0)),""),(IFERROR(VALUE(HLOOKUP(S$2,'2.源数据-产品分析-全商品'!Q$6:Q$1000,ROW()-1,0)),"")))</f>
        <v/>
      </c>
      <c r="T68" s="5" t="str">
        <f>IFERROR(HLOOKUP("产品负责人",'2.源数据-产品分析-全商品'!R$6:R$1000,ROW()-1,0),"")</f>
        <v/>
      </c>
      <c r="U68" s="5" t="str">
        <f>IFERROR(VALUE(HLOOKUP(U$2,'2.源数据-产品分析-全商品'!S$6:S$1000,ROW()-1,0)),"")</f>
        <v/>
      </c>
      <c r="V68" s="5" t="str">
        <f>IFERROR(VALUE(HLOOKUP(V$2,'2.源数据-产品分析-全商品'!T$6:T$1000,ROW()-1,0)),"")</f>
        <v/>
      </c>
      <c r="W68" s="5" t="str">
        <f>IF(OR($A$3=""),"",IF(OR($W$2="优爆品"),(IF(COUNTIF('2-2.源数据-产品分析-优品'!A:A,产品建议!A68)&gt;0,"是","")&amp;IF(COUNTIF('2-3.源数据-产品分析-爆品'!A:A,产品建议!A68)&gt;0,"是","")),IF(OR($W$2="P4P点击量"),((IFERROR(INDEX('产品报告-整理'!D:D,MATCH(产品建议!A68,'产品报告-整理'!A:A,0)),""))),((IF(COUNTIF('2-2.源数据-产品分析-优品'!A:A,产品建议!A68)&gt;0,"是",""))))))</f>
        <v/>
      </c>
      <c r="X68" s="5" t="str">
        <f>IF(OR($A$3=""),"",IF(OR($W$2="优爆品"),((IFERROR(INDEX('产品报告-整理'!D:D,MATCH(产品建议!A68,'产品报告-整理'!A:A,0)),"")&amp;" → "&amp;(IFERROR(TEXT(INDEX('产品报告-整理'!D:D,MATCH(产品建议!A68,'产品报告-整理'!A:A,0))/G68,"0%"),"")))),IF(OR($W$2="P4P点击量"),((IF($W$2="P4P点击量",IFERROR(TEXT(W68/G68,"0%"),"")))),(((IF(COUNTIF('2-3.源数据-产品分析-爆品'!A:A,产品建议!A68)&gt;0,"是","")))))))</f>
        <v/>
      </c>
      <c r="Y68" s="9" t="str">
        <f>IF(AND($Y$2="直通车总消费",'产品报告-整理'!$BN$1="推荐广告"),IFERROR(INDEX('产品报告-整理'!H:H,MATCH(产品建议!A68,'产品报告-整理'!A:A,0)),0)+IFERROR(INDEX('产品报告-整理'!BV:BV,MATCH(产品建议!A68,'产品报告-整理'!BO:BO,0)),0),IFERROR(INDEX('产品报告-整理'!H:H,MATCH(产品建议!A68,'产品报告-整理'!A:A,0)),0))</f>
        <v/>
      </c>
      <c r="Z68" s="9" t="str">
        <f t="shared" ref="Z68:Z131" si="6">IFERROR(VALUE(ROUND((Y68/K68),2)),"")</f>
        <v/>
      </c>
      <c r="AA68" s="5" t="str">
        <f t="shared" si="4"/>
        <v/>
      </c>
      <c r="AB68" s="5" t="str">
        <f t="shared" si="5"/>
        <v/>
      </c>
      <c r="AC68" s="9"/>
      <c r="AD68" s="15" t="str">
        <f>IF($AD$1="  ",IFERROR(IF(AND(Y68="未推广",L68&gt;0),"加入P4P推广 ","")&amp;IF(AND(OR(W68="是",X68="是"),Y68=0),"优爆品加推广 ","")&amp;IF(AND(C68="N",L68&gt;0),"增加橱窗绑定 ","")&amp;IF(AND(OR(Z68&gt;$Z$1*4.5,AB68&gt;$AB$1*4.5),Y68&lt;&gt;0,Y68&gt;$AB$1*2,G68&gt;($G$1/$L$1)*1),"放弃P4P推广 ","")&amp;IF(AND(AB68&gt;$AB$1*1.2,AB68&lt;$AB$1*4.5,Y68&gt;0),"优化询盘成本 ","")&amp;IF(AND(Z68&gt;$Z$1*1.2,Z68&lt;$Z$1*4.5,Y68&gt;0),"优化商机成本 ","")&amp;IF(AND(Y68&lt;&gt;0,L68&gt;0,AB68&lt;$AB$1*1.2),"加大询盘获取 ","")&amp;IF(AND(Y68&lt;&gt;0,K68&gt;0,Z68&lt;$Z$1*1.2),"加大商机获取 ","")&amp;IF(AND(L68=0,C68="Y",G68&gt;($G$1/$L$1*1.5)),"解绑橱窗绑定 ",""),"请去左表粘贴源数据"),"")</f>
        <v/>
      </c>
      <c r="AE68" s="9"/>
      <c r="AF68" s="9"/>
      <c r="AG68" s="9"/>
      <c r="AH68" s="9"/>
      <c r="AI68" s="17"/>
      <c r="AJ68" s="17"/>
      <c r="AK68" s="17"/>
    </row>
    <row r="69" spans="1:37">
      <c r="A69" s="5" t="str">
        <f>IFERROR(HLOOKUP(A$2,'2.源数据-产品分析-全商品'!A$6:A$1000,ROW()-1,0),"")</f>
        <v/>
      </c>
      <c r="B69" s="5" t="str">
        <f>IFERROR(HLOOKUP(B$2,'2.源数据-产品分析-全商品'!B$6:B$1000,ROW()-1,0),"")</f>
        <v/>
      </c>
      <c r="C69" s="5" t="str">
        <f>CLEAN(IFERROR(HLOOKUP(C$2,'2.源数据-产品分析-全商品'!C$6:C$1000,ROW()-1,0),""))</f>
        <v/>
      </c>
      <c r="D69" s="5" t="str">
        <f>IFERROR(HLOOKUP(D$2,'2.源数据-产品分析-全商品'!D$6:D$1000,ROW()-1,0),"")</f>
        <v/>
      </c>
      <c r="E69" s="5" t="str">
        <f>IFERROR(HLOOKUP(E$2,'2.源数据-产品分析-全商品'!E$6:E$1000,ROW()-1,0),"")</f>
        <v/>
      </c>
      <c r="F69" s="5" t="str">
        <f>IFERROR(VALUE(HLOOKUP(F$2,'2.源数据-产品分析-全商品'!F$6:F$1000,ROW()-1,0)),"")</f>
        <v/>
      </c>
      <c r="G69" s="5" t="str">
        <f>IFERROR(VALUE(HLOOKUP(G$2,'2.源数据-产品分析-全商品'!G$6:G$1000,ROW()-1,0)),"")</f>
        <v/>
      </c>
      <c r="H69" s="5" t="str">
        <f>IFERROR(HLOOKUP(H$2,'2.源数据-产品分析-全商品'!H$6:H$1000,ROW()-1,0),"")</f>
        <v/>
      </c>
      <c r="I69" s="5" t="str">
        <f>IFERROR(VALUE(HLOOKUP(I$2,'2.源数据-产品分析-全商品'!I$6:I$1000,ROW()-1,0)),"")</f>
        <v/>
      </c>
      <c r="J69" s="60" t="str">
        <f>IFERROR(IF($J$2="","",INDEX('产品报告-整理'!G:G,MATCH(产品建议!A69,'产品报告-整理'!A:A,0))),"")</f>
        <v/>
      </c>
      <c r="K69" s="5" t="str">
        <f>IFERROR(IF($K$2="","",VALUE(INDEX('产品报告-整理'!E:E,MATCH(产品建议!A69,'产品报告-整理'!A:A,0)))),0)</f>
        <v/>
      </c>
      <c r="L69" s="5" t="str">
        <f>IFERROR(VALUE(HLOOKUP(L$2,'2.源数据-产品分析-全商品'!J$6:J$1000,ROW()-1,0)),"")</f>
        <v/>
      </c>
      <c r="M69" s="5" t="str">
        <f>IFERROR(VALUE(HLOOKUP(M$2,'2.源数据-产品分析-全商品'!K$6:K$1000,ROW()-1,0)),"")</f>
        <v/>
      </c>
      <c r="N69" s="5" t="str">
        <f>IFERROR(HLOOKUP(N$2,'2.源数据-产品分析-全商品'!L$6:L$1000,ROW()-1,0),"")</f>
        <v/>
      </c>
      <c r="O69" s="5" t="str">
        <f>IF($O$2='产品报告-整理'!$K$1,IFERROR(INDEX('产品报告-整理'!S:S,MATCH(产品建议!A69,'产品报告-整理'!L:L,0)),""),(IFERROR(VALUE(HLOOKUP(O$2,'2.源数据-产品分析-全商品'!M$6:M$1000,ROW()-1,0)),"")))</f>
        <v/>
      </c>
      <c r="P69" s="5" t="str">
        <f>IF($P$2='产品报告-整理'!$V$1,IFERROR(INDEX('产品报告-整理'!AD:AD,MATCH(产品建议!A69,'产品报告-整理'!W:W,0)),""),(IFERROR(VALUE(HLOOKUP(P$2,'2.源数据-产品分析-全商品'!N$6:N$1000,ROW()-1,0)),"")))</f>
        <v/>
      </c>
      <c r="Q69" s="5" t="str">
        <f>IF($Q$2='产品报告-整理'!$AG$1,IFERROR(INDEX('产品报告-整理'!AO:AO,MATCH(产品建议!A69,'产品报告-整理'!AH:AH,0)),""),(IFERROR(VALUE(HLOOKUP(Q$2,'2.源数据-产品分析-全商品'!O$6:O$1000,ROW()-1,0)),"")))</f>
        <v/>
      </c>
      <c r="R69" s="5" t="str">
        <f>IF($R$2='产品报告-整理'!$AR$1,IFERROR(INDEX('产品报告-整理'!AZ:AZ,MATCH(产品建议!A69,'产品报告-整理'!AS:AS,0)),""),(IFERROR(VALUE(HLOOKUP(R$2,'2.源数据-产品分析-全商品'!P$6:P$1000,ROW()-1,0)),"")))</f>
        <v/>
      </c>
      <c r="S69" s="5" t="str">
        <f>IF($S$2='产品报告-整理'!$BC$1,IFERROR(INDEX('产品报告-整理'!BK:BK,MATCH(产品建议!A69,'产品报告-整理'!BD:BD,0)),""),(IFERROR(VALUE(HLOOKUP(S$2,'2.源数据-产品分析-全商品'!Q$6:Q$1000,ROW()-1,0)),"")))</f>
        <v/>
      </c>
      <c r="T69" s="5" t="str">
        <f>IFERROR(HLOOKUP("产品负责人",'2.源数据-产品分析-全商品'!R$6:R$1000,ROW()-1,0),"")</f>
        <v/>
      </c>
      <c r="U69" s="5" t="str">
        <f>IFERROR(VALUE(HLOOKUP(U$2,'2.源数据-产品分析-全商品'!S$6:S$1000,ROW()-1,0)),"")</f>
        <v/>
      </c>
      <c r="V69" s="5" t="str">
        <f>IFERROR(VALUE(HLOOKUP(V$2,'2.源数据-产品分析-全商品'!T$6:T$1000,ROW()-1,0)),"")</f>
        <v/>
      </c>
      <c r="W69" s="5" t="str">
        <f>IF(OR($A$3=""),"",IF(OR($W$2="优爆品"),(IF(COUNTIF('2-2.源数据-产品分析-优品'!A:A,产品建议!A69)&gt;0,"是","")&amp;IF(COUNTIF('2-3.源数据-产品分析-爆品'!A:A,产品建议!A69)&gt;0,"是","")),IF(OR($W$2="P4P点击量"),((IFERROR(INDEX('产品报告-整理'!D:D,MATCH(产品建议!A69,'产品报告-整理'!A:A,0)),""))),((IF(COUNTIF('2-2.源数据-产品分析-优品'!A:A,产品建议!A69)&gt;0,"是",""))))))</f>
        <v/>
      </c>
      <c r="X69" s="5" t="str">
        <f>IF(OR($A$3=""),"",IF(OR($W$2="优爆品"),((IFERROR(INDEX('产品报告-整理'!D:D,MATCH(产品建议!A69,'产品报告-整理'!A:A,0)),"")&amp;" → "&amp;(IFERROR(TEXT(INDEX('产品报告-整理'!D:D,MATCH(产品建议!A69,'产品报告-整理'!A:A,0))/G69,"0%"),"")))),IF(OR($W$2="P4P点击量"),((IF($W$2="P4P点击量",IFERROR(TEXT(W69/G69,"0%"),"")))),(((IF(COUNTIF('2-3.源数据-产品分析-爆品'!A:A,产品建议!A69)&gt;0,"是","")))))))</f>
        <v/>
      </c>
      <c r="Y69" s="9" t="str">
        <f>IF(AND($Y$2="直通车总消费",'产品报告-整理'!$BN$1="推荐广告"),IFERROR(INDEX('产品报告-整理'!H:H,MATCH(产品建议!A69,'产品报告-整理'!A:A,0)),0)+IFERROR(INDEX('产品报告-整理'!BV:BV,MATCH(产品建议!A69,'产品报告-整理'!BO:BO,0)),0),IFERROR(INDEX('产品报告-整理'!H:H,MATCH(产品建议!A69,'产品报告-整理'!A:A,0)),0))</f>
        <v/>
      </c>
      <c r="Z69" s="9" t="str">
        <f t="shared" si="6"/>
        <v/>
      </c>
      <c r="AA69" s="5" t="str">
        <f t="shared" si="4"/>
        <v/>
      </c>
      <c r="AB69" s="5" t="str">
        <f t="shared" si="5"/>
        <v/>
      </c>
      <c r="AC69" s="9"/>
      <c r="AD69" s="15" t="str">
        <f>IF($AD$1="  ",IFERROR(IF(AND(Y69="未推广",L69&gt;0),"加入P4P推广 ","")&amp;IF(AND(OR(W69="是",X69="是"),Y69=0),"优爆品加推广 ","")&amp;IF(AND(C69="N",L69&gt;0),"增加橱窗绑定 ","")&amp;IF(AND(OR(Z69&gt;$Z$1*4.5,AB69&gt;$AB$1*4.5),Y69&lt;&gt;0,Y69&gt;$AB$1*2,G69&gt;($G$1/$L$1)*1),"放弃P4P推广 ","")&amp;IF(AND(AB69&gt;$AB$1*1.2,AB69&lt;$AB$1*4.5,Y69&gt;0),"优化询盘成本 ","")&amp;IF(AND(Z69&gt;$Z$1*1.2,Z69&lt;$Z$1*4.5,Y69&gt;0),"优化商机成本 ","")&amp;IF(AND(Y69&lt;&gt;0,L69&gt;0,AB69&lt;$AB$1*1.2),"加大询盘获取 ","")&amp;IF(AND(Y69&lt;&gt;0,K69&gt;0,Z69&lt;$Z$1*1.2),"加大商机获取 ","")&amp;IF(AND(L69=0,C69="Y",G69&gt;($G$1/$L$1*1.5)),"解绑橱窗绑定 ",""),"请去左表粘贴源数据"),"")</f>
        <v/>
      </c>
      <c r="AE69" s="9"/>
      <c r="AF69" s="9"/>
      <c r="AG69" s="9"/>
      <c r="AH69" s="9"/>
      <c r="AI69" s="17"/>
      <c r="AJ69" s="17"/>
      <c r="AK69" s="17"/>
    </row>
    <row r="70" spans="1:37">
      <c r="A70" s="5" t="str">
        <f>IFERROR(HLOOKUP(A$2,'2.源数据-产品分析-全商品'!A$6:A$1000,ROW()-1,0),"")</f>
        <v/>
      </c>
      <c r="B70" s="5" t="str">
        <f>IFERROR(HLOOKUP(B$2,'2.源数据-产品分析-全商品'!B$6:B$1000,ROW()-1,0),"")</f>
        <v/>
      </c>
      <c r="C70" s="5" t="str">
        <f>CLEAN(IFERROR(HLOOKUP(C$2,'2.源数据-产品分析-全商品'!C$6:C$1000,ROW()-1,0),""))</f>
        <v/>
      </c>
      <c r="D70" s="5" t="str">
        <f>IFERROR(HLOOKUP(D$2,'2.源数据-产品分析-全商品'!D$6:D$1000,ROW()-1,0),"")</f>
        <v/>
      </c>
      <c r="E70" s="5" t="str">
        <f>IFERROR(HLOOKUP(E$2,'2.源数据-产品分析-全商品'!E$6:E$1000,ROW()-1,0),"")</f>
        <v/>
      </c>
      <c r="F70" s="5" t="str">
        <f>IFERROR(VALUE(HLOOKUP(F$2,'2.源数据-产品分析-全商品'!F$6:F$1000,ROW()-1,0)),"")</f>
        <v/>
      </c>
      <c r="G70" s="5" t="str">
        <f>IFERROR(VALUE(HLOOKUP(G$2,'2.源数据-产品分析-全商品'!G$6:G$1000,ROW()-1,0)),"")</f>
        <v/>
      </c>
      <c r="H70" s="5" t="str">
        <f>IFERROR(HLOOKUP(H$2,'2.源数据-产品分析-全商品'!H$6:H$1000,ROW()-1,0),"")</f>
        <v/>
      </c>
      <c r="I70" s="5" t="str">
        <f>IFERROR(VALUE(HLOOKUP(I$2,'2.源数据-产品分析-全商品'!I$6:I$1000,ROW()-1,0)),"")</f>
        <v/>
      </c>
      <c r="J70" s="60" t="str">
        <f>IFERROR(IF($J$2="","",INDEX('产品报告-整理'!G:G,MATCH(产品建议!A70,'产品报告-整理'!A:A,0))),"")</f>
        <v/>
      </c>
      <c r="K70" s="5" t="str">
        <f>IFERROR(IF($K$2="","",VALUE(INDEX('产品报告-整理'!E:E,MATCH(产品建议!A70,'产品报告-整理'!A:A,0)))),0)</f>
        <v/>
      </c>
      <c r="L70" s="5" t="str">
        <f>IFERROR(VALUE(HLOOKUP(L$2,'2.源数据-产品分析-全商品'!J$6:J$1000,ROW()-1,0)),"")</f>
        <v/>
      </c>
      <c r="M70" s="5" t="str">
        <f>IFERROR(VALUE(HLOOKUP(M$2,'2.源数据-产品分析-全商品'!K$6:K$1000,ROW()-1,0)),"")</f>
        <v/>
      </c>
      <c r="N70" s="5" t="str">
        <f>IFERROR(HLOOKUP(N$2,'2.源数据-产品分析-全商品'!L$6:L$1000,ROW()-1,0),"")</f>
        <v/>
      </c>
      <c r="O70" s="5" t="str">
        <f>IF($O$2='产品报告-整理'!$K$1,IFERROR(INDEX('产品报告-整理'!S:S,MATCH(产品建议!A70,'产品报告-整理'!L:L,0)),""),(IFERROR(VALUE(HLOOKUP(O$2,'2.源数据-产品分析-全商品'!M$6:M$1000,ROW()-1,0)),"")))</f>
        <v/>
      </c>
      <c r="P70" s="5" t="str">
        <f>IF($P$2='产品报告-整理'!$V$1,IFERROR(INDEX('产品报告-整理'!AD:AD,MATCH(产品建议!A70,'产品报告-整理'!W:W,0)),""),(IFERROR(VALUE(HLOOKUP(P$2,'2.源数据-产品分析-全商品'!N$6:N$1000,ROW()-1,0)),"")))</f>
        <v/>
      </c>
      <c r="Q70" s="5" t="str">
        <f>IF($Q$2='产品报告-整理'!$AG$1,IFERROR(INDEX('产品报告-整理'!AO:AO,MATCH(产品建议!A70,'产品报告-整理'!AH:AH,0)),""),(IFERROR(VALUE(HLOOKUP(Q$2,'2.源数据-产品分析-全商品'!O$6:O$1000,ROW()-1,0)),"")))</f>
        <v/>
      </c>
      <c r="R70" s="5" t="str">
        <f>IF($R$2='产品报告-整理'!$AR$1,IFERROR(INDEX('产品报告-整理'!AZ:AZ,MATCH(产品建议!A70,'产品报告-整理'!AS:AS,0)),""),(IFERROR(VALUE(HLOOKUP(R$2,'2.源数据-产品分析-全商品'!P$6:P$1000,ROW()-1,0)),"")))</f>
        <v/>
      </c>
      <c r="S70" s="5" t="str">
        <f>IF($S$2='产品报告-整理'!$BC$1,IFERROR(INDEX('产品报告-整理'!BK:BK,MATCH(产品建议!A70,'产品报告-整理'!BD:BD,0)),""),(IFERROR(VALUE(HLOOKUP(S$2,'2.源数据-产品分析-全商品'!Q$6:Q$1000,ROW()-1,0)),"")))</f>
        <v/>
      </c>
      <c r="T70" s="5" t="str">
        <f>IFERROR(HLOOKUP("产品负责人",'2.源数据-产品分析-全商品'!R$6:R$1000,ROW()-1,0),"")</f>
        <v/>
      </c>
      <c r="U70" s="5" t="str">
        <f>IFERROR(VALUE(HLOOKUP(U$2,'2.源数据-产品分析-全商品'!S$6:S$1000,ROW()-1,0)),"")</f>
        <v/>
      </c>
      <c r="V70" s="5" t="str">
        <f>IFERROR(VALUE(HLOOKUP(V$2,'2.源数据-产品分析-全商品'!T$6:T$1000,ROW()-1,0)),"")</f>
        <v/>
      </c>
      <c r="W70" s="5" t="str">
        <f>IF(OR($A$3=""),"",IF(OR($W$2="优爆品"),(IF(COUNTIF('2-2.源数据-产品分析-优品'!A:A,产品建议!A70)&gt;0,"是","")&amp;IF(COUNTIF('2-3.源数据-产品分析-爆品'!A:A,产品建议!A70)&gt;0,"是","")),IF(OR($W$2="P4P点击量"),((IFERROR(INDEX('产品报告-整理'!D:D,MATCH(产品建议!A70,'产品报告-整理'!A:A,0)),""))),((IF(COUNTIF('2-2.源数据-产品分析-优品'!A:A,产品建议!A70)&gt;0,"是",""))))))</f>
        <v/>
      </c>
      <c r="X70" s="5" t="str">
        <f>IF(OR($A$3=""),"",IF(OR($W$2="优爆品"),((IFERROR(INDEX('产品报告-整理'!D:D,MATCH(产品建议!A70,'产品报告-整理'!A:A,0)),"")&amp;" → "&amp;(IFERROR(TEXT(INDEX('产品报告-整理'!D:D,MATCH(产品建议!A70,'产品报告-整理'!A:A,0))/G70,"0%"),"")))),IF(OR($W$2="P4P点击量"),((IF($W$2="P4P点击量",IFERROR(TEXT(W70/G70,"0%"),"")))),(((IF(COUNTIF('2-3.源数据-产品分析-爆品'!A:A,产品建议!A70)&gt;0,"是","")))))))</f>
        <v/>
      </c>
      <c r="Y70" s="9" t="str">
        <f>IF(AND($Y$2="直通车总消费",'产品报告-整理'!$BN$1="推荐广告"),IFERROR(INDEX('产品报告-整理'!H:H,MATCH(产品建议!A70,'产品报告-整理'!A:A,0)),0)+IFERROR(INDEX('产品报告-整理'!BV:BV,MATCH(产品建议!A70,'产品报告-整理'!BO:BO,0)),0),IFERROR(INDEX('产品报告-整理'!H:H,MATCH(产品建议!A70,'产品报告-整理'!A:A,0)),0))</f>
        <v/>
      </c>
      <c r="Z70" s="9" t="str">
        <f t="shared" si="6"/>
        <v/>
      </c>
      <c r="AA70" s="5" t="str">
        <f t="shared" si="4"/>
        <v/>
      </c>
      <c r="AB70" s="5" t="str">
        <f t="shared" si="5"/>
        <v/>
      </c>
      <c r="AC70" s="9"/>
      <c r="AD70" s="15" t="str">
        <f>IF($AD$1="  ",IFERROR(IF(AND(Y70="未推广",L70&gt;0),"加入P4P推广 ","")&amp;IF(AND(OR(W70="是",X70="是"),Y70=0),"优爆品加推广 ","")&amp;IF(AND(C70="N",L70&gt;0),"增加橱窗绑定 ","")&amp;IF(AND(OR(Z70&gt;$Z$1*4.5,AB70&gt;$AB$1*4.5),Y70&lt;&gt;0,Y70&gt;$AB$1*2,G70&gt;($G$1/$L$1)*1),"放弃P4P推广 ","")&amp;IF(AND(AB70&gt;$AB$1*1.2,AB70&lt;$AB$1*4.5,Y70&gt;0),"优化询盘成本 ","")&amp;IF(AND(Z70&gt;$Z$1*1.2,Z70&lt;$Z$1*4.5,Y70&gt;0),"优化商机成本 ","")&amp;IF(AND(Y70&lt;&gt;0,L70&gt;0,AB70&lt;$AB$1*1.2),"加大询盘获取 ","")&amp;IF(AND(Y70&lt;&gt;0,K70&gt;0,Z70&lt;$Z$1*1.2),"加大商机获取 ","")&amp;IF(AND(L70=0,C70="Y",G70&gt;($G$1/$L$1*1.5)),"解绑橱窗绑定 ",""),"请去左表粘贴源数据"),"")</f>
        <v/>
      </c>
      <c r="AE70" s="9"/>
      <c r="AF70" s="9"/>
      <c r="AG70" s="9"/>
      <c r="AH70" s="9"/>
      <c r="AI70" s="17"/>
      <c r="AJ70" s="17"/>
      <c r="AK70" s="17"/>
    </row>
    <row r="71" spans="1:37">
      <c r="A71" s="5" t="str">
        <f>IFERROR(HLOOKUP(A$2,'2.源数据-产品分析-全商品'!A$6:A$1000,ROW()-1,0),"")</f>
        <v/>
      </c>
      <c r="B71" s="5" t="str">
        <f>IFERROR(HLOOKUP(B$2,'2.源数据-产品分析-全商品'!B$6:B$1000,ROW()-1,0),"")</f>
        <v/>
      </c>
      <c r="C71" s="5" t="str">
        <f>CLEAN(IFERROR(HLOOKUP(C$2,'2.源数据-产品分析-全商品'!C$6:C$1000,ROW()-1,0),""))</f>
        <v/>
      </c>
      <c r="D71" s="5" t="str">
        <f>IFERROR(HLOOKUP(D$2,'2.源数据-产品分析-全商品'!D$6:D$1000,ROW()-1,0),"")</f>
        <v/>
      </c>
      <c r="E71" s="5" t="str">
        <f>IFERROR(HLOOKUP(E$2,'2.源数据-产品分析-全商品'!E$6:E$1000,ROW()-1,0),"")</f>
        <v/>
      </c>
      <c r="F71" s="5" t="str">
        <f>IFERROR(VALUE(HLOOKUP(F$2,'2.源数据-产品分析-全商品'!F$6:F$1000,ROW()-1,0)),"")</f>
        <v/>
      </c>
      <c r="G71" s="5" t="str">
        <f>IFERROR(VALUE(HLOOKUP(G$2,'2.源数据-产品分析-全商品'!G$6:G$1000,ROW()-1,0)),"")</f>
        <v/>
      </c>
      <c r="H71" s="5" t="str">
        <f>IFERROR(HLOOKUP(H$2,'2.源数据-产品分析-全商品'!H$6:H$1000,ROW()-1,0),"")</f>
        <v/>
      </c>
      <c r="I71" s="5" t="str">
        <f>IFERROR(VALUE(HLOOKUP(I$2,'2.源数据-产品分析-全商品'!I$6:I$1000,ROW()-1,0)),"")</f>
        <v/>
      </c>
      <c r="J71" s="60" t="str">
        <f>IFERROR(IF($J$2="","",INDEX('产品报告-整理'!G:G,MATCH(产品建议!A71,'产品报告-整理'!A:A,0))),"")</f>
        <v/>
      </c>
      <c r="K71" s="5" t="str">
        <f>IFERROR(IF($K$2="","",VALUE(INDEX('产品报告-整理'!E:E,MATCH(产品建议!A71,'产品报告-整理'!A:A,0)))),0)</f>
        <v/>
      </c>
      <c r="L71" s="5" t="str">
        <f>IFERROR(VALUE(HLOOKUP(L$2,'2.源数据-产品分析-全商品'!J$6:J$1000,ROW()-1,0)),"")</f>
        <v/>
      </c>
      <c r="M71" s="5" t="str">
        <f>IFERROR(VALUE(HLOOKUP(M$2,'2.源数据-产品分析-全商品'!K$6:K$1000,ROW()-1,0)),"")</f>
        <v/>
      </c>
      <c r="N71" s="5" t="str">
        <f>IFERROR(HLOOKUP(N$2,'2.源数据-产品分析-全商品'!L$6:L$1000,ROW()-1,0),"")</f>
        <v/>
      </c>
      <c r="O71" s="5" t="str">
        <f>IF($O$2='产品报告-整理'!$K$1,IFERROR(INDEX('产品报告-整理'!S:S,MATCH(产品建议!A71,'产品报告-整理'!L:L,0)),""),(IFERROR(VALUE(HLOOKUP(O$2,'2.源数据-产品分析-全商品'!M$6:M$1000,ROW()-1,0)),"")))</f>
        <v/>
      </c>
      <c r="P71" s="5" t="str">
        <f>IF($P$2='产品报告-整理'!$V$1,IFERROR(INDEX('产品报告-整理'!AD:AD,MATCH(产品建议!A71,'产品报告-整理'!W:W,0)),""),(IFERROR(VALUE(HLOOKUP(P$2,'2.源数据-产品分析-全商品'!N$6:N$1000,ROW()-1,0)),"")))</f>
        <v/>
      </c>
      <c r="Q71" s="5" t="str">
        <f>IF($Q$2='产品报告-整理'!$AG$1,IFERROR(INDEX('产品报告-整理'!AO:AO,MATCH(产品建议!A71,'产品报告-整理'!AH:AH,0)),""),(IFERROR(VALUE(HLOOKUP(Q$2,'2.源数据-产品分析-全商品'!O$6:O$1000,ROW()-1,0)),"")))</f>
        <v/>
      </c>
      <c r="R71" s="5" t="str">
        <f>IF($R$2='产品报告-整理'!$AR$1,IFERROR(INDEX('产品报告-整理'!AZ:AZ,MATCH(产品建议!A71,'产品报告-整理'!AS:AS,0)),""),(IFERROR(VALUE(HLOOKUP(R$2,'2.源数据-产品分析-全商品'!P$6:P$1000,ROW()-1,0)),"")))</f>
        <v/>
      </c>
      <c r="S71" s="5" t="str">
        <f>IF($S$2='产品报告-整理'!$BC$1,IFERROR(INDEX('产品报告-整理'!BK:BK,MATCH(产品建议!A71,'产品报告-整理'!BD:BD,0)),""),(IFERROR(VALUE(HLOOKUP(S$2,'2.源数据-产品分析-全商品'!Q$6:Q$1000,ROW()-1,0)),"")))</f>
        <v/>
      </c>
      <c r="T71" s="5" t="str">
        <f>IFERROR(HLOOKUP("产品负责人",'2.源数据-产品分析-全商品'!R$6:R$1000,ROW()-1,0),"")</f>
        <v/>
      </c>
      <c r="U71" s="5" t="str">
        <f>IFERROR(VALUE(HLOOKUP(U$2,'2.源数据-产品分析-全商品'!S$6:S$1000,ROW()-1,0)),"")</f>
        <v/>
      </c>
      <c r="V71" s="5" t="str">
        <f>IFERROR(VALUE(HLOOKUP(V$2,'2.源数据-产品分析-全商品'!T$6:T$1000,ROW()-1,0)),"")</f>
        <v/>
      </c>
      <c r="W71" s="5" t="str">
        <f>IF(OR($A$3=""),"",IF(OR($W$2="优爆品"),(IF(COUNTIF('2-2.源数据-产品分析-优品'!A:A,产品建议!A71)&gt;0,"是","")&amp;IF(COUNTIF('2-3.源数据-产品分析-爆品'!A:A,产品建议!A71)&gt;0,"是","")),IF(OR($W$2="P4P点击量"),((IFERROR(INDEX('产品报告-整理'!D:D,MATCH(产品建议!A71,'产品报告-整理'!A:A,0)),""))),((IF(COUNTIF('2-2.源数据-产品分析-优品'!A:A,产品建议!A71)&gt;0,"是",""))))))</f>
        <v/>
      </c>
      <c r="X71" s="5" t="str">
        <f>IF(OR($A$3=""),"",IF(OR($W$2="优爆品"),((IFERROR(INDEX('产品报告-整理'!D:D,MATCH(产品建议!A71,'产品报告-整理'!A:A,0)),"")&amp;" → "&amp;(IFERROR(TEXT(INDEX('产品报告-整理'!D:D,MATCH(产品建议!A71,'产品报告-整理'!A:A,0))/G71,"0%"),"")))),IF(OR($W$2="P4P点击量"),((IF($W$2="P4P点击量",IFERROR(TEXT(W71/G71,"0%"),"")))),(((IF(COUNTIF('2-3.源数据-产品分析-爆品'!A:A,产品建议!A71)&gt;0,"是","")))))))</f>
        <v/>
      </c>
      <c r="Y71" s="9" t="str">
        <f>IF(AND($Y$2="直通车总消费",'产品报告-整理'!$BN$1="推荐广告"),IFERROR(INDEX('产品报告-整理'!H:H,MATCH(产品建议!A71,'产品报告-整理'!A:A,0)),0)+IFERROR(INDEX('产品报告-整理'!BV:BV,MATCH(产品建议!A71,'产品报告-整理'!BO:BO,0)),0),IFERROR(INDEX('产品报告-整理'!H:H,MATCH(产品建议!A71,'产品报告-整理'!A:A,0)),0))</f>
        <v/>
      </c>
      <c r="Z71" s="9" t="str">
        <f t="shared" si="6"/>
        <v/>
      </c>
      <c r="AA71" s="5" t="str">
        <f t="shared" si="4"/>
        <v/>
      </c>
      <c r="AB71" s="5" t="str">
        <f t="shared" si="5"/>
        <v/>
      </c>
      <c r="AC71" s="9"/>
      <c r="AD71" s="15" t="str">
        <f>IF($AD$1="  ",IFERROR(IF(AND(Y71="未推广",L71&gt;0),"加入P4P推广 ","")&amp;IF(AND(OR(W71="是",X71="是"),Y71=0),"优爆品加推广 ","")&amp;IF(AND(C71="N",L71&gt;0),"增加橱窗绑定 ","")&amp;IF(AND(OR(Z71&gt;$Z$1*4.5,AB71&gt;$AB$1*4.5),Y71&lt;&gt;0,Y71&gt;$AB$1*2,G71&gt;($G$1/$L$1)*1),"放弃P4P推广 ","")&amp;IF(AND(AB71&gt;$AB$1*1.2,AB71&lt;$AB$1*4.5,Y71&gt;0),"优化询盘成本 ","")&amp;IF(AND(Z71&gt;$Z$1*1.2,Z71&lt;$Z$1*4.5,Y71&gt;0),"优化商机成本 ","")&amp;IF(AND(Y71&lt;&gt;0,L71&gt;0,AB71&lt;$AB$1*1.2),"加大询盘获取 ","")&amp;IF(AND(Y71&lt;&gt;0,K71&gt;0,Z71&lt;$Z$1*1.2),"加大商机获取 ","")&amp;IF(AND(L71=0,C71="Y",G71&gt;($G$1/$L$1*1.5)),"解绑橱窗绑定 ",""),"请去左表粘贴源数据"),"")</f>
        <v/>
      </c>
      <c r="AE71" s="9"/>
      <c r="AF71" s="9"/>
      <c r="AG71" s="9"/>
      <c r="AH71" s="9"/>
      <c r="AI71" s="17"/>
      <c r="AJ71" s="17"/>
      <c r="AK71" s="17"/>
    </row>
    <row r="72" spans="1:37">
      <c r="A72" s="5" t="str">
        <f>IFERROR(HLOOKUP(A$2,'2.源数据-产品分析-全商品'!A$6:A$1000,ROW()-1,0),"")</f>
        <v/>
      </c>
      <c r="B72" s="5" t="str">
        <f>IFERROR(HLOOKUP(B$2,'2.源数据-产品分析-全商品'!B$6:B$1000,ROW()-1,0),"")</f>
        <v/>
      </c>
      <c r="C72" s="5" t="str">
        <f>CLEAN(IFERROR(HLOOKUP(C$2,'2.源数据-产品分析-全商品'!C$6:C$1000,ROW()-1,0),""))</f>
        <v/>
      </c>
      <c r="D72" s="5" t="str">
        <f>IFERROR(HLOOKUP(D$2,'2.源数据-产品分析-全商品'!D$6:D$1000,ROW()-1,0),"")</f>
        <v/>
      </c>
      <c r="E72" s="5" t="str">
        <f>IFERROR(HLOOKUP(E$2,'2.源数据-产品分析-全商品'!E$6:E$1000,ROW()-1,0),"")</f>
        <v/>
      </c>
      <c r="F72" s="5" t="str">
        <f>IFERROR(VALUE(HLOOKUP(F$2,'2.源数据-产品分析-全商品'!F$6:F$1000,ROW()-1,0)),"")</f>
        <v/>
      </c>
      <c r="G72" s="5" t="str">
        <f>IFERROR(VALUE(HLOOKUP(G$2,'2.源数据-产品分析-全商品'!G$6:G$1000,ROW()-1,0)),"")</f>
        <v/>
      </c>
      <c r="H72" s="5" t="str">
        <f>IFERROR(HLOOKUP(H$2,'2.源数据-产品分析-全商品'!H$6:H$1000,ROW()-1,0),"")</f>
        <v/>
      </c>
      <c r="I72" s="5" t="str">
        <f>IFERROR(VALUE(HLOOKUP(I$2,'2.源数据-产品分析-全商品'!I$6:I$1000,ROW()-1,0)),"")</f>
        <v/>
      </c>
      <c r="J72" s="60" t="str">
        <f>IFERROR(IF($J$2="","",INDEX('产品报告-整理'!G:G,MATCH(产品建议!A72,'产品报告-整理'!A:A,0))),"")</f>
        <v/>
      </c>
      <c r="K72" s="5" t="str">
        <f>IFERROR(IF($K$2="","",VALUE(INDEX('产品报告-整理'!E:E,MATCH(产品建议!A72,'产品报告-整理'!A:A,0)))),0)</f>
        <v/>
      </c>
      <c r="L72" s="5" t="str">
        <f>IFERROR(VALUE(HLOOKUP(L$2,'2.源数据-产品分析-全商品'!J$6:J$1000,ROW()-1,0)),"")</f>
        <v/>
      </c>
      <c r="M72" s="5" t="str">
        <f>IFERROR(VALUE(HLOOKUP(M$2,'2.源数据-产品分析-全商品'!K$6:K$1000,ROW()-1,0)),"")</f>
        <v/>
      </c>
      <c r="N72" s="5" t="str">
        <f>IFERROR(HLOOKUP(N$2,'2.源数据-产品分析-全商品'!L$6:L$1000,ROW()-1,0),"")</f>
        <v/>
      </c>
      <c r="O72" s="5" t="str">
        <f>IF($O$2='产品报告-整理'!$K$1,IFERROR(INDEX('产品报告-整理'!S:S,MATCH(产品建议!A72,'产品报告-整理'!L:L,0)),""),(IFERROR(VALUE(HLOOKUP(O$2,'2.源数据-产品分析-全商品'!M$6:M$1000,ROW()-1,0)),"")))</f>
        <v/>
      </c>
      <c r="P72" s="5" t="str">
        <f>IF($P$2='产品报告-整理'!$V$1,IFERROR(INDEX('产品报告-整理'!AD:AD,MATCH(产品建议!A72,'产品报告-整理'!W:W,0)),""),(IFERROR(VALUE(HLOOKUP(P$2,'2.源数据-产品分析-全商品'!N$6:N$1000,ROW()-1,0)),"")))</f>
        <v/>
      </c>
      <c r="Q72" s="5" t="str">
        <f>IF($Q$2='产品报告-整理'!$AG$1,IFERROR(INDEX('产品报告-整理'!AO:AO,MATCH(产品建议!A72,'产品报告-整理'!AH:AH,0)),""),(IFERROR(VALUE(HLOOKUP(Q$2,'2.源数据-产品分析-全商品'!O$6:O$1000,ROW()-1,0)),"")))</f>
        <v/>
      </c>
      <c r="R72" s="5" t="str">
        <f>IF($R$2='产品报告-整理'!$AR$1,IFERROR(INDEX('产品报告-整理'!AZ:AZ,MATCH(产品建议!A72,'产品报告-整理'!AS:AS,0)),""),(IFERROR(VALUE(HLOOKUP(R$2,'2.源数据-产品分析-全商品'!P$6:P$1000,ROW()-1,0)),"")))</f>
        <v/>
      </c>
      <c r="S72" s="5" t="str">
        <f>IF($S$2='产品报告-整理'!$BC$1,IFERROR(INDEX('产品报告-整理'!BK:BK,MATCH(产品建议!A72,'产品报告-整理'!BD:BD,0)),""),(IFERROR(VALUE(HLOOKUP(S$2,'2.源数据-产品分析-全商品'!Q$6:Q$1000,ROW()-1,0)),"")))</f>
        <v/>
      </c>
      <c r="T72" s="5" t="str">
        <f>IFERROR(HLOOKUP("产品负责人",'2.源数据-产品分析-全商品'!R$6:R$1000,ROW()-1,0),"")</f>
        <v/>
      </c>
      <c r="U72" s="5" t="str">
        <f>IFERROR(VALUE(HLOOKUP(U$2,'2.源数据-产品分析-全商品'!S$6:S$1000,ROW()-1,0)),"")</f>
        <v/>
      </c>
      <c r="V72" s="5" t="str">
        <f>IFERROR(VALUE(HLOOKUP(V$2,'2.源数据-产品分析-全商品'!T$6:T$1000,ROW()-1,0)),"")</f>
        <v/>
      </c>
      <c r="W72" s="5" t="str">
        <f>IF(OR($A$3=""),"",IF(OR($W$2="优爆品"),(IF(COUNTIF('2-2.源数据-产品分析-优品'!A:A,产品建议!A72)&gt;0,"是","")&amp;IF(COUNTIF('2-3.源数据-产品分析-爆品'!A:A,产品建议!A72)&gt;0,"是","")),IF(OR($W$2="P4P点击量"),((IFERROR(INDEX('产品报告-整理'!D:D,MATCH(产品建议!A72,'产品报告-整理'!A:A,0)),""))),((IF(COUNTIF('2-2.源数据-产品分析-优品'!A:A,产品建议!A72)&gt;0,"是",""))))))</f>
        <v/>
      </c>
      <c r="X72" s="5" t="str">
        <f>IF(OR($A$3=""),"",IF(OR($W$2="优爆品"),((IFERROR(INDEX('产品报告-整理'!D:D,MATCH(产品建议!A72,'产品报告-整理'!A:A,0)),"")&amp;" → "&amp;(IFERROR(TEXT(INDEX('产品报告-整理'!D:D,MATCH(产品建议!A72,'产品报告-整理'!A:A,0))/G72,"0%"),"")))),IF(OR($W$2="P4P点击量"),((IF($W$2="P4P点击量",IFERROR(TEXT(W72/G72,"0%"),"")))),(((IF(COUNTIF('2-3.源数据-产品分析-爆品'!A:A,产品建议!A72)&gt;0,"是","")))))))</f>
        <v/>
      </c>
      <c r="Y72" s="9" t="str">
        <f>IF(AND($Y$2="直通车总消费",'产品报告-整理'!$BN$1="推荐广告"),IFERROR(INDEX('产品报告-整理'!H:H,MATCH(产品建议!A72,'产品报告-整理'!A:A,0)),0)+IFERROR(INDEX('产品报告-整理'!BV:BV,MATCH(产品建议!A72,'产品报告-整理'!BO:BO,0)),0),IFERROR(INDEX('产品报告-整理'!H:H,MATCH(产品建议!A72,'产品报告-整理'!A:A,0)),0))</f>
        <v/>
      </c>
      <c r="Z72" s="9" t="str">
        <f t="shared" si="6"/>
        <v/>
      </c>
      <c r="AA72" s="5" t="str">
        <f t="shared" si="4"/>
        <v/>
      </c>
      <c r="AB72" s="5" t="str">
        <f t="shared" si="5"/>
        <v/>
      </c>
      <c r="AC72" s="9"/>
      <c r="AD72" s="15" t="str">
        <f>IF($AD$1="  ",IFERROR(IF(AND(Y72="未推广",L72&gt;0),"加入P4P推广 ","")&amp;IF(AND(OR(W72="是",X72="是"),Y72=0),"优爆品加推广 ","")&amp;IF(AND(C72="N",L72&gt;0),"增加橱窗绑定 ","")&amp;IF(AND(OR(Z72&gt;$Z$1*4.5,AB72&gt;$AB$1*4.5),Y72&lt;&gt;0,Y72&gt;$AB$1*2,G72&gt;($G$1/$L$1)*1),"放弃P4P推广 ","")&amp;IF(AND(AB72&gt;$AB$1*1.2,AB72&lt;$AB$1*4.5,Y72&gt;0),"优化询盘成本 ","")&amp;IF(AND(Z72&gt;$Z$1*1.2,Z72&lt;$Z$1*4.5,Y72&gt;0),"优化商机成本 ","")&amp;IF(AND(Y72&lt;&gt;0,L72&gt;0,AB72&lt;$AB$1*1.2),"加大询盘获取 ","")&amp;IF(AND(Y72&lt;&gt;0,K72&gt;0,Z72&lt;$Z$1*1.2),"加大商机获取 ","")&amp;IF(AND(L72=0,C72="Y",G72&gt;($G$1/$L$1*1.5)),"解绑橱窗绑定 ",""),"请去左表粘贴源数据"),"")</f>
        <v/>
      </c>
      <c r="AE72" s="9"/>
      <c r="AF72" s="9"/>
      <c r="AG72" s="9"/>
      <c r="AH72" s="9"/>
      <c r="AI72" s="17"/>
      <c r="AJ72" s="17"/>
      <c r="AK72" s="17"/>
    </row>
    <row r="73" spans="1:37">
      <c r="A73" s="5" t="str">
        <f>IFERROR(HLOOKUP(A$2,'2.源数据-产品分析-全商品'!A$6:A$1000,ROW()-1,0),"")</f>
        <v/>
      </c>
      <c r="B73" s="5" t="str">
        <f>IFERROR(HLOOKUP(B$2,'2.源数据-产品分析-全商品'!B$6:B$1000,ROW()-1,0),"")</f>
        <v/>
      </c>
      <c r="C73" s="5" t="str">
        <f>CLEAN(IFERROR(HLOOKUP(C$2,'2.源数据-产品分析-全商品'!C$6:C$1000,ROW()-1,0),""))</f>
        <v/>
      </c>
      <c r="D73" s="5" t="str">
        <f>IFERROR(HLOOKUP(D$2,'2.源数据-产品分析-全商品'!D$6:D$1000,ROW()-1,0),"")</f>
        <v/>
      </c>
      <c r="E73" s="5" t="str">
        <f>IFERROR(HLOOKUP(E$2,'2.源数据-产品分析-全商品'!E$6:E$1000,ROW()-1,0),"")</f>
        <v/>
      </c>
      <c r="F73" s="5" t="str">
        <f>IFERROR(VALUE(HLOOKUP(F$2,'2.源数据-产品分析-全商品'!F$6:F$1000,ROW()-1,0)),"")</f>
        <v/>
      </c>
      <c r="G73" s="5" t="str">
        <f>IFERROR(VALUE(HLOOKUP(G$2,'2.源数据-产品分析-全商品'!G$6:G$1000,ROW()-1,0)),"")</f>
        <v/>
      </c>
      <c r="H73" s="5" t="str">
        <f>IFERROR(HLOOKUP(H$2,'2.源数据-产品分析-全商品'!H$6:H$1000,ROW()-1,0),"")</f>
        <v/>
      </c>
      <c r="I73" s="5" t="str">
        <f>IFERROR(VALUE(HLOOKUP(I$2,'2.源数据-产品分析-全商品'!I$6:I$1000,ROW()-1,0)),"")</f>
        <v/>
      </c>
      <c r="J73" s="60" t="str">
        <f>IFERROR(IF($J$2="","",INDEX('产品报告-整理'!G:G,MATCH(产品建议!A73,'产品报告-整理'!A:A,0))),"")</f>
        <v/>
      </c>
      <c r="K73" s="5" t="str">
        <f>IFERROR(IF($K$2="","",VALUE(INDEX('产品报告-整理'!E:E,MATCH(产品建议!A73,'产品报告-整理'!A:A,0)))),0)</f>
        <v/>
      </c>
      <c r="L73" s="5" t="str">
        <f>IFERROR(VALUE(HLOOKUP(L$2,'2.源数据-产品分析-全商品'!J$6:J$1000,ROW()-1,0)),"")</f>
        <v/>
      </c>
      <c r="M73" s="5" t="str">
        <f>IFERROR(VALUE(HLOOKUP(M$2,'2.源数据-产品分析-全商品'!K$6:K$1000,ROW()-1,0)),"")</f>
        <v/>
      </c>
      <c r="N73" s="5" t="str">
        <f>IFERROR(HLOOKUP(N$2,'2.源数据-产品分析-全商品'!L$6:L$1000,ROW()-1,0),"")</f>
        <v/>
      </c>
      <c r="O73" s="5" t="str">
        <f>IF($O$2='产品报告-整理'!$K$1,IFERROR(INDEX('产品报告-整理'!S:S,MATCH(产品建议!A73,'产品报告-整理'!L:L,0)),""),(IFERROR(VALUE(HLOOKUP(O$2,'2.源数据-产品分析-全商品'!M$6:M$1000,ROW()-1,0)),"")))</f>
        <v/>
      </c>
      <c r="P73" s="5" t="str">
        <f>IF($P$2='产品报告-整理'!$V$1,IFERROR(INDEX('产品报告-整理'!AD:AD,MATCH(产品建议!A73,'产品报告-整理'!W:W,0)),""),(IFERROR(VALUE(HLOOKUP(P$2,'2.源数据-产品分析-全商品'!N$6:N$1000,ROW()-1,0)),"")))</f>
        <v/>
      </c>
      <c r="Q73" s="5" t="str">
        <f>IF($Q$2='产品报告-整理'!$AG$1,IFERROR(INDEX('产品报告-整理'!AO:AO,MATCH(产品建议!A73,'产品报告-整理'!AH:AH,0)),""),(IFERROR(VALUE(HLOOKUP(Q$2,'2.源数据-产品分析-全商品'!O$6:O$1000,ROW()-1,0)),"")))</f>
        <v/>
      </c>
      <c r="R73" s="5" t="str">
        <f>IF($R$2='产品报告-整理'!$AR$1,IFERROR(INDEX('产品报告-整理'!AZ:AZ,MATCH(产品建议!A73,'产品报告-整理'!AS:AS,0)),""),(IFERROR(VALUE(HLOOKUP(R$2,'2.源数据-产品分析-全商品'!P$6:P$1000,ROW()-1,0)),"")))</f>
        <v/>
      </c>
      <c r="S73" s="5" t="str">
        <f>IF($S$2='产品报告-整理'!$BC$1,IFERROR(INDEX('产品报告-整理'!BK:BK,MATCH(产品建议!A73,'产品报告-整理'!BD:BD,0)),""),(IFERROR(VALUE(HLOOKUP(S$2,'2.源数据-产品分析-全商品'!Q$6:Q$1000,ROW()-1,0)),"")))</f>
        <v/>
      </c>
      <c r="T73" s="5" t="str">
        <f>IFERROR(HLOOKUP("产品负责人",'2.源数据-产品分析-全商品'!R$6:R$1000,ROW()-1,0),"")</f>
        <v/>
      </c>
      <c r="U73" s="5" t="str">
        <f>IFERROR(VALUE(HLOOKUP(U$2,'2.源数据-产品分析-全商品'!S$6:S$1000,ROW()-1,0)),"")</f>
        <v/>
      </c>
      <c r="V73" s="5" t="str">
        <f>IFERROR(VALUE(HLOOKUP(V$2,'2.源数据-产品分析-全商品'!T$6:T$1000,ROW()-1,0)),"")</f>
        <v/>
      </c>
      <c r="W73" s="5" t="str">
        <f>IF(OR($A$3=""),"",IF(OR($W$2="优爆品"),(IF(COUNTIF('2-2.源数据-产品分析-优品'!A:A,产品建议!A73)&gt;0,"是","")&amp;IF(COUNTIF('2-3.源数据-产品分析-爆品'!A:A,产品建议!A73)&gt;0,"是","")),IF(OR($W$2="P4P点击量"),((IFERROR(INDEX('产品报告-整理'!D:D,MATCH(产品建议!A73,'产品报告-整理'!A:A,0)),""))),((IF(COUNTIF('2-2.源数据-产品分析-优品'!A:A,产品建议!A73)&gt;0,"是",""))))))</f>
        <v/>
      </c>
      <c r="X73" s="5" t="str">
        <f>IF(OR($A$3=""),"",IF(OR($W$2="优爆品"),((IFERROR(INDEX('产品报告-整理'!D:D,MATCH(产品建议!A73,'产品报告-整理'!A:A,0)),"")&amp;" → "&amp;(IFERROR(TEXT(INDEX('产品报告-整理'!D:D,MATCH(产品建议!A73,'产品报告-整理'!A:A,0))/G73,"0%"),"")))),IF(OR($W$2="P4P点击量"),((IF($W$2="P4P点击量",IFERROR(TEXT(W73/G73,"0%"),"")))),(((IF(COUNTIF('2-3.源数据-产品分析-爆品'!A:A,产品建议!A73)&gt;0,"是","")))))))</f>
        <v/>
      </c>
      <c r="Y73" s="9" t="str">
        <f>IF(AND($Y$2="直通车总消费",'产品报告-整理'!$BN$1="推荐广告"),IFERROR(INDEX('产品报告-整理'!H:H,MATCH(产品建议!A73,'产品报告-整理'!A:A,0)),0)+IFERROR(INDEX('产品报告-整理'!BV:BV,MATCH(产品建议!A73,'产品报告-整理'!BO:BO,0)),0),IFERROR(INDEX('产品报告-整理'!H:H,MATCH(产品建议!A73,'产品报告-整理'!A:A,0)),0))</f>
        <v/>
      </c>
      <c r="Z73" s="9" t="str">
        <f t="shared" si="6"/>
        <v/>
      </c>
      <c r="AA73" s="5" t="str">
        <f t="shared" si="4"/>
        <v/>
      </c>
      <c r="AB73" s="5" t="str">
        <f t="shared" si="5"/>
        <v/>
      </c>
      <c r="AC73" s="9"/>
      <c r="AD73" s="15" t="str">
        <f>IF($AD$1="  ",IFERROR(IF(AND(Y73="未推广",L73&gt;0),"加入P4P推广 ","")&amp;IF(AND(OR(W73="是",X73="是"),Y73=0),"优爆品加推广 ","")&amp;IF(AND(C73="N",L73&gt;0),"增加橱窗绑定 ","")&amp;IF(AND(OR(Z73&gt;$Z$1*4.5,AB73&gt;$AB$1*4.5),Y73&lt;&gt;0,Y73&gt;$AB$1*2,G73&gt;($G$1/$L$1)*1),"放弃P4P推广 ","")&amp;IF(AND(AB73&gt;$AB$1*1.2,AB73&lt;$AB$1*4.5,Y73&gt;0),"优化询盘成本 ","")&amp;IF(AND(Z73&gt;$Z$1*1.2,Z73&lt;$Z$1*4.5,Y73&gt;0),"优化商机成本 ","")&amp;IF(AND(Y73&lt;&gt;0,L73&gt;0,AB73&lt;$AB$1*1.2),"加大询盘获取 ","")&amp;IF(AND(Y73&lt;&gt;0,K73&gt;0,Z73&lt;$Z$1*1.2),"加大商机获取 ","")&amp;IF(AND(L73=0,C73="Y",G73&gt;($G$1/$L$1*1.5)),"解绑橱窗绑定 ",""),"请去左表粘贴源数据"),"")</f>
        <v/>
      </c>
      <c r="AE73" s="9"/>
      <c r="AF73" s="9"/>
      <c r="AG73" s="9"/>
      <c r="AH73" s="9"/>
      <c r="AI73" s="17"/>
      <c r="AJ73" s="17"/>
      <c r="AK73" s="17"/>
    </row>
    <row r="74" spans="1:37">
      <c r="A74" s="5" t="str">
        <f>IFERROR(HLOOKUP(A$2,'2.源数据-产品分析-全商品'!A$6:A$1000,ROW()-1,0),"")</f>
        <v/>
      </c>
      <c r="B74" s="5" t="str">
        <f>IFERROR(HLOOKUP(B$2,'2.源数据-产品分析-全商品'!B$6:B$1000,ROW()-1,0),"")</f>
        <v/>
      </c>
      <c r="C74" s="5" t="str">
        <f>CLEAN(IFERROR(HLOOKUP(C$2,'2.源数据-产品分析-全商品'!C$6:C$1000,ROW()-1,0),""))</f>
        <v/>
      </c>
      <c r="D74" s="5" t="str">
        <f>IFERROR(HLOOKUP(D$2,'2.源数据-产品分析-全商品'!D$6:D$1000,ROW()-1,0),"")</f>
        <v/>
      </c>
      <c r="E74" s="5" t="str">
        <f>IFERROR(HLOOKUP(E$2,'2.源数据-产品分析-全商品'!E$6:E$1000,ROW()-1,0),"")</f>
        <v/>
      </c>
      <c r="F74" s="5" t="str">
        <f>IFERROR(VALUE(HLOOKUP(F$2,'2.源数据-产品分析-全商品'!F$6:F$1000,ROW()-1,0)),"")</f>
        <v/>
      </c>
      <c r="G74" s="5" t="str">
        <f>IFERROR(VALUE(HLOOKUP(G$2,'2.源数据-产品分析-全商品'!G$6:G$1000,ROW()-1,0)),"")</f>
        <v/>
      </c>
      <c r="H74" s="5" t="str">
        <f>IFERROR(HLOOKUP(H$2,'2.源数据-产品分析-全商品'!H$6:H$1000,ROW()-1,0),"")</f>
        <v/>
      </c>
      <c r="I74" s="5" t="str">
        <f>IFERROR(VALUE(HLOOKUP(I$2,'2.源数据-产品分析-全商品'!I$6:I$1000,ROW()-1,0)),"")</f>
        <v/>
      </c>
      <c r="J74" s="60" t="str">
        <f>IFERROR(IF($J$2="","",INDEX('产品报告-整理'!G:G,MATCH(产品建议!A74,'产品报告-整理'!A:A,0))),"")</f>
        <v/>
      </c>
      <c r="K74" s="5" t="str">
        <f>IFERROR(IF($K$2="","",VALUE(INDEX('产品报告-整理'!E:E,MATCH(产品建议!A74,'产品报告-整理'!A:A,0)))),0)</f>
        <v/>
      </c>
      <c r="L74" s="5" t="str">
        <f>IFERROR(VALUE(HLOOKUP(L$2,'2.源数据-产品分析-全商品'!J$6:J$1000,ROW()-1,0)),"")</f>
        <v/>
      </c>
      <c r="M74" s="5" t="str">
        <f>IFERROR(VALUE(HLOOKUP(M$2,'2.源数据-产品分析-全商品'!K$6:K$1000,ROW()-1,0)),"")</f>
        <v/>
      </c>
      <c r="N74" s="5" t="str">
        <f>IFERROR(HLOOKUP(N$2,'2.源数据-产品分析-全商品'!L$6:L$1000,ROW()-1,0),"")</f>
        <v/>
      </c>
      <c r="O74" s="5" t="str">
        <f>IF($O$2='产品报告-整理'!$K$1,IFERROR(INDEX('产品报告-整理'!S:S,MATCH(产品建议!A74,'产品报告-整理'!L:L,0)),""),(IFERROR(VALUE(HLOOKUP(O$2,'2.源数据-产品分析-全商品'!M$6:M$1000,ROW()-1,0)),"")))</f>
        <v/>
      </c>
      <c r="P74" s="5" t="str">
        <f>IF($P$2='产品报告-整理'!$V$1,IFERROR(INDEX('产品报告-整理'!AD:AD,MATCH(产品建议!A74,'产品报告-整理'!W:W,0)),""),(IFERROR(VALUE(HLOOKUP(P$2,'2.源数据-产品分析-全商品'!N$6:N$1000,ROW()-1,0)),"")))</f>
        <v/>
      </c>
      <c r="Q74" s="5" t="str">
        <f>IF($Q$2='产品报告-整理'!$AG$1,IFERROR(INDEX('产品报告-整理'!AO:AO,MATCH(产品建议!A74,'产品报告-整理'!AH:AH,0)),""),(IFERROR(VALUE(HLOOKUP(Q$2,'2.源数据-产品分析-全商品'!O$6:O$1000,ROW()-1,0)),"")))</f>
        <v/>
      </c>
      <c r="R74" s="5" t="str">
        <f>IF($R$2='产品报告-整理'!$AR$1,IFERROR(INDEX('产品报告-整理'!AZ:AZ,MATCH(产品建议!A74,'产品报告-整理'!AS:AS,0)),""),(IFERROR(VALUE(HLOOKUP(R$2,'2.源数据-产品分析-全商品'!P$6:P$1000,ROW()-1,0)),"")))</f>
        <v/>
      </c>
      <c r="S74" s="5" t="str">
        <f>IF($S$2='产品报告-整理'!$BC$1,IFERROR(INDEX('产品报告-整理'!BK:BK,MATCH(产品建议!A74,'产品报告-整理'!BD:BD,0)),""),(IFERROR(VALUE(HLOOKUP(S$2,'2.源数据-产品分析-全商品'!Q$6:Q$1000,ROW()-1,0)),"")))</f>
        <v/>
      </c>
      <c r="T74" s="5" t="str">
        <f>IFERROR(HLOOKUP("产品负责人",'2.源数据-产品分析-全商品'!R$6:R$1000,ROW()-1,0),"")</f>
        <v/>
      </c>
      <c r="U74" s="5" t="str">
        <f>IFERROR(VALUE(HLOOKUP(U$2,'2.源数据-产品分析-全商品'!S$6:S$1000,ROW()-1,0)),"")</f>
        <v/>
      </c>
      <c r="V74" s="5" t="str">
        <f>IFERROR(VALUE(HLOOKUP(V$2,'2.源数据-产品分析-全商品'!T$6:T$1000,ROW()-1,0)),"")</f>
        <v/>
      </c>
      <c r="W74" s="5" t="str">
        <f>IF(OR($A$3=""),"",IF(OR($W$2="优爆品"),(IF(COUNTIF('2-2.源数据-产品分析-优品'!A:A,产品建议!A74)&gt;0,"是","")&amp;IF(COUNTIF('2-3.源数据-产品分析-爆品'!A:A,产品建议!A74)&gt;0,"是","")),IF(OR($W$2="P4P点击量"),((IFERROR(INDEX('产品报告-整理'!D:D,MATCH(产品建议!A74,'产品报告-整理'!A:A,0)),""))),((IF(COUNTIF('2-2.源数据-产品分析-优品'!A:A,产品建议!A74)&gt;0,"是",""))))))</f>
        <v/>
      </c>
      <c r="X74" s="5" t="str">
        <f>IF(OR($A$3=""),"",IF(OR($W$2="优爆品"),((IFERROR(INDEX('产品报告-整理'!D:D,MATCH(产品建议!A74,'产品报告-整理'!A:A,0)),"")&amp;" → "&amp;(IFERROR(TEXT(INDEX('产品报告-整理'!D:D,MATCH(产品建议!A74,'产品报告-整理'!A:A,0))/G74,"0%"),"")))),IF(OR($W$2="P4P点击量"),((IF($W$2="P4P点击量",IFERROR(TEXT(W74/G74,"0%"),"")))),(((IF(COUNTIF('2-3.源数据-产品分析-爆品'!A:A,产品建议!A74)&gt;0,"是","")))))))</f>
        <v/>
      </c>
      <c r="Y74" s="9" t="str">
        <f>IF(AND($Y$2="直通车总消费",'产品报告-整理'!$BN$1="推荐广告"),IFERROR(INDEX('产品报告-整理'!H:H,MATCH(产品建议!A74,'产品报告-整理'!A:A,0)),0)+IFERROR(INDEX('产品报告-整理'!BV:BV,MATCH(产品建议!A74,'产品报告-整理'!BO:BO,0)),0),IFERROR(INDEX('产品报告-整理'!H:H,MATCH(产品建议!A74,'产品报告-整理'!A:A,0)),0))</f>
        <v/>
      </c>
      <c r="Z74" s="9" t="str">
        <f t="shared" si="6"/>
        <v/>
      </c>
      <c r="AA74" s="5" t="str">
        <f t="shared" si="4"/>
        <v/>
      </c>
      <c r="AB74" s="5" t="str">
        <f t="shared" si="5"/>
        <v/>
      </c>
      <c r="AC74" s="9"/>
      <c r="AD74" s="15" t="str">
        <f>IF($AD$1="  ",IFERROR(IF(AND(Y74="未推广",L74&gt;0),"加入P4P推广 ","")&amp;IF(AND(OR(W74="是",X74="是"),Y74=0),"优爆品加推广 ","")&amp;IF(AND(C74="N",L74&gt;0),"增加橱窗绑定 ","")&amp;IF(AND(OR(Z74&gt;$Z$1*4.5,AB74&gt;$AB$1*4.5),Y74&lt;&gt;0,Y74&gt;$AB$1*2,G74&gt;($G$1/$L$1)*1),"放弃P4P推广 ","")&amp;IF(AND(AB74&gt;$AB$1*1.2,AB74&lt;$AB$1*4.5,Y74&gt;0),"优化询盘成本 ","")&amp;IF(AND(Z74&gt;$Z$1*1.2,Z74&lt;$Z$1*4.5,Y74&gt;0),"优化商机成本 ","")&amp;IF(AND(Y74&lt;&gt;0,L74&gt;0,AB74&lt;$AB$1*1.2),"加大询盘获取 ","")&amp;IF(AND(Y74&lt;&gt;0,K74&gt;0,Z74&lt;$Z$1*1.2),"加大商机获取 ","")&amp;IF(AND(L74=0,C74="Y",G74&gt;($G$1/$L$1*1.5)),"解绑橱窗绑定 ",""),"请去左表粘贴源数据"),"")</f>
        <v/>
      </c>
      <c r="AE74" s="9"/>
      <c r="AF74" s="9"/>
      <c r="AG74" s="9"/>
      <c r="AH74" s="9"/>
      <c r="AI74" s="17"/>
      <c r="AJ74" s="17"/>
      <c r="AK74" s="17"/>
    </row>
    <row r="75" spans="1:37">
      <c r="A75" s="5" t="str">
        <f>IFERROR(HLOOKUP(A$2,'2.源数据-产品分析-全商品'!A$6:A$1000,ROW()-1,0),"")</f>
        <v/>
      </c>
      <c r="B75" s="5" t="str">
        <f>IFERROR(HLOOKUP(B$2,'2.源数据-产品分析-全商品'!B$6:B$1000,ROW()-1,0),"")</f>
        <v/>
      </c>
      <c r="C75" s="5" t="str">
        <f>CLEAN(IFERROR(HLOOKUP(C$2,'2.源数据-产品分析-全商品'!C$6:C$1000,ROW()-1,0),""))</f>
        <v/>
      </c>
      <c r="D75" s="5" t="str">
        <f>IFERROR(HLOOKUP(D$2,'2.源数据-产品分析-全商品'!D$6:D$1000,ROW()-1,0),"")</f>
        <v/>
      </c>
      <c r="E75" s="5" t="str">
        <f>IFERROR(HLOOKUP(E$2,'2.源数据-产品分析-全商品'!E$6:E$1000,ROW()-1,0),"")</f>
        <v/>
      </c>
      <c r="F75" s="5" t="str">
        <f>IFERROR(VALUE(HLOOKUP(F$2,'2.源数据-产品分析-全商品'!F$6:F$1000,ROW()-1,0)),"")</f>
        <v/>
      </c>
      <c r="G75" s="5" t="str">
        <f>IFERROR(VALUE(HLOOKUP(G$2,'2.源数据-产品分析-全商品'!G$6:G$1000,ROW()-1,0)),"")</f>
        <v/>
      </c>
      <c r="H75" s="5" t="str">
        <f>IFERROR(HLOOKUP(H$2,'2.源数据-产品分析-全商品'!H$6:H$1000,ROW()-1,0),"")</f>
        <v/>
      </c>
      <c r="I75" s="5" t="str">
        <f>IFERROR(VALUE(HLOOKUP(I$2,'2.源数据-产品分析-全商品'!I$6:I$1000,ROW()-1,0)),"")</f>
        <v/>
      </c>
      <c r="J75" s="60" t="str">
        <f>IFERROR(IF($J$2="","",INDEX('产品报告-整理'!G:G,MATCH(产品建议!A75,'产品报告-整理'!A:A,0))),"")</f>
        <v/>
      </c>
      <c r="K75" s="5" t="str">
        <f>IFERROR(IF($K$2="","",VALUE(INDEX('产品报告-整理'!E:E,MATCH(产品建议!A75,'产品报告-整理'!A:A,0)))),0)</f>
        <v/>
      </c>
      <c r="L75" s="5" t="str">
        <f>IFERROR(VALUE(HLOOKUP(L$2,'2.源数据-产品分析-全商品'!J$6:J$1000,ROW()-1,0)),"")</f>
        <v/>
      </c>
      <c r="M75" s="5" t="str">
        <f>IFERROR(VALUE(HLOOKUP(M$2,'2.源数据-产品分析-全商品'!K$6:K$1000,ROW()-1,0)),"")</f>
        <v/>
      </c>
      <c r="N75" s="5" t="str">
        <f>IFERROR(HLOOKUP(N$2,'2.源数据-产品分析-全商品'!L$6:L$1000,ROW()-1,0),"")</f>
        <v/>
      </c>
      <c r="O75" s="5" t="str">
        <f>IF($O$2='产品报告-整理'!$K$1,IFERROR(INDEX('产品报告-整理'!S:S,MATCH(产品建议!A75,'产品报告-整理'!L:L,0)),""),(IFERROR(VALUE(HLOOKUP(O$2,'2.源数据-产品分析-全商品'!M$6:M$1000,ROW()-1,0)),"")))</f>
        <v/>
      </c>
      <c r="P75" s="5" t="str">
        <f>IF($P$2='产品报告-整理'!$V$1,IFERROR(INDEX('产品报告-整理'!AD:AD,MATCH(产品建议!A75,'产品报告-整理'!W:W,0)),""),(IFERROR(VALUE(HLOOKUP(P$2,'2.源数据-产品分析-全商品'!N$6:N$1000,ROW()-1,0)),"")))</f>
        <v/>
      </c>
      <c r="Q75" s="5" t="str">
        <f>IF($Q$2='产品报告-整理'!$AG$1,IFERROR(INDEX('产品报告-整理'!AO:AO,MATCH(产品建议!A75,'产品报告-整理'!AH:AH,0)),""),(IFERROR(VALUE(HLOOKUP(Q$2,'2.源数据-产品分析-全商品'!O$6:O$1000,ROW()-1,0)),"")))</f>
        <v/>
      </c>
      <c r="R75" s="5" t="str">
        <f>IF($R$2='产品报告-整理'!$AR$1,IFERROR(INDEX('产品报告-整理'!AZ:AZ,MATCH(产品建议!A75,'产品报告-整理'!AS:AS,0)),""),(IFERROR(VALUE(HLOOKUP(R$2,'2.源数据-产品分析-全商品'!P$6:P$1000,ROW()-1,0)),"")))</f>
        <v/>
      </c>
      <c r="S75" s="5" t="str">
        <f>IF($S$2='产品报告-整理'!$BC$1,IFERROR(INDEX('产品报告-整理'!BK:BK,MATCH(产品建议!A75,'产品报告-整理'!BD:BD,0)),""),(IFERROR(VALUE(HLOOKUP(S$2,'2.源数据-产品分析-全商品'!Q$6:Q$1000,ROW()-1,0)),"")))</f>
        <v/>
      </c>
      <c r="T75" s="5" t="str">
        <f>IFERROR(HLOOKUP("产品负责人",'2.源数据-产品分析-全商品'!R$6:R$1000,ROW()-1,0),"")</f>
        <v/>
      </c>
      <c r="U75" s="5" t="str">
        <f>IFERROR(VALUE(HLOOKUP(U$2,'2.源数据-产品分析-全商品'!S$6:S$1000,ROW()-1,0)),"")</f>
        <v/>
      </c>
      <c r="V75" s="5" t="str">
        <f>IFERROR(VALUE(HLOOKUP(V$2,'2.源数据-产品分析-全商品'!T$6:T$1000,ROW()-1,0)),"")</f>
        <v/>
      </c>
      <c r="W75" s="5" t="str">
        <f>IF(OR($A$3=""),"",IF(OR($W$2="优爆品"),(IF(COUNTIF('2-2.源数据-产品分析-优品'!A:A,产品建议!A75)&gt;0,"是","")&amp;IF(COUNTIF('2-3.源数据-产品分析-爆品'!A:A,产品建议!A75)&gt;0,"是","")),IF(OR($W$2="P4P点击量"),((IFERROR(INDEX('产品报告-整理'!D:D,MATCH(产品建议!A75,'产品报告-整理'!A:A,0)),""))),((IF(COUNTIF('2-2.源数据-产品分析-优品'!A:A,产品建议!A75)&gt;0,"是",""))))))</f>
        <v/>
      </c>
      <c r="X75" s="5" t="str">
        <f>IF(OR($A$3=""),"",IF(OR($W$2="优爆品"),((IFERROR(INDEX('产品报告-整理'!D:D,MATCH(产品建议!A75,'产品报告-整理'!A:A,0)),"")&amp;" → "&amp;(IFERROR(TEXT(INDEX('产品报告-整理'!D:D,MATCH(产品建议!A75,'产品报告-整理'!A:A,0))/G75,"0%"),"")))),IF(OR($W$2="P4P点击量"),((IF($W$2="P4P点击量",IFERROR(TEXT(W75/G75,"0%"),"")))),(((IF(COUNTIF('2-3.源数据-产品分析-爆品'!A:A,产品建议!A75)&gt;0,"是","")))))))</f>
        <v/>
      </c>
      <c r="Y75" s="9" t="str">
        <f>IF(AND($Y$2="直通车总消费",'产品报告-整理'!$BN$1="推荐广告"),IFERROR(INDEX('产品报告-整理'!H:H,MATCH(产品建议!A75,'产品报告-整理'!A:A,0)),0)+IFERROR(INDEX('产品报告-整理'!BV:BV,MATCH(产品建议!A75,'产品报告-整理'!BO:BO,0)),0),IFERROR(INDEX('产品报告-整理'!H:H,MATCH(产品建议!A75,'产品报告-整理'!A:A,0)),0))</f>
        <v/>
      </c>
      <c r="Z75" s="9" t="str">
        <f t="shared" si="6"/>
        <v/>
      </c>
      <c r="AA75" s="5" t="str">
        <f t="shared" si="4"/>
        <v/>
      </c>
      <c r="AB75" s="5" t="str">
        <f t="shared" si="5"/>
        <v/>
      </c>
      <c r="AC75" s="9"/>
      <c r="AD75" s="15" t="str">
        <f>IF($AD$1="  ",IFERROR(IF(AND(Y75="未推广",L75&gt;0),"加入P4P推广 ","")&amp;IF(AND(OR(W75="是",X75="是"),Y75=0),"优爆品加推广 ","")&amp;IF(AND(C75="N",L75&gt;0),"增加橱窗绑定 ","")&amp;IF(AND(OR(Z75&gt;$Z$1*4.5,AB75&gt;$AB$1*4.5),Y75&lt;&gt;0,Y75&gt;$AB$1*2,G75&gt;($G$1/$L$1)*1),"放弃P4P推广 ","")&amp;IF(AND(AB75&gt;$AB$1*1.2,AB75&lt;$AB$1*4.5,Y75&gt;0),"优化询盘成本 ","")&amp;IF(AND(Z75&gt;$Z$1*1.2,Z75&lt;$Z$1*4.5,Y75&gt;0),"优化商机成本 ","")&amp;IF(AND(Y75&lt;&gt;0,L75&gt;0,AB75&lt;$AB$1*1.2),"加大询盘获取 ","")&amp;IF(AND(Y75&lt;&gt;0,K75&gt;0,Z75&lt;$Z$1*1.2),"加大商机获取 ","")&amp;IF(AND(L75=0,C75="Y",G75&gt;($G$1/$L$1*1.5)),"解绑橱窗绑定 ",""),"请去左表粘贴源数据"),"")</f>
        <v/>
      </c>
      <c r="AE75" s="9"/>
      <c r="AF75" s="9"/>
      <c r="AG75" s="9"/>
      <c r="AH75" s="9"/>
      <c r="AI75" s="17"/>
      <c r="AJ75" s="17"/>
      <c r="AK75" s="17"/>
    </row>
    <row r="76" spans="1:37">
      <c r="A76" s="5" t="str">
        <f>IFERROR(HLOOKUP(A$2,'2.源数据-产品分析-全商品'!A$6:A$1000,ROW()-1,0),"")</f>
        <v/>
      </c>
      <c r="B76" s="5" t="str">
        <f>IFERROR(HLOOKUP(B$2,'2.源数据-产品分析-全商品'!B$6:B$1000,ROW()-1,0),"")</f>
        <v/>
      </c>
      <c r="C76" s="5" t="str">
        <f>CLEAN(IFERROR(HLOOKUP(C$2,'2.源数据-产品分析-全商品'!C$6:C$1000,ROW()-1,0),""))</f>
        <v/>
      </c>
      <c r="D76" s="5" t="str">
        <f>IFERROR(HLOOKUP(D$2,'2.源数据-产品分析-全商品'!D$6:D$1000,ROW()-1,0),"")</f>
        <v/>
      </c>
      <c r="E76" s="5" t="str">
        <f>IFERROR(HLOOKUP(E$2,'2.源数据-产品分析-全商品'!E$6:E$1000,ROW()-1,0),"")</f>
        <v/>
      </c>
      <c r="F76" s="5" t="str">
        <f>IFERROR(VALUE(HLOOKUP(F$2,'2.源数据-产品分析-全商品'!F$6:F$1000,ROW()-1,0)),"")</f>
        <v/>
      </c>
      <c r="G76" s="5" t="str">
        <f>IFERROR(VALUE(HLOOKUP(G$2,'2.源数据-产品分析-全商品'!G$6:G$1000,ROW()-1,0)),"")</f>
        <v/>
      </c>
      <c r="H76" s="5" t="str">
        <f>IFERROR(HLOOKUP(H$2,'2.源数据-产品分析-全商品'!H$6:H$1000,ROW()-1,0),"")</f>
        <v/>
      </c>
      <c r="I76" s="5" t="str">
        <f>IFERROR(VALUE(HLOOKUP(I$2,'2.源数据-产品分析-全商品'!I$6:I$1000,ROW()-1,0)),"")</f>
        <v/>
      </c>
      <c r="J76" s="60" t="str">
        <f>IFERROR(IF($J$2="","",INDEX('产品报告-整理'!G:G,MATCH(产品建议!A76,'产品报告-整理'!A:A,0))),"")</f>
        <v/>
      </c>
      <c r="K76" s="5" t="str">
        <f>IFERROR(IF($K$2="","",VALUE(INDEX('产品报告-整理'!E:E,MATCH(产品建议!A76,'产品报告-整理'!A:A,0)))),0)</f>
        <v/>
      </c>
      <c r="L76" s="5" t="str">
        <f>IFERROR(VALUE(HLOOKUP(L$2,'2.源数据-产品分析-全商品'!J$6:J$1000,ROW()-1,0)),"")</f>
        <v/>
      </c>
      <c r="M76" s="5" t="str">
        <f>IFERROR(VALUE(HLOOKUP(M$2,'2.源数据-产品分析-全商品'!K$6:K$1000,ROW()-1,0)),"")</f>
        <v/>
      </c>
      <c r="N76" s="5" t="str">
        <f>IFERROR(HLOOKUP(N$2,'2.源数据-产品分析-全商品'!L$6:L$1000,ROW()-1,0),"")</f>
        <v/>
      </c>
      <c r="O76" s="5" t="str">
        <f>IF($O$2='产品报告-整理'!$K$1,IFERROR(INDEX('产品报告-整理'!S:S,MATCH(产品建议!A76,'产品报告-整理'!L:L,0)),""),(IFERROR(VALUE(HLOOKUP(O$2,'2.源数据-产品分析-全商品'!M$6:M$1000,ROW()-1,0)),"")))</f>
        <v/>
      </c>
      <c r="P76" s="5" t="str">
        <f>IF($P$2='产品报告-整理'!$V$1,IFERROR(INDEX('产品报告-整理'!AD:AD,MATCH(产品建议!A76,'产品报告-整理'!W:W,0)),""),(IFERROR(VALUE(HLOOKUP(P$2,'2.源数据-产品分析-全商品'!N$6:N$1000,ROW()-1,0)),"")))</f>
        <v/>
      </c>
      <c r="Q76" s="5" t="str">
        <f>IF($Q$2='产品报告-整理'!$AG$1,IFERROR(INDEX('产品报告-整理'!AO:AO,MATCH(产品建议!A76,'产品报告-整理'!AH:AH,0)),""),(IFERROR(VALUE(HLOOKUP(Q$2,'2.源数据-产品分析-全商品'!O$6:O$1000,ROW()-1,0)),"")))</f>
        <v/>
      </c>
      <c r="R76" s="5" t="str">
        <f>IF($R$2='产品报告-整理'!$AR$1,IFERROR(INDEX('产品报告-整理'!AZ:AZ,MATCH(产品建议!A76,'产品报告-整理'!AS:AS,0)),""),(IFERROR(VALUE(HLOOKUP(R$2,'2.源数据-产品分析-全商品'!P$6:P$1000,ROW()-1,0)),"")))</f>
        <v/>
      </c>
      <c r="S76" s="5" t="str">
        <f>IF($S$2='产品报告-整理'!$BC$1,IFERROR(INDEX('产品报告-整理'!BK:BK,MATCH(产品建议!A76,'产品报告-整理'!BD:BD,0)),""),(IFERROR(VALUE(HLOOKUP(S$2,'2.源数据-产品分析-全商品'!Q$6:Q$1000,ROW()-1,0)),"")))</f>
        <v/>
      </c>
      <c r="T76" s="5" t="str">
        <f>IFERROR(HLOOKUP("产品负责人",'2.源数据-产品分析-全商品'!R$6:R$1000,ROW()-1,0),"")</f>
        <v/>
      </c>
      <c r="U76" s="5" t="str">
        <f>IFERROR(VALUE(HLOOKUP(U$2,'2.源数据-产品分析-全商品'!S$6:S$1000,ROW()-1,0)),"")</f>
        <v/>
      </c>
      <c r="V76" s="5" t="str">
        <f>IFERROR(VALUE(HLOOKUP(V$2,'2.源数据-产品分析-全商品'!T$6:T$1000,ROW()-1,0)),"")</f>
        <v/>
      </c>
      <c r="W76" s="5" t="str">
        <f>IF(OR($A$3=""),"",IF(OR($W$2="优爆品"),(IF(COUNTIF('2-2.源数据-产品分析-优品'!A:A,产品建议!A76)&gt;0,"是","")&amp;IF(COUNTIF('2-3.源数据-产品分析-爆品'!A:A,产品建议!A76)&gt;0,"是","")),IF(OR($W$2="P4P点击量"),((IFERROR(INDEX('产品报告-整理'!D:D,MATCH(产品建议!A76,'产品报告-整理'!A:A,0)),""))),((IF(COUNTIF('2-2.源数据-产品分析-优品'!A:A,产品建议!A76)&gt;0,"是",""))))))</f>
        <v/>
      </c>
      <c r="X76" s="5" t="str">
        <f>IF(OR($A$3=""),"",IF(OR($W$2="优爆品"),((IFERROR(INDEX('产品报告-整理'!D:D,MATCH(产品建议!A76,'产品报告-整理'!A:A,0)),"")&amp;" → "&amp;(IFERROR(TEXT(INDEX('产品报告-整理'!D:D,MATCH(产品建议!A76,'产品报告-整理'!A:A,0))/G76,"0%"),"")))),IF(OR($W$2="P4P点击量"),((IF($W$2="P4P点击量",IFERROR(TEXT(W76/G76,"0%"),"")))),(((IF(COUNTIF('2-3.源数据-产品分析-爆品'!A:A,产品建议!A76)&gt;0,"是","")))))))</f>
        <v/>
      </c>
      <c r="Y76" s="9" t="str">
        <f>IF(AND($Y$2="直通车总消费",'产品报告-整理'!$BN$1="推荐广告"),IFERROR(INDEX('产品报告-整理'!H:H,MATCH(产品建议!A76,'产品报告-整理'!A:A,0)),0)+IFERROR(INDEX('产品报告-整理'!BV:BV,MATCH(产品建议!A76,'产品报告-整理'!BO:BO,0)),0),IFERROR(INDEX('产品报告-整理'!H:H,MATCH(产品建议!A76,'产品报告-整理'!A:A,0)),0))</f>
        <v/>
      </c>
      <c r="Z76" s="9" t="str">
        <f t="shared" si="6"/>
        <v/>
      </c>
      <c r="AA76" s="5" t="str">
        <f t="shared" si="4"/>
        <v/>
      </c>
      <c r="AB76" s="5" t="str">
        <f t="shared" si="5"/>
        <v/>
      </c>
      <c r="AC76" s="9"/>
      <c r="AD76" s="15" t="str">
        <f>IF($AD$1="  ",IFERROR(IF(AND(Y76="未推广",L76&gt;0),"加入P4P推广 ","")&amp;IF(AND(OR(W76="是",X76="是"),Y76=0),"优爆品加推广 ","")&amp;IF(AND(C76="N",L76&gt;0),"增加橱窗绑定 ","")&amp;IF(AND(OR(Z76&gt;$Z$1*4.5,AB76&gt;$AB$1*4.5),Y76&lt;&gt;0,Y76&gt;$AB$1*2,G76&gt;($G$1/$L$1)*1),"放弃P4P推广 ","")&amp;IF(AND(AB76&gt;$AB$1*1.2,AB76&lt;$AB$1*4.5,Y76&gt;0),"优化询盘成本 ","")&amp;IF(AND(Z76&gt;$Z$1*1.2,Z76&lt;$Z$1*4.5,Y76&gt;0),"优化商机成本 ","")&amp;IF(AND(Y76&lt;&gt;0,L76&gt;0,AB76&lt;$AB$1*1.2),"加大询盘获取 ","")&amp;IF(AND(Y76&lt;&gt;0,K76&gt;0,Z76&lt;$Z$1*1.2),"加大商机获取 ","")&amp;IF(AND(L76=0,C76="Y",G76&gt;($G$1/$L$1*1.5)),"解绑橱窗绑定 ",""),"请去左表粘贴源数据"),"")</f>
        <v/>
      </c>
      <c r="AE76" s="9"/>
      <c r="AF76" s="9"/>
      <c r="AG76" s="9"/>
      <c r="AH76" s="9"/>
      <c r="AI76" s="17"/>
      <c r="AJ76" s="17"/>
      <c r="AK76" s="17"/>
    </row>
    <row r="77" spans="1:37">
      <c r="A77" s="5" t="str">
        <f>IFERROR(HLOOKUP(A$2,'2.源数据-产品分析-全商品'!A$6:A$1000,ROW()-1,0),"")</f>
        <v/>
      </c>
      <c r="B77" s="5" t="str">
        <f>IFERROR(HLOOKUP(B$2,'2.源数据-产品分析-全商品'!B$6:B$1000,ROW()-1,0),"")</f>
        <v/>
      </c>
      <c r="C77" s="5" t="str">
        <f>CLEAN(IFERROR(HLOOKUP(C$2,'2.源数据-产品分析-全商品'!C$6:C$1000,ROW()-1,0),""))</f>
        <v/>
      </c>
      <c r="D77" s="5" t="str">
        <f>IFERROR(HLOOKUP(D$2,'2.源数据-产品分析-全商品'!D$6:D$1000,ROW()-1,0),"")</f>
        <v/>
      </c>
      <c r="E77" s="5" t="str">
        <f>IFERROR(HLOOKUP(E$2,'2.源数据-产品分析-全商品'!E$6:E$1000,ROW()-1,0),"")</f>
        <v/>
      </c>
      <c r="F77" s="5" t="str">
        <f>IFERROR(VALUE(HLOOKUP(F$2,'2.源数据-产品分析-全商品'!F$6:F$1000,ROW()-1,0)),"")</f>
        <v/>
      </c>
      <c r="G77" s="5" t="str">
        <f>IFERROR(VALUE(HLOOKUP(G$2,'2.源数据-产品分析-全商品'!G$6:G$1000,ROW()-1,0)),"")</f>
        <v/>
      </c>
      <c r="H77" s="5" t="str">
        <f>IFERROR(HLOOKUP(H$2,'2.源数据-产品分析-全商品'!H$6:H$1000,ROW()-1,0),"")</f>
        <v/>
      </c>
      <c r="I77" s="5" t="str">
        <f>IFERROR(VALUE(HLOOKUP(I$2,'2.源数据-产品分析-全商品'!I$6:I$1000,ROW()-1,0)),"")</f>
        <v/>
      </c>
      <c r="J77" s="60" t="str">
        <f>IFERROR(IF($J$2="","",INDEX('产品报告-整理'!G:G,MATCH(产品建议!A77,'产品报告-整理'!A:A,0))),"")</f>
        <v/>
      </c>
      <c r="K77" s="5" t="str">
        <f>IFERROR(IF($K$2="","",VALUE(INDEX('产品报告-整理'!E:E,MATCH(产品建议!A77,'产品报告-整理'!A:A,0)))),0)</f>
        <v/>
      </c>
      <c r="L77" s="5" t="str">
        <f>IFERROR(VALUE(HLOOKUP(L$2,'2.源数据-产品分析-全商品'!J$6:J$1000,ROW()-1,0)),"")</f>
        <v/>
      </c>
      <c r="M77" s="5" t="str">
        <f>IFERROR(VALUE(HLOOKUP(M$2,'2.源数据-产品分析-全商品'!K$6:K$1000,ROW()-1,0)),"")</f>
        <v/>
      </c>
      <c r="N77" s="5" t="str">
        <f>IFERROR(HLOOKUP(N$2,'2.源数据-产品分析-全商品'!L$6:L$1000,ROW()-1,0),"")</f>
        <v/>
      </c>
      <c r="O77" s="5" t="str">
        <f>IF($O$2='产品报告-整理'!$K$1,IFERROR(INDEX('产品报告-整理'!S:S,MATCH(产品建议!A77,'产品报告-整理'!L:L,0)),""),(IFERROR(VALUE(HLOOKUP(O$2,'2.源数据-产品分析-全商品'!M$6:M$1000,ROW()-1,0)),"")))</f>
        <v/>
      </c>
      <c r="P77" s="5" t="str">
        <f>IF($P$2='产品报告-整理'!$V$1,IFERROR(INDEX('产品报告-整理'!AD:AD,MATCH(产品建议!A77,'产品报告-整理'!W:W,0)),""),(IFERROR(VALUE(HLOOKUP(P$2,'2.源数据-产品分析-全商品'!N$6:N$1000,ROW()-1,0)),"")))</f>
        <v/>
      </c>
      <c r="Q77" s="5" t="str">
        <f>IF($Q$2='产品报告-整理'!$AG$1,IFERROR(INDEX('产品报告-整理'!AO:AO,MATCH(产品建议!A77,'产品报告-整理'!AH:AH,0)),""),(IFERROR(VALUE(HLOOKUP(Q$2,'2.源数据-产品分析-全商品'!O$6:O$1000,ROW()-1,0)),"")))</f>
        <v/>
      </c>
      <c r="R77" s="5" t="str">
        <f>IF($R$2='产品报告-整理'!$AR$1,IFERROR(INDEX('产品报告-整理'!AZ:AZ,MATCH(产品建议!A77,'产品报告-整理'!AS:AS,0)),""),(IFERROR(VALUE(HLOOKUP(R$2,'2.源数据-产品分析-全商品'!P$6:P$1000,ROW()-1,0)),"")))</f>
        <v/>
      </c>
      <c r="S77" s="5" t="str">
        <f>IF($S$2='产品报告-整理'!$BC$1,IFERROR(INDEX('产品报告-整理'!BK:BK,MATCH(产品建议!A77,'产品报告-整理'!BD:BD,0)),""),(IFERROR(VALUE(HLOOKUP(S$2,'2.源数据-产品分析-全商品'!Q$6:Q$1000,ROW()-1,0)),"")))</f>
        <v/>
      </c>
      <c r="T77" s="5" t="str">
        <f>IFERROR(HLOOKUP("产品负责人",'2.源数据-产品分析-全商品'!R$6:R$1000,ROW()-1,0),"")</f>
        <v/>
      </c>
      <c r="U77" s="5" t="str">
        <f>IFERROR(VALUE(HLOOKUP(U$2,'2.源数据-产品分析-全商品'!S$6:S$1000,ROW()-1,0)),"")</f>
        <v/>
      </c>
      <c r="V77" s="5" t="str">
        <f>IFERROR(VALUE(HLOOKUP(V$2,'2.源数据-产品分析-全商品'!T$6:T$1000,ROW()-1,0)),"")</f>
        <v/>
      </c>
      <c r="W77" s="5" t="str">
        <f>IF(OR($A$3=""),"",IF(OR($W$2="优爆品"),(IF(COUNTIF('2-2.源数据-产品分析-优品'!A:A,产品建议!A77)&gt;0,"是","")&amp;IF(COUNTIF('2-3.源数据-产品分析-爆品'!A:A,产品建议!A77)&gt;0,"是","")),IF(OR($W$2="P4P点击量"),((IFERROR(INDEX('产品报告-整理'!D:D,MATCH(产品建议!A77,'产品报告-整理'!A:A,0)),""))),((IF(COUNTIF('2-2.源数据-产品分析-优品'!A:A,产品建议!A77)&gt;0,"是",""))))))</f>
        <v/>
      </c>
      <c r="X77" s="5" t="str">
        <f>IF(OR($A$3=""),"",IF(OR($W$2="优爆品"),((IFERROR(INDEX('产品报告-整理'!D:D,MATCH(产品建议!A77,'产品报告-整理'!A:A,0)),"")&amp;" → "&amp;(IFERROR(TEXT(INDEX('产品报告-整理'!D:D,MATCH(产品建议!A77,'产品报告-整理'!A:A,0))/G77,"0%"),"")))),IF(OR($W$2="P4P点击量"),((IF($W$2="P4P点击量",IFERROR(TEXT(W77/G77,"0%"),"")))),(((IF(COUNTIF('2-3.源数据-产品分析-爆品'!A:A,产品建议!A77)&gt;0,"是","")))))))</f>
        <v/>
      </c>
      <c r="Y77" s="9" t="str">
        <f>IF(AND($Y$2="直通车总消费",'产品报告-整理'!$BN$1="推荐广告"),IFERROR(INDEX('产品报告-整理'!H:H,MATCH(产品建议!A77,'产品报告-整理'!A:A,0)),0)+IFERROR(INDEX('产品报告-整理'!BV:BV,MATCH(产品建议!A77,'产品报告-整理'!BO:BO,0)),0),IFERROR(INDEX('产品报告-整理'!H:H,MATCH(产品建议!A77,'产品报告-整理'!A:A,0)),0))</f>
        <v/>
      </c>
      <c r="Z77" s="9" t="str">
        <f t="shared" si="6"/>
        <v/>
      </c>
      <c r="AA77" s="5" t="str">
        <f t="shared" si="4"/>
        <v/>
      </c>
      <c r="AB77" s="5" t="str">
        <f t="shared" si="5"/>
        <v/>
      </c>
      <c r="AC77" s="9"/>
      <c r="AD77" s="15" t="str">
        <f>IF($AD$1="  ",IFERROR(IF(AND(Y77="未推广",L77&gt;0),"加入P4P推广 ","")&amp;IF(AND(OR(W77="是",X77="是"),Y77=0),"优爆品加推广 ","")&amp;IF(AND(C77="N",L77&gt;0),"增加橱窗绑定 ","")&amp;IF(AND(OR(Z77&gt;$Z$1*4.5,AB77&gt;$AB$1*4.5),Y77&lt;&gt;0,Y77&gt;$AB$1*2,G77&gt;($G$1/$L$1)*1),"放弃P4P推广 ","")&amp;IF(AND(AB77&gt;$AB$1*1.2,AB77&lt;$AB$1*4.5,Y77&gt;0),"优化询盘成本 ","")&amp;IF(AND(Z77&gt;$Z$1*1.2,Z77&lt;$Z$1*4.5,Y77&gt;0),"优化商机成本 ","")&amp;IF(AND(Y77&lt;&gt;0,L77&gt;0,AB77&lt;$AB$1*1.2),"加大询盘获取 ","")&amp;IF(AND(Y77&lt;&gt;0,K77&gt;0,Z77&lt;$Z$1*1.2),"加大商机获取 ","")&amp;IF(AND(L77=0,C77="Y",G77&gt;($G$1/$L$1*1.5)),"解绑橱窗绑定 ",""),"请去左表粘贴源数据"),"")</f>
        <v/>
      </c>
      <c r="AE77" s="9"/>
      <c r="AF77" s="9"/>
      <c r="AG77" s="9"/>
      <c r="AH77" s="9"/>
      <c r="AI77" s="17"/>
      <c r="AJ77" s="17"/>
      <c r="AK77" s="17"/>
    </row>
    <row r="78" spans="1:37">
      <c r="A78" s="5" t="str">
        <f>IFERROR(HLOOKUP(A$2,'2.源数据-产品分析-全商品'!A$6:A$1000,ROW()-1,0),"")</f>
        <v/>
      </c>
      <c r="B78" s="5" t="str">
        <f>IFERROR(HLOOKUP(B$2,'2.源数据-产品分析-全商品'!B$6:B$1000,ROW()-1,0),"")</f>
        <v/>
      </c>
      <c r="C78" s="5" t="str">
        <f>CLEAN(IFERROR(HLOOKUP(C$2,'2.源数据-产品分析-全商品'!C$6:C$1000,ROW()-1,0),""))</f>
        <v/>
      </c>
      <c r="D78" s="5" t="str">
        <f>IFERROR(HLOOKUP(D$2,'2.源数据-产品分析-全商品'!D$6:D$1000,ROW()-1,0),"")</f>
        <v/>
      </c>
      <c r="E78" s="5" t="str">
        <f>IFERROR(HLOOKUP(E$2,'2.源数据-产品分析-全商品'!E$6:E$1000,ROW()-1,0),"")</f>
        <v/>
      </c>
      <c r="F78" s="5" t="str">
        <f>IFERROR(VALUE(HLOOKUP(F$2,'2.源数据-产品分析-全商品'!F$6:F$1000,ROW()-1,0)),"")</f>
        <v/>
      </c>
      <c r="G78" s="5" t="str">
        <f>IFERROR(VALUE(HLOOKUP(G$2,'2.源数据-产品分析-全商品'!G$6:G$1000,ROW()-1,0)),"")</f>
        <v/>
      </c>
      <c r="H78" s="5" t="str">
        <f>IFERROR(HLOOKUP(H$2,'2.源数据-产品分析-全商品'!H$6:H$1000,ROW()-1,0),"")</f>
        <v/>
      </c>
      <c r="I78" s="5" t="str">
        <f>IFERROR(VALUE(HLOOKUP(I$2,'2.源数据-产品分析-全商品'!I$6:I$1000,ROW()-1,0)),"")</f>
        <v/>
      </c>
      <c r="J78" s="60" t="str">
        <f>IFERROR(IF($J$2="","",INDEX('产品报告-整理'!G:G,MATCH(产品建议!A78,'产品报告-整理'!A:A,0))),"")</f>
        <v/>
      </c>
      <c r="K78" s="5" t="str">
        <f>IFERROR(IF($K$2="","",VALUE(INDEX('产品报告-整理'!E:E,MATCH(产品建议!A78,'产品报告-整理'!A:A,0)))),0)</f>
        <v/>
      </c>
      <c r="L78" s="5" t="str">
        <f>IFERROR(VALUE(HLOOKUP(L$2,'2.源数据-产品分析-全商品'!J$6:J$1000,ROW()-1,0)),"")</f>
        <v/>
      </c>
      <c r="M78" s="5" t="str">
        <f>IFERROR(VALUE(HLOOKUP(M$2,'2.源数据-产品分析-全商品'!K$6:K$1000,ROW()-1,0)),"")</f>
        <v/>
      </c>
      <c r="N78" s="5" t="str">
        <f>IFERROR(HLOOKUP(N$2,'2.源数据-产品分析-全商品'!L$6:L$1000,ROW()-1,0),"")</f>
        <v/>
      </c>
      <c r="O78" s="5" t="str">
        <f>IF($O$2='产品报告-整理'!$K$1,IFERROR(INDEX('产品报告-整理'!S:S,MATCH(产品建议!A78,'产品报告-整理'!L:L,0)),""),(IFERROR(VALUE(HLOOKUP(O$2,'2.源数据-产品分析-全商品'!M$6:M$1000,ROW()-1,0)),"")))</f>
        <v/>
      </c>
      <c r="P78" s="5" t="str">
        <f>IF($P$2='产品报告-整理'!$V$1,IFERROR(INDEX('产品报告-整理'!AD:AD,MATCH(产品建议!A78,'产品报告-整理'!W:W,0)),""),(IFERROR(VALUE(HLOOKUP(P$2,'2.源数据-产品分析-全商品'!N$6:N$1000,ROW()-1,0)),"")))</f>
        <v/>
      </c>
      <c r="Q78" s="5" t="str">
        <f>IF($Q$2='产品报告-整理'!$AG$1,IFERROR(INDEX('产品报告-整理'!AO:AO,MATCH(产品建议!A78,'产品报告-整理'!AH:AH,0)),""),(IFERROR(VALUE(HLOOKUP(Q$2,'2.源数据-产品分析-全商品'!O$6:O$1000,ROW()-1,0)),"")))</f>
        <v/>
      </c>
      <c r="R78" s="5" t="str">
        <f>IF($R$2='产品报告-整理'!$AR$1,IFERROR(INDEX('产品报告-整理'!AZ:AZ,MATCH(产品建议!A78,'产品报告-整理'!AS:AS,0)),""),(IFERROR(VALUE(HLOOKUP(R$2,'2.源数据-产品分析-全商品'!P$6:P$1000,ROW()-1,0)),"")))</f>
        <v/>
      </c>
      <c r="S78" s="5" t="str">
        <f>IF($S$2='产品报告-整理'!$BC$1,IFERROR(INDEX('产品报告-整理'!BK:BK,MATCH(产品建议!A78,'产品报告-整理'!BD:BD,0)),""),(IFERROR(VALUE(HLOOKUP(S$2,'2.源数据-产品分析-全商品'!Q$6:Q$1000,ROW()-1,0)),"")))</f>
        <v/>
      </c>
      <c r="T78" s="5" t="str">
        <f>IFERROR(HLOOKUP("产品负责人",'2.源数据-产品分析-全商品'!R$6:R$1000,ROW()-1,0),"")</f>
        <v/>
      </c>
      <c r="U78" s="5" t="str">
        <f>IFERROR(VALUE(HLOOKUP(U$2,'2.源数据-产品分析-全商品'!S$6:S$1000,ROW()-1,0)),"")</f>
        <v/>
      </c>
      <c r="V78" s="5" t="str">
        <f>IFERROR(VALUE(HLOOKUP(V$2,'2.源数据-产品分析-全商品'!T$6:T$1000,ROW()-1,0)),"")</f>
        <v/>
      </c>
      <c r="W78" s="5" t="str">
        <f>IF(OR($A$3=""),"",IF(OR($W$2="优爆品"),(IF(COUNTIF('2-2.源数据-产品分析-优品'!A:A,产品建议!A78)&gt;0,"是","")&amp;IF(COUNTIF('2-3.源数据-产品分析-爆品'!A:A,产品建议!A78)&gt;0,"是","")),IF(OR($W$2="P4P点击量"),((IFERROR(INDEX('产品报告-整理'!D:D,MATCH(产品建议!A78,'产品报告-整理'!A:A,0)),""))),((IF(COUNTIF('2-2.源数据-产品分析-优品'!A:A,产品建议!A78)&gt;0,"是",""))))))</f>
        <v/>
      </c>
      <c r="X78" s="5" t="str">
        <f>IF(OR($A$3=""),"",IF(OR($W$2="优爆品"),((IFERROR(INDEX('产品报告-整理'!D:D,MATCH(产品建议!A78,'产品报告-整理'!A:A,0)),"")&amp;" → "&amp;(IFERROR(TEXT(INDEX('产品报告-整理'!D:D,MATCH(产品建议!A78,'产品报告-整理'!A:A,0))/G78,"0%"),"")))),IF(OR($W$2="P4P点击量"),((IF($W$2="P4P点击量",IFERROR(TEXT(W78/G78,"0%"),"")))),(((IF(COUNTIF('2-3.源数据-产品分析-爆品'!A:A,产品建议!A78)&gt;0,"是","")))))))</f>
        <v/>
      </c>
      <c r="Y78" s="9" t="str">
        <f>IF(AND($Y$2="直通车总消费",'产品报告-整理'!$BN$1="推荐广告"),IFERROR(INDEX('产品报告-整理'!H:H,MATCH(产品建议!A78,'产品报告-整理'!A:A,0)),0)+IFERROR(INDEX('产品报告-整理'!BV:BV,MATCH(产品建议!A78,'产品报告-整理'!BO:BO,0)),0),IFERROR(INDEX('产品报告-整理'!H:H,MATCH(产品建议!A78,'产品报告-整理'!A:A,0)),0))</f>
        <v/>
      </c>
      <c r="Z78" s="9" t="str">
        <f t="shared" si="6"/>
        <v/>
      </c>
      <c r="AA78" s="5" t="str">
        <f t="shared" si="4"/>
        <v/>
      </c>
      <c r="AB78" s="5" t="str">
        <f t="shared" si="5"/>
        <v/>
      </c>
      <c r="AC78" s="9"/>
      <c r="AD78" s="15" t="str">
        <f>IF($AD$1="  ",IFERROR(IF(AND(Y78="未推广",L78&gt;0),"加入P4P推广 ","")&amp;IF(AND(OR(W78="是",X78="是"),Y78=0),"优爆品加推广 ","")&amp;IF(AND(C78="N",L78&gt;0),"增加橱窗绑定 ","")&amp;IF(AND(OR(Z78&gt;$Z$1*4.5,AB78&gt;$AB$1*4.5),Y78&lt;&gt;0,Y78&gt;$AB$1*2,G78&gt;($G$1/$L$1)*1),"放弃P4P推广 ","")&amp;IF(AND(AB78&gt;$AB$1*1.2,AB78&lt;$AB$1*4.5,Y78&gt;0),"优化询盘成本 ","")&amp;IF(AND(Z78&gt;$Z$1*1.2,Z78&lt;$Z$1*4.5,Y78&gt;0),"优化商机成本 ","")&amp;IF(AND(Y78&lt;&gt;0,L78&gt;0,AB78&lt;$AB$1*1.2),"加大询盘获取 ","")&amp;IF(AND(Y78&lt;&gt;0,K78&gt;0,Z78&lt;$Z$1*1.2),"加大商机获取 ","")&amp;IF(AND(L78=0,C78="Y",G78&gt;($G$1/$L$1*1.5)),"解绑橱窗绑定 ",""),"请去左表粘贴源数据"),"")</f>
        <v/>
      </c>
      <c r="AE78" s="9"/>
      <c r="AF78" s="9"/>
      <c r="AG78" s="9"/>
      <c r="AH78" s="9"/>
      <c r="AI78" s="17"/>
      <c r="AJ78" s="17"/>
      <c r="AK78" s="17"/>
    </row>
    <row r="79" spans="1:37">
      <c r="A79" s="5" t="str">
        <f>IFERROR(HLOOKUP(A$2,'2.源数据-产品分析-全商品'!A$6:A$1000,ROW()-1,0),"")</f>
        <v/>
      </c>
      <c r="B79" s="5" t="str">
        <f>IFERROR(HLOOKUP(B$2,'2.源数据-产品分析-全商品'!B$6:B$1000,ROW()-1,0),"")</f>
        <v/>
      </c>
      <c r="C79" s="5" t="str">
        <f>CLEAN(IFERROR(HLOOKUP(C$2,'2.源数据-产品分析-全商品'!C$6:C$1000,ROW()-1,0),""))</f>
        <v/>
      </c>
      <c r="D79" s="5" t="str">
        <f>IFERROR(HLOOKUP(D$2,'2.源数据-产品分析-全商品'!D$6:D$1000,ROW()-1,0),"")</f>
        <v/>
      </c>
      <c r="E79" s="5" t="str">
        <f>IFERROR(HLOOKUP(E$2,'2.源数据-产品分析-全商品'!E$6:E$1000,ROW()-1,0),"")</f>
        <v/>
      </c>
      <c r="F79" s="5" t="str">
        <f>IFERROR(VALUE(HLOOKUP(F$2,'2.源数据-产品分析-全商品'!F$6:F$1000,ROW()-1,0)),"")</f>
        <v/>
      </c>
      <c r="G79" s="5" t="str">
        <f>IFERROR(VALUE(HLOOKUP(G$2,'2.源数据-产品分析-全商品'!G$6:G$1000,ROW()-1,0)),"")</f>
        <v/>
      </c>
      <c r="H79" s="5" t="str">
        <f>IFERROR(HLOOKUP(H$2,'2.源数据-产品分析-全商品'!H$6:H$1000,ROW()-1,0),"")</f>
        <v/>
      </c>
      <c r="I79" s="5" t="str">
        <f>IFERROR(VALUE(HLOOKUP(I$2,'2.源数据-产品分析-全商品'!I$6:I$1000,ROW()-1,0)),"")</f>
        <v/>
      </c>
      <c r="J79" s="60" t="str">
        <f>IFERROR(IF($J$2="","",INDEX('产品报告-整理'!G:G,MATCH(产品建议!A79,'产品报告-整理'!A:A,0))),"")</f>
        <v/>
      </c>
      <c r="K79" s="5" t="str">
        <f>IFERROR(IF($K$2="","",VALUE(INDEX('产品报告-整理'!E:E,MATCH(产品建议!A79,'产品报告-整理'!A:A,0)))),0)</f>
        <v/>
      </c>
      <c r="L79" s="5" t="str">
        <f>IFERROR(VALUE(HLOOKUP(L$2,'2.源数据-产品分析-全商品'!J$6:J$1000,ROW()-1,0)),"")</f>
        <v/>
      </c>
      <c r="M79" s="5" t="str">
        <f>IFERROR(VALUE(HLOOKUP(M$2,'2.源数据-产品分析-全商品'!K$6:K$1000,ROW()-1,0)),"")</f>
        <v/>
      </c>
      <c r="N79" s="5" t="str">
        <f>IFERROR(HLOOKUP(N$2,'2.源数据-产品分析-全商品'!L$6:L$1000,ROW()-1,0),"")</f>
        <v/>
      </c>
      <c r="O79" s="5" t="str">
        <f>IF($O$2='产品报告-整理'!$K$1,IFERROR(INDEX('产品报告-整理'!S:S,MATCH(产品建议!A79,'产品报告-整理'!L:L,0)),""),(IFERROR(VALUE(HLOOKUP(O$2,'2.源数据-产品分析-全商品'!M$6:M$1000,ROW()-1,0)),"")))</f>
        <v/>
      </c>
      <c r="P79" s="5" t="str">
        <f>IF($P$2='产品报告-整理'!$V$1,IFERROR(INDEX('产品报告-整理'!AD:AD,MATCH(产品建议!A79,'产品报告-整理'!W:W,0)),""),(IFERROR(VALUE(HLOOKUP(P$2,'2.源数据-产品分析-全商品'!N$6:N$1000,ROW()-1,0)),"")))</f>
        <v/>
      </c>
      <c r="Q79" s="5" t="str">
        <f>IF($Q$2='产品报告-整理'!$AG$1,IFERROR(INDEX('产品报告-整理'!AO:AO,MATCH(产品建议!A79,'产品报告-整理'!AH:AH,0)),""),(IFERROR(VALUE(HLOOKUP(Q$2,'2.源数据-产品分析-全商品'!O$6:O$1000,ROW()-1,0)),"")))</f>
        <v/>
      </c>
      <c r="R79" s="5" t="str">
        <f>IF($R$2='产品报告-整理'!$AR$1,IFERROR(INDEX('产品报告-整理'!AZ:AZ,MATCH(产品建议!A79,'产品报告-整理'!AS:AS,0)),""),(IFERROR(VALUE(HLOOKUP(R$2,'2.源数据-产品分析-全商品'!P$6:P$1000,ROW()-1,0)),"")))</f>
        <v/>
      </c>
      <c r="S79" s="5" t="str">
        <f>IF($S$2='产品报告-整理'!$BC$1,IFERROR(INDEX('产品报告-整理'!BK:BK,MATCH(产品建议!A79,'产品报告-整理'!BD:BD,0)),""),(IFERROR(VALUE(HLOOKUP(S$2,'2.源数据-产品分析-全商品'!Q$6:Q$1000,ROW()-1,0)),"")))</f>
        <v/>
      </c>
      <c r="T79" s="5" t="str">
        <f>IFERROR(HLOOKUP("产品负责人",'2.源数据-产品分析-全商品'!R$6:R$1000,ROW()-1,0),"")</f>
        <v/>
      </c>
      <c r="U79" s="5" t="str">
        <f>IFERROR(VALUE(HLOOKUP(U$2,'2.源数据-产品分析-全商品'!S$6:S$1000,ROW()-1,0)),"")</f>
        <v/>
      </c>
      <c r="V79" s="5" t="str">
        <f>IFERROR(VALUE(HLOOKUP(V$2,'2.源数据-产品分析-全商品'!T$6:T$1000,ROW()-1,0)),"")</f>
        <v/>
      </c>
      <c r="W79" s="5" t="str">
        <f>IF(OR($A$3=""),"",IF(OR($W$2="优爆品"),(IF(COUNTIF('2-2.源数据-产品分析-优品'!A:A,产品建议!A79)&gt;0,"是","")&amp;IF(COUNTIF('2-3.源数据-产品分析-爆品'!A:A,产品建议!A79)&gt;0,"是","")),IF(OR($W$2="P4P点击量"),((IFERROR(INDEX('产品报告-整理'!D:D,MATCH(产品建议!A79,'产品报告-整理'!A:A,0)),""))),((IF(COUNTIF('2-2.源数据-产品分析-优品'!A:A,产品建议!A79)&gt;0,"是",""))))))</f>
        <v/>
      </c>
      <c r="X79" s="5" t="str">
        <f>IF(OR($A$3=""),"",IF(OR($W$2="优爆品"),((IFERROR(INDEX('产品报告-整理'!D:D,MATCH(产品建议!A79,'产品报告-整理'!A:A,0)),"")&amp;" → "&amp;(IFERROR(TEXT(INDEX('产品报告-整理'!D:D,MATCH(产品建议!A79,'产品报告-整理'!A:A,0))/G79,"0%"),"")))),IF(OR($W$2="P4P点击量"),((IF($W$2="P4P点击量",IFERROR(TEXT(W79/G79,"0%"),"")))),(((IF(COUNTIF('2-3.源数据-产品分析-爆品'!A:A,产品建议!A79)&gt;0,"是","")))))))</f>
        <v/>
      </c>
      <c r="Y79" s="9" t="str">
        <f>IF(AND($Y$2="直通车总消费",'产品报告-整理'!$BN$1="推荐广告"),IFERROR(INDEX('产品报告-整理'!H:H,MATCH(产品建议!A79,'产品报告-整理'!A:A,0)),0)+IFERROR(INDEX('产品报告-整理'!BV:BV,MATCH(产品建议!A79,'产品报告-整理'!BO:BO,0)),0),IFERROR(INDEX('产品报告-整理'!H:H,MATCH(产品建议!A79,'产品报告-整理'!A:A,0)),0))</f>
        <v/>
      </c>
      <c r="Z79" s="9" t="str">
        <f t="shared" si="6"/>
        <v/>
      </c>
      <c r="AA79" s="5" t="str">
        <f t="shared" si="4"/>
        <v/>
      </c>
      <c r="AB79" s="5" t="str">
        <f t="shared" si="5"/>
        <v/>
      </c>
      <c r="AC79" s="9"/>
      <c r="AD79" s="15" t="str">
        <f>IF($AD$1="  ",IFERROR(IF(AND(Y79="未推广",L79&gt;0),"加入P4P推广 ","")&amp;IF(AND(OR(W79="是",X79="是"),Y79=0),"优爆品加推广 ","")&amp;IF(AND(C79="N",L79&gt;0),"增加橱窗绑定 ","")&amp;IF(AND(OR(Z79&gt;$Z$1*4.5,AB79&gt;$AB$1*4.5),Y79&lt;&gt;0,Y79&gt;$AB$1*2,G79&gt;($G$1/$L$1)*1),"放弃P4P推广 ","")&amp;IF(AND(AB79&gt;$AB$1*1.2,AB79&lt;$AB$1*4.5,Y79&gt;0),"优化询盘成本 ","")&amp;IF(AND(Z79&gt;$Z$1*1.2,Z79&lt;$Z$1*4.5,Y79&gt;0),"优化商机成本 ","")&amp;IF(AND(Y79&lt;&gt;0,L79&gt;0,AB79&lt;$AB$1*1.2),"加大询盘获取 ","")&amp;IF(AND(Y79&lt;&gt;0,K79&gt;0,Z79&lt;$Z$1*1.2),"加大商机获取 ","")&amp;IF(AND(L79=0,C79="Y",G79&gt;($G$1/$L$1*1.5)),"解绑橱窗绑定 ",""),"请去左表粘贴源数据"),"")</f>
        <v/>
      </c>
      <c r="AE79" s="9"/>
      <c r="AF79" s="9"/>
      <c r="AG79" s="9"/>
      <c r="AH79" s="9"/>
      <c r="AI79" s="17"/>
      <c r="AJ79" s="17"/>
      <c r="AK79" s="17"/>
    </row>
    <row r="80" spans="1:37">
      <c r="A80" s="5" t="str">
        <f>IFERROR(HLOOKUP(A$2,'2.源数据-产品分析-全商品'!A$6:A$1000,ROW()-1,0),"")</f>
        <v/>
      </c>
      <c r="B80" s="5" t="str">
        <f>IFERROR(HLOOKUP(B$2,'2.源数据-产品分析-全商品'!B$6:B$1000,ROW()-1,0),"")</f>
        <v/>
      </c>
      <c r="C80" s="5" t="str">
        <f>CLEAN(IFERROR(HLOOKUP(C$2,'2.源数据-产品分析-全商品'!C$6:C$1000,ROW()-1,0),""))</f>
        <v/>
      </c>
      <c r="D80" s="5" t="str">
        <f>IFERROR(HLOOKUP(D$2,'2.源数据-产品分析-全商品'!D$6:D$1000,ROW()-1,0),"")</f>
        <v/>
      </c>
      <c r="E80" s="5" t="str">
        <f>IFERROR(HLOOKUP(E$2,'2.源数据-产品分析-全商品'!E$6:E$1000,ROW()-1,0),"")</f>
        <v/>
      </c>
      <c r="F80" s="5" t="str">
        <f>IFERROR(VALUE(HLOOKUP(F$2,'2.源数据-产品分析-全商品'!F$6:F$1000,ROW()-1,0)),"")</f>
        <v/>
      </c>
      <c r="G80" s="5" t="str">
        <f>IFERROR(VALUE(HLOOKUP(G$2,'2.源数据-产品分析-全商品'!G$6:G$1000,ROW()-1,0)),"")</f>
        <v/>
      </c>
      <c r="H80" s="5" t="str">
        <f>IFERROR(HLOOKUP(H$2,'2.源数据-产品分析-全商品'!H$6:H$1000,ROW()-1,0),"")</f>
        <v/>
      </c>
      <c r="I80" s="5" t="str">
        <f>IFERROR(VALUE(HLOOKUP(I$2,'2.源数据-产品分析-全商品'!I$6:I$1000,ROW()-1,0)),"")</f>
        <v/>
      </c>
      <c r="J80" s="60" t="str">
        <f>IFERROR(IF($J$2="","",INDEX('产品报告-整理'!G:G,MATCH(产品建议!A80,'产品报告-整理'!A:A,0))),"")</f>
        <v/>
      </c>
      <c r="K80" s="5" t="str">
        <f>IFERROR(IF($K$2="","",VALUE(INDEX('产品报告-整理'!E:E,MATCH(产品建议!A80,'产品报告-整理'!A:A,0)))),0)</f>
        <v/>
      </c>
      <c r="L80" s="5" t="str">
        <f>IFERROR(VALUE(HLOOKUP(L$2,'2.源数据-产品分析-全商品'!J$6:J$1000,ROW()-1,0)),"")</f>
        <v/>
      </c>
      <c r="M80" s="5" t="str">
        <f>IFERROR(VALUE(HLOOKUP(M$2,'2.源数据-产品分析-全商品'!K$6:K$1000,ROW()-1,0)),"")</f>
        <v/>
      </c>
      <c r="N80" s="5" t="str">
        <f>IFERROR(HLOOKUP(N$2,'2.源数据-产品分析-全商品'!L$6:L$1000,ROW()-1,0),"")</f>
        <v/>
      </c>
      <c r="O80" s="5" t="str">
        <f>IF($O$2='产品报告-整理'!$K$1,IFERROR(INDEX('产品报告-整理'!S:S,MATCH(产品建议!A80,'产品报告-整理'!L:L,0)),""),(IFERROR(VALUE(HLOOKUP(O$2,'2.源数据-产品分析-全商品'!M$6:M$1000,ROW()-1,0)),"")))</f>
        <v/>
      </c>
      <c r="P80" s="5" t="str">
        <f>IF($P$2='产品报告-整理'!$V$1,IFERROR(INDEX('产品报告-整理'!AD:AD,MATCH(产品建议!A80,'产品报告-整理'!W:W,0)),""),(IFERROR(VALUE(HLOOKUP(P$2,'2.源数据-产品分析-全商品'!N$6:N$1000,ROW()-1,0)),"")))</f>
        <v/>
      </c>
      <c r="Q80" s="5" t="str">
        <f>IF($Q$2='产品报告-整理'!$AG$1,IFERROR(INDEX('产品报告-整理'!AO:AO,MATCH(产品建议!A80,'产品报告-整理'!AH:AH,0)),""),(IFERROR(VALUE(HLOOKUP(Q$2,'2.源数据-产品分析-全商品'!O$6:O$1000,ROW()-1,0)),"")))</f>
        <v/>
      </c>
      <c r="R80" s="5" t="str">
        <f>IF($R$2='产品报告-整理'!$AR$1,IFERROR(INDEX('产品报告-整理'!AZ:AZ,MATCH(产品建议!A80,'产品报告-整理'!AS:AS,0)),""),(IFERROR(VALUE(HLOOKUP(R$2,'2.源数据-产品分析-全商品'!P$6:P$1000,ROW()-1,0)),"")))</f>
        <v/>
      </c>
      <c r="S80" s="5" t="str">
        <f>IF($S$2='产品报告-整理'!$BC$1,IFERROR(INDEX('产品报告-整理'!BK:BK,MATCH(产品建议!A80,'产品报告-整理'!BD:BD,0)),""),(IFERROR(VALUE(HLOOKUP(S$2,'2.源数据-产品分析-全商品'!Q$6:Q$1000,ROW()-1,0)),"")))</f>
        <v/>
      </c>
      <c r="T80" s="5" t="str">
        <f>IFERROR(HLOOKUP("产品负责人",'2.源数据-产品分析-全商品'!R$6:R$1000,ROW()-1,0),"")</f>
        <v/>
      </c>
      <c r="U80" s="5" t="str">
        <f>IFERROR(VALUE(HLOOKUP(U$2,'2.源数据-产品分析-全商品'!S$6:S$1000,ROW()-1,0)),"")</f>
        <v/>
      </c>
      <c r="V80" s="5" t="str">
        <f>IFERROR(VALUE(HLOOKUP(V$2,'2.源数据-产品分析-全商品'!T$6:T$1000,ROW()-1,0)),"")</f>
        <v/>
      </c>
      <c r="W80" s="5" t="str">
        <f>IF(OR($A$3=""),"",IF(OR($W$2="优爆品"),(IF(COUNTIF('2-2.源数据-产品分析-优品'!A:A,产品建议!A80)&gt;0,"是","")&amp;IF(COUNTIF('2-3.源数据-产品分析-爆品'!A:A,产品建议!A80)&gt;0,"是","")),IF(OR($W$2="P4P点击量"),((IFERROR(INDEX('产品报告-整理'!D:D,MATCH(产品建议!A80,'产品报告-整理'!A:A,0)),""))),((IF(COUNTIF('2-2.源数据-产品分析-优品'!A:A,产品建议!A80)&gt;0,"是",""))))))</f>
        <v/>
      </c>
      <c r="X80" s="5" t="str">
        <f>IF(OR($A$3=""),"",IF(OR($W$2="优爆品"),((IFERROR(INDEX('产品报告-整理'!D:D,MATCH(产品建议!A80,'产品报告-整理'!A:A,0)),"")&amp;" → "&amp;(IFERROR(TEXT(INDEX('产品报告-整理'!D:D,MATCH(产品建议!A80,'产品报告-整理'!A:A,0))/G80,"0%"),"")))),IF(OR($W$2="P4P点击量"),((IF($W$2="P4P点击量",IFERROR(TEXT(W80/G80,"0%"),"")))),(((IF(COUNTIF('2-3.源数据-产品分析-爆品'!A:A,产品建议!A80)&gt;0,"是","")))))))</f>
        <v/>
      </c>
      <c r="Y80" s="9" t="str">
        <f>IF(AND($Y$2="直通车总消费",'产品报告-整理'!$BN$1="推荐广告"),IFERROR(INDEX('产品报告-整理'!H:H,MATCH(产品建议!A80,'产品报告-整理'!A:A,0)),0)+IFERROR(INDEX('产品报告-整理'!BV:BV,MATCH(产品建议!A80,'产品报告-整理'!BO:BO,0)),0),IFERROR(INDEX('产品报告-整理'!H:H,MATCH(产品建议!A80,'产品报告-整理'!A:A,0)),0))</f>
        <v/>
      </c>
      <c r="Z80" s="9" t="str">
        <f t="shared" si="6"/>
        <v/>
      </c>
      <c r="AA80" s="5" t="str">
        <f t="shared" si="4"/>
        <v/>
      </c>
      <c r="AB80" s="5" t="str">
        <f t="shared" si="5"/>
        <v/>
      </c>
      <c r="AC80" s="9"/>
      <c r="AD80" s="15" t="str">
        <f>IF($AD$1="  ",IFERROR(IF(AND(Y80="未推广",L80&gt;0),"加入P4P推广 ","")&amp;IF(AND(OR(W80="是",X80="是"),Y80=0),"优爆品加推广 ","")&amp;IF(AND(C80="N",L80&gt;0),"增加橱窗绑定 ","")&amp;IF(AND(OR(Z80&gt;$Z$1*4.5,AB80&gt;$AB$1*4.5),Y80&lt;&gt;0,Y80&gt;$AB$1*2,G80&gt;($G$1/$L$1)*1),"放弃P4P推广 ","")&amp;IF(AND(AB80&gt;$AB$1*1.2,AB80&lt;$AB$1*4.5,Y80&gt;0),"优化询盘成本 ","")&amp;IF(AND(Z80&gt;$Z$1*1.2,Z80&lt;$Z$1*4.5,Y80&gt;0),"优化商机成本 ","")&amp;IF(AND(Y80&lt;&gt;0,L80&gt;0,AB80&lt;$AB$1*1.2),"加大询盘获取 ","")&amp;IF(AND(Y80&lt;&gt;0,K80&gt;0,Z80&lt;$Z$1*1.2),"加大商机获取 ","")&amp;IF(AND(L80=0,C80="Y",G80&gt;($G$1/$L$1*1.5)),"解绑橱窗绑定 ",""),"请去左表粘贴源数据"),"")</f>
        <v/>
      </c>
      <c r="AE80" s="9"/>
      <c r="AF80" s="9"/>
      <c r="AG80" s="9"/>
      <c r="AH80" s="9"/>
      <c r="AI80" s="17"/>
      <c r="AJ80" s="17"/>
      <c r="AK80" s="17"/>
    </row>
    <row r="81" spans="1:37">
      <c r="A81" s="5" t="str">
        <f>IFERROR(HLOOKUP(A$2,'2.源数据-产品分析-全商品'!A$6:A$1000,ROW()-1,0),"")</f>
        <v/>
      </c>
      <c r="B81" s="5" t="str">
        <f>IFERROR(HLOOKUP(B$2,'2.源数据-产品分析-全商品'!B$6:B$1000,ROW()-1,0),"")</f>
        <v/>
      </c>
      <c r="C81" s="5" t="str">
        <f>CLEAN(IFERROR(HLOOKUP(C$2,'2.源数据-产品分析-全商品'!C$6:C$1000,ROW()-1,0),""))</f>
        <v/>
      </c>
      <c r="D81" s="5" t="str">
        <f>IFERROR(HLOOKUP(D$2,'2.源数据-产品分析-全商品'!D$6:D$1000,ROW()-1,0),"")</f>
        <v/>
      </c>
      <c r="E81" s="5" t="str">
        <f>IFERROR(HLOOKUP(E$2,'2.源数据-产品分析-全商品'!E$6:E$1000,ROW()-1,0),"")</f>
        <v/>
      </c>
      <c r="F81" s="5" t="str">
        <f>IFERROR(VALUE(HLOOKUP(F$2,'2.源数据-产品分析-全商品'!F$6:F$1000,ROW()-1,0)),"")</f>
        <v/>
      </c>
      <c r="G81" s="5" t="str">
        <f>IFERROR(VALUE(HLOOKUP(G$2,'2.源数据-产品分析-全商品'!G$6:G$1000,ROW()-1,0)),"")</f>
        <v/>
      </c>
      <c r="H81" s="5" t="str">
        <f>IFERROR(HLOOKUP(H$2,'2.源数据-产品分析-全商品'!H$6:H$1000,ROW()-1,0),"")</f>
        <v/>
      </c>
      <c r="I81" s="5" t="str">
        <f>IFERROR(VALUE(HLOOKUP(I$2,'2.源数据-产品分析-全商品'!I$6:I$1000,ROW()-1,0)),"")</f>
        <v/>
      </c>
      <c r="J81" s="60" t="str">
        <f>IFERROR(IF($J$2="","",INDEX('产品报告-整理'!G:G,MATCH(产品建议!A81,'产品报告-整理'!A:A,0))),"")</f>
        <v/>
      </c>
      <c r="K81" s="5" t="str">
        <f>IFERROR(IF($K$2="","",VALUE(INDEX('产品报告-整理'!E:E,MATCH(产品建议!A81,'产品报告-整理'!A:A,0)))),0)</f>
        <v/>
      </c>
      <c r="L81" s="5" t="str">
        <f>IFERROR(VALUE(HLOOKUP(L$2,'2.源数据-产品分析-全商品'!J$6:J$1000,ROW()-1,0)),"")</f>
        <v/>
      </c>
      <c r="M81" s="5" t="str">
        <f>IFERROR(VALUE(HLOOKUP(M$2,'2.源数据-产品分析-全商品'!K$6:K$1000,ROW()-1,0)),"")</f>
        <v/>
      </c>
      <c r="N81" s="5" t="str">
        <f>IFERROR(HLOOKUP(N$2,'2.源数据-产品分析-全商品'!L$6:L$1000,ROW()-1,0),"")</f>
        <v/>
      </c>
      <c r="O81" s="5" t="str">
        <f>IF($O$2='产品报告-整理'!$K$1,IFERROR(INDEX('产品报告-整理'!S:S,MATCH(产品建议!A81,'产品报告-整理'!L:L,0)),""),(IFERROR(VALUE(HLOOKUP(O$2,'2.源数据-产品分析-全商品'!M$6:M$1000,ROW()-1,0)),"")))</f>
        <v/>
      </c>
      <c r="P81" s="5" t="str">
        <f>IF($P$2='产品报告-整理'!$V$1,IFERROR(INDEX('产品报告-整理'!AD:AD,MATCH(产品建议!A81,'产品报告-整理'!W:W,0)),""),(IFERROR(VALUE(HLOOKUP(P$2,'2.源数据-产品分析-全商品'!N$6:N$1000,ROW()-1,0)),"")))</f>
        <v/>
      </c>
      <c r="Q81" s="5" t="str">
        <f>IF($Q$2='产品报告-整理'!$AG$1,IFERROR(INDEX('产品报告-整理'!AO:AO,MATCH(产品建议!A81,'产品报告-整理'!AH:AH,0)),""),(IFERROR(VALUE(HLOOKUP(Q$2,'2.源数据-产品分析-全商品'!O$6:O$1000,ROW()-1,0)),"")))</f>
        <v/>
      </c>
      <c r="R81" s="5" t="str">
        <f>IF($R$2='产品报告-整理'!$AR$1,IFERROR(INDEX('产品报告-整理'!AZ:AZ,MATCH(产品建议!A81,'产品报告-整理'!AS:AS,0)),""),(IFERROR(VALUE(HLOOKUP(R$2,'2.源数据-产品分析-全商品'!P$6:P$1000,ROW()-1,0)),"")))</f>
        <v/>
      </c>
      <c r="S81" s="5" t="str">
        <f>IF($S$2='产品报告-整理'!$BC$1,IFERROR(INDEX('产品报告-整理'!BK:BK,MATCH(产品建议!A81,'产品报告-整理'!BD:BD,0)),""),(IFERROR(VALUE(HLOOKUP(S$2,'2.源数据-产品分析-全商品'!Q$6:Q$1000,ROW()-1,0)),"")))</f>
        <v/>
      </c>
      <c r="T81" s="5" t="str">
        <f>IFERROR(HLOOKUP("产品负责人",'2.源数据-产品分析-全商品'!R$6:R$1000,ROW()-1,0),"")</f>
        <v/>
      </c>
      <c r="U81" s="5" t="str">
        <f>IFERROR(VALUE(HLOOKUP(U$2,'2.源数据-产品分析-全商品'!S$6:S$1000,ROW()-1,0)),"")</f>
        <v/>
      </c>
      <c r="V81" s="5" t="str">
        <f>IFERROR(VALUE(HLOOKUP(V$2,'2.源数据-产品分析-全商品'!T$6:T$1000,ROW()-1,0)),"")</f>
        <v/>
      </c>
      <c r="W81" s="5" t="str">
        <f>IF(OR($A$3=""),"",IF(OR($W$2="优爆品"),(IF(COUNTIF('2-2.源数据-产品分析-优品'!A:A,产品建议!A81)&gt;0,"是","")&amp;IF(COUNTIF('2-3.源数据-产品分析-爆品'!A:A,产品建议!A81)&gt;0,"是","")),IF(OR($W$2="P4P点击量"),((IFERROR(INDEX('产品报告-整理'!D:D,MATCH(产品建议!A81,'产品报告-整理'!A:A,0)),""))),((IF(COUNTIF('2-2.源数据-产品分析-优品'!A:A,产品建议!A81)&gt;0,"是",""))))))</f>
        <v/>
      </c>
      <c r="X81" s="5" t="str">
        <f>IF(OR($A$3=""),"",IF(OR($W$2="优爆品"),((IFERROR(INDEX('产品报告-整理'!D:D,MATCH(产品建议!A81,'产品报告-整理'!A:A,0)),"")&amp;" → "&amp;(IFERROR(TEXT(INDEX('产品报告-整理'!D:D,MATCH(产品建议!A81,'产品报告-整理'!A:A,0))/G81,"0%"),"")))),IF(OR($W$2="P4P点击量"),((IF($W$2="P4P点击量",IFERROR(TEXT(W81/G81,"0%"),"")))),(((IF(COUNTIF('2-3.源数据-产品分析-爆品'!A:A,产品建议!A81)&gt;0,"是","")))))))</f>
        <v/>
      </c>
      <c r="Y81" s="9" t="str">
        <f>IF(AND($Y$2="直通车总消费",'产品报告-整理'!$BN$1="推荐广告"),IFERROR(INDEX('产品报告-整理'!H:H,MATCH(产品建议!A81,'产品报告-整理'!A:A,0)),0)+IFERROR(INDEX('产品报告-整理'!BV:BV,MATCH(产品建议!A81,'产品报告-整理'!BO:BO,0)),0),IFERROR(INDEX('产品报告-整理'!H:H,MATCH(产品建议!A81,'产品报告-整理'!A:A,0)),0))</f>
        <v/>
      </c>
      <c r="Z81" s="9" t="str">
        <f t="shared" si="6"/>
        <v/>
      </c>
      <c r="AA81" s="5" t="str">
        <f t="shared" si="4"/>
        <v/>
      </c>
      <c r="AB81" s="5" t="str">
        <f t="shared" si="5"/>
        <v/>
      </c>
      <c r="AC81" s="9"/>
      <c r="AD81" s="15" t="str">
        <f>IF($AD$1="  ",IFERROR(IF(AND(Y81="未推广",L81&gt;0),"加入P4P推广 ","")&amp;IF(AND(OR(W81="是",X81="是"),Y81=0),"优爆品加推广 ","")&amp;IF(AND(C81="N",L81&gt;0),"增加橱窗绑定 ","")&amp;IF(AND(OR(Z81&gt;$Z$1*4.5,AB81&gt;$AB$1*4.5),Y81&lt;&gt;0,Y81&gt;$AB$1*2,G81&gt;($G$1/$L$1)*1),"放弃P4P推广 ","")&amp;IF(AND(AB81&gt;$AB$1*1.2,AB81&lt;$AB$1*4.5,Y81&gt;0),"优化询盘成本 ","")&amp;IF(AND(Z81&gt;$Z$1*1.2,Z81&lt;$Z$1*4.5,Y81&gt;0),"优化商机成本 ","")&amp;IF(AND(Y81&lt;&gt;0,L81&gt;0,AB81&lt;$AB$1*1.2),"加大询盘获取 ","")&amp;IF(AND(Y81&lt;&gt;0,K81&gt;0,Z81&lt;$Z$1*1.2),"加大商机获取 ","")&amp;IF(AND(L81=0,C81="Y",G81&gt;($G$1/$L$1*1.5)),"解绑橱窗绑定 ",""),"请去左表粘贴源数据"),"")</f>
        <v/>
      </c>
      <c r="AE81" s="9"/>
      <c r="AF81" s="9"/>
      <c r="AG81" s="9"/>
      <c r="AH81" s="9"/>
      <c r="AI81" s="17"/>
      <c r="AJ81" s="17"/>
      <c r="AK81" s="17"/>
    </row>
    <row r="82" spans="1:37">
      <c r="A82" s="5" t="str">
        <f>IFERROR(HLOOKUP(A$2,'2.源数据-产品分析-全商品'!A$6:A$1000,ROW()-1,0),"")</f>
        <v/>
      </c>
      <c r="B82" s="5" t="str">
        <f>IFERROR(HLOOKUP(B$2,'2.源数据-产品分析-全商品'!B$6:B$1000,ROW()-1,0),"")</f>
        <v/>
      </c>
      <c r="C82" s="5" t="str">
        <f>CLEAN(IFERROR(HLOOKUP(C$2,'2.源数据-产品分析-全商品'!C$6:C$1000,ROW()-1,0),""))</f>
        <v/>
      </c>
      <c r="D82" s="5" t="str">
        <f>IFERROR(HLOOKUP(D$2,'2.源数据-产品分析-全商品'!D$6:D$1000,ROW()-1,0),"")</f>
        <v/>
      </c>
      <c r="E82" s="5" t="str">
        <f>IFERROR(HLOOKUP(E$2,'2.源数据-产品分析-全商品'!E$6:E$1000,ROW()-1,0),"")</f>
        <v/>
      </c>
      <c r="F82" s="5" t="str">
        <f>IFERROR(VALUE(HLOOKUP(F$2,'2.源数据-产品分析-全商品'!F$6:F$1000,ROW()-1,0)),"")</f>
        <v/>
      </c>
      <c r="G82" s="5" t="str">
        <f>IFERROR(VALUE(HLOOKUP(G$2,'2.源数据-产品分析-全商品'!G$6:G$1000,ROW()-1,0)),"")</f>
        <v/>
      </c>
      <c r="H82" s="5" t="str">
        <f>IFERROR(HLOOKUP(H$2,'2.源数据-产品分析-全商品'!H$6:H$1000,ROW()-1,0),"")</f>
        <v/>
      </c>
      <c r="I82" s="5" t="str">
        <f>IFERROR(VALUE(HLOOKUP(I$2,'2.源数据-产品分析-全商品'!I$6:I$1000,ROW()-1,0)),"")</f>
        <v/>
      </c>
      <c r="J82" s="60" t="str">
        <f>IFERROR(IF($J$2="","",INDEX('产品报告-整理'!G:G,MATCH(产品建议!A82,'产品报告-整理'!A:A,0))),"")</f>
        <v/>
      </c>
      <c r="K82" s="5" t="str">
        <f>IFERROR(IF($K$2="","",VALUE(INDEX('产品报告-整理'!E:E,MATCH(产品建议!A82,'产品报告-整理'!A:A,0)))),0)</f>
        <v/>
      </c>
      <c r="L82" s="5" t="str">
        <f>IFERROR(VALUE(HLOOKUP(L$2,'2.源数据-产品分析-全商品'!J$6:J$1000,ROW()-1,0)),"")</f>
        <v/>
      </c>
      <c r="M82" s="5" t="str">
        <f>IFERROR(VALUE(HLOOKUP(M$2,'2.源数据-产品分析-全商品'!K$6:K$1000,ROW()-1,0)),"")</f>
        <v/>
      </c>
      <c r="N82" s="5" t="str">
        <f>IFERROR(HLOOKUP(N$2,'2.源数据-产品分析-全商品'!L$6:L$1000,ROW()-1,0),"")</f>
        <v/>
      </c>
      <c r="O82" s="5" t="str">
        <f>IF($O$2='产品报告-整理'!$K$1,IFERROR(INDEX('产品报告-整理'!S:S,MATCH(产品建议!A82,'产品报告-整理'!L:L,0)),""),(IFERROR(VALUE(HLOOKUP(O$2,'2.源数据-产品分析-全商品'!M$6:M$1000,ROW()-1,0)),"")))</f>
        <v/>
      </c>
      <c r="P82" s="5" t="str">
        <f>IF($P$2='产品报告-整理'!$V$1,IFERROR(INDEX('产品报告-整理'!AD:AD,MATCH(产品建议!A82,'产品报告-整理'!W:W,0)),""),(IFERROR(VALUE(HLOOKUP(P$2,'2.源数据-产品分析-全商品'!N$6:N$1000,ROW()-1,0)),"")))</f>
        <v/>
      </c>
      <c r="Q82" s="5" t="str">
        <f>IF($Q$2='产品报告-整理'!$AG$1,IFERROR(INDEX('产品报告-整理'!AO:AO,MATCH(产品建议!A82,'产品报告-整理'!AH:AH,0)),""),(IFERROR(VALUE(HLOOKUP(Q$2,'2.源数据-产品分析-全商品'!O$6:O$1000,ROW()-1,0)),"")))</f>
        <v/>
      </c>
      <c r="R82" s="5" t="str">
        <f>IF($R$2='产品报告-整理'!$AR$1,IFERROR(INDEX('产品报告-整理'!AZ:AZ,MATCH(产品建议!A82,'产品报告-整理'!AS:AS,0)),""),(IFERROR(VALUE(HLOOKUP(R$2,'2.源数据-产品分析-全商品'!P$6:P$1000,ROW()-1,0)),"")))</f>
        <v/>
      </c>
      <c r="S82" s="5" t="str">
        <f>IF($S$2='产品报告-整理'!$BC$1,IFERROR(INDEX('产品报告-整理'!BK:BK,MATCH(产品建议!A82,'产品报告-整理'!BD:BD,0)),""),(IFERROR(VALUE(HLOOKUP(S$2,'2.源数据-产品分析-全商品'!Q$6:Q$1000,ROW()-1,0)),"")))</f>
        <v/>
      </c>
      <c r="T82" s="5" t="str">
        <f>IFERROR(HLOOKUP("产品负责人",'2.源数据-产品分析-全商品'!R$6:R$1000,ROW()-1,0),"")</f>
        <v/>
      </c>
      <c r="U82" s="5" t="str">
        <f>IFERROR(VALUE(HLOOKUP(U$2,'2.源数据-产品分析-全商品'!S$6:S$1000,ROW()-1,0)),"")</f>
        <v/>
      </c>
      <c r="V82" s="5" t="str">
        <f>IFERROR(VALUE(HLOOKUP(V$2,'2.源数据-产品分析-全商品'!T$6:T$1000,ROW()-1,0)),"")</f>
        <v/>
      </c>
      <c r="W82" s="5" t="str">
        <f>IF(OR($A$3=""),"",IF(OR($W$2="优爆品"),(IF(COUNTIF('2-2.源数据-产品分析-优品'!A:A,产品建议!A82)&gt;0,"是","")&amp;IF(COUNTIF('2-3.源数据-产品分析-爆品'!A:A,产品建议!A82)&gt;0,"是","")),IF(OR($W$2="P4P点击量"),((IFERROR(INDEX('产品报告-整理'!D:D,MATCH(产品建议!A82,'产品报告-整理'!A:A,0)),""))),((IF(COUNTIF('2-2.源数据-产品分析-优品'!A:A,产品建议!A82)&gt;0,"是",""))))))</f>
        <v/>
      </c>
      <c r="X82" s="5" t="str">
        <f>IF(OR($A$3=""),"",IF(OR($W$2="优爆品"),((IFERROR(INDEX('产品报告-整理'!D:D,MATCH(产品建议!A82,'产品报告-整理'!A:A,0)),"")&amp;" → "&amp;(IFERROR(TEXT(INDEX('产品报告-整理'!D:D,MATCH(产品建议!A82,'产品报告-整理'!A:A,0))/G82,"0%"),"")))),IF(OR($W$2="P4P点击量"),((IF($W$2="P4P点击量",IFERROR(TEXT(W82/G82,"0%"),"")))),(((IF(COUNTIF('2-3.源数据-产品分析-爆品'!A:A,产品建议!A82)&gt;0,"是","")))))))</f>
        <v/>
      </c>
      <c r="Y82" s="9" t="str">
        <f>IF(AND($Y$2="直通车总消费",'产品报告-整理'!$BN$1="推荐广告"),IFERROR(INDEX('产品报告-整理'!H:H,MATCH(产品建议!A82,'产品报告-整理'!A:A,0)),0)+IFERROR(INDEX('产品报告-整理'!BV:BV,MATCH(产品建议!A82,'产品报告-整理'!BO:BO,0)),0),IFERROR(INDEX('产品报告-整理'!H:H,MATCH(产品建议!A82,'产品报告-整理'!A:A,0)),0))</f>
        <v/>
      </c>
      <c r="Z82" s="9" t="str">
        <f t="shared" si="6"/>
        <v/>
      </c>
      <c r="AA82" s="5" t="str">
        <f t="shared" si="4"/>
        <v/>
      </c>
      <c r="AB82" s="5" t="str">
        <f t="shared" si="5"/>
        <v/>
      </c>
      <c r="AC82" s="9"/>
      <c r="AD82" s="15" t="str">
        <f>IF($AD$1="  ",IFERROR(IF(AND(Y82="未推广",L82&gt;0),"加入P4P推广 ","")&amp;IF(AND(OR(W82="是",X82="是"),Y82=0),"优爆品加推广 ","")&amp;IF(AND(C82="N",L82&gt;0),"增加橱窗绑定 ","")&amp;IF(AND(OR(Z82&gt;$Z$1*4.5,AB82&gt;$AB$1*4.5),Y82&lt;&gt;0,Y82&gt;$AB$1*2,G82&gt;($G$1/$L$1)*1),"放弃P4P推广 ","")&amp;IF(AND(AB82&gt;$AB$1*1.2,AB82&lt;$AB$1*4.5,Y82&gt;0),"优化询盘成本 ","")&amp;IF(AND(Z82&gt;$Z$1*1.2,Z82&lt;$Z$1*4.5,Y82&gt;0),"优化商机成本 ","")&amp;IF(AND(Y82&lt;&gt;0,L82&gt;0,AB82&lt;$AB$1*1.2),"加大询盘获取 ","")&amp;IF(AND(Y82&lt;&gt;0,K82&gt;0,Z82&lt;$Z$1*1.2),"加大商机获取 ","")&amp;IF(AND(L82=0,C82="Y",G82&gt;($G$1/$L$1*1.5)),"解绑橱窗绑定 ",""),"请去左表粘贴源数据"),"")</f>
        <v/>
      </c>
      <c r="AE82" s="9"/>
      <c r="AF82" s="9"/>
      <c r="AG82" s="9"/>
      <c r="AH82" s="9"/>
      <c r="AI82" s="17"/>
      <c r="AJ82" s="17"/>
      <c r="AK82" s="17"/>
    </row>
    <row r="83" spans="1:37">
      <c r="A83" s="5" t="str">
        <f>IFERROR(HLOOKUP(A$2,'2.源数据-产品分析-全商品'!A$6:A$1000,ROW()-1,0),"")</f>
        <v/>
      </c>
      <c r="B83" s="5" t="str">
        <f>IFERROR(HLOOKUP(B$2,'2.源数据-产品分析-全商品'!B$6:B$1000,ROW()-1,0),"")</f>
        <v/>
      </c>
      <c r="C83" s="5" t="str">
        <f>CLEAN(IFERROR(HLOOKUP(C$2,'2.源数据-产品分析-全商品'!C$6:C$1000,ROW()-1,0),""))</f>
        <v/>
      </c>
      <c r="D83" s="5" t="str">
        <f>IFERROR(HLOOKUP(D$2,'2.源数据-产品分析-全商品'!D$6:D$1000,ROW()-1,0),"")</f>
        <v/>
      </c>
      <c r="E83" s="5" t="str">
        <f>IFERROR(HLOOKUP(E$2,'2.源数据-产品分析-全商品'!E$6:E$1000,ROW()-1,0),"")</f>
        <v/>
      </c>
      <c r="F83" s="5" t="str">
        <f>IFERROR(VALUE(HLOOKUP(F$2,'2.源数据-产品分析-全商品'!F$6:F$1000,ROW()-1,0)),"")</f>
        <v/>
      </c>
      <c r="G83" s="5" t="str">
        <f>IFERROR(VALUE(HLOOKUP(G$2,'2.源数据-产品分析-全商品'!G$6:G$1000,ROW()-1,0)),"")</f>
        <v/>
      </c>
      <c r="H83" s="5" t="str">
        <f>IFERROR(HLOOKUP(H$2,'2.源数据-产品分析-全商品'!H$6:H$1000,ROW()-1,0),"")</f>
        <v/>
      </c>
      <c r="I83" s="5" t="str">
        <f>IFERROR(VALUE(HLOOKUP(I$2,'2.源数据-产品分析-全商品'!I$6:I$1000,ROW()-1,0)),"")</f>
        <v/>
      </c>
      <c r="J83" s="60" t="str">
        <f>IFERROR(IF($J$2="","",INDEX('产品报告-整理'!G:G,MATCH(产品建议!A83,'产品报告-整理'!A:A,0))),"")</f>
        <v/>
      </c>
      <c r="K83" s="5" t="str">
        <f>IFERROR(IF($K$2="","",VALUE(INDEX('产品报告-整理'!E:E,MATCH(产品建议!A83,'产品报告-整理'!A:A,0)))),0)</f>
        <v/>
      </c>
      <c r="L83" s="5" t="str">
        <f>IFERROR(VALUE(HLOOKUP(L$2,'2.源数据-产品分析-全商品'!J$6:J$1000,ROW()-1,0)),"")</f>
        <v/>
      </c>
      <c r="M83" s="5" t="str">
        <f>IFERROR(VALUE(HLOOKUP(M$2,'2.源数据-产品分析-全商品'!K$6:K$1000,ROW()-1,0)),"")</f>
        <v/>
      </c>
      <c r="N83" s="5" t="str">
        <f>IFERROR(HLOOKUP(N$2,'2.源数据-产品分析-全商品'!L$6:L$1000,ROW()-1,0),"")</f>
        <v/>
      </c>
      <c r="O83" s="5" t="str">
        <f>IF($O$2='产品报告-整理'!$K$1,IFERROR(INDEX('产品报告-整理'!S:S,MATCH(产品建议!A83,'产品报告-整理'!L:L,0)),""),(IFERROR(VALUE(HLOOKUP(O$2,'2.源数据-产品分析-全商品'!M$6:M$1000,ROW()-1,0)),"")))</f>
        <v/>
      </c>
      <c r="P83" s="5" t="str">
        <f>IF($P$2='产品报告-整理'!$V$1,IFERROR(INDEX('产品报告-整理'!AD:AD,MATCH(产品建议!A83,'产品报告-整理'!W:W,0)),""),(IFERROR(VALUE(HLOOKUP(P$2,'2.源数据-产品分析-全商品'!N$6:N$1000,ROW()-1,0)),"")))</f>
        <v/>
      </c>
      <c r="Q83" s="5" t="str">
        <f>IF($Q$2='产品报告-整理'!$AG$1,IFERROR(INDEX('产品报告-整理'!AO:AO,MATCH(产品建议!A83,'产品报告-整理'!AH:AH,0)),""),(IFERROR(VALUE(HLOOKUP(Q$2,'2.源数据-产品分析-全商品'!O$6:O$1000,ROW()-1,0)),"")))</f>
        <v/>
      </c>
      <c r="R83" s="5" t="str">
        <f>IF($R$2='产品报告-整理'!$AR$1,IFERROR(INDEX('产品报告-整理'!AZ:AZ,MATCH(产品建议!A83,'产品报告-整理'!AS:AS,0)),""),(IFERROR(VALUE(HLOOKUP(R$2,'2.源数据-产品分析-全商品'!P$6:P$1000,ROW()-1,0)),"")))</f>
        <v/>
      </c>
      <c r="S83" s="5" t="str">
        <f>IF($S$2='产品报告-整理'!$BC$1,IFERROR(INDEX('产品报告-整理'!BK:BK,MATCH(产品建议!A83,'产品报告-整理'!BD:BD,0)),""),(IFERROR(VALUE(HLOOKUP(S$2,'2.源数据-产品分析-全商品'!Q$6:Q$1000,ROW()-1,0)),"")))</f>
        <v/>
      </c>
      <c r="T83" s="5" t="str">
        <f>IFERROR(HLOOKUP("产品负责人",'2.源数据-产品分析-全商品'!R$6:R$1000,ROW()-1,0),"")</f>
        <v/>
      </c>
      <c r="U83" s="5" t="str">
        <f>IFERROR(VALUE(HLOOKUP(U$2,'2.源数据-产品分析-全商品'!S$6:S$1000,ROW()-1,0)),"")</f>
        <v/>
      </c>
      <c r="V83" s="5" t="str">
        <f>IFERROR(VALUE(HLOOKUP(V$2,'2.源数据-产品分析-全商品'!T$6:T$1000,ROW()-1,0)),"")</f>
        <v/>
      </c>
      <c r="W83" s="5" t="str">
        <f>IF(OR($A$3=""),"",IF(OR($W$2="优爆品"),(IF(COUNTIF('2-2.源数据-产品分析-优品'!A:A,产品建议!A83)&gt;0,"是","")&amp;IF(COUNTIF('2-3.源数据-产品分析-爆品'!A:A,产品建议!A83)&gt;0,"是","")),IF(OR($W$2="P4P点击量"),((IFERROR(INDEX('产品报告-整理'!D:D,MATCH(产品建议!A83,'产品报告-整理'!A:A,0)),""))),((IF(COUNTIF('2-2.源数据-产品分析-优品'!A:A,产品建议!A83)&gt;0,"是",""))))))</f>
        <v/>
      </c>
      <c r="X83" s="5" t="str">
        <f>IF(OR($A$3=""),"",IF(OR($W$2="优爆品"),((IFERROR(INDEX('产品报告-整理'!D:D,MATCH(产品建议!A83,'产品报告-整理'!A:A,0)),"")&amp;" → "&amp;(IFERROR(TEXT(INDEX('产品报告-整理'!D:D,MATCH(产品建议!A83,'产品报告-整理'!A:A,0))/G83,"0%"),"")))),IF(OR($W$2="P4P点击量"),((IF($W$2="P4P点击量",IFERROR(TEXT(W83/G83,"0%"),"")))),(((IF(COUNTIF('2-3.源数据-产品分析-爆品'!A:A,产品建议!A83)&gt;0,"是","")))))))</f>
        <v/>
      </c>
      <c r="Y83" s="9" t="str">
        <f>IF(AND($Y$2="直通车总消费",'产品报告-整理'!$BN$1="推荐广告"),IFERROR(INDEX('产品报告-整理'!H:H,MATCH(产品建议!A83,'产品报告-整理'!A:A,0)),0)+IFERROR(INDEX('产品报告-整理'!BV:BV,MATCH(产品建议!A83,'产品报告-整理'!BO:BO,0)),0),IFERROR(INDEX('产品报告-整理'!H:H,MATCH(产品建议!A83,'产品报告-整理'!A:A,0)),0))</f>
        <v/>
      </c>
      <c r="Z83" s="9" t="str">
        <f t="shared" si="6"/>
        <v/>
      </c>
      <c r="AA83" s="5" t="str">
        <f t="shared" si="4"/>
        <v/>
      </c>
      <c r="AB83" s="5" t="str">
        <f t="shared" si="5"/>
        <v/>
      </c>
      <c r="AC83" s="9"/>
      <c r="AD83" s="15" t="str">
        <f>IF($AD$1="  ",IFERROR(IF(AND(Y83="未推广",L83&gt;0),"加入P4P推广 ","")&amp;IF(AND(OR(W83="是",X83="是"),Y83=0),"优爆品加推广 ","")&amp;IF(AND(C83="N",L83&gt;0),"增加橱窗绑定 ","")&amp;IF(AND(OR(Z83&gt;$Z$1*4.5,AB83&gt;$AB$1*4.5),Y83&lt;&gt;0,Y83&gt;$AB$1*2,G83&gt;($G$1/$L$1)*1),"放弃P4P推广 ","")&amp;IF(AND(AB83&gt;$AB$1*1.2,AB83&lt;$AB$1*4.5,Y83&gt;0),"优化询盘成本 ","")&amp;IF(AND(Z83&gt;$Z$1*1.2,Z83&lt;$Z$1*4.5,Y83&gt;0),"优化商机成本 ","")&amp;IF(AND(Y83&lt;&gt;0,L83&gt;0,AB83&lt;$AB$1*1.2),"加大询盘获取 ","")&amp;IF(AND(Y83&lt;&gt;0,K83&gt;0,Z83&lt;$Z$1*1.2),"加大商机获取 ","")&amp;IF(AND(L83=0,C83="Y",G83&gt;($G$1/$L$1*1.5)),"解绑橱窗绑定 ",""),"请去左表粘贴源数据"),"")</f>
        <v/>
      </c>
      <c r="AE83" s="9"/>
      <c r="AF83" s="9"/>
      <c r="AG83" s="9"/>
      <c r="AH83" s="9"/>
      <c r="AI83" s="17"/>
      <c r="AJ83" s="17"/>
      <c r="AK83" s="17"/>
    </row>
    <row r="84" spans="1:37">
      <c r="A84" s="5" t="str">
        <f>IFERROR(HLOOKUP(A$2,'2.源数据-产品分析-全商品'!A$6:A$1000,ROW()-1,0),"")</f>
        <v/>
      </c>
      <c r="B84" s="5" t="str">
        <f>IFERROR(HLOOKUP(B$2,'2.源数据-产品分析-全商品'!B$6:B$1000,ROW()-1,0),"")</f>
        <v/>
      </c>
      <c r="C84" s="5" t="str">
        <f>CLEAN(IFERROR(HLOOKUP(C$2,'2.源数据-产品分析-全商品'!C$6:C$1000,ROW()-1,0),""))</f>
        <v/>
      </c>
      <c r="D84" s="5" t="str">
        <f>IFERROR(HLOOKUP(D$2,'2.源数据-产品分析-全商品'!D$6:D$1000,ROW()-1,0),"")</f>
        <v/>
      </c>
      <c r="E84" s="5" t="str">
        <f>IFERROR(HLOOKUP(E$2,'2.源数据-产品分析-全商品'!E$6:E$1000,ROW()-1,0),"")</f>
        <v/>
      </c>
      <c r="F84" s="5" t="str">
        <f>IFERROR(VALUE(HLOOKUP(F$2,'2.源数据-产品分析-全商品'!F$6:F$1000,ROW()-1,0)),"")</f>
        <v/>
      </c>
      <c r="G84" s="5" t="str">
        <f>IFERROR(VALUE(HLOOKUP(G$2,'2.源数据-产品分析-全商品'!G$6:G$1000,ROW()-1,0)),"")</f>
        <v/>
      </c>
      <c r="H84" s="5" t="str">
        <f>IFERROR(HLOOKUP(H$2,'2.源数据-产品分析-全商品'!H$6:H$1000,ROW()-1,0),"")</f>
        <v/>
      </c>
      <c r="I84" s="5" t="str">
        <f>IFERROR(VALUE(HLOOKUP(I$2,'2.源数据-产品分析-全商品'!I$6:I$1000,ROW()-1,0)),"")</f>
        <v/>
      </c>
      <c r="J84" s="60" t="str">
        <f>IFERROR(IF($J$2="","",INDEX('产品报告-整理'!G:G,MATCH(产品建议!A84,'产品报告-整理'!A:A,0))),"")</f>
        <v/>
      </c>
      <c r="K84" s="5" t="str">
        <f>IFERROR(IF($K$2="","",VALUE(INDEX('产品报告-整理'!E:E,MATCH(产品建议!A84,'产品报告-整理'!A:A,0)))),0)</f>
        <v/>
      </c>
      <c r="L84" s="5" t="str">
        <f>IFERROR(VALUE(HLOOKUP(L$2,'2.源数据-产品分析-全商品'!J$6:J$1000,ROW()-1,0)),"")</f>
        <v/>
      </c>
      <c r="M84" s="5" t="str">
        <f>IFERROR(VALUE(HLOOKUP(M$2,'2.源数据-产品分析-全商品'!K$6:K$1000,ROW()-1,0)),"")</f>
        <v/>
      </c>
      <c r="N84" s="5" t="str">
        <f>IFERROR(HLOOKUP(N$2,'2.源数据-产品分析-全商品'!L$6:L$1000,ROW()-1,0),"")</f>
        <v/>
      </c>
      <c r="O84" s="5" t="str">
        <f>IF($O$2='产品报告-整理'!$K$1,IFERROR(INDEX('产品报告-整理'!S:S,MATCH(产品建议!A84,'产品报告-整理'!L:L,0)),""),(IFERROR(VALUE(HLOOKUP(O$2,'2.源数据-产品分析-全商品'!M$6:M$1000,ROW()-1,0)),"")))</f>
        <v/>
      </c>
      <c r="P84" s="5" t="str">
        <f>IF($P$2='产品报告-整理'!$V$1,IFERROR(INDEX('产品报告-整理'!AD:AD,MATCH(产品建议!A84,'产品报告-整理'!W:W,0)),""),(IFERROR(VALUE(HLOOKUP(P$2,'2.源数据-产品分析-全商品'!N$6:N$1000,ROW()-1,0)),"")))</f>
        <v/>
      </c>
      <c r="Q84" s="5" t="str">
        <f>IF($Q$2='产品报告-整理'!$AG$1,IFERROR(INDEX('产品报告-整理'!AO:AO,MATCH(产品建议!A84,'产品报告-整理'!AH:AH,0)),""),(IFERROR(VALUE(HLOOKUP(Q$2,'2.源数据-产品分析-全商品'!O$6:O$1000,ROW()-1,0)),"")))</f>
        <v/>
      </c>
      <c r="R84" s="5" t="str">
        <f>IF($R$2='产品报告-整理'!$AR$1,IFERROR(INDEX('产品报告-整理'!AZ:AZ,MATCH(产品建议!A84,'产品报告-整理'!AS:AS,0)),""),(IFERROR(VALUE(HLOOKUP(R$2,'2.源数据-产品分析-全商品'!P$6:P$1000,ROW()-1,0)),"")))</f>
        <v/>
      </c>
      <c r="S84" s="5" t="str">
        <f>IF($S$2='产品报告-整理'!$BC$1,IFERROR(INDEX('产品报告-整理'!BK:BK,MATCH(产品建议!A84,'产品报告-整理'!BD:BD,0)),""),(IFERROR(VALUE(HLOOKUP(S$2,'2.源数据-产品分析-全商品'!Q$6:Q$1000,ROW()-1,0)),"")))</f>
        <v/>
      </c>
      <c r="T84" s="5" t="str">
        <f>IFERROR(HLOOKUP("产品负责人",'2.源数据-产品分析-全商品'!R$6:R$1000,ROW()-1,0),"")</f>
        <v/>
      </c>
      <c r="U84" s="5" t="str">
        <f>IFERROR(VALUE(HLOOKUP(U$2,'2.源数据-产品分析-全商品'!S$6:S$1000,ROW()-1,0)),"")</f>
        <v/>
      </c>
      <c r="V84" s="5" t="str">
        <f>IFERROR(VALUE(HLOOKUP(V$2,'2.源数据-产品分析-全商品'!T$6:T$1000,ROW()-1,0)),"")</f>
        <v/>
      </c>
      <c r="W84" s="5" t="str">
        <f>IF(OR($A$3=""),"",IF(OR($W$2="优爆品"),(IF(COUNTIF('2-2.源数据-产品分析-优品'!A:A,产品建议!A84)&gt;0,"是","")&amp;IF(COUNTIF('2-3.源数据-产品分析-爆品'!A:A,产品建议!A84)&gt;0,"是","")),IF(OR($W$2="P4P点击量"),((IFERROR(INDEX('产品报告-整理'!D:D,MATCH(产品建议!A84,'产品报告-整理'!A:A,0)),""))),((IF(COUNTIF('2-2.源数据-产品分析-优品'!A:A,产品建议!A84)&gt;0,"是",""))))))</f>
        <v/>
      </c>
      <c r="X84" s="5" t="str">
        <f>IF(OR($A$3=""),"",IF(OR($W$2="优爆品"),((IFERROR(INDEX('产品报告-整理'!D:D,MATCH(产品建议!A84,'产品报告-整理'!A:A,0)),"")&amp;" → "&amp;(IFERROR(TEXT(INDEX('产品报告-整理'!D:D,MATCH(产品建议!A84,'产品报告-整理'!A:A,0))/G84,"0%"),"")))),IF(OR($W$2="P4P点击量"),((IF($W$2="P4P点击量",IFERROR(TEXT(W84/G84,"0%"),"")))),(((IF(COUNTIF('2-3.源数据-产品分析-爆品'!A:A,产品建议!A84)&gt;0,"是","")))))))</f>
        <v/>
      </c>
      <c r="Y84" s="9" t="str">
        <f>IF(AND($Y$2="直通车总消费",'产品报告-整理'!$BN$1="推荐广告"),IFERROR(INDEX('产品报告-整理'!H:H,MATCH(产品建议!A84,'产品报告-整理'!A:A,0)),0)+IFERROR(INDEX('产品报告-整理'!BV:BV,MATCH(产品建议!A84,'产品报告-整理'!BO:BO,0)),0),IFERROR(INDEX('产品报告-整理'!H:H,MATCH(产品建议!A84,'产品报告-整理'!A:A,0)),0))</f>
        <v/>
      </c>
      <c r="Z84" s="9" t="str">
        <f t="shared" si="6"/>
        <v/>
      </c>
      <c r="AA84" s="5" t="str">
        <f t="shared" si="4"/>
        <v/>
      </c>
      <c r="AB84" s="5" t="str">
        <f t="shared" si="5"/>
        <v/>
      </c>
      <c r="AC84" s="9"/>
      <c r="AD84" s="15" t="str">
        <f>IF($AD$1="  ",IFERROR(IF(AND(Y84="未推广",L84&gt;0),"加入P4P推广 ","")&amp;IF(AND(OR(W84="是",X84="是"),Y84=0),"优爆品加推广 ","")&amp;IF(AND(C84="N",L84&gt;0),"增加橱窗绑定 ","")&amp;IF(AND(OR(Z84&gt;$Z$1*4.5,AB84&gt;$AB$1*4.5),Y84&lt;&gt;0,Y84&gt;$AB$1*2,G84&gt;($G$1/$L$1)*1),"放弃P4P推广 ","")&amp;IF(AND(AB84&gt;$AB$1*1.2,AB84&lt;$AB$1*4.5,Y84&gt;0),"优化询盘成本 ","")&amp;IF(AND(Z84&gt;$Z$1*1.2,Z84&lt;$Z$1*4.5,Y84&gt;0),"优化商机成本 ","")&amp;IF(AND(Y84&lt;&gt;0,L84&gt;0,AB84&lt;$AB$1*1.2),"加大询盘获取 ","")&amp;IF(AND(Y84&lt;&gt;0,K84&gt;0,Z84&lt;$Z$1*1.2),"加大商机获取 ","")&amp;IF(AND(L84=0,C84="Y",G84&gt;($G$1/$L$1*1.5)),"解绑橱窗绑定 ",""),"请去左表粘贴源数据"),"")</f>
        <v/>
      </c>
      <c r="AE84" s="9"/>
      <c r="AF84" s="9"/>
      <c r="AG84" s="9"/>
      <c r="AH84" s="9"/>
      <c r="AI84" s="17"/>
      <c r="AJ84" s="17"/>
      <c r="AK84" s="17"/>
    </row>
    <row r="85" spans="1:37">
      <c r="A85" s="5" t="str">
        <f>IFERROR(HLOOKUP(A$2,'2.源数据-产品分析-全商品'!A$6:A$1000,ROW()-1,0),"")</f>
        <v/>
      </c>
      <c r="B85" s="5" t="str">
        <f>IFERROR(HLOOKUP(B$2,'2.源数据-产品分析-全商品'!B$6:B$1000,ROW()-1,0),"")</f>
        <v/>
      </c>
      <c r="C85" s="5" t="str">
        <f>CLEAN(IFERROR(HLOOKUP(C$2,'2.源数据-产品分析-全商品'!C$6:C$1000,ROW()-1,0),""))</f>
        <v/>
      </c>
      <c r="D85" s="5" t="str">
        <f>IFERROR(HLOOKUP(D$2,'2.源数据-产品分析-全商品'!D$6:D$1000,ROW()-1,0),"")</f>
        <v/>
      </c>
      <c r="E85" s="5" t="str">
        <f>IFERROR(HLOOKUP(E$2,'2.源数据-产品分析-全商品'!E$6:E$1000,ROW()-1,0),"")</f>
        <v/>
      </c>
      <c r="F85" s="5" t="str">
        <f>IFERROR(VALUE(HLOOKUP(F$2,'2.源数据-产品分析-全商品'!F$6:F$1000,ROW()-1,0)),"")</f>
        <v/>
      </c>
      <c r="G85" s="5" t="str">
        <f>IFERROR(VALUE(HLOOKUP(G$2,'2.源数据-产品分析-全商品'!G$6:G$1000,ROW()-1,0)),"")</f>
        <v/>
      </c>
      <c r="H85" s="5" t="str">
        <f>IFERROR(HLOOKUP(H$2,'2.源数据-产品分析-全商品'!H$6:H$1000,ROW()-1,0),"")</f>
        <v/>
      </c>
      <c r="I85" s="5" t="str">
        <f>IFERROR(VALUE(HLOOKUP(I$2,'2.源数据-产品分析-全商品'!I$6:I$1000,ROW()-1,0)),"")</f>
        <v/>
      </c>
      <c r="J85" s="60" t="str">
        <f>IFERROR(IF($J$2="","",INDEX('产品报告-整理'!G:G,MATCH(产品建议!A85,'产品报告-整理'!A:A,0))),"")</f>
        <v/>
      </c>
      <c r="K85" s="5" t="str">
        <f>IFERROR(IF($K$2="","",VALUE(INDEX('产品报告-整理'!E:E,MATCH(产品建议!A85,'产品报告-整理'!A:A,0)))),0)</f>
        <v/>
      </c>
      <c r="L85" s="5" t="str">
        <f>IFERROR(VALUE(HLOOKUP(L$2,'2.源数据-产品分析-全商品'!J$6:J$1000,ROW()-1,0)),"")</f>
        <v/>
      </c>
      <c r="M85" s="5" t="str">
        <f>IFERROR(VALUE(HLOOKUP(M$2,'2.源数据-产品分析-全商品'!K$6:K$1000,ROW()-1,0)),"")</f>
        <v/>
      </c>
      <c r="N85" s="5" t="str">
        <f>IFERROR(HLOOKUP(N$2,'2.源数据-产品分析-全商品'!L$6:L$1000,ROW()-1,0),"")</f>
        <v/>
      </c>
      <c r="O85" s="5" t="str">
        <f>IF($O$2='产品报告-整理'!$K$1,IFERROR(INDEX('产品报告-整理'!S:S,MATCH(产品建议!A85,'产品报告-整理'!L:L,0)),""),(IFERROR(VALUE(HLOOKUP(O$2,'2.源数据-产品分析-全商品'!M$6:M$1000,ROW()-1,0)),"")))</f>
        <v/>
      </c>
      <c r="P85" s="5" t="str">
        <f>IF($P$2='产品报告-整理'!$V$1,IFERROR(INDEX('产品报告-整理'!AD:AD,MATCH(产品建议!A85,'产品报告-整理'!W:W,0)),""),(IFERROR(VALUE(HLOOKUP(P$2,'2.源数据-产品分析-全商品'!N$6:N$1000,ROW()-1,0)),"")))</f>
        <v/>
      </c>
      <c r="Q85" s="5" t="str">
        <f>IF($Q$2='产品报告-整理'!$AG$1,IFERROR(INDEX('产品报告-整理'!AO:AO,MATCH(产品建议!A85,'产品报告-整理'!AH:AH,0)),""),(IFERROR(VALUE(HLOOKUP(Q$2,'2.源数据-产品分析-全商品'!O$6:O$1000,ROW()-1,0)),"")))</f>
        <v/>
      </c>
      <c r="R85" s="5" t="str">
        <f>IF($R$2='产品报告-整理'!$AR$1,IFERROR(INDEX('产品报告-整理'!AZ:AZ,MATCH(产品建议!A85,'产品报告-整理'!AS:AS,0)),""),(IFERROR(VALUE(HLOOKUP(R$2,'2.源数据-产品分析-全商品'!P$6:P$1000,ROW()-1,0)),"")))</f>
        <v/>
      </c>
      <c r="S85" s="5" t="str">
        <f>IF($S$2='产品报告-整理'!$BC$1,IFERROR(INDEX('产品报告-整理'!BK:BK,MATCH(产品建议!A85,'产品报告-整理'!BD:BD,0)),""),(IFERROR(VALUE(HLOOKUP(S$2,'2.源数据-产品分析-全商品'!Q$6:Q$1000,ROW()-1,0)),"")))</f>
        <v/>
      </c>
      <c r="T85" s="5" t="str">
        <f>IFERROR(HLOOKUP("产品负责人",'2.源数据-产品分析-全商品'!R$6:R$1000,ROW()-1,0),"")</f>
        <v/>
      </c>
      <c r="U85" s="5" t="str">
        <f>IFERROR(VALUE(HLOOKUP(U$2,'2.源数据-产品分析-全商品'!S$6:S$1000,ROW()-1,0)),"")</f>
        <v/>
      </c>
      <c r="V85" s="5" t="str">
        <f>IFERROR(VALUE(HLOOKUP(V$2,'2.源数据-产品分析-全商品'!T$6:T$1000,ROW()-1,0)),"")</f>
        <v/>
      </c>
      <c r="W85" s="5" t="str">
        <f>IF(OR($A$3=""),"",IF(OR($W$2="优爆品"),(IF(COUNTIF('2-2.源数据-产品分析-优品'!A:A,产品建议!A85)&gt;0,"是","")&amp;IF(COUNTIF('2-3.源数据-产品分析-爆品'!A:A,产品建议!A85)&gt;0,"是","")),IF(OR($W$2="P4P点击量"),((IFERROR(INDEX('产品报告-整理'!D:D,MATCH(产品建议!A85,'产品报告-整理'!A:A,0)),""))),((IF(COUNTIF('2-2.源数据-产品分析-优品'!A:A,产品建议!A85)&gt;0,"是",""))))))</f>
        <v/>
      </c>
      <c r="X85" s="5" t="str">
        <f>IF(OR($A$3=""),"",IF(OR($W$2="优爆品"),((IFERROR(INDEX('产品报告-整理'!D:D,MATCH(产品建议!A85,'产品报告-整理'!A:A,0)),"")&amp;" → "&amp;(IFERROR(TEXT(INDEX('产品报告-整理'!D:D,MATCH(产品建议!A85,'产品报告-整理'!A:A,0))/G85,"0%"),"")))),IF(OR($W$2="P4P点击量"),((IF($W$2="P4P点击量",IFERROR(TEXT(W85/G85,"0%"),"")))),(((IF(COUNTIF('2-3.源数据-产品分析-爆品'!A:A,产品建议!A85)&gt;0,"是","")))))))</f>
        <v/>
      </c>
      <c r="Y85" s="9" t="str">
        <f>IF(AND($Y$2="直通车总消费",'产品报告-整理'!$BN$1="推荐广告"),IFERROR(INDEX('产品报告-整理'!H:H,MATCH(产品建议!A85,'产品报告-整理'!A:A,0)),0)+IFERROR(INDEX('产品报告-整理'!BV:BV,MATCH(产品建议!A85,'产品报告-整理'!BO:BO,0)),0),IFERROR(INDEX('产品报告-整理'!H:H,MATCH(产品建议!A85,'产品报告-整理'!A:A,0)),0))</f>
        <v/>
      </c>
      <c r="Z85" s="9" t="str">
        <f t="shared" si="6"/>
        <v/>
      </c>
      <c r="AA85" s="5" t="str">
        <f t="shared" si="4"/>
        <v/>
      </c>
      <c r="AB85" s="5" t="str">
        <f t="shared" si="5"/>
        <v/>
      </c>
      <c r="AC85" s="9"/>
      <c r="AD85" s="15" t="str">
        <f>IF($AD$1="  ",IFERROR(IF(AND(Y85="未推广",L85&gt;0),"加入P4P推广 ","")&amp;IF(AND(OR(W85="是",X85="是"),Y85=0),"优爆品加推广 ","")&amp;IF(AND(C85="N",L85&gt;0),"增加橱窗绑定 ","")&amp;IF(AND(OR(Z85&gt;$Z$1*4.5,AB85&gt;$AB$1*4.5),Y85&lt;&gt;0,Y85&gt;$AB$1*2,G85&gt;($G$1/$L$1)*1),"放弃P4P推广 ","")&amp;IF(AND(AB85&gt;$AB$1*1.2,AB85&lt;$AB$1*4.5,Y85&gt;0),"优化询盘成本 ","")&amp;IF(AND(Z85&gt;$Z$1*1.2,Z85&lt;$Z$1*4.5,Y85&gt;0),"优化商机成本 ","")&amp;IF(AND(Y85&lt;&gt;0,L85&gt;0,AB85&lt;$AB$1*1.2),"加大询盘获取 ","")&amp;IF(AND(Y85&lt;&gt;0,K85&gt;0,Z85&lt;$Z$1*1.2),"加大商机获取 ","")&amp;IF(AND(L85=0,C85="Y",G85&gt;($G$1/$L$1*1.5)),"解绑橱窗绑定 ",""),"请去左表粘贴源数据"),"")</f>
        <v/>
      </c>
      <c r="AE85" s="9"/>
      <c r="AF85" s="9"/>
      <c r="AG85" s="9"/>
      <c r="AH85" s="9"/>
      <c r="AI85" s="17"/>
      <c r="AJ85" s="17"/>
      <c r="AK85" s="17"/>
    </row>
    <row r="86" spans="1:37">
      <c r="A86" s="5" t="str">
        <f>IFERROR(HLOOKUP(A$2,'2.源数据-产品分析-全商品'!A$6:A$1000,ROW()-1,0),"")</f>
        <v/>
      </c>
      <c r="B86" s="5" t="str">
        <f>IFERROR(HLOOKUP(B$2,'2.源数据-产品分析-全商品'!B$6:B$1000,ROW()-1,0),"")</f>
        <v/>
      </c>
      <c r="C86" s="5" t="str">
        <f>CLEAN(IFERROR(HLOOKUP(C$2,'2.源数据-产品分析-全商品'!C$6:C$1000,ROW()-1,0),""))</f>
        <v/>
      </c>
      <c r="D86" s="5" t="str">
        <f>IFERROR(HLOOKUP(D$2,'2.源数据-产品分析-全商品'!D$6:D$1000,ROW()-1,0),"")</f>
        <v/>
      </c>
      <c r="E86" s="5" t="str">
        <f>IFERROR(HLOOKUP(E$2,'2.源数据-产品分析-全商品'!E$6:E$1000,ROW()-1,0),"")</f>
        <v/>
      </c>
      <c r="F86" s="5" t="str">
        <f>IFERROR(VALUE(HLOOKUP(F$2,'2.源数据-产品分析-全商品'!F$6:F$1000,ROW()-1,0)),"")</f>
        <v/>
      </c>
      <c r="G86" s="5" t="str">
        <f>IFERROR(VALUE(HLOOKUP(G$2,'2.源数据-产品分析-全商品'!G$6:G$1000,ROW()-1,0)),"")</f>
        <v/>
      </c>
      <c r="H86" s="5" t="str">
        <f>IFERROR(HLOOKUP(H$2,'2.源数据-产品分析-全商品'!H$6:H$1000,ROW()-1,0),"")</f>
        <v/>
      </c>
      <c r="I86" s="5" t="str">
        <f>IFERROR(VALUE(HLOOKUP(I$2,'2.源数据-产品分析-全商品'!I$6:I$1000,ROW()-1,0)),"")</f>
        <v/>
      </c>
      <c r="J86" s="60" t="str">
        <f>IFERROR(IF($J$2="","",INDEX('产品报告-整理'!G:G,MATCH(产品建议!A86,'产品报告-整理'!A:A,0))),"")</f>
        <v/>
      </c>
      <c r="K86" s="5" t="str">
        <f>IFERROR(IF($K$2="","",VALUE(INDEX('产品报告-整理'!E:E,MATCH(产品建议!A86,'产品报告-整理'!A:A,0)))),0)</f>
        <v/>
      </c>
      <c r="L86" s="5" t="str">
        <f>IFERROR(VALUE(HLOOKUP(L$2,'2.源数据-产品分析-全商品'!J$6:J$1000,ROW()-1,0)),"")</f>
        <v/>
      </c>
      <c r="M86" s="5" t="str">
        <f>IFERROR(VALUE(HLOOKUP(M$2,'2.源数据-产品分析-全商品'!K$6:K$1000,ROW()-1,0)),"")</f>
        <v/>
      </c>
      <c r="N86" s="5" t="str">
        <f>IFERROR(HLOOKUP(N$2,'2.源数据-产品分析-全商品'!L$6:L$1000,ROW()-1,0),"")</f>
        <v/>
      </c>
      <c r="O86" s="5" t="str">
        <f>IF($O$2='产品报告-整理'!$K$1,IFERROR(INDEX('产品报告-整理'!S:S,MATCH(产品建议!A86,'产品报告-整理'!L:L,0)),""),(IFERROR(VALUE(HLOOKUP(O$2,'2.源数据-产品分析-全商品'!M$6:M$1000,ROW()-1,0)),"")))</f>
        <v/>
      </c>
      <c r="P86" s="5" t="str">
        <f>IF($P$2='产品报告-整理'!$V$1,IFERROR(INDEX('产品报告-整理'!AD:AD,MATCH(产品建议!A86,'产品报告-整理'!W:W,0)),""),(IFERROR(VALUE(HLOOKUP(P$2,'2.源数据-产品分析-全商品'!N$6:N$1000,ROW()-1,0)),"")))</f>
        <v/>
      </c>
      <c r="Q86" s="5" t="str">
        <f>IF($Q$2='产品报告-整理'!$AG$1,IFERROR(INDEX('产品报告-整理'!AO:AO,MATCH(产品建议!A86,'产品报告-整理'!AH:AH,0)),""),(IFERROR(VALUE(HLOOKUP(Q$2,'2.源数据-产品分析-全商品'!O$6:O$1000,ROW()-1,0)),"")))</f>
        <v/>
      </c>
      <c r="R86" s="5" t="str">
        <f>IF($R$2='产品报告-整理'!$AR$1,IFERROR(INDEX('产品报告-整理'!AZ:AZ,MATCH(产品建议!A86,'产品报告-整理'!AS:AS,0)),""),(IFERROR(VALUE(HLOOKUP(R$2,'2.源数据-产品分析-全商品'!P$6:P$1000,ROW()-1,0)),"")))</f>
        <v/>
      </c>
      <c r="S86" s="5" t="str">
        <f>IF($S$2='产品报告-整理'!$BC$1,IFERROR(INDEX('产品报告-整理'!BK:BK,MATCH(产品建议!A86,'产品报告-整理'!BD:BD,0)),""),(IFERROR(VALUE(HLOOKUP(S$2,'2.源数据-产品分析-全商品'!Q$6:Q$1000,ROW()-1,0)),"")))</f>
        <v/>
      </c>
      <c r="T86" s="5" t="str">
        <f>IFERROR(HLOOKUP("产品负责人",'2.源数据-产品分析-全商品'!R$6:R$1000,ROW()-1,0),"")</f>
        <v/>
      </c>
      <c r="U86" s="5" t="str">
        <f>IFERROR(VALUE(HLOOKUP(U$2,'2.源数据-产品分析-全商品'!S$6:S$1000,ROW()-1,0)),"")</f>
        <v/>
      </c>
      <c r="V86" s="5" t="str">
        <f>IFERROR(VALUE(HLOOKUP(V$2,'2.源数据-产品分析-全商品'!T$6:T$1000,ROW()-1,0)),"")</f>
        <v/>
      </c>
      <c r="W86" s="5" t="str">
        <f>IF(OR($A$3=""),"",IF(OR($W$2="优爆品"),(IF(COUNTIF('2-2.源数据-产品分析-优品'!A:A,产品建议!A86)&gt;0,"是","")&amp;IF(COUNTIF('2-3.源数据-产品分析-爆品'!A:A,产品建议!A86)&gt;0,"是","")),IF(OR($W$2="P4P点击量"),((IFERROR(INDEX('产品报告-整理'!D:D,MATCH(产品建议!A86,'产品报告-整理'!A:A,0)),""))),((IF(COUNTIF('2-2.源数据-产品分析-优品'!A:A,产品建议!A86)&gt;0,"是",""))))))</f>
        <v/>
      </c>
      <c r="X86" s="5" t="str">
        <f>IF(OR($A$3=""),"",IF(OR($W$2="优爆品"),((IFERROR(INDEX('产品报告-整理'!D:D,MATCH(产品建议!A86,'产品报告-整理'!A:A,0)),"")&amp;" → "&amp;(IFERROR(TEXT(INDEX('产品报告-整理'!D:D,MATCH(产品建议!A86,'产品报告-整理'!A:A,0))/G86,"0%"),"")))),IF(OR($W$2="P4P点击量"),((IF($W$2="P4P点击量",IFERROR(TEXT(W86/G86,"0%"),"")))),(((IF(COUNTIF('2-3.源数据-产品分析-爆品'!A:A,产品建议!A86)&gt;0,"是","")))))))</f>
        <v/>
      </c>
      <c r="Y86" s="9" t="str">
        <f>IF(AND($Y$2="直通车总消费",'产品报告-整理'!$BN$1="推荐广告"),IFERROR(INDEX('产品报告-整理'!H:H,MATCH(产品建议!A86,'产品报告-整理'!A:A,0)),0)+IFERROR(INDEX('产品报告-整理'!BV:BV,MATCH(产品建议!A86,'产品报告-整理'!BO:BO,0)),0),IFERROR(INDEX('产品报告-整理'!H:H,MATCH(产品建议!A86,'产品报告-整理'!A:A,0)),0))</f>
        <v/>
      </c>
      <c r="Z86" s="9" t="str">
        <f t="shared" si="6"/>
        <v/>
      </c>
      <c r="AA86" s="5" t="str">
        <f t="shared" si="4"/>
        <v/>
      </c>
      <c r="AB86" s="5" t="str">
        <f t="shared" si="5"/>
        <v/>
      </c>
      <c r="AC86" s="9"/>
      <c r="AD86" s="15" t="str">
        <f>IF($AD$1="  ",IFERROR(IF(AND(Y86="未推广",L86&gt;0),"加入P4P推广 ","")&amp;IF(AND(OR(W86="是",X86="是"),Y86=0),"优爆品加推广 ","")&amp;IF(AND(C86="N",L86&gt;0),"增加橱窗绑定 ","")&amp;IF(AND(OR(Z86&gt;$Z$1*4.5,AB86&gt;$AB$1*4.5),Y86&lt;&gt;0,Y86&gt;$AB$1*2,G86&gt;($G$1/$L$1)*1),"放弃P4P推广 ","")&amp;IF(AND(AB86&gt;$AB$1*1.2,AB86&lt;$AB$1*4.5,Y86&gt;0),"优化询盘成本 ","")&amp;IF(AND(Z86&gt;$Z$1*1.2,Z86&lt;$Z$1*4.5,Y86&gt;0),"优化商机成本 ","")&amp;IF(AND(Y86&lt;&gt;0,L86&gt;0,AB86&lt;$AB$1*1.2),"加大询盘获取 ","")&amp;IF(AND(Y86&lt;&gt;0,K86&gt;0,Z86&lt;$Z$1*1.2),"加大商机获取 ","")&amp;IF(AND(L86=0,C86="Y",G86&gt;($G$1/$L$1*1.5)),"解绑橱窗绑定 ",""),"请去左表粘贴源数据"),"")</f>
        <v/>
      </c>
      <c r="AE86" s="9"/>
      <c r="AF86" s="9"/>
      <c r="AG86" s="9"/>
      <c r="AH86" s="9"/>
      <c r="AI86" s="17"/>
      <c r="AJ86" s="17"/>
      <c r="AK86" s="17"/>
    </row>
    <row r="87" spans="1:37">
      <c r="A87" s="5" t="str">
        <f>IFERROR(HLOOKUP(A$2,'2.源数据-产品分析-全商品'!A$6:A$1000,ROW()-1,0),"")</f>
        <v/>
      </c>
      <c r="B87" s="5" t="str">
        <f>IFERROR(HLOOKUP(B$2,'2.源数据-产品分析-全商品'!B$6:B$1000,ROW()-1,0),"")</f>
        <v/>
      </c>
      <c r="C87" s="5" t="str">
        <f>CLEAN(IFERROR(HLOOKUP(C$2,'2.源数据-产品分析-全商品'!C$6:C$1000,ROW()-1,0),""))</f>
        <v/>
      </c>
      <c r="D87" s="5" t="str">
        <f>IFERROR(HLOOKUP(D$2,'2.源数据-产品分析-全商品'!D$6:D$1000,ROW()-1,0),"")</f>
        <v/>
      </c>
      <c r="E87" s="5" t="str">
        <f>IFERROR(HLOOKUP(E$2,'2.源数据-产品分析-全商品'!E$6:E$1000,ROW()-1,0),"")</f>
        <v/>
      </c>
      <c r="F87" s="5" t="str">
        <f>IFERROR(VALUE(HLOOKUP(F$2,'2.源数据-产品分析-全商品'!F$6:F$1000,ROW()-1,0)),"")</f>
        <v/>
      </c>
      <c r="G87" s="5" t="str">
        <f>IFERROR(VALUE(HLOOKUP(G$2,'2.源数据-产品分析-全商品'!G$6:G$1000,ROW()-1,0)),"")</f>
        <v/>
      </c>
      <c r="H87" s="5" t="str">
        <f>IFERROR(HLOOKUP(H$2,'2.源数据-产品分析-全商品'!H$6:H$1000,ROW()-1,0),"")</f>
        <v/>
      </c>
      <c r="I87" s="5" t="str">
        <f>IFERROR(VALUE(HLOOKUP(I$2,'2.源数据-产品分析-全商品'!I$6:I$1000,ROW()-1,0)),"")</f>
        <v/>
      </c>
      <c r="J87" s="60" t="str">
        <f>IFERROR(IF($J$2="","",INDEX('产品报告-整理'!G:G,MATCH(产品建议!A87,'产品报告-整理'!A:A,0))),"")</f>
        <v/>
      </c>
      <c r="K87" s="5" t="str">
        <f>IFERROR(IF($K$2="","",VALUE(INDEX('产品报告-整理'!E:E,MATCH(产品建议!A87,'产品报告-整理'!A:A,0)))),0)</f>
        <v/>
      </c>
      <c r="L87" s="5" t="str">
        <f>IFERROR(VALUE(HLOOKUP(L$2,'2.源数据-产品分析-全商品'!J$6:J$1000,ROW()-1,0)),"")</f>
        <v/>
      </c>
      <c r="M87" s="5" t="str">
        <f>IFERROR(VALUE(HLOOKUP(M$2,'2.源数据-产品分析-全商品'!K$6:K$1000,ROW()-1,0)),"")</f>
        <v/>
      </c>
      <c r="N87" s="5" t="str">
        <f>IFERROR(HLOOKUP(N$2,'2.源数据-产品分析-全商品'!L$6:L$1000,ROW()-1,0),"")</f>
        <v/>
      </c>
      <c r="O87" s="5" t="str">
        <f>IF($O$2='产品报告-整理'!$K$1,IFERROR(INDEX('产品报告-整理'!S:S,MATCH(产品建议!A87,'产品报告-整理'!L:L,0)),""),(IFERROR(VALUE(HLOOKUP(O$2,'2.源数据-产品分析-全商品'!M$6:M$1000,ROW()-1,0)),"")))</f>
        <v/>
      </c>
      <c r="P87" s="5" t="str">
        <f>IF($P$2='产品报告-整理'!$V$1,IFERROR(INDEX('产品报告-整理'!AD:AD,MATCH(产品建议!A87,'产品报告-整理'!W:W,0)),""),(IFERROR(VALUE(HLOOKUP(P$2,'2.源数据-产品分析-全商品'!N$6:N$1000,ROW()-1,0)),"")))</f>
        <v/>
      </c>
      <c r="Q87" s="5" t="str">
        <f>IF($Q$2='产品报告-整理'!$AG$1,IFERROR(INDEX('产品报告-整理'!AO:AO,MATCH(产品建议!A87,'产品报告-整理'!AH:AH,0)),""),(IFERROR(VALUE(HLOOKUP(Q$2,'2.源数据-产品分析-全商品'!O$6:O$1000,ROW()-1,0)),"")))</f>
        <v/>
      </c>
      <c r="R87" s="5" t="str">
        <f>IF($R$2='产品报告-整理'!$AR$1,IFERROR(INDEX('产品报告-整理'!AZ:AZ,MATCH(产品建议!A87,'产品报告-整理'!AS:AS,0)),""),(IFERROR(VALUE(HLOOKUP(R$2,'2.源数据-产品分析-全商品'!P$6:P$1000,ROW()-1,0)),"")))</f>
        <v/>
      </c>
      <c r="S87" s="5" t="str">
        <f>IF($S$2='产品报告-整理'!$BC$1,IFERROR(INDEX('产品报告-整理'!BK:BK,MATCH(产品建议!A87,'产品报告-整理'!BD:BD,0)),""),(IFERROR(VALUE(HLOOKUP(S$2,'2.源数据-产品分析-全商品'!Q$6:Q$1000,ROW()-1,0)),"")))</f>
        <v/>
      </c>
      <c r="T87" s="5" t="str">
        <f>IFERROR(HLOOKUP("产品负责人",'2.源数据-产品分析-全商品'!R$6:R$1000,ROW()-1,0),"")</f>
        <v/>
      </c>
      <c r="U87" s="5" t="str">
        <f>IFERROR(VALUE(HLOOKUP(U$2,'2.源数据-产品分析-全商品'!S$6:S$1000,ROW()-1,0)),"")</f>
        <v/>
      </c>
      <c r="V87" s="5" t="str">
        <f>IFERROR(VALUE(HLOOKUP(V$2,'2.源数据-产品分析-全商品'!T$6:T$1000,ROW()-1,0)),"")</f>
        <v/>
      </c>
      <c r="W87" s="5" t="str">
        <f>IF(OR($A$3=""),"",IF(OR($W$2="优爆品"),(IF(COUNTIF('2-2.源数据-产品分析-优品'!A:A,产品建议!A87)&gt;0,"是","")&amp;IF(COUNTIF('2-3.源数据-产品分析-爆品'!A:A,产品建议!A87)&gt;0,"是","")),IF(OR($W$2="P4P点击量"),((IFERROR(INDEX('产品报告-整理'!D:D,MATCH(产品建议!A87,'产品报告-整理'!A:A,0)),""))),((IF(COUNTIF('2-2.源数据-产品分析-优品'!A:A,产品建议!A87)&gt;0,"是",""))))))</f>
        <v/>
      </c>
      <c r="X87" s="5" t="str">
        <f>IF(OR($A$3=""),"",IF(OR($W$2="优爆品"),((IFERROR(INDEX('产品报告-整理'!D:D,MATCH(产品建议!A87,'产品报告-整理'!A:A,0)),"")&amp;" → "&amp;(IFERROR(TEXT(INDEX('产品报告-整理'!D:D,MATCH(产品建议!A87,'产品报告-整理'!A:A,0))/G87,"0%"),"")))),IF(OR($W$2="P4P点击量"),((IF($W$2="P4P点击量",IFERROR(TEXT(W87/G87,"0%"),"")))),(((IF(COUNTIF('2-3.源数据-产品分析-爆品'!A:A,产品建议!A87)&gt;0,"是","")))))))</f>
        <v/>
      </c>
      <c r="Y87" s="9" t="str">
        <f>IF(AND($Y$2="直通车总消费",'产品报告-整理'!$BN$1="推荐广告"),IFERROR(INDEX('产品报告-整理'!H:H,MATCH(产品建议!A87,'产品报告-整理'!A:A,0)),0)+IFERROR(INDEX('产品报告-整理'!BV:BV,MATCH(产品建议!A87,'产品报告-整理'!BO:BO,0)),0),IFERROR(INDEX('产品报告-整理'!H:H,MATCH(产品建议!A87,'产品报告-整理'!A:A,0)),0))</f>
        <v/>
      </c>
      <c r="Z87" s="9" t="str">
        <f t="shared" si="6"/>
        <v/>
      </c>
      <c r="AA87" s="5" t="str">
        <f t="shared" si="4"/>
        <v/>
      </c>
      <c r="AB87" s="5" t="str">
        <f t="shared" si="5"/>
        <v/>
      </c>
      <c r="AC87" s="9"/>
      <c r="AD87" s="15" t="str">
        <f>IF($AD$1="  ",IFERROR(IF(AND(Y87="未推广",L87&gt;0),"加入P4P推广 ","")&amp;IF(AND(OR(W87="是",X87="是"),Y87=0),"优爆品加推广 ","")&amp;IF(AND(C87="N",L87&gt;0),"增加橱窗绑定 ","")&amp;IF(AND(OR(Z87&gt;$Z$1*4.5,AB87&gt;$AB$1*4.5),Y87&lt;&gt;0,Y87&gt;$AB$1*2,G87&gt;($G$1/$L$1)*1),"放弃P4P推广 ","")&amp;IF(AND(AB87&gt;$AB$1*1.2,AB87&lt;$AB$1*4.5,Y87&gt;0),"优化询盘成本 ","")&amp;IF(AND(Z87&gt;$Z$1*1.2,Z87&lt;$Z$1*4.5,Y87&gt;0),"优化商机成本 ","")&amp;IF(AND(Y87&lt;&gt;0,L87&gt;0,AB87&lt;$AB$1*1.2),"加大询盘获取 ","")&amp;IF(AND(Y87&lt;&gt;0,K87&gt;0,Z87&lt;$Z$1*1.2),"加大商机获取 ","")&amp;IF(AND(L87=0,C87="Y",G87&gt;($G$1/$L$1*1.5)),"解绑橱窗绑定 ",""),"请去左表粘贴源数据"),"")</f>
        <v/>
      </c>
      <c r="AE87" s="9"/>
      <c r="AF87" s="9"/>
      <c r="AG87" s="9"/>
      <c r="AH87" s="9"/>
      <c r="AI87" s="17"/>
      <c r="AJ87" s="17"/>
      <c r="AK87" s="17"/>
    </row>
    <row r="88" spans="1:37">
      <c r="A88" s="5" t="str">
        <f>IFERROR(HLOOKUP(A$2,'2.源数据-产品分析-全商品'!A$6:A$1000,ROW()-1,0),"")</f>
        <v/>
      </c>
      <c r="B88" s="5" t="str">
        <f>IFERROR(HLOOKUP(B$2,'2.源数据-产品分析-全商品'!B$6:B$1000,ROW()-1,0),"")</f>
        <v/>
      </c>
      <c r="C88" s="5" t="str">
        <f>CLEAN(IFERROR(HLOOKUP(C$2,'2.源数据-产品分析-全商品'!C$6:C$1000,ROW()-1,0),""))</f>
        <v/>
      </c>
      <c r="D88" s="5" t="str">
        <f>IFERROR(HLOOKUP(D$2,'2.源数据-产品分析-全商品'!D$6:D$1000,ROW()-1,0),"")</f>
        <v/>
      </c>
      <c r="E88" s="5" t="str">
        <f>IFERROR(HLOOKUP(E$2,'2.源数据-产品分析-全商品'!E$6:E$1000,ROW()-1,0),"")</f>
        <v/>
      </c>
      <c r="F88" s="5" t="str">
        <f>IFERROR(VALUE(HLOOKUP(F$2,'2.源数据-产品分析-全商品'!F$6:F$1000,ROW()-1,0)),"")</f>
        <v/>
      </c>
      <c r="G88" s="5" t="str">
        <f>IFERROR(VALUE(HLOOKUP(G$2,'2.源数据-产品分析-全商品'!G$6:G$1000,ROW()-1,0)),"")</f>
        <v/>
      </c>
      <c r="H88" s="5" t="str">
        <f>IFERROR(HLOOKUP(H$2,'2.源数据-产品分析-全商品'!H$6:H$1000,ROW()-1,0),"")</f>
        <v/>
      </c>
      <c r="I88" s="5" t="str">
        <f>IFERROR(VALUE(HLOOKUP(I$2,'2.源数据-产品分析-全商品'!I$6:I$1000,ROW()-1,0)),"")</f>
        <v/>
      </c>
      <c r="J88" s="60" t="str">
        <f>IFERROR(IF($J$2="","",INDEX('产品报告-整理'!G:G,MATCH(产品建议!A88,'产品报告-整理'!A:A,0))),"")</f>
        <v/>
      </c>
      <c r="K88" s="5" t="str">
        <f>IFERROR(IF($K$2="","",VALUE(INDEX('产品报告-整理'!E:E,MATCH(产品建议!A88,'产品报告-整理'!A:A,0)))),0)</f>
        <v/>
      </c>
      <c r="L88" s="5" t="str">
        <f>IFERROR(VALUE(HLOOKUP(L$2,'2.源数据-产品分析-全商品'!J$6:J$1000,ROW()-1,0)),"")</f>
        <v/>
      </c>
      <c r="M88" s="5" t="str">
        <f>IFERROR(VALUE(HLOOKUP(M$2,'2.源数据-产品分析-全商品'!K$6:K$1000,ROW()-1,0)),"")</f>
        <v/>
      </c>
      <c r="N88" s="5" t="str">
        <f>IFERROR(HLOOKUP(N$2,'2.源数据-产品分析-全商品'!L$6:L$1000,ROW()-1,0),"")</f>
        <v/>
      </c>
      <c r="O88" s="5" t="str">
        <f>IF($O$2='产品报告-整理'!$K$1,IFERROR(INDEX('产品报告-整理'!S:S,MATCH(产品建议!A88,'产品报告-整理'!L:L,0)),""),(IFERROR(VALUE(HLOOKUP(O$2,'2.源数据-产品分析-全商品'!M$6:M$1000,ROW()-1,0)),"")))</f>
        <v/>
      </c>
      <c r="P88" s="5" t="str">
        <f>IF($P$2='产品报告-整理'!$V$1,IFERROR(INDEX('产品报告-整理'!AD:AD,MATCH(产品建议!A88,'产品报告-整理'!W:W,0)),""),(IFERROR(VALUE(HLOOKUP(P$2,'2.源数据-产品分析-全商品'!N$6:N$1000,ROW()-1,0)),"")))</f>
        <v/>
      </c>
      <c r="Q88" s="5" t="str">
        <f>IF($Q$2='产品报告-整理'!$AG$1,IFERROR(INDEX('产品报告-整理'!AO:AO,MATCH(产品建议!A88,'产品报告-整理'!AH:AH,0)),""),(IFERROR(VALUE(HLOOKUP(Q$2,'2.源数据-产品分析-全商品'!O$6:O$1000,ROW()-1,0)),"")))</f>
        <v/>
      </c>
      <c r="R88" s="5" t="str">
        <f>IF($R$2='产品报告-整理'!$AR$1,IFERROR(INDEX('产品报告-整理'!AZ:AZ,MATCH(产品建议!A88,'产品报告-整理'!AS:AS,0)),""),(IFERROR(VALUE(HLOOKUP(R$2,'2.源数据-产品分析-全商品'!P$6:P$1000,ROW()-1,0)),"")))</f>
        <v/>
      </c>
      <c r="S88" s="5" t="str">
        <f>IF($S$2='产品报告-整理'!$BC$1,IFERROR(INDEX('产品报告-整理'!BK:BK,MATCH(产品建议!A88,'产品报告-整理'!BD:BD,0)),""),(IFERROR(VALUE(HLOOKUP(S$2,'2.源数据-产品分析-全商品'!Q$6:Q$1000,ROW()-1,0)),"")))</f>
        <v/>
      </c>
      <c r="T88" s="5" t="str">
        <f>IFERROR(HLOOKUP("产品负责人",'2.源数据-产品分析-全商品'!R$6:R$1000,ROW()-1,0),"")</f>
        <v/>
      </c>
      <c r="U88" s="5" t="str">
        <f>IFERROR(VALUE(HLOOKUP(U$2,'2.源数据-产品分析-全商品'!S$6:S$1000,ROW()-1,0)),"")</f>
        <v/>
      </c>
      <c r="V88" s="5" t="str">
        <f>IFERROR(VALUE(HLOOKUP(V$2,'2.源数据-产品分析-全商品'!T$6:T$1000,ROW()-1,0)),"")</f>
        <v/>
      </c>
      <c r="W88" s="5" t="str">
        <f>IF(OR($A$3=""),"",IF(OR($W$2="优爆品"),(IF(COUNTIF('2-2.源数据-产品分析-优品'!A:A,产品建议!A88)&gt;0,"是","")&amp;IF(COUNTIF('2-3.源数据-产品分析-爆品'!A:A,产品建议!A88)&gt;0,"是","")),IF(OR($W$2="P4P点击量"),((IFERROR(INDEX('产品报告-整理'!D:D,MATCH(产品建议!A88,'产品报告-整理'!A:A,0)),""))),((IF(COUNTIF('2-2.源数据-产品分析-优品'!A:A,产品建议!A88)&gt;0,"是",""))))))</f>
        <v/>
      </c>
      <c r="X88" s="5" t="str">
        <f>IF(OR($A$3=""),"",IF(OR($W$2="优爆品"),((IFERROR(INDEX('产品报告-整理'!D:D,MATCH(产品建议!A88,'产品报告-整理'!A:A,0)),"")&amp;" → "&amp;(IFERROR(TEXT(INDEX('产品报告-整理'!D:D,MATCH(产品建议!A88,'产品报告-整理'!A:A,0))/G88,"0%"),"")))),IF(OR($W$2="P4P点击量"),((IF($W$2="P4P点击量",IFERROR(TEXT(W88/G88,"0%"),"")))),(((IF(COUNTIF('2-3.源数据-产品分析-爆品'!A:A,产品建议!A88)&gt;0,"是","")))))))</f>
        <v/>
      </c>
      <c r="Y88" s="9" t="str">
        <f>IF(AND($Y$2="直通车总消费",'产品报告-整理'!$BN$1="推荐广告"),IFERROR(INDEX('产品报告-整理'!H:H,MATCH(产品建议!A88,'产品报告-整理'!A:A,0)),0)+IFERROR(INDEX('产品报告-整理'!BV:BV,MATCH(产品建议!A88,'产品报告-整理'!BO:BO,0)),0),IFERROR(INDEX('产品报告-整理'!H:H,MATCH(产品建议!A88,'产品报告-整理'!A:A,0)),0))</f>
        <v/>
      </c>
      <c r="Z88" s="9" t="str">
        <f t="shared" si="6"/>
        <v/>
      </c>
      <c r="AA88" s="5" t="str">
        <f t="shared" si="4"/>
        <v/>
      </c>
      <c r="AB88" s="5" t="str">
        <f t="shared" si="5"/>
        <v/>
      </c>
      <c r="AC88" s="9"/>
      <c r="AD88" s="15" t="str">
        <f>IF($AD$1="  ",IFERROR(IF(AND(Y88="未推广",L88&gt;0),"加入P4P推广 ","")&amp;IF(AND(OR(W88="是",X88="是"),Y88=0),"优爆品加推广 ","")&amp;IF(AND(C88="N",L88&gt;0),"增加橱窗绑定 ","")&amp;IF(AND(OR(Z88&gt;$Z$1*4.5,AB88&gt;$AB$1*4.5),Y88&lt;&gt;0,Y88&gt;$AB$1*2,G88&gt;($G$1/$L$1)*1),"放弃P4P推广 ","")&amp;IF(AND(AB88&gt;$AB$1*1.2,AB88&lt;$AB$1*4.5,Y88&gt;0),"优化询盘成本 ","")&amp;IF(AND(Z88&gt;$Z$1*1.2,Z88&lt;$Z$1*4.5,Y88&gt;0),"优化商机成本 ","")&amp;IF(AND(Y88&lt;&gt;0,L88&gt;0,AB88&lt;$AB$1*1.2),"加大询盘获取 ","")&amp;IF(AND(Y88&lt;&gt;0,K88&gt;0,Z88&lt;$Z$1*1.2),"加大商机获取 ","")&amp;IF(AND(L88=0,C88="Y",G88&gt;($G$1/$L$1*1.5)),"解绑橱窗绑定 ",""),"请去左表粘贴源数据"),"")</f>
        <v/>
      </c>
      <c r="AE88" s="9"/>
      <c r="AF88" s="9"/>
      <c r="AG88" s="9"/>
      <c r="AH88" s="9"/>
      <c r="AI88" s="17"/>
      <c r="AJ88" s="17"/>
      <c r="AK88" s="17"/>
    </row>
    <row r="89" spans="1:37">
      <c r="A89" s="5" t="str">
        <f>IFERROR(HLOOKUP(A$2,'2.源数据-产品分析-全商品'!A$6:A$1000,ROW()-1,0),"")</f>
        <v/>
      </c>
      <c r="B89" s="5" t="str">
        <f>IFERROR(HLOOKUP(B$2,'2.源数据-产品分析-全商品'!B$6:B$1000,ROW()-1,0),"")</f>
        <v/>
      </c>
      <c r="C89" s="5" t="str">
        <f>CLEAN(IFERROR(HLOOKUP(C$2,'2.源数据-产品分析-全商品'!C$6:C$1000,ROW()-1,0),""))</f>
        <v/>
      </c>
      <c r="D89" s="5" t="str">
        <f>IFERROR(HLOOKUP(D$2,'2.源数据-产品分析-全商品'!D$6:D$1000,ROW()-1,0),"")</f>
        <v/>
      </c>
      <c r="E89" s="5" t="str">
        <f>IFERROR(HLOOKUP(E$2,'2.源数据-产品分析-全商品'!E$6:E$1000,ROW()-1,0),"")</f>
        <v/>
      </c>
      <c r="F89" s="5" t="str">
        <f>IFERROR(VALUE(HLOOKUP(F$2,'2.源数据-产品分析-全商品'!F$6:F$1000,ROW()-1,0)),"")</f>
        <v/>
      </c>
      <c r="G89" s="5" t="str">
        <f>IFERROR(VALUE(HLOOKUP(G$2,'2.源数据-产品分析-全商品'!G$6:G$1000,ROW()-1,0)),"")</f>
        <v/>
      </c>
      <c r="H89" s="5" t="str">
        <f>IFERROR(HLOOKUP(H$2,'2.源数据-产品分析-全商品'!H$6:H$1000,ROW()-1,0),"")</f>
        <v/>
      </c>
      <c r="I89" s="5" t="str">
        <f>IFERROR(VALUE(HLOOKUP(I$2,'2.源数据-产品分析-全商品'!I$6:I$1000,ROW()-1,0)),"")</f>
        <v/>
      </c>
      <c r="J89" s="60" t="str">
        <f>IFERROR(IF($J$2="","",INDEX('产品报告-整理'!G:G,MATCH(产品建议!A89,'产品报告-整理'!A:A,0))),"")</f>
        <v/>
      </c>
      <c r="K89" s="5" t="str">
        <f>IFERROR(IF($K$2="","",VALUE(INDEX('产品报告-整理'!E:E,MATCH(产品建议!A89,'产品报告-整理'!A:A,0)))),0)</f>
        <v/>
      </c>
      <c r="L89" s="5" t="str">
        <f>IFERROR(VALUE(HLOOKUP(L$2,'2.源数据-产品分析-全商品'!J$6:J$1000,ROW()-1,0)),"")</f>
        <v/>
      </c>
      <c r="M89" s="5" t="str">
        <f>IFERROR(VALUE(HLOOKUP(M$2,'2.源数据-产品分析-全商品'!K$6:K$1000,ROW()-1,0)),"")</f>
        <v/>
      </c>
      <c r="N89" s="5" t="str">
        <f>IFERROR(HLOOKUP(N$2,'2.源数据-产品分析-全商品'!L$6:L$1000,ROW()-1,0),"")</f>
        <v/>
      </c>
      <c r="O89" s="5" t="str">
        <f>IF($O$2='产品报告-整理'!$K$1,IFERROR(INDEX('产品报告-整理'!S:S,MATCH(产品建议!A89,'产品报告-整理'!L:L,0)),""),(IFERROR(VALUE(HLOOKUP(O$2,'2.源数据-产品分析-全商品'!M$6:M$1000,ROW()-1,0)),"")))</f>
        <v/>
      </c>
      <c r="P89" s="5" t="str">
        <f>IF($P$2='产品报告-整理'!$V$1,IFERROR(INDEX('产品报告-整理'!AD:AD,MATCH(产品建议!A89,'产品报告-整理'!W:W,0)),""),(IFERROR(VALUE(HLOOKUP(P$2,'2.源数据-产品分析-全商品'!N$6:N$1000,ROW()-1,0)),"")))</f>
        <v/>
      </c>
      <c r="Q89" s="5" t="str">
        <f>IF($Q$2='产品报告-整理'!$AG$1,IFERROR(INDEX('产品报告-整理'!AO:AO,MATCH(产品建议!A89,'产品报告-整理'!AH:AH,0)),""),(IFERROR(VALUE(HLOOKUP(Q$2,'2.源数据-产品分析-全商品'!O$6:O$1000,ROW()-1,0)),"")))</f>
        <v/>
      </c>
      <c r="R89" s="5" t="str">
        <f>IF($R$2='产品报告-整理'!$AR$1,IFERROR(INDEX('产品报告-整理'!AZ:AZ,MATCH(产品建议!A89,'产品报告-整理'!AS:AS,0)),""),(IFERROR(VALUE(HLOOKUP(R$2,'2.源数据-产品分析-全商品'!P$6:P$1000,ROW()-1,0)),"")))</f>
        <v/>
      </c>
      <c r="S89" s="5" t="str">
        <f>IF($S$2='产品报告-整理'!$BC$1,IFERROR(INDEX('产品报告-整理'!BK:BK,MATCH(产品建议!A89,'产品报告-整理'!BD:BD,0)),""),(IFERROR(VALUE(HLOOKUP(S$2,'2.源数据-产品分析-全商品'!Q$6:Q$1000,ROW()-1,0)),"")))</f>
        <v/>
      </c>
      <c r="T89" s="5" t="str">
        <f>IFERROR(HLOOKUP("产品负责人",'2.源数据-产品分析-全商品'!R$6:R$1000,ROW()-1,0),"")</f>
        <v/>
      </c>
      <c r="U89" s="5" t="str">
        <f>IFERROR(VALUE(HLOOKUP(U$2,'2.源数据-产品分析-全商品'!S$6:S$1000,ROW()-1,0)),"")</f>
        <v/>
      </c>
      <c r="V89" s="5" t="str">
        <f>IFERROR(VALUE(HLOOKUP(V$2,'2.源数据-产品分析-全商品'!T$6:T$1000,ROW()-1,0)),"")</f>
        <v/>
      </c>
      <c r="W89" s="5" t="str">
        <f>IF(OR($A$3=""),"",IF(OR($W$2="优爆品"),(IF(COUNTIF('2-2.源数据-产品分析-优品'!A:A,产品建议!A89)&gt;0,"是","")&amp;IF(COUNTIF('2-3.源数据-产品分析-爆品'!A:A,产品建议!A89)&gt;0,"是","")),IF(OR($W$2="P4P点击量"),((IFERROR(INDEX('产品报告-整理'!D:D,MATCH(产品建议!A89,'产品报告-整理'!A:A,0)),""))),((IF(COUNTIF('2-2.源数据-产品分析-优品'!A:A,产品建议!A89)&gt;0,"是",""))))))</f>
        <v/>
      </c>
      <c r="X89" s="5" t="str">
        <f>IF(OR($A$3=""),"",IF(OR($W$2="优爆品"),((IFERROR(INDEX('产品报告-整理'!D:D,MATCH(产品建议!A89,'产品报告-整理'!A:A,0)),"")&amp;" → "&amp;(IFERROR(TEXT(INDEX('产品报告-整理'!D:D,MATCH(产品建议!A89,'产品报告-整理'!A:A,0))/G89,"0%"),"")))),IF(OR($W$2="P4P点击量"),((IF($W$2="P4P点击量",IFERROR(TEXT(W89/G89,"0%"),"")))),(((IF(COUNTIF('2-3.源数据-产品分析-爆品'!A:A,产品建议!A89)&gt;0,"是","")))))))</f>
        <v/>
      </c>
      <c r="Y89" s="9" t="str">
        <f>IF(AND($Y$2="直通车总消费",'产品报告-整理'!$BN$1="推荐广告"),IFERROR(INDEX('产品报告-整理'!H:H,MATCH(产品建议!A89,'产品报告-整理'!A:A,0)),0)+IFERROR(INDEX('产品报告-整理'!BV:BV,MATCH(产品建议!A89,'产品报告-整理'!BO:BO,0)),0),IFERROR(INDEX('产品报告-整理'!H:H,MATCH(产品建议!A89,'产品报告-整理'!A:A,0)),0))</f>
        <v/>
      </c>
      <c r="Z89" s="9" t="str">
        <f t="shared" si="6"/>
        <v/>
      </c>
      <c r="AA89" s="5" t="str">
        <f t="shared" si="4"/>
        <v/>
      </c>
      <c r="AB89" s="5" t="str">
        <f t="shared" si="5"/>
        <v/>
      </c>
      <c r="AC89" s="9"/>
      <c r="AD89" s="15" t="str">
        <f>IF($AD$1="  ",IFERROR(IF(AND(Y89="未推广",L89&gt;0),"加入P4P推广 ","")&amp;IF(AND(OR(W89="是",X89="是"),Y89=0),"优爆品加推广 ","")&amp;IF(AND(C89="N",L89&gt;0),"增加橱窗绑定 ","")&amp;IF(AND(OR(Z89&gt;$Z$1*4.5,AB89&gt;$AB$1*4.5),Y89&lt;&gt;0,Y89&gt;$AB$1*2,G89&gt;($G$1/$L$1)*1),"放弃P4P推广 ","")&amp;IF(AND(AB89&gt;$AB$1*1.2,AB89&lt;$AB$1*4.5,Y89&gt;0),"优化询盘成本 ","")&amp;IF(AND(Z89&gt;$Z$1*1.2,Z89&lt;$Z$1*4.5,Y89&gt;0),"优化商机成本 ","")&amp;IF(AND(Y89&lt;&gt;0,L89&gt;0,AB89&lt;$AB$1*1.2),"加大询盘获取 ","")&amp;IF(AND(Y89&lt;&gt;0,K89&gt;0,Z89&lt;$Z$1*1.2),"加大商机获取 ","")&amp;IF(AND(L89=0,C89="Y",G89&gt;($G$1/$L$1*1.5)),"解绑橱窗绑定 ",""),"请去左表粘贴源数据"),"")</f>
        <v/>
      </c>
      <c r="AE89" s="9"/>
      <c r="AF89" s="9"/>
      <c r="AG89" s="9"/>
      <c r="AH89" s="9"/>
      <c r="AI89" s="17"/>
      <c r="AJ89" s="17"/>
      <c r="AK89" s="17"/>
    </row>
    <row r="90" spans="1:37">
      <c r="A90" s="5" t="str">
        <f>IFERROR(HLOOKUP(A$2,'2.源数据-产品分析-全商品'!A$6:A$1000,ROW()-1,0),"")</f>
        <v/>
      </c>
      <c r="B90" s="5" t="str">
        <f>IFERROR(HLOOKUP(B$2,'2.源数据-产品分析-全商品'!B$6:B$1000,ROW()-1,0),"")</f>
        <v/>
      </c>
      <c r="C90" s="5" t="str">
        <f>CLEAN(IFERROR(HLOOKUP(C$2,'2.源数据-产品分析-全商品'!C$6:C$1000,ROW()-1,0),""))</f>
        <v/>
      </c>
      <c r="D90" s="5" t="str">
        <f>IFERROR(HLOOKUP(D$2,'2.源数据-产品分析-全商品'!D$6:D$1000,ROW()-1,0),"")</f>
        <v/>
      </c>
      <c r="E90" s="5" t="str">
        <f>IFERROR(HLOOKUP(E$2,'2.源数据-产品分析-全商品'!E$6:E$1000,ROW()-1,0),"")</f>
        <v/>
      </c>
      <c r="F90" s="5" t="str">
        <f>IFERROR(VALUE(HLOOKUP(F$2,'2.源数据-产品分析-全商品'!F$6:F$1000,ROW()-1,0)),"")</f>
        <v/>
      </c>
      <c r="G90" s="5" t="str">
        <f>IFERROR(VALUE(HLOOKUP(G$2,'2.源数据-产品分析-全商品'!G$6:G$1000,ROW()-1,0)),"")</f>
        <v/>
      </c>
      <c r="H90" s="5" t="str">
        <f>IFERROR(HLOOKUP(H$2,'2.源数据-产品分析-全商品'!H$6:H$1000,ROW()-1,0),"")</f>
        <v/>
      </c>
      <c r="I90" s="5" t="str">
        <f>IFERROR(VALUE(HLOOKUP(I$2,'2.源数据-产品分析-全商品'!I$6:I$1000,ROW()-1,0)),"")</f>
        <v/>
      </c>
      <c r="J90" s="60" t="str">
        <f>IFERROR(IF($J$2="","",INDEX('产品报告-整理'!G:G,MATCH(产品建议!A90,'产品报告-整理'!A:A,0))),"")</f>
        <v/>
      </c>
      <c r="K90" s="5" t="str">
        <f>IFERROR(IF($K$2="","",VALUE(INDEX('产品报告-整理'!E:E,MATCH(产品建议!A90,'产品报告-整理'!A:A,0)))),0)</f>
        <v/>
      </c>
      <c r="L90" s="5" t="str">
        <f>IFERROR(VALUE(HLOOKUP(L$2,'2.源数据-产品分析-全商品'!J$6:J$1000,ROW()-1,0)),"")</f>
        <v/>
      </c>
      <c r="M90" s="5" t="str">
        <f>IFERROR(VALUE(HLOOKUP(M$2,'2.源数据-产品分析-全商品'!K$6:K$1000,ROW()-1,0)),"")</f>
        <v/>
      </c>
      <c r="N90" s="5" t="str">
        <f>IFERROR(HLOOKUP(N$2,'2.源数据-产品分析-全商品'!L$6:L$1000,ROW()-1,0),"")</f>
        <v/>
      </c>
      <c r="O90" s="5" t="str">
        <f>IF($O$2='产品报告-整理'!$K$1,IFERROR(INDEX('产品报告-整理'!S:S,MATCH(产品建议!A90,'产品报告-整理'!L:L,0)),""),(IFERROR(VALUE(HLOOKUP(O$2,'2.源数据-产品分析-全商品'!M$6:M$1000,ROW()-1,0)),"")))</f>
        <v/>
      </c>
      <c r="P90" s="5" t="str">
        <f>IF($P$2='产品报告-整理'!$V$1,IFERROR(INDEX('产品报告-整理'!AD:AD,MATCH(产品建议!A90,'产品报告-整理'!W:W,0)),""),(IFERROR(VALUE(HLOOKUP(P$2,'2.源数据-产品分析-全商品'!N$6:N$1000,ROW()-1,0)),"")))</f>
        <v/>
      </c>
      <c r="Q90" s="5" t="str">
        <f>IF($Q$2='产品报告-整理'!$AG$1,IFERROR(INDEX('产品报告-整理'!AO:AO,MATCH(产品建议!A90,'产品报告-整理'!AH:AH,0)),""),(IFERROR(VALUE(HLOOKUP(Q$2,'2.源数据-产品分析-全商品'!O$6:O$1000,ROW()-1,0)),"")))</f>
        <v/>
      </c>
      <c r="R90" s="5" t="str">
        <f>IF($R$2='产品报告-整理'!$AR$1,IFERROR(INDEX('产品报告-整理'!AZ:AZ,MATCH(产品建议!A90,'产品报告-整理'!AS:AS,0)),""),(IFERROR(VALUE(HLOOKUP(R$2,'2.源数据-产品分析-全商品'!P$6:P$1000,ROW()-1,0)),"")))</f>
        <v/>
      </c>
      <c r="S90" s="5" t="str">
        <f>IF($S$2='产品报告-整理'!$BC$1,IFERROR(INDEX('产品报告-整理'!BK:BK,MATCH(产品建议!A90,'产品报告-整理'!BD:BD,0)),""),(IFERROR(VALUE(HLOOKUP(S$2,'2.源数据-产品分析-全商品'!Q$6:Q$1000,ROW()-1,0)),"")))</f>
        <v/>
      </c>
      <c r="T90" s="5" t="str">
        <f>IFERROR(HLOOKUP("产品负责人",'2.源数据-产品分析-全商品'!R$6:R$1000,ROW()-1,0),"")</f>
        <v/>
      </c>
      <c r="U90" s="5" t="str">
        <f>IFERROR(VALUE(HLOOKUP(U$2,'2.源数据-产品分析-全商品'!S$6:S$1000,ROW()-1,0)),"")</f>
        <v/>
      </c>
      <c r="V90" s="5" t="str">
        <f>IFERROR(VALUE(HLOOKUP(V$2,'2.源数据-产品分析-全商品'!T$6:T$1000,ROW()-1,0)),"")</f>
        <v/>
      </c>
      <c r="W90" s="5" t="str">
        <f>IF(OR($A$3=""),"",IF(OR($W$2="优爆品"),(IF(COUNTIF('2-2.源数据-产品分析-优品'!A:A,产品建议!A90)&gt;0,"是","")&amp;IF(COUNTIF('2-3.源数据-产品分析-爆品'!A:A,产品建议!A90)&gt;0,"是","")),IF(OR($W$2="P4P点击量"),((IFERROR(INDEX('产品报告-整理'!D:D,MATCH(产品建议!A90,'产品报告-整理'!A:A,0)),""))),((IF(COUNTIF('2-2.源数据-产品分析-优品'!A:A,产品建议!A90)&gt;0,"是",""))))))</f>
        <v/>
      </c>
      <c r="X90" s="5" t="str">
        <f>IF(OR($A$3=""),"",IF(OR($W$2="优爆品"),((IFERROR(INDEX('产品报告-整理'!D:D,MATCH(产品建议!A90,'产品报告-整理'!A:A,0)),"")&amp;" → "&amp;(IFERROR(TEXT(INDEX('产品报告-整理'!D:D,MATCH(产品建议!A90,'产品报告-整理'!A:A,0))/G90,"0%"),"")))),IF(OR($W$2="P4P点击量"),((IF($W$2="P4P点击量",IFERROR(TEXT(W90/G90,"0%"),"")))),(((IF(COUNTIF('2-3.源数据-产品分析-爆品'!A:A,产品建议!A90)&gt;0,"是","")))))))</f>
        <v/>
      </c>
      <c r="Y90" s="9" t="str">
        <f>IF(AND($Y$2="直通车总消费",'产品报告-整理'!$BN$1="推荐广告"),IFERROR(INDEX('产品报告-整理'!H:H,MATCH(产品建议!A90,'产品报告-整理'!A:A,0)),0)+IFERROR(INDEX('产品报告-整理'!BV:BV,MATCH(产品建议!A90,'产品报告-整理'!BO:BO,0)),0),IFERROR(INDEX('产品报告-整理'!H:H,MATCH(产品建议!A90,'产品报告-整理'!A:A,0)),0))</f>
        <v/>
      </c>
      <c r="Z90" s="9" t="str">
        <f t="shared" si="6"/>
        <v/>
      </c>
      <c r="AA90" s="5" t="str">
        <f t="shared" si="4"/>
        <v/>
      </c>
      <c r="AB90" s="5" t="str">
        <f t="shared" si="5"/>
        <v/>
      </c>
      <c r="AC90" s="9"/>
      <c r="AD90" s="15" t="str">
        <f>IF($AD$1="  ",IFERROR(IF(AND(Y90="未推广",L90&gt;0),"加入P4P推广 ","")&amp;IF(AND(OR(W90="是",X90="是"),Y90=0),"优爆品加推广 ","")&amp;IF(AND(C90="N",L90&gt;0),"增加橱窗绑定 ","")&amp;IF(AND(OR(Z90&gt;$Z$1*4.5,AB90&gt;$AB$1*4.5),Y90&lt;&gt;0,Y90&gt;$AB$1*2,G90&gt;($G$1/$L$1)*1),"放弃P4P推广 ","")&amp;IF(AND(AB90&gt;$AB$1*1.2,AB90&lt;$AB$1*4.5,Y90&gt;0),"优化询盘成本 ","")&amp;IF(AND(Z90&gt;$Z$1*1.2,Z90&lt;$Z$1*4.5,Y90&gt;0),"优化商机成本 ","")&amp;IF(AND(Y90&lt;&gt;0,L90&gt;0,AB90&lt;$AB$1*1.2),"加大询盘获取 ","")&amp;IF(AND(Y90&lt;&gt;0,K90&gt;0,Z90&lt;$Z$1*1.2),"加大商机获取 ","")&amp;IF(AND(L90=0,C90="Y",G90&gt;($G$1/$L$1*1.5)),"解绑橱窗绑定 ",""),"请去左表粘贴源数据"),"")</f>
        <v/>
      </c>
      <c r="AE90" s="9"/>
      <c r="AF90" s="9"/>
      <c r="AG90" s="9"/>
      <c r="AH90" s="9"/>
      <c r="AI90" s="17"/>
      <c r="AJ90" s="17"/>
      <c r="AK90" s="17"/>
    </row>
    <row r="91" spans="1:37">
      <c r="A91" s="5" t="str">
        <f>IFERROR(HLOOKUP(A$2,'2.源数据-产品分析-全商品'!A$6:A$1000,ROW()-1,0),"")</f>
        <v/>
      </c>
      <c r="B91" s="5" t="str">
        <f>IFERROR(HLOOKUP(B$2,'2.源数据-产品分析-全商品'!B$6:B$1000,ROW()-1,0),"")</f>
        <v/>
      </c>
      <c r="C91" s="5" t="str">
        <f>CLEAN(IFERROR(HLOOKUP(C$2,'2.源数据-产品分析-全商品'!C$6:C$1000,ROW()-1,0),""))</f>
        <v/>
      </c>
      <c r="D91" s="5" t="str">
        <f>IFERROR(HLOOKUP(D$2,'2.源数据-产品分析-全商品'!D$6:D$1000,ROW()-1,0),"")</f>
        <v/>
      </c>
      <c r="E91" s="5" t="str">
        <f>IFERROR(HLOOKUP(E$2,'2.源数据-产品分析-全商品'!E$6:E$1000,ROW()-1,0),"")</f>
        <v/>
      </c>
      <c r="F91" s="5" t="str">
        <f>IFERROR(VALUE(HLOOKUP(F$2,'2.源数据-产品分析-全商品'!F$6:F$1000,ROW()-1,0)),"")</f>
        <v/>
      </c>
      <c r="G91" s="5" t="str">
        <f>IFERROR(VALUE(HLOOKUP(G$2,'2.源数据-产品分析-全商品'!G$6:G$1000,ROW()-1,0)),"")</f>
        <v/>
      </c>
      <c r="H91" s="5" t="str">
        <f>IFERROR(HLOOKUP(H$2,'2.源数据-产品分析-全商品'!H$6:H$1000,ROW()-1,0),"")</f>
        <v/>
      </c>
      <c r="I91" s="5" t="str">
        <f>IFERROR(VALUE(HLOOKUP(I$2,'2.源数据-产品分析-全商品'!I$6:I$1000,ROW()-1,0)),"")</f>
        <v/>
      </c>
      <c r="J91" s="60" t="str">
        <f>IFERROR(IF($J$2="","",INDEX('产品报告-整理'!G:G,MATCH(产品建议!A91,'产品报告-整理'!A:A,0))),"")</f>
        <v/>
      </c>
      <c r="K91" s="5" t="str">
        <f>IFERROR(IF($K$2="","",VALUE(INDEX('产品报告-整理'!E:E,MATCH(产品建议!A91,'产品报告-整理'!A:A,0)))),0)</f>
        <v/>
      </c>
      <c r="L91" s="5" t="str">
        <f>IFERROR(VALUE(HLOOKUP(L$2,'2.源数据-产品分析-全商品'!J$6:J$1000,ROW()-1,0)),"")</f>
        <v/>
      </c>
      <c r="M91" s="5" t="str">
        <f>IFERROR(VALUE(HLOOKUP(M$2,'2.源数据-产品分析-全商品'!K$6:K$1000,ROW()-1,0)),"")</f>
        <v/>
      </c>
      <c r="N91" s="5" t="str">
        <f>IFERROR(HLOOKUP(N$2,'2.源数据-产品分析-全商品'!L$6:L$1000,ROW()-1,0),"")</f>
        <v/>
      </c>
      <c r="O91" s="5" t="str">
        <f>IF($O$2='产品报告-整理'!$K$1,IFERROR(INDEX('产品报告-整理'!S:S,MATCH(产品建议!A91,'产品报告-整理'!L:L,0)),""),(IFERROR(VALUE(HLOOKUP(O$2,'2.源数据-产品分析-全商品'!M$6:M$1000,ROW()-1,0)),"")))</f>
        <v/>
      </c>
      <c r="P91" s="5" t="str">
        <f>IF($P$2='产品报告-整理'!$V$1,IFERROR(INDEX('产品报告-整理'!AD:AD,MATCH(产品建议!A91,'产品报告-整理'!W:W,0)),""),(IFERROR(VALUE(HLOOKUP(P$2,'2.源数据-产品分析-全商品'!N$6:N$1000,ROW()-1,0)),"")))</f>
        <v/>
      </c>
      <c r="Q91" s="5" t="str">
        <f>IF($Q$2='产品报告-整理'!$AG$1,IFERROR(INDEX('产品报告-整理'!AO:AO,MATCH(产品建议!A91,'产品报告-整理'!AH:AH,0)),""),(IFERROR(VALUE(HLOOKUP(Q$2,'2.源数据-产品分析-全商品'!O$6:O$1000,ROW()-1,0)),"")))</f>
        <v/>
      </c>
      <c r="R91" s="5" t="str">
        <f>IF($R$2='产品报告-整理'!$AR$1,IFERROR(INDEX('产品报告-整理'!AZ:AZ,MATCH(产品建议!A91,'产品报告-整理'!AS:AS,0)),""),(IFERROR(VALUE(HLOOKUP(R$2,'2.源数据-产品分析-全商品'!P$6:P$1000,ROW()-1,0)),"")))</f>
        <v/>
      </c>
      <c r="S91" s="5" t="str">
        <f>IF($S$2='产品报告-整理'!$BC$1,IFERROR(INDEX('产品报告-整理'!BK:BK,MATCH(产品建议!A91,'产品报告-整理'!BD:BD,0)),""),(IFERROR(VALUE(HLOOKUP(S$2,'2.源数据-产品分析-全商品'!Q$6:Q$1000,ROW()-1,0)),"")))</f>
        <v/>
      </c>
      <c r="T91" s="5" t="str">
        <f>IFERROR(HLOOKUP("产品负责人",'2.源数据-产品分析-全商品'!R$6:R$1000,ROW()-1,0),"")</f>
        <v/>
      </c>
      <c r="U91" s="5" t="str">
        <f>IFERROR(VALUE(HLOOKUP(U$2,'2.源数据-产品分析-全商品'!S$6:S$1000,ROW()-1,0)),"")</f>
        <v/>
      </c>
      <c r="V91" s="5" t="str">
        <f>IFERROR(VALUE(HLOOKUP(V$2,'2.源数据-产品分析-全商品'!T$6:T$1000,ROW()-1,0)),"")</f>
        <v/>
      </c>
      <c r="W91" s="5" t="str">
        <f>IF(OR($A$3=""),"",IF(OR($W$2="优爆品"),(IF(COUNTIF('2-2.源数据-产品分析-优品'!A:A,产品建议!A91)&gt;0,"是","")&amp;IF(COUNTIF('2-3.源数据-产品分析-爆品'!A:A,产品建议!A91)&gt;0,"是","")),IF(OR($W$2="P4P点击量"),((IFERROR(INDEX('产品报告-整理'!D:D,MATCH(产品建议!A91,'产品报告-整理'!A:A,0)),""))),((IF(COUNTIF('2-2.源数据-产品分析-优品'!A:A,产品建议!A91)&gt;0,"是",""))))))</f>
        <v/>
      </c>
      <c r="X91" s="5" t="str">
        <f>IF(OR($A$3=""),"",IF(OR($W$2="优爆品"),((IFERROR(INDEX('产品报告-整理'!D:D,MATCH(产品建议!A91,'产品报告-整理'!A:A,0)),"")&amp;" → "&amp;(IFERROR(TEXT(INDEX('产品报告-整理'!D:D,MATCH(产品建议!A91,'产品报告-整理'!A:A,0))/G91,"0%"),"")))),IF(OR($W$2="P4P点击量"),((IF($W$2="P4P点击量",IFERROR(TEXT(W91/G91,"0%"),"")))),(((IF(COUNTIF('2-3.源数据-产品分析-爆品'!A:A,产品建议!A91)&gt;0,"是","")))))))</f>
        <v/>
      </c>
      <c r="Y91" s="9" t="str">
        <f>IF(AND($Y$2="直通车总消费",'产品报告-整理'!$BN$1="推荐广告"),IFERROR(INDEX('产品报告-整理'!H:H,MATCH(产品建议!A91,'产品报告-整理'!A:A,0)),0)+IFERROR(INDEX('产品报告-整理'!BV:BV,MATCH(产品建议!A91,'产品报告-整理'!BO:BO,0)),0),IFERROR(INDEX('产品报告-整理'!H:H,MATCH(产品建议!A91,'产品报告-整理'!A:A,0)),0))</f>
        <v/>
      </c>
      <c r="Z91" s="9" t="str">
        <f t="shared" si="6"/>
        <v/>
      </c>
      <c r="AA91" s="5" t="str">
        <f t="shared" si="4"/>
        <v/>
      </c>
      <c r="AB91" s="5" t="str">
        <f t="shared" si="5"/>
        <v/>
      </c>
      <c r="AC91" s="9"/>
      <c r="AD91" s="15" t="str">
        <f>IF($AD$1="  ",IFERROR(IF(AND(Y91="未推广",L91&gt;0),"加入P4P推广 ","")&amp;IF(AND(OR(W91="是",X91="是"),Y91=0),"优爆品加推广 ","")&amp;IF(AND(C91="N",L91&gt;0),"增加橱窗绑定 ","")&amp;IF(AND(OR(Z91&gt;$Z$1*4.5,AB91&gt;$AB$1*4.5),Y91&lt;&gt;0,Y91&gt;$AB$1*2,G91&gt;($G$1/$L$1)*1),"放弃P4P推广 ","")&amp;IF(AND(AB91&gt;$AB$1*1.2,AB91&lt;$AB$1*4.5,Y91&gt;0),"优化询盘成本 ","")&amp;IF(AND(Z91&gt;$Z$1*1.2,Z91&lt;$Z$1*4.5,Y91&gt;0),"优化商机成本 ","")&amp;IF(AND(Y91&lt;&gt;0,L91&gt;0,AB91&lt;$AB$1*1.2),"加大询盘获取 ","")&amp;IF(AND(Y91&lt;&gt;0,K91&gt;0,Z91&lt;$Z$1*1.2),"加大商机获取 ","")&amp;IF(AND(L91=0,C91="Y",G91&gt;($G$1/$L$1*1.5)),"解绑橱窗绑定 ",""),"请去左表粘贴源数据"),"")</f>
        <v/>
      </c>
      <c r="AE91" s="9"/>
      <c r="AF91" s="9"/>
      <c r="AG91" s="9"/>
      <c r="AH91" s="9"/>
      <c r="AI91" s="17"/>
      <c r="AJ91" s="17"/>
      <c r="AK91" s="17"/>
    </row>
    <row r="92" spans="1:37">
      <c r="A92" s="5" t="str">
        <f>IFERROR(HLOOKUP(A$2,'2.源数据-产品分析-全商品'!A$6:A$1000,ROW()-1,0),"")</f>
        <v/>
      </c>
      <c r="B92" s="5" t="str">
        <f>IFERROR(HLOOKUP(B$2,'2.源数据-产品分析-全商品'!B$6:B$1000,ROW()-1,0),"")</f>
        <v/>
      </c>
      <c r="C92" s="5" t="str">
        <f>CLEAN(IFERROR(HLOOKUP(C$2,'2.源数据-产品分析-全商品'!C$6:C$1000,ROW()-1,0),""))</f>
        <v/>
      </c>
      <c r="D92" s="5" t="str">
        <f>IFERROR(HLOOKUP(D$2,'2.源数据-产品分析-全商品'!D$6:D$1000,ROW()-1,0),"")</f>
        <v/>
      </c>
      <c r="E92" s="5" t="str">
        <f>IFERROR(HLOOKUP(E$2,'2.源数据-产品分析-全商品'!E$6:E$1000,ROW()-1,0),"")</f>
        <v/>
      </c>
      <c r="F92" s="5" t="str">
        <f>IFERROR(VALUE(HLOOKUP(F$2,'2.源数据-产品分析-全商品'!F$6:F$1000,ROW()-1,0)),"")</f>
        <v/>
      </c>
      <c r="G92" s="5" t="str">
        <f>IFERROR(VALUE(HLOOKUP(G$2,'2.源数据-产品分析-全商品'!G$6:G$1000,ROW()-1,0)),"")</f>
        <v/>
      </c>
      <c r="H92" s="5" t="str">
        <f>IFERROR(HLOOKUP(H$2,'2.源数据-产品分析-全商品'!H$6:H$1000,ROW()-1,0),"")</f>
        <v/>
      </c>
      <c r="I92" s="5" t="str">
        <f>IFERROR(VALUE(HLOOKUP(I$2,'2.源数据-产品分析-全商品'!I$6:I$1000,ROW()-1,0)),"")</f>
        <v/>
      </c>
      <c r="J92" s="60" t="str">
        <f>IFERROR(IF($J$2="","",INDEX('产品报告-整理'!G:G,MATCH(产品建议!A92,'产品报告-整理'!A:A,0))),"")</f>
        <v/>
      </c>
      <c r="K92" s="5" t="str">
        <f>IFERROR(IF($K$2="","",VALUE(INDEX('产品报告-整理'!E:E,MATCH(产品建议!A92,'产品报告-整理'!A:A,0)))),0)</f>
        <v/>
      </c>
      <c r="L92" s="5" t="str">
        <f>IFERROR(VALUE(HLOOKUP(L$2,'2.源数据-产品分析-全商品'!J$6:J$1000,ROW()-1,0)),"")</f>
        <v/>
      </c>
      <c r="M92" s="5" t="str">
        <f>IFERROR(VALUE(HLOOKUP(M$2,'2.源数据-产品分析-全商品'!K$6:K$1000,ROW()-1,0)),"")</f>
        <v/>
      </c>
      <c r="N92" s="5" t="str">
        <f>IFERROR(HLOOKUP(N$2,'2.源数据-产品分析-全商品'!L$6:L$1000,ROW()-1,0),"")</f>
        <v/>
      </c>
      <c r="O92" s="5" t="str">
        <f>IF($O$2='产品报告-整理'!$K$1,IFERROR(INDEX('产品报告-整理'!S:S,MATCH(产品建议!A92,'产品报告-整理'!L:L,0)),""),(IFERROR(VALUE(HLOOKUP(O$2,'2.源数据-产品分析-全商品'!M$6:M$1000,ROW()-1,0)),"")))</f>
        <v/>
      </c>
      <c r="P92" s="5" t="str">
        <f>IF($P$2='产品报告-整理'!$V$1,IFERROR(INDEX('产品报告-整理'!AD:AD,MATCH(产品建议!A92,'产品报告-整理'!W:W,0)),""),(IFERROR(VALUE(HLOOKUP(P$2,'2.源数据-产品分析-全商品'!N$6:N$1000,ROW()-1,0)),"")))</f>
        <v/>
      </c>
      <c r="Q92" s="5" t="str">
        <f>IF($Q$2='产品报告-整理'!$AG$1,IFERROR(INDEX('产品报告-整理'!AO:AO,MATCH(产品建议!A92,'产品报告-整理'!AH:AH,0)),""),(IFERROR(VALUE(HLOOKUP(Q$2,'2.源数据-产品分析-全商品'!O$6:O$1000,ROW()-1,0)),"")))</f>
        <v/>
      </c>
      <c r="R92" s="5" t="str">
        <f>IF($R$2='产品报告-整理'!$AR$1,IFERROR(INDEX('产品报告-整理'!AZ:AZ,MATCH(产品建议!A92,'产品报告-整理'!AS:AS,0)),""),(IFERROR(VALUE(HLOOKUP(R$2,'2.源数据-产品分析-全商品'!P$6:P$1000,ROW()-1,0)),"")))</f>
        <v/>
      </c>
      <c r="S92" s="5" t="str">
        <f>IF($S$2='产品报告-整理'!$BC$1,IFERROR(INDEX('产品报告-整理'!BK:BK,MATCH(产品建议!A92,'产品报告-整理'!BD:BD,0)),""),(IFERROR(VALUE(HLOOKUP(S$2,'2.源数据-产品分析-全商品'!Q$6:Q$1000,ROW()-1,0)),"")))</f>
        <v/>
      </c>
      <c r="T92" s="5" t="str">
        <f>IFERROR(HLOOKUP("产品负责人",'2.源数据-产品分析-全商品'!R$6:R$1000,ROW()-1,0),"")</f>
        <v/>
      </c>
      <c r="U92" s="5" t="str">
        <f>IFERROR(VALUE(HLOOKUP(U$2,'2.源数据-产品分析-全商品'!S$6:S$1000,ROW()-1,0)),"")</f>
        <v/>
      </c>
      <c r="V92" s="5" t="str">
        <f>IFERROR(VALUE(HLOOKUP(V$2,'2.源数据-产品分析-全商品'!T$6:T$1000,ROW()-1,0)),"")</f>
        <v/>
      </c>
      <c r="W92" s="5" t="str">
        <f>IF(OR($A$3=""),"",IF(OR($W$2="优爆品"),(IF(COUNTIF('2-2.源数据-产品分析-优品'!A:A,产品建议!A92)&gt;0,"是","")&amp;IF(COUNTIF('2-3.源数据-产品分析-爆品'!A:A,产品建议!A92)&gt;0,"是","")),IF(OR($W$2="P4P点击量"),((IFERROR(INDEX('产品报告-整理'!D:D,MATCH(产品建议!A92,'产品报告-整理'!A:A,0)),""))),((IF(COUNTIF('2-2.源数据-产品分析-优品'!A:A,产品建议!A92)&gt;0,"是",""))))))</f>
        <v/>
      </c>
      <c r="X92" s="5" t="str">
        <f>IF(OR($A$3=""),"",IF(OR($W$2="优爆品"),((IFERROR(INDEX('产品报告-整理'!D:D,MATCH(产品建议!A92,'产品报告-整理'!A:A,0)),"")&amp;" → "&amp;(IFERROR(TEXT(INDEX('产品报告-整理'!D:D,MATCH(产品建议!A92,'产品报告-整理'!A:A,0))/G92,"0%"),"")))),IF(OR($W$2="P4P点击量"),((IF($W$2="P4P点击量",IFERROR(TEXT(W92/G92,"0%"),"")))),(((IF(COUNTIF('2-3.源数据-产品分析-爆品'!A:A,产品建议!A92)&gt;0,"是","")))))))</f>
        <v/>
      </c>
      <c r="Y92" s="9" t="str">
        <f>IF(AND($Y$2="直通车总消费",'产品报告-整理'!$BN$1="推荐广告"),IFERROR(INDEX('产品报告-整理'!H:H,MATCH(产品建议!A92,'产品报告-整理'!A:A,0)),0)+IFERROR(INDEX('产品报告-整理'!BV:BV,MATCH(产品建议!A92,'产品报告-整理'!BO:BO,0)),0),IFERROR(INDEX('产品报告-整理'!H:H,MATCH(产品建议!A92,'产品报告-整理'!A:A,0)),0))</f>
        <v/>
      </c>
      <c r="Z92" s="9" t="str">
        <f t="shared" si="6"/>
        <v/>
      </c>
      <c r="AA92" s="5" t="str">
        <f t="shared" si="4"/>
        <v/>
      </c>
      <c r="AB92" s="5" t="str">
        <f t="shared" si="5"/>
        <v/>
      </c>
      <c r="AC92" s="9"/>
      <c r="AD92" s="15" t="str">
        <f>IF($AD$1="  ",IFERROR(IF(AND(Y92="未推广",L92&gt;0),"加入P4P推广 ","")&amp;IF(AND(OR(W92="是",X92="是"),Y92=0),"优爆品加推广 ","")&amp;IF(AND(C92="N",L92&gt;0),"增加橱窗绑定 ","")&amp;IF(AND(OR(Z92&gt;$Z$1*4.5,AB92&gt;$AB$1*4.5),Y92&lt;&gt;0,Y92&gt;$AB$1*2,G92&gt;($G$1/$L$1)*1),"放弃P4P推广 ","")&amp;IF(AND(AB92&gt;$AB$1*1.2,AB92&lt;$AB$1*4.5,Y92&gt;0),"优化询盘成本 ","")&amp;IF(AND(Z92&gt;$Z$1*1.2,Z92&lt;$Z$1*4.5,Y92&gt;0),"优化商机成本 ","")&amp;IF(AND(Y92&lt;&gt;0,L92&gt;0,AB92&lt;$AB$1*1.2),"加大询盘获取 ","")&amp;IF(AND(Y92&lt;&gt;0,K92&gt;0,Z92&lt;$Z$1*1.2),"加大商机获取 ","")&amp;IF(AND(L92=0,C92="Y",G92&gt;($G$1/$L$1*1.5)),"解绑橱窗绑定 ",""),"请去左表粘贴源数据"),"")</f>
        <v/>
      </c>
      <c r="AE92" s="9"/>
      <c r="AF92" s="9"/>
      <c r="AG92" s="9"/>
      <c r="AH92" s="9"/>
      <c r="AI92" s="17"/>
      <c r="AJ92" s="17"/>
      <c r="AK92" s="17"/>
    </row>
    <row r="93" spans="1:37">
      <c r="A93" s="5" t="str">
        <f>IFERROR(HLOOKUP(A$2,'2.源数据-产品分析-全商品'!A$6:A$1000,ROW()-1,0),"")</f>
        <v/>
      </c>
      <c r="B93" s="5" t="str">
        <f>IFERROR(HLOOKUP(B$2,'2.源数据-产品分析-全商品'!B$6:B$1000,ROW()-1,0),"")</f>
        <v/>
      </c>
      <c r="C93" s="5" t="str">
        <f>CLEAN(IFERROR(HLOOKUP(C$2,'2.源数据-产品分析-全商品'!C$6:C$1000,ROW()-1,0),""))</f>
        <v/>
      </c>
      <c r="D93" s="5" t="str">
        <f>IFERROR(HLOOKUP(D$2,'2.源数据-产品分析-全商品'!D$6:D$1000,ROW()-1,0),"")</f>
        <v/>
      </c>
      <c r="E93" s="5" t="str">
        <f>IFERROR(HLOOKUP(E$2,'2.源数据-产品分析-全商品'!E$6:E$1000,ROW()-1,0),"")</f>
        <v/>
      </c>
      <c r="F93" s="5" t="str">
        <f>IFERROR(VALUE(HLOOKUP(F$2,'2.源数据-产品分析-全商品'!F$6:F$1000,ROW()-1,0)),"")</f>
        <v/>
      </c>
      <c r="G93" s="5" t="str">
        <f>IFERROR(VALUE(HLOOKUP(G$2,'2.源数据-产品分析-全商品'!G$6:G$1000,ROW()-1,0)),"")</f>
        <v/>
      </c>
      <c r="H93" s="5" t="str">
        <f>IFERROR(HLOOKUP(H$2,'2.源数据-产品分析-全商品'!H$6:H$1000,ROW()-1,0),"")</f>
        <v/>
      </c>
      <c r="I93" s="5" t="str">
        <f>IFERROR(VALUE(HLOOKUP(I$2,'2.源数据-产品分析-全商品'!I$6:I$1000,ROW()-1,0)),"")</f>
        <v/>
      </c>
      <c r="J93" s="60" t="str">
        <f>IFERROR(IF($J$2="","",INDEX('产品报告-整理'!G:G,MATCH(产品建议!A93,'产品报告-整理'!A:A,0))),"")</f>
        <v/>
      </c>
      <c r="K93" s="5" t="str">
        <f>IFERROR(IF($K$2="","",VALUE(INDEX('产品报告-整理'!E:E,MATCH(产品建议!A93,'产品报告-整理'!A:A,0)))),0)</f>
        <v/>
      </c>
      <c r="L93" s="5" t="str">
        <f>IFERROR(VALUE(HLOOKUP(L$2,'2.源数据-产品分析-全商品'!J$6:J$1000,ROW()-1,0)),"")</f>
        <v/>
      </c>
      <c r="M93" s="5" t="str">
        <f>IFERROR(VALUE(HLOOKUP(M$2,'2.源数据-产品分析-全商品'!K$6:K$1000,ROW()-1,0)),"")</f>
        <v/>
      </c>
      <c r="N93" s="5" t="str">
        <f>IFERROR(HLOOKUP(N$2,'2.源数据-产品分析-全商品'!L$6:L$1000,ROW()-1,0),"")</f>
        <v/>
      </c>
      <c r="O93" s="5" t="str">
        <f>IF($O$2='产品报告-整理'!$K$1,IFERROR(INDEX('产品报告-整理'!S:S,MATCH(产品建议!A93,'产品报告-整理'!L:L,0)),""),(IFERROR(VALUE(HLOOKUP(O$2,'2.源数据-产品分析-全商品'!M$6:M$1000,ROW()-1,0)),"")))</f>
        <v/>
      </c>
      <c r="P93" s="5" t="str">
        <f>IF($P$2='产品报告-整理'!$V$1,IFERROR(INDEX('产品报告-整理'!AD:AD,MATCH(产品建议!A93,'产品报告-整理'!W:W,0)),""),(IFERROR(VALUE(HLOOKUP(P$2,'2.源数据-产品分析-全商品'!N$6:N$1000,ROW()-1,0)),"")))</f>
        <v/>
      </c>
      <c r="Q93" s="5" t="str">
        <f>IF($Q$2='产品报告-整理'!$AG$1,IFERROR(INDEX('产品报告-整理'!AO:AO,MATCH(产品建议!A93,'产品报告-整理'!AH:AH,0)),""),(IFERROR(VALUE(HLOOKUP(Q$2,'2.源数据-产品分析-全商品'!O$6:O$1000,ROW()-1,0)),"")))</f>
        <v/>
      </c>
      <c r="R93" s="5" t="str">
        <f>IF($R$2='产品报告-整理'!$AR$1,IFERROR(INDEX('产品报告-整理'!AZ:AZ,MATCH(产品建议!A93,'产品报告-整理'!AS:AS,0)),""),(IFERROR(VALUE(HLOOKUP(R$2,'2.源数据-产品分析-全商品'!P$6:P$1000,ROW()-1,0)),"")))</f>
        <v/>
      </c>
      <c r="S93" s="5" t="str">
        <f>IF($S$2='产品报告-整理'!$BC$1,IFERROR(INDEX('产品报告-整理'!BK:BK,MATCH(产品建议!A93,'产品报告-整理'!BD:BD,0)),""),(IFERROR(VALUE(HLOOKUP(S$2,'2.源数据-产品分析-全商品'!Q$6:Q$1000,ROW()-1,0)),"")))</f>
        <v/>
      </c>
      <c r="T93" s="5" t="str">
        <f>IFERROR(HLOOKUP("产品负责人",'2.源数据-产品分析-全商品'!R$6:R$1000,ROW()-1,0),"")</f>
        <v/>
      </c>
      <c r="U93" s="5" t="str">
        <f>IFERROR(VALUE(HLOOKUP(U$2,'2.源数据-产品分析-全商品'!S$6:S$1000,ROW()-1,0)),"")</f>
        <v/>
      </c>
      <c r="V93" s="5" t="str">
        <f>IFERROR(VALUE(HLOOKUP(V$2,'2.源数据-产品分析-全商品'!T$6:T$1000,ROW()-1,0)),"")</f>
        <v/>
      </c>
      <c r="W93" s="5" t="str">
        <f>IF(OR($A$3=""),"",IF(OR($W$2="优爆品"),(IF(COUNTIF('2-2.源数据-产品分析-优品'!A:A,产品建议!A93)&gt;0,"是","")&amp;IF(COUNTIF('2-3.源数据-产品分析-爆品'!A:A,产品建议!A93)&gt;0,"是","")),IF(OR($W$2="P4P点击量"),((IFERROR(INDEX('产品报告-整理'!D:D,MATCH(产品建议!A93,'产品报告-整理'!A:A,0)),""))),((IF(COUNTIF('2-2.源数据-产品分析-优品'!A:A,产品建议!A93)&gt;0,"是",""))))))</f>
        <v/>
      </c>
      <c r="X93" s="5" t="str">
        <f>IF(OR($A$3=""),"",IF(OR($W$2="优爆品"),((IFERROR(INDEX('产品报告-整理'!D:D,MATCH(产品建议!A93,'产品报告-整理'!A:A,0)),"")&amp;" → "&amp;(IFERROR(TEXT(INDEX('产品报告-整理'!D:D,MATCH(产品建议!A93,'产品报告-整理'!A:A,0))/G93,"0%"),"")))),IF(OR($W$2="P4P点击量"),((IF($W$2="P4P点击量",IFERROR(TEXT(W93/G93,"0%"),"")))),(((IF(COUNTIF('2-3.源数据-产品分析-爆品'!A:A,产品建议!A93)&gt;0,"是","")))))))</f>
        <v/>
      </c>
      <c r="Y93" s="9" t="str">
        <f>IF(AND($Y$2="直通车总消费",'产品报告-整理'!$BN$1="推荐广告"),IFERROR(INDEX('产品报告-整理'!H:H,MATCH(产品建议!A93,'产品报告-整理'!A:A,0)),0)+IFERROR(INDEX('产品报告-整理'!BV:BV,MATCH(产品建议!A93,'产品报告-整理'!BO:BO,0)),0),IFERROR(INDEX('产品报告-整理'!H:H,MATCH(产品建议!A93,'产品报告-整理'!A:A,0)),0))</f>
        <v/>
      </c>
      <c r="Z93" s="9" t="str">
        <f t="shared" si="6"/>
        <v/>
      </c>
      <c r="AA93" s="5" t="str">
        <f t="shared" si="4"/>
        <v/>
      </c>
      <c r="AB93" s="5" t="str">
        <f t="shared" si="5"/>
        <v/>
      </c>
      <c r="AC93" s="9"/>
      <c r="AD93" s="15" t="str">
        <f>IF($AD$1="  ",IFERROR(IF(AND(Y93="未推广",L93&gt;0),"加入P4P推广 ","")&amp;IF(AND(OR(W93="是",X93="是"),Y93=0),"优爆品加推广 ","")&amp;IF(AND(C93="N",L93&gt;0),"增加橱窗绑定 ","")&amp;IF(AND(OR(Z93&gt;$Z$1*4.5,AB93&gt;$AB$1*4.5),Y93&lt;&gt;0,Y93&gt;$AB$1*2,G93&gt;($G$1/$L$1)*1),"放弃P4P推广 ","")&amp;IF(AND(AB93&gt;$AB$1*1.2,AB93&lt;$AB$1*4.5,Y93&gt;0),"优化询盘成本 ","")&amp;IF(AND(Z93&gt;$Z$1*1.2,Z93&lt;$Z$1*4.5,Y93&gt;0),"优化商机成本 ","")&amp;IF(AND(Y93&lt;&gt;0,L93&gt;0,AB93&lt;$AB$1*1.2),"加大询盘获取 ","")&amp;IF(AND(Y93&lt;&gt;0,K93&gt;0,Z93&lt;$Z$1*1.2),"加大商机获取 ","")&amp;IF(AND(L93=0,C93="Y",G93&gt;($G$1/$L$1*1.5)),"解绑橱窗绑定 ",""),"请去左表粘贴源数据"),"")</f>
        <v/>
      </c>
      <c r="AE93" s="9"/>
      <c r="AF93" s="9"/>
      <c r="AG93" s="9"/>
      <c r="AH93" s="9"/>
      <c r="AI93" s="17"/>
      <c r="AJ93" s="17"/>
      <c r="AK93" s="17"/>
    </row>
    <row r="94" spans="1:37">
      <c r="A94" s="5" t="str">
        <f>IFERROR(HLOOKUP(A$2,'2.源数据-产品分析-全商品'!A$6:A$1000,ROW()-1,0),"")</f>
        <v/>
      </c>
      <c r="B94" s="5" t="str">
        <f>IFERROR(HLOOKUP(B$2,'2.源数据-产品分析-全商品'!B$6:B$1000,ROW()-1,0),"")</f>
        <v/>
      </c>
      <c r="C94" s="5" t="str">
        <f>CLEAN(IFERROR(HLOOKUP(C$2,'2.源数据-产品分析-全商品'!C$6:C$1000,ROW()-1,0),""))</f>
        <v/>
      </c>
      <c r="D94" s="5" t="str">
        <f>IFERROR(HLOOKUP(D$2,'2.源数据-产品分析-全商品'!D$6:D$1000,ROW()-1,0),"")</f>
        <v/>
      </c>
      <c r="E94" s="5" t="str">
        <f>IFERROR(HLOOKUP(E$2,'2.源数据-产品分析-全商品'!E$6:E$1000,ROW()-1,0),"")</f>
        <v/>
      </c>
      <c r="F94" s="5" t="str">
        <f>IFERROR(VALUE(HLOOKUP(F$2,'2.源数据-产品分析-全商品'!F$6:F$1000,ROW()-1,0)),"")</f>
        <v/>
      </c>
      <c r="G94" s="5" t="str">
        <f>IFERROR(VALUE(HLOOKUP(G$2,'2.源数据-产品分析-全商品'!G$6:G$1000,ROW()-1,0)),"")</f>
        <v/>
      </c>
      <c r="H94" s="5" t="str">
        <f>IFERROR(HLOOKUP(H$2,'2.源数据-产品分析-全商品'!H$6:H$1000,ROW()-1,0),"")</f>
        <v/>
      </c>
      <c r="I94" s="5" t="str">
        <f>IFERROR(VALUE(HLOOKUP(I$2,'2.源数据-产品分析-全商品'!I$6:I$1000,ROW()-1,0)),"")</f>
        <v/>
      </c>
      <c r="J94" s="60" t="str">
        <f>IFERROR(IF($J$2="","",INDEX('产品报告-整理'!G:G,MATCH(产品建议!A94,'产品报告-整理'!A:A,0))),"")</f>
        <v/>
      </c>
      <c r="K94" s="5" t="str">
        <f>IFERROR(IF($K$2="","",VALUE(INDEX('产品报告-整理'!E:E,MATCH(产品建议!A94,'产品报告-整理'!A:A,0)))),0)</f>
        <v/>
      </c>
      <c r="L94" s="5" t="str">
        <f>IFERROR(VALUE(HLOOKUP(L$2,'2.源数据-产品分析-全商品'!J$6:J$1000,ROW()-1,0)),"")</f>
        <v/>
      </c>
      <c r="M94" s="5" t="str">
        <f>IFERROR(VALUE(HLOOKUP(M$2,'2.源数据-产品分析-全商品'!K$6:K$1000,ROW()-1,0)),"")</f>
        <v/>
      </c>
      <c r="N94" s="5" t="str">
        <f>IFERROR(HLOOKUP(N$2,'2.源数据-产品分析-全商品'!L$6:L$1000,ROW()-1,0),"")</f>
        <v/>
      </c>
      <c r="O94" s="5" t="str">
        <f>IF($O$2='产品报告-整理'!$K$1,IFERROR(INDEX('产品报告-整理'!S:S,MATCH(产品建议!A94,'产品报告-整理'!L:L,0)),""),(IFERROR(VALUE(HLOOKUP(O$2,'2.源数据-产品分析-全商品'!M$6:M$1000,ROW()-1,0)),"")))</f>
        <v/>
      </c>
      <c r="P94" s="5" t="str">
        <f>IF($P$2='产品报告-整理'!$V$1,IFERROR(INDEX('产品报告-整理'!AD:AD,MATCH(产品建议!A94,'产品报告-整理'!W:W,0)),""),(IFERROR(VALUE(HLOOKUP(P$2,'2.源数据-产品分析-全商品'!N$6:N$1000,ROW()-1,0)),"")))</f>
        <v/>
      </c>
      <c r="Q94" s="5" t="str">
        <f>IF($Q$2='产品报告-整理'!$AG$1,IFERROR(INDEX('产品报告-整理'!AO:AO,MATCH(产品建议!A94,'产品报告-整理'!AH:AH,0)),""),(IFERROR(VALUE(HLOOKUP(Q$2,'2.源数据-产品分析-全商品'!O$6:O$1000,ROW()-1,0)),"")))</f>
        <v/>
      </c>
      <c r="R94" s="5" t="str">
        <f>IF($R$2='产品报告-整理'!$AR$1,IFERROR(INDEX('产品报告-整理'!AZ:AZ,MATCH(产品建议!A94,'产品报告-整理'!AS:AS,0)),""),(IFERROR(VALUE(HLOOKUP(R$2,'2.源数据-产品分析-全商品'!P$6:P$1000,ROW()-1,0)),"")))</f>
        <v/>
      </c>
      <c r="S94" s="5" t="str">
        <f>IF($S$2='产品报告-整理'!$BC$1,IFERROR(INDEX('产品报告-整理'!BK:BK,MATCH(产品建议!A94,'产品报告-整理'!BD:BD,0)),""),(IFERROR(VALUE(HLOOKUP(S$2,'2.源数据-产品分析-全商品'!Q$6:Q$1000,ROW()-1,0)),"")))</f>
        <v/>
      </c>
      <c r="T94" s="5" t="str">
        <f>IFERROR(HLOOKUP("产品负责人",'2.源数据-产品分析-全商品'!R$6:R$1000,ROW()-1,0),"")</f>
        <v/>
      </c>
      <c r="U94" s="5" t="str">
        <f>IFERROR(VALUE(HLOOKUP(U$2,'2.源数据-产品分析-全商品'!S$6:S$1000,ROW()-1,0)),"")</f>
        <v/>
      </c>
      <c r="V94" s="5" t="str">
        <f>IFERROR(VALUE(HLOOKUP(V$2,'2.源数据-产品分析-全商品'!T$6:T$1000,ROW()-1,0)),"")</f>
        <v/>
      </c>
      <c r="W94" s="5" t="str">
        <f>IF(OR($A$3=""),"",IF(OR($W$2="优爆品"),(IF(COUNTIF('2-2.源数据-产品分析-优品'!A:A,产品建议!A94)&gt;0,"是","")&amp;IF(COUNTIF('2-3.源数据-产品分析-爆品'!A:A,产品建议!A94)&gt;0,"是","")),IF(OR($W$2="P4P点击量"),((IFERROR(INDEX('产品报告-整理'!D:D,MATCH(产品建议!A94,'产品报告-整理'!A:A,0)),""))),((IF(COUNTIF('2-2.源数据-产品分析-优品'!A:A,产品建议!A94)&gt;0,"是",""))))))</f>
        <v/>
      </c>
      <c r="X94" s="5" t="str">
        <f>IF(OR($A$3=""),"",IF(OR($W$2="优爆品"),((IFERROR(INDEX('产品报告-整理'!D:D,MATCH(产品建议!A94,'产品报告-整理'!A:A,0)),"")&amp;" → "&amp;(IFERROR(TEXT(INDEX('产品报告-整理'!D:D,MATCH(产品建议!A94,'产品报告-整理'!A:A,0))/G94,"0%"),"")))),IF(OR($W$2="P4P点击量"),((IF($W$2="P4P点击量",IFERROR(TEXT(W94/G94,"0%"),"")))),(((IF(COUNTIF('2-3.源数据-产品分析-爆品'!A:A,产品建议!A94)&gt;0,"是","")))))))</f>
        <v/>
      </c>
      <c r="Y94" s="9" t="str">
        <f>IF(AND($Y$2="直通车总消费",'产品报告-整理'!$BN$1="推荐广告"),IFERROR(INDEX('产品报告-整理'!H:H,MATCH(产品建议!A94,'产品报告-整理'!A:A,0)),0)+IFERROR(INDEX('产品报告-整理'!BV:BV,MATCH(产品建议!A94,'产品报告-整理'!BO:BO,0)),0),IFERROR(INDEX('产品报告-整理'!H:H,MATCH(产品建议!A94,'产品报告-整理'!A:A,0)),0))</f>
        <v/>
      </c>
      <c r="Z94" s="9" t="str">
        <f t="shared" si="6"/>
        <v/>
      </c>
      <c r="AA94" s="5" t="str">
        <f t="shared" si="4"/>
        <v/>
      </c>
      <c r="AB94" s="5" t="str">
        <f t="shared" si="5"/>
        <v/>
      </c>
      <c r="AC94" s="9"/>
      <c r="AD94" s="15" t="str">
        <f>IF($AD$1="  ",IFERROR(IF(AND(Y94="未推广",L94&gt;0),"加入P4P推广 ","")&amp;IF(AND(OR(W94="是",X94="是"),Y94=0),"优爆品加推广 ","")&amp;IF(AND(C94="N",L94&gt;0),"增加橱窗绑定 ","")&amp;IF(AND(OR(Z94&gt;$Z$1*4.5,AB94&gt;$AB$1*4.5),Y94&lt;&gt;0,Y94&gt;$AB$1*2,G94&gt;($G$1/$L$1)*1),"放弃P4P推广 ","")&amp;IF(AND(AB94&gt;$AB$1*1.2,AB94&lt;$AB$1*4.5,Y94&gt;0),"优化询盘成本 ","")&amp;IF(AND(Z94&gt;$Z$1*1.2,Z94&lt;$Z$1*4.5,Y94&gt;0),"优化商机成本 ","")&amp;IF(AND(Y94&lt;&gt;0,L94&gt;0,AB94&lt;$AB$1*1.2),"加大询盘获取 ","")&amp;IF(AND(Y94&lt;&gt;0,K94&gt;0,Z94&lt;$Z$1*1.2),"加大商机获取 ","")&amp;IF(AND(L94=0,C94="Y",G94&gt;($G$1/$L$1*1.5)),"解绑橱窗绑定 ",""),"请去左表粘贴源数据"),"")</f>
        <v/>
      </c>
      <c r="AE94" s="9"/>
      <c r="AF94" s="9"/>
      <c r="AG94" s="9"/>
      <c r="AH94" s="9"/>
      <c r="AI94" s="17"/>
      <c r="AJ94" s="17"/>
      <c r="AK94" s="17"/>
    </row>
    <row r="95" spans="1:37">
      <c r="A95" s="5" t="str">
        <f>IFERROR(HLOOKUP(A$2,'2.源数据-产品分析-全商品'!A$6:A$1000,ROW()-1,0),"")</f>
        <v/>
      </c>
      <c r="B95" s="5" t="str">
        <f>IFERROR(HLOOKUP(B$2,'2.源数据-产品分析-全商品'!B$6:B$1000,ROW()-1,0),"")</f>
        <v/>
      </c>
      <c r="C95" s="5" t="str">
        <f>CLEAN(IFERROR(HLOOKUP(C$2,'2.源数据-产品分析-全商品'!C$6:C$1000,ROW()-1,0),""))</f>
        <v/>
      </c>
      <c r="D95" s="5" t="str">
        <f>IFERROR(HLOOKUP(D$2,'2.源数据-产品分析-全商品'!D$6:D$1000,ROW()-1,0),"")</f>
        <v/>
      </c>
      <c r="E95" s="5" t="str">
        <f>IFERROR(HLOOKUP(E$2,'2.源数据-产品分析-全商品'!E$6:E$1000,ROW()-1,0),"")</f>
        <v/>
      </c>
      <c r="F95" s="5" t="str">
        <f>IFERROR(VALUE(HLOOKUP(F$2,'2.源数据-产品分析-全商品'!F$6:F$1000,ROW()-1,0)),"")</f>
        <v/>
      </c>
      <c r="G95" s="5" t="str">
        <f>IFERROR(VALUE(HLOOKUP(G$2,'2.源数据-产品分析-全商品'!G$6:G$1000,ROW()-1,0)),"")</f>
        <v/>
      </c>
      <c r="H95" s="5" t="str">
        <f>IFERROR(HLOOKUP(H$2,'2.源数据-产品分析-全商品'!H$6:H$1000,ROW()-1,0),"")</f>
        <v/>
      </c>
      <c r="I95" s="5" t="str">
        <f>IFERROR(VALUE(HLOOKUP(I$2,'2.源数据-产品分析-全商品'!I$6:I$1000,ROW()-1,0)),"")</f>
        <v/>
      </c>
      <c r="J95" s="60" t="str">
        <f>IFERROR(IF($J$2="","",INDEX('产品报告-整理'!G:G,MATCH(产品建议!A95,'产品报告-整理'!A:A,0))),"")</f>
        <v/>
      </c>
      <c r="K95" s="5" t="str">
        <f>IFERROR(IF($K$2="","",VALUE(INDEX('产品报告-整理'!E:E,MATCH(产品建议!A95,'产品报告-整理'!A:A,0)))),0)</f>
        <v/>
      </c>
      <c r="L95" s="5" t="str">
        <f>IFERROR(VALUE(HLOOKUP(L$2,'2.源数据-产品分析-全商品'!J$6:J$1000,ROW()-1,0)),"")</f>
        <v/>
      </c>
      <c r="M95" s="5" t="str">
        <f>IFERROR(VALUE(HLOOKUP(M$2,'2.源数据-产品分析-全商品'!K$6:K$1000,ROW()-1,0)),"")</f>
        <v/>
      </c>
      <c r="N95" s="5" t="str">
        <f>IFERROR(HLOOKUP(N$2,'2.源数据-产品分析-全商品'!L$6:L$1000,ROW()-1,0),"")</f>
        <v/>
      </c>
      <c r="O95" s="5" t="str">
        <f>IF($O$2='产品报告-整理'!$K$1,IFERROR(INDEX('产品报告-整理'!S:S,MATCH(产品建议!A95,'产品报告-整理'!L:L,0)),""),(IFERROR(VALUE(HLOOKUP(O$2,'2.源数据-产品分析-全商品'!M$6:M$1000,ROW()-1,0)),"")))</f>
        <v/>
      </c>
      <c r="P95" s="5" t="str">
        <f>IF($P$2='产品报告-整理'!$V$1,IFERROR(INDEX('产品报告-整理'!AD:AD,MATCH(产品建议!A95,'产品报告-整理'!W:W,0)),""),(IFERROR(VALUE(HLOOKUP(P$2,'2.源数据-产品分析-全商品'!N$6:N$1000,ROW()-1,0)),"")))</f>
        <v/>
      </c>
      <c r="Q95" s="5" t="str">
        <f>IF($Q$2='产品报告-整理'!$AG$1,IFERROR(INDEX('产品报告-整理'!AO:AO,MATCH(产品建议!A95,'产品报告-整理'!AH:AH,0)),""),(IFERROR(VALUE(HLOOKUP(Q$2,'2.源数据-产品分析-全商品'!O$6:O$1000,ROW()-1,0)),"")))</f>
        <v/>
      </c>
      <c r="R95" s="5" t="str">
        <f>IF($R$2='产品报告-整理'!$AR$1,IFERROR(INDEX('产品报告-整理'!AZ:AZ,MATCH(产品建议!A95,'产品报告-整理'!AS:AS,0)),""),(IFERROR(VALUE(HLOOKUP(R$2,'2.源数据-产品分析-全商品'!P$6:P$1000,ROW()-1,0)),"")))</f>
        <v/>
      </c>
      <c r="S95" s="5" t="str">
        <f>IF($S$2='产品报告-整理'!$BC$1,IFERROR(INDEX('产品报告-整理'!BK:BK,MATCH(产品建议!A95,'产品报告-整理'!BD:BD,0)),""),(IFERROR(VALUE(HLOOKUP(S$2,'2.源数据-产品分析-全商品'!Q$6:Q$1000,ROW()-1,0)),"")))</f>
        <v/>
      </c>
      <c r="T95" s="5" t="str">
        <f>IFERROR(HLOOKUP("产品负责人",'2.源数据-产品分析-全商品'!R$6:R$1000,ROW()-1,0),"")</f>
        <v/>
      </c>
      <c r="U95" s="5" t="str">
        <f>IFERROR(VALUE(HLOOKUP(U$2,'2.源数据-产品分析-全商品'!S$6:S$1000,ROW()-1,0)),"")</f>
        <v/>
      </c>
      <c r="V95" s="5" t="str">
        <f>IFERROR(VALUE(HLOOKUP(V$2,'2.源数据-产品分析-全商品'!T$6:T$1000,ROW()-1,0)),"")</f>
        <v/>
      </c>
      <c r="W95" s="5" t="str">
        <f>IF(OR($A$3=""),"",IF(OR($W$2="优爆品"),(IF(COUNTIF('2-2.源数据-产品分析-优品'!A:A,产品建议!A95)&gt;0,"是","")&amp;IF(COUNTIF('2-3.源数据-产品分析-爆品'!A:A,产品建议!A95)&gt;0,"是","")),IF(OR($W$2="P4P点击量"),((IFERROR(INDEX('产品报告-整理'!D:D,MATCH(产品建议!A95,'产品报告-整理'!A:A,0)),""))),((IF(COUNTIF('2-2.源数据-产品分析-优品'!A:A,产品建议!A95)&gt;0,"是",""))))))</f>
        <v/>
      </c>
      <c r="X95" s="5" t="str">
        <f>IF(OR($A$3=""),"",IF(OR($W$2="优爆品"),((IFERROR(INDEX('产品报告-整理'!D:D,MATCH(产品建议!A95,'产品报告-整理'!A:A,0)),"")&amp;" → "&amp;(IFERROR(TEXT(INDEX('产品报告-整理'!D:D,MATCH(产品建议!A95,'产品报告-整理'!A:A,0))/G95,"0%"),"")))),IF(OR($W$2="P4P点击量"),((IF($W$2="P4P点击量",IFERROR(TEXT(W95/G95,"0%"),"")))),(((IF(COUNTIF('2-3.源数据-产品分析-爆品'!A:A,产品建议!A95)&gt;0,"是","")))))))</f>
        <v/>
      </c>
      <c r="Y95" s="9" t="str">
        <f>IF(AND($Y$2="直通车总消费",'产品报告-整理'!$BN$1="推荐广告"),IFERROR(INDEX('产品报告-整理'!H:H,MATCH(产品建议!A95,'产品报告-整理'!A:A,0)),0)+IFERROR(INDEX('产品报告-整理'!BV:BV,MATCH(产品建议!A95,'产品报告-整理'!BO:BO,0)),0),IFERROR(INDEX('产品报告-整理'!H:H,MATCH(产品建议!A95,'产品报告-整理'!A:A,0)),0))</f>
        <v/>
      </c>
      <c r="Z95" s="9" t="str">
        <f t="shared" si="6"/>
        <v/>
      </c>
      <c r="AA95" s="5" t="str">
        <f t="shared" si="4"/>
        <v/>
      </c>
      <c r="AB95" s="5" t="str">
        <f t="shared" si="5"/>
        <v/>
      </c>
      <c r="AC95" s="9"/>
      <c r="AD95" s="15" t="str">
        <f>IF($AD$1="  ",IFERROR(IF(AND(Y95="未推广",L95&gt;0),"加入P4P推广 ","")&amp;IF(AND(OR(W95="是",X95="是"),Y95=0),"优爆品加推广 ","")&amp;IF(AND(C95="N",L95&gt;0),"增加橱窗绑定 ","")&amp;IF(AND(OR(Z95&gt;$Z$1*4.5,AB95&gt;$AB$1*4.5),Y95&lt;&gt;0,Y95&gt;$AB$1*2,G95&gt;($G$1/$L$1)*1),"放弃P4P推广 ","")&amp;IF(AND(AB95&gt;$AB$1*1.2,AB95&lt;$AB$1*4.5,Y95&gt;0),"优化询盘成本 ","")&amp;IF(AND(Z95&gt;$Z$1*1.2,Z95&lt;$Z$1*4.5,Y95&gt;0),"优化商机成本 ","")&amp;IF(AND(Y95&lt;&gt;0,L95&gt;0,AB95&lt;$AB$1*1.2),"加大询盘获取 ","")&amp;IF(AND(Y95&lt;&gt;0,K95&gt;0,Z95&lt;$Z$1*1.2),"加大商机获取 ","")&amp;IF(AND(L95=0,C95="Y",G95&gt;($G$1/$L$1*1.5)),"解绑橱窗绑定 ",""),"请去左表粘贴源数据"),"")</f>
        <v/>
      </c>
      <c r="AE95" s="9"/>
      <c r="AF95" s="9"/>
      <c r="AG95" s="9"/>
      <c r="AH95" s="9"/>
      <c r="AI95" s="17"/>
      <c r="AJ95" s="17"/>
      <c r="AK95" s="17"/>
    </row>
    <row r="96" spans="1:37">
      <c r="A96" s="5" t="str">
        <f>IFERROR(HLOOKUP(A$2,'2.源数据-产品分析-全商品'!A$6:A$1000,ROW()-1,0),"")</f>
        <v/>
      </c>
      <c r="B96" s="5" t="str">
        <f>IFERROR(HLOOKUP(B$2,'2.源数据-产品分析-全商品'!B$6:B$1000,ROW()-1,0),"")</f>
        <v/>
      </c>
      <c r="C96" s="5" t="str">
        <f>CLEAN(IFERROR(HLOOKUP(C$2,'2.源数据-产品分析-全商品'!C$6:C$1000,ROW()-1,0),""))</f>
        <v/>
      </c>
      <c r="D96" s="5" t="str">
        <f>IFERROR(HLOOKUP(D$2,'2.源数据-产品分析-全商品'!D$6:D$1000,ROW()-1,0),"")</f>
        <v/>
      </c>
      <c r="E96" s="5" t="str">
        <f>IFERROR(HLOOKUP(E$2,'2.源数据-产品分析-全商品'!E$6:E$1000,ROW()-1,0),"")</f>
        <v/>
      </c>
      <c r="F96" s="5" t="str">
        <f>IFERROR(VALUE(HLOOKUP(F$2,'2.源数据-产品分析-全商品'!F$6:F$1000,ROW()-1,0)),"")</f>
        <v/>
      </c>
      <c r="G96" s="5" t="str">
        <f>IFERROR(VALUE(HLOOKUP(G$2,'2.源数据-产品分析-全商品'!G$6:G$1000,ROW()-1,0)),"")</f>
        <v/>
      </c>
      <c r="H96" s="5" t="str">
        <f>IFERROR(HLOOKUP(H$2,'2.源数据-产品分析-全商品'!H$6:H$1000,ROW()-1,0),"")</f>
        <v/>
      </c>
      <c r="I96" s="5" t="str">
        <f>IFERROR(VALUE(HLOOKUP(I$2,'2.源数据-产品分析-全商品'!I$6:I$1000,ROW()-1,0)),"")</f>
        <v/>
      </c>
      <c r="J96" s="60" t="str">
        <f>IFERROR(IF($J$2="","",INDEX('产品报告-整理'!G:G,MATCH(产品建议!A96,'产品报告-整理'!A:A,0))),"")</f>
        <v/>
      </c>
      <c r="K96" s="5" t="str">
        <f>IFERROR(IF($K$2="","",VALUE(INDEX('产品报告-整理'!E:E,MATCH(产品建议!A96,'产品报告-整理'!A:A,0)))),0)</f>
        <v/>
      </c>
      <c r="L96" s="5" t="str">
        <f>IFERROR(VALUE(HLOOKUP(L$2,'2.源数据-产品分析-全商品'!J$6:J$1000,ROW()-1,0)),"")</f>
        <v/>
      </c>
      <c r="M96" s="5" t="str">
        <f>IFERROR(VALUE(HLOOKUP(M$2,'2.源数据-产品分析-全商品'!K$6:K$1000,ROW()-1,0)),"")</f>
        <v/>
      </c>
      <c r="N96" s="5" t="str">
        <f>IFERROR(HLOOKUP(N$2,'2.源数据-产品分析-全商品'!L$6:L$1000,ROW()-1,0),"")</f>
        <v/>
      </c>
      <c r="O96" s="5" t="str">
        <f>IF($O$2='产品报告-整理'!$K$1,IFERROR(INDEX('产品报告-整理'!S:S,MATCH(产品建议!A96,'产品报告-整理'!L:L,0)),""),(IFERROR(VALUE(HLOOKUP(O$2,'2.源数据-产品分析-全商品'!M$6:M$1000,ROW()-1,0)),"")))</f>
        <v/>
      </c>
      <c r="P96" s="5" t="str">
        <f>IF($P$2='产品报告-整理'!$V$1,IFERROR(INDEX('产品报告-整理'!AD:AD,MATCH(产品建议!A96,'产品报告-整理'!W:W,0)),""),(IFERROR(VALUE(HLOOKUP(P$2,'2.源数据-产品分析-全商品'!N$6:N$1000,ROW()-1,0)),"")))</f>
        <v/>
      </c>
      <c r="Q96" s="5" t="str">
        <f>IF($Q$2='产品报告-整理'!$AG$1,IFERROR(INDEX('产品报告-整理'!AO:AO,MATCH(产品建议!A96,'产品报告-整理'!AH:AH,0)),""),(IFERROR(VALUE(HLOOKUP(Q$2,'2.源数据-产品分析-全商品'!O$6:O$1000,ROW()-1,0)),"")))</f>
        <v/>
      </c>
      <c r="R96" s="5" t="str">
        <f>IF($R$2='产品报告-整理'!$AR$1,IFERROR(INDEX('产品报告-整理'!AZ:AZ,MATCH(产品建议!A96,'产品报告-整理'!AS:AS,0)),""),(IFERROR(VALUE(HLOOKUP(R$2,'2.源数据-产品分析-全商品'!P$6:P$1000,ROW()-1,0)),"")))</f>
        <v/>
      </c>
      <c r="S96" s="5" t="str">
        <f>IF($S$2='产品报告-整理'!$BC$1,IFERROR(INDEX('产品报告-整理'!BK:BK,MATCH(产品建议!A96,'产品报告-整理'!BD:BD,0)),""),(IFERROR(VALUE(HLOOKUP(S$2,'2.源数据-产品分析-全商品'!Q$6:Q$1000,ROW()-1,0)),"")))</f>
        <v/>
      </c>
      <c r="T96" s="5" t="str">
        <f>IFERROR(HLOOKUP("产品负责人",'2.源数据-产品分析-全商品'!R$6:R$1000,ROW()-1,0),"")</f>
        <v/>
      </c>
      <c r="U96" s="5" t="str">
        <f>IFERROR(VALUE(HLOOKUP(U$2,'2.源数据-产品分析-全商品'!S$6:S$1000,ROW()-1,0)),"")</f>
        <v/>
      </c>
      <c r="V96" s="5" t="str">
        <f>IFERROR(VALUE(HLOOKUP(V$2,'2.源数据-产品分析-全商品'!T$6:T$1000,ROW()-1,0)),"")</f>
        <v/>
      </c>
      <c r="W96" s="5" t="str">
        <f>IF(OR($A$3=""),"",IF(OR($W$2="优爆品"),(IF(COUNTIF('2-2.源数据-产品分析-优品'!A:A,产品建议!A96)&gt;0,"是","")&amp;IF(COUNTIF('2-3.源数据-产品分析-爆品'!A:A,产品建议!A96)&gt;0,"是","")),IF(OR($W$2="P4P点击量"),((IFERROR(INDEX('产品报告-整理'!D:D,MATCH(产品建议!A96,'产品报告-整理'!A:A,0)),""))),((IF(COUNTIF('2-2.源数据-产品分析-优品'!A:A,产品建议!A96)&gt;0,"是",""))))))</f>
        <v/>
      </c>
      <c r="X96" s="5" t="str">
        <f>IF(OR($A$3=""),"",IF(OR($W$2="优爆品"),((IFERROR(INDEX('产品报告-整理'!D:D,MATCH(产品建议!A96,'产品报告-整理'!A:A,0)),"")&amp;" → "&amp;(IFERROR(TEXT(INDEX('产品报告-整理'!D:D,MATCH(产品建议!A96,'产品报告-整理'!A:A,0))/G96,"0%"),"")))),IF(OR($W$2="P4P点击量"),((IF($W$2="P4P点击量",IFERROR(TEXT(W96/G96,"0%"),"")))),(((IF(COUNTIF('2-3.源数据-产品分析-爆品'!A:A,产品建议!A96)&gt;0,"是","")))))))</f>
        <v/>
      </c>
      <c r="Y96" s="9" t="str">
        <f>IF(AND($Y$2="直通车总消费",'产品报告-整理'!$BN$1="推荐广告"),IFERROR(INDEX('产品报告-整理'!H:H,MATCH(产品建议!A96,'产品报告-整理'!A:A,0)),0)+IFERROR(INDEX('产品报告-整理'!BV:BV,MATCH(产品建议!A96,'产品报告-整理'!BO:BO,0)),0),IFERROR(INDEX('产品报告-整理'!H:H,MATCH(产品建议!A96,'产品报告-整理'!A:A,0)),0))</f>
        <v/>
      </c>
      <c r="Z96" s="9" t="str">
        <f t="shared" si="6"/>
        <v/>
      </c>
      <c r="AA96" s="5" t="str">
        <f t="shared" si="4"/>
        <v/>
      </c>
      <c r="AB96" s="5" t="str">
        <f t="shared" si="5"/>
        <v/>
      </c>
      <c r="AC96" s="9"/>
      <c r="AD96" s="15" t="str">
        <f>IF($AD$1="  ",IFERROR(IF(AND(Y96="未推广",L96&gt;0),"加入P4P推广 ","")&amp;IF(AND(OR(W96="是",X96="是"),Y96=0),"优爆品加推广 ","")&amp;IF(AND(C96="N",L96&gt;0),"增加橱窗绑定 ","")&amp;IF(AND(OR(Z96&gt;$Z$1*4.5,AB96&gt;$AB$1*4.5),Y96&lt;&gt;0,Y96&gt;$AB$1*2,G96&gt;($G$1/$L$1)*1),"放弃P4P推广 ","")&amp;IF(AND(AB96&gt;$AB$1*1.2,AB96&lt;$AB$1*4.5,Y96&gt;0),"优化询盘成本 ","")&amp;IF(AND(Z96&gt;$Z$1*1.2,Z96&lt;$Z$1*4.5,Y96&gt;0),"优化商机成本 ","")&amp;IF(AND(Y96&lt;&gt;0,L96&gt;0,AB96&lt;$AB$1*1.2),"加大询盘获取 ","")&amp;IF(AND(Y96&lt;&gt;0,K96&gt;0,Z96&lt;$Z$1*1.2),"加大商机获取 ","")&amp;IF(AND(L96=0,C96="Y",G96&gt;($G$1/$L$1*1.5)),"解绑橱窗绑定 ",""),"请去左表粘贴源数据"),"")</f>
        <v/>
      </c>
      <c r="AE96" s="9"/>
      <c r="AF96" s="9"/>
      <c r="AG96" s="9"/>
      <c r="AH96" s="9"/>
      <c r="AI96" s="17"/>
      <c r="AJ96" s="17"/>
      <c r="AK96" s="17"/>
    </row>
    <row r="97" spans="1:37">
      <c r="A97" s="5" t="str">
        <f>IFERROR(HLOOKUP(A$2,'2.源数据-产品分析-全商品'!A$6:A$1000,ROW()-1,0),"")</f>
        <v/>
      </c>
      <c r="B97" s="5" t="str">
        <f>IFERROR(HLOOKUP(B$2,'2.源数据-产品分析-全商品'!B$6:B$1000,ROW()-1,0),"")</f>
        <v/>
      </c>
      <c r="C97" s="5" t="str">
        <f>CLEAN(IFERROR(HLOOKUP(C$2,'2.源数据-产品分析-全商品'!C$6:C$1000,ROW()-1,0),""))</f>
        <v/>
      </c>
      <c r="D97" s="5" t="str">
        <f>IFERROR(HLOOKUP(D$2,'2.源数据-产品分析-全商品'!D$6:D$1000,ROW()-1,0),"")</f>
        <v/>
      </c>
      <c r="E97" s="5" t="str">
        <f>IFERROR(HLOOKUP(E$2,'2.源数据-产品分析-全商品'!E$6:E$1000,ROW()-1,0),"")</f>
        <v/>
      </c>
      <c r="F97" s="5" t="str">
        <f>IFERROR(VALUE(HLOOKUP(F$2,'2.源数据-产品分析-全商品'!F$6:F$1000,ROW()-1,0)),"")</f>
        <v/>
      </c>
      <c r="G97" s="5" t="str">
        <f>IFERROR(VALUE(HLOOKUP(G$2,'2.源数据-产品分析-全商品'!G$6:G$1000,ROW()-1,0)),"")</f>
        <v/>
      </c>
      <c r="H97" s="5" t="str">
        <f>IFERROR(HLOOKUP(H$2,'2.源数据-产品分析-全商品'!H$6:H$1000,ROW()-1,0),"")</f>
        <v/>
      </c>
      <c r="I97" s="5" t="str">
        <f>IFERROR(VALUE(HLOOKUP(I$2,'2.源数据-产品分析-全商品'!I$6:I$1000,ROW()-1,0)),"")</f>
        <v/>
      </c>
      <c r="J97" s="60" t="str">
        <f>IFERROR(IF($J$2="","",INDEX('产品报告-整理'!G:G,MATCH(产品建议!A97,'产品报告-整理'!A:A,0))),"")</f>
        <v/>
      </c>
      <c r="K97" s="5" t="str">
        <f>IFERROR(IF($K$2="","",VALUE(INDEX('产品报告-整理'!E:E,MATCH(产品建议!A97,'产品报告-整理'!A:A,0)))),0)</f>
        <v/>
      </c>
      <c r="L97" s="5" t="str">
        <f>IFERROR(VALUE(HLOOKUP(L$2,'2.源数据-产品分析-全商品'!J$6:J$1000,ROW()-1,0)),"")</f>
        <v/>
      </c>
      <c r="M97" s="5" t="str">
        <f>IFERROR(VALUE(HLOOKUP(M$2,'2.源数据-产品分析-全商品'!K$6:K$1000,ROW()-1,0)),"")</f>
        <v/>
      </c>
      <c r="N97" s="5" t="str">
        <f>IFERROR(HLOOKUP(N$2,'2.源数据-产品分析-全商品'!L$6:L$1000,ROW()-1,0),"")</f>
        <v/>
      </c>
      <c r="O97" s="5" t="str">
        <f>IF($O$2='产品报告-整理'!$K$1,IFERROR(INDEX('产品报告-整理'!S:S,MATCH(产品建议!A97,'产品报告-整理'!L:L,0)),""),(IFERROR(VALUE(HLOOKUP(O$2,'2.源数据-产品分析-全商品'!M$6:M$1000,ROW()-1,0)),"")))</f>
        <v/>
      </c>
      <c r="P97" s="5" t="str">
        <f>IF($P$2='产品报告-整理'!$V$1,IFERROR(INDEX('产品报告-整理'!AD:AD,MATCH(产品建议!A97,'产品报告-整理'!W:W,0)),""),(IFERROR(VALUE(HLOOKUP(P$2,'2.源数据-产品分析-全商品'!N$6:N$1000,ROW()-1,0)),"")))</f>
        <v/>
      </c>
      <c r="Q97" s="5" t="str">
        <f>IF($Q$2='产品报告-整理'!$AG$1,IFERROR(INDEX('产品报告-整理'!AO:AO,MATCH(产品建议!A97,'产品报告-整理'!AH:AH,0)),""),(IFERROR(VALUE(HLOOKUP(Q$2,'2.源数据-产品分析-全商品'!O$6:O$1000,ROW()-1,0)),"")))</f>
        <v/>
      </c>
      <c r="R97" s="5" t="str">
        <f>IF($R$2='产品报告-整理'!$AR$1,IFERROR(INDEX('产品报告-整理'!AZ:AZ,MATCH(产品建议!A97,'产品报告-整理'!AS:AS,0)),""),(IFERROR(VALUE(HLOOKUP(R$2,'2.源数据-产品分析-全商品'!P$6:P$1000,ROW()-1,0)),"")))</f>
        <v/>
      </c>
      <c r="S97" s="5" t="str">
        <f>IF($S$2='产品报告-整理'!$BC$1,IFERROR(INDEX('产品报告-整理'!BK:BK,MATCH(产品建议!A97,'产品报告-整理'!BD:BD,0)),""),(IFERROR(VALUE(HLOOKUP(S$2,'2.源数据-产品分析-全商品'!Q$6:Q$1000,ROW()-1,0)),"")))</f>
        <v/>
      </c>
      <c r="T97" s="5" t="str">
        <f>IFERROR(HLOOKUP("产品负责人",'2.源数据-产品分析-全商品'!R$6:R$1000,ROW()-1,0),"")</f>
        <v/>
      </c>
      <c r="U97" s="5" t="str">
        <f>IFERROR(VALUE(HLOOKUP(U$2,'2.源数据-产品分析-全商品'!S$6:S$1000,ROW()-1,0)),"")</f>
        <v/>
      </c>
      <c r="V97" s="5" t="str">
        <f>IFERROR(VALUE(HLOOKUP(V$2,'2.源数据-产品分析-全商品'!T$6:T$1000,ROW()-1,0)),"")</f>
        <v/>
      </c>
      <c r="W97" s="5" t="str">
        <f>IF(OR($A$3=""),"",IF(OR($W$2="优爆品"),(IF(COUNTIF('2-2.源数据-产品分析-优品'!A:A,产品建议!A97)&gt;0,"是","")&amp;IF(COUNTIF('2-3.源数据-产品分析-爆品'!A:A,产品建议!A97)&gt;0,"是","")),IF(OR($W$2="P4P点击量"),((IFERROR(INDEX('产品报告-整理'!D:D,MATCH(产品建议!A97,'产品报告-整理'!A:A,0)),""))),((IF(COUNTIF('2-2.源数据-产品分析-优品'!A:A,产品建议!A97)&gt;0,"是",""))))))</f>
        <v/>
      </c>
      <c r="X97" s="5" t="str">
        <f>IF(OR($A$3=""),"",IF(OR($W$2="优爆品"),((IFERROR(INDEX('产品报告-整理'!D:D,MATCH(产品建议!A97,'产品报告-整理'!A:A,0)),"")&amp;" → "&amp;(IFERROR(TEXT(INDEX('产品报告-整理'!D:D,MATCH(产品建议!A97,'产品报告-整理'!A:A,0))/G97,"0%"),"")))),IF(OR($W$2="P4P点击量"),((IF($W$2="P4P点击量",IFERROR(TEXT(W97/G97,"0%"),"")))),(((IF(COUNTIF('2-3.源数据-产品分析-爆品'!A:A,产品建议!A97)&gt;0,"是","")))))))</f>
        <v/>
      </c>
      <c r="Y97" s="9" t="str">
        <f>IF(AND($Y$2="直通车总消费",'产品报告-整理'!$BN$1="推荐广告"),IFERROR(INDEX('产品报告-整理'!H:H,MATCH(产品建议!A97,'产品报告-整理'!A:A,0)),0)+IFERROR(INDEX('产品报告-整理'!BV:BV,MATCH(产品建议!A97,'产品报告-整理'!BO:BO,0)),0),IFERROR(INDEX('产品报告-整理'!H:H,MATCH(产品建议!A97,'产品报告-整理'!A:A,0)),0))</f>
        <v/>
      </c>
      <c r="Z97" s="9" t="str">
        <f t="shared" si="6"/>
        <v/>
      </c>
      <c r="AA97" s="5" t="str">
        <f t="shared" si="4"/>
        <v/>
      </c>
      <c r="AB97" s="5" t="str">
        <f t="shared" si="5"/>
        <v/>
      </c>
      <c r="AC97" s="9"/>
      <c r="AD97" s="15" t="str">
        <f>IF($AD$1="  ",IFERROR(IF(AND(Y97="未推广",L97&gt;0),"加入P4P推广 ","")&amp;IF(AND(OR(W97="是",X97="是"),Y97=0),"优爆品加推广 ","")&amp;IF(AND(C97="N",L97&gt;0),"增加橱窗绑定 ","")&amp;IF(AND(OR(Z97&gt;$Z$1*4.5,AB97&gt;$AB$1*4.5),Y97&lt;&gt;0,Y97&gt;$AB$1*2,G97&gt;($G$1/$L$1)*1),"放弃P4P推广 ","")&amp;IF(AND(AB97&gt;$AB$1*1.2,AB97&lt;$AB$1*4.5,Y97&gt;0),"优化询盘成本 ","")&amp;IF(AND(Z97&gt;$Z$1*1.2,Z97&lt;$Z$1*4.5,Y97&gt;0),"优化商机成本 ","")&amp;IF(AND(Y97&lt;&gt;0,L97&gt;0,AB97&lt;$AB$1*1.2),"加大询盘获取 ","")&amp;IF(AND(Y97&lt;&gt;0,K97&gt;0,Z97&lt;$Z$1*1.2),"加大商机获取 ","")&amp;IF(AND(L97=0,C97="Y",G97&gt;($G$1/$L$1*1.5)),"解绑橱窗绑定 ",""),"请去左表粘贴源数据"),"")</f>
        <v/>
      </c>
      <c r="AE97" s="9"/>
      <c r="AF97" s="9"/>
      <c r="AG97" s="9"/>
      <c r="AH97" s="9"/>
      <c r="AI97" s="17"/>
      <c r="AJ97" s="17"/>
      <c r="AK97" s="17"/>
    </row>
    <row r="98" spans="1:37">
      <c r="A98" s="5" t="str">
        <f>IFERROR(HLOOKUP(A$2,'2.源数据-产品分析-全商品'!A$6:A$1000,ROW()-1,0),"")</f>
        <v/>
      </c>
      <c r="B98" s="5" t="str">
        <f>IFERROR(HLOOKUP(B$2,'2.源数据-产品分析-全商品'!B$6:B$1000,ROW()-1,0),"")</f>
        <v/>
      </c>
      <c r="C98" s="5" t="str">
        <f>CLEAN(IFERROR(HLOOKUP(C$2,'2.源数据-产品分析-全商品'!C$6:C$1000,ROW()-1,0),""))</f>
        <v/>
      </c>
      <c r="D98" s="5" t="str">
        <f>IFERROR(HLOOKUP(D$2,'2.源数据-产品分析-全商品'!D$6:D$1000,ROW()-1,0),"")</f>
        <v/>
      </c>
      <c r="E98" s="5" t="str">
        <f>IFERROR(HLOOKUP(E$2,'2.源数据-产品分析-全商品'!E$6:E$1000,ROW()-1,0),"")</f>
        <v/>
      </c>
      <c r="F98" s="5" t="str">
        <f>IFERROR(VALUE(HLOOKUP(F$2,'2.源数据-产品分析-全商品'!F$6:F$1000,ROW()-1,0)),"")</f>
        <v/>
      </c>
      <c r="G98" s="5" t="str">
        <f>IFERROR(VALUE(HLOOKUP(G$2,'2.源数据-产品分析-全商品'!G$6:G$1000,ROW()-1,0)),"")</f>
        <v/>
      </c>
      <c r="H98" s="5" t="str">
        <f>IFERROR(HLOOKUP(H$2,'2.源数据-产品分析-全商品'!H$6:H$1000,ROW()-1,0),"")</f>
        <v/>
      </c>
      <c r="I98" s="5" t="str">
        <f>IFERROR(VALUE(HLOOKUP(I$2,'2.源数据-产品分析-全商品'!I$6:I$1000,ROW()-1,0)),"")</f>
        <v/>
      </c>
      <c r="J98" s="60" t="str">
        <f>IFERROR(IF($J$2="","",INDEX('产品报告-整理'!G:G,MATCH(产品建议!A98,'产品报告-整理'!A:A,0))),"")</f>
        <v/>
      </c>
      <c r="K98" s="5" t="str">
        <f>IFERROR(IF($K$2="","",VALUE(INDEX('产品报告-整理'!E:E,MATCH(产品建议!A98,'产品报告-整理'!A:A,0)))),0)</f>
        <v/>
      </c>
      <c r="L98" s="5" t="str">
        <f>IFERROR(VALUE(HLOOKUP(L$2,'2.源数据-产品分析-全商品'!J$6:J$1000,ROW()-1,0)),"")</f>
        <v/>
      </c>
      <c r="M98" s="5" t="str">
        <f>IFERROR(VALUE(HLOOKUP(M$2,'2.源数据-产品分析-全商品'!K$6:K$1000,ROW()-1,0)),"")</f>
        <v/>
      </c>
      <c r="N98" s="5" t="str">
        <f>IFERROR(HLOOKUP(N$2,'2.源数据-产品分析-全商品'!L$6:L$1000,ROW()-1,0),"")</f>
        <v/>
      </c>
      <c r="O98" s="5" t="str">
        <f>IF($O$2='产品报告-整理'!$K$1,IFERROR(INDEX('产品报告-整理'!S:S,MATCH(产品建议!A98,'产品报告-整理'!L:L,0)),""),(IFERROR(VALUE(HLOOKUP(O$2,'2.源数据-产品分析-全商品'!M$6:M$1000,ROW()-1,0)),"")))</f>
        <v/>
      </c>
      <c r="P98" s="5" t="str">
        <f>IF($P$2='产品报告-整理'!$V$1,IFERROR(INDEX('产品报告-整理'!AD:AD,MATCH(产品建议!A98,'产品报告-整理'!W:W,0)),""),(IFERROR(VALUE(HLOOKUP(P$2,'2.源数据-产品分析-全商品'!N$6:N$1000,ROW()-1,0)),"")))</f>
        <v/>
      </c>
      <c r="Q98" s="5" t="str">
        <f>IF($Q$2='产品报告-整理'!$AG$1,IFERROR(INDEX('产品报告-整理'!AO:AO,MATCH(产品建议!A98,'产品报告-整理'!AH:AH,0)),""),(IFERROR(VALUE(HLOOKUP(Q$2,'2.源数据-产品分析-全商品'!O$6:O$1000,ROW()-1,0)),"")))</f>
        <v/>
      </c>
      <c r="R98" s="5" t="str">
        <f>IF($R$2='产品报告-整理'!$AR$1,IFERROR(INDEX('产品报告-整理'!AZ:AZ,MATCH(产品建议!A98,'产品报告-整理'!AS:AS,0)),""),(IFERROR(VALUE(HLOOKUP(R$2,'2.源数据-产品分析-全商品'!P$6:P$1000,ROW()-1,0)),"")))</f>
        <v/>
      </c>
      <c r="S98" s="5" t="str">
        <f>IF($S$2='产品报告-整理'!$BC$1,IFERROR(INDEX('产品报告-整理'!BK:BK,MATCH(产品建议!A98,'产品报告-整理'!BD:BD,0)),""),(IFERROR(VALUE(HLOOKUP(S$2,'2.源数据-产品分析-全商品'!Q$6:Q$1000,ROW()-1,0)),"")))</f>
        <v/>
      </c>
      <c r="T98" s="5" t="str">
        <f>IFERROR(HLOOKUP("产品负责人",'2.源数据-产品分析-全商品'!R$6:R$1000,ROW()-1,0),"")</f>
        <v/>
      </c>
      <c r="U98" s="5" t="str">
        <f>IFERROR(VALUE(HLOOKUP(U$2,'2.源数据-产品分析-全商品'!S$6:S$1000,ROW()-1,0)),"")</f>
        <v/>
      </c>
      <c r="V98" s="5" t="str">
        <f>IFERROR(VALUE(HLOOKUP(V$2,'2.源数据-产品分析-全商品'!T$6:T$1000,ROW()-1,0)),"")</f>
        <v/>
      </c>
      <c r="W98" s="5" t="str">
        <f>IF(OR($A$3=""),"",IF(OR($W$2="优爆品"),(IF(COUNTIF('2-2.源数据-产品分析-优品'!A:A,产品建议!A98)&gt;0,"是","")&amp;IF(COUNTIF('2-3.源数据-产品分析-爆品'!A:A,产品建议!A98)&gt;0,"是","")),IF(OR($W$2="P4P点击量"),((IFERROR(INDEX('产品报告-整理'!D:D,MATCH(产品建议!A98,'产品报告-整理'!A:A,0)),""))),((IF(COUNTIF('2-2.源数据-产品分析-优品'!A:A,产品建议!A98)&gt;0,"是",""))))))</f>
        <v/>
      </c>
      <c r="X98" s="5" t="str">
        <f>IF(OR($A$3=""),"",IF(OR($W$2="优爆品"),((IFERROR(INDEX('产品报告-整理'!D:D,MATCH(产品建议!A98,'产品报告-整理'!A:A,0)),"")&amp;" → "&amp;(IFERROR(TEXT(INDEX('产品报告-整理'!D:D,MATCH(产品建议!A98,'产品报告-整理'!A:A,0))/G98,"0%"),"")))),IF(OR($W$2="P4P点击量"),((IF($W$2="P4P点击量",IFERROR(TEXT(W98/G98,"0%"),"")))),(((IF(COUNTIF('2-3.源数据-产品分析-爆品'!A:A,产品建议!A98)&gt;0,"是","")))))))</f>
        <v/>
      </c>
      <c r="Y98" s="9" t="str">
        <f>IF(AND($Y$2="直通车总消费",'产品报告-整理'!$BN$1="推荐广告"),IFERROR(INDEX('产品报告-整理'!H:H,MATCH(产品建议!A98,'产品报告-整理'!A:A,0)),0)+IFERROR(INDEX('产品报告-整理'!BV:BV,MATCH(产品建议!A98,'产品报告-整理'!BO:BO,0)),0),IFERROR(INDEX('产品报告-整理'!H:H,MATCH(产品建议!A98,'产品报告-整理'!A:A,0)),0))</f>
        <v/>
      </c>
      <c r="Z98" s="9" t="str">
        <f t="shared" si="6"/>
        <v/>
      </c>
      <c r="AA98" s="5" t="str">
        <f t="shared" si="4"/>
        <v/>
      </c>
      <c r="AB98" s="5" t="str">
        <f t="shared" si="5"/>
        <v/>
      </c>
      <c r="AC98" s="9"/>
      <c r="AD98" s="15" t="str">
        <f>IF($AD$1="  ",IFERROR(IF(AND(Y98="未推广",L98&gt;0),"加入P4P推广 ","")&amp;IF(AND(OR(W98="是",X98="是"),Y98=0),"优爆品加推广 ","")&amp;IF(AND(C98="N",L98&gt;0),"增加橱窗绑定 ","")&amp;IF(AND(OR(Z98&gt;$Z$1*4.5,AB98&gt;$AB$1*4.5),Y98&lt;&gt;0,Y98&gt;$AB$1*2,G98&gt;($G$1/$L$1)*1),"放弃P4P推广 ","")&amp;IF(AND(AB98&gt;$AB$1*1.2,AB98&lt;$AB$1*4.5,Y98&gt;0),"优化询盘成本 ","")&amp;IF(AND(Z98&gt;$Z$1*1.2,Z98&lt;$Z$1*4.5,Y98&gt;0),"优化商机成本 ","")&amp;IF(AND(Y98&lt;&gt;0,L98&gt;0,AB98&lt;$AB$1*1.2),"加大询盘获取 ","")&amp;IF(AND(Y98&lt;&gt;0,K98&gt;0,Z98&lt;$Z$1*1.2),"加大商机获取 ","")&amp;IF(AND(L98=0,C98="Y",G98&gt;($G$1/$L$1*1.5)),"解绑橱窗绑定 ",""),"请去左表粘贴源数据"),"")</f>
        <v/>
      </c>
      <c r="AE98" s="9"/>
      <c r="AF98" s="9"/>
      <c r="AG98" s="9"/>
      <c r="AH98" s="9"/>
      <c r="AI98" s="17"/>
      <c r="AJ98" s="17"/>
      <c r="AK98" s="17"/>
    </row>
    <row r="99" spans="1:37">
      <c r="A99" s="5" t="str">
        <f>IFERROR(HLOOKUP(A$2,'2.源数据-产品分析-全商品'!A$6:A$1000,ROW()-1,0),"")</f>
        <v/>
      </c>
      <c r="B99" s="5" t="str">
        <f>IFERROR(HLOOKUP(B$2,'2.源数据-产品分析-全商品'!B$6:B$1000,ROW()-1,0),"")</f>
        <v/>
      </c>
      <c r="C99" s="5" t="str">
        <f>CLEAN(IFERROR(HLOOKUP(C$2,'2.源数据-产品分析-全商品'!C$6:C$1000,ROW()-1,0),""))</f>
        <v/>
      </c>
      <c r="D99" s="5" t="str">
        <f>IFERROR(HLOOKUP(D$2,'2.源数据-产品分析-全商品'!D$6:D$1000,ROW()-1,0),"")</f>
        <v/>
      </c>
      <c r="E99" s="5" t="str">
        <f>IFERROR(HLOOKUP(E$2,'2.源数据-产品分析-全商品'!E$6:E$1000,ROW()-1,0),"")</f>
        <v/>
      </c>
      <c r="F99" s="5" t="str">
        <f>IFERROR(VALUE(HLOOKUP(F$2,'2.源数据-产品分析-全商品'!F$6:F$1000,ROW()-1,0)),"")</f>
        <v/>
      </c>
      <c r="G99" s="5" t="str">
        <f>IFERROR(VALUE(HLOOKUP(G$2,'2.源数据-产品分析-全商品'!G$6:G$1000,ROW()-1,0)),"")</f>
        <v/>
      </c>
      <c r="H99" s="5" t="str">
        <f>IFERROR(HLOOKUP(H$2,'2.源数据-产品分析-全商品'!H$6:H$1000,ROW()-1,0),"")</f>
        <v/>
      </c>
      <c r="I99" s="5" t="str">
        <f>IFERROR(VALUE(HLOOKUP(I$2,'2.源数据-产品分析-全商品'!I$6:I$1000,ROW()-1,0)),"")</f>
        <v/>
      </c>
      <c r="J99" s="60" t="str">
        <f>IFERROR(IF($J$2="","",INDEX('产品报告-整理'!G:G,MATCH(产品建议!A99,'产品报告-整理'!A:A,0))),"")</f>
        <v/>
      </c>
      <c r="K99" s="5" t="str">
        <f>IFERROR(IF($K$2="","",VALUE(INDEX('产品报告-整理'!E:E,MATCH(产品建议!A99,'产品报告-整理'!A:A,0)))),0)</f>
        <v/>
      </c>
      <c r="L99" s="5" t="str">
        <f>IFERROR(VALUE(HLOOKUP(L$2,'2.源数据-产品分析-全商品'!J$6:J$1000,ROW()-1,0)),"")</f>
        <v/>
      </c>
      <c r="M99" s="5" t="str">
        <f>IFERROR(VALUE(HLOOKUP(M$2,'2.源数据-产品分析-全商品'!K$6:K$1000,ROW()-1,0)),"")</f>
        <v/>
      </c>
      <c r="N99" s="5" t="str">
        <f>IFERROR(HLOOKUP(N$2,'2.源数据-产品分析-全商品'!L$6:L$1000,ROW()-1,0),"")</f>
        <v/>
      </c>
      <c r="O99" s="5" t="str">
        <f>IF($O$2='产品报告-整理'!$K$1,IFERROR(INDEX('产品报告-整理'!S:S,MATCH(产品建议!A99,'产品报告-整理'!L:L,0)),""),(IFERROR(VALUE(HLOOKUP(O$2,'2.源数据-产品分析-全商品'!M$6:M$1000,ROW()-1,0)),"")))</f>
        <v/>
      </c>
      <c r="P99" s="5" t="str">
        <f>IF($P$2='产品报告-整理'!$V$1,IFERROR(INDEX('产品报告-整理'!AD:AD,MATCH(产品建议!A99,'产品报告-整理'!W:W,0)),""),(IFERROR(VALUE(HLOOKUP(P$2,'2.源数据-产品分析-全商品'!N$6:N$1000,ROW()-1,0)),"")))</f>
        <v/>
      </c>
      <c r="Q99" s="5" t="str">
        <f>IF($Q$2='产品报告-整理'!$AG$1,IFERROR(INDEX('产品报告-整理'!AO:AO,MATCH(产品建议!A99,'产品报告-整理'!AH:AH,0)),""),(IFERROR(VALUE(HLOOKUP(Q$2,'2.源数据-产品分析-全商品'!O$6:O$1000,ROW()-1,0)),"")))</f>
        <v/>
      </c>
      <c r="R99" s="5" t="str">
        <f>IF($R$2='产品报告-整理'!$AR$1,IFERROR(INDEX('产品报告-整理'!AZ:AZ,MATCH(产品建议!A99,'产品报告-整理'!AS:AS,0)),""),(IFERROR(VALUE(HLOOKUP(R$2,'2.源数据-产品分析-全商品'!P$6:P$1000,ROW()-1,0)),"")))</f>
        <v/>
      </c>
      <c r="S99" s="5" t="str">
        <f>IF($S$2='产品报告-整理'!$BC$1,IFERROR(INDEX('产品报告-整理'!BK:BK,MATCH(产品建议!A99,'产品报告-整理'!BD:BD,0)),""),(IFERROR(VALUE(HLOOKUP(S$2,'2.源数据-产品分析-全商品'!Q$6:Q$1000,ROW()-1,0)),"")))</f>
        <v/>
      </c>
      <c r="T99" s="5" t="str">
        <f>IFERROR(HLOOKUP("产品负责人",'2.源数据-产品分析-全商品'!R$6:R$1000,ROW()-1,0),"")</f>
        <v/>
      </c>
      <c r="U99" s="5" t="str">
        <f>IFERROR(VALUE(HLOOKUP(U$2,'2.源数据-产品分析-全商品'!S$6:S$1000,ROW()-1,0)),"")</f>
        <v/>
      </c>
      <c r="V99" s="5" t="str">
        <f>IFERROR(VALUE(HLOOKUP(V$2,'2.源数据-产品分析-全商品'!T$6:T$1000,ROW()-1,0)),"")</f>
        <v/>
      </c>
      <c r="W99" s="5" t="str">
        <f>IF(OR($A$3=""),"",IF(OR($W$2="优爆品"),(IF(COUNTIF('2-2.源数据-产品分析-优品'!A:A,产品建议!A99)&gt;0,"是","")&amp;IF(COUNTIF('2-3.源数据-产品分析-爆品'!A:A,产品建议!A99)&gt;0,"是","")),IF(OR($W$2="P4P点击量"),((IFERROR(INDEX('产品报告-整理'!D:D,MATCH(产品建议!A99,'产品报告-整理'!A:A,0)),""))),((IF(COUNTIF('2-2.源数据-产品分析-优品'!A:A,产品建议!A99)&gt;0,"是",""))))))</f>
        <v/>
      </c>
      <c r="X99" s="5" t="str">
        <f>IF(OR($A$3=""),"",IF(OR($W$2="优爆品"),((IFERROR(INDEX('产品报告-整理'!D:D,MATCH(产品建议!A99,'产品报告-整理'!A:A,0)),"")&amp;" → "&amp;(IFERROR(TEXT(INDEX('产品报告-整理'!D:D,MATCH(产品建议!A99,'产品报告-整理'!A:A,0))/G99,"0%"),"")))),IF(OR($W$2="P4P点击量"),((IF($W$2="P4P点击量",IFERROR(TEXT(W99/G99,"0%"),"")))),(((IF(COUNTIF('2-3.源数据-产品分析-爆品'!A:A,产品建议!A99)&gt;0,"是","")))))))</f>
        <v/>
      </c>
      <c r="Y99" s="9" t="str">
        <f>IF(AND($Y$2="直通车总消费",'产品报告-整理'!$BN$1="推荐广告"),IFERROR(INDEX('产品报告-整理'!H:H,MATCH(产品建议!A99,'产品报告-整理'!A:A,0)),0)+IFERROR(INDEX('产品报告-整理'!BV:BV,MATCH(产品建议!A99,'产品报告-整理'!BO:BO,0)),0),IFERROR(INDEX('产品报告-整理'!H:H,MATCH(产品建议!A99,'产品报告-整理'!A:A,0)),0))</f>
        <v/>
      </c>
      <c r="Z99" s="9" t="str">
        <f t="shared" si="6"/>
        <v/>
      </c>
      <c r="AA99" s="5" t="str">
        <f t="shared" si="4"/>
        <v/>
      </c>
      <c r="AB99" s="5" t="str">
        <f t="shared" si="5"/>
        <v/>
      </c>
      <c r="AC99" s="9"/>
      <c r="AD99" s="15" t="str">
        <f>IF($AD$1="  ",IFERROR(IF(AND(Y99="未推广",L99&gt;0),"加入P4P推广 ","")&amp;IF(AND(OR(W99="是",X99="是"),Y99=0),"优爆品加推广 ","")&amp;IF(AND(C99="N",L99&gt;0),"增加橱窗绑定 ","")&amp;IF(AND(OR(Z99&gt;$Z$1*4.5,AB99&gt;$AB$1*4.5),Y99&lt;&gt;0,Y99&gt;$AB$1*2,G99&gt;($G$1/$L$1)*1),"放弃P4P推广 ","")&amp;IF(AND(AB99&gt;$AB$1*1.2,AB99&lt;$AB$1*4.5,Y99&gt;0),"优化询盘成本 ","")&amp;IF(AND(Z99&gt;$Z$1*1.2,Z99&lt;$Z$1*4.5,Y99&gt;0),"优化商机成本 ","")&amp;IF(AND(Y99&lt;&gt;0,L99&gt;0,AB99&lt;$AB$1*1.2),"加大询盘获取 ","")&amp;IF(AND(Y99&lt;&gt;0,K99&gt;0,Z99&lt;$Z$1*1.2),"加大商机获取 ","")&amp;IF(AND(L99=0,C99="Y",G99&gt;($G$1/$L$1*1.5)),"解绑橱窗绑定 ",""),"请去左表粘贴源数据"),"")</f>
        <v/>
      </c>
      <c r="AE99" s="9"/>
      <c r="AF99" s="9"/>
      <c r="AG99" s="9"/>
      <c r="AH99" s="9"/>
      <c r="AI99" s="17"/>
      <c r="AJ99" s="17"/>
      <c r="AK99" s="17"/>
    </row>
    <row r="100" spans="1:37">
      <c r="A100" s="5" t="str">
        <f>IFERROR(HLOOKUP(A$2,'2.源数据-产品分析-全商品'!A$6:A$1000,ROW()-1,0),"")</f>
        <v/>
      </c>
      <c r="B100" s="5" t="str">
        <f>IFERROR(HLOOKUP(B$2,'2.源数据-产品分析-全商品'!B$6:B$1000,ROW()-1,0),"")</f>
        <v/>
      </c>
      <c r="C100" s="5" t="str">
        <f>CLEAN(IFERROR(HLOOKUP(C$2,'2.源数据-产品分析-全商品'!C$6:C$1000,ROW()-1,0),""))</f>
        <v/>
      </c>
      <c r="D100" s="5" t="str">
        <f>IFERROR(HLOOKUP(D$2,'2.源数据-产品分析-全商品'!D$6:D$1000,ROW()-1,0),"")</f>
        <v/>
      </c>
      <c r="E100" s="5" t="str">
        <f>IFERROR(HLOOKUP(E$2,'2.源数据-产品分析-全商品'!E$6:E$1000,ROW()-1,0),"")</f>
        <v/>
      </c>
      <c r="F100" s="5" t="str">
        <f>IFERROR(VALUE(HLOOKUP(F$2,'2.源数据-产品分析-全商品'!F$6:F$1000,ROW()-1,0)),"")</f>
        <v/>
      </c>
      <c r="G100" s="5" t="str">
        <f>IFERROR(VALUE(HLOOKUP(G$2,'2.源数据-产品分析-全商品'!G$6:G$1000,ROW()-1,0)),"")</f>
        <v/>
      </c>
      <c r="H100" s="5" t="str">
        <f>IFERROR(HLOOKUP(H$2,'2.源数据-产品分析-全商品'!H$6:H$1000,ROW()-1,0),"")</f>
        <v/>
      </c>
      <c r="I100" s="5" t="str">
        <f>IFERROR(VALUE(HLOOKUP(I$2,'2.源数据-产品分析-全商品'!I$6:I$1000,ROW()-1,0)),"")</f>
        <v/>
      </c>
      <c r="J100" s="60" t="str">
        <f>IFERROR(IF($J$2="","",INDEX('产品报告-整理'!G:G,MATCH(产品建议!A100,'产品报告-整理'!A:A,0))),"")</f>
        <v/>
      </c>
      <c r="K100" s="5" t="str">
        <f>IFERROR(IF($K$2="","",VALUE(INDEX('产品报告-整理'!E:E,MATCH(产品建议!A100,'产品报告-整理'!A:A,0)))),0)</f>
        <v/>
      </c>
      <c r="L100" s="5" t="str">
        <f>IFERROR(VALUE(HLOOKUP(L$2,'2.源数据-产品分析-全商品'!J$6:J$1000,ROW()-1,0)),"")</f>
        <v/>
      </c>
      <c r="M100" s="5" t="str">
        <f>IFERROR(VALUE(HLOOKUP(M$2,'2.源数据-产品分析-全商品'!K$6:K$1000,ROW()-1,0)),"")</f>
        <v/>
      </c>
      <c r="N100" s="5" t="str">
        <f>IFERROR(HLOOKUP(N$2,'2.源数据-产品分析-全商品'!L$6:L$1000,ROW()-1,0),"")</f>
        <v/>
      </c>
      <c r="O100" s="5" t="str">
        <f>IF($O$2='产品报告-整理'!$K$1,IFERROR(INDEX('产品报告-整理'!S:S,MATCH(产品建议!A100,'产品报告-整理'!L:L,0)),""),(IFERROR(VALUE(HLOOKUP(O$2,'2.源数据-产品分析-全商品'!M$6:M$1000,ROW()-1,0)),"")))</f>
        <v/>
      </c>
      <c r="P100" s="5" t="str">
        <f>IF($P$2='产品报告-整理'!$V$1,IFERROR(INDEX('产品报告-整理'!AD:AD,MATCH(产品建议!A100,'产品报告-整理'!W:W,0)),""),(IFERROR(VALUE(HLOOKUP(P$2,'2.源数据-产品分析-全商品'!N$6:N$1000,ROW()-1,0)),"")))</f>
        <v/>
      </c>
      <c r="Q100" s="5" t="str">
        <f>IF($Q$2='产品报告-整理'!$AG$1,IFERROR(INDEX('产品报告-整理'!AO:AO,MATCH(产品建议!A100,'产品报告-整理'!AH:AH,0)),""),(IFERROR(VALUE(HLOOKUP(Q$2,'2.源数据-产品分析-全商品'!O$6:O$1000,ROW()-1,0)),"")))</f>
        <v/>
      </c>
      <c r="R100" s="5" t="str">
        <f>IF($R$2='产品报告-整理'!$AR$1,IFERROR(INDEX('产品报告-整理'!AZ:AZ,MATCH(产品建议!A100,'产品报告-整理'!AS:AS,0)),""),(IFERROR(VALUE(HLOOKUP(R$2,'2.源数据-产品分析-全商品'!P$6:P$1000,ROW()-1,0)),"")))</f>
        <v/>
      </c>
      <c r="S100" s="5" t="str">
        <f>IF($S$2='产品报告-整理'!$BC$1,IFERROR(INDEX('产品报告-整理'!BK:BK,MATCH(产品建议!A100,'产品报告-整理'!BD:BD,0)),""),(IFERROR(VALUE(HLOOKUP(S$2,'2.源数据-产品分析-全商品'!Q$6:Q$1000,ROW()-1,0)),"")))</f>
        <v/>
      </c>
      <c r="T100" s="5" t="str">
        <f>IFERROR(HLOOKUP("产品负责人",'2.源数据-产品分析-全商品'!R$6:R$1000,ROW()-1,0),"")</f>
        <v/>
      </c>
      <c r="U100" s="5" t="str">
        <f>IFERROR(VALUE(HLOOKUP(U$2,'2.源数据-产品分析-全商品'!S$6:S$1000,ROW()-1,0)),"")</f>
        <v/>
      </c>
      <c r="V100" s="5" t="str">
        <f>IFERROR(VALUE(HLOOKUP(V$2,'2.源数据-产品分析-全商品'!T$6:T$1000,ROW()-1,0)),"")</f>
        <v/>
      </c>
      <c r="W100" s="5" t="str">
        <f>IF(OR($A$3=""),"",IF(OR($W$2="优爆品"),(IF(COUNTIF('2-2.源数据-产品分析-优品'!A:A,产品建议!A100)&gt;0,"是","")&amp;IF(COUNTIF('2-3.源数据-产品分析-爆品'!A:A,产品建议!A100)&gt;0,"是","")),IF(OR($W$2="P4P点击量"),((IFERROR(INDEX('产品报告-整理'!D:D,MATCH(产品建议!A100,'产品报告-整理'!A:A,0)),""))),((IF(COUNTIF('2-2.源数据-产品分析-优品'!A:A,产品建议!A100)&gt;0,"是",""))))))</f>
        <v/>
      </c>
      <c r="X100" s="5" t="str">
        <f>IF(OR($A$3=""),"",IF(OR($W$2="优爆品"),((IFERROR(INDEX('产品报告-整理'!D:D,MATCH(产品建议!A100,'产品报告-整理'!A:A,0)),"")&amp;" → "&amp;(IFERROR(TEXT(INDEX('产品报告-整理'!D:D,MATCH(产品建议!A100,'产品报告-整理'!A:A,0))/G100,"0%"),"")))),IF(OR($W$2="P4P点击量"),((IF($W$2="P4P点击量",IFERROR(TEXT(W100/G100,"0%"),"")))),(((IF(COUNTIF('2-3.源数据-产品分析-爆品'!A:A,产品建议!A100)&gt;0,"是","")))))))</f>
        <v/>
      </c>
      <c r="Y100" s="9" t="str">
        <f>IF(AND($Y$2="直通车总消费",'产品报告-整理'!$BN$1="推荐广告"),IFERROR(INDEX('产品报告-整理'!H:H,MATCH(产品建议!A100,'产品报告-整理'!A:A,0)),0)+IFERROR(INDEX('产品报告-整理'!BV:BV,MATCH(产品建议!A100,'产品报告-整理'!BO:BO,0)),0),IFERROR(INDEX('产品报告-整理'!H:H,MATCH(产品建议!A100,'产品报告-整理'!A:A,0)),0))</f>
        <v/>
      </c>
      <c r="Z100" s="9" t="str">
        <f t="shared" si="6"/>
        <v/>
      </c>
      <c r="AA100" s="5" t="str">
        <f t="shared" si="4"/>
        <v/>
      </c>
      <c r="AB100" s="5" t="str">
        <f t="shared" si="5"/>
        <v/>
      </c>
      <c r="AC100" s="9"/>
      <c r="AD100" s="15" t="str">
        <f>IF($AD$1="  ",IFERROR(IF(AND(Y100="未推广",L100&gt;0),"加入P4P推广 ","")&amp;IF(AND(OR(W100="是",X100="是"),Y100=0),"优爆品加推广 ","")&amp;IF(AND(C100="N",L100&gt;0),"增加橱窗绑定 ","")&amp;IF(AND(OR(Z100&gt;$Z$1*4.5,AB100&gt;$AB$1*4.5),Y100&lt;&gt;0,Y100&gt;$AB$1*2,G100&gt;($G$1/$L$1)*1),"放弃P4P推广 ","")&amp;IF(AND(AB100&gt;$AB$1*1.2,AB100&lt;$AB$1*4.5,Y100&gt;0),"优化询盘成本 ","")&amp;IF(AND(Z100&gt;$Z$1*1.2,Z100&lt;$Z$1*4.5,Y100&gt;0),"优化商机成本 ","")&amp;IF(AND(Y100&lt;&gt;0,L100&gt;0,AB100&lt;$AB$1*1.2),"加大询盘获取 ","")&amp;IF(AND(Y100&lt;&gt;0,K100&gt;0,Z100&lt;$Z$1*1.2),"加大商机获取 ","")&amp;IF(AND(L100=0,C100="Y",G100&gt;($G$1/$L$1*1.5)),"解绑橱窗绑定 ",""),"请去左表粘贴源数据"),"")</f>
        <v/>
      </c>
      <c r="AE100" s="9"/>
      <c r="AF100" s="9"/>
      <c r="AG100" s="9"/>
      <c r="AH100" s="9"/>
      <c r="AI100" s="17"/>
      <c r="AJ100" s="17"/>
      <c r="AK100" s="17"/>
    </row>
    <row r="101" spans="1:37">
      <c r="A101" s="5" t="str">
        <f>IFERROR(HLOOKUP(A$2,'2.源数据-产品分析-全商品'!A$6:A$1000,ROW()-1,0),"")</f>
        <v/>
      </c>
      <c r="B101" s="5" t="str">
        <f>IFERROR(HLOOKUP(B$2,'2.源数据-产品分析-全商品'!B$6:B$1000,ROW()-1,0),"")</f>
        <v/>
      </c>
      <c r="C101" s="5" t="str">
        <f>CLEAN(IFERROR(HLOOKUP(C$2,'2.源数据-产品分析-全商品'!C$6:C$1000,ROW()-1,0),""))</f>
        <v/>
      </c>
      <c r="D101" s="5" t="str">
        <f>IFERROR(HLOOKUP(D$2,'2.源数据-产品分析-全商品'!D$6:D$1000,ROW()-1,0),"")</f>
        <v/>
      </c>
      <c r="E101" s="5" t="str">
        <f>IFERROR(HLOOKUP(E$2,'2.源数据-产品分析-全商品'!E$6:E$1000,ROW()-1,0),"")</f>
        <v/>
      </c>
      <c r="F101" s="5" t="str">
        <f>IFERROR(VALUE(HLOOKUP(F$2,'2.源数据-产品分析-全商品'!F$6:F$1000,ROW()-1,0)),"")</f>
        <v/>
      </c>
      <c r="G101" s="5" t="str">
        <f>IFERROR(VALUE(HLOOKUP(G$2,'2.源数据-产品分析-全商品'!G$6:G$1000,ROW()-1,0)),"")</f>
        <v/>
      </c>
      <c r="H101" s="5" t="str">
        <f>IFERROR(HLOOKUP(H$2,'2.源数据-产品分析-全商品'!H$6:H$1000,ROW()-1,0),"")</f>
        <v/>
      </c>
      <c r="I101" s="5" t="str">
        <f>IFERROR(VALUE(HLOOKUP(I$2,'2.源数据-产品分析-全商品'!I$6:I$1000,ROW()-1,0)),"")</f>
        <v/>
      </c>
      <c r="J101" s="60" t="str">
        <f>IFERROR(IF($J$2="","",INDEX('产品报告-整理'!G:G,MATCH(产品建议!A101,'产品报告-整理'!A:A,0))),"")</f>
        <v/>
      </c>
      <c r="K101" s="5" t="str">
        <f>IFERROR(IF($K$2="","",VALUE(INDEX('产品报告-整理'!E:E,MATCH(产品建议!A101,'产品报告-整理'!A:A,0)))),0)</f>
        <v/>
      </c>
      <c r="L101" s="5" t="str">
        <f>IFERROR(VALUE(HLOOKUP(L$2,'2.源数据-产品分析-全商品'!J$6:J$1000,ROW()-1,0)),"")</f>
        <v/>
      </c>
      <c r="M101" s="5" t="str">
        <f>IFERROR(VALUE(HLOOKUP(M$2,'2.源数据-产品分析-全商品'!K$6:K$1000,ROW()-1,0)),"")</f>
        <v/>
      </c>
      <c r="N101" s="5" t="str">
        <f>IFERROR(HLOOKUP(N$2,'2.源数据-产品分析-全商品'!L$6:L$1000,ROW()-1,0),"")</f>
        <v/>
      </c>
      <c r="O101" s="5" t="str">
        <f>IF($O$2='产品报告-整理'!$K$1,IFERROR(INDEX('产品报告-整理'!S:S,MATCH(产品建议!A101,'产品报告-整理'!L:L,0)),""),(IFERROR(VALUE(HLOOKUP(O$2,'2.源数据-产品分析-全商品'!M$6:M$1000,ROW()-1,0)),"")))</f>
        <v/>
      </c>
      <c r="P101" s="5" t="str">
        <f>IF($P$2='产品报告-整理'!$V$1,IFERROR(INDEX('产品报告-整理'!AD:AD,MATCH(产品建议!A101,'产品报告-整理'!W:W,0)),""),(IFERROR(VALUE(HLOOKUP(P$2,'2.源数据-产品分析-全商品'!N$6:N$1000,ROW()-1,0)),"")))</f>
        <v/>
      </c>
      <c r="Q101" s="5" t="str">
        <f>IF($Q$2='产品报告-整理'!$AG$1,IFERROR(INDEX('产品报告-整理'!AO:AO,MATCH(产品建议!A101,'产品报告-整理'!AH:AH,0)),""),(IFERROR(VALUE(HLOOKUP(Q$2,'2.源数据-产品分析-全商品'!O$6:O$1000,ROW()-1,0)),"")))</f>
        <v/>
      </c>
      <c r="R101" s="5" t="str">
        <f>IF($R$2='产品报告-整理'!$AR$1,IFERROR(INDEX('产品报告-整理'!AZ:AZ,MATCH(产品建议!A101,'产品报告-整理'!AS:AS,0)),""),(IFERROR(VALUE(HLOOKUP(R$2,'2.源数据-产品分析-全商品'!P$6:P$1000,ROW()-1,0)),"")))</f>
        <v/>
      </c>
      <c r="S101" s="5" t="str">
        <f>IF($S$2='产品报告-整理'!$BC$1,IFERROR(INDEX('产品报告-整理'!BK:BK,MATCH(产品建议!A101,'产品报告-整理'!BD:BD,0)),""),(IFERROR(VALUE(HLOOKUP(S$2,'2.源数据-产品分析-全商品'!Q$6:Q$1000,ROW()-1,0)),"")))</f>
        <v/>
      </c>
      <c r="T101" s="5" t="str">
        <f>IFERROR(HLOOKUP("产品负责人",'2.源数据-产品分析-全商品'!R$6:R$1000,ROW()-1,0),"")</f>
        <v/>
      </c>
      <c r="U101" s="5" t="str">
        <f>IFERROR(VALUE(HLOOKUP(U$2,'2.源数据-产品分析-全商品'!S$6:S$1000,ROW()-1,0)),"")</f>
        <v/>
      </c>
      <c r="V101" s="5" t="str">
        <f>IFERROR(VALUE(HLOOKUP(V$2,'2.源数据-产品分析-全商品'!T$6:T$1000,ROW()-1,0)),"")</f>
        <v/>
      </c>
      <c r="W101" s="5" t="str">
        <f>IF(OR($A$3=""),"",IF(OR($W$2="优爆品"),(IF(COUNTIF('2-2.源数据-产品分析-优品'!A:A,产品建议!A101)&gt;0,"是","")&amp;IF(COUNTIF('2-3.源数据-产品分析-爆品'!A:A,产品建议!A101)&gt;0,"是","")),IF(OR($W$2="P4P点击量"),((IFERROR(INDEX('产品报告-整理'!D:D,MATCH(产品建议!A101,'产品报告-整理'!A:A,0)),""))),((IF(COUNTIF('2-2.源数据-产品分析-优品'!A:A,产品建议!A101)&gt;0,"是",""))))))</f>
        <v/>
      </c>
      <c r="X101" s="5" t="str">
        <f>IF(OR($A$3=""),"",IF(OR($W$2="优爆品"),((IFERROR(INDEX('产品报告-整理'!D:D,MATCH(产品建议!A101,'产品报告-整理'!A:A,0)),"")&amp;" → "&amp;(IFERROR(TEXT(INDEX('产品报告-整理'!D:D,MATCH(产品建议!A101,'产品报告-整理'!A:A,0))/G101,"0%"),"")))),IF(OR($W$2="P4P点击量"),((IF($W$2="P4P点击量",IFERROR(TEXT(W101/G101,"0%"),"")))),(((IF(COUNTIF('2-3.源数据-产品分析-爆品'!A:A,产品建议!A101)&gt;0,"是","")))))))</f>
        <v/>
      </c>
      <c r="Y101" s="9" t="str">
        <f>IF(AND($Y$2="直通车总消费",'产品报告-整理'!$BN$1="推荐广告"),IFERROR(INDEX('产品报告-整理'!H:H,MATCH(产品建议!A101,'产品报告-整理'!A:A,0)),0)+IFERROR(INDEX('产品报告-整理'!BV:BV,MATCH(产品建议!A101,'产品报告-整理'!BO:BO,0)),0),IFERROR(INDEX('产品报告-整理'!H:H,MATCH(产品建议!A101,'产品报告-整理'!A:A,0)),0))</f>
        <v/>
      </c>
      <c r="Z101" s="9" t="str">
        <f t="shared" si="6"/>
        <v/>
      </c>
      <c r="AA101" s="5" t="str">
        <f t="shared" si="4"/>
        <v/>
      </c>
      <c r="AB101" s="5" t="str">
        <f t="shared" si="5"/>
        <v/>
      </c>
      <c r="AC101" s="9"/>
      <c r="AD101" s="15" t="str">
        <f>IF($AD$1="  ",IFERROR(IF(AND(Y101="未推广",L101&gt;0),"加入P4P推广 ","")&amp;IF(AND(OR(W101="是",X101="是"),Y101=0),"优爆品加推广 ","")&amp;IF(AND(C101="N",L101&gt;0),"增加橱窗绑定 ","")&amp;IF(AND(OR(Z101&gt;$Z$1*4.5,AB101&gt;$AB$1*4.5),Y101&lt;&gt;0,Y101&gt;$AB$1*2,G101&gt;($G$1/$L$1)*1),"放弃P4P推广 ","")&amp;IF(AND(AB101&gt;$AB$1*1.2,AB101&lt;$AB$1*4.5,Y101&gt;0),"优化询盘成本 ","")&amp;IF(AND(Z101&gt;$Z$1*1.2,Z101&lt;$Z$1*4.5,Y101&gt;0),"优化商机成本 ","")&amp;IF(AND(Y101&lt;&gt;0,L101&gt;0,AB101&lt;$AB$1*1.2),"加大询盘获取 ","")&amp;IF(AND(Y101&lt;&gt;0,K101&gt;0,Z101&lt;$Z$1*1.2),"加大商机获取 ","")&amp;IF(AND(L101=0,C101="Y",G101&gt;($G$1/$L$1*1.5)),"解绑橱窗绑定 ",""),"请去左表粘贴源数据"),"")</f>
        <v/>
      </c>
      <c r="AE101" s="9"/>
      <c r="AF101" s="9"/>
      <c r="AG101" s="9"/>
      <c r="AH101" s="9"/>
      <c r="AI101" s="17"/>
      <c r="AJ101" s="17"/>
      <c r="AK101" s="17"/>
    </row>
    <row r="102" spans="1:37">
      <c r="A102" s="5" t="str">
        <f>IFERROR(HLOOKUP(A$2,'2.源数据-产品分析-全商品'!A$6:A$1000,ROW()-1,0),"")</f>
        <v/>
      </c>
      <c r="B102" s="5" t="str">
        <f>IFERROR(HLOOKUP(B$2,'2.源数据-产品分析-全商品'!B$6:B$1000,ROW()-1,0),"")</f>
        <v/>
      </c>
      <c r="C102" s="5" t="str">
        <f>CLEAN(IFERROR(HLOOKUP(C$2,'2.源数据-产品分析-全商品'!C$6:C$1000,ROW()-1,0),""))</f>
        <v/>
      </c>
      <c r="D102" s="5" t="str">
        <f>IFERROR(HLOOKUP(D$2,'2.源数据-产品分析-全商品'!D$6:D$1000,ROW()-1,0),"")</f>
        <v/>
      </c>
      <c r="E102" s="5" t="str">
        <f>IFERROR(HLOOKUP(E$2,'2.源数据-产品分析-全商品'!E$6:E$1000,ROW()-1,0),"")</f>
        <v/>
      </c>
      <c r="F102" s="5" t="str">
        <f>IFERROR(VALUE(HLOOKUP(F$2,'2.源数据-产品分析-全商品'!F$6:F$1000,ROW()-1,0)),"")</f>
        <v/>
      </c>
      <c r="G102" s="5" t="str">
        <f>IFERROR(VALUE(HLOOKUP(G$2,'2.源数据-产品分析-全商品'!G$6:G$1000,ROW()-1,0)),"")</f>
        <v/>
      </c>
      <c r="H102" s="5" t="str">
        <f>IFERROR(HLOOKUP(H$2,'2.源数据-产品分析-全商品'!H$6:H$1000,ROW()-1,0),"")</f>
        <v/>
      </c>
      <c r="I102" s="5" t="str">
        <f>IFERROR(VALUE(HLOOKUP(I$2,'2.源数据-产品分析-全商品'!I$6:I$1000,ROW()-1,0)),"")</f>
        <v/>
      </c>
      <c r="J102" s="60" t="str">
        <f>IFERROR(IF($J$2="","",INDEX('产品报告-整理'!G:G,MATCH(产品建议!A102,'产品报告-整理'!A:A,0))),"")</f>
        <v/>
      </c>
      <c r="K102" s="5" t="str">
        <f>IFERROR(IF($K$2="","",VALUE(INDEX('产品报告-整理'!E:E,MATCH(产品建议!A102,'产品报告-整理'!A:A,0)))),0)</f>
        <v/>
      </c>
      <c r="L102" s="5" t="str">
        <f>IFERROR(VALUE(HLOOKUP(L$2,'2.源数据-产品分析-全商品'!J$6:J$1000,ROW()-1,0)),"")</f>
        <v/>
      </c>
      <c r="M102" s="5" t="str">
        <f>IFERROR(VALUE(HLOOKUP(M$2,'2.源数据-产品分析-全商品'!K$6:K$1000,ROW()-1,0)),"")</f>
        <v/>
      </c>
      <c r="N102" s="5" t="str">
        <f>IFERROR(HLOOKUP(N$2,'2.源数据-产品分析-全商品'!L$6:L$1000,ROW()-1,0),"")</f>
        <v/>
      </c>
      <c r="O102" s="5" t="str">
        <f>IF($O$2='产品报告-整理'!$K$1,IFERROR(INDEX('产品报告-整理'!S:S,MATCH(产品建议!A102,'产品报告-整理'!L:L,0)),""),(IFERROR(VALUE(HLOOKUP(O$2,'2.源数据-产品分析-全商品'!M$6:M$1000,ROW()-1,0)),"")))</f>
        <v/>
      </c>
      <c r="P102" s="5" t="str">
        <f>IF($P$2='产品报告-整理'!$V$1,IFERROR(INDEX('产品报告-整理'!AD:AD,MATCH(产品建议!A102,'产品报告-整理'!W:W,0)),""),(IFERROR(VALUE(HLOOKUP(P$2,'2.源数据-产品分析-全商品'!N$6:N$1000,ROW()-1,0)),"")))</f>
        <v/>
      </c>
      <c r="Q102" s="5" t="str">
        <f>IF($Q$2='产品报告-整理'!$AG$1,IFERROR(INDEX('产品报告-整理'!AO:AO,MATCH(产品建议!A102,'产品报告-整理'!AH:AH,0)),""),(IFERROR(VALUE(HLOOKUP(Q$2,'2.源数据-产品分析-全商品'!O$6:O$1000,ROW()-1,0)),"")))</f>
        <v/>
      </c>
      <c r="R102" s="5" t="str">
        <f>IF($R$2='产品报告-整理'!$AR$1,IFERROR(INDEX('产品报告-整理'!AZ:AZ,MATCH(产品建议!A102,'产品报告-整理'!AS:AS,0)),""),(IFERROR(VALUE(HLOOKUP(R$2,'2.源数据-产品分析-全商品'!P$6:P$1000,ROW()-1,0)),"")))</f>
        <v/>
      </c>
      <c r="S102" s="5" t="str">
        <f>IF($S$2='产品报告-整理'!$BC$1,IFERROR(INDEX('产品报告-整理'!BK:BK,MATCH(产品建议!A102,'产品报告-整理'!BD:BD,0)),""),(IFERROR(VALUE(HLOOKUP(S$2,'2.源数据-产品分析-全商品'!Q$6:Q$1000,ROW()-1,0)),"")))</f>
        <v/>
      </c>
      <c r="T102" s="5" t="str">
        <f>IFERROR(HLOOKUP("产品负责人",'2.源数据-产品分析-全商品'!R$6:R$1000,ROW()-1,0),"")</f>
        <v/>
      </c>
      <c r="U102" s="5" t="str">
        <f>IFERROR(VALUE(HLOOKUP(U$2,'2.源数据-产品分析-全商品'!S$6:S$1000,ROW()-1,0)),"")</f>
        <v/>
      </c>
      <c r="V102" s="5" t="str">
        <f>IFERROR(VALUE(HLOOKUP(V$2,'2.源数据-产品分析-全商品'!T$6:T$1000,ROW()-1,0)),"")</f>
        <v/>
      </c>
      <c r="W102" s="5" t="str">
        <f>IF(OR($A$3=""),"",IF(OR($W$2="优爆品"),(IF(COUNTIF('2-2.源数据-产品分析-优品'!A:A,产品建议!A102)&gt;0,"是","")&amp;IF(COUNTIF('2-3.源数据-产品分析-爆品'!A:A,产品建议!A102)&gt;0,"是","")),IF(OR($W$2="P4P点击量"),((IFERROR(INDEX('产品报告-整理'!D:D,MATCH(产品建议!A102,'产品报告-整理'!A:A,0)),""))),((IF(COUNTIF('2-2.源数据-产品分析-优品'!A:A,产品建议!A102)&gt;0,"是",""))))))</f>
        <v/>
      </c>
      <c r="X102" s="5" t="str">
        <f>IF(OR($A$3=""),"",IF(OR($W$2="优爆品"),((IFERROR(INDEX('产品报告-整理'!D:D,MATCH(产品建议!A102,'产品报告-整理'!A:A,0)),"")&amp;" → "&amp;(IFERROR(TEXT(INDEX('产品报告-整理'!D:D,MATCH(产品建议!A102,'产品报告-整理'!A:A,0))/G102,"0%"),"")))),IF(OR($W$2="P4P点击量"),((IF($W$2="P4P点击量",IFERROR(TEXT(W102/G102,"0%"),"")))),(((IF(COUNTIF('2-3.源数据-产品分析-爆品'!A:A,产品建议!A102)&gt;0,"是","")))))))</f>
        <v/>
      </c>
      <c r="Y102" s="9" t="str">
        <f>IF(AND($Y$2="直通车总消费",'产品报告-整理'!$BN$1="推荐广告"),IFERROR(INDEX('产品报告-整理'!H:H,MATCH(产品建议!A102,'产品报告-整理'!A:A,0)),0)+IFERROR(INDEX('产品报告-整理'!BV:BV,MATCH(产品建议!A102,'产品报告-整理'!BO:BO,0)),0),IFERROR(INDEX('产品报告-整理'!H:H,MATCH(产品建议!A102,'产品报告-整理'!A:A,0)),0))</f>
        <v/>
      </c>
      <c r="Z102" s="9" t="str">
        <f t="shared" si="6"/>
        <v/>
      </c>
      <c r="AA102" s="5" t="str">
        <f t="shared" si="4"/>
        <v/>
      </c>
      <c r="AB102" s="5" t="str">
        <f t="shared" si="5"/>
        <v/>
      </c>
      <c r="AC102" s="9"/>
      <c r="AD102" s="15" t="str">
        <f>IF($AD$1="  ",IFERROR(IF(AND(Y102="未推广",L102&gt;0),"加入P4P推广 ","")&amp;IF(AND(OR(W102="是",X102="是"),Y102=0),"优爆品加推广 ","")&amp;IF(AND(C102="N",L102&gt;0),"增加橱窗绑定 ","")&amp;IF(AND(OR(Z102&gt;$Z$1*4.5,AB102&gt;$AB$1*4.5),Y102&lt;&gt;0,Y102&gt;$AB$1*2,G102&gt;($G$1/$L$1)*1),"放弃P4P推广 ","")&amp;IF(AND(AB102&gt;$AB$1*1.2,AB102&lt;$AB$1*4.5,Y102&gt;0),"优化询盘成本 ","")&amp;IF(AND(Z102&gt;$Z$1*1.2,Z102&lt;$Z$1*4.5,Y102&gt;0),"优化商机成本 ","")&amp;IF(AND(Y102&lt;&gt;0,L102&gt;0,AB102&lt;$AB$1*1.2),"加大询盘获取 ","")&amp;IF(AND(Y102&lt;&gt;0,K102&gt;0,Z102&lt;$Z$1*1.2),"加大商机获取 ","")&amp;IF(AND(L102=0,C102="Y",G102&gt;($G$1/$L$1*1.5)),"解绑橱窗绑定 ",""),"请去左表粘贴源数据"),"")</f>
        <v/>
      </c>
      <c r="AE102" s="9"/>
      <c r="AF102" s="9"/>
      <c r="AG102" s="9"/>
      <c r="AH102" s="9"/>
      <c r="AI102" s="17"/>
      <c r="AJ102" s="17"/>
      <c r="AK102" s="17"/>
    </row>
    <row r="103" spans="1:37">
      <c r="A103" s="5" t="str">
        <f>IFERROR(HLOOKUP(A$2,'2.源数据-产品分析-全商品'!A$6:A$1000,ROW()-1,0),"")</f>
        <v/>
      </c>
      <c r="B103" s="5" t="str">
        <f>IFERROR(HLOOKUP(B$2,'2.源数据-产品分析-全商品'!B$6:B$1000,ROW()-1,0),"")</f>
        <v/>
      </c>
      <c r="C103" s="5" t="str">
        <f>CLEAN(IFERROR(HLOOKUP(C$2,'2.源数据-产品分析-全商品'!C$6:C$1000,ROW()-1,0),""))</f>
        <v/>
      </c>
      <c r="D103" s="5" t="str">
        <f>IFERROR(HLOOKUP(D$2,'2.源数据-产品分析-全商品'!D$6:D$1000,ROW()-1,0),"")</f>
        <v/>
      </c>
      <c r="E103" s="5" t="str">
        <f>IFERROR(HLOOKUP(E$2,'2.源数据-产品分析-全商品'!E$6:E$1000,ROW()-1,0),"")</f>
        <v/>
      </c>
      <c r="F103" s="5" t="str">
        <f>IFERROR(VALUE(HLOOKUP(F$2,'2.源数据-产品分析-全商品'!F$6:F$1000,ROW()-1,0)),"")</f>
        <v/>
      </c>
      <c r="G103" s="5" t="str">
        <f>IFERROR(VALUE(HLOOKUP(G$2,'2.源数据-产品分析-全商品'!G$6:G$1000,ROW()-1,0)),"")</f>
        <v/>
      </c>
      <c r="H103" s="5" t="str">
        <f>IFERROR(HLOOKUP(H$2,'2.源数据-产品分析-全商品'!H$6:H$1000,ROW()-1,0),"")</f>
        <v/>
      </c>
      <c r="I103" s="5" t="str">
        <f>IFERROR(VALUE(HLOOKUP(I$2,'2.源数据-产品分析-全商品'!I$6:I$1000,ROW()-1,0)),"")</f>
        <v/>
      </c>
      <c r="J103" s="60" t="str">
        <f>IFERROR(IF($J$2="","",INDEX('产品报告-整理'!G:G,MATCH(产品建议!A103,'产品报告-整理'!A:A,0))),"")</f>
        <v/>
      </c>
      <c r="K103" s="5" t="str">
        <f>IFERROR(IF($K$2="","",VALUE(INDEX('产品报告-整理'!E:E,MATCH(产品建议!A103,'产品报告-整理'!A:A,0)))),0)</f>
        <v/>
      </c>
      <c r="L103" s="5" t="str">
        <f>IFERROR(VALUE(HLOOKUP(L$2,'2.源数据-产品分析-全商品'!J$6:J$1000,ROW()-1,0)),"")</f>
        <v/>
      </c>
      <c r="M103" s="5" t="str">
        <f>IFERROR(VALUE(HLOOKUP(M$2,'2.源数据-产品分析-全商品'!K$6:K$1000,ROW()-1,0)),"")</f>
        <v/>
      </c>
      <c r="N103" s="5" t="str">
        <f>IFERROR(HLOOKUP(N$2,'2.源数据-产品分析-全商品'!L$6:L$1000,ROW()-1,0),"")</f>
        <v/>
      </c>
      <c r="O103" s="5" t="str">
        <f>IF($O$2='产品报告-整理'!$K$1,IFERROR(INDEX('产品报告-整理'!S:S,MATCH(产品建议!A103,'产品报告-整理'!L:L,0)),""),(IFERROR(VALUE(HLOOKUP(O$2,'2.源数据-产品分析-全商品'!M$6:M$1000,ROW()-1,0)),"")))</f>
        <v/>
      </c>
      <c r="P103" s="5" t="str">
        <f>IF($P$2='产品报告-整理'!$V$1,IFERROR(INDEX('产品报告-整理'!AD:AD,MATCH(产品建议!A103,'产品报告-整理'!W:W,0)),""),(IFERROR(VALUE(HLOOKUP(P$2,'2.源数据-产品分析-全商品'!N$6:N$1000,ROW()-1,0)),"")))</f>
        <v/>
      </c>
      <c r="Q103" s="5" t="str">
        <f>IF($Q$2='产品报告-整理'!$AG$1,IFERROR(INDEX('产品报告-整理'!AO:AO,MATCH(产品建议!A103,'产品报告-整理'!AH:AH,0)),""),(IFERROR(VALUE(HLOOKUP(Q$2,'2.源数据-产品分析-全商品'!O$6:O$1000,ROW()-1,0)),"")))</f>
        <v/>
      </c>
      <c r="R103" s="5" t="str">
        <f>IF($R$2='产品报告-整理'!$AR$1,IFERROR(INDEX('产品报告-整理'!AZ:AZ,MATCH(产品建议!A103,'产品报告-整理'!AS:AS,0)),""),(IFERROR(VALUE(HLOOKUP(R$2,'2.源数据-产品分析-全商品'!P$6:P$1000,ROW()-1,0)),"")))</f>
        <v/>
      </c>
      <c r="S103" s="5" t="str">
        <f>IF($S$2='产品报告-整理'!$BC$1,IFERROR(INDEX('产品报告-整理'!BK:BK,MATCH(产品建议!A103,'产品报告-整理'!BD:BD,0)),""),(IFERROR(VALUE(HLOOKUP(S$2,'2.源数据-产品分析-全商品'!Q$6:Q$1000,ROW()-1,0)),"")))</f>
        <v/>
      </c>
      <c r="T103" s="5" t="str">
        <f>IFERROR(HLOOKUP("产品负责人",'2.源数据-产品分析-全商品'!R$6:R$1000,ROW()-1,0),"")</f>
        <v/>
      </c>
      <c r="U103" s="5" t="str">
        <f>IFERROR(VALUE(HLOOKUP(U$2,'2.源数据-产品分析-全商品'!S$6:S$1000,ROW()-1,0)),"")</f>
        <v/>
      </c>
      <c r="V103" s="5" t="str">
        <f>IFERROR(VALUE(HLOOKUP(V$2,'2.源数据-产品分析-全商品'!T$6:T$1000,ROW()-1,0)),"")</f>
        <v/>
      </c>
      <c r="W103" s="5" t="str">
        <f>IF(OR($A$3=""),"",IF(OR($W$2="优爆品"),(IF(COUNTIF('2-2.源数据-产品分析-优品'!A:A,产品建议!A103)&gt;0,"是","")&amp;IF(COUNTIF('2-3.源数据-产品分析-爆品'!A:A,产品建议!A103)&gt;0,"是","")),IF(OR($W$2="P4P点击量"),((IFERROR(INDEX('产品报告-整理'!D:D,MATCH(产品建议!A103,'产品报告-整理'!A:A,0)),""))),((IF(COUNTIF('2-2.源数据-产品分析-优品'!A:A,产品建议!A103)&gt;0,"是",""))))))</f>
        <v/>
      </c>
      <c r="X103" s="5" t="str">
        <f>IF(OR($A$3=""),"",IF(OR($W$2="优爆品"),((IFERROR(INDEX('产品报告-整理'!D:D,MATCH(产品建议!A103,'产品报告-整理'!A:A,0)),"")&amp;" → "&amp;(IFERROR(TEXT(INDEX('产品报告-整理'!D:D,MATCH(产品建议!A103,'产品报告-整理'!A:A,0))/G103,"0%"),"")))),IF(OR($W$2="P4P点击量"),((IF($W$2="P4P点击量",IFERROR(TEXT(W103/G103,"0%"),"")))),(((IF(COUNTIF('2-3.源数据-产品分析-爆品'!A:A,产品建议!A103)&gt;0,"是","")))))))</f>
        <v/>
      </c>
      <c r="Y103" s="9" t="str">
        <f>IF(AND($Y$2="直通车总消费",'产品报告-整理'!$BN$1="推荐广告"),IFERROR(INDEX('产品报告-整理'!H:H,MATCH(产品建议!A103,'产品报告-整理'!A:A,0)),0)+IFERROR(INDEX('产品报告-整理'!BV:BV,MATCH(产品建议!A103,'产品报告-整理'!BO:BO,0)),0),IFERROR(INDEX('产品报告-整理'!H:H,MATCH(产品建议!A103,'产品报告-整理'!A:A,0)),0))</f>
        <v/>
      </c>
      <c r="Z103" s="9" t="str">
        <f t="shared" si="6"/>
        <v/>
      </c>
      <c r="AA103" s="5" t="str">
        <f t="shared" si="4"/>
        <v/>
      </c>
      <c r="AB103" s="5" t="str">
        <f t="shared" si="5"/>
        <v/>
      </c>
      <c r="AC103" s="9"/>
      <c r="AD103" s="15" t="str">
        <f>IF($AD$1="  ",IFERROR(IF(AND(Y103="未推广",L103&gt;0),"加入P4P推广 ","")&amp;IF(AND(OR(W103="是",X103="是"),Y103=0),"优爆品加推广 ","")&amp;IF(AND(C103="N",L103&gt;0),"增加橱窗绑定 ","")&amp;IF(AND(OR(Z103&gt;$Z$1*4.5,AB103&gt;$AB$1*4.5),Y103&lt;&gt;0,Y103&gt;$AB$1*2,G103&gt;($G$1/$L$1)*1),"放弃P4P推广 ","")&amp;IF(AND(AB103&gt;$AB$1*1.2,AB103&lt;$AB$1*4.5,Y103&gt;0),"优化询盘成本 ","")&amp;IF(AND(Z103&gt;$Z$1*1.2,Z103&lt;$Z$1*4.5,Y103&gt;0),"优化商机成本 ","")&amp;IF(AND(Y103&lt;&gt;0,L103&gt;0,AB103&lt;$AB$1*1.2),"加大询盘获取 ","")&amp;IF(AND(Y103&lt;&gt;0,K103&gt;0,Z103&lt;$Z$1*1.2),"加大商机获取 ","")&amp;IF(AND(L103=0,C103="Y",G103&gt;($G$1/$L$1*1.5)),"解绑橱窗绑定 ",""),"请去左表粘贴源数据"),"")</f>
        <v/>
      </c>
      <c r="AE103" s="9"/>
      <c r="AF103" s="9"/>
      <c r="AG103" s="9"/>
      <c r="AH103" s="9"/>
      <c r="AI103" s="17"/>
      <c r="AJ103" s="17"/>
      <c r="AK103" s="17"/>
    </row>
    <row r="104" spans="1:37">
      <c r="A104" s="5" t="str">
        <f>IFERROR(HLOOKUP(A$2,'2.源数据-产品分析-全商品'!A$6:A$1000,ROW()-1,0),"")</f>
        <v/>
      </c>
      <c r="B104" s="5" t="str">
        <f>IFERROR(HLOOKUP(B$2,'2.源数据-产品分析-全商品'!B$6:B$1000,ROW()-1,0),"")</f>
        <v/>
      </c>
      <c r="C104" s="5" t="str">
        <f>CLEAN(IFERROR(HLOOKUP(C$2,'2.源数据-产品分析-全商品'!C$6:C$1000,ROW()-1,0),""))</f>
        <v/>
      </c>
      <c r="D104" s="5" t="str">
        <f>IFERROR(HLOOKUP(D$2,'2.源数据-产品分析-全商品'!D$6:D$1000,ROW()-1,0),"")</f>
        <v/>
      </c>
      <c r="E104" s="5" t="str">
        <f>IFERROR(HLOOKUP(E$2,'2.源数据-产品分析-全商品'!E$6:E$1000,ROW()-1,0),"")</f>
        <v/>
      </c>
      <c r="F104" s="5" t="str">
        <f>IFERROR(VALUE(HLOOKUP(F$2,'2.源数据-产品分析-全商品'!F$6:F$1000,ROW()-1,0)),"")</f>
        <v/>
      </c>
      <c r="G104" s="5" t="str">
        <f>IFERROR(VALUE(HLOOKUP(G$2,'2.源数据-产品分析-全商品'!G$6:G$1000,ROW()-1,0)),"")</f>
        <v/>
      </c>
      <c r="H104" s="5" t="str">
        <f>IFERROR(HLOOKUP(H$2,'2.源数据-产品分析-全商品'!H$6:H$1000,ROW()-1,0),"")</f>
        <v/>
      </c>
      <c r="I104" s="5" t="str">
        <f>IFERROR(VALUE(HLOOKUP(I$2,'2.源数据-产品分析-全商品'!I$6:I$1000,ROW()-1,0)),"")</f>
        <v/>
      </c>
      <c r="J104" s="60" t="str">
        <f>IFERROR(IF($J$2="","",INDEX('产品报告-整理'!G:G,MATCH(产品建议!A104,'产品报告-整理'!A:A,0))),"")</f>
        <v/>
      </c>
      <c r="K104" s="5" t="str">
        <f>IFERROR(IF($K$2="","",VALUE(INDEX('产品报告-整理'!E:E,MATCH(产品建议!A104,'产品报告-整理'!A:A,0)))),0)</f>
        <v/>
      </c>
      <c r="L104" s="5" t="str">
        <f>IFERROR(VALUE(HLOOKUP(L$2,'2.源数据-产品分析-全商品'!J$6:J$1000,ROW()-1,0)),"")</f>
        <v/>
      </c>
      <c r="M104" s="5" t="str">
        <f>IFERROR(VALUE(HLOOKUP(M$2,'2.源数据-产品分析-全商品'!K$6:K$1000,ROW()-1,0)),"")</f>
        <v/>
      </c>
      <c r="N104" s="5" t="str">
        <f>IFERROR(HLOOKUP(N$2,'2.源数据-产品分析-全商品'!L$6:L$1000,ROW()-1,0),"")</f>
        <v/>
      </c>
      <c r="O104" s="5" t="str">
        <f>IF($O$2='产品报告-整理'!$K$1,IFERROR(INDEX('产品报告-整理'!S:S,MATCH(产品建议!A104,'产品报告-整理'!L:L,0)),""),(IFERROR(VALUE(HLOOKUP(O$2,'2.源数据-产品分析-全商品'!M$6:M$1000,ROW()-1,0)),"")))</f>
        <v/>
      </c>
      <c r="P104" s="5" t="str">
        <f>IF($P$2='产品报告-整理'!$V$1,IFERROR(INDEX('产品报告-整理'!AD:AD,MATCH(产品建议!A104,'产品报告-整理'!W:W,0)),""),(IFERROR(VALUE(HLOOKUP(P$2,'2.源数据-产品分析-全商品'!N$6:N$1000,ROW()-1,0)),"")))</f>
        <v/>
      </c>
      <c r="Q104" s="5" t="str">
        <f>IF($Q$2='产品报告-整理'!$AG$1,IFERROR(INDEX('产品报告-整理'!AO:AO,MATCH(产品建议!A104,'产品报告-整理'!AH:AH,0)),""),(IFERROR(VALUE(HLOOKUP(Q$2,'2.源数据-产品分析-全商品'!O$6:O$1000,ROW()-1,0)),"")))</f>
        <v/>
      </c>
      <c r="R104" s="5" t="str">
        <f>IF($R$2='产品报告-整理'!$AR$1,IFERROR(INDEX('产品报告-整理'!AZ:AZ,MATCH(产品建议!A104,'产品报告-整理'!AS:AS,0)),""),(IFERROR(VALUE(HLOOKUP(R$2,'2.源数据-产品分析-全商品'!P$6:P$1000,ROW()-1,0)),"")))</f>
        <v/>
      </c>
      <c r="S104" s="5" t="str">
        <f>IF($S$2='产品报告-整理'!$BC$1,IFERROR(INDEX('产品报告-整理'!BK:BK,MATCH(产品建议!A104,'产品报告-整理'!BD:BD,0)),""),(IFERROR(VALUE(HLOOKUP(S$2,'2.源数据-产品分析-全商品'!Q$6:Q$1000,ROW()-1,0)),"")))</f>
        <v/>
      </c>
      <c r="T104" s="5" t="str">
        <f>IFERROR(HLOOKUP("产品负责人",'2.源数据-产品分析-全商品'!R$6:R$1000,ROW()-1,0),"")</f>
        <v/>
      </c>
      <c r="U104" s="5" t="str">
        <f>IFERROR(VALUE(HLOOKUP(U$2,'2.源数据-产品分析-全商品'!S$6:S$1000,ROW()-1,0)),"")</f>
        <v/>
      </c>
      <c r="V104" s="5" t="str">
        <f>IFERROR(VALUE(HLOOKUP(V$2,'2.源数据-产品分析-全商品'!T$6:T$1000,ROW()-1,0)),"")</f>
        <v/>
      </c>
      <c r="W104" s="5" t="str">
        <f>IF(OR($A$3=""),"",IF(OR($W$2="优爆品"),(IF(COUNTIF('2-2.源数据-产品分析-优品'!A:A,产品建议!A104)&gt;0,"是","")&amp;IF(COUNTIF('2-3.源数据-产品分析-爆品'!A:A,产品建议!A104)&gt;0,"是","")),IF(OR($W$2="P4P点击量"),((IFERROR(INDEX('产品报告-整理'!D:D,MATCH(产品建议!A104,'产品报告-整理'!A:A,0)),""))),((IF(COUNTIF('2-2.源数据-产品分析-优品'!A:A,产品建议!A104)&gt;0,"是",""))))))</f>
        <v/>
      </c>
      <c r="X104" s="5" t="str">
        <f>IF(OR($A$3=""),"",IF(OR($W$2="优爆品"),((IFERROR(INDEX('产品报告-整理'!D:D,MATCH(产品建议!A104,'产品报告-整理'!A:A,0)),"")&amp;" → "&amp;(IFERROR(TEXT(INDEX('产品报告-整理'!D:D,MATCH(产品建议!A104,'产品报告-整理'!A:A,0))/G104,"0%"),"")))),IF(OR($W$2="P4P点击量"),((IF($W$2="P4P点击量",IFERROR(TEXT(W104/G104,"0%"),"")))),(((IF(COUNTIF('2-3.源数据-产品分析-爆品'!A:A,产品建议!A104)&gt;0,"是","")))))))</f>
        <v/>
      </c>
      <c r="Y104" s="9" t="str">
        <f>IF(AND($Y$2="直通车总消费",'产品报告-整理'!$BN$1="推荐广告"),IFERROR(INDEX('产品报告-整理'!H:H,MATCH(产品建议!A104,'产品报告-整理'!A:A,0)),0)+IFERROR(INDEX('产品报告-整理'!BV:BV,MATCH(产品建议!A104,'产品报告-整理'!BO:BO,0)),0),IFERROR(INDEX('产品报告-整理'!H:H,MATCH(产品建议!A104,'产品报告-整理'!A:A,0)),0))</f>
        <v/>
      </c>
      <c r="Z104" s="9" t="str">
        <f t="shared" si="6"/>
        <v/>
      </c>
      <c r="AA104" s="5" t="str">
        <f t="shared" si="4"/>
        <v/>
      </c>
      <c r="AB104" s="5" t="str">
        <f t="shared" si="5"/>
        <v/>
      </c>
      <c r="AC104" s="9"/>
      <c r="AD104" s="15" t="str">
        <f>IF($AD$1="  ",IFERROR(IF(AND(Y104="未推广",L104&gt;0),"加入P4P推广 ","")&amp;IF(AND(OR(W104="是",X104="是"),Y104=0),"优爆品加推广 ","")&amp;IF(AND(C104="N",L104&gt;0),"增加橱窗绑定 ","")&amp;IF(AND(OR(Z104&gt;$Z$1*4.5,AB104&gt;$AB$1*4.5),Y104&lt;&gt;0,Y104&gt;$AB$1*2,G104&gt;($G$1/$L$1)*1),"放弃P4P推广 ","")&amp;IF(AND(AB104&gt;$AB$1*1.2,AB104&lt;$AB$1*4.5,Y104&gt;0),"优化询盘成本 ","")&amp;IF(AND(Z104&gt;$Z$1*1.2,Z104&lt;$Z$1*4.5,Y104&gt;0),"优化商机成本 ","")&amp;IF(AND(Y104&lt;&gt;0,L104&gt;0,AB104&lt;$AB$1*1.2),"加大询盘获取 ","")&amp;IF(AND(Y104&lt;&gt;0,K104&gt;0,Z104&lt;$Z$1*1.2),"加大商机获取 ","")&amp;IF(AND(L104=0,C104="Y",G104&gt;($G$1/$L$1*1.5)),"解绑橱窗绑定 ",""),"请去左表粘贴源数据"),"")</f>
        <v/>
      </c>
      <c r="AE104" s="9"/>
      <c r="AF104" s="9"/>
      <c r="AG104" s="9"/>
      <c r="AH104" s="9"/>
      <c r="AI104" s="17"/>
      <c r="AJ104" s="17"/>
      <c r="AK104" s="17"/>
    </row>
    <row r="105" spans="1:37">
      <c r="A105" s="5" t="str">
        <f>IFERROR(HLOOKUP(A$2,'2.源数据-产品分析-全商品'!A$6:A$1000,ROW()-1,0),"")</f>
        <v/>
      </c>
      <c r="B105" s="5" t="str">
        <f>IFERROR(HLOOKUP(B$2,'2.源数据-产品分析-全商品'!B$6:B$1000,ROW()-1,0),"")</f>
        <v/>
      </c>
      <c r="C105" s="5" t="str">
        <f>CLEAN(IFERROR(HLOOKUP(C$2,'2.源数据-产品分析-全商品'!C$6:C$1000,ROW()-1,0),""))</f>
        <v/>
      </c>
      <c r="D105" s="5" t="str">
        <f>IFERROR(HLOOKUP(D$2,'2.源数据-产品分析-全商品'!D$6:D$1000,ROW()-1,0),"")</f>
        <v/>
      </c>
      <c r="E105" s="5" t="str">
        <f>IFERROR(HLOOKUP(E$2,'2.源数据-产品分析-全商品'!E$6:E$1000,ROW()-1,0),"")</f>
        <v/>
      </c>
      <c r="F105" s="5" t="str">
        <f>IFERROR(VALUE(HLOOKUP(F$2,'2.源数据-产品分析-全商品'!F$6:F$1000,ROW()-1,0)),"")</f>
        <v/>
      </c>
      <c r="G105" s="5" t="str">
        <f>IFERROR(VALUE(HLOOKUP(G$2,'2.源数据-产品分析-全商品'!G$6:G$1000,ROW()-1,0)),"")</f>
        <v/>
      </c>
      <c r="H105" s="5" t="str">
        <f>IFERROR(HLOOKUP(H$2,'2.源数据-产品分析-全商品'!H$6:H$1000,ROW()-1,0),"")</f>
        <v/>
      </c>
      <c r="I105" s="5" t="str">
        <f>IFERROR(VALUE(HLOOKUP(I$2,'2.源数据-产品分析-全商品'!I$6:I$1000,ROW()-1,0)),"")</f>
        <v/>
      </c>
      <c r="J105" s="60" t="str">
        <f>IFERROR(IF($J$2="","",INDEX('产品报告-整理'!G:G,MATCH(产品建议!A105,'产品报告-整理'!A:A,0))),"")</f>
        <v/>
      </c>
      <c r="K105" s="5" t="str">
        <f>IFERROR(IF($K$2="","",VALUE(INDEX('产品报告-整理'!E:E,MATCH(产品建议!A105,'产品报告-整理'!A:A,0)))),0)</f>
        <v/>
      </c>
      <c r="L105" s="5" t="str">
        <f>IFERROR(VALUE(HLOOKUP(L$2,'2.源数据-产品分析-全商品'!J$6:J$1000,ROW()-1,0)),"")</f>
        <v/>
      </c>
      <c r="M105" s="5" t="str">
        <f>IFERROR(VALUE(HLOOKUP(M$2,'2.源数据-产品分析-全商品'!K$6:K$1000,ROW()-1,0)),"")</f>
        <v/>
      </c>
      <c r="N105" s="5" t="str">
        <f>IFERROR(HLOOKUP(N$2,'2.源数据-产品分析-全商品'!L$6:L$1000,ROW()-1,0),"")</f>
        <v/>
      </c>
      <c r="O105" s="5" t="str">
        <f>IF($O$2='产品报告-整理'!$K$1,IFERROR(INDEX('产品报告-整理'!S:S,MATCH(产品建议!A105,'产品报告-整理'!L:L,0)),""),(IFERROR(VALUE(HLOOKUP(O$2,'2.源数据-产品分析-全商品'!M$6:M$1000,ROW()-1,0)),"")))</f>
        <v/>
      </c>
      <c r="P105" s="5" t="str">
        <f>IF($P$2='产品报告-整理'!$V$1,IFERROR(INDEX('产品报告-整理'!AD:AD,MATCH(产品建议!A105,'产品报告-整理'!W:W,0)),""),(IFERROR(VALUE(HLOOKUP(P$2,'2.源数据-产品分析-全商品'!N$6:N$1000,ROW()-1,0)),"")))</f>
        <v/>
      </c>
      <c r="Q105" s="5" t="str">
        <f>IF($Q$2='产品报告-整理'!$AG$1,IFERROR(INDEX('产品报告-整理'!AO:AO,MATCH(产品建议!A105,'产品报告-整理'!AH:AH,0)),""),(IFERROR(VALUE(HLOOKUP(Q$2,'2.源数据-产品分析-全商品'!O$6:O$1000,ROW()-1,0)),"")))</f>
        <v/>
      </c>
      <c r="R105" s="5" t="str">
        <f>IF($R$2='产品报告-整理'!$AR$1,IFERROR(INDEX('产品报告-整理'!AZ:AZ,MATCH(产品建议!A105,'产品报告-整理'!AS:AS,0)),""),(IFERROR(VALUE(HLOOKUP(R$2,'2.源数据-产品分析-全商品'!P$6:P$1000,ROW()-1,0)),"")))</f>
        <v/>
      </c>
      <c r="S105" s="5" t="str">
        <f>IF($S$2='产品报告-整理'!$BC$1,IFERROR(INDEX('产品报告-整理'!BK:BK,MATCH(产品建议!A105,'产品报告-整理'!BD:BD,0)),""),(IFERROR(VALUE(HLOOKUP(S$2,'2.源数据-产品分析-全商品'!Q$6:Q$1000,ROW()-1,0)),"")))</f>
        <v/>
      </c>
      <c r="T105" s="5" t="str">
        <f>IFERROR(HLOOKUP("产品负责人",'2.源数据-产品分析-全商品'!R$6:R$1000,ROW()-1,0),"")</f>
        <v/>
      </c>
      <c r="U105" s="5" t="str">
        <f>IFERROR(VALUE(HLOOKUP(U$2,'2.源数据-产品分析-全商品'!S$6:S$1000,ROW()-1,0)),"")</f>
        <v/>
      </c>
      <c r="V105" s="5" t="str">
        <f>IFERROR(VALUE(HLOOKUP(V$2,'2.源数据-产品分析-全商品'!T$6:T$1000,ROW()-1,0)),"")</f>
        <v/>
      </c>
      <c r="W105" s="5" t="str">
        <f>IF(OR($A$3=""),"",IF(OR($W$2="优爆品"),(IF(COUNTIF('2-2.源数据-产品分析-优品'!A:A,产品建议!A105)&gt;0,"是","")&amp;IF(COUNTIF('2-3.源数据-产品分析-爆品'!A:A,产品建议!A105)&gt;0,"是","")),IF(OR($W$2="P4P点击量"),((IFERROR(INDEX('产品报告-整理'!D:D,MATCH(产品建议!A105,'产品报告-整理'!A:A,0)),""))),((IF(COUNTIF('2-2.源数据-产品分析-优品'!A:A,产品建议!A105)&gt;0,"是",""))))))</f>
        <v/>
      </c>
      <c r="X105" s="5" t="str">
        <f>IF(OR($A$3=""),"",IF(OR($W$2="优爆品"),((IFERROR(INDEX('产品报告-整理'!D:D,MATCH(产品建议!A105,'产品报告-整理'!A:A,0)),"")&amp;" → "&amp;(IFERROR(TEXT(INDEX('产品报告-整理'!D:D,MATCH(产品建议!A105,'产品报告-整理'!A:A,0))/G105,"0%"),"")))),IF(OR($W$2="P4P点击量"),((IF($W$2="P4P点击量",IFERROR(TEXT(W105/G105,"0%"),"")))),(((IF(COUNTIF('2-3.源数据-产品分析-爆品'!A:A,产品建议!A105)&gt;0,"是","")))))))</f>
        <v/>
      </c>
      <c r="Y105" s="9" t="str">
        <f>IF(AND($Y$2="直通车总消费",'产品报告-整理'!$BN$1="推荐广告"),IFERROR(INDEX('产品报告-整理'!H:H,MATCH(产品建议!A105,'产品报告-整理'!A:A,0)),0)+IFERROR(INDEX('产品报告-整理'!BV:BV,MATCH(产品建议!A105,'产品报告-整理'!BO:BO,0)),0),IFERROR(INDEX('产品报告-整理'!H:H,MATCH(产品建议!A105,'产品报告-整理'!A:A,0)),0))</f>
        <v/>
      </c>
      <c r="Z105" s="9" t="str">
        <f t="shared" si="6"/>
        <v/>
      </c>
      <c r="AA105" s="5" t="str">
        <f t="shared" si="4"/>
        <v/>
      </c>
      <c r="AB105" s="5" t="str">
        <f t="shared" si="5"/>
        <v/>
      </c>
      <c r="AC105" s="9"/>
      <c r="AD105" s="15" t="str">
        <f>IF($AD$1="  ",IFERROR(IF(AND(Y105="未推广",L105&gt;0),"加入P4P推广 ","")&amp;IF(AND(OR(W105="是",X105="是"),Y105=0),"优爆品加推广 ","")&amp;IF(AND(C105="N",L105&gt;0),"增加橱窗绑定 ","")&amp;IF(AND(OR(Z105&gt;$Z$1*4.5,AB105&gt;$AB$1*4.5),Y105&lt;&gt;0,Y105&gt;$AB$1*2,G105&gt;($G$1/$L$1)*1),"放弃P4P推广 ","")&amp;IF(AND(AB105&gt;$AB$1*1.2,AB105&lt;$AB$1*4.5,Y105&gt;0),"优化询盘成本 ","")&amp;IF(AND(Z105&gt;$Z$1*1.2,Z105&lt;$Z$1*4.5,Y105&gt;0),"优化商机成本 ","")&amp;IF(AND(Y105&lt;&gt;0,L105&gt;0,AB105&lt;$AB$1*1.2),"加大询盘获取 ","")&amp;IF(AND(Y105&lt;&gt;0,K105&gt;0,Z105&lt;$Z$1*1.2),"加大商机获取 ","")&amp;IF(AND(L105=0,C105="Y",G105&gt;($G$1/$L$1*1.5)),"解绑橱窗绑定 ",""),"请去左表粘贴源数据"),"")</f>
        <v/>
      </c>
      <c r="AE105" s="9"/>
      <c r="AF105" s="9"/>
      <c r="AG105" s="9"/>
      <c r="AH105" s="9"/>
      <c r="AI105" s="17"/>
      <c r="AJ105" s="17"/>
      <c r="AK105" s="17"/>
    </row>
    <row r="106" spans="1:37">
      <c r="A106" s="5" t="str">
        <f>IFERROR(HLOOKUP(A$2,'2.源数据-产品分析-全商品'!A$6:A$1000,ROW()-1,0),"")</f>
        <v/>
      </c>
      <c r="B106" s="5" t="str">
        <f>IFERROR(HLOOKUP(B$2,'2.源数据-产品分析-全商品'!B$6:B$1000,ROW()-1,0),"")</f>
        <v/>
      </c>
      <c r="C106" s="5" t="str">
        <f>CLEAN(IFERROR(HLOOKUP(C$2,'2.源数据-产品分析-全商品'!C$6:C$1000,ROW()-1,0),""))</f>
        <v/>
      </c>
      <c r="D106" s="5" t="str">
        <f>IFERROR(HLOOKUP(D$2,'2.源数据-产品分析-全商品'!D$6:D$1000,ROW()-1,0),"")</f>
        <v/>
      </c>
      <c r="E106" s="5" t="str">
        <f>IFERROR(HLOOKUP(E$2,'2.源数据-产品分析-全商品'!E$6:E$1000,ROW()-1,0),"")</f>
        <v/>
      </c>
      <c r="F106" s="5" t="str">
        <f>IFERROR(VALUE(HLOOKUP(F$2,'2.源数据-产品分析-全商品'!F$6:F$1000,ROW()-1,0)),"")</f>
        <v/>
      </c>
      <c r="G106" s="5" t="str">
        <f>IFERROR(VALUE(HLOOKUP(G$2,'2.源数据-产品分析-全商品'!G$6:G$1000,ROW()-1,0)),"")</f>
        <v/>
      </c>
      <c r="H106" s="5" t="str">
        <f>IFERROR(HLOOKUP(H$2,'2.源数据-产品分析-全商品'!H$6:H$1000,ROW()-1,0),"")</f>
        <v/>
      </c>
      <c r="I106" s="5" t="str">
        <f>IFERROR(VALUE(HLOOKUP(I$2,'2.源数据-产品分析-全商品'!I$6:I$1000,ROW()-1,0)),"")</f>
        <v/>
      </c>
      <c r="J106" s="60" t="str">
        <f>IFERROR(IF($J$2="","",INDEX('产品报告-整理'!G:G,MATCH(产品建议!A106,'产品报告-整理'!A:A,0))),"")</f>
        <v/>
      </c>
      <c r="K106" s="5" t="str">
        <f>IFERROR(IF($K$2="","",VALUE(INDEX('产品报告-整理'!E:E,MATCH(产品建议!A106,'产品报告-整理'!A:A,0)))),0)</f>
        <v/>
      </c>
      <c r="L106" s="5" t="str">
        <f>IFERROR(VALUE(HLOOKUP(L$2,'2.源数据-产品分析-全商品'!J$6:J$1000,ROW()-1,0)),"")</f>
        <v/>
      </c>
      <c r="M106" s="5" t="str">
        <f>IFERROR(VALUE(HLOOKUP(M$2,'2.源数据-产品分析-全商品'!K$6:K$1000,ROW()-1,0)),"")</f>
        <v/>
      </c>
      <c r="N106" s="5" t="str">
        <f>IFERROR(HLOOKUP(N$2,'2.源数据-产品分析-全商品'!L$6:L$1000,ROW()-1,0),"")</f>
        <v/>
      </c>
      <c r="O106" s="5" t="str">
        <f>IF($O$2='产品报告-整理'!$K$1,IFERROR(INDEX('产品报告-整理'!S:S,MATCH(产品建议!A106,'产品报告-整理'!L:L,0)),""),(IFERROR(VALUE(HLOOKUP(O$2,'2.源数据-产品分析-全商品'!M$6:M$1000,ROW()-1,0)),"")))</f>
        <v/>
      </c>
      <c r="P106" s="5" t="str">
        <f>IF($P$2='产品报告-整理'!$V$1,IFERROR(INDEX('产品报告-整理'!AD:AD,MATCH(产品建议!A106,'产品报告-整理'!W:W,0)),""),(IFERROR(VALUE(HLOOKUP(P$2,'2.源数据-产品分析-全商品'!N$6:N$1000,ROW()-1,0)),"")))</f>
        <v/>
      </c>
      <c r="Q106" s="5" t="str">
        <f>IF($Q$2='产品报告-整理'!$AG$1,IFERROR(INDEX('产品报告-整理'!AO:AO,MATCH(产品建议!A106,'产品报告-整理'!AH:AH,0)),""),(IFERROR(VALUE(HLOOKUP(Q$2,'2.源数据-产品分析-全商品'!O$6:O$1000,ROW()-1,0)),"")))</f>
        <v/>
      </c>
      <c r="R106" s="5" t="str">
        <f>IF($R$2='产品报告-整理'!$AR$1,IFERROR(INDEX('产品报告-整理'!AZ:AZ,MATCH(产品建议!A106,'产品报告-整理'!AS:AS,0)),""),(IFERROR(VALUE(HLOOKUP(R$2,'2.源数据-产品分析-全商品'!P$6:P$1000,ROW()-1,0)),"")))</f>
        <v/>
      </c>
      <c r="S106" s="5" t="str">
        <f>IF($S$2='产品报告-整理'!$BC$1,IFERROR(INDEX('产品报告-整理'!BK:BK,MATCH(产品建议!A106,'产品报告-整理'!BD:BD,0)),""),(IFERROR(VALUE(HLOOKUP(S$2,'2.源数据-产品分析-全商品'!Q$6:Q$1000,ROW()-1,0)),"")))</f>
        <v/>
      </c>
      <c r="T106" s="5" t="str">
        <f>IFERROR(HLOOKUP("产品负责人",'2.源数据-产品分析-全商品'!R$6:R$1000,ROW()-1,0),"")</f>
        <v/>
      </c>
      <c r="U106" s="5" t="str">
        <f>IFERROR(VALUE(HLOOKUP(U$2,'2.源数据-产品分析-全商品'!S$6:S$1000,ROW()-1,0)),"")</f>
        <v/>
      </c>
      <c r="V106" s="5" t="str">
        <f>IFERROR(VALUE(HLOOKUP(V$2,'2.源数据-产品分析-全商品'!T$6:T$1000,ROW()-1,0)),"")</f>
        <v/>
      </c>
      <c r="W106" s="5" t="str">
        <f>IF(OR($A$3=""),"",IF(OR($W$2="优爆品"),(IF(COUNTIF('2-2.源数据-产品分析-优品'!A:A,产品建议!A106)&gt;0,"是","")&amp;IF(COUNTIF('2-3.源数据-产品分析-爆品'!A:A,产品建议!A106)&gt;0,"是","")),IF(OR($W$2="P4P点击量"),((IFERROR(INDEX('产品报告-整理'!D:D,MATCH(产品建议!A106,'产品报告-整理'!A:A,0)),""))),((IF(COUNTIF('2-2.源数据-产品分析-优品'!A:A,产品建议!A106)&gt;0,"是",""))))))</f>
        <v/>
      </c>
      <c r="X106" s="5" t="str">
        <f>IF(OR($A$3=""),"",IF(OR($W$2="优爆品"),((IFERROR(INDEX('产品报告-整理'!D:D,MATCH(产品建议!A106,'产品报告-整理'!A:A,0)),"")&amp;" → "&amp;(IFERROR(TEXT(INDEX('产品报告-整理'!D:D,MATCH(产品建议!A106,'产品报告-整理'!A:A,0))/G106,"0%"),"")))),IF(OR($W$2="P4P点击量"),((IF($W$2="P4P点击量",IFERROR(TEXT(W106/G106,"0%"),"")))),(((IF(COUNTIF('2-3.源数据-产品分析-爆品'!A:A,产品建议!A106)&gt;0,"是","")))))))</f>
        <v/>
      </c>
      <c r="Y106" s="9" t="str">
        <f>IF(AND($Y$2="直通车总消费",'产品报告-整理'!$BN$1="推荐广告"),IFERROR(INDEX('产品报告-整理'!H:H,MATCH(产品建议!A106,'产品报告-整理'!A:A,0)),0)+IFERROR(INDEX('产品报告-整理'!BV:BV,MATCH(产品建议!A106,'产品报告-整理'!BO:BO,0)),0),IFERROR(INDEX('产品报告-整理'!H:H,MATCH(产品建议!A106,'产品报告-整理'!A:A,0)),0))</f>
        <v/>
      </c>
      <c r="Z106" s="9" t="str">
        <f t="shared" si="6"/>
        <v/>
      </c>
      <c r="AA106" s="5" t="str">
        <f t="shared" si="4"/>
        <v/>
      </c>
      <c r="AB106" s="5" t="str">
        <f t="shared" si="5"/>
        <v/>
      </c>
      <c r="AC106" s="9"/>
      <c r="AD106" s="15" t="str">
        <f>IF($AD$1="  ",IFERROR(IF(AND(Y106="未推广",L106&gt;0),"加入P4P推广 ","")&amp;IF(AND(OR(W106="是",X106="是"),Y106=0),"优爆品加推广 ","")&amp;IF(AND(C106="N",L106&gt;0),"增加橱窗绑定 ","")&amp;IF(AND(OR(Z106&gt;$Z$1*4.5,AB106&gt;$AB$1*4.5),Y106&lt;&gt;0,Y106&gt;$AB$1*2,G106&gt;($G$1/$L$1)*1),"放弃P4P推广 ","")&amp;IF(AND(AB106&gt;$AB$1*1.2,AB106&lt;$AB$1*4.5,Y106&gt;0),"优化询盘成本 ","")&amp;IF(AND(Z106&gt;$Z$1*1.2,Z106&lt;$Z$1*4.5,Y106&gt;0),"优化商机成本 ","")&amp;IF(AND(Y106&lt;&gt;0,L106&gt;0,AB106&lt;$AB$1*1.2),"加大询盘获取 ","")&amp;IF(AND(Y106&lt;&gt;0,K106&gt;0,Z106&lt;$Z$1*1.2),"加大商机获取 ","")&amp;IF(AND(L106=0,C106="Y",G106&gt;($G$1/$L$1*1.5)),"解绑橱窗绑定 ",""),"请去左表粘贴源数据"),"")</f>
        <v/>
      </c>
      <c r="AE106" s="9"/>
      <c r="AF106" s="9"/>
      <c r="AG106" s="9"/>
      <c r="AH106" s="9"/>
      <c r="AI106" s="17"/>
      <c r="AJ106" s="17"/>
      <c r="AK106" s="17"/>
    </row>
    <row r="107" spans="1:37">
      <c r="A107" s="5" t="str">
        <f>IFERROR(HLOOKUP(A$2,'2.源数据-产品分析-全商品'!A$6:A$1000,ROW()-1,0),"")</f>
        <v/>
      </c>
      <c r="B107" s="5" t="str">
        <f>IFERROR(HLOOKUP(B$2,'2.源数据-产品分析-全商品'!B$6:B$1000,ROW()-1,0),"")</f>
        <v/>
      </c>
      <c r="C107" s="5" t="str">
        <f>CLEAN(IFERROR(HLOOKUP(C$2,'2.源数据-产品分析-全商品'!C$6:C$1000,ROW()-1,0),""))</f>
        <v/>
      </c>
      <c r="D107" s="5" t="str">
        <f>IFERROR(HLOOKUP(D$2,'2.源数据-产品分析-全商品'!D$6:D$1000,ROW()-1,0),"")</f>
        <v/>
      </c>
      <c r="E107" s="5" t="str">
        <f>IFERROR(HLOOKUP(E$2,'2.源数据-产品分析-全商品'!E$6:E$1000,ROW()-1,0),"")</f>
        <v/>
      </c>
      <c r="F107" s="5" t="str">
        <f>IFERROR(VALUE(HLOOKUP(F$2,'2.源数据-产品分析-全商品'!F$6:F$1000,ROW()-1,0)),"")</f>
        <v/>
      </c>
      <c r="G107" s="5" t="str">
        <f>IFERROR(VALUE(HLOOKUP(G$2,'2.源数据-产品分析-全商品'!G$6:G$1000,ROW()-1,0)),"")</f>
        <v/>
      </c>
      <c r="H107" s="5" t="str">
        <f>IFERROR(HLOOKUP(H$2,'2.源数据-产品分析-全商品'!H$6:H$1000,ROW()-1,0),"")</f>
        <v/>
      </c>
      <c r="I107" s="5" t="str">
        <f>IFERROR(VALUE(HLOOKUP(I$2,'2.源数据-产品分析-全商品'!I$6:I$1000,ROW()-1,0)),"")</f>
        <v/>
      </c>
      <c r="J107" s="60" t="str">
        <f>IFERROR(IF($J$2="","",INDEX('产品报告-整理'!G:G,MATCH(产品建议!A107,'产品报告-整理'!A:A,0))),"")</f>
        <v/>
      </c>
      <c r="K107" s="5" t="str">
        <f>IFERROR(IF($K$2="","",VALUE(INDEX('产品报告-整理'!E:E,MATCH(产品建议!A107,'产品报告-整理'!A:A,0)))),0)</f>
        <v/>
      </c>
      <c r="L107" s="5" t="str">
        <f>IFERROR(VALUE(HLOOKUP(L$2,'2.源数据-产品分析-全商品'!J$6:J$1000,ROW()-1,0)),"")</f>
        <v/>
      </c>
      <c r="M107" s="5" t="str">
        <f>IFERROR(VALUE(HLOOKUP(M$2,'2.源数据-产品分析-全商品'!K$6:K$1000,ROW()-1,0)),"")</f>
        <v/>
      </c>
      <c r="N107" s="5" t="str">
        <f>IFERROR(HLOOKUP(N$2,'2.源数据-产品分析-全商品'!L$6:L$1000,ROW()-1,0),"")</f>
        <v/>
      </c>
      <c r="O107" s="5" t="str">
        <f>IF($O$2='产品报告-整理'!$K$1,IFERROR(INDEX('产品报告-整理'!S:S,MATCH(产品建议!A107,'产品报告-整理'!L:L,0)),""),(IFERROR(VALUE(HLOOKUP(O$2,'2.源数据-产品分析-全商品'!M$6:M$1000,ROW()-1,0)),"")))</f>
        <v/>
      </c>
      <c r="P107" s="5" t="str">
        <f>IF($P$2='产品报告-整理'!$V$1,IFERROR(INDEX('产品报告-整理'!AD:AD,MATCH(产品建议!A107,'产品报告-整理'!W:W,0)),""),(IFERROR(VALUE(HLOOKUP(P$2,'2.源数据-产品分析-全商品'!N$6:N$1000,ROW()-1,0)),"")))</f>
        <v/>
      </c>
      <c r="Q107" s="5" t="str">
        <f>IF($Q$2='产品报告-整理'!$AG$1,IFERROR(INDEX('产品报告-整理'!AO:AO,MATCH(产品建议!A107,'产品报告-整理'!AH:AH,0)),""),(IFERROR(VALUE(HLOOKUP(Q$2,'2.源数据-产品分析-全商品'!O$6:O$1000,ROW()-1,0)),"")))</f>
        <v/>
      </c>
      <c r="R107" s="5" t="str">
        <f>IF($R$2='产品报告-整理'!$AR$1,IFERROR(INDEX('产品报告-整理'!AZ:AZ,MATCH(产品建议!A107,'产品报告-整理'!AS:AS,0)),""),(IFERROR(VALUE(HLOOKUP(R$2,'2.源数据-产品分析-全商品'!P$6:P$1000,ROW()-1,0)),"")))</f>
        <v/>
      </c>
      <c r="S107" s="5" t="str">
        <f>IF($S$2='产品报告-整理'!$BC$1,IFERROR(INDEX('产品报告-整理'!BK:BK,MATCH(产品建议!A107,'产品报告-整理'!BD:BD,0)),""),(IFERROR(VALUE(HLOOKUP(S$2,'2.源数据-产品分析-全商品'!Q$6:Q$1000,ROW()-1,0)),"")))</f>
        <v/>
      </c>
      <c r="T107" s="5" t="str">
        <f>IFERROR(HLOOKUP("产品负责人",'2.源数据-产品分析-全商品'!R$6:R$1000,ROW()-1,0),"")</f>
        <v/>
      </c>
      <c r="U107" s="5" t="str">
        <f>IFERROR(VALUE(HLOOKUP(U$2,'2.源数据-产品分析-全商品'!S$6:S$1000,ROW()-1,0)),"")</f>
        <v/>
      </c>
      <c r="V107" s="5" t="str">
        <f>IFERROR(VALUE(HLOOKUP(V$2,'2.源数据-产品分析-全商品'!T$6:T$1000,ROW()-1,0)),"")</f>
        <v/>
      </c>
      <c r="W107" s="5" t="str">
        <f>IF(OR($A$3=""),"",IF(OR($W$2="优爆品"),(IF(COUNTIF('2-2.源数据-产品分析-优品'!A:A,产品建议!A107)&gt;0,"是","")&amp;IF(COUNTIF('2-3.源数据-产品分析-爆品'!A:A,产品建议!A107)&gt;0,"是","")),IF(OR($W$2="P4P点击量"),((IFERROR(INDEX('产品报告-整理'!D:D,MATCH(产品建议!A107,'产品报告-整理'!A:A,0)),""))),((IF(COUNTIF('2-2.源数据-产品分析-优品'!A:A,产品建议!A107)&gt;0,"是",""))))))</f>
        <v/>
      </c>
      <c r="X107" s="5" t="str">
        <f>IF(OR($A$3=""),"",IF(OR($W$2="优爆品"),((IFERROR(INDEX('产品报告-整理'!D:D,MATCH(产品建议!A107,'产品报告-整理'!A:A,0)),"")&amp;" → "&amp;(IFERROR(TEXT(INDEX('产品报告-整理'!D:D,MATCH(产品建议!A107,'产品报告-整理'!A:A,0))/G107,"0%"),"")))),IF(OR($W$2="P4P点击量"),((IF($W$2="P4P点击量",IFERROR(TEXT(W107/G107,"0%"),"")))),(((IF(COUNTIF('2-3.源数据-产品分析-爆品'!A:A,产品建议!A107)&gt;0,"是","")))))))</f>
        <v/>
      </c>
      <c r="Y107" s="9" t="str">
        <f>IF(AND($Y$2="直通车总消费",'产品报告-整理'!$BN$1="推荐广告"),IFERROR(INDEX('产品报告-整理'!H:H,MATCH(产品建议!A107,'产品报告-整理'!A:A,0)),0)+IFERROR(INDEX('产品报告-整理'!BV:BV,MATCH(产品建议!A107,'产品报告-整理'!BO:BO,0)),0),IFERROR(INDEX('产品报告-整理'!H:H,MATCH(产品建议!A107,'产品报告-整理'!A:A,0)),0))</f>
        <v/>
      </c>
      <c r="Z107" s="9" t="str">
        <f t="shared" si="6"/>
        <v/>
      </c>
      <c r="AA107" s="5" t="str">
        <f t="shared" si="4"/>
        <v/>
      </c>
      <c r="AB107" s="5" t="str">
        <f t="shared" si="5"/>
        <v/>
      </c>
      <c r="AC107" s="9"/>
      <c r="AD107" s="15" t="str">
        <f>IF($AD$1="  ",IFERROR(IF(AND(Y107="未推广",L107&gt;0),"加入P4P推广 ","")&amp;IF(AND(OR(W107="是",X107="是"),Y107=0),"优爆品加推广 ","")&amp;IF(AND(C107="N",L107&gt;0),"增加橱窗绑定 ","")&amp;IF(AND(OR(Z107&gt;$Z$1*4.5,AB107&gt;$AB$1*4.5),Y107&lt;&gt;0,Y107&gt;$AB$1*2,G107&gt;($G$1/$L$1)*1),"放弃P4P推广 ","")&amp;IF(AND(AB107&gt;$AB$1*1.2,AB107&lt;$AB$1*4.5,Y107&gt;0),"优化询盘成本 ","")&amp;IF(AND(Z107&gt;$Z$1*1.2,Z107&lt;$Z$1*4.5,Y107&gt;0),"优化商机成本 ","")&amp;IF(AND(Y107&lt;&gt;0,L107&gt;0,AB107&lt;$AB$1*1.2),"加大询盘获取 ","")&amp;IF(AND(Y107&lt;&gt;0,K107&gt;0,Z107&lt;$Z$1*1.2),"加大商机获取 ","")&amp;IF(AND(L107=0,C107="Y",G107&gt;($G$1/$L$1*1.5)),"解绑橱窗绑定 ",""),"请去左表粘贴源数据"),"")</f>
        <v/>
      </c>
      <c r="AE107" s="9"/>
      <c r="AF107" s="9"/>
      <c r="AG107" s="9"/>
      <c r="AH107" s="9"/>
      <c r="AI107" s="17"/>
      <c r="AJ107" s="17"/>
      <c r="AK107" s="17"/>
    </row>
    <row r="108" spans="1:37">
      <c r="A108" s="5" t="str">
        <f>IFERROR(HLOOKUP(A$2,'2.源数据-产品分析-全商品'!A$6:A$1000,ROW()-1,0),"")</f>
        <v/>
      </c>
      <c r="B108" s="5" t="str">
        <f>IFERROR(HLOOKUP(B$2,'2.源数据-产品分析-全商品'!B$6:B$1000,ROW()-1,0),"")</f>
        <v/>
      </c>
      <c r="C108" s="5" t="str">
        <f>CLEAN(IFERROR(HLOOKUP(C$2,'2.源数据-产品分析-全商品'!C$6:C$1000,ROW()-1,0),""))</f>
        <v/>
      </c>
      <c r="D108" s="5" t="str">
        <f>IFERROR(HLOOKUP(D$2,'2.源数据-产品分析-全商品'!D$6:D$1000,ROW()-1,0),"")</f>
        <v/>
      </c>
      <c r="E108" s="5" t="str">
        <f>IFERROR(HLOOKUP(E$2,'2.源数据-产品分析-全商品'!E$6:E$1000,ROW()-1,0),"")</f>
        <v/>
      </c>
      <c r="F108" s="5" t="str">
        <f>IFERROR(VALUE(HLOOKUP(F$2,'2.源数据-产品分析-全商品'!F$6:F$1000,ROW()-1,0)),"")</f>
        <v/>
      </c>
      <c r="G108" s="5" t="str">
        <f>IFERROR(VALUE(HLOOKUP(G$2,'2.源数据-产品分析-全商品'!G$6:G$1000,ROW()-1,0)),"")</f>
        <v/>
      </c>
      <c r="H108" s="5" t="str">
        <f>IFERROR(HLOOKUP(H$2,'2.源数据-产品分析-全商品'!H$6:H$1000,ROW()-1,0),"")</f>
        <v/>
      </c>
      <c r="I108" s="5" t="str">
        <f>IFERROR(VALUE(HLOOKUP(I$2,'2.源数据-产品分析-全商品'!I$6:I$1000,ROW()-1,0)),"")</f>
        <v/>
      </c>
      <c r="J108" s="60" t="str">
        <f>IFERROR(IF($J$2="","",INDEX('产品报告-整理'!G:G,MATCH(产品建议!A108,'产品报告-整理'!A:A,0))),"")</f>
        <v/>
      </c>
      <c r="K108" s="5" t="str">
        <f>IFERROR(IF($K$2="","",VALUE(INDEX('产品报告-整理'!E:E,MATCH(产品建议!A108,'产品报告-整理'!A:A,0)))),0)</f>
        <v/>
      </c>
      <c r="L108" s="5" t="str">
        <f>IFERROR(VALUE(HLOOKUP(L$2,'2.源数据-产品分析-全商品'!J$6:J$1000,ROW()-1,0)),"")</f>
        <v/>
      </c>
      <c r="M108" s="5" t="str">
        <f>IFERROR(VALUE(HLOOKUP(M$2,'2.源数据-产品分析-全商品'!K$6:K$1000,ROW()-1,0)),"")</f>
        <v/>
      </c>
      <c r="N108" s="5" t="str">
        <f>IFERROR(HLOOKUP(N$2,'2.源数据-产品分析-全商品'!L$6:L$1000,ROW()-1,0),"")</f>
        <v/>
      </c>
      <c r="O108" s="5" t="str">
        <f>IF($O$2='产品报告-整理'!$K$1,IFERROR(INDEX('产品报告-整理'!S:S,MATCH(产品建议!A108,'产品报告-整理'!L:L,0)),""),(IFERROR(VALUE(HLOOKUP(O$2,'2.源数据-产品分析-全商品'!M$6:M$1000,ROW()-1,0)),"")))</f>
        <v/>
      </c>
      <c r="P108" s="5" t="str">
        <f>IF($P$2='产品报告-整理'!$V$1,IFERROR(INDEX('产品报告-整理'!AD:AD,MATCH(产品建议!A108,'产品报告-整理'!W:W,0)),""),(IFERROR(VALUE(HLOOKUP(P$2,'2.源数据-产品分析-全商品'!N$6:N$1000,ROW()-1,0)),"")))</f>
        <v/>
      </c>
      <c r="Q108" s="5" t="str">
        <f>IF($Q$2='产品报告-整理'!$AG$1,IFERROR(INDEX('产品报告-整理'!AO:AO,MATCH(产品建议!A108,'产品报告-整理'!AH:AH,0)),""),(IFERROR(VALUE(HLOOKUP(Q$2,'2.源数据-产品分析-全商品'!O$6:O$1000,ROW()-1,0)),"")))</f>
        <v/>
      </c>
      <c r="R108" s="5" t="str">
        <f>IF($R$2='产品报告-整理'!$AR$1,IFERROR(INDEX('产品报告-整理'!AZ:AZ,MATCH(产品建议!A108,'产品报告-整理'!AS:AS,0)),""),(IFERROR(VALUE(HLOOKUP(R$2,'2.源数据-产品分析-全商品'!P$6:P$1000,ROW()-1,0)),"")))</f>
        <v/>
      </c>
      <c r="S108" s="5" t="str">
        <f>IF($S$2='产品报告-整理'!$BC$1,IFERROR(INDEX('产品报告-整理'!BK:BK,MATCH(产品建议!A108,'产品报告-整理'!BD:BD,0)),""),(IFERROR(VALUE(HLOOKUP(S$2,'2.源数据-产品分析-全商品'!Q$6:Q$1000,ROW()-1,0)),"")))</f>
        <v/>
      </c>
      <c r="T108" s="5" t="str">
        <f>IFERROR(HLOOKUP("产品负责人",'2.源数据-产品分析-全商品'!R$6:R$1000,ROW()-1,0),"")</f>
        <v/>
      </c>
      <c r="U108" s="5" t="str">
        <f>IFERROR(VALUE(HLOOKUP(U$2,'2.源数据-产品分析-全商品'!S$6:S$1000,ROW()-1,0)),"")</f>
        <v/>
      </c>
      <c r="V108" s="5" t="str">
        <f>IFERROR(VALUE(HLOOKUP(V$2,'2.源数据-产品分析-全商品'!T$6:T$1000,ROW()-1,0)),"")</f>
        <v/>
      </c>
      <c r="W108" s="5" t="str">
        <f>IF(OR($A$3=""),"",IF(OR($W$2="优爆品"),(IF(COUNTIF('2-2.源数据-产品分析-优品'!A:A,产品建议!A108)&gt;0,"是","")&amp;IF(COUNTIF('2-3.源数据-产品分析-爆品'!A:A,产品建议!A108)&gt;0,"是","")),IF(OR($W$2="P4P点击量"),((IFERROR(INDEX('产品报告-整理'!D:D,MATCH(产品建议!A108,'产品报告-整理'!A:A,0)),""))),((IF(COUNTIF('2-2.源数据-产品分析-优品'!A:A,产品建议!A108)&gt;0,"是",""))))))</f>
        <v/>
      </c>
      <c r="X108" s="5" t="str">
        <f>IF(OR($A$3=""),"",IF(OR($W$2="优爆品"),((IFERROR(INDEX('产品报告-整理'!D:D,MATCH(产品建议!A108,'产品报告-整理'!A:A,0)),"")&amp;" → "&amp;(IFERROR(TEXT(INDEX('产品报告-整理'!D:D,MATCH(产品建议!A108,'产品报告-整理'!A:A,0))/G108,"0%"),"")))),IF(OR($W$2="P4P点击量"),((IF($W$2="P4P点击量",IFERROR(TEXT(W108/G108,"0%"),"")))),(((IF(COUNTIF('2-3.源数据-产品分析-爆品'!A:A,产品建议!A108)&gt;0,"是","")))))))</f>
        <v/>
      </c>
      <c r="Y108" s="9" t="str">
        <f>IF(AND($Y$2="直通车总消费",'产品报告-整理'!$BN$1="推荐广告"),IFERROR(INDEX('产品报告-整理'!H:H,MATCH(产品建议!A108,'产品报告-整理'!A:A,0)),0)+IFERROR(INDEX('产品报告-整理'!BV:BV,MATCH(产品建议!A108,'产品报告-整理'!BO:BO,0)),0),IFERROR(INDEX('产品报告-整理'!H:H,MATCH(产品建议!A108,'产品报告-整理'!A:A,0)),0))</f>
        <v/>
      </c>
      <c r="Z108" s="9" t="str">
        <f t="shared" si="6"/>
        <v/>
      </c>
      <c r="AA108" s="5" t="str">
        <f t="shared" si="4"/>
        <v/>
      </c>
      <c r="AB108" s="5" t="str">
        <f t="shared" si="5"/>
        <v/>
      </c>
      <c r="AC108" s="9"/>
      <c r="AD108" s="15" t="str">
        <f>IF($AD$1="  ",IFERROR(IF(AND(Y108="未推广",L108&gt;0),"加入P4P推广 ","")&amp;IF(AND(OR(W108="是",X108="是"),Y108=0),"优爆品加推广 ","")&amp;IF(AND(C108="N",L108&gt;0),"增加橱窗绑定 ","")&amp;IF(AND(OR(Z108&gt;$Z$1*4.5,AB108&gt;$AB$1*4.5),Y108&lt;&gt;0,Y108&gt;$AB$1*2,G108&gt;($G$1/$L$1)*1),"放弃P4P推广 ","")&amp;IF(AND(AB108&gt;$AB$1*1.2,AB108&lt;$AB$1*4.5,Y108&gt;0),"优化询盘成本 ","")&amp;IF(AND(Z108&gt;$Z$1*1.2,Z108&lt;$Z$1*4.5,Y108&gt;0),"优化商机成本 ","")&amp;IF(AND(Y108&lt;&gt;0,L108&gt;0,AB108&lt;$AB$1*1.2),"加大询盘获取 ","")&amp;IF(AND(Y108&lt;&gt;0,K108&gt;0,Z108&lt;$Z$1*1.2),"加大商机获取 ","")&amp;IF(AND(L108=0,C108="Y",G108&gt;($G$1/$L$1*1.5)),"解绑橱窗绑定 ",""),"请去左表粘贴源数据"),"")</f>
        <v/>
      </c>
      <c r="AE108" s="9"/>
      <c r="AF108" s="9"/>
      <c r="AG108" s="9"/>
      <c r="AH108" s="9"/>
      <c r="AI108" s="17"/>
      <c r="AJ108" s="17"/>
      <c r="AK108" s="17"/>
    </row>
    <row r="109" spans="1:37">
      <c r="A109" s="5" t="str">
        <f>IFERROR(HLOOKUP(A$2,'2.源数据-产品分析-全商品'!A$6:A$1000,ROW()-1,0),"")</f>
        <v/>
      </c>
      <c r="B109" s="5" t="str">
        <f>IFERROR(HLOOKUP(B$2,'2.源数据-产品分析-全商品'!B$6:B$1000,ROW()-1,0),"")</f>
        <v/>
      </c>
      <c r="C109" s="5" t="str">
        <f>CLEAN(IFERROR(HLOOKUP(C$2,'2.源数据-产品分析-全商品'!C$6:C$1000,ROW()-1,0),""))</f>
        <v/>
      </c>
      <c r="D109" s="5" t="str">
        <f>IFERROR(HLOOKUP(D$2,'2.源数据-产品分析-全商品'!D$6:D$1000,ROW()-1,0),"")</f>
        <v/>
      </c>
      <c r="E109" s="5" t="str">
        <f>IFERROR(HLOOKUP(E$2,'2.源数据-产品分析-全商品'!E$6:E$1000,ROW()-1,0),"")</f>
        <v/>
      </c>
      <c r="F109" s="5" t="str">
        <f>IFERROR(VALUE(HLOOKUP(F$2,'2.源数据-产品分析-全商品'!F$6:F$1000,ROW()-1,0)),"")</f>
        <v/>
      </c>
      <c r="G109" s="5" t="str">
        <f>IFERROR(VALUE(HLOOKUP(G$2,'2.源数据-产品分析-全商品'!G$6:G$1000,ROW()-1,0)),"")</f>
        <v/>
      </c>
      <c r="H109" s="5" t="str">
        <f>IFERROR(HLOOKUP(H$2,'2.源数据-产品分析-全商品'!H$6:H$1000,ROW()-1,0),"")</f>
        <v/>
      </c>
      <c r="I109" s="5" t="str">
        <f>IFERROR(VALUE(HLOOKUP(I$2,'2.源数据-产品分析-全商品'!I$6:I$1000,ROW()-1,0)),"")</f>
        <v/>
      </c>
      <c r="J109" s="60" t="str">
        <f>IFERROR(IF($J$2="","",INDEX('产品报告-整理'!G:G,MATCH(产品建议!A109,'产品报告-整理'!A:A,0))),"")</f>
        <v/>
      </c>
      <c r="K109" s="5" t="str">
        <f>IFERROR(IF($K$2="","",VALUE(INDEX('产品报告-整理'!E:E,MATCH(产品建议!A109,'产品报告-整理'!A:A,0)))),0)</f>
        <v/>
      </c>
      <c r="L109" s="5" t="str">
        <f>IFERROR(VALUE(HLOOKUP(L$2,'2.源数据-产品分析-全商品'!J$6:J$1000,ROW()-1,0)),"")</f>
        <v/>
      </c>
      <c r="M109" s="5" t="str">
        <f>IFERROR(VALUE(HLOOKUP(M$2,'2.源数据-产品分析-全商品'!K$6:K$1000,ROW()-1,0)),"")</f>
        <v/>
      </c>
      <c r="N109" s="5" t="str">
        <f>IFERROR(HLOOKUP(N$2,'2.源数据-产品分析-全商品'!L$6:L$1000,ROW()-1,0),"")</f>
        <v/>
      </c>
      <c r="O109" s="5" t="str">
        <f>IF($O$2='产品报告-整理'!$K$1,IFERROR(INDEX('产品报告-整理'!S:S,MATCH(产品建议!A109,'产品报告-整理'!L:L,0)),""),(IFERROR(VALUE(HLOOKUP(O$2,'2.源数据-产品分析-全商品'!M$6:M$1000,ROW()-1,0)),"")))</f>
        <v/>
      </c>
      <c r="P109" s="5" t="str">
        <f>IF($P$2='产品报告-整理'!$V$1,IFERROR(INDEX('产品报告-整理'!AD:AD,MATCH(产品建议!A109,'产品报告-整理'!W:W,0)),""),(IFERROR(VALUE(HLOOKUP(P$2,'2.源数据-产品分析-全商品'!N$6:N$1000,ROW()-1,0)),"")))</f>
        <v/>
      </c>
      <c r="Q109" s="5" t="str">
        <f>IF($Q$2='产品报告-整理'!$AG$1,IFERROR(INDEX('产品报告-整理'!AO:AO,MATCH(产品建议!A109,'产品报告-整理'!AH:AH,0)),""),(IFERROR(VALUE(HLOOKUP(Q$2,'2.源数据-产品分析-全商品'!O$6:O$1000,ROW()-1,0)),"")))</f>
        <v/>
      </c>
      <c r="R109" s="5" t="str">
        <f>IF($R$2='产品报告-整理'!$AR$1,IFERROR(INDEX('产品报告-整理'!AZ:AZ,MATCH(产品建议!A109,'产品报告-整理'!AS:AS,0)),""),(IFERROR(VALUE(HLOOKUP(R$2,'2.源数据-产品分析-全商品'!P$6:P$1000,ROW()-1,0)),"")))</f>
        <v/>
      </c>
      <c r="S109" s="5" t="str">
        <f>IF($S$2='产品报告-整理'!$BC$1,IFERROR(INDEX('产品报告-整理'!BK:BK,MATCH(产品建议!A109,'产品报告-整理'!BD:BD,0)),""),(IFERROR(VALUE(HLOOKUP(S$2,'2.源数据-产品分析-全商品'!Q$6:Q$1000,ROW()-1,0)),"")))</f>
        <v/>
      </c>
      <c r="T109" s="5" t="str">
        <f>IFERROR(HLOOKUP("产品负责人",'2.源数据-产品分析-全商品'!R$6:R$1000,ROW()-1,0),"")</f>
        <v/>
      </c>
      <c r="U109" s="5" t="str">
        <f>IFERROR(VALUE(HLOOKUP(U$2,'2.源数据-产品分析-全商品'!S$6:S$1000,ROW()-1,0)),"")</f>
        <v/>
      </c>
      <c r="V109" s="5" t="str">
        <f>IFERROR(VALUE(HLOOKUP(V$2,'2.源数据-产品分析-全商品'!T$6:T$1000,ROW()-1,0)),"")</f>
        <v/>
      </c>
      <c r="W109" s="5" t="str">
        <f>IF(OR($A$3=""),"",IF(OR($W$2="优爆品"),(IF(COUNTIF('2-2.源数据-产品分析-优品'!A:A,产品建议!A109)&gt;0,"是","")&amp;IF(COUNTIF('2-3.源数据-产品分析-爆品'!A:A,产品建议!A109)&gt;0,"是","")),IF(OR($W$2="P4P点击量"),((IFERROR(INDEX('产品报告-整理'!D:D,MATCH(产品建议!A109,'产品报告-整理'!A:A,0)),""))),((IF(COUNTIF('2-2.源数据-产品分析-优品'!A:A,产品建议!A109)&gt;0,"是",""))))))</f>
        <v/>
      </c>
      <c r="X109" s="5" t="str">
        <f>IF(OR($A$3=""),"",IF(OR($W$2="优爆品"),((IFERROR(INDEX('产品报告-整理'!D:D,MATCH(产品建议!A109,'产品报告-整理'!A:A,0)),"")&amp;" → "&amp;(IFERROR(TEXT(INDEX('产品报告-整理'!D:D,MATCH(产品建议!A109,'产品报告-整理'!A:A,0))/G109,"0%"),"")))),IF(OR($W$2="P4P点击量"),((IF($W$2="P4P点击量",IFERROR(TEXT(W109/G109,"0%"),"")))),(((IF(COUNTIF('2-3.源数据-产品分析-爆品'!A:A,产品建议!A109)&gt;0,"是","")))))))</f>
        <v/>
      </c>
      <c r="Y109" s="9" t="str">
        <f>IF(AND($Y$2="直通车总消费",'产品报告-整理'!$BN$1="推荐广告"),IFERROR(INDEX('产品报告-整理'!H:H,MATCH(产品建议!A109,'产品报告-整理'!A:A,0)),0)+IFERROR(INDEX('产品报告-整理'!BV:BV,MATCH(产品建议!A109,'产品报告-整理'!BO:BO,0)),0),IFERROR(INDEX('产品报告-整理'!H:H,MATCH(产品建议!A109,'产品报告-整理'!A:A,0)),0))</f>
        <v/>
      </c>
      <c r="Z109" s="9" t="str">
        <f t="shared" si="6"/>
        <v/>
      </c>
      <c r="AA109" s="5" t="str">
        <f t="shared" si="4"/>
        <v/>
      </c>
      <c r="AB109" s="5" t="str">
        <f t="shared" si="5"/>
        <v/>
      </c>
      <c r="AC109" s="9"/>
      <c r="AD109" s="15" t="str">
        <f>IF($AD$1="  ",IFERROR(IF(AND(Y109="未推广",L109&gt;0),"加入P4P推广 ","")&amp;IF(AND(OR(W109="是",X109="是"),Y109=0),"优爆品加推广 ","")&amp;IF(AND(C109="N",L109&gt;0),"增加橱窗绑定 ","")&amp;IF(AND(OR(Z109&gt;$Z$1*4.5,AB109&gt;$AB$1*4.5),Y109&lt;&gt;0,Y109&gt;$AB$1*2,G109&gt;($G$1/$L$1)*1),"放弃P4P推广 ","")&amp;IF(AND(AB109&gt;$AB$1*1.2,AB109&lt;$AB$1*4.5,Y109&gt;0),"优化询盘成本 ","")&amp;IF(AND(Z109&gt;$Z$1*1.2,Z109&lt;$Z$1*4.5,Y109&gt;0),"优化商机成本 ","")&amp;IF(AND(Y109&lt;&gt;0,L109&gt;0,AB109&lt;$AB$1*1.2),"加大询盘获取 ","")&amp;IF(AND(Y109&lt;&gt;0,K109&gt;0,Z109&lt;$Z$1*1.2),"加大商机获取 ","")&amp;IF(AND(L109=0,C109="Y",G109&gt;($G$1/$L$1*1.5)),"解绑橱窗绑定 ",""),"请去左表粘贴源数据"),"")</f>
        <v/>
      </c>
      <c r="AE109" s="9"/>
      <c r="AF109" s="9"/>
      <c r="AG109" s="9"/>
      <c r="AH109" s="9"/>
      <c r="AI109" s="17"/>
      <c r="AJ109" s="17"/>
      <c r="AK109" s="17"/>
    </row>
    <row r="110" spans="1:37">
      <c r="A110" s="5" t="str">
        <f>IFERROR(HLOOKUP(A$2,'2.源数据-产品分析-全商品'!A$6:A$1000,ROW()-1,0),"")</f>
        <v/>
      </c>
      <c r="B110" s="5" t="str">
        <f>IFERROR(HLOOKUP(B$2,'2.源数据-产品分析-全商品'!B$6:B$1000,ROW()-1,0),"")</f>
        <v/>
      </c>
      <c r="C110" s="5" t="str">
        <f>CLEAN(IFERROR(HLOOKUP(C$2,'2.源数据-产品分析-全商品'!C$6:C$1000,ROW()-1,0),""))</f>
        <v/>
      </c>
      <c r="D110" s="5" t="str">
        <f>IFERROR(HLOOKUP(D$2,'2.源数据-产品分析-全商品'!D$6:D$1000,ROW()-1,0),"")</f>
        <v/>
      </c>
      <c r="E110" s="5" t="str">
        <f>IFERROR(HLOOKUP(E$2,'2.源数据-产品分析-全商品'!E$6:E$1000,ROW()-1,0),"")</f>
        <v/>
      </c>
      <c r="F110" s="5" t="str">
        <f>IFERROR(VALUE(HLOOKUP(F$2,'2.源数据-产品分析-全商品'!F$6:F$1000,ROW()-1,0)),"")</f>
        <v/>
      </c>
      <c r="G110" s="5" t="str">
        <f>IFERROR(VALUE(HLOOKUP(G$2,'2.源数据-产品分析-全商品'!G$6:G$1000,ROW()-1,0)),"")</f>
        <v/>
      </c>
      <c r="H110" s="5" t="str">
        <f>IFERROR(HLOOKUP(H$2,'2.源数据-产品分析-全商品'!H$6:H$1000,ROW()-1,0),"")</f>
        <v/>
      </c>
      <c r="I110" s="5" t="str">
        <f>IFERROR(VALUE(HLOOKUP(I$2,'2.源数据-产品分析-全商品'!I$6:I$1000,ROW()-1,0)),"")</f>
        <v/>
      </c>
      <c r="J110" s="60" t="str">
        <f>IFERROR(IF($J$2="","",INDEX('产品报告-整理'!G:G,MATCH(产品建议!A110,'产品报告-整理'!A:A,0))),"")</f>
        <v/>
      </c>
      <c r="K110" s="5" t="str">
        <f>IFERROR(IF($K$2="","",VALUE(INDEX('产品报告-整理'!E:E,MATCH(产品建议!A110,'产品报告-整理'!A:A,0)))),0)</f>
        <v/>
      </c>
      <c r="L110" s="5" t="str">
        <f>IFERROR(VALUE(HLOOKUP(L$2,'2.源数据-产品分析-全商品'!J$6:J$1000,ROW()-1,0)),"")</f>
        <v/>
      </c>
      <c r="M110" s="5" t="str">
        <f>IFERROR(VALUE(HLOOKUP(M$2,'2.源数据-产品分析-全商品'!K$6:K$1000,ROW()-1,0)),"")</f>
        <v/>
      </c>
      <c r="N110" s="5" t="str">
        <f>IFERROR(HLOOKUP(N$2,'2.源数据-产品分析-全商品'!L$6:L$1000,ROW()-1,0),"")</f>
        <v/>
      </c>
      <c r="O110" s="5" t="str">
        <f>IF($O$2='产品报告-整理'!$K$1,IFERROR(INDEX('产品报告-整理'!S:S,MATCH(产品建议!A110,'产品报告-整理'!L:L,0)),""),(IFERROR(VALUE(HLOOKUP(O$2,'2.源数据-产品分析-全商品'!M$6:M$1000,ROW()-1,0)),"")))</f>
        <v/>
      </c>
      <c r="P110" s="5" t="str">
        <f>IF($P$2='产品报告-整理'!$V$1,IFERROR(INDEX('产品报告-整理'!AD:AD,MATCH(产品建议!A110,'产品报告-整理'!W:W,0)),""),(IFERROR(VALUE(HLOOKUP(P$2,'2.源数据-产品分析-全商品'!N$6:N$1000,ROW()-1,0)),"")))</f>
        <v/>
      </c>
      <c r="Q110" s="5" t="str">
        <f>IF($Q$2='产品报告-整理'!$AG$1,IFERROR(INDEX('产品报告-整理'!AO:AO,MATCH(产品建议!A110,'产品报告-整理'!AH:AH,0)),""),(IFERROR(VALUE(HLOOKUP(Q$2,'2.源数据-产品分析-全商品'!O$6:O$1000,ROW()-1,0)),"")))</f>
        <v/>
      </c>
      <c r="R110" s="5" t="str">
        <f>IF($R$2='产品报告-整理'!$AR$1,IFERROR(INDEX('产品报告-整理'!AZ:AZ,MATCH(产品建议!A110,'产品报告-整理'!AS:AS,0)),""),(IFERROR(VALUE(HLOOKUP(R$2,'2.源数据-产品分析-全商品'!P$6:P$1000,ROW()-1,0)),"")))</f>
        <v/>
      </c>
      <c r="S110" s="5" t="str">
        <f>IF($S$2='产品报告-整理'!$BC$1,IFERROR(INDEX('产品报告-整理'!BK:BK,MATCH(产品建议!A110,'产品报告-整理'!BD:BD,0)),""),(IFERROR(VALUE(HLOOKUP(S$2,'2.源数据-产品分析-全商品'!Q$6:Q$1000,ROW()-1,0)),"")))</f>
        <v/>
      </c>
      <c r="T110" s="5" t="str">
        <f>IFERROR(HLOOKUP("产品负责人",'2.源数据-产品分析-全商品'!R$6:R$1000,ROW()-1,0),"")</f>
        <v/>
      </c>
      <c r="U110" s="5" t="str">
        <f>IFERROR(VALUE(HLOOKUP(U$2,'2.源数据-产品分析-全商品'!S$6:S$1000,ROW()-1,0)),"")</f>
        <v/>
      </c>
      <c r="V110" s="5" t="str">
        <f>IFERROR(VALUE(HLOOKUP(V$2,'2.源数据-产品分析-全商品'!T$6:T$1000,ROW()-1,0)),"")</f>
        <v/>
      </c>
      <c r="W110" s="5" t="str">
        <f>IF(OR($A$3=""),"",IF(OR($W$2="优爆品"),(IF(COUNTIF('2-2.源数据-产品分析-优品'!A:A,产品建议!A110)&gt;0,"是","")&amp;IF(COUNTIF('2-3.源数据-产品分析-爆品'!A:A,产品建议!A110)&gt;0,"是","")),IF(OR($W$2="P4P点击量"),((IFERROR(INDEX('产品报告-整理'!D:D,MATCH(产品建议!A110,'产品报告-整理'!A:A,0)),""))),((IF(COUNTIF('2-2.源数据-产品分析-优品'!A:A,产品建议!A110)&gt;0,"是",""))))))</f>
        <v/>
      </c>
      <c r="X110" s="5" t="str">
        <f>IF(OR($A$3=""),"",IF(OR($W$2="优爆品"),((IFERROR(INDEX('产品报告-整理'!D:D,MATCH(产品建议!A110,'产品报告-整理'!A:A,0)),"")&amp;" → "&amp;(IFERROR(TEXT(INDEX('产品报告-整理'!D:D,MATCH(产品建议!A110,'产品报告-整理'!A:A,0))/G110,"0%"),"")))),IF(OR($W$2="P4P点击量"),((IF($W$2="P4P点击量",IFERROR(TEXT(W110/G110,"0%"),"")))),(((IF(COUNTIF('2-3.源数据-产品分析-爆品'!A:A,产品建议!A110)&gt;0,"是","")))))))</f>
        <v/>
      </c>
      <c r="Y110" s="9" t="str">
        <f>IF(AND($Y$2="直通车总消费",'产品报告-整理'!$BN$1="推荐广告"),IFERROR(INDEX('产品报告-整理'!H:H,MATCH(产品建议!A110,'产品报告-整理'!A:A,0)),0)+IFERROR(INDEX('产品报告-整理'!BV:BV,MATCH(产品建议!A110,'产品报告-整理'!BO:BO,0)),0),IFERROR(INDEX('产品报告-整理'!H:H,MATCH(产品建议!A110,'产品报告-整理'!A:A,0)),0))</f>
        <v/>
      </c>
      <c r="Z110" s="9" t="str">
        <f t="shared" si="6"/>
        <v/>
      </c>
      <c r="AA110" s="5" t="str">
        <f t="shared" si="4"/>
        <v/>
      </c>
      <c r="AB110" s="5" t="str">
        <f t="shared" si="5"/>
        <v/>
      </c>
      <c r="AC110" s="9"/>
      <c r="AD110" s="15" t="str">
        <f>IF($AD$1="  ",IFERROR(IF(AND(Y110="未推广",L110&gt;0),"加入P4P推广 ","")&amp;IF(AND(OR(W110="是",X110="是"),Y110=0),"优爆品加推广 ","")&amp;IF(AND(C110="N",L110&gt;0),"增加橱窗绑定 ","")&amp;IF(AND(OR(Z110&gt;$Z$1*4.5,AB110&gt;$AB$1*4.5),Y110&lt;&gt;0,Y110&gt;$AB$1*2,G110&gt;($G$1/$L$1)*1),"放弃P4P推广 ","")&amp;IF(AND(AB110&gt;$AB$1*1.2,AB110&lt;$AB$1*4.5,Y110&gt;0),"优化询盘成本 ","")&amp;IF(AND(Z110&gt;$Z$1*1.2,Z110&lt;$Z$1*4.5,Y110&gt;0),"优化商机成本 ","")&amp;IF(AND(Y110&lt;&gt;0,L110&gt;0,AB110&lt;$AB$1*1.2),"加大询盘获取 ","")&amp;IF(AND(Y110&lt;&gt;0,K110&gt;0,Z110&lt;$Z$1*1.2),"加大商机获取 ","")&amp;IF(AND(L110=0,C110="Y",G110&gt;($G$1/$L$1*1.5)),"解绑橱窗绑定 ",""),"请去左表粘贴源数据"),"")</f>
        <v/>
      </c>
      <c r="AE110" s="9"/>
      <c r="AF110" s="9"/>
      <c r="AG110" s="9"/>
      <c r="AH110" s="9"/>
      <c r="AI110" s="17"/>
      <c r="AJ110" s="17"/>
      <c r="AK110" s="17"/>
    </row>
    <row r="111" spans="1:37">
      <c r="A111" s="5" t="str">
        <f>IFERROR(HLOOKUP(A$2,'2.源数据-产品分析-全商品'!A$6:A$1000,ROW()-1,0),"")</f>
        <v/>
      </c>
      <c r="B111" s="5" t="str">
        <f>IFERROR(HLOOKUP(B$2,'2.源数据-产品分析-全商品'!B$6:B$1000,ROW()-1,0),"")</f>
        <v/>
      </c>
      <c r="C111" s="5" t="str">
        <f>CLEAN(IFERROR(HLOOKUP(C$2,'2.源数据-产品分析-全商品'!C$6:C$1000,ROW()-1,0),""))</f>
        <v/>
      </c>
      <c r="D111" s="5" t="str">
        <f>IFERROR(HLOOKUP(D$2,'2.源数据-产品分析-全商品'!D$6:D$1000,ROW()-1,0),"")</f>
        <v/>
      </c>
      <c r="E111" s="5" t="str">
        <f>IFERROR(HLOOKUP(E$2,'2.源数据-产品分析-全商品'!E$6:E$1000,ROW()-1,0),"")</f>
        <v/>
      </c>
      <c r="F111" s="5" t="str">
        <f>IFERROR(VALUE(HLOOKUP(F$2,'2.源数据-产品分析-全商品'!F$6:F$1000,ROW()-1,0)),"")</f>
        <v/>
      </c>
      <c r="G111" s="5" t="str">
        <f>IFERROR(VALUE(HLOOKUP(G$2,'2.源数据-产品分析-全商品'!G$6:G$1000,ROW()-1,0)),"")</f>
        <v/>
      </c>
      <c r="H111" s="5" t="str">
        <f>IFERROR(HLOOKUP(H$2,'2.源数据-产品分析-全商品'!H$6:H$1000,ROW()-1,0),"")</f>
        <v/>
      </c>
      <c r="I111" s="5" t="str">
        <f>IFERROR(VALUE(HLOOKUP(I$2,'2.源数据-产品分析-全商品'!I$6:I$1000,ROW()-1,0)),"")</f>
        <v/>
      </c>
      <c r="J111" s="60" t="str">
        <f>IFERROR(IF($J$2="","",INDEX('产品报告-整理'!G:G,MATCH(产品建议!A111,'产品报告-整理'!A:A,0))),"")</f>
        <v/>
      </c>
      <c r="K111" s="5" t="str">
        <f>IFERROR(IF($K$2="","",VALUE(INDEX('产品报告-整理'!E:E,MATCH(产品建议!A111,'产品报告-整理'!A:A,0)))),0)</f>
        <v/>
      </c>
      <c r="L111" s="5" t="str">
        <f>IFERROR(VALUE(HLOOKUP(L$2,'2.源数据-产品分析-全商品'!J$6:J$1000,ROW()-1,0)),"")</f>
        <v/>
      </c>
      <c r="M111" s="5" t="str">
        <f>IFERROR(VALUE(HLOOKUP(M$2,'2.源数据-产品分析-全商品'!K$6:K$1000,ROW()-1,0)),"")</f>
        <v/>
      </c>
      <c r="N111" s="5" t="str">
        <f>IFERROR(HLOOKUP(N$2,'2.源数据-产品分析-全商品'!L$6:L$1000,ROW()-1,0),"")</f>
        <v/>
      </c>
      <c r="O111" s="5" t="str">
        <f>IF($O$2='产品报告-整理'!$K$1,IFERROR(INDEX('产品报告-整理'!S:S,MATCH(产品建议!A111,'产品报告-整理'!L:L,0)),""),(IFERROR(VALUE(HLOOKUP(O$2,'2.源数据-产品分析-全商品'!M$6:M$1000,ROW()-1,0)),"")))</f>
        <v/>
      </c>
      <c r="P111" s="5" t="str">
        <f>IF($P$2='产品报告-整理'!$V$1,IFERROR(INDEX('产品报告-整理'!AD:AD,MATCH(产品建议!A111,'产品报告-整理'!W:W,0)),""),(IFERROR(VALUE(HLOOKUP(P$2,'2.源数据-产品分析-全商品'!N$6:N$1000,ROW()-1,0)),"")))</f>
        <v/>
      </c>
      <c r="Q111" s="5" t="str">
        <f>IF($Q$2='产品报告-整理'!$AG$1,IFERROR(INDEX('产品报告-整理'!AO:AO,MATCH(产品建议!A111,'产品报告-整理'!AH:AH,0)),""),(IFERROR(VALUE(HLOOKUP(Q$2,'2.源数据-产品分析-全商品'!O$6:O$1000,ROW()-1,0)),"")))</f>
        <v/>
      </c>
      <c r="R111" s="5" t="str">
        <f>IF($R$2='产品报告-整理'!$AR$1,IFERROR(INDEX('产品报告-整理'!AZ:AZ,MATCH(产品建议!A111,'产品报告-整理'!AS:AS,0)),""),(IFERROR(VALUE(HLOOKUP(R$2,'2.源数据-产品分析-全商品'!P$6:P$1000,ROW()-1,0)),"")))</f>
        <v/>
      </c>
      <c r="S111" s="5" t="str">
        <f>IF($S$2='产品报告-整理'!$BC$1,IFERROR(INDEX('产品报告-整理'!BK:BK,MATCH(产品建议!A111,'产品报告-整理'!BD:BD,0)),""),(IFERROR(VALUE(HLOOKUP(S$2,'2.源数据-产品分析-全商品'!Q$6:Q$1000,ROW()-1,0)),"")))</f>
        <v/>
      </c>
      <c r="T111" s="5" t="str">
        <f>IFERROR(HLOOKUP("产品负责人",'2.源数据-产品分析-全商品'!R$6:R$1000,ROW()-1,0),"")</f>
        <v/>
      </c>
      <c r="U111" s="5" t="str">
        <f>IFERROR(VALUE(HLOOKUP(U$2,'2.源数据-产品分析-全商品'!S$6:S$1000,ROW()-1,0)),"")</f>
        <v/>
      </c>
      <c r="V111" s="5" t="str">
        <f>IFERROR(VALUE(HLOOKUP(V$2,'2.源数据-产品分析-全商品'!T$6:T$1000,ROW()-1,0)),"")</f>
        <v/>
      </c>
      <c r="W111" s="5" t="str">
        <f>IF(OR($A$3=""),"",IF(OR($W$2="优爆品"),(IF(COUNTIF('2-2.源数据-产品分析-优品'!A:A,产品建议!A111)&gt;0,"是","")&amp;IF(COUNTIF('2-3.源数据-产品分析-爆品'!A:A,产品建议!A111)&gt;0,"是","")),IF(OR($W$2="P4P点击量"),((IFERROR(INDEX('产品报告-整理'!D:D,MATCH(产品建议!A111,'产品报告-整理'!A:A,0)),""))),((IF(COUNTIF('2-2.源数据-产品分析-优品'!A:A,产品建议!A111)&gt;0,"是",""))))))</f>
        <v/>
      </c>
      <c r="X111" s="5" t="str">
        <f>IF(OR($A$3=""),"",IF(OR($W$2="优爆品"),((IFERROR(INDEX('产品报告-整理'!D:D,MATCH(产品建议!A111,'产品报告-整理'!A:A,0)),"")&amp;" → "&amp;(IFERROR(TEXT(INDEX('产品报告-整理'!D:D,MATCH(产品建议!A111,'产品报告-整理'!A:A,0))/G111,"0%"),"")))),IF(OR($W$2="P4P点击量"),((IF($W$2="P4P点击量",IFERROR(TEXT(W111/G111,"0%"),"")))),(((IF(COUNTIF('2-3.源数据-产品分析-爆品'!A:A,产品建议!A111)&gt;0,"是","")))))))</f>
        <v/>
      </c>
      <c r="Y111" s="9" t="str">
        <f>IF(AND($Y$2="直通车总消费",'产品报告-整理'!$BN$1="推荐广告"),IFERROR(INDEX('产品报告-整理'!H:H,MATCH(产品建议!A111,'产品报告-整理'!A:A,0)),0)+IFERROR(INDEX('产品报告-整理'!BV:BV,MATCH(产品建议!A111,'产品报告-整理'!BO:BO,0)),0),IFERROR(INDEX('产品报告-整理'!H:H,MATCH(产品建议!A111,'产品报告-整理'!A:A,0)),0))</f>
        <v/>
      </c>
      <c r="Z111" s="9" t="str">
        <f t="shared" si="6"/>
        <v/>
      </c>
      <c r="AA111" s="5" t="str">
        <f t="shared" si="4"/>
        <v/>
      </c>
      <c r="AB111" s="5" t="str">
        <f t="shared" si="5"/>
        <v/>
      </c>
      <c r="AC111" s="9"/>
      <c r="AD111" s="15" t="str">
        <f>IF($AD$1="  ",IFERROR(IF(AND(Y111="未推广",L111&gt;0),"加入P4P推广 ","")&amp;IF(AND(OR(W111="是",X111="是"),Y111=0),"优爆品加推广 ","")&amp;IF(AND(C111="N",L111&gt;0),"增加橱窗绑定 ","")&amp;IF(AND(OR(Z111&gt;$Z$1*4.5,AB111&gt;$AB$1*4.5),Y111&lt;&gt;0,Y111&gt;$AB$1*2,G111&gt;($G$1/$L$1)*1),"放弃P4P推广 ","")&amp;IF(AND(AB111&gt;$AB$1*1.2,AB111&lt;$AB$1*4.5,Y111&gt;0),"优化询盘成本 ","")&amp;IF(AND(Z111&gt;$Z$1*1.2,Z111&lt;$Z$1*4.5,Y111&gt;0),"优化商机成本 ","")&amp;IF(AND(Y111&lt;&gt;0,L111&gt;0,AB111&lt;$AB$1*1.2),"加大询盘获取 ","")&amp;IF(AND(Y111&lt;&gt;0,K111&gt;0,Z111&lt;$Z$1*1.2),"加大商机获取 ","")&amp;IF(AND(L111=0,C111="Y",G111&gt;($G$1/$L$1*1.5)),"解绑橱窗绑定 ",""),"请去左表粘贴源数据"),"")</f>
        <v/>
      </c>
      <c r="AE111" s="9"/>
      <c r="AF111" s="9"/>
      <c r="AG111" s="9"/>
      <c r="AH111" s="9"/>
      <c r="AI111" s="17"/>
      <c r="AJ111" s="17"/>
      <c r="AK111" s="17"/>
    </row>
    <row r="112" spans="1:37">
      <c r="A112" s="5" t="str">
        <f>IFERROR(HLOOKUP(A$2,'2.源数据-产品分析-全商品'!A$6:A$1000,ROW()-1,0),"")</f>
        <v/>
      </c>
      <c r="B112" s="5" t="str">
        <f>IFERROR(HLOOKUP(B$2,'2.源数据-产品分析-全商品'!B$6:B$1000,ROW()-1,0),"")</f>
        <v/>
      </c>
      <c r="C112" s="5" t="str">
        <f>CLEAN(IFERROR(HLOOKUP(C$2,'2.源数据-产品分析-全商品'!C$6:C$1000,ROW()-1,0),""))</f>
        <v/>
      </c>
      <c r="D112" s="5" t="str">
        <f>IFERROR(HLOOKUP(D$2,'2.源数据-产品分析-全商品'!D$6:D$1000,ROW()-1,0),"")</f>
        <v/>
      </c>
      <c r="E112" s="5" t="str">
        <f>IFERROR(HLOOKUP(E$2,'2.源数据-产品分析-全商品'!E$6:E$1000,ROW()-1,0),"")</f>
        <v/>
      </c>
      <c r="F112" s="5" t="str">
        <f>IFERROR(VALUE(HLOOKUP(F$2,'2.源数据-产品分析-全商品'!F$6:F$1000,ROW()-1,0)),"")</f>
        <v/>
      </c>
      <c r="G112" s="5" t="str">
        <f>IFERROR(VALUE(HLOOKUP(G$2,'2.源数据-产品分析-全商品'!G$6:G$1000,ROW()-1,0)),"")</f>
        <v/>
      </c>
      <c r="H112" s="5" t="str">
        <f>IFERROR(HLOOKUP(H$2,'2.源数据-产品分析-全商品'!H$6:H$1000,ROW()-1,0),"")</f>
        <v/>
      </c>
      <c r="I112" s="5" t="str">
        <f>IFERROR(VALUE(HLOOKUP(I$2,'2.源数据-产品分析-全商品'!I$6:I$1000,ROW()-1,0)),"")</f>
        <v/>
      </c>
      <c r="J112" s="60" t="str">
        <f>IFERROR(IF($J$2="","",INDEX('产品报告-整理'!G:G,MATCH(产品建议!A112,'产品报告-整理'!A:A,0))),"")</f>
        <v/>
      </c>
      <c r="K112" s="5" t="str">
        <f>IFERROR(IF($K$2="","",VALUE(INDEX('产品报告-整理'!E:E,MATCH(产品建议!A112,'产品报告-整理'!A:A,0)))),0)</f>
        <v/>
      </c>
      <c r="L112" s="5" t="str">
        <f>IFERROR(VALUE(HLOOKUP(L$2,'2.源数据-产品分析-全商品'!J$6:J$1000,ROW()-1,0)),"")</f>
        <v/>
      </c>
      <c r="M112" s="5" t="str">
        <f>IFERROR(VALUE(HLOOKUP(M$2,'2.源数据-产品分析-全商品'!K$6:K$1000,ROW()-1,0)),"")</f>
        <v/>
      </c>
      <c r="N112" s="5" t="str">
        <f>IFERROR(HLOOKUP(N$2,'2.源数据-产品分析-全商品'!L$6:L$1000,ROW()-1,0),"")</f>
        <v/>
      </c>
      <c r="O112" s="5" t="str">
        <f>IF($O$2='产品报告-整理'!$K$1,IFERROR(INDEX('产品报告-整理'!S:S,MATCH(产品建议!A112,'产品报告-整理'!L:L,0)),""),(IFERROR(VALUE(HLOOKUP(O$2,'2.源数据-产品分析-全商品'!M$6:M$1000,ROW()-1,0)),"")))</f>
        <v/>
      </c>
      <c r="P112" s="5" t="str">
        <f>IF($P$2='产品报告-整理'!$V$1,IFERROR(INDEX('产品报告-整理'!AD:AD,MATCH(产品建议!A112,'产品报告-整理'!W:W,0)),""),(IFERROR(VALUE(HLOOKUP(P$2,'2.源数据-产品分析-全商品'!N$6:N$1000,ROW()-1,0)),"")))</f>
        <v/>
      </c>
      <c r="Q112" s="5" t="str">
        <f>IF($Q$2='产品报告-整理'!$AG$1,IFERROR(INDEX('产品报告-整理'!AO:AO,MATCH(产品建议!A112,'产品报告-整理'!AH:AH,0)),""),(IFERROR(VALUE(HLOOKUP(Q$2,'2.源数据-产品分析-全商品'!O$6:O$1000,ROW()-1,0)),"")))</f>
        <v/>
      </c>
      <c r="R112" s="5" t="str">
        <f>IF($R$2='产品报告-整理'!$AR$1,IFERROR(INDEX('产品报告-整理'!AZ:AZ,MATCH(产品建议!A112,'产品报告-整理'!AS:AS,0)),""),(IFERROR(VALUE(HLOOKUP(R$2,'2.源数据-产品分析-全商品'!P$6:P$1000,ROW()-1,0)),"")))</f>
        <v/>
      </c>
      <c r="S112" s="5" t="str">
        <f>IF($S$2='产品报告-整理'!$BC$1,IFERROR(INDEX('产品报告-整理'!BK:BK,MATCH(产品建议!A112,'产品报告-整理'!BD:BD,0)),""),(IFERROR(VALUE(HLOOKUP(S$2,'2.源数据-产品分析-全商品'!Q$6:Q$1000,ROW()-1,0)),"")))</f>
        <v/>
      </c>
      <c r="T112" s="5" t="str">
        <f>IFERROR(HLOOKUP("产品负责人",'2.源数据-产品分析-全商品'!R$6:R$1000,ROW()-1,0),"")</f>
        <v/>
      </c>
      <c r="U112" s="5" t="str">
        <f>IFERROR(VALUE(HLOOKUP(U$2,'2.源数据-产品分析-全商品'!S$6:S$1000,ROW()-1,0)),"")</f>
        <v/>
      </c>
      <c r="V112" s="5" t="str">
        <f>IFERROR(VALUE(HLOOKUP(V$2,'2.源数据-产品分析-全商品'!T$6:T$1000,ROW()-1,0)),"")</f>
        <v/>
      </c>
      <c r="W112" s="5" t="str">
        <f>IF(OR($A$3=""),"",IF(OR($W$2="优爆品"),(IF(COUNTIF('2-2.源数据-产品分析-优品'!A:A,产品建议!A112)&gt;0,"是","")&amp;IF(COUNTIF('2-3.源数据-产品分析-爆品'!A:A,产品建议!A112)&gt;0,"是","")),IF(OR($W$2="P4P点击量"),((IFERROR(INDEX('产品报告-整理'!D:D,MATCH(产品建议!A112,'产品报告-整理'!A:A,0)),""))),((IF(COUNTIF('2-2.源数据-产品分析-优品'!A:A,产品建议!A112)&gt;0,"是",""))))))</f>
        <v/>
      </c>
      <c r="X112" s="5" t="str">
        <f>IF(OR($A$3=""),"",IF(OR($W$2="优爆品"),((IFERROR(INDEX('产品报告-整理'!D:D,MATCH(产品建议!A112,'产品报告-整理'!A:A,0)),"")&amp;" → "&amp;(IFERROR(TEXT(INDEX('产品报告-整理'!D:D,MATCH(产品建议!A112,'产品报告-整理'!A:A,0))/G112,"0%"),"")))),IF(OR($W$2="P4P点击量"),((IF($W$2="P4P点击量",IFERROR(TEXT(W112/G112,"0%"),"")))),(((IF(COUNTIF('2-3.源数据-产品分析-爆品'!A:A,产品建议!A112)&gt;0,"是","")))))))</f>
        <v/>
      </c>
      <c r="Y112" s="9" t="str">
        <f>IF(AND($Y$2="直通车总消费",'产品报告-整理'!$BN$1="推荐广告"),IFERROR(INDEX('产品报告-整理'!H:H,MATCH(产品建议!A112,'产品报告-整理'!A:A,0)),0)+IFERROR(INDEX('产品报告-整理'!BV:BV,MATCH(产品建议!A112,'产品报告-整理'!BO:BO,0)),0),IFERROR(INDEX('产品报告-整理'!H:H,MATCH(产品建议!A112,'产品报告-整理'!A:A,0)),0))</f>
        <v/>
      </c>
      <c r="Z112" s="9" t="str">
        <f t="shared" si="6"/>
        <v/>
      </c>
      <c r="AA112" s="5" t="str">
        <f t="shared" si="4"/>
        <v/>
      </c>
      <c r="AB112" s="5" t="str">
        <f t="shared" si="5"/>
        <v/>
      </c>
      <c r="AC112" s="9"/>
      <c r="AD112" s="15" t="str">
        <f>IF($AD$1="  ",IFERROR(IF(AND(Y112="未推广",L112&gt;0),"加入P4P推广 ","")&amp;IF(AND(OR(W112="是",X112="是"),Y112=0),"优爆品加推广 ","")&amp;IF(AND(C112="N",L112&gt;0),"增加橱窗绑定 ","")&amp;IF(AND(OR(Z112&gt;$Z$1*4.5,AB112&gt;$AB$1*4.5),Y112&lt;&gt;0,Y112&gt;$AB$1*2,G112&gt;($G$1/$L$1)*1),"放弃P4P推广 ","")&amp;IF(AND(AB112&gt;$AB$1*1.2,AB112&lt;$AB$1*4.5,Y112&gt;0),"优化询盘成本 ","")&amp;IF(AND(Z112&gt;$Z$1*1.2,Z112&lt;$Z$1*4.5,Y112&gt;0),"优化商机成本 ","")&amp;IF(AND(Y112&lt;&gt;0,L112&gt;0,AB112&lt;$AB$1*1.2),"加大询盘获取 ","")&amp;IF(AND(Y112&lt;&gt;0,K112&gt;0,Z112&lt;$Z$1*1.2),"加大商机获取 ","")&amp;IF(AND(L112=0,C112="Y",G112&gt;($G$1/$L$1*1.5)),"解绑橱窗绑定 ",""),"请去左表粘贴源数据"),"")</f>
        <v/>
      </c>
      <c r="AE112" s="9"/>
      <c r="AF112" s="9"/>
      <c r="AG112" s="9"/>
      <c r="AH112" s="9"/>
      <c r="AI112" s="17"/>
      <c r="AJ112" s="17"/>
      <c r="AK112" s="17"/>
    </row>
    <row r="113" spans="1:37">
      <c r="A113" s="5" t="str">
        <f>IFERROR(HLOOKUP(A$2,'2.源数据-产品分析-全商品'!A$6:A$1000,ROW()-1,0),"")</f>
        <v/>
      </c>
      <c r="B113" s="5" t="str">
        <f>IFERROR(HLOOKUP(B$2,'2.源数据-产品分析-全商品'!B$6:B$1000,ROW()-1,0),"")</f>
        <v/>
      </c>
      <c r="C113" s="5" t="str">
        <f>CLEAN(IFERROR(HLOOKUP(C$2,'2.源数据-产品分析-全商品'!C$6:C$1000,ROW()-1,0),""))</f>
        <v/>
      </c>
      <c r="D113" s="5" t="str">
        <f>IFERROR(HLOOKUP(D$2,'2.源数据-产品分析-全商品'!D$6:D$1000,ROW()-1,0),"")</f>
        <v/>
      </c>
      <c r="E113" s="5" t="str">
        <f>IFERROR(HLOOKUP(E$2,'2.源数据-产品分析-全商品'!E$6:E$1000,ROW()-1,0),"")</f>
        <v/>
      </c>
      <c r="F113" s="5" t="str">
        <f>IFERROR(VALUE(HLOOKUP(F$2,'2.源数据-产品分析-全商品'!F$6:F$1000,ROW()-1,0)),"")</f>
        <v/>
      </c>
      <c r="G113" s="5" t="str">
        <f>IFERROR(VALUE(HLOOKUP(G$2,'2.源数据-产品分析-全商品'!G$6:G$1000,ROW()-1,0)),"")</f>
        <v/>
      </c>
      <c r="H113" s="5" t="str">
        <f>IFERROR(HLOOKUP(H$2,'2.源数据-产品分析-全商品'!H$6:H$1000,ROW()-1,0),"")</f>
        <v/>
      </c>
      <c r="I113" s="5" t="str">
        <f>IFERROR(VALUE(HLOOKUP(I$2,'2.源数据-产品分析-全商品'!I$6:I$1000,ROW()-1,0)),"")</f>
        <v/>
      </c>
      <c r="J113" s="60" t="str">
        <f>IFERROR(IF($J$2="","",INDEX('产品报告-整理'!G:G,MATCH(产品建议!A113,'产品报告-整理'!A:A,0))),"")</f>
        <v/>
      </c>
      <c r="K113" s="5" t="str">
        <f>IFERROR(IF($K$2="","",VALUE(INDEX('产品报告-整理'!E:E,MATCH(产品建议!A113,'产品报告-整理'!A:A,0)))),0)</f>
        <v/>
      </c>
      <c r="L113" s="5" t="str">
        <f>IFERROR(VALUE(HLOOKUP(L$2,'2.源数据-产品分析-全商品'!J$6:J$1000,ROW()-1,0)),"")</f>
        <v/>
      </c>
      <c r="M113" s="5" t="str">
        <f>IFERROR(VALUE(HLOOKUP(M$2,'2.源数据-产品分析-全商品'!K$6:K$1000,ROW()-1,0)),"")</f>
        <v/>
      </c>
      <c r="N113" s="5" t="str">
        <f>IFERROR(HLOOKUP(N$2,'2.源数据-产品分析-全商品'!L$6:L$1000,ROW()-1,0),"")</f>
        <v/>
      </c>
      <c r="O113" s="5" t="str">
        <f>IF($O$2='产品报告-整理'!$K$1,IFERROR(INDEX('产品报告-整理'!S:S,MATCH(产品建议!A113,'产品报告-整理'!L:L,0)),""),(IFERROR(VALUE(HLOOKUP(O$2,'2.源数据-产品分析-全商品'!M$6:M$1000,ROW()-1,0)),"")))</f>
        <v/>
      </c>
      <c r="P113" s="5" t="str">
        <f>IF($P$2='产品报告-整理'!$V$1,IFERROR(INDEX('产品报告-整理'!AD:AD,MATCH(产品建议!A113,'产品报告-整理'!W:W,0)),""),(IFERROR(VALUE(HLOOKUP(P$2,'2.源数据-产品分析-全商品'!N$6:N$1000,ROW()-1,0)),"")))</f>
        <v/>
      </c>
      <c r="Q113" s="5" t="str">
        <f>IF($Q$2='产品报告-整理'!$AG$1,IFERROR(INDEX('产品报告-整理'!AO:AO,MATCH(产品建议!A113,'产品报告-整理'!AH:AH,0)),""),(IFERROR(VALUE(HLOOKUP(Q$2,'2.源数据-产品分析-全商品'!O$6:O$1000,ROW()-1,0)),"")))</f>
        <v/>
      </c>
      <c r="R113" s="5" t="str">
        <f>IF($R$2='产品报告-整理'!$AR$1,IFERROR(INDEX('产品报告-整理'!AZ:AZ,MATCH(产品建议!A113,'产品报告-整理'!AS:AS,0)),""),(IFERROR(VALUE(HLOOKUP(R$2,'2.源数据-产品分析-全商品'!P$6:P$1000,ROW()-1,0)),"")))</f>
        <v/>
      </c>
      <c r="S113" s="5" t="str">
        <f>IF($S$2='产品报告-整理'!$BC$1,IFERROR(INDEX('产品报告-整理'!BK:BK,MATCH(产品建议!A113,'产品报告-整理'!BD:BD,0)),""),(IFERROR(VALUE(HLOOKUP(S$2,'2.源数据-产品分析-全商品'!Q$6:Q$1000,ROW()-1,0)),"")))</f>
        <v/>
      </c>
      <c r="T113" s="5" t="str">
        <f>IFERROR(HLOOKUP("产品负责人",'2.源数据-产品分析-全商品'!R$6:R$1000,ROW()-1,0),"")</f>
        <v/>
      </c>
      <c r="U113" s="5" t="str">
        <f>IFERROR(VALUE(HLOOKUP(U$2,'2.源数据-产品分析-全商品'!S$6:S$1000,ROW()-1,0)),"")</f>
        <v/>
      </c>
      <c r="V113" s="5" t="str">
        <f>IFERROR(VALUE(HLOOKUP(V$2,'2.源数据-产品分析-全商品'!T$6:T$1000,ROW()-1,0)),"")</f>
        <v/>
      </c>
      <c r="W113" s="5" t="str">
        <f>IF(OR($A$3=""),"",IF(OR($W$2="优爆品"),(IF(COUNTIF('2-2.源数据-产品分析-优品'!A:A,产品建议!A113)&gt;0,"是","")&amp;IF(COUNTIF('2-3.源数据-产品分析-爆品'!A:A,产品建议!A113)&gt;0,"是","")),IF(OR($W$2="P4P点击量"),((IFERROR(INDEX('产品报告-整理'!D:D,MATCH(产品建议!A113,'产品报告-整理'!A:A,0)),""))),((IF(COUNTIF('2-2.源数据-产品分析-优品'!A:A,产品建议!A113)&gt;0,"是",""))))))</f>
        <v/>
      </c>
      <c r="X113" s="5" t="str">
        <f>IF(OR($A$3=""),"",IF(OR($W$2="优爆品"),((IFERROR(INDEX('产品报告-整理'!D:D,MATCH(产品建议!A113,'产品报告-整理'!A:A,0)),"")&amp;" → "&amp;(IFERROR(TEXT(INDEX('产品报告-整理'!D:D,MATCH(产品建议!A113,'产品报告-整理'!A:A,0))/G113,"0%"),"")))),IF(OR($W$2="P4P点击量"),((IF($W$2="P4P点击量",IFERROR(TEXT(W113/G113,"0%"),"")))),(((IF(COUNTIF('2-3.源数据-产品分析-爆品'!A:A,产品建议!A113)&gt;0,"是","")))))))</f>
        <v/>
      </c>
      <c r="Y113" s="9" t="str">
        <f>IF(AND($Y$2="直通车总消费",'产品报告-整理'!$BN$1="推荐广告"),IFERROR(INDEX('产品报告-整理'!H:H,MATCH(产品建议!A113,'产品报告-整理'!A:A,0)),0)+IFERROR(INDEX('产品报告-整理'!BV:BV,MATCH(产品建议!A113,'产品报告-整理'!BO:BO,0)),0),IFERROR(INDEX('产品报告-整理'!H:H,MATCH(产品建议!A113,'产品报告-整理'!A:A,0)),0))</f>
        <v/>
      </c>
      <c r="Z113" s="9" t="str">
        <f t="shared" si="6"/>
        <v/>
      </c>
      <c r="AA113" s="5" t="str">
        <f t="shared" si="4"/>
        <v/>
      </c>
      <c r="AB113" s="5" t="str">
        <f t="shared" si="5"/>
        <v/>
      </c>
      <c r="AC113" s="9"/>
      <c r="AD113" s="15" t="str">
        <f>IF($AD$1="  ",IFERROR(IF(AND(Y113="未推广",L113&gt;0),"加入P4P推广 ","")&amp;IF(AND(OR(W113="是",X113="是"),Y113=0),"优爆品加推广 ","")&amp;IF(AND(C113="N",L113&gt;0),"增加橱窗绑定 ","")&amp;IF(AND(OR(Z113&gt;$Z$1*4.5,AB113&gt;$AB$1*4.5),Y113&lt;&gt;0,Y113&gt;$AB$1*2,G113&gt;($G$1/$L$1)*1),"放弃P4P推广 ","")&amp;IF(AND(AB113&gt;$AB$1*1.2,AB113&lt;$AB$1*4.5,Y113&gt;0),"优化询盘成本 ","")&amp;IF(AND(Z113&gt;$Z$1*1.2,Z113&lt;$Z$1*4.5,Y113&gt;0),"优化商机成本 ","")&amp;IF(AND(Y113&lt;&gt;0,L113&gt;0,AB113&lt;$AB$1*1.2),"加大询盘获取 ","")&amp;IF(AND(Y113&lt;&gt;0,K113&gt;0,Z113&lt;$Z$1*1.2),"加大商机获取 ","")&amp;IF(AND(L113=0,C113="Y",G113&gt;($G$1/$L$1*1.5)),"解绑橱窗绑定 ",""),"请去左表粘贴源数据"),"")</f>
        <v/>
      </c>
      <c r="AE113" s="9"/>
      <c r="AF113" s="9"/>
      <c r="AG113" s="9"/>
      <c r="AH113" s="9"/>
      <c r="AI113" s="17"/>
      <c r="AJ113" s="17"/>
      <c r="AK113" s="17"/>
    </row>
    <row r="114" spans="1:37">
      <c r="A114" s="5" t="str">
        <f>IFERROR(HLOOKUP(A$2,'2.源数据-产品分析-全商品'!A$6:A$1000,ROW()-1,0),"")</f>
        <v/>
      </c>
      <c r="B114" s="5" t="str">
        <f>IFERROR(HLOOKUP(B$2,'2.源数据-产品分析-全商品'!B$6:B$1000,ROW()-1,0),"")</f>
        <v/>
      </c>
      <c r="C114" s="5" t="str">
        <f>CLEAN(IFERROR(HLOOKUP(C$2,'2.源数据-产品分析-全商品'!C$6:C$1000,ROW()-1,0),""))</f>
        <v/>
      </c>
      <c r="D114" s="5" t="str">
        <f>IFERROR(HLOOKUP(D$2,'2.源数据-产品分析-全商品'!D$6:D$1000,ROW()-1,0),"")</f>
        <v/>
      </c>
      <c r="E114" s="5" t="str">
        <f>IFERROR(HLOOKUP(E$2,'2.源数据-产品分析-全商品'!E$6:E$1000,ROW()-1,0),"")</f>
        <v/>
      </c>
      <c r="F114" s="5" t="str">
        <f>IFERROR(VALUE(HLOOKUP(F$2,'2.源数据-产品分析-全商品'!F$6:F$1000,ROW()-1,0)),"")</f>
        <v/>
      </c>
      <c r="G114" s="5" t="str">
        <f>IFERROR(VALUE(HLOOKUP(G$2,'2.源数据-产品分析-全商品'!G$6:G$1000,ROW()-1,0)),"")</f>
        <v/>
      </c>
      <c r="H114" s="5" t="str">
        <f>IFERROR(HLOOKUP(H$2,'2.源数据-产品分析-全商品'!H$6:H$1000,ROW()-1,0),"")</f>
        <v/>
      </c>
      <c r="I114" s="5" t="str">
        <f>IFERROR(VALUE(HLOOKUP(I$2,'2.源数据-产品分析-全商品'!I$6:I$1000,ROW()-1,0)),"")</f>
        <v/>
      </c>
      <c r="J114" s="60" t="str">
        <f>IFERROR(IF($J$2="","",INDEX('产品报告-整理'!G:G,MATCH(产品建议!A114,'产品报告-整理'!A:A,0))),"")</f>
        <v/>
      </c>
      <c r="K114" s="5" t="str">
        <f>IFERROR(IF($K$2="","",VALUE(INDEX('产品报告-整理'!E:E,MATCH(产品建议!A114,'产品报告-整理'!A:A,0)))),0)</f>
        <v/>
      </c>
      <c r="L114" s="5" t="str">
        <f>IFERROR(VALUE(HLOOKUP(L$2,'2.源数据-产品分析-全商品'!J$6:J$1000,ROW()-1,0)),"")</f>
        <v/>
      </c>
      <c r="M114" s="5" t="str">
        <f>IFERROR(VALUE(HLOOKUP(M$2,'2.源数据-产品分析-全商品'!K$6:K$1000,ROW()-1,0)),"")</f>
        <v/>
      </c>
      <c r="N114" s="5" t="str">
        <f>IFERROR(HLOOKUP(N$2,'2.源数据-产品分析-全商品'!L$6:L$1000,ROW()-1,0),"")</f>
        <v/>
      </c>
      <c r="O114" s="5" t="str">
        <f>IF($O$2='产品报告-整理'!$K$1,IFERROR(INDEX('产品报告-整理'!S:S,MATCH(产品建议!A114,'产品报告-整理'!L:L,0)),""),(IFERROR(VALUE(HLOOKUP(O$2,'2.源数据-产品分析-全商品'!M$6:M$1000,ROW()-1,0)),"")))</f>
        <v/>
      </c>
      <c r="P114" s="5" t="str">
        <f>IF($P$2='产品报告-整理'!$V$1,IFERROR(INDEX('产品报告-整理'!AD:AD,MATCH(产品建议!A114,'产品报告-整理'!W:W,0)),""),(IFERROR(VALUE(HLOOKUP(P$2,'2.源数据-产品分析-全商品'!N$6:N$1000,ROW()-1,0)),"")))</f>
        <v/>
      </c>
      <c r="Q114" s="5" t="str">
        <f>IF($Q$2='产品报告-整理'!$AG$1,IFERROR(INDEX('产品报告-整理'!AO:AO,MATCH(产品建议!A114,'产品报告-整理'!AH:AH,0)),""),(IFERROR(VALUE(HLOOKUP(Q$2,'2.源数据-产品分析-全商品'!O$6:O$1000,ROW()-1,0)),"")))</f>
        <v/>
      </c>
      <c r="R114" s="5" t="str">
        <f>IF($R$2='产品报告-整理'!$AR$1,IFERROR(INDEX('产品报告-整理'!AZ:AZ,MATCH(产品建议!A114,'产品报告-整理'!AS:AS,0)),""),(IFERROR(VALUE(HLOOKUP(R$2,'2.源数据-产品分析-全商品'!P$6:P$1000,ROW()-1,0)),"")))</f>
        <v/>
      </c>
      <c r="S114" s="5" t="str">
        <f>IF($S$2='产品报告-整理'!$BC$1,IFERROR(INDEX('产品报告-整理'!BK:BK,MATCH(产品建议!A114,'产品报告-整理'!BD:BD,0)),""),(IFERROR(VALUE(HLOOKUP(S$2,'2.源数据-产品分析-全商品'!Q$6:Q$1000,ROW()-1,0)),"")))</f>
        <v/>
      </c>
      <c r="T114" s="5" t="str">
        <f>IFERROR(HLOOKUP("产品负责人",'2.源数据-产品分析-全商品'!R$6:R$1000,ROW()-1,0),"")</f>
        <v/>
      </c>
      <c r="U114" s="5" t="str">
        <f>IFERROR(VALUE(HLOOKUP(U$2,'2.源数据-产品分析-全商品'!S$6:S$1000,ROW()-1,0)),"")</f>
        <v/>
      </c>
      <c r="V114" s="5" t="str">
        <f>IFERROR(VALUE(HLOOKUP(V$2,'2.源数据-产品分析-全商品'!T$6:T$1000,ROW()-1,0)),"")</f>
        <v/>
      </c>
      <c r="W114" s="5" t="str">
        <f>IF(OR($A$3=""),"",IF(OR($W$2="优爆品"),(IF(COUNTIF('2-2.源数据-产品分析-优品'!A:A,产品建议!A114)&gt;0,"是","")&amp;IF(COUNTIF('2-3.源数据-产品分析-爆品'!A:A,产品建议!A114)&gt;0,"是","")),IF(OR($W$2="P4P点击量"),((IFERROR(INDEX('产品报告-整理'!D:D,MATCH(产品建议!A114,'产品报告-整理'!A:A,0)),""))),((IF(COUNTIF('2-2.源数据-产品分析-优品'!A:A,产品建议!A114)&gt;0,"是",""))))))</f>
        <v/>
      </c>
      <c r="X114" s="5" t="str">
        <f>IF(OR($A$3=""),"",IF(OR($W$2="优爆品"),((IFERROR(INDEX('产品报告-整理'!D:D,MATCH(产品建议!A114,'产品报告-整理'!A:A,0)),"")&amp;" → "&amp;(IFERROR(TEXT(INDEX('产品报告-整理'!D:D,MATCH(产品建议!A114,'产品报告-整理'!A:A,0))/G114,"0%"),"")))),IF(OR($W$2="P4P点击量"),((IF($W$2="P4P点击量",IFERROR(TEXT(W114/G114,"0%"),"")))),(((IF(COUNTIF('2-3.源数据-产品分析-爆品'!A:A,产品建议!A114)&gt;0,"是","")))))))</f>
        <v/>
      </c>
      <c r="Y114" s="9" t="str">
        <f>IF(AND($Y$2="直通车总消费",'产品报告-整理'!$BN$1="推荐广告"),IFERROR(INDEX('产品报告-整理'!H:H,MATCH(产品建议!A114,'产品报告-整理'!A:A,0)),0)+IFERROR(INDEX('产品报告-整理'!BV:BV,MATCH(产品建议!A114,'产品报告-整理'!BO:BO,0)),0),IFERROR(INDEX('产品报告-整理'!H:H,MATCH(产品建议!A114,'产品报告-整理'!A:A,0)),0))</f>
        <v/>
      </c>
      <c r="Z114" s="9" t="str">
        <f t="shared" si="6"/>
        <v/>
      </c>
      <c r="AA114" s="5" t="str">
        <f t="shared" si="4"/>
        <v/>
      </c>
      <c r="AB114" s="5" t="str">
        <f t="shared" si="5"/>
        <v/>
      </c>
      <c r="AC114" s="9"/>
      <c r="AD114" s="15" t="str">
        <f>IF($AD$1="  ",IFERROR(IF(AND(Y114="未推广",L114&gt;0),"加入P4P推广 ","")&amp;IF(AND(OR(W114="是",X114="是"),Y114=0),"优爆品加推广 ","")&amp;IF(AND(C114="N",L114&gt;0),"增加橱窗绑定 ","")&amp;IF(AND(OR(Z114&gt;$Z$1*4.5,AB114&gt;$AB$1*4.5),Y114&lt;&gt;0,Y114&gt;$AB$1*2,G114&gt;($G$1/$L$1)*1),"放弃P4P推广 ","")&amp;IF(AND(AB114&gt;$AB$1*1.2,AB114&lt;$AB$1*4.5,Y114&gt;0),"优化询盘成本 ","")&amp;IF(AND(Z114&gt;$Z$1*1.2,Z114&lt;$Z$1*4.5,Y114&gt;0),"优化商机成本 ","")&amp;IF(AND(Y114&lt;&gt;0,L114&gt;0,AB114&lt;$AB$1*1.2),"加大询盘获取 ","")&amp;IF(AND(Y114&lt;&gt;0,K114&gt;0,Z114&lt;$Z$1*1.2),"加大商机获取 ","")&amp;IF(AND(L114=0,C114="Y",G114&gt;($G$1/$L$1*1.5)),"解绑橱窗绑定 ",""),"请去左表粘贴源数据"),"")</f>
        <v/>
      </c>
      <c r="AE114" s="9"/>
      <c r="AF114" s="9"/>
      <c r="AG114" s="9"/>
      <c r="AH114" s="9"/>
      <c r="AI114" s="17"/>
      <c r="AJ114" s="17"/>
      <c r="AK114" s="17"/>
    </row>
    <row r="115" spans="1:37">
      <c r="A115" s="5" t="str">
        <f>IFERROR(HLOOKUP(A$2,'2.源数据-产品分析-全商品'!A$6:A$1000,ROW()-1,0),"")</f>
        <v/>
      </c>
      <c r="B115" s="5" t="str">
        <f>IFERROR(HLOOKUP(B$2,'2.源数据-产品分析-全商品'!B$6:B$1000,ROW()-1,0),"")</f>
        <v/>
      </c>
      <c r="C115" s="5" t="str">
        <f>CLEAN(IFERROR(HLOOKUP(C$2,'2.源数据-产品分析-全商品'!C$6:C$1000,ROW()-1,0),""))</f>
        <v/>
      </c>
      <c r="D115" s="5" t="str">
        <f>IFERROR(HLOOKUP(D$2,'2.源数据-产品分析-全商品'!D$6:D$1000,ROW()-1,0),"")</f>
        <v/>
      </c>
      <c r="E115" s="5" t="str">
        <f>IFERROR(HLOOKUP(E$2,'2.源数据-产品分析-全商品'!E$6:E$1000,ROW()-1,0),"")</f>
        <v/>
      </c>
      <c r="F115" s="5" t="str">
        <f>IFERROR(VALUE(HLOOKUP(F$2,'2.源数据-产品分析-全商品'!F$6:F$1000,ROW()-1,0)),"")</f>
        <v/>
      </c>
      <c r="G115" s="5" t="str">
        <f>IFERROR(VALUE(HLOOKUP(G$2,'2.源数据-产品分析-全商品'!G$6:G$1000,ROW()-1,0)),"")</f>
        <v/>
      </c>
      <c r="H115" s="5" t="str">
        <f>IFERROR(HLOOKUP(H$2,'2.源数据-产品分析-全商品'!H$6:H$1000,ROW()-1,0),"")</f>
        <v/>
      </c>
      <c r="I115" s="5" t="str">
        <f>IFERROR(VALUE(HLOOKUP(I$2,'2.源数据-产品分析-全商品'!I$6:I$1000,ROW()-1,0)),"")</f>
        <v/>
      </c>
      <c r="J115" s="60" t="str">
        <f>IFERROR(IF($J$2="","",INDEX('产品报告-整理'!G:G,MATCH(产品建议!A115,'产品报告-整理'!A:A,0))),"")</f>
        <v/>
      </c>
      <c r="K115" s="5" t="str">
        <f>IFERROR(IF($K$2="","",VALUE(INDEX('产品报告-整理'!E:E,MATCH(产品建议!A115,'产品报告-整理'!A:A,0)))),0)</f>
        <v/>
      </c>
      <c r="L115" s="5" t="str">
        <f>IFERROR(VALUE(HLOOKUP(L$2,'2.源数据-产品分析-全商品'!J$6:J$1000,ROW()-1,0)),"")</f>
        <v/>
      </c>
      <c r="M115" s="5" t="str">
        <f>IFERROR(VALUE(HLOOKUP(M$2,'2.源数据-产品分析-全商品'!K$6:K$1000,ROW()-1,0)),"")</f>
        <v/>
      </c>
      <c r="N115" s="5" t="str">
        <f>IFERROR(HLOOKUP(N$2,'2.源数据-产品分析-全商品'!L$6:L$1000,ROW()-1,0),"")</f>
        <v/>
      </c>
      <c r="O115" s="5" t="str">
        <f>IF($O$2='产品报告-整理'!$K$1,IFERROR(INDEX('产品报告-整理'!S:S,MATCH(产品建议!A115,'产品报告-整理'!L:L,0)),""),(IFERROR(VALUE(HLOOKUP(O$2,'2.源数据-产品分析-全商品'!M$6:M$1000,ROW()-1,0)),"")))</f>
        <v/>
      </c>
      <c r="P115" s="5" t="str">
        <f>IF($P$2='产品报告-整理'!$V$1,IFERROR(INDEX('产品报告-整理'!AD:AD,MATCH(产品建议!A115,'产品报告-整理'!W:W,0)),""),(IFERROR(VALUE(HLOOKUP(P$2,'2.源数据-产品分析-全商品'!N$6:N$1000,ROW()-1,0)),"")))</f>
        <v/>
      </c>
      <c r="Q115" s="5" t="str">
        <f>IF($Q$2='产品报告-整理'!$AG$1,IFERROR(INDEX('产品报告-整理'!AO:AO,MATCH(产品建议!A115,'产品报告-整理'!AH:AH,0)),""),(IFERROR(VALUE(HLOOKUP(Q$2,'2.源数据-产品分析-全商品'!O$6:O$1000,ROW()-1,0)),"")))</f>
        <v/>
      </c>
      <c r="R115" s="5" t="str">
        <f>IF($R$2='产品报告-整理'!$AR$1,IFERROR(INDEX('产品报告-整理'!AZ:AZ,MATCH(产品建议!A115,'产品报告-整理'!AS:AS,0)),""),(IFERROR(VALUE(HLOOKUP(R$2,'2.源数据-产品分析-全商品'!P$6:P$1000,ROW()-1,0)),"")))</f>
        <v/>
      </c>
      <c r="S115" s="5" t="str">
        <f>IF($S$2='产品报告-整理'!$BC$1,IFERROR(INDEX('产品报告-整理'!BK:BK,MATCH(产品建议!A115,'产品报告-整理'!BD:BD,0)),""),(IFERROR(VALUE(HLOOKUP(S$2,'2.源数据-产品分析-全商品'!Q$6:Q$1000,ROW()-1,0)),"")))</f>
        <v/>
      </c>
      <c r="T115" s="5" t="str">
        <f>IFERROR(HLOOKUP("产品负责人",'2.源数据-产品分析-全商品'!R$6:R$1000,ROW()-1,0),"")</f>
        <v/>
      </c>
      <c r="U115" s="5" t="str">
        <f>IFERROR(VALUE(HLOOKUP(U$2,'2.源数据-产品分析-全商品'!S$6:S$1000,ROW()-1,0)),"")</f>
        <v/>
      </c>
      <c r="V115" s="5" t="str">
        <f>IFERROR(VALUE(HLOOKUP(V$2,'2.源数据-产品分析-全商品'!T$6:T$1000,ROW()-1,0)),"")</f>
        <v/>
      </c>
      <c r="W115" s="5" t="str">
        <f>IF(OR($A$3=""),"",IF(OR($W$2="优爆品"),(IF(COUNTIF('2-2.源数据-产品分析-优品'!A:A,产品建议!A115)&gt;0,"是","")&amp;IF(COUNTIF('2-3.源数据-产品分析-爆品'!A:A,产品建议!A115)&gt;0,"是","")),IF(OR($W$2="P4P点击量"),((IFERROR(INDEX('产品报告-整理'!D:D,MATCH(产品建议!A115,'产品报告-整理'!A:A,0)),""))),((IF(COUNTIF('2-2.源数据-产品分析-优品'!A:A,产品建议!A115)&gt;0,"是",""))))))</f>
        <v/>
      </c>
      <c r="X115" s="5" t="str">
        <f>IF(OR($A$3=""),"",IF(OR($W$2="优爆品"),((IFERROR(INDEX('产品报告-整理'!D:D,MATCH(产品建议!A115,'产品报告-整理'!A:A,0)),"")&amp;" → "&amp;(IFERROR(TEXT(INDEX('产品报告-整理'!D:D,MATCH(产品建议!A115,'产品报告-整理'!A:A,0))/G115,"0%"),"")))),IF(OR($W$2="P4P点击量"),((IF($W$2="P4P点击量",IFERROR(TEXT(W115/G115,"0%"),"")))),(((IF(COUNTIF('2-3.源数据-产品分析-爆品'!A:A,产品建议!A115)&gt;0,"是","")))))))</f>
        <v/>
      </c>
      <c r="Y115" s="9" t="str">
        <f>IF(AND($Y$2="直通车总消费",'产品报告-整理'!$BN$1="推荐广告"),IFERROR(INDEX('产品报告-整理'!H:H,MATCH(产品建议!A115,'产品报告-整理'!A:A,0)),0)+IFERROR(INDEX('产品报告-整理'!BV:BV,MATCH(产品建议!A115,'产品报告-整理'!BO:BO,0)),0),IFERROR(INDEX('产品报告-整理'!H:H,MATCH(产品建议!A115,'产品报告-整理'!A:A,0)),0))</f>
        <v/>
      </c>
      <c r="Z115" s="9" t="str">
        <f t="shared" si="6"/>
        <v/>
      </c>
      <c r="AA115" s="5" t="str">
        <f t="shared" si="4"/>
        <v/>
      </c>
      <c r="AB115" s="5" t="str">
        <f t="shared" si="5"/>
        <v/>
      </c>
      <c r="AC115" s="9"/>
      <c r="AD115" s="15" t="str">
        <f>IF($AD$1="  ",IFERROR(IF(AND(Y115="未推广",L115&gt;0),"加入P4P推广 ","")&amp;IF(AND(OR(W115="是",X115="是"),Y115=0),"优爆品加推广 ","")&amp;IF(AND(C115="N",L115&gt;0),"增加橱窗绑定 ","")&amp;IF(AND(OR(Z115&gt;$Z$1*4.5,AB115&gt;$AB$1*4.5),Y115&lt;&gt;0,Y115&gt;$AB$1*2,G115&gt;($G$1/$L$1)*1),"放弃P4P推广 ","")&amp;IF(AND(AB115&gt;$AB$1*1.2,AB115&lt;$AB$1*4.5,Y115&gt;0),"优化询盘成本 ","")&amp;IF(AND(Z115&gt;$Z$1*1.2,Z115&lt;$Z$1*4.5,Y115&gt;0),"优化商机成本 ","")&amp;IF(AND(Y115&lt;&gt;0,L115&gt;0,AB115&lt;$AB$1*1.2),"加大询盘获取 ","")&amp;IF(AND(Y115&lt;&gt;0,K115&gt;0,Z115&lt;$Z$1*1.2),"加大商机获取 ","")&amp;IF(AND(L115=0,C115="Y",G115&gt;($G$1/$L$1*1.5)),"解绑橱窗绑定 ",""),"请去左表粘贴源数据"),"")</f>
        <v/>
      </c>
      <c r="AE115" s="9"/>
      <c r="AF115" s="9"/>
      <c r="AG115" s="9"/>
      <c r="AH115" s="9"/>
      <c r="AI115" s="17"/>
      <c r="AJ115" s="17"/>
      <c r="AK115" s="17"/>
    </row>
    <row r="116" spans="1:37">
      <c r="A116" s="5" t="str">
        <f>IFERROR(HLOOKUP(A$2,'2.源数据-产品分析-全商品'!A$6:A$1000,ROW()-1,0),"")</f>
        <v/>
      </c>
      <c r="B116" s="5" t="str">
        <f>IFERROR(HLOOKUP(B$2,'2.源数据-产品分析-全商品'!B$6:B$1000,ROW()-1,0),"")</f>
        <v/>
      </c>
      <c r="C116" s="5" t="str">
        <f>CLEAN(IFERROR(HLOOKUP(C$2,'2.源数据-产品分析-全商品'!C$6:C$1000,ROW()-1,0),""))</f>
        <v/>
      </c>
      <c r="D116" s="5" t="str">
        <f>IFERROR(HLOOKUP(D$2,'2.源数据-产品分析-全商品'!D$6:D$1000,ROW()-1,0),"")</f>
        <v/>
      </c>
      <c r="E116" s="5" t="str">
        <f>IFERROR(HLOOKUP(E$2,'2.源数据-产品分析-全商品'!E$6:E$1000,ROW()-1,0),"")</f>
        <v/>
      </c>
      <c r="F116" s="5" t="str">
        <f>IFERROR(VALUE(HLOOKUP(F$2,'2.源数据-产品分析-全商品'!F$6:F$1000,ROW()-1,0)),"")</f>
        <v/>
      </c>
      <c r="G116" s="5" t="str">
        <f>IFERROR(VALUE(HLOOKUP(G$2,'2.源数据-产品分析-全商品'!G$6:G$1000,ROW()-1,0)),"")</f>
        <v/>
      </c>
      <c r="H116" s="5" t="str">
        <f>IFERROR(HLOOKUP(H$2,'2.源数据-产品分析-全商品'!H$6:H$1000,ROW()-1,0),"")</f>
        <v/>
      </c>
      <c r="I116" s="5" t="str">
        <f>IFERROR(VALUE(HLOOKUP(I$2,'2.源数据-产品分析-全商品'!I$6:I$1000,ROW()-1,0)),"")</f>
        <v/>
      </c>
      <c r="J116" s="60" t="str">
        <f>IFERROR(IF($J$2="","",INDEX('产品报告-整理'!G:G,MATCH(产品建议!A116,'产品报告-整理'!A:A,0))),"")</f>
        <v/>
      </c>
      <c r="K116" s="5" t="str">
        <f>IFERROR(IF($K$2="","",VALUE(INDEX('产品报告-整理'!E:E,MATCH(产品建议!A116,'产品报告-整理'!A:A,0)))),0)</f>
        <v/>
      </c>
      <c r="L116" s="5" t="str">
        <f>IFERROR(VALUE(HLOOKUP(L$2,'2.源数据-产品分析-全商品'!J$6:J$1000,ROW()-1,0)),"")</f>
        <v/>
      </c>
      <c r="M116" s="5" t="str">
        <f>IFERROR(VALUE(HLOOKUP(M$2,'2.源数据-产品分析-全商品'!K$6:K$1000,ROW()-1,0)),"")</f>
        <v/>
      </c>
      <c r="N116" s="5" t="str">
        <f>IFERROR(HLOOKUP(N$2,'2.源数据-产品分析-全商品'!L$6:L$1000,ROW()-1,0),"")</f>
        <v/>
      </c>
      <c r="O116" s="5" t="str">
        <f>IF($O$2='产品报告-整理'!$K$1,IFERROR(INDEX('产品报告-整理'!S:S,MATCH(产品建议!A116,'产品报告-整理'!L:L,0)),""),(IFERROR(VALUE(HLOOKUP(O$2,'2.源数据-产品分析-全商品'!M$6:M$1000,ROW()-1,0)),"")))</f>
        <v/>
      </c>
      <c r="P116" s="5" t="str">
        <f>IF($P$2='产品报告-整理'!$V$1,IFERROR(INDEX('产品报告-整理'!AD:AD,MATCH(产品建议!A116,'产品报告-整理'!W:W,0)),""),(IFERROR(VALUE(HLOOKUP(P$2,'2.源数据-产品分析-全商品'!N$6:N$1000,ROW()-1,0)),"")))</f>
        <v/>
      </c>
      <c r="Q116" s="5" t="str">
        <f>IF($Q$2='产品报告-整理'!$AG$1,IFERROR(INDEX('产品报告-整理'!AO:AO,MATCH(产品建议!A116,'产品报告-整理'!AH:AH,0)),""),(IFERROR(VALUE(HLOOKUP(Q$2,'2.源数据-产品分析-全商品'!O$6:O$1000,ROW()-1,0)),"")))</f>
        <v/>
      </c>
      <c r="R116" s="5" t="str">
        <f>IF($R$2='产品报告-整理'!$AR$1,IFERROR(INDEX('产品报告-整理'!AZ:AZ,MATCH(产品建议!A116,'产品报告-整理'!AS:AS,0)),""),(IFERROR(VALUE(HLOOKUP(R$2,'2.源数据-产品分析-全商品'!P$6:P$1000,ROW()-1,0)),"")))</f>
        <v/>
      </c>
      <c r="S116" s="5" t="str">
        <f>IF($S$2='产品报告-整理'!$BC$1,IFERROR(INDEX('产品报告-整理'!BK:BK,MATCH(产品建议!A116,'产品报告-整理'!BD:BD,0)),""),(IFERROR(VALUE(HLOOKUP(S$2,'2.源数据-产品分析-全商品'!Q$6:Q$1000,ROW()-1,0)),"")))</f>
        <v/>
      </c>
      <c r="T116" s="5" t="str">
        <f>IFERROR(HLOOKUP("产品负责人",'2.源数据-产品分析-全商品'!R$6:R$1000,ROW()-1,0),"")</f>
        <v/>
      </c>
      <c r="U116" s="5" t="str">
        <f>IFERROR(VALUE(HLOOKUP(U$2,'2.源数据-产品分析-全商品'!S$6:S$1000,ROW()-1,0)),"")</f>
        <v/>
      </c>
      <c r="V116" s="5" t="str">
        <f>IFERROR(VALUE(HLOOKUP(V$2,'2.源数据-产品分析-全商品'!T$6:T$1000,ROW()-1,0)),"")</f>
        <v/>
      </c>
      <c r="W116" s="5" t="str">
        <f>IF(OR($A$3=""),"",IF(OR($W$2="优爆品"),(IF(COUNTIF('2-2.源数据-产品分析-优品'!A:A,产品建议!A116)&gt;0,"是","")&amp;IF(COUNTIF('2-3.源数据-产品分析-爆品'!A:A,产品建议!A116)&gt;0,"是","")),IF(OR($W$2="P4P点击量"),((IFERROR(INDEX('产品报告-整理'!D:D,MATCH(产品建议!A116,'产品报告-整理'!A:A,0)),""))),((IF(COUNTIF('2-2.源数据-产品分析-优品'!A:A,产品建议!A116)&gt;0,"是",""))))))</f>
        <v/>
      </c>
      <c r="X116" s="5" t="str">
        <f>IF(OR($A$3=""),"",IF(OR($W$2="优爆品"),((IFERROR(INDEX('产品报告-整理'!D:D,MATCH(产品建议!A116,'产品报告-整理'!A:A,0)),"")&amp;" → "&amp;(IFERROR(TEXT(INDEX('产品报告-整理'!D:D,MATCH(产品建议!A116,'产品报告-整理'!A:A,0))/G116,"0%"),"")))),IF(OR($W$2="P4P点击量"),((IF($W$2="P4P点击量",IFERROR(TEXT(W116/G116,"0%"),"")))),(((IF(COUNTIF('2-3.源数据-产品分析-爆品'!A:A,产品建议!A116)&gt;0,"是","")))))))</f>
        <v/>
      </c>
      <c r="Y116" s="9" t="str">
        <f>IF(AND($Y$2="直通车总消费",'产品报告-整理'!$BN$1="推荐广告"),IFERROR(INDEX('产品报告-整理'!H:H,MATCH(产品建议!A116,'产品报告-整理'!A:A,0)),0)+IFERROR(INDEX('产品报告-整理'!BV:BV,MATCH(产品建议!A116,'产品报告-整理'!BO:BO,0)),0),IFERROR(INDEX('产品报告-整理'!H:H,MATCH(产品建议!A116,'产品报告-整理'!A:A,0)),0))</f>
        <v/>
      </c>
      <c r="Z116" s="9" t="str">
        <f t="shared" si="6"/>
        <v/>
      </c>
      <c r="AA116" s="5" t="str">
        <f t="shared" si="4"/>
        <v/>
      </c>
      <c r="AB116" s="5" t="str">
        <f t="shared" si="5"/>
        <v/>
      </c>
      <c r="AC116" s="9"/>
      <c r="AD116" s="15" t="str">
        <f>IF($AD$1="  ",IFERROR(IF(AND(Y116="未推广",L116&gt;0),"加入P4P推广 ","")&amp;IF(AND(OR(W116="是",X116="是"),Y116=0),"优爆品加推广 ","")&amp;IF(AND(C116="N",L116&gt;0),"增加橱窗绑定 ","")&amp;IF(AND(OR(Z116&gt;$Z$1*4.5,AB116&gt;$AB$1*4.5),Y116&lt;&gt;0,Y116&gt;$AB$1*2,G116&gt;($G$1/$L$1)*1),"放弃P4P推广 ","")&amp;IF(AND(AB116&gt;$AB$1*1.2,AB116&lt;$AB$1*4.5,Y116&gt;0),"优化询盘成本 ","")&amp;IF(AND(Z116&gt;$Z$1*1.2,Z116&lt;$Z$1*4.5,Y116&gt;0),"优化商机成本 ","")&amp;IF(AND(Y116&lt;&gt;0,L116&gt;0,AB116&lt;$AB$1*1.2),"加大询盘获取 ","")&amp;IF(AND(Y116&lt;&gt;0,K116&gt;0,Z116&lt;$Z$1*1.2),"加大商机获取 ","")&amp;IF(AND(L116=0,C116="Y",G116&gt;($G$1/$L$1*1.5)),"解绑橱窗绑定 ",""),"请去左表粘贴源数据"),"")</f>
        <v/>
      </c>
      <c r="AE116" s="9"/>
      <c r="AF116" s="9"/>
      <c r="AG116" s="9"/>
      <c r="AH116" s="9"/>
      <c r="AI116" s="17"/>
      <c r="AJ116" s="17"/>
      <c r="AK116" s="17"/>
    </row>
    <row r="117" spans="1:37">
      <c r="A117" s="5" t="str">
        <f>IFERROR(HLOOKUP(A$2,'2.源数据-产品分析-全商品'!A$6:A$1000,ROW()-1,0),"")</f>
        <v/>
      </c>
      <c r="B117" s="5" t="str">
        <f>IFERROR(HLOOKUP(B$2,'2.源数据-产品分析-全商品'!B$6:B$1000,ROW()-1,0),"")</f>
        <v/>
      </c>
      <c r="C117" s="5" t="str">
        <f>CLEAN(IFERROR(HLOOKUP(C$2,'2.源数据-产品分析-全商品'!C$6:C$1000,ROW()-1,0),""))</f>
        <v/>
      </c>
      <c r="D117" s="5" t="str">
        <f>IFERROR(HLOOKUP(D$2,'2.源数据-产品分析-全商品'!D$6:D$1000,ROW()-1,0),"")</f>
        <v/>
      </c>
      <c r="E117" s="5" t="str">
        <f>IFERROR(HLOOKUP(E$2,'2.源数据-产品分析-全商品'!E$6:E$1000,ROW()-1,0),"")</f>
        <v/>
      </c>
      <c r="F117" s="5" t="str">
        <f>IFERROR(VALUE(HLOOKUP(F$2,'2.源数据-产品分析-全商品'!F$6:F$1000,ROW()-1,0)),"")</f>
        <v/>
      </c>
      <c r="G117" s="5" t="str">
        <f>IFERROR(VALUE(HLOOKUP(G$2,'2.源数据-产品分析-全商品'!G$6:G$1000,ROW()-1,0)),"")</f>
        <v/>
      </c>
      <c r="H117" s="5" t="str">
        <f>IFERROR(HLOOKUP(H$2,'2.源数据-产品分析-全商品'!H$6:H$1000,ROW()-1,0),"")</f>
        <v/>
      </c>
      <c r="I117" s="5" t="str">
        <f>IFERROR(VALUE(HLOOKUP(I$2,'2.源数据-产品分析-全商品'!I$6:I$1000,ROW()-1,0)),"")</f>
        <v/>
      </c>
      <c r="J117" s="60" t="str">
        <f>IFERROR(IF($J$2="","",INDEX('产品报告-整理'!G:G,MATCH(产品建议!A117,'产品报告-整理'!A:A,0))),"")</f>
        <v/>
      </c>
      <c r="K117" s="5" t="str">
        <f>IFERROR(IF($K$2="","",VALUE(INDEX('产品报告-整理'!E:E,MATCH(产品建议!A117,'产品报告-整理'!A:A,0)))),0)</f>
        <v/>
      </c>
      <c r="L117" s="5" t="str">
        <f>IFERROR(VALUE(HLOOKUP(L$2,'2.源数据-产品分析-全商品'!J$6:J$1000,ROW()-1,0)),"")</f>
        <v/>
      </c>
      <c r="M117" s="5" t="str">
        <f>IFERROR(VALUE(HLOOKUP(M$2,'2.源数据-产品分析-全商品'!K$6:K$1000,ROW()-1,0)),"")</f>
        <v/>
      </c>
      <c r="N117" s="5" t="str">
        <f>IFERROR(HLOOKUP(N$2,'2.源数据-产品分析-全商品'!L$6:L$1000,ROW()-1,0),"")</f>
        <v/>
      </c>
      <c r="O117" s="5" t="str">
        <f>IF($O$2='产品报告-整理'!$K$1,IFERROR(INDEX('产品报告-整理'!S:S,MATCH(产品建议!A117,'产品报告-整理'!L:L,0)),""),(IFERROR(VALUE(HLOOKUP(O$2,'2.源数据-产品分析-全商品'!M$6:M$1000,ROW()-1,0)),"")))</f>
        <v/>
      </c>
      <c r="P117" s="5" t="str">
        <f>IF($P$2='产品报告-整理'!$V$1,IFERROR(INDEX('产品报告-整理'!AD:AD,MATCH(产品建议!A117,'产品报告-整理'!W:W,0)),""),(IFERROR(VALUE(HLOOKUP(P$2,'2.源数据-产品分析-全商品'!N$6:N$1000,ROW()-1,0)),"")))</f>
        <v/>
      </c>
      <c r="Q117" s="5" t="str">
        <f>IF($Q$2='产品报告-整理'!$AG$1,IFERROR(INDEX('产品报告-整理'!AO:AO,MATCH(产品建议!A117,'产品报告-整理'!AH:AH,0)),""),(IFERROR(VALUE(HLOOKUP(Q$2,'2.源数据-产品分析-全商品'!O$6:O$1000,ROW()-1,0)),"")))</f>
        <v/>
      </c>
      <c r="R117" s="5" t="str">
        <f>IF($R$2='产品报告-整理'!$AR$1,IFERROR(INDEX('产品报告-整理'!AZ:AZ,MATCH(产品建议!A117,'产品报告-整理'!AS:AS,0)),""),(IFERROR(VALUE(HLOOKUP(R$2,'2.源数据-产品分析-全商品'!P$6:P$1000,ROW()-1,0)),"")))</f>
        <v/>
      </c>
      <c r="S117" s="5" t="str">
        <f>IF($S$2='产品报告-整理'!$BC$1,IFERROR(INDEX('产品报告-整理'!BK:BK,MATCH(产品建议!A117,'产品报告-整理'!BD:BD,0)),""),(IFERROR(VALUE(HLOOKUP(S$2,'2.源数据-产品分析-全商品'!Q$6:Q$1000,ROW()-1,0)),"")))</f>
        <v/>
      </c>
      <c r="T117" s="5" t="str">
        <f>IFERROR(HLOOKUP("产品负责人",'2.源数据-产品分析-全商品'!R$6:R$1000,ROW()-1,0),"")</f>
        <v/>
      </c>
      <c r="U117" s="5" t="str">
        <f>IFERROR(VALUE(HLOOKUP(U$2,'2.源数据-产品分析-全商品'!S$6:S$1000,ROW()-1,0)),"")</f>
        <v/>
      </c>
      <c r="V117" s="5" t="str">
        <f>IFERROR(VALUE(HLOOKUP(V$2,'2.源数据-产品分析-全商品'!T$6:T$1000,ROW()-1,0)),"")</f>
        <v/>
      </c>
      <c r="W117" s="5" t="str">
        <f>IF(OR($A$3=""),"",IF(OR($W$2="优爆品"),(IF(COUNTIF('2-2.源数据-产品分析-优品'!A:A,产品建议!A117)&gt;0,"是","")&amp;IF(COUNTIF('2-3.源数据-产品分析-爆品'!A:A,产品建议!A117)&gt;0,"是","")),IF(OR($W$2="P4P点击量"),((IFERROR(INDEX('产品报告-整理'!D:D,MATCH(产品建议!A117,'产品报告-整理'!A:A,0)),""))),((IF(COUNTIF('2-2.源数据-产品分析-优品'!A:A,产品建议!A117)&gt;0,"是",""))))))</f>
        <v/>
      </c>
      <c r="X117" s="5" t="str">
        <f>IF(OR($A$3=""),"",IF(OR($W$2="优爆品"),((IFERROR(INDEX('产品报告-整理'!D:D,MATCH(产品建议!A117,'产品报告-整理'!A:A,0)),"")&amp;" → "&amp;(IFERROR(TEXT(INDEX('产品报告-整理'!D:D,MATCH(产品建议!A117,'产品报告-整理'!A:A,0))/G117,"0%"),"")))),IF(OR($W$2="P4P点击量"),((IF($W$2="P4P点击量",IFERROR(TEXT(W117/G117,"0%"),"")))),(((IF(COUNTIF('2-3.源数据-产品分析-爆品'!A:A,产品建议!A117)&gt;0,"是","")))))))</f>
        <v/>
      </c>
      <c r="Y117" s="9" t="str">
        <f>IF(AND($Y$2="直通车总消费",'产品报告-整理'!$BN$1="推荐广告"),IFERROR(INDEX('产品报告-整理'!H:H,MATCH(产品建议!A117,'产品报告-整理'!A:A,0)),0)+IFERROR(INDEX('产品报告-整理'!BV:BV,MATCH(产品建议!A117,'产品报告-整理'!BO:BO,0)),0),IFERROR(INDEX('产品报告-整理'!H:H,MATCH(产品建议!A117,'产品报告-整理'!A:A,0)),0))</f>
        <v/>
      </c>
      <c r="Z117" s="9" t="str">
        <f t="shared" si="6"/>
        <v/>
      </c>
      <c r="AA117" s="5" t="str">
        <f t="shared" si="4"/>
        <v/>
      </c>
      <c r="AB117" s="5" t="str">
        <f t="shared" si="5"/>
        <v/>
      </c>
      <c r="AC117" s="9"/>
      <c r="AD117" s="15" t="str">
        <f>IF($AD$1="  ",IFERROR(IF(AND(Y117="未推广",L117&gt;0),"加入P4P推广 ","")&amp;IF(AND(OR(W117="是",X117="是"),Y117=0),"优爆品加推广 ","")&amp;IF(AND(C117="N",L117&gt;0),"增加橱窗绑定 ","")&amp;IF(AND(OR(Z117&gt;$Z$1*4.5,AB117&gt;$AB$1*4.5),Y117&lt;&gt;0,Y117&gt;$AB$1*2,G117&gt;($G$1/$L$1)*1),"放弃P4P推广 ","")&amp;IF(AND(AB117&gt;$AB$1*1.2,AB117&lt;$AB$1*4.5,Y117&gt;0),"优化询盘成本 ","")&amp;IF(AND(Z117&gt;$Z$1*1.2,Z117&lt;$Z$1*4.5,Y117&gt;0),"优化商机成本 ","")&amp;IF(AND(Y117&lt;&gt;0,L117&gt;0,AB117&lt;$AB$1*1.2),"加大询盘获取 ","")&amp;IF(AND(Y117&lt;&gt;0,K117&gt;0,Z117&lt;$Z$1*1.2),"加大商机获取 ","")&amp;IF(AND(L117=0,C117="Y",G117&gt;($G$1/$L$1*1.5)),"解绑橱窗绑定 ",""),"请去左表粘贴源数据"),"")</f>
        <v/>
      </c>
      <c r="AE117" s="9"/>
      <c r="AF117" s="9"/>
      <c r="AG117" s="9"/>
      <c r="AH117" s="9"/>
      <c r="AI117" s="17"/>
      <c r="AJ117" s="17"/>
      <c r="AK117" s="17"/>
    </row>
    <row r="118" spans="1:37">
      <c r="A118" s="5" t="str">
        <f>IFERROR(HLOOKUP(A$2,'2.源数据-产品分析-全商品'!A$6:A$1000,ROW()-1,0),"")</f>
        <v/>
      </c>
      <c r="B118" s="5" t="str">
        <f>IFERROR(HLOOKUP(B$2,'2.源数据-产品分析-全商品'!B$6:B$1000,ROW()-1,0),"")</f>
        <v/>
      </c>
      <c r="C118" s="5" t="str">
        <f>CLEAN(IFERROR(HLOOKUP(C$2,'2.源数据-产品分析-全商品'!C$6:C$1000,ROW()-1,0),""))</f>
        <v/>
      </c>
      <c r="D118" s="5" t="str">
        <f>IFERROR(HLOOKUP(D$2,'2.源数据-产品分析-全商品'!D$6:D$1000,ROW()-1,0),"")</f>
        <v/>
      </c>
      <c r="E118" s="5" t="str">
        <f>IFERROR(HLOOKUP(E$2,'2.源数据-产品分析-全商品'!E$6:E$1000,ROW()-1,0),"")</f>
        <v/>
      </c>
      <c r="F118" s="5" t="str">
        <f>IFERROR(VALUE(HLOOKUP(F$2,'2.源数据-产品分析-全商品'!F$6:F$1000,ROW()-1,0)),"")</f>
        <v/>
      </c>
      <c r="G118" s="5" t="str">
        <f>IFERROR(VALUE(HLOOKUP(G$2,'2.源数据-产品分析-全商品'!G$6:G$1000,ROW()-1,0)),"")</f>
        <v/>
      </c>
      <c r="H118" s="5" t="str">
        <f>IFERROR(HLOOKUP(H$2,'2.源数据-产品分析-全商品'!H$6:H$1000,ROW()-1,0),"")</f>
        <v/>
      </c>
      <c r="I118" s="5" t="str">
        <f>IFERROR(VALUE(HLOOKUP(I$2,'2.源数据-产品分析-全商品'!I$6:I$1000,ROW()-1,0)),"")</f>
        <v/>
      </c>
      <c r="J118" s="60" t="str">
        <f>IFERROR(IF($J$2="","",INDEX('产品报告-整理'!G:G,MATCH(产品建议!A118,'产品报告-整理'!A:A,0))),"")</f>
        <v/>
      </c>
      <c r="K118" s="5" t="str">
        <f>IFERROR(IF($K$2="","",VALUE(INDEX('产品报告-整理'!E:E,MATCH(产品建议!A118,'产品报告-整理'!A:A,0)))),0)</f>
        <v/>
      </c>
      <c r="L118" s="5" t="str">
        <f>IFERROR(VALUE(HLOOKUP(L$2,'2.源数据-产品分析-全商品'!J$6:J$1000,ROW()-1,0)),"")</f>
        <v/>
      </c>
      <c r="M118" s="5" t="str">
        <f>IFERROR(VALUE(HLOOKUP(M$2,'2.源数据-产品分析-全商品'!K$6:K$1000,ROW()-1,0)),"")</f>
        <v/>
      </c>
      <c r="N118" s="5" t="str">
        <f>IFERROR(HLOOKUP(N$2,'2.源数据-产品分析-全商品'!L$6:L$1000,ROW()-1,0),"")</f>
        <v/>
      </c>
      <c r="O118" s="5" t="str">
        <f>IF($O$2='产品报告-整理'!$K$1,IFERROR(INDEX('产品报告-整理'!S:S,MATCH(产品建议!A118,'产品报告-整理'!L:L,0)),""),(IFERROR(VALUE(HLOOKUP(O$2,'2.源数据-产品分析-全商品'!M$6:M$1000,ROW()-1,0)),"")))</f>
        <v/>
      </c>
      <c r="P118" s="5" t="str">
        <f>IF($P$2='产品报告-整理'!$V$1,IFERROR(INDEX('产品报告-整理'!AD:AD,MATCH(产品建议!A118,'产品报告-整理'!W:W,0)),""),(IFERROR(VALUE(HLOOKUP(P$2,'2.源数据-产品分析-全商品'!N$6:N$1000,ROW()-1,0)),"")))</f>
        <v/>
      </c>
      <c r="Q118" s="5" t="str">
        <f>IF($Q$2='产品报告-整理'!$AG$1,IFERROR(INDEX('产品报告-整理'!AO:AO,MATCH(产品建议!A118,'产品报告-整理'!AH:AH,0)),""),(IFERROR(VALUE(HLOOKUP(Q$2,'2.源数据-产品分析-全商品'!O$6:O$1000,ROW()-1,0)),"")))</f>
        <v/>
      </c>
      <c r="R118" s="5" t="str">
        <f>IF($R$2='产品报告-整理'!$AR$1,IFERROR(INDEX('产品报告-整理'!AZ:AZ,MATCH(产品建议!A118,'产品报告-整理'!AS:AS,0)),""),(IFERROR(VALUE(HLOOKUP(R$2,'2.源数据-产品分析-全商品'!P$6:P$1000,ROW()-1,0)),"")))</f>
        <v/>
      </c>
      <c r="S118" s="5" t="str">
        <f>IF($S$2='产品报告-整理'!$BC$1,IFERROR(INDEX('产品报告-整理'!BK:BK,MATCH(产品建议!A118,'产品报告-整理'!BD:BD,0)),""),(IFERROR(VALUE(HLOOKUP(S$2,'2.源数据-产品分析-全商品'!Q$6:Q$1000,ROW()-1,0)),"")))</f>
        <v/>
      </c>
      <c r="T118" s="5" t="str">
        <f>IFERROR(HLOOKUP("产品负责人",'2.源数据-产品分析-全商品'!R$6:R$1000,ROW()-1,0),"")</f>
        <v/>
      </c>
      <c r="U118" s="5" t="str">
        <f>IFERROR(VALUE(HLOOKUP(U$2,'2.源数据-产品分析-全商品'!S$6:S$1000,ROW()-1,0)),"")</f>
        <v/>
      </c>
      <c r="V118" s="5" t="str">
        <f>IFERROR(VALUE(HLOOKUP(V$2,'2.源数据-产品分析-全商品'!T$6:T$1000,ROW()-1,0)),"")</f>
        <v/>
      </c>
      <c r="W118" s="5" t="str">
        <f>IF(OR($A$3=""),"",IF(OR($W$2="优爆品"),(IF(COUNTIF('2-2.源数据-产品分析-优品'!A:A,产品建议!A118)&gt;0,"是","")&amp;IF(COUNTIF('2-3.源数据-产品分析-爆品'!A:A,产品建议!A118)&gt;0,"是","")),IF(OR($W$2="P4P点击量"),((IFERROR(INDEX('产品报告-整理'!D:D,MATCH(产品建议!A118,'产品报告-整理'!A:A,0)),""))),((IF(COUNTIF('2-2.源数据-产品分析-优品'!A:A,产品建议!A118)&gt;0,"是",""))))))</f>
        <v/>
      </c>
      <c r="X118" s="5" t="str">
        <f>IF(OR($A$3=""),"",IF(OR($W$2="优爆品"),((IFERROR(INDEX('产品报告-整理'!D:D,MATCH(产品建议!A118,'产品报告-整理'!A:A,0)),"")&amp;" → "&amp;(IFERROR(TEXT(INDEX('产品报告-整理'!D:D,MATCH(产品建议!A118,'产品报告-整理'!A:A,0))/G118,"0%"),"")))),IF(OR($W$2="P4P点击量"),((IF($W$2="P4P点击量",IFERROR(TEXT(W118/G118,"0%"),"")))),(((IF(COUNTIF('2-3.源数据-产品分析-爆品'!A:A,产品建议!A118)&gt;0,"是","")))))))</f>
        <v/>
      </c>
      <c r="Y118" s="9" t="str">
        <f>IF(AND($Y$2="直通车总消费",'产品报告-整理'!$BN$1="推荐广告"),IFERROR(INDEX('产品报告-整理'!H:H,MATCH(产品建议!A118,'产品报告-整理'!A:A,0)),0)+IFERROR(INDEX('产品报告-整理'!BV:BV,MATCH(产品建议!A118,'产品报告-整理'!BO:BO,0)),0),IFERROR(INDEX('产品报告-整理'!H:H,MATCH(产品建议!A118,'产品报告-整理'!A:A,0)),0))</f>
        <v/>
      </c>
      <c r="Z118" s="9" t="str">
        <f t="shared" si="6"/>
        <v/>
      </c>
      <c r="AA118" s="5" t="str">
        <f t="shared" si="4"/>
        <v/>
      </c>
      <c r="AB118" s="5" t="str">
        <f t="shared" si="5"/>
        <v/>
      </c>
      <c r="AC118" s="9"/>
      <c r="AD118" s="15" t="str">
        <f>IF($AD$1="  ",IFERROR(IF(AND(Y118="未推广",L118&gt;0),"加入P4P推广 ","")&amp;IF(AND(OR(W118="是",X118="是"),Y118=0),"优爆品加推广 ","")&amp;IF(AND(C118="N",L118&gt;0),"增加橱窗绑定 ","")&amp;IF(AND(OR(Z118&gt;$Z$1*4.5,AB118&gt;$AB$1*4.5),Y118&lt;&gt;0,Y118&gt;$AB$1*2,G118&gt;($G$1/$L$1)*1),"放弃P4P推广 ","")&amp;IF(AND(AB118&gt;$AB$1*1.2,AB118&lt;$AB$1*4.5,Y118&gt;0),"优化询盘成本 ","")&amp;IF(AND(Z118&gt;$Z$1*1.2,Z118&lt;$Z$1*4.5,Y118&gt;0),"优化商机成本 ","")&amp;IF(AND(Y118&lt;&gt;0,L118&gt;0,AB118&lt;$AB$1*1.2),"加大询盘获取 ","")&amp;IF(AND(Y118&lt;&gt;0,K118&gt;0,Z118&lt;$Z$1*1.2),"加大商机获取 ","")&amp;IF(AND(L118=0,C118="Y",G118&gt;($G$1/$L$1*1.5)),"解绑橱窗绑定 ",""),"请去左表粘贴源数据"),"")</f>
        <v/>
      </c>
      <c r="AE118" s="9"/>
      <c r="AF118" s="9"/>
      <c r="AG118" s="9"/>
      <c r="AH118" s="9"/>
      <c r="AI118" s="17"/>
      <c r="AJ118" s="17"/>
      <c r="AK118" s="17"/>
    </row>
    <row r="119" spans="1:37">
      <c r="A119" s="5" t="str">
        <f>IFERROR(HLOOKUP(A$2,'2.源数据-产品分析-全商品'!A$6:A$1000,ROW()-1,0),"")</f>
        <v/>
      </c>
      <c r="B119" s="5" t="str">
        <f>IFERROR(HLOOKUP(B$2,'2.源数据-产品分析-全商品'!B$6:B$1000,ROW()-1,0),"")</f>
        <v/>
      </c>
      <c r="C119" s="5" t="str">
        <f>CLEAN(IFERROR(HLOOKUP(C$2,'2.源数据-产品分析-全商品'!C$6:C$1000,ROW()-1,0),""))</f>
        <v/>
      </c>
      <c r="D119" s="5" t="str">
        <f>IFERROR(HLOOKUP(D$2,'2.源数据-产品分析-全商品'!D$6:D$1000,ROW()-1,0),"")</f>
        <v/>
      </c>
      <c r="E119" s="5" t="str">
        <f>IFERROR(HLOOKUP(E$2,'2.源数据-产品分析-全商品'!E$6:E$1000,ROW()-1,0),"")</f>
        <v/>
      </c>
      <c r="F119" s="5" t="str">
        <f>IFERROR(VALUE(HLOOKUP(F$2,'2.源数据-产品分析-全商品'!F$6:F$1000,ROW()-1,0)),"")</f>
        <v/>
      </c>
      <c r="G119" s="5" t="str">
        <f>IFERROR(VALUE(HLOOKUP(G$2,'2.源数据-产品分析-全商品'!G$6:G$1000,ROW()-1,0)),"")</f>
        <v/>
      </c>
      <c r="H119" s="5" t="str">
        <f>IFERROR(HLOOKUP(H$2,'2.源数据-产品分析-全商品'!H$6:H$1000,ROW()-1,0),"")</f>
        <v/>
      </c>
      <c r="I119" s="5" t="str">
        <f>IFERROR(VALUE(HLOOKUP(I$2,'2.源数据-产品分析-全商品'!I$6:I$1000,ROW()-1,0)),"")</f>
        <v/>
      </c>
      <c r="J119" s="60" t="str">
        <f>IFERROR(IF($J$2="","",INDEX('产品报告-整理'!G:G,MATCH(产品建议!A119,'产品报告-整理'!A:A,0))),"")</f>
        <v/>
      </c>
      <c r="K119" s="5" t="str">
        <f>IFERROR(IF($K$2="","",VALUE(INDEX('产品报告-整理'!E:E,MATCH(产品建议!A119,'产品报告-整理'!A:A,0)))),0)</f>
        <v/>
      </c>
      <c r="L119" s="5" t="str">
        <f>IFERROR(VALUE(HLOOKUP(L$2,'2.源数据-产品分析-全商品'!J$6:J$1000,ROW()-1,0)),"")</f>
        <v/>
      </c>
      <c r="M119" s="5" t="str">
        <f>IFERROR(VALUE(HLOOKUP(M$2,'2.源数据-产品分析-全商品'!K$6:K$1000,ROW()-1,0)),"")</f>
        <v/>
      </c>
      <c r="N119" s="5" t="str">
        <f>IFERROR(HLOOKUP(N$2,'2.源数据-产品分析-全商品'!L$6:L$1000,ROW()-1,0),"")</f>
        <v/>
      </c>
      <c r="O119" s="5" t="str">
        <f>IF($O$2='产品报告-整理'!$K$1,IFERROR(INDEX('产品报告-整理'!S:S,MATCH(产品建议!A119,'产品报告-整理'!L:L,0)),""),(IFERROR(VALUE(HLOOKUP(O$2,'2.源数据-产品分析-全商品'!M$6:M$1000,ROW()-1,0)),"")))</f>
        <v/>
      </c>
      <c r="P119" s="5" t="str">
        <f>IF($P$2='产品报告-整理'!$V$1,IFERROR(INDEX('产品报告-整理'!AD:AD,MATCH(产品建议!A119,'产品报告-整理'!W:W,0)),""),(IFERROR(VALUE(HLOOKUP(P$2,'2.源数据-产品分析-全商品'!N$6:N$1000,ROW()-1,0)),"")))</f>
        <v/>
      </c>
      <c r="Q119" s="5" t="str">
        <f>IF($Q$2='产品报告-整理'!$AG$1,IFERROR(INDEX('产品报告-整理'!AO:AO,MATCH(产品建议!A119,'产品报告-整理'!AH:AH,0)),""),(IFERROR(VALUE(HLOOKUP(Q$2,'2.源数据-产品分析-全商品'!O$6:O$1000,ROW()-1,0)),"")))</f>
        <v/>
      </c>
      <c r="R119" s="5" t="str">
        <f>IF($R$2='产品报告-整理'!$AR$1,IFERROR(INDEX('产品报告-整理'!AZ:AZ,MATCH(产品建议!A119,'产品报告-整理'!AS:AS,0)),""),(IFERROR(VALUE(HLOOKUP(R$2,'2.源数据-产品分析-全商品'!P$6:P$1000,ROW()-1,0)),"")))</f>
        <v/>
      </c>
      <c r="S119" s="5" t="str">
        <f>IF($S$2='产品报告-整理'!$BC$1,IFERROR(INDEX('产品报告-整理'!BK:BK,MATCH(产品建议!A119,'产品报告-整理'!BD:BD,0)),""),(IFERROR(VALUE(HLOOKUP(S$2,'2.源数据-产品分析-全商品'!Q$6:Q$1000,ROW()-1,0)),"")))</f>
        <v/>
      </c>
      <c r="T119" s="5" t="str">
        <f>IFERROR(HLOOKUP("产品负责人",'2.源数据-产品分析-全商品'!R$6:R$1000,ROW()-1,0),"")</f>
        <v/>
      </c>
      <c r="U119" s="5" t="str">
        <f>IFERROR(VALUE(HLOOKUP(U$2,'2.源数据-产品分析-全商品'!S$6:S$1000,ROW()-1,0)),"")</f>
        <v/>
      </c>
      <c r="V119" s="5" t="str">
        <f>IFERROR(VALUE(HLOOKUP(V$2,'2.源数据-产品分析-全商品'!T$6:T$1000,ROW()-1,0)),"")</f>
        <v/>
      </c>
      <c r="W119" s="5" t="str">
        <f>IF(OR($A$3=""),"",IF(OR($W$2="优爆品"),(IF(COUNTIF('2-2.源数据-产品分析-优品'!A:A,产品建议!A119)&gt;0,"是","")&amp;IF(COUNTIF('2-3.源数据-产品分析-爆品'!A:A,产品建议!A119)&gt;0,"是","")),IF(OR($W$2="P4P点击量"),((IFERROR(INDEX('产品报告-整理'!D:D,MATCH(产品建议!A119,'产品报告-整理'!A:A,0)),""))),((IF(COUNTIF('2-2.源数据-产品分析-优品'!A:A,产品建议!A119)&gt;0,"是",""))))))</f>
        <v/>
      </c>
      <c r="X119" s="5" t="str">
        <f>IF(OR($A$3=""),"",IF(OR($W$2="优爆品"),((IFERROR(INDEX('产品报告-整理'!D:D,MATCH(产品建议!A119,'产品报告-整理'!A:A,0)),"")&amp;" → "&amp;(IFERROR(TEXT(INDEX('产品报告-整理'!D:D,MATCH(产品建议!A119,'产品报告-整理'!A:A,0))/G119,"0%"),"")))),IF(OR($W$2="P4P点击量"),((IF($W$2="P4P点击量",IFERROR(TEXT(W119/G119,"0%"),"")))),(((IF(COUNTIF('2-3.源数据-产品分析-爆品'!A:A,产品建议!A119)&gt;0,"是","")))))))</f>
        <v/>
      </c>
      <c r="Y119" s="9" t="str">
        <f>IF(AND($Y$2="直通车总消费",'产品报告-整理'!$BN$1="推荐广告"),IFERROR(INDEX('产品报告-整理'!H:H,MATCH(产品建议!A119,'产品报告-整理'!A:A,0)),0)+IFERROR(INDEX('产品报告-整理'!BV:BV,MATCH(产品建议!A119,'产品报告-整理'!BO:BO,0)),0),IFERROR(INDEX('产品报告-整理'!H:H,MATCH(产品建议!A119,'产品报告-整理'!A:A,0)),0))</f>
        <v/>
      </c>
      <c r="Z119" s="9" t="str">
        <f t="shared" si="6"/>
        <v/>
      </c>
      <c r="AA119" s="5" t="str">
        <f t="shared" si="4"/>
        <v/>
      </c>
      <c r="AB119" s="5" t="str">
        <f t="shared" si="5"/>
        <v/>
      </c>
      <c r="AC119" s="9"/>
      <c r="AD119" s="15" t="str">
        <f>IF($AD$1="  ",IFERROR(IF(AND(Y119="未推广",L119&gt;0),"加入P4P推广 ","")&amp;IF(AND(OR(W119="是",X119="是"),Y119=0),"优爆品加推广 ","")&amp;IF(AND(C119="N",L119&gt;0),"增加橱窗绑定 ","")&amp;IF(AND(OR(Z119&gt;$Z$1*4.5,AB119&gt;$AB$1*4.5),Y119&lt;&gt;0,Y119&gt;$AB$1*2,G119&gt;($G$1/$L$1)*1),"放弃P4P推广 ","")&amp;IF(AND(AB119&gt;$AB$1*1.2,AB119&lt;$AB$1*4.5,Y119&gt;0),"优化询盘成本 ","")&amp;IF(AND(Z119&gt;$Z$1*1.2,Z119&lt;$Z$1*4.5,Y119&gt;0),"优化商机成本 ","")&amp;IF(AND(Y119&lt;&gt;0,L119&gt;0,AB119&lt;$AB$1*1.2),"加大询盘获取 ","")&amp;IF(AND(Y119&lt;&gt;0,K119&gt;0,Z119&lt;$Z$1*1.2),"加大商机获取 ","")&amp;IF(AND(L119=0,C119="Y",G119&gt;($G$1/$L$1*1.5)),"解绑橱窗绑定 ",""),"请去左表粘贴源数据"),"")</f>
        <v/>
      </c>
      <c r="AE119" s="9"/>
      <c r="AF119" s="9"/>
      <c r="AG119" s="9"/>
      <c r="AH119" s="9"/>
      <c r="AI119" s="17"/>
      <c r="AJ119" s="17"/>
      <c r="AK119" s="17"/>
    </row>
    <row r="120" spans="1:37">
      <c r="A120" s="5" t="str">
        <f>IFERROR(HLOOKUP(A$2,'2.源数据-产品分析-全商品'!A$6:A$1000,ROW()-1,0),"")</f>
        <v/>
      </c>
      <c r="B120" s="5" t="str">
        <f>IFERROR(HLOOKUP(B$2,'2.源数据-产品分析-全商品'!B$6:B$1000,ROW()-1,0),"")</f>
        <v/>
      </c>
      <c r="C120" s="5" t="str">
        <f>CLEAN(IFERROR(HLOOKUP(C$2,'2.源数据-产品分析-全商品'!C$6:C$1000,ROW()-1,0),""))</f>
        <v/>
      </c>
      <c r="D120" s="5" t="str">
        <f>IFERROR(HLOOKUP(D$2,'2.源数据-产品分析-全商品'!D$6:D$1000,ROW()-1,0),"")</f>
        <v/>
      </c>
      <c r="E120" s="5" t="str">
        <f>IFERROR(HLOOKUP(E$2,'2.源数据-产品分析-全商品'!E$6:E$1000,ROW()-1,0),"")</f>
        <v/>
      </c>
      <c r="F120" s="5" t="str">
        <f>IFERROR(VALUE(HLOOKUP(F$2,'2.源数据-产品分析-全商品'!F$6:F$1000,ROW()-1,0)),"")</f>
        <v/>
      </c>
      <c r="G120" s="5" t="str">
        <f>IFERROR(VALUE(HLOOKUP(G$2,'2.源数据-产品分析-全商品'!G$6:G$1000,ROW()-1,0)),"")</f>
        <v/>
      </c>
      <c r="H120" s="5" t="str">
        <f>IFERROR(HLOOKUP(H$2,'2.源数据-产品分析-全商品'!H$6:H$1000,ROW()-1,0),"")</f>
        <v/>
      </c>
      <c r="I120" s="5" t="str">
        <f>IFERROR(VALUE(HLOOKUP(I$2,'2.源数据-产品分析-全商品'!I$6:I$1000,ROW()-1,0)),"")</f>
        <v/>
      </c>
      <c r="J120" s="60" t="str">
        <f>IFERROR(IF($J$2="","",INDEX('产品报告-整理'!G:G,MATCH(产品建议!A120,'产品报告-整理'!A:A,0))),"")</f>
        <v/>
      </c>
      <c r="K120" s="5" t="str">
        <f>IFERROR(IF($K$2="","",VALUE(INDEX('产品报告-整理'!E:E,MATCH(产品建议!A120,'产品报告-整理'!A:A,0)))),0)</f>
        <v/>
      </c>
      <c r="L120" s="5" t="str">
        <f>IFERROR(VALUE(HLOOKUP(L$2,'2.源数据-产品分析-全商品'!J$6:J$1000,ROW()-1,0)),"")</f>
        <v/>
      </c>
      <c r="M120" s="5" t="str">
        <f>IFERROR(VALUE(HLOOKUP(M$2,'2.源数据-产品分析-全商品'!K$6:K$1000,ROW()-1,0)),"")</f>
        <v/>
      </c>
      <c r="N120" s="5" t="str">
        <f>IFERROR(HLOOKUP(N$2,'2.源数据-产品分析-全商品'!L$6:L$1000,ROW()-1,0),"")</f>
        <v/>
      </c>
      <c r="O120" s="5" t="str">
        <f>IF($O$2='产品报告-整理'!$K$1,IFERROR(INDEX('产品报告-整理'!S:S,MATCH(产品建议!A120,'产品报告-整理'!L:L,0)),""),(IFERROR(VALUE(HLOOKUP(O$2,'2.源数据-产品分析-全商品'!M$6:M$1000,ROW()-1,0)),"")))</f>
        <v/>
      </c>
      <c r="P120" s="5" t="str">
        <f>IF($P$2='产品报告-整理'!$V$1,IFERROR(INDEX('产品报告-整理'!AD:AD,MATCH(产品建议!A120,'产品报告-整理'!W:W,0)),""),(IFERROR(VALUE(HLOOKUP(P$2,'2.源数据-产品分析-全商品'!N$6:N$1000,ROW()-1,0)),"")))</f>
        <v/>
      </c>
      <c r="Q120" s="5" t="str">
        <f>IF($Q$2='产品报告-整理'!$AG$1,IFERROR(INDEX('产品报告-整理'!AO:AO,MATCH(产品建议!A120,'产品报告-整理'!AH:AH,0)),""),(IFERROR(VALUE(HLOOKUP(Q$2,'2.源数据-产品分析-全商品'!O$6:O$1000,ROW()-1,0)),"")))</f>
        <v/>
      </c>
      <c r="R120" s="5" t="str">
        <f>IF($R$2='产品报告-整理'!$AR$1,IFERROR(INDEX('产品报告-整理'!AZ:AZ,MATCH(产品建议!A120,'产品报告-整理'!AS:AS,0)),""),(IFERROR(VALUE(HLOOKUP(R$2,'2.源数据-产品分析-全商品'!P$6:P$1000,ROW()-1,0)),"")))</f>
        <v/>
      </c>
      <c r="S120" s="5" t="str">
        <f>IF($S$2='产品报告-整理'!$BC$1,IFERROR(INDEX('产品报告-整理'!BK:BK,MATCH(产品建议!A120,'产品报告-整理'!BD:BD,0)),""),(IFERROR(VALUE(HLOOKUP(S$2,'2.源数据-产品分析-全商品'!Q$6:Q$1000,ROW()-1,0)),"")))</f>
        <v/>
      </c>
      <c r="T120" s="5" t="str">
        <f>IFERROR(HLOOKUP("产品负责人",'2.源数据-产品分析-全商品'!R$6:R$1000,ROW()-1,0),"")</f>
        <v/>
      </c>
      <c r="U120" s="5" t="str">
        <f>IFERROR(VALUE(HLOOKUP(U$2,'2.源数据-产品分析-全商品'!S$6:S$1000,ROW()-1,0)),"")</f>
        <v/>
      </c>
      <c r="V120" s="5" t="str">
        <f>IFERROR(VALUE(HLOOKUP(V$2,'2.源数据-产品分析-全商品'!T$6:T$1000,ROW()-1,0)),"")</f>
        <v/>
      </c>
      <c r="W120" s="5" t="str">
        <f>IF(OR($A$3=""),"",IF(OR($W$2="优爆品"),(IF(COUNTIF('2-2.源数据-产品分析-优品'!A:A,产品建议!A120)&gt;0,"是","")&amp;IF(COUNTIF('2-3.源数据-产品分析-爆品'!A:A,产品建议!A120)&gt;0,"是","")),IF(OR($W$2="P4P点击量"),((IFERROR(INDEX('产品报告-整理'!D:D,MATCH(产品建议!A120,'产品报告-整理'!A:A,0)),""))),((IF(COUNTIF('2-2.源数据-产品分析-优品'!A:A,产品建议!A120)&gt;0,"是",""))))))</f>
        <v/>
      </c>
      <c r="X120" s="5" t="str">
        <f>IF(OR($A$3=""),"",IF(OR($W$2="优爆品"),((IFERROR(INDEX('产品报告-整理'!D:D,MATCH(产品建议!A120,'产品报告-整理'!A:A,0)),"")&amp;" → "&amp;(IFERROR(TEXT(INDEX('产品报告-整理'!D:D,MATCH(产品建议!A120,'产品报告-整理'!A:A,0))/G120,"0%"),"")))),IF(OR($W$2="P4P点击量"),((IF($W$2="P4P点击量",IFERROR(TEXT(W120/G120,"0%"),"")))),(((IF(COUNTIF('2-3.源数据-产品分析-爆品'!A:A,产品建议!A120)&gt;0,"是","")))))))</f>
        <v/>
      </c>
      <c r="Y120" s="9" t="str">
        <f>IF(AND($Y$2="直通车总消费",'产品报告-整理'!$BN$1="推荐广告"),IFERROR(INDEX('产品报告-整理'!H:H,MATCH(产品建议!A120,'产品报告-整理'!A:A,0)),0)+IFERROR(INDEX('产品报告-整理'!BV:BV,MATCH(产品建议!A120,'产品报告-整理'!BO:BO,0)),0),IFERROR(INDEX('产品报告-整理'!H:H,MATCH(产品建议!A120,'产品报告-整理'!A:A,0)),0))</f>
        <v/>
      </c>
      <c r="Z120" s="9" t="str">
        <f t="shared" si="6"/>
        <v/>
      </c>
      <c r="AA120" s="5" t="str">
        <f t="shared" si="4"/>
        <v/>
      </c>
      <c r="AB120" s="5" t="str">
        <f t="shared" si="5"/>
        <v/>
      </c>
      <c r="AC120" s="9"/>
      <c r="AD120" s="15" t="str">
        <f>IF($AD$1="  ",IFERROR(IF(AND(Y120="未推广",L120&gt;0),"加入P4P推广 ","")&amp;IF(AND(OR(W120="是",X120="是"),Y120=0),"优爆品加推广 ","")&amp;IF(AND(C120="N",L120&gt;0),"增加橱窗绑定 ","")&amp;IF(AND(OR(Z120&gt;$Z$1*4.5,AB120&gt;$AB$1*4.5),Y120&lt;&gt;0,Y120&gt;$AB$1*2,G120&gt;($G$1/$L$1)*1),"放弃P4P推广 ","")&amp;IF(AND(AB120&gt;$AB$1*1.2,AB120&lt;$AB$1*4.5,Y120&gt;0),"优化询盘成本 ","")&amp;IF(AND(Z120&gt;$Z$1*1.2,Z120&lt;$Z$1*4.5,Y120&gt;0),"优化商机成本 ","")&amp;IF(AND(Y120&lt;&gt;0,L120&gt;0,AB120&lt;$AB$1*1.2),"加大询盘获取 ","")&amp;IF(AND(Y120&lt;&gt;0,K120&gt;0,Z120&lt;$Z$1*1.2),"加大商机获取 ","")&amp;IF(AND(L120=0,C120="Y",G120&gt;($G$1/$L$1*1.5)),"解绑橱窗绑定 ",""),"请去左表粘贴源数据"),"")</f>
        <v/>
      </c>
      <c r="AE120" s="9"/>
      <c r="AF120" s="9"/>
      <c r="AG120" s="9"/>
      <c r="AH120" s="9"/>
      <c r="AI120" s="17"/>
      <c r="AJ120" s="17"/>
      <c r="AK120" s="17"/>
    </row>
    <row r="121" spans="1:37">
      <c r="A121" s="5" t="str">
        <f>IFERROR(HLOOKUP(A$2,'2.源数据-产品分析-全商品'!A$6:A$1000,ROW()-1,0),"")</f>
        <v/>
      </c>
      <c r="B121" s="5" t="str">
        <f>IFERROR(HLOOKUP(B$2,'2.源数据-产品分析-全商品'!B$6:B$1000,ROW()-1,0),"")</f>
        <v/>
      </c>
      <c r="C121" s="5" t="str">
        <f>CLEAN(IFERROR(HLOOKUP(C$2,'2.源数据-产品分析-全商品'!C$6:C$1000,ROW()-1,0),""))</f>
        <v/>
      </c>
      <c r="D121" s="5" t="str">
        <f>IFERROR(HLOOKUP(D$2,'2.源数据-产品分析-全商品'!D$6:D$1000,ROW()-1,0),"")</f>
        <v/>
      </c>
      <c r="E121" s="5" t="str">
        <f>IFERROR(HLOOKUP(E$2,'2.源数据-产品分析-全商品'!E$6:E$1000,ROW()-1,0),"")</f>
        <v/>
      </c>
      <c r="F121" s="5" t="str">
        <f>IFERROR(VALUE(HLOOKUP(F$2,'2.源数据-产品分析-全商品'!F$6:F$1000,ROW()-1,0)),"")</f>
        <v/>
      </c>
      <c r="G121" s="5" t="str">
        <f>IFERROR(VALUE(HLOOKUP(G$2,'2.源数据-产品分析-全商品'!G$6:G$1000,ROW()-1,0)),"")</f>
        <v/>
      </c>
      <c r="H121" s="5" t="str">
        <f>IFERROR(HLOOKUP(H$2,'2.源数据-产品分析-全商品'!H$6:H$1000,ROW()-1,0),"")</f>
        <v/>
      </c>
      <c r="I121" s="5" t="str">
        <f>IFERROR(VALUE(HLOOKUP(I$2,'2.源数据-产品分析-全商品'!I$6:I$1000,ROW()-1,0)),"")</f>
        <v/>
      </c>
      <c r="J121" s="60" t="str">
        <f>IFERROR(IF($J$2="","",INDEX('产品报告-整理'!G:G,MATCH(产品建议!A121,'产品报告-整理'!A:A,0))),"")</f>
        <v/>
      </c>
      <c r="K121" s="5" t="str">
        <f>IFERROR(IF($K$2="","",VALUE(INDEX('产品报告-整理'!E:E,MATCH(产品建议!A121,'产品报告-整理'!A:A,0)))),0)</f>
        <v/>
      </c>
      <c r="L121" s="5" t="str">
        <f>IFERROR(VALUE(HLOOKUP(L$2,'2.源数据-产品分析-全商品'!J$6:J$1000,ROW()-1,0)),"")</f>
        <v/>
      </c>
      <c r="M121" s="5" t="str">
        <f>IFERROR(VALUE(HLOOKUP(M$2,'2.源数据-产品分析-全商品'!K$6:K$1000,ROW()-1,0)),"")</f>
        <v/>
      </c>
      <c r="N121" s="5" t="str">
        <f>IFERROR(HLOOKUP(N$2,'2.源数据-产品分析-全商品'!L$6:L$1000,ROW()-1,0),"")</f>
        <v/>
      </c>
      <c r="O121" s="5" t="str">
        <f>IF($O$2='产品报告-整理'!$K$1,IFERROR(INDEX('产品报告-整理'!S:S,MATCH(产品建议!A121,'产品报告-整理'!L:L,0)),""),(IFERROR(VALUE(HLOOKUP(O$2,'2.源数据-产品分析-全商品'!M$6:M$1000,ROW()-1,0)),"")))</f>
        <v/>
      </c>
      <c r="P121" s="5" t="str">
        <f>IF($P$2='产品报告-整理'!$V$1,IFERROR(INDEX('产品报告-整理'!AD:AD,MATCH(产品建议!A121,'产品报告-整理'!W:W,0)),""),(IFERROR(VALUE(HLOOKUP(P$2,'2.源数据-产品分析-全商品'!N$6:N$1000,ROW()-1,0)),"")))</f>
        <v/>
      </c>
      <c r="Q121" s="5" t="str">
        <f>IF($Q$2='产品报告-整理'!$AG$1,IFERROR(INDEX('产品报告-整理'!AO:AO,MATCH(产品建议!A121,'产品报告-整理'!AH:AH,0)),""),(IFERROR(VALUE(HLOOKUP(Q$2,'2.源数据-产品分析-全商品'!O$6:O$1000,ROW()-1,0)),"")))</f>
        <v/>
      </c>
      <c r="R121" s="5" t="str">
        <f>IF($R$2='产品报告-整理'!$AR$1,IFERROR(INDEX('产品报告-整理'!AZ:AZ,MATCH(产品建议!A121,'产品报告-整理'!AS:AS,0)),""),(IFERROR(VALUE(HLOOKUP(R$2,'2.源数据-产品分析-全商品'!P$6:P$1000,ROW()-1,0)),"")))</f>
        <v/>
      </c>
      <c r="S121" s="5" t="str">
        <f>IF($S$2='产品报告-整理'!$BC$1,IFERROR(INDEX('产品报告-整理'!BK:BK,MATCH(产品建议!A121,'产品报告-整理'!BD:BD,0)),""),(IFERROR(VALUE(HLOOKUP(S$2,'2.源数据-产品分析-全商品'!Q$6:Q$1000,ROW()-1,0)),"")))</f>
        <v/>
      </c>
      <c r="T121" s="5" t="str">
        <f>IFERROR(HLOOKUP("产品负责人",'2.源数据-产品分析-全商品'!R$6:R$1000,ROW()-1,0),"")</f>
        <v/>
      </c>
      <c r="U121" s="5" t="str">
        <f>IFERROR(VALUE(HLOOKUP(U$2,'2.源数据-产品分析-全商品'!S$6:S$1000,ROW()-1,0)),"")</f>
        <v/>
      </c>
      <c r="V121" s="5" t="str">
        <f>IFERROR(VALUE(HLOOKUP(V$2,'2.源数据-产品分析-全商品'!T$6:T$1000,ROW()-1,0)),"")</f>
        <v/>
      </c>
      <c r="W121" s="5" t="str">
        <f>IF(OR($A$3=""),"",IF(OR($W$2="优爆品"),(IF(COUNTIF('2-2.源数据-产品分析-优品'!A:A,产品建议!A121)&gt;0,"是","")&amp;IF(COUNTIF('2-3.源数据-产品分析-爆品'!A:A,产品建议!A121)&gt;0,"是","")),IF(OR($W$2="P4P点击量"),((IFERROR(INDEX('产品报告-整理'!D:D,MATCH(产品建议!A121,'产品报告-整理'!A:A,0)),""))),((IF(COUNTIF('2-2.源数据-产品分析-优品'!A:A,产品建议!A121)&gt;0,"是",""))))))</f>
        <v/>
      </c>
      <c r="X121" s="5" t="str">
        <f>IF(OR($A$3=""),"",IF(OR($W$2="优爆品"),((IFERROR(INDEX('产品报告-整理'!D:D,MATCH(产品建议!A121,'产品报告-整理'!A:A,0)),"")&amp;" → "&amp;(IFERROR(TEXT(INDEX('产品报告-整理'!D:D,MATCH(产品建议!A121,'产品报告-整理'!A:A,0))/G121,"0%"),"")))),IF(OR($W$2="P4P点击量"),((IF($W$2="P4P点击量",IFERROR(TEXT(W121/G121,"0%"),"")))),(((IF(COUNTIF('2-3.源数据-产品分析-爆品'!A:A,产品建议!A121)&gt;0,"是","")))))))</f>
        <v/>
      </c>
      <c r="Y121" s="9" t="str">
        <f>IF(AND($Y$2="直通车总消费",'产品报告-整理'!$BN$1="推荐广告"),IFERROR(INDEX('产品报告-整理'!H:H,MATCH(产品建议!A121,'产品报告-整理'!A:A,0)),0)+IFERROR(INDEX('产品报告-整理'!BV:BV,MATCH(产品建议!A121,'产品报告-整理'!BO:BO,0)),0),IFERROR(INDEX('产品报告-整理'!H:H,MATCH(产品建议!A121,'产品报告-整理'!A:A,0)),0))</f>
        <v/>
      </c>
      <c r="Z121" s="9" t="str">
        <f t="shared" si="6"/>
        <v/>
      </c>
      <c r="AA121" s="5" t="str">
        <f t="shared" si="4"/>
        <v/>
      </c>
      <c r="AB121" s="5" t="str">
        <f t="shared" si="5"/>
        <v/>
      </c>
      <c r="AC121" s="9"/>
      <c r="AD121" s="15" t="str">
        <f>IF($AD$1="  ",IFERROR(IF(AND(Y121="未推广",L121&gt;0),"加入P4P推广 ","")&amp;IF(AND(OR(W121="是",X121="是"),Y121=0),"优爆品加推广 ","")&amp;IF(AND(C121="N",L121&gt;0),"增加橱窗绑定 ","")&amp;IF(AND(OR(Z121&gt;$Z$1*4.5,AB121&gt;$AB$1*4.5),Y121&lt;&gt;0,Y121&gt;$AB$1*2,G121&gt;($G$1/$L$1)*1),"放弃P4P推广 ","")&amp;IF(AND(AB121&gt;$AB$1*1.2,AB121&lt;$AB$1*4.5,Y121&gt;0),"优化询盘成本 ","")&amp;IF(AND(Z121&gt;$Z$1*1.2,Z121&lt;$Z$1*4.5,Y121&gt;0),"优化商机成本 ","")&amp;IF(AND(Y121&lt;&gt;0,L121&gt;0,AB121&lt;$AB$1*1.2),"加大询盘获取 ","")&amp;IF(AND(Y121&lt;&gt;0,K121&gt;0,Z121&lt;$Z$1*1.2),"加大商机获取 ","")&amp;IF(AND(L121=0,C121="Y",G121&gt;($G$1/$L$1*1.5)),"解绑橱窗绑定 ",""),"请去左表粘贴源数据"),"")</f>
        <v/>
      </c>
      <c r="AE121" s="9"/>
      <c r="AF121" s="9"/>
      <c r="AG121" s="9"/>
      <c r="AH121" s="9"/>
      <c r="AI121" s="17"/>
      <c r="AJ121" s="17"/>
      <c r="AK121" s="17"/>
    </row>
    <row r="122" spans="1:37">
      <c r="A122" s="5" t="str">
        <f>IFERROR(HLOOKUP(A$2,'2.源数据-产品分析-全商品'!A$6:A$1000,ROW()-1,0),"")</f>
        <v/>
      </c>
      <c r="B122" s="5" t="str">
        <f>IFERROR(HLOOKUP(B$2,'2.源数据-产品分析-全商品'!B$6:B$1000,ROW()-1,0),"")</f>
        <v/>
      </c>
      <c r="C122" s="5" t="str">
        <f>CLEAN(IFERROR(HLOOKUP(C$2,'2.源数据-产品分析-全商品'!C$6:C$1000,ROW()-1,0),""))</f>
        <v/>
      </c>
      <c r="D122" s="5" t="str">
        <f>IFERROR(HLOOKUP(D$2,'2.源数据-产品分析-全商品'!D$6:D$1000,ROW()-1,0),"")</f>
        <v/>
      </c>
      <c r="E122" s="5" t="str">
        <f>IFERROR(HLOOKUP(E$2,'2.源数据-产品分析-全商品'!E$6:E$1000,ROW()-1,0),"")</f>
        <v/>
      </c>
      <c r="F122" s="5" t="str">
        <f>IFERROR(VALUE(HLOOKUP(F$2,'2.源数据-产品分析-全商品'!F$6:F$1000,ROW()-1,0)),"")</f>
        <v/>
      </c>
      <c r="G122" s="5" t="str">
        <f>IFERROR(VALUE(HLOOKUP(G$2,'2.源数据-产品分析-全商品'!G$6:G$1000,ROW()-1,0)),"")</f>
        <v/>
      </c>
      <c r="H122" s="5" t="str">
        <f>IFERROR(HLOOKUP(H$2,'2.源数据-产品分析-全商品'!H$6:H$1000,ROW()-1,0),"")</f>
        <v/>
      </c>
      <c r="I122" s="5" t="str">
        <f>IFERROR(VALUE(HLOOKUP(I$2,'2.源数据-产品分析-全商品'!I$6:I$1000,ROW()-1,0)),"")</f>
        <v/>
      </c>
      <c r="J122" s="60" t="str">
        <f>IFERROR(IF($J$2="","",INDEX('产品报告-整理'!G:G,MATCH(产品建议!A122,'产品报告-整理'!A:A,0))),"")</f>
        <v/>
      </c>
      <c r="K122" s="5" t="str">
        <f>IFERROR(IF($K$2="","",VALUE(INDEX('产品报告-整理'!E:E,MATCH(产品建议!A122,'产品报告-整理'!A:A,0)))),0)</f>
        <v/>
      </c>
      <c r="L122" s="5" t="str">
        <f>IFERROR(VALUE(HLOOKUP(L$2,'2.源数据-产品分析-全商品'!J$6:J$1000,ROW()-1,0)),"")</f>
        <v/>
      </c>
      <c r="M122" s="5" t="str">
        <f>IFERROR(VALUE(HLOOKUP(M$2,'2.源数据-产品分析-全商品'!K$6:K$1000,ROW()-1,0)),"")</f>
        <v/>
      </c>
      <c r="N122" s="5" t="str">
        <f>IFERROR(HLOOKUP(N$2,'2.源数据-产品分析-全商品'!L$6:L$1000,ROW()-1,0),"")</f>
        <v/>
      </c>
      <c r="O122" s="5" t="str">
        <f>IF($O$2='产品报告-整理'!$K$1,IFERROR(INDEX('产品报告-整理'!S:S,MATCH(产品建议!A122,'产品报告-整理'!L:L,0)),""),(IFERROR(VALUE(HLOOKUP(O$2,'2.源数据-产品分析-全商品'!M$6:M$1000,ROW()-1,0)),"")))</f>
        <v/>
      </c>
      <c r="P122" s="5" t="str">
        <f>IF($P$2='产品报告-整理'!$V$1,IFERROR(INDEX('产品报告-整理'!AD:AD,MATCH(产品建议!A122,'产品报告-整理'!W:W,0)),""),(IFERROR(VALUE(HLOOKUP(P$2,'2.源数据-产品分析-全商品'!N$6:N$1000,ROW()-1,0)),"")))</f>
        <v/>
      </c>
      <c r="Q122" s="5" t="str">
        <f>IF($Q$2='产品报告-整理'!$AG$1,IFERROR(INDEX('产品报告-整理'!AO:AO,MATCH(产品建议!A122,'产品报告-整理'!AH:AH,0)),""),(IFERROR(VALUE(HLOOKUP(Q$2,'2.源数据-产品分析-全商品'!O$6:O$1000,ROW()-1,0)),"")))</f>
        <v/>
      </c>
      <c r="R122" s="5" t="str">
        <f>IF($R$2='产品报告-整理'!$AR$1,IFERROR(INDEX('产品报告-整理'!AZ:AZ,MATCH(产品建议!A122,'产品报告-整理'!AS:AS,0)),""),(IFERROR(VALUE(HLOOKUP(R$2,'2.源数据-产品分析-全商品'!P$6:P$1000,ROW()-1,0)),"")))</f>
        <v/>
      </c>
      <c r="S122" s="5" t="str">
        <f>IF($S$2='产品报告-整理'!$BC$1,IFERROR(INDEX('产品报告-整理'!BK:BK,MATCH(产品建议!A122,'产品报告-整理'!BD:BD,0)),""),(IFERROR(VALUE(HLOOKUP(S$2,'2.源数据-产品分析-全商品'!Q$6:Q$1000,ROW()-1,0)),"")))</f>
        <v/>
      </c>
      <c r="T122" s="5" t="str">
        <f>IFERROR(HLOOKUP("产品负责人",'2.源数据-产品分析-全商品'!R$6:R$1000,ROW()-1,0),"")</f>
        <v/>
      </c>
      <c r="U122" s="5" t="str">
        <f>IFERROR(VALUE(HLOOKUP(U$2,'2.源数据-产品分析-全商品'!S$6:S$1000,ROW()-1,0)),"")</f>
        <v/>
      </c>
      <c r="V122" s="5" t="str">
        <f>IFERROR(VALUE(HLOOKUP(V$2,'2.源数据-产品分析-全商品'!T$6:T$1000,ROW()-1,0)),"")</f>
        <v/>
      </c>
      <c r="W122" s="5" t="str">
        <f>IF(OR($A$3=""),"",IF(OR($W$2="优爆品"),(IF(COUNTIF('2-2.源数据-产品分析-优品'!A:A,产品建议!A122)&gt;0,"是","")&amp;IF(COUNTIF('2-3.源数据-产品分析-爆品'!A:A,产品建议!A122)&gt;0,"是","")),IF(OR($W$2="P4P点击量"),((IFERROR(INDEX('产品报告-整理'!D:D,MATCH(产品建议!A122,'产品报告-整理'!A:A,0)),""))),((IF(COUNTIF('2-2.源数据-产品分析-优品'!A:A,产品建议!A122)&gt;0,"是",""))))))</f>
        <v/>
      </c>
      <c r="X122" s="5" t="str">
        <f>IF(OR($A$3=""),"",IF(OR($W$2="优爆品"),((IFERROR(INDEX('产品报告-整理'!D:D,MATCH(产品建议!A122,'产品报告-整理'!A:A,0)),"")&amp;" → "&amp;(IFERROR(TEXT(INDEX('产品报告-整理'!D:D,MATCH(产品建议!A122,'产品报告-整理'!A:A,0))/G122,"0%"),"")))),IF(OR($W$2="P4P点击量"),((IF($W$2="P4P点击量",IFERROR(TEXT(W122/G122,"0%"),"")))),(((IF(COUNTIF('2-3.源数据-产品分析-爆品'!A:A,产品建议!A122)&gt;0,"是","")))))))</f>
        <v/>
      </c>
      <c r="Y122" s="9" t="str">
        <f>IF(AND($Y$2="直通车总消费",'产品报告-整理'!$BN$1="推荐广告"),IFERROR(INDEX('产品报告-整理'!H:H,MATCH(产品建议!A122,'产品报告-整理'!A:A,0)),0)+IFERROR(INDEX('产品报告-整理'!BV:BV,MATCH(产品建议!A122,'产品报告-整理'!BO:BO,0)),0),IFERROR(INDEX('产品报告-整理'!H:H,MATCH(产品建议!A122,'产品报告-整理'!A:A,0)),0))</f>
        <v/>
      </c>
      <c r="Z122" s="9" t="str">
        <f t="shared" si="6"/>
        <v/>
      </c>
      <c r="AA122" s="5" t="str">
        <f t="shared" si="4"/>
        <v/>
      </c>
      <c r="AB122" s="5" t="str">
        <f t="shared" si="5"/>
        <v/>
      </c>
      <c r="AC122" s="9"/>
      <c r="AD122" s="15" t="str">
        <f>IF($AD$1="  ",IFERROR(IF(AND(Y122="未推广",L122&gt;0),"加入P4P推广 ","")&amp;IF(AND(OR(W122="是",X122="是"),Y122=0),"优爆品加推广 ","")&amp;IF(AND(C122="N",L122&gt;0),"增加橱窗绑定 ","")&amp;IF(AND(OR(Z122&gt;$Z$1*4.5,AB122&gt;$AB$1*4.5),Y122&lt;&gt;0,Y122&gt;$AB$1*2,G122&gt;($G$1/$L$1)*1),"放弃P4P推广 ","")&amp;IF(AND(AB122&gt;$AB$1*1.2,AB122&lt;$AB$1*4.5,Y122&gt;0),"优化询盘成本 ","")&amp;IF(AND(Z122&gt;$Z$1*1.2,Z122&lt;$Z$1*4.5,Y122&gt;0),"优化商机成本 ","")&amp;IF(AND(Y122&lt;&gt;0,L122&gt;0,AB122&lt;$AB$1*1.2),"加大询盘获取 ","")&amp;IF(AND(Y122&lt;&gt;0,K122&gt;0,Z122&lt;$Z$1*1.2),"加大商机获取 ","")&amp;IF(AND(L122=0,C122="Y",G122&gt;($G$1/$L$1*1.5)),"解绑橱窗绑定 ",""),"请去左表粘贴源数据"),"")</f>
        <v/>
      </c>
      <c r="AE122" s="9"/>
      <c r="AF122" s="9"/>
      <c r="AG122" s="9"/>
      <c r="AH122" s="9"/>
      <c r="AI122" s="17"/>
      <c r="AJ122" s="17"/>
      <c r="AK122" s="17"/>
    </row>
    <row r="123" spans="1:37">
      <c r="A123" s="5" t="str">
        <f>IFERROR(HLOOKUP(A$2,'2.源数据-产品分析-全商品'!A$6:A$1000,ROW()-1,0),"")</f>
        <v/>
      </c>
      <c r="B123" s="5" t="str">
        <f>IFERROR(HLOOKUP(B$2,'2.源数据-产品分析-全商品'!B$6:B$1000,ROW()-1,0),"")</f>
        <v/>
      </c>
      <c r="C123" s="5" t="str">
        <f>CLEAN(IFERROR(HLOOKUP(C$2,'2.源数据-产品分析-全商品'!C$6:C$1000,ROW()-1,0),""))</f>
        <v/>
      </c>
      <c r="D123" s="5" t="str">
        <f>IFERROR(HLOOKUP(D$2,'2.源数据-产品分析-全商品'!D$6:D$1000,ROW()-1,0),"")</f>
        <v/>
      </c>
      <c r="E123" s="5" t="str">
        <f>IFERROR(HLOOKUP(E$2,'2.源数据-产品分析-全商品'!E$6:E$1000,ROW()-1,0),"")</f>
        <v/>
      </c>
      <c r="F123" s="5" t="str">
        <f>IFERROR(VALUE(HLOOKUP(F$2,'2.源数据-产品分析-全商品'!F$6:F$1000,ROW()-1,0)),"")</f>
        <v/>
      </c>
      <c r="G123" s="5" t="str">
        <f>IFERROR(VALUE(HLOOKUP(G$2,'2.源数据-产品分析-全商品'!G$6:G$1000,ROW()-1,0)),"")</f>
        <v/>
      </c>
      <c r="H123" s="5" t="str">
        <f>IFERROR(HLOOKUP(H$2,'2.源数据-产品分析-全商品'!H$6:H$1000,ROW()-1,0),"")</f>
        <v/>
      </c>
      <c r="I123" s="5" t="str">
        <f>IFERROR(VALUE(HLOOKUP(I$2,'2.源数据-产品分析-全商品'!I$6:I$1000,ROW()-1,0)),"")</f>
        <v/>
      </c>
      <c r="J123" s="60" t="str">
        <f>IFERROR(IF($J$2="","",INDEX('产品报告-整理'!G:G,MATCH(产品建议!A123,'产品报告-整理'!A:A,0))),"")</f>
        <v/>
      </c>
      <c r="K123" s="5" t="str">
        <f>IFERROR(IF($K$2="","",VALUE(INDEX('产品报告-整理'!E:E,MATCH(产品建议!A123,'产品报告-整理'!A:A,0)))),0)</f>
        <v/>
      </c>
      <c r="L123" s="5" t="str">
        <f>IFERROR(VALUE(HLOOKUP(L$2,'2.源数据-产品分析-全商品'!J$6:J$1000,ROW()-1,0)),"")</f>
        <v/>
      </c>
      <c r="M123" s="5" t="str">
        <f>IFERROR(VALUE(HLOOKUP(M$2,'2.源数据-产品分析-全商品'!K$6:K$1000,ROW()-1,0)),"")</f>
        <v/>
      </c>
      <c r="N123" s="5" t="str">
        <f>IFERROR(HLOOKUP(N$2,'2.源数据-产品分析-全商品'!L$6:L$1000,ROW()-1,0),"")</f>
        <v/>
      </c>
      <c r="O123" s="5" t="str">
        <f>IF($O$2='产品报告-整理'!$K$1,IFERROR(INDEX('产品报告-整理'!S:S,MATCH(产品建议!A123,'产品报告-整理'!L:L,0)),""),(IFERROR(VALUE(HLOOKUP(O$2,'2.源数据-产品分析-全商品'!M$6:M$1000,ROW()-1,0)),"")))</f>
        <v/>
      </c>
      <c r="P123" s="5" t="str">
        <f>IF($P$2='产品报告-整理'!$V$1,IFERROR(INDEX('产品报告-整理'!AD:AD,MATCH(产品建议!A123,'产品报告-整理'!W:W,0)),""),(IFERROR(VALUE(HLOOKUP(P$2,'2.源数据-产品分析-全商品'!N$6:N$1000,ROW()-1,0)),"")))</f>
        <v/>
      </c>
      <c r="Q123" s="5" t="str">
        <f>IF($Q$2='产品报告-整理'!$AG$1,IFERROR(INDEX('产品报告-整理'!AO:AO,MATCH(产品建议!A123,'产品报告-整理'!AH:AH,0)),""),(IFERROR(VALUE(HLOOKUP(Q$2,'2.源数据-产品分析-全商品'!O$6:O$1000,ROW()-1,0)),"")))</f>
        <v/>
      </c>
      <c r="R123" s="5" t="str">
        <f>IF($R$2='产品报告-整理'!$AR$1,IFERROR(INDEX('产品报告-整理'!AZ:AZ,MATCH(产品建议!A123,'产品报告-整理'!AS:AS,0)),""),(IFERROR(VALUE(HLOOKUP(R$2,'2.源数据-产品分析-全商品'!P$6:P$1000,ROW()-1,0)),"")))</f>
        <v/>
      </c>
      <c r="S123" s="5" t="str">
        <f>IF($S$2='产品报告-整理'!$BC$1,IFERROR(INDEX('产品报告-整理'!BK:BK,MATCH(产品建议!A123,'产品报告-整理'!BD:BD,0)),""),(IFERROR(VALUE(HLOOKUP(S$2,'2.源数据-产品分析-全商品'!Q$6:Q$1000,ROW()-1,0)),"")))</f>
        <v/>
      </c>
      <c r="T123" s="5" t="str">
        <f>IFERROR(HLOOKUP("产品负责人",'2.源数据-产品分析-全商品'!R$6:R$1000,ROW()-1,0),"")</f>
        <v/>
      </c>
      <c r="U123" s="5" t="str">
        <f>IFERROR(VALUE(HLOOKUP(U$2,'2.源数据-产品分析-全商品'!S$6:S$1000,ROW()-1,0)),"")</f>
        <v/>
      </c>
      <c r="V123" s="5" t="str">
        <f>IFERROR(VALUE(HLOOKUP(V$2,'2.源数据-产品分析-全商品'!T$6:T$1000,ROW()-1,0)),"")</f>
        <v/>
      </c>
      <c r="W123" s="5" t="str">
        <f>IF(OR($A$3=""),"",IF(OR($W$2="优爆品"),(IF(COUNTIF('2-2.源数据-产品分析-优品'!A:A,产品建议!A123)&gt;0,"是","")&amp;IF(COUNTIF('2-3.源数据-产品分析-爆品'!A:A,产品建议!A123)&gt;0,"是","")),IF(OR($W$2="P4P点击量"),((IFERROR(INDEX('产品报告-整理'!D:D,MATCH(产品建议!A123,'产品报告-整理'!A:A,0)),""))),((IF(COUNTIF('2-2.源数据-产品分析-优品'!A:A,产品建议!A123)&gt;0,"是",""))))))</f>
        <v/>
      </c>
      <c r="X123" s="5" t="str">
        <f>IF(OR($A$3=""),"",IF(OR($W$2="优爆品"),((IFERROR(INDEX('产品报告-整理'!D:D,MATCH(产品建议!A123,'产品报告-整理'!A:A,0)),"")&amp;" → "&amp;(IFERROR(TEXT(INDEX('产品报告-整理'!D:D,MATCH(产品建议!A123,'产品报告-整理'!A:A,0))/G123,"0%"),"")))),IF(OR($W$2="P4P点击量"),((IF($W$2="P4P点击量",IFERROR(TEXT(W123/G123,"0%"),"")))),(((IF(COUNTIF('2-3.源数据-产品分析-爆品'!A:A,产品建议!A123)&gt;0,"是","")))))))</f>
        <v/>
      </c>
      <c r="Y123" s="9" t="str">
        <f>IF(AND($Y$2="直通车总消费",'产品报告-整理'!$BN$1="推荐广告"),IFERROR(INDEX('产品报告-整理'!H:H,MATCH(产品建议!A123,'产品报告-整理'!A:A,0)),0)+IFERROR(INDEX('产品报告-整理'!BV:BV,MATCH(产品建议!A123,'产品报告-整理'!BO:BO,0)),0),IFERROR(INDEX('产品报告-整理'!H:H,MATCH(产品建议!A123,'产品报告-整理'!A:A,0)),0))</f>
        <v/>
      </c>
      <c r="Z123" s="9" t="str">
        <f t="shared" si="6"/>
        <v/>
      </c>
      <c r="AA123" s="5" t="str">
        <f t="shared" si="4"/>
        <v/>
      </c>
      <c r="AB123" s="5" t="str">
        <f t="shared" si="5"/>
        <v/>
      </c>
      <c r="AC123" s="9"/>
      <c r="AD123" s="15" t="str">
        <f>IF($AD$1="  ",IFERROR(IF(AND(Y123="未推广",L123&gt;0),"加入P4P推广 ","")&amp;IF(AND(OR(W123="是",X123="是"),Y123=0),"优爆品加推广 ","")&amp;IF(AND(C123="N",L123&gt;0),"增加橱窗绑定 ","")&amp;IF(AND(OR(Z123&gt;$Z$1*4.5,AB123&gt;$AB$1*4.5),Y123&lt;&gt;0,Y123&gt;$AB$1*2,G123&gt;($G$1/$L$1)*1),"放弃P4P推广 ","")&amp;IF(AND(AB123&gt;$AB$1*1.2,AB123&lt;$AB$1*4.5,Y123&gt;0),"优化询盘成本 ","")&amp;IF(AND(Z123&gt;$Z$1*1.2,Z123&lt;$Z$1*4.5,Y123&gt;0),"优化商机成本 ","")&amp;IF(AND(Y123&lt;&gt;0,L123&gt;0,AB123&lt;$AB$1*1.2),"加大询盘获取 ","")&amp;IF(AND(Y123&lt;&gt;0,K123&gt;0,Z123&lt;$Z$1*1.2),"加大商机获取 ","")&amp;IF(AND(L123=0,C123="Y",G123&gt;($G$1/$L$1*1.5)),"解绑橱窗绑定 ",""),"请去左表粘贴源数据"),"")</f>
        <v/>
      </c>
      <c r="AE123" s="9"/>
      <c r="AF123" s="9"/>
      <c r="AG123" s="9"/>
      <c r="AH123" s="9"/>
      <c r="AI123" s="17"/>
      <c r="AJ123" s="17"/>
      <c r="AK123" s="17"/>
    </row>
    <row r="124" spans="1:37">
      <c r="A124" s="5" t="str">
        <f>IFERROR(HLOOKUP(A$2,'2.源数据-产品分析-全商品'!A$6:A$1000,ROW()-1,0),"")</f>
        <v/>
      </c>
      <c r="B124" s="5" t="str">
        <f>IFERROR(HLOOKUP(B$2,'2.源数据-产品分析-全商品'!B$6:B$1000,ROW()-1,0),"")</f>
        <v/>
      </c>
      <c r="C124" s="5" t="str">
        <f>CLEAN(IFERROR(HLOOKUP(C$2,'2.源数据-产品分析-全商品'!C$6:C$1000,ROW()-1,0),""))</f>
        <v/>
      </c>
      <c r="D124" s="5" t="str">
        <f>IFERROR(HLOOKUP(D$2,'2.源数据-产品分析-全商品'!D$6:D$1000,ROW()-1,0),"")</f>
        <v/>
      </c>
      <c r="E124" s="5" t="str">
        <f>IFERROR(HLOOKUP(E$2,'2.源数据-产品分析-全商品'!E$6:E$1000,ROW()-1,0),"")</f>
        <v/>
      </c>
      <c r="F124" s="5" t="str">
        <f>IFERROR(VALUE(HLOOKUP(F$2,'2.源数据-产品分析-全商品'!F$6:F$1000,ROW()-1,0)),"")</f>
        <v/>
      </c>
      <c r="G124" s="5" t="str">
        <f>IFERROR(VALUE(HLOOKUP(G$2,'2.源数据-产品分析-全商品'!G$6:G$1000,ROW()-1,0)),"")</f>
        <v/>
      </c>
      <c r="H124" s="5" t="str">
        <f>IFERROR(HLOOKUP(H$2,'2.源数据-产品分析-全商品'!H$6:H$1000,ROW()-1,0),"")</f>
        <v/>
      </c>
      <c r="I124" s="5" t="str">
        <f>IFERROR(VALUE(HLOOKUP(I$2,'2.源数据-产品分析-全商品'!I$6:I$1000,ROW()-1,0)),"")</f>
        <v/>
      </c>
      <c r="J124" s="60" t="str">
        <f>IFERROR(IF($J$2="","",INDEX('产品报告-整理'!G:G,MATCH(产品建议!A124,'产品报告-整理'!A:A,0))),"")</f>
        <v/>
      </c>
      <c r="K124" s="5" t="str">
        <f>IFERROR(IF($K$2="","",VALUE(INDEX('产品报告-整理'!E:E,MATCH(产品建议!A124,'产品报告-整理'!A:A,0)))),0)</f>
        <v/>
      </c>
      <c r="L124" s="5" t="str">
        <f>IFERROR(VALUE(HLOOKUP(L$2,'2.源数据-产品分析-全商品'!J$6:J$1000,ROW()-1,0)),"")</f>
        <v/>
      </c>
      <c r="M124" s="5" t="str">
        <f>IFERROR(VALUE(HLOOKUP(M$2,'2.源数据-产品分析-全商品'!K$6:K$1000,ROW()-1,0)),"")</f>
        <v/>
      </c>
      <c r="N124" s="5" t="str">
        <f>IFERROR(HLOOKUP(N$2,'2.源数据-产品分析-全商品'!L$6:L$1000,ROW()-1,0),"")</f>
        <v/>
      </c>
      <c r="O124" s="5" t="str">
        <f>IF($O$2='产品报告-整理'!$K$1,IFERROR(INDEX('产品报告-整理'!S:S,MATCH(产品建议!A124,'产品报告-整理'!L:L,0)),""),(IFERROR(VALUE(HLOOKUP(O$2,'2.源数据-产品分析-全商品'!M$6:M$1000,ROW()-1,0)),"")))</f>
        <v/>
      </c>
      <c r="P124" s="5" t="str">
        <f>IF($P$2='产品报告-整理'!$V$1,IFERROR(INDEX('产品报告-整理'!AD:AD,MATCH(产品建议!A124,'产品报告-整理'!W:W,0)),""),(IFERROR(VALUE(HLOOKUP(P$2,'2.源数据-产品分析-全商品'!N$6:N$1000,ROW()-1,0)),"")))</f>
        <v/>
      </c>
      <c r="Q124" s="5" t="str">
        <f>IF($Q$2='产品报告-整理'!$AG$1,IFERROR(INDEX('产品报告-整理'!AO:AO,MATCH(产品建议!A124,'产品报告-整理'!AH:AH,0)),""),(IFERROR(VALUE(HLOOKUP(Q$2,'2.源数据-产品分析-全商品'!O$6:O$1000,ROW()-1,0)),"")))</f>
        <v/>
      </c>
      <c r="R124" s="5" t="str">
        <f>IF($R$2='产品报告-整理'!$AR$1,IFERROR(INDEX('产品报告-整理'!AZ:AZ,MATCH(产品建议!A124,'产品报告-整理'!AS:AS,0)),""),(IFERROR(VALUE(HLOOKUP(R$2,'2.源数据-产品分析-全商品'!P$6:P$1000,ROW()-1,0)),"")))</f>
        <v/>
      </c>
      <c r="S124" s="5" t="str">
        <f>IF($S$2='产品报告-整理'!$BC$1,IFERROR(INDEX('产品报告-整理'!BK:BK,MATCH(产品建议!A124,'产品报告-整理'!BD:BD,0)),""),(IFERROR(VALUE(HLOOKUP(S$2,'2.源数据-产品分析-全商品'!Q$6:Q$1000,ROW()-1,0)),"")))</f>
        <v/>
      </c>
      <c r="T124" s="5" t="str">
        <f>IFERROR(HLOOKUP("产品负责人",'2.源数据-产品分析-全商品'!R$6:R$1000,ROW()-1,0),"")</f>
        <v/>
      </c>
      <c r="U124" s="5" t="str">
        <f>IFERROR(VALUE(HLOOKUP(U$2,'2.源数据-产品分析-全商品'!S$6:S$1000,ROW()-1,0)),"")</f>
        <v/>
      </c>
      <c r="V124" s="5" t="str">
        <f>IFERROR(VALUE(HLOOKUP(V$2,'2.源数据-产品分析-全商品'!T$6:T$1000,ROW()-1,0)),"")</f>
        <v/>
      </c>
      <c r="W124" s="5" t="str">
        <f>IF(OR($A$3=""),"",IF(OR($W$2="优爆品"),(IF(COUNTIF('2-2.源数据-产品分析-优品'!A:A,产品建议!A124)&gt;0,"是","")&amp;IF(COUNTIF('2-3.源数据-产品分析-爆品'!A:A,产品建议!A124)&gt;0,"是","")),IF(OR($W$2="P4P点击量"),((IFERROR(INDEX('产品报告-整理'!D:D,MATCH(产品建议!A124,'产品报告-整理'!A:A,0)),""))),((IF(COUNTIF('2-2.源数据-产品分析-优品'!A:A,产品建议!A124)&gt;0,"是",""))))))</f>
        <v/>
      </c>
      <c r="X124" s="5" t="str">
        <f>IF(OR($A$3=""),"",IF(OR($W$2="优爆品"),((IFERROR(INDEX('产品报告-整理'!D:D,MATCH(产品建议!A124,'产品报告-整理'!A:A,0)),"")&amp;" → "&amp;(IFERROR(TEXT(INDEX('产品报告-整理'!D:D,MATCH(产品建议!A124,'产品报告-整理'!A:A,0))/G124,"0%"),"")))),IF(OR($W$2="P4P点击量"),((IF($W$2="P4P点击量",IFERROR(TEXT(W124/G124,"0%"),"")))),(((IF(COUNTIF('2-3.源数据-产品分析-爆品'!A:A,产品建议!A124)&gt;0,"是","")))))))</f>
        <v/>
      </c>
      <c r="Y124" s="9" t="str">
        <f>IF(AND($Y$2="直通车总消费",'产品报告-整理'!$BN$1="推荐广告"),IFERROR(INDEX('产品报告-整理'!H:H,MATCH(产品建议!A124,'产品报告-整理'!A:A,0)),0)+IFERROR(INDEX('产品报告-整理'!BV:BV,MATCH(产品建议!A124,'产品报告-整理'!BO:BO,0)),0),IFERROR(INDEX('产品报告-整理'!H:H,MATCH(产品建议!A124,'产品报告-整理'!A:A,0)),0))</f>
        <v/>
      </c>
      <c r="Z124" s="9" t="str">
        <f t="shared" si="6"/>
        <v/>
      </c>
      <c r="AA124" s="5" t="str">
        <f t="shared" si="4"/>
        <v/>
      </c>
      <c r="AB124" s="5" t="str">
        <f t="shared" si="5"/>
        <v/>
      </c>
      <c r="AC124" s="9"/>
      <c r="AD124" s="15" t="str">
        <f>IF($AD$1="  ",IFERROR(IF(AND(Y124="未推广",L124&gt;0),"加入P4P推广 ","")&amp;IF(AND(OR(W124="是",X124="是"),Y124=0),"优爆品加推广 ","")&amp;IF(AND(C124="N",L124&gt;0),"增加橱窗绑定 ","")&amp;IF(AND(OR(Z124&gt;$Z$1*4.5,AB124&gt;$AB$1*4.5),Y124&lt;&gt;0,Y124&gt;$AB$1*2,G124&gt;($G$1/$L$1)*1),"放弃P4P推广 ","")&amp;IF(AND(AB124&gt;$AB$1*1.2,AB124&lt;$AB$1*4.5,Y124&gt;0),"优化询盘成本 ","")&amp;IF(AND(Z124&gt;$Z$1*1.2,Z124&lt;$Z$1*4.5,Y124&gt;0),"优化商机成本 ","")&amp;IF(AND(Y124&lt;&gt;0,L124&gt;0,AB124&lt;$AB$1*1.2),"加大询盘获取 ","")&amp;IF(AND(Y124&lt;&gt;0,K124&gt;0,Z124&lt;$Z$1*1.2),"加大商机获取 ","")&amp;IF(AND(L124=0,C124="Y",G124&gt;($G$1/$L$1*1.5)),"解绑橱窗绑定 ",""),"请去左表粘贴源数据"),"")</f>
        <v/>
      </c>
      <c r="AE124" s="9"/>
      <c r="AF124" s="9"/>
      <c r="AG124" s="9"/>
      <c r="AH124" s="9"/>
      <c r="AI124" s="17"/>
      <c r="AJ124" s="17"/>
      <c r="AK124" s="17"/>
    </row>
    <row r="125" spans="1:37">
      <c r="A125" s="5" t="str">
        <f>IFERROR(HLOOKUP(A$2,'2.源数据-产品分析-全商品'!A$6:A$1000,ROW()-1,0),"")</f>
        <v/>
      </c>
      <c r="B125" s="5" t="str">
        <f>IFERROR(HLOOKUP(B$2,'2.源数据-产品分析-全商品'!B$6:B$1000,ROW()-1,0),"")</f>
        <v/>
      </c>
      <c r="C125" s="5" t="str">
        <f>CLEAN(IFERROR(HLOOKUP(C$2,'2.源数据-产品分析-全商品'!C$6:C$1000,ROW()-1,0),""))</f>
        <v/>
      </c>
      <c r="D125" s="5" t="str">
        <f>IFERROR(HLOOKUP(D$2,'2.源数据-产品分析-全商品'!D$6:D$1000,ROW()-1,0),"")</f>
        <v/>
      </c>
      <c r="E125" s="5" t="str">
        <f>IFERROR(HLOOKUP(E$2,'2.源数据-产品分析-全商品'!E$6:E$1000,ROW()-1,0),"")</f>
        <v/>
      </c>
      <c r="F125" s="5" t="str">
        <f>IFERROR(VALUE(HLOOKUP(F$2,'2.源数据-产品分析-全商品'!F$6:F$1000,ROW()-1,0)),"")</f>
        <v/>
      </c>
      <c r="G125" s="5" t="str">
        <f>IFERROR(VALUE(HLOOKUP(G$2,'2.源数据-产品分析-全商品'!G$6:G$1000,ROW()-1,0)),"")</f>
        <v/>
      </c>
      <c r="H125" s="5" t="str">
        <f>IFERROR(HLOOKUP(H$2,'2.源数据-产品分析-全商品'!H$6:H$1000,ROW()-1,0),"")</f>
        <v/>
      </c>
      <c r="I125" s="5" t="str">
        <f>IFERROR(VALUE(HLOOKUP(I$2,'2.源数据-产品分析-全商品'!I$6:I$1000,ROW()-1,0)),"")</f>
        <v/>
      </c>
      <c r="J125" s="60" t="str">
        <f>IFERROR(IF($J$2="","",INDEX('产品报告-整理'!G:G,MATCH(产品建议!A125,'产品报告-整理'!A:A,0))),"")</f>
        <v/>
      </c>
      <c r="K125" s="5" t="str">
        <f>IFERROR(IF($K$2="","",VALUE(INDEX('产品报告-整理'!E:E,MATCH(产品建议!A125,'产品报告-整理'!A:A,0)))),0)</f>
        <v/>
      </c>
      <c r="L125" s="5" t="str">
        <f>IFERROR(VALUE(HLOOKUP(L$2,'2.源数据-产品分析-全商品'!J$6:J$1000,ROW()-1,0)),"")</f>
        <v/>
      </c>
      <c r="M125" s="5" t="str">
        <f>IFERROR(VALUE(HLOOKUP(M$2,'2.源数据-产品分析-全商品'!K$6:K$1000,ROW()-1,0)),"")</f>
        <v/>
      </c>
      <c r="N125" s="5" t="str">
        <f>IFERROR(HLOOKUP(N$2,'2.源数据-产品分析-全商品'!L$6:L$1000,ROW()-1,0),"")</f>
        <v/>
      </c>
      <c r="O125" s="5" t="str">
        <f>IF($O$2='产品报告-整理'!$K$1,IFERROR(INDEX('产品报告-整理'!S:S,MATCH(产品建议!A125,'产品报告-整理'!L:L,0)),""),(IFERROR(VALUE(HLOOKUP(O$2,'2.源数据-产品分析-全商品'!M$6:M$1000,ROW()-1,0)),"")))</f>
        <v/>
      </c>
      <c r="P125" s="5" t="str">
        <f>IF($P$2='产品报告-整理'!$V$1,IFERROR(INDEX('产品报告-整理'!AD:AD,MATCH(产品建议!A125,'产品报告-整理'!W:W,0)),""),(IFERROR(VALUE(HLOOKUP(P$2,'2.源数据-产品分析-全商品'!N$6:N$1000,ROW()-1,0)),"")))</f>
        <v/>
      </c>
      <c r="Q125" s="5" t="str">
        <f>IF($Q$2='产品报告-整理'!$AG$1,IFERROR(INDEX('产品报告-整理'!AO:AO,MATCH(产品建议!A125,'产品报告-整理'!AH:AH,0)),""),(IFERROR(VALUE(HLOOKUP(Q$2,'2.源数据-产品分析-全商品'!O$6:O$1000,ROW()-1,0)),"")))</f>
        <v/>
      </c>
      <c r="R125" s="5" t="str">
        <f>IF($R$2='产品报告-整理'!$AR$1,IFERROR(INDEX('产品报告-整理'!AZ:AZ,MATCH(产品建议!A125,'产品报告-整理'!AS:AS,0)),""),(IFERROR(VALUE(HLOOKUP(R$2,'2.源数据-产品分析-全商品'!P$6:P$1000,ROW()-1,0)),"")))</f>
        <v/>
      </c>
      <c r="S125" s="5" t="str">
        <f>IF($S$2='产品报告-整理'!$BC$1,IFERROR(INDEX('产品报告-整理'!BK:BK,MATCH(产品建议!A125,'产品报告-整理'!BD:BD,0)),""),(IFERROR(VALUE(HLOOKUP(S$2,'2.源数据-产品分析-全商品'!Q$6:Q$1000,ROW()-1,0)),"")))</f>
        <v/>
      </c>
      <c r="T125" s="5" t="str">
        <f>IFERROR(HLOOKUP("产品负责人",'2.源数据-产品分析-全商品'!R$6:R$1000,ROW()-1,0),"")</f>
        <v/>
      </c>
      <c r="U125" s="5" t="str">
        <f>IFERROR(VALUE(HLOOKUP(U$2,'2.源数据-产品分析-全商品'!S$6:S$1000,ROW()-1,0)),"")</f>
        <v/>
      </c>
      <c r="V125" s="5" t="str">
        <f>IFERROR(VALUE(HLOOKUP(V$2,'2.源数据-产品分析-全商品'!T$6:T$1000,ROW()-1,0)),"")</f>
        <v/>
      </c>
      <c r="W125" s="5" t="str">
        <f>IF(OR($A$3=""),"",IF(OR($W$2="优爆品"),(IF(COUNTIF('2-2.源数据-产品分析-优品'!A:A,产品建议!A125)&gt;0,"是","")&amp;IF(COUNTIF('2-3.源数据-产品分析-爆品'!A:A,产品建议!A125)&gt;0,"是","")),IF(OR($W$2="P4P点击量"),((IFERROR(INDEX('产品报告-整理'!D:D,MATCH(产品建议!A125,'产品报告-整理'!A:A,0)),""))),((IF(COUNTIF('2-2.源数据-产品分析-优品'!A:A,产品建议!A125)&gt;0,"是",""))))))</f>
        <v/>
      </c>
      <c r="X125" s="5" t="str">
        <f>IF(OR($A$3=""),"",IF(OR($W$2="优爆品"),((IFERROR(INDEX('产品报告-整理'!D:D,MATCH(产品建议!A125,'产品报告-整理'!A:A,0)),"")&amp;" → "&amp;(IFERROR(TEXT(INDEX('产品报告-整理'!D:D,MATCH(产品建议!A125,'产品报告-整理'!A:A,0))/G125,"0%"),"")))),IF(OR($W$2="P4P点击量"),((IF($W$2="P4P点击量",IFERROR(TEXT(W125/G125,"0%"),"")))),(((IF(COUNTIF('2-3.源数据-产品分析-爆品'!A:A,产品建议!A125)&gt;0,"是","")))))))</f>
        <v/>
      </c>
      <c r="Y125" s="9" t="str">
        <f>IF(AND($Y$2="直通车总消费",'产品报告-整理'!$BN$1="推荐广告"),IFERROR(INDEX('产品报告-整理'!H:H,MATCH(产品建议!A125,'产品报告-整理'!A:A,0)),0)+IFERROR(INDEX('产品报告-整理'!BV:BV,MATCH(产品建议!A125,'产品报告-整理'!BO:BO,0)),0),IFERROR(INDEX('产品报告-整理'!H:H,MATCH(产品建议!A125,'产品报告-整理'!A:A,0)),0))</f>
        <v/>
      </c>
      <c r="Z125" s="9" t="str">
        <f t="shared" si="6"/>
        <v/>
      </c>
      <c r="AA125" s="5" t="str">
        <f t="shared" si="4"/>
        <v/>
      </c>
      <c r="AB125" s="5" t="str">
        <f t="shared" si="5"/>
        <v/>
      </c>
      <c r="AC125" s="9"/>
      <c r="AD125" s="15" t="str">
        <f>IF($AD$1="  ",IFERROR(IF(AND(Y125="未推广",L125&gt;0),"加入P4P推广 ","")&amp;IF(AND(OR(W125="是",X125="是"),Y125=0),"优爆品加推广 ","")&amp;IF(AND(C125="N",L125&gt;0),"增加橱窗绑定 ","")&amp;IF(AND(OR(Z125&gt;$Z$1*4.5,AB125&gt;$AB$1*4.5),Y125&lt;&gt;0,Y125&gt;$AB$1*2,G125&gt;($G$1/$L$1)*1),"放弃P4P推广 ","")&amp;IF(AND(AB125&gt;$AB$1*1.2,AB125&lt;$AB$1*4.5,Y125&gt;0),"优化询盘成本 ","")&amp;IF(AND(Z125&gt;$Z$1*1.2,Z125&lt;$Z$1*4.5,Y125&gt;0),"优化商机成本 ","")&amp;IF(AND(Y125&lt;&gt;0,L125&gt;0,AB125&lt;$AB$1*1.2),"加大询盘获取 ","")&amp;IF(AND(Y125&lt;&gt;0,K125&gt;0,Z125&lt;$Z$1*1.2),"加大商机获取 ","")&amp;IF(AND(L125=0,C125="Y",G125&gt;($G$1/$L$1*1.5)),"解绑橱窗绑定 ",""),"请去左表粘贴源数据"),"")</f>
        <v/>
      </c>
      <c r="AE125" s="9"/>
      <c r="AF125" s="9"/>
      <c r="AG125" s="9"/>
      <c r="AH125" s="9"/>
      <c r="AI125" s="17"/>
      <c r="AJ125" s="17"/>
      <c r="AK125" s="17"/>
    </row>
    <row r="126" spans="1:37">
      <c r="A126" s="5" t="str">
        <f>IFERROR(HLOOKUP(A$2,'2.源数据-产品分析-全商品'!A$6:A$1000,ROW()-1,0),"")</f>
        <v/>
      </c>
      <c r="B126" s="5" t="str">
        <f>IFERROR(HLOOKUP(B$2,'2.源数据-产品分析-全商品'!B$6:B$1000,ROW()-1,0),"")</f>
        <v/>
      </c>
      <c r="C126" s="5" t="str">
        <f>CLEAN(IFERROR(HLOOKUP(C$2,'2.源数据-产品分析-全商品'!C$6:C$1000,ROW()-1,0),""))</f>
        <v/>
      </c>
      <c r="D126" s="5" t="str">
        <f>IFERROR(HLOOKUP(D$2,'2.源数据-产品分析-全商品'!D$6:D$1000,ROW()-1,0),"")</f>
        <v/>
      </c>
      <c r="E126" s="5" t="str">
        <f>IFERROR(HLOOKUP(E$2,'2.源数据-产品分析-全商品'!E$6:E$1000,ROW()-1,0),"")</f>
        <v/>
      </c>
      <c r="F126" s="5" t="str">
        <f>IFERROR(VALUE(HLOOKUP(F$2,'2.源数据-产品分析-全商品'!F$6:F$1000,ROW()-1,0)),"")</f>
        <v/>
      </c>
      <c r="G126" s="5" t="str">
        <f>IFERROR(VALUE(HLOOKUP(G$2,'2.源数据-产品分析-全商品'!G$6:G$1000,ROW()-1,0)),"")</f>
        <v/>
      </c>
      <c r="H126" s="5" t="str">
        <f>IFERROR(HLOOKUP(H$2,'2.源数据-产品分析-全商品'!H$6:H$1000,ROW()-1,0),"")</f>
        <v/>
      </c>
      <c r="I126" s="5" t="str">
        <f>IFERROR(VALUE(HLOOKUP(I$2,'2.源数据-产品分析-全商品'!I$6:I$1000,ROW()-1,0)),"")</f>
        <v/>
      </c>
      <c r="J126" s="60" t="str">
        <f>IFERROR(IF($J$2="","",INDEX('产品报告-整理'!G:G,MATCH(产品建议!A126,'产品报告-整理'!A:A,0))),"")</f>
        <v/>
      </c>
      <c r="K126" s="5" t="str">
        <f>IFERROR(IF($K$2="","",VALUE(INDEX('产品报告-整理'!E:E,MATCH(产品建议!A126,'产品报告-整理'!A:A,0)))),0)</f>
        <v/>
      </c>
      <c r="L126" s="5" t="str">
        <f>IFERROR(VALUE(HLOOKUP(L$2,'2.源数据-产品分析-全商品'!J$6:J$1000,ROW()-1,0)),"")</f>
        <v/>
      </c>
      <c r="M126" s="5" t="str">
        <f>IFERROR(VALUE(HLOOKUP(M$2,'2.源数据-产品分析-全商品'!K$6:K$1000,ROW()-1,0)),"")</f>
        <v/>
      </c>
      <c r="N126" s="5" t="str">
        <f>IFERROR(HLOOKUP(N$2,'2.源数据-产品分析-全商品'!L$6:L$1000,ROW()-1,0),"")</f>
        <v/>
      </c>
      <c r="O126" s="5" t="str">
        <f>IF($O$2='产品报告-整理'!$K$1,IFERROR(INDEX('产品报告-整理'!S:S,MATCH(产品建议!A126,'产品报告-整理'!L:L,0)),""),(IFERROR(VALUE(HLOOKUP(O$2,'2.源数据-产品分析-全商品'!M$6:M$1000,ROW()-1,0)),"")))</f>
        <v/>
      </c>
      <c r="P126" s="5" t="str">
        <f>IF($P$2='产品报告-整理'!$V$1,IFERROR(INDEX('产品报告-整理'!AD:AD,MATCH(产品建议!A126,'产品报告-整理'!W:W,0)),""),(IFERROR(VALUE(HLOOKUP(P$2,'2.源数据-产品分析-全商品'!N$6:N$1000,ROW()-1,0)),"")))</f>
        <v/>
      </c>
      <c r="Q126" s="5" t="str">
        <f>IF($Q$2='产品报告-整理'!$AG$1,IFERROR(INDEX('产品报告-整理'!AO:AO,MATCH(产品建议!A126,'产品报告-整理'!AH:AH,0)),""),(IFERROR(VALUE(HLOOKUP(Q$2,'2.源数据-产品分析-全商品'!O$6:O$1000,ROW()-1,0)),"")))</f>
        <v/>
      </c>
      <c r="R126" s="5" t="str">
        <f>IF($R$2='产品报告-整理'!$AR$1,IFERROR(INDEX('产品报告-整理'!AZ:AZ,MATCH(产品建议!A126,'产品报告-整理'!AS:AS,0)),""),(IFERROR(VALUE(HLOOKUP(R$2,'2.源数据-产品分析-全商品'!P$6:P$1000,ROW()-1,0)),"")))</f>
        <v/>
      </c>
      <c r="S126" s="5" t="str">
        <f>IF($S$2='产品报告-整理'!$BC$1,IFERROR(INDEX('产品报告-整理'!BK:BK,MATCH(产品建议!A126,'产品报告-整理'!BD:BD,0)),""),(IFERROR(VALUE(HLOOKUP(S$2,'2.源数据-产品分析-全商品'!Q$6:Q$1000,ROW()-1,0)),"")))</f>
        <v/>
      </c>
      <c r="T126" s="5" t="str">
        <f>IFERROR(HLOOKUP("产品负责人",'2.源数据-产品分析-全商品'!R$6:R$1000,ROW()-1,0),"")</f>
        <v/>
      </c>
      <c r="U126" s="5" t="str">
        <f>IFERROR(VALUE(HLOOKUP(U$2,'2.源数据-产品分析-全商品'!S$6:S$1000,ROW()-1,0)),"")</f>
        <v/>
      </c>
      <c r="V126" s="5" t="str">
        <f>IFERROR(VALUE(HLOOKUP(V$2,'2.源数据-产品分析-全商品'!T$6:T$1000,ROW()-1,0)),"")</f>
        <v/>
      </c>
      <c r="W126" s="5" t="str">
        <f>IF(OR($A$3=""),"",IF(OR($W$2="优爆品"),(IF(COUNTIF('2-2.源数据-产品分析-优品'!A:A,产品建议!A126)&gt;0,"是","")&amp;IF(COUNTIF('2-3.源数据-产品分析-爆品'!A:A,产品建议!A126)&gt;0,"是","")),IF(OR($W$2="P4P点击量"),((IFERROR(INDEX('产品报告-整理'!D:D,MATCH(产品建议!A126,'产品报告-整理'!A:A,0)),""))),((IF(COUNTIF('2-2.源数据-产品分析-优品'!A:A,产品建议!A126)&gt;0,"是",""))))))</f>
        <v/>
      </c>
      <c r="X126" s="5" t="str">
        <f>IF(OR($A$3=""),"",IF(OR($W$2="优爆品"),((IFERROR(INDEX('产品报告-整理'!D:D,MATCH(产品建议!A126,'产品报告-整理'!A:A,0)),"")&amp;" → "&amp;(IFERROR(TEXT(INDEX('产品报告-整理'!D:D,MATCH(产品建议!A126,'产品报告-整理'!A:A,0))/G126,"0%"),"")))),IF(OR($W$2="P4P点击量"),((IF($W$2="P4P点击量",IFERROR(TEXT(W126/G126,"0%"),"")))),(((IF(COUNTIF('2-3.源数据-产品分析-爆品'!A:A,产品建议!A126)&gt;0,"是","")))))))</f>
        <v/>
      </c>
      <c r="Y126" s="9" t="str">
        <f>IF(AND($Y$2="直通车总消费",'产品报告-整理'!$BN$1="推荐广告"),IFERROR(INDEX('产品报告-整理'!H:H,MATCH(产品建议!A126,'产品报告-整理'!A:A,0)),0)+IFERROR(INDEX('产品报告-整理'!BV:BV,MATCH(产品建议!A126,'产品报告-整理'!BO:BO,0)),0),IFERROR(INDEX('产品报告-整理'!H:H,MATCH(产品建议!A126,'产品报告-整理'!A:A,0)),0))</f>
        <v/>
      </c>
      <c r="Z126" s="9" t="str">
        <f t="shared" si="6"/>
        <v/>
      </c>
      <c r="AA126" s="5" t="str">
        <f t="shared" si="4"/>
        <v/>
      </c>
      <c r="AB126" s="5" t="str">
        <f t="shared" si="5"/>
        <v/>
      </c>
      <c r="AC126" s="9"/>
      <c r="AD126" s="15" t="str">
        <f>IF($AD$1="  ",IFERROR(IF(AND(Y126="未推广",L126&gt;0),"加入P4P推广 ","")&amp;IF(AND(OR(W126="是",X126="是"),Y126=0),"优爆品加推广 ","")&amp;IF(AND(C126="N",L126&gt;0),"增加橱窗绑定 ","")&amp;IF(AND(OR(Z126&gt;$Z$1*4.5,AB126&gt;$AB$1*4.5),Y126&lt;&gt;0,Y126&gt;$AB$1*2,G126&gt;($G$1/$L$1)*1),"放弃P4P推广 ","")&amp;IF(AND(AB126&gt;$AB$1*1.2,AB126&lt;$AB$1*4.5,Y126&gt;0),"优化询盘成本 ","")&amp;IF(AND(Z126&gt;$Z$1*1.2,Z126&lt;$Z$1*4.5,Y126&gt;0),"优化商机成本 ","")&amp;IF(AND(Y126&lt;&gt;0,L126&gt;0,AB126&lt;$AB$1*1.2),"加大询盘获取 ","")&amp;IF(AND(Y126&lt;&gt;0,K126&gt;0,Z126&lt;$Z$1*1.2),"加大商机获取 ","")&amp;IF(AND(L126=0,C126="Y",G126&gt;($G$1/$L$1*1.5)),"解绑橱窗绑定 ",""),"请去左表粘贴源数据"),"")</f>
        <v/>
      </c>
      <c r="AE126" s="9"/>
      <c r="AF126" s="9"/>
      <c r="AG126" s="9"/>
      <c r="AH126" s="9"/>
      <c r="AI126" s="17"/>
      <c r="AJ126" s="17"/>
      <c r="AK126" s="17"/>
    </row>
    <row r="127" spans="1:37">
      <c r="A127" s="5" t="str">
        <f>IFERROR(HLOOKUP(A$2,'2.源数据-产品分析-全商品'!A$6:A$1000,ROW()-1,0),"")</f>
        <v/>
      </c>
      <c r="B127" s="5" t="str">
        <f>IFERROR(HLOOKUP(B$2,'2.源数据-产品分析-全商品'!B$6:B$1000,ROW()-1,0),"")</f>
        <v/>
      </c>
      <c r="C127" s="5" t="str">
        <f>CLEAN(IFERROR(HLOOKUP(C$2,'2.源数据-产品分析-全商品'!C$6:C$1000,ROW()-1,0),""))</f>
        <v/>
      </c>
      <c r="D127" s="5" t="str">
        <f>IFERROR(HLOOKUP(D$2,'2.源数据-产品分析-全商品'!D$6:D$1000,ROW()-1,0),"")</f>
        <v/>
      </c>
      <c r="E127" s="5" t="str">
        <f>IFERROR(HLOOKUP(E$2,'2.源数据-产品分析-全商品'!E$6:E$1000,ROW()-1,0),"")</f>
        <v/>
      </c>
      <c r="F127" s="5" t="str">
        <f>IFERROR(VALUE(HLOOKUP(F$2,'2.源数据-产品分析-全商品'!F$6:F$1000,ROW()-1,0)),"")</f>
        <v/>
      </c>
      <c r="G127" s="5" t="str">
        <f>IFERROR(VALUE(HLOOKUP(G$2,'2.源数据-产品分析-全商品'!G$6:G$1000,ROW()-1,0)),"")</f>
        <v/>
      </c>
      <c r="H127" s="5" t="str">
        <f>IFERROR(HLOOKUP(H$2,'2.源数据-产品分析-全商品'!H$6:H$1000,ROW()-1,0),"")</f>
        <v/>
      </c>
      <c r="I127" s="5" t="str">
        <f>IFERROR(VALUE(HLOOKUP(I$2,'2.源数据-产品分析-全商品'!I$6:I$1000,ROW()-1,0)),"")</f>
        <v/>
      </c>
      <c r="J127" s="60" t="str">
        <f>IFERROR(IF($J$2="","",INDEX('产品报告-整理'!G:G,MATCH(产品建议!A127,'产品报告-整理'!A:A,0))),"")</f>
        <v/>
      </c>
      <c r="K127" s="5" t="str">
        <f>IFERROR(IF($K$2="","",VALUE(INDEX('产品报告-整理'!E:E,MATCH(产品建议!A127,'产品报告-整理'!A:A,0)))),0)</f>
        <v/>
      </c>
      <c r="L127" s="5" t="str">
        <f>IFERROR(VALUE(HLOOKUP(L$2,'2.源数据-产品分析-全商品'!J$6:J$1000,ROW()-1,0)),"")</f>
        <v/>
      </c>
      <c r="M127" s="5" t="str">
        <f>IFERROR(VALUE(HLOOKUP(M$2,'2.源数据-产品分析-全商品'!K$6:K$1000,ROW()-1,0)),"")</f>
        <v/>
      </c>
      <c r="N127" s="5" t="str">
        <f>IFERROR(HLOOKUP(N$2,'2.源数据-产品分析-全商品'!L$6:L$1000,ROW()-1,0),"")</f>
        <v/>
      </c>
      <c r="O127" s="5" t="str">
        <f>IF($O$2='产品报告-整理'!$K$1,IFERROR(INDEX('产品报告-整理'!S:S,MATCH(产品建议!A127,'产品报告-整理'!L:L,0)),""),(IFERROR(VALUE(HLOOKUP(O$2,'2.源数据-产品分析-全商品'!M$6:M$1000,ROW()-1,0)),"")))</f>
        <v/>
      </c>
      <c r="P127" s="5" t="str">
        <f>IF($P$2='产品报告-整理'!$V$1,IFERROR(INDEX('产品报告-整理'!AD:AD,MATCH(产品建议!A127,'产品报告-整理'!W:W,0)),""),(IFERROR(VALUE(HLOOKUP(P$2,'2.源数据-产品分析-全商品'!N$6:N$1000,ROW()-1,0)),"")))</f>
        <v/>
      </c>
      <c r="Q127" s="5" t="str">
        <f>IF($Q$2='产品报告-整理'!$AG$1,IFERROR(INDEX('产品报告-整理'!AO:AO,MATCH(产品建议!A127,'产品报告-整理'!AH:AH,0)),""),(IFERROR(VALUE(HLOOKUP(Q$2,'2.源数据-产品分析-全商品'!O$6:O$1000,ROW()-1,0)),"")))</f>
        <v/>
      </c>
      <c r="R127" s="5" t="str">
        <f>IF($R$2='产品报告-整理'!$AR$1,IFERROR(INDEX('产品报告-整理'!AZ:AZ,MATCH(产品建议!A127,'产品报告-整理'!AS:AS,0)),""),(IFERROR(VALUE(HLOOKUP(R$2,'2.源数据-产品分析-全商品'!P$6:P$1000,ROW()-1,0)),"")))</f>
        <v/>
      </c>
      <c r="S127" s="5" t="str">
        <f>IF($S$2='产品报告-整理'!$BC$1,IFERROR(INDEX('产品报告-整理'!BK:BK,MATCH(产品建议!A127,'产品报告-整理'!BD:BD,0)),""),(IFERROR(VALUE(HLOOKUP(S$2,'2.源数据-产品分析-全商品'!Q$6:Q$1000,ROW()-1,0)),"")))</f>
        <v/>
      </c>
      <c r="T127" s="5" t="str">
        <f>IFERROR(HLOOKUP("产品负责人",'2.源数据-产品分析-全商品'!R$6:R$1000,ROW()-1,0),"")</f>
        <v/>
      </c>
      <c r="U127" s="5" t="str">
        <f>IFERROR(VALUE(HLOOKUP(U$2,'2.源数据-产品分析-全商品'!S$6:S$1000,ROW()-1,0)),"")</f>
        <v/>
      </c>
      <c r="V127" s="5" t="str">
        <f>IFERROR(VALUE(HLOOKUP(V$2,'2.源数据-产品分析-全商品'!T$6:T$1000,ROW()-1,0)),"")</f>
        <v/>
      </c>
      <c r="W127" s="5" t="str">
        <f>IF(OR($A$3=""),"",IF(OR($W$2="优爆品"),(IF(COUNTIF('2-2.源数据-产品分析-优品'!A:A,产品建议!A127)&gt;0,"是","")&amp;IF(COUNTIF('2-3.源数据-产品分析-爆品'!A:A,产品建议!A127)&gt;0,"是","")),IF(OR($W$2="P4P点击量"),((IFERROR(INDEX('产品报告-整理'!D:D,MATCH(产品建议!A127,'产品报告-整理'!A:A,0)),""))),((IF(COUNTIF('2-2.源数据-产品分析-优品'!A:A,产品建议!A127)&gt;0,"是",""))))))</f>
        <v/>
      </c>
      <c r="X127" s="5" t="str">
        <f>IF(OR($A$3=""),"",IF(OR($W$2="优爆品"),((IFERROR(INDEX('产品报告-整理'!D:D,MATCH(产品建议!A127,'产品报告-整理'!A:A,0)),"")&amp;" → "&amp;(IFERROR(TEXT(INDEX('产品报告-整理'!D:D,MATCH(产品建议!A127,'产品报告-整理'!A:A,0))/G127,"0%"),"")))),IF(OR($W$2="P4P点击量"),((IF($W$2="P4P点击量",IFERROR(TEXT(W127/G127,"0%"),"")))),(((IF(COUNTIF('2-3.源数据-产品分析-爆品'!A:A,产品建议!A127)&gt;0,"是","")))))))</f>
        <v/>
      </c>
      <c r="Y127" s="9" t="str">
        <f>IF(AND($Y$2="直通车总消费",'产品报告-整理'!$BN$1="推荐广告"),IFERROR(INDEX('产品报告-整理'!H:H,MATCH(产品建议!A127,'产品报告-整理'!A:A,0)),0)+IFERROR(INDEX('产品报告-整理'!BV:BV,MATCH(产品建议!A127,'产品报告-整理'!BO:BO,0)),0),IFERROR(INDEX('产品报告-整理'!H:H,MATCH(产品建议!A127,'产品报告-整理'!A:A,0)),0))</f>
        <v/>
      </c>
      <c r="Z127" s="9" t="str">
        <f t="shared" si="6"/>
        <v/>
      </c>
      <c r="AA127" s="5" t="str">
        <f t="shared" si="4"/>
        <v/>
      </c>
      <c r="AB127" s="5" t="str">
        <f t="shared" si="5"/>
        <v/>
      </c>
      <c r="AC127" s="9"/>
      <c r="AD127" s="15" t="str">
        <f>IF($AD$1="  ",IFERROR(IF(AND(Y127="未推广",L127&gt;0),"加入P4P推广 ","")&amp;IF(AND(OR(W127="是",X127="是"),Y127=0),"优爆品加推广 ","")&amp;IF(AND(C127="N",L127&gt;0),"增加橱窗绑定 ","")&amp;IF(AND(OR(Z127&gt;$Z$1*4.5,AB127&gt;$AB$1*4.5),Y127&lt;&gt;0,Y127&gt;$AB$1*2,G127&gt;($G$1/$L$1)*1),"放弃P4P推广 ","")&amp;IF(AND(AB127&gt;$AB$1*1.2,AB127&lt;$AB$1*4.5,Y127&gt;0),"优化询盘成本 ","")&amp;IF(AND(Z127&gt;$Z$1*1.2,Z127&lt;$Z$1*4.5,Y127&gt;0),"优化商机成本 ","")&amp;IF(AND(Y127&lt;&gt;0,L127&gt;0,AB127&lt;$AB$1*1.2),"加大询盘获取 ","")&amp;IF(AND(Y127&lt;&gt;0,K127&gt;0,Z127&lt;$Z$1*1.2),"加大商机获取 ","")&amp;IF(AND(L127=0,C127="Y",G127&gt;($G$1/$L$1*1.5)),"解绑橱窗绑定 ",""),"请去左表粘贴源数据"),"")</f>
        <v/>
      </c>
      <c r="AE127" s="9"/>
      <c r="AF127" s="9"/>
      <c r="AG127" s="9"/>
      <c r="AH127" s="9"/>
      <c r="AI127" s="17"/>
      <c r="AJ127" s="17"/>
      <c r="AK127" s="17"/>
    </row>
    <row r="128" spans="1:37">
      <c r="A128" s="5" t="str">
        <f>IFERROR(HLOOKUP(A$2,'2.源数据-产品分析-全商品'!A$6:A$1000,ROW()-1,0),"")</f>
        <v/>
      </c>
      <c r="B128" s="5" t="str">
        <f>IFERROR(HLOOKUP(B$2,'2.源数据-产品分析-全商品'!B$6:B$1000,ROW()-1,0),"")</f>
        <v/>
      </c>
      <c r="C128" s="5" t="str">
        <f>CLEAN(IFERROR(HLOOKUP(C$2,'2.源数据-产品分析-全商品'!C$6:C$1000,ROW()-1,0),""))</f>
        <v/>
      </c>
      <c r="D128" s="5" t="str">
        <f>IFERROR(HLOOKUP(D$2,'2.源数据-产品分析-全商品'!D$6:D$1000,ROW()-1,0),"")</f>
        <v/>
      </c>
      <c r="E128" s="5" t="str">
        <f>IFERROR(HLOOKUP(E$2,'2.源数据-产品分析-全商品'!E$6:E$1000,ROW()-1,0),"")</f>
        <v/>
      </c>
      <c r="F128" s="5" t="str">
        <f>IFERROR(VALUE(HLOOKUP(F$2,'2.源数据-产品分析-全商品'!F$6:F$1000,ROW()-1,0)),"")</f>
        <v/>
      </c>
      <c r="G128" s="5" t="str">
        <f>IFERROR(VALUE(HLOOKUP(G$2,'2.源数据-产品分析-全商品'!G$6:G$1000,ROW()-1,0)),"")</f>
        <v/>
      </c>
      <c r="H128" s="5" t="str">
        <f>IFERROR(HLOOKUP(H$2,'2.源数据-产品分析-全商品'!H$6:H$1000,ROW()-1,0),"")</f>
        <v/>
      </c>
      <c r="I128" s="5" t="str">
        <f>IFERROR(VALUE(HLOOKUP(I$2,'2.源数据-产品分析-全商品'!I$6:I$1000,ROW()-1,0)),"")</f>
        <v/>
      </c>
      <c r="J128" s="60" t="str">
        <f>IFERROR(IF($J$2="","",INDEX('产品报告-整理'!G:G,MATCH(产品建议!A128,'产品报告-整理'!A:A,0))),"")</f>
        <v/>
      </c>
      <c r="K128" s="5" t="str">
        <f>IFERROR(IF($K$2="","",VALUE(INDEX('产品报告-整理'!E:E,MATCH(产品建议!A128,'产品报告-整理'!A:A,0)))),0)</f>
        <v/>
      </c>
      <c r="L128" s="5" t="str">
        <f>IFERROR(VALUE(HLOOKUP(L$2,'2.源数据-产品分析-全商品'!J$6:J$1000,ROW()-1,0)),"")</f>
        <v/>
      </c>
      <c r="M128" s="5" t="str">
        <f>IFERROR(VALUE(HLOOKUP(M$2,'2.源数据-产品分析-全商品'!K$6:K$1000,ROW()-1,0)),"")</f>
        <v/>
      </c>
      <c r="N128" s="5" t="str">
        <f>IFERROR(HLOOKUP(N$2,'2.源数据-产品分析-全商品'!L$6:L$1000,ROW()-1,0),"")</f>
        <v/>
      </c>
      <c r="O128" s="5" t="str">
        <f>IF($O$2='产品报告-整理'!$K$1,IFERROR(INDEX('产品报告-整理'!S:S,MATCH(产品建议!A128,'产品报告-整理'!L:L,0)),""),(IFERROR(VALUE(HLOOKUP(O$2,'2.源数据-产品分析-全商品'!M$6:M$1000,ROW()-1,0)),"")))</f>
        <v/>
      </c>
      <c r="P128" s="5" t="str">
        <f>IF($P$2='产品报告-整理'!$V$1,IFERROR(INDEX('产品报告-整理'!AD:AD,MATCH(产品建议!A128,'产品报告-整理'!W:W,0)),""),(IFERROR(VALUE(HLOOKUP(P$2,'2.源数据-产品分析-全商品'!N$6:N$1000,ROW()-1,0)),"")))</f>
        <v/>
      </c>
      <c r="Q128" s="5" t="str">
        <f>IF($Q$2='产品报告-整理'!$AG$1,IFERROR(INDEX('产品报告-整理'!AO:AO,MATCH(产品建议!A128,'产品报告-整理'!AH:AH,0)),""),(IFERROR(VALUE(HLOOKUP(Q$2,'2.源数据-产品分析-全商品'!O$6:O$1000,ROW()-1,0)),"")))</f>
        <v/>
      </c>
      <c r="R128" s="5" t="str">
        <f>IF($R$2='产品报告-整理'!$AR$1,IFERROR(INDEX('产品报告-整理'!AZ:AZ,MATCH(产品建议!A128,'产品报告-整理'!AS:AS,0)),""),(IFERROR(VALUE(HLOOKUP(R$2,'2.源数据-产品分析-全商品'!P$6:P$1000,ROW()-1,0)),"")))</f>
        <v/>
      </c>
      <c r="S128" s="5" t="str">
        <f>IF($S$2='产品报告-整理'!$BC$1,IFERROR(INDEX('产品报告-整理'!BK:BK,MATCH(产品建议!A128,'产品报告-整理'!BD:BD,0)),""),(IFERROR(VALUE(HLOOKUP(S$2,'2.源数据-产品分析-全商品'!Q$6:Q$1000,ROW()-1,0)),"")))</f>
        <v/>
      </c>
      <c r="T128" s="5" t="str">
        <f>IFERROR(HLOOKUP("产品负责人",'2.源数据-产品分析-全商品'!R$6:R$1000,ROW()-1,0),"")</f>
        <v/>
      </c>
      <c r="U128" s="5" t="str">
        <f>IFERROR(VALUE(HLOOKUP(U$2,'2.源数据-产品分析-全商品'!S$6:S$1000,ROW()-1,0)),"")</f>
        <v/>
      </c>
      <c r="V128" s="5" t="str">
        <f>IFERROR(VALUE(HLOOKUP(V$2,'2.源数据-产品分析-全商品'!T$6:T$1000,ROW()-1,0)),"")</f>
        <v/>
      </c>
      <c r="W128" s="5" t="str">
        <f>IF(OR($A$3=""),"",IF(OR($W$2="优爆品"),(IF(COUNTIF('2-2.源数据-产品分析-优品'!A:A,产品建议!A128)&gt;0,"是","")&amp;IF(COUNTIF('2-3.源数据-产品分析-爆品'!A:A,产品建议!A128)&gt;0,"是","")),IF(OR($W$2="P4P点击量"),((IFERROR(INDEX('产品报告-整理'!D:D,MATCH(产品建议!A128,'产品报告-整理'!A:A,0)),""))),((IF(COUNTIF('2-2.源数据-产品分析-优品'!A:A,产品建议!A128)&gt;0,"是",""))))))</f>
        <v/>
      </c>
      <c r="X128" s="5" t="str">
        <f>IF(OR($A$3=""),"",IF(OR($W$2="优爆品"),((IFERROR(INDEX('产品报告-整理'!D:D,MATCH(产品建议!A128,'产品报告-整理'!A:A,0)),"")&amp;" → "&amp;(IFERROR(TEXT(INDEX('产品报告-整理'!D:D,MATCH(产品建议!A128,'产品报告-整理'!A:A,0))/G128,"0%"),"")))),IF(OR($W$2="P4P点击量"),((IF($W$2="P4P点击量",IFERROR(TEXT(W128/G128,"0%"),"")))),(((IF(COUNTIF('2-3.源数据-产品分析-爆品'!A:A,产品建议!A128)&gt;0,"是","")))))))</f>
        <v/>
      </c>
      <c r="Y128" s="9" t="str">
        <f>IF(AND($Y$2="直通车总消费",'产品报告-整理'!$BN$1="推荐广告"),IFERROR(INDEX('产品报告-整理'!H:H,MATCH(产品建议!A128,'产品报告-整理'!A:A,0)),0)+IFERROR(INDEX('产品报告-整理'!BV:BV,MATCH(产品建议!A128,'产品报告-整理'!BO:BO,0)),0),IFERROR(INDEX('产品报告-整理'!H:H,MATCH(产品建议!A128,'产品报告-整理'!A:A,0)),0))</f>
        <v/>
      </c>
      <c r="Z128" s="9" t="str">
        <f t="shared" si="6"/>
        <v/>
      </c>
      <c r="AA128" s="5" t="str">
        <f t="shared" si="4"/>
        <v/>
      </c>
      <c r="AB128" s="5" t="str">
        <f t="shared" si="5"/>
        <v/>
      </c>
      <c r="AC128" s="9"/>
      <c r="AD128" s="15" t="str">
        <f>IF($AD$1="  ",IFERROR(IF(AND(Y128="未推广",L128&gt;0),"加入P4P推广 ","")&amp;IF(AND(OR(W128="是",X128="是"),Y128=0),"优爆品加推广 ","")&amp;IF(AND(C128="N",L128&gt;0),"增加橱窗绑定 ","")&amp;IF(AND(OR(Z128&gt;$Z$1*4.5,AB128&gt;$AB$1*4.5),Y128&lt;&gt;0,Y128&gt;$AB$1*2,G128&gt;($G$1/$L$1)*1),"放弃P4P推广 ","")&amp;IF(AND(AB128&gt;$AB$1*1.2,AB128&lt;$AB$1*4.5,Y128&gt;0),"优化询盘成本 ","")&amp;IF(AND(Z128&gt;$Z$1*1.2,Z128&lt;$Z$1*4.5,Y128&gt;0),"优化商机成本 ","")&amp;IF(AND(Y128&lt;&gt;0,L128&gt;0,AB128&lt;$AB$1*1.2),"加大询盘获取 ","")&amp;IF(AND(Y128&lt;&gt;0,K128&gt;0,Z128&lt;$Z$1*1.2),"加大商机获取 ","")&amp;IF(AND(L128=0,C128="Y",G128&gt;($G$1/$L$1*1.5)),"解绑橱窗绑定 ",""),"请去左表粘贴源数据"),"")</f>
        <v/>
      </c>
      <c r="AE128" s="9"/>
      <c r="AF128" s="9"/>
      <c r="AG128" s="9"/>
      <c r="AH128" s="9"/>
      <c r="AI128" s="17"/>
      <c r="AJ128" s="17"/>
      <c r="AK128" s="17"/>
    </row>
    <row r="129" spans="1:37">
      <c r="A129" s="5" t="str">
        <f>IFERROR(HLOOKUP(A$2,'2.源数据-产品分析-全商品'!A$6:A$1000,ROW()-1,0),"")</f>
        <v/>
      </c>
      <c r="B129" s="5" t="str">
        <f>IFERROR(HLOOKUP(B$2,'2.源数据-产品分析-全商品'!B$6:B$1000,ROW()-1,0),"")</f>
        <v/>
      </c>
      <c r="C129" s="5" t="str">
        <f>CLEAN(IFERROR(HLOOKUP(C$2,'2.源数据-产品分析-全商品'!C$6:C$1000,ROW()-1,0),""))</f>
        <v/>
      </c>
      <c r="D129" s="5" t="str">
        <f>IFERROR(HLOOKUP(D$2,'2.源数据-产品分析-全商品'!D$6:D$1000,ROW()-1,0),"")</f>
        <v/>
      </c>
      <c r="E129" s="5" t="str">
        <f>IFERROR(HLOOKUP(E$2,'2.源数据-产品分析-全商品'!E$6:E$1000,ROW()-1,0),"")</f>
        <v/>
      </c>
      <c r="F129" s="5" t="str">
        <f>IFERROR(VALUE(HLOOKUP(F$2,'2.源数据-产品分析-全商品'!F$6:F$1000,ROW()-1,0)),"")</f>
        <v/>
      </c>
      <c r="G129" s="5" t="str">
        <f>IFERROR(VALUE(HLOOKUP(G$2,'2.源数据-产品分析-全商品'!G$6:G$1000,ROW()-1,0)),"")</f>
        <v/>
      </c>
      <c r="H129" s="5" t="str">
        <f>IFERROR(HLOOKUP(H$2,'2.源数据-产品分析-全商品'!H$6:H$1000,ROW()-1,0),"")</f>
        <v/>
      </c>
      <c r="I129" s="5" t="str">
        <f>IFERROR(VALUE(HLOOKUP(I$2,'2.源数据-产品分析-全商品'!I$6:I$1000,ROW()-1,0)),"")</f>
        <v/>
      </c>
      <c r="J129" s="60" t="str">
        <f>IFERROR(IF($J$2="","",INDEX('产品报告-整理'!G:G,MATCH(产品建议!A129,'产品报告-整理'!A:A,0))),"")</f>
        <v/>
      </c>
      <c r="K129" s="5" t="str">
        <f>IFERROR(IF($K$2="","",VALUE(INDEX('产品报告-整理'!E:E,MATCH(产品建议!A129,'产品报告-整理'!A:A,0)))),0)</f>
        <v/>
      </c>
      <c r="L129" s="5" t="str">
        <f>IFERROR(VALUE(HLOOKUP(L$2,'2.源数据-产品分析-全商品'!J$6:J$1000,ROW()-1,0)),"")</f>
        <v/>
      </c>
      <c r="M129" s="5" t="str">
        <f>IFERROR(VALUE(HLOOKUP(M$2,'2.源数据-产品分析-全商品'!K$6:K$1000,ROW()-1,0)),"")</f>
        <v/>
      </c>
      <c r="N129" s="5" t="str">
        <f>IFERROR(HLOOKUP(N$2,'2.源数据-产品分析-全商品'!L$6:L$1000,ROW()-1,0),"")</f>
        <v/>
      </c>
      <c r="O129" s="5" t="str">
        <f>IF($O$2='产品报告-整理'!$K$1,IFERROR(INDEX('产品报告-整理'!S:S,MATCH(产品建议!A129,'产品报告-整理'!L:L,0)),""),(IFERROR(VALUE(HLOOKUP(O$2,'2.源数据-产品分析-全商品'!M$6:M$1000,ROW()-1,0)),"")))</f>
        <v/>
      </c>
      <c r="P129" s="5" t="str">
        <f>IF($P$2='产品报告-整理'!$V$1,IFERROR(INDEX('产品报告-整理'!AD:AD,MATCH(产品建议!A129,'产品报告-整理'!W:W,0)),""),(IFERROR(VALUE(HLOOKUP(P$2,'2.源数据-产品分析-全商品'!N$6:N$1000,ROW()-1,0)),"")))</f>
        <v/>
      </c>
      <c r="Q129" s="5" t="str">
        <f>IF($Q$2='产品报告-整理'!$AG$1,IFERROR(INDEX('产品报告-整理'!AO:AO,MATCH(产品建议!A129,'产品报告-整理'!AH:AH,0)),""),(IFERROR(VALUE(HLOOKUP(Q$2,'2.源数据-产品分析-全商品'!O$6:O$1000,ROW()-1,0)),"")))</f>
        <v/>
      </c>
      <c r="R129" s="5" t="str">
        <f>IF($R$2='产品报告-整理'!$AR$1,IFERROR(INDEX('产品报告-整理'!AZ:AZ,MATCH(产品建议!A129,'产品报告-整理'!AS:AS,0)),""),(IFERROR(VALUE(HLOOKUP(R$2,'2.源数据-产品分析-全商品'!P$6:P$1000,ROW()-1,0)),"")))</f>
        <v/>
      </c>
      <c r="S129" s="5" t="str">
        <f>IF($S$2='产品报告-整理'!$BC$1,IFERROR(INDEX('产品报告-整理'!BK:BK,MATCH(产品建议!A129,'产品报告-整理'!BD:BD,0)),""),(IFERROR(VALUE(HLOOKUP(S$2,'2.源数据-产品分析-全商品'!Q$6:Q$1000,ROW()-1,0)),"")))</f>
        <v/>
      </c>
      <c r="T129" s="5" t="str">
        <f>IFERROR(HLOOKUP("产品负责人",'2.源数据-产品分析-全商品'!R$6:R$1000,ROW()-1,0),"")</f>
        <v/>
      </c>
      <c r="U129" s="5" t="str">
        <f>IFERROR(VALUE(HLOOKUP(U$2,'2.源数据-产品分析-全商品'!S$6:S$1000,ROW()-1,0)),"")</f>
        <v/>
      </c>
      <c r="V129" s="5" t="str">
        <f>IFERROR(VALUE(HLOOKUP(V$2,'2.源数据-产品分析-全商品'!T$6:T$1000,ROW()-1,0)),"")</f>
        <v/>
      </c>
      <c r="W129" s="5" t="str">
        <f>IF(OR($A$3=""),"",IF(OR($W$2="优爆品"),(IF(COUNTIF('2-2.源数据-产品分析-优品'!A:A,产品建议!A129)&gt;0,"是","")&amp;IF(COUNTIF('2-3.源数据-产品分析-爆品'!A:A,产品建议!A129)&gt;0,"是","")),IF(OR($W$2="P4P点击量"),((IFERROR(INDEX('产品报告-整理'!D:D,MATCH(产品建议!A129,'产品报告-整理'!A:A,0)),""))),((IF(COUNTIF('2-2.源数据-产品分析-优品'!A:A,产品建议!A129)&gt;0,"是",""))))))</f>
        <v/>
      </c>
      <c r="X129" s="5" t="str">
        <f>IF(OR($A$3=""),"",IF(OR($W$2="优爆品"),((IFERROR(INDEX('产品报告-整理'!D:D,MATCH(产品建议!A129,'产品报告-整理'!A:A,0)),"")&amp;" → "&amp;(IFERROR(TEXT(INDEX('产品报告-整理'!D:D,MATCH(产品建议!A129,'产品报告-整理'!A:A,0))/G129,"0%"),"")))),IF(OR($W$2="P4P点击量"),((IF($W$2="P4P点击量",IFERROR(TEXT(W129/G129,"0%"),"")))),(((IF(COUNTIF('2-3.源数据-产品分析-爆品'!A:A,产品建议!A129)&gt;0,"是","")))))))</f>
        <v/>
      </c>
      <c r="Y129" s="9" t="str">
        <f>IF(AND($Y$2="直通车总消费",'产品报告-整理'!$BN$1="推荐广告"),IFERROR(INDEX('产品报告-整理'!H:H,MATCH(产品建议!A129,'产品报告-整理'!A:A,0)),0)+IFERROR(INDEX('产品报告-整理'!BV:BV,MATCH(产品建议!A129,'产品报告-整理'!BO:BO,0)),0),IFERROR(INDEX('产品报告-整理'!H:H,MATCH(产品建议!A129,'产品报告-整理'!A:A,0)),0))</f>
        <v/>
      </c>
      <c r="Z129" s="9" t="str">
        <f t="shared" si="6"/>
        <v/>
      </c>
      <c r="AA129" s="5" t="str">
        <f t="shared" si="4"/>
        <v/>
      </c>
      <c r="AB129" s="5" t="str">
        <f t="shared" si="5"/>
        <v/>
      </c>
      <c r="AC129" s="9"/>
      <c r="AD129" s="15" t="str">
        <f>IF($AD$1="  ",IFERROR(IF(AND(Y129="未推广",L129&gt;0),"加入P4P推广 ","")&amp;IF(AND(OR(W129="是",X129="是"),Y129=0),"优爆品加推广 ","")&amp;IF(AND(C129="N",L129&gt;0),"增加橱窗绑定 ","")&amp;IF(AND(OR(Z129&gt;$Z$1*4.5,AB129&gt;$AB$1*4.5),Y129&lt;&gt;0,Y129&gt;$AB$1*2,G129&gt;($G$1/$L$1)*1),"放弃P4P推广 ","")&amp;IF(AND(AB129&gt;$AB$1*1.2,AB129&lt;$AB$1*4.5,Y129&gt;0),"优化询盘成本 ","")&amp;IF(AND(Z129&gt;$Z$1*1.2,Z129&lt;$Z$1*4.5,Y129&gt;0),"优化商机成本 ","")&amp;IF(AND(Y129&lt;&gt;0,L129&gt;0,AB129&lt;$AB$1*1.2),"加大询盘获取 ","")&amp;IF(AND(Y129&lt;&gt;0,K129&gt;0,Z129&lt;$Z$1*1.2),"加大商机获取 ","")&amp;IF(AND(L129=0,C129="Y",G129&gt;($G$1/$L$1*1.5)),"解绑橱窗绑定 ",""),"请去左表粘贴源数据"),"")</f>
        <v/>
      </c>
      <c r="AE129" s="9"/>
      <c r="AF129" s="9"/>
      <c r="AG129" s="9"/>
      <c r="AH129" s="9"/>
      <c r="AI129" s="17"/>
      <c r="AJ129" s="17"/>
      <c r="AK129" s="17"/>
    </row>
    <row r="130" spans="1:37">
      <c r="A130" s="5" t="str">
        <f>IFERROR(HLOOKUP(A$2,'2.源数据-产品分析-全商品'!A$6:A$1000,ROW()-1,0),"")</f>
        <v/>
      </c>
      <c r="B130" s="5" t="str">
        <f>IFERROR(HLOOKUP(B$2,'2.源数据-产品分析-全商品'!B$6:B$1000,ROW()-1,0),"")</f>
        <v/>
      </c>
      <c r="C130" s="5" t="str">
        <f>CLEAN(IFERROR(HLOOKUP(C$2,'2.源数据-产品分析-全商品'!C$6:C$1000,ROW()-1,0),""))</f>
        <v/>
      </c>
      <c r="D130" s="5" t="str">
        <f>IFERROR(HLOOKUP(D$2,'2.源数据-产品分析-全商品'!D$6:D$1000,ROW()-1,0),"")</f>
        <v/>
      </c>
      <c r="E130" s="5" t="str">
        <f>IFERROR(HLOOKUP(E$2,'2.源数据-产品分析-全商品'!E$6:E$1000,ROW()-1,0),"")</f>
        <v/>
      </c>
      <c r="F130" s="5" t="str">
        <f>IFERROR(VALUE(HLOOKUP(F$2,'2.源数据-产品分析-全商品'!F$6:F$1000,ROW()-1,0)),"")</f>
        <v/>
      </c>
      <c r="G130" s="5" t="str">
        <f>IFERROR(VALUE(HLOOKUP(G$2,'2.源数据-产品分析-全商品'!G$6:G$1000,ROW()-1,0)),"")</f>
        <v/>
      </c>
      <c r="H130" s="5" t="str">
        <f>IFERROR(HLOOKUP(H$2,'2.源数据-产品分析-全商品'!H$6:H$1000,ROW()-1,0),"")</f>
        <v/>
      </c>
      <c r="I130" s="5" t="str">
        <f>IFERROR(VALUE(HLOOKUP(I$2,'2.源数据-产品分析-全商品'!I$6:I$1000,ROW()-1,0)),"")</f>
        <v/>
      </c>
      <c r="J130" s="60" t="str">
        <f>IFERROR(IF($J$2="","",INDEX('产品报告-整理'!G:G,MATCH(产品建议!A130,'产品报告-整理'!A:A,0))),"")</f>
        <v/>
      </c>
      <c r="K130" s="5" t="str">
        <f>IFERROR(IF($K$2="","",VALUE(INDEX('产品报告-整理'!E:E,MATCH(产品建议!A130,'产品报告-整理'!A:A,0)))),0)</f>
        <v/>
      </c>
      <c r="L130" s="5" t="str">
        <f>IFERROR(VALUE(HLOOKUP(L$2,'2.源数据-产品分析-全商品'!J$6:J$1000,ROW()-1,0)),"")</f>
        <v/>
      </c>
      <c r="M130" s="5" t="str">
        <f>IFERROR(VALUE(HLOOKUP(M$2,'2.源数据-产品分析-全商品'!K$6:K$1000,ROW()-1,0)),"")</f>
        <v/>
      </c>
      <c r="N130" s="5" t="str">
        <f>IFERROR(HLOOKUP(N$2,'2.源数据-产品分析-全商品'!L$6:L$1000,ROW()-1,0),"")</f>
        <v/>
      </c>
      <c r="O130" s="5" t="str">
        <f>IF($O$2='产品报告-整理'!$K$1,IFERROR(INDEX('产品报告-整理'!S:S,MATCH(产品建议!A130,'产品报告-整理'!L:L,0)),""),(IFERROR(VALUE(HLOOKUP(O$2,'2.源数据-产品分析-全商品'!M$6:M$1000,ROW()-1,0)),"")))</f>
        <v/>
      </c>
      <c r="P130" s="5" t="str">
        <f>IF($P$2='产品报告-整理'!$V$1,IFERROR(INDEX('产品报告-整理'!AD:AD,MATCH(产品建议!A130,'产品报告-整理'!W:W,0)),""),(IFERROR(VALUE(HLOOKUP(P$2,'2.源数据-产品分析-全商品'!N$6:N$1000,ROW()-1,0)),"")))</f>
        <v/>
      </c>
      <c r="Q130" s="5" t="str">
        <f>IF($Q$2='产品报告-整理'!$AG$1,IFERROR(INDEX('产品报告-整理'!AO:AO,MATCH(产品建议!A130,'产品报告-整理'!AH:AH,0)),""),(IFERROR(VALUE(HLOOKUP(Q$2,'2.源数据-产品分析-全商品'!O$6:O$1000,ROW()-1,0)),"")))</f>
        <v/>
      </c>
      <c r="R130" s="5" t="str">
        <f>IF($R$2='产品报告-整理'!$AR$1,IFERROR(INDEX('产品报告-整理'!AZ:AZ,MATCH(产品建议!A130,'产品报告-整理'!AS:AS,0)),""),(IFERROR(VALUE(HLOOKUP(R$2,'2.源数据-产品分析-全商品'!P$6:P$1000,ROW()-1,0)),"")))</f>
        <v/>
      </c>
      <c r="S130" s="5" t="str">
        <f>IF($S$2='产品报告-整理'!$BC$1,IFERROR(INDEX('产品报告-整理'!BK:BK,MATCH(产品建议!A130,'产品报告-整理'!BD:BD,0)),""),(IFERROR(VALUE(HLOOKUP(S$2,'2.源数据-产品分析-全商品'!Q$6:Q$1000,ROW()-1,0)),"")))</f>
        <v/>
      </c>
      <c r="T130" s="5" t="str">
        <f>IFERROR(HLOOKUP("产品负责人",'2.源数据-产品分析-全商品'!R$6:R$1000,ROW()-1,0),"")</f>
        <v/>
      </c>
      <c r="U130" s="5" t="str">
        <f>IFERROR(VALUE(HLOOKUP(U$2,'2.源数据-产品分析-全商品'!S$6:S$1000,ROW()-1,0)),"")</f>
        <v/>
      </c>
      <c r="V130" s="5" t="str">
        <f>IFERROR(VALUE(HLOOKUP(V$2,'2.源数据-产品分析-全商品'!T$6:T$1000,ROW()-1,0)),"")</f>
        <v/>
      </c>
      <c r="W130" s="5" t="str">
        <f>IF(OR($A$3=""),"",IF(OR($W$2="优爆品"),(IF(COUNTIF('2-2.源数据-产品分析-优品'!A:A,产品建议!A130)&gt;0,"是","")&amp;IF(COUNTIF('2-3.源数据-产品分析-爆品'!A:A,产品建议!A130)&gt;0,"是","")),IF(OR($W$2="P4P点击量"),((IFERROR(INDEX('产品报告-整理'!D:D,MATCH(产品建议!A130,'产品报告-整理'!A:A,0)),""))),((IF(COUNTIF('2-2.源数据-产品分析-优品'!A:A,产品建议!A130)&gt;0,"是",""))))))</f>
        <v/>
      </c>
      <c r="X130" s="5" t="str">
        <f>IF(OR($A$3=""),"",IF(OR($W$2="优爆品"),((IFERROR(INDEX('产品报告-整理'!D:D,MATCH(产品建议!A130,'产品报告-整理'!A:A,0)),"")&amp;" → "&amp;(IFERROR(TEXT(INDEX('产品报告-整理'!D:D,MATCH(产品建议!A130,'产品报告-整理'!A:A,0))/G130,"0%"),"")))),IF(OR($W$2="P4P点击量"),((IF($W$2="P4P点击量",IFERROR(TEXT(W130/G130,"0%"),"")))),(((IF(COUNTIF('2-3.源数据-产品分析-爆品'!A:A,产品建议!A130)&gt;0,"是","")))))))</f>
        <v/>
      </c>
      <c r="Y130" s="9" t="str">
        <f>IF(AND($Y$2="直通车总消费",'产品报告-整理'!$BN$1="推荐广告"),IFERROR(INDEX('产品报告-整理'!H:H,MATCH(产品建议!A130,'产品报告-整理'!A:A,0)),0)+IFERROR(INDEX('产品报告-整理'!BV:BV,MATCH(产品建议!A130,'产品报告-整理'!BO:BO,0)),0),IFERROR(INDEX('产品报告-整理'!H:H,MATCH(产品建议!A130,'产品报告-整理'!A:A,0)),0))</f>
        <v/>
      </c>
      <c r="Z130" s="9" t="str">
        <f t="shared" si="6"/>
        <v/>
      </c>
      <c r="AA130" s="5" t="str">
        <f t="shared" si="4"/>
        <v/>
      </c>
      <c r="AB130" s="5" t="str">
        <f t="shared" si="5"/>
        <v/>
      </c>
      <c r="AC130" s="9"/>
      <c r="AD130" s="15" t="str">
        <f>IF($AD$1="  ",IFERROR(IF(AND(Y130="未推广",L130&gt;0),"加入P4P推广 ","")&amp;IF(AND(OR(W130="是",X130="是"),Y130=0),"优爆品加推广 ","")&amp;IF(AND(C130="N",L130&gt;0),"增加橱窗绑定 ","")&amp;IF(AND(OR(Z130&gt;$Z$1*4.5,AB130&gt;$AB$1*4.5),Y130&lt;&gt;0,Y130&gt;$AB$1*2,G130&gt;($G$1/$L$1)*1),"放弃P4P推广 ","")&amp;IF(AND(AB130&gt;$AB$1*1.2,AB130&lt;$AB$1*4.5,Y130&gt;0),"优化询盘成本 ","")&amp;IF(AND(Z130&gt;$Z$1*1.2,Z130&lt;$Z$1*4.5,Y130&gt;0),"优化商机成本 ","")&amp;IF(AND(Y130&lt;&gt;0,L130&gt;0,AB130&lt;$AB$1*1.2),"加大询盘获取 ","")&amp;IF(AND(Y130&lt;&gt;0,K130&gt;0,Z130&lt;$Z$1*1.2),"加大商机获取 ","")&amp;IF(AND(L130=0,C130="Y",G130&gt;($G$1/$L$1*1.5)),"解绑橱窗绑定 ",""),"请去左表粘贴源数据"),"")</f>
        <v/>
      </c>
      <c r="AE130" s="9"/>
      <c r="AF130" s="9"/>
      <c r="AG130" s="9"/>
      <c r="AH130" s="9"/>
      <c r="AI130" s="17"/>
      <c r="AJ130" s="17"/>
      <c r="AK130" s="17"/>
    </row>
    <row r="131" spans="1:37">
      <c r="A131" s="5" t="str">
        <f>IFERROR(HLOOKUP(A$2,'2.源数据-产品分析-全商品'!A$6:A$1000,ROW()-1,0),"")</f>
        <v/>
      </c>
      <c r="B131" s="5" t="str">
        <f>IFERROR(HLOOKUP(B$2,'2.源数据-产品分析-全商品'!B$6:B$1000,ROW()-1,0),"")</f>
        <v/>
      </c>
      <c r="C131" s="5" t="str">
        <f>CLEAN(IFERROR(HLOOKUP(C$2,'2.源数据-产品分析-全商品'!C$6:C$1000,ROW()-1,0),""))</f>
        <v/>
      </c>
      <c r="D131" s="5" t="str">
        <f>IFERROR(HLOOKUP(D$2,'2.源数据-产品分析-全商品'!D$6:D$1000,ROW()-1,0),"")</f>
        <v/>
      </c>
      <c r="E131" s="5" t="str">
        <f>IFERROR(HLOOKUP(E$2,'2.源数据-产品分析-全商品'!E$6:E$1000,ROW()-1,0),"")</f>
        <v/>
      </c>
      <c r="F131" s="5" t="str">
        <f>IFERROR(VALUE(HLOOKUP(F$2,'2.源数据-产品分析-全商品'!F$6:F$1000,ROW()-1,0)),"")</f>
        <v/>
      </c>
      <c r="G131" s="5" t="str">
        <f>IFERROR(VALUE(HLOOKUP(G$2,'2.源数据-产品分析-全商品'!G$6:G$1000,ROW()-1,0)),"")</f>
        <v/>
      </c>
      <c r="H131" s="5" t="str">
        <f>IFERROR(HLOOKUP(H$2,'2.源数据-产品分析-全商品'!H$6:H$1000,ROW()-1,0),"")</f>
        <v/>
      </c>
      <c r="I131" s="5" t="str">
        <f>IFERROR(VALUE(HLOOKUP(I$2,'2.源数据-产品分析-全商品'!I$6:I$1000,ROW()-1,0)),"")</f>
        <v/>
      </c>
      <c r="J131" s="60" t="str">
        <f>IFERROR(IF($J$2="","",INDEX('产品报告-整理'!G:G,MATCH(产品建议!A131,'产品报告-整理'!A:A,0))),"")</f>
        <v/>
      </c>
      <c r="K131" s="5" t="str">
        <f>IFERROR(IF($K$2="","",VALUE(INDEX('产品报告-整理'!E:E,MATCH(产品建议!A131,'产品报告-整理'!A:A,0)))),0)</f>
        <v/>
      </c>
      <c r="L131" s="5" t="str">
        <f>IFERROR(VALUE(HLOOKUP(L$2,'2.源数据-产品分析-全商品'!J$6:J$1000,ROW()-1,0)),"")</f>
        <v/>
      </c>
      <c r="M131" s="5" t="str">
        <f>IFERROR(VALUE(HLOOKUP(M$2,'2.源数据-产品分析-全商品'!K$6:K$1000,ROW()-1,0)),"")</f>
        <v/>
      </c>
      <c r="N131" s="5" t="str">
        <f>IFERROR(HLOOKUP(N$2,'2.源数据-产品分析-全商品'!L$6:L$1000,ROW()-1,0),"")</f>
        <v/>
      </c>
      <c r="O131" s="5" t="str">
        <f>IF($O$2='产品报告-整理'!$K$1,IFERROR(INDEX('产品报告-整理'!S:S,MATCH(产品建议!A131,'产品报告-整理'!L:L,0)),""),(IFERROR(VALUE(HLOOKUP(O$2,'2.源数据-产品分析-全商品'!M$6:M$1000,ROW()-1,0)),"")))</f>
        <v/>
      </c>
      <c r="P131" s="5" t="str">
        <f>IF($P$2='产品报告-整理'!$V$1,IFERROR(INDEX('产品报告-整理'!AD:AD,MATCH(产品建议!A131,'产品报告-整理'!W:W,0)),""),(IFERROR(VALUE(HLOOKUP(P$2,'2.源数据-产品分析-全商品'!N$6:N$1000,ROW()-1,0)),"")))</f>
        <v/>
      </c>
      <c r="Q131" s="5" t="str">
        <f>IF($Q$2='产品报告-整理'!$AG$1,IFERROR(INDEX('产品报告-整理'!AO:AO,MATCH(产品建议!A131,'产品报告-整理'!AH:AH,0)),""),(IFERROR(VALUE(HLOOKUP(Q$2,'2.源数据-产品分析-全商品'!O$6:O$1000,ROW()-1,0)),"")))</f>
        <v/>
      </c>
      <c r="R131" s="5" t="str">
        <f>IF($R$2='产品报告-整理'!$AR$1,IFERROR(INDEX('产品报告-整理'!AZ:AZ,MATCH(产品建议!A131,'产品报告-整理'!AS:AS,0)),""),(IFERROR(VALUE(HLOOKUP(R$2,'2.源数据-产品分析-全商品'!P$6:P$1000,ROW()-1,0)),"")))</f>
        <v/>
      </c>
      <c r="S131" s="5" t="str">
        <f>IF($S$2='产品报告-整理'!$BC$1,IFERROR(INDEX('产品报告-整理'!BK:BK,MATCH(产品建议!A131,'产品报告-整理'!BD:BD,0)),""),(IFERROR(VALUE(HLOOKUP(S$2,'2.源数据-产品分析-全商品'!Q$6:Q$1000,ROW()-1,0)),"")))</f>
        <v/>
      </c>
      <c r="T131" s="5" t="str">
        <f>IFERROR(HLOOKUP("产品负责人",'2.源数据-产品分析-全商品'!R$6:R$1000,ROW()-1,0),"")</f>
        <v/>
      </c>
      <c r="U131" s="5" t="str">
        <f>IFERROR(VALUE(HLOOKUP(U$2,'2.源数据-产品分析-全商品'!S$6:S$1000,ROW()-1,0)),"")</f>
        <v/>
      </c>
      <c r="V131" s="5" t="str">
        <f>IFERROR(VALUE(HLOOKUP(V$2,'2.源数据-产品分析-全商品'!T$6:T$1000,ROW()-1,0)),"")</f>
        <v/>
      </c>
      <c r="W131" s="5" t="str">
        <f>IF(OR($A$3=""),"",IF(OR($W$2="优爆品"),(IF(COUNTIF('2-2.源数据-产品分析-优品'!A:A,产品建议!A131)&gt;0,"是","")&amp;IF(COUNTIF('2-3.源数据-产品分析-爆品'!A:A,产品建议!A131)&gt;0,"是","")),IF(OR($W$2="P4P点击量"),((IFERROR(INDEX('产品报告-整理'!D:D,MATCH(产品建议!A131,'产品报告-整理'!A:A,0)),""))),((IF(COUNTIF('2-2.源数据-产品分析-优品'!A:A,产品建议!A131)&gt;0,"是",""))))))</f>
        <v/>
      </c>
      <c r="X131" s="5" t="str">
        <f>IF(OR($A$3=""),"",IF(OR($W$2="优爆品"),((IFERROR(INDEX('产品报告-整理'!D:D,MATCH(产品建议!A131,'产品报告-整理'!A:A,0)),"")&amp;" → "&amp;(IFERROR(TEXT(INDEX('产品报告-整理'!D:D,MATCH(产品建议!A131,'产品报告-整理'!A:A,0))/G131,"0%"),"")))),IF(OR($W$2="P4P点击量"),((IF($W$2="P4P点击量",IFERROR(TEXT(W131/G131,"0%"),"")))),(((IF(COUNTIF('2-3.源数据-产品分析-爆品'!A:A,产品建议!A131)&gt;0,"是","")))))))</f>
        <v/>
      </c>
      <c r="Y131" s="9" t="str">
        <f>IF(AND($Y$2="直通车总消费",'产品报告-整理'!$BN$1="推荐广告"),IFERROR(INDEX('产品报告-整理'!H:H,MATCH(产品建议!A131,'产品报告-整理'!A:A,0)),0)+IFERROR(INDEX('产品报告-整理'!BV:BV,MATCH(产品建议!A131,'产品报告-整理'!BO:BO,0)),0),IFERROR(INDEX('产品报告-整理'!H:H,MATCH(产品建议!A131,'产品报告-整理'!A:A,0)),0))</f>
        <v/>
      </c>
      <c r="Z131" s="9" t="str">
        <f t="shared" si="6"/>
        <v/>
      </c>
      <c r="AA131" s="5" t="str">
        <f t="shared" ref="AA131:AA194" si="7">IFERROR(VALUE(Y131/L131),"")</f>
        <v/>
      </c>
      <c r="AB131" s="5" t="str">
        <f t="shared" ref="AB131:AB194" si="8">IF(AND($AB$2="总询盘人数成本",$S$2="TM咨询人数 "),IFERROR(ROUND(Y131/(M131+S131),2),""),IFERROR(ROUND(Y131/M131,2),""))</f>
        <v/>
      </c>
      <c r="AC131" s="9"/>
      <c r="AD131" s="15" t="str">
        <f>IF($AD$1="  ",IFERROR(IF(AND(Y131="未推广",L131&gt;0),"加入P4P推广 ","")&amp;IF(AND(OR(W131="是",X131="是"),Y131=0),"优爆品加推广 ","")&amp;IF(AND(C131="N",L131&gt;0),"增加橱窗绑定 ","")&amp;IF(AND(OR(Z131&gt;$Z$1*4.5,AB131&gt;$AB$1*4.5),Y131&lt;&gt;0,Y131&gt;$AB$1*2,G131&gt;($G$1/$L$1)*1),"放弃P4P推广 ","")&amp;IF(AND(AB131&gt;$AB$1*1.2,AB131&lt;$AB$1*4.5,Y131&gt;0),"优化询盘成本 ","")&amp;IF(AND(Z131&gt;$Z$1*1.2,Z131&lt;$Z$1*4.5,Y131&gt;0),"优化商机成本 ","")&amp;IF(AND(Y131&lt;&gt;0,L131&gt;0,AB131&lt;$AB$1*1.2),"加大询盘获取 ","")&amp;IF(AND(Y131&lt;&gt;0,K131&gt;0,Z131&lt;$Z$1*1.2),"加大商机获取 ","")&amp;IF(AND(L131=0,C131="Y",G131&gt;($G$1/$L$1*1.5)),"解绑橱窗绑定 ",""),"请去左表粘贴源数据"),"")</f>
        <v/>
      </c>
      <c r="AE131" s="9"/>
      <c r="AF131" s="9"/>
      <c r="AG131" s="9"/>
      <c r="AH131" s="9"/>
      <c r="AI131" s="17"/>
      <c r="AJ131" s="17"/>
      <c r="AK131" s="17"/>
    </row>
    <row r="132" spans="1:37">
      <c r="A132" s="5" t="str">
        <f>IFERROR(HLOOKUP(A$2,'2.源数据-产品分析-全商品'!A$6:A$1000,ROW()-1,0),"")</f>
        <v/>
      </c>
      <c r="B132" s="5" t="str">
        <f>IFERROR(HLOOKUP(B$2,'2.源数据-产品分析-全商品'!B$6:B$1000,ROW()-1,0),"")</f>
        <v/>
      </c>
      <c r="C132" s="5" t="str">
        <f>CLEAN(IFERROR(HLOOKUP(C$2,'2.源数据-产品分析-全商品'!C$6:C$1000,ROW()-1,0),""))</f>
        <v/>
      </c>
      <c r="D132" s="5" t="str">
        <f>IFERROR(HLOOKUP(D$2,'2.源数据-产品分析-全商品'!D$6:D$1000,ROW()-1,0),"")</f>
        <v/>
      </c>
      <c r="E132" s="5" t="str">
        <f>IFERROR(HLOOKUP(E$2,'2.源数据-产品分析-全商品'!E$6:E$1000,ROW()-1,0),"")</f>
        <v/>
      </c>
      <c r="F132" s="5" t="str">
        <f>IFERROR(VALUE(HLOOKUP(F$2,'2.源数据-产品分析-全商品'!F$6:F$1000,ROW()-1,0)),"")</f>
        <v/>
      </c>
      <c r="G132" s="5" t="str">
        <f>IFERROR(VALUE(HLOOKUP(G$2,'2.源数据-产品分析-全商品'!G$6:G$1000,ROW()-1,0)),"")</f>
        <v/>
      </c>
      <c r="H132" s="5" t="str">
        <f>IFERROR(HLOOKUP(H$2,'2.源数据-产品分析-全商品'!H$6:H$1000,ROW()-1,0),"")</f>
        <v/>
      </c>
      <c r="I132" s="5" t="str">
        <f>IFERROR(VALUE(HLOOKUP(I$2,'2.源数据-产品分析-全商品'!I$6:I$1000,ROW()-1,0)),"")</f>
        <v/>
      </c>
      <c r="J132" s="60" t="str">
        <f>IFERROR(IF($J$2="","",INDEX('产品报告-整理'!G:G,MATCH(产品建议!A132,'产品报告-整理'!A:A,0))),"")</f>
        <v/>
      </c>
      <c r="K132" s="5" t="str">
        <f>IFERROR(IF($K$2="","",VALUE(INDEX('产品报告-整理'!E:E,MATCH(产品建议!A132,'产品报告-整理'!A:A,0)))),0)</f>
        <v/>
      </c>
      <c r="L132" s="5" t="str">
        <f>IFERROR(VALUE(HLOOKUP(L$2,'2.源数据-产品分析-全商品'!J$6:J$1000,ROW()-1,0)),"")</f>
        <v/>
      </c>
      <c r="M132" s="5" t="str">
        <f>IFERROR(VALUE(HLOOKUP(M$2,'2.源数据-产品分析-全商品'!K$6:K$1000,ROW()-1,0)),"")</f>
        <v/>
      </c>
      <c r="N132" s="5" t="str">
        <f>IFERROR(HLOOKUP(N$2,'2.源数据-产品分析-全商品'!L$6:L$1000,ROW()-1,0),"")</f>
        <v/>
      </c>
      <c r="O132" s="5" t="str">
        <f>IF($O$2='产品报告-整理'!$K$1,IFERROR(INDEX('产品报告-整理'!S:S,MATCH(产品建议!A132,'产品报告-整理'!L:L,0)),""),(IFERROR(VALUE(HLOOKUP(O$2,'2.源数据-产品分析-全商品'!M$6:M$1000,ROW()-1,0)),"")))</f>
        <v/>
      </c>
      <c r="P132" s="5" t="str">
        <f>IF($P$2='产品报告-整理'!$V$1,IFERROR(INDEX('产品报告-整理'!AD:AD,MATCH(产品建议!A132,'产品报告-整理'!W:W,0)),""),(IFERROR(VALUE(HLOOKUP(P$2,'2.源数据-产品分析-全商品'!N$6:N$1000,ROW()-1,0)),"")))</f>
        <v/>
      </c>
      <c r="Q132" s="5" t="str">
        <f>IF($Q$2='产品报告-整理'!$AG$1,IFERROR(INDEX('产品报告-整理'!AO:AO,MATCH(产品建议!A132,'产品报告-整理'!AH:AH,0)),""),(IFERROR(VALUE(HLOOKUP(Q$2,'2.源数据-产品分析-全商品'!O$6:O$1000,ROW()-1,0)),"")))</f>
        <v/>
      </c>
      <c r="R132" s="5" t="str">
        <f>IF($R$2='产品报告-整理'!$AR$1,IFERROR(INDEX('产品报告-整理'!AZ:AZ,MATCH(产品建议!A132,'产品报告-整理'!AS:AS,0)),""),(IFERROR(VALUE(HLOOKUP(R$2,'2.源数据-产品分析-全商品'!P$6:P$1000,ROW()-1,0)),"")))</f>
        <v/>
      </c>
      <c r="S132" s="5" t="str">
        <f>IF($S$2='产品报告-整理'!$BC$1,IFERROR(INDEX('产品报告-整理'!BK:BK,MATCH(产品建议!A132,'产品报告-整理'!BD:BD,0)),""),(IFERROR(VALUE(HLOOKUP(S$2,'2.源数据-产品分析-全商品'!Q$6:Q$1000,ROW()-1,0)),"")))</f>
        <v/>
      </c>
      <c r="T132" s="5" t="str">
        <f>IFERROR(HLOOKUP("产品负责人",'2.源数据-产品分析-全商品'!R$6:R$1000,ROW()-1,0),"")</f>
        <v/>
      </c>
      <c r="U132" s="5" t="str">
        <f>IFERROR(VALUE(HLOOKUP(U$2,'2.源数据-产品分析-全商品'!S$6:S$1000,ROW()-1,0)),"")</f>
        <v/>
      </c>
      <c r="V132" s="5" t="str">
        <f>IFERROR(VALUE(HLOOKUP(V$2,'2.源数据-产品分析-全商品'!T$6:T$1000,ROW()-1,0)),"")</f>
        <v/>
      </c>
      <c r="W132" s="5" t="str">
        <f>IF(OR($A$3=""),"",IF(OR($W$2="优爆品"),(IF(COUNTIF('2-2.源数据-产品分析-优品'!A:A,产品建议!A132)&gt;0,"是","")&amp;IF(COUNTIF('2-3.源数据-产品分析-爆品'!A:A,产品建议!A132)&gt;0,"是","")),IF(OR($W$2="P4P点击量"),((IFERROR(INDEX('产品报告-整理'!D:D,MATCH(产品建议!A132,'产品报告-整理'!A:A,0)),""))),((IF(COUNTIF('2-2.源数据-产品分析-优品'!A:A,产品建议!A132)&gt;0,"是",""))))))</f>
        <v/>
      </c>
      <c r="X132" s="5" t="str">
        <f>IF(OR($A$3=""),"",IF(OR($W$2="优爆品"),((IFERROR(INDEX('产品报告-整理'!D:D,MATCH(产品建议!A132,'产品报告-整理'!A:A,0)),"")&amp;" → "&amp;(IFERROR(TEXT(INDEX('产品报告-整理'!D:D,MATCH(产品建议!A132,'产品报告-整理'!A:A,0))/G132,"0%"),"")))),IF(OR($W$2="P4P点击量"),((IF($W$2="P4P点击量",IFERROR(TEXT(W132/G132,"0%"),"")))),(((IF(COUNTIF('2-3.源数据-产品分析-爆品'!A:A,产品建议!A132)&gt;0,"是","")))))))</f>
        <v/>
      </c>
      <c r="Y132" s="9" t="str">
        <f>IF(AND($Y$2="直通车总消费",'产品报告-整理'!$BN$1="推荐广告"),IFERROR(INDEX('产品报告-整理'!H:H,MATCH(产品建议!A132,'产品报告-整理'!A:A,0)),0)+IFERROR(INDEX('产品报告-整理'!BV:BV,MATCH(产品建议!A132,'产品报告-整理'!BO:BO,0)),0),IFERROR(INDEX('产品报告-整理'!H:H,MATCH(产品建议!A132,'产品报告-整理'!A:A,0)),0))</f>
        <v/>
      </c>
      <c r="Z132" s="9" t="str">
        <f t="shared" ref="Z132:Z195" si="9">IFERROR(VALUE(ROUND((Y132/K132),2)),"")</f>
        <v/>
      </c>
      <c r="AA132" s="5" t="str">
        <f t="shared" si="7"/>
        <v/>
      </c>
      <c r="AB132" s="5" t="str">
        <f t="shared" si="8"/>
        <v/>
      </c>
      <c r="AC132" s="9"/>
      <c r="AD132" s="15" t="str">
        <f>IF($AD$1="  ",IFERROR(IF(AND(Y132="未推广",L132&gt;0),"加入P4P推广 ","")&amp;IF(AND(OR(W132="是",X132="是"),Y132=0),"优爆品加推广 ","")&amp;IF(AND(C132="N",L132&gt;0),"增加橱窗绑定 ","")&amp;IF(AND(OR(Z132&gt;$Z$1*4.5,AB132&gt;$AB$1*4.5),Y132&lt;&gt;0,Y132&gt;$AB$1*2,G132&gt;($G$1/$L$1)*1),"放弃P4P推广 ","")&amp;IF(AND(AB132&gt;$AB$1*1.2,AB132&lt;$AB$1*4.5,Y132&gt;0),"优化询盘成本 ","")&amp;IF(AND(Z132&gt;$Z$1*1.2,Z132&lt;$Z$1*4.5,Y132&gt;0),"优化商机成本 ","")&amp;IF(AND(Y132&lt;&gt;0,L132&gt;0,AB132&lt;$AB$1*1.2),"加大询盘获取 ","")&amp;IF(AND(Y132&lt;&gt;0,K132&gt;0,Z132&lt;$Z$1*1.2),"加大商机获取 ","")&amp;IF(AND(L132=0,C132="Y",G132&gt;($G$1/$L$1*1.5)),"解绑橱窗绑定 ",""),"请去左表粘贴源数据"),"")</f>
        <v/>
      </c>
      <c r="AE132" s="9"/>
      <c r="AF132" s="9"/>
      <c r="AG132" s="9"/>
      <c r="AH132" s="9"/>
      <c r="AI132" s="17"/>
      <c r="AJ132" s="17"/>
      <c r="AK132" s="17"/>
    </row>
    <row r="133" spans="1:37">
      <c r="A133" s="5" t="str">
        <f>IFERROR(HLOOKUP(A$2,'2.源数据-产品分析-全商品'!A$6:A$1000,ROW()-1,0),"")</f>
        <v/>
      </c>
      <c r="B133" s="5" t="str">
        <f>IFERROR(HLOOKUP(B$2,'2.源数据-产品分析-全商品'!B$6:B$1000,ROW()-1,0),"")</f>
        <v/>
      </c>
      <c r="C133" s="5" t="str">
        <f>CLEAN(IFERROR(HLOOKUP(C$2,'2.源数据-产品分析-全商品'!C$6:C$1000,ROW()-1,0),""))</f>
        <v/>
      </c>
      <c r="D133" s="5" t="str">
        <f>IFERROR(HLOOKUP(D$2,'2.源数据-产品分析-全商品'!D$6:D$1000,ROW()-1,0),"")</f>
        <v/>
      </c>
      <c r="E133" s="5" t="str">
        <f>IFERROR(HLOOKUP(E$2,'2.源数据-产品分析-全商品'!E$6:E$1000,ROW()-1,0),"")</f>
        <v/>
      </c>
      <c r="F133" s="5" t="str">
        <f>IFERROR(VALUE(HLOOKUP(F$2,'2.源数据-产品分析-全商品'!F$6:F$1000,ROW()-1,0)),"")</f>
        <v/>
      </c>
      <c r="G133" s="5" t="str">
        <f>IFERROR(VALUE(HLOOKUP(G$2,'2.源数据-产品分析-全商品'!G$6:G$1000,ROW()-1,0)),"")</f>
        <v/>
      </c>
      <c r="H133" s="5" t="str">
        <f>IFERROR(HLOOKUP(H$2,'2.源数据-产品分析-全商品'!H$6:H$1000,ROW()-1,0),"")</f>
        <v/>
      </c>
      <c r="I133" s="5" t="str">
        <f>IFERROR(VALUE(HLOOKUP(I$2,'2.源数据-产品分析-全商品'!I$6:I$1000,ROW()-1,0)),"")</f>
        <v/>
      </c>
      <c r="J133" s="60" t="str">
        <f>IFERROR(IF($J$2="","",INDEX('产品报告-整理'!G:G,MATCH(产品建议!A133,'产品报告-整理'!A:A,0))),"")</f>
        <v/>
      </c>
      <c r="K133" s="5" t="str">
        <f>IFERROR(IF($K$2="","",VALUE(INDEX('产品报告-整理'!E:E,MATCH(产品建议!A133,'产品报告-整理'!A:A,0)))),0)</f>
        <v/>
      </c>
      <c r="L133" s="5" t="str">
        <f>IFERROR(VALUE(HLOOKUP(L$2,'2.源数据-产品分析-全商品'!J$6:J$1000,ROW()-1,0)),"")</f>
        <v/>
      </c>
      <c r="M133" s="5" t="str">
        <f>IFERROR(VALUE(HLOOKUP(M$2,'2.源数据-产品分析-全商品'!K$6:K$1000,ROW()-1,0)),"")</f>
        <v/>
      </c>
      <c r="N133" s="5" t="str">
        <f>IFERROR(HLOOKUP(N$2,'2.源数据-产品分析-全商品'!L$6:L$1000,ROW()-1,0),"")</f>
        <v/>
      </c>
      <c r="O133" s="5" t="str">
        <f>IF($O$2='产品报告-整理'!$K$1,IFERROR(INDEX('产品报告-整理'!S:S,MATCH(产品建议!A133,'产品报告-整理'!L:L,0)),""),(IFERROR(VALUE(HLOOKUP(O$2,'2.源数据-产品分析-全商品'!M$6:M$1000,ROW()-1,0)),"")))</f>
        <v/>
      </c>
      <c r="P133" s="5" t="str">
        <f>IF($P$2='产品报告-整理'!$V$1,IFERROR(INDEX('产品报告-整理'!AD:AD,MATCH(产品建议!A133,'产品报告-整理'!W:W,0)),""),(IFERROR(VALUE(HLOOKUP(P$2,'2.源数据-产品分析-全商品'!N$6:N$1000,ROW()-1,0)),"")))</f>
        <v/>
      </c>
      <c r="Q133" s="5" t="str">
        <f>IF($Q$2='产品报告-整理'!$AG$1,IFERROR(INDEX('产品报告-整理'!AO:AO,MATCH(产品建议!A133,'产品报告-整理'!AH:AH,0)),""),(IFERROR(VALUE(HLOOKUP(Q$2,'2.源数据-产品分析-全商品'!O$6:O$1000,ROW()-1,0)),"")))</f>
        <v/>
      </c>
      <c r="R133" s="5" t="str">
        <f>IF($R$2='产品报告-整理'!$AR$1,IFERROR(INDEX('产品报告-整理'!AZ:AZ,MATCH(产品建议!A133,'产品报告-整理'!AS:AS,0)),""),(IFERROR(VALUE(HLOOKUP(R$2,'2.源数据-产品分析-全商品'!P$6:P$1000,ROW()-1,0)),"")))</f>
        <v/>
      </c>
      <c r="S133" s="5" t="str">
        <f>IF($S$2='产品报告-整理'!$BC$1,IFERROR(INDEX('产品报告-整理'!BK:BK,MATCH(产品建议!A133,'产品报告-整理'!BD:BD,0)),""),(IFERROR(VALUE(HLOOKUP(S$2,'2.源数据-产品分析-全商品'!Q$6:Q$1000,ROW()-1,0)),"")))</f>
        <v/>
      </c>
      <c r="T133" s="5" t="str">
        <f>IFERROR(HLOOKUP("产品负责人",'2.源数据-产品分析-全商品'!R$6:R$1000,ROW()-1,0),"")</f>
        <v/>
      </c>
      <c r="U133" s="5" t="str">
        <f>IFERROR(VALUE(HLOOKUP(U$2,'2.源数据-产品分析-全商品'!S$6:S$1000,ROW()-1,0)),"")</f>
        <v/>
      </c>
      <c r="V133" s="5" t="str">
        <f>IFERROR(VALUE(HLOOKUP(V$2,'2.源数据-产品分析-全商品'!T$6:T$1000,ROW()-1,0)),"")</f>
        <v/>
      </c>
      <c r="W133" s="5" t="str">
        <f>IF(OR($A$3=""),"",IF(OR($W$2="优爆品"),(IF(COUNTIF('2-2.源数据-产品分析-优品'!A:A,产品建议!A133)&gt;0,"是","")&amp;IF(COUNTIF('2-3.源数据-产品分析-爆品'!A:A,产品建议!A133)&gt;0,"是","")),IF(OR($W$2="P4P点击量"),((IFERROR(INDEX('产品报告-整理'!D:D,MATCH(产品建议!A133,'产品报告-整理'!A:A,0)),""))),((IF(COUNTIF('2-2.源数据-产品分析-优品'!A:A,产品建议!A133)&gt;0,"是",""))))))</f>
        <v/>
      </c>
      <c r="X133" s="5" t="str">
        <f>IF(OR($A$3=""),"",IF(OR($W$2="优爆品"),((IFERROR(INDEX('产品报告-整理'!D:D,MATCH(产品建议!A133,'产品报告-整理'!A:A,0)),"")&amp;" → "&amp;(IFERROR(TEXT(INDEX('产品报告-整理'!D:D,MATCH(产品建议!A133,'产品报告-整理'!A:A,0))/G133,"0%"),"")))),IF(OR($W$2="P4P点击量"),((IF($W$2="P4P点击量",IFERROR(TEXT(W133/G133,"0%"),"")))),(((IF(COUNTIF('2-3.源数据-产品分析-爆品'!A:A,产品建议!A133)&gt;0,"是","")))))))</f>
        <v/>
      </c>
      <c r="Y133" s="9" t="str">
        <f>IF(AND($Y$2="直通车总消费",'产品报告-整理'!$BN$1="推荐广告"),IFERROR(INDEX('产品报告-整理'!H:H,MATCH(产品建议!A133,'产品报告-整理'!A:A,0)),0)+IFERROR(INDEX('产品报告-整理'!BV:BV,MATCH(产品建议!A133,'产品报告-整理'!BO:BO,0)),0),IFERROR(INDEX('产品报告-整理'!H:H,MATCH(产品建议!A133,'产品报告-整理'!A:A,0)),0))</f>
        <v/>
      </c>
      <c r="Z133" s="9" t="str">
        <f t="shared" si="9"/>
        <v/>
      </c>
      <c r="AA133" s="5" t="str">
        <f t="shared" si="7"/>
        <v/>
      </c>
      <c r="AB133" s="5" t="str">
        <f t="shared" si="8"/>
        <v/>
      </c>
      <c r="AC133" s="9"/>
      <c r="AD133" s="15" t="str">
        <f>IF($AD$1="  ",IFERROR(IF(AND(Y133="未推广",L133&gt;0),"加入P4P推广 ","")&amp;IF(AND(OR(W133="是",X133="是"),Y133=0),"优爆品加推广 ","")&amp;IF(AND(C133="N",L133&gt;0),"增加橱窗绑定 ","")&amp;IF(AND(OR(Z133&gt;$Z$1*4.5,AB133&gt;$AB$1*4.5),Y133&lt;&gt;0,Y133&gt;$AB$1*2,G133&gt;($G$1/$L$1)*1),"放弃P4P推广 ","")&amp;IF(AND(AB133&gt;$AB$1*1.2,AB133&lt;$AB$1*4.5,Y133&gt;0),"优化询盘成本 ","")&amp;IF(AND(Z133&gt;$Z$1*1.2,Z133&lt;$Z$1*4.5,Y133&gt;0),"优化商机成本 ","")&amp;IF(AND(Y133&lt;&gt;0,L133&gt;0,AB133&lt;$AB$1*1.2),"加大询盘获取 ","")&amp;IF(AND(Y133&lt;&gt;0,K133&gt;0,Z133&lt;$Z$1*1.2),"加大商机获取 ","")&amp;IF(AND(L133=0,C133="Y",G133&gt;($G$1/$L$1*1.5)),"解绑橱窗绑定 ",""),"请去左表粘贴源数据"),"")</f>
        <v/>
      </c>
      <c r="AE133" s="9"/>
      <c r="AF133" s="9"/>
      <c r="AG133" s="9"/>
      <c r="AH133" s="9"/>
      <c r="AI133" s="17"/>
      <c r="AJ133" s="17"/>
      <c r="AK133" s="17"/>
    </row>
    <row r="134" spans="1:37">
      <c r="A134" s="5" t="str">
        <f>IFERROR(HLOOKUP(A$2,'2.源数据-产品分析-全商品'!A$6:A$1000,ROW()-1,0),"")</f>
        <v/>
      </c>
      <c r="B134" s="5" t="str">
        <f>IFERROR(HLOOKUP(B$2,'2.源数据-产品分析-全商品'!B$6:B$1000,ROW()-1,0),"")</f>
        <v/>
      </c>
      <c r="C134" s="5" t="str">
        <f>CLEAN(IFERROR(HLOOKUP(C$2,'2.源数据-产品分析-全商品'!C$6:C$1000,ROW()-1,0),""))</f>
        <v/>
      </c>
      <c r="D134" s="5" t="str">
        <f>IFERROR(HLOOKUP(D$2,'2.源数据-产品分析-全商品'!D$6:D$1000,ROW()-1,0),"")</f>
        <v/>
      </c>
      <c r="E134" s="5" t="str">
        <f>IFERROR(HLOOKUP(E$2,'2.源数据-产品分析-全商品'!E$6:E$1000,ROW()-1,0),"")</f>
        <v/>
      </c>
      <c r="F134" s="5" t="str">
        <f>IFERROR(VALUE(HLOOKUP(F$2,'2.源数据-产品分析-全商品'!F$6:F$1000,ROW()-1,0)),"")</f>
        <v/>
      </c>
      <c r="G134" s="5" t="str">
        <f>IFERROR(VALUE(HLOOKUP(G$2,'2.源数据-产品分析-全商品'!G$6:G$1000,ROW()-1,0)),"")</f>
        <v/>
      </c>
      <c r="H134" s="5" t="str">
        <f>IFERROR(HLOOKUP(H$2,'2.源数据-产品分析-全商品'!H$6:H$1000,ROW()-1,0),"")</f>
        <v/>
      </c>
      <c r="I134" s="5" t="str">
        <f>IFERROR(VALUE(HLOOKUP(I$2,'2.源数据-产品分析-全商品'!I$6:I$1000,ROW()-1,0)),"")</f>
        <v/>
      </c>
      <c r="J134" s="60" t="str">
        <f>IFERROR(IF($J$2="","",INDEX('产品报告-整理'!G:G,MATCH(产品建议!A134,'产品报告-整理'!A:A,0))),"")</f>
        <v/>
      </c>
      <c r="K134" s="5" t="str">
        <f>IFERROR(IF($K$2="","",VALUE(INDEX('产品报告-整理'!E:E,MATCH(产品建议!A134,'产品报告-整理'!A:A,0)))),0)</f>
        <v/>
      </c>
      <c r="L134" s="5" t="str">
        <f>IFERROR(VALUE(HLOOKUP(L$2,'2.源数据-产品分析-全商品'!J$6:J$1000,ROW()-1,0)),"")</f>
        <v/>
      </c>
      <c r="M134" s="5" t="str">
        <f>IFERROR(VALUE(HLOOKUP(M$2,'2.源数据-产品分析-全商品'!K$6:K$1000,ROW()-1,0)),"")</f>
        <v/>
      </c>
      <c r="N134" s="5" t="str">
        <f>IFERROR(HLOOKUP(N$2,'2.源数据-产品分析-全商品'!L$6:L$1000,ROW()-1,0),"")</f>
        <v/>
      </c>
      <c r="O134" s="5" t="str">
        <f>IF($O$2='产品报告-整理'!$K$1,IFERROR(INDEX('产品报告-整理'!S:S,MATCH(产品建议!A134,'产品报告-整理'!L:L,0)),""),(IFERROR(VALUE(HLOOKUP(O$2,'2.源数据-产品分析-全商品'!M$6:M$1000,ROW()-1,0)),"")))</f>
        <v/>
      </c>
      <c r="P134" s="5" t="str">
        <f>IF($P$2='产品报告-整理'!$V$1,IFERROR(INDEX('产品报告-整理'!AD:AD,MATCH(产品建议!A134,'产品报告-整理'!W:W,0)),""),(IFERROR(VALUE(HLOOKUP(P$2,'2.源数据-产品分析-全商品'!N$6:N$1000,ROW()-1,0)),"")))</f>
        <v/>
      </c>
      <c r="Q134" s="5" t="str">
        <f>IF($Q$2='产品报告-整理'!$AG$1,IFERROR(INDEX('产品报告-整理'!AO:AO,MATCH(产品建议!A134,'产品报告-整理'!AH:AH,0)),""),(IFERROR(VALUE(HLOOKUP(Q$2,'2.源数据-产品分析-全商品'!O$6:O$1000,ROW()-1,0)),"")))</f>
        <v/>
      </c>
      <c r="R134" s="5" t="str">
        <f>IF($R$2='产品报告-整理'!$AR$1,IFERROR(INDEX('产品报告-整理'!AZ:AZ,MATCH(产品建议!A134,'产品报告-整理'!AS:AS,0)),""),(IFERROR(VALUE(HLOOKUP(R$2,'2.源数据-产品分析-全商品'!P$6:P$1000,ROW()-1,0)),"")))</f>
        <v/>
      </c>
      <c r="S134" s="5" t="str">
        <f>IF($S$2='产品报告-整理'!$BC$1,IFERROR(INDEX('产品报告-整理'!BK:BK,MATCH(产品建议!A134,'产品报告-整理'!BD:BD,0)),""),(IFERROR(VALUE(HLOOKUP(S$2,'2.源数据-产品分析-全商品'!Q$6:Q$1000,ROW()-1,0)),"")))</f>
        <v/>
      </c>
      <c r="T134" s="5" t="str">
        <f>IFERROR(HLOOKUP("产品负责人",'2.源数据-产品分析-全商品'!R$6:R$1000,ROW()-1,0),"")</f>
        <v/>
      </c>
      <c r="U134" s="5" t="str">
        <f>IFERROR(VALUE(HLOOKUP(U$2,'2.源数据-产品分析-全商品'!S$6:S$1000,ROW()-1,0)),"")</f>
        <v/>
      </c>
      <c r="V134" s="5" t="str">
        <f>IFERROR(VALUE(HLOOKUP(V$2,'2.源数据-产品分析-全商品'!T$6:T$1000,ROW()-1,0)),"")</f>
        <v/>
      </c>
      <c r="W134" s="5" t="str">
        <f>IF(OR($A$3=""),"",IF(OR($W$2="优爆品"),(IF(COUNTIF('2-2.源数据-产品分析-优品'!A:A,产品建议!A134)&gt;0,"是","")&amp;IF(COUNTIF('2-3.源数据-产品分析-爆品'!A:A,产品建议!A134)&gt;0,"是","")),IF(OR($W$2="P4P点击量"),((IFERROR(INDEX('产品报告-整理'!D:D,MATCH(产品建议!A134,'产品报告-整理'!A:A,0)),""))),((IF(COUNTIF('2-2.源数据-产品分析-优品'!A:A,产品建议!A134)&gt;0,"是",""))))))</f>
        <v/>
      </c>
      <c r="X134" s="5" t="str">
        <f>IF(OR($A$3=""),"",IF(OR($W$2="优爆品"),((IFERROR(INDEX('产品报告-整理'!D:D,MATCH(产品建议!A134,'产品报告-整理'!A:A,0)),"")&amp;" → "&amp;(IFERROR(TEXT(INDEX('产品报告-整理'!D:D,MATCH(产品建议!A134,'产品报告-整理'!A:A,0))/G134,"0%"),"")))),IF(OR($W$2="P4P点击量"),((IF($W$2="P4P点击量",IFERROR(TEXT(W134/G134,"0%"),"")))),(((IF(COUNTIF('2-3.源数据-产品分析-爆品'!A:A,产品建议!A134)&gt;0,"是","")))))))</f>
        <v/>
      </c>
      <c r="Y134" s="9" t="str">
        <f>IF(AND($Y$2="直通车总消费",'产品报告-整理'!$BN$1="推荐广告"),IFERROR(INDEX('产品报告-整理'!H:H,MATCH(产品建议!A134,'产品报告-整理'!A:A,0)),0)+IFERROR(INDEX('产品报告-整理'!BV:BV,MATCH(产品建议!A134,'产品报告-整理'!BO:BO,0)),0),IFERROR(INDEX('产品报告-整理'!H:H,MATCH(产品建议!A134,'产品报告-整理'!A:A,0)),0))</f>
        <v/>
      </c>
      <c r="Z134" s="9" t="str">
        <f t="shared" si="9"/>
        <v/>
      </c>
      <c r="AA134" s="5" t="str">
        <f t="shared" si="7"/>
        <v/>
      </c>
      <c r="AB134" s="5" t="str">
        <f t="shared" si="8"/>
        <v/>
      </c>
      <c r="AC134" s="9"/>
      <c r="AD134" s="15" t="str">
        <f>IF($AD$1="  ",IFERROR(IF(AND(Y134="未推广",L134&gt;0),"加入P4P推广 ","")&amp;IF(AND(OR(W134="是",X134="是"),Y134=0),"优爆品加推广 ","")&amp;IF(AND(C134="N",L134&gt;0),"增加橱窗绑定 ","")&amp;IF(AND(OR(Z134&gt;$Z$1*4.5,AB134&gt;$AB$1*4.5),Y134&lt;&gt;0,Y134&gt;$AB$1*2,G134&gt;($G$1/$L$1)*1),"放弃P4P推广 ","")&amp;IF(AND(AB134&gt;$AB$1*1.2,AB134&lt;$AB$1*4.5,Y134&gt;0),"优化询盘成本 ","")&amp;IF(AND(Z134&gt;$Z$1*1.2,Z134&lt;$Z$1*4.5,Y134&gt;0),"优化商机成本 ","")&amp;IF(AND(Y134&lt;&gt;0,L134&gt;0,AB134&lt;$AB$1*1.2),"加大询盘获取 ","")&amp;IF(AND(Y134&lt;&gt;0,K134&gt;0,Z134&lt;$Z$1*1.2),"加大商机获取 ","")&amp;IF(AND(L134=0,C134="Y",G134&gt;($G$1/$L$1*1.5)),"解绑橱窗绑定 ",""),"请去左表粘贴源数据"),"")</f>
        <v/>
      </c>
      <c r="AE134" s="9"/>
      <c r="AF134" s="9"/>
      <c r="AG134" s="9"/>
      <c r="AH134" s="9"/>
      <c r="AI134" s="17"/>
      <c r="AJ134" s="17"/>
      <c r="AK134" s="17"/>
    </row>
    <row r="135" spans="1:37">
      <c r="A135" s="5" t="str">
        <f>IFERROR(HLOOKUP(A$2,'2.源数据-产品分析-全商品'!A$6:A$1000,ROW()-1,0),"")</f>
        <v/>
      </c>
      <c r="B135" s="5" t="str">
        <f>IFERROR(HLOOKUP(B$2,'2.源数据-产品分析-全商品'!B$6:B$1000,ROW()-1,0),"")</f>
        <v/>
      </c>
      <c r="C135" s="5" t="str">
        <f>CLEAN(IFERROR(HLOOKUP(C$2,'2.源数据-产品分析-全商品'!C$6:C$1000,ROW()-1,0),""))</f>
        <v/>
      </c>
      <c r="D135" s="5" t="str">
        <f>IFERROR(HLOOKUP(D$2,'2.源数据-产品分析-全商品'!D$6:D$1000,ROW()-1,0),"")</f>
        <v/>
      </c>
      <c r="E135" s="5" t="str">
        <f>IFERROR(HLOOKUP(E$2,'2.源数据-产品分析-全商品'!E$6:E$1000,ROW()-1,0),"")</f>
        <v/>
      </c>
      <c r="F135" s="5" t="str">
        <f>IFERROR(VALUE(HLOOKUP(F$2,'2.源数据-产品分析-全商品'!F$6:F$1000,ROW()-1,0)),"")</f>
        <v/>
      </c>
      <c r="G135" s="5" t="str">
        <f>IFERROR(VALUE(HLOOKUP(G$2,'2.源数据-产品分析-全商品'!G$6:G$1000,ROW()-1,0)),"")</f>
        <v/>
      </c>
      <c r="H135" s="5" t="str">
        <f>IFERROR(HLOOKUP(H$2,'2.源数据-产品分析-全商品'!H$6:H$1000,ROW()-1,0),"")</f>
        <v/>
      </c>
      <c r="I135" s="5" t="str">
        <f>IFERROR(VALUE(HLOOKUP(I$2,'2.源数据-产品分析-全商品'!I$6:I$1000,ROW()-1,0)),"")</f>
        <v/>
      </c>
      <c r="J135" s="60" t="str">
        <f>IFERROR(IF($J$2="","",INDEX('产品报告-整理'!G:G,MATCH(产品建议!A135,'产品报告-整理'!A:A,0))),"")</f>
        <v/>
      </c>
      <c r="K135" s="5" t="str">
        <f>IFERROR(IF($K$2="","",VALUE(INDEX('产品报告-整理'!E:E,MATCH(产品建议!A135,'产品报告-整理'!A:A,0)))),0)</f>
        <v/>
      </c>
      <c r="L135" s="5" t="str">
        <f>IFERROR(VALUE(HLOOKUP(L$2,'2.源数据-产品分析-全商品'!J$6:J$1000,ROW()-1,0)),"")</f>
        <v/>
      </c>
      <c r="M135" s="5" t="str">
        <f>IFERROR(VALUE(HLOOKUP(M$2,'2.源数据-产品分析-全商品'!K$6:K$1000,ROW()-1,0)),"")</f>
        <v/>
      </c>
      <c r="N135" s="5" t="str">
        <f>IFERROR(HLOOKUP(N$2,'2.源数据-产品分析-全商品'!L$6:L$1000,ROW()-1,0),"")</f>
        <v/>
      </c>
      <c r="O135" s="5" t="str">
        <f>IF($O$2='产品报告-整理'!$K$1,IFERROR(INDEX('产品报告-整理'!S:S,MATCH(产品建议!A135,'产品报告-整理'!L:L,0)),""),(IFERROR(VALUE(HLOOKUP(O$2,'2.源数据-产品分析-全商品'!M$6:M$1000,ROW()-1,0)),"")))</f>
        <v/>
      </c>
      <c r="P135" s="5" t="str">
        <f>IF($P$2='产品报告-整理'!$V$1,IFERROR(INDEX('产品报告-整理'!AD:AD,MATCH(产品建议!A135,'产品报告-整理'!W:W,0)),""),(IFERROR(VALUE(HLOOKUP(P$2,'2.源数据-产品分析-全商品'!N$6:N$1000,ROW()-1,0)),"")))</f>
        <v/>
      </c>
      <c r="Q135" s="5" t="str">
        <f>IF($Q$2='产品报告-整理'!$AG$1,IFERROR(INDEX('产品报告-整理'!AO:AO,MATCH(产品建议!A135,'产品报告-整理'!AH:AH,0)),""),(IFERROR(VALUE(HLOOKUP(Q$2,'2.源数据-产品分析-全商品'!O$6:O$1000,ROW()-1,0)),"")))</f>
        <v/>
      </c>
      <c r="R135" s="5" t="str">
        <f>IF($R$2='产品报告-整理'!$AR$1,IFERROR(INDEX('产品报告-整理'!AZ:AZ,MATCH(产品建议!A135,'产品报告-整理'!AS:AS,0)),""),(IFERROR(VALUE(HLOOKUP(R$2,'2.源数据-产品分析-全商品'!P$6:P$1000,ROW()-1,0)),"")))</f>
        <v/>
      </c>
      <c r="S135" s="5" t="str">
        <f>IF($S$2='产品报告-整理'!$BC$1,IFERROR(INDEX('产品报告-整理'!BK:BK,MATCH(产品建议!A135,'产品报告-整理'!BD:BD,0)),""),(IFERROR(VALUE(HLOOKUP(S$2,'2.源数据-产品分析-全商品'!Q$6:Q$1000,ROW()-1,0)),"")))</f>
        <v/>
      </c>
      <c r="T135" s="5" t="str">
        <f>IFERROR(HLOOKUP("产品负责人",'2.源数据-产品分析-全商品'!R$6:R$1000,ROW()-1,0),"")</f>
        <v/>
      </c>
      <c r="U135" s="5" t="str">
        <f>IFERROR(VALUE(HLOOKUP(U$2,'2.源数据-产品分析-全商品'!S$6:S$1000,ROW()-1,0)),"")</f>
        <v/>
      </c>
      <c r="V135" s="5" t="str">
        <f>IFERROR(VALUE(HLOOKUP(V$2,'2.源数据-产品分析-全商品'!T$6:T$1000,ROW()-1,0)),"")</f>
        <v/>
      </c>
      <c r="W135" s="5" t="str">
        <f>IF(OR($A$3=""),"",IF(OR($W$2="优爆品"),(IF(COUNTIF('2-2.源数据-产品分析-优品'!A:A,产品建议!A135)&gt;0,"是","")&amp;IF(COUNTIF('2-3.源数据-产品分析-爆品'!A:A,产品建议!A135)&gt;0,"是","")),IF(OR($W$2="P4P点击量"),((IFERROR(INDEX('产品报告-整理'!D:D,MATCH(产品建议!A135,'产品报告-整理'!A:A,0)),""))),((IF(COUNTIF('2-2.源数据-产品分析-优品'!A:A,产品建议!A135)&gt;0,"是",""))))))</f>
        <v/>
      </c>
      <c r="X135" s="5" t="str">
        <f>IF(OR($A$3=""),"",IF(OR($W$2="优爆品"),((IFERROR(INDEX('产品报告-整理'!D:D,MATCH(产品建议!A135,'产品报告-整理'!A:A,0)),"")&amp;" → "&amp;(IFERROR(TEXT(INDEX('产品报告-整理'!D:D,MATCH(产品建议!A135,'产品报告-整理'!A:A,0))/G135,"0%"),"")))),IF(OR($W$2="P4P点击量"),((IF($W$2="P4P点击量",IFERROR(TEXT(W135/G135,"0%"),"")))),(((IF(COUNTIF('2-3.源数据-产品分析-爆品'!A:A,产品建议!A135)&gt;0,"是","")))))))</f>
        <v/>
      </c>
      <c r="Y135" s="9" t="str">
        <f>IF(AND($Y$2="直通车总消费",'产品报告-整理'!$BN$1="推荐广告"),IFERROR(INDEX('产品报告-整理'!H:H,MATCH(产品建议!A135,'产品报告-整理'!A:A,0)),0)+IFERROR(INDEX('产品报告-整理'!BV:BV,MATCH(产品建议!A135,'产品报告-整理'!BO:BO,0)),0),IFERROR(INDEX('产品报告-整理'!H:H,MATCH(产品建议!A135,'产品报告-整理'!A:A,0)),0))</f>
        <v/>
      </c>
      <c r="Z135" s="9" t="str">
        <f t="shared" si="9"/>
        <v/>
      </c>
      <c r="AA135" s="5" t="str">
        <f t="shared" si="7"/>
        <v/>
      </c>
      <c r="AB135" s="5" t="str">
        <f t="shared" si="8"/>
        <v/>
      </c>
      <c r="AC135" s="9"/>
      <c r="AD135" s="15" t="str">
        <f>IF($AD$1="  ",IFERROR(IF(AND(Y135="未推广",L135&gt;0),"加入P4P推广 ","")&amp;IF(AND(OR(W135="是",X135="是"),Y135=0),"优爆品加推广 ","")&amp;IF(AND(C135="N",L135&gt;0),"增加橱窗绑定 ","")&amp;IF(AND(OR(Z135&gt;$Z$1*4.5,AB135&gt;$AB$1*4.5),Y135&lt;&gt;0,Y135&gt;$AB$1*2,G135&gt;($G$1/$L$1)*1),"放弃P4P推广 ","")&amp;IF(AND(AB135&gt;$AB$1*1.2,AB135&lt;$AB$1*4.5,Y135&gt;0),"优化询盘成本 ","")&amp;IF(AND(Z135&gt;$Z$1*1.2,Z135&lt;$Z$1*4.5,Y135&gt;0),"优化商机成本 ","")&amp;IF(AND(Y135&lt;&gt;0,L135&gt;0,AB135&lt;$AB$1*1.2),"加大询盘获取 ","")&amp;IF(AND(Y135&lt;&gt;0,K135&gt;0,Z135&lt;$Z$1*1.2),"加大商机获取 ","")&amp;IF(AND(L135=0,C135="Y",G135&gt;($G$1/$L$1*1.5)),"解绑橱窗绑定 ",""),"请去左表粘贴源数据"),"")</f>
        <v/>
      </c>
      <c r="AE135" s="9"/>
      <c r="AF135" s="9"/>
      <c r="AG135" s="9"/>
      <c r="AH135" s="9"/>
      <c r="AI135" s="17"/>
      <c r="AJ135" s="17"/>
      <c r="AK135" s="17"/>
    </row>
    <row r="136" spans="1:37">
      <c r="A136" s="5" t="str">
        <f>IFERROR(HLOOKUP(A$2,'2.源数据-产品分析-全商品'!A$6:A$1000,ROW()-1,0),"")</f>
        <v/>
      </c>
      <c r="B136" s="5" t="str">
        <f>IFERROR(HLOOKUP(B$2,'2.源数据-产品分析-全商品'!B$6:B$1000,ROW()-1,0),"")</f>
        <v/>
      </c>
      <c r="C136" s="5" t="str">
        <f>CLEAN(IFERROR(HLOOKUP(C$2,'2.源数据-产品分析-全商品'!C$6:C$1000,ROW()-1,0),""))</f>
        <v/>
      </c>
      <c r="D136" s="5" t="str">
        <f>IFERROR(HLOOKUP(D$2,'2.源数据-产品分析-全商品'!D$6:D$1000,ROW()-1,0),"")</f>
        <v/>
      </c>
      <c r="E136" s="5" t="str">
        <f>IFERROR(HLOOKUP(E$2,'2.源数据-产品分析-全商品'!E$6:E$1000,ROW()-1,0),"")</f>
        <v/>
      </c>
      <c r="F136" s="5" t="str">
        <f>IFERROR(VALUE(HLOOKUP(F$2,'2.源数据-产品分析-全商品'!F$6:F$1000,ROW()-1,0)),"")</f>
        <v/>
      </c>
      <c r="G136" s="5" t="str">
        <f>IFERROR(VALUE(HLOOKUP(G$2,'2.源数据-产品分析-全商品'!G$6:G$1000,ROW()-1,0)),"")</f>
        <v/>
      </c>
      <c r="H136" s="5" t="str">
        <f>IFERROR(HLOOKUP(H$2,'2.源数据-产品分析-全商品'!H$6:H$1000,ROW()-1,0),"")</f>
        <v/>
      </c>
      <c r="I136" s="5" t="str">
        <f>IFERROR(VALUE(HLOOKUP(I$2,'2.源数据-产品分析-全商品'!I$6:I$1000,ROW()-1,0)),"")</f>
        <v/>
      </c>
      <c r="J136" s="60" t="str">
        <f>IFERROR(IF($J$2="","",INDEX('产品报告-整理'!G:G,MATCH(产品建议!A136,'产品报告-整理'!A:A,0))),"")</f>
        <v/>
      </c>
      <c r="K136" s="5" t="str">
        <f>IFERROR(IF($K$2="","",VALUE(INDEX('产品报告-整理'!E:E,MATCH(产品建议!A136,'产品报告-整理'!A:A,0)))),0)</f>
        <v/>
      </c>
      <c r="L136" s="5" t="str">
        <f>IFERROR(VALUE(HLOOKUP(L$2,'2.源数据-产品分析-全商品'!J$6:J$1000,ROW()-1,0)),"")</f>
        <v/>
      </c>
      <c r="M136" s="5" t="str">
        <f>IFERROR(VALUE(HLOOKUP(M$2,'2.源数据-产品分析-全商品'!K$6:K$1000,ROW()-1,0)),"")</f>
        <v/>
      </c>
      <c r="N136" s="5" t="str">
        <f>IFERROR(HLOOKUP(N$2,'2.源数据-产品分析-全商品'!L$6:L$1000,ROW()-1,0),"")</f>
        <v/>
      </c>
      <c r="O136" s="5" t="str">
        <f>IF($O$2='产品报告-整理'!$K$1,IFERROR(INDEX('产品报告-整理'!S:S,MATCH(产品建议!A136,'产品报告-整理'!L:L,0)),""),(IFERROR(VALUE(HLOOKUP(O$2,'2.源数据-产品分析-全商品'!M$6:M$1000,ROW()-1,0)),"")))</f>
        <v/>
      </c>
      <c r="P136" s="5" t="str">
        <f>IF($P$2='产品报告-整理'!$V$1,IFERROR(INDEX('产品报告-整理'!AD:AD,MATCH(产品建议!A136,'产品报告-整理'!W:W,0)),""),(IFERROR(VALUE(HLOOKUP(P$2,'2.源数据-产品分析-全商品'!N$6:N$1000,ROW()-1,0)),"")))</f>
        <v/>
      </c>
      <c r="Q136" s="5" t="str">
        <f>IF($Q$2='产品报告-整理'!$AG$1,IFERROR(INDEX('产品报告-整理'!AO:AO,MATCH(产品建议!A136,'产品报告-整理'!AH:AH,0)),""),(IFERROR(VALUE(HLOOKUP(Q$2,'2.源数据-产品分析-全商品'!O$6:O$1000,ROW()-1,0)),"")))</f>
        <v/>
      </c>
      <c r="R136" s="5" t="str">
        <f>IF($R$2='产品报告-整理'!$AR$1,IFERROR(INDEX('产品报告-整理'!AZ:AZ,MATCH(产品建议!A136,'产品报告-整理'!AS:AS,0)),""),(IFERROR(VALUE(HLOOKUP(R$2,'2.源数据-产品分析-全商品'!P$6:P$1000,ROW()-1,0)),"")))</f>
        <v/>
      </c>
      <c r="S136" s="5" t="str">
        <f>IF($S$2='产品报告-整理'!$BC$1,IFERROR(INDEX('产品报告-整理'!BK:BK,MATCH(产品建议!A136,'产品报告-整理'!BD:BD,0)),""),(IFERROR(VALUE(HLOOKUP(S$2,'2.源数据-产品分析-全商品'!Q$6:Q$1000,ROW()-1,0)),"")))</f>
        <v/>
      </c>
      <c r="T136" s="5" t="str">
        <f>IFERROR(HLOOKUP("产品负责人",'2.源数据-产品分析-全商品'!R$6:R$1000,ROW()-1,0),"")</f>
        <v/>
      </c>
      <c r="U136" s="5" t="str">
        <f>IFERROR(VALUE(HLOOKUP(U$2,'2.源数据-产品分析-全商品'!S$6:S$1000,ROW()-1,0)),"")</f>
        <v/>
      </c>
      <c r="V136" s="5" t="str">
        <f>IFERROR(VALUE(HLOOKUP(V$2,'2.源数据-产品分析-全商品'!T$6:T$1000,ROW()-1,0)),"")</f>
        <v/>
      </c>
      <c r="W136" s="5" t="str">
        <f>IF(OR($A$3=""),"",IF(OR($W$2="优爆品"),(IF(COUNTIF('2-2.源数据-产品分析-优品'!A:A,产品建议!A136)&gt;0,"是","")&amp;IF(COUNTIF('2-3.源数据-产品分析-爆品'!A:A,产品建议!A136)&gt;0,"是","")),IF(OR($W$2="P4P点击量"),((IFERROR(INDEX('产品报告-整理'!D:D,MATCH(产品建议!A136,'产品报告-整理'!A:A,0)),""))),((IF(COUNTIF('2-2.源数据-产品分析-优品'!A:A,产品建议!A136)&gt;0,"是",""))))))</f>
        <v/>
      </c>
      <c r="X136" s="5" t="str">
        <f>IF(OR($A$3=""),"",IF(OR($W$2="优爆品"),((IFERROR(INDEX('产品报告-整理'!D:D,MATCH(产品建议!A136,'产品报告-整理'!A:A,0)),"")&amp;" → "&amp;(IFERROR(TEXT(INDEX('产品报告-整理'!D:D,MATCH(产品建议!A136,'产品报告-整理'!A:A,0))/G136,"0%"),"")))),IF(OR($W$2="P4P点击量"),((IF($W$2="P4P点击量",IFERROR(TEXT(W136/G136,"0%"),"")))),(((IF(COUNTIF('2-3.源数据-产品分析-爆品'!A:A,产品建议!A136)&gt;0,"是","")))))))</f>
        <v/>
      </c>
      <c r="Y136" s="9" t="str">
        <f>IF(AND($Y$2="直通车总消费",'产品报告-整理'!$BN$1="推荐广告"),IFERROR(INDEX('产品报告-整理'!H:H,MATCH(产品建议!A136,'产品报告-整理'!A:A,0)),0)+IFERROR(INDEX('产品报告-整理'!BV:BV,MATCH(产品建议!A136,'产品报告-整理'!BO:BO,0)),0),IFERROR(INDEX('产品报告-整理'!H:H,MATCH(产品建议!A136,'产品报告-整理'!A:A,0)),0))</f>
        <v/>
      </c>
      <c r="Z136" s="9" t="str">
        <f t="shared" si="9"/>
        <v/>
      </c>
      <c r="AA136" s="5" t="str">
        <f t="shared" si="7"/>
        <v/>
      </c>
      <c r="AB136" s="5" t="str">
        <f t="shared" si="8"/>
        <v/>
      </c>
      <c r="AC136" s="9"/>
      <c r="AD136" s="15" t="str">
        <f>IF($AD$1="  ",IFERROR(IF(AND(Y136="未推广",L136&gt;0),"加入P4P推广 ","")&amp;IF(AND(OR(W136="是",X136="是"),Y136=0),"优爆品加推广 ","")&amp;IF(AND(C136="N",L136&gt;0),"增加橱窗绑定 ","")&amp;IF(AND(OR(Z136&gt;$Z$1*4.5,AB136&gt;$AB$1*4.5),Y136&lt;&gt;0,Y136&gt;$AB$1*2,G136&gt;($G$1/$L$1)*1),"放弃P4P推广 ","")&amp;IF(AND(AB136&gt;$AB$1*1.2,AB136&lt;$AB$1*4.5,Y136&gt;0),"优化询盘成本 ","")&amp;IF(AND(Z136&gt;$Z$1*1.2,Z136&lt;$Z$1*4.5,Y136&gt;0),"优化商机成本 ","")&amp;IF(AND(Y136&lt;&gt;0,L136&gt;0,AB136&lt;$AB$1*1.2),"加大询盘获取 ","")&amp;IF(AND(Y136&lt;&gt;0,K136&gt;0,Z136&lt;$Z$1*1.2),"加大商机获取 ","")&amp;IF(AND(L136=0,C136="Y",G136&gt;($G$1/$L$1*1.5)),"解绑橱窗绑定 ",""),"请去左表粘贴源数据"),"")</f>
        <v/>
      </c>
      <c r="AE136" s="9"/>
      <c r="AF136" s="9"/>
      <c r="AG136" s="9"/>
      <c r="AH136" s="9"/>
      <c r="AI136" s="17"/>
      <c r="AJ136" s="17"/>
      <c r="AK136" s="17"/>
    </row>
    <row r="137" spans="1:37">
      <c r="A137" s="5" t="str">
        <f>IFERROR(HLOOKUP(A$2,'2.源数据-产品分析-全商品'!A$6:A$1000,ROW()-1,0),"")</f>
        <v/>
      </c>
      <c r="B137" s="5" t="str">
        <f>IFERROR(HLOOKUP(B$2,'2.源数据-产品分析-全商品'!B$6:B$1000,ROW()-1,0),"")</f>
        <v/>
      </c>
      <c r="C137" s="5" t="str">
        <f>CLEAN(IFERROR(HLOOKUP(C$2,'2.源数据-产品分析-全商品'!C$6:C$1000,ROW()-1,0),""))</f>
        <v/>
      </c>
      <c r="D137" s="5" t="str">
        <f>IFERROR(HLOOKUP(D$2,'2.源数据-产品分析-全商品'!D$6:D$1000,ROW()-1,0),"")</f>
        <v/>
      </c>
      <c r="E137" s="5" t="str">
        <f>IFERROR(HLOOKUP(E$2,'2.源数据-产品分析-全商品'!E$6:E$1000,ROW()-1,0),"")</f>
        <v/>
      </c>
      <c r="F137" s="5" t="str">
        <f>IFERROR(VALUE(HLOOKUP(F$2,'2.源数据-产品分析-全商品'!F$6:F$1000,ROW()-1,0)),"")</f>
        <v/>
      </c>
      <c r="G137" s="5" t="str">
        <f>IFERROR(VALUE(HLOOKUP(G$2,'2.源数据-产品分析-全商品'!G$6:G$1000,ROW()-1,0)),"")</f>
        <v/>
      </c>
      <c r="H137" s="5" t="str">
        <f>IFERROR(HLOOKUP(H$2,'2.源数据-产品分析-全商品'!H$6:H$1000,ROW()-1,0),"")</f>
        <v/>
      </c>
      <c r="I137" s="5" t="str">
        <f>IFERROR(VALUE(HLOOKUP(I$2,'2.源数据-产品分析-全商品'!I$6:I$1000,ROW()-1,0)),"")</f>
        <v/>
      </c>
      <c r="J137" s="60" t="str">
        <f>IFERROR(IF($J$2="","",INDEX('产品报告-整理'!G:G,MATCH(产品建议!A137,'产品报告-整理'!A:A,0))),"")</f>
        <v/>
      </c>
      <c r="K137" s="5" t="str">
        <f>IFERROR(IF($K$2="","",VALUE(INDEX('产品报告-整理'!E:E,MATCH(产品建议!A137,'产品报告-整理'!A:A,0)))),0)</f>
        <v/>
      </c>
      <c r="L137" s="5" t="str">
        <f>IFERROR(VALUE(HLOOKUP(L$2,'2.源数据-产品分析-全商品'!J$6:J$1000,ROW()-1,0)),"")</f>
        <v/>
      </c>
      <c r="M137" s="5" t="str">
        <f>IFERROR(VALUE(HLOOKUP(M$2,'2.源数据-产品分析-全商品'!K$6:K$1000,ROW()-1,0)),"")</f>
        <v/>
      </c>
      <c r="N137" s="5" t="str">
        <f>IFERROR(HLOOKUP(N$2,'2.源数据-产品分析-全商品'!L$6:L$1000,ROW()-1,0),"")</f>
        <v/>
      </c>
      <c r="O137" s="5" t="str">
        <f>IF($O$2='产品报告-整理'!$K$1,IFERROR(INDEX('产品报告-整理'!S:S,MATCH(产品建议!A137,'产品报告-整理'!L:L,0)),""),(IFERROR(VALUE(HLOOKUP(O$2,'2.源数据-产品分析-全商品'!M$6:M$1000,ROW()-1,0)),"")))</f>
        <v/>
      </c>
      <c r="P137" s="5" t="str">
        <f>IF($P$2='产品报告-整理'!$V$1,IFERROR(INDEX('产品报告-整理'!AD:AD,MATCH(产品建议!A137,'产品报告-整理'!W:W,0)),""),(IFERROR(VALUE(HLOOKUP(P$2,'2.源数据-产品分析-全商品'!N$6:N$1000,ROW()-1,0)),"")))</f>
        <v/>
      </c>
      <c r="Q137" s="5" t="str">
        <f>IF($Q$2='产品报告-整理'!$AG$1,IFERROR(INDEX('产品报告-整理'!AO:AO,MATCH(产品建议!A137,'产品报告-整理'!AH:AH,0)),""),(IFERROR(VALUE(HLOOKUP(Q$2,'2.源数据-产品分析-全商品'!O$6:O$1000,ROW()-1,0)),"")))</f>
        <v/>
      </c>
      <c r="R137" s="5" t="str">
        <f>IF($R$2='产品报告-整理'!$AR$1,IFERROR(INDEX('产品报告-整理'!AZ:AZ,MATCH(产品建议!A137,'产品报告-整理'!AS:AS,0)),""),(IFERROR(VALUE(HLOOKUP(R$2,'2.源数据-产品分析-全商品'!P$6:P$1000,ROW()-1,0)),"")))</f>
        <v/>
      </c>
      <c r="S137" s="5" t="str">
        <f>IF($S$2='产品报告-整理'!$BC$1,IFERROR(INDEX('产品报告-整理'!BK:BK,MATCH(产品建议!A137,'产品报告-整理'!BD:BD,0)),""),(IFERROR(VALUE(HLOOKUP(S$2,'2.源数据-产品分析-全商品'!Q$6:Q$1000,ROW()-1,0)),"")))</f>
        <v/>
      </c>
      <c r="T137" s="5" t="str">
        <f>IFERROR(HLOOKUP("产品负责人",'2.源数据-产品分析-全商品'!R$6:R$1000,ROW()-1,0),"")</f>
        <v/>
      </c>
      <c r="U137" s="5" t="str">
        <f>IFERROR(VALUE(HLOOKUP(U$2,'2.源数据-产品分析-全商品'!S$6:S$1000,ROW()-1,0)),"")</f>
        <v/>
      </c>
      <c r="V137" s="5" t="str">
        <f>IFERROR(VALUE(HLOOKUP(V$2,'2.源数据-产品分析-全商品'!T$6:T$1000,ROW()-1,0)),"")</f>
        <v/>
      </c>
      <c r="W137" s="5" t="str">
        <f>IF(OR($A$3=""),"",IF(OR($W$2="优爆品"),(IF(COUNTIF('2-2.源数据-产品分析-优品'!A:A,产品建议!A137)&gt;0,"是","")&amp;IF(COUNTIF('2-3.源数据-产品分析-爆品'!A:A,产品建议!A137)&gt;0,"是","")),IF(OR($W$2="P4P点击量"),((IFERROR(INDEX('产品报告-整理'!D:D,MATCH(产品建议!A137,'产品报告-整理'!A:A,0)),""))),((IF(COUNTIF('2-2.源数据-产品分析-优品'!A:A,产品建议!A137)&gt;0,"是",""))))))</f>
        <v/>
      </c>
      <c r="X137" s="5" t="str">
        <f>IF(OR($A$3=""),"",IF(OR($W$2="优爆品"),((IFERROR(INDEX('产品报告-整理'!D:D,MATCH(产品建议!A137,'产品报告-整理'!A:A,0)),"")&amp;" → "&amp;(IFERROR(TEXT(INDEX('产品报告-整理'!D:D,MATCH(产品建议!A137,'产品报告-整理'!A:A,0))/G137,"0%"),"")))),IF(OR($W$2="P4P点击量"),((IF($W$2="P4P点击量",IFERROR(TEXT(W137/G137,"0%"),"")))),(((IF(COUNTIF('2-3.源数据-产品分析-爆品'!A:A,产品建议!A137)&gt;0,"是","")))))))</f>
        <v/>
      </c>
      <c r="Y137" s="9" t="str">
        <f>IF(AND($Y$2="直通车总消费",'产品报告-整理'!$BN$1="推荐广告"),IFERROR(INDEX('产品报告-整理'!H:H,MATCH(产品建议!A137,'产品报告-整理'!A:A,0)),0)+IFERROR(INDEX('产品报告-整理'!BV:BV,MATCH(产品建议!A137,'产品报告-整理'!BO:BO,0)),0),IFERROR(INDEX('产品报告-整理'!H:H,MATCH(产品建议!A137,'产品报告-整理'!A:A,0)),0))</f>
        <v/>
      </c>
      <c r="Z137" s="9" t="str">
        <f t="shared" si="9"/>
        <v/>
      </c>
      <c r="AA137" s="5" t="str">
        <f t="shared" si="7"/>
        <v/>
      </c>
      <c r="AB137" s="5" t="str">
        <f t="shared" si="8"/>
        <v/>
      </c>
      <c r="AC137" s="9"/>
      <c r="AD137" s="15" t="str">
        <f>IF($AD$1="  ",IFERROR(IF(AND(Y137="未推广",L137&gt;0),"加入P4P推广 ","")&amp;IF(AND(OR(W137="是",X137="是"),Y137=0),"优爆品加推广 ","")&amp;IF(AND(C137="N",L137&gt;0),"增加橱窗绑定 ","")&amp;IF(AND(OR(Z137&gt;$Z$1*4.5,AB137&gt;$AB$1*4.5),Y137&lt;&gt;0,Y137&gt;$AB$1*2,G137&gt;($G$1/$L$1)*1),"放弃P4P推广 ","")&amp;IF(AND(AB137&gt;$AB$1*1.2,AB137&lt;$AB$1*4.5,Y137&gt;0),"优化询盘成本 ","")&amp;IF(AND(Z137&gt;$Z$1*1.2,Z137&lt;$Z$1*4.5,Y137&gt;0),"优化商机成本 ","")&amp;IF(AND(Y137&lt;&gt;0,L137&gt;0,AB137&lt;$AB$1*1.2),"加大询盘获取 ","")&amp;IF(AND(Y137&lt;&gt;0,K137&gt;0,Z137&lt;$Z$1*1.2),"加大商机获取 ","")&amp;IF(AND(L137=0,C137="Y",G137&gt;($G$1/$L$1*1.5)),"解绑橱窗绑定 ",""),"请去左表粘贴源数据"),"")</f>
        <v/>
      </c>
      <c r="AE137" s="9"/>
      <c r="AF137" s="9"/>
      <c r="AG137" s="9"/>
      <c r="AH137" s="9"/>
      <c r="AI137" s="17"/>
      <c r="AJ137" s="17"/>
      <c r="AK137" s="17"/>
    </row>
    <row r="138" spans="1:37">
      <c r="A138" s="5" t="str">
        <f>IFERROR(HLOOKUP(A$2,'2.源数据-产品分析-全商品'!A$6:A$1000,ROW()-1,0),"")</f>
        <v/>
      </c>
      <c r="B138" s="5" t="str">
        <f>IFERROR(HLOOKUP(B$2,'2.源数据-产品分析-全商品'!B$6:B$1000,ROW()-1,0),"")</f>
        <v/>
      </c>
      <c r="C138" s="5" t="str">
        <f>CLEAN(IFERROR(HLOOKUP(C$2,'2.源数据-产品分析-全商品'!C$6:C$1000,ROW()-1,0),""))</f>
        <v/>
      </c>
      <c r="D138" s="5" t="str">
        <f>IFERROR(HLOOKUP(D$2,'2.源数据-产品分析-全商品'!D$6:D$1000,ROW()-1,0),"")</f>
        <v/>
      </c>
      <c r="E138" s="5" t="str">
        <f>IFERROR(HLOOKUP(E$2,'2.源数据-产品分析-全商品'!E$6:E$1000,ROW()-1,0),"")</f>
        <v/>
      </c>
      <c r="F138" s="5" t="str">
        <f>IFERROR(VALUE(HLOOKUP(F$2,'2.源数据-产品分析-全商品'!F$6:F$1000,ROW()-1,0)),"")</f>
        <v/>
      </c>
      <c r="G138" s="5" t="str">
        <f>IFERROR(VALUE(HLOOKUP(G$2,'2.源数据-产品分析-全商品'!G$6:G$1000,ROW()-1,0)),"")</f>
        <v/>
      </c>
      <c r="H138" s="5" t="str">
        <f>IFERROR(HLOOKUP(H$2,'2.源数据-产品分析-全商品'!H$6:H$1000,ROW()-1,0),"")</f>
        <v/>
      </c>
      <c r="I138" s="5" t="str">
        <f>IFERROR(VALUE(HLOOKUP(I$2,'2.源数据-产品分析-全商品'!I$6:I$1000,ROW()-1,0)),"")</f>
        <v/>
      </c>
      <c r="J138" s="60" t="str">
        <f>IFERROR(IF($J$2="","",INDEX('产品报告-整理'!G:G,MATCH(产品建议!A138,'产品报告-整理'!A:A,0))),"")</f>
        <v/>
      </c>
      <c r="K138" s="5" t="str">
        <f>IFERROR(IF($K$2="","",VALUE(INDEX('产品报告-整理'!E:E,MATCH(产品建议!A138,'产品报告-整理'!A:A,0)))),0)</f>
        <v/>
      </c>
      <c r="L138" s="5" t="str">
        <f>IFERROR(VALUE(HLOOKUP(L$2,'2.源数据-产品分析-全商品'!J$6:J$1000,ROW()-1,0)),"")</f>
        <v/>
      </c>
      <c r="M138" s="5" t="str">
        <f>IFERROR(VALUE(HLOOKUP(M$2,'2.源数据-产品分析-全商品'!K$6:K$1000,ROW()-1,0)),"")</f>
        <v/>
      </c>
      <c r="N138" s="5" t="str">
        <f>IFERROR(HLOOKUP(N$2,'2.源数据-产品分析-全商品'!L$6:L$1000,ROW()-1,0),"")</f>
        <v/>
      </c>
      <c r="O138" s="5" t="str">
        <f>IF($O$2='产品报告-整理'!$K$1,IFERROR(INDEX('产品报告-整理'!S:S,MATCH(产品建议!A138,'产品报告-整理'!L:L,0)),""),(IFERROR(VALUE(HLOOKUP(O$2,'2.源数据-产品分析-全商品'!M$6:M$1000,ROW()-1,0)),"")))</f>
        <v/>
      </c>
      <c r="P138" s="5" t="str">
        <f>IF($P$2='产品报告-整理'!$V$1,IFERROR(INDEX('产品报告-整理'!AD:AD,MATCH(产品建议!A138,'产品报告-整理'!W:W,0)),""),(IFERROR(VALUE(HLOOKUP(P$2,'2.源数据-产品分析-全商品'!N$6:N$1000,ROW()-1,0)),"")))</f>
        <v/>
      </c>
      <c r="Q138" s="5" t="str">
        <f>IF($Q$2='产品报告-整理'!$AG$1,IFERROR(INDEX('产品报告-整理'!AO:AO,MATCH(产品建议!A138,'产品报告-整理'!AH:AH,0)),""),(IFERROR(VALUE(HLOOKUP(Q$2,'2.源数据-产品分析-全商品'!O$6:O$1000,ROW()-1,0)),"")))</f>
        <v/>
      </c>
      <c r="R138" s="5" t="str">
        <f>IF($R$2='产品报告-整理'!$AR$1,IFERROR(INDEX('产品报告-整理'!AZ:AZ,MATCH(产品建议!A138,'产品报告-整理'!AS:AS,0)),""),(IFERROR(VALUE(HLOOKUP(R$2,'2.源数据-产品分析-全商品'!P$6:P$1000,ROW()-1,0)),"")))</f>
        <v/>
      </c>
      <c r="S138" s="5" t="str">
        <f>IF($S$2='产品报告-整理'!$BC$1,IFERROR(INDEX('产品报告-整理'!BK:BK,MATCH(产品建议!A138,'产品报告-整理'!BD:BD,0)),""),(IFERROR(VALUE(HLOOKUP(S$2,'2.源数据-产品分析-全商品'!Q$6:Q$1000,ROW()-1,0)),"")))</f>
        <v/>
      </c>
      <c r="T138" s="5" t="str">
        <f>IFERROR(HLOOKUP("产品负责人",'2.源数据-产品分析-全商品'!R$6:R$1000,ROW()-1,0),"")</f>
        <v/>
      </c>
      <c r="U138" s="5" t="str">
        <f>IFERROR(VALUE(HLOOKUP(U$2,'2.源数据-产品分析-全商品'!S$6:S$1000,ROW()-1,0)),"")</f>
        <v/>
      </c>
      <c r="V138" s="5" t="str">
        <f>IFERROR(VALUE(HLOOKUP(V$2,'2.源数据-产品分析-全商品'!T$6:T$1000,ROW()-1,0)),"")</f>
        <v/>
      </c>
      <c r="W138" s="5" t="str">
        <f>IF(OR($A$3=""),"",IF(OR($W$2="优爆品"),(IF(COUNTIF('2-2.源数据-产品分析-优品'!A:A,产品建议!A138)&gt;0,"是","")&amp;IF(COUNTIF('2-3.源数据-产品分析-爆品'!A:A,产品建议!A138)&gt;0,"是","")),IF(OR($W$2="P4P点击量"),((IFERROR(INDEX('产品报告-整理'!D:D,MATCH(产品建议!A138,'产品报告-整理'!A:A,0)),""))),((IF(COUNTIF('2-2.源数据-产品分析-优品'!A:A,产品建议!A138)&gt;0,"是",""))))))</f>
        <v/>
      </c>
      <c r="X138" s="5" t="str">
        <f>IF(OR($A$3=""),"",IF(OR($W$2="优爆品"),((IFERROR(INDEX('产品报告-整理'!D:D,MATCH(产品建议!A138,'产品报告-整理'!A:A,0)),"")&amp;" → "&amp;(IFERROR(TEXT(INDEX('产品报告-整理'!D:D,MATCH(产品建议!A138,'产品报告-整理'!A:A,0))/G138,"0%"),"")))),IF(OR($W$2="P4P点击量"),((IF($W$2="P4P点击量",IFERROR(TEXT(W138/G138,"0%"),"")))),(((IF(COUNTIF('2-3.源数据-产品分析-爆品'!A:A,产品建议!A138)&gt;0,"是","")))))))</f>
        <v/>
      </c>
      <c r="Y138" s="9" t="str">
        <f>IF(AND($Y$2="直通车总消费",'产品报告-整理'!$BN$1="推荐广告"),IFERROR(INDEX('产品报告-整理'!H:H,MATCH(产品建议!A138,'产品报告-整理'!A:A,0)),0)+IFERROR(INDEX('产品报告-整理'!BV:BV,MATCH(产品建议!A138,'产品报告-整理'!BO:BO,0)),0),IFERROR(INDEX('产品报告-整理'!H:H,MATCH(产品建议!A138,'产品报告-整理'!A:A,0)),0))</f>
        <v/>
      </c>
      <c r="Z138" s="9" t="str">
        <f t="shared" si="9"/>
        <v/>
      </c>
      <c r="AA138" s="5" t="str">
        <f t="shared" si="7"/>
        <v/>
      </c>
      <c r="AB138" s="5" t="str">
        <f t="shared" si="8"/>
        <v/>
      </c>
      <c r="AC138" s="9"/>
      <c r="AD138" s="15" t="str">
        <f>IF($AD$1="  ",IFERROR(IF(AND(Y138="未推广",L138&gt;0),"加入P4P推广 ","")&amp;IF(AND(OR(W138="是",X138="是"),Y138=0),"优爆品加推广 ","")&amp;IF(AND(C138="N",L138&gt;0),"增加橱窗绑定 ","")&amp;IF(AND(OR(Z138&gt;$Z$1*4.5,AB138&gt;$AB$1*4.5),Y138&lt;&gt;0,Y138&gt;$AB$1*2,G138&gt;($G$1/$L$1)*1),"放弃P4P推广 ","")&amp;IF(AND(AB138&gt;$AB$1*1.2,AB138&lt;$AB$1*4.5,Y138&gt;0),"优化询盘成本 ","")&amp;IF(AND(Z138&gt;$Z$1*1.2,Z138&lt;$Z$1*4.5,Y138&gt;0),"优化商机成本 ","")&amp;IF(AND(Y138&lt;&gt;0,L138&gt;0,AB138&lt;$AB$1*1.2),"加大询盘获取 ","")&amp;IF(AND(Y138&lt;&gt;0,K138&gt;0,Z138&lt;$Z$1*1.2),"加大商机获取 ","")&amp;IF(AND(L138=0,C138="Y",G138&gt;($G$1/$L$1*1.5)),"解绑橱窗绑定 ",""),"请去左表粘贴源数据"),"")</f>
        <v/>
      </c>
      <c r="AE138" s="9"/>
      <c r="AF138" s="9"/>
      <c r="AG138" s="9"/>
      <c r="AH138" s="9"/>
      <c r="AI138" s="17"/>
      <c r="AJ138" s="17"/>
      <c r="AK138" s="17"/>
    </row>
    <row r="139" spans="1:37">
      <c r="A139" s="5" t="str">
        <f>IFERROR(HLOOKUP(A$2,'2.源数据-产品分析-全商品'!A$6:A$1000,ROW()-1,0),"")</f>
        <v/>
      </c>
      <c r="B139" s="5" t="str">
        <f>IFERROR(HLOOKUP(B$2,'2.源数据-产品分析-全商品'!B$6:B$1000,ROW()-1,0),"")</f>
        <v/>
      </c>
      <c r="C139" s="5" t="str">
        <f>CLEAN(IFERROR(HLOOKUP(C$2,'2.源数据-产品分析-全商品'!C$6:C$1000,ROW()-1,0),""))</f>
        <v/>
      </c>
      <c r="D139" s="5" t="str">
        <f>IFERROR(HLOOKUP(D$2,'2.源数据-产品分析-全商品'!D$6:D$1000,ROW()-1,0),"")</f>
        <v/>
      </c>
      <c r="E139" s="5" t="str">
        <f>IFERROR(HLOOKUP(E$2,'2.源数据-产品分析-全商品'!E$6:E$1000,ROW()-1,0),"")</f>
        <v/>
      </c>
      <c r="F139" s="5" t="str">
        <f>IFERROR(VALUE(HLOOKUP(F$2,'2.源数据-产品分析-全商品'!F$6:F$1000,ROW()-1,0)),"")</f>
        <v/>
      </c>
      <c r="G139" s="5" t="str">
        <f>IFERROR(VALUE(HLOOKUP(G$2,'2.源数据-产品分析-全商品'!G$6:G$1000,ROW()-1,0)),"")</f>
        <v/>
      </c>
      <c r="H139" s="5" t="str">
        <f>IFERROR(HLOOKUP(H$2,'2.源数据-产品分析-全商品'!H$6:H$1000,ROW()-1,0),"")</f>
        <v/>
      </c>
      <c r="I139" s="5" t="str">
        <f>IFERROR(VALUE(HLOOKUP(I$2,'2.源数据-产品分析-全商品'!I$6:I$1000,ROW()-1,0)),"")</f>
        <v/>
      </c>
      <c r="J139" s="60" t="str">
        <f>IFERROR(IF($J$2="","",INDEX('产品报告-整理'!G:G,MATCH(产品建议!A139,'产品报告-整理'!A:A,0))),"")</f>
        <v/>
      </c>
      <c r="K139" s="5" t="str">
        <f>IFERROR(IF($K$2="","",VALUE(INDEX('产品报告-整理'!E:E,MATCH(产品建议!A139,'产品报告-整理'!A:A,0)))),0)</f>
        <v/>
      </c>
      <c r="L139" s="5" t="str">
        <f>IFERROR(VALUE(HLOOKUP(L$2,'2.源数据-产品分析-全商品'!J$6:J$1000,ROW()-1,0)),"")</f>
        <v/>
      </c>
      <c r="M139" s="5" t="str">
        <f>IFERROR(VALUE(HLOOKUP(M$2,'2.源数据-产品分析-全商品'!K$6:K$1000,ROW()-1,0)),"")</f>
        <v/>
      </c>
      <c r="N139" s="5" t="str">
        <f>IFERROR(HLOOKUP(N$2,'2.源数据-产品分析-全商品'!L$6:L$1000,ROW()-1,0),"")</f>
        <v/>
      </c>
      <c r="O139" s="5" t="str">
        <f>IF($O$2='产品报告-整理'!$K$1,IFERROR(INDEX('产品报告-整理'!S:S,MATCH(产品建议!A139,'产品报告-整理'!L:L,0)),""),(IFERROR(VALUE(HLOOKUP(O$2,'2.源数据-产品分析-全商品'!M$6:M$1000,ROW()-1,0)),"")))</f>
        <v/>
      </c>
      <c r="P139" s="5" t="str">
        <f>IF($P$2='产品报告-整理'!$V$1,IFERROR(INDEX('产品报告-整理'!AD:AD,MATCH(产品建议!A139,'产品报告-整理'!W:W,0)),""),(IFERROR(VALUE(HLOOKUP(P$2,'2.源数据-产品分析-全商品'!N$6:N$1000,ROW()-1,0)),"")))</f>
        <v/>
      </c>
      <c r="Q139" s="5" t="str">
        <f>IF($Q$2='产品报告-整理'!$AG$1,IFERROR(INDEX('产品报告-整理'!AO:AO,MATCH(产品建议!A139,'产品报告-整理'!AH:AH,0)),""),(IFERROR(VALUE(HLOOKUP(Q$2,'2.源数据-产品分析-全商品'!O$6:O$1000,ROW()-1,0)),"")))</f>
        <v/>
      </c>
      <c r="R139" s="5" t="str">
        <f>IF($R$2='产品报告-整理'!$AR$1,IFERROR(INDEX('产品报告-整理'!AZ:AZ,MATCH(产品建议!A139,'产品报告-整理'!AS:AS,0)),""),(IFERROR(VALUE(HLOOKUP(R$2,'2.源数据-产品分析-全商品'!P$6:P$1000,ROW()-1,0)),"")))</f>
        <v/>
      </c>
      <c r="S139" s="5" t="str">
        <f>IF($S$2='产品报告-整理'!$BC$1,IFERROR(INDEX('产品报告-整理'!BK:BK,MATCH(产品建议!A139,'产品报告-整理'!BD:BD,0)),""),(IFERROR(VALUE(HLOOKUP(S$2,'2.源数据-产品分析-全商品'!Q$6:Q$1000,ROW()-1,0)),"")))</f>
        <v/>
      </c>
      <c r="T139" s="5" t="str">
        <f>IFERROR(HLOOKUP("产品负责人",'2.源数据-产品分析-全商品'!R$6:R$1000,ROW()-1,0),"")</f>
        <v/>
      </c>
      <c r="U139" s="5" t="str">
        <f>IFERROR(VALUE(HLOOKUP(U$2,'2.源数据-产品分析-全商品'!S$6:S$1000,ROW()-1,0)),"")</f>
        <v/>
      </c>
      <c r="V139" s="5" t="str">
        <f>IFERROR(VALUE(HLOOKUP(V$2,'2.源数据-产品分析-全商品'!T$6:T$1000,ROW()-1,0)),"")</f>
        <v/>
      </c>
      <c r="W139" s="5" t="str">
        <f>IF(OR($A$3=""),"",IF(OR($W$2="优爆品"),(IF(COUNTIF('2-2.源数据-产品分析-优品'!A:A,产品建议!A139)&gt;0,"是","")&amp;IF(COUNTIF('2-3.源数据-产品分析-爆品'!A:A,产品建议!A139)&gt;0,"是","")),IF(OR($W$2="P4P点击量"),((IFERROR(INDEX('产品报告-整理'!D:D,MATCH(产品建议!A139,'产品报告-整理'!A:A,0)),""))),((IF(COUNTIF('2-2.源数据-产品分析-优品'!A:A,产品建议!A139)&gt;0,"是",""))))))</f>
        <v/>
      </c>
      <c r="X139" s="5" t="str">
        <f>IF(OR($A$3=""),"",IF(OR($W$2="优爆品"),((IFERROR(INDEX('产品报告-整理'!D:D,MATCH(产品建议!A139,'产品报告-整理'!A:A,0)),"")&amp;" → "&amp;(IFERROR(TEXT(INDEX('产品报告-整理'!D:D,MATCH(产品建议!A139,'产品报告-整理'!A:A,0))/G139,"0%"),"")))),IF(OR($W$2="P4P点击量"),((IF($W$2="P4P点击量",IFERROR(TEXT(W139/G139,"0%"),"")))),(((IF(COUNTIF('2-3.源数据-产品分析-爆品'!A:A,产品建议!A139)&gt;0,"是","")))))))</f>
        <v/>
      </c>
      <c r="Y139" s="9" t="str">
        <f>IF(AND($Y$2="直通车总消费",'产品报告-整理'!$BN$1="推荐广告"),IFERROR(INDEX('产品报告-整理'!H:H,MATCH(产品建议!A139,'产品报告-整理'!A:A,0)),0)+IFERROR(INDEX('产品报告-整理'!BV:BV,MATCH(产品建议!A139,'产品报告-整理'!BO:BO,0)),0),IFERROR(INDEX('产品报告-整理'!H:H,MATCH(产品建议!A139,'产品报告-整理'!A:A,0)),0))</f>
        <v/>
      </c>
      <c r="Z139" s="9" t="str">
        <f t="shared" si="9"/>
        <v/>
      </c>
      <c r="AA139" s="5" t="str">
        <f t="shared" si="7"/>
        <v/>
      </c>
      <c r="AB139" s="5" t="str">
        <f t="shared" si="8"/>
        <v/>
      </c>
      <c r="AC139" s="9"/>
      <c r="AD139" s="15" t="str">
        <f>IF($AD$1="  ",IFERROR(IF(AND(Y139="未推广",L139&gt;0),"加入P4P推广 ","")&amp;IF(AND(OR(W139="是",X139="是"),Y139=0),"优爆品加推广 ","")&amp;IF(AND(C139="N",L139&gt;0),"增加橱窗绑定 ","")&amp;IF(AND(OR(Z139&gt;$Z$1*4.5,AB139&gt;$AB$1*4.5),Y139&lt;&gt;0,Y139&gt;$AB$1*2,G139&gt;($G$1/$L$1)*1),"放弃P4P推广 ","")&amp;IF(AND(AB139&gt;$AB$1*1.2,AB139&lt;$AB$1*4.5,Y139&gt;0),"优化询盘成本 ","")&amp;IF(AND(Z139&gt;$Z$1*1.2,Z139&lt;$Z$1*4.5,Y139&gt;0),"优化商机成本 ","")&amp;IF(AND(Y139&lt;&gt;0,L139&gt;0,AB139&lt;$AB$1*1.2),"加大询盘获取 ","")&amp;IF(AND(Y139&lt;&gt;0,K139&gt;0,Z139&lt;$Z$1*1.2),"加大商机获取 ","")&amp;IF(AND(L139=0,C139="Y",G139&gt;($G$1/$L$1*1.5)),"解绑橱窗绑定 ",""),"请去左表粘贴源数据"),"")</f>
        <v/>
      </c>
      <c r="AE139" s="9"/>
      <c r="AF139" s="9"/>
      <c r="AG139" s="9"/>
      <c r="AH139" s="9"/>
      <c r="AI139" s="17"/>
      <c r="AJ139" s="17"/>
      <c r="AK139" s="17"/>
    </row>
    <row r="140" spans="1:37">
      <c r="A140" s="5" t="str">
        <f>IFERROR(HLOOKUP(A$2,'2.源数据-产品分析-全商品'!A$6:A$1000,ROW()-1,0),"")</f>
        <v/>
      </c>
      <c r="B140" s="5" t="str">
        <f>IFERROR(HLOOKUP(B$2,'2.源数据-产品分析-全商品'!B$6:B$1000,ROW()-1,0),"")</f>
        <v/>
      </c>
      <c r="C140" s="5" t="str">
        <f>CLEAN(IFERROR(HLOOKUP(C$2,'2.源数据-产品分析-全商品'!C$6:C$1000,ROW()-1,0),""))</f>
        <v/>
      </c>
      <c r="D140" s="5" t="str">
        <f>IFERROR(HLOOKUP(D$2,'2.源数据-产品分析-全商品'!D$6:D$1000,ROW()-1,0),"")</f>
        <v/>
      </c>
      <c r="E140" s="5" t="str">
        <f>IFERROR(HLOOKUP(E$2,'2.源数据-产品分析-全商品'!E$6:E$1000,ROW()-1,0),"")</f>
        <v/>
      </c>
      <c r="F140" s="5" t="str">
        <f>IFERROR(VALUE(HLOOKUP(F$2,'2.源数据-产品分析-全商品'!F$6:F$1000,ROW()-1,0)),"")</f>
        <v/>
      </c>
      <c r="G140" s="5" t="str">
        <f>IFERROR(VALUE(HLOOKUP(G$2,'2.源数据-产品分析-全商品'!G$6:G$1000,ROW()-1,0)),"")</f>
        <v/>
      </c>
      <c r="H140" s="5" t="str">
        <f>IFERROR(HLOOKUP(H$2,'2.源数据-产品分析-全商品'!H$6:H$1000,ROW()-1,0),"")</f>
        <v/>
      </c>
      <c r="I140" s="5" t="str">
        <f>IFERROR(VALUE(HLOOKUP(I$2,'2.源数据-产品分析-全商品'!I$6:I$1000,ROW()-1,0)),"")</f>
        <v/>
      </c>
      <c r="J140" s="60" t="str">
        <f>IFERROR(IF($J$2="","",INDEX('产品报告-整理'!G:G,MATCH(产品建议!A140,'产品报告-整理'!A:A,0))),"")</f>
        <v/>
      </c>
      <c r="K140" s="5" t="str">
        <f>IFERROR(IF($K$2="","",VALUE(INDEX('产品报告-整理'!E:E,MATCH(产品建议!A140,'产品报告-整理'!A:A,0)))),0)</f>
        <v/>
      </c>
      <c r="L140" s="5" t="str">
        <f>IFERROR(VALUE(HLOOKUP(L$2,'2.源数据-产品分析-全商品'!J$6:J$1000,ROW()-1,0)),"")</f>
        <v/>
      </c>
      <c r="M140" s="5" t="str">
        <f>IFERROR(VALUE(HLOOKUP(M$2,'2.源数据-产品分析-全商品'!K$6:K$1000,ROW()-1,0)),"")</f>
        <v/>
      </c>
      <c r="N140" s="5" t="str">
        <f>IFERROR(HLOOKUP(N$2,'2.源数据-产品分析-全商品'!L$6:L$1000,ROW()-1,0),"")</f>
        <v/>
      </c>
      <c r="O140" s="5" t="str">
        <f>IF($O$2='产品报告-整理'!$K$1,IFERROR(INDEX('产品报告-整理'!S:S,MATCH(产品建议!A140,'产品报告-整理'!L:L,0)),""),(IFERROR(VALUE(HLOOKUP(O$2,'2.源数据-产品分析-全商品'!M$6:M$1000,ROW()-1,0)),"")))</f>
        <v/>
      </c>
      <c r="P140" s="5" t="str">
        <f>IF($P$2='产品报告-整理'!$V$1,IFERROR(INDEX('产品报告-整理'!AD:AD,MATCH(产品建议!A140,'产品报告-整理'!W:W,0)),""),(IFERROR(VALUE(HLOOKUP(P$2,'2.源数据-产品分析-全商品'!N$6:N$1000,ROW()-1,0)),"")))</f>
        <v/>
      </c>
      <c r="Q140" s="5" t="str">
        <f>IF($Q$2='产品报告-整理'!$AG$1,IFERROR(INDEX('产品报告-整理'!AO:AO,MATCH(产品建议!A140,'产品报告-整理'!AH:AH,0)),""),(IFERROR(VALUE(HLOOKUP(Q$2,'2.源数据-产品分析-全商品'!O$6:O$1000,ROW()-1,0)),"")))</f>
        <v/>
      </c>
      <c r="R140" s="5" t="str">
        <f>IF($R$2='产品报告-整理'!$AR$1,IFERROR(INDEX('产品报告-整理'!AZ:AZ,MATCH(产品建议!A140,'产品报告-整理'!AS:AS,0)),""),(IFERROR(VALUE(HLOOKUP(R$2,'2.源数据-产品分析-全商品'!P$6:P$1000,ROW()-1,0)),"")))</f>
        <v/>
      </c>
      <c r="S140" s="5" t="str">
        <f>IF($S$2='产品报告-整理'!$BC$1,IFERROR(INDEX('产品报告-整理'!BK:BK,MATCH(产品建议!A140,'产品报告-整理'!BD:BD,0)),""),(IFERROR(VALUE(HLOOKUP(S$2,'2.源数据-产品分析-全商品'!Q$6:Q$1000,ROW()-1,0)),"")))</f>
        <v/>
      </c>
      <c r="T140" s="5" t="str">
        <f>IFERROR(HLOOKUP("产品负责人",'2.源数据-产品分析-全商品'!R$6:R$1000,ROW()-1,0),"")</f>
        <v/>
      </c>
      <c r="U140" s="5" t="str">
        <f>IFERROR(VALUE(HLOOKUP(U$2,'2.源数据-产品分析-全商品'!S$6:S$1000,ROW()-1,0)),"")</f>
        <v/>
      </c>
      <c r="V140" s="5" t="str">
        <f>IFERROR(VALUE(HLOOKUP(V$2,'2.源数据-产品分析-全商品'!T$6:T$1000,ROW()-1,0)),"")</f>
        <v/>
      </c>
      <c r="W140" s="5" t="str">
        <f>IF(OR($A$3=""),"",IF(OR($W$2="优爆品"),(IF(COUNTIF('2-2.源数据-产品分析-优品'!A:A,产品建议!A140)&gt;0,"是","")&amp;IF(COUNTIF('2-3.源数据-产品分析-爆品'!A:A,产品建议!A140)&gt;0,"是","")),IF(OR($W$2="P4P点击量"),((IFERROR(INDEX('产品报告-整理'!D:D,MATCH(产品建议!A140,'产品报告-整理'!A:A,0)),""))),((IF(COUNTIF('2-2.源数据-产品分析-优品'!A:A,产品建议!A140)&gt;0,"是",""))))))</f>
        <v/>
      </c>
      <c r="X140" s="5" t="str">
        <f>IF(OR($A$3=""),"",IF(OR($W$2="优爆品"),((IFERROR(INDEX('产品报告-整理'!D:D,MATCH(产品建议!A140,'产品报告-整理'!A:A,0)),"")&amp;" → "&amp;(IFERROR(TEXT(INDEX('产品报告-整理'!D:D,MATCH(产品建议!A140,'产品报告-整理'!A:A,0))/G140,"0%"),"")))),IF(OR($W$2="P4P点击量"),((IF($W$2="P4P点击量",IFERROR(TEXT(W140/G140,"0%"),"")))),(((IF(COUNTIF('2-3.源数据-产品分析-爆品'!A:A,产品建议!A140)&gt;0,"是","")))))))</f>
        <v/>
      </c>
      <c r="Y140" s="9" t="str">
        <f>IF(AND($Y$2="直通车总消费",'产品报告-整理'!$BN$1="推荐广告"),IFERROR(INDEX('产品报告-整理'!H:H,MATCH(产品建议!A140,'产品报告-整理'!A:A,0)),0)+IFERROR(INDEX('产品报告-整理'!BV:BV,MATCH(产品建议!A140,'产品报告-整理'!BO:BO,0)),0),IFERROR(INDEX('产品报告-整理'!H:H,MATCH(产品建议!A140,'产品报告-整理'!A:A,0)),0))</f>
        <v/>
      </c>
      <c r="Z140" s="9" t="str">
        <f t="shared" si="9"/>
        <v/>
      </c>
      <c r="AA140" s="5" t="str">
        <f t="shared" si="7"/>
        <v/>
      </c>
      <c r="AB140" s="5" t="str">
        <f t="shared" si="8"/>
        <v/>
      </c>
      <c r="AC140" s="9"/>
      <c r="AD140" s="15" t="str">
        <f>IF($AD$1="  ",IFERROR(IF(AND(Y140="未推广",L140&gt;0),"加入P4P推广 ","")&amp;IF(AND(OR(W140="是",X140="是"),Y140=0),"优爆品加推广 ","")&amp;IF(AND(C140="N",L140&gt;0),"增加橱窗绑定 ","")&amp;IF(AND(OR(Z140&gt;$Z$1*4.5,AB140&gt;$AB$1*4.5),Y140&lt;&gt;0,Y140&gt;$AB$1*2,G140&gt;($G$1/$L$1)*1),"放弃P4P推广 ","")&amp;IF(AND(AB140&gt;$AB$1*1.2,AB140&lt;$AB$1*4.5,Y140&gt;0),"优化询盘成本 ","")&amp;IF(AND(Z140&gt;$Z$1*1.2,Z140&lt;$Z$1*4.5,Y140&gt;0),"优化商机成本 ","")&amp;IF(AND(Y140&lt;&gt;0,L140&gt;0,AB140&lt;$AB$1*1.2),"加大询盘获取 ","")&amp;IF(AND(Y140&lt;&gt;0,K140&gt;0,Z140&lt;$Z$1*1.2),"加大商机获取 ","")&amp;IF(AND(L140=0,C140="Y",G140&gt;($G$1/$L$1*1.5)),"解绑橱窗绑定 ",""),"请去左表粘贴源数据"),"")</f>
        <v/>
      </c>
      <c r="AE140" s="9"/>
      <c r="AF140" s="9"/>
      <c r="AG140" s="9"/>
      <c r="AH140" s="9"/>
      <c r="AI140" s="17"/>
      <c r="AJ140" s="17"/>
      <c r="AK140" s="17"/>
    </row>
    <row r="141" spans="1:37">
      <c r="A141" s="5" t="str">
        <f>IFERROR(HLOOKUP(A$2,'2.源数据-产品分析-全商品'!A$6:A$1000,ROW()-1,0),"")</f>
        <v/>
      </c>
      <c r="B141" s="5" t="str">
        <f>IFERROR(HLOOKUP(B$2,'2.源数据-产品分析-全商品'!B$6:B$1000,ROW()-1,0),"")</f>
        <v/>
      </c>
      <c r="C141" s="5" t="str">
        <f>CLEAN(IFERROR(HLOOKUP(C$2,'2.源数据-产品分析-全商品'!C$6:C$1000,ROW()-1,0),""))</f>
        <v/>
      </c>
      <c r="D141" s="5" t="str">
        <f>IFERROR(HLOOKUP(D$2,'2.源数据-产品分析-全商品'!D$6:D$1000,ROW()-1,0),"")</f>
        <v/>
      </c>
      <c r="E141" s="5" t="str">
        <f>IFERROR(HLOOKUP(E$2,'2.源数据-产品分析-全商品'!E$6:E$1000,ROW()-1,0),"")</f>
        <v/>
      </c>
      <c r="F141" s="5" t="str">
        <f>IFERROR(VALUE(HLOOKUP(F$2,'2.源数据-产品分析-全商品'!F$6:F$1000,ROW()-1,0)),"")</f>
        <v/>
      </c>
      <c r="G141" s="5" t="str">
        <f>IFERROR(VALUE(HLOOKUP(G$2,'2.源数据-产品分析-全商品'!G$6:G$1000,ROW()-1,0)),"")</f>
        <v/>
      </c>
      <c r="H141" s="5" t="str">
        <f>IFERROR(HLOOKUP(H$2,'2.源数据-产品分析-全商品'!H$6:H$1000,ROW()-1,0),"")</f>
        <v/>
      </c>
      <c r="I141" s="5" t="str">
        <f>IFERROR(VALUE(HLOOKUP(I$2,'2.源数据-产品分析-全商品'!I$6:I$1000,ROW()-1,0)),"")</f>
        <v/>
      </c>
      <c r="J141" s="60" t="str">
        <f>IFERROR(IF($J$2="","",INDEX('产品报告-整理'!G:G,MATCH(产品建议!A141,'产品报告-整理'!A:A,0))),"")</f>
        <v/>
      </c>
      <c r="K141" s="5" t="str">
        <f>IFERROR(IF($K$2="","",VALUE(INDEX('产品报告-整理'!E:E,MATCH(产品建议!A141,'产品报告-整理'!A:A,0)))),0)</f>
        <v/>
      </c>
      <c r="L141" s="5" t="str">
        <f>IFERROR(VALUE(HLOOKUP(L$2,'2.源数据-产品分析-全商品'!J$6:J$1000,ROW()-1,0)),"")</f>
        <v/>
      </c>
      <c r="M141" s="5" t="str">
        <f>IFERROR(VALUE(HLOOKUP(M$2,'2.源数据-产品分析-全商品'!K$6:K$1000,ROW()-1,0)),"")</f>
        <v/>
      </c>
      <c r="N141" s="5" t="str">
        <f>IFERROR(HLOOKUP(N$2,'2.源数据-产品分析-全商品'!L$6:L$1000,ROW()-1,0),"")</f>
        <v/>
      </c>
      <c r="O141" s="5" t="str">
        <f>IF($O$2='产品报告-整理'!$K$1,IFERROR(INDEX('产品报告-整理'!S:S,MATCH(产品建议!A141,'产品报告-整理'!L:L,0)),""),(IFERROR(VALUE(HLOOKUP(O$2,'2.源数据-产品分析-全商品'!M$6:M$1000,ROW()-1,0)),"")))</f>
        <v/>
      </c>
      <c r="P141" s="5" t="str">
        <f>IF($P$2='产品报告-整理'!$V$1,IFERROR(INDEX('产品报告-整理'!AD:AD,MATCH(产品建议!A141,'产品报告-整理'!W:W,0)),""),(IFERROR(VALUE(HLOOKUP(P$2,'2.源数据-产品分析-全商品'!N$6:N$1000,ROW()-1,0)),"")))</f>
        <v/>
      </c>
      <c r="Q141" s="5" t="str">
        <f>IF($Q$2='产品报告-整理'!$AG$1,IFERROR(INDEX('产品报告-整理'!AO:AO,MATCH(产品建议!A141,'产品报告-整理'!AH:AH,0)),""),(IFERROR(VALUE(HLOOKUP(Q$2,'2.源数据-产品分析-全商品'!O$6:O$1000,ROW()-1,0)),"")))</f>
        <v/>
      </c>
      <c r="R141" s="5" t="str">
        <f>IF($R$2='产品报告-整理'!$AR$1,IFERROR(INDEX('产品报告-整理'!AZ:AZ,MATCH(产品建议!A141,'产品报告-整理'!AS:AS,0)),""),(IFERROR(VALUE(HLOOKUP(R$2,'2.源数据-产品分析-全商品'!P$6:P$1000,ROW()-1,0)),"")))</f>
        <v/>
      </c>
      <c r="S141" s="5" t="str">
        <f>IF($S$2='产品报告-整理'!$BC$1,IFERROR(INDEX('产品报告-整理'!BK:BK,MATCH(产品建议!A141,'产品报告-整理'!BD:BD,0)),""),(IFERROR(VALUE(HLOOKUP(S$2,'2.源数据-产品分析-全商品'!Q$6:Q$1000,ROW()-1,0)),"")))</f>
        <v/>
      </c>
      <c r="T141" s="5" t="str">
        <f>IFERROR(HLOOKUP("产品负责人",'2.源数据-产品分析-全商品'!R$6:R$1000,ROW()-1,0),"")</f>
        <v/>
      </c>
      <c r="U141" s="5" t="str">
        <f>IFERROR(VALUE(HLOOKUP(U$2,'2.源数据-产品分析-全商品'!S$6:S$1000,ROW()-1,0)),"")</f>
        <v/>
      </c>
      <c r="V141" s="5" t="str">
        <f>IFERROR(VALUE(HLOOKUP(V$2,'2.源数据-产品分析-全商品'!T$6:T$1000,ROW()-1,0)),"")</f>
        <v/>
      </c>
      <c r="W141" s="5" t="str">
        <f>IF(OR($A$3=""),"",IF(OR($W$2="优爆品"),(IF(COUNTIF('2-2.源数据-产品分析-优品'!A:A,产品建议!A141)&gt;0,"是","")&amp;IF(COUNTIF('2-3.源数据-产品分析-爆品'!A:A,产品建议!A141)&gt;0,"是","")),IF(OR($W$2="P4P点击量"),((IFERROR(INDEX('产品报告-整理'!D:D,MATCH(产品建议!A141,'产品报告-整理'!A:A,0)),""))),((IF(COUNTIF('2-2.源数据-产品分析-优品'!A:A,产品建议!A141)&gt;0,"是",""))))))</f>
        <v/>
      </c>
      <c r="X141" s="5" t="str">
        <f>IF(OR($A$3=""),"",IF(OR($W$2="优爆品"),((IFERROR(INDEX('产品报告-整理'!D:D,MATCH(产品建议!A141,'产品报告-整理'!A:A,0)),"")&amp;" → "&amp;(IFERROR(TEXT(INDEX('产品报告-整理'!D:D,MATCH(产品建议!A141,'产品报告-整理'!A:A,0))/G141,"0%"),"")))),IF(OR($W$2="P4P点击量"),((IF($W$2="P4P点击量",IFERROR(TEXT(W141/G141,"0%"),"")))),(((IF(COUNTIF('2-3.源数据-产品分析-爆品'!A:A,产品建议!A141)&gt;0,"是","")))))))</f>
        <v/>
      </c>
      <c r="Y141" s="9" t="str">
        <f>IF(AND($Y$2="直通车总消费",'产品报告-整理'!$BN$1="推荐广告"),IFERROR(INDEX('产品报告-整理'!H:H,MATCH(产品建议!A141,'产品报告-整理'!A:A,0)),0)+IFERROR(INDEX('产品报告-整理'!BV:BV,MATCH(产品建议!A141,'产品报告-整理'!BO:BO,0)),0),IFERROR(INDEX('产品报告-整理'!H:H,MATCH(产品建议!A141,'产品报告-整理'!A:A,0)),0))</f>
        <v/>
      </c>
      <c r="Z141" s="9" t="str">
        <f t="shared" si="9"/>
        <v/>
      </c>
      <c r="AA141" s="5" t="str">
        <f t="shared" si="7"/>
        <v/>
      </c>
      <c r="AB141" s="5" t="str">
        <f t="shared" si="8"/>
        <v/>
      </c>
      <c r="AC141" s="9"/>
      <c r="AD141" s="15" t="str">
        <f>IF($AD$1="  ",IFERROR(IF(AND(Y141="未推广",L141&gt;0),"加入P4P推广 ","")&amp;IF(AND(OR(W141="是",X141="是"),Y141=0),"优爆品加推广 ","")&amp;IF(AND(C141="N",L141&gt;0),"增加橱窗绑定 ","")&amp;IF(AND(OR(Z141&gt;$Z$1*4.5,AB141&gt;$AB$1*4.5),Y141&lt;&gt;0,Y141&gt;$AB$1*2,G141&gt;($G$1/$L$1)*1),"放弃P4P推广 ","")&amp;IF(AND(AB141&gt;$AB$1*1.2,AB141&lt;$AB$1*4.5,Y141&gt;0),"优化询盘成本 ","")&amp;IF(AND(Z141&gt;$Z$1*1.2,Z141&lt;$Z$1*4.5,Y141&gt;0),"优化商机成本 ","")&amp;IF(AND(Y141&lt;&gt;0,L141&gt;0,AB141&lt;$AB$1*1.2),"加大询盘获取 ","")&amp;IF(AND(Y141&lt;&gt;0,K141&gt;0,Z141&lt;$Z$1*1.2),"加大商机获取 ","")&amp;IF(AND(L141=0,C141="Y",G141&gt;($G$1/$L$1*1.5)),"解绑橱窗绑定 ",""),"请去左表粘贴源数据"),"")</f>
        <v/>
      </c>
      <c r="AE141" s="9"/>
      <c r="AF141" s="9"/>
      <c r="AG141" s="9"/>
      <c r="AH141" s="9"/>
      <c r="AI141" s="17"/>
      <c r="AJ141" s="17"/>
      <c r="AK141" s="17"/>
    </row>
    <row r="142" spans="1:37">
      <c r="A142" s="5" t="str">
        <f>IFERROR(HLOOKUP(A$2,'2.源数据-产品分析-全商品'!A$6:A$1000,ROW()-1,0),"")</f>
        <v/>
      </c>
      <c r="B142" s="5" t="str">
        <f>IFERROR(HLOOKUP(B$2,'2.源数据-产品分析-全商品'!B$6:B$1000,ROW()-1,0),"")</f>
        <v/>
      </c>
      <c r="C142" s="5" t="str">
        <f>CLEAN(IFERROR(HLOOKUP(C$2,'2.源数据-产品分析-全商品'!C$6:C$1000,ROW()-1,0),""))</f>
        <v/>
      </c>
      <c r="D142" s="5" t="str">
        <f>IFERROR(HLOOKUP(D$2,'2.源数据-产品分析-全商品'!D$6:D$1000,ROW()-1,0),"")</f>
        <v/>
      </c>
      <c r="E142" s="5" t="str">
        <f>IFERROR(HLOOKUP(E$2,'2.源数据-产品分析-全商品'!E$6:E$1000,ROW()-1,0),"")</f>
        <v/>
      </c>
      <c r="F142" s="5" t="str">
        <f>IFERROR(VALUE(HLOOKUP(F$2,'2.源数据-产品分析-全商品'!F$6:F$1000,ROW()-1,0)),"")</f>
        <v/>
      </c>
      <c r="G142" s="5" t="str">
        <f>IFERROR(VALUE(HLOOKUP(G$2,'2.源数据-产品分析-全商品'!G$6:G$1000,ROW()-1,0)),"")</f>
        <v/>
      </c>
      <c r="H142" s="5" t="str">
        <f>IFERROR(HLOOKUP(H$2,'2.源数据-产品分析-全商品'!H$6:H$1000,ROW()-1,0),"")</f>
        <v/>
      </c>
      <c r="I142" s="5" t="str">
        <f>IFERROR(VALUE(HLOOKUP(I$2,'2.源数据-产品分析-全商品'!I$6:I$1000,ROW()-1,0)),"")</f>
        <v/>
      </c>
      <c r="J142" s="60" t="str">
        <f>IFERROR(IF($J$2="","",INDEX('产品报告-整理'!G:G,MATCH(产品建议!A142,'产品报告-整理'!A:A,0))),"")</f>
        <v/>
      </c>
      <c r="K142" s="5" t="str">
        <f>IFERROR(IF($K$2="","",VALUE(INDEX('产品报告-整理'!E:E,MATCH(产品建议!A142,'产品报告-整理'!A:A,0)))),0)</f>
        <v/>
      </c>
      <c r="L142" s="5" t="str">
        <f>IFERROR(VALUE(HLOOKUP(L$2,'2.源数据-产品分析-全商品'!J$6:J$1000,ROW()-1,0)),"")</f>
        <v/>
      </c>
      <c r="M142" s="5" t="str">
        <f>IFERROR(VALUE(HLOOKUP(M$2,'2.源数据-产品分析-全商品'!K$6:K$1000,ROW()-1,0)),"")</f>
        <v/>
      </c>
      <c r="N142" s="5" t="str">
        <f>IFERROR(HLOOKUP(N$2,'2.源数据-产品分析-全商品'!L$6:L$1000,ROW()-1,0),"")</f>
        <v/>
      </c>
      <c r="O142" s="5" t="str">
        <f>IF($O$2='产品报告-整理'!$K$1,IFERROR(INDEX('产品报告-整理'!S:S,MATCH(产品建议!A142,'产品报告-整理'!L:L,0)),""),(IFERROR(VALUE(HLOOKUP(O$2,'2.源数据-产品分析-全商品'!M$6:M$1000,ROW()-1,0)),"")))</f>
        <v/>
      </c>
      <c r="P142" s="5" t="str">
        <f>IF($P$2='产品报告-整理'!$V$1,IFERROR(INDEX('产品报告-整理'!AD:AD,MATCH(产品建议!A142,'产品报告-整理'!W:W,0)),""),(IFERROR(VALUE(HLOOKUP(P$2,'2.源数据-产品分析-全商品'!N$6:N$1000,ROW()-1,0)),"")))</f>
        <v/>
      </c>
      <c r="Q142" s="5" t="str">
        <f>IF($Q$2='产品报告-整理'!$AG$1,IFERROR(INDEX('产品报告-整理'!AO:AO,MATCH(产品建议!A142,'产品报告-整理'!AH:AH,0)),""),(IFERROR(VALUE(HLOOKUP(Q$2,'2.源数据-产品分析-全商品'!O$6:O$1000,ROW()-1,0)),"")))</f>
        <v/>
      </c>
      <c r="R142" s="5" t="str">
        <f>IF($R$2='产品报告-整理'!$AR$1,IFERROR(INDEX('产品报告-整理'!AZ:AZ,MATCH(产品建议!A142,'产品报告-整理'!AS:AS,0)),""),(IFERROR(VALUE(HLOOKUP(R$2,'2.源数据-产品分析-全商品'!P$6:P$1000,ROW()-1,0)),"")))</f>
        <v/>
      </c>
      <c r="S142" s="5" t="str">
        <f>IF($S$2='产品报告-整理'!$BC$1,IFERROR(INDEX('产品报告-整理'!BK:BK,MATCH(产品建议!A142,'产品报告-整理'!BD:BD,0)),""),(IFERROR(VALUE(HLOOKUP(S$2,'2.源数据-产品分析-全商品'!Q$6:Q$1000,ROW()-1,0)),"")))</f>
        <v/>
      </c>
      <c r="T142" s="5" t="str">
        <f>IFERROR(HLOOKUP("产品负责人",'2.源数据-产品分析-全商品'!R$6:R$1000,ROW()-1,0),"")</f>
        <v/>
      </c>
      <c r="U142" s="5" t="str">
        <f>IFERROR(VALUE(HLOOKUP(U$2,'2.源数据-产品分析-全商品'!S$6:S$1000,ROW()-1,0)),"")</f>
        <v/>
      </c>
      <c r="V142" s="5" t="str">
        <f>IFERROR(VALUE(HLOOKUP(V$2,'2.源数据-产品分析-全商品'!T$6:T$1000,ROW()-1,0)),"")</f>
        <v/>
      </c>
      <c r="W142" s="5" t="str">
        <f>IF(OR($A$3=""),"",IF(OR($W$2="优爆品"),(IF(COUNTIF('2-2.源数据-产品分析-优品'!A:A,产品建议!A142)&gt;0,"是","")&amp;IF(COUNTIF('2-3.源数据-产品分析-爆品'!A:A,产品建议!A142)&gt;0,"是","")),IF(OR($W$2="P4P点击量"),((IFERROR(INDEX('产品报告-整理'!D:D,MATCH(产品建议!A142,'产品报告-整理'!A:A,0)),""))),((IF(COUNTIF('2-2.源数据-产品分析-优品'!A:A,产品建议!A142)&gt;0,"是",""))))))</f>
        <v/>
      </c>
      <c r="X142" s="5" t="str">
        <f>IF(OR($A$3=""),"",IF(OR($W$2="优爆品"),((IFERROR(INDEX('产品报告-整理'!D:D,MATCH(产品建议!A142,'产品报告-整理'!A:A,0)),"")&amp;" → "&amp;(IFERROR(TEXT(INDEX('产品报告-整理'!D:D,MATCH(产品建议!A142,'产品报告-整理'!A:A,0))/G142,"0%"),"")))),IF(OR($W$2="P4P点击量"),((IF($W$2="P4P点击量",IFERROR(TEXT(W142/G142,"0%"),"")))),(((IF(COUNTIF('2-3.源数据-产品分析-爆品'!A:A,产品建议!A142)&gt;0,"是","")))))))</f>
        <v/>
      </c>
      <c r="Y142" s="9" t="str">
        <f>IF(AND($Y$2="直通车总消费",'产品报告-整理'!$BN$1="推荐广告"),IFERROR(INDEX('产品报告-整理'!H:H,MATCH(产品建议!A142,'产品报告-整理'!A:A,0)),0)+IFERROR(INDEX('产品报告-整理'!BV:BV,MATCH(产品建议!A142,'产品报告-整理'!BO:BO,0)),0),IFERROR(INDEX('产品报告-整理'!H:H,MATCH(产品建议!A142,'产品报告-整理'!A:A,0)),0))</f>
        <v/>
      </c>
      <c r="Z142" s="9" t="str">
        <f t="shared" si="9"/>
        <v/>
      </c>
      <c r="AA142" s="5" t="str">
        <f t="shared" si="7"/>
        <v/>
      </c>
      <c r="AB142" s="5" t="str">
        <f t="shared" si="8"/>
        <v/>
      </c>
      <c r="AC142" s="9"/>
      <c r="AD142" s="15" t="str">
        <f>IF($AD$1="  ",IFERROR(IF(AND(Y142="未推广",L142&gt;0),"加入P4P推广 ","")&amp;IF(AND(OR(W142="是",X142="是"),Y142=0),"优爆品加推广 ","")&amp;IF(AND(C142="N",L142&gt;0),"增加橱窗绑定 ","")&amp;IF(AND(OR(Z142&gt;$Z$1*4.5,AB142&gt;$AB$1*4.5),Y142&lt;&gt;0,Y142&gt;$AB$1*2,G142&gt;($G$1/$L$1)*1),"放弃P4P推广 ","")&amp;IF(AND(AB142&gt;$AB$1*1.2,AB142&lt;$AB$1*4.5,Y142&gt;0),"优化询盘成本 ","")&amp;IF(AND(Z142&gt;$Z$1*1.2,Z142&lt;$Z$1*4.5,Y142&gt;0),"优化商机成本 ","")&amp;IF(AND(Y142&lt;&gt;0,L142&gt;0,AB142&lt;$AB$1*1.2),"加大询盘获取 ","")&amp;IF(AND(Y142&lt;&gt;0,K142&gt;0,Z142&lt;$Z$1*1.2),"加大商机获取 ","")&amp;IF(AND(L142=0,C142="Y",G142&gt;($G$1/$L$1*1.5)),"解绑橱窗绑定 ",""),"请去左表粘贴源数据"),"")</f>
        <v/>
      </c>
      <c r="AE142" s="9"/>
      <c r="AF142" s="9"/>
      <c r="AG142" s="9"/>
      <c r="AH142" s="9"/>
      <c r="AI142" s="17"/>
      <c r="AJ142" s="17"/>
      <c r="AK142" s="17"/>
    </row>
    <row r="143" spans="1:37">
      <c r="A143" s="5" t="str">
        <f>IFERROR(HLOOKUP(A$2,'2.源数据-产品分析-全商品'!A$6:A$1000,ROW()-1,0),"")</f>
        <v/>
      </c>
      <c r="B143" s="5" t="str">
        <f>IFERROR(HLOOKUP(B$2,'2.源数据-产品分析-全商品'!B$6:B$1000,ROW()-1,0),"")</f>
        <v/>
      </c>
      <c r="C143" s="5" t="str">
        <f>CLEAN(IFERROR(HLOOKUP(C$2,'2.源数据-产品分析-全商品'!C$6:C$1000,ROW()-1,0),""))</f>
        <v/>
      </c>
      <c r="D143" s="5" t="str">
        <f>IFERROR(HLOOKUP(D$2,'2.源数据-产品分析-全商品'!D$6:D$1000,ROW()-1,0),"")</f>
        <v/>
      </c>
      <c r="E143" s="5" t="str">
        <f>IFERROR(HLOOKUP(E$2,'2.源数据-产品分析-全商品'!E$6:E$1000,ROW()-1,0),"")</f>
        <v/>
      </c>
      <c r="F143" s="5" t="str">
        <f>IFERROR(VALUE(HLOOKUP(F$2,'2.源数据-产品分析-全商品'!F$6:F$1000,ROW()-1,0)),"")</f>
        <v/>
      </c>
      <c r="G143" s="5" t="str">
        <f>IFERROR(VALUE(HLOOKUP(G$2,'2.源数据-产品分析-全商品'!G$6:G$1000,ROW()-1,0)),"")</f>
        <v/>
      </c>
      <c r="H143" s="5" t="str">
        <f>IFERROR(HLOOKUP(H$2,'2.源数据-产品分析-全商品'!H$6:H$1000,ROW()-1,0),"")</f>
        <v/>
      </c>
      <c r="I143" s="5" t="str">
        <f>IFERROR(VALUE(HLOOKUP(I$2,'2.源数据-产品分析-全商品'!I$6:I$1000,ROW()-1,0)),"")</f>
        <v/>
      </c>
      <c r="J143" s="60" t="str">
        <f>IFERROR(IF($J$2="","",INDEX('产品报告-整理'!G:G,MATCH(产品建议!A143,'产品报告-整理'!A:A,0))),"")</f>
        <v/>
      </c>
      <c r="K143" s="5" t="str">
        <f>IFERROR(IF($K$2="","",VALUE(INDEX('产品报告-整理'!E:E,MATCH(产品建议!A143,'产品报告-整理'!A:A,0)))),0)</f>
        <v/>
      </c>
      <c r="L143" s="5" t="str">
        <f>IFERROR(VALUE(HLOOKUP(L$2,'2.源数据-产品分析-全商品'!J$6:J$1000,ROW()-1,0)),"")</f>
        <v/>
      </c>
      <c r="M143" s="5" t="str">
        <f>IFERROR(VALUE(HLOOKUP(M$2,'2.源数据-产品分析-全商品'!K$6:K$1000,ROW()-1,0)),"")</f>
        <v/>
      </c>
      <c r="N143" s="5" t="str">
        <f>IFERROR(HLOOKUP(N$2,'2.源数据-产品分析-全商品'!L$6:L$1000,ROW()-1,0),"")</f>
        <v/>
      </c>
      <c r="O143" s="5" t="str">
        <f>IF($O$2='产品报告-整理'!$K$1,IFERROR(INDEX('产品报告-整理'!S:S,MATCH(产品建议!A143,'产品报告-整理'!L:L,0)),""),(IFERROR(VALUE(HLOOKUP(O$2,'2.源数据-产品分析-全商品'!M$6:M$1000,ROW()-1,0)),"")))</f>
        <v/>
      </c>
      <c r="P143" s="5" t="str">
        <f>IF($P$2='产品报告-整理'!$V$1,IFERROR(INDEX('产品报告-整理'!AD:AD,MATCH(产品建议!A143,'产品报告-整理'!W:W,0)),""),(IFERROR(VALUE(HLOOKUP(P$2,'2.源数据-产品分析-全商品'!N$6:N$1000,ROW()-1,0)),"")))</f>
        <v/>
      </c>
      <c r="Q143" s="5" t="str">
        <f>IF($Q$2='产品报告-整理'!$AG$1,IFERROR(INDEX('产品报告-整理'!AO:AO,MATCH(产品建议!A143,'产品报告-整理'!AH:AH,0)),""),(IFERROR(VALUE(HLOOKUP(Q$2,'2.源数据-产品分析-全商品'!O$6:O$1000,ROW()-1,0)),"")))</f>
        <v/>
      </c>
      <c r="R143" s="5" t="str">
        <f>IF($R$2='产品报告-整理'!$AR$1,IFERROR(INDEX('产品报告-整理'!AZ:AZ,MATCH(产品建议!A143,'产品报告-整理'!AS:AS,0)),""),(IFERROR(VALUE(HLOOKUP(R$2,'2.源数据-产品分析-全商品'!P$6:P$1000,ROW()-1,0)),"")))</f>
        <v/>
      </c>
      <c r="S143" s="5" t="str">
        <f>IF($S$2='产品报告-整理'!$BC$1,IFERROR(INDEX('产品报告-整理'!BK:BK,MATCH(产品建议!A143,'产品报告-整理'!BD:BD,0)),""),(IFERROR(VALUE(HLOOKUP(S$2,'2.源数据-产品分析-全商品'!Q$6:Q$1000,ROW()-1,0)),"")))</f>
        <v/>
      </c>
      <c r="T143" s="5" t="str">
        <f>IFERROR(HLOOKUP("产品负责人",'2.源数据-产品分析-全商品'!R$6:R$1000,ROW()-1,0),"")</f>
        <v/>
      </c>
      <c r="U143" s="5" t="str">
        <f>IFERROR(VALUE(HLOOKUP(U$2,'2.源数据-产品分析-全商品'!S$6:S$1000,ROW()-1,0)),"")</f>
        <v/>
      </c>
      <c r="V143" s="5" t="str">
        <f>IFERROR(VALUE(HLOOKUP(V$2,'2.源数据-产品分析-全商品'!T$6:T$1000,ROW()-1,0)),"")</f>
        <v/>
      </c>
      <c r="W143" s="5" t="str">
        <f>IF(OR($A$3=""),"",IF(OR($W$2="优爆品"),(IF(COUNTIF('2-2.源数据-产品分析-优品'!A:A,产品建议!A143)&gt;0,"是","")&amp;IF(COUNTIF('2-3.源数据-产品分析-爆品'!A:A,产品建议!A143)&gt;0,"是","")),IF(OR($W$2="P4P点击量"),((IFERROR(INDEX('产品报告-整理'!D:D,MATCH(产品建议!A143,'产品报告-整理'!A:A,0)),""))),((IF(COUNTIF('2-2.源数据-产品分析-优品'!A:A,产品建议!A143)&gt;0,"是",""))))))</f>
        <v/>
      </c>
      <c r="X143" s="5" t="str">
        <f>IF(OR($A$3=""),"",IF(OR($W$2="优爆品"),((IFERROR(INDEX('产品报告-整理'!D:D,MATCH(产品建议!A143,'产品报告-整理'!A:A,0)),"")&amp;" → "&amp;(IFERROR(TEXT(INDEX('产品报告-整理'!D:D,MATCH(产品建议!A143,'产品报告-整理'!A:A,0))/G143,"0%"),"")))),IF(OR($W$2="P4P点击量"),((IF($W$2="P4P点击量",IFERROR(TEXT(W143/G143,"0%"),"")))),(((IF(COUNTIF('2-3.源数据-产品分析-爆品'!A:A,产品建议!A143)&gt;0,"是","")))))))</f>
        <v/>
      </c>
      <c r="Y143" s="9" t="str">
        <f>IF(AND($Y$2="直通车总消费",'产品报告-整理'!$BN$1="推荐广告"),IFERROR(INDEX('产品报告-整理'!H:H,MATCH(产品建议!A143,'产品报告-整理'!A:A,0)),0)+IFERROR(INDEX('产品报告-整理'!BV:BV,MATCH(产品建议!A143,'产品报告-整理'!BO:BO,0)),0),IFERROR(INDEX('产品报告-整理'!H:H,MATCH(产品建议!A143,'产品报告-整理'!A:A,0)),0))</f>
        <v/>
      </c>
      <c r="Z143" s="9" t="str">
        <f t="shared" si="9"/>
        <v/>
      </c>
      <c r="AA143" s="5" t="str">
        <f t="shared" si="7"/>
        <v/>
      </c>
      <c r="AB143" s="5" t="str">
        <f t="shared" si="8"/>
        <v/>
      </c>
      <c r="AC143" s="9"/>
      <c r="AD143" s="15" t="str">
        <f>IF($AD$1="  ",IFERROR(IF(AND(Y143="未推广",L143&gt;0),"加入P4P推广 ","")&amp;IF(AND(OR(W143="是",X143="是"),Y143=0),"优爆品加推广 ","")&amp;IF(AND(C143="N",L143&gt;0),"增加橱窗绑定 ","")&amp;IF(AND(OR(Z143&gt;$Z$1*4.5,AB143&gt;$AB$1*4.5),Y143&lt;&gt;0,Y143&gt;$AB$1*2,G143&gt;($G$1/$L$1)*1),"放弃P4P推广 ","")&amp;IF(AND(AB143&gt;$AB$1*1.2,AB143&lt;$AB$1*4.5,Y143&gt;0),"优化询盘成本 ","")&amp;IF(AND(Z143&gt;$Z$1*1.2,Z143&lt;$Z$1*4.5,Y143&gt;0),"优化商机成本 ","")&amp;IF(AND(Y143&lt;&gt;0,L143&gt;0,AB143&lt;$AB$1*1.2),"加大询盘获取 ","")&amp;IF(AND(Y143&lt;&gt;0,K143&gt;0,Z143&lt;$Z$1*1.2),"加大商机获取 ","")&amp;IF(AND(L143=0,C143="Y",G143&gt;($G$1/$L$1*1.5)),"解绑橱窗绑定 ",""),"请去左表粘贴源数据"),"")</f>
        <v/>
      </c>
      <c r="AE143" s="9"/>
      <c r="AF143" s="9"/>
      <c r="AG143" s="9"/>
      <c r="AH143" s="9"/>
      <c r="AI143" s="17"/>
      <c r="AJ143" s="17"/>
      <c r="AK143" s="17"/>
    </row>
    <row r="144" spans="1:37">
      <c r="A144" s="5" t="str">
        <f>IFERROR(HLOOKUP(A$2,'2.源数据-产品分析-全商品'!A$6:A$1000,ROW()-1,0),"")</f>
        <v/>
      </c>
      <c r="B144" s="5" t="str">
        <f>IFERROR(HLOOKUP(B$2,'2.源数据-产品分析-全商品'!B$6:B$1000,ROW()-1,0),"")</f>
        <v/>
      </c>
      <c r="C144" s="5" t="str">
        <f>CLEAN(IFERROR(HLOOKUP(C$2,'2.源数据-产品分析-全商品'!C$6:C$1000,ROW()-1,0),""))</f>
        <v/>
      </c>
      <c r="D144" s="5" t="str">
        <f>IFERROR(HLOOKUP(D$2,'2.源数据-产品分析-全商品'!D$6:D$1000,ROW()-1,0),"")</f>
        <v/>
      </c>
      <c r="E144" s="5" t="str">
        <f>IFERROR(HLOOKUP(E$2,'2.源数据-产品分析-全商品'!E$6:E$1000,ROW()-1,0),"")</f>
        <v/>
      </c>
      <c r="F144" s="5" t="str">
        <f>IFERROR(VALUE(HLOOKUP(F$2,'2.源数据-产品分析-全商品'!F$6:F$1000,ROW()-1,0)),"")</f>
        <v/>
      </c>
      <c r="G144" s="5" t="str">
        <f>IFERROR(VALUE(HLOOKUP(G$2,'2.源数据-产品分析-全商品'!G$6:G$1000,ROW()-1,0)),"")</f>
        <v/>
      </c>
      <c r="H144" s="5" t="str">
        <f>IFERROR(HLOOKUP(H$2,'2.源数据-产品分析-全商品'!H$6:H$1000,ROW()-1,0),"")</f>
        <v/>
      </c>
      <c r="I144" s="5" t="str">
        <f>IFERROR(VALUE(HLOOKUP(I$2,'2.源数据-产品分析-全商品'!I$6:I$1000,ROW()-1,0)),"")</f>
        <v/>
      </c>
      <c r="J144" s="60" t="str">
        <f>IFERROR(IF($J$2="","",INDEX('产品报告-整理'!G:G,MATCH(产品建议!A144,'产品报告-整理'!A:A,0))),"")</f>
        <v/>
      </c>
      <c r="K144" s="5" t="str">
        <f>IFERROR(IF($K$2="","",VALUE(INDEX('产品报告-整理'!E:E,MATCH(产品建议!A144,'产品报告-整理'!A:A,0)))),0)</f>
        <v/>
      </c>
      <c r="L144" s="5" t="str">
        <f>IFERROR(VALUE(HLOOKUP(L$2,'2.源数据-产品分析-全商品'!J$6:J$1000,ROW()-1,0)),"")</f>
        <v/>
      </c>
      <c r="M144" s="5" t="str">
        <f>IFERROR(VALUE(HLOOKUP(M$2,'2.源数据-产品分析-全商品'!K$6:K$1000,ROW()-1,0)),"")</f>
        <v/>
      </c>
      <c r="N144" s="5" t="str">
        <f>IFERROR(HLOOKUP(N$2,'2.源数据-产品分析-全商品'!L$6:L$1000,ROW()-1,0),"")</f>
        <v/>
      </c>
      <c r="O144" s="5" t="str">
        <f>IF($O$2='产品报告-整理'!$K$1,IFERROR(INDEX('产品报告-整理'!S:S,MATCH(产品建议!A144,'产品报告-整理'!L:L,0)),""),(IFERROR(VALUE(HLOOKUP(O$2,'2.源数据-产品分析-全商品'!M$6:M$1000,ROW()-1,0)),"")))</f>
        <v/>
      </c>
      <c r="P144" s="5" t="str">
        <f>IF($P$2='产品报告-整理'!$V$1,IFERROR(INDEX('产品报告-整理'!AD:AD,MATCH(产品建议!A144,'产品报告-整理'!W:W,0)),""),(IFERROR(VALUE(HLOOKUP(P$2,'2.源数据-产品分析-全商品'!N$6:N$1000,ROW()-1,0)),"")))</f>
        <v/>
      </c>
      <c r="Q144" s="5" t="str">
        <f>IF($Q$2='产品报告-整理'!$AG$1,IFERROR(INDEX('产品报告-整理'!AO:AO,MATCH(产品建议!A144,'产品报告-整理'!AH:AH,0)),""),(IFERROR(VALUE(HLOOKUP(Q$2,'2.源数据-产品分析-全商品'!O$6:O$1000,ROW()-1,0)),"")))</f>
        <v/>
      </c>
      <c r="R144" s="5" t="str">
        <f>IF($R$2='产品报告-整理'!$AR$1,IFERROR(INDEX('产品报告-整理'!AZ:AZ,MATCH(产品建议!A144,'产品报告-整理'!AS:AS,0)),""),(IFERROR(VALUE(HLOOKUP(R$2,'2.源数据-产品分析-全商品'!P$6:P$1000,ROW()-1,0)),"")))</f>
        <v/>
      </c>
      <c r="S144" s="5" t="str">
        <f>IF($S$2='产品报告-整理'!$BC$1,IFERROR(INDEX('产品报告-整理'!BK:BK,MATCH(产品建议!A144,'产品报告-整理'!BD:BD,0)),""),(IFERROR(VALUE(HLOOKUP(S$2,'2.源数据-产品分析-全商品'!Q$6:Q$1000,ROW()-1,0)),"")))</f>
        <v/>
      </c>
      <c r="T144" s="5" t="str">
        <f>IFERROR(HLOOKUP("产品负责人",'2.源数据-产品分析-全商品'!R$6:R$1000,ROW()-1,0),"")</f>
        <v/>
      </c>
      <c r="U144" s="5" t="str">
        <f>IFERROR(VALUE(HLOOKUP(U$2,'2.源数据-产品分析-全商品'!S$6:S$1000,ROW()-1,0)),"")</f>
        <v/>
      </c>
      <c r="V144" s="5" t="str">
        <f>IFERROR(VALUE(HLOOKUP(V$2,'2.源数据-产品分析-全商品'!T$6:T$1000,ROW()-1,0)),"")</f>
        <v/>
      </c>
      <c r="W144" s="5" t="str">
        <f>IF(OR($A$3=""),"",IF(OR($W$2="优爆品"),(IF(COUNTIF('2-2.源数据-产品分析-优品'!A:A,产品建议!A144)&gt;0,"是","")&amp;IF(COUNTIF('2-3.源数据-产品分析-爆品'!A:A,产品建议!A144)&gt;0,"是","")),IF(OR($W$2="P4P点击量"),((IFERROR(INDEX('产品报告-整理'!D:D,MATCH(产品建议!A144,'产品报告-整理'!A:A,0)),""))),((IF(COUNTIF('2-2.源数据-产品分析-优品'!A:A,产品建议!A144)&gt;0,"是",""))))))</f>
        <v/>
      </c>
      <c r="X144" s="5" t="str">
        <f>IF(OR($A$3=""),"",IF(OR($W$2="优爆品"),((IFERROR(INDEX('产品报告-整理'!D:D,MATCH(产品建议!A144,'产品报告-整理'!A:A,0)),"")&amp;" → "&amp;(IFERROR(TEXT(INDEX('产品报告-整理'!D:D,MATCH(产品建议!A144,'产品报告-整理'!A:A,0))/G144,"0%"),"")))),IF(OR($W$2="P4P点击量"),((IF($W$2="P4P点击量",IFERROR(TEXT(W144/G144,"0%"),"")))),(((IF(COUNTIF('2-3.源数据-产品分析-爆品'!A:A,产品建议!A144)&gt;0,"是","")))))))</f>
        <v/>
      </c>
      <c r="Y144" s="9" t="str">
        <f>IF(AND($Y$2="直通车总消费",'产品报告-整理'!$BN$1="推荐广告"),IFERROR(INDEX('产品报告-整理'!H:H,MATCH(产品建议!A144,'产品报告-整理'!A:A,0)),0)+IFERROR(INDEX('产品报告-整理'!BV:BV,MATCH(产品建议!A144,'产品报告-整理'!BO:BO,0)),0),IFERROR(INDEX('产品报告-整理'!H:H,MATCH(产品建议!A144,'产品报告-整理'!A:A,0)),0))</f>
        <v/>
      </c>
      <c r="Z144" s="9" t="str">
        <f t="shared" si="9"/>
        <v/>
      </c>
      <c r="AA144" s="5" t="str">
        <f t="shared" si="7"/>
        <v/>
      </c>
      <c r="AB144" s="5" t="str">
        <f t="shared" si="8"/>
        <v/>
      </c>
      <c r="AC144" s="9"/>
      <c r="AD144" s="15" t="str">
        <f>IF($AD$1="  ",IFERROR(IF(AND(Y144="未推广",L144&gt;0),"加入P4P推广 ","")&amp;IF(AND(OR(W144="是",X144="是"),Y144=0),"优爆品加推广 ","")&amp;IF(AND(C144="N",L144&gt;0),"增加橱窗绑定 ","")&amp;IF(AND(OR(Z144&gt;$Z$1*4.5,AB144&gt;$AB$1*4.5),Y144&lt;&gt;0,Y144&gt;$AB$1*2,G144&gt;($G$1/$L$1)*1),"放弃P4P推广 ","")&amp;IF(AND(AB144&gt;$AB$1*1.2,AB144&lt;$AB$1*4.5,Y144&gt;0),"优化询盘成本 ","")&amp;IF(AND(Z144&gt;$Z$1*1.2,Z144&lt;$Z$1*4.5,Y144&gt;0),"优化商机成本 ","")&amp;IF(AND(Y144&lt;&gt;0,L144&gt;0,AB144&lt;$AB$1*1.2),"加大询盘获取 ","")&amp;IF(AND(Y144&lt;&gt;0,K144&gt;0,Z144&lt;$Z$1*1.2),"加大商机获取 ","")&amp;IF(AND(L144=0,C144="Y",G144&gt;($G$1/$L$1*1.5)),"解绑橱窗绑定 ",""),"请去左表粘贴源数据"),"")</f>
        <v/>
      </c>
      <c r="AE144" s="9"/>
      <c r="AF144" s="9"/>
      <c r="AG144" s="9"/>
      <c r="AH144" s="9"/>
      <c r="AI144" s="17"/>
      <c r="AJ144" s="17"/>
      <c r="AK144" s="17"/>
    </row>
    <row r="145" spans="1:37">
      <c r="A145" s="5" t="str">
        <f>IFERROR(HLOOKUP(A$2,'2.源数据-产品分析-全商品'!A$6:A$1000,ROW()-1,0),"")</f>
        <v/>
      </c>
      <c r="B145" s="5" t="str">
        <f>IFERROR(HLOOKUP(B$2,'2.源数据-产品分析-全商品'!B$6:B$1000,ROW()-1,0),"")</f>
        <v/>
      </c>
      <c r="C145" s="5" t="str">
        <f>CLEAN(IFERROR(HLOOKUP(C$2,'2.源数据-产品分析-全商品'!C$6:C$1000,ROW()-1,0),""))</f>
        <v/>
      </c>
      <c r="D145" s="5" t="str">
        <f>IFERROR(HLOOKUP(D$2,'2.源数据-产品分析-全商品'!D$6:D$1000,ROW()-1,0),"")</f>
        <v/>
      </c>
      <c r="E145" s="5" t="str">
        <f>IFERROR(HLOOKUP(E$2,'2.源数据-产品分析-全商品'!E$6:E$1000,ROW()-1,0),"")</f>
        <v/>
      </c>
      <c r="F145" s="5" t="str">
        <f>IFERROR(VALUE(HLOOKUP(F$2,'2.源数据-产品分析-全商品'!F$6:F$1000,ROW()-1,0)),"")</f>
        <v/>
      </c>
      <c r="G145" s="5" t="str">
        <f>IFERROR(VALUE(HLOOKUP(G$2,'2.源数据-产品分析-全商品'!G$6:G$1000,ROW()-1,0)),"")</f>
        <v/>
      </c>
      <c r="H145" s="5" t="str">
        <f>IFERROR(HLOOKUP(H$2,'2.源数据-产品分析-全商品'!H$6:H$1000,ROW()-1,0),"")</f>
        <v/>
      </c>
      <c r="I145" s="5" t="str">
        <f>IFERROR(VALUE(HLOOKUP(I$2,'2.源数据-产品分析-全商品'!I$6:I$1000,ROW()-1,0)),"")</f>
        <v/>
      </c>
      <c r="J145" s="60" t="str">
        <f>IFERROR(IF($J$2="","",INDEX('产品报告-整理'!G:G,MATCH(产品建议!A145,'产品报告-整理'!A:A,0))),"")</f>
        <v/>
      </c>
      <c r="K145" s="5" t="str">
        <f>IFERROR(IF($K$2="","",VALUE(INDEX('产品报告-整理'!E:E,MATCH(产品建议!A145,'产品报告-整理'!A:A,0)))),0)</f>
        <v/>
      </c>
      <c r="L145" s="5" t="str">
        <f>IFERROR(VALUE(HLOOKUP(L$2,'2.源数据-产品分析-全商品'!J$6:J$1000,ROW()-1,0)),"")</f>
        <v/>
      </c>
      <c r="M145" s="5" t="str">
        <f>IFERROR(VALUE(HLOOKUP(M$2,'2.源数据-产品分析-全商品'!K$6:K$1000,ROW()-1,0)),"")</f>
        <v/>
      </c>
      <c r="N145" s="5" t="str">
        <f>IFERROR(HLOOKUP(N$2,'2.源数据-产品分析-全商品'!L$6:L$1000,ROW()-1,0),"")</f>
        <v/>
      </c>
      <c r="O145" s="5" t="str">
        <f>IF($O$2='产品报告-整理'!$K$1,IFERROR(INDEX('产品报告-整理'!S:S,MATCH(产品建议!A145,'产品报告-整理'!L:L,0)),""),(IFERROR(VALUE(HLOOKUP(O$2,'2.源数据-产品分析-全商品'!M$6:M$1000,ROW()-1,0)),"")))</f>
        <v/>
      </c>
      <c r="P145" s="5" t="str">
        <f>IF($P$2='产品报告-整理'!$V$1,IFERROR(INDEX('产品报告-整理'!AD:AD,MATCH(产品建议!A145,'产品报告-整理'!W:W,0)),""),(IFERROR(VALUE(HLOOKUP(P$2,'2.源数据-产品分析-全商品'!N$6:N$1000,ROW()-1,0)),"")))</f>
        <v/>
      </c>
      <c r="Q145" s="5" t="str">
        <f>IF($Q$2='产品报告-整理'!$AG$1,IFERROR(INDEX('产品报告-整理'!AO:AO,MATCH(产品建议!A145,'产品报告-整理'!AH:AH,0)),""),(IFERROR(VALUE(HLOOKUP(Q$2,'2.源数据-产品分析-全商品'!O$6:O$1000,ROW()-1,0)),"")))</f>
        <v/>
      </c>
      <c r="R145" s="5" t="str">
        <f>IF($R$2='产品报告-整理'!$AR$1,IFERROR(INDEX('产品报告-整理'!AZ:AZ,MATCH(产品建议!A145,'产品报告-整理'!AS:AS,0)),""),(IFERROR(VALUE(HLOOKUP(R$2,'2.源数据-产品分析-全商品'!P$6:P$1000,ROW()-1,0)),"")))</f>
        <v/>
      </c>
      <c r="S145" s="5" t="str">
        <f>IF($S$2='产品报告-整理'!$BC$1,IFERROR(INDEX('产品报告-整理'!BK:BK,MATCH(产品建议!A145,'产品报告-整理'!BD:BD,0)),""),(IFERROR(VALUE(HLOOKUP(S$2,'2.源数据-产品分析-全商品'!Q$6:Q$1000,ROW()-1,0)),"")))</f>
        <v/>
      </c>
      <c r="T145" s="5" t="str">
        <f>IFERROR(HLOOKUP("产品负责人",'2.源数据-产品分析-全商品'!R$6:R$1000,ROW()-1,0),"")</f>
        <v/>
      </c>
      <c r="U145" s="5" t="str">
        <f>IFERROR(VALUE(HLOOKUP(U$2,'2.源数据-产品分析-全商品'!S$6:S$1000,ROW()-1,0)),"")</f>
        <v/>
      </c>
      <c r="V145" s="5" t="str">
        <f>IFERROR(VALUE(HLOOKUP(V$2,'2.源数据-产品分析-全商品'!T$6:T$1000,ROW()-1,0)),"")</f>
        <v/>
      </c>
      <c r="W145" s="5" t="str">
        <f>IF(OR($A$3=""),"",IF(OR($W$2="优爆品"),(IF(COUNTIF('2-2.源数据-产品分析-优品'!A:A,产品建议!A145)&gt;0,"是","")&amp;IF(COUNTIF('2-3.源数据-产品分析-爆品'!A:A,产品建议!A145)&gt;0,"是","")),IF(OR($W$2="P4P点击量"),((IFERROR(INDEX('产品报告-整理'!D:D,MATCH(产品建议!A145,'产品报告-整理'!A:A,0)),""))),((IF(COUNTIF('2-2.源数据-产品分析-优品'!A:A,产品建议!A145)&gt;0,"是",""))))))</f>
        <v/>
      </c>
      <c r="X145" s="5" t="str">
        <f>IF(OR($A$3=""),"",IF(OR($W$2="优爆品"),((IFERROR(INDEX('产品报告-整理'!D:D,MATCH(产品建议!A145,'产品报告-整理'!A:A,0)),"")&amp;" → "&amp;(IFERROR(TEXT(INDEX('产品报告-整理'!D:D,MATCH(产品建议!A145,'产品报告-整理'!A:A,0))/G145,"0%"),"")))),IF(OR($W$2="P4P点击量"),((IF($W$2="P4P点击量",IFERROR(TEXT(W145/G145,"0%"),"")))),(((IF(COUNTIF('2-3.源数据-产品分析-爆品'!A:A,产品建议!A145)&gt;0,"是","")))))))</f>
        <v/>
      </c>
      <c r="Y145" s="9" t="str">
        <f>IF(AND($Y$2="直通车总消费",'产品报告-整理'!$BN$1="推荐广告"),IFERROR(INDEX('产品报告-整理'!H:H,MATCH(产品建议!A145,'产品报告-整理'!A:A,0)),0)+IFERROR(INDEX('产品报告-整理'!BV:BV,MATCH(产品建议!A145,'产品报告-整理'!BO:BO,0)),0),IFERROR(INDEX('产品报告-整理'!H:H,MATCH(产品建议!A145,'产品报告-整理'!A:A,0)),0))</f>
        <v/>
      </c>
      <c r="Z145" s="9" t="str">
        <f t="shared" si="9"/>
        <v/>
      </c>
      <c r="AA145" s="5" t="str">
        <f t="shared" si="7"/>
        <v/>
      </c>
      <c r="AB145" s="5" t="str">
        <f t="shared" si="8"/>
        <v/>
      </c>
      <c r="AC145" s="9"/>
      <c r="AD145" s="15" t="str">
        <f>IF($AD$1="  ",IFERROR(IF(AND(Y145="未推广",L145&gt;0),"加入P4P推广 ","")&amp;IF(AND(OR(W145="是",X145="是"),Y145=0),"优爆品加推广 ","")&amp;IF(AND(C145="N",L145&gt;0),"增加橱窗绑定 ","")&amp;IF(AND(OR(Z145&gt;$Z$1*4.5,AB145&gt;$AB$1*4.5),Y145&lt;&gt;0,Y145&gt;$AB$1*2,G145&gt;($G$1/$L$1)*1),"放弃P4P推广 ","")&amp;IF(AND(AB145&gt;$AB$1*1.2,AB145&lt;$AB$1*4.5,Y145&gt;0),"优化询盘成本 ","")&amp;IF(AND(Z145&gt;$Z$1*1.2,Z145&lt;$Z$1*4.5,Y145&gt;0),"优化商机成本 ","")&amp;IF(AND(Y145&lt;&gt;0,L145&gt;0,AB145&lt;$AB$1*1.2),"加大询盘获取 ","")&amp;IF(AND(Y145&lt;&gt;0,K145&gt;0,Z145&lt;$Z$1*1.2),"加大商机获取 ","")&amp;IF(AND(L145=0,C145="Y",G145&gt;($G$1/$L$1*1.5)),"解绑橱窗绑定 ",""),"请去左表粘贴源数据"),"")</f>
        <v/>
      </c>
      <c r="AE145" s="9"/>
      <c r="AF145" s="9"/>
      <c r="AG145" s="9"/>
      <c r="AH145" s="9"/>
      <c r="AI145" s="17"/>
      <c r="AJ145" s="17"/>
      <c r="AK145" s="17"/>
    </row>
    <row r="146" spans="1:37">
      <c r="A146" s="5" t="str">
        <f>IFERROR(HLOOKUP(A$2,'2.源数据-产品分析-全商品'!A$6:A$1000,ROW()-1,0),"")</f>
        <v/>
      </c>
      <c r="B146" s="5" t="str">
        <f>IFERROR(HLOOKUP(B$2,'2.源数据-产品分析-全商品'!B$6:B$1000,ROW()-1,0),"")</f>
        <v/>
      </c>
      <c r="C146" s="5" t="str">
        <f>CLEAN(IFERROR(HLOOKUP(C$2,'2.源数据-产品分析-全商品'!C$6:C$1000,ROW()-1,0),""))</f>
        <v/>
      </c>
      <c r="D146" s="5" t="str">
        <f>IFERROR(HLOOKUP(D$2,'2.源数据-产品分析-全商品'!D$6:D$1000,ROW()-1,0),"")</f>
        <v/>
      </c>
      <c r="E146" s="5" t="str">
        <f>IFERROR(HLOOKUP(E$2,'2.源数据-产品分析-全商品'!E$6:E$1000,ROW()-1,0),"")</f>
        <v/>
      </c>
      <c r="F146" s="5" t="str">
        <f>IFERROR(VALUE(HLOOKUP(F$2,'2.源数据-产品分析-全商品'!F$6:F$1000,ROW()-1,0)),"")</f>
        <v/>
      </c>
      <c r="G146" s="5" t="str">
        <f>IFERROR(VALUE(HLOOKUP(G$2,'2.源数据-产品分析-全商品'!G$6:G$1000,ROW()-1,0)),"")</f>
        <v/>
      </c>
      <c r="H146" s="5" t="str">
        <f>IFERROR(HLOOKUP(H$2,'2.源数据-产品分析-全商品'!H$6:H$1000,ROW()-1,0),"")</f>
        <v/>
      </c>
      <c r="I146" s="5" t="str">
        <f>IFERROR(VALUE(HLOOKUP(I$2,'2.源数据-产品分析-全商品'!I$6:I$1000,ROW()-1,0)),"")</f>
        <v/>
      </c>
      <c r="J146" s="60" t="str">
        <f>IFERROR(IF($J$2="","",INDEX('产品报告-整理'!G:G,MATCH(产品建议!A146,'产品报告-整理'!A:A,0))),"")</f>
        <v/>
      </c>
      <c r="K146" s="5" t="str">
        <f>IFERROR(IF($K$2="","",VALUE(INDEX('产品报告-整理'!E:E,MATCH(产品建议!A146,'产品报告-整理'!A:A,0)))),0)</f>
        <v/>
      </c>
      <c r="L146" s="5" t="str">
        <f>IFERROR(VALUE(HLOOKUP(L$2,'2.源数据-产品分析-全商品'!J$6:J$1000,ROW()-1,0)),"")</f>
        <v/>
      </c>
      <c r="M146" s="5" t="str">
        <f>IFERROR(VALUE(HLOOKUP(M$2,'2.源数据-产品分析-全商品'!K$6:K$1000,ROW()-1,0)),"")</f>
        <v/>
      </c>
      <c r="N146" s="5" t="str">
        <f>IFERROR(HLOOKUP(N$2,'2.源数据-产品分析-全商品'!L$6:L$1000,ROW()-1,0),"")</f>
        <v/>
      </c>
      <c r="O146" s="5" t="str">
        <f>IF($O$2='产品报告-整理'!$K$1,IFERROR(INDEX('产品报告-整理'!S:S,MATCH(产品建议!A146,'产品报告-整理'!L:L,0)),""),(IFERROR(VALUE(HLOOKUP(O$2,'2.源数据-产品分析-全商品'!M$6:M$1000,ROW()-1,0)),"")))</f>
        <v/>
      </c>
      <c r="P146" s="5" t="str">
        <f>IF($P$2='产品报告-整理'!$V$1,IFERROR(INDEX('产品报告-整理'!AD:AD,MATCH(产品建议!A146,'产品报告-整理'!W:W,0)),""),(IFERROR(VALUE(HLOOKUP(P$2,'2.源数据-产品分析-全商品'!N$6:N$1000,ROW()-1,0)),"")))</f>
        <v/>
      </c>
      <c r="Q146" s="5" t="str">
        <f>IF($Q$2='产品报告-整理'!$AG$1,IFERROR(INDEX('产品报告-整理'!AO:AO,MATCH(产品建议!A146,'产品报告-整理'!AH:AH,0)),""),(IFERROR(VALUE(HLOOKUP(Q$2,'2.源数据-产品分析-全商品'!O$6:O$1000,ROW()-1,0)),"")))</f>
        <v/>
      </c>
      <c r="R146" s="5" t="str">
        <f>IF($R$2='产品报告-整理'!$AR$1,IFERROR(INDEX('产品报告-整理'!AZ:AZ,MATCH(产品建议!A146,'产品报告-整理'!AS:AS,0)),""),(IFERROR(VALUE(HLOOKUP(R$2,'2.源数据-产品分析-全商品'!P$6:P$1000,ROW()-1,0)),"")))</f>
        <v/>
      </c>
      <c r="S146" s="5" t="str">
        <f>IF($S$2='产品报告-整理'!$BC$1,IFERROR(INDEX('产品报告-整理'!BK:BK,MATCH(产品建议!A146,'产品报告-整理'!BD:BD,0)),""),(IFERROR(VALUE(HLOOKUP(S$2,'2.源数据-产品分析-全商品'!Q$6:Q$1000,ROW()-1,0)),"")))</f>
        <v/>
      </c>
      <c r="T146" s="5" t="str">
        <f>IFERROR(HLOOKUP("产品负责人",'2.源数据-产品分析-全商品'!R$6:R$1000,ROW()-1,0),"")</f>
        <v/>
      </c>
      <c r="U146" s="5" t="str">
        <f>IFERROR(VALUE(HLOOKUP(U$2,'2.源数据-产品分析-全商品'!S$6:S$1000,ROW()-1,0)),"")</f>
        <v/>
      </c>
      <c r="V146" s="5" t="str">
        <f>IFERROR(VALUE(HLOOKUP(V$2,'2.源数据-产品分析-全商品'!T$6:T$1000,ROW()-1,0)),"")</f>
        <v/>
      </c>
      <c r="W146" s="5" t="str">
        <f>IF(OR($A$3=""),"",IF(OR($W$2="优爆品"),(IF(COUNTIF('2-2.源数据-产品分析-优品'!A:A,产品建议!A146)&gt;0,"是","")&amp;IF(COUNTIF('2-3.源数据-产品分析-爆品'!A:A,产品建议!A146)&gt;0,"是","")),IF(OR($W$2="P4P点击量"),((IFERROR(INDEX('产品报告-整理'!D:D,MATCH(产品建议!A146,'产品报告-整理'!A:A,0)),""))),((IF(COUNTIF('2-2.源数据-产品分析-优品'!A:A,产品建议!A146)&gt;0,"是",""))))))</f>
        <v/>
      </c>
      <c r="X146" s="5" t="str">
        <f>IF(OR($A$3=""),"",IF(OR($W$2="优爆品"),((IFERROR(INDEX('产品报告-整理'!D:D,MATCH(产品建议!A146,'产品报告-整理'!A:A,0)),"")&amp;" → "&amp;(IFERROR(TEXT(INDEX('产品报告-整理'!D:D,MATCH(产品建议!A146,'产品报告-整理'!A:A,0))/G146,"0%"),"")))),IF(OR($W$2="P4P点击量"),((IF($W$2="P4P点击量",IFERROR(TEXT(W146/G146,"0%"),"")))),(((IF(COUNTIF('2-3.源数据-产品分析-爆品'!A:A,产品建议!A146)&gt;0,"是","")))))))</f>
        <v/>
      </c>
      <c r="Y146" s="9" t="str">
        <f>IF(AND($Y$2="直通车总消费",'产品报告-整理'!$BN$1="推荐广告"),IFERROR(INDEX('产品报告-整理'!H:H,MATCH(产品建议!A146,'产品报告-整理'!A:A,0)),0)+IFERROR(INDEX('产品报告-整理'!BV:BV,MATCH(产品建议!A146,'产品报告-整理'!BO:BO,0)),0),IFERROR(INDEX('产品报告-整理'!H:H,MATCH(产品建议!A146,'产品报告-整理'!A:A,0)),0))</f>
        <v/>
      </c>
      <c r="Z146" s="9" t="str">
        <f t="shared" si="9"/>
        <v/>
      </c>
      <c r="AA146" s="5" t="str">
        <f t="shared" si="7"/>
        <v/>
      </c>
      <c r="AB146" s="5" t="str">
        <f t="shared" si="8"/>
        <v/>
      </c>
      <c r="AC146" s="9"/>
      <c r="AD146" s="15" t="str">
        <f>IF($AD$1="  ",IFERROR(IF(AND(Y146="未推广",L146&gt;0),"加入P4P推广 ","")&amp;IF(AND(OR(W146="是",X146="是"),Y146=0),"优爆品加推广 ","")&amp;IF(AND(C146="N",L146&gt;0),"增加橱窗绑定 ","")&amp;IF(AND(OR(Z146&gt;$Z$1*4.5,AB146&gt;$AB$1*4.5),Y146&lt;&gt;0,Y146&gt;$AB$1*2,G146&gt;($G$1/$L$1)*1),"放弃P4P推广 ","")&amp;IF(AND(AB146&gt;$AB$1*1.2,AB146&lt;$AB$1*4.5,Y146&gt;0),"优化询盘成本 ","")&amp;IF(AND(Z146&gt;$Z$1*1.2,Z146&lt;$Z$1*4.5,Y146&gt;0),"优化商机成本 ","")&amp;IF(AND(Y146&lt;&gt;0,L146&gt;0,AB146&lt;$AB$1*1.2),"加大询盘获取 ","")&amp;IF(AND(Y146&lt;&gt;0,K146&gt;0,Z146&lt;$Z$1*1.2),"加大商机获取 ","")&amp;IF(AND(L146=0,C146="Y",G146&gt;($G$1/$L$1*1.5)),"解绑橱窗绑定 ",""),"请去左表粘贴源数据"),"")</f>
        <v/>
      </c>
      <c r="AE146" s="9"/>
      <c r="AF146" s="9"/>
      <c r="AG146" s="9"/>
      <c r="AH146" s="9"/>
      <c r="AI146" s="17"/>
      <c r="AJ146" s="17"/>
      <c r="AK146" s="17"/>
    </row>
    <row r="147" spans="1:37">
      <c r="A147" s="5" t="str">
        <f>IFERROR(HLOOKUP(A$2,'2.源数据-产品分析-全商品'!A$6:A$1000,ROW()-1,0),"")</f>
        <v/>
      </c>
      <c r="B147" s="5" t="str">
        <f>IFERROR(HLOOKUP(B$2,'2.源数据-产品分析-全商品'!B$6:B$1000,ROW()-1,0),"")</f>
        <v/>
      </c>
      <c r="C147" s="5" t="str">
        <f>CLEAN(IFERROR(HLOOKUP(C$2,'2.源数据-产品分析-全商品'!C$6:C$1000,ROW()-1,0),""))</f>
        <v/>
      </c>
      <c r="D147" s="5" t="str">
        <f>IFERROR(HLOOKUP(D$2,'2.源数据-产品分析-全商品'!D$6:D$1000,ROW()-1,0),"")</f>
        <v/>
      </c>
      <c r="E147" s="5" t="str">
        <f>IFERROR(HLOOKUP(E$2,'2.源数据-产品分析-全商品'!E$6:E$1000,ROW()-1,0),"")</f>
        <v/>
      </c>
      <c r="F147" s="5" t="str">
        <f>IFERROR(VALUE(HLOOKUP(F$2,'2.源数据-产品分析-全商品'!F$6:F$1000,ROW()-1,0)),"")</f>
        <v/>
      </c>
      <c r="G147" s="5" t="str">
        <f>IFERROR(VALUE(HLOOKUP(G$2,'2.源数据-产品分析-全商品'!G$6:G$1000,ROW()-1,0)),"")</f>
        <v/>
      </c>
      <c r="H147" s="5" t="str">
        <f>IFERROR(HLOOKUP(H$2,'2.源数据-产品分析-全商品'!H$6:H$1000,ROW()-1,0),"")</f>
        <v/>
      </c>
      <c r="I147" s="5" t="str">
        <f>IFERROR(VALUE(HLOOKUP(I$2,'2.源数据-产品分析-全商品'!I$6:I$1000,ROW()-1,0)),"")</f>
        <v/>
      </c>
      <c r="J147" s="60" t="str">
        <f>IFERROR(IF($J$2="","",INDEX('产品报告-整理'!G:G,MATCH(产品建议!A147,'产品报告-整理'!A:A,0))),"")</f>
        <v/>
      </c>
      <c r="K147" s="5" t="str">
        <f>IFERROR(IF($K$2="","",VALUE(INDEX('产品报告-整理'!E:E,MATCH(产品建议!A147,'产品报告-整理'!A:A,0)))),0)</f>
        <v/>
      </c>
      <c r="L147" s="5" t="str">
        <f>IFERROR(VALUE(HLOOKUP(L$2,'2.源数据-产品分析-全商品'!J$6:J$1000,ROW()-1,0)),"")</f>
        <v/>
      </c>
      <c r="M147" s="5" t="str">
        <f>IFERROR(VALUE(HLOOKUP(M$2,'2.源数据-产品分析-全商品'!K$6:K$1000,ROW()-1,0)),"")</f>
        <v/>
      </c>
      <c r="N147" s="5" t="str">
        <f>IFERROR(HLOOKUP(N$2,'2.源数据-产品分析-全商品'!L$6:L$1000,ROW()-1,0),"")</f>
        <v/>
      </c>
      <c r="O147" s="5" t="str">
        <f>IF($O$2='产品报告-整理'!$K$1,IFERROR(INDEX('产品报告-整理'!S:S,MATCH(产品建议!A147,'产品报告-整理'!L:L,0)),""),(IFERROR(VALUE(HLOOKUP(O$2,'2.源数据-产品分析-全商品'!M$6:M$1000,ROW()-1,0)),"")))</f>
        <v/>
      </c>
      <c r="P147" s="5" t="str">
        <f>IF($P$2='产品报告-整理'!$V$1,IFERROR(INDEX('产品报告-整理'!AD:AD,MATCH(产品建议!A147,'产品报告-整理'!W:W,0)),""),(IFERROR(VALUE(HLOOKUP(P$2,'2.源数据-产品分析-全商品'!N$6:N$1000,ROW()-1,0)),"")))</f>
        <v/>
      </c>
      <c r="Q147" s="5" t="str">
        <f>IF($Q$2='产品报告-整理'!$AG$1,IFERROR(INDEX('产品报告-整理'!AO:AO,MATCH(产品建议!A147,'产品报告-整理'!AH:AH,0)),""),(IFERROR(VALUE(HLOOKUP(Q$2,'2.源数据-产品分析-全商品'!O$6:O$1000,ROW()-1,0)),"")))</f>
        <v/>
      </c>
      <c r="R147" s="5" t="str">
        <f>IF($R$2='产品报告-整理'!$AR$1,IFERROR(INDEX('产品报告-整理'!AZ:AZ,MATCH(产品建议!A147,'产品报告-整理'!AS:AS,0)),""),(IFERROR(VALUE(HLOOKUP(R$2,'2.源数据-产品分析-全商品'!P$6:P$1000,ROW()-1,0)),"")))</f>
        <v/>
      </c>
      <c r="S147" s="5" t="str">
        <f>IF($S$2='产品报告-整理'!$BC$1,IFERROR(INDEX('产品报告-整理'!BK:BK,MATCH(产品建议!A147,'产品报告-整理'!BD:BD,0)),""),(IFERROR(VALUE(HLOOKUP(S$2,'2.源数据-产品分析-全商品'!Q$6:Q$1000,ROW()-1,0)),"")))</f>
        <v/>
      </c>
      <c r="T147" s="5" t="str">
        <f>IFERROR(HLOOKUP("产品负责人",'2.源数据-产品分析-全商品'!R$6:R$1000,ROW()-1,0),"")</f>
        <v/>
      </c>
      <c r="U147" s="5" t="str">
        <f>IFERROR(VALUE(HLOOKUP(U$2,'2.源数据-产品分析-全商品'!S$6:S$1000,ROW()-1,0)),"")</f>
        <v/>
      </c>
      <c r="V147" s="5" t="str">
        <f>IFERROR(VALUE(HLOOKUP(V$2,'2.源数据-产品分析-全商品'!T$6:T$1000,ROW()-1,0)),"")</f>
        <v/>
      </c>
      <c r="W147" s="5" t="str">
        <f>IF(OR($A$3=""),"",IF(OR($W$2="优爆品"),(IF(COUNTIF('2-2.源数据-产品分析-优品'!A:A,产品建议!A147)&gt;0,"是","")&amp;IF(COUNTIF('2-3.源数据-产品分析-爆品'!A:A,产品建议!A147)&gt;0,"是","")),IF(OR($W$2="P4P点击量"),((IFERROR(INDEX('产品报告-整理'!D:D,MATCH(产品建议!A147,'产品报告-整理'!A:A,0)),""))),((IF(COUNTIF('2-2.源数据-产品分析-优品'!A:A,产品建议!A147)&gt;0,"是",""))))))</f>
        <v/>
      </c>
      <c r="X147" s="5" t="str">
        <f>IF(OR($A$3=""),"",IF(OR($W$2="优爆品"),((IFERROR(INDEX('产品报告-整理'!D:D,MATCH(产品建议!A147,'产品报告-整理'!A:A,0)),"")&amp;" → "&amp;(IFERROR(TEXT(INDEX('产品报告-整理'!D:D,MATCH(产品建议!A147,'产品报告-整理'!A:A,0))/G147,"0%"),"")))),IF(OR($W$2="P4P点击量"),((IF($W$2="P4P点击量",IFERROR(TEXT(W147/G147,"0%"),"")))),(((IF(COUNTIF('2-3.源数据-产品分析-爆品'!A:A,产品建议!A147)&gt;0,"是","")))))))</f>
        <v/>
      </c>
      <c r="Y147" s="9" t="str">
        <f>IF(AND($Y$2="直通车总消费",'产品报告-整理'!$BN$1="推荐广告"),IFERROR(INDEX('产品报告-整理'!H:H,MATCH(产品建议!A147,'产品报告-整理'!A:A,0)),0)+IFERROR(INDEX('产品报告-整理'!BV:BV,MATCH(产品建议!A147,'产品报告-整理'!BO:BO,0)),0),IFERROR(INDEX('产品报告-整理'!H:H,MATCH(产品建议!A147,'产品报告-整理'!A:A,0)),0))</f>
        <v/>
      </c>
      <c r="Z147" s="9" t="str">
        <f t="shared" si="9"/>
        <v/>
      </c>
      <c r="AA147" s="5" t="str">
        <f t="shared" si="7"/>
        <v/>
      </c>
      <c r="AB147" s="5" t="str">
        <f t="shared" si="8"/>
        <v/>
      </c>
      <c r="AC147" s="9"/>
      <c r="AD147" s="15" t="str">
        <f>IF($AD$1="  ",IFERROR(IF(AND(Y147="未推广",L147&gt;0),"加入P4P推广 ","")&amp;IF(AND(OR(W147="是",X147="是"),Y147=0),"优爆品加推广 ","")&amp;IF(AND(C147="N",L147&gt;0),"增加橱窗绑定 ","")&amp;IF(AND(OR(Z147&gt;$Z$1*4.5,AB147&gt;$AB$1*4.5),Y147&lt;&gt;0,Y147&gt;$AB$1*2,G147&gt;($G$1/$L$1)*1),"放弃P4P推广 ","")&amp;IF(AND(AB147&gt;$AB$1*1.2,AB147&lt;$AB$1*4.5,Y147&gt;0),"优化询盘成本 ","")&amp;IF(AND(Z147&gt;$Z$1*1.2,Z147&lt;$Z$1*4.5,Y147&gt;0),"优化商机成本 ","")&amp;IF(AND(Y147&lt;&gt;0,L147&gt;0,AB147&lt;$AB$1*1.2),"加大询盘获取 ","")&amp;IF(AND(Y147&lt;&gt;0,K147&gt;0,Z147&lt;$Z$1*1.2),"加大商机获取 ","")&amp;IF(AND(L147=0,C147="Y",G147&gt;($G$1/$L$1*1.5)),"解绑橱窗绑定 ",""),"请去左表粘贴源数据"),"")</f>
        <v/>
      </c>
      <c r="AE147" s="9"/>
      <c r="AF147" s="9"/>
      <c r="AG147" s="9"/>
      <c r="AH147" s="9"/>
      <c r="AI147" s="17"/>
      <c r="AJ147" s="17"/>
      <c r="AK147" s="17"/>
    </row>
    <row r="148" spans="1:37">
      <c r="A148" s="5" t="str">
        <f>IFERROR(HLOOKUP(A$2,'2.源数据-产品分析-全商品'!A$6:A$1000,ROW()-1,0),"")</f>
        <v/>
      </c>
      <c r="B148" s="5" t="str">
        <f>IFERROR(HLOOKUP(B$2,'2.源数据-产品分析-全商品'!B$6:B$1000,ROW()-1,0),"")</f>
        <v/>
      </c>
      <c r="C148" s="5" t="str">
        <f>CLEAN(IFERROR(HLOOKUP(C$2,'2.源数据-产品分析-全商品'!C$6:C$1000,ROW()-1,0),""))</f>
        <v/>
      </c>
      <c r="D148" s="5" t="str">
        <f>IFERROR(HLOOKUP(D$2,'2.源数据-产品分析-全商品'!D$6:D$1000,ROW()-1,0),"")</f>
        <v/>
      </c>
      <c r="E148" s="5" t="str">
        <f>IFERROR(HLOOKUP(E$2,'2.源数据-产品分析-全商品'!E$6:E$1000,ROW()-1,0),"")</f>
        <v/>
      </c>
      <c r="F148" s="5" t="str">
        <f>IFERROR(VALUE(HLOOKUP(F$2,'2.源数据-产品分析-全商品'!F$6:F$1000,ROW()-1,0)),"")</f>
        <v/>
      </c>
      <c r="G148" s="5" t="str">
        <f>IFERROR(VALUE(HLOOKUP(G$2,'2.源数据-产品分析-全商品'!G$6:G$1000,ROW()-1,0)),"")</f>
        <v/>
      </c>
      <c r="H148" s="5" t="str">
        <f>IFERROR(HLOOKUP(H$2,'2.源数据-产品分析-全商品'!H$6:H$1000,ROW()-1,0),"")</f>
        <v/>
      </c>
      <c r="I148" s="5" t="str">
        <f>IFERROR(VALUE(HLOOKUP(I$2,'2.源数据-产品分析-全商品'!I$6:I$1000,ROW()-1,0)),"")</f>
        <v/>
      </c>
      <c r="J148" s="60" t="str">
        <f>IFERROR(IF($J$2="","",INDEX('产品报告-整理'!G:G,MATCH(产品建议!A148,'产品报告-整理'!A:A,0))),"")</f>
        <v/>
      </c>
      <c r="K148" s="5" t="str">
        <f>IFERROR(IF($K$2="","",VALUE(INDEX('产品报告-整理'!E:E,MATCH(产品建议!A148,'产品报告-整理'!A:A,0)))),0)</f>
        <v/>
      </c>
      <c r="L148" s="5" t="str">
        <f>IFERROR(VALUE(HLOOKUP(L$2,'2.源数据-产品分析-全商品'!J$6:J$1000,ROW()-1,0)),"")</f>
        <v/>
      </c>
      <c r="M148" s="5" t="str">
        <f>IFERROR(VALUE(HLOOKUP(M$2,'2.源数据-产品分析-全商品'!K$6:K$1000,ROW()-1,0)),"")</f>
        <v/>
      </c>
      <c r="N148" s="5" t="str">
        <f>IFERROR(HLOOKUP(N$2,'2.源数据-产品分析-全商品'!L$6:L$1000,ROW()-1,0),"")</f>
        <v/>
      </c>
      <c r="O148" s="5" t="str">
        <f>IF($O$2='产品报告-整理'!$K$1,IFERROR(INDEX('产品报告-整理'!S:S,MATCH(产品建议!A148,'产品报告-整理'!L:L,0)),""),(IFERROR(VALUE(HLOOKUP(O$2,'2.源数据-产品分析-全商品'!M$6:M$1000,ROW()-1,0)),"")))</f>
        <v/>
      </c>
      <c r="P148" s="5" t="str">
        <f>IF($P$2='产品报告-整理'!$V$1,IFERROR(INDEX('产品报告-整理'!AD:AD,MATCH(产品建议!A148,'产品报告-整理'!W:W,0)),""),(IFERROR(VALUE(HLOOKUP(P$2,'2.源数据-产品分析-全商品'!N$6:N$1000,ROW()-1,0)),"")))</f>
        <v/>
      </c>
      <c r="Q148" s="5" t="str">
        <f>IF($Q$2='产品报告-整理'!$AG$1,IFERROR(INDEX('产品报告-整理'!AO:AO,MATCH(产品建议!A148,'产品报告-整理'!AH:AH,0)),""),(IFERROR(VALUE(HLOOKUP(Q$2,'2.源数据-产品分析-全商品'!O$6:O$1000,ROW()-1,0)),"")))</f>
        <v/>
      </c>
      <c r="R148" s="5" t="str">
        <f>IF($R$2='产品报告-整理'!$AR$1,IFERROR(INDEX('产品报告-整理'!AZ:AZ,MATCH(产品建议!A148,'产品报告-整理'!AS:AS,0)),""),(IFERROR(VALUE(HLOOKUP(R$2,'2.源数据-产品分析-全商品'!P$6:P$1000,ROW()-1,0)),"")))</f>
        <v/>
      </c>
      <c r="S148" s="5" t="str">
        <f>IF($S$2='产品报告-整理'!$BC$1,IFERROR(INDEX('产品报告-整理'!BK:BK,MATCH(产品建议!A148,'产品报告-整理'!BD:BD,0)),""),(IFERROR(VALUE(HLOOKUP(S$2,'2.源数据-产品分析-全商品'!Q$6:Q$1000,ROW()-1,0)),"")))</f>
        <v/>
      </c>
      <c r="T148" s="5" t="str">
        <f>IFERROR(HLOOKUP("产品负责人",'2.源数据-产品分析-全商品'!R$6:R$1000,ROW()-1,0),"")</f>
        <v/>
      </c>
      <c r="U148" s="5" t="str">
        <f>IFERROR(VALUE(HLOOKUP(U$2,'2.源数据-产品分析-全商品'!S$6:S$1000,ROW()-1,0)),"")</f>
        <v/>
      </c>
      <c r="V148" s="5" t="str">
        <f>IFERROR(VALUE(HLOOKUP(V$2,'2.源数据-产品分析-全商品'!T$6:T$1000,ROW()-1,0)),"")</f>
        <v/>
      </c>
      <c r="W148" s="5" t="str">
        <f>IF(OR($A$3=""),"",IF(OR($W$2="优爆品"),(IF(COUNTIF('2-2.源数据-产品分析-优品'!A:A,产品建议!A148)&gt;0,"是","")&amp;IF(COUNTIF('2-3.源数据-产品分析-爆品'!A:A,产品建议!A148)&gt;0,"是","")),IF(OR($W$2="P4P点击量"),((IFERROR(INDEX('产品报告-整理'!D:D,MATCH(产品建议!A148,'产品报告-整理'!A:A,0)),""))),((IF(COUNTIF('2-2.源数据-产品分析-优品'!A:A,产品建议!A148)&gt;0,"是",""))))))</f>
        <v/>
      </c>
      <c r="X148" s="5" t="str">
        <f>IF(OR($A$3=""),"",IF(OR($W$2="优爆品"),((IFERROR(INDEX('产品报告-整理'!D:D,MATCH(产品建议!A148,'产品报告-整理'!A:A,0)),"")&amp;" → "&amp;(IFERROR(TEXT(INDEX('产品报告-整理'!D:D,MATCH(产品建议!A148,'产品报告-整理'!A:A,0))/G148,"0%"),"")))),IF(OR($W$2="P4P点击量"),((IF($W$2="P4P点击量",IFERROR(TEXT(W148/G148,"0%"),"")))),(((IF(COUNTIF('2-3.源数据-产品分析-爆品'!A:A,产品建议!A148)&gt;0,"是","")))))))</f>
        <v/>
      </c>
      <c r="Y148" s="9" t="str">
        <f>IF(AND($Y$2="直通车总消费",'产品报告-整理'!$BN$1="推荐广告"),IFERROR(INDEX('产品报告-整理'!H:H,MATCH(产品建议!A148,'产品报告-整理'!A:A,0)),0)+IFERROR(INDEX('产品报告-整理'!BV:BV,MATCH(产品建议!A148,'产品报告-整理'!BO:BO,0)),0),IFERROR(INDEX('产品报告-整理'!H:H,MATCH(产品建议!A148,'产品报告-整理'!A:A,0)),0))</f>
        <v/>
      </c>
      <c r="Z148" s="9" t="str">
        <f t="shared" si="9"/>
        <v/>
      </c>
      <c r="AA148" s="5" t="str">
        <f t="shared" si="7"/>
        <v/>
      </c>
      <c r="AB148" s="5" t="str">
        <f t="shared" si="8"/>
        <v/>
      </c>
      <c r="AC148" s="9"/>
      <c r="AD148" s="15" t="str">
        <f>IF($AD$1="  ",IFERROR(IF(AND(Y148="未推广",L148&gt;0),"加入P4P推广 ","")&amp;IF(AND(OR(W148="是",X148="是"),Y148=0),"优爆品加推广 ","")&amp;IF(AND(C148="N",L148&gt;0),"增加橱窗绑定 ","")&amp;IF(AND(OR(Z148&gt;$Z$1*4.5,AB148&gt;$AB$1*4.5),Y148&lt;&gt;0,Y148&gt;$AB$1*2,G148&gt;($G$1/$L$1)*1),"放弃P4P推广 ","")&amp;IF(AND(AB148&gt;$AB$1*1.2,AB148&lt;$AB$1*4.5,Y148&gt;0),"优化询盘成本 ","")&amp;IF(AND(Z148&gt;$Z$1*1.2,Z148&lt;$Z$1*4.5,Y148&gt;0),"优化商机成本 ","")&amp;IF(AND(Y148&lt;&gt;0,L148&gt;0,AB148&lt;$AB$1*1.2),"加大询盘获取 ","")&amp;IF(AND(Y148&lt;&gt;0,K148&gt;0,Z148&lt;$Z$1*1.2),"加大商机获取 ","")&amp;IF(AND(L148=0,C148="Y",G148&gt;($G$1/$L$1*1.5)),"解绑橱窗绑定 ",""),"请去左表粘贴源数据"),"")</f>
        <v/>
      </c>
      <c r="AE148" s="9"/>
      <c r="AF148" s="9"/>
      <c r="AG148" s="9"/>
      <c r="AH148" s="9"/>
      <c r="AI148" s="17"/>
      <c r="AJ148" s="17"/>
      <c r="AK148" s="17"/>
    </row>
    <row r="149" spans="1:37">
      <c r="A149" s="5" t="str">
        <f>IFERROR(HLOOKUP(A$2,'2.源数据-产品分析-全商品'!A$6:A$1000,ROW()-1,0),"")</f>
        <v/>
      </c>
      <c r="B149" s="5" t="str">
        <f>IFERROR(HLOOKUP(B$2,'2.源数据-产品分析-全商品'!B$6:B$1000,ROW()-1,0),"")</f>
        <v/>
      </c>
      <c r="C149" s="5" t="str">
        <f>CLEAN(IFERROR(HLOOKUP(C$2,'2.源数据-产品分析-全商品'!C$6:C$1000,ROW()-1,0),""))</f>
        <v/>
      </c>
      <c r="D149" s="5" t="str">
        <f>IFERROR(HLOOKUP(D$2,'2.源数据-产品分析-全商品'!D$6:D$1000,ROW()-1,0),"")</f>
        <v/>
      </c>
      <c r="E149" s="5" t="str">
        <f>IFERROR(HLOOKUP(E$2,'2.源数据-产品分析-全商品'!E$6:E$1000,ROW()-1,0),"")</f>
        <v/>
      </c>
      <c r="F149" s="5" t="str">
        <f>IFERROR(VALUE(HLOOKUP(F$2,'2.源数据-产品分析-全商品'!F$6:F$1000,ROW()-1,0)),"")</f>
        <v/>
      </c>
      <c r="G149" s="5" t="str">
        <f>IFERROR(VALUE(HLOOKUP(G$2,'2.源数据-产品分析-全商品'!G$6:G$1000,ROW()-1,0)),"")</f>
        <v/>
      </c>
      <c r="H149" s="5" t="str">
        <f>IFERROR(HLOOKUP(H$2,'2.源数据-产品分析-全商品'!H$6:H$1000,ROW()-1,0),"")</f>
        <v/>
      </c>
      <c r="I149" s="5" t="str">
        <f>IFERROR(VALUE(HLOOKUP(I$2,'2.源数据-产品分析-全商品'!I$6:I$1000,ROW()-1,0)),"")</f>
        <v/>
      </c>
      <c r="J149" s="60" t="str">
        <f>IFERROR(IF($J$2="","",INDEX('产品报告-整理'!G:G,MATCH(产品建议!A149,'产品报告-整理'!A:A,0))),"")</f>
        <v/>
      </c>
      <c r="K149" s="5" t="str">
        <f>IFERROR(IF($K$2="","",VALUE(INDEX('产品报告-整理'!E:E,MATCH(产品建议!A149,'产品报告-整理'!A:A,0)))),0)</f>
        <v/>
      </c>
      <c r="L149" s="5" t="str">
        <f>IFERROR(VALUE(HLOOKUP(L$2,'2.源数据-产品分析-全商品'!J$6:J$1000,ROW()-1,0)),"")</f>
        <v/>
      </c>
      <c r="M149" s="5" t="str">
        <f>IFERROR(VALUE(HLOOKUP(M$2,'2.源数据-产品分析-全商品'!K$6:K$1000,ROW()-1,0)),"")</f>
        <v/>
      </c>
      <c r="N149" s="5" t="str">
        <f>IFERROR(HLOOKUP(N$2,'2.源数据-产品分析-全商品'!L$6:L$1000,ROW()-1,0),"")</f>
        <v/>
      </c>
      <c r="O149" s="5" t="str">
        <f>IF($O$2='产品报告-整理'!$K$1,IFERROR(INDEX('产品报告-整理'!S:S,MATCH(产品建议!A149,'产品报告-整理'!L:L,0)),""),(IFERROR(VALUE(HLOOKUP(O$2,'2.源数据-产品分析-全商品'!M$6:M$1000,ROW()-1,0)),"")))</f>
        <v/>
      </c>
      <c r="P149" s="5" t="str">
        <f>IF($P$2='产品报告-整理'!$V$1,IFERROR(INDEX('产品报告-整理'!AD:AD,MATCH(产品建议!A149,'产品报告-整理'!W:W,0)),""),(IFERROR(VALUE(HLOOKUP(P$2,'2.源数据-产品分析-全商品'!N$6:N$1000,ROW()-1,0)),"")))</f>
        <v/>
      </c>
      <c r="Q149" s="5" t="str">
        <f>IF($Q$2='产品报告-整理'!$AG$1,IFERROR(INDEX('产品报告-整理'!AO:AO,MATCH(产品建议!A149,'产品报告-整理'!AH:AH,0)),""),(IFERROR(VALUE(HLOOKUP(Q$2,'2.源数据-产品分析-全商品'!O$6:O$1000,ROW()-1,0)),"")))</f>
        <v/>
      </c>
      <c r="R149" s="5" t="str">
        <f>IF($R$2='产品报告-整理'!$AR$1,IFERROR(INDEX('产品报告-整理'!AZ:AZ,MATCH(产品建议!A149,'产品报告-整理'!AS:AS,0)),""),(IFERROR(VALUE(HLOOKUP(R$2,'2.源数据-产品分析-全商品'!P$6:P$1000,ROW()-1,0)),"")))</f>
        <v/>
      </c>
      <c r="S149" s="5" t="str">
        <f>IF($S$2='产品报告-整理'!$BC$1,IFERROR(INDEX('产品报告-整理'!BK:BK,MATCH(产品建议!A149,'产品报告-整理'!BD:BD,0)),""),(IFERROR(VALUE(HLOOKUP(S$2,'2.源数据-产品分析-全商品'!Q$6:Q$1000,ROW()-1,0)),"")))</f>
        <v/>
      </c>
      <c r="T149" s="5" t="str">
        <f>IFERROR(HLOOKUP("产品负责人",'2.源数据-产品分析-全商品'!R$6:R$1000,ROW()-1,0),"")</f>
        <v/>
      </c>
      <c r="U149" s="5" t="str">
        <f>IFERROR(VALUE(HLOOKUP(U$2,'2.源数据-产品分析-全商品'!S$6:S$1000,ROW()-1,0)),"")</f>
        <v/>
      </c>
      <c r="V149" s="5" t="str">
        <f>IFERROR(VALUE(HLOOKUP(V$2,'2.源数据-产品分析-全商品'!T$6:T$1000,ROW()-1,0)),"")</f>
        <v/>
      </c>
      <c r="W149" s="5" t="str">
        <f>IF(OR($A$3=""),"",IF(OR($W$2="优爆品"),(IF(COUNTIF('2-2.源数据-产品分析-优品'!A:A,产品建议!A149)&gt;0,"是","")&amp;IF(COUNTIF('2-3.源数据-产品分析-爆品'!A:A,产品建议!A149)&gt;0,"是","")),IF(OR($W$2="P4P点击量"),((IFERROR(INDEX('产品报告-整理'!D:D,MATCH(产品建议!A149,'产品报告-整理'!A:A,0)),""))),((IF(COUNTIF('2-2.源数据-产品分析-优品'!A:A,产品建议!A149)&gt;0,"是",""))))))</f>
        <v/>
      </c>
      <c r="X149" s="5" t="str">
        <f>IF(OR($A$3=""),"",IF(OR($W$2="优爆品"),((IFERROR(INDEX('产品报告-整理'!D:D,MATCH(产品建议!A149,'产品报告-整理'!A:A,0)),"")&amp;" → "&amp;(IFERROR(TEXT(INDEX('产品报告-整理'!D:D,MATCH(产品建议!A149,'产品报告-整理'!A:A,0))/G149,"0%"),"")))),IF(OR($W$2="P4P点击量"),((IF($W$2="P4P点击量",IFERROR(TEXT(W149/G149,"0%"),"")))),(((IF(COUNTIF('2-3.源数据-产品分析-爆品'!A:A,产品建议!A149)&gt;0,"是","")))))))</f>
        <v/>
      </c>
      <c r="Y149" s="9" t="str">
        <f>IF(AND($Y$2="直通车总消费",'产品报告-整理'!$BN$1="推荐广告"),IFERROR(INDEX('产品报告-整理'!H:H,MATCH(产品建议!A149,'产品报告-整理'!A:A,0)),0)+IFERROR(INDEX('产品报告-整理'!BV:BV,MATCH(产品建议!A149,'产品报告-整理'!BO:BO,0)),0),IFERROR(INDEX('产品报告-整理'!H:H,MATCH(产品建议!A149,'产品报告-整理'!A:A,0)),0))</f>
        <v/>
      </c>
      <c r="Z149" s="9" t="str">
        <f t="shared" si="9"/>
        <v/>
      </c>
      <c r="AA149" s="5" t="str">
        <f t="shared" si="7"/>
        <v/>
      </c>
      <c r="AB149" s="5" t="str">
        <f t="shared" si="8"/>
        <v/>
      </c>
      <c r="AC149" s="9"/>
      <c r="AD149" s="15" t="str">
        <f>IF($AD$1="  ",IFERROR(IF(AND(Y149="未推广",L149&gt;0),"加入P4P推广 ","")&amp;IF(AND(OR(W149="是",X149="是"),Y149=0),"优爆品加推广 ","")&amp;IF(AND(C149="N",L149&gt;0),"增加橱窗绑定 ","")&amp;IF(AND(OR(Z149&gt;$Z$1*4.5,AB149&gt;$AB$1*4.5),Y149&lt;&gt;0,Y149&gt;$AB$1*2,G149&gt;($G$1/$L$1)*1),"放弃P4P推广 ","")&amp;IF(AND(AB149&gt;$AB$1*1.2,AB149&lt;$AB$1*4.5,Y149&gt;0),"优化询盘成本 ","")&amp;IF(AND(Z149&gt;$Z$1*1.2,Z149&lt;$Z$1*4.5,Y149&gt;0),"优化商机成本 ","")&amp;IF(AND(Y149&lt;&gt;0,L149&gt;0,AB149&lt;$AB$1*1.2),"加大询盘获取 ","")&amp;IF(AND(Y149&lt;&gt;0,K149&gt;0,Z149&lt;$Z$1*1.2),"加大商机获取 ","")&amp;IF(AND(L149=0,C149="Y",G149&gt;($G$1/$L$1*1.5)),"解绑橱窗绑定 ",""),"请去左表粘贴源数据"),"")</f>
        <v/>
      </c>
      <c r="AE149" s="9"/>
      <c r="AF149" s="9"/>
      <c r="AG149" s="9"/>
      <c r="AH149" s="9"/>
      <c r="AI149" s="17"/>
      <c r="AJ149" s="17"/>
      <c r="AK149" s="17"/>
    </row>
    <row r="150" spans="1:37">
      <c r="A150" s="5" t="str">
        <f>IFERROR(HLOOKUP(A$2,'2.源数据-产品分析-全商品'!A$6:A$1000,ROW()-1,0),"")</f>
        <v/>
      </c>
      <c r="B150" s="5" t="str">
        <f>IFERROR(HLOOKUP(B$2,'2.源数据-产品分析-全商品'!B$6:B$1000,ROW()-1,0),"")</f>
        <v/>
      </c>
      <c r="C150" s="5" t="str">
        <f>CLEAN(IFERROR(HLOOKUP(C$2,'2.源数据-产品分析-全商品'!C$6:C$1000,ROW()-1,0),""))</f>
        <v/>
      </c>
      <c r="D150" s="5" t="str">
        <f>IFERROR(HLOOKUP(D$2,'2.源数据-产品分析-全商品'!D$6:D$1000,ROW()-1,0),"")</f>
        <v/>
      </c>
      <c r="E150" s="5" t="str">
        <f>IFERROR(HLOOKUP(E$2,'2.源数据-产品分析-全商品'!E$6:E$1000,ROW()-1,0),"")</f>
        <v/>
      </c>
      <c r="F150" s="5" t="str">
        <f>IFERROR(VALUE(HLOOKUP(F$2,'2.源数据-产品分析-全商品'!F$6:F$1000,ROW()-1,0)),"")</f>
        <v/>
      </c>
      <c r="G150" s="5" t="str">
        <f>IFERROR(VALUE(HLOOKUP(G$2,'2.源数据-产品分析-全商品'!G$6:G$1000,ROW()-1,0)),"")</f>
        <v/>
      </c>
      <c r="H150" s="5" t="str">
        <f>IFERROR(HLOOKUP(H$2,'2.源数据-产品分析-全商品'!H$6:H$1000,ROW()-1,0),"")</f>
        <v/>
      </c>
      <c r="I150" s="5" t="str">
        <f>IFERROR(VALUE(HLOOKUP(I$2,'2.源数据-产品分析-全商品'!I$6:I$1000,ROW()-1,0)),"")</f>
        <v/>
      </c>
      <c r="J150" s="60" t="str">
        <f>IFERROR(IF($J$2="","",INDEX('产品报告-整理'!G:G,MATCH(产品建议!A150,'产品报告-整理'!A:A,0))),"")</f>
        <v/>
      </c>
      <c r="K150" s="5" t="str">
        <f>IFERROR(IF($K$2="","",VALUE(INDEX('产品报告-整理'!E:E,MATCH(产品建议!A150,'产品报告-整理'!A:A,0)))),0)</f>
        <v/>
      </c>
      <c r="L150" s="5" t="str">
        <f>IFERROR(VALUE(HLOOKUP(L$2,'2.源数据-产品分析-全商品'!J$6:J$1000,ROW()-1,0)),"")</f>
        <v/>
      </c>
      <c r="M150" s="5" t="str">
        <f>IFERROR(VALUE(HLOOKUP(M$2,'2.源数据-产品分析-全商品'!K$6:K$1000,ROW()-1,0)),"")</f>
        <v/>
      </c>
      <c r="N150" s="5" t="str">
        <f>IFERROR(HLOOKUP(N$2,'2.源数据-产品分析-全商品'!L$6:L$1000,ROW()-1,0),"")</f>
        <v/>
      </c>
      <c r="O150" s="5" t="str">
        <f>IF($O$2='产品报告-整理'!$K$1,IFERROR(INDEX('产品报告-整理'!S:S,MATCH(产品建议!A150,'产品报告-整理'!L:L,0)),""),(IFERROR(VALUE(HLOOKUP(O$2,'2.源数据-产品分析-全商品'!M$6:M$1000,ROW()-1,0)),"")))</f>
        <v/>
      </c>
      <c r="P150" s="5" t="str">
        <f>IF($P$2='产品报告-整理'!$V$1,IFERROR(INDEX('产品报告-整理'!AD:AD,MATCH(产品建议!A150,'产品报告-整理'!W:W,0)),""),(IFERROR(VALUE(HLOOKUP(P$2,'2.源数据-产品分析-全商品'!N$6:N$1000,ROW()-1,0)),"")))</f>
        <v/>
      </c>
      <c r="Q150" s="5" t="str">
        <f>IF($Q$2='产品报告-整理'!$AG$1,IFERROR(INDEX('产品报告-整理'!AO:AO,MATCH(产品建议!A150,'产品报告-整理'!AH:AH,0)),""),(IFERROR(VALUE(HLOOKUP(Q$2,'2.源数据-产品分析-全商品'!O$6:O$1000,ROW()-1,0)),"")))</f>
        <v/>
      </c>
      <c r="R150" s="5" t="str">
        <f>IF($R$2='产品报告-整理'!$AR$1,IFERROR(INDEX('产品报告-整理'!AZ:AZ,MATCH(产品建议!A150,'产品报告-整理'!AS:AS,0)),""),(IFERROR(VALUE(HLOOKUP(R$2,'2.源数据-产品分析-全商品'!P$6:P$1000,ROW()-1,0)),"")))</f>
        <v/>
      </c>
      <c r="S150" s="5" t="str">
        <f>IF($S$2='产品报告-整理'!$BC$1,IFERROR(INDEX('产品报告-整理'!BK:BK,MATCH(产品建议!A150,'产品报告-整理'!BD:BD,0)),""),(IFERROR(VALUE(HLOOKUP(S$2,'2.源数据-产品分析-全商品'!Q$6:Q$1000,ROW()-1,0)),"")))</f>
        <v/>
      </c>
      <c r="T150" s="5" t="str">
        <f>IFERROR(HLOOKUP("产品负责人",'2.源数据-产品分析-全商品'!R$6:R$1000,ROW()-1,0),"")</f>
        <v/>
      </c>
      <c r="U150" s="5" t="str">
        <f>IFERROR(VALUE(HLOOKUP(U$2,'2.源数据-产品分析-全商品'!S$6:S$1000,ROW()-1,0)),"")</f>
        <v/>
      </c>
      <c r="V150" s="5" t="str">
        <f>IFERROR(VALUE(HLOOKUP(V$2,'2.源数据-产品分析-全商品'!T$6:T$1000,ROW()-1,0)),"")</f>
        <v/>
      </c>
      <c r="W150" s="5" t="str">
        <f>IF(OR($A$3=""),"",IF(OR($W$2="优爆品"),(IF(COUNTIF('2-2.源数据-产品分析-优品'!A:A,产品建议!A150)&gt;0,"是","")&amp;IF(COUNTIF('2-3.源数据-产品分析-爆品'!A:A,产品建议!A150)&gt;0,"是","")),IF(OR($W$2="P4P点击量"),((IFERROR(INDEX('产品报告-整理'!D:D,MATCH(产品建议!A150,'产品报告-整理'!A:A,0)),""))),((IF(COUNTIF('2-2.源数据-产品分析-优品'!A:A,产品建议!A150)&gt;0,"是",""))))))</f>
        <v/>
      </c>
      <c r="X150" s="5" t="str">
        <f>IF(OR($A$3=""),"",IF(OR($W$2="优爆品"),((IFERROR(INDEX('产品报告-整理'!D:D,MATCH(产品建议!A150,'产品报告-整理'!A:A,0)),"")&amp;" → "&amp;(IFERROR(TEXT(INDEX('产品报告-整理'!D:D,MATCH(产品建议!A150,'产品报告-整理'!A:A,0))/G150,"0%"),"")))),IF(OR($W$2="P4P点击量"),((IF($W$2="P4P点击量",IFERROR(TEXT(W150/G150,"0%"),"")))),(((IF(COUNTIF('2-3.源数据-产品分析-爆品'!A:A,产品建议!A150)&gt;0,"是","")))))))</f>
        <v/>
      </c>
      <c r="Y150" s="9" t="str">
        <f>IF(AND($Y$2="直通车总消费",'产品报告-整理'!$BN$1="推荐广告"),IFERROR(INDEX('产品报告-整理'!H:H,MATCH(产品建议!A150,'产品报告-整理'!A:A,0)),0)+IFERROR(INDEX('产品报告-整理'!BV:BV,MATCH(产品建议!A150,'产品报告-整理'!BO:BO,0)),0),IFERROR(INDEX('产品报告-整理'!H:H,MATCH(产品建议!A150,'产品报告-整理'!A:A,0)),0))</f>
        <v/>
      </c>
      <c r="Z150" s="9" t="str">
        <f t="shared" si="9"/>
        <v/>
      </c>
      <c r="AA150" s="5" t="str">
        <f t="shared" si="7"/>
        <v/>
      </c>
      <c r="AB150" s="5" t="str">
        <f t="shared" si="8"/>
        <v/>
      </c>
      <c r="AC150" s="9"/>
      <c r="AD150" s="15" t="str">
        <f>IF($AD$1="  ",IFERROR(IF(AND(Y150="未推广",L150&gt;0),"加入P4P推广 ","")&amp;IF(AND(OR(W150="是",X150="是"),Y150=0),"优爆品加推广 ","")&amp;IF(AND(C150="N",L150&gt;0),"增加橱窗绑定 ","")&amp;IF(AND(OR(Z150&gt;$Z$1*4.5,AB150&gt;$AB$1*4.5),Y150&lt;&gt;0,Y150&gt;$AB$1*2,G150&gt;($G$1/$L$1)*1),"放弃P4P推广 ","")&amp;IF(AND(AB150&gt;$AB$1*1.2,AB150&lt;$AB$1*4.5,Y150&gt;0),"优化询盘成本 ","")&amp;IF(AND(Z150&gt;$Z$1*1.2,Z150&lt;$Z$1*4.5,Y150&gt;0),"优化商机成本 ","")&amp;IF(AND(Y150&lt;&gt;0,L150&gt;0,AB150&lt;$AB$1*1.2),"加大询盘获取 ","")&amp;IF(AND(Y150&lt;&gt;0,K150&gt;0,Z150&lt;$Z$1*1.2),"加大商机获取 ","")&amp;IF(AND(L150=0,C150="Y",G150&gt;($G$1/$L$1*1.5)),"解绑橱窗绑定 ",""),"请去左表粘贴源数据"),"")</f>
        <v/>
      </c>
      <c r="AE150" s="9"/>
      <c r="AF150" s="9"/>
      <c r="AG150" s="9"/>
      <c r="AH150" s="9"/>
      <c r="AI150" s="17"/>
      <c r="AJ150" s="17"/>
      <c r="AK150" s="17"/>
    </row>
    <row r="151" spans="1:37">
      <c r="A151" s="5" t="str">
        <f>IFERROR(HLOOKUP(A$2,'2.源数据-产品分析-全商品'!A$6:A$1000,ROW()-1,0),"")</f>
        <v/>
      </c>
      <c r="B151" s="5" t="str">
        <f>IFERROR(HLOOKUP(B$2,'2.源数据-产品分析-全商品'!B$6:B$1000,ROW()-1,0),"")</f>
        <v/>
      </c>
      <c r="C151" s="5" t="str">
        <f>CLEAN(IFERROR(HLOOKUP(C$2,'2.源数据-产品分析-全商品'!C$6:C$1000,ROW()-1,0),""))</f>
        <v/>
      </c>
      <c r="D151" s="5" t="str">
        <f>IFERROR(HLOOKUP(D$2,'2.源数据-产品分析-全商品'!D$6:D$1000,ROW()-1,0),"")</f>
        <v/>
      </c>
      <c r="E151" s="5" t="str">
        <f>IFERROR(HLOOKUP(E$2,'2.源数据-产品分析-全商品'!E$6:E$1000,ROW()-1,0),"")</f>
        <v/>
      </c>
      <c r="F151" s="5" t="str">
        <f>IFERROR(VALUE(HLOOKUP(F$2,'2.源数据-产品分析-全商品'!F$6:F$1000,ROW()-1,0)),"")</f>
        <v/>
      </c>
      <c r="G151" s="5" t="str">
        <f>IFERROR(VALUE(HLOOKUP(G$2,'2.源数据-产品分析-全商品'!G$6:G$1000,ROW()-1,0)),"")</f>
        <v/>
      </c>
      <c r="H151" s="5" t="str">
        <f>IFERROR(HLOOKUP(H$2,'2.源数据-产品分析-全商品'!H$6:H$1000,ROW()-1,0),"")</f>
        <v/>
      </c>
      <c r="I151" s="5" t="str">
        <f>IFERROR(VALUE(HLOOKUP(I$2,'2.源数据-产品分析-全商品'!I$6:I$1000,ROW()-1,0)),"")</f>
        <v/>
      </c>
      <c r="J151" s="60" t="str">
        <f>IFERROR(IF($J$2="","",INDEX('产品报告-整理'!G:G,MATCH(产品建议!A151,'产品报告-整理'!A:A,0))),"")</f>
        <v/>
      </c>
      <c r="K151" s="5" t="str">
        <f>IFERROR(IF($K$2="","",VALUE(INDEX('产品报告-整理'!E:E,MATCH(产品建议!A151,'产品报告-整理'!A:A,0)))),0)</f>
        <v/>
      </c>
      <c r="L151" s="5" t="str">
        <f>IFERROR(VALUE(HLOOKUP(L$2,'2.源数据-产品分析-全商品'!J$6:J$1000,ROW()-1,0)),"")</f>
        <v/>
      </c>
      <c r="M151" s="5" t="str">
        <f>IFERROR(VALUE(HLOOKUP(M$2,'2.源数据-产品分析-全商品'!K$6:K$1000,ROW()-1,0)),"")</f>
        <v/>
      </c>
      <c r="N151" s="5" t="str">
        <f>IFERROR(HLOOKUP(N$2,'2.源数据-产品分析-全商品'!L$6:L$1000,ROW()-1,0),"")</f>
        <v/>
      </c>
      <c r="O151" s="5" t="str">
        <f>IF($O$2='产品报告-整理'!$K$1,IFERROR(INDEX('产品报告-整理'!S:S,MATCH(产品建议!A151,'产品报告-整理'!L:L,0)),""),(IFERROR(VALUE(HLOOKUP(O$2,'2.源数据-产品分析-全商品'!M$6:M$1000,ROW()-1,0)),"")))</f>
        <v/>
      </c>
      <c r="P151" s="5" t="str">
        <f>IF($P$2='产品报告-整理'!$V$1,IFERROR(INDEX('产品报告-整理'!AD:AD,MATCH(产品建议!A151,'产品报告-整理'!W:W,0)),""),(IFERROR(VALUE(HLOOKUP(P$2,'2.源数据-产品分析-全商品'!N$6:N$1000,ROW()-1,0)),"")))</f>
        <v/>
      </c>
      <c r="Q151" s="5" t="str">
        <f>IF($Q$2='产品报告-整理'!$AG$1,IFERROR(INDEX('产品报告-整理'!AO:AO,MATCH(产品建议!A151,'产品报告-整理'!AH:AH,0)),""),(IFERROR(VALUE(HLOOKUP(Q$2,'2.源数据-产品分析-全商品'!O$6:O$1000,ROW()-1,0)),"")))</f>
        <v/>
      </c>
      <c r="R151" s="5" t="str">
        <f>IF($R$2='产品报告-整理'!$AR$1,IFERROR(INDEX('产品报告-整理'!AZ:AZ,MATCH(产品建议!A151,'产品报告-整理'!AS:AS,0)),""),(IFERROR(VALUE(HLOOKUP(R$2,'2.源数据-产品分析-全商品'!P$6:P$1000,ROW()-1,0)),"")))</f>
        <v/>
      </c>
      <c r="S151" s="5" t="str">
        <f>IF($S$2='产品报告-整理'!$BC$1,IFERROR(INDEX('产品报告-整理'!BK:BK,MATCH(产品建议!A151,'产品报告-整理'!BD:BD,0)),""),(IFERROR(VALUE(HLOOKUP(S$2,'2.源数据-产品分析-全商品'!Q$6:Q$1000,ROW()-1,0)),"")))</f>
        <v/>
      </c>
      <c r="T151" s="5" t="str">
        <f>IFERROR(HLOOKUP("产品负责人",'2.源数据-产品分析-全商品'!R$6:R$1000,ROW()-1,0),"")</f>
        <v/>
      </c>
      <c r="U151" s="5" t="str">
        <f>IFERROR(VALUE(HLOOKUP(U$2,'2.源数据-产品分析-全商品'!S$6:S$1000,ROW()-1,0)),"")</f>
        <v/>
      </c>
      <c r="V151" s="5" t="str">
        <f>IFERROR(VALUE(HLOOKUP(V$2,'2.源数据-产品分析-全商品'!T$6:T$1000,ROW()-1,0)),"")</f>
        <v/>
      </c>
      <c r="W151" s="5" t="str">
        <f>IF(OR($A$3=""),"",IF(OR($W$2="优爆品"),(IF(COUNTIF('2-2.源数据-产品分析-优品'!A:A,产品建议!A151)&gt;0,"是","")&amp;IF(COUNTIF('2-3.源数据-产品分析-爆品'!A:A,产品建议!A151)&gt;0,"是","")),IF(OR($W$2="P4P点击量"),((IFERROR(INDEX('产品报告-整理'!D:D,MATCH(产品建议!A151,'产品报告-整理'!A:A,0)),""))),((IF(COUNTIF('2-2.源数据-产品分析-优品'!A:A,产品建议!A151)&gt;0,"是",""))))))</f>
        <v/>
      </c>
      <c r="X151" s="5" t="str">
        <f>IF(OR($A$3=""),"",IF(OR($W$2="优爆品"),((IFERROR(INDEX('产品报告-整理'!D:D,MATCH(产品建议!A151,'产品报告-整理'!A:A,0)),"")&amp;" → "&amp;(IFERROR(TEXT(INDEX('产品报告-整理'!D:D,MATCH(产品建议!A151,'产品报告-整理'!A:A,0))/G151,"0%"),"")))),IF(OR($W$2="P4P点击量"),((IF($W$2="P4P点击量",IFERROR(TEXT(W151/G151,"0%"),"")))),(((IF(COUNTIF('2-3.源数据-产品分析-爆品'!A:A,产品建议!A151)&gt;0,"是","")))))))</f>
        <v/>
      </c>
      <c r="Y151" s="9" t="str">
        <f>IF(AND($Y$2="直通车总消费",'产品报告-整理'!$BN$1="推荐广告"),IFERROR(INDEX('产品报告-整理'!H:H,MATCH(产品建议!A151,'产品报告-整理'!A:A,0)),0)+IFERROR(INDEX('产品报告-整理'!BV:BV,MATCH(产品建议!A151,'产品报告-整理'!BO:BO,0)),0),IFERROR(INDEX('产品报告-整理'!H:H,MATCH(产品建议!A151,'产品报告-整理'!A:A,0)),0))</f>
        <v/>
      </c>
      <c r="Z151" s="9" t="str">
        <f t="shared" si="9"/>
        <v/>
      </c>
      <c r="AA151" s="5" t="str">
        <f t="shared" si="7"/>
        <v/>
      </c>
      <c r="AB151" s="5" t="str">
        <f t="shared" si="8"/>
        <v/>
      </c>
      <c r="AC151" s="9"/>
      <c r="AD151" s="15" t="str">
        <f>IF($AD$1="  ",IFERROR(IF(AND(Y151="未推广",L151&gt;0),"加入P4P推广 ","")&amp;IF(AND(OR(W151="是",X151="是"),Y151=0),"优爆品加推广 ","")&amp;IF(AND(C151="N",L151&gt;0),"增加橱窗绑定 ","")&amp;IF(AND(OR(Z151&gt;$Z$1*4.5,AB151&gt;$AB$1*4.5),Y151&lt;&gt;0,Y151&gt;$AB$1*2,G151&gt;($G$1/$L$1)*1),"放弃P4P推广 ","")&amp;IF(AND(AB151&gt;$AB$1*1.2,AB151&lt;$AB$1*4.5,Y151&gt;0),"优化询盘成本 ","")&amp;IF(AND(Z151&gt;$Z$1*1.2,Z151&lt;$Z$1*4.5,Y151&gt;0),"优化商机成本 ","")&amp;IF(AND(Y151&lt;&gt;0,L151&gt;0,AB151&lt;$AB$1*1.2),"加大询盘获取 ","")&amp;IF(AND(Y151&lt;&gt;0,K151&gt;0,Z151&lt;$Z$1*1.2),"加大商机获取 ","")&amp;IF(AND(L151=0,C151="Y",G151&gt;($G$1/$L$1*1.5)),"解绑橱窗绑定 ",""),"请去左表粘贴源数据"),"")</f>
        <v/>
      </c>
      <c r="AE151" s="9"/>
      <c r="AF151" s="9"/>
      <c r="AG151" s="9"/>
      <c r="AH151" s="9"/>
      <c r="AI151" s="17"/>
      <c r="AJ151" s="17"/>
      <c r="AK151" s="17"/>
    </row>
    <row r="152" spans="1:37">
      <c r="A152" s="5" t="str">
        <f>IFERROR(HLOOKUP(A$2,'2.源数据-产品分析-全商品'!A$6:A$1000,ROW()-1,0),"")</f>
        <v/>
      </c>
      <c r="B152" s="5" t="str">
        <f>IFERROR(HLOOKUP(B$2,'2.源数据-产品分析-全商品'!B$6:B$1000,ROW()-1,0),"")</f>
        <v/>
      </c>
      <c r="C152" s="5" t="str">
        <f>CLEAN(IFERROR(HLOOKUP(C$2,'2.源数据-产品分析-全商品'!C$6:C$1000,ROW()-1,0),""))</f>
        <v/>
      </c>
      <c r="D152" s="5" t="str">
        <f>IFERROR(HLOOKUP(D$2,'2.源数据-产品分析-全商品'!D$6:D$1000,ROW()-1,0),"")</f>
        <v/>
      </c>
      <c r="E152" s="5" t="str">
        <f>IFERROR(HLOOKUP(E$2,'2.源数据-产品分析-全商品'!E$6:E$1000,ROW()-1,0),"")</f>
        <v/>
      </c>
      <c r="F152" s="5" t="str">
        <f>IFERROR(VALUE(HLOOKUP(F$2,'2.源数据-产品分析-全商品'!F$6:F$1000,ROW()-1,0)),"")</f>
        <v/>
      </c>
      <c r="G152" s="5" t="str">
        <f>IFERROR(VALUE(HLOOKUP(G$2,'2.源数据-产品分析-全商品'!G$6:G$1000,ROW()-1,0)),"")</f>
        <v/>
      </c>
      <c r="H152" s="5" t="str">
        <f>IFERROR(HLOOKUP(H$2,'2.源数据-产品分析-全商品'!H$6:H$1000,ROW()-1,0),"")</f>
        <v/>
      </c>
      <c r="I152" s="5" t="str">
        <f>IFERROR(VALUE(HLOOKUP(I$2,'2.源数据-产品分析-全商品'!I$6:I$1000,ROW()-1,0)),"")</f>
        <v/>
      </c>
      <c r="J152" s="60" t="str">
        <f>IFERROR(IF($J$2="","",INDEX('产品报告-整理'!G:G,MATCH(产品建议!A152,'产品报告-整理'!A:A,0))),"")</f>
        <v/>
      </c>
      <c r="K152" s="5" t="str">
        <f>IFERROR(IF($K$2="","",VALUE(INDEX('产品报告-整理'!E:E,MATCH(产品建议!A152,'产品报告-整理'!A:A,0)))),0)</f>
        <v/>
      </c>
      <c r="L152" s="5" t="str">
        <f>IFERROR(VALUE(HLOOKUP(L$2,'2.源数据-产品分析-全商品'!J$6:J$1000,ROW()-1,0)),"")</f>
        <v/>
      </c>
      <c r="M152" s="5" t="str">
        <f>IFERROR(VALUE(HLOOKUP(M$2,'2.源数据-产品分析-全商品'!K$6:K$1000,ROW()-1,0)),"")</f>
        <v/>
      </c>
      <c r="N152" s="5" t="str">
        <f>IFERROR(HLOOKUP(N$2,'2.源数据-产品分析-全商品'!L$6:L$1000,ROW()-1,0),"")</f>
        <v/>
      </c>
      <c r="O152" s="5" t="str">
        <f>IF($O$2='产品报告-整理'!$K$1,IFERROR(INDEX('产品报告-整理'!S:S,MATCH(产品建议!A152,'产品报告-整理'!L:L,0)),""),(IFERROR(VALUE(HLOOKUP(O$2,'2.源数据-产品分析-全商品'!M$6:M$1000,ROW()-1,0)),"")))</f>
        <v/>
      </c>
      <c r="P152" s="5" t="str">
        <f>IF($P$2='产品报告-整理'!$V$1,IFERROR(INDEX('产品报告-整理'!AD:AD,MATCH(产品建议!A152,'产品报告-整理'!W:W,0)),""),(IFERROR(VALUE(HLOOKUP(P$2,'2.源数据-产品分析-全商品'!N$6:N$1000,ROW()-1,0)),"")))</f>
        <v/>
      </c>
      <c r="Q152" s="5" t="str">
        <f>IF($Q$2='产品报告-整理'!$AG$1,IFERROR(INDEX('产品报告-整理'!AO:AO,MATCH(产品建议!A152,'产品报告-整理'!AH:AH,0)),""),(IFERROR(VALUE(HLOOKUP(Q$2,'2.源数据-产品分析-全商品'!O$6:O$1000,ROW()-1,0)),"")))</f>
        <v/>
      </c>
      <c r="R152" s="5" t="str">
        <f>IF($R$2='产品报告-整理'!$AR$1,IFERROR(INDEX('产品报告-整理'!AZ:AZ,MATCH(产品建议!A152,'产品报告-整理'!AS:AS,0)),""),(IFERROR(VALUE(HLOOKUP(R$2,'2.源数据-产品分析-全商品'!P$6:P$1000,ROW()-1,0)),"")))</f>
        <v/>
      </c>
      <c r="S152" s="5" t="str">
        <f>IF($S$2='产品报告-整理'!$BC$1,IFERROR(INDEX('产品报告-整理'!BK:BK,MATCH(产品建议!A152,'产品报告-整理'!BD:BD,0)),""),(IFERROR(VALUE(HLOOKUP(S$2,'2.源数据-产品分析-全商品'!Q$6:Q$1000,ROW()-1,0)),"")))</f>
        <v/>
      </c>
      <c r="T152" s="5" t="str">
        <f>IFERROR(HLOOKUP("产品负责人",'2.源数据-产品分析-全商品'!R$6:R$1000,ROW()-1,0),"")</f>
        <v/>
      </c>
      <c r="U152" s="5" t="str">
        <f>IFERROR(VALUE(HLOOKUP(U$2,'2.源数据-产品分析-全商品'!S$6:S$1000,ROW()-1,0)),"")</f>
        <v/>
      </c>
      <c r="V152" s="5" t="str">
        <f>IFERROR(VALUE(HLOOKUP(V$2,'2.源数据-产品分析-全商品'!T$6:T$1000,ROW()-1,0)),"")</f>
        <v/>
      </c>
      <c r="W152" s="5" t="str">
        <f>IF(OR($A$3=""),"",IF(OR($W$2="优爆品"),(IF(COUNTIF('2-2.源数据-产品分析-优品'!A:A,产品建议!A152)&gt;0,"是","")&amp;IF(COUNTIF('2-3.源数据-产品分析-爆品'!A:A,产品建议!A152)&gt;0,"是","")),IF(OR($W$2="P4P点击量"),((IFERROR(INDEX('产品报告-整理'!D:D,MATCH(产品建议!A152,'产品报告-整理'!A:A,0)),""))),((IF(COUNTIF('2-2.源数据-产品分析-优品'!A:A,产品建议!A152)&gt;0,"是",""))))))</f>
        <v/>
      </c>
      <c r="X152" s="5" t="str">
        <f>IF(OR($A$3=""),"",IF(OR($W$2="优爆品"),((IFERROR(INDEX('产品报告-整理'!D:D,MATCH(产品建议!A152,'产品报告-整理'!A:A,0)),"")&amp;" → "&amp;(IFERROR(TEXT(INDEX('产品报告-整理'!D:D,MATCH(产品建议!A152,'产品报告-整理'!A:A,0))/G152,"0%"),"")))),IF(OR($W$2="P4P点击量"),((IF($W$2="P4P点击量",IFERROR(TEXT(W152/G152,"0%"),"")))),(((IF(COUNTIF('2-3.源数据-产品分析-爆品'!A:A,产品建议!A152)&gt;0,"是","")))))))</f>
        <v/>
      </c>
      <c r="Y152" s="9" t="str">
        <f>IF(AND($Y$2="直通车总消费",'产品报告-整理'!$BN$1="推荐广告"),IFERROR(INDEX('产品报告-整理'!H:H,MATCH(产品建议!A152,'产品报告-整理'!A:A,0)),0)+IFERROR(INDEX('产品报告-整理'!BV:BV,MATCH(产品建议!A152,'产品报告-整理'!BO:BO,0)),0),IFERROR(INDEX('产品报告-整理'!H:H,MATCH(产品建议!A152,'产品报告-整理'!A:A,0)),0))</f>
        <v/>
      </c>
      <c r="Z152" s="9" t="str">
        <f t="shared" si="9"/>
        <v/>
      </c>
      <c r="AA152" s="5" t="str">
        <f t="shared" si="7"/>
        <v/>
      </c>
      <c r="AB152" s="5" t="str">
        <f t="shared" si="8"/>
        <v/>
      </c>
      <c r="AC152" s="9"/>
      <c r="AD152" s="15" t="str">
        <f>IF($AD$1="  ",IFERROR(IF(AND(Y152="未推广",L152&gt;0),"加入P4P推广 ","")&amp;IF(AND(OR(W152="是",X152="是"),Y152=0),"优爆品加推广 ","")&amp;IF(AND(C152="N",L152&gt;0),"增加橱窗绑定 ","")&amp;IF(AND(OR(Z152&gt;$Z$1*4.5,AB152&gt;$AB$1*4.5),Y152&lt;&gt;0,Y152&gt;$AB$1*2,G152&gt;($G$1/$L$1)*1),"放弃P4P推广 ","")&amp;IF(AND(AB152&gt;$AB$1*1.2,AB152&lt;$AB$1*4.5,Y152&gt;0),"优化询盘成本 ","")&amp;IF(AND(Z152&gt;$Z$1*1.2,Z152&lt;$Z$1*4.5,Y152&gt;0),"优化商机成本 ","")&amp;IF(AND(Y152&lt;&gt;0,L152&gt;0,AB152&lt;$AB$1*1.2),"加大询盘获取 ","")&amp;IF(AND(Y152&lt;&gt;0,K152&gt;0,Z152&lt;$Z$1*1.2),"加大商机获取 ","")&amp;IF(AND(L152=0,C152="Y",G152&gt;($G$1/$L$1*1.5)),"解绑橱窗绑定 ",""),"请去左表粘贴源数据"),"")</f>
        <v/>
      </c>
      <c r="AE152" s="9"/>
      <c r="AF152" s="9"/>
      <c r="AG152" s="9"/>
      <c r="AH152" s="9"/>
      <c r="AI152" s="17"/>
      <c r="AJ152" s="17"/>
      <c r="AK152" s="17"/>
    </row>
    <row r="153" spans="1:37">
      <c r="A153" s="5" t="str">
        <f>IFERROR(HLOOKUP(A$2,'2.源数据-产品分析-全商品'!A$6:A$1000,ROW()-1,0),"")</f>
        <v/>
      </c>
      <c r="B153" s="5" t="str">
        <f>IFERROR(HLOOKUP(B$2,'2.源数据-产品分析-全商品'!B$6:B$1000,ROW()-1,0),"")</f>
        <v/>
      </c>
      <c r="C153" s="5" t="str">
        <f>CLEAN(IFERROR(HLOOKUP(C$2,'2.源数据-产品分析-全商品'!C$6:C$1000,ROW()-1,0),""))</f>
        <v/>
      </c>
      <c r="D153" s="5" t="str">
        <f>IFERROR(HLOOKUP(D$2,'2.源数据-产品分析-全商品'!D$6:D$1000,ROW()-1,0),"")</f>
        <v/>
      </c>
      <c r="E153" s="5" t="str">
        <f>IFERROR(HLOOKUP(E$2,'2.源数据-产品分析-全商品'!E$6:E$1000,ROW()-1,0),"")</f>
        <v/>
      </c>
      <c r="F153" s="5" t="str">
        <f>IFERROR(VALUE(HLOOKUP(F$2,'2.源数据-产品分析-全商品'!F$6:F$1000,ROW()-1,0)),"")</f>
        <v/>
      </c>
      <c r="G153" s="5" t="str">
        <f>IFERROR(VALUE(HLOOKUP(G$2,'2.源数据-产品分析-全商品'!G$6:G$1000,ROW()-1,0)),"")</f>
        <v/>
      </c>
      <c r="H153" s="5" t="str">
        <f>IFERROR(HLOOKUP(H$2,'2.源数据-产品分析-全商品'!H$6:H$1000,ROW()-1,0),"")</f>
        <v/>
      </c>
      <c r="I153" s="5" t="str">
        <f>IFERROR(VALUE(HLOOKUP(I$2,'2.源数据-产品分析-全商品'!I$6:I$1000,ROW()-1,0)),"")</f>
        <v/>
      </c>
      <c r="J153" s="60" t="str">
        <f>IFERROR(IF($J$2="","",INDEX('产品报告-整理'!G:G,MATCH(产品建议!A153,'产品报告-整理'!A:A,0))),"")</f>
        <v/>
      </c>
      <c r="K153" s="5" t="str">
        <f>IFERROR(IF($K$2="","",VALUE(INDEX('产品报告-整理'!E:E,MATCH(产品建议!A153,'产品报告-整理'!A:A,0)))),0)</f>
        <v/>
      </c>
      <c r="L153" s="5" t="str">
        <f>IFERROR(VALUE(HLOOKUP(L$2,'2.源数据-产品分析-全商品'!J$6:J$1000,ROW()-1,0)),"")</f>
        <v/>
      </c>
      <c r="M153" s="5" t="str">
        <f>IFERROR(VALUE(HLOOKUP(M$2,'2.源数据-产品分析-全商品'!K$6:K$1000,ROW()-1,0)),"")</f>
        <v/>
      </c>
      <c r="N153" s="5" t="str">
        <f>IFERROR(HLOOKUP(N$2,'2.源数据-产品分析-全商品'!L$6:L$1000,ROW()-1,0),"")</f>
        <v/>
      </c>
      <c r="O153" s="5" t="str">
        <f>IF($O$2='产品报告-整理'!$K$1,IFERROR(INDEX('产品报告-整理'!S:S,MATCH(产品建议!A153,'产品报告-整理'!L:L,0)),""),(IFERROR(VALUE(HLOOKUP(O$2,'2.源数据-产品分析-全商品'!M$6:M$1000,ROW()-1,0)),"")))</f>
        <v/>
      </c>
      <c r="P153" s="5" t="str">
        <f>IF($P$2='产品报告-整理'!$V$1,IFERROR(INDEX('产品报告-整理'!AD:AD,MATCH(产品建议!A153,'产品报告-整理'!W:W,0)),""),(IFERROR(VALUE(HLOOKUP(P$2,'2.源数据-产品分析-全商品'!N$6:N$1000,ROW()-1,0)),"")))</f>
        <v/>
      </c>
      <c r="Q153" s="5" t="str">
        <f>IF($Q$2='产品报告-整理'!$AG$1,IFERROR(INDEX('产品报告-整理'!AO:AO,MATCH(产品建议!A153,'产品报告-整理'!AH:AH,0)),""),(IFERROR(VALUE(HLOOKUP(Q$2,'2.源数据-产品分析-全商品'!O$6:O$1000,ROW()-1,0)),"")))</f>
        <v/>
      </c>
      <c r="R153" s="5" t="str">
        <f>IF($R$2='产品报告-整理'!$AR$1,IFERROR(INDEX('产品报告-整理'!AZ:AZ,MATCH(产品建议!A153,'产品报告-整理'!AS:AS,0)),""),(IFERROR(VALUE(HLOOKUP(R$2,'2.源数据-产品分析-全商品'!P$6:P$1000,ROW()-1,0)),"")))</f>
        <v/>
      </c>
      <c r="S153" s="5" t="str">
        <f>IF($S$2='产品报告-整理'!$BC$1,IFERROR(INDEX('产品报告-整理'!BK:BK,MATCH(产品建议!A153,'产品报告-整理'!BD:BD,0)),""),(IFERROR(VALUE(HLOOKUP(S$2,'2.源数据-产品分析-全商品'!Q$6:Q$1000,ROW()-1,0)),"")))</f>
        <v/>
      </c>
      <c r="T153" s="5" t="str">
        <f>IFERROR(HLOOKUP("产品负责人",'2.源数据-产品分析-全商品'!R$6:R$1000,ROW()-1,0),"")</f>
        <v/>
      </c>
      <c r="U153" s="5" t="str">
        <f>IFERROR(VALUE(HLOOKUP(U$2,'2.源数据-产品分析-全商品'!S$6:S$1000,ROW()-1,0)),"")</f>
        <v/>
      </c>
      <c r="V153" s="5" t="str">
        <f>IFERROR(VALUE(HLOOKUP(V$2,'2.源数据-产品分析-全商品'!T$6:T$1000,ROW()-1,0)),"")</f>
        <v/>
      </c>
      <c r="W153" s="5" t="str">
        <f>IF(OR($A$3=""),"",IF(OR($W$2="优爆品"),(IF(COUNTIF('2-2.源数据-产品分析-优品'!A:A,产品建议!A153)&gt;0,"是","")&amp;IF(COUNTIF('2-3.源数据-产品分析-爆品'!A:A,产品建议!A153)&gt;0,"是","")),IF(OR($W$2="P4P点击量"),((IFERROR(INDEX('产品报告-整理'!D:D,MATCH(产品建议!A153,'产品报告-整理'!A:A,0)),""))),((IF(COUNTIF('2-2.源数据-产品分析-优品'!A:A,产品建议!A153)&gt;0,"是",""))))))</f>
        <v/>
      </c>
      <c r="X153" s="5" t="str">
        <f>IF(OR($A$3=""),"",IF(OR($W$2="优爆品"),((IFERROR(INDEX('产品报告-整理'!D:D,MATCH(产品建议!A153,'产品报告-整理'!A:A,0)),"")&amp;" → "&amp;(IFERROR(TEXT(INDEX('产品报告-整理'!D:D,MATCH(产品建议!A153,'产品报告-整理'!A:A,0))/G153,"0%"),"")))),IF(OR($W$2="P4P点击量"),((IF($W$2="P4P点击量",IFERROR(TEXT(W153/G153,"0%"),"")))),(((IF(COUNTIF('2-3.源数据-产品分析-爆品'!A:A,产品建议!A153)&gt;0,"是","")))))))</f>
        <v/>
      </c>
      <c r="Y153" s="9" t="str">
        <f>IF(AND($Y$2="直通车总消费",'产品报告-整理'!$BN$1="推荐广告"),IFERROR(INDEX('产品报告-整理'!H:H,MATCH(产品建议!A153,'产品报告-整理'!A:A,0)),0)+IFERROR(INDEX('产品报告-整理'!BV:BV,MATCH(产品建议!A153,'产品报告-整理'!BO:BO,0)),0),IFERROR(INDEX('产品报告-整理'!H:H,MATCH(产品建议!A153,'产品报告-整理'!A:A,0)),0))</f>
        <v/>
      </c>
      <c r="Z153" s="9" t="str">
        <f t="shared" si="9"/>
        <v/>
      </c>
      <c r="AA153" s="5" t="str">
        <f t="shared" si="7"/>
        <v/>
      </c>
      <c r="AB153" s="5" t="str">
        <f t="shared" si="8"/>
        <v/>
      </c>
      <c r="AC153" s="9"/>
      <c r="AD153" s="15" t="str">
        <f>IF($AD$1="  ",IFERROR(IF(AND(Y153="未推广",L153&gt;0),"加入P4P推广 ","")&amp;IF(AND(OR(W153="是",X153="是"),Y153=0),"优爆品加推广 ","")&amp;IF(AND(C153="N",L153&gt;0),"增加橱窗绑定 ","")&amp;IF(AND(OR(Z153&gt;$Z$1*4.5,AB153&gt;$AB$1*4.5),Y153&lt;&gt;0,Y153&gt;$AB$1*2,G153&gt;($G$1/$L$1)*1),"放弃P4P推广 ","")&amp;IF(AND(AB153&gt;$AB$1*1.2,AB153&lt;$AB$1*4.5,Y153&gt;0),"优化询盘成本 ","")&amp;IF(AND(Z153&gt;$Z$1*1.2,Z153&lt;$Z$1*4.5,Y153&gt;0),"优化商机成本 ","")&amp;IF(AND(Y153&lt;&gt;0,L153&gt;0,AB153&lt;$AB$1*1.2),"加大询盘获取 ","")&amp;IF(AND(Y153&lt;&gt;0,K153&gt;0,Z153&lt;$Z$1*1.2),"加大商机获取 ","")&amp;IF(AND(L153=0,C153="Y",G153&gt;($G$1/$L$1*1.5)),"解绑橱窗绑定 ",""),"请去左表粘贴源数据"),"")</f>
        <v/>
      </c>
      <c r="AE153" s="9"/>
      <c r="AF153" s="9"/>
      <c r="AG153" s="9"/>
      <c r="AH153" s="9"/>
      <c r="AI153" s="17"/>
      <c r="AJ153" s="17"/>
      <c r="AK153" s="17"/>
    </row>
    <row r="154" spans="1:37">
      <c r="A154" s="5" t="str">
        <f>IFERROR(HLOOKUP(A$2,'2.源数据-产品分析-全商品'!A$6:A$1000,ROW()-1,0),"")</f>
        <v/>
      </c>
      <c r="B154" s="5" t="str">
        <f>IFERROR(HLOOKUP(B$2,'2.源数据-产品分析-全商品'!B$6:B$1000,ROW()-1,0),"")</f>
        <v/>
      </c>
      <c r="C154" s="5" t="str">
        <f>CLEAN(IFERROR(HLOOKUP(C$2,'2.源数据-产品分析-全商品'!C$6:C$1000,ROW()-1,0),""))</f>
        <v/>
      </c>
      <c r="D154" s="5" t="str">
        <f>IFERROR(HLOOKUP(D$2,'2.源数据-产品分析-全商品'!D$6:D$1000,ROW()-1,0),"")</f>
        <v/>
      </c>
      <c r="E154" s="5" t="str">
        <f>IFERROR(HLOOKUP(E$2,'2.源数据-产品分析-全商品'!E$6:E$1000,ROW()-1,0),"")</f>
        <v/>
      </c>
      <c r="F154" s="5" t="str">
        <f>IFERROR(VALUE(HLOOKUP(F$2,'2.源数据-产品分析-全商品'!F$6:F$1000,ROW()-1,0)),"")</f>
        <v/>
      </c>
      <c r="G154" s="5" t="str">
        <f>IFERROR(VALUE(HLOOKUP(G$2,'2.源数据-产品分析-全商品'!G$6:G$1000,ROW()-1,0)),"")</f>
        <v/>
      </c>
      <c r="H154" s="5" t="str">
        <f>IFERROR(HLOOKUP(H$2,'2.源数据-产品分析-全商品'!H$6:H$1000,ROW()-1,0),"")</f>
        <v/>
      </c>
      <c r="I154" s="5" t="str">
        <f>IFERROR(VALUE(HLOOKUP(I$2,'2.源数据-产品分析-全商品'!I$6:I$1000,ROW()-1,0)),"")</f>
        <v/>
      </c>
      <c r="J154" s="60" t="str">
        <f>IFERROR(IF($J$2="","",INDEX('产品报告-整理'!G:G,MATCH(产品建议!A154,'产品报告-整理'!A:A,0))),"")</f>
        <v/>
      </c>
      <c r="K154" s="5" t="str">
        <f>IFERROR(IF($K$2="","",VALUE(INDEX('产品报告-整理'!E:E,MATCH(产品建议!A154,'产品报告-整理'!A:A,0)))),0)</f>
        <v/>
      </c>
      <c r="L154" s="5" t="str">
        <f>IFERROR(VALUE(HLOOKUP(L$2,'2.源数据-产品分析-全商品'!J$6:J$1000,ROW()-1,0)),"")</f>
        <v/>
      </c>
      <c r="M154" s="5" t="str">
        <f>IFERROR(VALUE(HLOOKUP(M$2,'2.源数据-产品分析-全商品'!K$6:K$1000,ROW()-1,0)),"")</f>
        <v/>
      </c>
      <c r="N154" s="5" t="str">
        <f>IFERROR(HLOOKUP(N$2,'2.源数据-产品分析-全商品'!L$6:L$1000,ROW()-1,0),"")</f>
        <v/>
      </c>
      <c r="O154" s="5" t="str">
        <f>IF($O$2='产品报告-整理'!$K$1,IFERROR(INDEX('产品报告-整理'!S:S,MATCH(产品建议!A154,'产品报告-整理'!L:L,0)),""),(IFERROR(VALUE(HLOOKUP(O$2,'2.源数据-产品分析-全商品'!M$6:M$1000,ROW()-1,0)),"")))</f>
        <v/>
      </c>
      <c r="P154" s="5" t="str">
        <f>IF($P$2='产品报告-整理'!$V$1,IFERROR(INDEX('产品报告-整理'!AD:AD,MATCH(产品建议!A154,'产品报告-整理'!W:W,0)),""),(IFERROR(VALUE(HLOOKUP(P$2,'2.源数据-产品分析-全商品'!N$6:N$1000,ROW()-1,0)),"")))</f>
        <v/>
      </c>
      <c r="Q154" s="5" t="str">
        <f>IF($Q$2='产品报告-整理'!$AG$1,IFERROR(INDEX('产品报告-整理'!AO:AO,MATCH(产品建议!A154,'产品报告-整理'!AH:AH,0)),""),(IFERROR(VALUE(HLOOKUP(Q$2,'2.源数据-产品分析-全商品'!O$6:O$1000,ROW()-1,0)),"")))</f>
        <v/>
      </c>
      <c r="R154" s="5" t="str">
        <f>IF($R$2='产品报告-整理'!$AR$1,IFERROR(INDEX('产品报告-整理'!AZ:AZ,MATCH(产品建议!A154,'产品报告-整理'!AS:AS,0)),""),(IFERROR(VALUE(HLOOKUP(R$2,'2.源数据-产品分析-全商品'!P$6:P$1000,ROW()-1,0)),"")))</f>
        <v/>
      </c>
      <c r="S154" s="5" t="str">
        <f>IF($S$2='产品报告-整理'!$BC$1,IFERROR(INDEX('产品报告-整理'!BK:BK,MATCH(产品建议!A154,'产品报告-整理'!BD:BD,0)),""),(IFERROR(VALUE(HLOOKUP(S$2,'2.源数据-产品分析-全商品'!Q$6:Q$1000,ROW()-1,0)),"")))</f>
        <v/>
      </c>
      <c r="T154" s="5" t="str">
        <f>IFERROR(HLOOKUP("产品负责人",'2.源数据-产品分析-全商品'!R$6:R$1000,ROW()-1,0),"")</f>
        <v/>
      </c>
      <c r="U154" s="5" t="str">
        <f>IFERROR(VALUE(HLOOKUP(U$2,'2.源数据-产品分析-全商品'!S$6:S$1000,ROW()-1,0)),"")</f>
        <v/>
      </c>
      <c r="V154" s="5" t="str">
        <f>IFERROR(VALUE(HLOOKUP(V$2,'2.源数据-产品分析-全商品'!T$6:T$1000,ROW()-1,0)),"")</f>
        <v/>
      </c>
      <c r="W154" s="5" t="str">
        <f>IF(OR($A$3=""),"",IF(OR($W$2="优爆品"),(IF(COUNTIF('2-2.源数据-产品分析-优品'!A:A,产品建议!A154)&gt;0,"是","")&amp;IF(COUNTIF('2-3.源数据-产品分析-爆品'!A:A,产品建议!A154)&gt;0,"是","")),IF(OR($W$2="P4P点击量"),((IFERROR(INDEX('产品报告-整理'!D:D,MATCH(产品建议!A154,'产品报告-整理'!A:A,0)),""))),((IF(COUNTIF('2-2.源数据-产品分析-优品'!A:A,产品建议!A154)&gt;0,"是",""))))))</f>
        <v/>
      </c>
      <c r="X154" s="5" t="str">
        <f>IF(OR($A$3=""),"",IF(OR($W$2="优爆品"),((IFERROR(INDEX('产品报告-整理'!D:D,MATCH(产品建议!A154,'产品报告-整理'!A:A,0)),"")&amp;" → "&amp;(IFERROR(TEXT(INDEX('产品报告-整理'!D:D,MATCH(产品建议!A154,'产品报告-整理'!A:A,0))/G154,"0%"),"")))),IF(OR($W$2="P4P点击量"),((IF($W$2="P4P点击量",IFERROR(TEXT(W154/G154,"0%"),"")))),(((IF(COUNTIF('2-3.源数据-产品分析-爆品'!A:A,产品建议!A154)&gt;0,"是","")))))))</f>
        <v/>
      </c>
      <c r="Y154" s="9" t="str">
        <f>IF(AND($Y$2="直通车总消费",'产品报告-整理'!$BN$1="推荐广告"),IFERROR(INDEX('产品报告-整理'!H:H,MATCH(产品建议!A154,'产品报告-整理'!A:A,0)),0)+IFERROR(INDEX('产品报告-整理'!BV:BV,MATCH(产品建议!A154,'产品报告-整理'!BO:BO,0)),0),IFERROR(INDEX('产品报告-整理'!H:H,MATCH(产品建议!A154,'产品报告-整理'!A:A,0)),0))</f>
        <v/>
      </c>
      <c r="Z154" s="9" t="str">
        <f t="shared" si="9"/>
        <v/>
      </c>
      <c r="AA154" s="5" t="str">
        <f t="shared" si="7"/>
        <v/>
      </c>
      <c r="AB154" s="5" t="str">
        <f t="shared" si="8"/>
        <v/>
      </c>
      <c r="AC154" s="9"/>
      <c r="AD154" s="15" t="str">
        <f>IF($AD$1="  ",IFERROR(IF(AND(Y154="未推广",L154&gt;0),"加入P4P推广 ","")&amp;IF(AND(OR(W154="是",X154="是"),Y154=0),"优爆品加推广 ","")&amp;IF(AND(C154="N",L154&gt;0),"增加橱窗绑定 ","")&amp;IF(AND(OR(Z154&gt;$Z$1*4.5,AB154&gt;$AB$1*4.5),Y154&lt;&gt;0,Y154&gt;$AB$1*2,G154&gt;($G$1/$L$1)*1),"放弃P4P推广 ","")&amp;IF(AND(AB154&gt;$AB$1*1.2,AB154&lt;$AB$1*4.5,Y154&gt;0),"优化询盘成本 ","")&amp;IF(AND(Z154&gt;$Z$1*1.2,Z154&lt;$Z$1*4.5,Y154&gt;0),"优化商机成本 ","")&amp;IF(AND(Y154&lt;&gt;0,L154&gt;0,AB154&lt;$AB$1*1.2),"加大询盘获取 ","")&amp;IF(AND(Y154&lt;&gt;0,K154&gt;0,Z154&lt;$Z$1*1.2),"加大商机获取 ","")&amp;IF(AND(L154=0,C154="Y",G154&gt;($G$1/$L$1*1.5)),"解绑橱窗绑定 ",""),"请去左表粘贴源数据"),"")</f>
        <v/>
      </c>
      <c r="AE154" s="9"/>
      <c r="AF154" s="9"/>
      <c r="AG154" s="9"/>
      <c r="AH154" s="9"/>
      <c r="AI154" s="17"/>
      <c r="AJ154" s="17"/>
      <c r="AK154" s="17"/>
    </row>
    <row r="155" spans="1:37">
      <c r="A155" s="5" t="str">
        <f>IFERROR(HLOOKUP(A$2,'2.源数据-产品分析-全商品'!A$6:A$1000,ROW()-1,0),"")</f>
        <v/>
      </c>
      <c r="B155" s="5" t="str">
        <f>IFERROR(HLOOKUP(B$2,'2.源数据-产品分析-全商品'!B$6:B$1000,ROW()-1,0),"")</f>
        <v/>
      </c>
      <c r="C155" s="5" t="str">
        <f>CLEAN(IFERROR(HLOOKUP(C$2,'2.源数据-产品分析-全商品'!C$6:C$1000,ROW()-1,0),""))</f>
        <v/>
      </c>
      <c r="D155" s="5" t="str">
        <f>IFERROR(HLOOKUP(D$2,'2.源数据-产品分析-全商品'!D$6:D$1000,ROW()-1,0),"")</f>
        <v/>
      </c>
      <c r="E155" s="5" t="str">
        <f>IFERROR(HLOOKUP(E$2,'2.源数据-产品分析-全商品'!E$6:E$1000,ROW()-1,0),"")</f>
        <v/>
      </c>
      <c r="F155" s="5" t="str">
        <f>IFERROR(VALUE(HLOOKUP(F$2,'2.源数据-产品分析-全商品'!F$6:F$1000,ROW()-1,0)),"")</f>
        <v/>
      </c>
      <c r="G155" s="5" t="str">
        <f>IFERROR(VALUE(HLOOKUP(G$2,'2.源数据-产品分析-全商品'!G$6:G$1000,ROW()-1,0)),"")</f>
        <v/>
      </c>
      <c r="H155" s="5" t="str">
        <f>IFERROR(HLOOKUP(H$2,'2.源数据-产品分析-全商品'!H$6:H$1000,ROW()-1,0),"")</f>
        <v/>
      </c>
      <c r="I155" s="5" t="str">
        <f>IFERROR(VALUE(HLOOKUP(I$2,'2.源数据-产品分析-全商品'!I$6:I$1000,ROW()-1,0)),"")</f>
        <v/>
      </c>
      <c r="J155" s="60" t="str">
        <f>IFERROR(IF($J$2="","",INDEX('产品报告-整理'!G:G,MATCH(产品建议!A155,'产品报告-整理'!A:A,0))),"")</f>
        <v/>
      </c>
      <c r="K155" s="5" t="str">
        <f>IFERROR(IF($K$2="","",VALUE(INDEX('产品报告-整理'!E:E,MATCH(产品建议!A155,'产品报告-整理'!A:A,0)))),0)</f>
        <v/>
      </c>
      <c r="L155" s="5" t="str">
        <f>IFERROR(VALUE(HLOOKUP(L$2,'2.源数据-产品分析-全商品'!J$6:J$1000,ROW()-1,0)),"")</f>
        <v/>
      </c>
      <c r="M155" s="5" t="str">
        <f>IFERROR(VALUE(HLOOKUP(M$2,'2.源数据-产品分析-全商品'!K$6:K$1000,ROW()-1,0)),"")</f>
        <v/>
      </c>
      <c r="N155" s="5" t="str">
        <f>IFERROR(HLOOKUP(N$2,'2.源数据-产品分析-全商品'!L$6:L$1000,ROW()-1,0),"")</f>
        <v/>
      </c>
      <c r="O155" s="5" t="str">
        <f>IF($O$2='产品报告-整理'!$K$1,IFERROR(INDEX('产品报告-整理'!S:S,MATCH(产品建议!A155,'产品报告-整理'!L:L,0)),""),(IFERROR(VALUE(HLOOKUP(O$2,'2.源数据-产品分析-全商品'!M$6:M$1000,ROW()-1,0)),"")))</f>
        <v/>
      </c>
      <c r="P155" s="5" t="str">
        <f>IF($P$2='产品报告-整理'!$V$1,IFERROR(INDEX('产品报告-整理'!AD:AD,MATCH(产品建议!A155,'产品报告-整理'!W:W,0)),""),(IFERROR(VALUE(HLOOKUP(P$2,'2.源数据-产品分析-全商品'!N$6:N$1000,ROW()-1,0)),"")))</f>
        <v/>
      </c>
      <c r="Q155" s="5" t="str">
        <f>IF($Q$2='产品报告-整理'!$AG$1,IFERROR(INDEX('产品报告-整理'!AO:AO,MATCH(产品建议!A155,'产品报告-整理'!AH:AH,0)),""),(IFERROR(VALUE(HLOOKUP(Q$2,'2.源数据-产品分析-全商品'!O$6:O$1000,ROW()-1,0)),"")))</f>
        <v/>
      </c>
      <c r="R155" s="5" t="str">
        <f>IF($R$2='产品报告-整理'!$AR$1,IFERROR(INDEX('产品报告-整理'!AZ:AZ,MATCH(产品建议!A155,'产品报告-整理'!AS:AS,0)),""),(IFERROR(VALUE(HLOOKUP(R$2,'2.源数据-产品分析-全商品'!P$6:P$1000,ROW()-1,0)),"")))</f>
        <v/>
      </c>
      <c r="S155" s="5" t="str">
        <f>IF($S$2='产品报告-整理'!$BC$1,IFERROR(INDEX('产品报告-整理'!BK:BK,MATCH(产品建议!A155,'产品报告-整理'!BD:BD,0)),""),(IFERROR(VALUE(HLOOKUP(S$2,'2.源数据-产品分析-全商品'!Q$6:Q$1000,ROW()-1,0)),"")))</f>
        <v/>
      </c>
      <c r="T155" s="5" t="str">
        <f>IFERROR(HLOOKUP("产品负责人",'2.源数据-产品分析-全商品'!R$6:R$1000,ROW()-1,0),"")</f>
        <v/>
      </c>
      <c r="U155" s="5" t="str">
        <f>IFERROR(VALUE(HLOOKUP(U$2,'2.源数据-产品分析-全商品'!S$6:S$1000,ROW()-1,0)),"")</f>
        <v/>
      </c>
      <c r="V155" s="5" t="str">
        <f>IFERROR(VALUE(HLOOKUP(V$2,'2.源数据-产品分析-全商品'!T$6:T$1000,ROW()-1,0)),"")</f>
        <v/>
      </c>
      <c r="W155" s="5" t="str">
        <f>IF(OR($A$3=""),"",IF(OR($W$2="优爆品"),(IF(COUNTIF('2-2.源数据-产品分析-优品'!A:A,产品建议!A155)&gt;0,"是","")&amp;IF(COUNTIF('2-3.源数据-产品分析-爆品'!A:A,产品建议!A155)&gt;0,"是","")),IF(OR($W$2="P4P点击量"),((IFERROR(INDEX('产品报告-整理'!D:D,MATCH(产品建议!A155,'产品报告-整理'!A:A,0)),""))),((IF(COUNTIF('2-2.源数据-产品分析-优品'!A:A,产品建议!A155)&gt;0,"是",""))))))</f>
        <v/>
      </c>
      <c r="X155" s="5" t="str">
        <f>IF(OR($A$3=""),"",IF(OR($W$2="优爆品"),((IFERROR(INDEX('产品报告-整理'!D:D,MATCH(产品建议!A155,'产品报告-整理'!A:A,0)),"")&amp;" → "&amp;(IFERROR(TEXT(INDEX('产品报告-整理'!D:D,MATCH(产品建议!A155,'产品报告-整理'!A:A,0))/G155,"0%"),"")))),IF(OR($W$2="P4P点击量"),((IF($W$2="P4P点击量",IFERROR(TEXT(W155/G155,"0%"),"")))),(((IF(COUNTIF('2-3.源数据-产品分析-爆品'!A:A,产品建议!A155)&gt;0,"是","")))))))</f>
        <v/>
      </c>
      <c r="Y155" s="9" t="str">
        <f>IF(AND($Y$2="直通车总消费",'产品报告-整理'!$BN$1="推荐广告"),IFERROR(INDEX('产品报告-整理'!H:H,MATCH(产品建议!A155,'产品报告-整理'!A:A,0)),0)+IFERROR(INDEX('产品报告-整理'!BV:BV,MATCH(产品建议!A155,'产品报告-整理'!BO:BO,0)),0),IFERROR(INDEX('产品报告-整理'!H:H,MATCH(产品建议!A155,'产品报告-整理'!A:A,0)),0))</f>
        <v/>
      </c>
      <c r="Z155" s="9" t="str">
        <f t="shared" si="9"/>
        <v/>
      </c>
      <c r="AA155" s="5" t="str">
        <f t="shared" si="7"/>
        <v/>
      </c>
      <c r="AB155" s="5" t="str">
        <f t="shared" si="8"/>
        <v/>
      </c>
      <c r="AC155" s="9"/>
      <c r="AD155" s="15" t="str">
        <f>IF($AD$1="  ",IFERROR(IF(AND(Y155="未推广",L155&gt;0),"加入P4P推广 ","")&amp;IF(AND(OR(W155="是",X155="是"),Y155=0),"优爆品加推广 ","")&amp;IF(AND(C155="N",L155&gt;0),"增加橱窗绑定 ","")&amp;IF(AND(OR(Z155&gt;$Z$1*4.5,AB155&gt;$AB$1*4.5),Y155&lt;&gt;0,Y155&gt;$AB$1*2,G155&gt;($G$1/$L$1)*1),"放弃P4P推广 ","")&amp;IF(AND(AB155&gt;$AB$1*1.2,AB155&lt;$AB$1*4.5,Y155&gt;0),"优化询盘成本 ","")&amp;IF(AND(Z155&gt;$Z$1*1.2,Z155&lt;$Z$1*4.5,Y155&gt;0),"优化商机成本 ","")&amp;IF(AND(Y155&lt;&gt;0,L155&gt;0,AB155&lt;$AB$1*1.2),"加大询盘获取 ","")&amp;IF(AND(Y155&lt;&gt;0,K155&gt;0,Z155&lt;$Z$1*1.2),"加大商机获取 ","")&amp;IF(AND(L155=0,C155="Y",G155&gt;($G$1/$L$1*1.5)),"解绑橱窗绑定 ",""),"请去左表粘贴源数据"),"")</f>
        <v/>
      </c>
      <c r="AE155" s="9"/>
      <c r="AF155" s="9"/>
      <c r="AG155" s="9"/>
      <c r="AH155" s="9"/>
      <c r="AI155" s="17"/>
      <c r="AJ155" s="17"/>
      <c r="AK155" s="17"/>
    </row>
    <row r="156" spans="1:37">
      <c r="A156" s="5" t="str">
        <f>IFERROR(HLOOKUP(A$2,'2.源数据-产品分析-全商品'!A$6:A$1000,ROW()-1,0),"")</f>
        <v/>
      </c>
      <c r="B156" s="5" t="str">
        <f>IFERROR(HLOOKUP(B$2,'2.源数据-产品分析-全商品'!B$6:B$1000,ROW()-1,0),"")</f>
        <v/>
      </c>
      <c r="C156" s="5" t="str">
        <f>CLEAN(IFERROR(HLOOKUP(C$2,'2.源数据-产品分析-全商品'!C$6:C$1000,ROW()-1,0),""))</f>
        <v/>
      </c>
      <c r="D156" s="5" t="str">
        <f>IFERROR(HLOOKUP(D$2,'2.源数据-产品分析-全商品'!D$6:D$1000,ROW()-1,0),"")</f>
        <v/>
      </c>
      <c r="E156" s="5" t="str">
        <f>IFERROR(HLOOKUP(E$2,'2.源数据-产品分析-全商品'!E$6:E$1000,ROW()-1,0),"")</f>
        <v/>
      </c>
      <c r="F156" s="5" t="str">
        <f>IFERROR(VALUE(HLOOKUP(F$2,'2.源数据-产品分析-全商品'!F$6:F$1000,ROW()-1,0)),"")</f>
        <v/>
      </c>
      <c r="G156" s="5" t="str">
        <f>IFERROR(VALUE(HLOOKUP(G$2,'2.源数据-产品分析-全商品'!G$6:G$1000,ROW()-1,0)),"")</f>
        <v/>
      </c>
      <c r="H156" s="5" t="str">
        <f>IFERROR(HLOOKUP(H$2,'2.源数据-产品分析-全商品'!H$6:H$1000,ROW()-1,0),"")</f>
        <v/>
      </c>
      <c r="I156" s="5" t="str">
        <f>IFERROR(VALUE(HLOOKUP(I$2,'2.源数据-产品分析-全商品'!I$6:I$1000,ROW()-1,0)),"")</f>
        <v/>
      </c>
      <c r="J156" s="60" t="str">
        <f>IFERROR(IF($J$2="","",INDEX('产品报告-整理'!G:G,MATCH(产品建议!A156,'产品报告-整理'!A:A,0))),"")</f>
        <v/>
      </c>
      <c r="K156" s="5" t="str">
        <f>IFERROR(IF($K$2="","",VALUE(INDEX('产品报告-整理'!E:E,MATCH(产品建议!A156,'产品报告-整理'!A:A,0)))),0)</f>
        <v/>
      </c>
      <c r="L156" s="5" t="str">
        <f>IFERROR(VALUE(HLOOKUP(L$2,'2.源数据-产品分析-全商品'!J$6:J$1000,ROW()-1,0)),"")</f>
        <v/>
      </c>
      <c r="M156" s="5" t="str">
        <f>IFERROR(VALUE(HLOOKUP(M$2,'2.源数据-产品分析-全商品'!K$6:K$1000,ROW()-1,0)),"")</f>
        <v/>
      </c>
      <c r="N156" s="5" t="str">
        <f>IFERROR(HLOOKUP(N$2,'2.源数据-产品分析-全商品'!L$6:L$1000,ROW()-1,0),"")</f>
        <v/>
      </c>
      <c r="O156" s="5" t="str">
        <f>IF($O$2='产品报告-整理'!$K$1,IFERROR(INDEX('产品报告-整理'!S:S,MATCH(产品建议!A156,'产品报告-整理'!L:L,0)),""),(IFERROR(VALUE(HLOOKUP(O$2,'2.源数据-产品分析-全商品'!M$6:M$1000,ROW()-1,0)),"")))</f>
        <v/>
      </c>
      <c r="P156" s="5" t="str">
        <f>IF($P$2='产品报告-整理'!$V$1,IFERROR(INDEX('产品报告-整理'!AD:AD,MATCH(产品建议!A156,'产品报告-整理'!W:W,0)),""),(IFERROR(VALUE(HLOOKUP(P$2,'2.源数据-产品分析-全商品'!N$6:N$1000,ROW()-1,0)),"")))</f>
        <v/>
      </c>
      <c r="Q156" s="5" t="str">
        <f>IF($Q$2='产品报告-整理'!$AG$1,IFERROR(INDEX('产品报告-整理'!AO:AO,MATCH(产品建议!A156,'产品报告-整理'!AH:AH,0)),""),(IFERROR(VALUE(HLOOKUP(Q$2,'2.源数据-产品分析-全商品'!O$6:O$1000,ROW()-1,0)),"")))</f>
        <v/>
      </c>
      <c r="R156" s="5" t="str">
        <f>IF($R$2='产品报告-整理'!$AR$1,IFERROR(INDEX('产品报告-整理'!AZ:AZ,MATCH(产品建议!A156,'产品报告-整理'!AS:AS,0)),""),(IFERROR(VALUE(HLOOKUP(R$2,'2.源数据-产品分析-全商品'!P$6:P$1000,ROW()-1,0)),"")))</f>
        <v/>
      </c>
      <c r="S156" s="5" t="str">
        <f>IF($S$2='产品报告-整理'!$BC$1,IFERROR(INDEX('产品报告-整理'!BK:BK,MATCH(产品建议!A156,'产品报告-整理'!BD:BD,0)),""),(IFERROR(VALUE(HLOOKUP(S$2,'2.源数据-产品分析-全商品'!Q$6:Q$1000,ROW()-1,0)),"")))</f>
        <v/>
      </c>
      <c r="T156" s="5" t="str">
        <f>IFERROR(HLOOKUP("产品负责人",'2.源数据-产品分析-全商品'!R$6:R$1000,ROW()-1,0),"")</f>
        <v/>
      </c>
      <c r="U156" s="5" t="str">
        <f>IFERROR(VALUE(HLOOKUP(U$2,'2.源数据-产品分析-全商品'!S$6:S$1000,ROW()-1,0)),"")</f>
        <v/>
      </c>
      <c r="V156" s="5" t="str">
        <f>IFERROR(VALUE(HLOOKUP(V$2,'2.源数据-产品分析-全商品'!T$6:T$1000,ROW()-1,0)),"")</f>
        <v/>
      </c>
      <c r="W156" s="5" t="str">
        <f>IF(OR($A$3=""),"",IF(OR($W$2="优爆品"),(IF(COUNTIF('2-2.源数据-产品分析-优品'!A:A,产品建议!A156)&gt;0,"是","")&amp;IF(COUNTIF('2-3.源数据-产品分析-爆品'!A:A,产品建议!A156)&gt;0,"是","")),IF(OR($W$2="P4P点击量"),((IFERROR(INDEX('产品报告-整理'!D:D,MATCH(产品建议!A156,'产品报告-整理'!A:A,0)),""))),((IF(COUNTIF('2-2.源数据-产品分析-优品'!A:A,产品建议!A156)&gt;0,"是",""))))))</f>
        <v/>
      </c>
      <c r="X156" s="5" t="str">
        <f>IF(OR($A$3=""),"",IF(OR($W$2="优爆品"),((IFERROR(INDEX('产品报告-整理'!D:D,MATCH(产品建议!A156,'产品报告-整理'!A:A,0)),"")&amp;" → "&amp;(IFERROR(TEXT(INDEX('产品报告-整理'!D:D,MATCH(产品建议!A156,'产品报告-整理'!A:A,0))/G156,"0%"),"")))),IF(OR($W$2="P4P点击量"),((IF($W$2="P4P点击量",IFERROR(TEXT(W156/G156,"0%"),"")))),(((IF(COUNTIF('2-3.源数据-产品分析-爆品'!A:A,产品建议!A156)&gt;0,"是","")))))))</f>
        <v/>
      </c>
      <c r="Y156" s="9" t="str">
        <f>IF(AND($Y$2="直通车总消费",'产品报告-整理'!$BN$1="推荐广告"),IFERROR(INDEX('产品报告-整理'!H:H,MATCH(产品建议!A156,'产品报告-整理'!A:A,0)),0)+IFERROR(INDEX('产品报告-整理'!BV:BV,MATCH(产品建议!A156,'产品报告-整理'!BO:BO,0)),0),IFERROR(INDEX('产品报告-整理'!H:H,MATCH(产品建议!A156,'产品报告-整理'!A:A,0)),0))</f>
        <v/>
      </c>
      <c r="Z156" s="9" t="str">
        <f t="shared" si="9"/>
        <v/>
      </c>
      <c r="AA156" s="5" t="str">
        <f t="shared" si="7"/>
        <v/>
      </c>
      <c r="AB156" s="5" t="str">
        <f t="shared" si="8"/>
        <v/>
      </c>
      <c r="AC156" s="9"/>
      <c r="AD156" s="15" t="str">
        <f>IF($AD$1="  ",IFERROR(IF(AND(Y156="未推广",L156&gt;0),"加入P4P推广 ","")&amp;IF(AND(OR(W156="是",X156="是"),Y156=0),"优爆品加推广 ","")&amp;IF(AND(C156="N",L156&gt;0),"增加橱窗绑定 ","")&amp;IF(AND(OR(Z156&gt;$Z$1*4.5,AB156&gt;$AB$1*4.5),Y156&lt;&gt;0,Y156&gt;$AB$1*2,G156&gt;($G$1/$L$1)*1),"放弃P4P推广 ","")&amp;IF(AND(AB156&gt;$AB$1*1.2,AB156&lt;$AB$1*4.5,Y156&gt;0),"优化询盘成本 ","")&amp;IF(AND(Z156&gt;$Z$1*1.2,Z156&lt;$Z$1*4.5,Y156&gt;0),"优化商机成本 ","")&amp;IF(AND(Y156&lt;&gt;0,L156&gt;0,AB156&lt;$AB$1*1.2),"加大询盘获取 ","")&amp;IF(AND(Y156&lt;&gt;0,K156&gt;0,Z156&lt;$Z$1*1.2),"加大商机获取 ","")&amp;IF(AND(L156=0,C156="Y",G156&gt;($G$1/$L$1*1.5)),"解绑橱窗绑定 ",""),"请去左表粘贴源数据"),"")</f>
        <v/>
      </c>
      <c r="AE156" s="9"/>
      <c r="AF156" s="9"/>
      <c r="AG156" s="9"/>
      <c r="AH156" s="9"/>
      <c r="AI156" s="17"/>
      <c r="AJ156" s="17"/>
      <c r="AK156" s="17"/>
    </row>
    <row r="157" spans="1:37">
      <c r="A157" s="5" t="str">
        <f>IFERROR(HLOOKUP(A$2,'2.源数据-产品分析-全商品'!A$6:A$1000,ROW()-1,0),"")</f>
        <v/>
      </c>
      <c r="B157" s="5" t="str">
        <f>IFERROR(HLOOKUP(B$2,'2.源数据-产品分析-全商品'!B$6:B$1000,ROW()-1,0),"")</f>
        <v/>
      </c>
      <c r="C157" s="5" t="str">
        <f>CLEAN(IFERROR(HLOOKUP(C$2,'2.源数据-产品分析-全商品'!C$6:C$1000,ROW()-1,0),""))</f>
        <v/>
      </c>
      <c r="D157" s="5" t="str">
        <f>IFERROR(HLOOKUP(D$2,'2.源数据-产品分析-全商品'!D$6:D$1000,ROW()-1,0),"")</f>
        <v/>
      </c>
      <c r="E157" s="5" t="str">
        <f>IFERROR(HLOOKUP(E$2,'2.源数据-产品分析-全商品'!E$6:E$1000,ROW()-1,0),"")</f>
        <v/>
      </c>
      <c r="F157" s="5" t="str">
        <f>IFERROR(VALUE(HLOOKUP(F$2,'2.源数据-产品分析-全商品'!F$6:F$1000,ROW()-1,0)),"")</f>
        <v/>
      </c>
      <c r="G157" s="5" t="str">
        <f>IFERROR(VALUE(HLOOKUP(G$2,'2.源数据-产品分析-全商品'!G$6:G$1000,ROW()-1,0)),"")</f>
        <v/>
      </c>
      <c r="H157" s="5" t="str">
        <f>IFERROR(HLOOKUP(H$2,'2.源数据-产品分析-全商品'!H$6:H$1000,ROW()-1,0),"")</f>
        <v/>
      </c>
      <c r="I157" s="5" t="str">
        <f>IFERROR(VALUE(HLOOKUP(I$2,'2.源数据-产品分析-全商品'!I$6:I$1000,ROW()-1,0)),"")</f>
        <v/>
      </c>
      <c r="J157" s="60" t="str">
        <f>IFERROR(IF($J$2="","",INDEX('产品报告-整理'!G:G,MATCH(产品建议!A157,'产品报告-整理'!A:A,0))),"")</f>
        <v/>
      </c>
      <c r="K157" s="5" t="str">
        <f>IFERROR(IF($K$2="","",VALUE(INDEX('产品报告-整理'!E:E,MATCH(产品建议!A157,'产品报告-整理'!A:A,0)))),0)</f>
        <v/>
      </c>
      <c r="L157" s="5" t="str">
        <f>IFERROR(VALUE(HLOOKUP(L$2,'2.源数据-产品分析-全商品'!J$6:J$1000,ROW()-1,0)),"")</f>
        <v/>
      </c>
      <c r="M157" s="5" t="str">
        <f>IFERROR(VALUE(HLOOKUP(M$2,'2.源数据-产品分析-全商品'!K$6:K$1000,ROW()-1,0)),"")</f>
        <v/>
      </c>
      <c r="N157" s="5" t="str">
        <f>IFERROR(HLOOKUP(N$2,'2.源数据-产品分析-全商品'!L$6:L$1000,ROW()-1,0),"")</f>
        <v/>
      </c>
      <c r="O157" s="5" t="str">
        <f>IF($O$2='产品报告-整理'!$K$1,IFERROR(INDEX('产品报告-整理'!S:S,MATCH(产品建议!A157,'产品报告-整理'!L:L,0)),""),(IFERROR(VALUE(HLOOKUP(O$2,'2.源数据-产品分析-全商品'!M$6:M$1000,ROW()-1,0)),"")))</f>
        <v/>
      </c>
      <c r="P157" s="5" t="str">
        <f>IF($P$2='产品报告-整理'!$V$1,IFERROR(INDEX('产品报告-整理'!AD:AD,MATCH(产品建议!A157,'产品报告-整理'!W:W,0)),""),(IFERROR(VALUE(HLOOKUP(P$2,'2.源数据-产品分析-全商品'!N$6:N$1000,ROW()-1,0)),"")))</f>
        <v/>
      </c>
      <c r="Q157" s="5" t="str">
        <f>IF($Q$2='产品报告-整理'!$AG$1,IFERROR(INDEX('产品报告-整理'!AO:AO,MATCH(产品建议!A157,'产品报告-整理'!AH:AH,0)),""),(IFERROR(VALUE(HLOOKUP(Q$2,'2.源数据-产品分析-全商品'!O$6:O$1000,ROW()-1,0)),"")))</f>
        <v/>
      </c>
      <c r="R157" s="5" t="str">
        <f>IF($R$2='产品报告-整理'!$AR$1,IFERROR(INDEX('产品报告-整理'!AZ:AZ,MATCH(产品建议!A157,'产品报告-整理'!AS:AS,0)),""),(IFERROR(VALUE(HLOOKUP(R$2,'2.源数据-产品分析-全商品'!P$6:P$1000,ROW()-1,0)),"")))</f>
        <v/>
      </c>
      <c r="S157" s="5" t="str">
        <f>IF($S$2='产品报告-整理'!$BC$1,IFERROR(INDEX('产品报告-整理'!BK:BK,MATCH(产品建议!A157,'产品报告-整理'!BD:BD,0)),""),(IFERROR(VALUE(HLOOKUP(S$2,'2.源数据-产品分析-全商品'!Q$6:Q$1000,ROW()-1,0)),"")))</f>
        <v/>
      </c>
      <c r="T157" s="5" t="str">
        <f>IFERROR(HLOOKUP("产品负责人",'2.源数据-产品分析-全商品'!R$6:R$1000,ROW()-1,0),"")</f>
        <v/>
      </c>
      <c r="U157" s="5" t="str">
        <f>IFERROR(VALUE(HLOOKUP(U$2,'2.源数据-产品分析-全商品'!S$6:S$1000,ROW()-1,0)),"")</f>
        <v/>
      </c>
      <c r="V157" s="5" t="str">
        <f>IFERROR(VALUE(HLOOKUP(V$2,'2.源数据-产品分析-全商品'!T$6:T$1000,ROW()-1,0)),"")</f>
        <v/>
      </c>
      <c r="W157" s="5" t="str">
        <f>IF(OR($A$3=""),"",IF(OR($W$2="优爆品"),(IF(COUNTIF('2-2.源数据-产品分析-优品'!A:A,产品建议!A157)&gt;0,"是","")&amp;IF(COUNTIF('2-3.源数据-产品分析-爆品'!A:A,产品建议!A157)&gt;0,"是","")),IF(OR($W$2="P4P点击量"),((IFERROR(INDEX('产品报告-整理'!D:D,MATCH(产品建议!A157,'产品报告-整理'!A:A,0)),""))),((IF(COUNTIF('2-2.源数据-产品分析-优品'!A:A,产品建议!A157)&gt;0,"是",""))))))</f>
        <v/>
      </c>
      <c r="X157" s="5" t="str">
        <f>IF(OR($A$3=""),"",IF(OR($W$2="优爆品"),((IFERROR(INDEX('产品报告-整理'!D:D,MATCH(产品建议!A157,'产品报告-整理'!A:A,0)),"")&amp;" → "&amp;(IFERROR(TEXT(INDEX('产品报告-整理'!D:D,MATCH(产品建议!A157,'产品报告-整理'!A:A,0))/G157,"0%"),"")))),IF(OR($W$2="P4P点击量"),((IF($W$2="P4P点击量",IFERROR(TEXT(W157/G157,"0%"),"")))),(((IF(COUNTIF('2-3.源数据-产品分析-爆品'!A:A,产品建议!A157)&gt;0,"是","")))))))</f>
        <v/>
      </c>
      <c r="Y157" s="9" t="str">
        <f>IF(AND($Y$2="直通车总消费",'产品报告-整理'!$BN$1="推荐广告"),IFERROR(INDEX('产品报告-整理'!H:H,MATCH(产品建议!A157,'产品报告-整理'!A:A,0)),0)+IFERROR(INDEX('产品报告-整理'!BV:BV,MATCH(产品建议!A157,'产品报告-整理'!BO:BO,0)),0),IFERROR(INDEX('产品报告-整理'!H:H,MATCH(产品建议!A157,'产品报告-整理'!A:A,0)),0))</f>
        <v/>
      </c>
      <c r="Z157" s="9" t="str">
        <f t="shared" si="9"/>
        <v/>
      </c>
      <c r="AA157" s="5" t="str">
        <f t="shared" si="7"/>
        <v/>
      </c>
      <c r="AB157" s="5" t="str">
        <f t="shared" si="8"/>
        <v/>
      </c>
      <c r="AC157" s="9"/>
      <c r="AD157" s="15" t="str">
        <f>IF($AD$1="  ",IFERROR(IF(AND(Y157="未推广",L157&gt;0),"加入P4P推广 ","")&amp;IF(AND(OR(W157="是",X157="是"),Y157=0),"优爆品加推广 ","")&amp;IF(AND(C157="N",L157&gt;0),"增加橱窗绑定 ","")&amp;IF(AND(OR(Z157&gt;$Z$1*4.5,AB157&gt;$AB$1*4.5),Y157&lt;&gt;0,Y157&gt;$AB$1*2,G157&gt;($G$1/$L$1)*1),"放弃P4P推广 ","")&amp;IF(AND(AB157&gt;$AB$1*1.2,AB157&lt;$AB$1*4.5,Y157&gt;0),"优化询盘成本 ","")&amp;IF(AND(Z157&gt;$Z$1*1.2,Z157&lt;$Z$1*4.5,Y157&gt;0),"优化商机成本 ","")&amp;IF(AND(Y157&lt;&gt;0,L157&gt;0,AB157&lt;$AB$1*1.2),"加大询盘获取 ","")&amp;IF(AND(Y157&lt;&gt;0,K157&gt;0,Z157&lt;$Z$1*1.2),"加大商机获取 ","")&amp;IF(AND(L157=0,C157="Y",G157&gt;($G$1/$L$1*1.5)),"解绑橱窗绑定 ",""),"请去左表粘贴源数据"),"")</f>
        <v/>
      </c>
      <c r="AE157" s="9"/>
      <c r="AF157" s="9"/>
      <c r="AG157" s="9"/>
      <c r="AH157" s="9"/>
      <c r="AI157" s="17"/>
      <c r="AJ157" s="17"/>
      <c r="AK157" s="17"/>
    </row>
    <row r="158" spans="1:37">
      <c r="A158" s="5" t="str">
        <f>IFERROR(HLOOKUP(A$2,'2.源数据-产品分析-全商品'!A$6:A$1000,ROW()-1,0),"")</f>
        <v/>
      </c>
      <c r="B158" s="5" t="str">
        <f>IFERROR(HLOOKUP(B$2,'2.源数据-产品分析-全商品'!B$6:B$1000,ROW()-1,0),"")</f>
        <v/>
      </c>
      <c r="C158" s="5" t="str">
        <f>CLEAN(IFERROR(HLOOKUP(C$2,'2.源数据-产品分析-全商品'!C$6:C$1000,ROW()-1,0),""))</f>
        <v/>
      </c>
      <c r="D158" s="5" t="str">
        <f>IFERROR(HLOOKUP(D$2,'2.源数据-产品分析-全商品'!D$6:D$1000,ROW()-1,0),"")</f>
        <v/>
      </c>
      <c r="E158" s="5" t="str">
        <f>IFERROR(HLOOKUP(E$2,'2.源数据-产品分析-全商品'!E$6:E$1000,ROW()-1,0),"")</f>
        <v/>
      </c>
      <c r="F158" s="5" t="str">
        <f>IFERROR(VALUE(HLOOKUP(F$2,'2.源数据-产品分析-全商品'!F$6:F$1000,ROW()-1,0)),"")</f>
        <v/>
      </c>
      <c r="G158" s="5" t="str">
        <f>IFERROR(VALUE(HLOOKUP(G$2,'2.源数据-产品分析-全商品'!G$6:G$1000,ROW()-1,0)),"")</f>
        <v/>
      </c>
      <c r="H158" s="5" t="str">
        <f>IFERROR(HLOOKUP(H$2,'2.源数据-产品分析-全商品'!H$6:H$1000,ROW()-1,0),"")</f>
        <v/>
      </c>
      <c r="I158" s="5" t="str">
        <f>IFERROR(VALUE(HLOOKUP(I$2,'2.源数据-产品分析-全商品'!I$6:I$1000,ROW()-1,0)),"")</f>
        <v/>
      </c>
      <c r="J158" s="60" t="str">
        <f>IFERROR(IF($J$2="","",INDEX('产品报告-整理'!G:G,MATCH(产品建议!A158,'产品报告-整理'!A:A,0))),"")</f>
        <v/>
      </c>
      <c r="K158" s="5" t="str">
        <f>IFERROR(IF($K$2="","",VALUE(INDEX('产品报告-整理'!E:E,MATCH(产品建议!A158,'产品报告-整理'!A:A,0)))),0)</f>
        <v/>
      </c>
      <c r="L158" s="5" t="str">
        <f>IFERROR(VALUE(HLOOKUP(L$2,'2.源数据-产品分析-全商品'!J$6:J$1000,ROW()-1,0)),"")</f>
        <v/>
      </c>
      <c r="M158" s="5" t="str">
        <f>IFERROR(VALUE(HLOOKUP(M$2,'2.源数据-产品分析-全商品'!K$6:K$1000,ROW()-1,0)),"")</f>
        <v/>
      </c>
      <c r="N158" s="5" t="str">
        <f>IFERROR(HLOOKUP(N$2,'2.源数据-产品分析-全商品'!L$6:L$1000,ROW()-1,0),"")</f>
        <v/>
      </c>
      <c r="O158" s="5" t="str">
        <f>IF($O$2='产品报告-整理'!$K$1,IFERROR(INDEX('产品报告-整理'!S:S,MATCH(产品建议!A158,'产品报告-整理'!L:L,0)),""),(IFERROR(VALUE(HLOOKUP(O$2,'2.源数据-产品分析-全商品'!M$6:M$1000,ROW()-1,0)),"")))</f>
        <v/>
      </c>
      <c r="P158" s="5" t="str">
        <f>IF($P$2='产品报告-整理'!$V$1,IFERROR(INDEX('产品报告-整理'!AD:AD,MATCH(产品建议!A158,'产品报告-整理'!W:W,0)),""),(IFERROR(VALUE(HLOOKUP(P$2,'2.源数据-产品分析-全商品'!N$6:N$1000,ROW()-1,0)),"")))</f>
        <v/>
      </c>
      <c r="Q158" s="5" t="str">
        <f>IF($Q$2='产品报告-整理'!$AG$1,IFERROR(INDEX('产品报告-整理'!AO:AO,MATCH(产品建议!A158,'产品报告-整理'!AH:AH,0)),""),(IFERROR(VALUE(HLOOKUP(Q$2,'2.源数据-产品分析-全商品'!O$6:O$1000,ROW()-1,0)),"")))</f>
        <v/>
      </c>
      <c r="R158" s="5" t="str">
        <f>IF($R$2='产品报告-整理'!$AR$1,IFERROR(INDEX('产品报告-整理'!AZ:AZ,MATCH(产品建议!A158,'产品报告-整理'!AS:AS,0)),""),(IFERROR(VALUE(HLOOKUP(R$2,'2.源数据-产品分析-全商品'!P$6:P$1000,ROW()-1,0)),"")))</f>
        <v/>
      </c>
      <c r="S158" s="5" t="str">
        <f>IF($S$2='产品报告-整理'!$BC$1,IFERROR(INDEX('产品报告-整理'!BK:BK,MATCH(产品建议!A158,'产品报告-整理'!BD:BD,0)),""),(IFERROR(VALUE(HLOOKUP(S$2,'2.源数据-产品分析-全商品'!Q$6:Q$1000,ROW()-1,0)),"")))</f>
        <v/>
      </c>
      <c r="T158" s="5" t="str">
        <f>IFERROR(HLOOKUP("产品负责人",'2.源数据-产品分析-全商品'!R$6:R$1000,ROW()-1,0),"")</f>
        <v/>
      </c>
      <c r="U158" s="5" t="str">
        <f>IFERROR(VALUE(HLOOKUP(U$2,'2.源数据-产品分析-全商品'!S$6:S$1000,ROW()-1,0)),"")</f>
        <v/>
      </c>
      <c r="V158" s="5" t="str">
        <f>IFERROR(VALUE(HLOOKUP(V$2,'2.源数据-产品分析-全商品'!T$6:T$1000,ROW()-1,0)),"")</f>
        <v/>
      </c>
      <c r="W158" s="5" t="str">
        <f>IF(OR($A$3=""),"",IF(OR($W$2="优爆品"),(IF(COUNTIF('2-2.源数据-产品分析-优品'!A:A,产品建议!A158)&gt;0,"是","")&amp;IF(COUNTIF('2-3.源数据-产品分析-爆品'!A:A,产品建议!A158)&gt;0,"是","")),IF(OR($W$2="P4P点击量"),((IFERROR(INDEX('产品报告-整理'!D:D,MATCH(产品建议!A158,'产品报告-整理'!A:A,0)),""))),((IF(COUNTIF('2-2.源数据-产品分析-优品'!A:A,产品建议!A158)&gt;0,"是",""))))))</f>
        <v/>
      </c>
      <c r="X158" s="5" t="str">
        <f>IF(OR($A$3=""),"",IF(OR($W$2="优爆品"),((IFERROR(INDEX('产品报告-整理'!D:D,MATCH(产品建议!A158,'产品报告-整理'!A:A,0)),"")&amp;" → "&amp;(IFERROR(TEXT(INDEX('产品报告-整理'!D:D,MATCH(产品建议!A158,'产品报告-整理'!A:A,0))/G158,"0%"),"")))),IF(OR($W$2="P4P点击量"),((IF($W$2="P4P点击量",IFERROR(TEXT(W158/G158,"0%"),"")))),(((IF(COUNTIF('2-3.源数据-产品分析-爆品'!A:A,产品建议!A158)&gt;0,"是","")))))))</f>
        <v/>
      </c>
      <c r="Y158" s="9" t="str">
        <f>IF(AND($Y$2="直通车总消费",'产品报告-整理'!$BN$1="推荐广告"),IFERROR(INDEX('产品报告-整理'!H:H,MATCH(产品建议!A158,'产品报告-整理'!A:A,0)),0)+IFERROR(INDEX('产品报告-整理'!BV:BV,MATCH(产品建议!A158,'产品报告-整理'!BO:BO,0)),0),IFERROR(INDEX('产品报告-整理'!H:H,MATCH(产品建议!A158,'产品报告-整理'!A:A,0)),0))</f>
        <v/>
      </c>
      <c r="Z158" s="9" t="str">
        <f t="shared" si="9"/>
        <v/>
      </c>
      <c r="AA158" s="5" t="str">
        <f t="shared" si="7"/>
        <v/>
      </c>
      <c r="AB158" s="5" t="str">
        <f t="shared" si="8"/>
        <v/>
      </c>
      <c r="AC158" s="9"/>
      <c r="AD158" s="15" t="str">
        <f>IF($AD$1="  ",IFERROR(IF(AND(Y158="未推广",L158&gt;0),"加入P4P推广 ","")&amp;IF(AND(OR(W158="是",X158="是"),Y158=0),"优爆品加推广 ","")&amp;IF(AND(C158="N",L158&gt;0),"增加橱窗绑定 ","")&amp;IF(AND(OR(Z158&gt;$Z$1*4.5,AB158&gt;$AB$1*4.5),Y158&lt;&gt;0,Y158&gt;$AB$1*2,G158&gt;($G$1/$L$1)*1),"放弃P4P推广 ","")&amp;IF(AND(AB158&gt;$AB$1*1.2,AB158&lt;$AB$1*4.5,Y158&gt;0),"优化询盘成本 ","")&amp;IF(AND(Z158&gt;$Z$1*1.2,Z158&lt;$Z$1*4.5,Y158&gt;0),"优化商机成本 ","")&amp;IF(AND(Y158&lt;&gt;0,L158&gt;0,AB158&lt;$AB$1*1.2),"加大询盘获取 ","")&amp;IF(AND(Y158&lt;&gt;0,K158&gt;0,Z158&lt;$Z$1*1.2),"加大商机获取 ","")&amp;IF(AND(L158=0,C158="Y",G158&gt;($G$1/$L$1*1.5)),"解绑橱窗绑定 ",""),"请去左表粘贴源数据"),"")</f>
        <v/>
      </c>
      <c r="AE158" s="9"/>
      <c r="AF158" s="9"/>
      <c r="AG158" s="9"/>
      <c r="AH158" s="9"/>
      <c r="AI158" s="17"/>
      <c r="AJ158" s="17"/>
      <c r="AK158" s="17"/>
    </row>
    <row r="159" spans="1:37">
      <c r="A159" s="5" t="str">
        <f>IFERROR(HLOOKUP(A$2,'2.源数据-产品分析-全商品'!A$6:A$1000,ROW()-1,0),"")</f>
        <v/>
      </c>
      <c r="B159" s="5" t="str">
        <f>IFERROR(HLOOKUP(B$2,'2.源数据-产品分析-全商品'!B$6:B$1000,ROW()-1,0),"")</f>
        <v/>
      </c>
      <c r="C159" s="5" t="str">
        <f>CLEAN(IFERROR(HLOOKUP(C$2,'2.源数据-产品分析-全商品'!C$6:C$1000,ROW()-1,0),""))</f>
        <v/>
      </c>
      <c r="D159" s="5" t="str">
        <f>IFERROR(HLOOKUP(D$2,'2.源数据-产品分析-全商品'!D$6:D$1000,ROW()-1,0),"")</f>
        <v/>
      </c>
      <c r="E159" s="5" t="str">
        <f>IFERROR(HLOOKUP(E$2,'2.源数据-产品分析-全商品'!E$6:E$1000,ROW()-1,0),"")</f>
        <v/>
      </c>
      <c r="F159" s="5" t="str">
        <f>IFERROR(VALUE(HLOOKUP(F$2,'2.源数据-产品分析-全商品'!F$6:F$1000,ROW()-1,0)),"")</f>
        <v/>
      </c>
      <c r="G159" s="5" t="str">
        <f>IFERROR(VALUE(HLOOKUP(G$2,'2.源数据-产品分析-全商品'!G$6:G$1000,ROW()-1,0)),"")</f>
        <v/>
      </c>
      <c r="H159" s="5" t="str">
        <f>IFERROR(HLOOKUP(H$2,'2.源数据-产品分析-全商品'!H$6:H$1000,ROW()-1,0),"")</f>
        <v/>
      </c>
      <c r="I159" s="5" t="str">
        <f>IFERROR(VALUE(HLOOKUP(I$2,'2.源数据-产品分析-全商品'!I$6:I$1000,ROW()-1,0)),"")</f>
        <v/>
      </c>
      <c r="J159" s="60" t="str">
        <f>IFERROR(IF($J$2="","",INDEX('产品报告-整理'!G:G,MATCH(产品建议!A159,'产品报告-整理'!A:A,0))),"")</f>
        <v/>
      </c>
      <c r="K159" s="5" t="str">
        <f>IFERROR(IF($K$2="","",VALUE(INDEX('产品报告-整理'!E:E,MATCH(产品建议!A159,'产品报告-整理'!A:A,0)))),0)</f>
        <v/>
      </c>
      <c r="L159" s="5" t="str">
        <f>IFERROR(VALUE(HLOOKUP(L$2,'2.源数据-产品分析-全商品'!J$6:J$1000,ROW()-1,0)),"")</f>
        <v/>
      </c>
      <c r="M159" s="5" t="str">
        <f>IFERROR(VALUE(HLOOKUP(M$2,'2.源数据-产品分析-全商品'!K$6:K$1000,ROW()-1,0)),"")</f>
        <v/>
      </c>
      <c r="N159" s="5" t="str">
        <f>IFERROR(HLOOKUP(N$2,'2.源数据-产品分析-全商品'!L$6:L$1000,ROW()-1,0),"")</f>
        <v/>
      </c>
      <c r="O159" s="5" t="str">
        <f>IF($O$2='产品报告-整理'!$K$1,IFERROR(INDEX('产品报告-整理'!S:S,MATCH(产品建议!A159,'产品报告-整理'!L:L,0)),""),(IFERROR(VALUE(HLOOKUP(O$2,'2.源数据-产品分析-全商品'!M$6:M$1000,ROW()-1,0)),"")))</f>
        <v/>
      </c>
      <c r="P159" s="5" t="str">
        <f>IF($P$2='产品报告-整理'!$V$1,IFERROR(INDEX('产品报告-整理'!AD:AD,MATCH(产品建议!A159,'产品报告-整理'!W:W,0)),""),(IFERROR(VALUE(HLOOKUP(P$2,'2.源数据-产品分析-全商品'!N$6:N$1000,ROW()-1,0)),"")))</f>
        <v/>
      </c>
      <c r="Q159" s="5" t="str">
        <f>IF($Q$2='产品报告-整理'!$AG$1,IFERROR(INDEX('产品报告-整理'!AO:AO,MATCH(产品建议!A159,'产品报告-整理'!AH:AH,0)),""),(IFERROR(VALUE(HLOOKUP(Q$2,'2.源数据-产品分析-全商品'!O$6:O$1000,ROW()-1,0)),"")))</f>
        <v/>
      </c>
      <c r="R159" s="5" t="str">
        <f>IF($R$2='产品报告-整理'!$AR$1,IFERROR(INDEX('产品报告-整理'!AZ:AZ,MATCH(产品建议!A159,'产品报告-整理'!AS:AS,0)),""),(IFERROR(VALUE(HLOOKUP(R$2,'2.源数据-产品分析-全商品'!P$6:P$1000,ROW()-1,0)),"")))</f>
        <v/>
      </c>
      <c r="S159" s="5" t="str">
        <f>IF($S$2='产品报告-整理'!$BC$1,IFERROR(INDEX('产品报告-整理'!BK:BK,MATCH(产品建议!A159,'产品报告-整理'!BD:BD,0)),""),(IFERROR(VALUE(HLOOKUP(S$2,'2.源数据-产品分析-全商品'!Q$6:Q$1000,ROW()-1,0)),"")))</f>
        <v/>
      </c>
      <c r="T159" s="5" t="str">
        <f>IFERROR(HLOOKUP("产品负责人",'2.源数据-产品分析-全商品'!R$6:R$1000,ROW()-1,0),"")</f>
        <v/>
      </c>
      <c r="U159" s="5" t="str">
        <f>IFERROR(VALUE(HLOOKUP(U$2,'2.源数据-产品分析-全商品'!S$6:S$1000,ROW()-1,0)),"")</f>
        <v/>
      </c>
      <c r="V159" s="5" t="str">
        <f>IFERROR(VALUE(HLOOKUP(V$2,'2.源数据-产品分析-全商品'!T$6:T$1000,ROW()-1,0)),"")</f>
        <v/>
      </c>
      <c r="W159" s="5" t="str">
        <f>IF(OR($A$3=""),"",IF(OR($W$2="优爆品"),(IF(COUNTIF('2-2.源数据-产品分析-优品'!A:A,产品建议!A159)&gt;0,"是","")&amp;IF(COUNTIF('2-3.源数据-产品分析-爆品'!A:A,产品建议!A159)&gt;0,"是","")),IF(OR($W$2="P4P点击量"),((IFERROR(INDEX('产品报告-整理'!D:D,MATCH(产品建议!A159,'产品报告-整理'!A:A,0)),""))),((IF(COUNTIF('2-2.源数据-产品分析-优品'!A:A,产品建议!A159)&gt;0,"是",""))))))</f>
        <v/>
      </c>
      <c r="X159" s="5" t="str">
        <f>IF(OR($A$3=""),"",IF(OR($W$2="优爆品"),((IFERROR(INDEX('产品报告-整理'!D:D,MATCH(产品建议!A159,'产品报告-整理'!A:A,0)),"")&amp;" → "&amp;(IFERROR(TEXT(INDEX('产品报告-整理'!D:D,MATCH(产品建议!A159,'产品报告-整理'!A:A,0))/G159,"0%"),"")))),IF(OR($W$2="P4P点击量"),((IF($W$2="P4P点击量",IFERROR(TEXT(W159/G159,"0%"),"")))),(((IF(COUNTIF('2-3.源数据-产品分析-爆品'!A:A,产品建议!A159)&gt;0,"是","")))))))</f>
        <v/>
      </c>
      <c r="Y159" s="9" t="str">
        <f>IF(AND($Y$2="直通车总消费",'产品报告-整理'!$BN$1="推荐广告"),IFERROR(INDEX('产品报告-整理'!H:H,MATCH(产品建议!A159,'产品报告-整理'!A:A,0)),0)+IFERROR(INDEX('产品报告-整理'!BV:BV,MATCH(产品建议!A159,'产品报告-整理'!BO:BO,0)),0),IFERROR(INDEX('产品报告-整理'!H:H,MATCH(产品建议!A159,'产品报告-整理'!A:A,0)),0))</f>
        <v/>
      </c>
      <c r="Z159" s="9" t="str">
        <f t="shared" si="9"/>
        <v/>
      </c>
      <c r="AA159" s="5" t="str">
        <f t="shared" si="7"/>
        <v/>
      </c>
      <c r="AB159" s="5" t="str">
        <f t="shared" si="8"/>
        <v/>
      </c>
      <c r="AC159" s="9"/>
      <c r="AD159" s="15" t="str">
        <f>IF($AD$1="  ",IFERROR(IF(AND(Y159="未推广",L159&gt;0),"加入P4P推广 ","")&amp;IF(AND(OR(W159="是",X159="是"),Y159=0),"优爆品加推广 ","")&amp;IF(AND(C159="N",L159&gt;0),"增加橱窗绑定 ","")&amp;IF(AND(OR(Z159&gt;$Z$1*4.5,AB159&gt;$AB$1*4.5),Y159&lt;&gt;0,Y159&gt;$AB$1*2,G159&gt;($G$1/$L$1)*1),"放弃P4P推广 ","")&amp;IF(AND(AB159&gt;$AB$1*1.2,AB159&lt;$AB$1*4.5,Y159&gt;0),"优化询盘成本 ","")&amp;IF(AND(Z159&gt;$Z$1*1.2,Z159&lt;$Z$1*4.5,Y159&gt;0),"优化商机成本 ","")&amp;IF(AND(Y159&lt;&gt;0,L159&gt;0,AB159&lt;$AB$1*1.2),"加大询盘获取 ","")&amp;IF(AND(Y159&lt;&gt;0,K159&gt;0,Z159&lt;$Z$1*1.2),"加大商机获取 ","")&amp;IF(AND(L159=0,C159="Y",G159&gt;($G$1/$L$1*1.5)),"解绑橱窗绑定 ",""),"请去左表粘贴源数据"),"")</f>
        <v/>
      </c>
      <c r="AE159" s="9"/>
      <c r="AF159" s="9"/>
      <c r="AG159" s="9"/>
      <c r="AH159" s="9"/>
      <c r="AI159" s="17"/>
      <c r="AJ159" s="17"/>
      <c r="AK159" s="17"/>
    </row>
    <row r="160" spans="1:37">
      <c r="A160" s="5" t="str">
        <f>IFERROR(HLOOKUP(A$2,'2.源数据-产品分析-全商品'!A$6:A$1000,ROW()-1,0),"")</f>
        <v/>
      </c>
      <c r="B160" s="5" t="str">
        <f>IFERROR(HLOOKUP(B$2,'2.源数据-产品分析-全商品'!B$6:B$1000,ROW()-1,0),"")</f>
        <v/>
      </c>
      <c r="C160" s="5" t="str">
        <f>CLEAN(IFERROR(HLOOKUP(C$2,'2.源数据-产品分析-全商品'!C$6:C$1000,ROW()-1,0),""))</f>
        <v/>
      </c>
      <c r="D160" s="5" t="str">
        <f>IFERROR(HLOOKUP(D$2,'2.源数据-产品分析-全商品'!D$6:D$1000,ROW()-1,0),"")</f>
        <v/>
      </c>
      <c r="E160" s="5" t="str">
        <f>IFERROR(HLOOKUP(E$2,'2.源数据-产品分析-全商品'!E$6:E$1000,ROW()-1,0),"")</f>
        <v/>
      </c>
      <c r="F160" s="5" t="str">
        <f>IFERROR(VALUE(HLOOKUP(F$2,'2.源数据-产品分析-全商品'!F$6:F$1000,ROW()-1,0)),"")</f>
        <v/>
      </c>
      <c r="G160" s="5" t="str">
        <f>IFERROR(VALUE(HLOOKUP(G$2,'2.源数据-产品分析-全商品'!G$6:G$1000,ROW()-1,0)),"")</f>
        <v/>
      </c>
      <c r="H160" s="5" t="str">
        <f>IFERROR(HLOOKUP(H$2,'2.源数据-产品分析-全商品'!H$6:H$1000,ROW()-1,0),"")</f>
        <v/>
      </c>
      <c r="I160" s="5" t="str">
        <f>IFERROR(VALUE(HLOOKUP(I$2,'2.源数据-产品分析-全商品'!I$6:I$1000,ROW()-1,0)),"")</f>
        <v/>
      </c>
      <c r="J160" s="60" t="str">
        <f>IFERROR(IF($J$2="","",INDEX('产品报告-整理'!G:G,MATCH(产品建议!A160,'产品报告-整理'!A:A,0))),"")</f>
        <v/>
      </c>
      <c r="K160" s="5" t="str">
        <f>IFERROR(IF($K$2="","",VALUE(INDEX('产品报告-整理'!E:E,MATCH(产品建议!A160,'产品报告-整理'!A:A,0)))),0)</f>
        <v/>
      </c>
      <c r="L160" s="5" t="str">
        <f>IFERROR(VALUE(HLOOKUP(L$2,'2.源数据-产品分析-全商品'!J$6:J$1000,ROW()-1,0)),"")</f>
        <v/>
      </c>
      <c r="M160" s="5" t="str">
        <f>IFERROR(VALUE(HLOOKUP(M$2,'2.源数据-产品分析-全商品'!K$6:K$1000,ROW()-1,0)),"")</f>
        <v/>
      </c>
      <c r="N160" s="5" t="str">
        <f>IFERROR(HLOOKUP(N$2,'2.源数据-产品分析-全商品'!L$6:L$1000,ROW()-1,0),"")</f>
        <v/>
      </c>
      <c r="O160" s="5" t="str">
        <f>IF($O$2='产品报告-整理'!$K$1,IFERROR(INDEX('产品报告-整理'!S:S,MATCH(产品建议!A160,'产品报告-整理'!L:L,0)),""),(IFERROR(VALUE(HLOOKUP(O$2,'2.源数据-产品分析-全商品'!M$6:M$1000,ROW()-1,0)),"")))</f>
        <v/>
      </c>
      <c r="P160" s="5" t="str">
        <f>IF($P$2='产品报告-整理'!$V$1,IFERROR(INDEX('产品报告-整理'!AD:AD,MATCH(产品建议!A160,'产品报告-整理'!W:W,0)),""),(IFERROR(VALUE(HLOOKUP(P$2,'2.源数据-产品分析-全商品'!N$6:N$1000,ROW()-1,0)),"")))</f>
        <v/>
      </c>
      <c r="Q160" s="5" t="str">
        <f>IF($Q$2='产品报告-整理'!$AG$1,IFERROR(INDEX('产品报告-整理'!AO:AO,MATCH(产品建议!A160,'产品报告-整理'!AH:AH,0)),""),(IFERROR(VALUE(HLOOKUP(Q$2,'2.源数据-产品分析-全商品'!O$6:O$1000,ROW()-1,0)),"")))</f>
        <v/>
      </c>
      <c r="R160" s="5" t="str">
        <f>IF($R$2='产品报告-整理'!$AR$1,IFERROR(INDEX('产品报告-整理'!AZ:AZ,MATCH(产品建议!A160,'产品报告-整理'!AS:AS,0)),""),(IFERROR(VALUE(HLOOKUP(R$2,'2.源数据-产品分析-全商品'!P$6:P$1000,ROW()-1,0)),"")))</f>
        <v/>
      </c>
      <c r="S160" s="5" t="str">
        <f>IF($S$2='产品报告-整理'!$BC$1,IFERROR(INDEX('产品报告-整理'!BK:BK,MATCH(产品建议!A160,'产品报告-整理'!BD:BD,0)),""),(IFERROR(VALUE(HLOOKUP(S$2,'2.源数据-产品分析-全商品'!Q$6:Q$1000,ROW()-1,0)),"")))</f>
        <v/>
      </c>
      <c r="T160" s="5" t="str">
        <f>IFERROR(HLOOKUP("产品负责人",'2.源数据-产品分析-全商品'!R$6:R$1000,ROW()-1,0),"")</f>
        <v/>
      </c>
      <c r="U160" s="5" t="str">
        <f>IFERROR(VALUE(HLOOKUP(U$2,'2.源数据-产品分析-全商品'!S$6:S$1000,ROW()-1,0)),"")</f>
        <v/>
      </c>
      <c r="V160" s="5" t="str">
        <f>IFERROR(VALUE(HLOOKUP(V$2,'2.源数据-产品分析-全商品'!T$6:T$1000,ROW()-1,0)),"")</f>
        <v/>
      </c>
      <c r="W160" s="5" t="str">
        <f>IF(OR($A$3=""),"",IF(OR($W$2="优爆品"),(IF(COUNTIF('2-2.源数据-产品分析-优品'!A:A,产品建议!A160)&gt;0,"是","")&amp;IF(COUNTIF('2-3.源数据-产品分析-爆品'!A:A,产品建议!A160)&gt;0,"是","")),IF(OR($W$2="P4P点击量"),((IFERROR(INDEX('产品报告-整理'!D:D,MATCH(产品建议!A160,'产品报告-整理'!A:A,0)),""))),((IF(COUNTIF('2-2.源数据-产品分析-优品'!A:A,产品建议!A160)&gt;0,"是",""))))))</f>
        <v/>
      </c>
      <c r="X160" s="5" t="str">
        <f>IF(OR($A$3=""),"",IF(OR($W$2="优爆品"),((IFERROR(INDEX('产品报告-整理'!D:D,MATCH(产品建议!A160,'产品报告-整理'!A:A,0)),"")&amp;" → "&amp;(IFERROR(TEXT(INDEX('产品报告-整理'!D:D,MATCH(产品建议!A160,'产品报告-整理'!A:A,0))/G160,"0%"),"")))),IF(OR($W$2="P4P点击量"),((IF($W$2="P4P点击量",IFERROR(TEXT(W160/G160,"0%"),"")))),(((IF(COUNTIF('2-3.源数据-产品分析-爆品'!A:A,产品建议!A160)&gt;0,"是","")))))))</f>
        <v/>
      </c>
      <c r="Y160" s="9" t="str">
        <f>IF(AND($Y$2="直通车总消费",'产品报告-整理'!$BN$1="推荐广告"),IFERROR(INDEX('产品报告-整理'!H:H,MATCH(产品建议!A160,'产品报告-整理'!A:A,0)),0)+IFERROR(INDEX('产品报告-整理'!BV:BV,MATCH(产品建议!A160,'产品报告-整理'!BO:BO,0)),0),IFERROR(INDEX('产品报告-整理'!H:H,MATCH(产品建议!A160,'产品报告-整理'!A:A,0)),0))</f>
        <v/>
      </c>
      <c r="Z160" s="9" t="str">
        <f t="shared" si="9"/>
        <v/>
      </c>
      <c r="AA160" s="5" t="str">
        <f t="shared" si="7"/>
        <v/>
      </c>
      <c r="AB160" s="5" t="str">
        <f t="shared" si="8"/>
        <v/>
      </c>
      <c r="AC160" s="9"/>
      <c r="AD160" s="15" t="str">
        <f>IF($AD$1="  ",IFERROR(IF(AND(Y160="未推广",L160&gt;0),"加入P4P推广 ","")&amp;IF(AND(OR(W160="是",X160="是"),Y160=0),"优爆品加推广 ","")&amp;IF(AND(C160="N",L160&gt;0),"增加橱窗绑定 ","")&amp;IF(AND(OR(Z160&gt;$Z$1*4.5,AB160&gt;$AB$1*4.5),Y160&lt;&gt;0,Y160&gt;$AB$1*2,G160&gt;($G$1/$L$1)*1),"放弃P4P推广 ","")&amp;IF(AND(AB160&gt;$AB$1*1.2,AB160&lt;$AB$1*4.5,Y160&gt;0),"优化询盘成本 ","")&amp;IF(AND(Z160&gt;$Z$1*1.2,Z160&lt;$Z$1*4.5,Y160&gt;0),"优化商机成本 ","")&amp;IF(AND(Y160&lt;&gt;0,L160&gt;0,AB160&lt;$AB$1*1.2),"加大询盘获取 ","")&amp;IF(AND(Y160&lt;&gt;0,K160&gt;0,Z160&lt;$Z$1*1.2),"加大商机获取 ","")&amp;IF(AND(L160=0,C160="Y",G160&gt;($G$1/$L$1*1.5)),"解绑橱窗绑定 ",""),"请去左表粘贴源数据"),"")</f>
        <v/>
      </c>
      <c r="AE160" s="9"/>
      <c r="AF160" s="9"/>
      <c r="AG160" s="9"/>
      <c r="AH160" s="9"/>
      <c r="AI160" s="17"/>
      <c r="AJ160" s="17"/>
      <c r="AK160" s="17"/>
    </row>
    <row r="161" spans="1:37">
      <c r="A161" s="5" t="str">
        <f>IFERROR(HLOOKUP(A$2,'2.源数据-产品分析-全商品'!A$6:A$1000,ROW()-1,0),"")</f>
        <v/>
      </c>
      <c r="B161" s="5" t="str">
        <f>IFERROR(HLOOKUP(B$2,'2.源数据-产品分析-全商品'!B$6:B$1000,ROW()-1,0),"")</f>
        <v/>
      </c>
      <c r="C161" s="5" t="str">
        <f>CLEAN(IFERROR(HLOOKUP(C$2,'2.源数据-产品分析-全商品'!C$6:C$1000,ROW()-1,0),""))</f>
        <v/>
      </c>
      <c r="D161" s="5" t="str">
        <f>IFERROR(HLOOKUP(D$2,'2.源数据-产品分析-全商品'!D$6:D$1000,ROW()-1,0),"")</f>
        <v/>
      </c>
      <c r="E161" s="5" t="str">
        <f>IFERROR(HLOOKUP(E$2,'2.源数据-产品分析-全商品'!E$6:E$1000,ROW()-1,0),"")</f>
        <v/>
      </c>
      <c r="F161" s="5" t="str">
        <f>IFERROR(VALUE(HLOOKUP(F$2,'2.源数据-产品分析-全商品'!F$6:F$1000,ROW()-1,0)),"")</f>
        <v/>
      </c>
      <c r="G161" s="5" t="str">
        <f>IFERROR(VALUE(HLOOKUP(G$2,'2.源数据-产品分析-全商品'!G$6:G$1000,ROW()-1,0)),"")</f>
        <v/>
      </c>
      <c r="H161" s="5" t="str">
        <f>IFERROR(HLOOKUP(H$2,'2.源数据-产品分析-全商品'!H$6:H$1000,ROW()-1,0),"")</f>
        <v/>
      </c>
      <c r="I161" s="5" t="str">
        <f>IFERROR(VALUE(HLOOKUP(I$2,'2.源数据-产品分析-全商品'!I$6:I$1000,ROW()-1,0)),"")</f>
        <v/>
      </c>
      <c r="J161" s="60" t="str">
        <f>IFERROR(IF($J$2="","",INDEX('产品报告-整理'!G:G,MATCH(产品建议!A161,'产品报告-整理'!A:A,0))),"")</f>
        <v/>
      </c>
      <c r="K161" s="5" t="str">
        <f>IFERROR(IF($K$2="","",VALUE(INDEX('产品报告-整理'!E:E,MATCH(产品建议!A161,'产品报告-整理'!A:A,0)))),0)</f>
        <v/>
      </c>
      <c r="L161" s="5" t="str">
        <f>IFERROR(VALUE(HLOOKUP(L$2,'2.源数据-产品分析-全商品'!J$6:J$1000,ROW()-1,0)),"")</f>
        <v/>
      </c>
      <c r="M161" s="5" t="str">
        <f>IFERROR(VALUE(HLOOKUP(M$2,'2.源数据-产品分析-全商品'!K$6:K$1000,ROW()-1,0)),"")</f>
        <v/>
      </c>
      <c r="N161" s="5" t="str">
        <f>IFERROR(HLOOKUP(N$2,'2.源数据-产品分析-全商品'!L$6:L$1000,ROW()-1,0),"")</f>
        <v/>
      </c>
      <c r="O161" s="5" t="str">
        <f>IF($O$2='产品报告-整理'!$K$1,IFERROR(INDEX('产品报告-整理'!S:S,MATCH(产品建议!A161,'产品报告-整理'!L:L,0)),""),(IFERROR(VALUE(HLOOKUP(O$2,'2.源数据-产品分析-全商品'!M$6:M$1000,ROW()-1,0)),"")))</f>
        <v/>
      </c>
      <c r="P161" s="5" t="str">
        <f>IF($P$2='产品报告-整理'!$V$1,IFERROR(INDEX('产品报告-整理'!AD:AD,MATCH(产品建议!A161,'产品报告-整理'!W:W,0)),""),(IFERROR(VALUE(HLOOKUP(P$2,'2.源数据-产品分析-全商品'!N$6:N$1000,ROW()-1,0)),"")))</f>
        <v/>
      </c>
      <c r="Q161" s="5" t="str">
        <f>IF($Q$2='产品报告-整理'!$AG$1,IFERROR(INDEX('产品报告-整理'!AO:AO,MATCH(产品建议!A161,'产品报告-整理'!AH:AH,0)),""),(IFERROR(VALUE(HLOOKUP(Q$2,'2.源数据-产品分析-全商品'!O$6:O$1000,ROW()-1,0)),"")))</f>
        <v/>
      </c>
      <c r="R161" s="5" t="str">
        <f>IF($R$2='产品报告-整理'!$AR$1,IFERROR(INDEX('产品报告-整理'!AZ:AZ,MATCH(产品建议!A161,'产品报告-整理'!AS:AS,0)),""),(IFERROR(VALUE(HLOOKUP(R$2,'2.源数据-产品分析-全商品'!P$6:P$1000,ROW()-1,0)),"")))</f>
        <v/>
      </c>
      <c r="S161" s="5" t="str">
        <f>IF($S$2='产品报告-整理'!$BC$1,IFERROR(INDEX('产品报告-整理'!BK:BK,MATCH(产品建议!A161,'产品报告-整理'!BD:BD,0)),""),(IFERROR(VALUE(HLOOKUP(S$2,'2.源数据-产品分析-全商品'!Q$6:Q$1000,ROW()-1,0)),"")))</f>
        <v/>
      </c>
      <c r="T161" s="5" t="str">
        <f>IFERROR(HLOOKUP("产品负责人",'2.源数据-产品分析-全商品'!R$6:R$1000,ROW()-1,0),"")</f>
        <v/>
      </c>
      <c r="U161" s="5" t="str">
        <f>IFERROR(VALUE(HLOOKUP(U$2,'2.源数据-产品分析-全商品'!S$6:S$1000,ROW()-1,0)),"")</f>
        <v/>
      </c>
      <c r="V161" s="5" t="str">
        <f>IFERROR(VALUE(HLOOKUP(V$2,'2.源数据-产品分析-全商品'!T$6:T$1000,ROW()-1,0)),"")</f>
        <v/>
      </c>
      <c r="W161" s="5" t="str">
        <f>IF(OR($A$3=""),"",IF(OR($W$2="优爆品"),(IF(COUNTIF('2-2.源数据-产品分析-优品'!A:A,产品建议!A161)&gt;0,"是","")&amp;IF(COUNTIF('2-3.源数据-产品分析-爆品'!A:A,产品建议!A161)&gt;0,"是","")),IF(OR($W$2="P4P点击量"),((IFERROR(INDEX('产品报告-整理'!D:D,MATCH(产品建议!A161,'产品报告-整理'!A:A,0)),""))),((IF(COUNTIF('2-2.源数据-产品分析-优品'!A:A,产品建议!A161)&gt;0,"是",""))))))</f>
        <v/>
      </c>
      <c r="X161" s="5" t="str">
        <f>IF(OR($A$3=""),"",IF(OR($W$2="优爆品"),((IFERROR(INDEX('产品报告-整理'!D:D,MATCH(产品建议!A161,'产品报告-整理'!A:A,0)),"")&amp;" → "&amp;(IFERROR(TEXT(INDEX('产品报告-整理'!D:D,MATCH(产品建议!A161,'产品报告-整理'!A:A,0))/G161,"0%"),"")))),IF(OR($W$2="P4P点击量"),((IF($W$2="P4P点击量",IFERROR(TEXT(W161/G161,"0%"),"")))),(((IF(COUNTIF('2-3.源数据-产品分析-爆品'!A:A,产品建议!A161)&gt;0,"是","")))))))</f>
        <v/>
      </c>
      <c r="Y161" s="9" t="str">
        <f>IF(AND($Y$2="直通车总消费",'产品报告-整理'!$BN$1="推荐广告"),IFERROR(INDEX('产品报告-整理'!H:H,MATCH(产品建议!A161,'产品报告-整理'!A:A,0)),0)+IFERROR(INDEX('产品报告-整理'!BV:BV,MATCH(产品建议!A161,'产品报告-整理'!BO:BO,0)),0),IFERROR(INDEX('产品报告-整理'!H:H,MATCH(产品建议!A161,'产品报告-整理'!A:A,0)),0))</f>
        <v/>
      </c>
      <c r="Z161" s="9" t="str">
        <f t="shared" si="9"/>
        <v/>
      </c>
      <c r="AA161" s="5" t="str">
        <f t="shared" si="7"/>
        <v/>
      </c>
      <c r="AB161" s="5" t="str">
        <f t="shared" si="8"/>
        <v/>
      </c>
      <c r="AC161" s="9"/>
      <c r="AD161" s="15" t="str">
        <f>IF($AD$1="  ",IFERROR(IF(AND(Y161="未推广",L161&gt;0),"加入P4P推广 ","")&amp;IF(AND(OR(W161="是",X161="是"),Y161=0),"优爆品加推广 ","")&amp;IF(AND(C161="N",L161&gt;0),"增加橱窗绑定 ","")&amp;IF(AND(OR(Z161&gt;$Z$1*4.5,AB161&gt;$AB$1*4.5),Y161&lt;&gt;0,Y161&gt;$AB$1*2,G161&gt;($G$1/$L$1)*1),"放弃P4P推广 ","")&amp;IF(AND(AB161&gt;$AB$1*1.2,AB161&lt;$AB$1*4.5,Y161&gt;0),"优化询盘成本 ","")&amp;IF(AND(Z161&gt;$Z$1*1.2,Z161&lt;$Z$1*4.5,Y161&gt;0),"优化商机成本 ","")&amp;IF(AND(Y161&lt;&gt;0,L161&gt;0,AB161&lt;$AB$1*1.2),"加大询盘获取 ","")&amp;IF(AND(Y161&lt;&gt;0,K161&gt;0,Z161&lt;$Z$1*1.2),"加大商机获取 ","")&amp;IF(AND(L161=0,C161="Y",G161&gt;($G$1/$L$1*1.5)),"解绑橱窗绑定 ",""),"请去左表粘贴源数据"),"")</f>
        <v/>
      </c>
      <c r="AE161" s="9"/>
      <c r="AF161" s="9"/>
      <c r="AG161" s="9"/>
      <c r="AH161" s="9"/>
      <c r="AI161" s="17"/>
      <c r="AJ161" s="17"/>
      <c r="AK161" s="17"/>
    </row>
    <row r="162" spans="1:37">
      <c r="A162" s="5" t="str">
        <f>IFERROR(HLOOKUP(A$2,'2.源数据-产品分析-全商品'!A$6:A$1000,ROW()-1,0),"")</f>
        <v/>
      </c>
      <c r="B162" s="5" t="str">
        <f>IFERROR(HLOOKUP(B$2,'2.源数据-产品分析-全商品'!B$6:B$1000,ROW()-1,0),"")</f>
        <v/>
      </c>
      <c r="C162" s="5" t="str">
        <f>CLEAN(IFERROR(HLOOKUP(C$2,'2.源数据-产品分析-全商品'!C$6:C$1000,ROW()-1,0),""))</f>
        <v/>
      </c>
      <c r="D162" s="5" t="str">
        <f>IFERROR(HLOOKUP(D$2,'2.源数据-产品分析-全商品'!D$6:D$1000,ROW()-1,0),"")</f>
        <v/>
      </c>
      <c r="E162" s="5" t="str">
        <f>IFERROR(HLOOKUP(E$2,'2.源数据-产品分析-全商品'!E$6:E$1000,ROW()-1,0),"")</f>
        <v/>
      </c>
      <c r="F162" s="5" t="str">
        <f>IFERROR(VALUE(HLOOKUP(F$2,'2.源数据-产品分析-全商品'!F$6:F$1000,ROW()-1,0)),"")</f>
        <v/>
      </c>
      <c r="G162" s="5" t="str">
        <f>IFERROR(VALUE(HLOOKUP(G$2,'2.源数据-产品分析-全商品'!G$6:G$1000,ROW()-1,0)),"")</f>
        <v/>
      </c>
      <c r="H162" s="5" t="str">
        <f>IFERROR(HLOOKUP(H$2,'2.源数据-产品分析-全商品'!H$6:H$1000,ROW()-1,0),"")</f>
        <v/>
      </c>
      <c r="I162" s="5" t="str">
        <f>IFERROR(VALUE(HLOOKUP(I$2,'2.源数据-产品分析-全商品'!I$6:I$1000,ROW()-1,0)),"")</f>
        <v/>
      </c>
      <c r="J162" s="60" t="str">
        <f>IFERROR(IF($J$2="","",INDEX('产品报告-整理'!G:G,MATCH(产品建议!A162,'产品报告-整理'!A:A,0))),"")</f>
        <v/>
      </c>
      <c r="K162" s="5" t="str">
        <f>IFERROR(IF($K$2="","",VALUE(INDEX('产品报告-整理'!E:E,MATCH(产品建议!A162,'产品报告-整理'!A:A,0)))),0)</f>
        <v/>
      </c>
      <c r="L162" s="5" t="str">
        <f>IFERROR(VALUE(HLOOKUP(L$2,'2.源数据-产品分析-全商品'!J$6:J$1000,ROW()-1,0)),"")</f>
        <v/>
      </c>
      <c r="M162" s="5" t="str">
        <f>IFERROR(VALUE(HLOOKUP(M$2,'2.源数据-产品分析-全商品'!K$6:K$1000,ROW()-1,0)),"")</f>
        <v/>
      </c>
      <c r="N162" s="5" t="str">
        <f>IFERROR(HLOOKUP(N$2,'2.源数据-产品分析-全商品'!L$6:L$1000,ROW()-1,0),"")</f>
        <v/>
      </c>
      <c r="O162" s="5" t="str">
        <f>IF($O$2='产品报告-整理'!$K$1,IFERROR(INDEX('产品报告-整理'!S:S,MATCH(产品建议!A162,'产品报告-整理'!L:L,0)),""),(IFERROR(VALUE(HLOOKUP(O$2,'2.源数据-产品分析-全商品'!M$6:M$1000,ROW()-1,0)),"")))</f>
        <v/>
      </c>
      <c r="P162" s="5" t="str">
        <f>IF($P$2='产品报告-整理'!$V$1,IFERROR(INDEX('产品报告-整理'!AD:AD,MATCH(产品建议!A162,'产品报告-整理'!W:W,0)),""),(IFERROR(VALUE(HLOOKUP(P$2,'2.源数据-产品分析-全商品'!N$6:N$1000,ROW()-1,0)),"")))</f>
        <v/>
      </c>
      <c r="Q162" s="5" t="str">
        <f>IF($Q$2='产品报告-整理'!$AG$1,IFERROR(INDEX('产品报告-整理'!AO:AO,MATCH(产品建议!A162,'产品报告-整理'!AH:AH,0)),""),(IFERROR(VALUE(HLOOKUP(Q$2,'2.源数据-产品分析-全商品'!O$6:O$1000,ROW()-1,0)),"")))</f>
        <v/>
      </c>
      <c r="R162" s="5" t="str">
        <f>IF($R$2='产品报告-整理'!$AR$1,IFERROR(INDEX('产品报告-整理'!AZ:AZ,MATCH(产品建议!A162,'产品报告-整理'!AS:AS,0)),""),(IFERROR(VALUE(HLOOKUP(R$2,'2.源数据-产品分析-全商品'!P$6:P$1000,ROW()-1,0)),"")))</f>
        <v/>
      </c>
      <c r="S162" s="5" t="str">
        <f>IF($S$2='产品报告-整理'!$BC$1,IFERROR(INDEX('产品报告-整理'!BK:BK,MATCH(产品建议!A162,'产品报告-整理'!BD:BD,0)),""),(IFERROR(VALUE(HLOOKUP(S$2,'2.源数据-产品分析-全商品'!Q$6:Q$1000,ROW()-1,0)),"")))</f>
        <v/>
      </c>
      <c r="T162" s="5" t="str">
        <f>IFERROR(HLOOKUP("产品负责人",'2.源数据-产品分析-全商品'!R$6:R$1000,ROW()-1,0),"")</f>
        <v/>
      </c>
      <c r="U162" s="5" t="str">
        <f>IFERROR(VALUE(HLOOKUP(U$2,'2.源数据-产品分析-全商品'!S$6:S$1000,ROW()-1,0)),"")</f>
        <v/>
      </c>
      <c r="V162" s="5" t="str">
        <f>IFERROR(VALUE(HLOOKUP(V$2,'2.源数据-产品分析-全商品'!T$6:T$1000,ROW()-1,0)),"")</f>
        <v/>
      </c>
      <c r="W162" s="5" t="str">
        <f>IF(OR($A$3=""),"",IF(OR($W$2="优爆品"),(IF(COUNTIF('2-2.源数据-产品分析-优品'!A:A,产品建议!A162)&gt;0,"是","")&amp;IF(COUNTIF('2-3.源数据-产品分析-爆品'!A:A,产品建议!A162)&gt;0,"是","")),IF(OR($W$2="P4P点击量"),((IFERROR(INDEX('产品报告-整理'!D:D,MATCH(产品建议!A162,'产品报告-整理'!A:A,0)),""))),((IF(COUNTIF('2-2.源数据-产品分析-优品'!A:A,产品建议!A162)&gt;0,"是",""))))))</f>
        <v/>
      </c>
      <c r="X162" s="5" t="str">
        <f>IF(OR($A$3=""),"",IF(OR($W$2="优爆品"),((IFERROR(INDEX('产品报告-整理'!D:D,MATCH(产品建议!A162,'产品报告-整理'!A:A,0)),"")&amp;" → "&amp;(IFERROR(TEXT(INDEX('产品报告-整理'!D:D,MATCH(产品建议!A162,'产品报告-整理'!A:A,0))/G162,"0%"),"")))),IF(OR($W$2="P4P点击量"),((IF($W$2="P4P点击量",IFERROR(TEXT(W162/G162,"0%"),"")))),(((IF(COUNTIF('2-3.源数据-产品分析-爆品'!A:A,产品建议!A162)&gt;0,"是","")))))))</f>
        <v/>
      </c>
      <c r="Y162" s="9" t="str">
        <f>IF(AND($Y$2="直通车总消费",'产品报告-整理'!$BN$1="推荐广告"),IFERROR(INDEX('产品报告-整理'!H:H,MATCH(产品建议!A162,'产品报告-整理'!A:A,0)),0)+IFERROR(INDEX('产品报告-整理'!BV:BV,MATCH(产品建议!A162,'产品报告-整理'!BO:BO,0)),0),IFERROR(INDEX('产品报告-整理'!H:H,MATCH(产品建议!A162,'产品报告-整理'!A:A,0)),0))</f>
        <v/>
      </c>
      <c r="Z162" s="9" t="str">
        <f t="shared" si="9"/>
        <v/>
      </c>
      <c r="AA162" s="5" t="str">
        <f t="shared" si="7"/>
        <v/>
      </c>
      <c r="AB162" s="5" t="str">
        <f t="shared" si="8"/>
        <v/>
      </c>
      <c r="AC162" s="9"/>
      <c r="AD162" s="15" t="str">
        <f>IF($AD$1="  ",IFERROR(IF(AND(Y162="未推广",L162&gt;0),"加入P4P推广 ","")&amp;IF(AND(OR(W162="是",X162="是"),Y162=0),"优爆品加推广 ","")&amp;IF(AND(C162="N",L162&gt;0),"增加橱窗绑定 ","")&amp;IF(AND(OR(Z162&gt;$Z$1*4.5,AB162&gt;$AB$1*4.5),Y162&lt;&gt;0,Y162&gt;$AB$1*2,G162&gt;($G$1/$L$1)*1),"放弃P4P推广 ","")&amp;IF(AND(AB162&gt;$AB$1*1.2,AB162&lt;$AB$1*4.5,Y162&gt;0),"优化询盘成本 ","")&amp;IF(AND(Z162&gt;$Z$1*1.2,Z162&lt;$Z$1*4.5,Y162&gt;0),"优化商机成本 ","")&amp;IF(AND(Y162&lt;&gt;0,L162&gt;0,AB162&lt;$AB$1*1.2),"加大询盘获取 ","")&amp;IF(AND(Y162&lt;&gt;0,K162&gt;0,Z162&lt;$Z$1*1.2),"加大商机获取 ","")&amp;IF(AND(L162=0,C162="Y",G162&gt;($G$1/$L$1*1.5)),"解绑橱窗绑定 ",""),"请去左表粘贴源数据"),"")</f>
        <v/>
      </c>
      <c r="AE162" s="9"/>
      <c r="AF162" s="9"/>
      <c r="AG162" s="9"/>
      <c r="AH162" s="9"/>
      <c r="AI162" s="17"/>
      <c r="AJ162" s="17"/>
      <c r="AK162" s="17"/>
    </row>
    <row r="163" spans="1:37">
      <c r="A163" s="5" t="str">
        <f>IFERROR(HLOOKUP(A$2,'2.源数据-产品分析-全商品'!A$6:A$1000,ROW()-1,0),"")</f>
        <v/>
      </c>
      <c r="B163" s="5" t="str">
        <f>IFERROR(HLOOKUP(B$2,'2.源数据-产品分析-全商品'!B$6:B$1000,ROW()-1,0),"")</f>
        <v/>
      </c>
      <c r="C163" s="5" t="str">
        <f>CLEAN(IFERROR(HLOOKUP(C$2,'2.源数据-产品分析-全商品'!C$6:C$1000,ROW()-1,0),""))</f>
        <v/>
      </c>
      <c r="D163" s="5" t="str">
        <f>IFERROR(HLOOKUP(D$2,'2.源数据-产品分析-全商品'!D$6:D$1000,ROW()-1,0),"")</f>
        <v/>
      </c>
      <c r="E163" s="5" t="str">
        <f>IFERROR(HLOOKUP(E$2,'2.源数据-产品分析-全商品'!E$6:E$1000,ROW()-1,0),"")</f>
        <v/>
      </c>
      <c r="F163" s="5" t="str">
        <f>IFERROR(VALUE(HLOOKUP(F$2,'2.源数据-产品分析-全商品'!F$6:F$1000,ROW()-1,0)),"")</f>
        <v/>
      </c>
      <c r="G163" s="5" t="str">
        <f>IFERROR(VALUE(HLOOKUP(G$2,'2.源数据-产品分析-全商品'!G$6:G$1000,ROW()-1,0)),"")</f>
        <v/>
      </c>
      <c r="H163" s="5" t="str">
        <f>IFERROR(HLOOKUP(H$2,'2.源数据-产品分析-全商品'!H$6:H$1000,ROW()-1,0),"")</f>
        <v/>
      </c>
      <c r="I163" s="5" t="str">
        <f>IFERROR(VALUE(HLOOKUP(I$2,'2.源数据-产品分析-全商品'!I$6:I$1000,ROW()-1,0)),"")</f>
        <v/>
      </c>
      <c r="J163" s="60" t="str">
        <f>IFERROR(IF($J$2="","",INDEX('产品报告-整理'!G:G,MATCH(产品建议!A163,'产品报告-整理'!A:A,0))),"")</f>
        <v/>
      </c>
      <c r="K163" s="5" t="str">
        <f>IFERROR(IF($K$2="","",VALUE(INDEX('产品报告-整理'!E:E,MATCH(产品建议!A163,'产品报告-整理'!A:A,0)))),0)</f>
        <v/>
      </c>
      <c r="L163" s="5" t="str">
        <f>IFERROR(VALUE(HLOOKUP(L$2,'2.源数据-产品分析-全商品'!J$6:J$1000,ROW()-1,0)),"")</f>
        <v/>
      </c>
      <c r="M163" s="5" t="str">
        <f>IFERROR(VALUE(HLOOKUP(M$2,'2.源数据-产品分析-全商品'!K$6:K$1000,ROW()-1,0)),"")</f>
        <v/>
      </c>
      <c r="N163" s="5" t="str">
        <f>IFERROR(HLOOKUP(N$2,'2.源数据-产品分析-全商品'!L$6:L$1000,ROW()-1,0),"")</f>
        <v/>
      </c>
      <c r="O163" s="5" t="str">
        <f>IF($O$2='产品报告-整理'!$K$1,IFERROR(INDEX('产品报告-整理'!S:S,MATCH(产品建议!A163,'产品报告-整理'!L:L,0)),""),(IFERROR(VALUE(HLOOKUP(O$2,'2.源数据-产品分析-全商品'!M$6:M$1000,ROW()-1,0)),"")))</f>
        <v/>
      </c>
      <c r="P163" s="5" t="str">
        <f>IF($P$2='产品报告-整理'!$V$1,IFERROR(INDEX('产品报告-整理'!AD:AD,MATCH(产品建议!A163,'产品报告-整理'!W:W,0)),""),(IFERROR(VALUE(HLOOKUP(P$2,'2.源数据-产品分析-全商品'!N$6:N$1000,ROW()-1,0)),"")))</f>
        <v/>
      </c>
      <c r="Q163" s="5" t="str">
        <f>IF($Q$2='产品报告-整理'!$AG$1,IFERROR(INDEX('产品报告-整理'!AO:AO,MATCH(产品建议!A163,'产品报告-整理'!AH:AH,0)),""),(IFERROR(VALUE(HLOOKUP(Q$2,'2.源数据-产品分析-全商品'!O$6:O$1000,ROW()-1,0)),"")))</f>
        <v/>
      </c>
      <c r="R163" s="5" t="str">
        <f>IF($R$2='产品报告-整理'!$AR$1,IFERROR(INDEX('产品报告-整理'!AZ:AZ,MATCH(产品建议!A163,'产品报告-整理'!AS:AS,0)),""),(IFERROR(VALUE(HLOOKUP(R$2,'2.源数据-产品分析-全商品'!P$6:P$1000,ROW()-1,0)),"")))</f>
        <v/>
      </c>
      <c r="S163" s="5" t="str">
        <f>IF($S$2='产品报告-整理'!$BC$1,IFERROR(INDEX('产品报告-整理'!BK:BK,MATCH(产品建议!A163,'产品报告-整理'!BD:BD,0)),""),(IFERROR(VALUE(HLOOKUP(S$2,'2.源数据-产品分析-全商品'!Q$6:Q$1000,ROW()-1,0)),"")))</f>
        <v/>
      </c>
      <c r="T163" s="5" t="str">
        <f>IFERROR(HLOOKUP("产品负责人",'2.源数据-产品分析-全商品'!R$6:R$1000,ROW()-1,0),"")</f>
        <v/>
      </c>
      <c r="U163" s="5" t="str">
        <f>IFERROR(VALUE(HLOOKUP(U$2,'2.源数据-产品分析-全商品'!S$6:S$1000,ROW()-1,0)),"")</f>
        <v/>
      </c>
      <c r="V163" s="5" t="str">
        <f>IFERROR(VALUE(HLOOKUP(V$2,'2.源数据-产品分析-全商品'!T$6:T$1000,ROW()-1,0)),"")</f>
        <v/>
      </c>
      <c r="W163" s="5" t="str">
        <f>IF(OR($A$3=""),"",IF(OR($W$2="优爆品"),(IF(COUNTIF('2-2.源数据-产品分析-优品'!A:A,产品建议!A163)&gt;0,"是","")&amp;IF(COUNTIF('2-3.源数据-产品分析-爆品'!A:A,产品建议!A163)&gt;0,"是","")),IF(OR($W$2="P4P点击量"),((IFERROR(INDEX('产品报告-整理'!D:D,MATCH(产品建议!A163,'产品报告-整理'!A:A,0)),""))),((IF(COUNTIF('2-2.源数据-产品分析-优品'!A:A,产品建议!A163)&gt;0,"是",""))))))</f>
        <v/>
      </c>
      <c r="X163" s="5" t="str">
        <f>IF(OR($A$3=""),"",IF(OR($W$2="优爆品"),((IFERROR(INDEX('产品报告-整理'!D:D,MATCH(产品建议!A163,'产品报告-整理'!A:A,0)),"")&amp;" → "&amp;(IFERROR(TEXT(INDEX('产品报告-整理'!D:D,MATCH(产品建议!A163,'产品报告-整理'!A:A,0))/G163,"0%"),"")))),IF(OR($W$2="P4P点击量"),((IF($W$2="P4P点击量",IFERROR(TEXT(W163/G163,"0%"),"")))),(((IF(COUNTIF('2-3.源数据-产品分析-爆品'!A:A,产品建议!A163)&gt;0,"是","")))))))</f>
        <v/>
      </c>
      <c r="Y163" s="9" t="str">
        <f>IF(AND($Y$2="直通车总消费",'产品报告-整理'!$BN$1="推荐广告"),IFERROR(INDEX('产品报告-整理'!H:H,MATCH(产品建议!A163,'产品报告-整理'!A:A,0)),0)+IFERROR(INDEX('产品报告-整理'!BV:BV,MATCH(产品建议!A163,'产品报告-整理'!BO:BO,0)),0),IFERROR(INDEX('产品报告-整理'!H:H,MATCH(产品建议!A163,'产品报告-整理'!A:A,0)),0))</f>
        <v/>
      </c>
      <c r="Z163" s="9" t="str">
        <f t="shared" si="9"/>
        <v/>
      </c>
      <c r="AA163" s="5" t="str">
        <f t="shared" si="7"/>
        <v/>
      </c>
      <c r="AB163" s="5" t="str">
        <f t="shared" si="8"/>
        <v/>
      </c>
      <c r="AC163" s="9"/>
      <c r="AD163" s="15" t="str">
        <f>IF($AD$1="  ",IFERROR(IF(AND(Y163="未推广",L163&gt;0),"加入P4P推广 ","")&amp;IF(AND(OR(W163="是",X163="是"),Y163=0),"优爆品加推广 ","")&amp;IF(AND(C163="N",L163&gt;0),"增加橱窗绑定 ","")&amp;IF(AND(OR(Z163&gt;$Z$1*4.5,AB163&gt;$AB$1*4.5),Y163&lt;&gt;0,Y163&gt;$AB$1*2,G163&gt;($G$1/$L$1)*1),"放弃P4P推广 ","")&amp;IF(AND(AB163&gt;$AB$1*1.2,AB163&lt;$AB$1*4.5,Y163&gt;0),"优化询盘成本 ","")&amp;IF(AND(Z163&gt;$Z$1*1.2,Z163&lt;$Z$1*4.5,Y163&gt;0),"优化商机成本 ","")&amp;IF(AND(Y163&lt;&gt;0,L163&gt;0,AB163&lt;$AB$1*1.2),"加大询盘获取 ","")&amp;IF(AND(Y163&lt;&gt;0,K163&gt;0,Z163&lt;$Z$1*1.2),"加大商机获取 ","")&amp;IF(AND(L163=0,C163="Y",G163&gt;($G$1/$L$1*1.5)),"解绑橱窗绑定 ",""),"请去左表粘贴源数据"),"")</f>
        <v/>
      </c>
      <c r="AE163" s="9"/>
      <c r="AF163" s="9"/>
      <c r="AG163" s="9"/>
      <c r="AH163" s="9"/>
      <c r="AI163" s="17"/>
      <c r="AJ163" s="17"/>
      <c r="AK163" s="17"/>
    </row>
    <row r="164" spans="1:37">
      <c r="A164" s="5" t="str">
        <f>IFERROR(HLOOKUP(A$2,'2.源数据-产品分析-全商品'!A$6:A$1000,ROW()-1,0),"")</f>
        <v/>
      </c>
      <c r="B164" s="5" t="str">
        <f>IFERROR(HLOOKUP(B$2,'2.源数据-产品分析-全商品'!B$6:B$1000,ROW()-1,0),"")</f>
        <v/>
      </c>
      <c r="C164" s="5" t="str">
        <f>CLEAN(IFERROR(HLOOKUP(C$2,'2.源数据-产品分析-全商品'!C$6:C$1000,ROW()-1,0),""))</f>
        <v/>
      </c>
      <c r="D164" s="5" t="str">
        <f>IFERROR(HLOOKUP(D$2,'2.源数据-产品分析-全商品'!D$6:D$1000,ROW()-1,0),"")</f>
        <v/>
      </c>
      <c r="E164" s="5" t="str">
        <f>IFERROR(HLOOKUP(E$2,'2.源数据-产品分析-全商品'!E$6:E$1000,ROW()-1,0),"")</f>
        <v/>
      </c>
      <c r="F164" s="5" t="str">
        <f>IFERROR(VALUE(HLOOKUP(F$2,'2.源数据-产品分析-全商品'!F$6:F$1000,ROW()-1,0)),"")</f>
        <v/>
      </c>
      <c r="G164" s="5" t="str">
        <f>IFERROR(VALUE(HLOOKUP(G$2,'2.源数据-产品分析-全商品'!G$6:G$1000,ROW()-1,0)),"")</f>
        <v/>
      </c>
      <c r="H164" s="5" t="str">
        <f>IFERROR(HLOOKUP(H$2,'2.源数据-产品分析-全商品'!H$6:H$1000,ROW()-1,0),"")</f>
        <v/>
      </c>
      <c r="I164" s="5" t="str">
        <f>IFERROR(VALUE(HLOOKUP(I$2,'2.源数据-产品分析-全商品'!I$6:I$1000,ROW()-1,0)),"")</f>
        <v/>
      </c>
      <c r="J164" s="60" t="str">
        <f>IFERROR(IF($J$2="","",INDEX('产品报告-整理'!G:G,MATCH(产品建议!A164,'产品报告-整理'!A:A,0))),"")</f>
        <v/>
      </c>
      <c r="K164" s="5" t="str">
        <f>IFERROR(IF($K$2="","",VALUE(INDEX('产品报告-整理'!E:E,MATCH(产品建议!A164,'产品报告-整理'!A:A,0)))),0)</f>
        <v/>
      </c>
      <c r="L164" s="5" t="str">
        <f>IFERROR(VALUE(HLOOKUP(L$2,'2.源数据-产品分析-全商品'!J$6:J$1000,ROW()-1,0)),"")</f>
        <v/>
      </c>
      <c r="M164" s="5" t="str">
        <f>IFERROR(VALUE(HLOOKUP(M$2,'2.源数据-产品分析-全商品'!K$6:K$1000,ROW()-1,0)),"")</f>
        <v/>
      </c>
      <c r="N164" s="5" t="str">
        <f>IFERROR(HLOOKUP(N$2,'2.源数据-产品分析-全商品'!L$6:L$1000,ROW()-1,0),"")</f>
        <v/>
      </c>
      <c r="O164" s="5" t="str">
        <f>IF($O$2='产品报告-整理'!$K$1,IFERROR(INDEX('产品报告-整理'!S:S,MATCH(产品建议!A164,'产品报告-整理'!L:L,0)),""),(IFERROR(VALUE(HLOOKUP(O$2,'2.源数据-产品分析-全商品'!M$6:M$1000,ROW()-1,0)),"")))</f>
        <v/>
      </c>
      <c r="P164" s="5" t="str">
        <f>IF($P$2='产品报告-整理'!$V$1,IFERROR(INDEX('产品报告-整理'!AD:AD,MATCH(产品建议!A164,'产品报告-整理'!W:W,0)),""),(IFERROR(VALUE(HLOOKUP(P$2,'2.源数据-产品分析-全商品'!N$6:N$1000,ROW()-1,0)),"")))</f>
        <v/>
      </c>
      <c r="Q164" s="5" t="str">
        <f>IF($Q$2='产品报告-整理'!$AG$1,IFERROR(INDEX('产品报告-整理'!AO:AO,MATCH(产品建议!A164,'产品报告-整理'!AH:AH,0)),""),(IFERROR(VALUE(HLOOKUP(Q$2,'2.源数据-产品分析-全商品'!O$6:O$1000,ROW()-1,0)),"")))</f>
        <v/>
      </c>
      <c r="R164" s="5" t="str">
        <f>IF($R$2='产品报告-整理'!$AR$1,IFERROR(INDEX('产品报告-整理'!AZ:AZ,MATCH(产品建议!A164,'产品报告-整理'!AS:AS,0)),""),(IFERROR(VALUE(HLOOKUP(R$2,'2.源数据-产品分析-全商品'!P$6:P$1000,ROW()-1,0)),"")))</f>
        <v/>
      </c>
      <c r="S164" s="5" t="str">
        <f>IF($S$2='产品报告-整理'!$BC$1,IFERROR(INDEX('产品报告-整理'!BK:BK,MATCH(产品建议!A164,'产品报告-整理'!BD:BD,0)),""),(IFERROR(VALUE(HLOOKUP(S$2,'2.源数据-产品分析-全商品'!Q$6:Q$1000,ROW()-1,0)),"")))</f>
        <v/>
      </c>
      <c r="T164" s="5" t="str">
        <f>IFERROR(HLOOKUP("产品负责人",'2.源数据-产品分析-全商品'!R$6:R$1000,ROW()-1,0),"")</f>
        <v/>
      </c>
      <c r="U164" s="5" t="str">
        <f>IFERROR(VALUE(HLOOKUP(U$2,'2.源数据-产品分析-全商品'!S$6:S$1000,ROW()-1,0)),"")</f>
        <v/>
      </c>
      <c r="V164" s="5" t="str">
        <f>IFERROR(VALUE(HLOOKUP(V$2,'2.源数据-产品分析-全商品'!T$6:T$1000,ROW()-1,0)),"")</f>
        <v/>
      </c>
      <c r="W164" s="5" t="str">
        <f>IF(OR($A$3=""),"",IF(OR($W$2="优爆品"),(IF(COUNTIF('2-2.源数据-产品分析-优品'!A:A,产品建议!A164)&gt;0,"是","")&amp;IF(COUNTIF('2-3.源数据-产品分析-爆品'!A:A,产品建议!A164)&gt;0,"是","")),IF(OR($W$2="P4P点击量"),((IFERROR(INDEX('产品报告-整理'!D:D,MATCH(产品建议!A164,'产品报告-整理'!A:A,0)),""))),((IF(COUNTIF('2-2.源数据-产品分析-优品'!A:A,产品建议!A164)&gt;0,"是",""))))))</f>
        <v/>
      </c>
      <c r="X164" s="5" t="str">
        <f>IF(OR($A$3=""),"",IF(OR($W$2="优爆品"),((IFERROR(INDEX('产品报告-整理'!D:D,MATCH(产品建议!A164,'产品报告-整理'!A:A,0)),"")&amp;" → "&amp;(IFERROR(TEXT(INDEX('产品报告-整理'!D:D,MATCH(产品建议!A164,'产品报告-整理'!A:A,0))/G164,"0%"),"")))),IF(OR($W$2="P4P点击量"),((IF($W$2="P4P点击量",IFERROR(TEXT(W164/G164,"0%"),"")))),(((IF(COUNTIF('2-3.源数据-产品分析-爆品'!A:A,产品建议!A164)&gt;0,"是","")))))))</f>
        <v/>
      </c>
      <c r="Y164" s="9" t="str">
        <f>IF(AND($Y$2="直通车总消费",'产品报告-整理'!$BN$1="推荐广告"),IFERROR(INDEX('产品报告-整理'!H:H,MATCH(产品建议!A164,'产品报告-整理'!A:A,0)),0)+IFERROR(INDEX('产品报告-整理'!BV:BV,MATCH(产品建议!A164,'产品报告-整理'!BO:BO,0)),0),IFERROR(INDEX('产品报告-整理'!H:H,MATCH(产品建议!A164,'产品报告-整理'!A:A,0)),0))</f>
        <v/>
      </c>
      <c r="Z164" s="9" t="str">
        <f t="shared" si="9"/>
        <v/>
      </c>
      <c r="AA164" s="5" t="str">
        <f t="shared" si="7"/>
        <v/>
      </c>
      <c r="AB164" s="5" t="str">
        <f t="shared" si="8"/>
        <v/>
      </c>
      <c r="AC164" s="9"/>
      <c r="AD164" s="15" t="str">
        <f>IF($AD$1="  ",IFERROR(IF(AND(Y164="未推广",L164&gt;0),"加入P4P推广 ","")&amp;IF(AND(OR(W164="是",X164="是"),Y164=0),"优爆品加推广 ","")&amp;IF(AND(C164="N",L164&gt;0),"增加橱窗绑定 ","")&amp;IF(AND(OR(Z164&gt;$Z$1*4.5,AB164&gt;$AB$1*4.5),Y164&lt;&gt;0,Y164&gt;$AB$1*2,G164&gt;($G$1/$L$1)*1),"放弃P4P推广 ","")&amp;IF(AND(AB164&gt;$AB$1*1.2,AB164&lt;$AB$1*4.5,Y164&gt;0),"优化询盘成本 ","")&amp;IF(AND(Z164&gt;$Z$1*1.2,Z164&lt;$Z$1*4.5,Y164&gt;0),"优化商机成本 ","")&amp;IF(AND(Y164&lt;&gt;0,L164&gt;0,AB164&lt;$AB$1*1.2),"加大询盘获取 ","")&amp;IF(AND(Y164&lt;&gt;0,K164&gt;0,Z164&lt;$Z$1*1.2),"加大商机获取 ","")&amp;IF(AND(L164=0,C164="Y",G164&gt;($G$1/$L$1*1.5)),"解绑橱窗绑定 ",""),"请去左表粘贴源数据"),"")</f>
        <v/>
      </c>
      <c r="AE164" s="9"/>
      <c r="AF164" s="9"/>
      <c r="AG164" s="9"/>
      <c r="AH164" s="9"/>
      <c r="AI164" s="17"/>
      <c r="AJ164" s="17"/>
      <c r="AK164" s="17"/>
    </row>
    <row r="165" spans="1:37">
      <c r="A165" s="5" t="str">
        <f>IFERROR(HLOOKUP(A$2,'2.源数据-产品分析-全商品'!A$6:A$1000,ROW()-1,0),"")</f>
        <v/>
      </c>
      <c r="B165" s="5" t="str">
        <f>IFERROR(HLOOKUP(B$2,'2.源数据-产品分析-全商品'!B$6:B$1000,ROW()-1,0),"")</f>
        <v/>
      </c>
      <c r="C165" s="5" t="str">
        <f>CLEAN(IFERROR(HLOOKUP(C$2,'2.源数据-产品分析-全商品'!C$6:C$1000,ROW()-1,0),""))</f>
        <v/>
      </c>
      <c r="D165" s="5" t="str">
        <f>IFERROR(HLOOKUP(D$2,'2.源数据-产品分析-全商品'!D$6:D$1000,ROW()-1,0),"")</f>
        <v/>
      </c>
      <c r="E165" s="5" t="str">
        <f>IFERROR(HLOOKUP(E$2,'2.源数据-产品分析-全商品'!E$6:E$1000,ROW()-1,0),"")</f>
        <v/>
      </c>
      <c r="F165" s="5" t="str">
        <f>IFERROR(VALUE(HLOOKUP(F$2,'2.源数据-产品分析-全商品'!F$6:F$1000,ROW()-1,0)),"")</f>
        <v/>
      </c>
      <c r="G165" s="5" t="str">
        <f>IFERROR(VALUE(HLOOKUP(G$2,'2.源数据-产品分析-全商品'!G$6:G$1000,ROW()-1,0)),"")</f>
        <v/>
      </c>
      <c r="H165" s="5" t="str">
        <f>IFERROR(HLOOKUP(H$2,'2.源数据-产品分析-全商品'!H$6:H$1000,ROW()-1,0),"")</f>
        <v/>
      </c>
      <c r="I165" s="5" t="str">
        <f>IFERROR(VALUE(HLOOKUP(I$2,'2.源数据-产品分析-全商品'!I$6:I$1000,ROW()-1,0)),"")</f>
        <v/>
      </c>
      <c r="J165" s="60" t="str">
        <f>IFERROR(IF($J$2="","",INDEX('产品报告-整理'!G:G,MATCH(产品建议!A165,'产品报告-整理'!A:A,0))),"")</f>
        <v/>
      </c>
      <c r="K165" s="5" t="str">
        <f>IFERROR(IF($K$2="","",VALUE(INDEX('产品报告-整理'!E:E,MATCH(产品建议!A165,'产品报告-整理'!A:A,0)))),0)</f>
        <v/>
      </c>
      <c r="L165" s="5" t="str">
        <f>IFERROR(VALUE(HLOOKUP(L$2,'2.源数据-产品分析-全商品'!J$6:J$1000,ROW()-1,0)),"")</f>
        <v/>
      </c>
      <c r="M165" s="5" t="str">
        <f>IFERROR(VALUE(HLOOKUP(M$2,'2.源数据-产品分析-全商品'!K$6:K$1000,ROW()-1,0)),"")</f>
        <v/>
      </c>
      <c r="N165" s="5" t="str">
        <f>IFERROR(HLOOKUP(N$2,'2.源数据-产品分析-全商品'!L$6:L$1000,ROW()-1,0),"")</f>
        <v/>
      </c>
      <c r="O165" s="5" t="str">
        <f>IF($O$2='产品报告-整理'!$K$1,IFERROR(INDEX('产品报告-整理'!S:S,MATCH(产品建议!A165,'产品报告-整理'!L:L,0)),""),(IFERROR(VALUE(HLOOKUP(O$2,'2.源数据-产品分析-全商品'!M$6:M$1000,ROW()-1,0)),"")))</f>
        <v/>
      </c>
      <c r="P165" s="5" t="str">
        <f>IF($P$2='产品报告-整理'!$V$1,IFERROR(INDEX('产品报告-整理'!AD:AD,MATCH(产品建议!A165,'产品报告-整理'!W:W,0)),""),(IFERROR(VALUE(HLOOKUP(P$2,'2.源数据-产品分析-全商品'!N$6:N$1000,ROW()-1,0)),"")))</f>
        <v/>
      </c>
      <c r="Q165" s="5" t="str">
        <f>IF($Q$2='产品报告-整理'!$AG$1,IFERROR(INDEX('产品报告-整理'!AO:AO,MATCH(产品建议!A165,'产品报告-整理'!AH:AH,0)),""),(IFERROR(VALUE(HLOOKUP(Q$2,'2.源数据-产品分析-全商品'!O$6:O$1000,ROW()-1,0)),"")))</f>
        <v/>
      </c>
      <c r="R165" s="5" t="str">
        <f>IF($R$2='产品报告-整理'!$AR$1,IFERROR(INDEX('产品报告-整理'!AZ:AZ,MATCH(产品建议!A165,'产品报告-整理'!AS:AS,0)),""),(IFERROR(VALUE(HLOOKUP(R$2,'2.源数据-产品分析-全商品'!P$6:P$1000,ROW()-1,0)),"")))</f>
        <v/>
      </c>
      <c r="S165" s="5" t="str">
        <f>IF($S$2='产品报告-整理'!$BC$1,IFERROR(INDEX('产品报告-整理'!BK:BK,MATCH(产品建议!A165,'产品报告-整理'!BD:BD,0)),""),(IFERROR(VALUE(HLOOKUP(S$2,'2.源数据-产品分析-全商品'!Q$6:Q$1000,ROW()-1,0)),"")))</f>
        <v/>
      </c>
      <c r="T165" s="5" t="str">
        <f>IFERROR(HLOOKUP("产品负责人",'2.源数据-产品分析-全商品'!R$6:R$1000,ROW()-1,0),"")</f>
        <v/>
      </c>
      <c r="U165" s="5" t="str">
        <f>IFERROR(VALUE(HLOOKUP(U$2,'2.源数据-产品分析-全商品'!S$6:S$1000,ROW()-1,0)),"")</f>
        <v/>
      </c>
      <c r="V165" s="5" t="str">
        <f>IFERROR(VALUE(HLOOKUP(V$2,'2.源数据-产品分析-全商品'!T$6:T$1000,ROW()-1,0)),"")</f>
        <v/>
      </c>
      <c r="W165" s="5" t="str">
        <f>IF(OR($A$3=""),"",IF(OR($W$2="优爆品"),(IF(COUNTIF('2-2.源数据-产品分析-优品'!A:A,产品建议!A165)&gt;0,"是","")&amp;IF(COUNTIF('2-3.源数据-产品分析-爆品'!A:A,产品建议!A165)&gt;0,"是","")),IF(OR($W$2="P4P点击量"),((IFERROR(INDEX('产品报告-整理'!D:D,MATCH(产品建议!A165,'产品报告-整理'!A:A,0)),""))),((IF(COUNTIF('2-2.源数据-产品分析-优品'!A:A,产品建议!A165)&gt;0,"是",""))))))</f>
        <v/>
      </c>
      <c r="X165" s="5" t="str">
        <f>IF(OR($A$3=""),"",IF(OR($W$2="优爆品"),((IFERROR(INDEX('产品报告-整理'!D:D,MATCH(产品建议!A165,'产品报告-整理'!A:A,0)),"")&amp;" → "&amp;(IFERROR(TEXT(INDEX('产品报告-整理'!D:D,MATCH(产品建议!A165,'产品报告-整理'!A:A,0))/G165,"0%"),"")))),IF(OR($W$2="P4P点击量"),((IF($W$2="P4P点击量",IFERROR(TEXT(W165/G165,"0%"),"")))),(((IF(COUNTIF('2-3.源数据-产品分析-爆品'!A:A,产品建议!A165)&gt;0,"是","")))))))</f>
        <v/>
      </c>
      <c r="Y165" s="9" t="str">
        <f>IF(AND($Y$2="直通车总消费",'产品报告-整理'!$BN$1="推荐广告"),IFERROR(INDEX('产品报告-整理'!H:H,MATCH(产品建议!A165,'产品报告-整理'!A:A,0)),0)+IFERROR(INDEX('产品报告-整理'!BV:BV,MATCH(产品建议!A165,'产品报告-整理'!BO:BO,0)),0),IFERROR(INDEX('产品报告-整理'!H:H,MATCH(产品建议!A165,'产品报告-整理'!A:A,0)),0))</f>
        <v/>
      </c>
      <c r="Z165" s="9" t="str">
        <f t="shared" si="9"/>
        <v/>
      </c>
      <c r="AA165" s="5" t="str">
        <f t="shared" si="7"/>
        <v/>
      </c>
      <c r="AB165" s="5" t="str">
        <f t="shared" si="8"/>
        <v/>
      </c>
      <c r="AC165" s="9"/>
      <c r="AD165" s="15" t="str">
        <f>IF($AD$1="  ",IFERROR(IF(AND(Y165="未推广",L165&gt;0),"加入P4P推广 ","")&amp;IF(AND(OR(W165="是",X165="是"),Y165=0),"优爆品加推广 ","")&amp;IF(AND(C165="N",L165&gt;0),"增加橱窗绑定 ","")&amp;IF(AND(OR(Z165&gt;$Z$1*4.5,AB165&gt;$AB$1*4.5),Y165&lt;&gt;0,Y165&gt;$AB$1*2,G165&gt;($G$1/$L$1)*1),"放弃P4P推广 ","")&amp;IF(AND(AB165&gt;$AB$1*1.2,AB165&lt;$AB$1*4.5,Y165&gt;0),"优化询盘成本 ","")&amp;IF(AND(Z165&gt;$Z$1*1.2,Z165&lt;$Z$1*4.5,Y165&gt;0),"优化商机成本 ","")&amp;IF(AND(Y165&lt;&gt;0,L165&gt;0,AB165&lt;$AB$1*1.2),"加大询盘获取 ","")&amp;IF(AND(Y165&lt;&gt;0,K165&gt;0,Z165&lt;$Z$1*1.2),"加大商机获取 ","")&amp;IF(AND(L165=0,C165="Y",G165&gt;($G$1/$L$1*1.5)),"解绑橱窗绑定 ",""),"请去左表粘贴源数据"),"")</f>
        <v/>
      </c>
      <c r="AE165" s="9"/>
      <c r="AF165" s="9"/>
      <c r="AG165" s="9"/>
      <c r="AH165" s="9"/>
      <c r="AI165" s="17"/>
      <c r="AJ165" s="17"/>
      <c r="AK165" s="17"/>
    </row>
    <row r="166" spans="1:37">
      <c r="A166" s="5" t="str">
        <f>IFERROR(HLOOKUP(A$2,'2.源数据-产品分析-全商品'!A$6:A$1000,ROW()-1,0),"")</f>
        <v/>
      </c>
      <c r="B166" s="5" t="str">
        <f>IFERROR(HLOOKUP(B$2,'2.源数据-产品分析-全商品'!B$6:B$1000,ROW()-1,0),"")</f>
        <v/>
      </c>
      <c r="C166" s="5" t="str">
        <f>CLEAN(IFERROR(HLOOKUP(C$2,'2.源数据-产品分析-全商品'!C$6:C$1000,ROW()-1,0),""))</f>
        <v/>
      </c>
      <c r="D166" s="5" t="str">
        <f>IFERROR(HLOOKUP(D$2,'2.源数据-产品分析-全商品'!D$6:D$1000,ROW()-1,0),"")</f>
        <v/>
      </c>
      <c r="E166" s="5" t="str">
        <f>IFERROR(HLOOKUP(E$2,'2.源数据-产品分析-全商品'!E$6:E$1000,ROW()-1,0),"")</f>
        <v/>
      </c>
      <c r="F166" s="5" t="str">
        <f>IFERROR(VALUE(HLOOKUP(F$2,'2.源数据-产品分析-全商品'!F$6:F$1000,ROW()-1,0)),"")</f>
        <v/>
      </c>
      <c r="G166" s="5" t="str">
        <f>IFERROR(VALUE(HLOOKUP(G$2,'2.源数据-产品分析-全商品'!G$6:G$1000,ROW()-1,0)),"")</f>
        <v/>
      </c>
      <c r="H166" s="5" t="str">
        <f>IFERROR(HLOOKUP(H$2,'2.源数据-产品分析-全商品'!H$6:H$1000,ROW()-1,0),"")</f>
        <v/>
      </c>
      <c r="I166" s="5" t="str">
        <f>IFERROR(VALUE(HLOOKUP(I$2,'2.源数据-产品分析-全商品'!I$6:I$1000,ROW()-1,0)),"")</f>
        <v/>
      </c>
      <c r="J166" s="60" t="str">
        <f>IFERROR(IF($J$2="","",INDEX('产品报告-整理'!G:G,MATCH(产品建议!A166,'产品报告-整理'!A:A,0))),"")</f>
        <v/>
      </c>
      <c r="K166" s="5" t="str">
        <f>IFERROR(IF($K$2="","",VALUE(INDEX('产品报告-整理'!E:E,MATCH(产品建议!A166,'产品报告-整理'!A:A,0)))),0)</f>
        <v/>
      </c>
      <c r="L166" s="5" t="str">
        <f>IFERROR(VALUE(HLOOKUP(L$2,'2.源数据-产品分析-全商品'!J$6:J$1000,ROW()-1,0)),"")</f>
        <v/>
      </c>
      <c r="M166" s="5" t="str">
        <f>IFERROR(VALUE(HLOOKUP(M$2,'2.源数据-产品分析-全商品'!K$6:K$1000,ROW()-1,0)),"")</f>
        <v/>
      </c>
      <c r="N166" s="5" t="str">
        <f>IFERROR(HLOOKUP(N$2,'2.源数据-产品分析-全商品'!L$6:L$1000,ROW()-1,0),"")</f>
        <v/>
      </c>
      <c r="O166" s="5" t="str">
        <f>IF($O$2='产品报告-整理'!$K$1,IFERROR(INDEX('产品报告-整理'!S:S,MATCH(产品建议!A166,'产品报告-整理'!L:L,0)),""),(IFERROR(VALUE(HLOOKUP(O$2,'2.源数据-产品分析-全商品'!M$6:M$1000,ROW()-1,0)),"")))</f>
        <v/>
      </c>
      <c r="P166" s="5" t="str">
        <f>IF($P$2='产品报告-整理'!$V$1,IFERROR(INDEX('产品报告-整理'!AD:AD,MATCH(产品建议!A166,'产品报告-整理'!W:W,0)),""),(IFERROR(VALUE(HLOOKUP(P$2,'2.源数据-产品分析-全商品'!N$6:N$1000,ROW()-1,0)),"")))</f>
        <v/>
      </c>
      <c r="Q166" s="5" t="str">
        <f>IF($Q$2='产品报告-整理'!$AG$1,IFERROR(INDEX('产品报告-整理'!AO:AO,MATCH(产品建议!A166,'产品报告-整理'!AH:AH,0)),""),(IFERROR(VALUE(HLOOKUP(Q$2,'2.源数据-产品分析-全商品'!O$6:O$1000,ROW()-1,0)),"")))</f>
        <v/>
      </c>
      <c r="R166" s="5" t="str">
        <f>IF($R$2='产品报告-整理'!$AR$1,IFERROR(INDEX('产品报告-整理'!AZ:AZ,MATCH(产品建议!A166,'产品报告-整理'!AS:AS,0)),""),(IFERROR(VALUE(HLOOKUP(R$2,'2.源数据-产品分析-全商品'!P$6:P$1000,ROW()-1,0)),"")))</f>
        <v/>
      </c>
      <c r="S166" s="5" t="str">
        <f>IF($S$2='产品报告-整理'!$BC$1,IFERROR(INDEX('产品报告-整理'!BK:BK,MATCH(产品建议!A166,'产品报告-整理'!BD:BD,0)),""),(IFERROR(VALUE(HLOOKUP(S$2,'2.源数据-产品分析-全商品'!Q$6:Q$1000,ROW()-1,0)),"")))</f>
        <v/>
      </c>
      <c r="T166" s="5" t="str">
        <f>IFERROR(HLOOKUP("产品负责人",'2.源数据-产品分析-全商品'!R$6:R$1000,ROW()-1,0),"")</f>
        <v/>
      </c>
      <c r="U166" s="5" t="str">
        <f>IFERROR(VALUE(HLOOKUP(U$2,'2.源数据-产品分析-全商品'!S$6:S$1000,ROW()-1,0)),"")</f>
        <v/>
      </c>
      <c r="V166" s="5" t="str">
        <f>IFERROR(VALUE(HLOOKUP(V$2,'2.源数据-产品分析-全商品'!T$6:T$1000,ROW()-1,0)),"")</f>
        <v/>
      </c>
      <c r="W166" s="5" t="str">
        <f>IF(OR($A$3=""),"",IF(OR($W$2="优爆品"),(IF(COUNTIF('2-2.源数据-产品分析-优品'!A:A,产品建议!A166)&gt;0,"是","")&amp;IF(COUNTIF('2-3.源数据-产品分析-爆品'!A:A,产品建议!A166)&gt;0,"是","")),IF(OR($W$2="P4P点击量"),((IFERROR(INDEX('产品报告-整理'!D:D,MATCH(产品建议!A166,'产品报告-整理'!A:A,0)),""))),((IF(COUNTIF('2-2.源数据-产品分析-优品'!A:A,产品建议!A166)&gt;0,"是",""))))))</f>
        <v/>
      </c>
      <c r="X166" s="5" t="str">
        <f>IF(OR($A$3=""),"",IF(OR($W$2="优爆品"),((IFERROR(INDEX('产品报告-整理'!D:D,MATCH(产品建议!A166,'产品报告-整理'!A:A,0)),"")&amp;" → "&amp;(IFERROR(TEXT(INDEX('产品报告-整理'!D:D,MATCH(产品建议!A166,'产品报告-整理'!A:A,0))/G166,"0%"),"")))),IF(OR($W$2="P4P点击量"),((IF($W$2="P4P点击量",IFERROR(TEXT(W166/G166,"0%"),"")))),(((IF(COUNTIF('2-3.源数据-产品分析-爆品'!A:A,产品建议!A166)&gt;0,"是","")))))))</f>
        <v/>
      </c>
      <c r="Y166" s="9" t="str">
        <f>IF(AND($Y$2="直通车总消费",'产品报告-整理'!$BN$1="推荐广告"),IFERROR(INDEX('产品报告-整理'!H:H,MATCH(产品建议!A166,'产品报告-整理'!A:A,0)),0)+IFERROR(INDEX('产品报告-整理'!BV:BV,MATCH(产品建议!A166,'产品报告-整理'!BO:BO,0)),0),IFERROR(INDEX('产品报告-整理'!H:H,MATCH(产品建议!A166,'产品报告-整理'!A:A,0)),0))</f>
        <v/>
      </c>
      <c r="Z166" s="9" t="str">
        <f t="shared" si="9"/>
        <v/>
      </c>
      <c r="AA166" s="5" t="str">
        <f t="shared" si="7"/>
        <v/>
      </c>
      <c r="AB166" s="5" t="str">
        <f t="shared" si="8"/>
        <v/>
      </c>
      <c r="AC166" s="9"/>
      <c r="AD166" s="15" t="str">
        <f>IF($AD$1="  ",IFERROR(IF(AND(Y166="未推广",L166&gt;0),"加入P4P推广 ","")&amp;IF(AND(OR(W166="是",X166="是"),Y166=0),"优爆品加推广 ","")&amp;IF(AND(C166="N",L166&gt;0),"增加橱窗绑定 ","")&amp;IF(AND(OR(Z166&gt;$Z$1*4.5,AB166&gt;$AB$1*4.5),Y166&lt;&gt;0,Y166&gt;$AB$1*2,G166&gt;($G$1/$L$1)*1),"放弃P4P推广 ","")&amp;IF(AND(AB166&gt;$AB$1*1.2,AB166&lt;$AB$1*4.5,Y166&gt;0),"优化询盘成本 ","")&amp;IF(AND(Z166&gt;$Z$1*1.2,Z166&lt;$Z$1*4.5,Y166&gt;0),"优化商机成本 ","")&amp;IF(AND(Y166&lt;&gt;0,L166&gt;0,AB166&lt;$AB$1*1.2),"加大询盘获取 ","")&amp;IF(AND(Y166&lt;&gt;0,K166&gt;0,Z166&lt;$Z$1*1.2),"加大商机获取 ","")&amp;IF(AND(L166=0,C166="Y",G166&gt;($G$1/$L$1*1.5)),"解绑橱窗绑定 ",""),"请去左表粘贴源数据"),"")</f>
        <v/>
      </c>
      <c r="AE166" s="9"/>
      <c r="AF166" s="9"/>
      <c r="AG166" s="9"/>
      <c r="AH166" s="9"/>
      <c r="AI166" s="17"/>
      <c r="AJ166" s="17"/>
      <c r="AK166" s="17"/>
    </row>
    <row r="167" spans="1:37">
      <c r="A167" s="5" t="str">
        <f>IFERROR(HLOOKUP(A$2,'2.源数据-产品分析-全商品'!A$6:A$1000,ROW()-1,0),"")</f>
        <v/>
      </c>
      <c r="B167" s="5" t="str">
        <f>IFERROR(HLOOKUP(B$2,'2.源数据-产品分析-全商品'!B$6:B$1000,ROW()-1,0),"")</f>
        <v/>
      </c>
      <c r="C167" s="5" t="str">
        <f>CLEAN(IFERROR(HLOOKUP(C$2,'2.源数据-产品分析-全商品'!C$6:C$1000,ROW()-1,0),""))</f>
        <v/>
      </c>
      <c r="D167" s="5" t="str">
        <f>IFERROR(HLOOKUP(D$2,'2.源数据-产品分析-全商品'!D$6:D$1000,ROW()-1,0),"")</f>
        <v/>
      </c>
      <c r="E167" s="5" t="str">
        <f>IFERROR(HLOOKUP(E$2,'2.源数据-产品分析-全商品'!E$6:E$1000,ROW()-1,0),"")</f>
        <v/>
      </c>
      <c r="F167" s="5" t="str">
        <f>IFERROR(VALUE(HLOOKUP(F$2,'2.源数据-产品分析-全商品'!F$6:F$1000,ROW()-1,0)),"")</f>
        <v/>
      </c>
      <c r="G167" s="5" t="str">
        <f>IFERROR(VALUE(HLOOKUP(G$2,'2.源数据-产品分析-全商品'!G$6:G$1000,ROW()-1,0)),"")</f>
        <v/>
      </c>
      <c r="H167" s="5" t="str">
        <f>IFERROR(HLOOKUP(H$2,'2.源数据-产品分析-全商品'!H$6:H$1000,ROW()-1,0),"")</f>
        <v/>
      </c>
      <c r="I167" s="5" t="str">
        <f>IFERROR(VALUE(HLOOKUP(I$2,'2.源数据-产品分析-全商品'!I$6:I$1000,ROW()-1,0)),"")</f>
        <v/>
      </c>
      <c r="J167" s="60" t="str">
        <f>IFERROR(IF($J$2="","",INDEX('产品报告-整理'!G:G,MATCH(产品建议!A167,'产品报告-整理'!A:A,0))),"")</f>
        <v/>
      </c>
      <c r="K167" s="5" t="str">
        <f>IFERROR(IF($K$2="","",VALUE(INDEX('产品报告-整理'!E:E,MATCH(产品建议!A167,'产品报告-整理'!A:A,0)))),0)</f>
        <v/>
      </c>
      <c r="L167" s="5" t="str">
        <f>IFERROR(VALUE(HLOOKUP(L$2,'2.源数据-产品分析-全商品'!J$6:J$1000,ROW()-1,0)),"")</f>
        <v/>
      </c>
      <c r="M167" s="5" t="str">
        <f>IFERROR(VALUE(HLOOKUP(M$2,'2.源数据-产品分析-全商品'!K$6:K$1000,ROW()-1,0)),"")</f>
        <v/>
      </c>
      <c r="N167" s="5" t="str">
        <f>IFERROR(HLOOKUP(N$2,'2.源数据-产品分析-全商品'!L$6:L$1000,ROW()-1,0),"")</f>
        <v/>
      </c>
      <c r="O167" s="5" t="str">
        <f>IF($O$2='产品报告-整理'!$K$1,IFERROR(INDEX('产品报告-整理'!S:S,MATCH(产品建议!A167,'产品报告-整理'!L:L,0)),""),(IFERROR(VALUE(HLOOKUP(O$2,'2.源数据-产品分析-全商品'!M$6:M$1000,ROW()-1,0)),"")))</f>
        <v/>
      </c>
      <c r="P167" s="5" t="str">
        <f>IF($P$2='产品报告-整理'!$V$1,IFERROR(INDEX('产品报告-整理'!AD:AD,MATCH(产品建议!A167,'产品报告-整理'!W:W,0)),""),(IFERROR(VALUE(HLOOKUP(P$2,'2.源数据-产品分析-全商品'!N$6:N$1000,ROW()-1,0)),"")))</f>
        <v/>
      </c>
      <c r="Q167" s="5" t="str">
        <f>IF($Q$2='产品报告-整理'!$AG$1,IFERROR(INDEX('产品报告-整理'!AO:AO,MATCH(产品建议!A167,'产品报告-整理'!AH:AH,0)),""),(IFERROR(VALUE(HLOOKUP(Q$2,'2.源数据-产品分析-全商品'!O$6:O$1000,ROW()-1,0)),"")))</f>
        <v/>
      </c>
      <c r="R167" s="5" t="str">
        <f>IF($R$2='产品报告-整理'!$AR$1,IFERROR(INDEX('产品报告-整理'!AZ:AZ,MATCH(产品建议!A167,'产品报告-整理'!AS:AS,0)),""),(IFERROR(VALUE(HLOOKUP(R$2,'2.源数据-产品分析-全商品'!P$6:P$1000,ROW()-1,0)),"")))</f>
        <v/>
      </c>
      <c r="S167" s="5" t="str">
        <f>IF($S$2='产品报告-整理'!$BC$1,IFERROR(INDEX('产品报告-整理'!BK:BK,MATCH(产品建议!A167,'产品报告-整理'!BD:BD,0)),""),(IFERROR(VALUE(HLOOKUP(S$2,'2.源数据-产品分析-全商品'!Q$6:Q$1000,ROW()-1,0)),"")))</f>
        <v/>
      </c>
      <c r="T167" s="5" t="str">
        <f>IFERROR(HLOOKUP("产品负责人",'2.源数据-产品分析-全商品'!R$6:R$1000,ROW()-1,0),"")</f>
        <v/>
      </c>
      <c r="U167" s="5" t="str">
        <f>IFERROR(VALUE(HLOOKUP(U$2,'2.源数据-产品分析-全商品'!S$6:S$1000,ROW()-1,0)),"")</f>
        <v/>
      </c>
      <c r="V167" s="5" t="str">
        <f>IFERROR(VALUE(HLOOKUP(V$2,'2.源数据-产品分析-全商品'!T$6:T$1000,ROW()-1,0)),"")</f>
        <v/>
      </c>
      <c r="W167" s="5" t="str">
        <f>IF(OR($A$3=""),"",IF(OR($W$2="优爆品"),(IF(COUNTIF('2-2.源数据-产品分析-优品'!A:A,产品建议!A167)&gt;0,"是","")&amp;IF(COUNTIF('2-3.源数据-产品分析-爆品'!A:A,产品建议!A167)&gt;0,"是","")),IF(OR($W$2="P4P点击量"),((IFERROR(INDEX('产品报告-整理'!D:D,MATCH(产品建议!A167,'产品报告-整理'!A:A,0)),""))),((IF(COUNTIF('2-2.源数据-产品分析-优品'!A:A,产品建议!A167)&gt;0,"是",""))))))</f>
        <v/>
      </c>
      <c r="X167" s="5" t="str">
        <f>IF(OR($A$3=""),"",IF(OR($W$2="优爆品"),((IFERROR(INDEX('产品报告-整理'!D:D,MATCH(产品建议!A167,'产品报告-整理'!A:A,0)),"")&amp;" → "&amp;(IFERROR(TEXT(INDEX('产品报告-整理'!D:D,MATCH(产品建议!A167,'产品报告-整理'!A:A,0))/G167,"0%"),"")))),IF(OR($W$2="P4P点击量"),((IF($W$2="P4P点击量",IFERROR(TEXT(W167/G167,"0%"),"")))),(((IF(COUNTIF('2-3.源数据-产品分析-爆品'!A:A,产品建议!A167)&gt;0,"是","")))))))</f>
        <v/>
      </c>
      <c r="Y167" s="9" t="str">
        <f>IF(AND($Y$2="直通车总消费",'产品报告-整理'!$BN$1="推荐广告"),IFERROR(INDEX('产品报告-整理'!H:H,MATCH(产品建议!A167,'产品报告-整理'!A:A,0)),0)+IFERROR(INDEX('产品报告-整理'!BV:BV,MATCH(产品建议!A167,'产品报告-整理'!BO:BO,0)),0),IFERROR(INDEX('产品报告-整理'!H:H,MATCH(产品建议!A167,'产品报告-整理'!A:A,0)),0))</f>
        <v/>
      </c>
      <c r="Z167" s="9" t="str">
        <f t="shared" si="9"/>
        <v/>
      </c>
      <c r="AA167" s="5" t="str">
        <f t="shared" si="7"/>
        <v/>
      </c>
      <c r="AB167" s="5" t="str">
        <f t="shared" si="8"/>
        <v/>
      </c>
      <c r="AC167" s="9"/>
      <c r="AD167" s="15" t="str">
        <f>IF($AD$1="  ",IFERROR(IF(AND(Y167="未推广",L167&gt;0),"加入P4P推广 ","")&amp;IF(AND(OR(W167="是",X167="是"),Y167=0),"优爆品加推广 ","")&amp;IF(AND(C167="N",L167&gt;0),"增加橱窗绑定 ","")&amp;IF(AND(OR(Z167&gt;$Z$1*4.5,AB167&gt;$AB$1*4.5),Y167&lt;&gt;0,Y167&gt;$AB$1*2,G167&gt;($G$1/$L$1)*1),"放弃P4P推广 ","")&amp;IF(AND(AB167&gt;$AB$1*1.2,AB167&lt;$AB$1*4.5,Y167&gt;0),"优化询盘成本 ","")&amp;IF(AND(Z167&gt;$Z$1*1.2,Z167&lt;$Z$1*4.5,Y167&gt;0),"优化商机成本 ","")&amp;IF(AND(Y167&lt;&gt;0,L167&gt;0,AB167&lt;$AB$1*1.2),"加大询盘获取 ","")&amp;IF(AND(Y167&lt;&gt;0,K167&gt;0,Z167&lt;$Z$1*1.2),"加大商机获取 ","")&amp;IF(AND(L167=0,C167="Y",G167&gt;($G$1/$L$1*1.5)),"解绑橱窗绑定 ",""),"请去左表粘贴源数据"),"")</f>
        <v/>
      </c>
      <c r="AE167" s="9"/>
      <c r="AF167" s="9"/>
      <c r="AG167" s="9"/>
      <c r="AH167" s="9"/>
      <c r="AI167" s="17"/>
      <c r="AJ167" s="17"/>
      <c r="AK167" s="17"/>
    </row>
    <row r="168" spans="1:37">
      <c r="A168" s="5" t="str">
        <f>IFERROR(HLOOKUP(A$2,'2.源数据-产品分析-全商品'!A$6:A$1000,ROW()-1,0),"")</f>
        <v/>
      </c>
      <c r="B168" s="5" t="str">
        <f>IFERROR(HLOOKUP(B$2,'2.源数据-产品分析-全商品'!B$6:B$1000,ROW()-1,0),"")</f>
        <v/>
      </c>
      <c r="C168" s="5" t="str">
        <f>CLEAN(IFERROR(HLOOKUP(C$2,'2.源数据-产品分析-全商品'!C$6:C$1000,ROW()-1,0),""))</f>
        <v/>
      </c>
      <c r="D168" s="5" t="str">
        <f>IFERROR(HLOOKUP(D$2,'2.源数据-产品分析-全商品'!D$6:D$1000,ROW()-1,0),"")</f>
        <v/>
      </c>
      <c r="E168" s="5" t="str">
        <f>IFERROR(HLOOKUP(E$2,'2.源数据-产品分析-全商品'!E$6:E$1000,ROW()-1,0),"")</f>
        <v/>
      </c>
      <c r="F168" s="5" t="str">
        <f>IFERROR(VALUE(HLOOKUP(F$2,'2.源数据-产品分析-全商品'!F$6:F$1000,ROW()-1,0)),"")</f>
        <v/>
      </c>
      <c r="G168" s="5" t="str">
        <f>IFERROR(VALUE(HLOOKUP(G$2,'2.源数据-产品分析-全商品'!G$6:G$1000,ROW()-1,0)),"")</f>
        <v/>
      </c>
      <c r="H168" s="5" t="str">
        <f>IFERROR(HLOOKUP(H$2,'2.源数据-产品分析-全商品'!H$6:H$1000,ROW()-1,0),"")</f>
        <v/>
      </c>
      <c r="I168" s="5" t="str">
        <f>IFERROR(VALUE(HLOOKUP(I$2,'2.源数据-产品分析-全商品'!I$6:I$1000,ROW()-1,0)),"")</f>
        <v/>
      </c>
      <c r="J168" s="60" t="str">
        <f>IFERROR(IF($J$2="","",INDEX('产品报告-整理'!G:G,MATCH(产品建议!A168,'产品报告-整理'!A:A,0))),"")</f>
        <v/>
      </c>
      <c r="K168" s="5" t="str">
        <f>IFERROR(IF($K$2="","",VALUE(INDEX('产品报告-整理'!E:E,MATCH(产品建议!A168,'产品报告-整理'!A:A,0)))),0)</f>
        <v/>
      </c>
      <c r="L168" s="5" t="str">
        <f>IFERROR(VALUE(HLOOKUP(L$2,'2.源数据-产品分析-全商品'!J$6:J$1000,ROW()-1,0)),"")</f>
        <v/>
      </c>
      <c r="M168" s="5" t="str">
        <f>IFERROR(VALUE(HLOOKUP(M$2,'2.源数据-产品分析-全商品'!K$6:K$1000,ROW()-1,0)),"")</f>
        <v/>
      </c>
      <c r="N168" s="5" t="str">
        <f>IFERROR(HLOOKUP(N$2,'2.源数据-产品分析-全商品'!L$6:L$1000,ROW()-1,0),"")</f>
        <v/>
      </c>
      <c r="O168" s="5" t="str">
        <f>IF($O$2='产品报告-整理'!$K$1,IFERROR(INDEX('产品报告-整理'!S:S,MATCH(产品建议!A168,'产品报告-整理'!L:L,0)),""),(IFERROR(VALUE(HLOOKUP(O$2,'2.源数据-产品分析-全商品'!M$6:M$1000,ROW()-1,0)),"")))</f>
        <v/>
      </c>
      <c r="P168" s="5" t="str">
        <f>IF($P$2='产品报告-整理'!$V$1,IFERROR(INDEX('产品报告-整理'!AD:AD,MATCH(产品建议!A168,'产品报告-整理'!W:W,0)),""),(IFERROR(VALUE(HLOOKUP(P$2,'2.源数据-产品分析-全商品'!N$6:N$1000,ROW()-1,0)),"")))</f>
        <v/>
      </c>
      <c r="Q168" s="5" t="str">
        <f>IF($Q$2='产品报告-整理'!$AG$1,IFERROR(INDEX('产品报告-整理'!AO:AO,MATCH(产品建议!A168,'产品报告-整理'!AH:AH,0)),""),(IFERROR(VALUE(HLOOKUP(Q$2,'2.源数据-产品分析-全商品'!O$6:O$1000,ROW()-1,0)),"")))</f>
        <v/>
      </c>
      <c r="R168" s="5" t="str">
        <f>IF($R$2='产品报告-整理'!$AR$1,IFERROR(INDEX('产品报告-整理'!AZ:AZ,MATCH(产品建议!A168,'产品报告-整理'!AS:AS,0)),""),(IFERROR(VALUE(HLOOKUP(R$2,'2.源数据-产品分析-全商品'!P$6:P$1000,ROW()-1,0)),"")))</f>
        <v/>
      </c>
      <c r="S168" s="5" t="str">
        <f>IF($S$2='产品报告-整理'!$BC$1,IFERROR(INDEX('产品报告-整理'!BK:BK,MATCH(产品建议!A168,'产品报告-整理'!BD:BD,0)),""),(IFERROR(VALUE(HLOOKUP(S$2,'2.源数据-产品分析-全商品'!Q$6:Q$1000,ROW()-1,0)),"")))</f>
        <v/>
      </c>
      <c r="T168" s="5" t="str">
        <f>IFERROR(HLOOKUP("产品负责人",'2.源数据-产品分析-全商品'!R$6:R$1000,ROW()-1,0),"")</f>
        <v/>
      </c>
      <c r="U168" s="5" t="str">
        <f>IFERROR(VALUE(HLOOKUP(U$2,'2.源数据-产品分析-全商品'!S$6:S$1000,ROW()-1,0)),"")</f>
        <v/>
      </c>
      <c r="V168" s="5" t="str">
        <f>IFERROR(VALUE(HLOOKUP(V$2,'2.源数据-产品分析-全商品'!T$6:T$1000,ROW()-1,0)),"")</f>
        <v/>
      </c>
      <c r="W168" s="5" t="str">
        <f>IF(OR($A$3=""),"",IF(OR($W$2="优爆品"),(IF(COUNTIF('2-2.源数据-产品分析-优品'!A:A,产品建议!A168)&gt;0,"是","")&amp;IF(COUNTIF('2-3.源数据-产品分析-爆品'!A:A,产品建议!A168)&gt;0,"是","")),IF(OR($W$2="P4P点击量"),((IFERROR(INDEX('产品报告-整理'!D:D,MATCH(产品建议!A168,'产品报告-整理'!A:A,0)),""))),((IF(COUNTIF('2-2.源数据-产品分析-优品'!A:A,产品建议!A168)&gt;0,"是",""))))))</f>
        <v/>
      </c>
      <c r="X168" s="5" t="str">
        <f>IF(OR($A$3=""),"",IF(OR($W$2="优爆品"),((IFERROR(INDEX('产品报告-整理'!D:D,MATCH(产品建议!A168,'产品报告-整理'!A:A,0)),"")&amp;" → "&amp;(IFERROR(TEXT(INDEX('产品报告-整理'!D:D,MATCH(产品建议!A168,'产品报告-整理'!A:A,0))/G168,"0%"),"")))),IF(OR($W$2="P4P点击量"),((IF($W$2="P4P点击量",IFERROR(TEXT(W168/G168,"0%"),"")))),(((IF(COUNTIF('2-3.源数据-产品分析-爆品'!A:A,产品建议!A168)&gt;0,"是","")))))))</f>
        <v/>
      </c>
      <c r="Y168" s="9" t="str">
        <f>IF(AND($Y$2="直通车总消费",'产品报告-整理'!$BN$1="推荐广告"),IFERROR(INDEX('产品报告-整理'!H:H,MATCH(产品建议!A168,'产品报告-整理'!A:A,0)),0)+IFERROR(INDEX('产品报告-整理'!BV:BV,MATCH(产品建议!A168,'产品报告-整理'!BO:BO,0)),0),IFERROR(INDEX('产品报告-整理'!H:H,MATCH(产品建议!A168,'产品报告-整理'!A:A,0)),0))</f>
        <v/>
      </c>
      <c r="Z168" s="9" t="str">
        <f t="shared" si="9"/>
        <v/>
      </c>
      <c r="AA168" s="5" t="str">
        <f t="shared" si="7"/>
        <v/>
      </c>
      <c r="AB168" s="5" t="str">
        <f t="shared" si="8"/>
        <v/>
      </c>
      <c r="AC168" s="9"/>
      <c r="AD168" s="15" t="str">
        <f>IF($AD$1="  ",IFERROR(IF(AND(Y168="未推广",L168&gt;0),"加入P4P推广 ","")&amp;IF(AND(OR(W168="是",X168="是"),Y168=0),"优爆品加推广 ","")&amp;IF(AND(C168="N",L168&gt;0),"增加橱窗绑定 ","")&amp;IF(AND(OR(Z168&gt;$Z$1*4.5,AB168&gt;$AB$1*4.5),Y168&lt;&gt;0,Y168&gt;$AB$1*2,G168&gt;($G$1/$L$1)*1),"放弃P4P推广 ","")&amp;IF(AND(AB168&gt;$AB$1*1.2,AB168&lt;$AB$1*4.5,Y168&gt;0),"优化询盘成本 ","")&amp;IF(AND(Z168&gt;$Z$1*1.2,Z168&lt;$Z$1*4.5,Y168&gt;0),"优化商机成本 ","")&amp;IF(AND(Y168&lt;&gt;0,L168&gt;0,AB168&lt;$AB$1*1.2),"加大询盘获取 ","")&amp;IF(AND(Y168&lt;&gt;0,K168&gt;0,Z168&lt;$Z$1*1.2),"加大商机获取 ","")&amp;IF(AND(L168=0,C168="Y",G168&gt;($G$1/$L$1*1.5)),"解绑橱窗绑定 ",""),"请去左表粘贴源数据"),"")</f>
        <v/>
      </c>
      <c r="AE168" s="9"/>
      <c r="AF168" s="9"/>
      <c r="AG168" s="9"/>
      <c r="AH168" s="9"/>
      <c r="AI168" s="17"/>
      <c r="AJ168" s="17"/>
      <c r="AK168" s="17"/>
    </row>
    <row r="169" spans="1:37">
      <c r="A169" s="5" t="str">
        <f>IFERROR(HLOOKUP(A$2,'2.源数据-产品分析-全商品'!A$6:A$1000,ROW()-1,0),"")</f>
        <v/>
      </c>
      <c r="B169" s="5" t="str">
        <f>IFERROR(HLOOKUP(B$2,'2.源数据-产品分析-全商品'!B$6:B$1000,ROW()-1,0),"")</f>
        <v/>
      </c>
      <c r="C169" s="5" t="str">
        <f>CLEAN(IFERROR(HLOOKUP(C$2,'2.源数据-产品分析-全商品'!C$6:C$1000,ROW()-1,0),""))</f>
        <v/>
      </c>
      <c r="D169" s="5" t="str">
        <f>IFERROR(HLOOKUP(D$2,'2.源数据-产品分析-全商品'!D$6:D$1000,ROW()-1,0),"")</f>
        <v/>
      </c>
      <c r="E169" s="5" t="str">
        <f>IFERROR(HLOOKUP(E$2,'2.源数据-产品分析-全商品'!E$6:E$1000,ROW()-1,0),"")</f>
        <v/>
      </c>
      <c r="F169" s="5" t="str">
        <f>IFERROR(VALUE(HLOOKUP(F$2,'2.源数据-产品分析-全商品'!F$6:F$1000,ROW()-1,0)),"")</f>
        <v/>
      </c>
      <c r="G169" s="5" t="str">
        <f>IFERROR(VALUE(HLOOKUP(G$2,'2.源数据-产品分析-全商品'!G$6:G$1000,ROW()-1,0)),"")</f>
        <v/>
      </c>
      <c r="H169" s="5" t="str">
        <f>IFERROR(HLOOKUP(H$2,'2.源数据-产品分析-全商品'!H$6:H$1000,ROW()-1,0),"")</f>
        <v/>
      </c>
      <c r="I169" s="5" t="str">
        <f>IFERROR(VALUE(HLOOKUP(I$2,'2.源数据-产品分析-全商品'!I$6:I$1000,ROW()-1,0)),"")</f>
        <v/>
      </c>
      <c r="J169" s="60" t="str">
        <f>IFERROR(IF($J$2="","",INDEX('产品报告-整理'!G:G,MATCH(产品建议!A169,'产品报告-整理'!A:A,0))),"")</f>
        <v/>
      </c>
      <c r="K169" s="5" t="str">
        <f>IFERROR(IF($K$2="","",VALUE(INDEX('产品报告-整理'!E:E,MATCH(产品建议!A169,'产品报告-整理'!A:A,0)))),0)</f>
        <v/>
      </c>
      <c r="L169" s="5" t="str">
        <f>IFERROR(VALUE(HLOOKUP(L$2,'2.源数据-产品分析-全商品'!J$6:J$1000,ROW()-1,0)),"")</f>
        <v/>
      </c>
      <c r="M169" s="5" t="str">
        <f>IFERROR(VALUE(HLOOKUP(M$2,'2.源数据-产品分析-全商品'!K$6:K$1000,ROW()-1,0)),"")</f>
        <v/>
      </c>
      <c r="N169" s="5" t="str">
        <f>IFERROR(HLOOKUP(N$2,'2.源数据-产品分析-全商品'!L$6:L$1000,ROW()-1,0),"")</f>
        <v/>
      </c>
      <c r="O169" s="5" t="str">
        <f>IF($O$2='产品报告-整理'!$K$1,IFERROR(INDEX('产品报告-整理'!S:S,MATCH(产品建议!A169,'产品报告-整理'!L:L,0)),""),(IFERROR(VALUE(HLOOKUP(O$2,'2.源数据-产品分析-全商品'!M$6:M$1000,ROW()-1,0)),"")))</f>
        <v/>
      </c>
      <c r="P169" s="5" t="str">
        <f>IF($P$2='产品报告-整理'!$V$1,IFERROR(INDEX('产品报告-整理'!AD:AD,MATCH(产品建议!A169,'产品报告-整理'!W:W,0)),""),(IFERROR(VALUE(HLOOKUP(P$2,'2.源数据-产品分析-全商品'!N$6:N$1000,ROW()-1,0)),"")))</f>
        <v/>
      </c>
      <c r="Q169" s="5" t="str">
        <f>IF($Q$2='产品报告-整理'!$AG$1,IFERROR(INDEX('产品报告-整理'!AO:AO,MATCH(产品建议!A169,'产品报告-整理'!AH:AH,0)),""),(IFERROR(VALUE(HLOOKUP(Q$2,'2.源数据-产品分析-全商品'!O$6:O$1000,ROW()-1,0)),"")))</f>
        <v/>
      </c>
      <c r="R169" s="5" t="str">
        <f>IF($R$2='产品报告-整理'!$AR$1,IFERROR(INDEX('产品报告-整理'!AZ:AZ,MATCH(产品建议!A169,'产品报告-整理'!AS:AS,0)),""),(IFERROR(VALUE(HLOOKUP(R$2,'2.源数据-产品分析-全商品'!P$6:P$1000,ROW()-1,0)),"")))</f>
        <v/>
      </c>
      <c r="S169" s="5" t="str">
        <f>IF($S$2='产品报告-整理'!$BC$1,IFERROR(INDEX('产品报告-整理'!BK:BK,MATCH(产品建议!A169,'产品报告-整理'!BD:BD,0)),""),(IFERROR(VALUE(HLOOKUP(S$2,'2.源数据-产品分析-全商品'!Q$6:Q$1000,ROW()-1,0)),"")))</f>
        <v/>
      </c>
      <c r="T169" s="5" t="str">
        <f>IFERROR(HLOOKUP("产品负责人",'2.源数据-产品分析-全商品'!R$6:R$1000,ROW()-1,0),"")</f>
        <v/>
      </c>
      <c r="U169" s="5" t="str">
        <f>IFERROR(VALUE(HLOOKUP(U$2,'2.源数据-产品分析-全商品'!S$6:S$1000,ROW()-1,0)),"")</f>
        <v/>
      </c>
      <c r="V169" s="5" t="str">
        <f>IFERROR(VALUE(HLOOKUP(V$2,'2.源数据-产品分析-全商品'!T$6:T$1000,ROW()-1,0)),"")</f>
        <v/>
      </c>
      <c r="W169" s="5" t="str">
        <f>IF(OR($A$3=""),"",IF(OR($W$2="优爆品"),(IF(COUNTIF('2-2.源数据-产品分析-优品'!A:A,产品建议!A169)&gt;0,"是","")&amp;IF(COUNTIF('2-3.源数据-产品分析-爆品'!A:A,产品建议!A169)&gt;0,"是","")),IF(OR($W$2="P4P点击量"),((IFERROR(INDEX('产品报告-整理'!D:D,MATCH(产品建议!A169,'产品报告-整理'!A:A,0)),""))),((IF(COUNTIF('2-2.源数据-产品分析-优品'!A:A,产品建议!A169)&gt;0,"是",""))))))</f>
        <v/>
      </c>
      <c r="X169" s="5" t="str">
        <f>IF(OR($A$3=""),"",IF(OR($W$2="优爆品"),((IFERROR(INDEX('产品报告-整理'!D:D,MATCH(产品建议!A169,'产品报告-整理'!A:A,0)),"")&amp;" → "&amp;(IFERROR(TEXT(INDEX('产品报告-整理'!D:D,MATCH(产品建议!A169,'产品报告-整理'!A:A,0))/G169,"0%"),"")))),IF(OR($W$2="P4P点击量"),((IF($W$2="P4P点击量",IFERROR(TEXT(W169/G169,"0%"),"")))),(((IF(COUNTIF('2-3.源数据-产品分析-爆品'!A:A,产品建议!A169)&gt;0,"是","")))))))</f>
        <v/>
      </c>
      <c r="Y169" s="9" t="str">
        <f>IF(AND($Y$2="直通车总消费",'产品报告-整理'!$BN$1="推荐广告"),IFERROR(INDEX('产品报告-整理'!H:H,MATCH(产品建议!A169,'产品报告-整理'!A:A,0)),0)+IFERROR(INDEX('产品报告-整理'!BV:BV,MATCH(产品建议!A169,'产品报告-整理'!BO:BO,0)),0),IFERROR(INDEX('产品报告-整理'!H:H,MATCH(产品建议!A169,'产品报告-整理'!A:A,0)),0))</f>
        <v/>
      </c>
      <c r="Z169" s="9" t="str">
        <f t="shared" si="9"/>
        <v/>
      </c>
      <c r="AA169" s="5" t="str">
        <f t="shared" si="7"/>
        <v/>
      </c>
      <c r="AB169" s="5" t="str">
        <f t="shared" si="8"/>
        <v/>
      </c>
      <c r="AC169" s="9"/>
      <c r="AD169" s="15" t="str">
        <f>IF($AD$1="  ",IFERROR(IF(AND(Y169="未推广",L169&gt;0),"加入P4P推广 ","")&amp;IF(AND(OR(W169="是",X169="是"),Y169=0),"优爆品加推广 ","")&amp;IF(AND(C169="N",L169&gt;0),"增加橱窗绑定 ","")&amp;IF(AND(OR(Z169&gt;$Z$1*4.5,AB169&gt;$AB$1*4.5),Y169&lt;&gt;0,Y169&gt;$AB$1*2,G169&gt;($G$1/$L$1)*1),"放弃P4P推广 ","")&amp;IF(AND(AB169&gt;$AB$1*1.2,AB169&lt;$AB$1*4.5,Y169&gt;0),"优化询盘成本 ","")&amp;IF(AND(Z169&gt;$Z$1*1.2,Z169&lt;$Z$1*4.5,Y169&gt;0),"优化商机成本 ","")&amp;IF(AND(Y169&lt;&gt;0,L169&gt;0,AB169&lt;$AB$1*1.2),"加大询盘获取 ","")&amp;IF(AND(Y169&lt;&gt;0,K169&gt;0,Z169&lt;$Z$1*1.2),"加大商机获取 ","")&amp;IF(AND(L169=0,C169="Y",G169&gt;($G$1/$L$1*1.5)),"解绑橱窗绑定 ",""),"请去左表粘贴源数据"),"")</f>
        <v/>
      </c>
      <c r="AE169" s="9"/>
      <c r="AF169" s="9"/>
      <c r="AG169" s="9"/>
      <c r="AH169" s="9"/>
      <c r="AI169" s="17"/>
      <c r="AJ169" s="17"/>
      <c r="AK169" s="17"/>
    </row>
    <row r="170" spans="1:37">
      <c r="A170" s="5" t="str">
        <f>IFERROR(HLOOKUP(A$2,'2.源数据-产品分析-全商品'!A$6:A$1000,ROW()-1,0),"")</f>
        <v/>
      </c>
      <c r="B170" s="5" t="str">
        <f>IFERROR(HLOOKUP(B$2,'2.源数据-产品分析-全商品'!B$6:B$1000,ROW()-1,0),"")</f>
        <v/>
      </c>
      <c r="C170" s="5" t="str">
        <f>CLEAN(IFERROR(HLOOKUP(C$2,'2.源数据-产品分析-全商品'!C$6:C$1000,ROW()-1,0),""))</f>
        <v/>
      </c>
      <c r="D170" s="5" t="str">
        <f>IFERROR(HLOOKUP(D$2,'2.源数据-产品分析-全商品'!D$6:D$1000,ROW()-1,0),"")</f>
        <v/>
      </c>
      <c r="E170" s="5" t="str">
        <f>IFERROR(HLOOKUP(E$2,'2.源数据-产品分析-全商品'!E$6:E$1000,ROW()-1,0),"")</f>
        <v/>
      </c>
      <c r="F170" s="5" t="str">
        <f>IFERROR(VALUE(HLOOKUP(F$2,'2.源数据-产品分析-全商品'!F$6:F$1000,ROW()-1,0)),"")</f>
        <v/>
      </c>
      <c r="G170" s="5" t="str">
        <f>IFERROR(VALUE(HLOOKUP(G$2,'2.源数据-产品分析-全商品'!G$6:G$1000,ROW()-1,0)),"")</f>
        <v/>
      </c>
      <c r="H170" s="5" t="str">
        <f>IFERROR(HLOOKUP(H$2,'2.源数据-产品分析-全商品'!H$6:H$1000,ROW()-1,0),"")</f>
        <v/>
      </c>
      <c r="I170" s="5" t="str">
        <f>IFERROR(VALUE(HLOOKUP(I$2,'2.源数据-产品分析-全商品'!I$6:I$1000,ROW()-1,0)),"")</f>
        <v/>
      </c>
      <c r="J170" s="60" t="str">
        <f>IFERROR(IF($J$2="","",INDEX('产品报告-整理'!G:G,MATCH(产品建议!A170,'产品报告-整理'!A:A,0))),"")</f>
        <v/>
      </c>
      <c r="K170" s="5" t="str">
        <f>IFERROR(IF($K$2="","",VALUE(INDEX('产品报告-整理'!E:E,MATCH(产品建议!A170,'产品报告-整理'!A:A,0)))),0)</f>
        <v/>
      </c>
      <c r="L170" s="5" t="str">
        <f>IFERROR(VALUE(HLOOKUP(L$2,'2.源数据-产品分析-全商品'!J$6:J$1000,ROW()-1,0)),"")</f>
        <v/>
      </c>
      <c r="M170" s="5" t="str">
        <f>IFERROR(VALUE(HLOOKUP(M$2,'2.源数据-产品分析-全商品'!K$6:K$1000,ROW()-1,0)),"")</f>
        <v/>
      </c>
      <c r="N170" s="5" t="str">
        <f>IFERROR(HLOOKUP(N$2,'2.源数据-产品分析-全商品'!L$6:L$1000,ROW()-1,0),"")</f>
        <v/>
      </c>
      <c r="O170" s="5" t="str">
        <f>IF($O$2='产品报告-整理'!$K$1,IFERROR(INDEX('产品报告-整理'!S:S,MATCH(产品建议!A170,'产品报告-整理'!L:L,0)),""),(IFERROR(VALUE(HLOOKUP(O$2,'2.源数据-产品分析-全商品'!M$6:M$1000,ROW()-1,0)),"")))</f>
        <v/>
      </c>
      <c r="P170" s="5" t="str">
        <f>IF($P$2='产品报告-整理'!$V$1,IFERROR(INDEX('产品报告-整理'!AD:AD,MATCH(产品建议!A170,'产品报告-整理'!W:W,0)),""),(IFERROR(VALUE(HLOOKUP(P$2,'2.源数据-产品分析-全商品'!N$6:N$1000,ROW()-1,0)),"")))</f>
        <v/>
      </c>
      <c r="Q170" s="5" t="str">
        <f>IF($Q$2='产品报告-整理'!$AG$1,IFERROR(INDEX('产品报告-整理'!AO:AO,MATCH(产品建议!A170,'产品报告-整理'!AH:AH,0)),""),(IFERROR(VALUE(HLOOKUP(Q$2,'2.源数据-产品分析-全商品'!O$6:O$1000,ROW()-1,0)),"")))</f>
        <v/>
      </c>
      <c r="R170" s="5" t="str">
        <f>IF($R$2='产品报告-整理'!$AR$1,IFERROR(INDEX('产品报告-整理'!AZ:AZ,MATCH(产品建议!A170,'产品报告-整理'!AS:AS,0)),""),(IFERROR(VALUE(HLOOKUP(R$2,'2.源数据-产品分析-全商品'!P$6:P$1000,ROW()-1,0)),"")))</f>
        <v/>
      </c>
      <c r="S170" s="5" t="str">
        <f>IF($S$2='产品报告-整理'!$BC$1,IFERROR(INDEX('产品报告-整理'!BK:BK,MATCH(产品建议!A170,'产品报告-整理'!BD:BD,0)),""),(IFERROR(VALUE(HLOOKUP(S$2,'2.源数据-产品分析-全商品'!Q$6:Q$1000,ROW()-1,0)),"")))</f>
        <v/>
      </c>
      <c r="T170" s="5" t="str">
        <f>IFERROR(HLOOKUP("产品负责人",'2.源数据-产品分析-全商品'!R$6:R$1000,ROW()-1,0),"")</f>
        <v/>
      </c>
      <c r="U170" s="5" t="str">
        <f>IFERROR(VALUE(HLOOKUP(U$2,'2.源数据-产品分析-全商品'!S$6:S$1000,ROW()-1,0)),"")</f>
        <v/>
      </c>
      <c r="V170" s="5" t="str">
        <f>IFERROR(VALUE(HLOOKUP(V$2,'2.源数据-产品分析-全商品'!T$6:T$1000,ROW()-1,0)),"")</f>
        <v/>
      </c>
      <c r="W170" s="5" t="str">
        <f>IF(OR($A$3=""),"",IF(OR($W$2="优爆品"),(IF(COUNTIF('2-2.源数据-产品分析-优品'!A:A,产品建议!A170)&gt;0,"是","")&amp;IF(COUNTIF('2-3.源数据-产品分析-爆品'!A:A,产品建议!A170)&gt;0,"是","")),IF(OR($W$2="P4P点击量"),((IFERROR(INDEX('产品报告-整理'!D:D,MATCH(产品建议!A170,'产品报告-整理'!A:A,0)),""))),((IF(COUNTIF('2-2.源数据-产品分析-优品'!A:A,产品建议!A170)&gt;0,"是",""))))))</f>
        <v/>
      </c>
      <c r="X170" s="5" t="str">
        <f>IF(OR($A$3=""),"",IF(OR($W$2="优爆品"),((IFERROR(INDEX('产品报告-整理'!D:D,MATCH(产品建议!A170,'产品报告-整理'!A:A,0)),"")&amp;" → "&amp;(IFERROR(TEXT(INDEX('产品报告-整理'!D:D,MATCH(产品建议!A170,'产品报告-整理'!A:A,0))/G170,"0%"),"")))),IF(OR($W$2="P4P点击量"),((IF($W$2="P4P点击量",IFERROR(TEXT(W170/G170,"0%"),"")))),(((IF(COUNTIF('2-3.源数据-产品分析-爆品'!A:A,产品建议!A170)&gt;0,"是","")))))))</f>
        <v/>
      </c>
      <c r="Y170" s="9" t="str">
        <f>IF(AND($Y$2="直通车总消费",'产品报告-整理'!$BN$1="推荐广告"),IFERROR(INDEX('产品报告-整理'!H:H,MATCH(产品建议!A170,'产品报告-整理'!A:A,0)),0)+IFERROR(INDEX('产品报告-整理'!BV:BV,MATCH(产品建议!A170,'产品报告-整理'!BO:BO,0)),0),IFERROR(INDEX('产品报告-整理'!H:H,MATCH(产品建议!A170,'产品报告-整理'!A:A,0)),0))</f>
        <v/>
      </c>
      <c r="Z170" s="9" t="str">
        <f t="shared" si="9"/>
        <v/>
      </c>
      <c r="AA170" s="5" t="str">
        <f t="shared" si="7"/>
        <v/>
      </c>
      <c r="AB170" s="5" t="str">
        <f t="shared" si="8"/>
        <v/>
      </c>
      <c r="AC170" s="9"/>
      <c r="AD170" s="15" t="str">
        <f>IF($AD$1="  ",IFERROR(IF(AND(Y170="未推广",L170&gt;0),"加入P4P推广 ","")&amp;IF(AND(OR(W170="是",X170="是"),Y170=0),"优爆品加推广 ","")&amp;IF(AND(C170="N",L170&gt;0),"增加橱窗绑定 ","")&amp;IF(AND(OR(Z170&gt;$Z$1*4.5,AB170&gt;$AB$1*4.5),Y170&lt;&gt;0,Y170&gt;$AB$1*2,G170&gt;($G$1/$L$1)*1),"放弃P4P推广 ","")&amp;IF(AND(AB170&gt;$AB$1*1.2,AB170&lt;$AB$1*4.5,Y170&gt;0),"优化询盘成本 ","")&amp;IF(AND(Z170&gt;$Z$1*1.2,Z170&lt;$Z$1*4.5,Y170&gt;0),"优化商机成本 ","")&amp;IF(AND(Y170&lt;&gt;0,L170&gt;0,AB170&lt;$AB$1*1.2),"加大询盘获取 ","")&amp;IF(AND(Y170&lt;&gt;0,K170&gt;0,Z170&lt;$Z$1*1.2),"加大商机获取 ","")&amp;IF(AND(L170=0,C170="Y",G170&gt;($G$1/$L$1*1.5)),"解绑橱窗绑定 ",""),"请去左表粘贴源数据"),"")</f>
        <v/>
      </c>
      <c r="AE170" s="9"/>
      <c r="AF170" s="9"/>
      <c r="AG170" s="9"/>
      <c r="AH170" s="9"/>
      <c r="AI170" s="17"/>
      <c r="AJ170" s="17"/>
      <c r="AK170" s="17"/>
    </row>
    <row r="171" spans="1:37">
      <c r="A171" s="5" t="str">
        <f>IFERROR(HLOOKUP(A$2,'2.源数据-产品分析-全商品'!A$6:A$1000,ROW()-1,0),"")</f>
        <v/>
      </c>
      <c r="B171" s="5" t="str">
        <f>IFERROR(HLOOKUP(B$2,'2.源数据-产品分析-全商品'!B$6:B$1000,ROW()-1,0),"")</f>
        <v/>
      </c>
      <c r="C171" s="5" t="str">
        <f>CLEAN(IFERROR(HLOOKUP(C$2,'2.源数据-产品分析-全商品'!C$6:C$1000,ROW()-1,0),""))</f>
        <v/>
      </c>
      <c r="D171" s="5" t="str">
        <f>IFERROR(HLOOKUP(D$2,'2.源数据-产品分析-全商品'!D$6:D$1000,ROW()-1,0),"")</f>
        <v/>
      </c>
      <c r="E171" s="5" t="str">
        <f>IFERROR(HLOOKUP(E$2,'2.源数据-产品分析-全商品'!E$6:E$1000,ROW()-1,0),"")</f>
        <v/>
      </c>
      <c r="F171" s="5" t="str">
        <f>IFERROR(VALUE(HLOOKUP(F$2,'2.源数据-产品分析-全商品'!F$6:F$1000,ROW()-1,0)),"")</f>
        <v/>
      </c>
      <c r="G171" s="5" t="str">
        <f>IFERROR(VALUE(HLOOKUP(G$2,'2.源数据-产品分析-全商品'!G$6:G$1000,ROW()-1,0)),"")</f>
        <v/>
      </c>
      <c r="H171" s="5" t="str">
        <f>IFERROR(HLOOKUP(H$2,'2.源数据-产品分析-全商品'!H$6:H$1000,ROW()-1,0),"")</f>
        <v/>
      </c>
      <c r="I171" s="5" t="str">
        <f>IFERROR(VALUE(HLOOKUP(I$2,'2.源数据-产品分析-全商品'!I$6:I$1000,ROW()-1,0)),"")</f>
        <v/>
      </c>
      <c r="J171" s="60" t="str">
        <f>IFERROR(IF($J$2="","",INDEX('产品报告-整理'!G:G,MATCH(产品建议!A171,'产品报告-整理'!A:A,0))),"")</f>
        <v/>
      </c>
      <c r="K171" s="5" t="str">
        <f>IFERROR(IF($K$2="","",VALUE(INDEX('产品报告-整理'!E:E,MATCH(产品建议!A171,'产品报告-整理'!A:A,0)))),0)</f>
        <v/>
      </c>
      <c r="L171" s="5" t="str">
        <f>IFERROR(VALUE(HLOOKUP(L$2,'2.源数据-产品分析-全商品'!J$6:J$1000,ROW()-1,0)),"")</f>
        <v/>
      </c>
      <c r="M171" s="5" t="str">
        <f>IFERROR(VALUE(HLOOKUP(M$2,'2.源数据-产品分析-全商品'!K$6:K$1000,ROW()-1,0)),"")</f>
        <v/>
      </c>
      <c r="N171" s="5" t="str">
        <f>IFERROR(HLOOKUP(N$2,'2.源数据-产品分析-全商品'!L$6:L$1000,ROW()-1,0),"")</f>
        <v/>
      </c>
      <c r="O171" s="5" t="str">
        <f>IF($O$2='产品报告-整理'!$K$1,IFERROR(INDEX('产品报告-整理'!S:S,MATCH(产品建议!A171,'产品报告-整理'!L:L,0)),""),(IFERROR(VALUE(HLOOKUP(O$2,'2.源数据-产品分析-全商品'!M$6:M$1000,ROW()-1,0)),"")))</f>
        <v/>
      </c>
      <c r="P171" s="5" t="str">
        <f>IF($P$2='产品报告-整理'!$V$1,IFERROR(INDEX('产品报告-整理'!AD:AD,MATCH(产品建议!A171,'产品报告-整理'!W:W,0)),""),(IFERROR(VALUE(HLOOKUP(P$2,'2.源数据-产品分析-全商品'!N$6:N$1000,ROW()-1,0)),"")))</f>
        <v/>
      </c>
      <c r="Q171" s="5" t="str">
        <f>IF($Q$2='产品报告-整理'!$AG$1,IFERROR(INDEX('产品报告-整理'!AO:AO,MATCH(产品建议!A171,'产品报告-整理'!AH:AH,0)),""),(IFERROR(VALUE(HLOOKUP(Q$2,'2.源数据-产品分析-全商品'!O$6:O$1000,ROW()-1,0)),"")))</f>
        <v/>
      </c>
      <c r="R171" s="5" t="str">
        <f>IF($R$2='产品报告-整理'!$AR$1,IFERROR(INDEX('产品报告-整理'!AZ:AZ,MATCH(产品建议!A171,'产品报告-整理'!AS:AS,0)),""),(IFERROR(VALUE(HLOOKUP(R$2,'2.源数据-产品分析-全商品'!P$6:P$1000,ROW()-1,0)),"")))</f>
        <v/>
      </c>
      <c r="S171" s="5" t="str">
        <f>IF($S$2='产品报告-整理'!$BC$1,IFERROR(INDEX('产品报告-整理'!BK:BK,MATCH(产品建议!A171,'产品报告-整理'!BD:BD,0)),""),(IFERROR(VALUE(HLOOKUP(S$2,'2.源数据-产品分析-全商品'!Q$6:Q$1000,ROW()-1,0)),"")))</f>
        <v/>
      </c>
      <c r="T171" s="5" t="str">
        <f>IFERROR(HLOOKUP("产品负责人",'2.源数据-产品分析-全商品'!R$6:R$1000,ROW()-1,0),"")</f>
        <v/>
      </c>
      <c r="U171" s="5" t="str">
        <f>IFERROR(VALUE(HLOOKUP(U$2,'2.源数据-产品分析-全商品'!S$6:S$1000,ROW()-1,0)),"")</f>
        <v/>
      </c>
      <c r="V171" s="5" t="str">
        <f>IFERROR(VALUE(HLOOKUP(V$2,'2.源数据-产品分析-全商品'!T$6:T$1000,ROW()-1,0)),"")</f>
        <v/>
      </c>
      <c r="W171" s="5" t="str">
        <f>IF(OR($A$3=""),"",IF(OR($W$2="优爆品"),(IF(COUNTIF('2-2.源数据-产品分析-优品'!A:A,产品建议!A171)&gt;0,"是","")&amp;IF(COUNTIF('2-3.源数据-产品分析-爆品'!A:A,产品建议!A171)&gt;0,"是","")),IF(OR($W$2="P4P点击量"),((IFERROR(INDEX('产品报告-整理'!D:D,MATCH(产品建议!A171,'产品报告-整理'!A:A,0)),""))),((IF(COUNTIF('2-2.源数据-产品分析-优品'!A:A,产品建议!A171)&gt;0,"是",""))))))</f>
        <v/>
      </c>
      <c r="X171" s="5" t="str">
        <f>IF(OR($A$3=""),"",IF(OR($W$2="优爆品"),((IFERROR(INDEX('产品报告-整理'!D:D,MATCH(产品建议!A171,'产品报告-整理'!A:A,0)),"")&amp;" → "&amp;(IFERROR(TEXT(INDEX('产品报告-整理'!D:D,MATCH(产品建议!A171,'产品报告-整理'!A:A,0))/G171,"0%"),"")))),IF(OR($W$2="P4P点击量"),((IF($W$2="P4P点击量",IFERROR(TEXT(W171/G171,"0%"),"")))),(((IF(COUNTIF('2-3.源数据-产品分析-爆品'!A:A,产品建议!A171)&gt;0,"是","")))))))</f>
        <v/>
      </c>
      <c r="Y171" s="9" t="str">
        <f>IF(AND($Y$2="直通车总消费",'产品报告-整理'!$BN$1="推荐广告"),IFERROR(INDEX('产品报告-整理'!H:H,MATCH(产品建议!A171,'产品报告-整理'!A:A,0)),0)+IFERROR(INDEX('产品报告-整理'!BV:BV,MATCH(产品建议!A171,'产品报告-整理'!BO:BO,0)),0),IFERROR(INDEX('产品报告-整理'!H:H,MATCH(产品建议!A171,'产品报告-整理'!A:A,0)),0))</f>
        <v/>
      </c>
      <c r="Z171" s="9" t="str">
        <f t="shared" si="9"/>
        <v/>
      </c>
      <c r="AA171" s="5" t="str">
        <f t="shared" si="7"/>
        <v/>
      </c>
      <c r="AB171" s="5" t="str">
        <f t="shared" si="8"/>
        <v/>
      </c>
      <c r="AC171" s="9"/>
      <c r="AD171" s="15" t="str">
        <f>IF($AD$1="  ",IFERROR(IF(AND(Y171="未推广",L171&gt;0),"加入P4P推广 ","")&amp;IF(AND(OR(W171="是",X171="是"),Y171=0),"优爆品加推广 ","")&amp;IF(AND(C171="N",L171&gt;0),"增加橱窗绑定 ","")&amp;IF(AND(OR(Z171&gt;$Z$1*4.5,AB171&gt;$AB$1*4.5),Y171&lt;&gt;0,Y171&gt;$AB$1*2,G171&gt;($G$1/$L$1)*1),"放弃P4P推广 ","")&amp;IF(AND(AB171&gt;$AB$1*1.2,AB171&lt;$AB$1*4.5,Y171&gt;0),"优化询盘成本 ","")&amp;IF(AND(Z171&gt;$Z$1*1.2,Z171&lt;$Z$1*4.5,Y171&gt;0),"优化商机成本 ","")&amp;IF(AND(Y171&lt;&gt;0,L171&gt;0,AB171&lt;$AB$1*1.2),"加大询盘获取 ","")&amp;IF(AND(Y171&lt;&gt;0,K171&gt;0,Z171&lt;$Z$1*1.2),"加大商机获取 ","")&amp;IF(AND(L171=0,C171="Y",G171&gt;($G$1/$L$1*1.5)),"解绑橱窗绑定 ",""),"请去左表粘贴源数据"),"")</f>
        <v/>
      </c>
      <c r="AE171" s="9"/>
      <c r="AF171" s="9"/>
      <c r="AG171" s="9"/>
      <c r="AH171" s="9"/>
      <c r="AI171" s="17"/>
      <c r="AJ171" s="17"/>
      <c r="AK171" s="17"/>
    </row>
    <row r="172" spans="1:37">
      <c r="A172" s="5" t="str">
        <f>IFERROR(HLOOKUP(A$2,'2.源数据-产品分析-全商品'!A$6:A$1000,ROW()-1,0),"")</f>
        <v/>
      </c>
      <c r="B172" s="5" t="str">
        <f>IFERROR(HLOOKUP(B$2,'2.源数据-产品分析-全商品'!B$6:B$1000,ROW()-1,0),"")</f>
        <v/>
      </c>
      <c r="C172" s="5" t="str">
        <f>CLEAN(IFERROR(HLOOKUP(C$2,'2.源数据-产品分析-全商品'!C$6:C$1000,ROW()-1,0),""))</f>
        <v/>
      </c>
      <c r="D172" s="5" t="str">
        <f>IFERROR(HLOOKUP(D$2,'2.源数据-产品分析-全商品'!D$6:D$1000,ROW()-1,0),"")</f>
        <v/>
      </c>
      <c r="E172" s="5" t="str">
        <f>IFERROR(HLOOKUP(E$2,'2.源数据-产品分析-全商品'!E$6:E$1000,ROW()-1,0),"")</f>
        <v/>
      </c>
      <c r="F172" s="5" t="str">
        <f>IFERROR(VALUE(HLOOKUP(F$2,'2.源数据-产品分析-全商品'!F$6:F$1000,ROW()-1,0)),"")</f>
        <v/>
      </c>
      <c r="G172" s="5" t="str">
        <f>IFERROR(VALUE(HLOOKUP(G$2,'2.源数据-产品分析-全商品'!G$6:G$1000,ROW()-1,0)),"")</f>
        <v/>
      </c>
      <c r="H172" s="5" t="str">
        <f>IFERROR(HLOOKUP(H$2,'2.源数据-产品分析-全商品'!H$6:H$1000,ROW()-1,0),"")</f>
        <v/>
      </c>
      <c r="I172" s="5" t="str">
        <f>IFERROR(VALUE(HLOOKUP(I$2,'2.源数据-产品分析-全商品'!I$6:I$1000,ROW()-1,0)),"")</f>
        <v/>
      </c>
      <c r="J172" s="60" t="str">
        <f>IFERROR(IF($J$2="","",INDEX('产品报告-整理'!G:G,MATCH(产品建议!A172,'产品报告-整理'!A:A,0))),"")</f>
        <v/>
      </c>
      <c r="K172" s="5" t="str">
        <f>IFERROR(IF($K$2="","",VALUE(INDEX('产品报告-整理'!E:E,MATCH(产品建议!A172,'产品报告-整理'!A:A,0)))),0)</f>
        <v/>
      </c>
      <c r="L172" s="5" t="str">
        <f>IFERROR(VALUE(HLOOKUP(L$2,'2.源数据-产品分析-全商品'!J$6:J$1000,ROW()-1,0)),"")</f>
        <v/>
      </c>
      <c r="M172" s="5" t="str">
        <f>IFERROR(VALUE(HLOOKUP(M$2,'2.源数据-产品分析-全商品'!K$6:K$1000,ROW()-1,0)),"")</f>
        <v/>
      </c>
      <c r="N172" s="5" t="str">
        <f>IFERROR(HLOOKUP(N$2,'2.源数据-产品分析-全商品'!L$6:L$1000,ROW()-1,0),"")</f>
        <v/>
      </c>
      <c r="O172" s="5" t="str">
        <f>IF($O$2='产品报告-整理'!$K$1,IFERROR(INDEX('产品报告-整理'!S:S,MATCH(产品建议!A172,'产品报告-整理'!L:L,0)),""),(IFERROR(VALUE(HLOOKUP(O$2,'2.源数据-产品分析-全商品'!M$6:M$1000,ROW()-1,0)),"")))</f>
        <v/>
      </c>
      <c r="P172" s="5" t="str">
        <f>IF($P$2='产品报告-整理'!$V$1,IFERROR(INDEX('产品报告-整理'!AD:AD,MATCH(产品建议!A172,'产品报告-整理'!W:W,0)),""),(IFERROR(VALUE(HLOOKUP(P$2,'2.源数据-产品分析-全商品'!N$6:N$1000,ROW()-1,0)),"")))</f>
        <v/>
      </c>
      <c r="Q172" s="5" t="str">
        <f>IF($Q$2='产品报告-整理'!$AG$1,IFERROR(INDEX('产品报告-整理'!AO:AO,MATCH(产品建议!A172,'产品报告-整理'!AH:AH,0)),""),(IFERROR(VALUE(HLOOKUP(Q$2,'2.源数据-产品分析-全商品'!O$6:O$1000,ROW()-1,0)),"")))</f>
        <v/>
      </c>
      <c r="R172" s="5" t="str">
        <f>IF($R$2='产品报告-整理'!$AR$1,IFERROR(INDEX('产品报告-整理'!AZ:AZ,MATCH(产品建议!A172,'产品报告-整理'!AS:AS,0)),""),(IFERROR(VALUE(HLOOKUP(R$2,'2.源数据-产品分析-全商品'!P$6:P$1000,ROW()-1,0)),"")))</f>
        <v/>
      </c>
      <c r="S172" s="5" t="str">
        <f>IF($S$2='产品报告-整理'!$BC$1,IFERROR(INDEX('产品报告-整理'!BK:BK,MATCH(产品建议!A172,'产品报告-整理'!BD:BD,0)),""),(IFERROR(VALUE(HLOOKUP(S$2,'2.源数据-产品分析-全商品'!Q$6:Q$1000,ROW()-1,0)),"")))</f>
        <v/>
      </c>
      <c r="T172" s="5" t="str">
        <f>IFERROR(HLOOKUP("产品负责人",'2.源数据-产品分析-全商品'!R$6:R$1000,ROW()-1,0),"")</f>
        <v/>
      </c>
      <c r="U172" s="5" t="str">
        <f>IFERROR(VALUE(HLOOKUP(U$2,'2.源数据-产品分析-全商品'!S$6:S$1000,ROW()-1,0)),"")</f>
        <v/>
      </c>
      <c r="V172" s="5" t="str">
        <f>IFERROR(VALUE(HLOOKUP(V$2,'2.源数据-产品分析-全商品'!T$6:T$1000,ROW()-1,0)),"")</f>
        <v/>
      </c>
      <c r="W172" s="5" t="str">
        <f>IF(OR($A$3=""),"",IF(OR($W$2="优爆品"),(IF(COUNTIF('2-2.源数据-产品分析-优品'!A:A,产品建议!A172)&gt;0,"是","")&amp;IF(COUNTIF('2-3.源数据-产品分析-爆品'!A:A,产品建议!A172)&gt;0,"是","")),IF(OR($W$2="P4P点击量"),((IFERROR(INDEX('产品报告-整理'!D:D,MATCH(产品建议!A172,'产品报告-整理'!A:A,0)),""))),((IF(COUNTIF('2-2.源数据-产品分析-优品'!A:A,产品建议!A172)&gt;0,"是",""))))))</f>
        <v/>
      </c>
      <c r="X172" s="5" t="str">
        <f>IF(OR($A$3=""),"",IF(OR($W$2="优爆品"),((IFERROR(INDEX('产品报告-整理'!D:D,MATCH(产品建议!A172,'产品报告-整理'!A:A,0)),"")&amp;" → "&amp;(IFERROR(TEXT(INDEX('产品报告-整理'!D:D,MATCH(产品建议!A172,'产品报告-整理'!A:A,0))/G172,"0%"),"")))),IF(OR($W$2="P4P点击量"),((IF($W$2="P4P点击量",IFERROR(TEXT(W172/G172,"0%"),"")))),(((IF(COUNTIF('2-3.源数据-产品分析-爆品'!A:A,产品建议!A172)&gt;0,"是","")))))))</f>
        <v/>
      </c>
      <c r="Y172" s="9" t="str">
        <f>IF(AND($Y$2="直通车总消费",'产品报告-整理'!$BN$1="推荐广告"),IFERROR(INDEX('产品报告-整理'!H:H,MATCH(产品建议!A172,'产品报告-整理'!A:A,0)),0)+IFERROR(INDEX('产品报告-整理'!BV:BV,MATCH(产品建议!A172,'产品报告-整理'!BO:BO,0)),0),IFERROR(INDEX('产品报告-整理'!H:H,MATCH(产品建议!A172,'产品报告-整理'!A:A,0)),0))</f>
        <v/>
      </c>
      <c r="Z172" s="9" t="str">
        <f t="shared" si="9"/>
        <v/>
      </c>
      <c r="AA172" s="5" t="str">
        <f t="shared" si="7"/>
        <v/>
      </c>
      <c r="AB172" s="5" t="str">
        <f t="shared" si="8"/>
        <v/>
      </c>
      <c r="AC172" s="9"/>
      <c r="AD172" s="15" t="str">
        <f>IF($AD$1="  ",IFERROR(IF(AND(Y172="未推广",L172&gt;0),"加入P4P推广 ","")&amp;IF(AND(OR(W172="是",X172="是"),Y172=0),"优爆品加推广 ","")&amp;IF(AND(C172="N",L172&gt;0),"增加橱窗绑定 ","")&amp;IF(AND(OR(Z172&gt;$Z$1*4.5,AB172&gt;$AB$1*4.5),Y172&lt;&gt;0,Y172&gt;$AB$1*2,G172&gt;($G$1/$L$1)*1),"放弃P4P推广 ","")&amp;IF(AND(AB172&gt;$AB$1*1.2,AB172&lt;$AB$1*4.5,Y172&gt;0),"优化询盘成本 ","")&amp;IF(AND(Z172&gt;$Z$1*1.2,Z172&lt;$Z$1*4.5,Y172&gt;0),"优化商机成本 ","")&amp;IF(AND(Y172&lt;&gt;0,L172&gt;0,AB172&lt;$AB$1*1.2),"加大询盘获取 ","")&amp;IF(AND(Y172&lt;&gt;0,K172&gt;0,Z172&lt;$Z$1*1.2),"加大商机获取 ","")&amp;IF(AND(L172=0,C172="Y",G172&gt;($G$1/$L$1*1.5)),"解绑橱窗绑定 ",""),"请去左表粘贴源数据"),"")</f>
        <v/>
      </c>
      <c r="AE172" s="9"/>
      <c r="AF172" s="9"/>
      <c r="AG172" s="9"/>
      <c r="AH172" s="9"/>
      <c r="AI172" s="17"/>
      <c r="AJ172" s="17"/>
      <c r="AK172" s="17"/>
    </row>
    <row r="173" spans="1:37">
      <c r="A173" s="5" t="str">
        <f>IFERROR(HLOOKUP(A$2,'2.源数据-产品分析-全商品'!A$6:A$1000,ROW()-1,0),"")</f>
        <v/>
      </c>
      <c r="B173" s="5" t="str">
        <f>IFERROR(HLOOKUP(B$2,'2.源数据-产品分析-全商品'!B$6:B$1000,ROW()-1,0),"")</f>
        <v/>
      </c>
      <c r="C173" s="5" t="str">
        <f>CLEAN(IFERROR(HLOOKUP(C$2,'2.源数据-产品分析-全商品'!C$6:C$1000,ROW()-1,0),""))</f>
        <v/>
      </c>
      <c r="D173" s="5" t="str">
        <f>IFERROR(HLOOKUP(D$2,'2.源数据-产品分析-全商品'!D$6:D$1000,ROW()-1,0),"")</f>
        <v/>
      </c>
      <c r="E173" s="5" t="str">
        <f>IFERROR(HLOOKUP(E$2,'2.源数据-产品分析-全商品'!E$6:E$1000,ROW()-1,0),"")</f>
        <v/>
      </c>
      <c r="F173" s="5" t="str">
        <f>IFERROR(VALUE(HLOOKUP(F$2,'2.源数据-产品分析-全商品'!F$6:F$1000,ROW()-1,0)),"")</f>
        <v/>
      </c>
      <c r="G173" s="5" t="str">
        <f>IFERROR(VALUE(HLOOKUP(G$2,'2.源数据-产品分析-全商品'!G$6:G$1000,ROW()-1,0)),"")</f>
        <v/>
      </c>
      <c r="H173" s="5" t="str">
        <f>IFERROR(HLOOKUP(H$2,'2.源数据-产品分析-全商品'!H$6:H$1000,ROW()-1,0),"")</f>
        <v/>
      </c>
      <c r="I173" s="5" t="str">
        <f>IFERROR(VALUE(HLOOKUP(I$2,'2.源数据-产品分析-全商品'!I$6:I$1000,ROW()-1,0)),"")</f>
        <v/>
      </c>
      <c r="J173" s="60" t="str">
        <f>IFERROR(IF($J$2="","",INDEX('产品报告-整理'!G:G,MATCH(产品建议!A173,'产品报告-整理'!A:A,0))),"")</f>
        <v/>
      </c>
      <c r="K173" s="5" t="str">
        <f>IFERROR(IF($K$2="","",VALUE(INDEX('产品报告-整理'!E:E,MATCH(产品建议!A173,'产品报告-整理'!A:A,0)))),0)</f>
        <v/>
      </c>
      <c r="L173" s="5" t="str">
        <f>IFERROR(VALUE(HLOOKUP(L$2,'2.源数据-产品分析-全商品'!J$6:J$1000,ROW()-1,0)),"")</f>
        <v/>
      </c>
      <c r="M173" s="5" t="str">
        <f>IFERROR(VALUE(HLOOKUP(M$2,'2.源数据-产品分析-全商品'!K$6:K$1000,ROW()-1,0)),"")</f>
        <v/>
      </c>
      <c r="N173" s="5" t="str">
        <f>IFERROR(HLOOKUP(N$2,'2.源数据-产品分析-全商品'!L$6:L$1000,ROW()-1,0),"")</f>
        <v/>
      </c>
      <c r="O173" s="5" t="str">
        <f>IF($O$2='产品报告-整理'!$K$1,IFERROR(INDEX('产品报告-整理'!S:S,MATCH(产品建议!A173,'产品报告-整理'!L:L,0)),""),(IFERROR(VALUE(HLOOKUP(O$2,'2.源数据-产品分析-全商品'!M$6:M$1000,ROW()-1,0)),"")))</f>
        <v/>
      </c>
      <c r="P173" s="5" t="str">
        <f>IF($P$2='产品报告-整理'!$V$1,IFERROR(INDEX('产品报告-整理'!AD:AD,MATCH(产品建议!A173,'产品报告-整理'!W:W,0)),""),(IFERROR(VALUE(HLOOKUP(P$2,'2.源数据-产品分析-全商品'!N$6:N$1000,ROW()-1,0)),"")))</f>
        <v/>
      </c>
      <c r="Q173" s="5" t="str">
        <f>IF($Q$2='产品报告-整理'!$AG$1,IFERROR(INDEX('产品报告-整理'!AO:AO,MATCH(产品建议!A173,'产品报告-整理'!AH:AH,0)),""),(IFERROR(VALUE(HLOOKUP(Q$2,'2.源数据-产品分析-全商品'!O$6:O$1000,ROW()-1,0)),"")))</f>
        <v/>
      </c>
      <c r="R173" s="5" t="str">
        <f>IF($R$2='产品报告-整理'!$AR$1,IFERROR(INDEX('产品报告-整理'!AZ:AZ,MATCH(产品建议!A173,'产品报告-整理'!AS:AS,0)),""),(IFERROR(VALUE(HLOOKUP(R$2,'2.源数据-产品分析-全商品'!P$6:P$1000,ROW()-1,0)),"")))</f>
        <v/>
      </c>
      <c r="S173" s="5" t="str">
        <f>IF($S$2='产品报告-整理'!$BC$1,IFERROR(INDEX('产品报告-整理'!BK:BK,MATCH(产品建议!A173,'产品报告-整理'!BD:BD,0)),""),(IFERROR(VALUE(HLOOKUP(S$2,'2.源数据-产品分析-全商品'!Q$6:Q$1000,ROW()-1,0)),"")))</f>
        <v/>
      </c>
      <c r="T173" s="5" t="str">
        <f>IFERROR(HLOOKUP("产品负责人",'2.源数据-产品分析-全商品'!R$6:R$1000,ROW()-1,0),"")</f>
        <v/>
      </c>
      <c r="U173" s="5" t="str">
        <f>IFERROR(VALUE(HLOOKUP(U$2,'2.源数据-产品分析-全商品'!S$6:S$1000,ROW()-1,0)),"")</f>
        <v/>
      </c>
      <c r="V173" s="5" t="str">
        <f>IFERROR(VALUE(HLOOKUP(V$2,'2.源数据-产品分析-全商品'!T$6:T$1000,ROW()-1,0)),"")</f>
        <v/>
      </c>
      <c r="W173" s="5" t="str">
        <f>IF(OR($A$3=""),"",IF(OR($W$2="优爆品"),(IF(COUNTIF('2-2.源数据-产品分析-优品'!A:A,产品建议!A173)&gt;0,"是","")&amp;IF(COUNTIF('2-3.源数据-产品分析-爆品'!A:A,产品建议!A173)&gt;0,"是","")),IF(OR($W$2="P4P点击量"),((IFERROR(INDEX('产品报告-整理'!D:D,MATCH(产品建议!A173,'产品报告-整理'!A:A,0)),""))),((IF(COUNTIF('2-2.源数据-产品分析-优品'!A:A,产品建议!A173)&gt;0,"是",""))))))</f>
        <v/>
      </c>
      <c r="X173" s="5" t="str">
        <f>IF(OR($A$3=""),"",IF(OR($W$2="优爆品"),((IFERROR(INDEX('产品报告-整理'!D:D,MATCH(产品建议!A173,'产品报告-整理'!A:A,0)),"")&amp;" → "&amp;(IFERROR(TEXT(INDEX('产品报告-整理'!D:D,MATCH(产品建议!A173,'产品报告-整理'!A:A,0))/G173,"0%"),"")))),IF(OR($W$2="P4P点击量"),((IF($W$2="P4P点击量",IFERROR(TEXT(W173/G173,"0%"),"")))),(((IF(COUNTIF('2-3.源数据-产品分析-爆品'!A:A,产品建议!A173)&gt;0,"是","")))))))</f>
        <v/>
      </c>
      <c r="Y173" s="9" t="str">
        <f>IF(AND($Y$2="直通车总消费",'产品报告-整理'!$BN$1="推荐广告"),IFERROR(INDEX('产品报告-整理'!H:H,MATCH(产品建议!A173,'产品报告-整理'!A:A,0)),0)+IFERROR(INDEX('产品报告-整理'!BV:BV,MATCH(产品建议!A173,'产品报告-整理'!BO:BO,0)),0),IFERROR(INDEX('产品报告-整理'!H:H,MATCH(产品建议!A173,'产品报告-整理'!A:A,0)),0))</f>
        <v/>
      </c>
      <c r="Z173" s="9" t="str">
        <f t="shared" si="9"/>
        <v/>
      </c>
      <c r="AA173" s="5" t="str">
        <f t="shared" si="7"/>
        <v/>
      </c>
      <c r="AB173" s="5" t="str">
        <f t="shared" si="8"/>
        <v/>
      </c>
      <c r="AC173" s="9"/>
      <c r="AD173" s="15" t="str">
        <f>IF($AD$1="  ",IFERROR(IF(AND(Y173="未推广",L173&gt;0),"加入P4P推广 ","")&amp;IF(AND(OR(W173="是",X173="是"),Y173=0),"优爆品加推广 ","")&amp;IF(AND(C173="N",L173&gt;0),"增加橱窗绑定 ","")&amp;IF(AND(OR(Z173&gt;$Z$1*4.5,AB173&gt;$AB$1*4.5),Y173&lt;&gt;0,Y173&gt;$AB$1*2,G173&gt;($G$1/$L$1)*1),"放弃P4P推广 ","")&amp;IF(AND(AB173&gt;$AB$1*1.2,AB173&lt;$AB$1*4.5,Y173&gt;0),"优化询盘成本 ","")&amp;IF(AND(Z173&gt;$Z$1*1.2,Z173&lt;$Z$1*4.5,Y173&gt;0),"优化商机成本 ","")&amp;IF(AND(Y173&lt;&gt;0,L173&gt;0,AB173&lt;$AB$1*1.2),"加大询盘获取 ","")&amp;IF(AND(Y173&lt;&gt;0,K173&gt;0,Z173&lt;$Z$1*1.2),"加大商机获取 ","")&amp;IF(AND(L173=0,C173="Y",G173&gt;($G$1/$L$1*1.5)),"解绑橱窗绑定 ",""),"请去左表粘贴源数据"),"")</f>
        <v/>
      </c>
      <c r="AE173" s="9"/>
      <c r="AF173" s="9"/>
      <c r="AG173" s="9"/>
      <c r="AH173" s="9"/>
      <c r="AI173" s="17"/>
      <c r="AJ173" s="17"/>
      <c r="AK173" s="17"/>
    </row>
    <row r="174" spans="1:37">
      <c r="A174" s="5" t="str">
        <f>IFERROR(HLOOKUP(A$2,'2.源数据-产品分析-全商品'!A$6:A$1000,ROW()-1,0),"")</f>
        <v/>
      </c>
      <c r="B174" s="5" t="str">
        <f>IFERROR(HLOOKUP(B$2,'2.源数据-产品分析-全商品'!B$6:B$1000,ROW()-1,0),"")</f>
        <v/>
      </c>
      <c r="C174" s="5" t="str">
        <f>CLEAN(IFERROR(HLOOKUP(C$2,'2.源数据-产品分析-全商品'!C$6:C$1000,ROW()-1,0),""))</f>
        <v/>
      </c>
      <c r="D174" s="5" t="str">
        <f>IFERROR(HLOOKUP(D$2,'2.源数据-产品分析-全商品'!D$6:D$1000,ROW()-1,0),"")</f>
        <v/>
      </c>
      <c r="E174" s="5" t="str">
        <f>IFERROR(HLOOKUP(E$2,'2.源数据-产品分析-全商品'!E$6:E$1000,ROW()-1,0),"")</f>
        <v/>
      </c>
      <c r="F174" s="5" t="str">
        <f>IFERROR(VALUE(HLOOKUP(F$2,'2.源数据-产品分析-全商品'!F$6:F$1000,ROW()-1,0)),"")</f>
        <v/>
      </c>
      <c r="G174" s="5" t="str">
        <f>IFERROR(VALUE(HLOOKUP(G$2,'2.源数据-产品分析-全商品'!G$6:G$1000,ROW()-1,0)),"")</f>
        <v/>
      </c>
      <c r="H174" s="5" t="str">
        <f>IFERROR(HLOOKUP(H$2,'2.源数据-产品分析-全商品'!H$6:H$1000,ROW()-1,0),"")</f>
        <v/>
      </c>
      <c r="I174" s="5" t="str">
        <f>IFERROR(VALUE(HLOOKUP(I$2,'2.源数据-产品分析-全商品'!I$6:I$1000,ROW()-1,0)),"")</f>
        <v/>
      </c>
      <c r="J174" s="60" t="str">
        <f>IFERROR(IF($J$2="","",INDEX('产品报告-整理'!G:G,MATCH(产品建议!A174,'产品报告-整理'!A:A,0))),"")</f>
        <v/>
      </c>
      <c r="K174" s="5" t="str">
        <f>IFERROR(IF($K$2="","",VALUE(INDEX('产品报告-整理'!E:E,MATCH(产品建议!A174,'产品报告-整理'!A:A,0)))),0)</f>
        <v/>
      </c>
      <c r="L174" s="5" t="str">
        <f>IFERROR(VALUE(HLOOKUP(L$2,'2.源数据-产品分析-全商品'!J$6:J$1000,ROW()-1,0)),"")</f>
        <v/>
      </c>
      <c r="M174" s="5" t="str">
        <f>IFERROR(VALUE(HLOOKUP(M$2,'2.源数据-产品分析-全商品'!K$6:K$1000,ROW()-1,0)),"")</f>
        <v/>
      </c>
      <c r="N174" s="5" t="str">
        <f>IFERROR(HLOOKUP(N$2,'2.源数据-产品分析-全商品'!L$6:L$1000,ROW()-1,0),"")</f>
        <v/>
      </c>
      <c r="O174" s="5" t="str">
        <f>IF($O$2='产品报告-整理'!$K$1,IFERROR(INDEX('产品报告-整理'!S:S,MATCH(产品建议!A174,'产品报告-整理'!L:L,0)),""),(IFERROR(VALUE(HLOOKUP(O$2,'2.源数据-产品分析-全商品'!M$6:M$1000,ROW()-1,0)),"")))</f>
        <v/>
      </c>
      <c r="P174" s="5" t="str">
        <f>IF($P$2='产品报告-整理'!$V$1,IFERROR(INDEX('产品报告-整理'!AD:AD,MATCH(产品建议!A174,'产品报告-整理'!W:W,0)),""),(IFERROR(VALUE(HLOOKUP(P$2,'2.源数据-产品分析-全商品'!N$6:N$1000,ROW()-1,0)),"")))</f>
        <v/>
      </c>
      <c r="Q174" s="5" t="str">
        <f>IF($Q$2='产品报告-整理'!$AG$1,IFERROR(INDEX('产品报告-整理'!AO:AO,MATCH(产品建议!A174,'产品报告-整理'!AH:AH,0)),""),(IFERROR(VALUE(HLOOKUP(Q$2,'2.源数据-产品分析-全商品'!O$6:O$1000,ROW()-1,0)),"")))</f>
        <v/>
      </c>
      <c r="R174" s="5" t="str">
        <f>IF($R$2='产品报告-整理'!$AR$1,IFERROR(INDEX('产品报告-整理'!AZ:AZ,MATCH(产品建议!A174,'产品报告-整理'!AS:AS,0)),""),(IFERROR(VALUE(HLOOKUP(R$2,'2.源数据-产品分析-全商品'!P$6:P$1000,ROW()-1,0)),"")))</f>
        <v/>
      </c>
      <c r="S174" s="5" t="str">
        <f>IF($S$2='产品报告-整理'!$BC$1,IFERROR(INDEX('产品报告-整理'!BK:BK,MATCH(产品建议!A174,'产品报告-整理'!BD:BD,0)),""),(IFERROR(VALUE(HLOOKUP(S$2,'2.源数据-产品分析-全商品'!Q$6:Q$1000,ROW()-1,0)),"")))</f>
        <v/>
      </c>
      <c r="T174" s="5" t="str">
        <f>IFERROR(HLOOKUP("产品负责人",'2.源数据-产品分析-全商品'!R$6:R$1000,ROW()-1,0),"")</f>
        <v/>
      </c>
      <c r="U174" s="5" t="str">
        <f>IFERROR(VALUE(HLOOKUP(U$2,'2.源数据-产品分析-全商品'!S$6:S$1000,ROW()-1,0)),"")</f>
        <v/>
      </c>
      <c r="V174" s="5" t="str">
        <f>IFERROR(VALUE(HLOOKUP(V$2,'2.源数据-产品分析-全商品'!T$6:T$1000,ROW()-1,0)),"")</f>
        <v/>
      </c>
      <c r="W174" s="5" t="str">
        <f>IF(OR($A$3=""),"",IF(OR($W$2="优爆品"),(IF(COUNTIF('2-2.源数据-产品分析-优品'!A:A,产品建议!A174)&gt;0,"是","")&amp;IF(COUNTIF('2-3.源数据-产品分析-爆品'!A:A,产品建议!A174)&gt;0,"是","")),IF(OR($W$2="P4P点击量"),((IFERROR(INDEX('产品报告-整理'!D:D,MATCH(产品建议!A174,'产品报告-整理'!A:A,0)),""))),((IF(COUNTIF('2-2.源数据-产品分析-优品'!A:A,产品建议!A174)&gt;0,"是",""))))))</f>
        <v/>
      </c>
      <c r="X174" s="5" t="str">
        <f>IF(OR($A$3=""),"",IF(OR($W$2="优爆品"),((IFERROR(INDEX('产品报告-整理'!D:D,MATCH(产品建议!A174,'产品报告-整理'!A:A,0)),"")&amp;" → "&amp;(IFERROR(TEXT(INDEX('产品报告-整理'!D:D,MATCH(产品建议!A174,'产品报告-整理'!A:A,0))/G174,"0%"),"")))),IF(OR($W$2="P4P点击量"),((IF($W$2="P4P点击量",IFERROR(TEXT(W174/G174,"0%"),"")))),(((IF(COUNTIF('2-3.源数据-产品分析-爆品'!A:A,产品建议!A174)&gt;0,"是","")))))))</f>
        <v/>
      </c>
      <c r="Y174" s="9" t="str">
        <f>IF(AND($Y$2="直通车总消费",'产品报告-整理'!$BN$1="推荐广告"),IFERROR(INDEX('产品报告-整理'!H:H,MATCH(产品建议!A174,'产品报告-整理'!A:A,0)),0)+IFERROR(INDEX('产品报告-整理'!BV:BV,MATCH(产品建议!A174,'产品报告-整理'!BO:BO,0)),0),IFERROR(INDEX('产品报告-整理'!H:H,MATCH(产品建议!A174,'产品报告-整理'!A:A,0)),0))</f>
        <v/>
      </c>
      <c r="Z174" s="9" t="str">
        <f t="shared" si="9"/>
        <v/>
      </c>
      <c r="AA174" s="5" t="str">
        <f t="shared" si="7"/>
        <v/>
      </c>
      <c r="AB174" s="5" t="str">
        <f t="shared" si="8"/>
        <v/>
      </c>
      <c r="AC174" s="9"/>
      <c r="AD174" s="15" t="str">
        <f>IF($AD$1="  ",IFERROR(IF(AND(Y174="未推广",L174&gt;0),"加入P4P推广 ","")&amp;IF(AND(OR(W174="是",X174="是"),Y174=0),"优爆品加推广 ","")&amp;IF(AND(C174="N",L174&gt;0),"增加橱窗绑定 ","")&amp;IF(AND(OR(Z174&gt;$Z$1*4.5,AB174&gt;$AB$1*4.5),Y174&lt;&gt;0,Y174&gt;$AB$1*2,G174&gt;($G$1/$L$1)*1),"放弃P4P推广 ","")&amp;IF(AND(AB174&gt;$AB$1*1.2,AB174&lt;$AB$1*4.5,Y174&gt;0),"优化询盘成本 ","")&amp;IF(AND(Z174&gt;$Z$1*1.2,Z174&lt;$Z$1*4.5,Y174&gt;0),"优化商机成本 ","")&amp;IF(AND(Y174&lt;&gt;0,L174&gt;0,AB174&lt;$AB$1*1.2),"加大询盘获取 ","")&amp;IF(AND(Y174&lt;&gt;0,K174&gt;0,Z174&lt;$Z$1*1.2),"加大商机获取 ","")&amp;IF(AND(L174=0,C174="Y",G174&gt;($G$1/$L$1*1.5)),"解绑橱窗绑定 ",""),"请去左表粘贴源数据"),"")</f>
        <v/>
      </c>
      <c r="AE174" s="9"/>
      <c r="AF174" s="9"/>
      <c r="AG174" s="9"/>
      <c r="AH174" s="9"/>
      <c r="AI174" s="17"/>
      <c r="AJ174" s="17"/>
      <c r="AK174" s="17"/>
    </row>
    <row r="175" spans="1:37">
      <c r="A175" s="5" t="str">
        <f>IFERROR(HLOOKUP(A$2,'2.源数据-产品分析-全商品'!A$6:A$1000,ROW()-1,0),"")</f>
        <v/>
      </c>
      <c r="B175" s="5" t="str">
        <f>IFERROR(HLOOKUP(B$2,'2.源数据-产品分析-全商品'!B$6:B$1000,ROW()-1,0),"")</f>
        <v/>
      </c>
      <c r="C175" s="5" t="str">
        <f>CLEAN(IFERROR(HLOOKUP(C$2,'2.源数据-产品分析-全商品'!C$6:C$1000,ROW()-1,0),""))</f>
        <v/>
      </c>
      <c r="D175" s="5" t="str">
        <f>IFERROR(HLOOKUP(D$2,'2.源数据-产品分析-全商品'!D$6:D$1000,ROW()-1,0),"")</f>
        <v/>
      </c>
      <c r="E175" s="5" t="str">
        <f>IFERROR(HLOOKUP(E$2,'2.源数据-产品分析-全商品'!E$6:E$1000,ROW()-1,0),"")</f>
        <v/>
      </c>
      <c r="F175" s="5" t="str">
        <f>IFERROR(VALUE(HLOOKUP(F$2,'2.源数据-产品分析-全商品'!F$6:F$1000,ROW()-1,0)),"")</f>
        <v/>
      </c>
      <c r="G175" s="5" t="str">
        <f>IFERROR(VALUE(HLOOKUP(G$2,'2.源数据-产品分析-全商品'!G$6:G$1000,ROW()-1,0)),"")</f>
        <v/>
      </c>
      <c r="H175" s="5" t="str">
        <f>IFERROR(HLOOKUP(H$2,'2.源数据-产品分析-全商品'!H$6:H$1000,ROW()-1,0),"")</f>
        <v/>
      </c>
      <c r="I175" s="5" t="str">
        <f>IFERROR(VALUE(HLOOKUP(I$2,'2.源数据-产品分析-全商品'!I$6:I$1000,ROW()-1,0)),"")</f>
        <v/>
      </c>
      <c r="J175" s="60" t="str">
        <f>IFERROR(IF($J$2="","",INDEX('产品报告-整理'!G:G,MATCH(产品建议!A175,'产品报告-整理'!A:A,0))),"")</f>
        <v/>
      </c>
      <c r="K175" s="5" t="str">
        <f>IFERROR(IF($K$2="","",VALUE(INDEX('产品报告-整理'!E:E,MATCH(产品建议!A175,'产品报告-整理'!A:A,0)))),0)</f>
        <v/>
      </c>
      <c r="L175" s="5" t="str">
        <f>IFERROR(VALUE(HLOOKUP(L$2,'2.源数据-产品分析-全商品'!J$6:J$1000,ROW()-1,0)),"")</f>
        <v/>
      </c>
      <c r="M175" s="5" t="str">
        <f>IFERROR(VALUE(HLOOKUP(M$2,'2.源数据-产品分析-全商品'!K$6:K$1000,ROW()-1,0)),"")</f>
        <v/>
      </c>
      <c r="N175" s="5" t="str">
        <f>IFERROR(HLOOKUP(N$2,'2.源数据-产品分析-全商品'!L$6:L$1000,ROW()-1,0),"")</f>
        <v/>
      </c>
      <c r="O175" s="5" t="str">
        <f>IF($O$2='产品报告-整理'!$K$1,IFERROR(INDEX('产品报告-整理'!S:S,MATCH(产品建议!A175,'产品报告-整理'!L:L,0)),""),(IFERROR(VALUE(HLOOKUP(O$2,'2.源数据-产品分析-全商品'!M$6:M$1000,ROW()-1,0)),"")))</f>
        <v/>
      </c>
      <c r="P175" s="5" t="str">
        <f>IF($P$2='产品报告-整理'!$V$1,IFERROR(INDEX('产品报告-整理'!AD:AD,MATCH(产品建议!A175,'产品报告-整理'!W:W,0)),""),(IFERROR(VALUE(HLOOKUP(P$2,'2.源数据-产品分析-全商品'!N$6:N$1000,ROW()-1,0)),"")))</f>
        <v/>
      </c>
      <c r="Q175" s="5" t="str">
        <f>IF($Q$2='产品报告-整理'!$AG$1,IFERROR(INDEX('产品报告-整理'!AO:AO,MATCH(产品建议!A175,'产品报告-整理'!AH:AH,0)),""),(IFERROR(VALUE(HLOOKUP(Q$2,'2.源数据-产品分析-全商品'!O$6:O$1000,ROW()-1,0)),"")))</f>
        <v/>
      </c>
      <c r="R175" s="5" t="str">
        <f>IF($R$2='产品报告-整理'!$AR$1,IFERROR(INDEX('产品报告-整理'!AZ:AZ,MATCH(产品建议!A175,'产品报告-整理'!AS:AS,0)),""),(IFERROR(VALUE(HLOOKUP(R$2,'2.源数据-产品分析-全商品'!P$6:P$1000,ROW()-1,0)),"")))</f>
        <v/>
      </c>
      <c r="S175" s="5" t="str">
        <f>IF($S$2='产品报告-整理'!$BC$1,IFERROR(INDEX('产品报告-整理'!BK:BK,MATCH(产品建议!A175,'产品报告-整理'!BD:BD,0)),""),(IFERROR(VALUE(HLOOKUP(S$2,'2.源数据-产品分析-全商品'!Q$6:Q$1000,ROW()-1,0)),"")))</f>
        <v/>
      </c>
      <c r="T175" s="5" t="str">
        <f>IFERROR(HLOOKUP("产品负责人",'2.源数据-产品分析-全商品'!R$6:R$1000,ROW()-1,0),"")</f>
        <v/>
      </c>
      <c r="U175" s="5" t="str">
        <f>IFERROR(VALUE(HLOOKUP(U$2,'2.源数据-产品分析-全商品'!S$6:S$1000,ROW()-1,0)),"")</f>
        <v/>
      </c>
      <c r="V175" s="5" t="str">
        <f>IFERROR(VALUE(HLOOKUP(V$2,'2.源数据-产品分析-全商品'!T$6:T$1000,ROW()-1,0)),"")</f>
        <v/>
      </c>
      <c r="W175" s="5" t="str">
        <f>IF(OR($A$3=""),"",IF(OR($W$2="优爆品"),(IF(COUNTIF('2-2.源数据-产品分析-优品'!A:A,产品建议!A175)&gt;0,"是","")&amp;IF(COUNTIF('2-3.源数据-产品分析-爆品'!A:A,产品建议!A175)&gt;0,"是","")),IF(OR($W$2="P4P点击量"),((IFERROR(INDEX('产品报告-整理'!D:D,MATCH(产品建议!A175,'产品报告-整理'!A:A,0)),""))),((IF(COUNTIF('2-2.源数据-产品分析-优品'!A:A,产品建议!A175)&gt;0,"是",""))))))</f>
        <v/>
      </c>
      <c r="X175" s="5" t="str">
        <f>IF(OR($A$3=""),"",IF(OR($W$2="优爆品"),((IFERROR(INDEX('产品报告-整理'!D:D,MATCH(产品建议!A175,'产品报告-整理'!A:A,0)),"")&amp;" → "&amp;(IFERROR(TEXT(INDEX('产品报告-整理'!D:D,MATCH(产品建议!A175,'产品报告-整理'!A:A,0))/G175,"0%"),"")))),IF(OR($W$2="P4P点击量"),((IF($W$2="P4P点击量",IFERROR(TEXT(W175/G175,"0%"),"")))),(((IF(COUNTIF('2-3.源数据-产品分析-爆品'!A:A,产品建议!A175)&gt;0,"是","")))))))</f>
        <v/>
      </c>
      <c r="Y175" s="9" t="str">
        <f>IF(AND($Y$2="直通车总消费",'产品报告-整理'!$BN$1="推荐广告"),IFERROR(INDEX('产品报告-整理'!H:H,MATCH(产品建议!A175,'产品报告-整理'!A:A,0)),0)+IFERROR(INDEX('产品报告-整理'!BV:BV,MATCH(产品建议!A175,'产品报告-整理'!BO:BO,0)),0),IFERROR(INDEX('产品报告-整理'!H:H,MATCH(产品建议!A175,'产品报告-整理'!A:A,0)),0))</f>
        <v/>
      </c>
      <c r="Z175" s="9" t="str">
        <f t="shared" si="9"/>
        <v/>
      </c>
      <c r="AA175" s="5" t="str">
        <f t="shared" si="7"/>
        <v/>
      </c>
      <c r="AB175" s="5" t="str">
        <f t="shared" si="8"/>
        <v/>
      </c>
      <c r="AC175" s="9"/>
      <c r="AD175" s="15" t="str">
        <f>IF($AD$1="  ",IFERROR(IF(AND(Y175="未推广",L175&gt;0),"加入P4P推广 ","")&amp;IF(AND(OR(W175="是",X175="是"),Y175=0),"优爆品加推广 ","")&amp;IF(AND(C175="N",L175&gt;0),"增加橱窗绑定 ","")&amp;IF(AND(OR(Z175&gt;$Z$1*4.5,AB175&gt;$AB$1*4.5),Y175&lt;&gt;0,Y175&gt;$AB$1*2,G175&gt;($G$1/$L$1)*1),"放弃P4P推广 ","")&amp;IF(AND(AB175&gt;$AB$1*1.2,AB175&lt;$AB$1*4.5,Y175&gt;0),"优化询盘成本 ","")&amp;IF(AND(Z175&gt;$Z$1*1.2,Z175&lt;$Z$1*4.5,Y175&gt;0),"优化商机成本 ","")&amp;IF(AND(Y175&lt;&gt;0,L175&gt;0,AB175&lt;$AB$1*1.2),"加大询盘获取 ","")&amp;IF(AND(Y175&lt;&gt;0,K175&gt;0,Z175&lt;$Z$1*1.2),"加大商机获取 ","")&amp;IF(AND(L175=0,C175="Y",G175&gt;($G$1/$L$1*1.5)),"解绑橱窗绑定 ",""),"请去左表粘贴源数据"),"")</f>
        <v/>
      </c>
      <c r="AE175" s="9"/>
      <c r="AF175" s="9"/>
      <c r="AG175" s="9"/>
      <c r="AH175" s="9"/>
      <c r="AI175" s="17"/>
      <c r="AJ175" s="17"/>
      <c r="AK175" s="17"/>
    </row>
    <row r="176" spans="1:37">
      <c r="A176" s="5" t="str">
        <f>IFERROR(HLOOKUP(A$2,'2.源数据-产品分析-全商品'!A$6:A$1000,ROW()-1,0),"")</f>
        <v/>
      </c>
      <c r="B176" s="5" t="str">
        <f>IFERROR(HLOOKUP(B$2,'2.源数据-产品分析-全商品'!B$6:B$1000,ROW()-1,0),"")</f>
        <v/>
      </c>
      <c r="C176" s="5" t="str">
        <f>CLEAN(IFERROR(HLOOKUP(C$2,'2.源数据-产品分析-全商品'!C$6:C$1000,ROW()-1,0),""))</f>
        <v/>
      </c>
      <c r="D176" s="5" t="str">
        <f>IFERROR(HLOOKUP(D$2,'2.源数据-产品分析-全商品'!D$6:D$1000,ROW()-1,0),"")</f>
        <v/>
      </c>
      <c r="E176" s="5" t="str">
        <f>IFERROR(HLOOKUP(E$2,'2.源数据-产品分析-全商品'!E$6:E$1000,ROW()-1,0),"")</f>
        <v/>
      </c>
      <c r="F176" s="5" t="str">
        <f>IFERROR(VALUE(HLOOKUP(F$2,'2.源数据-产品分析-全商品'!F$6:F$1000,ROW()-1,0)),"")</f>
        <v/>
      </c>
      <c r="G176" s="5" t="str">
        <f>IFERROR(VALUE(HLOOKUP(G$2,'2.源数据-产品分析-全商品'!G$6:G$1000,ROW()-1,0)),"")</f>
        <v/>
      </c>
      <c r="H176" s="5" t="str">
        <f>IFERROR(HLOOKUP(H$2,'2.源数据-产品分析-全商品'!H$6:H$1000,ROW()-1,0),"")</f>
        <v/>
      </c>
      <c r="I176" s="5" t="str">
        <f>IFERROR(VALUE(HLOOKUP(I$2,'2.源数据-产品分析-全商品'!I$6:I$1000,ROW()-1,0)),"")</f>
        <v/>
      </c>
      <c r="J176" s="60" t="str">
        <f>IFERROR(IF($J$2="","",INDEX('产品报告-整理'!G:G,MATCH(产品建议!A176,'产品报告-整理'!A:A,0))),"")</f>
        <v/>
      </c>
      <c r="K176" s="5" t="str">
        <f>IFERROR(IF($K$2="","",VALUE(INDEX('产品报告-整理'!E:E,MATCH(产品建议!A176,'产品报告-整理'!A:A,0)))),0)</f>
        <v/>
      </c>
      <c r="L176" s="5" t="str">
        <f>IFERROR(VALUE(HLOOKUP(L$2,'2.源数据-产品分析-全商品'!J$6:J$1000,ROW()-1,0)),"")</f>
        <v/>
      </c>
      <c r="M176" s="5" t="str">
        <f>IFERROR(VALUE(HLOOKUP(M$2,'2.源数据-产品分析-全商品'!K$6:K$1000,ROW()-1,0)),"")</f>
        <v/>
      </c>
      <c r="N176" s="5" t="str">
        <f>IFERROR(HLOOKUP(N$2,'2.源数据-产品分析-全商品'!L$6:L$1000,ROW()-1,0),"")</f>
        <v/>
      </c>
      <c r="O176" s="5" t="str">
        <f>IF($O$2='产品报告-整理'!$K$1,IFERROR(INDEX('产品报告-整理'!S:S,MATCH(产品建议!A176,'产品报告-整理'!L:L,0)),""),(IFERROR(VALUE(HLOOKUP(O$2,'2.源数据-产品分析-全商品'!M$6:M$1000,ROW()-1,0)),"")))</f>
        <v/>
      </c>
      <c r="P176" s="5" t="str">
        <f>IF($P$2='产品报告-整理'!$V$1,IFERROR(INDEX('产品报告-整理'!AD:AD,MATCH(产品建议!A176,'产品报告-整理'!W:W,0)),""),(IFERROR(VALUE(HLOOKUP(P$2,'2.源数据-产品分析-全商品'!N$6:N$1000,ROW()-1,0)),"")))</f>
        <v/>
      </c>
      <c r="Q176" s="5" t="str">
        <f>IF($Q$2='产品报告-整理'!$AG$1,IFERROR(INDEX('产品报告-整理'!AO:AO,MATCH(产品建议!A176,'产品报告-整理'!AH:AH,0)),""),(IFERROR(VALUE(HLOOKUP(Q$2,'2.源数据-产品分析-全商品'!O$6:O$1000,ROW()-1,0)),"")))</f>
        <v/>
      </c>
      <c r="R176" s="5" t="str">
        <f>IF($R$2='产品报告-整理'!$AR$1,IFERROR(INDEX('产品报告-整理'!AZ:AZ,MATCH(产品建议!A176,'产品报告-整理'!AS:AS,0)),""),(IFERROR(VALUE(HLOOKUP(R$2,'2.源数据-产品分析-全商品'!P$6:P$1000,ROW()-1,0)),"")))</f>
        <v/>
      </c>
      <c r="S176" s="5" t="str">
        <f>IF($S$2='产品报告-整理'!$BC$1,IFERROR(INDEX('产品报告-整理'!BK:BK,MATCH(产品建议!A176,'产品报告-整理'!BD:BD,0)),""),(IFERROR(VALUE(HLOOKUP(S$2,'2.源数据-产品分析-全商品'!Q$6:Q$1000,ROW()-1,0)),"")))</f>
        <v/>
      </c>
      <c r="T176" s="5" t="str">
        <f>IFERROR(HLOOKUP("产品负责人",'2.源数据-产品分析-全商品'!R$6:R$1000,ROW()-1,0),"")</f>
        <v/>
      </c>
      <c r="U176" s="5" t="str">
        <f>IFERROR(VALUE(HLOOKUP(U$2,'2.源数据-产品分析-全商品'!S$6:S$1000,ROW()-1,0)),"")</f>
        <v/>
      </c>
      <c r="V176" s="5" t="str">
        <f>IFERROR(VALUE(HLOOKUP(V$2,'2.源数据-产品分析-全商品'!T$6:T$1000,ROW()-1,0)),"")</f>
        <v/>
      </c>
      <c r="W176" s="5" t="str">
        <f>IF(OR($A$3=""),"",IF(OR($W$2="优爆品"),(IF(COUNTIF('2-2.源数据-产品分析-优品'!A:A,产品建议!A176)&gt;0,"是","")&amp;IF(COUNTIF('2-3.源数据-产品分析-爆品'!A:A,产品建议!A176)&gt;0,"是","")),IF(OR($W$2="P4P点击量"),((IFERROR(INDEX('产品报告-整理'!D:D,MATCH(产品建议!A176,'产品报告-整理'!A:A,0)),""))),((IF(COUNTIF('2-2.源数据-产品分析-优品'!A:A,产品建议!A176)&gt;0,"是",""))))))</f>
        <v/>
      </c>
      <c r="X176" s="5" t="str">
        <f>IF(OR($A$3=""),"",IF(OR($W$2="优爆品"),((IFERROR(INDEX('产品报告-整理'!D:D,MATCH(产品建议!A176,'产品报告-整理'!A:A,0)),"")&amp;" → "&amp;(IFERROR(TEXT(INDEX('产品报告-整理'!D:D,MATCH(产品建议!A176,'产品报告-整理'!A:A,0))/G176,"0%"),"")))),IF(OR($W$2="P4P点击量"),((IF($W$2="P4P点击量",IFERROR(TEXT(W176/G176,"0%"),"")))),(((IF(COUNTIF('2-3.源数据-产品分析-爆品'!A:A,产品建议!A176)&gt;0,"是","")))))))</f>
        <v/>
      </c>
      <c r="Y176" s="9" t="str">
        <f>IF(AND($Y$2="直通车总消费",'产品报告-整理'!$BN$1="推荐广告"),IFERROR(INDEX('产品报告-整理'!H:H,MATCH(产品建议!A176,'产品报告-整理'!A:A,0)),0)+IFERROR(INDEX('产品报告-整理'!BV:BV,MATCH(产品建议!A176,'产品报告-整理'!BO:BO,0)),0),IFERROR(INDEX('产品报告-整理'!H:H,MATCH(产品建议!A176,'产品报告-整理'!A:A,0)),0))</f>
        <v/>
      </c>
      <c r="Z176" s="9" t="str">
        <f t="shared" si="9"/>
        <v/>
      </c>
      <c r="AA176" s="5" t="str">
        <f t="shared" si="7"/>
        <v/>
      </c>
      <c r="AB176" s="5" t="str">
        <f t="shared" si="8"/>
        <v/>
      </c>
      <c r="AC176" s="9"/>
      <c r="AD176" s="15" t="str">
        <f>IF($AD$1="  ",IFERROR(IF(AND(Y176="未推广",L176&gt;0),"加入P4P推广 ","")&amp;IF(AND(OR(W176="是",X176="是"),Y176=0),"优爆品加推广 ","")&amp;IF(AND(C176="N",L176&gt;0),"增加橱窗绑定 ","")&amp;IF(AND(OR(Z176&gt;$Z$1*4.5,AB176&gt;$AB$1*4.5),Y176&lt;&gt;0,Y176&gt;$AB$1*2,G176&gt;($G$1/$L$1)*1),"放弃P4P推广 ","")&amp;IF(AND(AB176&gt;$AB$1*1.2,AB176&lt;$AB$1*4.5,Y176&gt;0),"优化询盘成本 ","")&amp;IF(AND(Z176&gt;$Z$1*1.2,Z176&lt;$Z$1*4.5,Y176&gt;0),"优化商机成本 ","")&amp;IF(AND(Y176&lt;&gt;0,L176&gt;0,AB176&lt;$AB$1*1.2),"加大询盘获取 ","")&amp;IF(AND(Y176&lt;&gt;0,K176&gt;0,Z176&lt;$Z$1*1.2),"加大商机获取 ","")&amp;IF(AND(L176=0,C176="Y",G176&gt;($G$1/$L$1*1.5)),"解绑橱窗绑定 ",""),"请去左表粘贴源数据"),"")</f>
        <v/>
      </c>
      <c r="AE176" s="9"/>
      <c r="AF176" s="9"/>
      <c r="AG176" s="9"/>
      <c r="AH176" s="9"/>
      <c r="AI176" s="17"/>
      <c r="AJ176" s="17"/>
      <c r="AK176" s="17"/>
    </row>
    <row r="177" spans="1:37">
      <c r="A177" s="5" t="str">
        <f>IFERROR(HLOOKUP(A$2,'2.源数据-产品分析-全商品'!A$6:A$1000,ROW()-1,0),"")</f>
        <v/>
      </c>
      <c r="B177" s="5" t="str">
        <f>IFERROR(HLOOKUP(B$2,'2.源数据-产品分析-全商品'!B$6:B$1000,ROW()-1,0),"")</f>
        <v/>
      </c>
      <c r="C177" s="5" t="str">
        <f>CLEAN(IFERROR(HLOOKUP(C$2,'2.源数据-产品分析-全商品'!C$6:C$1000,ROW()-1,0),""))</f>
        <v/>
      </c>
      <c r="D177" s="5" t="str">
        <f>IFERROR(HLOOKUP(D$2,'2.源数据-产品分析-全商品'!D$6:D$1000,ROW()-1,0),"")</f>
        <v/>
      </c>
      <c r="E177" s="5" t="str">
        <f>IFERROR(HLOOKUP(E$2,'2.源数据-产品分析-全商品'!E$6:E$1000,ROW()-1,0),"")</f>
        <v/>
      </c>
      <c r="F177" s="5" t="str">
        <f>IFERROR(VALUE(HLOOKUP(F$2,'2.源数据-产品分析-全商品'!F$6:F$1000,ROW()-1,0)),"")</f>
        <v/>
      </c>
      <c r="G177" s="5" t="str">
        <f>IFERROR(VALUE(HLOOKUP(G$2,'2.源数据-产品分析-全商品'!G$6:G$1000,ROW()-1,0)),"")</f>
        <v/>
      </c>
      <c r="H177" s="5" t="str">
        <f>IFERROR(HLOOKUP(H$2,'2.源数据-产品分析-全商品'!H$6:H$1000,ROW()-1,0),"")</f>
        <v/>
      </c>
      <c r="I177" s="5" t="str">
        <f>IFERROR(VALUE(HLOOKUP(I$2,'2.源数据-产品分析-全商品'!I$6:I$1000,ROW()-1,0)),"")</f>
        <v/>
      </c>
      <c r="J177" s="60" t="str">
        <f>IFERROR(IF($J$2="","",INDEX('产品报告-整理'!G:G,MATCH(产品建议!A177,'产品报告-整理'!A:A,0))),"")</f>
        <v/>
      </c>
      <c r="K177" s="5" t="str">
        <f>IFERROR(IF($K$2="","",VALUE(INDEX('产品报告-整理'!E:E,MATCH(产品建议!A177,'产品报告-整理'!A:A,0)))),0)</f>
        <v/>
      </c>
      <c r="L177" s="5" t="str">
        <f>IFERROR(VALUE(HLOOKUP(L$2,'2.源数据-产品分析-全商品'!J$6:J$1000,ROW()-1,0)),"")</f>
        <v/>
      </c>
      <c r="M177" s="5" t="str">
        <f>IFERROR(VALUE(HLOOKUP(M$2,'2.源数据-产品分析-全商品'!K$6:K$1000,ROW()-1,0)),"")</f>
        <v/>
      </c>
      <c r="N177" s="5" t="str">
        <f>IFERROR(HLOOKUP(N$2,'2.源数据-产品分析-全商品'!L$6:L$1000,ROW()-1,0),"")</f>
        <v/>
      </c>
      <c r="O177" s="5" t="str">
        <f>IF($O$2='产品报告-整理'!$K$1,IFERROR(INDEX('产品报告-整理'!S:S,MATCH(产品建议!A177,'产品报告-整理'!L:L,0)),""),(IFERROR(VALUE(HLOOKUP(O$2,'2.源数据-产品分析-全商品'!M$6:M$1000,ROW()-1,0)),"")))</f>
        <v/>
      </c>
      <c r="P177" s="5" t="str">
        <f>IF($P$2='产品报告-整理'!$V$1,IFERROR(INDEX('产品报告-整理'!AD:AD,MATCH(产品建议!A177,'产品报告-整理'!W:W,0)),""),(IFERROR(VALUE(HLOOKUP(P$2,'2.源数据-产品分析-全商品'!N$6:N$1000,ROW()-1,0)),"")))</f>
        <v/>
      </c>
      <c r="Q177" s="5" t="str">
        <f>IF($Q$2='产品报告-整理'!$AG$1,IFERROR(INDEX('产品报告-整理'!AO:AO,MATCH(产品建议!A177,'产品报告-整理'!AH:AH,0)),""),(IFERROR(VALUE(HLOOKUP(Q$2,'2.源数据-产品分析-全商品'!O$6:O$1000,ROW()-1,0)),"")))</f>
        <v/>
      </c>
      <c r="R177" s="5" t="str">
        <f>IF($R$2='产品报告-整理'!$AR$1,IFERROR(INDEX('产品报告-整理'!AZ:AZ,MATCH(产品建议!A177,'产品报告-整理'!AS:AS,0)),""),(IFERROR(VALUE(HLOOKUP(R$2,'2.源数据-产品分析-全商品'!P$6:P$1000,ROW()-1,0)),"")))</f>
        <v/>
      </c>
      <c r="S177" s="5" t="str">
        <f>IF($S$2='产品报告-整理'!$BC$1,IFERROR(INDEX('产品报告-整理'!BK:BK,MATCH(产品建议!A177,'产品报告-整理'!BD:BD,0)),""),(IFERROR(VALUE(HLOOKUP(S$2,'2.源数据-产品分析-全商品'!Q$6:Q$1000,ROW()-1,0)),"")))</f>
        <v/>
      </c>
      <c r="T177" s="5" t="str">
        <f>IFERROR(HLOOKUP("产品负责人",'2.源数据-产品分析-全商品'!R$6:R$1000,ROW()-1,0),"")</f>
        <v/>
      </c>
      <c r="U177" s="5" t="str">
        <f>IFERROR(VALUE(HLOOKUP(U$2,'2.源数据-产品分析-全商品'!S$6:S$1000,ROW()-1,0)),"")</f>
        <v/>
      </c>
      <c r="V177" s="5" t="str">
        <f>IFERROR(VALUE(HLOOKUP(V$2,'2.源数据-产品分析-全商品'!T$6:T$1000,ROW()-1,0)),"")</f>
        <v/>
      </c>
      <c r="W177" s="5" t="str">
        <f>IF(OR($A$3=""),"",IF(OR($W$2="优爆品"),(IF(COUNTIF('2-2.源数据-产品分析-优品'!A:A,产品建议!A177)&gt;0,"是","")&amp;IF(COUNTIF('2-3.源数据-产品分析-爆品'!A:A,产品建议!A177)&gt;0,"是","")),IF(OR($W$2="P4P点击量"),((IFERROR(INDEX('产品报告-整理'!D:D,MATCH(产品建议!A177,'产品报告-整理'!A:A,0)),""))),((IF(COUNTIF('2-2.源数据-产品分析-优品'!A:A,产品建议!A177)&gt;0,"是",""))))))</f>
        <v/>
      </c>
      <c r="X177" s="5" t="str">
        <f>IF(OR($A$3=""),"",IF(OR($W$2="优爆品"),((IFERROR(INDEX('产品报告-整理'!D:D,MATCH(产品建议!A177,'产品报告-整理'!A:A,0)),"")&amp;" → "&amp;(IFERROR(TEXT(INDEX('产品报告-整理'!D:D,MATCH(产品建议!A177,'产品报告-整理'!A:A,0))/G177,"0%"),"")))),IF(OR($W$2="P4P点击量"),((IF($W$2="P4P点击量",IFERROR(TEXT(W177/G177,"0%"),"")))),(((IF(COUNTIF('2-3.源数据-产品分析-爆品'!A:A,产品建议!A177)&gt;0,"是","")))))))</f>
        <v/>
      </c>
      <c r="Y177" s="9" t="str">
        <f>IF(AND($Y$2="直通车总消费",'产品报告-整理'!$BN$1="推荐广告"),IFERROR(INDEX('产品报告-整理'!H:H,MATCH(产品建议!A177,'产品报告-整理'!A:A,0)),0)+IFERROR(INDEX('产品报告-整理'!BV:BV,MATCH(产品建议!A177,'产品报告-整理'!BO:BO,0)),0),IFERROR(INDEX('产品报告-整理'!H:H,MATCH(产品建议!A177,'产品报告-整理'!A:A,0)),0))</f>
        <v/>
      </c>
      <c r="Z177" s="9" t="str">
        <f t="shared" si="9"/>
        <v/>
      </c>
      <c r="AA177" s="5" t="str">
        <f t="shared" si="7"/>
        <v/>
      </c>
      <c r="AB177" s="5" t="str">
        <f t="shared" si="8"/>
        <v/>
      </c>
      <c r="AC177" s="9"/>
      <c r="AD177" s="15" t="str">
        <f>IF($AD$1="  ",IFERROR(IF(AND(Y177="未推广",L177&gt;0),"加入P4P推广 ","")&amp;IF(AND(OR(W177="是",X177="是"),Y177=0),"优爆品加推广 ","")&amp;IF(AND(C177="N",L177&gt;0),"增加橱窗绑定 ","")&amp;IF(AND(OR(Z177&gt;$Z$1*4.5,AB177&gt;$AB$1*4.5),Y177&lt;&gt;0,Y177&gt;$AB$1*2,G177&gt;($G$1/$L$1)*1),"放弃P4P推广 ","")&amp;IF(AND(AB177&gt;$AB$1*1.2,AB177&lt;$AB$1*4.5,Y177&gt;0),"优化询盘成本 ","")&amp;IF(AND(Z177&gt;$Z$1*1.2,Z177&lt;$Z$1*4.5,Y177&gt;0),"优化商机成本 ","")&amp;IF(AND(Y177&lt;&gt;0,L177&gt;0,AB177&lt;$AB$1*1.2),"加大询盘获取 ","")&amp;IF(AND(Y177&lt;&gt;0,K177&gt;0,Z177&lt;$Z$1*1.2),"加大商机获取 ","")&amp;IF(AND(L177=0,C177="Y",G177&gt;($G$1/$L$1*1.5)),"解绑橱窗绑定 ",""),"请去左表粘贴源数据"),"")</f>
        <v/>
      </c>
      <c r="AE177" s="9"/>
      <c r="AF177" s="9"/>
      <c r="AG177" s="9"/>
      <c r="AH177" s="9"/>
      <c r="AI177" s="17"/>
      <c r="AJ177" s="17"/>
      <c r="AK177" s="17"/>
    </row>
    <row r="178" spans="1:37">
      <c r="A178" s="5" t="str">
        <f>IFERROR(HLOOKUP(A$2,'2.源数据-产品分析-全商品'!A$6:A$1000,ROW()-1,0),"")</f>
        <v/>
      </c>
      <c r="B178" s="5" t="str">
        <f>IFERROR(HLOOKUP(B$2,'2.源数据-产品分析-全商品'!B$6:B$1000,ROW()-1,0),"")</f>
        <v/>
      </c>
      <c r="C178" s="5" t="str">
        <f>CLEAN(IFERROR(HLOOKUP(C$2,'2.源数据-产品分析-全商品'!C$6:C$1000,ROW()-1,0),""))</f>
        <v/>
      </c>
      <c r="D178" s="5" t="str">
        <f>IFERROR(HLOOKUP(D$2,'2.源数据-产品分析-全商品'!D$6:D$1000,ROW()-1,0),"")</f>
        <v/>
      </c>
      <c r="E178" s="5" t="str">
        <f>IFERROR(HLOOKUP(E$2,'2.源数据-产品分析-全商品'!E$6:E$1000,ROW()-1,0),"")</f>
        <v/>
      </c>
      <c r="F178" s="5" t="str">
        <f>IFERROR(VALUE(HLOOKUP(F$2,'2.源数据-产品分析-全商品'!F$6:F$1000,ROW()-1,0)),"")</f>
        <v/>
      </c>
      <c r="G178" s="5" t="str">
        <f>IFERROR(VALUE(HLOOKUP(G$2,'2.源数据-产品分析-全商品'!G$6:G$1000,ROW()-1,0)),"")</f>
        <v/>
      </c>
      <c r="H178" s="5" t="str">
        <f>IFERROR(HLOOKUP(H$2,'2.源数据-产品分析-全商品'!H$6:H$1000,ROW()-1,0),"")</f>
        <v/>
      </c>
      <c r="I178" s="5" t="str">
        <f>IFERROR(VALUE(HLOOKUP(I$2,'2.源数据-产品分析-全商品'!I$6:I$1000,ROW()-1,0)),"")</f>
        <v/>
      </c>
      <c r="J178" s="60" t="str">
        <f>IFERROR(IF($J$2="","",INDEX('产品报告-整理'!G:G,MATCH(产品建议!A178,'产品报告-整理'!A:A,0))),"")</f>
        <v/>
      </c>
      <c r="K178" s="5" t="str">
        <f>IFERROR(IF($K$2="","",VALUE(INDEX('产品报告-整理'!E:E,MATCH(产品建议!A178,'产品报告-整理'!A:A,0)))),0)</f>
        <v/>
      </c>
      <c r="L178" s="5" t="str">
        <f>IFERROR(VALUE(HLOOKUP(L$2,'2.源数据-产品分析-全商品'!J$6:J$1000,ROW()-1,0)),"")</f>
        <v/>
      </c>
      <c r="M178" s="5" t="str">
        <f>IFERROR(VALUE(HLOOKUP(M$2,'2.源数据-产品分析-全商品'!K$6:K$1000,ROW()-1,0)),"")</f>
        <v/>
      </c>
      <c r="N178" s="5" t="str">
        <f>IFERROR(HLOOKUP(N$2,'2.源数据-产品分析-全商品'!L$6:L$1000,ROW()-1,0),"")</f>
        <v/>
      </c>
      <c r="O178" s="5" t="str">
        <f>IF($O$2='产品报告-整理'!$K$1,IFERROR(INDEX('产品报告-整理'!S:S,MATCH(产品建议!A178,'产品报告-整理'!L:L,0)),""),(IFERROR(VALUE(HLOOKUP(O$2,'2.源数据-产品分析-全商品'!M$6:M$1000,ROW()-1,0)),"")))</f>
        <v/>
      </c>
      <c r="P178" s="5" t="str">
        <f>IF($P$2='产品报告-整理'!$V$1,IFERROR(INDEX('产品报告-整理'!AD:AD,MATCH(产品建议!A178,'产品报告-整理'!W:W,0)),""),(IFERROR(VALUE(HLOOKUP(P$2,'2.源数据-产品分析-全商品'!N$6:N$1000,ROW()-1,0)),"")))</f>
        <v/>
      </c>
      <c r="Q178" s="5" t="str">
        <f>IF($Q$2='产品报告-整理'!$AG$1,IFERROR(INDEX('产品报告-整理'!AO:AO,MATCH(产品建议!A178,'产品报告-整理'!AH:AH,0)),""),(IFERROR(VALUE(HLOOKUP(Q$2,'2.源数据-产品分析-全商品'!O$6:O$1000,ROW()-1,0)),"")))</f>
        <v/>
      </c>
      <c r="R178" s="5" t="str">
        <f>IF($R$2='产品报告-整理'!$AR$1,IFERROR(INDEX('产品报告-整理'!AZ:AZ,MATCH(产品建议!A178,'产品报告-整理'!AS:AS,0)),""),(IFERROR(VALUE(HLOOKUP(R$2,'2.源数据-产品分析-全商品'!P$6:P$1000,ROW()-1,0)),"")))</f>
        <v/>
      </c>
      <c r="S178" s="5" t="str">
        <f>IF($S$2='产品报告-整理'!$BC$1,IFERROR(INDEX('产品报告-整理'!BK:BK,MATCH(产品建议!A178,'产品报告-整理'!BD:BD,0)),""),(IFERROR(VALUE(HLOOKUP(S$2,'2.源数据-产品分析-全商品'!Q$6:Q$1000,ROW()-1,0)),"")))</f>
        <v/>
      </c>
      <c r="T178" s="5" t="str">
        <f>IFERROR(HLOOKUP("产品负责人",'2.源数据-产品分析-全商品'!R$6:R$1000,ROW()-1,0),"")</f>
        <v/>
      </c>
      <c r="U178" s="5" t="str">
        <f>IFERROR(VALUE(HLOOKUP(U$2,'2.源数据-产品分析-全商品'!S$6:S$1000,ROW()-1,0)),"")</f>
        <v/>
      </c>
      <c r="V178" s="5" t="str">
        <f>IFERROR(VALUE(HLOOKUP(V$2,'2.源数据-产品分析-全商品'!T$6:T$1000,ROW()-1,0)),"")</f>
        <v/>
      </c>
      <c r="W178" s="5" t="str">
        <f>IF(OR($A$3=""),"",IF(OR($W$2="优爆品"),(IF(COUNTIF('2-2.源数据-产品分析-优品'!A:A,产品建议!A178)&gt;0,"是","")&amp;IF(COUNTIF('2-3.源数据-产品分析-爆品'!A:A,产品建议!A178)&gt;0,"是","")),IF(OR($W$2="P4P点击量"),((IFERROR(INDEX('产品报告-整理'!D:D,MATCH(产品建议!A178,'产品报告-整理'!A:A,0)),""))),((IF(COUNTIF('2-2.源数据-产品分析-优品'!A:A,产品建议!A178)&gt;0,"是",""))))))</f>
        <v/>
      </c>
      <c r="X178" s="5" t="str">
        <f>IF(OR($A$3=""),"",IF(OR($W$2="优爆品"),((IFERROR(INDEX('产品报告-整理'!D:D,MATCH(产品建议!A178,'产品报告-整理'!A:A,0)),"")&amp;" → "&amp;(IFERROR(TEXT(INDEX('产品报告-整理'!D:D,MATCH(产品建议!A178,'产品报告-整理'!A:A,0))/G178,"0%"),"")))),IF(OR($W$2="P4P点击量"),((IF($W$2="P4P点击量",IFERROR(TEXT(W178/G178,"0%"),"")))),(((IF(COUNTIF('2-3.源数据-产品分析-爆品'!A:A,产品建议!A178)&gt;0,"是","")))))))</f>
        <v/>
      </c>
      <c r="Y178" s="9" t="str">
        <f>IF(AND($Y$2="直通车总消费",'产品报告-整理'!$BN$1="推荐广告"),IFERROR(INDEX('产品报告-整理'!H:H,MATCH(产品建议!A178,'产品报告-整理'!A:A,0)),0)+IFERROR(INDEX('产品报告-整理'!BV:BV,MATCH(产品建议!A178,'产品报告-整理'!BO:BO,0)),0),IFERROR(INDEX('产品报告-整理'!H:H,MATCH(产品建议!A178,'产品报告-整理'!A:A,0)),0))</f>
        <v/>
      </c>
      <c r="Z178" s="9" t="str">
        <f t="shared" si="9"/>
        <v/>
      </c>
      <c r="AA178" s="5" t="str">
        <f t="shared" si="7"/>
        <v/>
      </c>
      <c r="AB178" s="5" t="str">
        <f t="shared" si="8"/>
        <v/>
      </c>
      <c r="AC178" s="9"/>
      <c r="AD178" s="15" t="str">
        <f>IF($AD$1="  ",IFERROR(IF(AND(Y178="未推广",L178&gt;0),"加入P4P推广 ","")&amp;IF(AND(OR(W178="是",X178="是"),Y178=0),"优爆品加推广 ","")&amp;IF(AND(C178="N",L178&gt;0),"增加橱窗绑定 ","")&amp;IF(AND(OR(Z178&gt;$Z$1*4.5,AB178&gt;$AB$1*4.5),Y178&lt;&gt;0,Y178&gt;$AB$1*2,G178&gt;($G$1/$L$1)*1),"放弃P4P推广 ","")&amp;IF(AND(AB178&gt;$AB$1*1.2,AB178&lt;$AB$1*4.5,Y178&gt;0),"优化询盘成本 ","")&amp;IF(AND(Z178&gt;$Z$1*1.2,Z178&lt;$Z$1*4.5,Y178&gt;0),"优化商机成本 ","")&amp;IF(AND(Y178&lt;&gt;0,L178&gt;0,AB178&lt;$AB$1*1.2),"加大询盘获取 ","")&amp;IF(AND(Y178&lt;&gt;0,K178&gt;0,Z178&lt;$Z$1*1.2),"加大商机获取 ","")&amp;IF(AND(L178=0,C178="Y",G178&gt;($G$1/$L$1*1.5)),"解绑橱窗绑定 ",""),"请去左表粘贴源数据"),"")</f>
        <v/>
      </c>
      <c r="AE178" s="9"/>
      <c r="AF178" s="9"/>
      <c r="AG178" s="9"/>
      <c r="AH178" s="9"/>
      <c r="AI178" s="17"/>
      <c r="AJ178" s="17"/>
      <c r="AK178" s="17"/>
    </row>
    <row r="179" spans="1:37">
      <c r="A179" s="5" t="str">
        <f>IFERROR(HLOOKUP(A$2,'2.源数据-产品分析-全商品'!A$6:A$1000,ROW()-1,0),"")</f>
        <v/>
      </c>
      <c r="B179" s="5" t="str">
        <f>IFERROR(HLOOKUP(B$2,'2.源数据-产品分析-全商品'!B$6:B$1000,ROW()-1,0),"")</f>
        <v/>
      </c>
      <c r="C179" s="5" t="str">
        <f>CLEAN(IFERROR(HLOOKUP(C$2,'2.源数据-产品分析-全商品'!C$6:C$1000,ROW()-1,0),""))</f>
        <v/>
      </c>
      <c r="D179" s="5" t="str">
        <f>IFERROR(HLOOKUP(D$2,'2.源数据-产品分析-全商品'!D$6:D$1000,ROW()-1,0),"")</f>
        <v/>
      </c>
      <c r="E179" s="5" t="str">
        <f>IFERROR(HLOOKUP(E$2,'2.源数据-产品分析-全商品'!E$6:E$1000,ROW()-1,0),"")</f>
        <v/>
      </c>
      <c r="F179" s="5" t="str">
        <f>IFERROR(VALUE(HLOOKUP(F$2,'2.源数据-产品分析-全商品'!F$6:F$1000,ROW()-1,0)),"")</f>
        <v/>
      </c>
      <c r="G179" s="5" t="str">
        <f>IFERROR(VALUE(HLOOKUP(G$2,'2.源数据-产品分析-全商品'!G$6:G$1000,ROW()-1,0)),"")</f>
        <v/>
      </c>
      <c r="H179" s="5" t="str">
        <f>IFERROR(HLOOKUP(H$2,'2.源数据-产品分析-全商品'!H$6:H$1000,ROW()-1,0),"")</f>
        <v/>
      </c>
      <c r="I179" s="5" t="str">
        <f>IFERROR(VALUE(HLOOKUP(I$2,'2.源数据-产品分析-全商品'!I$6:I$1000,ROW()-1,0)),"")</f>
        <v/>
      </c>
      <c r="J179" s="60" t="str">
        <f>IFERROR(IF($J$2="","",INDEX('产品报告-整理'!G:G,MATCH(产品建议!A179,'产品报告-整理'!A:A,0))),"")</f>
        <v/>
      </c>
      <c r="K179" s="5" t="str">
        <f>IFERROR(IF($K$2="","",VALUE(INDEX('产品报告-整理'!E:E,MATCH(产品建议!A179,'产品报告-整理'!A:A,0)))),0)</f>
        <v/>
      </c>
      <c r="L179" s="5" t="str">
        <f>IFERROR(VALUE(HLOOKUP(L$2,'2.源数据-产品分析-全商品'!J$6:J$1000,ROW()-1,0)),"")</f>
        <v/>
      </c>
      <c r="M179" s="5" t="str">
        <f>IFERROR(VALUE(HLOOKUP(M$2,'2.源数据-产品分析-全商品'!K$6:K$1000,ROW()-1,0)),"")</f>
        <v/>
      </c>
      <c r="N179" s="5" t="str">
        <f>IFERROR(HLOOKUP(N$2,'2.源数据-产品分析-全商品'!L$6:L$1000,ROW()-1,0),"")</f>
        <v/>
      </c>
      <c r="O179" s="5" t="str">
        <f>IF($O$2='产品报告-整理'!$K$1,IFERROR(INDEX('产品报告-整理'!S:S,MATCH(产品建议!A179,'产品报告-整理'!L:L,0)),""),(IFERROR(VALUE(HLOOKUP(O$2,'2.源数据-产品分析-全商品'!M$6:M$1000,ROW()-1,0)),"")))</f>
        <v/>
      </c>
      <c r="P179" s="5" t="str">
        <f>IF($P$2='产品报告-整理'!$V$1,IFERROR(INDEX('产品报告-整理'!AD:AD,MATCH(产品建议!A179,'产品报告-整理'!W:W,0)),""),(IFERROR(VALUE(HLOOKUP(P$2,'2.源数据-产品分析-全商品'!N$6:N$1000,ROW()-1,0)),"")))</f>
        <v/>
      </c>
      <c r="Q179" s="5" t="str">
        <f>IF($Q$2='产品报告-整理'!$AG$1,IFERROR(INDEX('产品报告-整理'!AO:AO,MATCH(产品建议!A179,'产品报告-整理'!AH:AH,0)),""),(IFERROR(VALUE(HLOOKUP(Q$2,'2.源数据-产品分析-全商品'!O$6:O$1000,ROW()-1,0)),"")))</f>
        <v/>
      </c>
      <c r="R179" s="5" t="str">
        <f>IF($R$2='产品报告-整理'!$AR$1,IFERROR(INDEX('产品报告-整理'!AZ:AZ,MATCH(产品建议!A179,'产品报告-整理'!AS:AS,0)),""),(IFERROR(VALUE(HLOOKUP(R$2,'2.源数据-产品分析-全商品'!P$6:P$1000,ROW()-1,0)),"")))</f>
        <v/>
      </c>
      <c r="S179" s="5" t="str">
        <f>IF($S$2='产品报告-整理'!$BC$1,IFERROR(INDEX('产品报告-整理'!BK:BK,MATCH(产品建议!A179,'产品报告-整理'!BD:BD,0)),""),(IFERROR(VALUE(HLOOKUP(S$2,'2.源数据-产品分析-全商品'!Q$6:Q$1000,ROW()-1,0)),"")))</f>
        <v/>
      </c>
      <c r="T179" s="5" t="str">
        <f>IFERROR(HLOOKUP("产品负责人",'2.源数据-产品分析-全商品'!R$6:R$1000,ROW()-1,0),"")</f>
        <v/>
      </c>
      <c r="U179" s="5" t="str">
        <f>IFERROR(VALUE(HLOOKUP(U$2,'2.源数据-产品分析-全商品'!S$6:S$1000,ROW()-1,0)),"")</f>
        <v/>
      </c>
      <c r="V179" s="5" t="str">
        <f>IFERROR(VALUE(HLOOKUP(V$2,'2.源数据-产品分析-全商品'!T$6:T$1000,ROW()-1,0)),"")</f>
        <v/>
      </c>
      <c r="W179" s="5" t="str">
        <f>IF(OR($A$3=""),"",IF(OR($W$2="优爆品"),(IF(COUNTIF('2-2.源数据-产品分析-优品'!A:A,产品建议!A179)&gt;0,"是","")&amp;IF(COUNTIF('2-3.源数据-产品分析-爆品'!A:A,产品建议!A179)&gt;0,"是","")),IF(OR($W$2="P4P点击量"),((IFERROR(INDEX('产品报告-整理'!D:D,MATCH(产品建议!A179,'产品报告-整理'!A:A,0)),""))),((IF(COUNTIF('2-2.源数据-产品分析-优品'!A:A,产品建议!A179)&gt;0,"是",""))))))</f>
        <v/>
      </c>
      <c r="X179" s="5" t="str">
        <f>IF(OR($A$3=""),"",IF(OR($W$2="优爆品"),((IFERROR(INDEX('产品报告-整理'!D:D,MATCH(产品建议!A179,'产品报告-整理'!A:A,0)),"")&amp;" → "&amp;(IFERROR(TEXT(INDEX('产品报告-整理'!D:D,MATCH(产品建议!A179,'产品报告-整理'!A:A,0))/G179,"0%"),"")))),IF(OR($W$2="P4P点击量"),((IF($W$2="P4P点击量",IFERROR(TEXT(W179/G179,"0%"),"")))),(((IF(COUNTIF('2-3.源数据-产品分析-爆品'!A:A,产品建议!A179)&gt;0,"是","")))))))</f>
        <v/>
      </c>
      <c r="Y179" s="9" t="str">
        <f>IF(AND($Y$2="直通车总消费",'产品报告-整理'!$BN$1="推荐广告"),IFERROR(INDEX('产品报告-整理'!H:H,MATCH(产品建议!A179,'产品报告-整理'!A:A,0)),0)+IFERROR(INDEX('产品报告-整理'!BV:BV,MATCH(产品建议!A179,'产品报告-整理'!BO:BO,0)),0),IFERROR(INDEX('产品报告-整理'!H:H,MATCH(产品建议!A179,'产品报告-整理'!A:A,0)),0))</f>
        <v/>
      </c>
      <c r="Z179" s="9" t="str">
        <f t="shared" si="9"/>
        <v/>
      </c>
      <c r="AA179" s="5" t="str">
        <f t="shared" si="7"/>
        <v/>
      </c>
      <c r="AB179" s="5" t="str">
        <f t="shared" si="8"/>
        <v/>
      </c>
      <c r="AC179" s="9"/>
      <c r="AD179" s="15" t="str">
        <f>IF($AD$1="  ",IFERROR(IF(AND(Y179="未推广",L179&gt;0),"加入P4P推广 ","")&amp;IF(AND(OR(W179="是",X179="是"),Y179=0),"优爆品加推广 ","")&amp;IF(AND(C179="N",L179&gt;0),"增加橱窗绑定 ","")&amp;IF(AND(OR(Z179&gt;$Z$1*4.5,AB179&gt;$AB$1*4.5),Y179&lt;&gt;0,Y179&gt;$AB$1*2,G179&gt;($G$1/$L$1)*1),"放弃P4P推广 ","")&amp;IF(AND(AB179&gt;$AB$1*1.2,AB179&lt;$AB$1*4.5,Y179&gt;0),"优化询盘成本 ","")&amp;IF(AND(Z179&gt;$Z$1*1.2,Z179&lt;$Z$1*4.5,Y179&gt;0),"优化商机成本 ","")&amp;IF(AND(Y179&lt;&gt;0,L179&gt;0,AB179&lt;$AB$1*1.2),"加大询盘获取 ","")&amp;IF(AND(Y179&lt;&gt;0,K179&gt;0,Z179&lt;$Z$1*1.2),"加大商机获取 ","")&amp;IF(AND(L179=0,C179="Y",G179&gt;($G$1/$L$1*1.5)),"解绑橱窗绑定 ",""),"请去左表粘贴源数据"),"")</f>
        <v/>
      </c>
      <c r="AE179" s="9"/>
      <c r="AF179" s="9"/>
      <c r="AG179" s="9"/>
      <c r="AH179" s="9"/>
      <c r="AI179" s="17"/>
      <c r="AJ179" s="17"/>
      <c r="AK179" s="17"/>
    </row>
    <row r="180" spans="1:37">
      <c r="A180" s="5" t="str">
        <f>IFERROR(HLOOKUP(A$2,'2.源数据-产品分析-全商品'!A$6:A$1000,ROW()-1,0),"")</f>
        <v/>
      </c>
      <c r="B180" s="5" t="str">
        <f>IFERROR(HLOOKUP(B$2,'2.源数据-产品分析-全商品'!B$6:B$1000,ROW()-1,0),"")</f>
        <v/>
      </c>
      <c r="C180" s="5" t="str">
        <f>CLEAN(IFERROR(HLOOKUP(C$2,'2.源数据-产品分析-全商品'!C$6:C$1000,ROW()-1,0),""))</f>
        <v/>
      </c>
      <c r="D180" s="5" t="str">
        <f>IFERROR(HLOOKUP(D$2,'2.源数据-产品分析-全商品'!D$6:D$1000,ROW()-1,0),"")</f>
        <v/>
      </c>
      <c r="E180" s="5" t="str">
        <f>IFERROR(HLOOKUP(E$2,'2.源数据-产品分析-全商品'!E$6:E$1000,ROW()-1,0),"")</f>
        <v/>
      </c>
      <c r="F180" s="5" t="str">
        <f>IFERROR(VALUE(HLOOKUP(F$2,'2.源数据-产品分析-全商品'!F$6:F$1000,ROW()-1,0)),"")</f>
        <v/>
      </c>
      <c r="G180" s="5" t="str">
        <f>IFERROR(VALUE(HLOOKUP(G$2,'2.源数据-产品分析-全商品'!G$6:G$1000,ROW()-1,0)),"")</f>
        <v/>
      </c>
      <c r="H180" s="5" t="str">
        <f>IFERROR(HLOOKUP(H$2,'2.源数据-产品分析-全商品'!H$6:H$1000,ROW()-1,0),"")</f>
        <v/>
      </c>
      <c r="I180" s="5" t="str">
        <f>IFERROR(VALUE(HLOOKUP(I$2,'2.源数据-产品分析-全商品'!I$6:I$1000,ROW()-1,0)),"")</f>
        <v/>
      </c>
      <c r="J180" s="60" t="str">
        <f>IFERROR(IF($J$2="","",INDEX('产品报告-整理'!G:G,MATCH(产品建议!A180,'产品报告-整理'!A:A,0))),"")</f>
        <v/>
      </c>
      <c r="K180" s="5" t="str">
        <f>IFERROR(IF($K$2="","",VALUE(INDEX('产品报告-整理'!E:E,MATCH(产品建议!A180,'产品报告-整理'!A:A,0)))),0)</f>
        <v/>
      </c>
      <c r="L180" s="5" t="str">
        <f>IFERROR(VALUE(HLOOKUP(L$2,'2.源数据-产品分析-全商品'!J$6:J$1000,ROW()-1,0)),"")</f>
        <v/>
      </c>
      <c r="M180" s="5" t="str">
        <f>IFERROR(VALUE(HLOOKUP(M$2,'2.源数据-产品分析-全商品'!K$6:K$1000,ROW()-1,0)),"")</f>
        <v/>
      </c>
      <c r="N180" s="5" t="str">
        <f>IFERROR(HLOOKUP(N$2,'2.源数据-产品分析-全商品'!L$6:L$1000,ROW()-1,0),"")</f>
        <v/>
      </c>
      <c r="O180" s="5" t="str">
        <f>IF($O$2='产品报告-整理'!$K$1,IFERROR(INDEX('产品报告-整理'!S:S,MATCH(产品建议!A180,'产品报告-整理'!L:L,0)),""),(IFERROR(VALUE(HLOOKUP(O$2,'2.源数据-产品分析-全商品'!M$6:M$1000,ROW()-1,0)),"")))</f>
        <v/>
      </c>
      <c r="P180" s="5" t="str">
        <f>IF($P$2='产品报告-整理'!$V$1,IFERROR(INDEX('产品报告-整理'!AD:AD,MATCH(产品建议!A180,'产品报告-整理'!W:W,0)),""),(IFERROR(VALUE(HLOOKUP(P$2,'2.源数据-产品分析-全商品'!N$6:N$1000,ROW()-1,0)),"")))</f>
        <v/>
      </c>
      <c r="Q180" s="5" t="str">
        <f>IF($Q$2='产品报告-整理'!$AG$1,IFERROR(INDEX('产品报告-整理'!AO:AO,MATCH(产品建议!A180,'产品报告-整理'!AH:AH,0)),""),(IFERROR(VALUE(HLOOKUP(Q$2,'2.源数据-产品分析-全商品'!O$6:O$1000,ROW()-1,0)),"")))</f>
        <v/>
      </c>
      <c r="R180" s="5" t="str">
        <f>IF($R$2='产品报告-整理'!$AR$1,IFERROR(INDEX('产品报告-整理'!AZ:AZ,MATCH(产品建议!A180,'产品报告-整理'!AS:AS,0)),""),(IFERROR(VALUE(HLOOKUP(R$2,'2.源数据-产品分析-全商品'!P$6:P$1000,ROW()-1,0)),"")))</f>
        <v/>
      </c>
      <c r="S180" s="5" t="str">
        <f>IF($S$2='产品报告-整理'!$BC$1,IFERROR(INDEX('产品报告-整理'!BK:BK,MATCH(产品建议!A180,'产品报告-整理'!BD:BD,0)),""),(IFERROR(VALUE(HLOOKUP(S$2,'2.源数据-产品分析-全商品'!Q$6:Q$1000,ROW()-1,0)),"")))</f>
        <v/>
      </c>
      <c r="T180" s="5" t="str">
        <f>IFERROR(HLOOKUP("产品负责人",'2.源数据-产品分析-全商品'!R$6:R$1000,ROW()-1,0),"")</f>
        <v/>
      </c>
      <c r="U180" s="5" t="str">
        <f>IFERROR(VALUE(HLOOKUP(U$2,'2.源数据-产品分析-全商品'!S$6:S$1000,ROW()-1,0)),"")</f>
        <v/>
      </c>
      <c r="V180" s="5" t="str">
        <f>IFERROR(VALUE(HLOOKUP(V$2,'2.源数据-产品分析-全商品'!T$6:T$1000,ROW()-1,0)),"")</f>
        <v/>
      </c>
      <c r="W180" s="5" t="str">
        <f>IF(OR($A$3=""),"",IF(OR($W$2="优爆品"),(IF(COUNTIF('2-2.源数据-产品分析-优品'!A:A,产品建议!A180)&gt;0,"是","")&amp;IF(COUNTIF('2-3.源数据-产品分析-爆品'!A:A,产品建议!A180)&gt;0,"是","")),IF(OR($W$2="P4P点击量"),((IFERROR(INDEX('产品报告-整理'!D:D,MATCH(产品建议!A180,'产品报告-整理'!A:A,0)),""))),((IF(COUNTIF('2-2.源数据-产品分析-优品'!A:A,产品建议!A180)&gt;0,"是",""))))))</f>
        <v/>
      </c>
      <c r="X180" s="5" t="str">
        <f>IF(OR($A$3=""),"",IF(OR($W$2="优爆品"),((IFERROR(INDEX('产品报告-整理'!D:D,MATCH(产品建议!A180,'产品报告-整理'!A:A,0)),"")&amp;" → "&amp;(IFERROR(TEXT(INDEX('产品报告-整理'!D:D,MATCH(产品建议!A180,'产品报告-整理'!A:A,0))/G180,"0%"),"")))),IF(OR($W$2="P4P点击量"),((IF($W$2="P4P点击量",IFERROR(TEXT(W180/G180,"0%"),"")))),(((IF(COUNTIF('2-3.源数据-产品分析-爆品'!A:A,产品建议!A180)&gt;0,"是","")))))))</f>
        <v/>
      </c>
      <c r="Y180" s="9" t="str">
        <f>IF(AND($Y$2="直通车总消费",'产品报告-整理'!$BN$1="推荐广告"),IFERROR(INDEX('产品报告-整理'!H:H,MATCH(产品建议!A180,'产品报告-整理'!A:A,0)),0)+IFERROR(INDEX('产品报告-整理'!BV:BV,MATCH(产品建议!A180,'产品报告-整理'!BO:BO,0)),0),IFERROR(INDEX('产品报告-整理'!H:H,MATCH(产品建议!A180,'产品报告-整理'!A:A,0)),0))</f>
        <v/>
      </c>
      <c r="Z180" s="9" t="str">
        <f t="shared" si="9"/>
        <v/>
      </c>
      <c r="AA180" s="5" t="str">
        <f t="shared" si="7"/>
        <v/>
      </c>
      <c r="AB180" s="5" t="str">
        <f t="shared" si="8"/>
        <v/>
      </c>
      <c r="AC180" s="9"/>
      <c r="AD180" s="15" t="str">
        <f>IF($AD$1="  ",IFERROR(IF(AND(Y180="未推广",L180&gt;0),"加入P4P推广 ","")&amp;IF(AND(OR(W180="是",X180="是"),Y180=0),"优爆品加推广 ","")&amp;IF(AND(C180="N",L180&gt;0),"增加橱窗绑定 ","")&amp;IF(AND(OR(Z180&gt;$Z$1*4.5,AB180&gt;$AB$1*4.5),Y180&lt;&gt;0,Y180&gt;$AB$1*2,G180&gt;($G$1/$L$1)*1),"放弃P4P推广 ","")&amp;IF(AND(AB180&gt;$AB$1*1.2,AB180&lt;$AB$1*4.5,Y180&gt;0),"优化询盘成本 ","")&amp;IF(AND(Z180&gt;$Z$1*1.2,Z180&lt;$Z$1*4.5,Y180&gt;0),"优化商机成本 ","")&amp;IF(AND(Y180&lt;&gt;0,L180&gt;0,AB180&lt;$AB$1*1.2),"加大询盘获取 ","")&amp;IF(AND(Y180&lt;&gt;0,K180&gt;0,Z180&lt;$Z$1*1.2),"加大商机获取 ","")&amp;IF(AND(L180=0,C180="Y",G180&gt;($G$1/$L$1*1.5)),"解绑橱窗绑定 ",""),"请去左表粘贴源数据"),"")</f>
        <v/>
      </c>
      <c r="AE180" s="9"/>
      <c r="AF180" s="9"/>
      <c r="AG180" s="9"/>
      <c r="AH180" s="9"/>
      <c r="AI180" s="17"/>
      <c r="AJ180" s="17"/>
      <c r="AK180" s="17"/>
    </row>
    <row r="181" spans="1:37">
      <c r="A181" s="5" t="str">
        <f>IFERROR(HLOOKUP(A$2,'2.源数据-产品分析-全商品'!A$6:A$1000,ROW()-1,0),"")</f>
        <v/>
      </c>
      <c r="B181" s="5" t="str">
        <f>IFERROR(HLOOKUP(B$2,'2.源数据-产品分析-全商品'!B$6:B$1000,ROW()-1,0),"")</f>
        <v/>
      </c>
      <c r="C181" s="5" t="str">
        <f>CLEAN(IFERROR(HLOOKUP(C$2,'2.源数据-产品分析-全商品'!C$6:C$1000,ROW()-1,0),""))</f>
        <v/>
      </c>
      <c r="D181" s="5" t="str">
        <f>IFERROR(HLOOKUP(D$2,'2.源数据-产品分析-全商品'!D$6:D$1000,ROW()-1,0),"")</f>
        <v/>
      </c>
      <c r="E181" s="5" t="str">
        <f>IFERROR(HLOOKUP(E$2,'2.源数据-产品分析-全商品'!E$6:E$1000,ROW()-1,0),"")</f>
        <v/>
      </c>
      <c r="F181" s="5" t="str">
        <f>IFERROR(VALUE(HLOOKUP(F$2,'2.源数据-产品分析-全商品'!F$6:F$1000,ROW()-1,0)),"")</f>
        <v/>
      </c>
      <c r="G181" s="5" t="str">
        <f>IFERROR(VALUE(HLOOKUP(G$2,'2.源数据-产品分析-全商品'!G$6:G$1000,ROW()-1,0)),"")</f>
        <v/>
      </c>
      <c r="H181" s="5" t="str">
        <f>IFERROR(HLOOKUP(H$2,'2.源数据-产品分析-全商品'!H$6:H$1000,ROW()-1,0),"")</f>
        <v/>
      </c>
      <c r="I181" s="5" t="str">
        <f>IFERROR(VALUE(HLOOKUP(I$2,'2.源数据-产品分析-全商品'!I$6:I$1000,ROW()-1,0)),"")</f>
        <v/>
      </c>
      <c r="J181" s="60" t="str">
        <f>IFERROR(IF($J$2="","",INDEX('产品报告-整理'!G:G,MATCH(产品建议!A181,'产品报告-整理'!A:A,0))),"")</f>
        <v/>
      </c>
      <c r="K181" s="5" t="str">
        <f>IFERROR(IF($K$2="","",VALUE(INDEX('产品报告-整理'!E:E,MATCH(产品建议!A181,'产品报告-整理'!A:A,0)))),0)</f>
        <v/>
      </c>
      <c r="L181" s="5" t="str">
        <f>IFERROR(VALUE(HLOOKUP(L$2,'2.源数据-产品分析-全商品'!J$6:J$1000,ROW()-1,0)),"")</f>
        <v/>
      </c>
      <c r="M181" s="5" t="str">
        <f>IFERROR(VALUE(HLOOKUP(M$2,'2.源数据-产品分析-全商品'!K$6:K$1000,ROW()-1,0)),"")</f>
        <v/>
      </c>
      <c r="N181" s="5" t="str">
        <f>IFERROR(HLOOKUP(N$2,'2.源数据-产品分析-全商品'!L$6:L$1000,ROW()-1,0),"")</f>
        <v/>
      </c>
      <c r="O181" s="5" t="str">
        <f>IF($O$2='产品报告-整理'!$K$1,IFERROR(INDEX('产品报告-整理'!S:S,MATCH(产品建议!A181,'产品报告-整理'!L:L,0)),""),(IFERROR(VALUE(HLOOKUP(O$2,'2.源数据-产品分析-全商品'!M$6:M$1000,ROW()-1,0)),"")))</f>
        <v/>
      </c>
      <c r="P181" s="5" t="str">
        <f>IF($P$2='产品报告-整理'!$V$1,IFERROR(INDEX('产品报告-整理'!AD:AD,MATCH(产品建议!A181,'产品报告-整理'!W:W,0)),""),(IFERROR(VALUE(HLOOKUP(P$2,'2.源数据-产品分析-全商品'!N$6:N$1000,ROW()-1,0)),"")))</f>
        <v/>
      </c>
      <c r="Q181" s="5" t="str">
        <f>IF($Q$2='产品报告-整理'!$AG$1,IFERROR(INDEX('产品报告-整理'!AO:AO,MATCH(产品建议!A181,'产品报告-整理'!AH:AH,0)),""),(IFERROR(VALUE(HLOOKUP(Q$2,'2.源数据-产品分析-全商品'!O$6:O$1000,ROW()-1,0)),"")))</f>
        <v/>
      </c>
      <c r="R181" s="5" t="str">
        <f>IF($R$2='产品报告-整理'!$AR$1,IFERROR(INDEX('产品报告-整理'!AZ:AZ,MATCH(产品建议!A181,'产品报告-整理'!AS:AS,0)),""),(IFERROR(VALUE(HLOOKUP(R$2,'2.源数据-产品分析-全商品'!P$6:P$1000,ROW()-1,0)),"")))</f>
        <v/>
      </c>
      <c r="S181" s="5" t="str">
        <f>IF($S$2='产品报告-整理'!$BC$1,IFERROR(INDEX('产品报告-整理'!BK:BK,MATCH(产品建议!A181,'产品报告-整理'!BD:BD,0)),""),(IFERROR(VALUE(HLOOKUP(S$2,'2.源数据-产品分析-全商品'!Q$6:Q$1000,ROW()-1,0)),"")))</f>
        <v/>
      </c>
      <c r="T181" s="5" t="str">
        <f>IFERROR(HLOOKUP("产品负责人",'2.源数据-产品分析-全商品'!R$6:R$1000,ROW()-1,0),"")</f>
        <v/>
      </c>
      <c r="U181" s="5" t="str">
        <f>IFERROR(VALUE(HLOOKUP(U$2,'2.源数据-产品分析-全商品'!S$6:S$1000,ROW()-1,0)),"")</f>
        <v/>
      </c>
      <c r="V181" s="5" t="str">
        <f>IFERROR(VALUE(HLOOKUP(V$2,'2.源数据-产品分析-全商品'!T$6:T$1000,ROW()-1,0)),"")</f>
        <v/>
      </c>
      <c r="W181" s="5" t="str">
        <f>IF(OR($A$3=""),"",IF(OR($W$2="优爆品"),(IF(COUNTIF('2-2.源数据-产品分析-优品'!A:A,产品建议!A181)&gt;0,"是","")&amp;IF(COUNTIF('2-3.源数据-产品分析-爆品'!A:A,产品建议!A181)&gt;0,"是","")),IF(OR($W$2="P4P点击量"),((IFERROR(INDEX('产品报告-整理'!D:D,MATCH(产品建议!A181,'产品报告-整理'!A:A,0)),""))),((IF(COUNTIF('2-2.源数据-产品分析-优品'!A:A,产品建议!A181)&gt;0,"是",""))))))</f>
        <v/>
      </c>
      <c r="X181" s="5" t="str">
        <f>IF(OR($A$3=""),"",IF(OR($W$2="优爆品"),((IFERROR(INDEX('产品报告-整理'!D:D,MATCH(产品建议!A181,'产品报告-整理'!A:A,0)),"")&amp;" → "&amp;(IFERROR(TEXT(INDEX('产品报告-整理'!D:D,MATCH(产品建议!A181,'产品报告-整理'!A:A,0))/G181,"0%"),"")))),IF(OR($W$2="P4P点击量"),((IF($W$2="P4P点击量",IFERROR(TEXT(W181/G181,"0%"),"")))),(((IF(COUNTIF('2-3.源数据-产品分析-爆品'!A:A,产品建议!A181)&gt;0,"是","")))))))</f>
        <v/>
      </c>
      <c r="Y181" s="9" t="str">
        <f>IF(AND($Y$2="直通车总消费",'产品报告-整理'!$BN$1="推荐广告"),IFERROR(INDEX('产品报告-整理'!H:H,MATCH(产品建议!A181,'产品报告-整理'!A:A,0)),0)+IFERROR(INDEX('产品报告-整理'!BV:BV,MATCH(产品建议!A181,'产品报告-整理'!BO:BO,0)),0),IFERROR(INDEX('产品报告-整理'!H:H,MATCH(产品建议!A181,'产品报告-整理'!A:A,0)),0))</f>
        <v/>
      </c>
      <c r="Z181" s="9" t="str">
        <f t="shared" si="9"/>
        <v/>
      </c>
      <c r="AA181" s="5" t="str">
        <f t="shared" si="7"/>
        <v/>
      </c>
      <c r="AB181" s="5" t="str">
        <f t="shared" si="8"/>
        <v/>
      </c>
      <c r="AC181" s="9"/>
      <c r="AD181" s="15" t="str">
        <f>IF($AD$1="  ",IFERROR(IF(AND(Y181="未推广",L181&gt;0),"加入P4P推广 ","")&amp;IF(AND(OR(W181="是",X181="是"),Y181=0),"优爆品加推广 ","")&amp;IF(AND(C181="N",L181&gt;0),"增加橱窗绑定 ","")&amp;IF(AND(OR(Z181&gt;$Z$1*4.5,AB181&gt;$AB$1*4.5),Y181&lt;&gt;0,Y181&gt;$AB$1*2,G181&gt;($G$1/$L$1)*1),"放弃P4P推广 ","")&amp;IF(AND(AB181&gt;$AB$1*1.2,AB181&lt;$AB$1*4.5,Y181&gt;0),"优化询盘成本 ","")&amp;IF(AND(Z181&gt;$Z$1*1.2,Z181&lt;$Z$1*4.5,Y181&gt;0),"优化商机成本 ","")&amp;IF(AND(Y181&lt;&gt;0,L181&gt;0,AB181&lt;$AB$1*1.2),"加大询盘获取 ","")&amp;IF(AND(Y181&lt;&gt;0,K181&gt;0,Z181&lt;$Z$1*1.2),"加大商机获取 ","")&amp;IF(AND(L181=0,C181="Y",G181&gt;($G$1/$L$1*1.5)),"解绑橱窗绑定 ",""),"请去左表粘贴源数据"),"")</f>
        <v/>
      </c>
      <c r="AE181" s="9"/>
      <c r="AF181" s="9"/>
      <c r="AG181" s="9"/>
      <c r="AH181" s="9"/>
      <c r="AI181" s="17"/>
      <c r="AJ181" s="17"/>
      <c r="AK181" s="17"/>
    </row>
    <row r="182" spans="1:37">
      <c r="A182" s="5" t="str">
        <f>IFERROR(HLOOKUP(A$2,'2.源数据-产品分析-全商品'!A$6:A$1000,ROW()-1,0),"")</f>
        <v/>
      </c>
      <c r="B182" s="5" t="str">
        <f>IFERROR(HLOOKUP(B$2,'2.源数据-产品分析-全商品'!B$6:B$1000,ROW()-1,0),"")</f>
        <v/>
      </c>
      <c r="C182" s="5" t="str">
        <f>CLEAN(IFERROR(HLOOKUP(C$2,'2.源数据-产品分析-全商品'!C$6:C$1000,ROW()-1,0),""))</f>
        <v/>
      </c>
      <c r="D182" s="5" t="str">
        <f>IFERROR(HLOOKUP(D$2,'2.源数据-产品分析-全商品'!D$6:D$1000,ROW()-1,0),"")</f>
        <v/>
      </c>
      <c r="E182" s="5" t="str">
        <f>IFERROR(HLOOKUP(E$2,'2.源数据-产品分析-全商品'!E$6:E$1000,ROW()-1,0),"")</f>
        <v/>
      </c>
      <c r="F182" s="5" t="str">
        <f>IFERROR(VALUE(HLOOKUP(F$2,'2.源数据-产品分析-全商品'!F$6:F$1000,ROW()-1,0)),"")</f>
        <v/>
      </c>
      <c r="G182" s="5" t="str">
        <f>IFERROR(VALUE(HLOOKUP(G$2,'2.源数据-产品分析-全商品'!G$6:G$1000,ROW()-1,0)),"")</f>
        <v/>
      </c>
      <c r="H182" s="5" t="str">
        <f>IFERROR(HLOOKUP(H$2,'2.源数据-产品分析-全商品'!H$6:H$1000,ROW()-1,0),"")</f>
        <v/>
      </c>
      <c r="I182" s="5" t="str">
        <f>IFERROR(VALUE(HLOOKUP(I$2,'2.源数据-产品分析-全商品'!I$6:I$1000,ROW()-1,0)),"")</f>
        <v/>
      </c>
      <c r="J182" s="60" t="str">
        <f>IFERROR(IF($J$2="","",INDEX('产品报告-整理'!G:G,MATCH(产品建议!A182,'产品报告-整理'!A:A,0))),"")</f>
        <v/>
      </c>
      <c r="K182" s="5" t="str">
        <f>IFERROR(IF($K$2="","",VALUE(INDEX('产品报告-整理'!E:E,MATCH(产品建议!A182,'产品报告-整理'!A:A,0)))),0)</f>
        <v/>
      </c>
      <c r="L182" s="5" t="str">
        <f>IFERROR(VALUE(HLOOKUP(L$2,'2.源数据-产品分析-全商品'!J$6:J$1000,ROW()-1,0)),"")</f>
        <v/>
      </c>
      <c r="M182" s="5" t="str">
        <f>IFERROR(VALUE(HLOOKUP(M$2,'2.源数据-产品分析-全商品'!K$6:K$1000,ROW()-1,0)),"")</f>
        <v/>
      </c>
      <c r="N182" s="5" t="str">
        <f>IFERROR(HLOOKUP(N$2,'2.源数据-产品分析-全商品'!L$6:L$1000,ROW()-1,0),"")</f>
        <v/>
      </c>
      <c r="O182" s="5" t="str">
        <f>IF($O$2='产品报告-整理'!$K$1,IFERROR(INDEX('产品报告-整理'!S:S,MATCH(产品建议!A182,'产品报告-整理'!L:L,0)),""),(IFERROR(VALUE(HLOOKUP(O$2,'2.源数据-产品分析-全商品'!M$6:M$1000,ROW()-1,0)),"")))</f>
        <v/>
      </c>
      <c r="P182" s="5" t="str">
        <f>IF($P$2='产品报告-整理'!$V$1,IFERROR(INDEX('产品报告-整理'!AD:AD,MATCH(产品建议!A182,'产品报告-整理'!W:W,0)),""),(IFERROR(VALUE(HLOOKUP(P$2,'2.源数据-产品分析-全商品'!N$6:N$1000,ROW()-1,0)),"")))</f>
        <v/>
      </c>
      <c r="Q182" s="5" t="str">
        <f>IF($Q$2='产品报告-整理'!$AG$1,IFERROR(INDEX('产品报告-整理'!AO:AO,MATCH(产品建议!A182,'产品报告-整理'!AH:AH,0)),""),(IFERROR(VALUE(HLOOKUP(Q$2,'2.源数据-产品分析-全商品'!O$6:O$1000,ROW()-1,0)),"")))</f>
        <v/>
      </c>
      <c r="R182" s="5" t="str">
        <f>IF($R$2='产品报告-整理'!$AR$1,IFERROR(INDEX('产品报告-整理'!AZ:AZ,MATCH(产品建议!A182,'产品报告-整理'!AS:AS,0)),""),(IFERROR(VALUE(HLOOKUP(R$2,'2.源数据-产品分析-全商品'!P$6:P$1000,ROW()-1,0)),"")))</f>
        <v/>
      </c>
      <c r="S182" s="5" t="str">
        <f>IF($S$2='产品报告-整理'!$BC$1,IFERROR(INDEX('产品报告-整理'!BK:BK,MATCH(产品建议!A182,'产品报告-整理'!BD:BD,0)),""),(IFERROR(VALUE(HLOOKUP(S$2,'2.源数据-产品分析-全商品'!Q$6:Q$1000,ROW()-1,0)),"")))</f>
        <v/>
      </c>
      <c r="T182" s="5" t="str">
        <f>IFERROR(HLOOKUP("产品负责人",'2.源数据-产品分析-全商品'!R$6:R$1000,ROW()-1,0),"")</f>
        <v/>
      </c>
      <c r="U182" s="5" t="str">
        <f>IFERROR(VALUE(HLOOKUP(U$2,'2.源数据-产品分析-全商品'!S$6:S$1000,ROW()-1,0)),"")</f>
        <v/>
      </c>
      <c r="V182" s="5" t="str">
        <f>IFERROR(VALUE(HLOOKUP(V$2,'2.源数据-产品分析-全商品'!T$6:T$1000,ROW()-1,0)),"")</f>
        <v/>
      </c>
      <c r="W182" s="5" t="str">
        <f>IF(OR($A$3=""),"",IF(OR($W$2="优爆品"),(IF(COUNTIF('2-2.源数据-产品分析-优品'!A:A,产品建议!A182)&gt;0,"是","")&amp;IF(COUNTIF('2-3.源数据-产品分析-爆品'!A:A,产品建议!A182)&gt;0,"是","")),IF(OR($W$2="P4P点击量"),((IFERROR(INDEX('产品报告-整理'!D:D,MATCH(产品建议!A182,'产品报告-整理'!A:A,0)),""))),((IF(COUNTIF('2-2.源数据-产品分析-优品'!A:A,产品建议!A182)&gt;0,"是",""))))))</f>
        <v/>
      </c>
      <c r="X182" s="5" t="str">
        <f>IF(OR($A$3=""),"",IF(OR($W$2="优爆品"),((IFERROR(INDEX('产品报告-整理'!D:D,MATCH(产品建议!A182,'产品报告-整理'!A:A,0)),"")&amp;" → "&amp;(IFERROR(TEXT(INDEX('产品报告-整理'!D:D,MATCH(产品建议!A182,'产品报告-整理'!A:A,0))/G182,"0%"),"")))),IF(OR($W$2="P4P点击量"),((IF($W$2="P4P点击量",IFERROR(TEXT(W182/G182,"0%"),"")))),(((IF(COUNTIF('2-3.源数据-产品分析-爆品'!A:A,产品建议!A182)&gt;0,"是","")))))))</f>
        <v/>
      </c>
      <c r="Y182" s="9" t="str">
        <f>IF(AND($Y$2="直通车总消费",'产品报告-整理'!$BN$1="推荐广告"),IFERROR(INDEX('产品报告-整理'!H:H,MATCH(产品建议!A182,'产品报告-整理'!A:A,0)),0)+IFERROR(INDEX('产品报告-整理'!BV:BV,MATCH(产品建议!A182,'产品报告-整理'!BO:BO,0)),0),IFERROR(INDEX('产品报告-整理'!H:H,MATCH(产品建议!A182,'产品报告-整理'!A:A,0)),0))</f>
        <v/>
      </c>
      <c r="Z182" s="9" t="str">
        <f t="shared" si="9"/>
        <v/>
      </c>
      <c r="AA182" s="5" t="str">
        <f t="shared" si="7"/>
        <v/>
      </c>
      <c r="AB182" s="5" t="str">
        <f t="shared" si="8"/>
        <v/>
      </c>
      <c r="AC182" s="9"/>
      <c r="AD182" s="15" t="str">
        <f>IF($AD$1="  ",IFERROR(IF(AND(Y182="未推广",L182&gt;0),"加入P4P推广 ","")&amp;IF(AND(OR(W182="是",X182="是"),Y182=0),"优爆品加推广 ","")&amp;IF(AND(C182="N",L182&gt;0),"增加橱窗绑定 ","")&amp;IF(AND(OR(Z182&gt;$Z$1*4.5,AB182&gt;$AB$1*4.5),Y182&lt;&gt;0,Y182&gt;$AB$1*2,G182&gt;($G$1/$L$1)*1),"放弃P4P推广 ","")&amp;IF(AND(AB182&gt;$AB$1*1.2,AB182&lt;$AB$1*4.5,Y182&gt;0),"优化询盘成本 ","")&amp;IF(AND(Z182&gt;$Z$1*1.2,Z182&lt;$Z$1*4.5,Y182&gt;0),"优化商机成本 ","")&amp;IF(AND(Y182&lt;&gt;0,L182&gt;0,AB182&lt;$AB$1*1.2),"加大询盘获取 ","")&amp;IF(AND(Y182&lt;&gt;0,K182&gt;0,Z182&lt;$Z$1*1.2),"加大商机获取 ","")&amp;IF(AND(L182=0,C182="Y",G182&gt;($G$1/$L$1*1.5)),"解绑橱窗绑定 ",""),"请去左表粘贴源数据"),"")</f>
        <v/>
      </c>
      <c r="AE182" s="9"/>
      <c r="AF182" s="9"/>
      <c r="AG182" s="9"/>
      <c r="AH182" s="9"/>
      <c r="AI182" s="17"/>
      <c r="AJ182" s="17"/>
      <c r="AK182" s="17"/>
    </row>
    <row r="183" spans="1:37">
      <c r="A183" s="5" t="str">
        <f>IFERROR(HLOOKUP(A$2,'2.源数据-产品分析-全商品'!A$6:A$1000,ROW()-1,0),"")</f>
        <v/>
      </c>
      <c r="B183" s="5" t="str">
        <f>IFERROR(HLOOKUP(B$2,'2.源数据-产品分析-全商品'!B$6:B$1000,ROW()-1,0),"")</f>
        <v/>
      </c>
      <c r="C183" s="5" t="str">
        <f>CLEAN(IFERROR(HLOOKUP(C$2,'2.源数据-产品分析-全商品'!C$6:C$1000,ROW()-1,0),""))</f>
        <v/>
      </c>
      <c r="D183" s="5" t="str">
        <f>IFERROR(HLOOKUP(D$2,'2.源数据-产品分析-全商品'!D$6:D$1000,ROW()-1,0),"")</f>
        <v/>
      </c>
      <c r="E183" s="5" t="str">
        <f>IFERROR(HLOOKUP(E$2,'2.源数据-产品分析-全商品'!E$6:E$1000,ROW()-1,0),"")</f>
        <v/>
      </c>
      <c r="F183" s="5" t="str">
        <f>IFERROR(VALUE(HLOOKUP(F$2,'2.源数据-产品分析-全商品'!F$6:F$1000,ROW()-1,0)),"")</f>
        <v/>
      </c>
      <c r="G183" s="5" t="str">
        <f>IFERROR(VALUE(HLOOKUP(G$2,'2.源数据-产品分析-全商品'!G$6:G$1000,ROW()-1,0)),"")</f>
        <v/>
      </c>
      <c r="H183" s="5" t="str">
        <f>IFERROR(HLOOKUP(H$2,'2.源数据-产品分析-全商品'!H$6:H$1000,ROW()-1,0),"")</f>
        <v/>
      </c>
      <c r="I183" s="5" t="str">
        <f>IFERROR(VALUE(HLOOKUP(I$2,'2.源数据-产品分析-全商品'!I$6:I$1000,ROW()-1,0)),"")</f>
        <v/>
      </c>
      <c r="J183" s="60" t="str">
        <f>IFERROR(IF($J$2="","",INDEX('产品报告-整理'!G:G,MATCH(产品建议!A183,'产品报告-整理'!A:A,0))),"")</f>
        <v/>
      </c>
      <c r="K183" s="5" t="str">
        <f>IFERROR(IF($K$2="","",VALUE(INDEX('产品报告-整理'!E:E,MATCH(产品建议!A183,'产品报告-整理'!A:A,0)))),0)</f>
        <v/>
      </c>
      <c r="L183" s="5" t="str">
        <f>IFERROR(VALUE(HLOOKUP(L$2,'2.源数据-产品分析-全商品'!J$6:J$1000,ROW()-1,0)),"")</f>
        <v/>
      </c>
      <c r="M183" s="5" t="str">
        <f>IFERROR(VALUE(HLOOKUP(M$2,'2.源数据-产品分析-全商品'!K$6:K$1000,ROW()-1,0)),"")</f>
        <v/>
      </c>
      <c r="N183" s="5" t="str">
        <f>IFERROR(HLOOKUP(N$2,'2.源数据-产品分析-全商品'!L$6:L$1000,ROW()-1,0),"")</f>
        <v/>
      </c>
      <c r="O183" s="5" t="str">
        <f>IF($O$2='产品报告-整理'!$K$1,IFERROR(INDEX('产品报告-整理'!S:S,MATCH(产品建议!A183,'产品报告-整理'!L:L,0)),""),(IFERROR(VALUE(HLOOKUP(O$2,'2.源数据-产品分析-全商品'!M$6:M$1000,ROW()-1,0)),"")))</f>
        <v/>
      </c>
      <c r="P183" s="5" t="str">
        <f>IF($P$2='产品报告-整理'!$V$1,IFERROR(INDEX('产品报告-整理'!AD:AD,MATCH(产品建议!A183,'产品报告-整理'!W:W,0)),""),(IFERROR(VALUE(HLOOKUP(P$2,'2.源数据-产品分析-全商品'!N$6:N$1000,ROW()-1,0)),"")))</f>
        <v/>
      </c>
      <c r="Q183" s="5" t="str">
        <f>IF($Q$2='产品报告-整理'!$AG$1,IFERROR(INDEX('产品报告-整理'!AO:AO,MATCH(产品建议!A183,'产品报告-整理'!AH:AH,0)),""),(IFERROR(VALUE(HLOOKUP(Q$2,'2.源数据-产品分析-全商品'!O$6:O$1000,ROW()-1,0)),"")))</f>
        <v/>
      </c>
      <c r="R183" s="5" t="str">
        <f>IF($R$2='产品报告-整理'!$AR$1,IFERROR(INDEX('产品报告-整理'!AZ:AZ,MATCH(产品建议!A183,'产品报告-整理'!AS:AS,0)),""),(IFERROR(VALUE(HLOOKUP(R$2,'2.源数据-产品分析-全商品'!P$6:P$1000,ROW()-1,0)),"")))</f>
        <v/>
      </c>
      <c r="S183" s="5" t="str">
        <f>IF($S$2='产品报告-整理'!$BC$1,IFERROR(INDEX('产品报告-整理'!BK:BK,MATCH(产品建议!A183,'产品报告-整理'!BD:BD,0)),""),(IFERROR(VALUE(HLOOKUP(S$2,'2.源数据-产品分析-全商品'!Q$6:Q$1000,ROW()-1,0)),"")))</f>
        <v/>
      </c>
      <c r="T183" s="5" t="str">
        <f>IFERROR(HLOOKUP("产品负责人",'2.源数据-产品分析-全商品'!R$6:R$1000,ROW()-1,0),"")</f>
        <v/>
      </c>
      <c r="U183" s="5" t="str">
        <f>IFERROR(VALUE(HLOOKUP(U$2,'2.源数据-产品分析-全商品'!S$6:S$1000,ROW()-1,0)),"")</f>
        <v/>
      </c>
      <c r="V183" s="5" t="str">
        <f>IFERROR(VALUE(HLOOKUP(V$2,'2.源数据-产品分析-全商品'!T$6:T$1000,ROW()-1,0)),"")</f>
        <v/>
      </c>
      <c r="W183" s="5" t="str">
        <f>IF(OR($A$3=""),"",IF(OR($W$2="优爆品"),(IF(COUNTIF('2-2.源数据-产品分析-优品'!A:A,产品建议!A183)&gt;0,"是","")&amp;IF(COUNTIF('2-3.源数据-产品分析-爆品'!A:A,产品建议!A183)&gt;0,"是","")),IF(OR($W$2="P4P点击量"),((IFERROR(INDEX('产品报告-整理'!D:D,MATCH(产品建议!A183,'产品报告-整理'!A:A,0)),""))),((IF(COUNTIF('2-2.源数据-产品分析-优品'!A:A,产品建议!A183)&gt;0,"是",""))))))</f>
        <v/>
      </c>
      <c r="X183" s="5" t="str">
        <f>IF(OR($A$3=""),"",IF(OR($W$2="优爆品"),((IFERROR(INDEX('产品报告-整理'!D:D,MATCH(产品建议!A183,'产品报告-整理'!A:A,0)),"")&amp;" → "&amp;(IFERROR(TEXT(INDEX('产品报告-整理'!D:D,MATCH(产品建议!A183,'产品报告-整理'!A:A,0))/G183,"0%"),"")))),IF(OR($W$2="P4P点击量"),((IF($W$2="P4P点击量",IFERROR(TEXT(W183/G183,"0%"),"")))),(((IF(COUNTIF('2-3.源数据-产品分析-爆品'!A:A,产品建议!A183)&gt;0,"是","")))))))</f>
        <v/>
      </c>
      <c r="Y183" s="9" t="str">
        <f>IF(AND($Y$2="直通车总消费",'产品报告-整理'!$BN$1="推荐广告"),IFERROR(INDEX('产品报告-整理'!H:H,MATCH(产品建议!A183,'产品报告-整理'!A:A,0)),0)+IFERROR(INDEX('产品报告-整理'!BV:BV,MATCH(产品建议!A183,'产品报告-整理'!BO:BO,0)),0),IFERROR(INDEX('产品报告-整理'!H:H,MATCH(产品建议!A183,'产品报告-整理'!A:A,0)),0))</f>
        <v/>
      </c>
      <c r="Z183" s="9" t="str">
        <f t="shared" si="9"/>
        <v/>
      </c>
      <c r="AA183" s="5" t="str">
        <f t="shared" si="7"/>
        <v/>
      </c>
      <c r="AB183" s="5" t="str">
        <f t="shared" si="8"/>
        <v/>
      </c>
      <c r="AC183" s="9"/>
      <c r="AD183" s="15" t="str">
        <f>IF($AD$1="  ",IFERROR(IF(AND(Y183="未推广",L183&gt;0),"加入P4P推广 ","")&amp;IF(AND(OR(W183="是",X183="是"),Y183=0),"优爆品加推广 ","")&amp;IF(AND(C183="N",L183&gt;0),"增加橱窗绑定 ","")&amp;IF(AND(OR(Z183&gt;$Z$1*4.5,AB183&gt;$AB$1*4.5),Y183&lt;&gt;0,Y183&gt;$AB$1*2,G183&gt;($G$1/$L$1)*1),"放弃P4P推广 ","")&amp;IF(AND(AB183&gt;$AB$1*1.2,AB183&lt;$AB$1*4.5,Y183&gt;0),"优化询盘成本 ","")&amp;IF(AND(Z183&gt;$Z$1*1.2,Z183&lt;$Z$1*4.5,Y183&gt;0),"优化商机成本 ","")&amp;IF(AND(Y183&lt;&gt;0,L183&gt;0,AB183&lt;$AB$1*1.2),"加大询盘获取 ","")&amp;IF(AND(Y183&lt;&gt;0,K183&gt;0,Z183&lt;$Z$1*1.2),"加大商机获取 ","")&amp;IF(AND(L183=0,C183="Y",G183&gt;($G$1/$L$1*1.5)),"解绑橱窗绑定 ",""),"请去左表粘贴源数据"),"")</f>
        <v/>
      </c>
      <c r="AE183" s="9"/>
      <c r="AF183" s="9"/>
      <c r="AG183" s="9"/>
      <c r="AH183" s="9"/>
      <c r="AI183" s="17"/>
      <c r="AJ183" s="17"/>
      <c r="AK183" s="17"/>
    </row>
    <row r="184" spans="1:37">
      <c r="A184" s="5" t="str">
        <f>IFERROR(HLOOKUP(A$2,'2.源数据-产品分析-全商品'!A$6:A$1000,ROW()-1,0),"")</f>
        <v/>
      </c>
      <c r="B184" s="5" t="str">
        <f>IFERROR(HLOOKUP(B$2,'2.源数据-产品分析-全商品'!B$6:B$1000,ROW()-1,0),"")</f>
        <v/>
      </c>
      <c r="C184" s="5" t="str">
        <f>CLEAN(IFERROR(HLOOKUP(C$2,'2.源数据-产品分析-全商品'!C$6:C$1000,ROW()-1,0),""))</f>
        <v/>
      </c>
      <c r="D184" s="5" t="str">
        <f>IFERROR(HLOOKUP(D$2,'2.源数据-产品分析-全商品'!D$6:D$1000,ROW()-1,0),"")</f>
        <v/>
      </c>
      <c r="E184" s="5" t="str">
        <f>IFERROR(HLOOKUP(E$2,'2.源数据-产品分析-全商品'!E$6:E$1000,ROW()-1,0),"")</f>
        <v/>
      </c>
      <c r="F184" s="5" t="str">
        <f>IFERROR(VALUE(HLOOKUP(F$2,'2.源数据-产品分析-全商品'!F$6:F$1000,ROW()-1,0)),"")</f>
        <v/>
      </c>
      <c r="G184" s="5" t="str">
        <f>IFERROR(VALUE(HLOOKUP(G$2,'2.源数据-产品分析-全商品'!G$6:G$1000,ROW()-1,0)),"")</f>
        <v/>
      </c>
      <c r="H184" s="5" t="str">
        <f>IFERROR(HLOOKUP(H$2,'2.源数据-产品分析-全商品'!H$6:H$1000,ROW()-1,0),"")</f>
        <v/>
      </c>
      <c r="I184" s="5" t="str">
        <f>IFERROR(VALUE(HLOOKUP(I$2,'2.源数据-产品分析-全商品'!I$6:I$1000,ROW()-1,0)),"")</f>
        <v/>
      </c>
      <c r="J184" s="60" t="str">
        <f>IFERROR(IF($J$2="","",INDEX('产品报告-整理'!G:G,MATCH(产品建议!A184,'产品报告-整理'!A:A,0))),"")</f>
        <v/>
      </c>
      <c r="K184" s="5" t="str">
        <f>IFERROR(IF($K$2="","",VALUE(INDEX('产品报告-整理'!E:E,MATCH(产品建议!A184,'产品报告-整理'!A:A,0)))),0)</f>
        <v/>
      </c>
      <c r="L184" s="5" t="str">
        <f>IFERROR(VALUE(HLOOKUP(L$2,'2.源数据-产品分析-全商品'!J$6:J$1000,ROW()-1,0)),"")</f>
        <v/>
      </c>
      <c r="M184" s="5" t="str">
        <f>IFERROR(VALUE(HLOOKUP(M$2,'2.源数据-产品分析-全商品'!K$6:K$1000,ROW()-1,0)),"")</f>
        <v/>
      </c>
      <c r="N184" s="5" t="str">
        <f>IFERROR(HLOOKUP(N$2,'2.源数据-产品分析-全商品'!L$6:L$1000,ROW()-1,0),"")</f>
        <v/>
      </c>
      <c r="O184" s="5" t="str">
        <f>IF($O$2='产品报告-整理'!$K$1,IFERROR(INDEX('产品报告-整理'!S:S,MATCH(产品建议!A184,'产品报告-整理'!L:L,0)),""),(IFERROR(VALUE(HLOOKUP(O$2,'2.源数据-产品分析-全商品'!M$6:M$1000,ROW()-1,0)),"")))</f>
        <v/>
      </c>
      <c r="P184" s="5" t="str">
        <f>IF($P$2='产品报告-整理'!$V$1,IFERROR(INDEX('产品报告-整理'!AD:AD,MATCH(产品建议!A184,'产品报告-整理'!W:W,0)),""),(IFERROR(VALUE(HLOOKUP(P$2,'2.源数据-产品分析-全商品'!N$6:N$1000,ROW()-1,0)),"")))</f>
        <v/>
      </c>
      <c r="Q184" s="5" t="str">
        <f>IF($Q$2='产品报告-整理'!$AG$1,IFERROR(INDEX('产品报告-整理'!AO:AO,MATCH(产品建议!A184,'产品报告-整理'!AH:AH,0)),""),(IFERROR(VALUE(HLOOKUP(Q$2,'2.源数据-产品分析-全商品'!O$6:O$1000,ROW()-1,0)),"")))</f>
        <v/>
      </c>
      <c r="R184" s="5" t="str">
        <f>IF($R$2='产品报告-整理'!$AR$1,IFERROR(INDEX('产品报告-整理'!AZ:AZ,MATCH(产品建议!A184,'产品报告-整理'!AS:AS,0)),""),(IFERROR(VALUE(HLOOKUP(R$2,'2.源数据-产品分析-全商品'!P$6:P$1000,ROW()-1,0)),"")))</f>
        <v/>
      </c>
      <c r="S184" s="5" t="str">
        <f>IF($S$2='产品报告-整理'!$BC$1,IFERROR(INDEX('产品报告-整理'!BK:BK,MATCH(产品建议!A184,'产品报告-整理'!BD:BD,0)),""),(IFERROR(VALUE(HLOOKUP(S$2,'2.源数据-产品分析-全商品'!Q$6:Q$1000,ROW()-1,0)),"")))</f>
        <v/>
      </c>
      <c r="T184" s="5" t="str">
        <f>IFERROR(HLOOKUP("产品负责人",'2.源数据-产品分析-全商品'!R$6:R$1000,ROW()-1,0),"")</f>
        <v/>
      </c>
      <c r="U184" s="5" t="str">
        <f>IFERROR(VALUE(HLOOKUP(U$2,'2.源数据-产品分析-全商品'!S$6:S$1000,ROW()-1,0)),"")</f>
        <v/>
      </c>
      <c r="V184" s="5" t="str">
        <f>IFERROR(VALUE(HLOOKUP(V$2,'2.源数据-产品分析-全商品'!T$6:T$1000,ROW()-1,0)),"")</f>
        <v/>
      </c>
      <c r="W184" s="5" t="str">
        <f>IF(OR($A$3=""),"",IF(OR($W$2="优爆品"),(IF(COUNTIF('2-2.源数据-产品分析-优品'!A:A,产品建议!A184)&gt;0,"是","")&amp;IF(COUNTIF('2-3.源数据-产品分析-爆品'!A:A,产品建议!A184)&gt;0,"是","")),IF(OR($W$2="P4P点击量"),((IFERROR(INDEX('产品报告-整理'!D:D,MATCH(产品建议!A184,'产品报告-整理'!A:A,0)),""))),((IF(COUNTIF('2-2.源数据-产品分析-优品'!A:A,产品建议!A184)&gt;0,"是",""))))))</f>
        <v/>
      </c>
      <c r="X184" s="5" t="str">
        <f>IF(OR($A$3=""),"",IF(OR($W$2="优爆品"),((IFERROR(INDEX('产品报告-整理'!D:D,MATCH(产品建议!A184,'产品报告-整理'!A:A,0)),"")&amp;" → "&amp;(IFERROR(TEXT(INDEX('产品报告-整理'!D:D,MATCH(产品建议!A184,'产品报告-整理'!A:A,0))/G184,"0%"),"")))),IF(OR($W$2="P4P点击量"),((IF($W$2="P4P点击量",IFERROR(TEXT(W184/G184,"0%"),"")))),(((IF(COUNTIF('2-3.源数据-产品分析-爆品'!A:A,产品建议!A184)&gt;0,"是","")))))))</f>
        <v/>
      </c>
      <c r="Y184" s="9" t="str">
        <f>IF(AND($Y$2="直通车总消费",'产品报告-整理'!$BN$1="推荐广告"),IFERROR(INDEX('产品报告-整理'!H:H,MATCH(产品建议!A184,'产品报告-整理'!A:A,0)),0)+IFERROR(INDEX('产品报告-整理'!BV:BV,MATCH(产品建议!A184,'产品报告-整理'!BO:BO,0)),0),IFERROR(INDEX('产品报告-整理'!H:H,MATCH(产品建议!A184,'产品报告-整理'!A:A,0)),0))</f>
        <v/>
      </c>
      <c r="Z184" s="9" t="str">
        <f t="shared" si="9"/>
        <v/>
      </c>
      <c r="AA184" s="5" t="str">
        <f t="shared" si="7"/>
        <v/>
      </c>
      <c r="AB184" s="5" t="str">
        <f t="shared" si="8"/>
        <v/>
      </c>
      <c r="AC184" s="9"/>
      <c r="AD184" s="15" t="str">
        <f>IF($AD$1="  ",IFERROR(IF(AND(Y184="未推广",L184&gt;0),"加入P4P推广 ","")&amp;IF(AND(OR(W184="是",X184="是"),Y184=0),"优爆品加推广 ","")&amp;IF(AND(C184="N",L184&gt;0),"增加橱窗绑定 ","")&amp;IF(AND(OR(Z184&gt;$Z$1*4.5,AB184&gt;$AB$1*4.5),Y184&lt;&gt;0,Y184&gt;$AB$1*2,G184&gt;($G$1/$L$1)*1),"放弃P4P推广 ","")&amp;IF(AND(AB184&gt;$AB$1*1.2,AB184&lt;$AB$1*4.5,Y184&gt;0),"优化询盘成本 ","")&amp;IF(AND(Z184&gt;$Z$1*1.2,Z184&lt;$Z$1*4.5,Y184&gt;0),"优化商机成本 ","")&amp;IF(AND(Y184&lt;&gt;0,L184&gt;0,AB184&lt;$AB$1*1.2),"加大询盘获取 ","")&amp;IF(AND(Y184&lt;&gt;0,K184&gt;0,Z184&lt;$Z$1*1.2),"加大商机获取 ","")&amp;IF(AND(L184=0,C184="Y",G184&gt;($G$1/$L$1*1.5)),"解绑橱窗绑定 ",""),"请去左表粘贴源数据"),"")</f>
        <v/>
      </c>
      <c r="AE184" s="9"/>
      <c r="AF184" s="9"/>
      <c r="AG184" s="9"/>
      <c r="AH184" s="9"/>
      <c r="AI184" s="17"/>
      <c r="AJ184" s="17"/>
      <c r="AK184" s="17"/>
    </row>
    <row r="185" spans="1:37">
      <c r="A185" s="5" t="str">
        <f>IFERROR(HLOOKUP(A$2,'2.源数据-产品分析-全商品'!A$6:A$1000,ROW()-1,0),"")</f>
        <v/>
      </c>
      <c r="B185" s="5" t="str">
        <f>IFERROR(HLOOKUP(B$2,'2.源数据-产品分析-全商品'!B$6:B$1000,ROW()-1,0),"")</f>
        <v/>
      </c>
      <c r="C185" s="5" t="str">
        <f>CLEAN(IFERROR(HLOOKUP(C$2,'2.源数据-产品分析-全商品'!C$6:C$1000,ROW()-1,0),""))</f>
        <v/>
      </c>
      <c r="D185" s="5" t="str">
        <f>IFERROR(HLOOKUP(D$2,'2.源数据-产品分析-全商品'!D$6:D$1000,ROW()-1,0),"")</f>
        <v/>
      </c>
      <c r="E185" s="5" t="str">
        <f>IFERROR(HLOOKUP(E$2,'2.源数据-产品分析-全商品'!E$6:E$1000,ROW()-1,0),"")</f>
        <v/>
      </c>
      <c r="F185" s="5" t="str">
        <f>IFERROR(VALUE(HLOOKUP(F$2,'2.源数据-产品分析-全商品'!F$6:F$1000,ROW()-1,0)),"")</f>
        <v/>
      </c>
      <c r="G185" s="5" t="str">
        <f>IFERROR(VALUE(HLOOKUP(G$2,'2.源数据-产品分析-全商品'!G$6:G$1000,ROW()-1,0)),"")</f>
        <v/>
      </c>
      <c r="H185" s="5" t="str">
        <f>IFERROR(HLOOKUP(H$2,'2.源数据-产品分析-全商品'!H$6:H$1000,ROW()-1,0),"")</f>
        <v/>
      </c>
      <c r="I185" s="5" t="str">
        <f>IFERROR(VALUE(HLOOKUP(I$2,'2.源数据-产品分析-全商品'!I$6:I$1000,ROW()-1,0)),"")</f>
        <v/>
      </c>
      <c r="J185" s="60" t="str">
        <f>IFERROR(IF($J$2="","",INDEX('产品报告-整理'!G:G,MATCH(产品建议!A185,'产品报告-整理'!A:A,0))),"")</f>
        <v/>
      </c>
      <c r="K185" s="5" t="str">
        <f>IFERROR(IF($K$2="","",VALUE(INDEX('产品报告-整理'!E:E,MATCH(产品建议!A185,'产品报告-整理'!A:A,0)))),0)</f>
        <v/>
      </c>
      <c r="L185" s="5" t="str">
        <f>IFERROR(VALUE(HLOOKUP(L$2,'2.源数据-产品分析-全商品'!J$6:J$1000,ROW()-1,0)),"")</f>
        <v/>
      </c>
      <c r="M185" s="5" t="str">
        <f>IFERROR(VALUE(HLOOKUP(M$2,'2.源数据-产品分析-全商品'!K$6:K$1000,ROW()-1,0)),"")</f>
        <v/>
      </c>
      <c r="N185" s="5" t="str">
        <f>IFERROR(HLOOKUP(N$2,'2.源数据-产品分析-全商品'!L$6:L$1000,ROW()-1,0),"")</f>
        <v/>
      </c>
      <c r="O185" s="5" t="str">
        <f>IF($O$2='产品报告-整理'!$K$1,IFERROR(INDEX('产品报告-整理'!S:S,MATCH(产品建议!A185,'产品报告-整理'!L:L,0)),""),(IFERROR(VALUE(HLOOKUP(O$2,'2.源数据-产品分析-全商品'!M$6:M$1000,ROW()-1,0)),"")))</f>
        <v/>
      </c>
      <c r="P185" s="5" t="str">
        <f>IF($P$2='产品报告-整理'!$V$1,IFERROR(INDEX('产品报告-整理'!AD:AD,MATCH(产品建议!A185,'产品报告-整理'!W:W,0)),""),(IFERROR(VALUE(HLOOKUP(P$2,'2.源数据-产品分析-全商品'!N$6:N$1000,ROW()-1,0)),"")))</f>
        <v/>
      </c>
      <c r="Q185" s="5" t="str">
        <f>IF($Q$2='产品报告-整理'!$AG$1,IFERROR(INDEX('产品报告-整理'!AO:AO,MATCH(产品建议!A185,'产品报告-整理'!AH:AH,0)),""),(IFERROR(VALUE(HLOOKUP(Q$2,'2.源数据-产品分析-全商品'!O$6:O$1000,ROW()-1,0)),"")))</f>
        <v/>
      </c>
      <c r="R185" s="5" t="str">
        <f>IF($R$2='产品报告-整理'!$AR$1,IFERROR(INDEX('产品报告-整理'!AZ:AZ,MATCH(产品建议!A185,'产品报告-整理'!AS:AS,0)),""),(IFERROR(VALUE(HLOOKUP(R$2,'2.源数据-产品分析-全商品'!P$6:P$1000,ROW()-1,0)),"")))</f>
        <v/>
      </c>
      <c r="S185" s="5" t="str">
        <f>IF($S$2='产品报告-整理'!$BC$1,IFERROR(INDEX('产品报告-整理'!BK:BK,MATCH(产品建议!A185,'产品报告-整理'!BD:BD,0)),""),(IFERROR(VALUE(HLOOKUP(S$2,'2.源数据-产品分析-全商品'!Q$6:Q$1000,ROW()-1,0)),"")))</f>
        <v/>
      </c>
      <c r="T185" s="5" t="str">
        <f>IFERROR(HLOOKUP("产品负责人",'2.源数据-产品分析-全商品'!R$6:R$1000,ROW()-1,0),"")</f>
        <v/>
      </c>
      <c r="U185" s="5" t="str">
        <f>IFERROR(VALUE(HLOOKUP(U$2,'2.源数据-产品分析-全商品'!S$6:S$1000,ROW()-1,0)),"")</f>
        <v/>
      </c>
      <c r="V185" s="5" t="str">
        <f>IFERROR(VALUE(HLOOKUP(V$2,'2.源数据-产品分析-全商品'!T$6:T$1000,ROW()-1,0)),"")</f>
        <v/>
      </c>
      <c r="W185" s="5" t="str">
        <f>IF(OR($A$3=""),"",IF(OR($W$2="优爆品"),(IF(COUNTIF('2-2.源数据-产品分析-优品'!A:A,产品建议!A185)&gt;0,"是","")&amp;IF(COUNTIF('2-3.源数据-产品分析-爆品'!A:A,产品建议!A185)&gt;0,"是","")),IF(OR($W$2="P4P点击量"),((IFERROR(INDEX('产品报告-整理'!D:D,MATCH(产品建议!A185,'产品报告-整理'!A:A,0)),""))),((IF(COUNTIF('2-2.源数据-产品分析-优品'!A:A,产品建议!A185)&gt;0,"是",""))))))</f>
        <v/>
      </c>
      <c r="X185" s="5" t="str">
        <f>IF(OR($A$3=""),"",IF(OR($W$2="优爆品"),((IFERROR(INDEX('产品报告-整理'!D:D,MATCH(产品建议!A185,'产品报告-整理'!A:A,0)),"")&amp;" → "&amp;(IFERROR(TEXT(INDEX('产品报告-整理'!D:D,MATCH(产品建议!A185,'产品报告-整理'!A:A,0))/G185,"0%"),"")))),IF(OR($W$2="P4P点击量"),((IF($W$2="P4P点击量",IFERROR(TEXT(W185/G185,"0%"),"")))),(((IF(COUNTIF('2-3.源数据-产品分析-爆品'!A:A,产品建议!A185)&gt;0,"是","")))))))</f>
        <v/>
      </c>
      <c r="Y185" s="9" t="str">
        <f>IF(AND($Y$2="直通车总消费",'产品报告-整理'!$BN$1="推荐广告"),IFERROR(INDEX('产品报告-整理'!H:H,MATCH(产品建议!A185,'产品报告-整理'!A:A,0)),0)+IFERROR(INDEX('产品报告-整理'!BV:BV,MATCH(产品建议!A185,'产品报告-整理'!BO:BO,0)),0),IFERROR(INDEX('产品报告-整理'!H:H,MATCH(产品建议!A185,'产品报告-整理'!A:A,0)),0))</f>
        <v/>
      </c>
      <c r="Z185" s="9" t="str">
        <f t="shared" si="9"/>
        <v/>
      </c>
      <c r="AA185" s="5" t="str">
        <f t="shared" si="7"/>
        <v/>
      </c>
      <c r="AB185" s="5" t="str">
        <f t="shared" si="8"/>
        <v/>
      </c>
      <c r="AC185" s="9"/>
      <c r="AD185" s="15" t="str">
        <f>IF($AD$1="  ",IFERROR(IF(AND(Y185="未推广",L185&gt;0),"加入P4P推广 ","")&amp;IF(AND(OR(W185="是",X185="是"),Y185=0),"优爆品加推广 ","")&amp;IF(AND(C185="N",L185&gt;0),"增加橱窗绑定 ","")&amp;IF(AND(OR(Z185&gt;$Z$1*4.5,AB185&gt;$AB$1*4.5),Y185&lt;&gt;0,Y185&gt;$AB$1*2,G185&gt;($G$1/$L$1)*1),"放弃P4P推广 ","")&amp;IF(AND(AB185&gt;$AB$1*1.2,AB185&lt;$AB$1*4.5,Y185&gt;0),"优化询盘成本 ","")&amp;IF(AND(Z185&gt;$Z$1*1.2,Z185&lt;$Z$1*4.5,Y185&gt;0),"优化商机成本 ","")&amp;IF(AND(Y185&lt;&gt;0,L185&gt;0,AB185&lt;$AB$1*1.2),"加大询盘获取 ","")&amp;IF(AND(Y185&lt;&gt;0,K185&gt;0,Z185&lt;$Z$1*1.2),"加大商机获取 ","")&amp;IF(AND(L185=0,C185="Y",G185&gt;($G$1/$L$1*1.5)),"解绑橱窗绑定 ",""),"请去左表粘贴源数据"),"")</f>
        <v/>
      </c>
      <c r="AE185" s="9"/>
      <c r="AF185" s="9"/>
      <c r="AG185" s="9"/>
      <c r="AH185" s="9"/>
      <c r="AI185" s="17"/>
      <c r="AJ185" s="17"/>
      <c r="AK185" s="17"/>
    </row>
    <row r="186" spans="1:37">
      <c r="A186" s="5" t="str">
        <f>IFERROR(HLOOKUP(A$2,'2.源数据-产品分析-全商品'!A$6:A$1000,ROW()-1,0),"")</f>
        <v/>
      </c>
      <c r="B186" s="5" t="str">
        <f>IFERROR(HLOOKUP(B$2,'2.源数据-产品分析-全商品'!B$6:B$1000,ROW()-1,0),"")</f>
        <v/>
      </c>
      <c r="C186" s="5" t="str">
        <f>CLEAN(IFERROR(HLOOKUP(C$2,'2.源数据-产品分析-全商品'!C$6:C$1000,ROW()-1,0),""))</f>
        <v/>
      </c>
      <c r="D186" s="5" t="str">
        <f>IFERROR(HLOOKUP(D$2,'2.源数据-产品分析-全商品'!D$6:D$1000,ROW()-1,0),"")</f>
        <v/>
      </c>
      <c r="E186" s="5" t="str">
        <f>IFERROR(HLOOKUP(E$2,'2.源数据-产品分析-全商品'!E$6:E$1000,ROW()-1,0),"")</f>
        <v/>
      </c>
      <c r="F186" s="5" t="str">
        <f>IFERROR(VALUE(HLOOKUP(F$2,'2.源数据-产品分析-全商品'!F$6:F$1000,ROW()-1,0)),"")</f>
        <v/>
      </c>
      <c r="G186" s="5" t="str">
        <f>IFERROR(VALUE(HLOOKUP(G$2,'2.源数据-产品分析-全商品'!G$6:G$1000,ROW()-1,0)),"")</f>
        <v/>
      </c>
      <c r="H186" s="5" t="str">
        <f>IFERROR(HLOOKUP(H$2,'2.源数据-产品分析-全商品'!H$6:H$1000,ROW()-1,0),"")</f>
        <v/>
      </c>
      <c r="I186" s="5" t="str">
        <f>IFERROR(VALUE(HLOOKUP(I$2,'2.源数据-产品分析-全商品'!I$6:I$1000,ROW()-1,0)),"")</f>
        <v/>
      </c>
      <c r="J186" s="60" t="str">
        <f>IFERROR(IF($J$2="","",INDEX('产品报告-整理'!G:G,MATCH(产品建议!A186,'产品报告-整理'!A:A,0))),"")</f>
        <v/>
      </c>
      <c r="K186" s="5" t="str">
        <f>IFERROR(IF($K$2="","",VALUE(INDEX('产品报告-整理'!E:E,MATCH(产品建议!A186,'产品报告-整理'!A:A,0)))),0)</f>
        <v/>
      </c>
      <c r="L186" s="5" t="str">
        <f>IFERROR(VALUE(HLOOKUP(L$2,'2.源数据-产品分析-全商品'!J$6:J$1000,ROW()-1,0)),"")</f>
        <v/>
      </c>
      <c r="M186" s="5" t="str">
        <f>IFERROR(VALUE(HLOOKUP(M$2,'2.源数据-产品分析-全商品'!K$6:K$1000,ROW()-1,0)),"")</f>
        <v/>
      </c>
      <c r="N186" s="5" t="str">
        <f>IFERROR(HLOOKUP(N$2,'2.源数据-产品分析-全商品'!L$6:L$1000,ROW()-1,0),"")</f>
        <v/>
      </c>
      <c r="O186" s="5" t="str">
        <f>IF($O$2='产品报告-整理'!$K$1,IFERROR(INDEX('产品报告-整理'!S:S,MATCH(产品建议!A186,'产品报告-整理'!L:L,0)),""),(IFERROR(VALUE(HLOOKUP(O$2,'2.源数据-产品分析-全商品'!M$6:M$1000,ROW()-1,0)),"")))</f>
        <v/>
      </c>
      <c r="P186" s="5" t="str">
        <f>IF($P$2='产品报告-整理'!$V$1,IFERROR(INDEX('产品报告-整理'!AD:AD,MATCH(产品建议!A186,'产品报告-整理'!W:W,0)),""),(IFERROR(VALUE(HLOOKUP(P$2,'2.源数据-产品分析-全商品'!N$6:N$1000,ROW()-1,0)),"")))</f>
        <v/>
      </c>
      <c r="Q186" s="5" t="str">
        <f>IF($Q$2='产品报告-整理'!$AG$1,IFERROR(INDEX('产品报告-整理'!AO:AO,MATCH(产品建议!A186,'产品报告-整理'!AH:AH,0)),""),(IFERROR(VALUE(HLOOKUP(Q$2,'2.源数据-产品分析-全商品'!O$6:O$1000,ROW()-1,0)),"")))</f>
        <v/>
      </c>
      <c r="R186" s="5" t="str">
        <f>IF($R$2='产品报告-整理'!$AR$1,IFERROR(INDEX('产品报告-整理'!AZ:AZ,MATCH(产品建议!A186,'产品报告-整理'!AS:AS,0)),""),(IFERROR(VALUE(HLOOKUP(R$2,'2.源数据-产品分析-全商品'!P$6:P$1000,ROW()-1,0)),"")))</f>
        <v/>
      </c>
      <c r="S186" s="5" t="str">
        <f>IF($S$2='产品报告-整理'!$BC$1,IFERROR(INDEX('产品报告-整理'!BK:BK,MATCH(产品建议!A186,'产品报告-整理'!BD:BD,0)),""),(IFERROR(VALUE(HLOOKUP(S$2,'2.源数据-产品分析-全商品'!Q$6:Q$1000,ROW()-1,0)),"")))</f>
        <v/>
      </c>
      <c r="T186" s="5" t="str">
        <f>IFERROR(HLOOKUP("产品负责人",'2.源数据-产品分析-全商品'!R$6:R$1000,ROW()-1,0),"")</f>
        <v/>
      </c>
      <c r="U186" s="5" t="str">
        <f>IFERROR(VALUE(HLOOKUP(U$2,'2.源数据-产品分析-全商品'!S$6:S$1000,ROW()-1,0)),"")</f>
        <v/>
      </c>
      <c r="V186" s="5" t="str">
        <f>IFERROR(VALUE(HLOOKUP(V$2,'2.源数据-产品分析-全商品'!T$6:T$1000,ROW()-1,0)),"")</f>
        <v/>
      </c>
      <c r="W186" s="5" t="str">
        <f>IF(OR($A$3=""),"",IF(OR($W$2="优爆品"),(IF(COUNTIF('2-2.源数据-产品分析-优品'!A:A,产品建议!A186)&gt;0,"是","")&amp;IF(COUNTIF('2-3.源数据-产品分析-爆品'!A:A,产品建议!A186)&gt;0,"是","")),IF(OR($W$2="P4P点击量"),((IFERROR(INDEX('产品报告-整理'!D:D,MATCH(产品建议!A186,'产品报告-整理'!A:A,0)),""))),((IF(COUNTIF('2-2.源数据-产品分析-优品'!A:A,产品建议!A186)&gt;0,"是",""))))))</f>
        <v/>
      </c>
      <c r="X186" s="5" t="str">
        <f>IF(OR($A$3=""),"",IF(OR($W$2="优爆品"),((IFERROR(INDEX('产品报告-整理'!D:D,MATCH(产品建议!A186,'产品报告-整理'!A:A,0)),"")&amp;" → "&amp;(IFERROR(TEXT(INDEX('产品报告-整理'!D:D,MATCH(产品建议!A186,'产品报告-整理'!A:A,0))/G186,"0%"),"")))),IF(OR($W$2="P4P点击量"),((IF($W$2="P4P点击量",IFERROR(TEXT(W186/G186,"0%"),"")))),(((IF(COUNTIF('2-3.源数据-产品分析-爆品'!A:A,产品建议!A186)&gt;0,"是","")))))))</f>
        <v/>
      </c>
      <c r="Y186" s="9" t="str">
        <f>IF(AND($Y$2="直通车总消费",'产品报告-整理'!$BN$1="推荐广告"),IFERROR(INDEX('产品报告-整理'!H:H,MATCH(产品建议!A186,'产品报告-整理'!A:A,0)),0)+IFERROR(INDEX('产品报告-整理'!BV:BV,MATCH(产品建议!A186,'产品报告-整理'!BO:BO,0)),0),IFERROR(INDEX('产品报告-整理'!H:H,MATCH(产品建议!A186,'产品报告-整理'!A:A,0)),0))</f>
        <v/>
      </c>
      <c r="Z186" s="9" t="str">
        <f t="shared" si="9"/>
        <v/>
      </c>
      <c r="AA186" s="5" t="str">
        <f t="shared" si="7"/>
        <v/>
      </c>
      <c r="AB186" s="5" t="str">
        <f t="shared" si="8"/>
        <v/>
      </c>
      <c r="AC186" s="9"/>
      <c r="AD186" s="15" t="str">
        <f>IF($AD$1="  ",IFERROR(IF(AND(Y186="未推广",L186&gt;0),"加入P4P推广 ","")&amp;IF(AND(OR(W186="是",X186="是"),Y186=0),"优爆品加推广 ","")&amp;IF(AND(C186="N",L186&gt;0),"增加橱窗绑定 ","")&amp;IF(AND(OR(Z186&gt;$Z$1*4.5,AB186&gt;$AB$1*4.5),Y186&lt;&gt;0,Y186&gt;$AB$1*2,G186&gt;($G$1/$L$1)*1),"放弃P4P推广 ","")&amp;IF(AND(AB186&gt;$AB$1*1.2,AB186&lt;$AB$1*4.5,Y186&gt;0),"优化询盘成本 ","")&amp;IF(AND(Z186&gt;$Z$1*1.2,Z186&lt;$Z$1*4.5,Y186&gt;0),"优化商机成本 ","")&amp;IF(AND(Y186&lt;&gt;0,L186&gt;0,AB186&lt;$AB$1*1.2),"加大询盘获取 ","")&amp;IF(AND(Y186&lt;&gt;0,K186&gt;0,Z186&lt;$Z$1*1.2),"加大商机获取 ","")&amp;IF(AND(L186=0,C186="Y",G186&gt;($G$1/$L$1*1.5)),"解绑橱窗绑定 ",""),"请去左表粘贴源数据"),"")</f>
        <v/>
      </c>
      <c r="AE186" s="9"/>
      <c r="AF186" s="9"/>
      <c r="AG186" s="9"/>
      <c r="AH186" s="9"/>
      <c r="AI186" s="17"/>
      <c r="AJ186" s="17"/>
      <c r="AK186" s="17"/>
    </row>
    <row r="187" spans="1:37">
      <c r="A187" s="5" t="str">
        <f>IFERROR(HLOOKUP(A$2,'2.源数据-产品分析-全商品'!A$6:A$1000,ROW()-1,0),"")</f>
        <v/>
      </c>
      <c r="B187" s="5" t="str">
        <f>IFERROR(HLOOKUP(B$2,'2.源数据-产品分析-全商品'!B$6:B$1000,ROW()-1,0),"")</f>
        <v/>
      </c>
      <c r="C187" s="5" t="str">
        <f>CLEAN(IFERROR(HLOOKUP(C$2,'2.源数据-产品分析-全商品'!C$6:C$1000,ROW()-1,0),""))</f>
        <v/>
      </c>
      <c r="D187" s="5" t="str">
        <f>IFERROR(HLOOKUP(D$2,'2.源数据-产品分析-全商品'!D$6:D$1000,ROW()-1,0),"")</f>
        <v/>
      </c>
      <c r="E187" s="5" t="str">
        <f>IFERROR(HLOOKUP(E$2,'2.源数据-产品分析-全商品'!E$6:E$1000,ROW()-1,0),"")</f>
        <v/>
      </c>
      <c r="F187" s="5" t="str">
        <f>IFERROR(VALUE(HLOOKUP(F$2,'2.源数据-产品分析-全商品'!F$6:F$1000,ROW()-1,0)),"")</f>
        <v/>
      </c>
      <c r="G187" s="5" t="str">
        <f>IFERROR(VALUE(HLOOKUP(G$2,'2.源数据-产品分析-全商品'!G$6:G$1000,ROW()-1,0)),"")</f>
        <v/>
      </c>
      <c r="H187" s="5" t="str">
        <f>IFERROR(HLOOKUP(H$2,'2.源数据-产品分析-全商品'!H$6:H$1000,ROW()-1,0),"")</f>
        <v/>
      </c>
      <c r="I187" s="5" t="str">
        <f>IFERROR(VALUE(HLOOKUP(I$2,'2.源数据-产品分析-全商品'!I$6:I$1000,ROW()-1,0)),"")</f>
        <v/>
      </c>
      <c r="J187" s="60" t="str">
        <f>IFERROR(IF($J$2="","",INDEX('产品报告-整理'!G:G,MATCH(产品建议!A187,'产品报告-整理'!A:A,0))),"")</f>
        <v/>
      </c>
      <c r="K187" s="5" t="str">
        <f>IFERROR(IF($K$2="","",VALUE(INDEX('产品报告-整理'!E:E,MATCH(产品建议!A187,'产品报告-整理'!A:A,0)))),0)</f>
        <v/>
      </c>
      <c r="L187" s="5" t="str">
        <f>IFERROR(VALUE(HLOOKUP(L$2,'2.源数据-产品分析-全商品'!J$6:J$1000,ROW()-1,0)),"")</f>
        <v/>
      </c>
      <c r="M187" s="5" t="str">
        <f>IFERROR(VALUE(HLOOKUP(M$2,'2.源数据-产品分析-全商品'!K$6:K$1000,ROW()-1,0)),"")</f>
        <v/>
      </c>
      <c r="N187" s="5" t="str">
        <f>IFERROR(HLOOKUP(N$2,'2.源数据-产品分析-全商品'!L$6:L$1000,ROW()-1,0),"")</f>
        <v/>
      </c>
      <c r="O187" s="5" t="str">
        <f>IF($O$2='产品报告-整理'!$K$1,IFERROR(INDEX('产品报告-整理'!S:S,MATCH(产品建议!A187,'产品报告-整理'!L:L,0)),""),(IFERROR(VALUE(HLOOKUP(O$2,'2.源数据-产品分析-全商品'!M$6:M$1000,ROW()-1,0)),"")))</f>
        <v/>
      </c>
      <c r="P187" s="5" t="str">
        <f>IF($P$2='产品报告-整理'!$V$1,IFERROR(INDEX('产品报告-整理'!AD:AD,MATCH(产品建议!A187,'产品报告-整理'!W:W,0)),""),(IFERROR(VALUE(HLOOKUP(P$2,'2.源数据-产品分析-全商品'!N$6:N$1000,ROW()-1,0)),"")))</f>
        <v/>
      </c>
      <c r="Q187" s="5" t="str">
        <f>IF($Q$2='产品报告-整理'!$AG$1,IFERROR(INDEX('产品报告-整理'!AO:AO,MATCH(产品建议!A187,'产品报告-整理'!AH:AH,0)),""),(IFERROR(VALUE(HLOOKUP(Q$2,'2.源数据-产品分析-全商品'!O$6:O$1000,ROW()-1,0)),"")))</f>
        <v/>
      </c>
      <c r="R187" s="5" t="str">
        <f>IF($R$2='产品报告-整理'!$AR$1,IFERROR(INDEX('产品报告-整理'!AZ:AZ,MATCH(产品建议!A187,'产品报告-整理'!AS:AS,0)),""),(IFERROR(VALUE(HLOOKUP(R$2,'2.源数据-产品分析-全商品'!P$6:P$1000,ROW()-1,0)),"")))</f>
        <v/>
      </c>
      <c r="S187" s="5" t="str">
        <f>IF($S$2='产品报告-整理'!$BC$1,IFERROR(INDEX('产品报告-整理'!BK:BK,MATCH(产品建议!A187,'产品报告-整理'!BD:BD,0)),""),(IFERROR(VALUE(HLOOKUP(S$2,'2.源数据-产品分析-全商品'!Q$6:Q$1000,ROW()-1,0)),"")))</f>
        <v/>
      </c>
      <c r="T187" s="5" t="str">
        <f>IFERROR(HLOOKUP("产品负责人",'2.源数据-产品分析-全商品'!R$6:R$1000,ROW()-1,0),"")</f>
        <v/>
      </c>
      <c r="U187" s="5" t="str">
        <f>IFERROR(VALUE(HLOOKUP(U$2,'2.源数据-产品分析-全商品'!S$6:S$1000,ROW()-1,0)),"")</f>
        <v/>
      </c>
      <c r="V187" s="5" t="str">
        <f>IFERROR(VALUE(HLOOKUP(V$2,'2.源数据-产品分析-全商品'!T$6:T$1000,ROW()-1,0)),"")</f>
        <v/>
      </c>
      <c r="W187" s="5" t="str">
        <f>IF(OR($A$3=""),"",IF(OR($W$2="优爆品"),(IF(COUNTIF('2-2.源数据-产品分析-优品'!A:A,产品建议!A187)&gt;0,"是","")&amp;IF(COUNTIF('2-3.源数据-产品分析-爆品'!A:A,产品建议!A187)&gt;0,"是","")),IF(OR($W$2="P4P点击量"),((IFERROR(INDEX('产品报告-整理'!D:D,MATCH(产品建议!A187,'产品报告-整理'!A:A,0)),""))),((IF(COUNTIF('2-2.源数据-产品分析-优品'!A:A,产品建议!A187)&gt;0,"是",""))))))</f>
        <v/>
      </c>
      <c r="X187" s="5" t="str">
        <f>IF(OR($A$3=""),"",IF(OR($W$2="优爆品"),((IFERROR(INDEX('产品报告-整理'!D:D,MATCH(产品建议!A187,'产品报告-整理'!A:A,0)),"")&amp;" → "&amp;(IFERROR(TEXT(INDEX('产品报告-整理'!D:D,MATCH(产品建议!A187,'产品报告-整理'!A:A,0))/G187,"0%"),"")))),IF(OR($W$2="P4P点击量"),((IF($W$2="P4P点击量",IFERROR(TEXT(W187/G187,"0%"),"")))),(((IF(COUNTIF('2-3.源数据-产品分析-爆品'!A:A,产品建议!A187)&gt;0,"是","")))))))</f>
        <v/>
      </c>
      <c r="Y187" s="9" t="str">
        <f>IF(AND($Y$2="直通车总消费",'产品报告-整理'!$BN$1="推荐广告"),IFERROR(INDEX('产品报告-整理'!H:H,MATCH(产品建议!A187,'产品报告-整理'!A:A,0)),0)+IFERROR(INDEX('产品报告-整理'!BV:BV,MATCH(产品建议!A187,'产品报告-整理'!BO:BO,0)),0),IFERROR(INDEX('产品报告-整理'!H:H,MATCH(产品建议!A187,'产品报告-整理'!A:A,0)),0))</f>
        <v/>
      </c>
      <c r="Z187" s="9" t="str">
        <f t="shared" si="9"/>
        <v/>
      </c>
      <c r="AA187" s="5" t="str">
        <f t="shared" si="7"/>
        <v/>
      </c>
      <c r="AB187" s="5" t="str">
        <f t="shared" si="8"/>
        <v/>
      </c>
      <c r="AC187" s="9"/>
      <c r="AD187" s="15" t="str">
        <f>IF($AD$1="  ",IFERROR(IF(AND(Y187="未推广",L187&gt;0),"加入P4P推广 ","")&amp;IF(AND(OR(W187="是",X187="是"),Y187=0),"优爆品加推广 ","")&amp;IF(AND(C187="N",L187&gt;0),"增加橱窗绑定 ","")&amp;IF(AND(OR(Z187&gt;$Z$1*4.5,AB187&gt;$AB$1*4.5),Y187&lt;&gt;0,Y187&gt;$AB$1*2,G187&gt;($G$1/$L$1)*1),"放弃P4P推广 ","")&amp;IF(AND(AB187&gt;$AB$1*1.2,AB187&lt;$AB$1*4.5,Y187&gt;0),"优化询盘成本 ","")&amp;IF(AND(Z187&gt;$Z$1*1.2,Z187&lt;$Z$1*4.5,Y187&gt;0),"优化商机成本 ","")&amp;IF(AND(Y187&lt;&gt;0,L187&gt;0,AB187&lt;$AB$1*1.2),"加大询盘获取 ","")&amp;IF(AND(Y187&lt;&gt;0,K187&gt;0,Z187&lt;$Z$1*1.2),"加大商机获取 ","")&amp;IF(AND(L187=0,C187="Y",G187&gt;($G$1/$L$1*1.5)),"解绑橱窗绑定 ",""),"请去左表粘贴源数据"),"")</f>
        <v/>
      </c>
      <c r="AE187" s="9"/>
      <c r="AF187" s="9"/>
      <c r="AG187" s="9"/>
      <c r="AH187" s="9"/>
      <c r="AI187" s="17"/>
      <c r="AJ187" s="17"/>
      <c r="AK187" s="17"/>
    </row>
    <row r="188" spans="1:37">
      <c r="A188" s="5" t="str">
        <f>IFERROR(HLOOKUP(A$2,'2.源数据-产品分析-全商品'!A$6:A$1000,ROW()-1,0),"")</f>
        <v/>
      </c>
      <c r="B188" s="5" t="str">
        <f>IFERROR(HLOOKUP(B$2,'2.源数据-产品分析-全商品'!B$6:B$1000,ROW()-1,0),"")</f>
        <v/>
      </c>
      <c r="C188" s="5" t="str">
        <f>CLEAN(IFERROR(HLOOKUP(C$2,'2.源数据-产品分析-全商品'!C$6:C$1000,ROW()-1,0),""))</f>
        <v/>
      </c>
      <c r="D188" s="5" t="str">
        <f>IFERROR(HLOOKUP(D$2,'2.源数据-产品分析-全商品'!D$6:D$1000,ROW()-1,0),"")</f>
        <v/>
      </c>
      <c r="E188" s="5" t="str">
        <f>IFERROR(HLOOKUP(E$2,'2.源数据-产品分析-全商品'!E$6:E$1000,ROW()-1,0),"")</f>
        <v/>
      </c>
      <c r="F188" s="5" t="str">
        <f>IFERROR(VALUE(HLOOKUP(F$2,'2.源数据-产品分析-全商品'!F$6:F$1000,ROW()-1,0)),"")</f>
        <v/>
      </c>
      <c r="G188" s="5" t="str">
        <f>IFERROR(VALUE(HLOOKUP(G$2,'2.源数据-产品分析-全商品'!G$6:G$1000,ROW()-1,0)),"")</f>
        <v/>
      </c>
      <c r="H188" s="5" t="str">
        <f>IFERROR(HLOOKUP(H$2,'2.源数据-产品分析-全商品'!H$6:H$1000,ROW()-1,0),"")</f>
        <v/>
      </c>
      <c r="I188" s="5" t="str">
        <f>IFERROR(VALUE(HLOOKUP(I$2,'2.源数据-产品分析-全商品'!I$6:I$1000,ROW()-1,0)),"")</f>
        <v/>
      </c>
      <c r="J188" s="60" t="str">
        <f>IFERROR(IF($J$2="","",INDEX('产品报告-整理'!G:G,MATCH(产品建议!A188,'产品报告-整理'!A:A,0))),"")</f>
        <v/>
      </c>
      <c r="K188" s="5" t="str">
        <f>IFERROR(IF($K$2="","",VALUE(INDEX('产品报告-整理'!E:E,MATCH(产品建议!A188,'产品报告-整理'!A:A,0)))),0)</f>
        <v/>
      </c>
      <c r="L188" s="5" t="str">
        <f>IFERROR(VALUE(HLOOKUP(L$2,'2.源数据-产品分析-全商品'!J$6:J$1000,ROW()-1,0)),"")</f>
        <v/>
      </c>
      <c r="M188" s="5" t="str">
        <f>IFERROR(VALUE(HLOOKUP(M$2,'2.源数据-产品分析-全商品'!K$6:K$1000,ROW()-1,0)),"")</f>
        <v/>
      </c>
      <c r="N188" s="5" t="str">
        <f>IFERROR(HLOOKUP(N$2,'2.源数据-产品分析-全商品'!L$6:L$1000,ROW()-1,0),"")</f>
        <v/>
      </c>
      <c r="O188" s="5" t="str">
        <f>IF($O$2='产品报告-整理'!$K$1,IFERROR(INDEX('产品报告-整理'!S:S,MATCH(产品建议!A188,'产品报告-整理'!L:L,0)),""),(IFERROR(VALUE(HLOOKUP(O$2,'2.源数据-产品分析-全商品'!M$6:M$1000,ROW()-1,0)),"")))</f>
        <v/>
      </c>
      <c r="P188" s="5" t="str">
        <f>IF($P$2='产品报告-整理'!$V$1,IFERROR(INDEX('产品报告-整理'!AD:AD,MATCH(产品建议!A188,'产品报告-整理'!W:W,0)),""),(IFERROR(VALUE(HLOOKUP(P$2,'2.源数据-产品分析-全商品'!N$6:N$1000,ROW()-1,0)),"")))</f>
        <v/>
      </c>
      <c r="Q188" s="5" t="str">
        <f>IF($Q$2='产品报告-整理'!$AG$1,IFERROR(INDEX('产品报告-整理'!AO:AO,MATCH(产品建议!A188,'产品报告-整理'!AH:AH,0)),""),(IFERROR(VALUE(HLOOKUP(Q$2,'2.源数据-产品分析-全商品'!O$6:O$1000,ROW()-1,0)),"")))</f>
        <v/>
      </c>
      <c r="R188" s="5" t="str">
        <f>IF($R$2='产品报告-整理'!$AR$1,IFERROR(INDEX('产品报告-整理'!AZ:AZ,MATCH(产品建议!A188,'产品报告-整理'!AS:AS,0)),""),(IFERROR(VALUE(HLOOKUP(R$2,'2.源数据-产品分析-全商品'!P$6:P$1000,ROW()-1,0)),"")))</f>
        <v/>
      </c>
      <c r="S188" s="5" t="str">
        <f>IF($S$2='产品报告-整理'!$BC$1,IFERROR(INDEX('产品报告-整理'!BK:BK,MATCH(产品建议!A188,'产品报告-整理'!BD:BD,0)),""),(IFERROR(VALUE(HLOOKUP(S$2,'2.源数据-产品分析-全商品'!Q$6:Q$1000,ROW()-1,0)),"")))</f>
        <v/>
      </c>
      <c r="T188" s="5" t="str">
        <f>IFERROR(HLOOKUP("产品负责人",'2.源数据-产品分析-全商品'!R$6:R$1000,ROW()-1,0),"")</f>
        <v/>
      </c>
      <c r="U188" s="5" t="str">
        <f>IFERROR(VALUE(HLOOKUP(U$2,'2.源数据-产品分析-全商品'!S$6:S$1000,ROW()-1,0)),"")</f>
        <v/>
      </c>
      <c r="V188" s="5" t="str">
        <f>IFERROR(VALUE(HLOOKUP(V$2,'2.源数据-产品分析-全商品'!T$6:T$1000,ROW()-1,0)),"")</f>
        <v/>
      </c>
      <c r="W188" s="5" t="str">
        <f>IF(OR($A$3=""),"",IF(OR($W$2="优爆品"),(IF(COUNTIF('2-2.源数据-产品分析-优品'!A:A,产品建议!A188)&gt;0,"是","")&amp;IF(COUNTIF('2-3.源数据-产品分析-爆品'!A:A,产品建议!A188)&gt;0,"是","")),IF(OR($W$2="P4P点击量"),((IFERROR(INDEX('产品报告-整理'!D:D,MATCH(产品建议!A188,'产品报告-整理'!A:A,0)),""))),((IF(COUNTIF('2-2.源数据-产品分析-优品'!A:A,产品建议!A188)&gt;0,"是",""))))))</f>
        <v/>
      </c>
      <c r="X188" s="5" t="str">
        <f>IF(OR($A$3=""),"",IF(OR($W$2="优爆品"),((IFERROR(INDEX('产品报告-整理'!D:D,MATCH(产品建议!A188,'产品报告-整理'!A:A,0)),"")&amp;" → "&amp;(IFERROR(TEXT(INDEX('产品报告-整理'!D:D,MATCH(产品建议!A188,'产品报告-整理'!A:A,0))/G188,"0%"),"")))),IF(OR($W$2="P4P点击量"),((IF($W$2="P4P点击量",IFERROR(TEXT(W188/G188,"0%"),"")))),(((IF(COUNTIF('2-3.源数据-产品分析-爆品'!A:A,产品建议!A188)&gt;0,"是","")))))))</f>
        <v/>
      </c>
      <c r="Y188" s="9" t="str">
        <f>IF(AND($Y$2="直通车总消费",'产品报告-整理'!$BN$1="推荐广告"),IFERROR(INDEX('产品报告-整理'!H:H,MATCH(产品建议!A188,'产品报告-整理'!A:A,0)),0)+IFERROR(INDEX('产品报告-整理'!BV:BV,MATCH(产品建议!A188,'产品报告-整理'!BO:BO,0)),0),IFERROR(INDEX('产品报告-整理'!H:H,MATCH(产品建议!A188,'产品报告-整理'!A:A,0)),0))</f>
        <v/>
      </c>
      <c r="Z188" s="9" t="str">
        <f t="shared" si="9"/>
        <v/>
      </c>
      <c r="AA188" s="5" t="str">
        <f t="shared" si="7"/>
        <v/>
      </c>
      <c r="AB188" s="5" t="str">
        <f t="shared" si="8"/>
        <v/>
      </c>
      <c r="AC188" s="9"/>
      <c r="AD188" s="15" t="str">
        <f>IF($AD$1="  ",IFERROR(IF(AND(Y188="未推广",L188&gt;0),"加入P4P推广 ","")&amp;IF(AND(OR(W188="是",X188="是"),Y188=0),"优爆品加推广 ","")&amp;IF(AND(C188="N",L188&gt;0),"增加橱窗绑定 ","")&amp;IF(AND(OR(Z188&gt;$Z$1*4.5,AB188&gt;$AB$1*4.5),Y188&lt;&gt;0,Y188&gt;$AB$1*2,G188&gt;($G$1/$L$1)*1),"放弃P4P推广 ","")&amp;IF(AND(AB188&gt;$AB$1*1.2,AB188&lt;$AB$1*4.5,Y188&gt;0),"优化询盘成本 ","")&amp;IF(AND(Z188&gt;$Z$1*1.2,Z188&lt;$Z$1*4.5,Y188&gt;0),"优化商机成本 ","")&amp;IF(AND(Y188&lt;&gt;0,L188&gt;0,AB188&lt;$AB$1*1.2),"加大询盘获取 ","")&amp;IF(AND(Y188&lt;&gt;0,K188&gt;0,Z188&lt;$Z$1*1.2),"加大商机获取 ","")&amp;IF(AND(L188=0,C188="Y",G188&gt;($G$1/$L$1*1.5)),"解绑橱窗绑定 ",""),"请去左表粘贴源数据"),"")</f>
        <v/>
      </c>
      <c r="AE188" s="9"/>
      <c r="AF188" s="9"/>
      <c r="AG188" s="9"/>
      <c r="AH188" s="9"/>
      <c r="AI188" s="17"/>
      <c r="AJ188" s="17"/>
      <c r="AK188" s="17"/>
    </row>
    <row r="189" spans="1:37">
      <c r="A189" s="5" t="str">
        <f>IFERROR(HLOOKUP(A$2,'2.源数据-产品分析-全商品'!A$6:A$1000,ROW()-1,0),"")</f>
        <v/>
      </c>
      <c r="B189" s="5" t="str">
        <f>IFERROR(HLOOKUP(B$2,'2.源数据-产品分析-全商品'!B$6:B$1000,ROW()-1,0),"")</f>
        <v/>
      </c>
      <c r="C189" s="5" t="str">
        <f>CLEAN(IFERROR(HLOOKUP(C$2,'2.源数据-产品分析-全商品'!C$6:C$1000,ROW()-1,0),""))</f>
        <v/>
      </c>
      <c r="D189" s="5" t="str">
        <f>IFERROR(HLOOKUP(D$2,'2.源数据-产品分析-全商品'!D$6:D$1000,ROW()-1,0),"")</f>
        <v/>
      </c>
      <c r="E189" s="5" t="str">
        <f>IFERROR(HLOOKUP(E$2,'2.源数据-产品分析-全商品'!E$6:E$1000,ROW()-1,0),"")</f>
        <v/>
      </c>
      <c r="F189" s="5" t="str">
        <f>IFERROR(VALUE(HLOOKUP(F$2,'2.源数据-产品分析-全商品'!F$6:F$1000,ROW()-1,0)),"")</f>
        <v/>
      </c>
      <c r="G189" s="5" t="str">
        <f>IFERROR(VALUE(HLOOKUP(G$2,'2.源数据-产品分析-全商品'!G$6:G$1000,ROW()-1,0)),"")</f>
        <v/>
      </c>
      <c r="H189" s="5" t="str">
        <f>IFERROR(HLOOKUP(H$2,'2.源数据-产品分析-全商品'!H$6:H$1000,ROW()-1,0),"")</f>
        <v/>
      </c>
      <c r="I189" s="5" t="str">
        <f>IFERROR(VALUE(HLOOKUP(I$2,'2.源数据-产品分析-全商品'!I$6:I$1000,ROW()-1,0)),"")</f>
        <v/>
      </c>
      <c r="J189" s="60" t="str">
        <f>IFERROR(IF($J$2="","",INDEX('产品报告-整理'!G:G,MATCH(产品建议!A189,'产品报告-整理'!A:A,0))),"")</f>
        <v/>
      </c>
      <c r="K189" s="5" t="str">
        <f>IFERROR(IF($K$2="","",VALUE(INDEX('产品报告-整理'!E:E,MATCH(产品建议!A189,'产品报告-整理'!A:A,0)))),0)</f>
        <v/>
      </c>
      <c r="L189" s="5" t="str">
        <f>IFERROR(VALUE(HLOOKUP(L$2,'2.源数据-产品分析-全商品'!J$6:J$1000,ROW()-1,0)),"")</f>
        <v/>
      </c>
      <c r="M189" s="5" t="str">
        <f>IFERROR(VALUE(HLOOKUP(M$2,'2.源数据-产品分析-全商品'!K$6:K$1000,ROW()-1,0)),"")</f>
        <v/>
      </c>
      <c r="N189" s="5" t="str">
        <f>IFERROR(HLOOKUP(N$2,'2.源数据-产品分析-全商品'!L$6:L$1000,ROW()-1,0),"")</f>
        <v/>
      </c>
      <c r="O189" s="5" t="str">
        <f>IF($O$2='产品报告-整理'!$K$1,IFERROR(INDEX('产品报告-整理'!S:S,MATCH(产品建议!A189,'产品报告-整理'!L:L,0)),""),(IFERROR(VALUE(HLOOKUP(O$2,'2.源数据-产品分析-全商品'!M$6:M$1000,ROW()-1,0)),"")))</f>
        <v/>
      </c>
      <c r="P189" s="5" t="str">
        <f>IF($P$2='产品报告-整理'!$V$1,IFERROR(INDEX('产品报告-整理'!AD:AD,MATCH(产品建议!A189,'产品报告-整理'!W:W,0)),""),(IFERROR(VALUE(HLOOKUP(P$2,'2.源数据-产品分析-全商品'!N$6:N$1000,ROW()-1,0)),"")))</f>
        <v/>
      </c>
      <c r="Q189" s="5" t="str">
        <f>IF($Q$2='产品报告-整理'!$AG$1,IFERROR(INDEX('产品报告-整理'!AO:AO,MATCH(产品建议!A189,'产品报告-整理'!AH:AH,0)),""),(IFERROR(VALUE(HLOOKUP(Q$2,'2.源数据-产品分析-全商品'!O$6:O$1000,ROW()-1,0)),"")))</f>
        <v/>
      </c>
      <c r="R189" s="5" t="str">
        <f>IF($R$2='产品报告-整理'!$AR$1,IFERROR(INDEX('产品报告-整理'!AZ:AZ,MATCH(产品建议!A189,'产品报告-整理'!AS:AS,0)),""),(IFERROR(VALUE(HLOOKUP(R$2,'2.源数据-产品分析-全商品'!P$6:P$1000,ROW()-1,0)),"")))</f>
        <v/>
      </c>
      <c r="S189" s="5" t="str">
        <f>IF($S$2='产品报告-整理'!$BC$1,IFERROR(INDEX('产品报告-整理'!BK:BK,MATCH(产品建议!A189,'产品报告-整理'!BD:BD,0)),""),(IFERROR(VALUE(HLOOKUP(S$2,'2.源数据-产品分析-全商品'!Q$6:Q$1000,ROW()-1,0)),"")))</f>
        <v/>
      </c>
      <c r="T189" s="5" t="str">
        <f>IFERROR(HLOOKUP("产品负责人",'2.源数据-产品分析-全商品'!R$6:R$1000,ROW()-1,0),"")</f>
        <v/>
      </c>
      <c r="U189" s="5" t="str">
        <f>IFERROR(VALUE(HLOOKUP(U$2,'2.源数据-产品分析-全商品'!S$6:S$1000,ROW()-1,0)),"")</f>
        <v/>
      </c>
      <c r="V189" s="5" t="str">
        <f>IFERROR(VALUE(HLOOKUP(V$2,'2.源数据-产品分析-全商品'!T$6:T$1000,ROW()-1,0)),"")</f>
        <v/>
      </c>
      <c r="W189" s="5" t="str">
        <f>IF(OR($A$3=""),"",IF(OR($W$2="优爆品"),(IF(COUNTIF('2-2.源数据-产品分析-优品'!A:A,产品建议!A189)&gt;0,"是","")&amp;IF(COUNTIF('2-3.源数据-产品分析-爆品'!A:A,产品建议!A189)&gt;0,"是","")),IF(OR($W$2="P4P点击量"),((IFERROR(INDEX('产品报告-整理'!D:D,MATCH(产品建议!A189,'产品报告-整理'!A:A,0)),""))),((IF(COUNTIF('2-2.源数据-产品分析-优品'!A:A,产品建议!A189)&gt;0,"是",""))))))</f>
        <v/>
      </c>
      <c r="X189" s="5" t="str">
        <f>IF(OR($A$3=""),"",IF(OR($W$2="优爆品"),((IFERROR(INDEX('产品报告-整理'!D:D,MATCH(产品建议!A189,'产品报告-整理'!A:A,0)),"")&amp;" → "&amp;(IFERROR(TEXT(INDEX('产品报告-整理'!D:D,MATCH(产品建议!A189,'产品报告-整理'!A:A,0))/G189,"0%"),"")))),IF(OR($W$2="P4P点击量"),((IF($W$2="P4P点击量",IFERROR(TEXT(W189/G189,"0%"),"")))),(((IF(COUNTIF('2-3.源数据-产品分析-爆品'!A:A,产品建议!A189)&gt;0,"是","")))))))</f>
        <v/>
      </c>
      <c r="Y189" s="9" t="str">
        <f>IF(AND($Y$2="直通车总消费",'产品报告-整理'!$BN$1="推荐广告"),IFERROR(INDEX('产品报告-整理'!H:H,MATCH(产品建议!A189,'产品报告-整理'!A:A,0)),0)+IFERROR(INDEX('产品报告-整理'!BV:BV,MATCH(产品建议!A189,'产品报告-整理'!BO:BO,0)),0),IFERROR(INDEX('产品报告-整理'!H:H,MATCH(产品建议!A189,'产品报告-整理'!A:A,0)),0))</f>
        <v/>
      </c>
      <c r="Z189" s="9" t="str">
        <f t="shared" si="9"/>
        <v/>
      </c>
      <c r="AA189" s="5" t="str">
        <f t="shared" si="7"/>
        <v/>
      </c>
      <c r="AB189" s="5" t="str">
        <f t="shared" si="8"/>
        <v/>
      </c>
      <c r="AC189" s="9"/>
      <c r="AD189" s="15" t="str">
        <f>IF($AD$1="  ",IFERROR(IF(AND(Y189="未推广",L189&gt;0),"加入P4P推广 ","")&amp;IF(AND(OR(W189="是",X189="是"),Y189=0),"优爆品加推广 ","")&amp;IF(AND(C189="N",L189&gt;0),"增加橱窗绑定 ","")&amp;IF(AND(OR(Z189&gt;$Z$1*4.5,AB189&gt;$AB$1*4.5),Y189&lt;&gt;0,Y189&gt;$AB$1*2,G189&gt;($G$1/$L$1)*1),"放弃P4P推广 ","")&amp;IF(AND(AB189&gt;$AB$1*1.2,AB189&lt;$AB$1*4.5,Y189&gt;0),"优化询盘成本 ","")&amp;IF(AND(Z189&gt;$Z$1*1.2,Z189&lt;$Z$1*4.5,Y189&gt;0),"优化商机成本 ","")&amp;IF(AND(Y189&lt;&gt;0,L189&gt;0,AB189&lt;$AB$1*1.2),"加大询盘获取 ","")&amp;IF(AND(Y189&lt;&gt;0,K189&gt;0,Z189&lt;$Z$1*1.2),"加大商机获取 ","")&amp;IF(AND(L189=0,C189="Y",G189&gt;($G$1/$L$1*1.5)),"解绑橱窗绑定 ",""),"请去左表粘贴源数据"),"")</f>
        <v/>
      </c>
      <c r="AE189" s="9"/>
      <c r="AF189" s="9"/>
      <c r="AG189" s="9"/>
      <c r="AH189" s="9"/>
      <c r="AI189" s="17"/>
      <c r="AJ189" s="17"/>
      <c r="AK189" s="17"/>
    </row>
    <row r="190" spans="1:37">
      <c r="A190" s="5" t="str">
        <f>IFERROR(HLOOKUP(A$2,'2.源数据-产品分析-全商品'!A$6:A$1000,ROW()-1,0),"")</f>
        <v/>
      </c>
      <c r="B190" s="5" t="str">
        <f>IFERROR(HLOOKUP(B$2,'2.源数据-产品分析-全商品'!B$6:B$1000,ROW()-1,0),"")</f>
        <v/>
      </c>
      <c r="C190" s="5" t="str">
        <f>CLEAN(IFERROR(HLOOKUP(C$2,'2.源数据-产品分析-全商品'!C$6:C$1000,ROW()-1,0),""))</f>
        <v/>
      </c>
      <c r="D190" s="5" t="str">
        <f>IFERROR(HLOOKUP(D$2,'2.源数据-产品分析-全商品'!D$6:D$1000,ROW()-1,0),"")</f>
        <v/>
      </c>
      <c r="E190" s="5" t="str">
        <f>IFERROR(HLOOKUP(E$2,'2.源数据-产品分析-全商品'!E$6:E$1000,ROW()-1,0),"")</f>
        <v/>
      </c>
      <c r="F190" s="5" t="str">
        <f>IFERROR(VALUE(HLOOKUP(F$2,'2.源数据-产品分析-全商品'!F$6:F$1000,ROW()-1,0)),"")</f>
        <v/>
      </c>
      <c r="G190" s="5" t="str">
        <f>IFERROR(VALUE(HLOOKUP(G$2,'2.源数据-产品分析-全商品'!G$6:G$1000,ROW()-1,0)),"")</f>
        <v/>
      </c>
      <c r="H190" s="5" t="str">
        <f>IFERROR(HLOOKUP(H$2,'2.源数据-产品分析-全商品'!H$6:H$1000,ROW()-1,0),"")</f>
        <v/>
      </c>
      <c r="I190" s="5" t="str">
        <f>IFERROR(VALUE(HLOOKUP(I$2,'2.源数据-产品分析-全商品'!I$6:I$1000,ROW()-1,0)),"")</f>
        <v/>
      </c>
      <c r="J190" s="60" t="str">
        <f>IFERROR(IF($J$2="","",INDEX('产品报告-整理'!G:G,MATCH(产品建议!A190,'产品报告-整理'!A:A,0))),"")</f>
        <v/>
      </c>
      <c r="K190" s="5" t="str">
        <f>IFERROR(IF($K$2="","",VALUE(INDEX('产品报告-整理'!E:E,MATCH(产品建议!A190,'产品报告-整理'!A:A,0)))),0)</f>
        <v/>
      </c>
      <c r="L190" s="5" t="str">
        <f>IFERROR(VALUE(HLOOKUP(L$2,'2.源数据-产品分析-全商品'!J$6:J$1000,ROW()-1,0)),"")</f>
        <v/>
      </c>
      <c r="M190" s="5" t="str">
        <f>IFERROR(VALUE(HLOOKUP(M$2,'2.源数据-产品分析-全商品'!K$6:K$1000,ROW()-1,0)),"")</f>
        <v/>
      </c>
      <c r="N190" s="5" t="str">
        <f>IFERROR(HLOOKUP(N$2,'2.源数据-产品分析-全商品'!L$6:L$1000,ROW()-1,0),"")</f>
        <v/>
      </c>
      <c r="O190" s="5" t="str">
        <f>IF($O$2='产品报告-整理'!$K$1,IFERROR(INDEX('产品报告-整理'!S:S,MATCH(产品建议!A190,'产品报告-整理'!L:L,0)),""),(IFERROR(VALUE(HLOOKUP(O$2,'2.源数据-产品分析-全商品'!M$6:M$1000,ROW()-1,0)),"")))</f>
        <v/>
      </c>
      <c r="P190" s="5" t="str">
        <f>IF($P$2='产品报告-整理'!$V$1,IFERROR(INDEX('产品报告-整理'!AD:AD,MATCH(产品建议!A190,'产品报告-整理'!W:W,0)),""),(IFERROR(VALUE(HLOOKUP(P$2,'2.源数据-产品分析-全商品'!N$6:N$1000,ROW()-1,0)),"")))</f>
        <v/>
      </c>
      <c r="Q190" s="5" t="str">
        <f>IF($Q$2='产品报告-整理'!$AG$1,IFERROR(INDEX('产品报告-整理'!AO:AO,MATCH(产品建议!A190,'产品报告-整理'!AH:AH,0)),""),(IFERROR(VALUE(HLOOKUP(Q$2,'2.源数据-产品分析-全商品'!O$6:O$1000,ROW()-1,0)),"")))</f>
        <v/>
      </c>
      <c r="R190" s="5" t="str">
        <f>IF($R$2='产品报告-整理'!$AR$1,IFERROR(INDEX('产品报告-整理'!AZ:AZ,MATCH(产品建议!A190,'产品报告-整理'!AS:AS,0)),""),(IFERROR(VALUE(HLOOKUP(R$2,'2.源数据-产品分析-全商品'!P$6:P$1000,ROW()-1,0)),"")))</f>
        <v/>
      </c>
      <c r="S190" s="5" t="str">
        <f>IF($S$2='产品报告-整理'!$BC$1,IFERROR(INDEX('产品报告-整理'!BK:BK,MATCH(产品建议!A190,'产品报告-整理'!BD:BD,0)),""),(IFERROR(VALUE(HLOOKUP(S$2,'2.源数据-产品分析-全商品'!Q$6:Q$1000,ROW()-1,0)),"")))</f>
        <v/>
      </c>
      <c r="T190" s="5" t="str">
        <f>IFERROR(HLOOKUP("产品负责人",'2.源数据-产品分析-全商品'!R$6:R$1000,ROW()-1,0),"")</f>
        <v/>
      </c>
      <c r="U190" s="5" t="str">
        <f>IFERROR(VALUE(HLOOKUP(U$2,'2.源数据-产品分析-全商品'!S$6:S$1000,ROW()-1,0)),"")</f>
        <v/>
      </c>
      <c r="V190" s="5" t="str">
        <f>IFERROR(VALUE(HLOOKUP(V$2,'2.源数据-产品分析-全商品'!T$6:T$1000,ROW()-1,0)),"")</f>
        <v/>
      </c>
      <c r="W190" s="5" t="str">
        <f>IF(OR($A$3=""),"",IF(OR($W$2="优爆品"),(IF(COUNTIF('2-2.源数据-产品分析-优品'!A:A,产品建议!A190)&gt;0,"是","")&amp;IF(COUNTIF('2-3.源数据-产品分析-爆品'!A:A,产品建议!A190)&gt;0,"是","")),IF(OR($W$2="P4P点击量"),((IFERROR(INDEX('产品报告-整理'!D:D,MATCH(产品建议!A190,'产品报告-整理'!A:A,0)),""))),((IF(COUNTIF('2-2.源数据-产品分析-优品'!A:A,产品建议!A190)&gt;0,"是",""))))))</f>
        <v/>
      </c>
      <c r="X190" s="5" t="str">
        <f>IF(OR($A$3=""),"",IF(OR($W$2="优爆品"),((IFERROR(INDEX('产品报告-整理'!D:D,MATCH(产品建议!A190,'产品报告-整理'!A:A,0)),"")&amp;" → "&amp;(IFERROR(TEXT(INDEX('产品报告-整理'!D:D,MATCH(产品建议!A190,'产品报告-整理'!A:A,0))/G190,"0%"),"")))),IF(OR($W$2="P4P点击量"),((IF($W$2="P4P点击量",IFERROR(TEXT(W190/G190,"0%"),"")))),(((IF(COUNTIF('2-3.源数据-产品分析-爆品'!A:A,产品建议!A190)&gt;0,"是","")))))))</f>
        <v/>
      </c>
      <c r="Y190" s="9" t="str">
        <f>IF(AND($Y$2="直通车总消费",'产品报告-整理'!$BN$1="推荐广告"),IFERROR(INDEX('产品报告-整理'!H:H,MATCH(产品建议!A190,'产品报告-整理'!A:A,0)),0)+IFERROR(INDEX('产品报告-整理'!BV:BV,MATCH(产品建议!A190,'产品报告-整理'!BO:BO,0)),0),IFERROR(INDEX('产品报告-整理'!H:H,MATCH(产品建议!A190,'产品报告-整理'!A:A,0)),0))</f>
        <v/>
      </c>
      <c r="Z190" s="9" t="str">
        <f t="shared" si="9"/>
        <v/>
      </c>
      <c r="AA190" s="5" t="str">
        <f t="shared" si="7"/>
        <v/>
      </c>
      <c r="AB190" s="5" t="str">
        <f t="shared" si="8"/>
        <v/>
      </c>
      <c r="AC190" s="9"/>
      <c r="AD190" s="15" t="str">
        <f>IF($AD$1="  ",IFERROR(IF(AND(Y190="未推广",L190&gt;0),"加入P4P推广 ","")&amp;IF(AND(OR(W190="是",X190="是"),Y190=0),"优爆品加推广 ","")&amp;IF(AND(C190="N",L190&gt;0),"增加橱窗绑定 ","")&amp;IF(AND(OR(Z190&gt;$Z$1*4.5,AB190&gt;$AB$1*4.5),Y190&lt;&gt;0,Y190&gt;$AB$1*2,G190&gt;($G$1/$L$1)*1),"放弃P4P推广 ","")&amp;IF(AND(AB190&gt;$AB$1*1.2,AB190&lt;$AB$1*4.5,Y190&gt;0),"优化询盘成本 ","")&amp;IF(AND(Z190&gt;$Z$1*1.2,Z190&lt;$Z$1*4.5,Y190&gt;0),"优化商机成本 ","")&amp;IF(AND(Y190&lt;&gt;0,L190&gt;0,AB190&lt;$AB$1*1.2),"加大询盘获取 ","")&amp;IF(AND(Y190&lt;&gt;0,K190&gt;0,Z190&lt;$Z$1*1.2),"加大商机获取 ","")&amp;IF(AND(L190=0,C190="Y",G190&gt;($G$1/$L$1*1.5)),"解绑橱窗绑定 ",""),"请去左表粘贴源数据"),"")</f>
        <v/>
      </c>
      <c r="AE190" s="9"/>
      <c r="AF190" s="9"/>
      <c r="AG190" s="9"/>
      <c r="AH190" s="9"/>
      <c r="AI190" s="17"/>
      <c r="AJ190" s="17"/>
      <c r="AK190" s="17"/>
    </row>
    <row r="191" spans="1:37">
      <c r="A191" s="5" t="str">
        <f>IFERROR(HLOOKUP(A$2,'2.源数据-产品分析-全商品'!A$6:A$1000,ROW()-1,0),"")</f>
        <v/>
      </c>
      <c r="B191" s="5" t="str">
        <f>IFERROR(HLOOKUP(B$2,'2.源数据-产品分析-全商品'!B$6:B$1000,ROW()-1,0),"")</f>
        <v/>
      </c>
      <c r="C191" s="5" t="str">
        <f>CLEAN(IFERROR(HLOOKUP(C$2,'2.源数据-产品分析-全商品'!C$6:C$1000,ROW()-1,0),""))</f>
        <v/>
      </c>
      <c r="D191" s="5" t="str">
        <f>IFERROR(HLOOKUP(D$2,'2.源数据-产品分析-全商品'!D$6:D$1000,ROW()-1,0),"")</f>
        <v/>
      </c>
      <c r="E191" s="5" t="str">
        <f>IFERROR(HLOOKUP(E$2,'2.源数据-产品分析-全商品'!E$6:E$1000,ROW()-1,0),"")</f>
        <v/>
      </c>
      <c r="F191" s="5" t="str">
        <f>IFERROR(VALUE(HLOOKUP(F$2,'2.源数据-产品分析-全商品'!F$6:F$1000,ROW()-1,0)),"")</f>
        <v/>
      </c>
      <c r="G191" s="5" t="str">
        <f>IFERROR(VALUE(HLOOKUP(G$2,'2.源数据-产品分析-全商品'!G$6:G$1000,ROW()-1,0)),"")</f>
        <v/>
      </c>
      <c r="H191" s="5" t="str">
        <f>IFERROR(HLOOKUP(H$2,'2.源数据-产品分析-全商品'!H$6:H$1000,ROW()-1,0),"")</f>
        <v/>
      </c>
      <c r="I191" s="5" t="str">
        <f>IFERROR(VALUE(HLOOKUP(I$2,'2.源数据-产品分析-全商品'!I$6:I$1000,ROW()-1,0)),"")</f>
        <v/>
      </c>
      <c r="J191" s="60" t="str">
        <f>IFERROR(IF($J$2="","",INDEX('产品报告-整理'!G:G,MATCH(产品建议!A191,'产品报告-整理'!A:A,0))),"")</f>
        <v/>
      </c>
      <c r="K191" s="5" t="str">
        <f>IFERROR(IF($K$2="","",VALUE(INDEX('产品报告-整理'!E:E,MATCH(产品建议!A191,'产品报告-整理'!A:A,0)))),0)</f>
        <v/>
      </c>
      <c r="L191" s="5" t="str">
        <f>IFERROR(VALUE(HLOOKUP(L$2,'2.源数据-产品分析-全商品'!J$6:J$1000,ROW()-1,0)),"")</f>
        <v/>
      </c>
      <c r="M191" s="5" t="str">
        <f>IFERROR(VALUE(HLOOKUP(M$2,'2.源数据-产品分析-全商品'!K$6:K$1000,ROW()-1,0)),"")</f>
        <v/>
      </c>
      <c r="N191" s="5" t="str">
        <f>IFERROR(HLOOKUP(N$2,'2.源数据-产品分析-全商品'!L$6:L$1000,ROW()-1,0),"")</f>
        <v/>
      </c>
      <c r="O191" s="5" t="str">
        <f>IF($O$2='产品报告-整理'!$K$1,IFERROR(INDEX('产品报告-整理'!S:S,MATCH(产品建议!A191,'产品报告-整理'!L:L,0)),""),(IFERROR(VALUE(HLOOKUP(O$2,'2.源数据-产品分析-全商品'!M$6:M$1000,ROW()-1,0)),"")))</f>
        <v/>
      </c>
      <c r="P191" s="5" t="str">
        <f>IF($P$2='产品报告-整理'!$V$1,IFERROR(INDEX('产品报告-整理'!AD:AD,MATCH(产品建议!A191,'产品报告-整理'!W:W,0)),""),(IFERROR(VALUE(HLOOKUP(P$2,'2.源数据-产品分析-全商品'!N$6:N$1000,ROW()-1,0)),"")))</f>
        <v/>
      </c>
      <c r="Q191" s="5" t="str">
        <f>IF($Q$2='产品报告-整理'!$AG$1,IFERROR(INDEX('产品报告-整理'!AO:AO,MATCH(产品建议!A191,'产品报告-整理'!AH:AH,0)),""),(IFERROR(VALUE(HLOOKUP(Q$2,'2.源数据-产品分析-全商品'!O$6:O$1000,ROW()-1,0)),"")))</f>
        <v/>
      </c>
      <c r="R191" s="5" t="str">
        <f>IF($R$2='产品报告-整理'!$AR$1,IFERROR(INDEX('产品报告-整理'!AZ:AZ,MATCH(产品建议!A191,'产品报告-整理'!AS:AS,0)),""),(IFERROR(VALUE(HLOOKUP(R$2,'2.源数据-产品分析-全商品'!P$6:P$1000,ROW()-1,0)),"")))</f>
        <v/>
      </c>
      <c r="S191" s="5" t="str">
        <f>IF($S$2='产品报告-整理'!$BC$1,IFERROR(INDEX('产品报告-整理'!BK:BK,MATCH(产品建议!A191,'产品报告-整理'!BD:BD,0)),""),(IFERROR(VALUE(HLOOKUP(S$2,'2.源数据-产品分析-全商品'!Q$6:Q$1000,ROW()-1,0)),"")))</f>
        <v/>
      </c>
      <c r="T191" s="5" t="str">
        <f>IFERROR(HLOOKUP("产品负责人",'2.源数据-产品分析-全商品'!R$6:R$1000,ROW()-1,0),"")</f>
        <v/>
      </c>
      <c r="U191" s="5" t="str">
        <f>IFERROR(VALUE(HLOOKUP(U$2,'2.源数据-产品分析-全商品'!S$6:S$1000,ROW()-1,0)),"")</f>
        <v/>
      </c>
      <c r="V191" s="5" t="str">
        <f>IFERROR(VALUE(HLOOKUP(V$2,'2.源数据-产品分析-全商品'!T$6:T$1000,ROW()-1,0)),"")</f>
        <v/>
      </c>
      <c r="W191" s="5" t="str">
        <f>IF(OR($A$3=""),"",IF(OR($W$2="优爆品"),(IF(COUNTIF('2-2.源数据-产品分析-优品'!A:A,产品建议!A191)&gt;0,"是","")&amp;IF(COUNTIF('2-3.源数据-产品分析-爆品'!A:A,产品建议!A191)&gt;0,"是","")),IF(OR($W$2="P4P点击量"),((IFERROR(INDEX('产品报告-整理'!D:D,MATCH(产品建议!A191,'产品报告-整理'!A:A,0)),""))),((IF(COUNTIF('2-2.源数据-产品分析-优品'!A:A,产品建议!A191)&gt;0,"是",""))))))</f>
        <v/>
      </c>
      <c r="X191" s="5" t="str">
        <f>IF(OR($A$3=""),"",IF(OR($W$2="优爆品"),((IFERROR(INDEX('产品报告-整理'!D:D,MATCH(产品建议!A191,'产品报告-整理'!A:A,0)),"")&amp;" → "&amp;(IFERROR(TEXT(INDEX('产品报告-整理'!D:D,MATCH(产品建议!A191,'产品报告-整理'!A:A,0))/G191,"0%"),"")))),IF(OR($W$2="P4P点击量"),((IF($W$2="P4P点击量",IFERROR(TEXT(W191/G191,"0%"),"")))),(((IF(COUNTIF('2-3.源数据-产品分析-爆品'!A:A,产品建议!A191)&gt;0,"是","")))))))</f>
        <v/>
      </c>
      <c r="Y191" s="9" t="str">
        <f>IF(AND($Y$2="直通车总消费",'产品报告-整理'!$BN$1="推荐广告"),IFERROR(INDEX('产品报告-整理'!H:H,MATCH(产品建议!A191,'产品报告-整理'!A:A,0)),0)+IFERROR(INDEX('产品报告-整理'!BV:BV,MATCH(产品建议!A191,'产品报告-整理'!BO:BO,0)),0),IFERROR(INDEX('产品报告-整理'!H:H,MATCH(产品建议!A191,'产品报告-整理'!A:A,0)),0))</f>
        <v/>
      </c>
      <c r="Z191" s="9" t="str">
        <f t="shared" si="9"/>
        <v/>
      </c>
      <c r="AA191" s="5" t="str">
        <f t="shared" si="7"/>
        <v/>
      </c>
      <c r="AB191" s="5" t="str">
        <f t="shared" si="8"/>
        <v/>
      </c>
      <c r="AC191" s="9"/>
      <c r="AD191" s="15" t="str">
        <f>IF($AD$1="  ",IFERROR(IF(AND(Y191="未推广",L191&gt;0),"加入P4P推广 ","")&amp;IF(AND(OR(W191="是",X191="是"),Y191=0),"优爆品加推广 ","")&amp;IF(AND(C191="N",L191&gt;0),"增加橱窗绑定 ","")&amp;IF(AND(OR(Z191&gt;$Z$1*4.5,AB191&gt;$AB$1*4.5),Y191&lt;&gt;0,Y191&gt;$AB$1*2,G191&gt;($G$1/$L$1)*1),"放弃P4P推广 ","")&amp;IF(AND(AB191&gt;$AB$1*1.2,AB191&lt;$AB$1*4.5,Y191&gt;0),"优化询盘成本 ","")&amp;IF(AND(Z191&gt;$Z$1*1.2,Z191&lt;$Z$1*4.5,Y191&gt;0),"优化商机成本 ","")&amp;IF(AND(Y191&lt;&gt;0,L191&gt;0,AB191&lt;$AB$1*1.2),"加大询盘获取 ","")&amp;IF(AND(Y191&lt;&gt;0,K191&gt;0,Z191&lt;$Z$1*1.2),"加大商机获取 ","")&amp;IF(AND(L191=0,C191="Y",G191&gt;($G$1/$L$1*1.5)),"解绑橱窗绑定 ",""),"请去左表粘贴源数据"),"")</f>
        <v/>
      </c>
      <c r="AE191" s="9"/>
      <c r="AF191" s="9"/>
      <c r="AG191" s="9"/>
      <c r="AH191" s="9"/>
      <c r="AI191" s="17"/>
      <c r="AJ191" s="17"/>
      <c r="AK191" s="17"/>
    </row>
    <row r="192" spans="1:37">
      <c r="A192" s="5" t="str">
        <f>IFERROR(HLOOKUP(A$2,'2.源数据-产品分析-全商品'!A$6:A$1000,ROW()-1,0),"")</f>
        <v/>
      </c>
      <c r="B192" s="5" t="str">
        <f>IFERROR(HLOOKUP(B$2,'2.源数据-产品分析-全商品'!B$6:B$1000,ROW()-1,0),"")</f>
        <v/>
      </c>
      <c r="C192" s="5" t="str">
        <f>CLEAN(IFERROR(HLOOKUP(C$2,'2.源数据-产品分析-全商品'!C$6:C$1000,ROW()-1,0),""))</f>
        <v/>
      </c>
      <c r="D192" s="5" t="str">
        <f>IFERROR(HLOOKUP(D$2,'2.源数据-产品分析-全商品'!D$6:D$1000,ROW()-1,0),"")</f>
        <v/>
      </c>
      <c r="E192" s="5" t="str">
        <f>IFERROR(HLOOKUP(E$2,'2.源数据-产品分析-全商品'!E$6:E$1000,ROW()-1,0),"")</f>
        <v/>
      </c>
      <c r="F192" s="5" t="str">
        <f>IFERROR(VALUE(HLOOKUP(F$2,'2.源数据-产品分析-全商品'!F$6:F$1000,ROW()-1,0)),"")</f>
        <v/>
      </c>
      <c r="G192" s="5" t="str">
        <f>IFERROR(VALUE(HLOOKUP(G$2,'2.源数据-产品分析-全商品'!G$6:G$1000,ROW()-1,0)),"")</f>
        <v/>
      </c>
      <c r="H192" s="5" t="str">
        <f>IFERROR(HLOOKUP(H$2,'2.源数据-产品分析-全商品'!H$6:H$1000,ROW()-1,0),"")</f>
        <v/>
      </c>
      <c r="I192" s="5" t="str">
        <f>IFERROR(VALUE(HLOOKUP(I$2,'2.源数据-产品分析-全商品'!I$6:I$1000,ROW()-1,0)),"")</f>
        <v/>
      </c>
      <c r="J192" s="60" t="str">
        <f>IFERROR(IF($J$2="","",INDEX('产品报告-整理'!G:G,MATCH(产品建议!A192,'产品报告-整理'!A:A,0))),"")</f>
        <v/>
      </c>
      <c r="K192" s="5" t="str">
        <f>IFERROR(IF($K$2="","",VALUE(INDEX('产品报告-整理'!E:E,MATCH(产品建议!A192,'产品报告-整理'!A:A,0)))),0)</f>
        <v/>
      </c>
      <c r="L192" s="5" t="str">
        <f>IFERROR(VALUE(HLOOKUP(L$2,'2.源数据-产品分析-全商品'!J$6:J$1000,ROW()-1,0)),"")</f>
        <v/>
      </c>
      <c r="M192" s="5" t="str">
        <f>IFERROR(VALUE(HLOOKUP(M$2,'2.源数据-产品分析-全商品'!K$6:K$1000,ROW()-1,0)),"")</f>
        <v/>
      </c>
      <c r="N192" s="5" t="str">
        <f>IFERROR(HLOOKUP(N$2,'2.源数据-产品分析-全商品'!L$6:L$1000,ROW()-1,0),"")</f>
        <v/>
      </c>
      <c r="O192" s="5" t="str">
        <f>IF($O$2='产品报告-整理'!$K$1,IFERROR(INDEX('产品报告-整理'!S:S,MATCH(产品建议!A192,'产品报告-整理'!L:L,0)),""),(IFERROR(VALUE(HLOOKUP(O$2,'2.源数据-产品分析-全商品'!M$6:M$1000,ROW()-1,0)),"")))</f>
        <v/>
      </c>
      <c r="P192" s="5" t="str">
        <f>IF($P$2='产品报告-整理'!$V$1,IFERROR(INDEX('产品报告-整理'!AD:AD,MATCH(产品建议!A192,'产品报告-整理'!W:W,0)),""),(IFERROR(VALUE(HLOOKUP(P$2,'2.源数据-产品分析-全商品'!N$6:N$1000,ROW()-1,0)),"")))</f>
        <v/>
      </c>
      <c r="Q192" s="5" t="str">
        <f>IF($Q$2='产品报告-整理'!$AG$1,IFERROR(INDEX('产品报告-整理'!AO:AO,MATCH(产品建议!A192,'产品报告-整理'!AH:AH,0)),""),(IFERROR(VALUE(HLOOKUP(Q$2,'2.源数据-产品分析-全商品'!O$6:O$1000,ROW()-1,0)),"")))</f>
        <v/>
      </c>
      <c r="R192" s="5" t="str">
        <f>IF($R$2='产品报告-整理'!$AR$1,IFERROR(INDEX('产品报告-整理'!AZ:AZ,MATCH(产品建议!A192,'产品报告-整理'!AS:AS,0)),""),(IFERROR(VALUE(HLOOKUP(R$2,'2.源数据-产品分析-全商品'!P$6:P$1000,ROW()-1,0)),"")))</f>
        <v/>
      </c>
      <c r="S192" s="5" t="str">
        <f>IF($S$2='产品报告-整理'!$BC$1,IFERROR(INDEX('产品报告-整理'!BK:BK,MATCH(产品建议!A192,'产品报告-整理'!BD:BD,0)),""),(IFERROR(VALUE(HLOOKUP(S$2,'2.源数据-产品分析-全商品'!Q$6:Q$1000,ROW()-1,0)),"")))</f>
        <v/>
      </c>
      <c r="T192" s="5" t="str">
        <f>IFERROR(HLOOKUP("产品负责人",'2.源数据-产品分析-全商品'!R$6:R$1000,ROW()-1,0),"")</f>
        <v/>
      </c>
      <c r="U192" s="5" t="str">
        <f>IFERROR(VALUE(HLOOKUP(U$2,'2.源数据-产品分析-全商品'!S$6:S$1000,ROW()-1,0)),"")</f>
        <v/>
      </c>
      <c r="V192" s="5" t="str">
        <f>IFERROR(VALUE(HLOOKUP(V$2,'2.源数据-产品分析-全商品'!T$6:T$1000,ROW()-1,0)),"")</f>
        <v/>
      </c>
      <c r="W192" s="5" t="str">
        <f>IF(OR($A$3=""),"",IF(OR($W$2="优爆品"),(IF(COUNTIF('2-2.源数据-产品分析-优品'!A:A,产品建议!A192)&gt;0,"是","")&amp;IF(COUNTIF('2-3.源数据-产品分析-爆品'!A:A,产品建议!A192)&gt;0,"是","")),IF(OR($W$2="P4P点击量"),((IFERROR(INDEX('产品报告-整理'!D:D,MATCH(产品建议!A192,'产品报告-整理'!A:A,0)),""))),((IF(COUNTIF('2-2.源数据-产品分析-优品'!A:A,产品建议!A192)&gt;0,"是",""))))))</f>
        <v/>
      </c>
      <c r="X192" s="5" t="str">
        <f>IF(OR($A$3=""),"",IF(OR($W$2="优爆品"),((IFERROR(INDEX('产品报告-整理'!D:D,MATCH(产品建议!A192,'产品报告-整理'!A:A,0)),"")&amp;" → "&amp;(IFERROR(TEXT(INDEX('产品报告-整理'!D:D,MATCH(产品建议!A192,'产品报告-整理'!A:A,0))/G192,"0%"),"")))),IF(OR($W$2="P4P点击量"),((IF($W$2="P4P点击量",IFERROR(TEXT(W192/G192,"0%"),"")))),(((IF(COUNTIF('2-3.源数据-产品分析-爆品'!A:A,产品建议!A192)&gt;0,"是","")))))))</f>
        <v/>
      </c>
      <c r="Y192" s="9" t="str">
        <f>IF(AND($Y$2="直通车总消费",'产品报告-整理'!$BN$1="推荐广告"),IFERROR(INDEX('产品报告-整理'!H:H,MATCH(产品建议!A192,'产品报告-整理'!A:A,0)),0)+IFERROR(INDEX('产品报告-整理'!BV:BV,MATCH(产品建议!A192,'产品报告-整理'!BO:BO,0)),0),IFERROR(INDEX('产品报告-整理'!H:H,MATCH(产品建议!A192,'产品报告-整理'!A:A,0)),0))</f>
        <v/>
      </c>
      <c r="Z192" s="9" t="str">
        <f t="shared" si="9"/>
        <v/>
      </c>
      <c r="AA192" s="5" t="str">
        <f t="shared" si="7"/>
        <v/>
      </c>
      <c r="AB192" s="5" t="str">
        <f t="shared" si="8"/>
        <v/>
      </c>
      <c r="AC192" s="9"/>
      <c r="AD192" s="15" t="str">
        <f>IF($AD$1="  ",IFERROR(IF(AND(Y192="未推广",L192&gt;0),"加入P4P推广 ","")&amp;IF(AND(OR(W192="是",X192="是"),Y192=0),"优爆品加推广 ","")&amp;IF(AND(C192="N",L192&gt;0),"增加橱窗绑定 ","")&amp;IF(AND(OR(Z192&gt;$Z$1*4.5,AB192&gt;$AB$1*4.5),Y192&lt;&gt;0,Y192&gt;$AB$1*2,G192&gt;($G$1/$L$1)*1),"放弃P4P推广 ","")&amp;IF(AND(AB192&gt;$AB$1*1.2,AB192&lt;$AB$1*4.5,Y192&gt;0),"优化询盘成本 ","")&amp;IF(AND(Z192&gt;$Z$1*1.2,Z192&lt;$Z$1*4.5,Y192&gt;0),"优化商机成本 ","")&amp;IF(AND(Y192&lt;&gt;0,L192&gt;0,AB192&lt;$AB$1*1.2),"加大询盘获取 ","")&amp;IF(AND(Y192&lt;&gt;0,K192&gt;0,Z192&lt;$Z$1*1.2),"加大商机获取 ","")&amp;IF(AND(L192=0,C192="Y",G192&gt;($G$1/$L$1*1.5)),"解绑橱窗绑定 ",""),"请去左表粘贴源数据"),"")</f>
        <v/>
      </c>
      <c r="AE192" s="9"/>
      <c r="AF192" s="9"/>
      <c r="AG192" s="9"/>
      <c r="AH192" s="9"/>
      <c r="AI192" s="17"/>
      <c r="AJ192" s="17"/>
      <c r="AK192" s="17"/>
    </row>
    <row r="193" spans="1:37">
      <c r="A193" s="5" t="str">
        <f>IFERROR(HLOOKUP(A$2,'2.源数据-产品分析-全商品'!A$6:A$1000,ROW()-1,0),"")</f>
        <v/>
      </c>
      <c r="B193" s="5" t="str">
        <f>IFERROR(HLOOKUP(B$2,'2.源数据-产品分析-全商品'!B$6:B$1000,ROW()-1,0),"")</f>
        <v/>
      </c>
      <c r="C193" s="5" t="str">
        <f>CLEAN(IFERROR(HLOOKUP(C$2,'2.源数据-产品分析-全商品'!C$6:C$1000,ROW()-1,0),""))</f>
        <v/>
      </c>
      <c r="D193" s="5" t="str">
        <f>IFERROR(HLOOKUP(D$2,'2.源数据-产品分析-全商品'!D$6:D$1000,ROW()-1,0),"")</f>
        <v/>
      </c>
      <c r="E193" s="5" t="str">
        <f>IFERROR(HLOOKUP(E$2,'2.源数据-产品分析-全商品'!E$6:E$1000,ROW()-1,0),"")</f>
        <v/>
      </c>
      <c r="F193" s="5" t="str">
        <f>IFERROR(VALUE(HLOOKUP(F$2,'2.源数据-产品分析-全商品'!F$6:F$1000,ROW()-1,0)),"")</f>
        <v/>
      </c>
      <c r="G193" s="5" t="str">
        <f>IFERROR(VALUE(HLOOKUP(G$2,'2.源数据-产品分析-全商品'!G$6:G$1000,ROW()-1,0)),"")</f>
        <v/>
      </c>
      <c r="H193" s="5" t="str">
        <f>IFERROR(HLOOKUP(H$2,'2.源数据-产品分析-全商品'!H$6:H$1000,ROW()-1,0),"")</f>
        <v/>
      </c>
      <c r="I193" s="5" t="str">
        <f>IFERROR(VALUE(HLOOKUP(I$2,'2.源数据-产品分析-全商品'!I$6:I$1000,ROW()-1,0)),"")</f>
        <v/>
      </c>
      <c r="J193" s="60" t="str">
        <f>IFERROR(IF($J$2="","",INDEX('产品报告-整理'!G:G,MATCH(产品建议!A193,'产品报告-整理'!A:A,0))),"")</f>
        <v/>
      </c>
      <c r="K193" s="5" t="str">
        <f>IFERROR(IF($K$2="","",VALUE(INDEX('产品报告-整理'!E:E,MATCH(产品建议!A193,'产品报告-整理'!A:A,0)))),0)</f>
        <v/>
      </c>
      <c r="L193" s="5" t="str">
        <f>IFERROR(VALUE(HLOOKUP(L$2,'2.源数据-产品分析-全商品'!J$6:J$1000,ROW()-1,0)),"")</f>
        <v/>
      </c>
      <c r="M193" s="5" t="str">
        <f>IFERROR(VALUE(HLOOKUP(M$2,'2.源数据-产品分析-全商品'!K$6:K$1000,ROW()-1,0)),"")</f>
        <v/>
      </c>
      <c r="N193" s="5" t="str">
        <f>IFERROR(HLOOKUP(N$2,'2.源数据-产品分析-全商品'!L$6:L$1000,ROW()-1,0),"")</f>
        <v/>
      </c>
      <c r="O193" s="5" t="str">
        <f>IF($O$2='产品报告-整理'!$K$1,IFERROR(INDEX('产品报告-整理'!S:S,MATCH(产品建议!A193,'产品报告-整理'!L:L,0)),""),(IFERROR(VALUE(HLOOKUP(O$2,'2.源数据-产品分析-全商品'!M$6:M$1000,ROW()-1,0)),"")))</f>
        <v/>
      </c>
      <c r="P193" s="5" t="str">
        <f>IF($P$2='产品报告-整理'!$V$1,IFERROR(INDEX('产品报告-整理'!AD:AD,MATCH(产品建议!A193,'产品报告-整理'!W:W,0)),""),(IFERROR(VALUE(HLOOKUP(P$2,'2.源数据-产品分析-全商品'!N$6:N$1000,ROW()-1,0)),"")))</f>
        <v/>
      </c>
      <c r="Q193" s="5" t="str">
        <f>IF($Q$2='产品报告-整理'!$AG$1,IFERROR(INDEX('产品报告-整理'!AO:AO,MATCH(产品建议!A193,'产品报告-整理'!AH:AH,0)),""),(IFERROR(VALUE(HLOOKUP(Q$2,'2.源数据-产品分析-全商品'!O$6:O$1000,ROW()-1,0)),"")))</f>
        <v/>
      </c>
      <c r="R193" s="5" t="str">
        <f>IF($R$2='产品报告-整理'!$AR$1,IFERROR(INDEX('产品报告-整理'!AZ:AZ,MATCH(产品建议!A193,'产品报告-整理'!AS:AS,0)),""),(IFERROR(VALUE(HLOOKUP(R$2,'2.源数据-产品分析-全商品'!P$6:P$1000,ROW()-1,0)),"")))</f>
        <v/>
      </c>
      <c r="S193" s="5" t="str">
        <f>IF($S$2='产品报告-整理'!$BC$1,IFERROR(INDEX('产品报告-整理'!BK:BK,MATCH(产品建议!A193,'产品报告-整理'!BD:BD,0)),""),(IFERROR(VALUE(HLOOKUP(S$2,'2.源数据-产品分析-全商品'!Q$6:Q$1000,ROW()-1,0)),"")))</f>
        <v/>
      </c>
      <c r="T193" s="5" t="str">
        <f>IFERROR(HLOOKUP("产品负责人",'2.源数据-产品分析-全商品'!R$6:R$1000,ROW()-1,0),"")</f>
        <v/>
      </c>
      <c r="U193" s="5" t="str">
        <f>IFERROR(VALUE(HLOOKUP(U$2,'2.源数据-产品分析-全商品'!S$6:S$1000,ROW()-1,0)),"")</f>
        <v/>
      </c>
      <c r="V193" s="5" t="str">
        <f>IFERROR(VALUE(HLOOKUP(V$2,'2.源数据-产品分析-全商品'!T$6:T$1000,ROW()-1,0)),"")</f>
        <v/>
      </c>
      <c r="W193" s="5" t="str">
        <f>IF(OR($A$3=""),"",IF(OR($W$2="优爆品"),(IF(COUNTIF('2-2.源数据-产品分析-优品'!A:A,产品建议!A193)&gt;0,"是","")&amp;IF(COUNTIF('2-3.源数据-产品分析-爆品'!A:A,产品建议!A193)&gt;0,"是","")),IF(OR($W$2="P4P点击量"),((IFERROR(INDEX('产品报告-整理'!D:D,MATCH(产品建议!A193,'产品报告-整理'!A:A,0)),""))),((IF(COUNTIF('2-2.源数据-产品分析-优品'!A:A,产品建议!A193)&gt;0,"是",""))))))</f>
        <v/>
      </c>
      <c r="X193" s="5" t="str">
        <f>IF(OR($A$3=""),"",IF(OR($W$2="优爆品"),((IFERROR(INDEX('产品报告-整理'!D:D,MATCH(产品建议!A193,'产品报告-整理'!A:A,0)),"")&amp;" → "&amp;(IFERROR(TEXT(INDEX('产品报告-整理'!D:D,MATCH(产品建议!A193,'产品报告-整理'!A:A,0))/G193,"0%"),"")))),IF(OR($W$2="P4P点击量"),((IF($W$2="P4P点击量",IFERROR(TEXT(W193/G193,"0%"),"")))),(((IF(COUNTIF('2-3.源数据-产品分析-爆品'!A:A,产品建议!A193)&gt;0,"是","")))))))</f>
        <v/>
      </c>
      <c r="Y193" s="9" t="str">
        <f>IF(AND($Y$2="直通车总消费",'产品报告-整理'!$BN$1="推荐广告"),IFERROR(INDEX('产品报告-整理'!H:H,MATCH(产品建议!A193,'产品报告-整理'!A:A,0)),0)+IFERROR(INDEX('产品报告-整理'!BV:BV,MATCH(产品建议!A193,'产品报告-整理'!BO:BO,0)),0),IFERROR(INDEX('产品报告-整理'!H:H,MATCH(产品建议!A193,'产品报告-整理'!A:A,0)),0))</f>
        <v/>
      </c>
      <c r="Z193" s="9" t="str">
        <f t="shared" si="9"/>
        <v/>
      </c>
      <c r="AA193" s="5" t="str">
        <f t="shared" si="7"/>
        <v/>
      </c>
      <c r="AB193" s="5" t="str">
        <f t="shared" si="8"/>
        <v/>
      </c>
      <c r="AC193" s="9"/>
      <c r="AD193" s="15" t="str">
        <f>IF($AD$1="  ",IFERROR(IF(AND(Y193="未推广",L193&gt;0),"加入P4P推广 ","")&amp;IF(AND(OR(W193="是",X193="是"),Y193=0),"优爆品加推广 ","")&amp;IF(AND(C193="N",L193&gt;0),"增加橱窗绑定 ","")&amp;IF(AND(OR(Z193&gt;$Z$1*4.5,AB193&gt;$AB$1*4.5),Y193&lt;&gt;0,Y193&gt;$AB$1*2,G193&gt;($G$1/$L$1)*1),"放弃P4P推广 ","")&amp;IF(AND(AB193&gt;$AB$1*1.2,AB193&lt;$AB$1*4.5,Y193&gt;0),"优化询盘成本 ","")&amp;IF(AND(Z193&gt;$Z$1*1.2,Z193&lt;$Z$1*4.5,Y193&gt;0),"优化商机成本 ","")&amp;IF(AND(Y193&lt;&gt;0,L193&gt;0,AB193&lt;$AB$1*1.2),"加大询盘获取 ","")&amp;IF(AND(Y193&lt;&gt;0,K193&gt;0,Z193&lt;$Z$1*1.2),"加大商机获取 ","")&amp;IF(AND(L193=0,C193="Y",G193&gt;($G$1/$L$1*1.5)),"解绑橱窗绑定 ",""),"请去左表粘贴源数据"),"")</f>
        <v/>
      </c>
      <c r="AE193" s="9"/>
      <c r="AF193" s="9"/>
      <c r="AG193" s="9"/>
      <c r="AH193" s="9"/>
      <c r="AI193" s="17"/>
      <c r="AJ193" s="17"/>
      <c r="AK193" s="17"/>
    </row>
    <row r="194" spans="1:37">
      <c r="A194" s="5" t="str">
        <f>IFERROR(HLOOKUP(A$2,'2.源数据-产品分析-全商品'!A$6:A$1000,ROW()-1,0),"")</f>
        <v/>
      </c>
      <c r="B194" s="5" t="str">
        <f>IFERROR(HLOOKUP(B$2,'2.源数据-产品分析-全商品'!B$6:B$1000,ROW()-1,0),"")</f>
        <v/>
      </c>
      <c r="C194" s="5" t="str">
        <f>CLEAN(IFERROR(HLOOKUP(C$2,'2.源数据-产品分析-全商品'!C$6:C$1000,ROW()-1,0),""))</f>
        <v/>
      </c>
      <c r="D194" s="5" t="str">
        <f>IFERROR(HLOOKUP(D$2,'2.源数据-产品分析-全商品'!D$6:D$1000,ROW()-1,0),"")</f>
        <v/>
      </c>
      <c r="E194" s="5" t="str">
        <f>IFERROR(HLOOKUP(E$2,'2.源数据-产品分析-全商品'!E$6:E$1000,ROW()-1,0),"")</f>
        <v/>
      </c>
      <c r="F194" s="5" t="str">
        <f>IFERROR(VALUE(HLOOKUP(F$2,'2.源数据-产品分析-全商品'!F$6:F$1000,ROW()-1,0)),"")</f>
        <v/>
      </c>
      <c r="G194" s="5" t="str">
        <f>IFERROR(VALUE(HLOOKUP(G$2,'2.源数据-产品分析-全商品'!G$6:G$1000,ROW()-1,0)),"")</f>
        <v/>
      </c>
      <c r="H194" s="5" t="str">
        <f>IFERROR(HLOOKUP(H$2,'2.源数据-产品分析-全商品'!H$6:H$1000,ROW()-1,0),"")</f>
        <v/>
      </c>
      <c r="I194" s="5" t="str">
        <f>IFERROR(VALUE(HLOOKUP(I$2,'2.源数据-产品分析-全商品'!I$6:I$1000,ROW()-1,0)),"")</f>
        <v/>
      </c>
      <c r="J194" s="60" t="str">
        <f>IFERROR(IF($J$2="","",INDEX('产品报告-整理'!G:G,MATCH(产品建议!A194,'产品报告-整理'!A:A,0))),"")</f>
        <v/>
      </c>
      <c r="K194" s="5" t="str">
        <f>IFERROR(IF($K$2="","",VALUE(INDEX('产品报告-整理'!E:E,MATCH(产品建议!A194,'产品报告-整理'!A:A,0)))),0)</f>
        <v/>
      </c>
      <c r="L194" s="5" t="str">
        <f>IFERROR(VALUE(HLOOKUP(L$2,'2.源数据-产品分析-全商品'!J$6:J$1000,ROW()-1,0)),"")</f>
        <v/>
      </c>
      <c r="M194" s="5" t="str">
        <f>IFERROR(VALUE(HLOOKUP(M$2,'2.源数据-产品分析-全商品'!K$6:K$1000,ROW()-1,0)),"")</f>
        <v/>
      </c>
      <c r="N194" s="5" t="str">
        <f>IFERROR(HLOOKUP(N$2,'2.源数据-产品分析-全商品'!L$6:L$1000,ROW()-1,0),"")</f>
        <v/>
      </c>
      <c r="O194" s="5" t="str">
        <f>IF($O$2='产品报告-整理'!$K$1,IFERROR(INDEX('产品报告-整理'!S:S,MATCH(产品建议!A194,'产品报告-整理'!L:L,0)),""),(IFERROR(VALUE(HLOOKUP(O$2,'2.源数据-产品分析-全商品'!M$6:M$1000,ROW()-1,0)),"")))</f>
        <v/>
      </c>
      <c r="P194" s="5" t="str">
        <f>IF($P$2='产品报告-整理'!$V$1,IFERROR(INDEX('产品报告-整理'!AD:AD,MATCH(产品建议!A194,'产品报告-整理'!W:W,0)),""),(IFERROR(VALUE(HLOOKUP(P$2,'2.源数据-产品分析-全商品'!N$6:N$1000,ROW()-1,0)),"")))</f>
        <v/>
      </c>
      <c r="Q194" s="5" t="str">
        <f>IF($Q$2='产品报告-整理'!$AG$1,IFERROR(INDEX('产品报告-整理'!AO:AO,MATCH(产品建议!A194,'产品报告-整理'!AH:AH,0)),""),(IFERROR(VALUE(HLOOKUP(Q$2,'2.源数据-产品分析-全商品'!O$6:O$1000,ROW()-1,0)),"")))</f>
        <v/>
      </c>
      <c r="R194" s="5" t="str">
        <f>IF($R$2='产品报告-整理'!$AR$1,IFERROR(INDEX('产品报告-整理'!AZ:AZ,MATCH(产品建议!A194,'产品报告-整理'!AS:AS,0)),""),(IFERROR(VALUE(HLOOKUP(R$2,'2.源数据-产品分析-全商品'!P$6:P$1000,ROW()-1,0)),"")))</f>
        <v/>
      </c>
      <c r="S194" s="5" t="str">
        <f>IF($S$2='产品报告-整理'!$BC$1,IFERROR(INDEX('产品报告-整理'!BK:BK,MATCH(产品建议!A194,'产品报告-整理'!BD:BD,0)),""),(IFERROR(VALUE(HLOOKUP(S$2,'2.源数据-产品分析-全商品'!Q$6:Q$1000,ROW()-1,0)),"")))</f>
        <v/>
      </c>
      <c r="T194" s="5" t="str">
        <f>IFERROR(HLOOKUP("产品负责人",'2.源数据-产品分析-全商品'!R$6:R$1000,ROW()-1,0),"")</f>
        <v/>
      </c>
      <c r="U194" s="5" t="str">
        <f>IFERROR(VALUE(HLOOKUP(U$2,'2.源数据-产品分析-全商品'!S$6:S$1000,ROW()-1,0)),"")</f>
        <v/>
      </c>
      <c r="V194" s="5" t="str">
        <f>IFERROR(VALUE(HLOOKUP(V$2,'2.源数据-产品分析-全商品'!T$6:T$1000,ROW()-1,0)),"")</f>
        <v/>
      </c>
      <c r="W194" s="5" t="str">
        <f>IF(OR($A$3=""),"",IF(OR($W$2="优爆品"),(IF(COUNTIF('2-2.源数据-产品分析-优品'!A:A,产品建议!A194)&gt;0,"是","")&amp;IF(COUNTIF('2-3.源数据-产品分析-爆品'!A:A,产品建议!A194)&gt;0,"是","")),IF(OR($W$2="P4P点击量"),((IFERROR(INDEX('产品报告-整理'!D:D,MATCH(产品建议!A194,'产品报告-整理'!A:A,0)),""))),((IF(COUNTIF('2-2.源数据-产品分析-优品'!A:A,产品建议!A194)&gt;0,"是",""))))))</f>
        <v/>
      </c>
      <c r="X194" s="5" t="str">
        <f>IF(OR($A$3=""),"",IF(OR($W$2="优爆品"),((IFERROR(INDEX('产品报告-整理'!D:D,MATCH(产品建议!A194,'产品报告-整理'!A:A,0)),"")&amp;" → "&amp;(IFERROR(TEXT(INDEX('产品报告-整理'!D:D,MATCH(产品建议!A194,'产品报告-整理'!A:A,0))/G194,"0%"),"")))),IF(OR($W$2="P4P点击量"),((IF($W$2="P4P点击量",IFERROR(TEXT(W194/G194,"0%"),"")))),(((IF(COUNTIF('2-3.源数据-产品分析-爆品'!A:A,产品建议!A194)&gt;0,"是","")))))))</f>
        <v/>
      </c>
      <c r="Y194" s="9" t="str">
        <f>IF(AND($Y$2="直通车总消费",'产品报告-整理'!$BN$1="推荐广告"),IFERROR(INDEX('产品报告-整理'!H:H,MATCH(产品建议!A194,'产品报告-整理'!A:A,0)),0)+IFERROR(INDEX('产品报告-整理'!BV:BV,MATCH(产品建议!A194,'产品报告-整理'!BO:BO,0)),0),IFERROR(INDEX('产品报告-整理'!H:H,MATCH(产品建议!A194,'产品报告-整理'!A:A,0)),0))</f>
        <v/>
      </c>
      <c r="Z194" s="9" t="str">
        <f t="shared" si="9"/>
        <v/>
      </c>
      <c r="AA194" s="5" t="str">
        <f t="shared" si="7"/>
        <v/>
      </c>
      <c r="AB194" s="5" t="str">
        <f t="shared" si="8"/>
        <v/>
      </c>
      <c r="AC194" s="9"/>
      <c r="AD194" s="15" t="str">
        <f>IF($AD$1="  ",IFERROR(IF(AND(Y194="未推广",L194&gt;0),"加入P4P推广 ","")&amp;IF(AND(OR(W194="是",X194="是"),Y194=0),"优爆品加推广 ","")&amp;IF(AND(C194="N",L194&gt;0),"增加橱窗绑定 ","")&amp;IF(AND(OR(Z194&gt;$Z$1*4.5,AB194&gt;$AB$1*4.5),Y194&lt;&gt;0,Y194&gt;$AB$1*2,G194&gt;($G$1/$L$1)*1),"放弃P4P推广 ","")&amp;IF(AND(AB194&gt;$AB$1*1.2,AB194&lt;$AB$1*4.5,Y194&gt;0),"优化询盘成本 ","")&amp;IF(AND(Z194&gt;$Z$1*1.2,Z194&lt;$Z$1*4.5,Y194&gt;0),"优化商机成本 ","")&amp;IF(AND(Y194&lt;&gt;0,L194&gt;0,AB194&lt;$AB$1*1.2),"加大询盘获取 ","")&amp;IF(AND(Y194&lt;&gt;0,K194&gt;0,Z194&lt;$Z$1*1.2),"加大商机获取 ","")&amp;IF(AND(L194=0,C194="Y",G194&gt;($G$1/$L$1*1.5)),"解绑橱窗绑定 ",""),"请去左表粘贴源数据"),"")</f>
        <v/>
      </c>
      <c r="AE194" s="9"/>
      <c r="AF194" s="9"/>
      <c r="AG194" s="9"/>
      <c r="AH194" s="9"/>
      <c r="AI194" s="17"/>
      <c r="AJ194" s="17"/>
      <c r="AK194" s="17"/>
    </row>
    <row r="195" spans="1:37">
      <c r="A195" s="5" t="str">
        <f>IFERROR(HLOOKUP(A$2,'2.源数据-产品分析-全商品'!A$6:A$1000,ROW()-1,0),"")</f>
        <v/>
      </c>
      <c r="B195" s="5" t="str">
        <f>IFERROR(HLOOKUP(B$2,'2.源数据-产品分析-全商品'!B$6:B$1000,ROW()-1,0),"")</f>
        <v/>
      </c>
      <c r="C195" s="5" t="str">
        <f>CLEAN(IFERROR(HLOOKUP(C$2,'2.源数据-产品分析-全商品'!C$6:C$1000,ROW()-1,0),""))</f>
        <v/>
      </c>
      <c r="D195" s="5" t="str">
        <f>IFERROR(HLOOKUP(D$2,'2.源数据-产品分析-全商品'!D$6:D$1000,ROW()-1,0),"")</f>
        <v/>
      </c>
      <c r="E195" s="5" t="str">
        <f>IFERROR(HLOOKUP(E$2,'2.源数据-产品分析-全商品'!E$6:E$1000,ROW()-1,0),"")</f>
        <v/>
      </c>
      <c r="F195" s="5" t="str">
        <f>IFERROR(VALUE(HLOOKUP(F$2,'2.源数据-产品分析-全商品'!F$6:F$1000,ROW()-1,0)),"")</f>
        <v/>
      </c>
      <c r="G195" s="5" t="str">
        <f>IFERROR(VALUE(HLOOKUP(G$2,'2.源数据-产品分析-全商品'!G$6:G$1000,ROW()-1,0)),"")</f>
        <v/>
      </c>
      <c r="H195" s="5" t="str">
        <f>IFERROR(HLOOKUP(H$2,'2.源数据-产品分析-全商品'!H$6:H$1000,ROW()-1,0),"")</f>
        <v/>
      </c>
      <c r="I195" s="5" t="str">
        <f>IFERROR(VALUE(HLOOKUP(I$2,'2.源数据-产品分析-全商品'!I$6:I$1000,ROW()-1,0)),"")</f>
        <v/>
      </c>
      <c r="J195" s="60" t="str">
        <f>IFERROR(IF($J$2="","",INDEX('产品报告-整理'!G:G,MATCH(产品建议!A195,'产品报告-整理'!A:A,0))),"")</f>
        <v/>
      </c>
      <c r="K195" s="5" t="str">
        <f>IFERROR(IF($K$2="","",VALUE(INDEX('产品报告-整理'!E:E,MATCH(产品建议!A195,'产品报告-整理'!A:A,0)))),0)</f>
        <v/>
      </c>
      <c r="L195" s="5" t="str">
        <f>IFERROR(VALUE(HLOOKUP(L$2,'2.源数据-产品分析-全商品'!J$6:J$1000,ROW()-1,0)),"")</f>
        <v/>
      </c>
      <c r="M195" s="5" t="str">
        <f>IFERROR(VALUE(HLOOKUP(M$2,'2.源数据-产品分析-全商品'!K$6:K$1000,ROW()-1,0)),"")</f>
        <v/>
      </c>
      <c r="N195" s="5" t="str">
        <f>IFERROR(HLOOKUP(N$2,'2.源数据-产品分析-全商品'!L$6:L$1000,ROW()-1,0),"")</f>
        <v/>
      </c>
      <c r="O195" s="5" t="str">
        <f>IF($O$2='产品报告-整理'!$K$1,IFERROR(INDEX('产品报告-整理'!S:S,MATCH(产品建议!A195,'产品报告-整理'!L:L,0)),""),(IFERROR(VALUE(HLOOKUP(O$2,'2.源数据-产品分析-全商品'!M$6:M$1000,ROW()-1,0)),"")))</f>
        <v/>
      </c>
      <c r="P195" s="5" t="str">
        <f>IF($P$2='产品报告-整理'!$V$1,IFERROR(INDEX('产品报告-整理'!AD:AD,MATCH(产品建议!A195,'产品报告-整理'!W:W,0)),""),(IFERROR(VALUE(HLOOKUP(P$2,'2.源数据-产品分析-全商品'!N$6:N$1000,ROW()-1,0)),"")))</f>
        <v/>
      </c>
      <c r="Q195" s="5" t="str">
        <f>IF($Q$2='产品报告-整理'!$AG$1,IFERROR(INDEX('产品报告-整理'!AO:AO,MATCH(产品建议!A195,'产品报告-整理'!AH:AH,0)),""),(IFERROR(VALUE(HLOOKUP(Q$2,'2.源数据-产品分析-全商品'!O$6:O$1000,ROW()-1,0)),"")))</f>
        <v/>
      </c>
      <c r="R195" s="5" t="str">
        <f>IF($R$2='产品报告-整理'!$AR$1,IFERROR(INDEX('产品报告-整理'!AZ:AZ,MATCH(产品建议!A195,'产品报告-整理'!AS:AS,0)),""),(IFERROR(VALUE(HLOOKUP(R$2,'2.源数据-产品分析-全商品'!P$6:P$1000,ROW()-1,0)),"")))</f>
        <v/>
      </c>
      <c r="S195" s="5" t="str">
        <f>IF($S$2='产品报告-整理'!$BC$1,IFERROR(INDEX('产品报告-整理'!BK:BK,MATCH(产品建议!A195,'产品报告-整理'!BD:BD,0)),""),(IFERROR(VALUE(HLOOKUP(S$2,'2.源数据-产品分析-全商品'!Q$6:Q$1000,ROW()-1,0)),"")))</f>
        <v/>
      </c>
      <c r="T195" s="5" t="str">
        <f>IFERROR(HLOOKUP("产品负责人",'2.源数据-产品分析-全商品'!R$6:R$1000,ROW()-1,0),"")</f>
        <v/>
      </c>
      <c r="U195" s="5" t="str">
        <f>IFERROR(VALUE(HLOOKUP(U$2,'2.源数据-产品分析-全商品'!S$6:S$1000,ROW()-1,0)),"")</f>
        <v/>
      </c>
      <c r="V195" s="5" t="str">
        <f>IFERROR(VALUE(HLOOKUP(V$2,'2.源数据-产品分析-全商品'!T$6:T$1000,ROW()-1,0)),"")</f>
        <v/>
      </c>
      <c r="W195" s="5" t="str">
        <f>IF(OR($A$3=""),"",IF(OR($W$2="优爆品"),(IF(COUNTIF('2-2.源数据-产品分析-优品'!A:A,产品建议!A195)&gt;0,"是","")&amp;IF(COUNTIF('2-3.源数据-产品分析-爆品'!A:A,产品建议!A195)&gt;0,"是","")),IF(OR($W$2="P4P点击量"),((IFERROR(INDEX('产品报告-整理'!D:D,MATCH(产品建议!A195,'产品报告-整理'!A:A,0)),""))),((IF(COUNTIF('2-2.源数据-产品分析-优品'!A:A,产品建议!A195)&gt;0,"是",""))))))</f>
        <v/>
      </c>
      <c r="X195" s="5" t="str">
        <f>IF(OR($A$3=""),"",IF(OR($W$2="优爆品"),((IFERROR(INDEX('产品报告-整理'!D:D,MATCH(产品建议!A195,'产品报告-整理'!A:A,0)),"")&amp;" → "&amp;(IFERROR(TEXT(INDEX('产品报告-整理'!D:D,MATCH(产品建议!A195,'产品报告-整理'!A:A,0))/G195,"0%"),"")))),IF(OR($W$2="P4P点击量"),((IF($W$2="P4P点击量",IFERROR(TEXT(W195/G195,"0%"),"")))),(((IF(COUNTIF('2-3.源数据-产品分析-爆品'!A:A,产品建议!A195)&gt;0,"是","")))))))</f>
        <v/>
      </c>
      <c r="Y195" s="9" t="str">
        <f>IF(AND($Y$2="直通车总消费",'产品报告-整理'!$BN$1="推荐广告"),IFERROR(INDEX('产品报告-整理'!H:H,MATCH(产品建议!A195,'产品报告-整理'!A:A,0)),0)+IFERROR(INDEX('产品报告-整理'!BV:BV,MATCH(产品建议!A195,'产品报告-整理'!BO:BO,0)),0),IFERROR(INDEX('产品报告-整理'!H:H,MATCH(产品建议!A195,'产品报告-整理'!A:A,0)),0))</f>
        <v/>
      </c>
      <c r="Z195" s="9" t="str">
        <f t="shared" si="9"/>
        <v/>
      </c>
      <c r="AA195" s="5" t="str">
        <f t="shared" ref="AA195:AA258" si="10">IFERROR(VALUE(Y195/L195),"")</f>
        <v/>
      </c>
      <c r="AB195" s="5" t="str">
        <f t="shared" ref="AB195:AB258" si="11">IF(AND($AB$2="总询盘人数成本",$S$2="TM咨询人数 "),IFERROR(ROUND(Y195/(M195+S195),2),""),IFERROR(ROUND(Y195/M195,2),""))</f>
        <v/>
      </c>
      <c r="AC195" s="9"/>
      <c r="AD195" s="15" t="str">
        <f>IF($AD$1="  ",IFERROR(IF(AND(Y195="未推广",L195&gt;0),"加入P4P推广 ","")&amp;IF(AND(OR(W195="是",X195="是"),Y195=0),"优爆品加推广 ","")&amp;IF(AND(C195="N",L195&gt;0),"增加橱窗绑定 ","")&amp;IF(AND(OR(Z195&gt;$Z$1*4.5,AB195&gt;$AB$1*4.5),Y195&lt;&gt;0,Y195&gt;$AB$1*2,G195&gt;($G$1/$L$1)*1),"放弃P4P推广 ","")&amp;IF(AND(AB195&gt;$AB$1*1.2,AB195&lt;$AB$1*4.5,Y195&gt;0),"优化询盘成本 ","")&amp;IF(AND(Z195&gt;$Z$1*1.2,Z195&lt;$Z$1*4.5,Y195&gt;0),"优化商机成本 ","")&amp;IF(AND(Y195&lt;&gt;0,L195&gt;0,AB195&lt;$AB$1*1.2),"加大询盘获取 ","")&amp;IF(AND(Y195&lt;&gt;0,K195&gt;0,Z195&lt;$Z$1*1.2),"加大商机获取 ","")&amp;IF(AND(L195=0,C195="Y",G195&gt;($G$1/$L$1*1.5)),"解绑橱窗绑定 ",""),"请去左表粘贴源数据"),"")</f>
        <v/>
      </c>
      <c r="AE195" s="9"/>
      <c r="AF195" s="9"/>
      <c r="AG195" s="9"/>
      <c r="AH195" s="9"/>
      <c r="AI195" s="17"/>
      <c r="AJ195" s="17"/>
      <c r="AK195" s="17"/>
    </row>
    <row r="196" spans="1:37">
      <c r="A196" s="5" t="str">
        <f>IFERROR(HLOOKUP(A$2,'2.源数据-产品分析-全商品'!A$6:A$1000,ROW()-1,0),"")</f>
        <v/>
      </c>
      <c r="B196" s="5" t="str">
        <f>IFERROR(HLOOKUP(B$2,'2.源数据-产品分析-全商品'!B$6:B$1000,ROW()-1,0),"")</f>
        <v/>
      </c>
      <c r="C196" s="5" t="str">
        <f>CLEAN(IFERROR(HLOOKUP(C$2,'2.源数据-产品分析-全商品'!C$6:C$1000,ROW()-1,0),""))</f>
        <v/>
      </c>
      <c r="D196" s="5" t="str">
        <f>IFERROR(HLOOKUP(D$2,'2.源数据-产品分析-全商品'!D$6:D$1000,ROW()-1,0),"")</f>
        <v/>
      </c>
      <c r="E196" s="5" t="str">
        <f>IFERROR(HLOOKUP(E$2,'2.源数据-产品分析-全商品'!E$6:E$1000,ROW()-1,0),"")</f>
        <v/>
      </c>
      <c r="F196" s="5" t="str">
        <f>IFERROR(VALUE(HLOOKUP(F$2,'2.源数据-产品分析-全商品'!F$6:F$1000,ROW()-1,0)),"")</f>
        <v/>
      </c>
      <c r="G196" s="5" t="str">
        <f>IFERROR(VALUE(HLOOKUP(G$2,'2.源数据-产品分析-全商品'!G$6:G$1000,ROW()-1,0)),"")</f>
        <v/>
      </c>
      <c r="H196" s="5" t="str">
        <f>IFERROR(HLOOKUP(H$2,'2.源数据-产品分析-全商品'!H$6:H$1000,ROW()-1,0),"")</f>
        <v/>
      </c>
      <c r="I196" s="5" t="str">
        <f>IFERROR(VALUE(HLOOKUP(I$2,'2.源数据-产品分析-全商品'!I$6:I$1000,ROW()-1,0)),"")</f>
        <v/>
      </c>
      <c r="J196" s="60" t="str">
        <f>IFERROR(IF($J$2="","",INDEX('产品报告-整理'!G:G,MATCH(产品建议!A196,'产品报告-整理'!A:A,0))),"")</f>
        <v/>
      </c>
      <c r="K196" s="5" t="str">
        <f>IFERROR(IF($K$2="","",VALUE(INDEX('产品报告-整理'!E:E,MATCH(产品建议!A196,'产品报告-整理'!A:A,0)))),0)</f>
        <v/>
      </c>
      <c r="L196" s="5" t="str">
        <f>IFERROR(VALUE(HLOOKUP(L$2,'2.源数据-产品分析-全商品'!J$6:J$1000,ROW()-1,0)),"")</f>
        <v/>
      </c>
      <c r="M196" s="5" t="str">
        <f>IFERROR(VALUE(HLOOKUP(M$2,'2.源数据-产品分析-全商品'!K$6:K$1000,ROW()-1,0)),"")</f>
        <v/>
      </c>
      <c r="N196" s="5" t="str">
        <f>IFERROR(HLOOKUP(N$2,'2.源数据-产品分析-全商品'!L$6:L$1000,ROW()-1,0),"")</f>
        <v/>
      </c>
      <c r="O196" s="5" t="str">
        <f>IF($O$2='产品报告-整理'!$K$1,IFERROR(INDEX('产品报告-整理'!S:S,MATCH(产品建议!A196,'产品报告-整理'!L:L,0)),""),(IFERROR(VALUE(HLOOKUP(O$2,'2.源数据-产品分析-全商品'!M$6:M$1000,ROW()-1,0)),"")))</f>
        <v/>
      </c>
      <c r="P196" s="5" t="str">
        <f>IF($P$2='产品报告-整理'!$V$1,IFERROR(INDEX('产品报告-整理'!AD:AD,MATCH(产品建议!A196,'产品报告-整理'!W:W,0)),""),(IFERROR(VALUE(HLOOKUP(P$2,'2.源数据-产品分析-全商品'!N$6:N$1000,ROW()-1,0)),"")))</f>
        <v/>
      </c>
      <c r="Q196" s="5" t="str">
        <f>IF($Q$2='产品报告-整理'!$AG$1,IFERROR(INDEX('产品报告-整理'!AO:AO,MATCH(产品建议!A196,'产品报告-整理'!AH:AH,0)),""),(IFERROR(VALUE(HLOOKUP(Q$2,'2.源数据-产品分析-全商品'!O$6:O$1000,ROW()-1,0)),"")))</f>
        <v/>
      </c>
      <c r="R196" s="5" t="str">
        <f>IF($R$2='产品报告-整理'!$AR$1,IFERROR(INDEX('产品报告-整理'!AZ:AZ,MATCH(产品建议!A196,'产品报告-整理'!AS:AS,0)),""),(IFERROR(VALUE(HLOOKUP(R$2,'2.源数据-产品分析-全商品'!P$6:P$1000,ROW()-1,0)),"")))</f>
        <v/>
      </c>
      <c r="S196" s="5" t="str">
        <f>IF($S$2='产品报告-整理'!$BC$1,IFERROR(INDEX('产品报告-整理'!BK:BK,MATCH(产品建议!A196,'产品报告-整理'!BD:BD,0)),""),(IFERROR(VALUE(HLOOKUP(S$2,'2.源数据-产品分析-全商品'!Q$6:Q$1000,ROW()-1,0)),"")))</f>
        <v/>
      </c>
      <c r="T196" s="5" t="str">
        <f>IFERROR(HLOOKUP("产品负责人",'2.源数据-产品分析-全商品'!R$6:R$1000,ROW()-1,0),"")</f>
        <v/>
      </c>
      <c r="U196" s="5" t="str">
        <f>IFERROR(VALUE(HLOOKUP(U$2,'2.源数据-产品分析-全商品'!S$6:S$1000,ROW()-1,0)),"")</f>
        <v/>
      </c>
      <c r="V196" s="5" t="str">
        <f>IFERROR(VALUE(HLOOKUP(V$2,'2.源数据-产品分析-全商品'!T$6:T$1000,ROW()-1,0)),"")</f>
        <v/>
      </c>
      <c r="W196" s="5" t="str">
        <f>IF(OR($A$3=""),"",IF(OR($W$2="优爆品"),(IF(COUNTIF('2-2.源数据-产品分析-优品'!A:A,产品建议!A196)&gt;0,"是","")&amp;IF(COUNTIF('2-3.源数据-产品分析-爆品'!A:A,产品建议!A196)&gt;0,"是","")),IF(OR($W$2="P4P点击量"),((IFERROR(INDEX('产品报告-整理'!D:D,MATCH(产品建议!A196,'产品报告-整理'!A:A,0)),""))),((IF(COUNTIF('2-2.源数据-产品分析-优品'!A:A,产品建议!A196)&gt;0,"是",""))))))</f>
        <v/>
      </c>
      <c r="X196" s="5" t="str">
        <f>IF(OR($A$3=""),"",IF(OR($W$2="优爆品"),((IFERROR(INDEX('产品报告-整理'!D:D,MATCH(产品建议!A196,'产品报告-整理'!A:A,0)),"")&amp;" → "&amp;(IFERROR(TEXT(INDEX('产品报告-整理'!D:D,MATCH(产品建议!A196,'产品报告-整理'!A:A,0))/G196,"0%"),"")))),IF(OR($W$2="P4P点击量"),((IF($W$2="P4P点击量",IFERROR(TEXT(W196/G196,"0%"),"")))),(((IF(COUNTIF('2-3.源数据-产品分析-爆品'!A:A,产品建议!A196)&gt;0,"是","")))))))</f>
        <v/>
      </c>
      <c r="Y196" s="9" t="str">
        <f>IF(AND($Y$2="直通车总消费",'产品报告-整理'!$BN$1="推荐广告"),IFERROR(INDEX('产品报告-整理'!H:H,MATCH(产品建议!A196,'产品报告-整理'!A:A,0)),0)+IFERROR(INDEX('产品报告-整理'!BV:BV,MATCH(产品建议!A196,'产品报告-整理'!BO:BO,0)),0),IFERROR(INDEX('产品报告-整理'!H:H,MATCH(产品建议!A196,'产品报告-整理'!A:A,0)),0))</f>
        <v/>
      </c>
      <c r="Z196" s="9" t="str">
        <f t="shared" ref="Z196:Z259" si="12">IFERROR(VALUE(ROUND((Y196/K196),2)),"")</f>
        <v/>
      </c>
      <c r="AA196" s="5" t="str">
        <f t="shared" si="10"/>
        <v/>
      </c>
      <c r="AB196" s="5" t="str">
        <f t="shared" si="11"/>
        <v/>
      </c>
      <c r="AC196" s="9"/>
      <c r="AD196" s="15" t="str">
        <f>IF($AD$1="  ",IFERROR(IF(AND(Y196="未推广",L196&gt;0),"加入P4P推广 ","")&amp;IF(AND(OR(W196="是",X196="是"),Y196=0),"优爆品加推广 ","")&amp;IF(AND(C196="N",L196&gt;0),"增加橱窗绑定 ","")&amp;IF(AND(OR(Z196&gt;$Z$1*4.5,AB196&gt;$AB$1*4.5),Y196&lt;&gt;0,Y196&gt;$AB$1*2,G196&gt;($G$1/$L$1)*1),"放弃P4P推广 ","")&amp;IF(AND(AB196&gt;$AB$1*1.2,AB196&lt;$AB$1*4.5,Y196&gt;0),"优化询盘成本 ","")&amp;IF(AND(Z196&gt;$Z$1*1.2,Z196&lt;$Z$1*4.5,Y196&gt;0),"优化商机成本 ","")&amp;IF(AND(Y196&lt;&gt;0,L196&gt;0,AB196&lt;$AB$1*1.2),"加大询盘获取 ","")&amp;IF(AND(Y196&lt;&gt;0,K196&gt;0,Z196&lt;$Z$1*1.2),"加大商机获取 ","")&amp;IF(AND(L196=0,C196="Y",G196&gt;($G$1/$L$1*1.5)),"解绑橱窗绑定 ",""),"请去左表粘贴源数据"),"")</f>
        <v/>
      </c>
      <c r="AE196" s="9"/>
      <c r="AF196" s="9"/>
      <c r="AG196" s="9"/>
      <c r="AH196" s="9"/>
      <c r="AI196" s="17"/>
      <c r="AJ196" s="17"/>
      <c r="AK196" s="17"/>
    </row>
    <row r="197" spans="1:37">
      <c r="A197" s="5" t="str">
        <f>IFERROR(HLOOKUP(A$2,'2.源数据-产品分析-全商品'!A$6:A$1000,ROW()-1,0),"")</f>
        <v/>
      </c>
      <c r="B197" s="5" t="str">
        <f>IFERROR(HLOOKUP(B$2,'2.源数据-产品分析-全商品'!B$6:B$1000,ROW()-1,0),"")</f>
        <v/>
      </c>
      <c r="C197" s="5" t="str">
        <f>CLEAN(IFERROR(HLOOKUP(C$2,'2.源数据-产品分析-全商品'!C$6:C$1000,ROW()-1,0),""))</f>
        <v/>
      </c>
      <c r="D197" s="5" t="str">
        <f>IFERROR(HLOOKUP(D$2,'2.源数据-产品分析-全商品'!D$6:D$1000,ROW()-1,0),"")</f>
        <v/>
      </c>
      <c r="E197" s="5" t="str">
        <f>IFERROR(HLOOKUP(E$2,'2.源数据-产品分析-全商品'!E$6:E$1000,ROW()-1,0),"")</f>
        <v/>
      </c>
      <c r="F197" s="5" t="str">
        <f>IFERROR(VALUE(HLOOKUP(F$2,'2.源数据-产品分析-全商品'!F$6:F$1000,ROW()-1,0)),"")</f>
        <v/>
      </c>
      <c r="G197" s="5" t="str">
        <f>IFERROR(VALUE(HLOOKUP(G$2,'2.源数据-产品分析-全商品'!G$6:G$1000,ROW()-1,0)),"")</f>
        <v/>
      </c>
      <c r="H197" s="5" t="str">
        <f>IFERROR(HLOOKUP(H$2,'2.源数据-产品分析-全商品'!H$6:H$1000,ROW()-1,0),"")</f>
        <v/>
      </c>
      <c r="I197" s="5" t="str">
        <f>IFERROR(VALUE(HLOOKUP(I$2,'2.源数据-产品分析-全商品'!I$6:I$1000,ROW()-1,0)),"")</f>
        <v/>
      </c>
      <c r="J197" s="60" t="str">
        <f>IFERROR(IF($J$2="","",INDEX('产品报告-整理'!G:G,MATCH(产品建议!A197,'产品报告-整理'!A:A,0))),"")</f>
        <v/>
      </c>
      <c r="K197" s="5" t="str">
        <f>IFERROR(IF($K$2="","",VALUE(INDEX('产品报告-整理'!E:E,MATCH(产品建议!A197,'产品报告-整理'!A:A,0)))),0)</f>
        <v/>
      </c>
      <c r="L197" s="5" t="str">
        <f>IFERROR(VALUE(HLOOKUP(L$2,'2.源数据-产品分析-全商品'!J$6:J$1000,ROW()-1,0)),"")</f>
        <v/>
      </c>
      <c r="M197" s="5" t="str">
        <f>IFERROR(VALUE(HLOOKUP(M$2,'2.源数据-产品分析-全商品'!K$6:K$1000,ROW()-1,0)),"")</f>
        <v/>
      </c>
      <c r="N197" s="5" t="str">
        <f>IFERROR(HLOOKUP(N$2,'2.源数据-产品分析-全商品'!L$6:L$1000,ROW()-1,0),"")</f>
        <v/>
      </c>
      <c r="O197" s="5" t="str">
        <f>IF($O$2='产品报告-整理'!$K$1,IFERROR(INDEX('产品报告-整理'!S:S,MATCH(产品建议!A197,'产品报告-整理'!L:L,0)),""),(IFERROR(VALUE(HLOOKUP(O$2,'2.源数据-产品分析-全商品'!M$6:M$1000,ROW()-1,0)),"")))</f>
        <v/>
      </c>
      <c r="P197" s="5" t="str">
        <f>IF($P$2='产品报告-整理'!$V$1,IFERROR(INDEX('产品报告-整理'!AD:AD,MATCH(产品建议!A197,'产品报告-整理'!W:W,0)),""),(IFERROR(VALUE(HLOOKUP(P$2,'2.源数据-产品分析-全商品'!N$6:N$1000,ROW()-1,0)),"")))</f>
        <v/>
      </c>
      <c r="Q197" s="5" t="str">
        <f>IF($Q$2='产品报告-整理'!$AG$1,IFERROR(INDEX('产品报告-整理'!AO:AO,MATCH(产品建议!A197,'产品报告-整理'!AH:AH,0)),""),(IFERROR(VALUE(HLOOKUP(Q$2,'2.源数据-产品分析-全商品'!O$6:O$1000,ROW()-1,0)),"")))</f>
        <v/>
      </c>
      <c r="R197" s="5" t="str">
        <f>IF($R$2='产品报告-整理'!$AR$1,IFERROR(INDEX('产品报告-整理'!AZ:AZ,MATCH(产品建议!A197,'产品报告-整理'!AS:AS,0)),""),(IFERROR(VALUE(HLOOKUP(R$2,'2.源数据-产品分析-全商品'!P$6:P$1000,ROW()-1,0)),"")))</f>
        <v/>
      </c>
      <c r="S197" s="5" t="str">
        <f>IF($S$2='产品报告-整理'!$BC$1,IFERROR(INDEX('产品报告-整理'!BK:BK,MATCH(产品建议!A197,'产品报告-整理'!BD:BD,0)),""),(IFERROR(VALUE(HLOOKUP(S$2,'2.源数据-产品分析-全商品'!Q$6:Q$1000,ROW()-1,0)),"")))</f>
        <v/>
      </c>
      <c r="T197" s="5" t="str">
        <f>IFERROR(HLOOKUP("产品负责人",'2.源数据-产品分析-全商品'!R$6:R$1000,ROW()-1,0),"")</f>
        <v/>
      </c>
      <c r="U197" s="5" t="str">
        <f>IFERROR(VALUE(HLOOKUP(U$2,'2.源数据-产品分析-全商品'!S$6:S$1000,ROW()-1,0)),"")</f>
        <v/>
      </c>
      <c r="V197" s="5" t="str">
        <f>IFERROR(VALUE(HLOOKUP(V$2,'2.源数据-产品分析-全商品'!T$6:T$1000,ROW()-1,0)),"")</f>
        <v/>
      </c>
      <c r="W197" s="5" t="str">
        <f>IF(OR($A$3=""),"",IF(OR($W$2="优爆品"),(IF(COUNTIF('2-2.源数据-产品分析-优品'!A:A,产品建议!A197)&gt;0,"是","")&amp;IF(COUNTIF('2-3.源数据-产品分析-爆品'!A:A,产品建议!A197)&gt;0,"是","")),IF(OR($W$2="P4P点击量"),((IFERROR(INDEX('产品报告-整理'!D:D,MATCH(产品建议!A197,'产品报告-整理'!A:A,0)),""))),((IF(COUNTIF('2-2.源数据-产品分析-优品'!A:A,产品建议!A197)&gt;0,"是",""))))))</f>
        <v/>
      </c>
      <c r="X197" s="5" t="str">
        <f>IF(OR($A$3=""),"",IF(OR($W$2="优爆品"),((IFERROR(INDEX('产品报告-整理'!D:D,MATCH(产品建议!A197,'产品报告-整理'!A:A,0)),"")&amp;" → "&amp;(IFERROR(TEXT(INDEX('产品报告-整理'!D:D,MATCH(产品建议!A197,'产品报告-整理'!A:A,0))/G197,"0%"),"")))),IF(OR($W$2="P4P点击量"),((IF($W$2="P4P点击量",IFERROR(TEXT(W197/G197,"0%"),"")))),(((IF(COUNTIF('2-3.源数据-产品分析-爆品'!A:A,产品建议!A197)&gt;0,"是","")))))))</f>
        <v/>
      </c>
      <c r="Y197" s="9" t="str">
        <f>IF(AND($Y$2="直通车总消费",'产品报告-整理'!$BN$1="推荐广告"),IFERROR(INDEX('产品报告-整理'!H:H,MATCH(产品建议!A197,'产品报告-整理'!A:A,0)),0)+IFERROR(INDEX('产品报告-整理'!BV:BV,MATCH(产品建议!A197,'产品报告-整理'!BO:BO,0)),0),IFERROR(INDEX('产品报告-整理'!H:H,MATCH(产品建议!A197,'产品报告-整理'!A:A,0)),0))</f>
        <v/>
      </c>
      <c r="Z197" s="9" t="str">
        <f t="shared" si="12"/>
        <v/>
      </c>
      <c r="AA197" s="8" t="str">
        <f t="shared" si="10"/>
        <v/>
      </c>
      <c r="AB197" s="5" t="str">
        <f t="shared" si="11"/>
        <v/>
      </c>
      <c r="AC197" s="9"/>
      <c r="AD197" s="15" t="str">
        <f>IF($AD$1="  ",IFERROR(IF(AND(Y197="未推广",L197&gt;0),"加入P4P推广 ","")&amp;IF(AND(OR(W197="是",X197="是"),Y197=0),"优爆品加推广 ","")&amp;IF(AND(C197="N",L197&gt;0),"增加橱窗绑定 ","")&amp;IF(AND(OR(Z197&gt;$Z$1*4.5,AB197&gt;$AB$1*4.5),Y197&lt;&gt;0,Y197&gt;$AB$1*2,G197&gt;($G$1/$L$1)*1),"放弃P4P推广 ","")&amp;IF(AND(AB197&gt;$AB$1*1.2,AB197&lt;$AB$1*4.5,Y197&gt;0),"优化询盘成本 ","")&amp;IF(AND(Z197&gt;$Z$1*1.2,Z197&lt;$Z$1*4.5,Y197&gt;0),"优化商机成本 ","")&amp;IF(AND(Y197&lt;&gt;0,L197&gt;0,AB197&lt;$AB$1*1.2),"加大询盘获取 ","")&amp;IF(AND(Y197&lt;&gt;0,K197&gt;0,Z197&lt;$Z$1*1.2),"加大商机获取 ","")&amp;IF(AND(L197=0,C197="Y",G197&gt;($G$1/$L$1*1.5)),"解绑橱窗绑定 ",""),"请去左表粘贴源数据"),"")</f>
        <v/>
      </c>
      <c r="AE197" s="9"/>
      <c r="AF197" s="9"/>
      <c r="AG197" s="9"/>
      <c r="AH197" s="9"/>
      <c r="AI197" s="17"/>
      <c r="AJ197" s="17"/>
      <c r="AK197" s="17"/>
    </row>
    <row r="198" spans="1:37">
      <c r="A198" s="5" t="str">
        <f>IFERROR(HLOOKUP(A$2,'2.源数据-产品分析-全商品'!A$6:A$1000,ROW()-1,0),"")</f>
        <v/>
      </c>
      <c r="B198" s="5" t="str">
        <f>IFERROR(HLOOKUP(B$2,'2.源数据-产品分析-全商品'!B$6:B$1000,ROW()-1,0),"")</f>
        <v/>
      </c>
      <c r="C198" s="5" t="str">
        <f>CLEAN(IFERROR(HLOOKUP(C$2,'2.源数据-产品分析-全商品'!C$6:C$1000,ROW()-1,0),""))</f>
        <v/>
      </c>
      <c r="D198" s="5" t="str">
        <f>IFERROR(HLOOKUP(D$2,'2.源数据-产品分析-全商品'!D$6:D$1000,ROW()-1,0),"")</f>
        <v/>
      </c>
      <c r="E198" s="5" t="str">
        <f>IFERROR(HLOOKUP(E$2,'2.源数据-产品分析-全商品'!E$6:E$1000,ROW()-1,0),"")</f>
        <v/>
      </c>
      <c r="F198" s="5" t="str">
        <f>IFERROR(VALUE(HLOOKUP(F$2,'2.源数据-产品分析-全商品'!F$6:F$1000,ROW()-1,0)),"")</f>
        <v/>
      </c>
      <c r="G198" s="5" t="str">
        <f>IFERROR(VALUE(HLOOKUP(G$2,'2.源数据-产品分析-全商品'!G$6:G$1000,ROW()-1,0)),"")</f>
        <v/>
      </c>
      <c r="H198" s="5" t="str">
        <f>IFERROR(HLOOKUP(H$2,'2.源数据-产品分析-全商品'!H$6:H$1000,ROW()-1,0),"")</f>
        <v/>
      </c>
      <c r="I198" s="5" t="str">
        <f>IFERROR(VALUE(HLOOKUP(I$2,'2.源数据-产品分析-全商品'!I$6:I$1000,ROW()-1,0)),"")</f>
        <v/>
      </c>
      <c r="J198" s="60" t="str">
        <f>IFERROR(IF($J$2="","",INDEX('产品报告-整理'!G:G,MATCH(产品建议!A198,'产品报告-整理'!A:A,0))),"")</f>
        <v/>
      </c>
      <c r="K198" s="5" t="str">
        <f>IFERROR(IF($K$2="","",VALUE(INDEX('产品报告-整理'!E:E,MATCH(产品建议!A198,'产品报告-整理'!A:A,0)))),0)</f>
        <v/>
      </c>
      <c r="L198" s="5" t="str">
        <f>IFERROR(VALUE(HLOOKUP(L$2,'2.源数据-产品分析-全商品'!J$6:J$1000,ROW()-1,0)),"")</f>
        <v/>
      </c>
      <c r="M198" s="5" t="str">
        <f>IFERROR(VALUE(HLOOKUP(M$2,'2.源数据-产品分析-全商品'!K$6:K$1000,ROW()-1,0)),"")</f>
        <v/>
      </c>
      <c r="N198" s="5" t="str">
        <f>IFERROR(HLOOKUP(N$2,'2.源数据-产品分析-全商品'!L$6:L$1000,ROW()-1,0),"")</f>
        <v/>
      </c>
      <c r="O198" s="5" t="str">
        <f>IF($O$2='产品报告-整理'!$K$1,IFERROR(INDEX('产品报告-整理'!S:S,MATCH(产品建议!A198,'产品报告-整理'!L:L,0)),""),(IFERROR(VALUE(HLOOKUP(O$2,'2.源数据-产品分析-全商品'!M$6:M$1000,ROW()-1,0)),"")))</f>
        <v/>
      </c>
      <c r="P198" s="5" t="str">
        <f>IF($P$2='产品报告-整理'!$V$1,IFERROR(INDEX('产品报告-整理'!AD:AD,MATCH(产品建议!A198,'产品报告-整理'!W:W,0)),""),(IFERROR(VALUE(HLOOKUP(P$2,'2.源数据-产品分析-全商品'!N$6:N$1000,ROW()-1,0)),"")))</f>
        <v/>
      </c>
      <c r="Q198" s="5" t="str">
        <f>IF($Q$2='产品报告-整理'!$AG$1,IFERROR(INDEX('产品报告-整理'!AO:AO,MATCH(产品建议!A198,'产品报告-整理'!AH:AH,0)),""),(IFERROR(VALUE(HLOOKUP(Q$2,'2.源数据-产品分析-全商品'!O$6:O$1000,ROW()-1,0)),"")))</f>
        <v/>
      </c>
      <c r="R198" s="5" t="str">
        <f>IF($R$2='产品报告-整理'!$AR$1,IFERROR(INDEX('产品报告-整理'!AZ:AZ,MATCH(产品建议!A198,'产品报告-整理'!AS:AS,0)),""),(IFERROR(VALUE(HLOOKUP(R$2,'2.源数据-产品分析-全商品'!P$6:P$1000,ROW()-1,0)),"")))</f>
        <v/>
      </c>
      <c r="S198" s="5" t="str">
        <f>IF($S$2='产品报告-整理'!$BC$1,IFERROR(INDEX('产品报告-整理'!BK:BK,MATCH(产品建议!A198,'产品报告-整理'!BD:BD,0)),""),(IFERROR(VALUE(HLOOKUP(S$2,'2.源数据-产品分析-全商品'!Q$6:Q$1000,ROW()-1,0)),"")))</f>
        <v/>
      </c>
      <c r="T198" s="5" t="str">
        <f>IFERROR(HLOOKUP("产品负责人",'2.源数据-产品分析-全商品'!R$6:R$1000,ROW()-1,0),"")</f>
        <v/>
      </c>
      <c r="U198" s="5" t="str">
        <f>IFERROR(VALUE(HLOOKUP(U$2,'2.源数据-产品分析-全商品'!S$6:S$1000,ROW()-1,0)),"")</f>
        <v/>
      </c>
      <c r="V198" s="5" t="str">
        <f>IFERROR(VALUE(HLOOKUP(V$2,'2.源数据-产品分析-全商品'!T$6:T$1000,ROW()-1,0)),"")</f>
        <v/>
      </c>
      <c r="W198" s="5" t="str">
        <f>IF(OR($A$3=""),"",IF(OR($W$2="优爆品"),(IF(COUNTIF('2-2.源数据-产品分析-优品'!A:A,产品建议!A198)&gt;0,"是","")&amp;IF(COUNTIF('2-3.源数据-产品分析-爆品'!A:A,产品建议!A198)&gt;0,"是","")),IF(OR($W$2="P4P点击量"),((IFERROR(INDEX('产品报告-整理'!D:D,MATCH(产品建议!A198,'产品报告-整理'!A:A,0)),""))),((IF(COUNTIF('2-2.源数据-产品分析-优品'!A:A,产品建议!A198)&gt;0,"是",""))))))</f>
        <v/>
      </c>
      <c r="X198" s="5" t="str">
        <f>IF(OR($A$3=""),"",IF(OR($W$2="优爆品"),((IFERROR(INDEX('产品报告-整理'!D:D,MATCH(产品建议!A198,'产品报告-整理'!A:A,0)),"")&amp;" → "&amp;(IFERROR(TEXT(INDEX('产品报告-整理'!D:D,MATCH(产品建议!A198,'产品报告-整理'!A:A,0))/G198,"0%"),"")))),IF(OR($W$2="P4P点击量"),((IF($W$2="P4P点击量",IFERROR(TEXT(W198/G198,"0%"),"")))),(((IF(COUNTIF('2-3.源数据-产品分析-爆品'!A:A,产品建议!A198)&gt;0,"是","")))))))</f>
        <v/>
      </c>
      <c r="Y198" s="9" t="str">
        <f>IF(AND($Y$2="直通车总消费",'产品报告-整理'!$BN$1="推荐广告"),IFERROR(INDEX('产品报告-整理'!H:H,MATCH(产品建议!A198,'产品报告-整理'!A:A,0)),0)+IFERROR(INDEX('产品报告-整理'!BV:BV,MATCH(产品建议!A198,'产品报告-整理'!BO:BO,0)),0),IFERROR(INDEX('产品报告-整理'!H:H,MATCH(产品建议!A198,'产品报告-整理'!A:A,0)),0))</f>
        <v/>
      </c>
      <c r="Z198" s="9" t="str">
        <f t="shared" si="12"/>
        <v/>
      </c>
      <c r="AA198" s="5" t="str">
        <f t="shared" si="10"/>
        <v/>
      </c>
      <c r="AB198" s="5" t="str">
        <f t="shared" si="11"/>
        <v/>
      </c>
      <c r="AC198" s="9"/>
      <c r="AD198" s="15" t="str">
        <f>IF($AD$1="  ",IFERROR(IF(AND(Y198="未推广",L198&gt;0),"加入P4P推广 ","")&amp;IF(AND(OR(W198="是",X198="是"),Y198=0),"优爆品加推广 ","")&amp;IF(AND(C198="N",L198&gt;0),"增加橱窗绑定 ","")&amp;IF(AND(OR(Z198&gt;$Z$1*4.5,AB198&gt;$AB$1*4.5),Y198&lt;&gt;0,Y198&gt;$AB$1*2,G198&gt;($G$1/$L$1)*1),"放弃P4P推广 ","")&amp;IF(AND(AB198&gt;$AB$1*1.2,AB198&lt;$AB$1*4.5,Y198&gt;0),"优化询盘成本 ","")&amp;IF(AND(Z198&gt;$Z$1*1.2,Z198&lt;$Z$1*4.5,Y198&gt;0),"优化商机成本 ","")&amp;IF(AND(Y198&lt;&gt;0,L198&gt;0,AB198&lt;$AB$1*1.2),"加大询盘获取 ","")&amp;IF(AND(Y198&lt;&gt;0,K198&gt;0,Z198&lt;$Z$1*1.2),"加大商机获取 ","")&amp;IF(AND(L198=0,C198="Y",G198&gt;($G$1/$L$1*1.5)),"解绑橱窗绑定 ",""),"请去左表粘贴源数据"),"")</f>
        <v/>
      </c>
      <c r="AE198" s="9"/>
      <c r="AF198" s="9"/>
      <c r="AG198" s="9"/>
      <c r="AH198" s="9"/>
      <c r="AI198" s="17"/>
      <c r="AJ198" s="17"/>
      <c r="AK198" s="17"/>
    </row>
    <row r="199" spans="1:37">
      <c r="A199" s="5" t="str">
        <f>IFERROR(HLOOKUP(A$2,'2.源数据-产品分析-全商品'!A$6:A$1000,ROW()-1,0),"")</f>
        <v/>
      </c>
      <c r="B199" s="5" t="str">
        <f>IFERROR(HLOOKUP(B$2,'2.源数据-产品分析-全商品'!B$6:B$1000,ROW()-1,0),"")</f>
        <v/>
      </c>
      <c r="C199" s="5" t="str">
        <f>CLEAN(IFERROR(HLOOKUP(C$2,'2.源数据-产品分析-全商品'!C$6:C$1000,ROW()-1,0),""))</f>
        <v/>
      </c>
      <c r="D199" s="5" t="str">
        <f>IFERROR(HLOOKUP(D$2,'2.源数据-产品分析-全商品'!D$6:D$1000,ROW()-1,0),"")</f>
        <v/>
      </c>
      <c r="E199" s="5" t="str">
        <f>IFERROR(HLOOKUP(E$2,'2.源数据-产品分析-全商品'!E$6:E$1000,ROW()-1,0),"")</f>
        <v/>
      </c>
      <c r="F199" s="5" t="str">
        <f>IFERROR(VALUE(HLOOKUP(F$2,'2.源数据-产品分析-全商品'!F$6:F$1000,ROW()-1,0)),"")</f>
        <v/>
      </c>
      <c r="G199" s="5" t="str">
        <f>IFERROR(VALUE(HLOOKUP(G$2,'2.源数据-产品分析-全商品'!G$6:G$1000,ROW()-1,0)),"")</f>
        <v/>
      </c>
      <c r="H199" s="5" t="str">
        <f>IFERROR(HLOOKUP(H$2,'2.源数据-产品分析-全商品'!H$6:H$1000,ROW()-1,0),"")</f>
        <v/>
      </c>
      <c r="I199" s="5" t="str">
        <f>IFERROR(VALUE(HLOOKUP(I$2,'2.源数据-产品分析-全商品'!I$6:I$1000,ROW()-1,0)),"")</f>
        <v/>
      </c>
      <c r="J199" s="60" t="str">
        <f>IFERROR(IF($J$2="","",INDEX('产品报告-整理'!G:G,MATCH(产品建议!A199,'产品报告-整理'!A:A,0))),"")</f>
        <v/>
      </c>
      <c r="K199" s="5" t="str">
        <f>IFERROR(IF($K$2="","",VALUE(INDEX('产品报告-整理'!E:E,MATCH(产品建议!A199,'产品报告-整理'!A:A,0)))),0)</f>
        <v/>
      </c>
      <c r="L199" s="5" t="str">
        <f>IFERROR(VALUE(HLOOKUP(L$2,'2.源数据-产品分析-全商品'!J$6:J$1000,ROW()-1,0)),"")</f>
        <v/>
      </c>
      <c r="M199" s="5" t="str">
        <f>IFERROR(VALUE(HLOOKUP(M$2,'2.源数据-产品分析-全商品'!K$6:K$1000,ROW()-1,0)),"")</f>
        <v/>
      </c>
      <c r="N199" s="5" t="str">
        <f>IFERROR(HLOOKUP(N$2,'2.源数据-产品分析-全商品'!L$6:L$1000,ROW()-1,0),"")</f>
        <v/>
      </c>
      <c r="O199" s="5" t="str">
        <f>IF($O$2='产品报告-整理'!$K$1,IFERROR(INDEX('产品报告-整理'!S:S,MATCH(产品建议!A199,'产品报告-整理'!L:L,0)),""),(IFERROR(VALUE(HLOOKUP(O$2,'2.源数据-产品分析-全商品'!M$6:M$1000,ROW()-1,0)),"")))</f>
        <v/>
      </c>
      <c r="P199" s="5" t="str">
        <f>IF($P$2='产品报告-整理'!$V$1,IFERROR(INDEX('产品报告-整理'!AD:AD,MATCH(产品建议!A199,'产品报告-整理'!W:W,0)),""),(IFERROR(VALUE(HLOOKUP(P$2,'2.源数据-产品分析-全商品'!N$6:N$1000,ROW()-1,0)),"")))</f>
        <v/>
      </c>
      <c r="Q199" s="5" t="str">
        <f>IF($Q$2='产品报告-整理'!$AG$1,IFERROR(INDEX('产品报告-整理'!AO:AO,MATCH(产品建议!A199,'产品报告-整理'!AH:AH,0)),""),(IFERROR(VALUE(HLOOKUP(Q$2,'2.源数据-产品分析-全商品'!O$6:O$1000,ROW()-1,0)),"")))</f>
        <v/>
      </c>
      <c r="R199" s="5" t="str">
        <f>IF($R$2='产品报告-整理'!$AR$1,IFERROR(INDEX('产品报告-整理'!AZ:AZ,MATCH(产品建议!A199,'产品报告-整理'!AS:AS,0)),""),(IFERROR(VALUE(HLOOKUP(R$2,'2.源数据-产品分析-全商品'!P$6:P$1000,ROW()-1,0)),"")))</f>
        <v/>
      </c>
      <c r="S199" s="5" t="str">
        <f>IF($S$2='产品报告-整理'!$BC$1,IFERROR(INDEX('产品报告-整理'!BK:BK,MATCH(产品建议!A199,'产品报告-整理'!BD:BD,0)),""),(IFERROR(VALUE(HLOOKUP(S$2,'2.源数据-产品分析-全商品'!Q$6:Q$1000,ROW()-1,0)),"")))</f>
        <v/>
      </c>
      <c r="T199" s="5" t="str">
        <f>IFERROR(HLOOKUP("产品负责人",'2.源数据-产品分析-全商品'!R$6:R$1000,ROW()-1,0),"")</f>
        <v/>
      </c>
      <c r="U199" s="5" t="str">
        <f>IFERROR(VALUE(HLOOKUP(U$2,'2.源数据-产品分析-全商品'!S$6:S$1000,ROW()-1,0)),"")</f>
        <v/>
      </c>
      <c r="V199" s="5" t="str">
        <f>IFERROR(VALUE(HLOOKUP(V$2,'2.源数据-产品分析-全商品'!T$6:T$1000,ROW()-1,0)),"")</f>
        <v/>
      </c>
      <c r="W199" s="5" t="str">
        <f>IF(OR($A$3=""),"",IF(OR($W$2="优爆品"),(IF(COUNTIF('2-2.源数据-产品分析-优品'!A:A,产品建议!A199)&gt;0,"是","")&amp;IF(COUNTIF('2-3.源数据-产品分析-爆品'!A:A,产品建议!A199)&gt;0,"是","")),IF(OR($W$2="P4P点击量"),((IFERROR(INDEX('产品报告-整理'!D:D,MATCH(产品建议!A199,'产品报告-整理'!A:A,0)),""))),((IF(COUNTIF('2-2.源数据-产品分析-优品'!A:A,产品建议!A199)&gt;0,"是",""))))))</f>
        <v/>
      </c>
      <c r="X199" s="5" t="str">
        <f>IF(OR($A$3=""),"",IF(OR($W$2="优爆品"),((IFERROR(INDEX('产品报告-整理'!D:D,MATCH(产品建议!A199,'产品报告-整理'!A:A,0)),"")&amp;" → "&amp;(IFERROR(TEXT(INDEX('产品报告-整理'!D:D,MATCH(产品建议!A199,'产品报告-整理'!A:A,0))/G199,"0%"),"")))),IF(OR($W$2="P4P点击量"),((IF($W$2="P4P点击量",IFERROR(TEXT(W199/G199,"0%"),"")))),(((IF(COUNTIF('2-3.源数据-产品分析-爆品'!A:A,产品建议!A199)&gt;0,"是","")))))))</f>
        <v/>
      </c>
      <c r="Y199" s="9" t="str">
        <f>IF(AND($Y$2="直通车总消费",'产品报告-整理'!$BN$1="推荐广告"),IFERROR(INDEX('产品报告-整理'!H:H,MATCH(产品建议!A199,'产品报告-整理'!A:A,0)),0)+IFERROR(INDEX('产品报告-整理'!BV:BV,MATCH(产品建议!A199,'产品报告-整理'!BO:BO,0)),0),IFERROR(INDEX('产品报告-整理'!H:H,MATCH(产品建议!A199,'产品报告-整理'!A:A,0)),0))</f>
        <v/>
      </c>
      <c r="Z199" s="9" t="str">
        <f t="shared" si="12"/>
        <v/>
      </c>
      <c r="AA199" s="5" t="str">
        <f t="shared" si="10"/>
        <v/>
      </c>
      <c r="AB199" s="5" t="str">
        <f t="shared" si="11"/>
        <v/>
      </c>
      <c r="AC199" s="9"/>
      <c r="AD199" s="15" t="str">
        <f>IF($AD$1="  ",IFERROR(IF(AND(Y199="未推广",L199&gt;0),"加入P4P推广 ","")&amp;IF(AND(OR(W199="是",X199="是"),Y199=0),"优爆品加推广 ","")&amp;IF(AND(C199="N",L199&gt;0),"增加橱窗绑定 ","")&amp;IF(AND(OR(Z199&gt;$Z$1*4.5,AB199&gt;$AB$1*4.5),Y199&lt;&gt;0,Y199&gt;$AB$1*2,G199&gt;($G$1/$L$1)*1),"放弃P4P推广 ","")&amp;IF(AND(AB199&gt;$AB$1*1.2,AB199&lt;$AB$1*4.5,Y199&gt;0),"优化询盘成本 ","")&amp;IF(AND(Z199&gt;$Z$1*1.2,Z199&lt;$Z$1*4.5,Y199&gt;0),"优化商机成本 ","")&amp;IF(AND(Y199&lt;&gt;0,L199&gt;0,AB199&lt;$AB$1*1.2),"加大询盘获取 ","")&amp;IF(AND(Y199&lt;&gt;0,K199&gt;0,Z199&lt;$Z$1*1.2),"加大商机获取 ","")&amp;IF(AND(L199=0,C199="Y",G199&gt;($G$1/$L$1*1.5)),"解绑橱窗绑定 ",""),"请去左表粘贴源数据"),"")</f>
        <v/>
      </c>
      <c r="AE199" s="9"/>
      <c r="AF199" s="9"/>
      <c r="AG199" s="9"/>
      <c r="AH199" s="9"/>
      <c r="AI199" s="17"/>
      <c r="AJ199" s="17"/>
      <c r="AK199" s="17"/>
    </row>
    <row r="200" spans="1:37">
      <c r="A200" s="5" t="str">
        <f>IFERROR(HLOOKUP(A$2,'2.源数据-产品分析-全商品'!A$6:A$1000,ROW()-1,0),"")</f>
        <v/>
      </c>
      <c r="B200" s="5" t="str">
        <f>IFERROR(HLOOKUP(B$2,'2.源数据-产品分析-全商品'!B$6:B$1000,ROW()-1,0),"")</f>
        <v/>
      </c>
      <c r="C200" s="5" t="str">
        <f>CLEAN(IFERROR(HLOOKUP(C$2,'2.源数据-产品分析-全商品'!C$6:C$1000,ROW()-1,0),""))</f>
        <v/>
      </c>
      <c r="D200" s="5" t="str">
        <f>IFERROR(HLOOKUP(D$2,'2.源数据-产品分析-全商品'!D$6:D$1000,ROW()-1,0),"")</f>
        <v/>
      </c>
      <c r="E200" s="5" t="str">
        <f>IFERROR(HLOOKUP(E$2,'2.源数据-产品分析-全商品'!E$6:E$1000,ROW()-1,0),"")</f>
        <v/>
      </c>
      <c r="F200" s="5" t="str">
        <f>IFERROR(VALUE(HLOOKUP(F$2,'2.源数据-产品分析-全商品'!F$6:F$1000,ROW()-1,0)),"")</f>
        <v/>
      </c>
      <c r="G200" s="5" t="str">
        <f>IFERROR(VALUE(HLOOKUP(G$2,'2.源数据-产品分析-全商品'!G$6:G$1000,ROW()-1,0)),"")</f>
        <v/>
      </c>
      <c r="H200" s="5" t="str">
        <f>IFERROR(HLOOKUP(H$2,'2.源数据-产品分析-全商品'!H$6:H$1000,ROW()-1,0),"")</f>
        <v/>
      </c>
      <c r="I200" s="5" t="str">
        <f>IFERROR(VALUE(HLOOKUP(I$2,'2.源数据-产品分析-全商品'!I$6:I$1000,ROW()-1,0)),"")</f>
        <v/>
      </c>
      <c r="J200" s="60" t="str">
        <f>IFERROR(IF($J$2="","",INDEX('产品报告-整理'!G:G,MATCH(产品建议!A200,'产品报告-整理'!A:A,0))),"")</f>
        <v/>
      </c>
      <c r="K200" s="5" t="str">
        <f>IFERROR(IF($K$2="","",VALUE(INDEX('产品报告-整理'!E:E,MATCH(产品建议!A200,'产品报告-整理'!A:A,0)))),0)</f>
        <v/>
      </c>
      <c r="L200" s="5" t="str">
        <f>IFERROR(VALUE(HLOOKUP(L$2,'2.源数据-产品分析-全商品'!J$6:J$1000,ROW()-1,0)),"")</f>
        <v/>
      </c>
      <c r="M200" s="5" t="str">
        <f>IFERROR(VALUE(HLOOKUP(M$2,'2.源数据-产品分析-全商品'!K$6:K$1000,ROW()-1,0)),"")</f>
        <v/>
      </c>
      <c r="N200" s="5" t="str">
        <f>IFERROR(HLOOKUP(N$2,'2.源数据-产品分析-全商品'!L$6:L$1000,ROW()-1,0),"")</f>
        <v/>
      </c>
      <c r="O200" s="5" t="str">
        <f>IF($O$2='产品报告-整理'!$K$1,IFERROR(INDEX('产品报告-整理'!S:S,MATCH(产品建议!A200,'产品报告-整理'!L:L,0)),""),(IFERROR(VALUE(HLOOKUP(O$2,'2.源数据-产品分析-全商品'!M$6:M$1000,ROW()-1,0)),"")))</f>
        <v/>
      </c>
      <c r="P200" s="5" t="str">
        <f>IF($P$2='产品报告-整理'!$V$1,IFERROR(INDEX('产品报告-整理'!AD:AD,MATCH(产品建议!A200,'产品报告-整理'!W:W,0)),""),(IFERROR(VALUE(HLOOKUP(P$2,'2.源数据-产品分析-全商品'!N$6:N$1000,ROW()-1,0)),"")))</f>
        <v/>
      </c>
      <c r="Q200" s="5" t="str">
        <f>IF($Q$2='产品报告-整理'!$AG$1,IFERROR(INDEX('产品报告-整理'!AO:AO,MATCH(产品建议!A200,'产品报告-整理'!AH:AH,0)),""),(IFERROR(VALUE(HLOOKUP(Q$2,'2.源数据-产品分析-全商品'!O$6:O$1000,ROW()-1,0)),"")))</f>
        <v/>
      </c>
      <c r="R200" s="5" t="str">
        <f>IF($R$2='产品报告-整理'!$AR$1,IFERROR(INDEX('产品报告-整理'!AZ:AZ,MATCH(产品建议!A200,'产品报告-整理'!AS:AS,0)),""),(IFERROR(VALUE(HLOOKUP(R$2,'2.源数据-产品分析-全商品'!P$6:P$1000,ROW()-1,0)),"")))</f>
        <v/>
      </c>
      <c r="S200" s="5" t="str">
        <f>IF($S$2='产品报告-整理'!$BC$1,IFERROR(INDEX('产品报告-整理'!BK:BK,MATCH(产品建议!A200,'产品报告-整理'!BD:BD,0)),""),(IFERROR(VALUE(HLOOKUP(S$2,'2.源数据-产品分析-全商品'!Q$6:Q$1000,ROW()-1,0)),"")))</f>
        <v/>
      </c>
      <c r="T200" s="5" t="str">
        <f>IFERROR(HLOOKUP("产品负责人",'2.源数据-产品分析-全商品'!R$6:R$1000,ROW()-1,0),"")</f>
        <v/>
      </c>
      <c r="U200" s="5" t="str">
        <f>IFERROR(VALUE(HLOOKUP(U$2,'2.源数据-产品分析-全商品'!S$6:S$1000,ROW()-1,0)),"")</f>
        <v/>
      </c>
      <c r="V200" s="5" t="str">
        <f>IFERROR(VALUE(HLOOKUP(V$2,'2.源数据-产品分析-全商品'!T$6:T$1000,ROW()-1,0)),"")</f>
        <v/>
      </c>
      <c r="W200" s="5" t="str">
        <f>IF(OR($A$3=""),"",IF(OR($W$2="优爆品"),(IF(COUNTIF('2-2.源数据-产品分析-优品'!A:A,产品建议!A200)&gt;0,"是","")&amp;IF(COUNTIF('2-3.源数据-产品分析-爆品'!A:A,产品建议!A200)&gt;0,"是","")),IF(OR($W$2="P4P点击量"),((IFERROR(INDEX('产品报告-整理'!D:D,MATCH(产品建议!A200,'产品报告-整理'!A:A,0)),""))),((IF(COUNTIF('2-2.源数据-产品分析-优品'!A:A,产品建议!A200)&gt;0,"是",""))))))</f>
        <v/>
      </c>
      <c r="X200" s="5" t="str">
        <f>IF(OR($A$3=""),"",IF(OR($W$2="优爆品"),((IFERROR(INDEX('产品报告-整理'!D:D,MATCH(产品建议!A200,'产品报告-整理'!A:A,0)),"")&amp;" → "&amp;(IFERROR(TEXT(INDEX('产品报告-整理'!D:D,MATCH(产品建议!A200,'产品报告-整理'!A:A,0))/G200,"0%"),"")))),IF(OR($W$2="P4P点击量"),((IF($W$2="P4P点击量",IFERROR(TEXT(W200/G200,"0%"),"")))),(((IF(COUNTIF('2-3.源数据-产品分析-爆品'!A:A,产品建议!A200)&gt;0,"是","")))))))</f>
        <v/>
      </c>
      <c r="Y200" s="9" t="str">
        <f>IF(AND($Y$2="直通车总消费",'产品报告-整理'!$BN$1="推荐广告"),IFERROR(INDEX('产品报告-整理'!H:H,MATCH(产品建议!A200,'产品报告-整理'!A:A,0)),0)+IFERROR(INDEX('产品报告-整理'!BV:BV,MATCH(产品建议!A200,'产品报告-整理'!BO:BO,0)),0),IFERROR(INDEX('产品报告-整理'!H:H,MATCH(产品建议!A200,'产品报告-整理'!A:A,0)),0))</f>
        <v/>
      </c>
      <c r="Z200" s="9" t="str">
        <f t="shared" si="12"/>
        <v/>
      </c>
      <c r="AA200" s="5" t="str">
        <f t="shared" si="10"/>
        <v/>
      </c>
      <c r="AB200" s="5" t="str">
        <f t="shared" si="11"/>
        <v/>
      </c>
      <c r="AC200" s="9"/>
      <c r="AD200" s="15" t="str">
        <f>IF($AD$1="  ",IFERROR(IF(AND(Y200="未推广",L200&gt;0),"加入P4P推广 ","")&amp;IF(AND(OR(W200="是",X200="是"),Y200=0),"优爆品加推广 ","")&amp;IF(AND(C200="N",L200&gt;0),"增加橱窗绑定 ","")&amp;IF(AND(OR(Z200&gt;$Z$1*4.5,AB200&gt;$AB$1*4.5),Y200&lt;&gt;0,Y200&gt;$AB$1*2,G200&gt;($G$1/$L$1)*1),"放弃P4P推广 ","")&amp;IF(AND(AB200&gt;$AB$1*1.2,AB200&lt;$AB$1*4.5,Y200&gt;0),"优化询盘成本 ","")&amp;IF(AND(Z200&gt;$Z$1*1.2,Z200&lt;$Z$1*4.5,Y200&gt;0),"优化商机成本 ","")&amp;IF(AND(Y200&lt;&gt;0,L200&gt;0,AB200&lt;$AB$1*1.2),"加大询盘获取 ","")&amp;IF(AND(Y200&lt;&gt;0,K200&gt;0,Z200&lt;$Z$1*1.2),"加大商机获取 ","")&amp;IF(AND(L200=0,C200="Y",G200&gt;($G$1/$L$1*1.5)),"解绑橱窗绑定 ",""),"请去左表粘贴源数据"),"")</f>
        <v/>
      </c>
      <c r="AE200" s="9"/>
      <c r="AF200" s="9"/>
      <c r="AG200" s="9"/>
      <c r="AH200" s="9"/>
      <c r="AI200" s="17"/>
      <c r="AJ200" s="17"/>
      <c r="AK200" s="17"/>
    </row>
    <row r="201" spans="1:37">
      <c r="A201" s="5" t="str">
        <f>IFERROR(HLOOKUP(A$2,'2.源数据-产品分析-全商品'!A$6:A$1000,ROW()-1,0),"")</f>
        <v/>
      </c>
      <c r="B201" s="5" t="str">
        <f>IFERROR(HLOOKUP(B$2,'2.源数据-产品分析-全商品'!B$6:B$1000,ROW()-1,0),"")</f>
        <v/>
      </c>
      <c r="C201" s="5" t="str">
        <f>CLEAN(IFERROR(HLOOKUP(C$2,'2.源数据-产品分析-全商品'!C$6:C$1000,ROW()-1,0),""))</f>
        <v/>
      </c>
      <c r="D201" s="5" t="str">
        <f>IFERROR(HLOOKUP(D$2,'2.源数据-产品分析-全商品'!D$6:D$1000,ROW()-1,0),"")</f>
        <v/>
      </c>
      <c r="E201" s="5" t="str">
        <f>IFERROR(HLOOKUP(E$2,'2.源数据-产品分析-全商品'!E$6:E$1000,ROW()-1,0),"")</f>
        <v/>
      </c>
      <c r="F201" s="5" t="str">
        <f>IFERROR(VALUE(HLOOKUP(F$2,'2.源数据-产品分析-全商品'!F$6:F$1000,ROW()-1,0)),"")</f>
        <v/>
      </c>
      <c r="G201" s="5" t="str">
        <f>IFERROR(VALUE(HLOOKUP(G$2,'2.源数据-产品分析-全商品'!G$6:G$1000,ROW()-1,0)),"")</f>
        <v/>
      </c>
      <c r="H201" s="5" t="str">
        <f>IFERROR(HLOOKUP(H$2,'2.源数据-产品分析-全商品'!H$6:H$1000,ROW()-1,0),"")</f>
        <v/>
      </c>
      <c r="I201" s="5" t="str">
        <f>IFERROR(VALUE(HLOOKUP(I$2,'2.源数据-产品分析-全商品'!I$6:I$1000,ROW()-1,0)),"")</f>
        <v/>
      </c>
      <c r="J201" s="60" t="str">
        <f>IFERROR(IF($J$2="","",INDEX('产品报告-整理'!G:G,MATCH(产品建议!A201,'产品报告-整理'!A:A,0))),"")</f>
        <v/>
      </c>
      <c r="K201" s="5" t="str">
        <f>IFERROR(IF($K$2="","",VALUE(INDEX('产品报告-整理'!E:E,MATCH(产品建议!A201,'产品报告-整理'!A:A,0)))),0)</f>
        <v/>
      </c>
      <c r="L201" s="5" t="str">
        <f>IFERROR(VALUE(HLOOKUP(L$2,'2.源数据-产品分析-全商品'!J$6:J$1000,ROW()-1,0)),"")</f>
        <v/>
      </c>
      <c r="M201" s="5" t="str">
        <f>IFERROR(VALUE(HLOOKUP(M$2,'2.源数据-产品分析-全商品'!K$6:K$1000,ROW()-1,0)),"")</f>
        <v/>
      </c>
      <c r="N201" s="5" t="str">
        <f>IFERROR(HLOOKUP(N$2,'2.源数据-产品分析-全商品'!L$6:L$1000,ROW()-1,0),"")</f>
        <v/>
      </c>
      <c r="O201" s="5" t="str">
        <f>IF($O$2='产品报告-整理'!$K$1,IFERROR(INDEX('产品报告-整理'!S:S,MATCH(产品建议!A201,'产品报告-整理'!L:L,0)),""),(IFERROR(VALUE(HLOOKUP(O$2,'2.源数据-产品分析-全商品'!M$6:M$1000,ROW()-1,0)),"")))</f>
        <v/>
      </c>
      <c r="P201" s="5" t="str">
        <f>IF($P$2='产品报告-整理'!$V$1,IFERROR(INDEX('产品报告-整理'!AD:AD,MATCH(产品建议!A201,'产品报告-整理'!W:W,0)),""),(IFERROR(VALUE(HLOOKUP(P$2,'2.源数据-产品分析-全商品'!N$6:N$1000,ROW()-1,0)),"")))</f>
        <v/>
      </c>
      <c r="Q201" s="5" t="str">
        <f>IF($Q$2='产品报告-整理'!$AG$1,IFERROR(INDEX('产品报告-整理'!AO:AO,MATCH(产品建议!A201,'产品报告-整理'!AH:AH,0)),""),(IFERROR(VALUE(HLOOKUP(Q$2,'2.源数据-产品分析-全商品'!O$6:O$1000,ROW()-1,0)),"")))</f>
        <v/>
      </c>
      <c r="R201" s="5" t="str">
        <f>IF($R$2='产品报告-整理'!$AR$1,IFERROR(INDEX('产品报告-整理'!AZ:AZ,MATCH(产品建议!A201,'产品报告-整理'!AS:AS,0)),""),(IFERROR(VALUE(HLOOKUP(R$2,'2.源数据-产品分析-全商品'!P$6:P$1000,ROW()-1,0)),"")))</f>
        <v/>
      </c>
      <c r="S201" s="5" t="str">
        <f>IF($S$2='产品报告-整理'!$BC$1,IFERROR(INDEX('产品报告-整理'!BK:BK,MATCH(产品建议!A201,'产品报告-整理'!BD:BD,0)),""),(IFERROR(VALUE(HLOOKUP(S$2,'2.源数据-产品分析-全商品'!Q$6:Q$1000,ROW()-1,0)),"")))</f>
        <v/>
      </c>
      <c r="T201" s="5" t="str">
        <f>IFERROR(HLOOKUP("产品负责人",'2.源数据-产品分析-全商品'!R$6:R$1000,ROW()-1,0),"")</f>
        <v/>
      </c>
      <c r="U201" s="5" t="str">
        <f>IFERROR(VALUE(HLOOKUP(U$2,'2.源数据-产品分析-全商品'!S$6:S$1000,ROW()-1,0)),"")</f>
        <v/>
      </c>
      <c r="V201" s="5" t="str">
        <f>IFERROR(VALUE(HLOOKUP(V$2,'2.源数据-产品分析-全商品'!T$6:T$1000,ROW()-1,0)),"")</f>
        <v/>
      </c>
      <c r="W201" s="5" t="str">
        <f>IF(OR($A$3=""),"",IF(OR($W$2="优爆品"),(IF(COUNTIF('2-2.源数据-产品分析-优品'!A:A,产品建议!A201)&gt;0,"是","")&amp;IF(COUNTIF('2-3.源数据-产品分析-爆品'!A:A,产品建议!A201)&gt;0,"是","")),IF(OR($W$2="P4P点击量"),((IFERROR(INDEX('产品报告-整理'!D:D,MATCH(产品建议!A201,'产品报告-整理'!A:A,0)),""))),((IF(COUNTIF('2-2.源数据-产品分析-优品'!A:A,产品建议!A201)&gt;0,"是",""))))))</f>
        <v/>
      </c>
      <c r="X201" s="5" t="str">
        <f>IF(OR($A$3=""),"",IF(OR($W$2="优爆品"),((IFERROR(INDEX('产品报告-整理'!D:D,MATCH(产品建议!A201,'产品报告-整理'!A:A,0)),"")&amp;" → "&amp;(IFERROR(TEXT(INDEX('产品报告-整理'!D:D,MATCH(产品建议!A201,'产品报告-整理'!A:A,0))/G201,"0%"),"")))),IF(OR($W$2="P4P点击量"),((IF($W$2="P4P点击量",IFERROR(TEXT(W201/G201,"0%"),"")))),(((IF(COUNTIF('2-3.源数据-产品分析-爆品'!A:A,产品建议!A201)&gt;0,"是","")))))))</f>
        <v/>
      </c>
      <c r="Y201" s="9" t="str">
        <f>IF(AND($Y$2="直通车总消费",'产品报告-整理'!$BN$1="推荐广告"),IFERROR(INDEX('产品报告-整理'!H:H,MATCH(产品建议!A201,'产品报告-整理'!A:A,0)),0)+IFERROR(INDEX('产品报告-整理'!BV:BV,MATCH(产品建议!A201,'产品报告-整理'!BO:BO,0)),0),IFERROR(INDEX('产品报告-整理'!H:H,MATCH(产品建议!A201,'产品报告-整理'!A:A,0)),0))</f>
        <v/>
      </c>
      <c r="Z201" s="9" t="str">
        <f t="shared" si="12"/>
        <v/>
      </c>
      <c r="AA201" s="5" t="str">
        <f t="shared" si="10"/>
        <v/>
      </c>
      <c r="AB201" s="5" t="str">
        <f t="shared" si="11"/>
        <v/>
      </c>
      <c r="AC201" s="9"/>
      <c r="AD201" s="15" t="str">
        <f>IF($AD$1="  ",IFERROR(IF(AND(Y201="未推广",L201&gt;0),"加入P4P推广 ","")&amp;IF(AND(OR(W201="是",X201="是"),Y201=0),"优爆品加推广 ","")&amp;IF(AND(C201="N",L201&gt;0),"增加橱窗绑定 ","")&amp;IF(AND(OR(Z201&gt;$Z$1*4.5,AB201&gt;$AB$1*4.5),Y201&lt;&gt;0,Y201&gt;$AB$1*2,G201&gt;($G$1/$L$1)*1),"放弃P4P推广 ","")&amp;IF(AND(AB201&gt;$AB$1*1.2,AB201&lt;$AB$1*4.5,Y201&gt;0),"优化询盘成本 ","")&amp;IF(AND(Z201&gt;$Z$1*1.2,Z201&lt;$Z$1*4.5,Y201&gt;0),"优化商机成本 ","")&amp;IF(AND(Y201&lt;&gt;0,L201&gt;0,AB201&lt;$AB$1*1.2),"加大询盘获取 ","")&amp;IF(AND(Y201&lt;&gt;0,K201&gt;0,Z201&lt;$Z$1*1.2),"加大商机获取 ","")&amp;IF(AND(L201=0,C201="Y",G201&gt;($G$1/$L$1*1.5)),"解绑橱窗绑定 ",""),"请去左表粘贴源数据"),"")</f>
        <v/>
      </c>
      <c r="AE201" s="9"/>
      <c r="AF201" s="9"/>
      <c r="AG201" s="9"/>
      <c r="AH201" s="9"/>
      <c r="AI201" s="17"/>
      <c r="AJ201" s="17"/>
      <c r="AK201" s="17"/>
    </row>
    <row r="202" spans="1:37">
      <c r="A202" s="5" t="str">
        <f>IFERROR(HLOOKUP(A$2,'2.源数据-产品分析-全商品'!A$6:A$1000,ROW()-1,0),"")</f>
        <v/>
      </c>
      <c r="B202" s="5" t="str">
        <f>IFERROR(HLOOKUP(B$2,'2.源数据-产品分析-全商品'!B$6:B$1000,ROW()-1,0),"")</f>
        <v/>
      </c>
      <c r="C202" s="5" t="str">
        <f>CLEAN(IFERROR(HLOOKUP(C$2,'2.源数据-产品分析-全商品'!C$6:C$1000,ROW()-1,0),""))</f>
        <v/>
      </c>
      <c r="D202" s="5" t="str">
        <f>IFERROR(HLOOKUP(D$2,'2.源数据-产品分析-全商品'!D$6:D$1000,ROW()-1,0),"")</f>
        <v/>
      </c>
      <c r="E202" s="5" t="str">
        <f>IFERROR(HLOOKUP(E$2,'2.源数据-产品分析-全商品'!E$6:E$1000,ROW()-1,0),"")</f>
        <v/>
      </c>
      <c r="F202" s="5" t="str">
        <f>IFERROR(VALUE(HLOOKUP(F$2,'2.源数据-产品分析-全商品'!F$6:F$1000,ROW()-1,0)),"")</f>
        <v/>
      </c>
      <c r="G202" s="5" t="str">
        <f>IFERROR(VALUE(HLOOKUP(G$2,'2.源数据-产品分析-全商品'!G$6:G$1000,ROW()-1,0)),"")</f>
        <v/>
      </c>
      <c r="H202" s="5" t="str">
        <f>IFERROR(HLOOKUP(H$2,'2.源数据-产品分析-全商品'!H$6:H$1000,ROW()-1,0),"")</f>
        <v/>
      </c>
      <c r="I202" s="5" t="str">
        <f>IFERROR(VALUE(HLOOKUP(I$2,'2.源数据-产品分析-全商品'!I$6:I$1000,ROW()-1,0)),"")</f>
        <v/>
      </c>
      <c r="J202" s="60" t="str">
        <f>IFERROR(IF($J$2="","",INDEX('产品报告-整理'!G:G,MATCH(产品建议!A202,'产品报告-整理'!A:A,0))),"")</f>
        <v/>
      </c>
      <c r="K202" s="5" t="str">
        <f>IFERROR(IF($K$2="","",VALUE(INDEX('产品报告-整理'!E:E,MATCH(产品建议!A202,'产品报告-整理'!A:A,0)))),0)</f>
        <v/>
      </c>
      <c r="L202" s="5" t="str">
        <f>IFERROR(VALUE(HLOOKUP(L$2,'2.源数据-产品分析-全商品'!J$6:J$1000,ROW()-1,0)),"")</f>
        <v/>
      </c>
      <c r="M202" s="5" t="str">
        <f>IFERROR(VALUE(HLOOKUP(M$2,'2.源数据-产品分析-全商品'!K$6:K$1000,ROW()-1,0)),"")</f>
        <v/>
      </c>
      <c r="N202" s="5" t="str">
        <f>IFERROR(HLOOKUP(N$2,'2.源数据-产品分析-全商品'!L$6:L$1000,ROW()-1,0),"")</f>
        <v/>
      </c>
      <c r="O202" s="5" t="str">
        <f>IF($O$2='产品报告-整理'!$K$1,IFERROR(INDEX('产品报告-整理'!S:S,MATCH(产品建议!A202,'产品报告-整理'!L:L,0)),""),(IFERROR(VALUE(HLOOKUP(O$2,'2.源数据-产品分析-全商品'!M$6:M$1000,ROW()-1,0)),"")))</f>
        <v/>
      </c>
      <c r="P202" s="5" t="str">
        <f>IF($P$2='产品报告-整理'!$V$1,IFERROR(INDEX('产品报告-整理'!AD:AD,MATCH(产品建议!A202,'产品报告-整理'!W:W,0)),""),(IFERROR(VALUE(HLOOKUP(P$2,'2.源数据-产品分析-全商品'!N$6:N$1000,ROW()-1,0)),"")))</f>
        <v/>
      </c>
      <c r="Q202" s="5" t="str">
        <f>IF($Q$2='产品报告-整理'!$AG$1,IFERROR(INDEX('产品报告-整理'!AO:AO,MATCH(产品建议!A202,'产品报告-整理'!AH:AH,0)),""),(IFERROR(VALUE(HLOOKUP(Q$2,'2.源数据-产品分析-全商品'!O$6:O$1000,ROW()-1,0)),"")))</f>
        <v/>
      </c>
      <c r="R202" s="5" t="str">
        <f>IF($R$2='产品报告-整理'!$AR$1,IFERROR(INDEX('产品报告-整理'!AZ:AZ,MATCH(产品建议!A202,'产品报告-整理'!AS:AS,0)),""),(IFERROR(VALUE(HLOOKUP(R$2,'2.源数据-产品分析-全商品'!P$6:P$1000,ROW()-1,0)),"")))</f>
        <v/>
      </c>
      <c r="S202" s="5" t="str">
        <f>IF($S$2='产品报告-整理'!$BC$1,IFERROR(INDEX('产品报告-整理'!BK:BK,MATCH(产品建议!A202,'产品报告-整理'!BD:BD,0)),""),(IFERROR(VALUE(HLOOKUP(S$2,'2.源数据-产品分析-全商品'!Q$6:Q$1000,ROW()-1,0)),"")))</f>
        <v/>
      </c>
      <c r="T202" s="5" t="str">
        <f>IFERROR(HLOOKUP("产品负责人",'2.源数据-产品分析-全商品'!R$6:R$1000,ROW()-1,0),"")</f>
        <v/>
      </c>
      <c r="U202" s="5" t="str">
        <f>IFERROR(VALUE(HLOOKUP(U$2,'2.源数据-产品分析-全商品'!S$6:S$1000,ROW()-1,0)),"")</f>
        <v/>
      </c>
      <c r="V202" s="5" t="str">
        <f>IFERROR(VALUE(HLOOKUP(V$2,'2.源数据-产品分析-全商品'!T$6:T$1000,ROW()-1,0)),"")</f>
        <v/>
      </c>
      <c r="W202" s="5" t="str">
        <f>IF(OR($A$3=""),"",IF(OR($W$2="优爆品"),(IF(COUNTIF('2-2.源数据-产品分析-优品'!A:A,产品建议!A202)&gt;0,"是","")&amp;IF(COUNTIF('2-3.源数据-产品分析-爆品'!A:A,产品建议!A202)&gt;0,"是","")),IF(OR($W$2="P4P点击量"),((IFERROR(INDEX('产品报告-整理'!D:D,MATCH(产品建议!A202,'产品报告-整理'!A:A,0)),""))),((IF(COUNTIF('2-2.源数据-产品分析-优品'!A:A,产品建议!A202)&gt;0,"是",""))))))</f>
        <v/>
      </c>
      <c r="X202" s="5" t="str">
        <f>IF(OR($A$3=""),"",IF(OR($W$2="优爆品"),((IFERROR(INDEX('产品报告-整理'!D:D,MATCH(产品建议!A202,'产品报告-整理'!A:A,0)),"")&amp;" → "&amp;(IFERROR(TEXT(INDEX('产品报告-整理'!D:D,MATCH(产品建议!A202,'产品报告-整理'!A:A,0))/G202,"0%"),"")))),IF(OR($W$2="P4P点击量"),((IF($W$2="P4P点击量",IFERROR(TEXT(W202/G202,"0%"),"")))),(((IF(COUNTIF('2-3.源数据-产品分析-爆品'!A:A,产品建议!A202)&gt;0,"是","")))))))</f>
        <v/>
      </c>
      <c r="Y202" s="9" t="str">
        <f>IF(AND($Y$2="直通车总消费",'产品报告-整理'!$BN$1="推荐广告"),IFERROR(INDEX('产品报告-整理'!H:H,MATCH(产品建议!A202,'产品报告-整理'!A:A,0)),0)+IFERROR(INDEX('产品报告-整理'!BV:BV,MATCH(产品建议!A202,'产品报告-整理'!BO:BO,0)),0),IFERROR(INDEX('产品报告-整理'!H:H,MATCH(产品建议!A202,'产品报告-整理'!A:A,0)),0))</f>
        <v/>
      </c>
      <c r="Z202" s="9" t="str">
        <f t="shared" si="12"/>
        <v/>
      </c>
      <c r="AA202" s="5" t="str">
        <f t="shared" si="10"/>
        <v/>
      </c>
      <c r="AB202" s="5" t="str">
        <f t="shared" si="11"/>
        <v/>
      </c>
      <c r="AC202" s="9"/>
      <c r="AD202" s="15" t="str">
        <f>IF($AD$1="  ",IFERROR(IF(AND(Y202="未推广",L202&gt;0),"加入P4P推广 ","")&amp;IF(AND(OR(W202="是",X202="是"),Y202=0),"优爆品加推广 ","")&amp;IF(AND(C202="N",L202&gt;0),"增加橱窗绑定 ","")&amp;IF(AND(OR(Z202&gt;$Z$1*4.5,AB202&gt;$AB$1*4.5),Y202&lt;&gt;0,Y202&gt;$AB$1*2,G202&gt;($G$1/$L$1)*1),"放弃P4P推广 ","")&amp;IF(AND(AB202&gt;$AB$1*1.2,AB202&lt;$AB$1*4.5,Y202&gt;0),"优化询盘成本 ","")&amp;IF(AND(Z202&gt;$Z$1*1.2,Z202&lt;$Z$1*4.5,Y202&gt;0),"优化商机成本 ","")&amp;IF(AND(Y202&lt;&gt;0,L202&gt;0,AB202&lt;$AB$1*1.2),"加大询盘获取 ","")&amp;IF(AND(Y202&lt;&gt;0,K202&gt;0,Z202&lt;$Z$1*1.2),"加大商机获取 ","")&amp;IF(AND(L202=0,C202="Y",G202&gt;($G$1/$L$1*1.5)),"解绑橱窗绑定 ",""),"请去左表粘贴源数据"),"")</f>
        <v/>
      </c>
      <c r="AE202" s="9"/>
      <c r="AF202" s="9"/>
      <c r="AG202" s="9"/>
      <c r="AH202" s="9"/>
      <c r="AI202" s="17"/>
      <c r="AJ202" s="17"/>
      <c r="AK202" s="17"/>
    </row>
    <row r="203" spans="1:37">
      <c r="A203" s="5" t="str">
        <f>IFERROR(HLOOKUP(A$2,'2.源数据-产品分析-全商品'!A$6:A$1000,ROW()-1,0),"")</f>
        <v/>
      </c>
      <c r="B203" s="5" t="str">
        <f>IFERROR(HLOOKUP(B$2,'2.源数据-产品分析-全商品'!B$6:B$1000,ROW()-1,0),"")</f>
        <v/>
      </c>
      <c r="C203" s="5" t="str">
        <f>CLEAN(IFERROR(HLOOKUP(C$2,'2.源数据-产品分析-全商品'!C$6:C$1000,ROW()-1,0),""))</f>
        <v/>
      </c>
      <c r="D203" s="5" t="str">
        <f>IFERROR(HLOOKUP(D$2,'2.源数据-产品分析-全商品'!D$6:D$1000,ROW()-1,0),"")</f>
        <v/>
      </c>
      <c r="E203" s="5" t="str">
        <f>IFERROR(HLOOKUP(E$2,'2.源数据-产品分析-全商品'!E$6:E$1000,ROW()-1,0),"")</f>
        <v/>
      </c>
      <c r="F203" s="5" t="str">
        <f>IFERROR(VALUE(HLOOKUP(F$2,'2.源数据-产品分析-全商品'!F$6:F$1000,ROW()-1,0)),"")</f>
        <v/>
      </c>
      <c r="G203" s="5" t="str">
        <f>IFERROR(VALUE(HLOOKUP(G$2,'2.源数据-产品分析-全商品'!G$6:G$1000,ROW()-1,0)),"")</f>
        <v/>
      </c>
      <c r="H203" s="5" t="str">
        <f>IFERROR(HLOOKUP(H$2,'2.源数据-产品分析-全商品'!H$6:H$1000,ROW()-1,0),"")</f>
        <v/>
      </c>
      <c r="I203" s="5" t="str">
        <f>IFERROR(VALUE(HLOOKUP(I$2,'2.源数据-产品分析-全商品'!I$6:I$1000,ROW()-1,0)),"")</f>
        <v/>
      </c>
      <c r="J203" s="60" t="str">
        <f>IFERROR(IF($J$2="","",INDEX('产品报告-整理'!G:G,MATCH(产品建议!A203,'产品报告-整理'!A:A,0))),"")</f>
        <v/>
      </c>
      <c r="K203" s="5" t="str">
        <f>IFERROR(IF($K$2="","",VALUE(INDEX('产品报告-整理'!E:E,MATCH(产品建议!A203,'产品报告-整理'!A:A,0)))),0)</f>
        <v/>
      </c>
      <c r="L203" s="5" t="str">
        <f>IFERROR(VALUE(HLOOKUP(L$2,'2.源数据-产品分析-全商品'!J$6:J$1000,ROW()-1,0)),"")</f>
        <v/>
      </c>
      <c r="M203" s="5" t="str">
        <f>IFERROR(VALUE(HLOOKUP(M$2,'2.源数据-产品分析-全商品'!K$6:K$1000,ROW()-1,0)),"")</f>
        <v/>
      </c>
      <c r="N203" s="5" t="str">
        <f>IFERROR(HLOOKUP(N$2,'2.源数据-产品分析-全商品'!L$6:L$1000,ROW()-1,0),"")</f>
        <v/>
      </c>
      <c r="O203" s="5" t="str">
        <f>IF($O$2='产品报告-整理'!$K$1,IFERROR(INDEX('产品报告-整理'!S:S,MATCH(产品建议!A203,'产品报告-整理'!L:L,0)),""),(IFERROR(VALUE(HLOOKUP(O$2,'2.源数据-产品分析-全商品'!M$6:M$1000,ROW()-1,0)),"")))</f>
        <v/>
      </c>
      <c r="P203" s="5" t="str">
        <f>IF($P$2='产品报告-整理'!$V$1,IFERROR(INDEX('产品报告-整理'!AD:AD,MATCH(产品建议!A203,'产品报告-整理'!W:W,0)),""),(IFERROR(VALUE(HLOOKUP(P$2,'2.源数据-产品分析-全商品'!N$6:N$1000,ROW()-1,0)),"")))</f>
        <v/>
      </c>
      <c r="Q203" s="5" t="str">
        <f>IF($Q$2='产品报告-整理'!$AG$1,IFERROR(INDEX('产品报告-整理'!AO:AO,MATCH(产品建议!A203,'产品报告-整理'!AH:AH,0)),""),(IFERROR(VALUE(HLOOKUP(Q$2,'2.源数据-产品分析-全商品'!O$6:O$1000,ROW()-1,0)),"")))</f>
        <v/>
      </c>
      <c r="R203" s="5" t="str">
        <f>IF($R$2='产品报告-整理'!$AR$1,IFERROR(INDEX('产品报告-整理'!AZ:AZ,MATCH(产品建议!A203,'产品报告-整理'!AS:AS,0)),""),(IFERROR(VALUE(HLOOKUP(R$2,'2.源数据-产品分析-全商品'!P$6:P$1000,ROW()-1,0)),"")))</f>
        <v/>
      </c>
      <c r="S203" s="5" t="str">
        <f>IF($S$2='产品报告-整理'!$BC$1,IFERROR(INDEX('产品报告-整理'!BK:BK,MATCH(产品建议!A203,'产品报告-整理'!BD:BD,0)),""),(IFERROR(VALUE(HLOOKUP(S$2,'2.源数据-产品分析-全商品'!Q$6:Q$1000,ROW()-1,0)),"")))</f>
        <v/>
      </c>
      <c r="T203" s="5" t="str">
        <f>IFERROR(HLOOKUP("产品负责人",'2.源数据-产品分析-全商品'!R$6:R$1000,ROW()-1,0),"")</f>
        <v/>
      </c>
      <c r="U203" s="5" t="str">
        <f>IFERROR(VALUE(HLOOKUP(U$2,'2.源数据-产品分析-全商品'!S$6:S$1000,ROW()-1,0)),"")</f>
        <v/>
      </c>
      <c r="V203" s="5" t="str">
        <f>IFERROR(VALUE(HLOOKUP(V$2,'2.源数据-产品分析-全商品'!T$6:T$1000,ROW()-1,0)),"")</f>
        <v/>
      </c>
      <c r="W203" s="5" t="str">
        <f>IF(OR($A$3=""),"",IF(OR($W$2="优爆品"),(IF(COUNTIF('2-2.源数据-产品分析-优品'!A:A,产品建议!A203)&gt;0,"是","")&amp;IF(COUNTIF('2-3.源数据-产品分析-爆品'!A:A,产品建议!A203)&gt;0,"是","")),IF(OR($W$2="P4P点击量"),((IFERROR(INDEX('产品报告-整理'!D:D,MATCH(产品建议!A203,'产品报告-整理'!A:A,0)),""))),((IF(COUNTIF('2-2.源数据-产品分析-优品'!A:A,产品建议!A203)&gt;0,"是",""))))))</f>
        <v/>
      </c>
      <c r="X203" s="5" t="str">
        <f>IF(OR($A$3=""),"",IF(OR($W$2="优爆品"),((IFERROR(INDEX('产品报告-整理'!D:D,MATCH(产品建议!A203,'产品报告-整理'!A:A,0)),"")&amp;" → "&amp;(IFERROR(TEXT(INDEX('产品报告-整理'!D:D,MATCH(产品建议!A203,'产品报告-整理'!A:A,0))/G203,"0%"),"")))),IF(OR($W$2="P4P点击量"),((IF($W$2="P4P点击量",IFERROR(TEXT(W203/G203,"0%"),"")))),(((IF(COUNTIF('2-3.源数据-产品分析-爆品'!A:A,产品建议!A203)&gt;0,"是","")))))))</f>
        <v/>
      </c>
      <c r="Y203" s="9" t="str">
        <f>IF(AND($Y$2="直通车总消费",'产品报告-整理'!$BN$1="推荐广告"),IFERROR(INDEX('产品报告-整理'!H:H,MATCH(产品建议!A203,'产品报告-整理'!A:A,0)),0)+IFERROR(INDEX('产品报告-整理'!BV:BV,MATCH(产品建议!A203,'产品报告-整理'!BO:BO,0)),0),IFERROR(INDEX('产品报告-整理'!H:H,MATCH(产品建议!A203,'产品报告-整理'!A:A,0)),0))</f>
        <v/>
      </c>
      <c r="Z203" s="9" t="str">
        <f t="shared" si="12"/>
        <v/>
      </c>
      <c r="AA203" s="5" t="str">
        <f t="shared" si="10"/>
        <v/>
      </c>
      <c r="AB203" s="5" t="str">
        <f t="shared" si="11"/>
        <v/>
      </c>
      <c r="AC203" s="9"/>
      <c r="AD203" s="15" t="str">
        <f>IF($AD$1="  ",IFERROR(IF(AND(Y203="未推广",L203&gt;0),"加入P4P推广 ","")&amp;IF(AND(OR(W203="是",X203="是"),Y203=0),"优爆品加推广 ","")&amp;IF(AND(C203="N",L203&gt;0),"增加橱窗绑定 ","")&amp;IF(AND(OR(Z203&gt;$Z$1*4.5,AB203&gt;$AB$1*4.5),Y203&lt;&gt;0,Y203&gt;$AB$1*2,G203&gt;($G$1/$L$1)*1),"放弃P4P推广 ","")&amp;IF(AND(AB203&gt;$AB$1*1.2,AB203&lt;$AB$1*4.5,Y203&gt;0),"优化询盘成本 ","")&amp;IF(AND(Z203&gt;$Z$1*1.2,Z203&lt;$Z$1*4.5,Y203&gt;0),"优化商机成本 ","")&amp;IF(AND(Y203&lt;&gt;0,L203&gt;0,AB203&lt;$AB$1*1.2),"加大询盘获取 ","")&amp;IF(AND(Y203&lt;&gt;0,K203&gt;0,Z203&lt;$Z$1*1.2),"加大商机获取 ","")&amp;IF(AND(L203=0,C203="Y",G203&gt;($G$1/$L$1*1.5)),"解绑橱窗绑定 ",""),"请去左表粘贴源数据"),"")</f>
        <v/>
      </c>
      <c r="AE203" s="9"/>
      <c r="AF203" s="9"/>
      <c r="AG203" s="9"/>
      <c r="AH203" s="9"/>
      <c r="AI203" s="17"/>
      <c r="AJ203" s="17"/>
      <c r="AK203" s="17"/>
    </row>
    <row r="204" spans="1:37">
      <c r="A204" s="5" t="str">
        <f>IFERROR(HLOOKUP(A$2,'2.源数据-产品分析-全商品'!A$6:A$1000,ROW()-1,0),"")</f>
        <v/>
      </c>
      <c r="B204" s="5" t="str">
        <f>IFERROR(HLOOKUP(B$2,'2.源数据-产品分析-全商品'!B$6:B$1000,ROW()-1,0),"")</f>
        <v/>
      </c>
      <c r="C204" s="5" t="str">
        <f>CLEAN(IFERROR(HLOOKUP(C$2,'2.源数据-产品分析-全商品'!C$6:C$1000,ROW()-1,0),""))</f>
        <v/>
      </c>
      <c r="D204" s="5" t="str">
        <f>IFERROR(HLOOKUP(D$2,'2.源数据-产品分析-全商品'!D$6:D$1000,ROW()-1,0),"")</f>
        <v/>
      </c>
      <c r="E204" s="5" t="str">
        <f>IFERROR(HLOOKUP(E$2,'2.源数据-产品分析-全商品'!E$6:E$1000,ROW()-1,0),"")</f>
        <v/>
      </c>
      <c r="F204" s="5" t="str">
        <f>IFERROR(VALUE(HLOOKUP(F$2,'2.源数据-产品分析-全商品'!F$6:F$1000,ROW()-1,0)),"")</f>
        <v/>
      </c>
      <c r="G204" s="5" t="str">
        <f>IFERROR(VALUE(HLOOKUP(G$2,'2.源数据-产品分析-全商品'!G$6:G$1000,ROW()-1,0)),"")</f>
        <v/>
      </c>
      <c r="H204" s="5" t="str">
        <f>IFERROR(HLOOKUP(H$2,'2.源数据-产品分析-全商品'!H$6:H$1000,ROW()-1,0),"")</f>
        <v/>
      </c>
      <c r="I204" s="5" t="str">
        <f>IFERROR(VALUE(HLOOKUP(I$2,'2.源数据-产品分析-全商品'!I$6:I$1000,ROW()-1,0)),"")</f>
        <v/>
      </c>
      <c r="J204" s="60" t="str">
        <f>IFERROR(IF($J$2="","",INDEX('产品报告-整理'!G:G,MATCH(产品建议!A204,'产品报告-整理'!A:A,0))),"")</f>
        <v/>
      </c>
      <c r="K204" s="5" t="str">
        <f>IFERROR(IF($K$2="","",VALUE(INDEX('产品报告-整理'!E:E,MATCH(产品建议!A204,'产品报告-整理'!A:A,0)))),0)</f>
        <v/>
      </c>
      <c r="L204" s="5" t="str">
        <f>IFERROR(VALUE(HLOOKUP(L$2,'2.源数据-产品分析-全商品'!J$6:J$1000,ROW()-1,0)),"")</f>
        <v/>
      </c>
      <c r="M204" s="5" t="str">
        <f>IFERROR(VALUE(HLOOKUP(M$2,'2.源数据-产品分析-全商品'!K$6:K$1000,ROW()-1,0)),"")</f>
        <v/>
      </c>
      <c r="N204" s="5" t="str">
        <f>IFERROR(HLOOKUP(N$2,'2.源数据-产品分析-全商品'!L$6:L$1000,ROW()-1,0),"")</f>
        <v/>
      </c>
      <c r="O204" s="5" t="str">
        <f>IF($O$2='产品报告-整理'!$K$1,IFERROR(INDEX('产品报告-整理'!S:S,MATCH(产品建议!A204,'产品报告-整理'!L:L,0)),""),(IFERROR(VALUE(HLOOKUP(O$2,'2.源数据-产品分析-全商品'!M$6:M$1000,ROW()-1,0)),"")))</f>
        <v/>
      </c>
      <c r="P204" s="5" t="str">
        <f>IF($P$2='产品报告-整理'!$V$1,IFERROR(INDEX('产品报告-整理'!AD:AD,MATCH(产品建议!A204,'产品报告-整理'!W:W,0)),""),(IFERROR(VALUE(HLOOKUP(P$2,'2.源数据-产品分析-全商品'!N$6:N$1000,ROW()-1,0)),"")))</f>
        <v/>
      </c>
      <c r="Q204" s="5" t="str">
        <f>IF($Q$2='产品报告-整理'!$AG$1,IFERROR(INDEX('产品报告-整理'!AO:AO,MATCH(产品建议!A204,'产品报告-整理'!AH:AH,0)),""),(IFERROR(VALUE(HLOOKUP(Q$2,'2.源数据-产品分析-全商品'!O$6:O$1000,ROW()-1,0)),"")))</f>
        <v/>
      </c>
      <c r="R204" s="5" t="str">
        <f>IF($R$2='产品报告-整理'!$AR$1,IFERROR(INDEX('产品报告-整理'!AZ:AZ,MATCH(产品建议!A204,'产品报告-整理'!AS:AS,0)),""),(IFERROR(VALUE(HLOOKUP(R$2,'2.源数据-产品分析-全商品'!P$6:P$1000,ROW()-1,0)),"")))</f>
        <v/>
      </c>
      <c r="S204" s="5" t="str">
        <f>IF($S$2='产品报告-整理'!$BC$1,IFERROR(INDEX('产品报告-整理'!BK:BK,MATCH(产品建议!A204,'产品报告-整理'!BD:BD,0)),""),(IFERROR(VALUE(HLOOKUP(S$2,'2.源数据-产品分析-全商品'!Q$6:Q$1000,ROW()-1,0)),"")))</f>
        <v/>
      </c>
      <c r="T204" s="5" t="str">
        <f>IFERROR(HLOOKUP("产品负责人",'2.源数据-产品分析-全商品'!R$6:R$1000,ROW()-1,0),"")</f>
        <v/>
      </c>
      <c r="U204" s="5" t="str">
        <f>IFERROR(VALUE(HLOOKUP(U$2,'2.源数据-产品分析-全商品'!S$6:S$1000,ROW()-1,0)),"")</f>
        <v/>
      </c>
      <c r="V204" s="5" t="str">
        <f>IFERROR(VALUE(HLOOKUP(V$2,'2.源数据-产品分析-全商品'!T$6:T$1000,ROW()-1,0)),"")</f>
        <v/>
      </c>
      <c r="W204" s="5" t="str">
        <f>IF(OR($A$3=""),"",IF(OR($W$2="优爆品"),(IF(COUNTIF('2-2.源数据-产品分析-优品'!A:A,产品建议!A204)&gt;0,"是","")&amp;IF(COUNTIF('2-3.源数据-产品分析-爆品'!A:A,产品建议!A204)&gt;0,"是","")),IF(OR($W$2="P4P点击量"),((IFERROR(INDEX('产品报告-整理'!D:D,MATCH(产品建议!A204,'产品报告-整理'!A:A,0)),""))),((IF(COUNTIF('2-2.源数据-产品分析-优品'!A:A,产品建议!A204)&gt;0,"是",""))))))</f>
        <v/>
      </c>
      <c r="X204" s="5" t="str">
        <f>IF(OR($A$3=""),"",IF(OR($W$2="优爆品"),((IFERROR(INDEX('产品报告-整理'!D:D,MATCH(产品建议!A204,'产品报告-整理'!A:A,0)),"")&amp;" → "&amp;(IFERROR(TEXT(INDEX('产品报告-整理'!D:D,MATCH(产品建议!A204,'产品报告-整理'!A:A,0))/G204,"0%"),"")))),IF(OR($W$2="P4P点击量"),((IF($W$2="P4P点击量",IFERROR(TEXT(W204/G204,"0%"),"")))),(((IF(COUNTIF('2-3.源数据-产品分析-爆品'!A:A,产品建议!A204)&gt;0,"是","")))))))</f>
        <v/>
      </c>
      <c r="Y204" s="9" t="str">
        <f>IF(AND($Y$2="直通车总消费",'产品报告-整理'!$BN$1="推荐广告"),IFERROR(INDEX('产品报告-整理'!H:H,MATCH(产品建议!A204,'产品报告-整理'!A:A,0)),0)+IFERROR(INDEX('产品报告-整理'!BV:BV,MATCH(产品建议!A204,'产品报告-整理'!BO:BO,0)),0),IFERROR(INDEX('产品报告-整理'!H:H,MATCH(产品建议!A204,'产品报告-整理'!A:A,0)),0))</f>
        <v/>
      </c>
      <c r="Z204" s="9" t="str">
        <f t="shared" si="12"/>
        <v/>
      </c>
      <c r="AA204" s="5" t="str">
        <f t="shared" si="10"/>
        <v/>
      </c>
      <c r="AB204" s="5" t="str">
        <f t="shared" si="11"/>
        <v/>
      </c>
      <c r="AC204" s="9"/>
      <c r="AD204" s="15" t="str">
        <f>IF($AD$1="  ",IFERROR(IF(AND(Y204="未推广",L204&gt;0),"加入P4P推广 ","")&amp;IF(AND(OR(W204="是",X204="是"),Y204=0),"优爆品加推广 ","")&amp;IF(AND(C204="N",L204&gt;0),"增加橱窗绑定 ","")&amp;IF(AND(OR(Z204&gt;$Z$1*4.5,AB204&gt;$AB$1*4.5),Y204&lt;&gt;0,Y204&gt;$AB$1*2,G204&gt;($G$1/$L$1)*1),"放弃P4P推广 ","")&amp;IF(AND(AB204&gt;$AB$1*1.2,AB204&lt;$AB$1*4.5,Y204&gt;0),"优化询盘成本 ","")&amp;IF(AND(Z204&gt;$Z$1*1.2,Z204&lt;$Z$1*4.5,Y204&gt;0),"优化商机成本 ","")&amp;IF(AND(Y204&lt;&gt;0,L204&gt;0,AB204&lt;$AB$1*1.2),"加大询盘获取 ","")&amp;IF(AND(Y204&lt;&gt;0,K204&gt;0,Z204&lt;$Z$1*1.2),"加大商机获取 ","")&amp;IF(AND(L204=0,C204="Y",G204&gt;($G$1/$L$1*1.5)),"解绑橱窗绑定 ",""),"请去左表粘贴源数据"),"")</f>
        <v/>
      </c>
      <c r="AE204" s="9"/>
      <c r="AF204" s="9"/>
      <c r="AG204" s="9"/>
      <c r="AH204" s="9"/>
      <c r="AI204" s="17"/>
      <c r="AJ204" s="17"/>
      <c r="AK204" s="17"/>
    </row>
    <row r="205" spans="1:37">
      <c r="A205" s="5" t="str">
        <f>IFERROR(HLOOKUP(A$2,'2.源数据-产品分析-全商品'!A$6:A$1000,ROW()-1,0),"")</f>
        <v/>
      </c>
      <c r="B205" s="5" t="str">
        <f>IFERROR(HLOOKUP(B$2,'2.源数据-产品分析-全商品'!B$6:B$1000,ROW()-1,0),"")</f>
        <v/>
      </c>
      <c r="C205" s="5" t="str">
        <f>CLEAN(IFERROR(HLOOKUP(C$2,'2.源数据-产品分析-全商品'!C$6:C$1000,ROW()-1,0),""))</f>
        <v/>
      </c>
      <c r="D205" s="5" t="str">
        <f>IFERROR(HLOOKUP(D$2,'2.源数据-产品分析-全商品'!D$6:D$1000,ROW()-1,0),"")</f>
        <v/>
      </c>
      <c r="E205" s="5" t="str">
        <f>IFERROR(HLOOKUP(E$2,'2.源数据-产品分析-全商品'!E$6:E$1000,ROW()-1,0),"")</f>
        <v/>
      </c>
      <c r="F205" s="5" t="str">
        <f>IFERROR(VALUE(HLOOKUP(F$2,'2.源数据-产品分析-全商品'!F$6:F$1000,ROW()-1,0)),"")</f>
        <v/>
      </c>
      <c r="G205" s="5" t="str">
        <f>IFERROR(VALUE(HLOOKUP(G$2,'2.源数据-产品分析-全商品'!G$6:G$1000,ROW()-1,0)),"")</f>
        <v/>
      </c>
      <c r="H205" s="5" t="str">
        <f>IFERROR(HLOOKUP(H$2,'2.源数据-产品分析-全商品'!H$6:H$1000,ROW()-1,0),"")</f>
        <v/>
      </c>
      <c r="I205" s="5" t="str">
        <f>IFERROR(VALUE(HLOOKUP(I$2,'2.源数据-产品分析-全商品'!I$6:I$1000,ROW()-1,0)),"")</f>
        <v/>
      </c>
      <c r="J205" s="60" t="str">
        <f>IFERROR(IF($J$2="","",INDEX('产品报告-整理'!G:G,MATCH(产品建议!A205,'产品报告-整理'!A:A,0))),"")</f>
        <v/>
      </c>
      <c r="K205" s="5" t="str">
        <f>IFERROR(IF($K$2="","",VALUE(INDEX('产品报告-整理'!E:E,MATCH(产品建议!A205,'产品报告-整理'!A:A,0)))),0)</f>
        <v/>
      </c>
      <c r="L205" s="5" t="str">
        <f>IFERROR(VALUE(HLOOKUP(L$2,'2.源数据-产品分析-全商品'!J$6:J$1000,ROW()-1,0)),"")</f>
        <v/>
      </c>
      <c r="M205" s="5" t="str">
        <f>IFERROR(VALUE(HLOOKUP(M$2,'2.源数据-产品分析-全商品'!K$6:K$1000,ROW()-1,0)),"")</f>
        <v/>
      </c>
      <c r="N205" s="5" t="str">
        <f>IFERROR(HLOOKUP(N$2,'2.源数据-产品分析-全商品'!L$6:L$1000,ROW()-1,0),"")</f>
        <v/>
      </c>
      <c r="O205" s="5" t="str">
        <f>IF($O$2='产品报告-整理'!$K$1,IFERROR(INDEX('产品报告-整理'!S:S,MATCH(产品建议!A205,'产品报告-整理'!L:L,0)),""),(IFERROR(VALUE(HLOOKUP(O$2,'2.源数据-产品分析-全商品'!M$6:M$1000,ROW()-1,0)),"")))</f>
        <v/>
      </c>
      <c r="P205" s="5" t="str">
        <f>IF($P$2='产品报告-整理'!$V$1,IFERROR(INDEX('产品报告-整理'!AD:AD,MATCH(产品建议!A205,'产品报告-整理'!W:W,0)),""),(IFERROR(VALUE(HLOOKUP(P$2,'2.源数据-产品分析-全商品'!N$6:N$1000,ROW()-1,0)),"")))</f>
        <v/>
      </c>
      <c r="Q205" s="5" t="str">
        <f>IF($Q$2='产品报告-整理'!$AG$1,IFERROR(INDEX('产品报告-整理'!AO:AO,MATCH(产品建议!A205,'产品报告-整理'!AH:AH,0)),""),(IFERROR(VALUE(HLOOKUP(Q$2,'2.源数据-产品分析-全商品'!O$6:O$1000,ROW()-1,0)),"")))</f>
        <v/>
      </c>
      <c r="R205" s="5" t="str">
        <f>IF($R$2='产品报告-整理'!$AR$1,IFERROR(INDEX('产品报告-整理'!AZ:AZ,MATCH(产品建议!A205,'产品报告-整理'!AS:AS,0)),""),(IFERROR(VALUE(HLOOKUP(R$2,'2.源数据-产品分析-全商品'!P$6:P$1000,ROW()-1,0)),"")))</f>
        <v/>
      </c>
      <c r="S205" s="5" t="str">
        <f>IF($S$2='产品报告-整理'!$BC$1,IFERROR(INDEX('产品报告-整理'!BK:BK,MATCH(产品建议!A205,'产品报告-整理'!BD:BD,0)),""),(IFERROR(VALUE(HLOOKUP(S$2,'2.源数据-产品分析-全商品'!Q$6:Q$1000,ROW()-1,0)),"")))</f>
        <v/>
      </c>
      <c r="T205" s="5" t="str">
        <f>IFERROR(HLOOKUP("产品负责人",'2.源数据-产品分析-全商品'!R$6:R$1000,ROW()-1,0),"")</f>
        <v/>
      </c>
      <c r="U205" s="5" t="str">
        <f>IFERROR(VALUE(HLOOKUP(U$2,'2.源数据-产品分析-全商品'!S$6:S$1000,ROW()-1,0)),"")</f>
        <v/>
      </c>
      <c r="V205" s="5" t="str">
        <f>IFERROR(VALUE(HLOOKUP(V$2,'2.源数据-产品分析-全商品'!T$6:T$1000,ROW()-1,0)),"")</f>
        <v/>
      </c>
      <c r="W205" s="5" t="str">
        <f>IF(OR($A$3=""),"",IF(OR($W$2="优爆品"),(IF(COUNTIF('2-2.源数据-产品分析-优品'!A:A,产品建议!A205)&gt;0,"是","")&amp;IF(COUNTIF('2-3.源数据-产品分析-爆品'!A:A,产品建议!A205)&gt;0,"是","")),IF(OR($W$2="P4P点击量"),((IFERROR(INDEX('产品报告-整理'!D:D,MATCH(产品建议!A205,'产品报告-整理'!A:A,0)),""))),((IF(COUNTIF('2-2.源数据-产品分析-优品'!A:A,产品建议!A205)&gt;0,"是",""))))))</f>
        <v/>
      </c>
      <c r="X205" s="5" t="str">
        <f>IF(OR($A$3=""),"",IF(OR($W$2="优爆品"),((IFERROR(INDEX('产品报告-整理'!D:D,MATCH(产品建议!A205,'产品报告-整理'!A:A,0)),"")&amp;" → "&amp;(IFERROR(TEXT(INDEX('产品报告-整理'!D:D,MATCH(产品建议!A205,'产品报告-整理'!A:A,0))/G205,"0%"),"")))),IF(OR($W$2="P4P点击量"),((IF($W$2="P4P点击量",IFERROR(TEXT(W205/G205,"0%"),"")))),(((IF(COUNTIF('2-3.源数据-产品分析-爆品'!A:A,产品建议!A205)&gt;0,"是","")))))))</f>
        <v/>
      </c>
      <c r="Y205" s="9" t="str">
        <f>IF(AND($Y$2="直通车总消费",'产品报告-整理'!$BN$1="推荐广告"),IFERROR(INDEX('产品报告-整理'!H:H,MATCH(产品建议!A205,'产品报告-整理'!A:A,0)),0)+IFERROR(INDEX('产品报告-整理'!BV:BV,MATCH(产品建议!A205,'产品报告-整理'!BO:BO,0)),0),IFERROR(INDEX('产品报告-整理'!H:H,MATCH(产品建议!A205,'产品报告-整理'!A:A,0)),0))</f>
        <v/>
      </c>
      <c r="Z205" s="9" t="str">
        <f t="shared" si="12"/>
        <v/>
      </c>
      <c r="AA205" s="5" t="str">
        <f t="shared" si="10"/>
        <v/>
      </c>
      <c r="AB205" s="5" t="str">
        <f t="shared" si="11"/>
        <v/>
      </c>
      <c r="AC205" s="9"/>
      <c r="AD205" s="15" t="str">
        <f>IF($AD$1="  ",IFERROR(IF(AND(Y205="未推广",L205&gt;0),"加入P4P推广 ","")&amp;IF(AND(OR(W205="是",X205="是"),Y205=0),"优爆品加推广 ","")&amp;IF(AND(C205="N",L205&gt;0),"增加橱窗绑定 ","")&amp;IF(AND(OR(Z205&gt;$Z$1*4.5,AB205&gt;$AB$1*4.5),Y205&lt;&gt;0,Y205&gt;$AB$1*2,G205&gt;($G$1/$L$1)*1),"放弃P4P推广 ","")&amp;IF(AND(AB205&gt;$AB$1*1.2,AB205&lt;$AB$1*4.5,Y205&gt;0),"优化询盘成本 ","")&amp;IF(AND(Z205&gt;$Z$1*1.2,Z205&lt;$Z$1*4.5,Y205&gt;0),"优化商机成本 ","")&amp;IF(AND(Y205&lt;&gt;0,L205&gt;0,AB205&lt;$AB$1*1.2),"加大询盘获取 ","")&amp;IF(AND(Y205&lt;&gt;0,K205&gt;0,Z205&lt;$Z$1*1.2),"加大商机获取 ","")&amp;IF(AND(L205=0,C205="Y",G205&gt;($G$1/$L$1*1.5)),"解绑橱窗绑定 ",""),"请去左表粘贴源数据"),"")</f>
        <v/>
      </c>
      <c r="AE205" s="9"/>
      <c r="AF205" s="9"/>
      <c r="AG205" s="9"/>
      <c r="AH205" s="9"/>
      <c r="AI205" s="17"/>
      <c r="AJ205" s="17"/>
      <c r="AK205" s="17"/>
    </row>
    <row r="206" spans="1:37">
      <c r="A206" s="5" t="str">
        <f>IFERROR(HLOOKUP(A$2,'2.源数据-产品分析-全商品'!A$6:A$1000,ROW()-1,0),"")</f>
        <v/>
      </c>
      <c r="B206" s="5" t="str">
        <f>IFERROR(HLOOKUP(B$2,'2.源数据-产品分析-全商品'!B$6:B$1000,ROW()-1,0),"")</f>
        <v/>
      </c>
      <c r="C206" s="5" t="str">
        <f>CLEAN(IFERROR(HLOOKUP(C$2,'2.源数据-产品分析-全商品'!C$6:C$1000,ROW()-1,0),""))</f>
        <v/>
      </c>
      <c r="D206" s="5" t="str">
        <f>IFERROR(HLOOKUP(D$2,'2.源数据-产品分析-全商品'!D$6:D$1000,ROW()-1,0),"")</f>
        <v/>
      </c>
      <c r="E206" s="5" t="str">
        <f>IFERROR(HLOOKUP(E$2,'2.源数据-产品分析-全商品'!E$6:E$1000,ROW()-1,0),"")</f>
        <v/>
      </c>
      <c r="F206" s="5" t="str">
        <f>IFERROR(VALUE(HLOOKUP(F$2,'2.源数据-产品分析-全商品'!F$6:F$1000,ROW()-1,0)),"")</f>
        <v/>
      </c>
      <c r="G206" s="5" t="str">
        <f>IFERROR(VALUE(HLOOKUP(G$2,'2.源数据-产品分析-全商品'!G$6:G$1000,ROW()-1,0)),"")</f>
        <v/>
      </c>
      <c r="H206" s="5" t="str">
        <f>IFERROR(HLOOKUP(H$2,'2.源数据-产品分析-全商品'!H$6:H$1000,ROW()-1,0),"")</f>
        <v/>
      </c>
      <c r="I206" s="5" t="str">
        <f>IFERROR(VALUE(HLOOKUP(I$2,'2.源数据-产品分析-全商品'!I$6:I$1000,ROW()-1,0)),"")</f>
        <v/>
      </c>
      <c r="J206" s="60" t="str">
        <f>IFERROR(IF($J$2="","",INDEX('产品报告-整理'!G:G,MATCH(产品建议!A206,'产品报告-整理'!A:A,0))),"")</f>
        <v/>
      </c>
      <c r="K206" s="5" t="str">
        <f>IFERROR(IF($K$2="","",VALUE(INDEX('产品报告-整理'!E:E,MATCH(产品建议!A206,'产品报告-整理'!A:A,0)))),0)</f>
        <v/>
      </c>
      <c r="L206" s="5" t="str">
        <f>IFERROR(VALUE(HLOOKUP(L$2,'2.源数据-产品分析-全商品'!J$6:J$1000,ROW()-1,0)),"")</f>
        <v/>
      </c>
      <c r="M206" s="5" t="str">
        <f>IFERROR(VALUE(HLOOKUP(M$2,'2.源数据-产品分析-全商品'!K$6:K$1000,ROW()-1,0)),"")</f>
        <v/>
      </c>
      <c r="N206" s="5" t="str">
        <f>IFERROR(HLOOKUP(N$2,'2.源数据-产品分析-全商品'!L$6:L$1000,ROW()-1,0),"")</f>
        <v/>
      </c>
      <c r="O206" s="5" t="str">
        <f>IF($O$2='产品报告-整理'!$K$1,IFERROR(INDEX('产品报告-整理'!S:S,MATCH(产品建议!A206,'产品报告-整理'!L:L,0)),""),(IFERROR(VALUE(HLOOKUP(O$2,'2.源数据-产品分析-全商品'!M$6:M$1000,ROW()-1,0)),"")))</f>
        <v/>
      </c>
      <c r="P206" s="5" t="str">
        <f>IF($P$2='产品报告-整理'!$V$1,IFERROR(INDEX('产品报告-整理'!AD:AD,MATCH(产品建议!A206,'产品报告-整理'!W:W,0)),""),(IFERROR(VALUE(HLOOKUP(P$2,'2.源数据-产品分析-全商品'!N$6:N$1000,ROW()-1,0)),"")))</f>
        <v/>
      </c>
      <c r="Q206" s="5" t="str">
        <f>IF($Q$2='产品报告-整理'!$AG$1,IFERROR(INDEX('产品报告-整理'!AO:AO,MATCH(产品建议!A206,'产品报告-整理'!AH:AH,0)),""),(IFERROR(VALUE(HLOOKUP(Q$2,'2.源数据-产品分析-全商品'!O$6:O$1000,ROW()-1,0)),"")))</f>
        <v/>
      </c>
      <c r="R206" s="5" t="str">
        <f>IF($R$2='产品报告-整理'!$AR$1,IFERROR(INDEX('产品报告-整理'!AZ:AZ,MATCH(产品建议!A206,'产品报告-整理'!AS:AS,0)),""),(IFERROR(VALUE(HLOOKUP(R$2,'2.源数据-产品分析-全商品'!P$6:P$1000,ROW()-1,0)),"")))</f>
        <v/>
      </c>
      <c r="S206" s="5" t="str">
        <f>IF($S$2='产品报告-整理'!$BC$1,IFERROR(INDEX('产品报告-整理'!BK:BK,MATCH(产品建议!A206,'产品报告-整理'!BD:BD,0)),""),(IFERROR(VALUE(HLOOKUP(S$2,'2.源数据-产品分析-全商品'!Q$6:Q$1000,ROW()-1,0)),"")))</f>
        <v/>
      </c>
      <c r="T206" s="5" t="str">
        <f>IFERROR(HLOOKUP("产品负责人",'2.源数据-产品分析-全商品'!R$6:R$1000,ROW()-1,0),"")</f>
        <v/>
      </c>
      <c r="U206" s="5" t="str">
        <f>IFERROR(VALUE(HLOOKUP(U$2,'2.源数据-产品分析-全商品'!S$6:S$1000,ROW()-1,0)),"")</f>
        <v/>
      </c>
      <c r="V206" s="5" t="str">
        <f>IFERROR(VALUE(HLOOKUP(V$2,'2.源数据-产品分析-全商品'!T$6:T$1000,ROW()-1,0)),"")</f>
        <v/>
      </c>
      <c r="W206" s="5" t="str">
        <f>IF(OR($A$3=""),"",IF(OR($W$2="优爆品"),(IF(COUNTIF('2-2.源数据-产品分析-优品'!A:A,产品建议!A206)&gt;0,"是","")&amp;IF(COUNTIF('2-3.源数据-产品分析-爆品'!A:A,产品建议!A206)&gt;0,"是","")),IF(OR($W$2="P4P点击量"),((IFERROR(INDEX('产品报告-整理'!D:D,MATCH(产品建议!A206,'产品报告-整理'!A:A,0)),""))),((IF(COUNTIF('2-2.源数据-产品分析-优品'!A:A,产品建议!A206)&gt;0,"是",""))))))</f>
        <v/>
      </c>
      <c r="X206" s="5" t="str">
        <f>IF(OR($A$3=""),"",IF(OR($W$2="优爆品"),((IFERROR(INDEX('产品报告-整理'!D:D,MATCH(产品建议!A206,'产品报告-整理'!A:A,0)),"")&amp;" → "&amp;(IFERROR(TEXT(INDEX('产品报告-整理'!D:D,MATCH(产品建议!A206,'产品报告-整理'!A:A,0))/G206,"0%"),"")))),IF(OR($W$2="P4P点击量"),((IF($W$2="P4P点击量",IFERROR(TEXT(W206/G206,"0%"),"")))),(((IF(COUNTIF('2-3.源数据-产品分析-爆品'!A:A,产品建议!A206)&gt;0,"是","")))))))</f>
        <v/>
      </c>
      <c r="Y206" s="9" t="str">
        <f>IF(AND($Y$2="直通车总消费",'产品报告-整理'!$BN$1="推荐广告"),IFERROR(INDEX('产品报告-整理'!H:H,MATCH(产品建议!A206,'产品报告-整理'!A:A,0)),0)+IFERROR(INDEX('产品报告-整理'!BV:BV,MATCH(产品建议!A206,'产品报告-整理'!BO:BO,0)),0),IFERROR(INDEX('产品报告-整理'!H:H,MATCH(产品建议!A206,'产品报告-整理'!A:A,0)),0))</f>
        <v/>
      </c>
      <c r="Z206" s="9" t="str">
        <f t="shared" si="12"/>
        <v/>
      </c>
      <c r="AA206" s="5" t="str">
        <f t="shared" si="10"/>
        <v/>
      </c>
      <c r="AB206" s="5" t="str">
        <f t="shared" si="11"/>
        <v/>
      </c>
      <c r="AC206" s="9"/>
      <c r="AD206" s="15" t="str">
        <f>IF($AD$1="  ",IFERROR(IF(AND(Y206="未推广",L206&gt;0),"加入P4P推广 ","")&amp;IF(AND(OR(W206="是",X206="是"),Y206=0),"优爆品加推广 ","")&amp;IF(AND(C206="N",L206&gt;0),"增加橱窗绑定 ","")&amp;IF(AND(OR(Z206&gt;$Z$1*4.5,AB206&gt;$AB$1*4.5),Y206&lt;&gt;0,Y206&gt;$AB$1*2,G206&gt;($G$1/$L$1)*1),"放弃P4P推广 ","")&amp;IF(AND(AB206&gt;$AB$1*1.2,AB206&lt;$AB$1*4.5,Y206&gt;0),"优化询盘成本 ","")&amp;IF(AND(Z206&gt;$Z$1*1.2,Z206&lt;$Z$1*4.5,Y206&gt;0),"优化商机成本 ","")&amp;IF(AND(Y206&lt;&gt;0,L206&gt;0,AB206&lt;$AB$1*1.2),"加大询盘获取 ","")&amp;IF(AND(Y206&lt;&gt;0,K206&gt;0,Z206&lt;$Z$1*1.2),"加大商机获取 ","")&amp;IF(AND(L206=0,C206="Y",G206&gt;($G$1/$L$1*1.5)),"解绑橱窗绑定 ",""),"请去左表粘贴源数据"),"")</f>
        <v/>
      </c>
      <c r="AE206" s="9"/>
      <c r="AF206" s="9"/>
      <c r="AG206" s="9"/>
      <c r="AH206" s="9"/>
      <c r="AI206" s="17"/>
      <c r="AJ206" s="17"/>
      <c r="AK206" s="17"/>
    </row>
    <row r="207" spans="1:37">
      <c r="A207" s="5" t="str">
        <f>IFERROR(HLOOKUP(A$2,'2.源数据-产品分析-全商品'!A$6:A$1000,ROW()-1,0),"")</f>
        <v/>
      </c>
      <c r="B207" s="5" t="str">
        <f>IFERROR(HLOOKUP(B$2,'2.源数据-产品分析-全商品'!B$6:B$1000,ROW()-1,0),"")</f>
        <v/>
      </c>
      <c r="C207" s="5" t="str">
        <f>CLEAN(IFERROR(HLOOKUP(C$2,'2.源数据-产品分析-全商品'!C$6:C$1000,ROW()-1,0),""))</f>
        <v/>
      </c>
      <c r="D207" s="5" t="str">
        <f>IFERROR(HLOOKUP(D$2,'2.源数据-产品分析-全商品'!D$6:D$1000,ROW()-1,0),"")</f>
        <v/>
      </c>
      <c r="E207" s="5" t="str">
        <f>IFERROR(HLOOKUP(E$2,'2.源数据-产品分析-全商品'!E$6:E$1000,ROW()-1,0),"")</f>
        <v/>
      </c>
      <c r="F207" s="5" t="str">
        <f>IFERROR(VALUE(HLOOKUP(F$2,'2.源数据-产品分析-全商品'!F$6:F$1000,ROW()-1,0)),"")</f>
        <v/>
      </c>
      <c r="G207" s="5" t="str">
        <f>IFERROR(VALUE(HLOOKUP(G$2,'2.源数据-产品分析-全商品'!G$6:G$1000,ROW()-1,0)),"")</f>
        <v/>
      </c>
      <c r="H207" s="5" t="str">
        <f>IFERROR(HLOOKUP(H$2,'2.源数据-产品分析-全商品'!H$6:H$1000,ROW()-1,0),"")</f>
        <v/>
      </c>
      <c r="I207" s="5" t="str">
        <f>IFERROR(VALUE(HLOOKUP(I$2,'2.源数据-产品分析-全商品'!I$6:I$1000,ROW()-1,0)),"")</f>
        <v/>
      </c>
      <c r="J207" s="60" t="str">
        <f>IFERROR(IF($J$2="","",INDEX('产品报告-整理'!G:G,MATCH(产品建议!A207,'产品报告-整理'!A:A,0))),"")</f>
        <v/>
      </c>
      <c r="K207" s="5" t="str">
        <f>IFERROR(IF($K$2="","",VALUE(INDEX('产品报告-整理'!E:E,MATCH(产品建议!A207,'产品报告-整理'!A:A,0)))),0)</f>
        <v/>
      </c>
      <c r="L207" s="5" t="str">
        <f>IFERROR(VALUE(HLOOKUP(L$2,'2.源数据-产品分析-全商品'!J$6:J$1000,ROW()-1,0)),"")</f>
        <v/>
      </c>
      <c r="M207" s="5" t="str">
        <f>IFERROR(VALUE(HLOOKUP(M$2,'2.源数据-产品分析-全商品'!K$6:K$1000,ROW()-1,0)),"")</f>
        <v/>
      </c>
      <c r="N207" s="5" t="str">
        <f>IFERROR(HLOOKUP(N$2,'2.源数据-产品分析-全商品'!L$6:L$1000,ROW()-1,0),"")</f>
        <v/>
      </c>
      <c r="O207" s="5" t="str">
        <f>IF($O$2='产品报告-整理'!$K$1,IFERROR(INDEX('产品报告-整理'!S:S,MATCH(产品建议!A207,'产品报告-整理'!L:L,0)),""),(IFERROR(VALUE(HLOOKUP(O$2,'2.源数据-产品分析-全商品'!M$6:M$1000,ROW()-1,0)),"")))</f>
        <v/>
      </c>
      <c r="P207" s="5" t="str">
        <f>IF($P$2='产品报告-整理'!$V$1,IFERROR(INDEX('产品报告-整理'!AD:AD,MATCH(产品建议!A207,'产品报告-整理'!W:W,0)),""),(IFERROR(VALUE(HLOOKUP(P$2,'2.源数据-产品分析-全商品'!N$6:N$1000,ROW()-1,0)),"")))</f>
        <v/>
      </c>
      <c r="Q207" s="5" t="str">
        <f>IF($Q$2='产品报告-整理'!$AG$1,IFERROR(INDEX('产品报告-整理'!AO:AO,MATCH(产品建议!A207,'产品报告-整理'!AH:AH,0)),""),(IFERROR(VALUE(HLOOKUP(Q$2,'2.源数据-产品分析-全商品'!O$6:O$1000,ROW()-1,0)),"")))</f>
        <v/>
      </c>
      <c r="R207" s="5" t="str">
        <f>IF($R$2='产品报告-整理'!$AR$1,IFERROR(INDEX('产品报告-整理'!AZ:AZ,MATCH(产品建议!A207,'产品报告-整理'!AS:AS,0)),""),(IFERROR(VALUE(HLOOKUP(R$2,'2.源数据-产品分析-全商品'!P$6:P$1000,ROW()-1,0)),"")))</f>
        <v/>
      </c>
      <c r="S207" s="5" t="str">
        <f>IF($S$2='产品报告-整理'!$BC$1,IFERROR(INDEX('产品报告-整理'!BK:BK,MATCH(产品建议!A207,'产品报告-整理'!BD:BD,0)),""),(IFERROR(VALUE(HLOOKUP(S$2,'2.源数据-产品分析-全商品'!Q$6:Q$1000,ROW()-1,0)),"")))</f>
        <v/>
      </c>
      <c r="T207" s="5" t="str">
        <f>IFERROR(HLOOKUP("产品负责人",'2.源数据-产品分析-全商品'!R$6:R$1000,ROW()-1,0),"")</f>
        <v/>
      </c>
      <c r="U207" s="5" t="str">
        <f>IFERROR(VALUE(HLOOKUP(U$2,'2.源数据-产品分析-全商品'!S$6:S$1000,ROW()-1,0)),"")</f>
        <v/>
      </c>
      <c r="V207" s="5" t="str">
        <f>IFERROR(VALUE(HLOOKUP(V$2,'2.源数据-产品分析-全商品'!T$6:T$1000,ROW()-1,0)),"")</f>
        <v/>
      </c>
      <c r="W207" s="5" t="str">
        <f>IF(OR($A$3=""),"",IF(OR($W$2="优爆品"),(IF(COUNTIF('2-2.源数据-产品分析-优品'!A:A,产品建议!A207)&gt;0,"是","")&amp;IF(COUNTIF('2-3.源数据-产品分析-爆品'!A:A,产品建议!A207)&gt;0,"是","")),IF(OR($W$2="P4P点击量"),((IFERROR(INDEX('产品报告-整理'!D:D,MATCH(产品建议!A207,'产品报告-整理'!A:A,0)),""))),((IF(COUNTIF('2-2.源数据-产品分析-优品'!A:A,产品建议!A207)&gt;0,"是",""))))))</f>
        <v/>
      </c>
      <c r="X207" s="5" t="str">
        <f>IF(OR($A$3=""),"",IF(OR($W$2="优爆品"),((IFERROR(INDEX('产品报告-整理'!D:D,MATCH(产品建议!A207,'产品报告-整理'!A:A,0)),"")&amp;" → "&amp;(IFERROR(TEXT(INDEX('产品报告-整理'!D:D,MATCH(产品建议!A207,'产品报告-整理'!A:A,0))/G207,"0%"),"")))),IF(OR($W$2="P4P点击量"),((IF($W$2="P4P点击量",IFERROR(TEXT(W207/G207,"0%"),"")))),(((IF(COUNTIF('2-3.源数据-产品分析-爆品'!A:A,产品建议!A207)&gt;0,"是","")))))))</f>
        <v/>
      </c>
      <c r="Y207" s="9" t="str">
        <f>IF(AND($Y$2="直通车总消费",'产品报告-整理'!$BN$1="推荐广告"),IFERROR(INDEX('产品报告-整理'!H:H,MATCH(产品建议!A207,'产品报告-整理'!A:A,0)),0)+IFERROR(INDEX('产品报告-整理'!BV:BV,MATCH(产品建议!A207,'产品报告-整理'!BO:BO,0)),0),IFERROR(INDEX('产品报告-整理'!H:H,MATCH(产品建议!A207,'产品报告-整理'!A:A,0)),0))</f>
        <v/>
      </c>
      <c r="Z207" s="9" t="str">
        <f t="shared" si="12"/>
        <v/>
      </c>
      <c r="AA207" s="5" t="str">
        <f t="shared" si="10"/>
        <v/>
      </c>
      <c r="AB207" s="5" t="str">
        <f t="shared" si="11"/>
        <v/>
      </c>
      <c r="AC207" s="9"/>
      <c r="AD207" s="15" t="str">
        <f>IF($AD$1="  ",IFERROR(IF(AND(Y207="未推广",L207&gt;0),"加入P4P推广 ","")&amp;IF(AND(OR(W207="是",X207="是"),Y207=0),"优爆品加推广 ","")&amp;IF(AND(C207="N",L207&gt;0),"增加橱窗绑定 ","")&amp;IF(AND(OR(Z207&gt;$Z$1*4.5,AB207&gt;$AB$1*4.5),Y207&lt;&gt;0,Y207&gt;$AB$1*2,G207&gt;($G$1/$L$1)*1),"放弃P4P推广 ","")&amp;IF(AND(AB207&gt;$AB$1*1.2,AB207&lt;$AB$1*4.5,Y207&gt;0),"优化询盘成本 ","")&amp;IF(AND(Z207&gt;$Z$1*1.2,Z207&lt;$Z$1*4.5,Y207&gt;0),"优化商机成本 ","")&amp;IF(AND(Y207&lt;&gt;0,L207&gt;0,AB207&lt;$AB$1*1.2),"加大询盘获取 ","")&amp;IF(AND(Y207&lt;&gt;0,K207&gt;0,Z207&lt;$Z$1*1.2),"加大商机获取 ","")&amp;IF(AND(L207=0,C207="Y",G207&gt;($G$1/$L$1*1.5)),"解绑橱窗绑定 ",""),"请去左表粘贴源数据"),"")</f>
        <v/>
      </c>
      <c r="AE207" s="9"/>
      <c r="AF207" s="9"/>
      <c r="AG207" s="9"/>
      <c r="AH207" s="9"/>
      <c r="AI207" s="17"/>
      <c r="AJ207" s="17"/>
      <c r="AK207" s="17"/>
    </row>
    <row r="208" spans="1:37">
      <c r="A208" s="5" t="str">
        <f>IFERROR(HLOOKUP(A$2,'2.源数据-产品分析-全商品'!A$6:A$1000,ROW()-1,0),"")</f>
        <v/>
      </c>
      <c r="B208" s="5" t="str">
        <f>IFERROR(HLOOKUP(B$2,'2.源数据-产品分析-全商品'!B$6:B$1000,ROW()-1,0),"")</f>
        <v/>
      </c>
      <c r="C208" s="5" t="str">
        <f>CLEAN(IFERROR(HLOOKUP(C$2,'2.源数据-产品分析-全商品'!C$6:C$1000,ROW()-1,0),""))</f>
        <v/>
      </c>
      <c r="D208" s="5" t="str">
        <f>IFERROR(HLOOKUP(D$2,'2.源数据-产品分析-全商品'!D$6:D$1000,ROW()-1,0),"")</f>
        <v/>
      </c>
      <c r="E208" s="5" t="str">
        <f>IFERROR(HLOOKUP(E$2,'2.源数据-产品分析-全商品'!E$6:E$1000,ROW()-1,0),"")</f>
        <v/>
      </c>
      <c r="F208" s="5" t="str">
        <f>IFERROR(VALUE(HLOOKUP(F$2,'2.源数据-产品分析-全商品'!F$6:F$1000,ROW()-1,0)),"")</f>
        <v/>
      </c>
      <c r="G208" s="5" t="str">
        <f>IFERROR(VALUE(HLOOKUP(G$2,'2.源数据-产品分析-全商品'!G$6:G$1000,ROW()-1,0)),"")</f>
        <v/>
      </c>
      <c r="H208" s="5" t="str">
        <f>IFERROR(HLOOKUP(H$2,'2.源数据-产品分析-全商品'!H$6:H$1000,ROW()-1,0),"")</f>
        <v/>
      </c>
      <c r="I208" s="5" t="str">
        <f>IFERROR(VALUE(HLOOKUP(I$2,'2.源数据-产品分析-全商品'!I$6:I$1000,ROW()-1,0)),"")</f>
        <v/>
      </c>
      <c r="J208" s="60" t="str">
        <f>IFERROR(IF($J$2="","",INDEX('产品报告-整理'!G:G,MATCH(产品建议!A208,'产品报告-整理'!A:A,0))),"")</f>
        <v/>
      </c>
      <c r="K208" s="5" t="str">
        <f>IFERROR(IF($K$2="","",VALUE(INDEX('产品报告-整理'!E:E,MATCH(产品建议!A208,'产品报告-整理'!A:A,0)))),0)</f>
        <v/>
      </c>
      <c r="L208" s="5" t="str">
        <f>IFERROR(VALUE(HLOOKUP(L$2,'2.源数据-产品分析-全商品'!J$6:J$1000,ROW()-1,0)),"")</f>
        <v/>
      </c>
      <c r="M208" s="5" t="str">
        <f>IFERROR(VALUE(HLOOKUP(M$2,'2.源数据-产品分析-全商品'!K$6:K$1000,ROW()-1,0)),"")</f>
        <v/>
      </c>
      <c r="N208" s="5" t="str">
        <f>IFERROR(HLOOKUP(N$2,'2.源数据-产品分析-全商品'!L$6:L$1000,ROW()-1,0),"")</f>
        <v/>
      </c>
      <c r="O208" s="5" t="str">
        <f>IF($O$2='产品报告-整理'!$K$1,IFERROR(INDEX('产品报告-整理'!S:S,MATCH(产品建议!A208,'产品报告-整理'!L:L,0)),""),(IFERROR(VALUE(HLOOKUP(O$2,'2.源数据-产品分析-全商品'!M$6:M$1000,ROW()-1,0)),"")))</f>
        <v/>
      </c>
      <c r="P208" s="5" t="str">
        <f>IF($P$2='产品报告-整理'!$V$1,IFERROR(INDEX('产品报告-整理'!AD:AD,MATCH(产品建议!A208,'产品报告-整理'!W:W,0)),""),(IFERROR(VALUE(HLOOKUP(P$2,'2.源数据-产品分析-全商品'!N$6:N$1000,ROW()-1,0)),"")))</f>
        <v/>
      </c>
      <c r="Q208" s="5" t="str">
        <f>IF($Q$2='产品报告-整理'!$AG$1,IFERROR(INDEX('产品报告-整理'!AO:AO,MATCH(产品建议!A208,'产品报告-整理'!AH:AH,0)),""),(IFERROR(VALUE(HLOOKUP(Q$2,'2.源数据-产品分析-全商品'!O$6:O$1000,ROW()-1,0)),"")))</f>
        <v/>
      </c>
      <c r="R208" s="5" t="str">
        <f>IF($R$2='产品报告-整理'!$AR$1,IFERROR(INDEX('产品报告-整理'!AZ:AZ,MATCH(产品建议!A208,'产品报告-整理'!AS:AS,0)),""),(IFERROR(VALUE(HLOOKUP(R$2,'2.源数据-产品分析-全商品'!P$6:P$1000,ROW()-1,0)),"")))</f>
        <v/>
      </c>
      <c r="S208" s="5" t="str">
        <f>IF($S$2='产品报告-整理'!$BC$1,IFERROR(INDEX('产品报告-整理'!BK:BK,MATCH(产品建议!A208,'产品报告-整理'!BD:BD,0)),""),(IFERROR(VALUE(HLOOKUP(S$2,'2.源数据-产品分析-全商品'!Q$6:Q$1000,ROW()-1,0)),"")))</f>
        <v/>
      </c>
      <c r="T208" s="5" t="str">
        <f>IFERROR(HLOOKUP("产品负责人",'2.源数据-产品分析-全商品'!R$6:R$1000,ROW()-1,0),"")</f>
        <v/>
      </c>
      <c r="U208" s="5" t="str">
        <f>IFERROR(VALUE(HLOOKUP(U$2,'2.源数据-产品分析-全商品'!S$6:S$1000,ROW()-1,0)),"")</f>
        <v/>
      </c>
      <c r="V208" s="5" t="str">
        <f>IFERROR(VALUE(HLOOKUP(V$2,'2.源数据-产品分析-全商品'!T$6:T$1000,ROW()-1,0)),"")</f>
        <v/>
      </c>
      <c r="W208" s="5" t="str">
        <f>IF(OR($A$3=""),"",IF(OR($W$2="优爆品"),(IF(COUNTIF('2-2.源数据-产品分析-优品'!A:A,产品建议!A208)&gt;0,"是","")&amp;IF(COUNTIF('2-3.源数据-产品分析-爆品'!A:A,产品建议!A208)&gt;0,"是","")),IF(OR($W$2="P4P点击量"),((IFERROR(INDEX('产品报告-整理'!D:D,MATCH(产品建议!A208,'产品报告-整理'!A:A,0)),""))),((IF(COUNTIF('2-2.源数据-产品分析-优品'!A:A,产品建议!A208)&gt;0,"是",""))))))</f>
        <v/>
      </c>
      <c r="X208" s="5" t="str">
        <f>IF(OR($A$3=""),"",IF(OR($W$2="优爆品"),((IFERROR(INDEX('产品报告-整理'!D:D,MATCH(产品建议!A208,'产品报告-整理'!A:A,0)),"")&amp;" → "&amp;(IFERROR(TEXT(INDEX('产品报告-整理'!D:D,MATCH(产品建议!A208,'产品报告-整理'!A:A,0))/G208,"0%"),"")))),IF(OR($W$2="P4P点击量"),((IF($W$2="P4P点击量",IFERROR(TEXT(W208/G208,"0%"),"")))),(((IF(COUNTIF('2-3.源数据-产品分析-爆品'!A:A,产品建议!A208)&gt;0,"是","")))))))</f>
        <v/>
      </c>
      <c r="Y208" s="9" t="str">
        <f>IF(AND($Y$2="直通车总消费",'产品报告-整理'!$BN$1="推荐广告"),IFERROR(INDEX('产品报告-整理'!H:H,MATCH(产品建议!A208,'产品报告-整理'!A:A,0)),0)+IFERROR(INDEX('产品报告-整理'!BV:BV,MATCH(产品建议!A208,'产品报告-整理'!BO:BO,0)),0),IFERROR(INDEX('产品报告-整理'!H:H,MATCH(产品建议!A208,'产品报告-整理'!A:A,0)),0))</f>
        <v/>
      </c>
      <c r="Z208" s="9" t="str">
        <f t="shared" si="12"/>
        <v/>
      </c>
      <c r="AA208" s="5" t="str">
        <f t="shared" si="10"/>
        <v/>
      </c>
      <c r="AB208" s="5" t="str">
        <f t="shared" si="11"/>
        <v/>
      </c>
      <c r="AC208" s="9"/>
      <c r="AD208" s="15" t="str">
        <f>IF($AD$1="  ",IFERROR(IF(AND(Y208="未推广",L208&gt;0),"加入P4P推广 ","")&amp;IF(AND(OR(W208="是",X208="是"),Y208=0),"优爆品加推广 ","")&amp;IF(AND(C208="N",L208&gt;0),"增加橱窗绑定 ","")&amp;IF(AND(OR(Z208&gt;$Z$1*4.5,AB208&gt;$AB$1*4.5),Y208&lt;&gt;0,Y208&gt;$AB$1*2,G208&gt;($G$1/$L$1)*1),"放弃P4P推广 ","")&amp;IF(AND(AB208&gt;$AB$1*1.2,AB208&lt;$AB$1*4.5,Y208&gt;0),"优化询盘成本 ","")&amp;IF(AND(Z208&gt;$Z$1*1.2,Z208&lt;$Z$1*4.5,Y208&gt;0),"优化商机成本 ","")&amp;IF(AND(Y208&lt;&gt;0,L208&gt;0,AB208&lt;$AB$1*1.2),"加大询盘获取 ","")&amp;IF(AND(Y208&lt;&gt;0,K208&gt;0,Z208&lt;$Z$1*1.2),"加大商机获取 ","")&amp;IF(AND(L208=0,C208="Y",G208&gt;($G$1/$L$1*1.5)),"解绑橱窗绑定 ",""),"请去左表粘贴源数据"),"")</f>
        <v/>
      </c>
      <c r="AE208" s="9"/>
      <c r="AF208" s="9"/>
      <c r="AG208" s="9"/>
      <c r="AH208" s="9"/>
      <c r="AI208" s="17"/>
      <c r="AJ208" s="17"/>
      <c r="AK208" s="17"/>
    </row>
    <row r="209" spans="1:37">
      <c r="A209" s="5" t="str">
        <f>IFERROR(HLOOKUP(A$2,'2.源数据-产品分析-全商品'!A$6:A$1000,ROW()-1,0),"")</f>
        <v/>
      </c>
      <c r="B209" s="5" t="str">
        <f>IFERROR(HLOOKUP(B$2,'2.源数据-产品分析-全商品'!B$6:B$1000,ROW()-1,0),"")</f>
        <v/>
      </c>
      <c r="C209" s="5" t="str">
        <f>CLEAN(IFERROR(HLOOKUP(C$2,'2.源数据-产品分析-全商品'!C$6:C$1000,ROW()-1,0),""))</f>
        <v/>
      </c>
      <c r="D209" s="5" t="str">
        <f>IFERROR(HLOOKUP(D$2,'2.源数据-产品分析-全商品'!D$6:D$1000,ROW()-1,0),"")</f>
        <v/>
      </c>
      <c r="E209" s="5" t="str">
        <f>IFERROR(HLOOKUP(E$2,'2.源数据-产品分析-全商品'!E$6:E$1000,ROW()-1,0),"")</f>
        <v/>
      </c>
      <c r="F209" s="5" t="str">
        <f>IFERROR(VALUE(HLOOKUP(F$2,'2.源数据-产品分析-全商品'!F$6:F$1000,ROW()-1,0)),"")</f>
        <v/>
      </c>
      <c r="G209" s="5" t="str">
        <f>IFERROR(VALUE(HLOOKUP(G$2,'2.源数据-产品分析-全商品'!G$6:G$1000,ROW()-1,0)),"")</f>
        <v/>
      </c>
      <c r="H209" s="5" t="str">
        <f>IFERROR(HLOOKUP(H$2,'2.源数据-产品分析-全商品'!H$6:H$1000,ROW()-1,0),"")</f>
        <v/>
      </c>
      <c r="I209" s="5" t="str">
        <f>IFERROR(VALUE(HLOOKUP(I$2,'2.源数据-产品分析-全商品'!I$6:I$1000,ROW()-1,0)),"")</f>
        <v/>
      </c>
      <c r="J209" s="60" t="str">
        <f>IFERROR(IF($J$2="","",INDEX('产品报告-整理'!G:G,MATCH(产品建议!A209,'产品报告-整理'!A:A,0))),"")</f>
        <v/>
      </c>
      <c r="K209" s="5" t="str">
        <f>IFERROR(IF($K$2="","",VALUE(INDEX('产品报告-整理'!E:E,MATCH(产品建议!A209,'产品报告-整理'!A:A,0)))),0)</f>
        <v/>
      </c>
      <c r="L209" s="5" t="str">
        <f>IFERROR(VALUE(HLOOKUP(L$2,'2.源数据-产品分析-全商品'!J$6:J$1000,ROW()-1,0)),"")</f>
        <v/>
      </c>
      <c r="M209" s="5" t="str">
        <f>IFERROR(VALUE(HLOOKUP(M$2,'2.源数据-产品分析-全商品'!K$6:K$1000,ROW()-1,0)),"")</f>
        <v/>
      </c>
      <c r="N209" s="5" t="str">
        <f>IFERROR(HLOOKUP(N$2,'2.源数据-产品分析-全商品'!L$6:L$1000,ROW()-1,0),"")</f>
        <v/>
      </c>
      <c r="O209" s="5" t="str">
        <f>IF($O$2='产品报告-整理'!$K$1,IFERROR(INDEX('产品报告-整理'!S:S,MATCH(产品建议!A209,'产品报告-整理'!L:L,0)),""),(IFERROR(VALUE(HLOOKUP(O$2,'2.源数据-产品分析-全商品'!M$6:M$1000,ROW()-1,0)),"")))</f>
        <v/>
      </c>
      <c r="P209" s="5" t="str">
        <f>IF($P$2='产品报告-整理'!$V$1,IFERROR(INDEX('产品报告-整理'!AD:AD,MATCH(产品建议!A209,'产品报告-整理'!W:W,0)),""),(IFERROR(VALUE(HLOOKUP(P$2,'2.源数据-产品分析-全商品'!N$6:N$1000,ROW()-1,0)),"")))</f>
        <v/>
      </c>
      <c r="Q209" s="5" t="str">
        <f>IF($Q$2='产品报告-整理'!$AG$1,IFERROR(INDEX('产品报告-整理'!AO:AO,MATCH(产品建议!A209,'产品报告-整理'!AH:AH,0)),""),(IFERROR(VALUE(HLOOKUP(Q$2,'2.源数据-产品分析-全商品'!O$6:O$1000,ROW()-1,0)),"")))</f>
        <v/>
      </c>
      <c r="R209" s="5" t="str">
        <f>IF($R$2='产品报告-整理'!$AR$1,IFERROR(INDEX('产品报告-整理'!AZ:AZ,MATCH(产品建议!A209,'产品报告-整理'!AS:AS,0)),""),(IFERROR(VALUE(HLOOKUP(R$2,'2.源数据-产品分析-全商品'!P$6:P$1000,ROW()-1,0)),"")))</f>
        <v/>
      </c>
      <c r="S209" s="5" t="str">
        <f>IF($S$2='产品报告-整理'!$BC$1,IFERROR(INDEX('产品报告-整理'!BK:BK,MATCH(产品建议!A209,'产品报告-整理'!BD:BD,0)),""),(IFERROR(VALUE(HLOOKUP(S$2,'2.源数据-产品分析-全商品'!Q$6:Q$1000,ROW()-1,0)),"")))</f>
        <v/>
      </c>
      <c r="T209" s="5" t="str">
        <f>IFERROR(HLOOKUP("产品负责人",'2.源数据-产品分析-全商品'!R$6:R$1000,ROW()-1,0),"")</f>
        <v/>
      </c>
      <c r="U209" s="5" t="str">
        <f>IFERROR(VALUE(HLOOKUP(U$2,'2.源数据-产品分析-全商品'!S$6:S$1000,ROW()-1,0)),"")</f>
        <v/>
      </c>
      <c r="V209" s="5" t="str">
        <f>IFERROR(VALUE(HLOOKUP(V$2,'2.源数据-产品分析-全商品'!T$6:T$1000,ROW()-1,0)),"")</f>
        <v/>
      </c>
      <c r="W209" s="5" t="str">
        <f>IF(OR($A$3=""),"",IF(OR($W$2="优爆品"),(IF(COUNTIF('2-2.源数据-产品分析-优品'!A:A,产品建议!A209)&gt;0,"是","")&amp;IF(COUNTIF('2-3.源数据-产品分析-爆品'!A:A,产品建议!A209)&gt;0,"是","")),IF(OR($W$2="P4P点击量"),((IFERROR(INDEX('产品报告-整理'!D:D,MATCH(产品建议!A209,'产品报告-整理'!A:A,0)),""))),((IF(COUNTIF('2-2.源数据-产品分析-优品'!A:A,产品建议!A209)&gt;0,"是",""))))))</f>
        <v/>
      </c>
      <c r="X209" s="5" t="str">
        <f>IF(OR($A$3=""),"",IF(OR($W$2="优爆品"),((IFERROR(INDEX('产品报告-整理'!D:D,MATCH(产品建议!A209,'产品报告-整理'!A:A,0)),"")&amp;" → "&amp;(IFERROR(TEXT(INDEX('产品报告-整理'!D:D,MATCH(产品建议!A209,'产品报告-整理'!A:A,0))/G209,"0%"),"")))),IF(OR($W$2="P4P点击量"),((IF($W$2="P4P点击量",IFERROR(TEXT(W209/G209,"0%"),"")))),(((IF(COUNTIF('2-3.源数据-产品分析-爆品'!A:A,产品建议!A209)&gt;0,"是","")))))))</f>
        <v/>
      </c>
      <c r="Y209" s="9" t="str">
        <f>IF(AND($Y$2="直通车总消费",'产品报告-整理'!$BN$1="推荐广告"),IFERROR(INDEX('产品报告-整理'!H:H,MATCH(产品建议!A209,'产品报告-整理'!A:A,0)),0)+IFERROR(INDEX('产品报告-整理'!BV:BV,MATCH(产品建议!A209,'产品报告-整理'!BO:BO,0)),0),IFERROR(INDEX('产品报告-整理'!H:H,MATCH(产品建议!A209,'产品报告-整理'!A:A,0)),0))</f>
        <v/>
      </c>
      <c r="Z209" s="9" t="str">
        <f t="shared" si="12"/>
        <v/>
      </c>
      <c r="AA209" s="5" t="str">
        <f t="shared" si="10"/>
        <v/>
      </c>
      <c r="AB209" s="5" t="str">
        <f t="shared" si="11"/>
        <v/>
      </c>
      <c r="AC209" s="9"/>
      <c r="AD209" s="15" t="str">
        <f>IF($AD$1="  ",IFERROR(IF(AND(Y209="未推广",L209&gt;0),"加入P4P推广 ","")&amp;IF(AND(OR(W209="是",X209="是"),Y209=0),"优爆品加推广 ","")&amp;IF(AND(C209="N",L209&gt;0),"增加橱窗绑定 ","")&amp;IF(AND(OR(Z209&gt;$Z$1*4.5,AB209&gt;$AB$1*4.5),Y209&lt;&gt;0,Y209&gt;$AB$1*2,G209&gt;($G$1/$L$1)*1),"放弃P4P推广 ","")&amp;IF(AND(AB209&gt;$AB$1*1.2,AB209&lt;$AB$1*4.5,Y209&gt;0),"优化询盘成本 ","")&amp;IF(AND(Z209&gt;$Z$1*1.2,Z209&lt;$Z$1*4.5,Y209&gt;0),"优化商机成本 ","")&amp;IF(AND(Y209&lt;&gt;0,L209&gt;0,AB209&lt;$AB$1*1.2),"加大询盘获取 ","")&amp;IF(AND(Y209&lt;&gt;0,K209&gt;0,Z209&lt;$Z$1*1.2),"加大商机获取 ","")&amp;IF(AND(L209=0,C209="Y",G209&gt;($G$1/$L$1*1.5)),"解绑橱窗绑定 ",""),"请去左表粘贴源数据"),"")</f>
        <v/>
      </c>
      <c r="AE209" s="9"/>
      <c r="AF209" s="9"/>
      <c r="AG209" s="9"/>
      <c r="AH209" s="9"/>
      <c r="AI209" s="17"/>
      <c r="AJ209" s="17"/>
      <c r="AK209" s="17"/>
    </row>
    <row r="210" spans="1:37">
      <c r="A210" s="5" t="str">
        <f>IFERROR(HLOOKUP(A$2,'2.源数据-产品分析-全商品'!A$6:A$1000,ROW()-1,0),"")</f>
        <v/>
      </c>
      <c r="B210" s="5" t="str">
        <f>IFERROR(HLOOKUP(B$2,'2.源数据-产品分析-全商品'!B$6:B$1000,ROW()-1,0),"")</f>
        <v/>
      </c>
      <c r="C210" s="5" t="str">
        <f>CLEAN(IFERROR(HLOOKUP(C$2,'2.源数据-产品分析-全商品'!C$6:C$1000,ROW()-1,0),""))</f>
        <v/>
      </c>
      <c r="D210" s="5" t="str">
        <f>IFERROR(HLOOKUP(D$2,'2.源数据-产品分析-全商品'!D$6:D$1000,ROW()-1,0),"")</f>
        <v/>
      </c>
      <c r="E210" s="5" t="str">
        <f>IFERROR(HLOOKUP(E$2,'2.源数据-产品分析-全商品'!E$6:E$1000,ROW()-1,0),"")</f>
        <v/>
      </c>
      <c r="F210" s="5" t="str">
        <f>IFERROR(VALUE(HLOOKUP(F$2,'2.源数据-产品分析-全商品'!F$6:F$1000,ROW()-1,0)),"")</f>
        <v/>
      </c>
      <c r="G210" s="5" t="str">
        <f>IFERROR(VALUE(HLOOKUP(G$2,'2.源数据-产品分析-全商品'!G$6:G$1000,ROW()-1,0)),"")</f>
        <v/>
      </c>
      <c r="H210" s="5" t="str">
        <f>IFERROR(HLOOKUP(H$2,'2.源数据-产品分析-全商品'!H$6:H$1000,ROW()-1,0),"")</f>
        <v/>
      </c>
      <c r="I210" s="5" t="str">
        <f>IFERROR(VALUE(HLOOKUP(I$2,'2.源数据-产品分析-全商品'!I$6:I$1000,ROW()-1,0)),"")</f>
        <v/>
      </c>
      <c r="J210" s="60" t="str">
        <f>IFERROR(IF($J$2="","",INDEX('产品报告-整理'!G:G,MATCH(产品建议!A210,'产品报告-整理'!A:A,0))),"")</f>
        <v/>
      </c>
      <c r="K210" s="5" t="str">
        <f>IFERROR(IF($K$2="","",VALUE(INDEX('产品报告-整理'!E:E,MATCH(产品建议!A210,'产品报告-整理'!A:A,0)))),0)</f>
        <v/>
      </c>
      <c r="L210" s="5" t="str">
        <f>IFERROR(VALUE(HLOOKUP(L$2,'2.源数据-产品分析-全商品'!J$6:J$1000,ROW()-1,0)),"")</f>
        <v/>
      </c>
      <c r="M210" s="5" t="str">
        <f>IFERROR(VALUE(HLOOKUP(M$2,'2.源数据-产品分析-全商品'!K$6:K$1000,ROW()-1,0)),"")</f>
        <v/>
      </c>
      <c r="N210" s="5" t="str">
        <f>IFERROR(HLOOKUP(N$2,'2.源数据-产品分析-全商品'!L$6:L$1000,ROW()-1,0),"")</f>
        <v/>
      </c>
      <c r="O210" s="5" t="str">
        <f>IF($O$2='产品报告-整理'!$K$1,IFERROR(INDEX('产品报告-整理'!S:S,MATCH(产品建议!A210,'产品报告-整理'!L:L,0)),""),(IFERROR(VALUE(HLOOKUP(O$2,'2.源数据-产品分析-全商品'!M$6:M$1000,ROW()-1,0)),"")))</f>
        <v/>
      </c>
      <c r="P210" s="5" t="str">
        <f>IF($P$2='产品报告-整理'!$V$1,IFERROR(INDEX('产品报告-整理'!AD:AD,MATCH(产品建议!A210,'产品报告-整理'!W:W,0)),""),(IFERROR(VALUE(HLOOKUP(P$2,'2.源数据-产品分析-全商品'!N$6:N$1000,ROW()-1,0)),"")))</f>
        <v/>
      </c>
      <c r="Q210" s="5" t="str">
        <f>IF($Q$2='产品报告-整理'!$AG$1,IFERROR(INDEX('产品报告-整理'!AO:AO,MATCH(产品建议!A210,'产品报告-整理'!AH:AH,0)),""),(IFERROR(VALUE(HLOOKUP(Q$2,'2.源数据-产品分析-全商品'!O$6:O$1000,ROW()-1,0)),"")))</f>
        <v/>
      </c>
      <c r="R210" s="5" t="str">
        <f>IF($R$2='产品报告-整理'!$AR$1,IFERROR(INDEX('产品报告-整理'!AZ:AZ,MATCH(产品建议!A210,'产品报告-整理'!AS:AS,0)),""),(IFERROR(VALUE(HLOOKUP(R$2,'2.源数据-产品分析-全商品'!P$6:P$1000,ROW()-1,0)),"")))</f>
        <v/>
      </c>
      <c r="S210" s="5" t="str">
        <f>IF($S$2='产品报告-整理'!$BC$1,IFERROR(INDEX('产品报告-整理'!BK:BK,MATCH(产品建议!A210,'产品报告-整理'!BD:BD,0)),""),(IFERROR(VALUE(HLOOKUP(S$2,'2.源数据-产品分析-全商品'!Q$6:Q$1000,ROW()-1,0)),"")))</f>
        <v/>
      </c>
      <c r="T210" s="5" t="str">
        <f>IFERROR(HLOOKUP("产品负责人",'2.源数据-产品分析-全商品'!R$6:R$1000,ROW()-1,0),"")</f>
        <v/>
      </c>
      <c r="U210" s="5" t="str">
        <f>IFERROR(VALUE(HLOOKUP(U$2,'2.源数据-产品分析-全商品'!S$6:S$1000,ROW()-1,0)),"")</f>
        <v/>
      </c>
      <c r="V210" s="5" t="str">
        <f>IFERROR(VALUE(HLOOKUP(V$2,'2.源数据-产品分析-全商品'!T$6:T$1000,ROW()-1,0)),"")</f>
        <v/>
      </c>
      <c r="W210" s="5" t="str">
        <f>IF(OR($A$3=""),"",IF(OR($W$2="优爆品"),(IF(COUNTIF('2-2.源数据-产品分析-优品'!A:A,产品建议!A210)&gt;0,"是","")&amp;IF(COUNTIF('2-3.源数据-产品分析-爆品'!A:A,产品建议!A210)&gt;0,"是","")),IF(OR($W$2="P4P点击量"),((IFERROR(INDEX('产品报告-整理'!D:D,MATCH(产品建议!A210,'产品报告-整理'!A:A,0)),""))),((IF(COUNTIF('2-2.源数据-产品分析-优品'!A:A,产品建议!A210)&gt;0,"是",""))))))</f>
        <v/>
      </c>
      <c r="X210" s="5" t="str">
        <f>IF(OR($A$3=""),"",IF(OR($W$2="优爆品"),((IFERROR(INDEX('产品报告-整理'!D:D,MATCH(产品建议!A210,'产品报告-整理'!A:A,0)),"")&amp;" → "&amp;(IFERROR(TEXT(INDEX('产品报告-整理'!D:D,MATCH(产品建议!A210,'产品报告-整理'!A:A,0))/G210,"0%"),"")))),IF(OR($W$2="P4P点击量"),((IF($W$2="P4P点击量",IFERROR(TEXT(W210/G210,"0%"),"")))),(((IF(COUNTIF('2-3.源数据-产品分析-爆品'!A:A,产品建议!A210)&gt;0,"是","")))))))</f>
        <v/>
      </c>
      <c r="Y210" s="9" t="str">
        <f>IF(AND($Y$2="直通车总消费",'产品报告-整理'!$BN$1="推荐广告"),IFERROR(INDEX('产品报告-整理'!H:H,MATCH(产品建议!A210,'产品报告-整理'!A:A,0)),0)+IFERROR(INDEX('产品报告-整理'!BV:BV,MATCH(产品建议!A210,'产品报告-整理'!BO:BO,0)),0),IFERROR(INDEX('产品报告-整理'!H:H,MATCH(产品建议!A210,'产品报告-整理'!A:A,0)),0))</f>
        <v/>
      </c>
      <c r="Z210" s="9" t="str">
        <f t="shared" si="12"/>
        <v/>
      </c>
      <c r="AA210" s="5" t="str">
        <f t="shared" si="10"/>
        <v/>
      </c>
      <c r="AB210" s="5" t="str">
        <f t="shared" si="11"/>
        <v/>
      </c>
      <c r="AC210" s="9"/>
      <c r="AD210" s="15" t="str">
        <f>IF($AD$1="  ",IFERROR(IF(AND(Y210="未推广",L210&gt;0),"加入P4P推广 ","")&amp;IF(AND(OR(W210="是",X210="是"),Y210=0),"优爆品加推广 ","")&amp;IF(AND(C210="N",L210&gt;0),"增加橱窗绑定 ","")&amp;IF(AND(OR(Z210&gt;$Z$1*4.5,AB210&gt;$AB$1*4.5),Y210&lt;&gt;0,Y210&gt;$AB$1*2,G210&gt;($G$1/$L$1)*1),"放弃P4P推广 ","")&amp;IF(AND(AB210&gt;$AB$1*1.2,AB210&lt;$AB$1*4.5,Y210&gt;0),"优化询盘成本 ","")&amp;IF(AND(Z210&gt;$Z$1*1.2,Z210&lt;$Z$1*4.5,Y210&gt;0),"优化商机成本 ","")&amp;IF(AND(Y210&lt;&gt;0,L210&gt;0,AB210&lt;$AB$1*1.2),"加大询盘获取 ","")&amp;IF(AND(Y210&lt;&gt;0,K210&gt;0,Z210&lt;$Z$1*1.2),"加大商机获取 ","")&amp;IF(AND(L210=0,C210="Y",G210&gt;($G$1/$L$1*1.5)),"解绑橱窗绑定 ",""),"请去左表粘贴源数据"),"")</f>
        <v/>
      </c>
      <c r="AE210" s="9"/>
      <c r="AF210" s="9"/>
      <c r="AG210" s="9"/>
      <c r="AH210" s="9"/>
      <c r="AI210" s="17"/>
      <c r="AJ210" s="17"/>
      <c r="AK210" s="17"/>
    </row>
    <row r="211" spans="1:37">
      <c r="A211" s="5" t="str">
        <f>IFERROR(HLOOKUP(A$2,'2.源数据-产品分析-全商品'!A$6:A$1000,ROW()-1,0),"")</f>
        <v/>
      </c>
      <c r="B211" s="5" t="str">
        <f>IFERROR(HLOOKUP(B$2,'2.源数据-产品分析-全商品'!B$6:B$1000,ROW()-1,0),"")</f>
        <v/>
      </c>
      <c r="C211" s="5" t="str">
        <f>CLEAN(IFERROR(HLOOKUP(C$2,'2.源数据-产品分析-全商品'!C$6:C$1000,ROW()-1,0),""))</f>
        <v/>
      </c>
      <c r="D211" s="5" t="str">
        <f>IFERROR(HLOOKUP(D$2,'2.源数据-产品分析-全商品'!D$6:D$1000,ROW()-1,0),"")</f>
        <v/>
      </c>
      <c r="E211" s="5" t="str">
        <f>IFERROR(HLOOKUP(E$2,'2.源数据-产品分析-全商品'!E$6:E$1000,ROW()-1,0),"")</f>
        <v/>
      </c>
      <c r="F211" s="5" t="str">
        <f>IFERROR(VALUE(HLOOKUP(F$2,'2.源数据-产品分析-全商品'!F$6:F$1000,ROW()-1,0)),"")</f>
        <v/>
      </c>
      <c r="G211" s="5" t="str">
        <f>IFERROR(VALUE(HLOOKUP(G$2,'2.源数据-产品分析-全商品'!G$6:G$1000,ROW()-1,0)),"")</f>
        <v/>
      </c>
      <c r="H211" s="5" t="str">
        <f>IFERROR(HLOOKUP(H$2,'2.源数据-产品分析-全商品'!H$6:H$1000,ROW()-1,0),"")</f>
        <v/>
      </c>
      <c r="I211" s="5" t="str">
        <f>IFERROR(VALUE(HLOOKUP(I$2,'2.源数据-产品分析-全商品'!I$6:I$1000,ROW()-1,0)),"")</f>
        <v/>
      </c>
      <c r="J211" s="60" t="str">
        <f>IFERROR(IF($J$2="","",INDEX('产品报告-整理'!G:G,MATCH(产品建议!A211,'产品报告-整理'!A:A,0))),"")</f>
        <v/>
      </c>
      <c r="K211" s="5" t="str">
        <f>IFERROR(IF($K$2="","",VALUE(INDEX('产品报告-整理'!E:E,MATCH(产品建议!A211,'产品报告-整理'!A:A,0)))),0)</f>
        <v/>
      </c>
      <c r="L211" s="5" t="str">
        <f>IFERROR(VALUE(HLOOKUP(L$2,'2.源数据-产品分析-全商品'!J$6:J$1000,ROW()-1,0)),"")</f>
        <v/>
      </c>
      <c r="M211" s="5" t="str">
        <f>IFERROR(VALUE(HLOOKUP(M$2,'2.源数据-产品分析-全商品'!K$6:K$1000,ROW()-1,0)),"")</f>
        <v/>
      </c>
      <c r="N211" s="5" t="str">
        <f>IFERROR(HLOOKUP(N$2,'2.源数据-产品分析-全商品'!L$6:L$1000,ROW()-1,0),"")</f>
        <v/>
      </c>
      <c r="O211" s="5" t="str">
        <f>IF($O$2='产品报告-整理'!$K$1,IFERROR(INDEX('产品报告-整理'!S:S,MATCH(产品建议!A211,'产品报告-整理'!L:L,0)),""),(IFERROR(VALUE(HLOOKUP(O$2,'2.源数据-产品分析-全商品'!M$6:M$1000,ROW()-1,0)),"")))</f>
        <v/>
      </c>
      <c r="P211" s="5" t="str">
        <f>IF($P$2='产品报告-整理'!$V$1,IFERROR(INDEX('产品报告-整理'!AD:AD,MATCH(产品建议!A211,'产品报告-整理'!W:W,0)),""),(IFERROR(VALUE(HLOOKUP(P$2,'2.源数据-产品分析-全商品'!N$6:N$1000,ROW()-1,0)),"")))</f>
        <v/>
      </c>
      <c r="Q211" s="5" t="str">
        <f>IF($Q$2='产品报告-整理'!$AG$1,IFERROR(INDEX('产品报告-整理'!AO:AO,MATCH(产品建议!A211,'产品报告-整理'!AH:AH,0)),""),(IFERROR(VALUE(HLOOKUP(Q$2,'2.源数据-产品分析-全商品'!O$6:O$1000,ROW()-1,0)),"")))</f>
        <v/>
      </c>
      <c r="R211" s="5" t="str">
        <f>IF($R$2='产品报告-整理'!$AR$1,IFERROR(INDEX('产品报告-整理'!AZ:AZ,MATCH(产品建议!A211,'产品报告-整理'!AS:AS,0)),""),(IFERROR(VALUE(HLOOKUP(R$2,'2.源数据-产品分析-全商品'!P$6:P$1000,ROW()-1,0)),"")))</f>
        <v/>
      </c>
      <c r="S211" s="5" t="str">
        <f>IF($S$2='产品报告-整理'!$BC$1,IFERROR(INDEX('产品报告-整理'!BK:BK,MATCH(产品建议!A211,'产品报告-整理'!BD:BD,0)),""),(IFERROR(VALUE(HLOOKUP(S$2,'2.源数据-产品分析-全商品'!Q$6:Q$1000,ROW()-1,0)),"")))</f>
        <v/>
      </c>
      <c r="T211" s="5" t="str">
        <f>IFERROR(HLOOKUP("产品负责人",'2.源数据-产品分析-全商品'!R$6:R$1000,ROW()-1,0),"")</f>
        <v/>
      </c>
      <c r="U211" s="5" t="str">
        <f>IFERROR(VALUE(HLOOKUP(U$2,'2.源数据-产品分析-全商品'!S$6:S$1000,ROW()-1,0)),"")</f>
        <v/>
      </c>
      <c r="V211" s="5" t="str">
        <f>IFERROR(VALUE(HLOOKUP(V$2,'2.源数据-产品分析-全商品'!T$6:T$1000,ROW()-1,0)),"")</f>
        <v/>
      </c>
      <c r="W211" s="5" t="str">
        <f>IF(OR($A$3=""),"",IF(OR($W$2="优爆品"),(IF(COUNTIF('2-2.源数据-产品分析-优品'!A:A,产品建议!A211)&gt;0,"是","")&amp;IF(COUNTIF('2-3.源数据-产品分析-爆品'!A:A,产品建议!A211)&gt;0,"是","")),IF(OR($W$2="P4P点击量"),((IFERROR(INDEX('产品报告-整理'!D:D,MATCH(产品建议!A211,'产品报告-整理'!A:A,0)),""))),((IF(COUNTIF('2-2.源数据-产品分析-优品'!A:A,产品建议!A211)&gt;0,"是",""))))))</f>
        <v/>
      </c>
      <c r="X211" s="5" t="str">
        <f>IF(OR($A$3=""),"",IF(OR($W$2="优爆品"),((IFERROR(INDEX('产品报告-整理'!D:D,MATCH(产品建议!A211,'产品报告-整理'!A:A,0)),"")&amp;" → "&amp;(IFERROR(TEXT(INDEX('产品报告-整理'!D:D,MATCH(产品建议!A211,'产品报告-整理'!A:A,0))/G211,"0%"),"")))),IF(OR($W$2="P4P点击量"),((IF($W$2="P4P点击量",IFERROR(TEXT(W211/G211,"0%"),"")))),(((IF(COUNTIF('2-3.源数据-产品分析-爆品'!A:A,产品建议!A211)&gt;0,"是","")))))))</f>
        <v/>
      </c>
      <c r="Y211" s="9" t="str">
        <f>IF(AND($Y$2="直通车总消费",'产品报告-整理'!$BN$1="推荐广告"),IFERROR(INDEX('产品报告-整理'!H:H,MATCH(产品建议!A211,'产品报告-整理'!A:A,0)),0)+IFERROR(INDEX('产品报告-整理'!BV:BV,MATCH(产品建议!A211,'产品报告-整理'!BO:BO,0)),0),IFERROR(INDEX('产品报告-整理'!H:H,MATCH(产品建议!A211,'产品报告-整理'!A:A,0)),0))</f>
        <v/>
      </c>
      <c r="Z211" s="9" t="str">
        <f t="shared" si="12"/>
        <v/>
      </c>
      <c r="AA211" s="5" t="str">
        <f t="shared" si="10"/>
        <v/>
      </c>
      <c r="AB211" s="5" t="str">
        <f t="shared" si="11"/>
        <v/>
      </c>
      <c r="AC211" s="9"/>
      <c r="AD211" s="15" t="str">
        <f>IF($AD$1="  ",IFERROR(IF(AND(Y211="未推广",L211&gt;0),"加入P4P推广 ","")&amp;IF(AND(OR(W211="是",X211="是"),Y211=0),"优爆品加推广 ","")&amp;IF(AND(C211="N",L211&gt;0),"增加橱窗绑定 ","")&amp;IF(AND(OR(Z211&gt;$Z$1*4.5,AB211&gt;$AB$1*4.5),Y211&lt;&gt;0,Y211&gt;$AB$1*2,G211&gt;($G$1/$L$1)*1),"放弃P4P推广 ","")&amp;IF(AND(AB211&gt;$AB$1*1.2,AB211&lt;$AB$1*4.5,Y211&gt;0),"优化询盘成本 ","")&amp;IF(AND(Z211&gt;$Z$1*1.2,Z211&lt;$Z$1*4.5,Y211&gt;0),"优化商机成本 ","")&amp;IF(AND(Y211&lt;&gt;0,L211&gt;0,AB211&lt;$AB$1*1.2),"加大询盘获取 ","")&amp;IF(AND(Y211&lt;&gt;0,K211&gt;0,Z211&lt;$Z$1*1.2),"加大商机获取 ","")&amp;IF(AND(L211=0,C211="Y",G211&gt;($G$1/$L$1*1.5)),"解绑橱窗绑定 ",""),"请去左表粘贴源数据"),"")</f>
        <v/>
      </c>
      <c r="AE211" s="9"/>
      <c r="AF211" s="9"/>
      <c r="AG211" s="9"/>
      <c r="AH211" s="9"/>
      <c r="AI211" s="17"/>
      <c r="AJ211" s="17"/>
      <c r="AK211" s="17"/>
    </row>
    <row r="212" spans="1:37">
      <c r="A212" s="5" t="str">
        <f>IFERROR(HLOOKUP(A$2,'2.源数据-产品分析-全商品'!A$6:A$1000,ROW()-1,0),"")</f>
        <v/>
      </c>
      <c r="B212" s="5" t="str">
        <f>IFERROR(HLOOKUP(B$2,'2.源数据-产品分析-全商品'!B$6:B$1000,ROW()-1,0),"")</f>
        <v/>
      </c>
      <c r="C212" s="5" t="str">
        <f>CLEAN(IFERROR(HLOOKUP(C$2,'2.源数据-产品分析-全商品'!C$6:C$1000,ROW()-1,0),""))</f>
        <v/>
      </c>
      <c r="D212" s="5" t="str">
        <f>IFERROR(HLOOKUP(D$2,'2.源数据-产品分析-全商品'!D$6:D$1000,ROW()-1,0),"")</f>
        <v/>
      </c>
      <c r="E212" s="5" t="str">
        <f>IFERROR(HLOOKUP(E$2,'2.源数据-产品分析-全商品'!E$6:E$1000,ROW()-1,0),"")</f>
        <v/>
      </c>
      <c r="F212" s="5" t="str">
        <f>IFERROR(VALUE(HLOOKUP(F$2,'2.源数据-产品分析-全商品'!F$6:F$1000,ROW()-1,0)),"")</f>
        <v/>
      </c>
      <c r="G212" s="5" t="str">
        <f>IFERROR(VALUE(HLOOKUP(G$2,'2.源数据-产品分析-全商品'!G$6:G$1000,ROW()-1,0)),"")</f>
        <v/>
      </c>
      <c r="H212" s="5" t="str">
        <f>IFERROR(HLOOKUP(H$2,'2.源数据-产品分析-全商品'!H$6:H$1000,ROW()-1,0),"")</f>
        <v/>
      </c>
      <c r="I212" s="5" t="str">
        <f>IFERROR(VALUE(HLOOKUP(I$2,'2.源数据-产品分析-全商品'!I$6:I$1000,ROW()-1,0)),"")</f>
        <v/>
      </c>
      <c r="J212" s="60" t="str">
        <f>IFERROR(IF($J$2="","",INDEX('产品报告-整理'!G:G,MATCH(产品建议!A212,'产品报告-整理'!A:A,0))),"")</f>
        <v/>
      </c>
      <c r="K212" s="5" t="str">
        <f>IFERROR(IF($K$2="","",VALUE(INDEX('产品报告-整理'!E:E,MATCH(产品建议!A212,'产品报告-整理'!A:A,0)))),0)</f>
        <v/>
      </c>
      <c r="L212" s="5" t="str">
        <f>IFERROR(VALUE(HLOOKUP(L$2,'2.源数据-产品分析-全商品'!J$6:J$1000,ROW()-1,0)),"")</f>
        <v/>
      </c>
      <c r="M212" s="5" t="str">
        <f>IFERROR(VALUE(HLOOKUP(M$2,'2.源数据-产品分析-全商品'!K$6:K$1000,ROW()-1,0)),"")</f>
        <v/>
      </c>
      <c r="N212" s="5" t="str">
        <f>IFERROR(HLOOKUP(N$2,'2.源数据-产品分析-全商品'!L$6:L$1000,ROW()-1,0),"")</f>
        <v/>
      </c>
      <c r="O212" s="5" t="str">
        <f>IF($O$2='产品报告-整理'!$K$1,IFERROR(INDEX('产品报告-整理'!S:S,MATCH(产品建议!A212,'产品报告-整理'!L:L,0)),""),(IFERROR(VALUE(HLOOKUP(O$2,'2.源数据-产品分析-全商品'!M$6:M$1000,ROW()-1,0)),"")))</f>
        <v/>
      </c>
      <c r="P212" s="5" t="str">
        <f>IF($P$2='产品报告-整理'!$V$1,IFERROR(INDEX('产品报告-整理'!AD:AD,MATCH(产品建议!A212,'产品报告-整理'!W:W,0)),""),(IFERROR(VALUE(HLOOKUP(P$2,'2.源数据-产品分析-全商品'!N$6:N$1000,ROW()-1,0)),"")))</f>
        <v/>
      </c>
      <c r="Q212" s="5" t="str">
        <f>IF($Q$2='产品报告-整理'!$AG$1,IFERROR(INDEX('产品报告-整理'!AO:AO,MATCH(产品建议!A212,'产品报告-整理'!AH:AH,0)),""),(IFERROR(VALUE(HLOOKUP(Q$2,'2.源数据-产品分析-全商品'!O$6:O$1000,ROW()-1,0)),"")))</f>
        <v/>
      </c>
      <c r="R212" s="5" t="str">
        <f>IF($R$2='产品报告-整理'!$AR$1,IFERROR(INDEX('产品报告-整理'!AZ:AZ,MATCH(产品建议!A212,'产品报告-整理'!AS:AS,0)),""),(IFERROR(VALUE(HLOOKUP(R$2,'2.源数据-产品分析-全商品'!P$6:P$1000,ROW()-1,0)),"")))</f>
        <v/>
      </c>
      <c r="S212" s="5" t="str">
        <f>IF($S$2='产品报告-整理'!$BC$1,IFERROR(INDEX('产品报告-整理'!BK:BK,MATCH(产品建议!A212,'产品报告-整理'!BD:BD,0)),""),(IFERROR(VALUE(HLOOKUP(S$2,'2.源数据-产品分析-全商品'!Q$6:Q$1000,ROW()-1,0)),"")))</f>
        <v/>
      </c>
      <c r="T212" s="5" t="str">
        <f>IFERROR(HLOOKUP("产品负责人",'2.源数据-产品分析-全商品'!R$6:R$1000,ROW()-1,0),"")</f>
        <v/>
      </c>
      <c r="U212" s="5" t="str">
        <f>IFERROR(VALUE(HLOOKUP(U$2,'2.源数据-产品分析-全商品'!S$6:S$1000,ROW()-1,0)),"")</f>
        <v/>
      </c>
      <c r="V212" s="5" t="str">
        <f>IFERROR(VALUE(HLOOKUP(V$2,'2.源数据-产品分析-全商品'!T$6:T$1000,ROW()-1,0)),"")</f>
        <v/>
      </c>
      <c r="W212" s="5" t="str">
        <f>IF(OR($A$3=""),"",IF(OR($W$2="优爆品"),(IF(COUNTIF('2-2.源数据-产品分析-优品'!A:A,产品建议!A212)&gt;0,"是","")&amp;IF(COUNTIF('2-3.源数据-产品分析-爆品'!A:A,产品建议!A212)&gt;0,"是","")),IF(OR($W$2="P4P点击量"),((IFERROR(INDEX('产品报告-整理'!D:D,MATCH(产品建议!A212,'产品报告-整理'!A:A,0)),""))),((IF(COUNTIF('2-2.源数据-产品分析-优品'!A:A,产品建议!A212)&gt;0,"是",""))))))</f>
        <v/>
      </c>
      <c r="X212" s="5" t="str">
        <f>IF(OR($A$3=""),"",IF(OR($W$2="优爆品"),((IFERROR(INDEX('产品报告-整理'!D:D,MATCH(产品建议!A212,'产品报告-整理'!A:A,0)),"")&amp;" → "&amp;(IFERROR(TEXT(INDEX('产品报告-整理'!D:D,MATCH(产品建议!A212,'产品报告-整理'!A:A,0))/G212,"0%"),"")))),IF(OR($W$2="P4P点击量"),((IF($W$2="P4P点击量",IFERROR(TEXT(W212/G212,"0%"),"")))),(((IF(COUNTIF('2-3.源数据-产品分析-爆品'!A:A,产品建议!A212)&gt;0,"是","")))))))</f>
        <v/>
      </c>
      <c r="Y212" s="9" t="str">
        <f>IF(AND($Y$2="直通车总消费",'产品报告-整理'!$BN$1="推荐广告"),IFERROR(INDEX('产品报告-整理'!H:H,MATCH(产品建议!A212,'产品报告-整理'!A:A,0)),0)+IFERROR(INDEX('产品报告-整理'!BV:BV,MATCH(产品建议!A212,'产品报告-整理'!BO:BO,0)),0),IFERROR(INDEX('产品报告-整理'!H:H,MATCH(产品建议!A212,'产品报告-整理'!A:A,0)),0))</f>
        <v/>
      </c>
      <c r="Z212" s="9" t="str">
        <f t="shared" si="12"/>
        <v/>
      </c>
      <c r="AA212" s="5" t="str">
        <f t="shared" si="10"/>
        <v/>
      </c>
      <c r="AB212" s="5" t="str">
        <f t="shared" si="11"/>
        <v/>
      </c>
      <c r="AC212" s="9"/>
      <c r="AD212" s="15" t="str">
        <f>IF($AD$1="  ",IFERROR(IF(AND(Y212="未推广",L212&gt;0),"加入P4P推广 ","")&amp;IF(AND(OR(W212="是",X212="是"),Y212=0),"优爆品加推广 ","")&amp;IF(AND(C212="N",L212&gt;0),"增加橱窗绑定 ","")&amp;IF(AND(OR(Z212&gt;$Z$1*4.5,AB212&gt;$AB$1*4.5),Y212&lt;&gt;0,Y212&gt;$AB$1*2,G212&gt;($G$1/$L$1)*1),"放弃P4P推广 ","")&amp;IF(AND(AB212&gt;$AB$1*1.2,AB212&lt;$AB$1*4.5,Y212&gt;0),"优化询盘成本 ","")&amp;IF(AND(Z212&gt;$Z$1*1.2,Z212&lt;$Z$1*4.5,Y212&gt;0),"优化商机成本 ","")&amp;IF(AND(Y212&lt;&gt;0,L212&gt;0,AB212&lt;$AB$1*1.2),"加大询盘获取 ","")&amp;IF(AND(Y212&lt;&gt;0,K212&gt;0,Z212&lt;$Z$1*1.2),"加大商机获取 ","")&amp;IF(AND(L212=0,C212="Y",G212&gt;($G$1/$L$1*1.5)),"解绑橱窗绑定 ",""),"请去左表粘贴源数据"),"")</f>
        <v/>
      </c>
      <c r="AE212" s="9"/>
      <c r="AF212" s="9"/>
      <c r="AG212" s="9"/>
      <c r="AH212" s="9"/>
      <c r="AI212" s="17"/>
      <c r="AJ212" s="17"/>
      <c r="AK212" s="17"/>
    </row>
    <row r="213" spans="1:37">
      <c r="A213" s="5" t="str">
        <f>IFERROR(HLOOKUP(A$2,'2.源数据-产品分析-全商品'!A$6:A$1000,ROW()-1,0),"")</f>
        <v/>
      </c>
      <c r="B213" s="5" t="str">
        <f>IFERROR(HLOOKUP(B$2,'2.源数据-产品分析-全商品'!B$6:B$1000,ROW()-1,0),"")</f>
        <v/>
      </c>
      <c r="C213" s="5" t="str">
        <f>CLEAN(IFERROR(HLOOKUP(C$2,'2.源数据-产品分析-全商品'!C$6:C$1000,ROW()-1,0),""))</f>
        <v/>
      </c>
      <c r="D213" s="5" t="str">
        <f>IFERROR(HLOOKUP(D$2,'2.源数据-产品分析-全商品'!D$6:D$1000,ROW()-1,0),"")</f>
        <v/>
      </c>
      <c r="E213" s="5" t="str">
        <f>IFERROR(HLOOKUP(E$2,'2.源数据-产品分析-全商品'!E$6:E$1000,ROW()-1,0),"")</f>
        <v/>
      </c>
      <c r="F213" s="5" t="str">
        <f>IFERROR(VALUE(HLOOKUP(F$2,'2.源数据-产品分析-全商品'!F$6:F$1000,ROW()-1,0)),"")</f>
        <v/>
      </c>
      <c r="G213" s="5" t="str">
        <f>IFERROR(VALUE(HLOOKUP(G$2,'2.源数据-产品分析-全商品'!G$6:G$1000,ROW()-1,0)),"")</f>
        <v/>
      </c>
      <c r="H213" s="5" t="str">
        <f>IFERROR(HLOOKUP(H$2,'2.源数据-产品分析-全商品'!H$6:H$1000,ROW()-1,0),"")</f>
        <v/>
      </c>
      <c r="I213" s="5" t="str">
        <f>IFERROR(VALUE(HLOOKUP(I$2,'2.源数据-产品分析-全商品'!I$6:I$1000,ROW()-1,0)),"")</f>
        <v/>
      </c>
      <c r="J213" s="60" t="str">
        <f>IFERROR(IF($J$2="","",INDEX('产品报告-整理'!G:G,MATCH(产品建议!A213,'产品报告-整理'!A:A,0))),"")</f>
        <v/>
      </c>
      <c r="K213" s="5" t="str">
        <f>IFERROR(IF($K$2="","",VALUE(INDEX('产品报告-整理'!E:E,MATCH(产品建议!A213,'产品报告-整理'!A:A,0)))),0)</f>
        <v/>
      </c>
      <c r="L213" s="5" t="str">
        <f>IFERROR(VALUE(HLOOKUP(L$2,'2.源数据-产品分析-全商品'!J$6:J$1000,ROW()-1,0)),"")</f>
        <v/>
      </c>
      <c r="M213" s="5" t="str">
        <f>IFERROR(VALUE(HLOOKUP(M$2,'2.源数据-产品分析-全商品'!K$6:K$1000,ROW()-1,0)),"")</f>
        <v/>
      </c>
      <c r="N213" s="5" t="str">
        <f>IFERROR(HLOOKUP(N$2,'2.源数据-产品分析-全商品'!L$6:L$1000,ROW()-1,0),"")</f>
        <v/>
      </c>
      <c r="O213" s="5" t="str">
        <f>IF($O$2='产品报告-整理'!$K$1,IFERROR(INDEX('产品报告-整理'!S:S,MATCH(产品建议!A213,'产品报告-整理'!L:L,0)),""),(IFERROR(VALUE(HLOOKUP(O$2,'2.源数据-产品分析-全商品'!M$6:M$1000,ROW()-1,0)),"")))</f>
        <v/>
      </c>
      <c r="P213" s="5" t="str">
        <f>IF($P$2='产品报告-整理'!$V$1,IFERROR(INDEX('产品报告-整理'!AD:AD,MATCH(产品建议!A213,'产品报告-整理'!W:W,0)),""),(IFERROR(VALUE(HLOOKUP(P$2,'2.源数据-产品分析-全商品'!N$6:N$1000,ROW()-1,0)),"")))</f>
        <v/>
      </c>
      <c r="Q213" s="5" t="str">
        <f>IF($Q$2='产品报告-整理'!$AG$1,IFERROR(INDEX('产品报告-整理'!AO:AO,MATCH(产品建议!A213,'产品报告-整理'!AH:AH,0)),""),(IFERROR(VALUE(HLOOKUP(Q$2,'2.源数据-产品分析-全商品'!O$6:O$1000,ROW()-1,0)),"")))</f>
        <v/>
      </c>
      <c r="R213" s="5" t="str">
        <f>IF($R$2='产品报告-整理'!$AR$1,IFERROR(INDEX('产品报告-整理'!AZ:AZ,MATCH(产品建议!A213,'产品报告-整理'!AS:AS,0)),""),(IFERROR(VALUE(HLOOKUP(R$2,'2.源数据-产品分析-全商品'!P$6:P$1000,ROW()-1,0)),"")))</f>
        <v/>
      </c>
      <c r="S213" s="5" t="str">
        <f>IF($S$2='产品报告-整理'!$BC$1,IFERROR(INDEX('产品报告-整理'!BK:BK,MATCH(产品建议!A213,'产品报告-整理'!BD:BD,0)),""),(IFERROR(VALUE(HLOOKUP(S$2,'2.源数据-产品分析-全商品'!Q$6:Q$1000,ROW()-1,0)),"")))</f>
        <v/>
      </c>
      <c r="T213" s="5" t="str">
        <f>IFERROR(HLOOKUP("产品负责人",'2.源数据-产品分析-全商品'!R$6:R$1000,ROW()-1,0),"")</f>
        <v/>
      </c>
      <c r="U213" s="5" t="str">
        <f>IFERROR(VALUE(HLOOKUP(U$2,'2.源数据-产品分析-全商品'!S$6:S$1000,ROW()-1,0)),"")</f>
        <v/>
      </c>
      <c r="V213" s="5" t="str">
        <f>IFERROR(VALUE(HLOOKUP(V$2,'2.源数据-产品分析-全商品'!T$6:T$1000,ROW()-1,0)),"")</f>
        <v/>
      </c>
      <c r="W213" s="5" t="str">
        <f>IF(OR($A$3=""),"",IF(OR($W$2="优爆品"),(IF(COUNTIF('2-2.源数据-产品分析-优品'!A:A,产品建议!A213)&gt;0,"是","")&amp;IF(COUNTIF('2-3.源数据-产品分析-爆品'!A:A,产品建议!A213)&gt;0,"是","")),IF(OR($W$2="P4P点击量"),((IFERROR(INDEX('产品报告-整理'!D:D,MATCH(产品建议!A213,'产品报告-整理'!A:A,0)),""))),((IF(COUNTIF('2-2.源数据-产品分析-优品'!A:A,产品建议!A213)&gt;0,"是",""))))))</f>
        <v/>
      </c>
      <c r="X213" s="5" t="str">
        <f>IF(OR($A$3=""),"",IF(OR($W$2="优爆品"),((IFERROR(INDEX('产品报告-整理'!D:D,MATCH(产品建议!A213,'产品报告-整理'!A:A,0)),"")&amp;" → "&amp;(IFERROR(TEXT(INDEX('产品报告-整理'!D:D,MATCH(产品建议!A213,'产品报告-整理'!A:A,0))/G213,"0%"),"")))),IF(OR($W$2="P4P点击量"),((IF($W$2="P4P点击量",IFERROR(TEXT(W213/G213,"0%"),"")))),(((IF(COUNTIF('2-3.源数据-产品分析-爆品'!A:A,产品建议!A213)&gt;0,"是","")))))))</f>
        <v/>
      </c>
      <c r="Y213" s="9" t="str">
        <f>IF(AND($Y$2="直通车总消费",'产品报告-整理'!$BN$1="推荐广告"),IFERROR(INDEX('产品报告-整理'!H:H,MATCH(产品建议!A213,'产品报告-整理'!A:A,0)),0)+IFERROR(INDEX('产品报告-整理'!BV:BV,MATCH(产品建议!A213,'产品报告-整理'!BO:BO,0)),0),IFERROR(INDEX('产品报告-整理'!H:H,MATCH(产品建议!A213,'产品报告-整理'!A:A,0)),0))</f>
        <v/>
      </c>
      <c r="Z213" s="9" t="str">
        <f t="shared" si="12"/>
        <v/>
      </c>
      <c r="AA213" s="5" t="str">
        <f t="shared" si="10"/>
        <v/>
      </c>
      <c r="AB213" s="5" t="str">
        <f t="shared" si="11"/>
        <v/>
      </c>
      <c r="AC213" s="9"/>
      <c r="AD213" s="15" t="str">
        <f>IF($AD$1="  ",IFERROR(IF(AND(Y213="未推广",L213&gt;0),"加入P4P推广 ","")&amp;IF(AND(OR(W213="是",X213="是"),Y213=0),"优爆品加推广 ","")&amp;IF(AND(C213="N",L213&gt;0),"增加橱窗绑定 ","")&amp;IF(AND(OR(Z213&gt;$Z$1*4.5,AB213&gt;$AB$1*4.5),Y213&lt;&gt;0,Y213&gt;$AB$1*2,G213&gt;($G$1/$L$1)*1),"放弃P4P推广 ","")&amp;IF(AND(AB213&gt;$AB$1*1.2,AB213&lt;$AB$1*4.5,Y213&gt;0),"优化询盘成本 ","")&amp;IF(AND(Z213&gt;$Z$1*1.2,Z213&lt;$Z$1*4.5,Y213&gt;0),"优化商机成本 ","")&amp;IF(AND(Y213&lt;&gt;0,L213&gt;0,AB213&lt;$AB$1*1.2),"加大询盘获取 ","")&amp;IF(AND(Y213&lt;&gt;0,K213&gt;0,Z213&lt;$Z$1*1.2),"加大商机获取 ","")&amp;IF(AND(L213=0,C213="Y",G213&gt;($G$1/$L$1*1.5)),"解绑橱窗绑定 ",""),"请去左表粘贴源数据"),"")</f>
        <v/>
      </c>
      <c r="AE213" s="9"/>
      <c r="AF213" s="9"/>
      <c r="AG213" s="9"/>
      <c r="AH213" s="9"/>
      <c r="AI213" s="17"/>
      <c r="AJ213" s="17"/>
      <c r="AK213" s="17"/>
    </row>
    <row r="214" spans="1:37">
      <c r="A214" s="5" t="str">
        <f>IFERROR(HLOOKUP(A$2,'2.源数据-产品分析-全商品'!A$6:A$1000,ROW()-1,0),"")</f>
        <v/>
      </c>
      <c r="B214" s="5" t="str">
        <f>IFERROR(HLOOKUP(B$2,'2.源数据-产品分析-全商品'!B$6:B$1000,ROW()-1,0),"")</f>
        <v/>
      </c>
      <c r="C214" s="5" t="str">
        <f>CLEAN(IFERROR(HLOOKUP(C$2,'2.源数据-产品分析-全商品'!C$6:C$1000,ROW()-1,0),""))</f>
        <v/>
      </c>
      <c r="D214" s="5" t="str">
        <f>IFERROR(HLOOKUP(D$2,'2.源数据-产品分析-全商品'!D$6:D$1000,ROW()-1,0),"")</f>
        <v/>
      </c>
      <c r="E214" s="5" t="str">
        <f>IFERROR(HLOOKUP(E$2,'2.源数据-产品分析-全商品'!E$6:E$1000,ROW()-1,0),"")</f>
        <v/>
      </c>
      <c r="F214" s="5" t="str">
        <f>IFERROR(VALUE(HLOOKUP(F$2,'2.源数据-产品分析-全商品'!F$6:F$1000,ROW()-1,0)),"")</f>
        <v/>
      </c>
      <c r="G214" s="5" t="str">
        <f>IFERROR(VALUE(HLOOKUP(G$2,'2.源数据-产品分析-全商品'!G$6:G$1000,ROW()-1,0)),"")</f>
        <v/>
      </c>
      <c r="H214" s="5" t="str">
        <f>IFERROR(HLOOKUP(H$2,'2.源数据-产品分析-全商品'!H$6:H$1000,ROW()-1,0),"")</f>
        <v/>
      </c>
      <c r="I214" s="5" t="str">
        <f>IFERROR(VALUE(HLOOKUP(I$2,'2.源数据-产品分析-全商品'!I$6:I$1000,ROW()-1,0)),"")</f>
        <v/>
      </c>
      <c r="J214" s="60" t="str">
        <f>IFERROR(IF($J$2="","",INDEX('产品报告-整理'!G:G,MATCH(产品建议!A214,'产品报告-整理'!A:A,0))),"")</f>
        <v/>
      </c>
      <c r="K214" s="5" t="str">
        <f>IFERROR(IF($K$2="","",VALUE(INDEX('产品报告-整理'!E:E,MATCH(产品建议!A214,'产品报告-整理'!A:A,0)))),0)</f>
        <v/>
      </c>
      <c r="L214" s="5" t="str">
        <f>IFERROR(VALUE(HLOOKUP(L$2,'2.源数据-产品分析-全商品'!J$6:J$1000,ROW()-1,0)),"")</f>
        <v/>
      </c>
      <c r="M214" s="5" t="str">
        <f>IFERROR(VALUE(HLOOKUP(M$2,'2.源数据-产品分析-全商品'!K$6:K$1000,ROW()-1,0)),"")</f>
        <v/>
      </c>
      <c r="N214" s="5" t="str">
        <f>IFERROR(HLOOKUP(N$2,'2.源数据-产品分析-全商品'!L$6:L$1000,ROW()-1,0),"")</f>
        <v/>
      </c>
      <c r="O214" s="5" t="str">
        <f>IF($O$2='产品报告-整理'!$K$1,IFERROR(INDEX('产品报告-整理'!S:S,MATCH(产品建议!A214,'产品报告-整理'!L:L,0)),""),(IFERROR(VALUE(HLOOKUP(O$2,'2.源数据-产品分析-全商品'!M$6:M$1000,ROW()-1,0)),"")))</f>
        <v/>
      </c>
      <c r="P214" s="5" t="str">
        <f>IF($P$2='产品报告-整理'!$V$1,IFERROR(INDEX('产品报告-整理'!AD:AD,MATCH(产品建议!A214,'产品报告-整理'!W:W,0)),""),(IFERROR(VALUE(HLOOKUP(P$2,'2.源数据-产品分析-全商品'!N$6:N$1000,ROW()-1,0)),"")))</f>
        <v/>
      </c>
      <c r="Q214" s="5" t="str">
        <f>IF($Q$2='产品报告-整理'!$AG$1,IFERROR(INDEX('产品报告-整理'!AO:AO,MATCH(产品建议!A214,'产品报告-整理'!AH:AH,0)),""),(IFERROR(VALUE(HLOOKUP(Q$2,'2.源数据-产品分析-全商品'!O$6:O$1000,ROW()-1,0)),"")))</f>
        <v/>
      </c>
      <c r="R214" s="5" t="str">
        <f>IF($R$2='产品报告-整理'!$AR$1,IFERROR(INDEX('产品报告-整理'!AZ:AZ,MATCH(产品建议!A214,'产品报告-整理'!AS:AS,0)),""),(IFERROR(VALUE(HLOOKUP(R$2,'2.源数据-产品分析-全商品'!P$6:P$1000,ROW()-1,0)),"")))</f>
        <v/>
      </c>
      <c r="S214" s="5" t="str">
        <f>IF($S$2='产品报告-整理'!$BC$1,IFERROR(INDEX('产品报告-整理'!BK:BK,MATCH(产品建议!A214,'产品报告-整理'!BD:BD,0)),""),(IFERROR(VALUE(HLOOKUP(S$2,'2.源数据-产品分析-全商品'!Q$6:Q$1000,ROW()-1,0)),"")))</f>
        <v/>
      </c>
      <c r="T214" s="5" t="str">
        <f>IFERROR(HLOOKUP("产品负责人",'2.源数据-产品分析-全商品'!R$6:R$1000,ROW()-1,0),"")</f>
        <v/>
      </c>
      <c r="U214" s="5" t="str">
        <f>IFERROR(VALUE(HLOOKUP(U$2,'2.源数据-产品分析-全商品'!S$6:S$1000,ROW()-1,0)),"")</f>
        <v/>
      </c>
      <c r="V214" s="5" t="str">
        <f>IFERROR(VALUE(HLOOKUP(V$2,'2.源数据-产品分析-全商品'!T$6:T$1000,ROW()-1,0)),"")</f>
        <v/>
      </c>
      <c r="W214" s="5" t="str">
        <f>IF(OR($A$3=""),"",IF(OR($W$2="优爆品"),(IF(COUNTIF('2-2.源数据-产品分析-优品'!A:A,产品建议!A214)&gt;0,"是","")&amp;IF(COUNTIF('2-3.源数据-产品分析-爆品'!A:A,产品建议!A214)&gt;0,"是","")),IF(OR($W$2="P4P点击量"),((IFERROR(INDEX('产品报告-整理'!D:D,MATCH(产品建议!A214,'产品报告-整理'!A:A,0)),""))),((IF(COUNTIF('2-2.源数据-产品分析-优品'!A:A,产品建议!A214)&gt;0,"是",""))))))</f>
        <v/>
      </c>
      <c r="X214" s="5" t="str">
        <f>IF(OR($A$3=""),"",IF(OR($W$2="优爆品"),((IFERROR(INDEX('产品报告-整理'!D:D,MATCH(产品建议!A214,'产品报告-整理'!A:A,0)),"")&amp;" → "&amp;(IFERROR(TEXT(INDEX('产品报告-整理'!D:D,MATCH(产品建议!A214,'产品报告-整理'!A:A,0))/G214,"0%"),"")))),IF(OR($W$2="P4P点击量"),((IF($W$2="P4P点击量",IFERROR(TEXT(W214/G214,"0%"),"")))),(((IF(COUNTIF('2-3.源数据-产品分析-爆品'!A:A,产品建议!A214)&gt;0,"是","")))))))</f>
        <v/>
      </c>
      <c r="Y214" s="9" t="str">
        <f>IF(AND($Y$2="直通车总消费",'产品报告-整理'!$BN$1="推荐广告"),IFERROR(INDEX('产品报告-整理'!H:H,MATCH(产品建议!A214,'产品报告-整理'!A:A,0)),0)+IFERROR(INDEX('产品报告-整理'!BV:BV,MATCH(产品建议!A214,'产品报告-整理'!BO:BO,0)),0),IFERROR(INDEX('产品报告-整理'!H:H,MATCH(产品建议!A214,'产品报告-整理'!A:A,0)),0))</f>
        <v/>
      </c>
      <c r="Z214" s="9" t="str">
        <f t="shared" si="12"/>
        <v/>
      </c>
      <c r="AA214" s="5" t="str">
        <f t="shared" si="10"/>
        <v/>
      </c>
      <c r="AB214" s="5" t="str">
        <f t="shared" si="11"/>
        <v/>
      </c>
      <c r="AC214" s="9"/>
      <c r="AD214" s="15" t="str">
        <f>IF($AD$1="  ",IFERROR(IF(AND(Y214="未推广",L214&gt;0),"加入P4P推广 ","")&amp;IF(AND(OR(W214="是",X214="是"),Y214=0),"优爆品加推广 ","")&amp;IF(AND(C214="N",L214&gt;0),"增加橱窗绑定 ","")&amp;IF(AND(OR(Z214&gt;$Z$1*4.5,AB214&gt;$AB$1*4.5),Y214&lt;&gt;0,Y214&gt;$AB$1*2,G214&gt;($G$1/$L$1)*1),"放弃P4P推广 ","")&amp;IF(AND(AB214&gt;$AB$1*1.2,AB214&lt;$AB$1*4.5,Y214&gt;0),"优化询盘成本 ","")&amp;IF(AND(Z214&gt;$Z$1*1.2,Z214&lt;$Z$1*4.5,Y214&gt;0),"优化商机成本 ","")&amp;IF(AND(Y214&lt;&gt;0,L214&gt;0,AB214&lt;$AB$1*1.2),"加大询盘获取 ","")&amp;IF(AND(Y214&lt;&gt;0,K214&gt;0,Z214&lt;$Z$1*1.2),"加大商机获取 ","")&amp;IF(AND(L214=0,C214="Y",G214&gt;($G$1/$L$1*1.5)),"解绑橱窗绑定 ",""),"请去左表粘贴源数据"),"")</f>
        <v/>
      </c>
      <c r="AE214" s="9"/>
      <c r="AF214" s="9"/>
      <c r="AG214" s="9"/>
      <c r="AH214" s="9"/>
      <c r="AI214" s="17"/>
      <c r="AJ214" s="17"/>
      <c r="AK214" s="17"/>
    </row>
    <row r="215" spans="1:37">
      <c r="A215" s="5" t="str">
        <f>IFERROR(HLOOKUP(A$2,'2.源数据-产品分析-全商品'!A$6:A$1000,ROW()-1,0),"")</f>
        <v/>
      </c>
      <c r="B215" s="5" t="str">
        <f>IFERROR(HLOOKUP(B$2,'2.源数据-产品分析-全商品'!B$6:B$1000,ROW()-1,0),"")</f>
        <v/>
      </c>
      <c r="C215" s="5" t="str">
        <f>CLEAN(IFERROR(HLOOKUP(C$2,'2.源数据-产品分析-全商品'!C$6:C$1000,ROW()-1,0),""))</f>
        <v/>
      </c>
      <c r="D215" s="5" t="str">
        <f>IFERROR(HLOOKUP(D$2,'2.源数据-产品分析-全商品'!D$6:D$1000,ROW()-1,0),"")</f>
        <v/>
      </c>
      <c r="E215" s="5" t="str">
        <f>IFERROR(HLOOKUP(E$2,'2.源数据-产品分析-全商品'!E$6:E$1000,ROW()-1,0),"")</f>
        <v/>
      </c>
      <c r="F215" s="5" t="str">
        <f>IFERROR(VALUE(HLOOKUP(F$2,'2.源数据-产品分析-全商品'!F$6:F$1000,ROW()-1,0)),"")</f>
        <v/>
      </c>
      <c r="G215" s="5" t="str">
        <f>IFERROR(VALUE(HLOOKUP(G$2,'2.源数据-产品分析-全商品'!G$6:G$1000,ROW()-1,0)),"")</f>
        <v/>
      </c>
      <c r="H215" s="5" t="str">
        <f>IFERROR(HLOOKUP(H$2,'2.源数据-产品分析-全商品'!H$6:H$1000,ROW()-1,0),"")</f>
        <v/>
      </c>
      <c r="I215" s="5" t="str">
        <f>IFERROR(VALUE(HLOOKUP(I$2,'2.源数据-产品分析-全商品'!I$6:I$1000,ROW()-1,0)),"")</f>
        <v/>
      </c>
      <c r="J215" s="60" t="str">
        <f>IFERROR(IF($J$2="","",INDEX('产品报告-整理'!G:G,MATCH(产品建议!A215,'产品报告-整理'!A:A,0))),"")</f>
        <v/>
      </c>
      <c r="K215" s="5" t="str">
        <f>IFERROR(IF($K$2="","",VALUE(INDEX('产品报告-整理'!E:E,MATCH(产品建议!A215,'产品报告-整理'!A:A,0)))),0)</f>
        <v/>
      </c>
      <c r="L215" s="5" t="str">
        <f>IFERROR(VALUE(HLOOKUP(L$2,'2.源数据-产品分析-全商品'!J$6:J$1000,ROW()-1,0)),"")</f>
        <v/>
      </c>
      <c r="M215" s="5" t="str">
        <f>IFERROR(VALUE(HLOOKUP(M$2,'2.源数据-产品分析-全商品'!K$6:K$1000,ROW()-1,0)),"")</f>
        <v/>
      </c>
      <c r="N215" s="5" t="str">
        <f>IFERROR(HLOOKUP(N$2,'2.源数据-产品分析-全商品'!L$6:L$1000,ROW()-1,0),"")</f>
        <v/>
      </c>
      <c r="O215" s="5" t="str">
        <f>IF($O$2='产品报告-整理'!$K$1,IFERROR(INDEX('产品报告-整理'!S:S,MATCH(产品建议!A215,'产品报告-整理'!L:L,0)),""),(IFERROR(VALUE(HLOOKUP(O$2,'2.源数据-产品分析-全商品'!M$6:M$1000,ROW()-1,0)),"")))</f>
        <v/>
      </c>
      <c r="P215" s="5" t="str">
        <f>IF($P$2='产品报告-整理'!$V$1,IFERROR(INDEX('产品报告-整理'!AD:AD,MATCH(产品建议!A215,'产品报告-整理'!W:W,0)),""),(IFERROR(VALUE(HLOOKUP(P$2,'2.源数据-产品分析-全商品'!N$6:N$1000,ROW()-1,0)),"")))</f>
        <v/>
      </c>
      <c r="Q215" s="5" t="str">
        <f>IF($Q$2='产品报告-整理'!$AG$1,IFERROR(INDEX('产品报告-整理'!AO:AO,MATCH(产品建议!A215,'产品报告-整理'!AH:AH,0)),""),(IFERROR(VALUE(HLOOKUP(Q$2,'2.源数据-产品分析-全商品'!O$6:O$1000,ROW()-1,0)),"")))</f>
        <v/>
      </c>
      <c r="R215" s="5" t="str">
        <f>IF($R$2='产品报告-整理'!$AR$1,IFERROR(INDEX('产品报告-整理'!AZ:AZ,MATCH(产品建议!A215,'产品报告-整理'!AS:AS,0)),""),(IFERROR(VALUE(HLOOKUP(R$2,'2.源数据-产品分析-全商品'!P$6:P$1000,ROW()-1,0)),"")))</f>
        <v/>
      </c>
      <c r="S215" s="5" t="str">
        <f>IF($S$2='产品报告-整理'!$BC$1,IFERROR(INDEX('产品报告-整理'!BK:BK,MATCH(产品建议!A215,'产品报告-整理'!BD:BD,0)),""),(IFERROR(VALUE(HLOOKUP(S$2,'2.源数据-产品分析-全商品'!Q$6:Q$1000,ROW()-1,0)),"")))</f>
        <v/>
      </c>
      <c r="T215" s="5" t="str">
        <f>IFERROR(HLOOKUP("产品负责人",'2.源数据-产品分析-全商品'!R$6:R$1000,ROW()-1,0),"")</f>
        <v/>
      </c>
      <c r="U215" s="5" t="str">
        <f>IFERROR(VALUE(HLOOKUP(U$2,'2.源数据-产品分析-全商品'!S$6:S$1000,ROW()-1,0)),"")</f>
        <v/>
      </c>
      <c r="V215" s="5" t="str">
        <f>IFERROR(VALUE(HLOOKUP(V$2,'2.源数据-产品分析-全商品'!T$6:T$1000,ROW()-1,0)),"")</f>
        <v/>
      </c>
      <c r="W215" s="5" t="str">
        <f>IF(OR($A$3=""),"",IF(OR($W$2="优爆品"),(IF(COUNTIF('2-2.源数据-产品分析-优品'!A:A,产品建议!A215)&gt;0,"是","")&amp;IF(COUNTIF('2-3.源数据-产品分析-爆品'!A:A,产品建议!A215)&gt;0,"是","")),IF(OR($W$2="P4P点击量"),((IFERROR(INDEX('产品报告-整理'!D:D,MATCH(产品建议!A215,'产品报告-整理'!A:A,0)),""))),((IF(COUNTIF('2-2.源数据-产品分析-优品'!A:A,产品建议!A215)&gt;0,"是",""))))))</f>
        <v/>
      </c>
      <c r="X215" s="5" t="str">
        <f>IF(OR($A$3=""),"",IF(OR($W$2="优爆品"),((IFERROR(INDEX('产品报告-整理'!D:D,MATCH(产品建议!A215,'产品报告-整理'!A:A,0)),"")&amp;" → "&amp;(IFERROR(TEXT(INDEX('产品报告-整理'!D:D,MATCH(产品建议!A215,'产品报告-整理'!A:A,0))/G215,"0%"),"")))),IF(OR($W$2="P4P点击量"),((IF($W$2="P4P点击量",IFERROR(TEXT(W215/G215,"0%"),"")))),(((IF(COUNTIF('2-3.源数据-产品分析-爆品'!A:A,产品建议!A215)&gt;0,"是","")))))))</f>
        <v/>
      </c>
      <c r="Y215" s="9" t="str">
        <f>IF(AND($Y$2="直通车总消费",'产品报告-整理'!$BN$1="推荐广告"),IFERROR(INDEX('产品报告-整理'!H:H,MATCH(产品建议!A215,'产品报告-整理'!A:A,0)),0)+IFERROR(INDEX('产品报告-整理'!BV:BV,MATCH(产品建议!A215,'产品报告-整理'!BO:BO,0)),0),IFERROR(INDEX('产品报告-整理'!H:H,MATCH(产品建议!A215,'产品报告-整理'!A:A,0)),0))</f>
        <v/>
      </c>
      <c r="Z215" s="9" t="str">
        <f t="shared" si="12"/>
        <v/>
      </c>
      <c r="AA215" s="5" t="str">
        <f t="shared" si="10"/>
        <v/>
      </c>
      <c r="AB215" s="5" t="str">
        <f t="shared" si="11"/>
        <v/>
      </c>
      <c r="AC215" s="9"/>
      <c r="AD215" s="15" t="str">
        <f>IF($AD$1="  ",IFERROR(IF(AND(Y215="未推广",L215&gt;0),"加入P4P推广 ","")&amp;IF(AND(OR(W215="是",X215="是"),Y215=0),"优爆品加推广 ","")&amp;IF(AND(C215="N",L215&gt;0),"增加橱窗绑定 ","")&amp;IF(AND(OR(Z215&gt;$Z$1*4.5,AB215&gt;$AB$1*4.5),Y215&lt;&gt;0,Y215&gt;$AB$1*2,G215&gt;($G$1/$L$1)*1),"放弃P4P推广 ","")&amp;IF(AND(AB215&gt;$AB$1*1.2,AB215&lt;$AB$1*4.5,Y215&gt;0),"优化询盘成本 ","")&amp;IF(AND(Z215&gt;$Z$1*1.2,Z215&lt;$Z$1*4.5,Y215&gt;0),"优化商机成本 ","")&amp;IF(AND(Y215&lt;&gt;0,L215&gt;0,AB215&lt;$AB$1*1.2),"加大询盘获取 ","")&amp;IF(AND(Y215&lt;&gt;0,K215&gt;0,Z215&lt;$Z$1*1.2),"加大商机获取 ","")&amp;IF(AND(L215=0,C215="Y",G215&gt;($G$1/$L$1*1.5)),"解绑橱窗绑定 ",""),"请去左表粘贴源数据"),"")</f>
        <v/>
      </c>
      <c r="AE215" s="9"/>
      <c r="AF215" s="9"/>
      <c r="AG215" s="9"/>
      <c r="AH215" s="9"/>
      <c r="AI215" s="17"/>
      <c r="AJ215" s="17"/>
      <c r="AK215" s="17"/>
    </row>
    <row r="216" spans="1:37">
      <c r="A216" s="5" t="str">
        <f>IFERROR(HLOOKUP(A$2,'2.源数据-产品分析-全商品'!A$6:A$1000,ROW()-1,0),"")</f>
        <v/>
      </c>
      <c r="B216" s="5" t="str">
        <f>IFERROR(HLOOKUP(B$2,'2.源数据-产品分析-全商品'!B$6:B$1000,ROW()-1,0),"")</f>
        <v/>
      </c>
      <c r="C216" s="5" t="str">
        <f>CLEAN(IFERROR(HLOOKUP(C$2,'2.源数据-产品分析-全商品'!C$6:C$1000,ROW()-1,0),""))</f>
        <v/>
      </c>
      <c r="D216" s="5" t="str">
        <f>IFERROR(HLOOKUP(D$2,'2.源数据-产品分析-全商品'!D$6:D$1000,ROW()-1,0),"")</f>
        <v/>
      </c>
      <c r="E216" s="5" t="str">
        <f>IFERROR(HLOOKUP(E$2,'2.源数据-产品分析-全商品'!E$6:E$1000,ROW()-1,0),"")</f>
        <v/>
      </c>
      <c r="F216" s="5" t="str">
        <f>IFERROR(VALUE(HLOOKUP(F$2,'2.源数据-产品分析-全商品'!F$6:F$1000,ROW()-1,0)),"")</f>
        <v/>
      </c>
      <c r="G216" s="5" t="str">
        <f>IFERROR(VALUE(HLOOKUP(G$2,'2.源数据-产品分析-全商品'!G$6:G$1000,ROW()-1,0)),"")</f>
        <v/>
      </c>
      <c r="H216" s="5" t="str">
        <f>IFERROR(HLOOKUP(H$2,'2.源数据-产品分析-全商品'!H$6:H$1000,ROW()-1,0),"")</f>
        <v/>
      </c>
      <c r="I216" s="5" t="str">
        <f>IFERROR(VALUE(HLOOKUP(I$2,'2.源数据-产品分析-全商品'!I$6:I$1000,ROW()-1,0)),"")</f>
        <v/>
      </c>
      <c r="J216" s="60" t="str">
        <f>IFERROR(IF($J$2="","",INDEX('产品报告-整理'!G:G,MATCH(产品建议!A216,'产品报告-整理'!A:A,0))),"")</f>
        <v/>
      </c>
      <c r="K216" s="5" t="str">
        <f>IFERROR(IF($K$2="","",VALUE(INDEX('产品报告-整理'!E:E,MATCH(产品建议!A216,'产品报告-整理'!A:A,0)))),0)</f>
        <v/>
      </c>
      <c r="L216" s="5" t="str">
        <f>IFERROR(VALUE(HLOOKUP(L$2,'2.源数据-产品分析-全商品'!J$6:J$1000,ROW()-1,0)),"")</f>
        <v/>
      </c>
      <c r="M216" s="5" t="str">
        <f>IFERROR(VALUE(HLOOKUP(M$2,'2.源数据-产品分析-全商品'!K$6:K$1000,ROW()-1,0)),"")</f>
        <v/>
      </c>
      <c r="N216" s="5" t="str">
        <f>IFERROR(HLOOKUP(N$2,'2.源数据-产品分析-全商品'!L$6:L$1000,ROW()-1,0),"")</f>
        <v/>
      </c>
      <c r="O216" s="5" t="str">
        <f>IF($O$2='产品报告-整理'!$K$1,IFERROR(INDEX('产品报告-整理'!S:S,MATCH(产品建议!A216,'产品报告-整理'!L:L,0)),""),(IFERROR(VALUE(HLOOKUP(O$2,'2.源数据-产品分析-全商品'!M$6:M$1000,ROW()-1,0)),"")))</f>
        <v/>
      </c>
      <c r="P216" s="5" t="str">
        <f>IF($P$2='产品报告-整理'!$V$1,IFERROR(INDEX('产品报告-整理'!AD:AD,MATCH(产品建议!A216,'产品报告-整理'!W:W,0)),""),(IFERROR(VALUE(HLOOKUP(P$2,'2.源数据-产品分析-全商品'!N$6:N$1000,ROW()-1,0)),"")))</f>
        <v/>
      </c>
      <c r="Q216" s="5" t="str">
        <f>IF($Q$2='产品报告-整理'!$AG$1,IFERROR(INDEX('产品报告-整理'!AO:AO,MATCH(产品建议!A216,'产品报告-整理'!AH:AH,0)),""),(IFERROR(VALUE(HLOOKUP(Q$2,'2.源数据-产品分析-全商品'!O$6:O$1000,ROW()-1,0)),"")))</f>
        <v/>
      </c>
      <c r="R216" s="5" t="str">
        <f>IF($R$2='产品报告-整理'!$AR$1,IFERROR(INDEX('产品报告-整理'!AZ:AZ,MATCH(产品建议!A216,'产品报告-整理'!AS:AS,0)),""),(IFERROR(VALUE(HLOOKUP(R$2,'2.源数据-产品分析-全商品'!P$6:P$1000,ROW()-1,0)),"")))</f>
        <v/>
      </c>
      <c r="S216" s="5" t="str">
        <f>IF($S$2='产品报告-整理'!$BC$1,IFERROR(INDEX('产品报告-整理'!BK:BK,MATCH(产品建议!A216,'产品报告-整理'!BD:BD,0)),""),(IFERROR(VALUE(HLOOKUP(S$2,'2.源数据-产品分析-全商品'!Q$6:Q$1000,ROW()-1,0)),"")))</f>
        <v/>
      </c>
      <c r="T216" s="5" t="str">
        <f>IFERROR(HLOOKUP("产品负责人",'2.源数据-产品分析-全商品'!R$6:R$1000,ROW()-1,0),"")</f>
        <v/>
      </c>
      <c r="U216" s="5" t="str">
        <f>IFERROR(VALUE(HLOOKUP(U$2,'2.源数据-产品分析-全商品'!S$6:S$1000,ROW()-1,0)),"")</f>
        <v/>
      </c>
      <c r="V216" s="5" t="str">
        <f>IFERROR(VALUE(HLOOKUP(V$2,'2.源数据-产品分析-全商品'!T$6:T$1000,ROW()-1,0)),"")</f>
        <v/>
      </c>
      <c r="W216" s="5" t="str">
        <f>IF(OR($A$3=""),"",IF(OR($W$2="优爆品"),(IF(COUNTIF('2-2.源数据-产品分析-优品'!A:A,产品建议!A216)&gt;0,"是","")&amp;IF(COUNTIF('2-3.源数据-产品分析-爆品'!A:A,产品建议!A216)&gt;0,"是","")),IF(OR($W$2="P4P点击量"),((IFERROR(INDEX('产品报告-整理'!D:D,MATCH(产品建议!A216,'产品报告-整理'!A:A,0)),""))),((IF(COUNTIF('2-2.源数据-产品分析-优品'!A:A,产品建议!A216)&gt;0,"是",""))))))</f>
        <v/>
      </c>
      <c r="X216" s="5" t="str">
        <f>IF(OR($A$3=""),"",IF(OR($W$2="优爆品"),((IFERROR(INDEX('产品报告-整理'!D:D,MATCH(产品建议!A216,'产品报告-整理'!A:A,0)),"")&amp;" → "&amp;(IFERROR(TEXT(INDEX('产品报告-整理'!D:D,MATCH(产品建议!A216,'产品报告-整理'!A:A,0))/G216,"0%"),"")))),IF(OR($W$2="P4P点击量"),((IF($W$2="P4P点击量",IFERROR(TEXT(W216/G216,"0%"),"")))),(((IF(COUNTIF('2-3.源数据-产品分析-爆品'!A:A,产品建议!A216)&gt;0,"是","")))))))</f>
        <v/>
      </c>
      <c r="Y216" s="9" t="str">
        <f>IF(AND($Y$2="直通车总消费",'产品报告-整理'!$BN$1="推荐广告"),IFERROR(INDEX('产品报告-整理'!H:H,MATCH(产品建议!A216,'产品报告-整理'!A:A,0)),0)+IFERROR(INDEX('产品报告-整理'!BV:BV,MATCH(产品建议!A216,'产品报告-整理'!BO:BO,0)),0),IFERROR(INDEX('产品报告-整理'!H:H,MATCH(产品建议!A216,'产品报告-整理'!A:A,0)),0))</f>
        <v/>
      </c>
      <c r="Z216" s="9" t="str">
        <f t="shared" si="12"/>
        <v/>
      </c>
      <c r="AA216" s="5" t="str">
        <f t="shared" si="10"/>
        <v/>
      </c>
      <c r="AB216" s="5" t="str">
        <f t="shared" si="11"/>
        <v/>
      </c>
      <c r="AC216" s="9"/>
      <c r="AD216" s="15" t="str">
        <f>IF($AD$1="  ",IFERROR(IF(AND(Y216="未推广",L216&gt;0),"加入P4P推广 ","")&amp;IF(AND(OR(W216="是",X216="是"),Y216=0),"优爆品加推广 ","")&amp;IF(AND(C216="N",L216&gt;0),"增加橱窗绑定 ","")&amp;IF(AND(OR(Z216&gt;$Z$1*4.5,AB216&gt;$AB$1*4.5),Y216&lt;&gt;0,Y216&gt;$AB$1*2,G216&gt;($G$1/$L$1)*1),"放弃P4P推广 ","")&amp;IF(AND(AB216&gt;$AB$1*1.2,AB216&lt;$AB$1*4.5,Y216&gt;0),"优化询盘成本 ","")&amp;IF(AND(Z216&gt;$Z$1*1.2,Z216&lt;$Z$1*4.5,Y216&gt;0),"优化商机成本 ","")&amp;IF(AND(Y216&lt;&gt;0,L216&gt;0,AB216&lt;$AB$1*1.2),"加大询盘获取 ","")&amp;IF(AND(Y216&lt;&gt;0,K216&gt;0,Z216&lt;$Z$1*1.2),"加大商机获取 ","")&amp;IF(AND(L216=0,C216="Y",G216&gt;($G$1/$L$1*1.5)),"解绑橱窗绑定 ",""),"请去左表粘贴源数据"),"")</f>
        <v/>
      </c>
      <c r="AE216" s="9"/>
      <c r="AF216" s="9"/>
      <c r="AG216" s="9"/>
      <c r="AH216" s="9"/>
      <c r="AI216" s="17"/>
      <c r="AJ216" s="17"/>
      <c r="AK216" s="17"/>
    </row>
    <row r="217" spans="1:37">
      <c r="A217" s="5" t="str">
        <f>IFERROR(HLOOKUP(A$2,'2.源数据-产品分析-全商品'!A$6:A$1000,ROW()-1,0),"")</f>
        <v/>
      </c>
      <c r="B217" s="5" t="str">
        <f>IFERROR(HLOOKUP(B$2,'2.源数据-产品分析-全商品'!B$6:B$1000,ROW()-1,0),"")</f>
        <v/>
      </c>
      <c r="C217" s="5" t="str">
        <f>CLEAN(IFERROR(HLOOKUP(C$2,'2.源数据-产品分析-全商品'!C$6:C$1000,ROW()-1,0),""))</f>
        <v/>
      </c>
      <c r="D217" s="5" t="str">
        <f>IFERROR(HLOOKUP(D$2,'2.源数据-产品分析-全商品'!D$6:D$1000,ROW()-1,0),"")</f>
        <v/>
      </c>
      <c r="E217" s="5" t="str">
        <f>IFERROR(HLOOKUP(E$2,'2.源数据-产品分析-全商品'!E$6:E$1000,ROW()-1,0),"")</f>
        <v/>
      </c>
      <c r="F217" s="5" t="str">
        <f>IFERROR(VALUE(HLOOKUP(F$2,'2.源数据-产品分析-全商品'!F$6:F$1000,ROW()-1,0)),"")</f>
        <v/>
      </c>
      <c r="G217" s="5" t="str">
        <f>IFERROR(VALUE(HLOOKUP(G$2,'2.源数据-产品分析-全商品'!G$6:G$1000,ROW()-1,0)),"")</f>
        <v/>
      </c>
      <c r="H217" s="5" t="str">
        <f>IFERROR(HLOOKUP(H$2,'2.源数据-产品分析-全商品'!H$6:H$1000,ROW()-1,0),"")</f>
        <v/>
      </c>
      <c r="I217" s="5" t="str">
        <f>IFERROR(VALUE(HLOOKUP(I$2,'2.源数据-产品分析-全商品'!I$6:I$1000,ROW()-1,0)),"")</f>
        <v/>
      </c>
      <c r="J217" s="60" t="str">
        <f>IFERROR(IF($J$2="","",INDEX('产品报告-整理'!G:G,MATCH(产品建议!A217,'产品报告-整理'!A:A,0))),"")</f>
        <v/>
      </c>
      <c r="K217" s="5" t="str">
        <f>IFERROR(IF($K$2="","",VALUE(INDEX('产品报告-整理'!E:E,MATCH(产品建议!A217,'产品报告-整理'!A:A,0)))),0)</f>
        <v/>
      </c>
      <c r="L217" s="5" t="str">
        <f>IFERROR(VALUE(HLOOKUP(L$2,'2.源数据-产品分析-全商品'!J$6:J$1000,ROW()-1,0)),"")</f>
        <v/>
      </c>
      <c r="M217" s="5" t="str">
        <f>IFERROR(VALUE(HLOOKUP(M$2,'2.源数据-产品分析-全商品'!K$6:K$1000,ROW()-1,0)),"")</f>
        <v/>
      </c>
      <c r="N217" s="5" t="str">
        <f>IFERROR(HLOOKUP(N$2,'2.源数据-产品分析-全商品'!L$6:L$1000,ROW()-1,0),"")</f>
        <v/>
      </c>
      <c r="O217" s="5" t="str">
        <f>IF($O$2='产品报告-整理'!$K$1,IFERROR(INDEX('产品报告-整理'!S:S,MATCH(产品建议!A217,'产品报告-整理'!L:L,0)),""),(IFERROR(VALUE(HLOOKUP(O$2,'2.源数据-产品分析-全商品'!M$6:M$1000,ROW()-1,0)),"")))</f>
        <v/>
      </c>
      <c r="P217" s="5" t="str">
        <f>IF($P$2='产品报告-整理'!$V$1,IFERROR(INDEX('产品报告-整理'!AD:AD,MATCH(产品建议!A217,'产品报告-整理'!W:W,0)),""),(IFERROR(VALUE(HLOOKUP(P$2,'2.源数据-产品分析-全商品'!N$6:N$1000,ROW()-1,0)),"")))</f>
        <v/>
      </c>
      <c r="Q217" s="5" t="str">
        <f>IF($Q$2='产品报告-整理'!$AG$1,IFERROR(INDEX('产品报告-整理'!AO:AO,MATCH(产品建议!A217,'产品报告-整理'!AH:AH,0)),""),(IFERROR(VALUE(HLOOKUP(Q$2,'2.源数据-产品分析-全商品'!O$6:O$1000,ROW()-1,0)),"")))</f>
        <v/>
      </c>
      <c r="R217" s="5" t="str">
        <f>IF($R$2='产品报告-整理'!$AR$1,IFERROR(INDEX('产品报告-整理'!AZ:AZ,MATCH(产品建议!A217,'产品报告-整理'!AS:AS,0)),""),(IFERROR(VALUE(HLOOKUP(R$2,'2.源数据-产品分析-全商品'!P$6:P$1000,ROW()-1,0)),"")))</f>
        <v/>
      </c>
      <c r="S217" s="5" t="str">
        <f>IF($S$2='产品报告-整理'!$BC$1,IFERROR(INDEX('产品报告-整理'!BK:BK,MATCH(产品建议!A217,'产品报告-整理'!BD:BD,0)),""),(IFERROR(VALUE(HLOOKUP(S$2,'2.源数据-产品分析-全商品'!Q$6:Q$1000,ROW()-1,0)),"")))</f>
        <v/>
      </c>
      <c r="T217" s="5" t="str">
        <f>IFERROR(HLOOKUP("产品负责人",'2.源数据-产品分析-全商品'!R$6:R$1000,ROW()-1,0),"")</f>
        <v/>
      </c>
      <c r="U217" s="5" t="str">
        <f>IFERROR(VALUE(HLOOKUP(U$2,'2.源数据-产品分析-全商品'!S$6:S$1000,ROW()-1,0)),"")</f>
        <v/>
      </c>
      <c r="V217" s="5" t="str">
        <f>IFERROR(VALUE(HLOOKUP(V$2,'2.源数据-产品分析-全商品'!T$6:T$1000,ROW()-1,0)),"")</f>
        <v/>
      </c>
      <c r="W217" s="5" t="str">
        <f>IF(OR($A$3=""),"",IF(OR($W$2="优爆品"),(IF(COUNTIF('2-2.源数据-产品分析-优品'!A:A,产品建议!A217)&gt;0,"是","")&amp;IF(COUNTIF('2-3.源数据-产品分析-爆品'!A:A,产品建议!A217)&gt;0,"是","")),IF(OR($W$2="P4P点击量"),((IFERROR(INDEX('产品报告-整理'!D:D,MATCH(产品建议!A217,'产品报告-整理'!A:A,0)),""))),((IF(COUNTIF('2-2.源数据-产品分析-优品'!A:A,产品建议!A217)&gt;0,"是",""))))))</f>
        <v/>
      </c>
      <c r="X217" s="5" t="str">
        <f>IF(OR($A$3=""),"",IF(OR($W$2="优爆品"),((IFERROR(INDEX('产品报告-整理'!D:D,MATCH(产品建议!A217,'产品报告-整理'!A:A,0)),"")&amp;" → "&amp;(IFERROR(TEXT(INDEX('产品报告-整理'!D:D,MATCH(产品建议!A217,'产品报告-整理'!A:A,0))/G217,"0%"),"")))),IF(OR($W$2="P4P点击量"),((IF($W$2="P4P点击量",IFERROR(TEXT(W217/G217,"0%"),"")))),(((IF(COUNTIF('2-3.源数据-产品分析-爆品'!A:A,产品建议!A217)&gt;0,"是","")))))))</f>
        <v/>
      </c>
      <c r="Y217" s="9" t="str">
        <f>IF(AND($Y$2="直通车总消费",'产品报告-整理'!$BN$1="推荐广告"),IFERROR(INDEX('产品报告-整理'!H:H,MATCH(产品建议!A217,'产品报告-整理'!A:A,0)),0)+IFERROR(INDEX('产品报告-整理'!BV:BV,MATCH(产品建议!A217,'产品报告-整理'!BO:BO,0)),0),IFERROR(INDEX('产品报告-整理'!H:H,MATCH(产品建议!A217,'产品报告-整理'!A:A,0)),0))</f>
        <v/>
      </c>
      <c r="Z217" s="9" t="str">
        <f t="shared" si="12"/>
        <v/>
      </c>
      <c r="AA217" s="5" t="str">
        <f t="shared" si="10"/>
        <v/>
      </c>
      <c r="AB217" s="5" t="str">
        <f t="shared" si="11"/>
        <v/>
      </c>
      <c r="AC217" s="9"/>
      <c r="AD217" s="15" t="str">
        <f>IF($AD$1="  ",IFERROR(IF(AND(Y217="未推广",L217&gt;0),"加入P4P推广 ","")&amp;IF(AND(OR(W217="是",X217="是"),Y217=0),"优爆品加推广 ","")&amp;IF(AND(C217="N",L217&gt;0),"增加橱窗绑定 ","")&amp;IF(AND(OR(Z217&gt;$Z$1*4.5,AB217&gt;$AB$1*4.5),Y217&lt;&gt;0,Y217&gt;$AB$1*2,G217&gt;($G$1/$L$1)*1),"放弃P4P推广 ","")&amp;IF(AND(AB217&gt;$AB$1*1.2,AB217&lt;$AB$1*4.5,Y217&gt;0),"优化询盘成本 ","")&amp;IF(AND(Z217&gt;$Z$1*1.2,Z217&lt;$Z$1*4.5,Y217&gt;0),"优化商机成本 ","")&amp;IF(AND(Y217&lt;&gt;0,L217&gt;0,AB217&lt;$AB$1*1.2),"加大询盘获取 ","")&amp;IF(AND(Y217&lt;&gt;0,K217&gt;0,Z217&lt;$Z$1*1.2),"加大商机获取 ","")&amp;IF(AND(L217=0,C217="Y",G217&gt;($G$1/$L$1*1.5)),"解绑橱窗绑定 ",""),"请去左表粘贴源数据"),"")</f>
        <v/>
      </c>
      <c r="AE217" s="9"/>
      <c r="AF217" s="9"/>
      <c r="AG217" s="9"/>
      <c r="AH217" s="9"/>
      <c r="AI217" s="17"/>
      <c r="AJ217" s="17"/>
      <c r="AK217" s="17"/>
    </row>
    <row r="218" spans="1:37">
      <c r="A218" s="5" t="str">
        <f>IFERROR(HLOOKUP(A$2,'2.源数据-产品分析-全商品'!A$6:A$1000,ROW()-1,0),"")</f>
        <v/>
      </c>
      <c r="B218" s="5" t="str">
        <f>IFERROR(HLOOKUP(B$2,'2.源数据-产品分析-全商品'!B$6:B$1000,ROW()-1,0),"")</f>
        <v/>
      </c>
      <c r="C218" s="5" t="str">
        <f>CLEAN(IFERROR(HLOOKUP(C$2,'2.源数据-产品分析-全商品'!C$6:C$1000,ROW()-1,0),""))</f>
        <v/>
      </c>
      <c r="D218" s="5" t="str">
        <f>IFERROR(HLOOKUP(D$2,'2.源数据-产品分析-全商品'!D$6:D$1000,ROW()-1,0),"")</f>
        <v/>
      </c>
      <c r="E218" s="5" t="str">
        <f>IFERROR(HLOOKUP(E$2,'2.源数据-产品分析-全商品'!E$6:E$1000,ROW()-1,0),"")</f>
        <v/>
      </c>
      <c r="F218" s="5" t="str">
        <f>IFERROR(VALUE(HLOOKUP(F$2,'2.源数据-产品分析-全商品'!F$6:F$1000,ROW()-1,0)),"")</f>
        <v/>
      </c>
      <c r="G218" s="5" t="str">
        <f>IFERROR(VALUE(HLOOKUP(G$2,'2.源数据-产品分析-全商品'!G$6:G$1000,ROW()-1,0)),"")</f>
        <v/>
      </c>
      <c r="H218" s="5" t="str">
        <f>IFERROR(HLOOKUP(H$2,'2.源数据-产品分析-全商品'!H$6:H$1000,ROW()-1,0),"")</f>
        <v/>
      </c>
      <c r="I218" s="5" t="str">
        <f>IFERROR(VALUE(HLOOKUP(I$2,'2.源数据-产品分析-全商品'!I$6:I$1000,ROW()-1,0)),"")</f>
        <v/>
      </c>
      <c r="J218" s="60" t="str">
        <f>IFERROR(IF($J$2="","",INDEX('产品报告-整理'!G:G,MATCH(产品建议!A218,'产品报告-整理'!A:A,0))),"")</f>
        <v/>
      </c>
      <c r="K218" s="5" t="str">
        <f>IFERROR(IF($K$2="","",VALUE(INDEX('产品报告-整理'!E:E,MATCH(产品建议!A218,'产品报告-整理'!A:A,0)))),0)</f>
        <v/>
      </c>
      <c r="L218" s="5" t="str">
        <f>IFERROR(VALUE(HLOOKUP(L$2,'2.源数据-产品分析-全商品'!J$6:J$1000,ROW()-1,0)),"")</f>
        <v/>
      </c>
      <c r="M218" s="5" t="str">
        <f>IFERROR(VALUE(HLOOKUP(M$2,'2.源数据-产品分析-全商品'!K$6:K$1000,ROW()-1,0)),"")</f>
        <v/>
      </c>
      <c r="N218" s="5" t="str">
        <f>IFERROR(HLOOKUP(N$2,'2.源数据-产品分析-全商品'!L$6:L$1000,ROW()-1,0),"")</f>
        <v/>
      </c>
      <c r="O218" s="5" t="str">
        <f>IF($O$2='产品报告-整理'!$K$1,IFERROR(INDEX('产品报告-整理'!S:S,MATCH(产品建议!A218,'产品报告-整理'!L:L,0)),""),(IFERROR(VALUE(HLOOKUP(O$2,'2.源数据-产品分析-全商品'!M$6:M$1000,ROW()-1,0)),"")))</f>
        <v/>
      </c>
      <c r="P218" s="5" t="str">
        <f>IF($P$2='产品报告-整理'!$V$1,IFERROR(INDEX('产品报告-整理'!AD:AD,MATCH(产品建议!A218,'产品报告-整理'!W:W,0)),""),(IFERROR(VALUE(HLOOKUP(P$2,'2.源数据-产品分析-全商品'!N$6:N$1000,ROW()-1,0)),"")))</f>
        <v/>
      </c>
      <c r="Q218" s="5" t="str">
        <f>IF($Q$2='产品报告-整理'!$AG$1,IFERROR(INDEX('产品报告-整理'!AO:AO,MATCH(产品建议!A218,'产品报告-整理'!AH:AH,0)),""),(IFERROR(VALUE(HLOOKUP(Q$2,'2.源数据-产品分析-全商品'!O$6:O$1000,ROW()-1,0)),"")))</f>
        <v/>
      </c>
      <c r="R218" s="5" t="str">
        <f>IF($R$2='产品报告-整理'!$AR$1,IFERROR(INDEX('产品报告-整理'!AZ:AZ,MATCH(产品建议!A218,'产品报告-整理'!AS:AS,0)),""),(IFERROR(VALUE(HLOOKUP(R$2,'2.源数据-产品分析-全商品'!P$6:P$1000,ROW()-1,0)),"")))</f>
        <v/>
      </c>
      <c r="S218" s="5" t="str">
        <f>IF($S$2='产品报告-整理'!$BC$1,IFERROR(INDEX('产品报告-整理'!BK:BK,MATCH(产品建议!A218,'产品报告-整理'!BD:BD,0)),""),(IFERROR(VALUE(HLOOKUP(S$2,'2.源数据-产品分析-全商品'!Q$6:Q$1000,ROW()-1,0)),"")))</f>
        <v/>
      </c>
      <c r="T218" s="5" t="str">
        <f>IFERROR(HLOOKUP("产品负责人",'2.源数据-产品分析-全商品'!R$6:R$1000,ROW()-1,0),"")</f>
        <v/>
      </c>
      <c r="U218" s="5" t="str">
        <f>IFERROR(VALUE(HLOOKUP(U$2,'2.源数据-产品分析-全商品'!S$6:S$1000,ROW()-1,0)),"")</f>
        <v/>
      </c>
      <c r="V218" s="5" t="str">
        <f>IFERROR(VALUE(HLOOKUP(V$2,'2.源数据-产品分析-全商品'!T$6:T$1000,ROW()-1,0)),"")</f>
        <v/>
      </c>
      <c r="W218" s="5" t="str">
        <f>IF(OR($A$3=""),"",IF(OR($W$2="优爆品"),(IF(COUNTIF('2-2.源数据-产品分析-优品'!A:A,产品建议!A218)&gt;0,"是","")&amp;IF(COUNTIF('2-3.源数据-产品分析-爆品'!A:A,产品建议!A218)&gt;0,"是","")),IF(OR($W$2="P4P点击量"),((IFERROR(INDEX('产品报告-整理'!D:D,MATCH(产品建议!A218,'产品报告-整理'!A:A,0)),""))),((IF(COUNTIF('2-2.源数据-产品分析-优品'!A:A,产品建议!A218)&gt;0,"是",""))))))</f>
        <v/>
      </c>
      <c r="X218" s="5" t="str">
        <f>IF(OR($A$3=""),"",IF(OR($W$2="优爆品"),((IFERROR(INDEX('产品报告-整理'!D:D,MATCH(产品建议!A218,'产品报告-整理'!A:A,0)),"")&amp;" → "&amp;(IFERROR(TEXT(INDEX('产品报告-整理'!D:D,MATCH(产品建议!A218,'产品报告-整理'!A:A,0))/G218,"0%"),"")))),IF(OR($W$2="P4P点击量"),((IF($W$2="P4P点击量",IFERROR(TEXT(W218/G218,"0%"),"")))),(((IF(COUNTIF('2-3.源数据-产品分析-爆品'!A:A,产品建议!A218)&gt;0,"是","")))))))</f>
        <v/>
      </c>
      <c r="Y218" s="9" t="str">
        <f>IF(AND($Y$2="直通车总消费",'产品报告-整理'!$BN$1="推荐广告"),IFERROR(INDEX('产品报告-整理'!H:H,MATCH(产品建议!A218,'产品报告-整理'!A:A,0)),0)+IFERROR(INDEX('产品报告-整理'!BV:BV,MATCH(产品建议!A218,'产品报告-整理'!BO:BO,0)),0),IFERROR(INDEX('产品报告-整理'!H:H,MATCH(产品建议!A218,'产品报告-整理'!A:A,0)),0))</f>
        <v/>
      </c>
      <c r="Z218" s="9" t="str">
        <f t="shared" si="12"/>
        <v/>
      </c>
      <c r="AA218" s="5" t="str">
        <f t="shared" si="10"/>
        <v/>
      </c>
      <c r="AB218" s="5" t="str">
        <f t="shared" si="11"/>
        <v/>
      </c>
      <c r="AC218" s="9"/>
      <c r="AD218" s="15" t="str">
        <f>IF($AD$1="  ",IFERROR(IF(AND(Y218="未推广",L218&gt;0),"加入P4P推广 ","")&amp;IF(AND(OR(W218="是",X218="是"),Y218=0),"优爆品加推广 ","")&amp;IF(AND(C218="N",L218&gt;0),"增加橱窗绑定 ","")&amp;IF(AND(OR(Z218&gt;$Z$1*4.5,AB218&gt;$AB$1*4.5),Y218&lt;&gt;0,Y218&gt;$AB$1*2,G218&gt;($G$1/$L$1)*1),"放弃P4P推广 ","")&amp;IF(AND(AB218&gt;$AB$1*1.2,AB218&lt;$AB$1*4.5,Y218&gt;0),"优化询盘成本 ","")&amp;IF(AND(Z218&gt;$Z$1*1.2,Z218&lt;$Z$1*4.5,Y218&gt;0),"优化商机成本 ","")&amp;IF(AND(Y218&lt;&gt;0,L218&gt;0,AB218&lt;$AB$1*1.2),"加大询盘获取 ","")&amp;IF(AND(Y218&lt;&gt;0,K218&gt;0,Z218&lt;$Z$1*1.2),"加大商机获取 ","")&amp;IF(AND(L218=0,C218="Y",G218&gt;($G$1/$L$1*1.5)),"解绑橱窗绑定 ",""),"请去左表粘贴源数据"),"")</f>
        <v/>
      </c>
      <c r="AE218" s="9"/>
      <c r="AF218" s="9"/>
      <c r="AG218" s="9"/>
      <c r="AH218" s="9"/>
      <c r="AI218" s="17"/>
      <c r="AJ218" s="17"/>
      <c r="AK218" s="17"/>
    </row>
    <row r="219" spans="1:37">
      <c r="A219" s="5" t="str">
        <f>IFERROR(HLOOKUP(A$2,'2.源数据-产品分析-全商品'!A$6:A$1000,ROW()-1,0),"")</f>
        <v/>
      </c>
      <c r="B219" s="5" t="str">
        <f>IFERROR(HLOOKUP(B$2,'2.源数据-产品分析-全商品'!B$6:B$1000,ROW()-1,0),"")</f>
        <v/>
      </c>
      <c r="C219" s="5" t="str">
        <f>CLEAN(IFERROR(HLOOKUP(C$2,'2.源数据-产品分析-全商品'!C$6:C$1000,ROW()-1,0),""))</f>
        <v/>
      </c>
      <c r="D219" s="5" t="str">
        <f>IFERROR(HLOOKUP(D$2,'2.源数据-产品分析-全商品'!D$6:D$1000,ROW()-1,0),"")</f>
        <v/>
      </c>
      <c r="E219" s="5" t="str">
        <f>IFERROR(HLOOKUP(E$2,'2.源数据-产品分析-全商品'!E$6:E$1000,ROW()-1,0),"")</f>
        <v/>
      </c>
      <c r="F219" s="5" t="str">
        <f>IFERROR(VALUE(HLOOKUP(F$2,'2.源数据-产品分析-全商品'!F$6:F$1000,ROW()-1,0)),"")</f>
        <v/>
      </c>
      <c r="G219" s="5" t="str">
        <f>IFERROR(VALUE(HLOOKUP(G$2,'2.源数据-产品分析-全商品'!G$6:G$1000,ROW()-1,0)),"")</f>
        <v/>
      </c>
      <c r="H219" s="5" t="str">
        <f>IFERROR(HLOOKUP(H$2,'2.源数据-产品分析-全商品'!H$6:H$1000,ROW()-1,0),"")</f>
        <v/>
      </c>
      <c r="I219" s="5" t="str">
        <f>IFERROR(VALUE(HLOOKUP(I$2,'2.源数据-产品分析-全商品'!I$6:I$1000,ROW()-1,0)),"")</f>
        <v/>
      </c>
      <c r="J219" s="60" t="str">
        <f>IFERROR(IF($J$2="","",INDEX('产品报告-整理'!G:G,MATCH(产品建议!A219,'产品报告-整理'!A:A,0))),"")</f>
        <v/>
      </c>
      <c r="K219" s="5" t="str">
        <f>IFERROR(IF($K$2="","",VALUE(INDEX('产品报告-整理'!E:E,MATCH(产品建议!A219,'产品报告-整理'!A:A,0)))),0)</f>
        <v/>
      </c>
      <c r="L219" s="5" t="str">
        <f>IFERROR(VALUE(HLOOKUP(L$2,'2.源数据-产品分析-全商品'!J$6:J$1000,ROW()-1,0)),"")</f>
        <v/>
      </c>
      <c r="M219" s="5" t="str">
        <f>IFERROR(VALUE(HLOOKUP(M$2,'2.源数据-产品分析-全商品'!K$6:K$1000,ROW()-1,0)),"")</f>
        <v/>
      </c>
      <c r="N219" s="5" t="str">
        <f>IFERROR(HLOOKUP(N$2,'2.源数据-产品分析-全商品'!L$6:L$1000,ROW()-1,0),"")</f>
        <v/>
      </c>
      <c r="O219" s="5" t="str">
        <f>IF($O$2='产品报告-整理'!$K$1,IFERROR(INDEX('产品报告-整理'!S:S,MATCH(产品建议!A219,'产品报告-整理'!L:L,0)),""),(IFERROR(VALUE(HLOOKUP(O$2,'2.源数据-产品分析-全商品'!M$6:M$1000,ROW()-1,0)),"")))</f>
        <v/>
      </c>
      <c r="P219" s="5" t="str">
        <f>IF($P$2='产品报告-整理'!$V$1,IFERROR(INDEX('产品报告-整理'!AD:AD,MATCH(产品建议!A219,'产品报告-整理'!W:W,0)),""),(IFERROR(VALUE(HLOOKUP(P$2,'2.源数据-产品分析-全商品'!N$6:N$1000,ROW()-1,0)),"")))</f>
        <v/>
      </c>
      <c r="Q219" s="5" t="str">
        <f>IF($Q$2='产品报告-整理'!$AG$1,IFERROR(INDEX('产品报告-整理'!AO:AO,MATCH(产品建议!A219,'产品报告-整理'!AH:AH,0)),""),(IFERROR(VALUE(HLOOKUP(Q$2,'2.源数据-产品分析-全商品'!O$6:O$1000,ROW()-1,0)),"")))</f>
        <v/>
      </c>
      <c r="R219" s="5" t="str">
        <f>IF($R$2='产品报告-整理'!$AR$1,IFERROR(INDEX('产品报告-整理'!AZ:AZ,MATCH(产品建议!A219,'产品报告-整理'!AS:AS,0)),""),(IFERROR(VALUE(HLOOKUP(R$2,'2.源数据-产品分析-全商品'!P$6:P$1000,ROW()-1,0)),"")))</f>
        <v/>
      </c>
      <c r="S219" s="5" t="str">
        <f>IF($S$2='产品报告-整理'!$BC$1,IFERROR(INDEX('产品报告-整理'!BK:BK,MATCH(产品建议!A219,'产品报告-整理'!BD:BD,0)),""),(IFERROR(VALUE(HLOOKUP(S$2,'2.源数据-产品分析-全商品'!Q$6:Q$1000,ROW()-1,0)),"")))</f>
        <v/>
      </c>
      <c r="T219" s="5" t="str">
        <f>IFERROR(HLOOKUP("产品负责人",'2.源数据-产品分析-全商品'!R$6:R$1000,ROW()-1,0),"")</f>
        <v/>
      </c>
      <c r="U219" s="5" t="str">
        <f>IFERROR(VALUE(HLOOKUP(U$2,'2.源数据-产品分析-全商品'!S$6:S$1000,ROW()-1,0)),"")</f>
        <v/>
      </c>
      <c r="V219" s="5" t="str">
        <f>IFERROR(VALUE(HLOOKUP(V$2,'2.源数据-产品分析-全商品'!T$6:T$1000,ROW()-1,0)),"")</f>
        <v/>
      </c>
      <c r="W219" s="5" t="str">
        <f>IF(OR($A$3=""),"",IF(OR($W$2="优爆品"),(IF(COUNTIF('2-2.源数据-产品分析-优品'!A:A,产品建议!A219)&gt;0,"是","")&amp;IF(COUNTIF('2-3.源数据-产品分析-爆品'!A:A,产品建议!A219)&gt;0,"是","")),IF(OR($W$2="P4P点击量"),((IFERROR(INDEX('产品报告-整理'!D:D,MATCH(产品建议!A219,'产品报告-整理'!A:A,0)),""))),((IF(COUNTIF('2-2.源数据-产品分析-优品'!A:A,产品建议!A219)&gt;0,"是",""))))))</f>
        <v/>
      </c>
      <c r="X219" s="5" t="str">
        <f>IF(OR($A$3=""),"",IF(OR($W$2="优爆品"),((IFERROR(INDEX('产品报告-整理'!D:D,MATCH(产品建议!A219,'产品报告-整理'!A:A,0)),"")&amp;" → "&amp;(IFERROR(TEXT(INDEX('产品报告-整理'!D:D,MATCH(产品建议!A219,'产品报告-整理'!A:A,0))/G219,"0%"),"")))),IF(OR($W$2="P4P点击量"),((IF($W$2="P4P点击量",IFERROR(TEXT(W219/G219,"0%"),"")))),(((IF(COUNTIF('2-3.源数据-产品分析-爆品'!A:A,产品建议!A219)&gt;0,"是","")))))))</f>
        <v/>
      </c>
      <c r="Y219" s="9" t="str">
        <f>IF(AND($Y$2="直通车总消费",'产品报告-整理'!$BN$1="推荐广告"),IFERROR(INDEX('产品报告-整理'!H:H,MATCH(产品建议!A219,'产品报告-整理'!A:A,0)),0)+IFERROR(INDEX('产品报告-整理'!BV:BV,MATCH(产品建议!A219,'产品报告-整理'!BO:BO,0)),0),IFERROR(INDEX('产品报告-整理'!H:H,MATCH(产品建议!A219,'产品报告-整理'!A:A,0)),0))</f>
        <v/>
      </c>
      <c r="Z219" s="9" t="str">
        <f t="shared" si="12"/>
        <v/>
      </c>
      <c r="AA219" s="5" t="str">
        <f t="shared" si="10"/>
        <v/>
      </c>
      <c r="AB219" s="5" t="str">
        <f t="shared" si="11"/>
        <v/>
      </c>
      <c r="AC219" s="9"/>
      <c r="AD219" s="15" t="str">
        <f>IF($AD$1="  ",IFERROR(IF(AND(Y219="未推广",L219&gt;0),"加入P4P推广 ","")&amp;IF(AND(OR(W219="是",X219="是"),Y219=0),"优爆品加推广 ","")&amp;IF(AND(C219="N",L219&gt;0),"增加橱窗绑定 ","")&amp;IF(AND(OR(Z219&gt;$Z$1*4.5,AB219&gt;$AB$1*4.5),Y219&lt;&gt;0,Y219&gt;$AB$1*2,G219&gt;($G$1/$L$1)*1),"放弃P4P推广 ","")&amp;IF(AND(AB219&gt;$AB$1*1.2,AB219&lt;$AB$1*4.5,Y219&gt;0),"优化询盘成本 ","")&amp;IF(AND(Z219&gt;$Z$1*1.2,Z219&lt;$Z$1*4.5,Y219&gt;0),"优化商机成本 ","")&amp;IF(AND(Y219&lt;&gt;0,L219&gt;0,AB219&lt;$AB$1*1.2),"加大询盘获取 ","")&amp;IF(AND(Y219&lt;&gt;0,K219&gt;0,Z219&lt;$Z$1*1.2),"加大商机获取 ","")&amp;IF(AND(L219=0,C219="Y",G219&gt;($G$1/$L$1*1.5)),"解绑橱窗绑定 ",""),"请去左表粘贴源数据"),"")</f>
        <v/>
      </c>
      <c r="AE219" s="9"/>
      <c r="AF219" s="9"/>
      <c r="AG219" s="9"/>
      <c r="AH219" s="9"/>
      <c r="AI219" s="17"/>
      <c r="AJ219" s="17"/>
      <c r="AK219" s="17"/>
    </row>
    <row r="220" spans="1:37">
      <c r="A220" s="5" t="str">
        <f>IFERROR(HLOOKUP(A$2,'2.源数据-产品分析-全商品'!A$6:A$1000,ROW()-1,0),"")</f>
        <v/>
      </c>
      <c r="B220" s="5" t="str">
        <f>IFERROR(HLOOKUP(B$2,'2.源数据-产品分析-全商品'!B$6:B$1000,ROW()-1,0),"")</f>
        <v/>
      </c>
      <c r="C220" s="5" t="str">
        <f>CLEAN(IFERROR(HLOOKUP(C$2,'2.源数据-产品分析-全商品'!C$6:C$1000,ROW()-1,0),""))</f>
        <v/>
      </c>
      <c r="D220" s="5" t="str">
        <f>IFERROR(HLOOKUP(D$2,'2.源数据-产品分析-全商品'!D$6:D$1000,ROW()-1,0),"")</f>
        <v/>
      </c>
      <c r="E220" s="5" t="str">
        <f>IFERROR(HLOOKUP(E$2,'2.源数据-产品分析-全商品'!E$6:E$1000,ROW()-1,0),"")</f>
        <v/>
      </c>
      <c r="F220" s="5" t="str">
        <f>IFERROR(VALUE(HLOOKUP(F$2,'2.源数据-产品分析-全商品'!F$6:F$1000,ROW()-1,0)),"")</f>
        <v/>
      </c>
      <c r="G220" s="5" t="str">
        <f>IFERROR(VALUE(HLOOKUP(G$2,'2.源数据-产品分析-全商品'!G$6:G$1000,ROW()-1,0)),"")</f>
        <v/>
      </c>
      <c r="H220" s="5" t="str">
        <f>IFERROR(HLOOKUP(H$2,'2.源数据-产品分析-全商品'!H$6:H$1000,ROW()-1,0),"")</f>
        <v/>
      </c>
      <c r="I220" s="5" t="str">
        <f>IFERROR(VALUE(HLOOKUP(I$2,'2.源数据-产品分析-全商品'!I$6:I$1000,ROW()-1,0)),"")</f>
        <v/>
      </c>
      <c r="J220" s="60" t="str">
        <f>IFERROR(IF($J$2="","",INDEX('产品报告-整理'!G:G,MATCH(产品建议!A220,'产品报告-整理'!A:A,0))),"")</f>
        <v/>
      </c>
      <c r="K220" s="5" t="str">
        <f>IFERROR(IF($K$2="","",VALUE(INDEX('产品报告-整理'!E:E,MATCH(产品建议!A220,'产品报告-整理'!A:A,0)))),0)</f>
        <v/>
      </c>
      <c r="L220" s="5" t="str">
        <f>IFERROR(VALUE(HLOOKUP(L$2,'2.源数据-产品分析-全商品'!J$6:J$1000,ROW()-1,0)),"")</f>
        <v/>
      </c>
      <c r="M220" s="5" t="str">
        <f>IFERROR(VALUE(HLOOKUP(M$2,'2.源数据-产品分析-全商品'!K$6:K$1000,ROW()-1,0)),"")</f>
        <v/>
      </c>
      <c r="N220" s="5" t="str">
        <f>IFERROR(HLOOKUP(N$2,'2.源数据-产品分析-全商品'!L$6:L$1000,ROW()-1,0),"")</f>
        <v/>
      </c>
      <c r="O220" s="5" t="str">
        <f>IF($O$2='产品报告-整理'!$K$1,IFERROR(INDEX('产品报告-整理'!S:S,MATCH(产品建议!A220,'产品报告-整理'!L:L,0)),""),(IFERROR(VALUE(HLOOKUP(O$2,'2.源数据-产品分析-全商品'!M$6:M$1000,ROW()-1,0)),"")))</f>
        <v/>
      </c>
      <c r="P220" s="5" t="str">
        <f>IF($P$2='产品报告-整理'!$V$1,IFERROR(INDEX('产品报告-整理'!AD:AD,MATCH(产品建议!A220,'产品报告-整理'!W:W,0)),""),(IFERROR(VALUE(HLOOKUP(P$2,'2.源数据-产品分析-全商品'!N$6:N$1000,ROW()-1,0)),"")))</f>
        <v/>
      </c>
      <c r="Q220" s="5" t="str">
        <f>IF($Q$2='产品报告-整理'!$AG$1,IFERROR(INDEX('产品报告-整理'!AO:AO,MATCH(产品建议!A220,'产品报告-整理'!AH:AH,0)),""),(IFERROR(VALUE(HLOOKUP(Q$2,'2.源数据-产品分析-全商品'!O$6:O$1000,ROW()-1,0)),"")))</f>
        <v/>
      </c>
      <c r="R220" s="5" t="str">
        <f>IF($R$2='产品报告-整理'!$AR$1,IFERROR(INDEX('产品报告-整理'!AZ:AZ,MATCH(产品建议!A220,'产品报告-整理'!AS:AS,0)),""),(IFERROR(VALUE(HLOOKUP(R$2,'2.源数据-产品分析-全商品'!P$6:P$1000,ROW()-1,0)),"")))</f>
        <v/>
      </c>
      <c r="S220" s="5" t="str">
        <f>IF($S$2='产品报告-整理'!$BC$1,IFERROR(INDEX('产品报告-整理'!BK:BK,MATCH(产品建议!A220,'产品报告-整理'!BD:BD,0)),""),(IFERROR(VALUE(HLOOKUP(S$2,'2.源数据-产品分析-全商品'!Q$6:Q$1000,ROW()-1,0)),"")))</f>
        <v/>
      </c>
      <c r="T220" s="5" t="str">
        <f>IFERROR(HLOOKUP("产品负责人",'2.源数据-产品分析-全商品'!R$6:R$1000,ROW()-1,0),"")</f>
        <v/>
      </c>
      <c r="U220" s="5" t="str">
        <f>IFERROR(VALUE(HLOOKUP(U$2,'2.源数据-产品分析-全商品'!S$6:S$1000,ROW()-1,0)),"")</f>
        <v/>
      </c>
      <c r="V220" s="5" t="str">
        <f>IFERROR(VALUE(HLOOKUP(V$2,'2.源数据-产品分析-全商品'!T$6:T$1000,ROW()-1,0)),"")</f>
        <v/>
      </c>
      <c r="W220" s="5" t="str">
        <f>IF(OR($A$3=""),"",IF(OR($W$2="优爆品"),(IF(COUNTIF('2-2.源数据-产品分析-优品'!A:A,产品建议!A220)&gt;0,"是","")&amp;IF(COUNTIF('2-3.源数据-产品分析-爆品'!A:A,产品建议!A220)&gt;0,"是","")),IF(OR($W$2="P4P点击量"),((IFERROR(INDEX('产品报告-整理'!D:D,MATCH(产品建议!A220,'产品报告-整理'!A:A,0)),""))),((IF(COUNTIF('2-2.源数据-产品分析-优品'!A:A,产品建议!A220)&gt;0,"是",""))))))</f>
        <v/>
      </c>
      <c r="X220" s="5" t="str">
        <f>IF(OR($A$3=""),"",IF(OR($W$2="优爆品"),((IFERROR(INDEX('产品报告-整理'!D:D,MATCH(产品建议!A220,'产品报告-整理'!A:A,0)),"")&amp;" → "&amp;(IFERROR(TEXT(INDEX('产品报告-整理'!D:D,MATCH(产品建议!A220,'产品报告-整理'!A:A,0))/G220,"0%"),"")))),IF(OR($W$2="P4P点击量"),((IF($W$2="P4P点击量",IFERROR(TEXT(W220/G220,"0%"),"")))),(((IF(COUNTIF('2-3.源数据-产品分析-爆品'!A:A,产品建议!A220)&gt;0,"是","")))))))</f>
        <v/>
      </c>
      <c r="Y220" s="9" t="str">
        <f>IF(AND($Y$2="直通车总消费",'产品报告-整理'!$BN$1="推荐广告"),IFERROR(INDEX('产品报告-整理'!H:H,MATCH(产品建议!A220,'产品报告-整理'!A:A,0)),0)+IFERROR(INDEX('产品报告-整理'!BV:BV,MATCH(产品建议!A220,'产品报告-整理'!BO:BO,0)),0),IFERROR(INDEX('产品报告-整理'!H:H,MATCH(产品建议!A220,'产品报告-整理'!A:A,0)),0))</f>
        <v/>
      </c>
      <c r="Z220" s="9" t="str">
        <f t="shared" si="12"/>
        <v/>
      </c>
      <c r="AA220" s="5" t="str">
        <f t="shared" si="10"/>
        <v/>
      </c>
      <c r="AB220" s="5" t="str">
        <f t="shared" si="11"/>
        <v/>
      </c>
      <c r="AC220" s="9"/>
      <c r="AD220" s="15" t="str">
        <f>IF($AD$1="  ",IFERROR(IF(AND(Y220="未推广",L220&gt;0),"加入P4P推广 ","")&amp;IF(AND(OR(W220="是",X220="是"),Y220=0),"优爆品加推广 ","")&amp;IF(AND(C220="N",L220&gt;0),"增加橱窗绑定 ","")&amp;IF(AND(OR(Z220&gt;$Z$1*4.5,AB220&gt;$AB$1*4.5),Y220&lt;&gt;0,Y220&gt;$AB$1*2,G220&gt;($G$1/$L$1)*1),"放弃P4P推广 ","")&amp;IF(AND(AB220&gt;$AB$1*1.2,AB220&lt;$AB$1*4.5,Y220&gt;0),"优化询盘成本 ","")&amp;IF(AND(Z220&gt;$Z$1*1.2,Z220&lt;$Z$1*4.5,Y220&gt;0),"优化商机成本 ","")&amp;IF(AND(Y220&lt;&gt;0,L220&gt;0,AB220&lt;$AB$1*1.2),"加大询盘获取 ","")&amp;IF(AND(Y220&lt;&gt;0,K220&gt;0,Z220&lt;$Z$1*1.2),"加大商机获取 ","")&amp;IF(AND(L220=0,C220="Y",G220&gt;($G$1/$L$1*1.5)),"解绑橱窗绑定 ",""),"请去左表粘贴源数据"),"")</f>
        <v/>
      </c>
      <c r="AE220" s="9"/>
      <c r="AF220" s="9"/>
      <c r="AG220" s="9"/>
      <c r="AH220" s="9"/>
      <c r="AI220" s="17"/>
      <c r="AJ220" s="17"/>
      <c r="AK220" s="17"/>
    </row>
    <row r="221" spans="1:37">
      <c r="A221" s="5" t="str">
        <f>IFERROR(HLOOKUP(A$2,'2.源数据-产品分析-全商品'!A$6:A$1000,ROW()-1,0),"")</f>
        <v/>
      </c>
      <c r="B221" s="5" t="str">
        <f>IFERROR(HLOOKUP(B$2,'2.源数据-产品分析-全商品'!B$6:B$1000,ROW()-1,0),"")</f>
        <v/>
      </c>
      <c r="C221" s="5" t="str">
        <f>CLEAN(IFERROR(HLOOKUP(C$2,'2.源数据-产品分析-全商品'!C$6:C$1000,ROW()-1,0),""))</f>
        <v/>
      </c>
      <c r="D221" s="5" t="str">
        <f>IFERROR(HLOOKUP(D$2,'2.源数据-产品分析-全商品'!D$6:D$1000,ROW()-1,0),"")</f>
        <v/>
      </c>
      <c r="E221" s="5" t="str">
        <f>IFERROR(HLOOKUP(E$2,'2.源数据-产品分析-全商品'!E$6:E$1000,ROW()-1,0),"")</f>
        <v/>
      </c>
      <c r="F221" s="5" t="str">
        <f>IFERROR(VALUE(HLOOKUP(F$2,'2.源数据-产品分析-全商品'!F$6:F$1000,ROW()-1,0)),"")</f>
        <v/>
      </c>
      <c r="G221" s="5" t="str">
        <f>IFERROR(VALUE(HLOOKUP(G$2,'2.源数据-产品分析-全商品'!G$6:G$1000,ROW()-1,0)),"")</f>
        <v/>
      </c>
      <c r="H221" s="5" t="str">
        <f>IFERROR(HLOOKUP(H$2,'2.源数据-产品分析-全商品'!H$6:H$1000,ROW()-1,0),"")</f>
        <v/>
      </c>
      <c r="I221" s="5" t="str">
        <f>IFERROR(VALUE(HLOOKUP(I$2,'2.源数据-产品分析-全商品'!I$6:I$1000,ROW()-1,0)),"")</f>
        <v/>
      </c>
      <c r="J221" s="60" t="str">
        <f>IFERROR(IF($J$2="","",INDEX('产品报告-整理'!G:G,MATCH(产品建议!A221,'产品报告-整理'!A:A,0))),"")</f>
        <v/>
      </c>
      <c r="K221" s="5" t="str">
        <f>IFERROR(IF($K$2="","",VALUE(INDEX('产品报告-整理'!E:E,MATCH(产品建议!A221,'产品报告-整理'!A:A,0)))),0)</f>
        <v/>
      </c>
      <c r="L221" s="5" t="str">
        <f>IFERROR(VALUE(HLOOKUP(L$2,'2.源数据-产品分析-全商品'!J$6:J$1000,ROW()-1,0)),"")</f>
        <v/>
      </c>
      <c r="M221" s="5" t="str">
        <f>IFERROR(VALUE(HLOOKUP(M$2,'2.源数据-产品分析-全商品'!K$6:K$1000,ROW()-1,0)),"")</f>
        <v/>
      </c>
      <c r="N221" s="5" t="str">
        <f>IFERROR(HLOOKUP(N$2,'2.源数据-产品分析-全商品'!L$6:L$1000,ROW()-1,0),"")</f>
        <v/>
      </c>
      <c r="O221" s="5" t="str">
        <f>IF($O$2='产品报告-整理'!$K$1,IFERROR(INDEX('产品报告-整理'!S:S,MATCH(产品建议!A221,'产品报告-整理'!L:L,0)),""),(IFERROR(VALUE(HLOOKUP(O$2,'2.源数据-产品分析-全商品'!M$6:M$1000,ROW()-1,0)),"")))</f>
        <v/>
      </c>
      <c r="P221" s="5" t="str">
        <f>IF($P$2='产品报告-整理'!$V$1,IFERROR(INDEX('产品报告-整理'!AD:AD,MATCH(产品建议!A221,'产品报告-整理'!W:W,0)),""),(IFERROR(VALUE(HLOOKUP(P$2,'2.源数据-产品分析-全商品'!N$6:N$1000,ROW()-1,0)),"")))</f>
        <v/>
      </c>
      <c r="Q221" s="5" t="str">
        <f>IF($Q$2='产品报告-整理'!$AG$1,IFERROR(INDEX('产品报告-整理'!AO:AO,MATCH(产品建议!A221,'产品报告-整理'!AH:AH,0)),""),(IFERROR(VALUE(HLOOKUP(Q$2,'2.源数据-产品分析-全商品'!O$6:O$1000,ROW()-1,0)),"")))</f>
        <v/>
      </c>
      <c r="R221" s="5" t="str">
        <f>IF($R$2='产品报告-整理'!$AR$1,IFERROR(INDEX('产品报告-整理'!AZ:AZ,MATCH(产品建议!A221,'产品报告-整理'!AS:AS,0)),""),(IFERROR(VALUE(HLOOKUP(R$2,'2.源数据-产品分析-全商品'!P$6:P$1000,ROW()-1,0)),"")))</f>
        <v/>
      </c>
      <c r="S221" s="5" t="str">
        <f>IF($S$2='产品报告-整理'!$BC$1,IFERROR(INDEX('产品报告-整理'!BK:BK,MATCH(产品建议!A221,'产品报告-整理'!BD:BD,0)),""),(IFERROR(VALUE(HLOOKUP(S$2,'2.源数据-产品分析-全商品'!Q$6:Q$1000,ROW()-1,0)),"")))</f>
        <v/>
      </c>
      <c r="T221" s="5" t="str">
        <f>IFERROR(HLOOKUP("产品负责人",'2.源数据-产品分析-全商品'!R$6:R$1000,ROW()-1,0),"")</f>
        <v/>
      </c>
      <c r="U221" s="5" t="str">
        <f>IFERROR(VALUE(HLOOKUP(U$2,'2.源数据-产品分析-全商品'!S$6:S$1000,ROW()-1,0)),"")</f>
        <v/>
      </c>
      <c r="V221" s="5" t="str">
        <f>IFERROR(VALUE(HLOOKUP(V$2,'2.源数据-产品分析-全商品'!T$6:T$1000,ROW()-1,0)),"")</f>
        <v/>
      </c>
      <c r="W221" s="5" t="str">
        <f>IF(OR($A$3=""),"",IF(OR($W$2="优爆品"),(IF(COUNTIF('2-2.源数据-产品分析-优品'!A:A,产品建议!A221)&gt;0,"是","")&amp;IF(COUNTIF('2-3.源数据-产品分析-爆品'!A:A,产品建议!A221)&gt;0,"是","")),IF(OR($W$2="P4P点击量"),((IFERROR(INDEX('产品报告-整理'!D:D,MATCH(产品建议!A221,'产品报告-整理'!A:A,0)),""))),((IF(COUNTIF('2-2.源数据-产品分析-优品'!A:A,产品建议!A221)&gt;0,"是",""))))))</f>
        <v/>
      </c>
      <c r="X221" s="5" t="str">
        <f>IF(OR($A$3=""),"",IF(OR($W$2="优爆品"),((IFERROR(INDEX('产品报告-整理'!D:D,MATCH(产品建议!A221,'产品报告-整理'!A:A,0)),"")&amp;" → "&amp;(IFERROR(TEXT(INDEX('产品报告-整理'!D:D,MATCH(产品建议!A221,'产品报告-整理'!A:A,0))/G221,"0%"),"")))),IF(OR($W$2="P4P点击量"),((IF($W$2="P4P点击量",IFERROR(TEXT(W221/G221,"0%"),"")))),(((IF(COUNTIF('2-3.源数据-产品分析-爆品'!A:A,产品建议!A221)&gt;0,"是","")))))))</f>
        <v/>
      </c>
      <c r="Y221" s="9" t="str">
        <f>IF(AND($Y$2="直通车总消费",'产品报告-整理'!$BN$1="推荐广告"),IFERROR(INDEX('产品报告-整理'!H:H,MATCH(产品建议!A221,'产品报告-整理'!A:A,0)),0)+IFERROR(INDEX('产品报告-整理'!BV:BV,MATCH(产品建议!A221,'产品报告-整理'!BO:BO,0)),0),IFERROR(INDEX('产品报告-整理'!H:H,MATCH(产品建议!A221,'产品报告-整理'!A:A,0)),0))</f>
        <v/>
      </c>
      <c r="Z221" s="9" t="str">
        <f t="shared" si="12"/>
        <v/>
      </c>
      <c r="AA221" s="5" t="str">
        <f t="shared" si="10"/>
        <v/>
      </c>
      <c r="AB221" s="5" t="str">
        <f t="shared" si="11"/>
        <v/>
      </c>
      <c r="AC221" s="9"/>
      <c r="AD221" s="15" t="str">
        <f>IF($AD$1="  ",IFERROR(IF(AND(Y221="未推广",L221&gt;0),"加入P4P推广 ","")&amp;IF(AND(OR(W221="是",X221="是"),Y221=0),"优爆品加推广 ","")&amp;IF(AND(C221="N",L221&gt;0),"增加橱窗绑定 ","")&amp;IF(AND(OR(Z221&gt;$Z$1*4.5,AB221&gt;$AB$1*4.5),Y221&lt;&gt;0,Y221&gt;$AB$1*2,G221&gt;($G$1/$L$1)*1),"放弃P4P推广 ","")&amp;IF(AND(AB221&gt;$AB$1*1.2,AB221&lt;$AB$1*4.5,Y221&gt;0),"优化询盘成本 ","")&amp;IF(AND(Z221&gt;$Z$1*1.2,Z221&lt;$Z$1*4.5,Y221&gt;0),"优化商机成本 ","")&amp;IF(AND(Y221&lt;&gt;0,L221&gt;0,AB221&lt;$AB$1*1.2),"加大询盘获取 ","")&amp;IF(AND(Y221&lt;&gt;0,K221&gt;0,Z221&lt;$Z$1*1.2),"加大商机获取 ","")&amp;IF(AND(L221=0,C221="Y",G221&gt;($G$1/$L$1*1.5)),"解绑橱窗绑定 ",""),"请去左表粘贴源数据"),"")</f>
        <v/>
      </c>
      <c r="AE221" s="9"/>
      <c r="AF221" s="9"/>
      <c r="AG221" s="9"/>
      <c r="AH221" s="9"/>
      <c r="AI221" s="17"/>
      <c r="AJ221" s="17"/>
      <c r="AK221" s="17"/>
    </row>
    <row r="222" spans="1:37">
      <c r="A222" s="5" t="str">
        <f>IFERROR(HLOOKUP(A$2,'2.源数据-产品分析-全商品'!A$6:A$1000,ROW()-1,0),"")</f>
        <v/>
      </c>
      <c r="B222" s="5" t="str">
        <f>IFERROR(HLOOKUP(B$2,'2.源数据-产品分析-全商品'!B$6:B$1000,ROW()-1,0),"")</f>
        <v/>
      </c>
      <c r="C222" s="5" t="str">
        <f>CLEAN(IFERROR(HLOOKUP(C$2,'2.源数据-产品分析-全商品'!C$6:C$1000,ROW()-1,0),""))</f>
        <v/>
      </c>
      <c r="D222" s="5" t="str">
        <f>IFERROR(HLOOKUP(D$2,'2.源数据-产品分析-全商品'!D$6:D$1000,ROW()-1,0),"")</f>
        <v/>
      </c>
      <c r="E222" s="5" t="str">
        <f>IFERROR(HLOOKUP(E$2,'2.源数据-产品分析-全商品'!E$6:E$1000,ROW()-1,0),"")</f>
        <v/>
      </c>
      <c r="F222" s="5" t="str">
        <f>IFERROR(VALUE(HLOOKUP(F$2,'2.源数据-产品分析-全商品'!F$6:F$1000,ROW()-1,0)),"")</f>
        <v/>
      </c>
      <c r="G222" s="5" t="str">
        <f>IFERROR(VALUE(HLOOKUP(G$2,'2.源数据-产品分析-全商品'!G$6:G$1000,ROW()-1,0)),"")</f>
        <v/>
      </c>
      <c r="H222" s="5" t="str">
        <f>IFERROR(HLOOKUP(H$2,'2.源数据-产品分析-全商品'!H$6:H$1000,ROW()-1,0),"")</f>
        <v/>
      </c>
      <c r="I222" s="5" t="str">
        <f>IFERROR(VALUE(HLOOKUP(I$2,'2.源数据-产品分析-全商品'!I$6:I$1000,ROW()-1,0)),"")</f>
        <v/>
      </c>
      <c r="J222" s="60" t="str">
        <f>IFERROR(IF($J$2="","",INDEX('产品报告-整理'!G:G,MATCH(产品建议!A222,'产品报告-整理'!A:A,0))),"")</f>
        <v/>
      </c>
      <c r="K222" s="5" t="str">
        <f>IFERROR(IF($K$2="","",VALUE(INDEX('产品报告-整理'!E:E,MATCH(产品建议!A222,'产品报告-整理'!A:A,0)))),0)</f>
        <v/>
      </c>
      <c r="L222" s="5" t="str">
        <f>IFERROR(VALUE(HLOOKUP(L$2,'2.源数据-产品分析-全商品'!J$6:J$1000,ROW()-1,0)),"")</f>
        <v/>
      </c>
      <c r="M222" s="5" t="str">
        <f>IFERROR(VALUE(HLOOKUP(M$2,'2.源数据-产品分析-全商品'!K$6:K$1000,ROW()-1,0)),"")</f>
        <v/>
      </c>
      <c r="N222" s="5" t="str">
        <f>IFERROR(HLOOKUP(N$2,'2.源数据-产品分析-全商品'!L$6:L$1000,ROW()-1,0),"")</f>
        <v/>
      </c>
      <c r="O222" s="5" t="str">
        <f>IF($O$2='产品报告-整理'!$K$1,IFERROR(INDEX('产品报告-整理'!S:S,MATCH(产品建议!A222,'产品报告-整理'!L:L,0)),""),(IFERROR(VALUE(HLOOKUP(O$2,'2.源数据-产品分析-全商品'!M$6:M$1000,ROW()-1,0)),"")))</f>
        <v/>
      </c>
      <c r="P222" s="5" t="str">
        <f>IF($P$2='产品报告-整理'!$V$1,IFERROR(INDEX('产品报告-整理'!AD:AD,MATCH(产品建议!A222,'产品报告-整理'!W:W,0)),""),(IFERROR(VALUE(HLOOKUP(P$2,'2.源数据-产品分析-全商品'!N$6:N$1000,ROW()-1,0)),"")))</f>
        <v/>
      </c>
      <c r="Q222" s="5" t="str">
        <f>IF($Q$2='产品报告-整理'!$AG$1,IFERROR(INDEX('产品报告-整理'!AO:AO,MATCH(产品建议!A222,'产品报告-整理'!AH:AH,0)),""),(IFERROR(VALUE(HLOOKUP(Q$2,'2.源数据-产品分析-全商品'!O$6:O$1000,ROW()-1,0)),"")))</f>
        <v/>
      </c>
      <c r="R222" s="5" t="str">
        <f>IF($R$2='产品报告-整理'!$AR$1,IFERROR(INDEX('产品报告-整理'!AZ:AZ,MATCH(产品建议!A222,'产品报告-整理'!AS:AS,0)),""),(IFERROR(VALUE(HLOOKUP(R$2,'2.源数据-产品分析-全商品'!P$6:P$1000,ROW()-1,0)),"")))</f>
        <v/>
      </c>
      <c r="S222" s="5" t="str">
        <f>IF($S$2='产品报告-整理'!$BC$1,IFERROR(INDEX('产品报告-整理'!BK:BK,MATCH(产品建议!A222,'产品报告-整理'!BD:BD,0)),""),(IFERROR(VALUE(HLOOKUP(S$2,'2.源数据-产品分析-全商品'!Q$6:Q$1000,ROW()-1,0)),"")))</f>
        <v/>
      </c>
      <c r="T222" s="5" t="str">
        <f>IFERROR(HLOOKUP("产品负责人",'2.源数据-产品分析-全商品'!R$6:R$1000,ROW()-1,0),"")</f>
        <v/>
      </c>
      <c r="U222" s="5" t="str">
        <f>IFERROR(VALUE(HLOOKUP(U$2,'2.源数据-产品分析-全商品'!S$6:S$1000,ROW()-1,0)),"")</f>
        <v/>
      </c>
      <c r="V222" s="5" t="str">
        <f>IFERROR(VALUE(HLOOKUP(V$2,'2.源数据-产品分析-全商品'!T$6:T$1000,ROW()-1,0)),"")</f>
        <v/>
      </c>
      <c r="W222" s="5" t="str">
        <f>IF(OR($A$3=""),"",IF(OR($W$2="优爆品"),(IF(COUNTIF('2-2.源数据-产品分析-优品'!A:A,产品建议!A222)&gt;0,"是","")&amp;IF(COUNTIF('2-3.源数据-产品分析-爆品'!A:A,产品建议!A222)&gt;0,"是","")),IF(OR($W$2="P4P点击量"),((IFERROR(INDEX('产品报告-整理'!D:D,MATCH(产品建议!A222,'产品报告-整理'!A:A,0)),""))),((IF(COUNTIF('2-2.源数据-产品分析-优品'!A:A,产品建议!A222)&gt;0,"是",""))))))</f>
        <v/>
      </c>
      <c r="X222" s="5" t="str">
        <f>IF(OR($A$3=""),"",IF(OR($W$2="优爆品"),((IFERROR(INDEX('产品报告-整理'!D:D,MATCH(产品建议!A222,'产品报告-整理'!A:A,0)),"")&amp;" → "&amp;(IFERROR(TEXT(INDEX('产品报告-整理'!D:D,MATCH(产品建议!A222,'产品报告-整理'!A:A,0))/G222,"0%"),"")))),IF(OR($W$2="P4P点击量"),((IF($W$2="P4P点击量",IFERROR(TEXT(W222/G222,"0%"),"")))),(((IF(COUNTIF('2-3.源数据-产品分析-爆品'!A:A,产品建议!A222)&gt;0,"是","")))))))</f>
        <v/>
      </c>
      <c r="Y222" s="9" t="str">
        <f>IF(AND($Y$2="直通车总消费",'产品报告-整理'!$BN$1="推荐广告"),IFERROR(INDEX('产品报告-整理'!H:H,MATCH(产品建议!A222,'产品报告-整理'!A:A,0)),0)+IFERROR(INDEX('产品报告-整理'!BV:BV,MATCH(产品建议!A222,'产品报告-整理'!BO:BO,0)),0),IFERROR(INDEX('产品报告-整理'!H:H,MATCH(产品建议!A222,'产品报告-整理'!A:A,0)),0))</f>
        <v/>
      </c>
      <c r="Z222" s="9" t="str">
        <f t="shared" si="12"/>
        <v/>
      </c>
      <c r="AA222" s="5" t="str">
        <f t="shared" si="10"/>
        <v/>
      </c>
      <c r="AB222" s="5" t="str">
        <f t="shared" si="11"/>
        <v/>
      </c>
      <c r="AC222" s="9"/>
      <c r="AD222" s="15" t="str">
        <f>IF($AD$1="  ",IFERROR(IF(AND(Y222="未推广",L222&gt;0),"加入P4P推广 ","")&amp;IF(AND(OR(W222="是",X222="是"),Y222=0),"优爆品加推广 ","")&amp;IF(AND(C222="N",L222&gt;0),"增加橱窗绑定 ","")&amp;IF(AND(OR(Z222&gt;$Z$1*4.5,AB222&gt;$AB$1*4.5),Y222&lt;&gt;0,Y222&gt;$AB$1*2,G222&gt;($G$1/$L$1)*1),"放弃P4P推广 ","")&amp;IF(AND(AB222&gt;$AB$1*1.2,AB222&lt;$AB$1*4.5,Y222&gt;0),"优化询盘成本 ","")&amp;IF(AND(Z222&gt;$Z$1*1.2,Z222&lt;$Z$1*4.5,Y222&gt;0),"优化商机成本 ","")&amp;IF(AND(Y222&lt;&gt;0,L222&gt;0,AB222&lt;$AB$1*1.2),"加大询盘获取 ","")&amp;IF(AND(Y222&lt;&gt;0,K222&gt;0,Z222&lt;$Z$1*1.2),"加大商机获取 ","")&amp;IF(AND(L222=0,C222="Y",G222&gt;($G$1/$L$1*1.5)),"解绑橱窗绑定 ",""),"请去左表粘贴源数据"),"")</f>
        <v/>
      </c>
      <c r="AE222" s="9"/>
      <c r="AF222" s="9"/>
      <c r="AG222" s="9"/>
      <c r="AH222" s="9"/>
      <c r="AI222" s="17"/>
      <c r="AJ222" s="17"/>
      <c r="AK222" s="17"/>
    </row>
    <row r="223" spans="1:37">
      <c r="A223" s="5" t="str">
        <f>IFERROR(HLOOKUP(A$2,'2.源数据-产品分析-全商品'!A$6:A$1000,ROW()-1,0),"")</f>
        <v/>
      </c>
      <c r="B223" s="5" t="str">
        <f>IFERROR(HLOOKUP(B$2,'2.源数据-产品分析-全商品'!B$6:B$1000,ROW()-1,0),"")</f>
        <v/>
      </c>
      <c r="C223" s="5" t="str">
        <f>CLEAN(IFERROR(HLOOKUP(C$2,'2.源数据-产品分析-全商品'!C$6:C$1000,ROW()-1,0),""))</f>
        <v/>
      </c>
      <c r="D223" s="5" t="str">
        <f>IFERROR(HLOOKUP(D$2,'2.源数据-产品分析-全商品'!D$6:D$1000,ROW()-1,0),"")</f>
        <v/>
      </c>
      <c r="E223" s="5" t="str">
        <f>IFERROR(HLOOKUP(E$2,'2.源数据-产品分析-全商品'!E$6:E$1000,ROW()-1,0),"")</f>
        <v/>
      </c>
      <c r="F223" s="5" t="str">
        <f>IFERROR(VALUE(HLOOKUP(F$2,'2.源数据-产品分析-全商品'!F$6:F$1000,ROW()-1,0)),"")</f>
        <v/>
      </c>
      <c r="G223" s="5" t="str">
        <f>IFERROR(VALUE(HLOOKUP(G$2,'2.源数据-产品分析-全商品'!G$6:G$1000,ROW()-1,0)),"")</f>
        <v/>
      </c>
      <c r="H223" s="5" t="str">
        <f>IFERROR(HLOOKUP(H$2,'2.源数据-产品分析-全商品'!H$6:H$1000,ROW()-1,0),"")</f>
        <v/>
      </c>
      <c r="I223" s="5" t="str">
        <f>IFERROR(VALUE(HLOOKUP(I$2,'2.源数据-产品分析-全商品'!I$6:I$1000,ROW()-1,0)),"")</f>
        <v/>
      </c>
      <c r="J223" s="60" t="str">
        <f>IFERROR(IF($J$2="","",INDEX('产品报告-整理'!G:G,MATCH(产品建议!A223,'产品报告-整理'!A:A,0))),"")</f>
        <v/>
      </c>
      <c r="K223" s="5" t="str">
        <f>IFERROR(IF($K$2="","",VALUE(INDEX('产品报告-整理'!E:E,MATCH(产品建议!A223,'产品报告-整理'!A:A,0)))),0)</f>
        <v/>
      </c>
      <c r="L223" s="5" t="str">
        <f>IFERROR(VALUE(HLOOKUP(L$2,'2.源数据-产品分析-全商品'!J$6:J$1000,ROW()-1,0)),"")</f>
        <v/>
      </c>
      <c r="M223" s="5" t="str">
        <f>IFERROR(VALUE(HLOOKUP(M$2,'2.源数据-产品分析-全商品'!K$6:K$1000,ROW()-1,0)),"")</f>
        <v/>
      </c>
      <c r="N223" s="5" t="str">
        <f>IFERROR(HLOOKUP(N$2,'2.源数据-产品分析-全商品'!L$6:L$1000,ROW()-1,0),"")</f>
        <v/>
      </c>
      <c r="O223" s="5" t="str">
        <f>IF($O$2='产品报告-整理'!$K$1,IFERROR(INDEX('产品报告-整理'!S:S,MATCH(产品建议!A223,'产品报告-整理'!L:L,0)),""),(IFERROR(VALUE(HLOOKUP(O$2,'2.源数据-产品分析-全商品'!M$6:M$1000,ROW()-1,0)),"")))</f>
        <v/>
      </c>
      <c r="P223" s="5" t="str">
        <f>IF($P$2='产品报告-整理'!$V$1,IFERROR(INDEX('产品报告-整理'!AD:AD,MATCH(产品建议!A223,'产品报告-整理'!W:W,0)),""),(IFERROR(VALUE(HLOOKUP(P$2,'2.源数据-产品分析-全商品'!N$6:N$1000,ROW()-1,0)),"")))</f>
        <v/>
      </c>
      <c r="Q223" s="5" t="str">
        <f>IF($Q$2='产品报告-整理'!$AG$1,IFERROR(INDEX('产品报告-整理'!AO:AO,MATCH(产品建议!A223,'产品报告-整理'!AH:AH,0)),""),(IFERROR(VALUE(HLOOKUP(Q$2,'2.源数据-产品分析-全商品'!O$6:O$1000,ROW()-1,0)),"")))</f>
        <v/>
      </c>
      <c r="R223" s="5" t="str">
        <f>IF($R$2='产品报告-整理'!$AR$1,IFERROR(INDEX('产品报告-整理'!AZ:AZ,MATCH(产品建议!A223,'产品报告-整理'!AS:AS,0)),""),(IFERROR(VALUE(HLOOKUP(R$2,'2.源数据-产品分析-全商品'!P$6:P$1000,ROW()-1,0)),"")))</f>
        <v/>
      </c>
      <c r="S223" s="5" t="str">
        <f>IF($S$2='产品报告-整理'!$BC$1,IFERROR(INDEX('产品报告-整理'!BK:BK,MATCH(产品建议!A223,'产品报告-整理'!BD:BD,0)),""),(IFERROR(VALUE(HLOOKUP(S$2,'2.源数据-产品分析-全商品'!Q$6:Q$1000,ROW()-1,0)),"")))</f>
        <v/>
      </c>
      <c r="T223" s="5" t="str">
        <f>IFERROR(HLOOKUP("产品负责人",'2.源数据-产品分析-全商品'!R$6:R$1000,ROW()-1,0),"")</f>
        <v/>
      </c>
      <c r="U223" s="5" t="str">
        <f>IFERROR(VALUE(HLOOKUP(U$2,'2.源数据-产品分析-全商品'!S$6:S$1000,ROW()-1,0)),"")</f>
        <v/>
      </c>
      <c r="V223" s="5" t="str">
        <f>IFERROR(VALUE(HLOOKUP(V$2,'2.源数据-产品分析-全商品'!T$6:T$1000,ROW()-1,0)),"")</f>
        <v/>
      </c>
      <c r="W223" s="5" t="str">
        <f>IF(OR($A$3=""),"",IF(OR($W$2="优爆品"),(IF(COUNTIF('2-2.源数据-产品分析-优品'!A:A,产品建议!A223)&gt;0,"是","")&amp;IF(COUNTIF('2-3.源数据-产品分析-爆品'!A:A,产品建议!A223)&gt;0,"是","")),IF(OR($W$2="P4P点击量"),((IFERROR(INDEX('产品报告-整理'!D:D,MATCH(产品建议!A223,'产品报告-整理'!A:A,0)),""))),((IF(COUNTIF('2-2.源数据-产品分析-优品'!A:A,产品建议!A223)&gt;0,"是",""))))))</f>
        <v/>
      </c>
      <c r="X223" s="5" t="str">
        <f>IF(OR($A$3=""),"",IF(OR($W$2="优爆品"),((IFERROR(INDEX('产品报告-整理'!D:D,MATCH(产品建议!A223,'产品报告-整理'!A:A,0)),"")&amp;" → "&amp;(IFERROR(TEXT(INDEX('产品报告-整理'!D:D,MATCH(产品建议!A223,'产品报告-整理'!A:A,0))/G223,"0%"),"")))),IF(OR($W$2="P4P点击量"),((IF($W$2="P4P点击量",IFERROR(TEXT(W223/G223,"0%"),"")))),(((IF(COUNTIF('2-3.源数据-产品分析-爆品'!A:A,产品建议!A223)&gt;0,"是","")))))))</f>
        <v/>
      </c>
      <c r="Y223" s="9" t="str">
        <f>IF(AND($Y$2="直通车总消费",'产品报告-整理'!$BN$1="推荐广告"),IFERROR(INDEX('产品报告-整理'!H:H,MATCH(产品建议!A223,'产品报告-整理'!A:A,0)),0)+IFERROR(INDEX('产品报告-整理'!BV:BV,MATCH(产品建议!A223,'产品报告-整理'!BO:BO,0)),0),IFERROR(INDEX('产品报告-整理'!H:H,MATCH(产品建议!A223,'产品报告-整理'!A:A,0)),0))</f>
        <v/>
      </c>
      <c r="Z223" s="9" t="str">
        <f t="shared" si="12"/>
        <v/>
      </c>
      <c r="AA223" s="5" t="str">
        <f t="shared" si="10"/>
        <v/>
      </c>
      <c r="AB223" s="5" t="str">
        <f t="shared" si="11"/>
        <v/>
      </c>
      <c r="AC223" s="9"/>
      <c r="AD223" s="15" t="str">
        <f>IF($AD$1="  ",IFERROR(IF(AND(Y223="未推广",L223&gt;0),"加入P4P推广 ","")&amp;IF(AND(OR(W223="是",X223="是"),Y223=0),"优爆品加推广 ","")&amp;IF(AND(C223="N",L223&gt;0),"增加橱窗绑定 ","")&amp;IF(AND(OR(Z223&gt;$Z$1*4.5,AB223&gt;$AB$1*4.5),Y223&lt;&gt;0,Y223&gt;$AB$1*2,G223&gt;($G$1/$L$1)*1),"放弃P4P推广 ","")&amp;IF(AND(AB223&gt;$AB$1*1.2,AB223&lt;$AB$1*4.5,Y223&gt;0),"优化询盘成本 ","")&amp;IF(AND(Z223&gt;$Z$1*1.2,Z223&lt;$Z$1*4.5,Y223&gt;0),"优化商机成本 ","")&amp;IF(AND(Y223&lt;&gt;0,L223&gt;0,AB223&lt;$AB$1*1.2),"加大询盘获取 ","")&amp;IF(AND(Y223&lt;&gt;0,K223&gt;0,Z223&lt;$Z$1*1.2),"加大商机获取 ","")&amp;IF(AND(L223=0,C223="Y",G223&gt;($G$1/$L$1*1.5)),"解绑橱窗绑定 ",""),"请去左表粘贴源数据"),"")</f>
        <v/>
      </c>
      <c r="AE223" s="9"/>
      <c r="AF223" s="9"/>
      <c r="AG223" s="9"/>
      <c r="AH223" s="9"/>
      <c r="AI223" s="17"/>
      <c r="AJ223" s="17"/>
      <c r="AK223" s="17"/>
    </row>
    <row r="224" spans="1:37">
      <c r="A224" s="5" t="str">
        <f>IFERROR(HLOOKUP(A$2,'2.源数据-产品分析-全商品'!A$6:A$1000,ROW()-1,0),"")</f>
        <v/>
      </c>
      <c r="B224" s="5" t="str">
        <f>IFERROR(HLOOKUP(B$2,'2.源数据-产品分析-全商品'!B$6:B$1000,ROW()-1,0),"")</f>
        <v/>
      </c>
      <c r="C224" s="5" t="str">
        <f>CLEAN(IFERROR(HLOOKUP(C$2,'2.源数据-产品分析-全商品'!C$6:C$1000,ROW()-1,0),""))</f>
        <v/>
      </c>
      <c r="D224" s="5" t="str">
        <f>IFERROR(HLOOKUP(D$2,'2.源数据-产品分析-全商品'!D$6:D$1000,ROW()-1,0),"")</f>
        <v/>
      </c>
      <c r="E224" s="5" t="str">
        <f>IFERROR(HLOOKUP(E$2,'2.源数据-产品分析-全商品'!E$6:E$1000,ROW()-1,0),"")</f>
        <v/>
      </c>
      <c r="F224" s="5" t="str">
        <f>IFERROR(VALUE(HLOOKUP(F$2,'2.源数据-产品分析-全商品'!F$6:F$1000,ROW()-1,0)),"")</f>
        <v/>
      </c>
      <c r="G224" s="5" t="str">
        <f>IFERROR(VALUE(HLOOKUP(G$2,'2.源数据-产品分析-全商品'!G$6:G$1000,ROW()-1,0)),"")</f>
        <v/>
      </c>
      <c r="H224" s="5" t="str">
        <f>IFERROR(HLOOKUP(H$2,'2.源数据-产品分析-全商品'!H$6:H$1000,ROW()-1,0),"")</f>
        <v/>
      </c>
      <c r="I224" s="5" t="str">
        <f>IFERROR(VALUE(HLOOKUP(I$2,'2.源数据-产品分析-全商品'!I$6:I$1000,ROW()-1,0)),"")</f>
        <v/>
      </c>
      <c r="J224" s="60" t="str">
        <f>IFERROR(IF($J$2="","",INDEX('产品报告-整理'!G:G,MATCH(产品建议!A224,'产品报告-整理'!A:A,0))),"")</f>
        <v/>
      </c>
      <c r="K224" s="5" t="str">
        <f>IFERROR(IF($K$2="","",VALUE(INDEX('产品报告-整理'!E:E,MATCH(产品建议!A224,'产品报告-整理'!A:A,0)))),0)</f>
        <v/>
      </c>
      <c r="L224" s="5" t="str">
        <f>IFERROR(VALUE(HLOOKUP(L$2,'2.源数据-产品分析-全商品'!J$6:J$1000,ROW()-1,0)),"")</f>
        <v/>
      </c>
      <c r="M224" s="5" t="str">
        <f>IFERROR(VALUE(HLOOKUP(M$2,'2.源数据-产品分析-全商品'!K$6:K$1000,ROW()-1,0)),"")</f>
        <v/>
      </c>
      <c r="N224" s="5" t="str">
        <f>IFERROR(HLOOKUP(N$2,'2.源数据-产品分析-全商品'!L$6:L$1000,ROW()-1,0),"")</f>
        <v/>
      </c>
      <c r="O224" s="5" t="str">
        <f>IF($O$2='产品报告-整理'!$K$1,IFERROR(INDEX('产品报告-整理'!S:S,MATCH(产品建议!A224,'产品报告-整理'!L:L,0)),""),(IFERROR(VALUE(HLOOKUP(O$2,'2.源数据-产品分析-全商品'!M$6:M$1000,ROW()-1,0)),"")))</f>
        <v/>
      </c>
      <c r="P224" s="5" t="str">
        <f>IF($P$2='产品报告-整理'!$V$1,IFERROR(INDEX('产品报告-整理'!AD:AD,MATCH(产品建议!A224,'产品报告-整理'!W:W,0)),""),(IFERROR(VALUE(HLOOKUP(P$2,'2.源数据-产品分析-全商品'!N$6:N$1000,ROW()-1,0)),"")))</f>
        <v/>
      </c>
      <c r="Q224" s="5" t="str">
        <f>IF($Q$2='产品报告-整理'!$AG$1,IFERROR(INDEX('产品报告-整理'!AO:AO,MATCH(产品建议!A224,'产品报告-整理'!AH:AH,0)),""),(IFERROR(VALUE(HLOOKUP(Q$2,'2.源数据-产品分析-全商品'!O$6:O$1000,ROW()-1,0)),"")))</f>
        <v/>
      </c>
      <c r="R224" s="5" t="str">
        <f>IF($R$2='产品报告-整理'!$AR$1,IFERROR(INDEX('产品报告-整理'!AZ:AZ,MATCH(产品建议!A224,'产品报告-整理'!AS:AS,0)),""),(IFERROR(VALUE(HLOOKUP(R$2,'2.源数据-产品分析-全商品'!P$6:P$1000,ROW()-1,0)),"")))</f>
        <v/>
      </c>
      <c r="S224" s="5" t="str">
        <f>IF($S$2='产品报告-整理'!$BC$1,IFERROR(INDEX('产品报告-整理'!BK:BK,MATCH(产品建议!A224,'产品报告-整理'!BD:BD,0)),""),(IFERROR(VALUE(HLOOKUP(S$2,'2.源数据-产品分析-全商品'!Q$6:Q$1000,ROW()-1,0)),"")))</f>
        <v/>
      </c>
      <c r="T224" s="5" t="str">
        <f>IFERROR(HLOOKUP("产品负责人",'2.源数据-产品分析-全商品'!R$6:R$1000,ROW()-1,0),"")</f>
        <v/>
      </c>
      <c r="U224" s="5" t="str">
        <f>IFERROR(VALUE(HLOOKUP(U$2,'2.源数据-产品分析-全商品'!S$6:S$1000,ROW()-1,0)),"")</f>
        <v/>
      </c>
      <c r="V224" s="5" t="str">
        <f>IFERROR(VALUE(HLOOKUP(V$2,'2.源数据-产品分析-全商品'!T$6:T$1000,ROW()-1,0)),"")</f>
        <v/>
      </c>
      <c r="W224" s="5" t="str">
        <f>IF(OR($A$3=""),"",IF(OR($W$2="优爆品"),(IF(COUNTIF('2-2.源数据-产品分析-优品'!A:A,产品建议!A224)&gt;0,"是","")&amp;IF(COUNTIF('2-3.源数据-产品分析-爆品'!A:A,产品建议!A224)&gt;0,"是","")),IF(OR($W$2="P4P点击量"),((IFERROR(INDEX('产品报告-整理'!D:D,MATCH(产品建议!A224,'产品报告-整理'!A:A,0)),""))),((IF(COUNTIF('2-2.源数据-产品分析-优品'!A:A,产品建议!A224)&gt;0,"是",""))))))</f>
        <v/>
      </c>
      <c r="X224" s="5" t="str">
        <f>IF(OR($A$3=""),"",IF(OR($W$2="优爆品"),((IFERROR(INDEX('产品报告-整理'!D:D,MATCH(产品建议!A224,'产品报告-整理'!A:A,0)),"")&amp;" → "&amp;(IFERROR(TEXT(INDEX('产品报告-整理'!D:D,MATCH(产品建议!A224,'产品报告-整理'!A:A,0))/G224,"0%"),"")))),IF(OR($W$2="P4P点击量"),((IF($W$2="P4P点击量",IFERROR(TEXT(W224/G224,"0%"),"")))),(((IF(COUNTIF('2-3.源数据-产品分析-爆品'!A:A,产品建议!A224)&gt;0,"是","")))))))</f>
        <v/>
      </c>
      <c r="Y224" s="9" t="str">
        <f>IF(AND($Y$2="直通车总消费",'产品报告-整理'!$BN$1="推荐广告"),IFERROR(INDEX('产品报告-整理'!H:H,MATCH(产品建议!A224,'产品报告-整理'!A:A,0)),0)+IFERROR(INDEX('产品报告-整理'!BV:BV,MATCH(产品建议!A224,'产品报告-整理'!BO:BO,0)),0),IFERROR(INDEX('产品报告-整理'!H:H,MATCH(产品建议!A224,'产品报告-整理'!A:A,0)),0))</f>
        <v/>
      </c>
      <c r="Z224" s="9" t="str">
        <f t="shared" si="12"/>
        <v/>
      </c>
      <c r="AA224" s="5" t="str">
        <f t="shared" si="10"/>
        <v/>
      </c>
      <c r="AB224" s="5" t="str">
        <f t="shared" si="11"/>
        <v/>
      </c>
      <c r="AC224" s="9"/>
      <c r="AD224" s="15" t="str">
        <f>IF($AD$1="  ",IFERROR(IF(AND(Y224="未推广",L224&gt;0),"加入P4P推广 ","")&amp;IF(AND(OR(W224="是",X224="是"),Y224=0),"优爆品加推广 ","")&amp;IF(AND(C224="N",L224&gt;0),"增加橱窗绑定 ","")&amp;IF(AND(OR(Z224&gt;$Z$1*4.5,AB224&gt;$AB$1*4.5),Y224&lt;&gt;0,Y224&gt;$AB$1*2,G224&gt;($G$1/$L$1)*1),"放弃P4P推广 ","")&amp;IF(AND(AB224&gt;$AB$1*1.2,AB224&lt;$AB$1*4.5,Y224&gt;0),"优化询盘成本 ","")&amp;IF(AND(Z224&gt;$Z$1*1.2,Z224&lt;$Z$1*4.5,Y224&gt;0),"优化商机成本 ","")&amp;IF(AND(Y224&lt;&gt;0,L224&gt;0,AB224&lt;$AB$1*1.2),"加大询盘获取 ","")&amp;IF(AND(Y224&lt;&gt;0,K224&gt;0,Z224&lt;$Z$1*1.2),"加大商机获取 ","")&amp;IF(AND(L224=0,C224="Y",G224&gt;($G$1/$L$1*1.5)),"解绑橱窗绑定 ",""),"请去左表粘贴源数据"),"")</f>
        <v/>
      </c>
      <c r="AE224" s="9"/>
      <c r="AF224" s="9"/>
      <c r="AG224" s="9"/>
      <c r="AH224" s="9"/>
      <c r="AI224" s="17"/>
      <c r="AJ224" s="17"/>
      <c r="AK224" s="17"/>
    </row>
    <row r="225" spans="1:37">
      <c r="A225" s="5" t="str">
        <f>IFERROR(HLOOKUP(A$2,'2.源数据-产品分析-全商品'!A$6:A$1000,ROW()-1,0),"")</f>
        <v/>
      </c>
      <c r="B225" s="5" t="str">
        <f>IFERROR(HLOOKUP(B$2,'2.源数据-产品分析-全商品'!B$6:B$1000,ROW()-1,0),"")</f>
        <v/>
      </c>
      <c r="C225" s="5" t="str">
        <f>CLEAN(IFERROR(HLOOKUP(C$2,'2.源数据-产品分析-全商品'!C$6:C$1000,ROW()-1,0),""))</f>
        <v/>
      </c>
      <c r="D225" s="5" t="str">
        <f>IFERROR(HLOOKUP(D$2,'2.源数据-产品分析-全商品'!D$6:D$1000,ROW()-1,0),"")</f>
        <v/>
      </c>
      <c r="E225" s="5" t="str">
        <f>IFERROR(HLOOKUP(E$2,'2.源数据-产品分析-全商品'!E$6:E$1000,ROW()-1,0),"")</f>
        <v/>
      </c>
      <c r="F225" s="5" t="str">
        <f>IFERROR(VALUE(HLOOKUP(F$2,'2.源数据-产品分析-全商品'!F$6:F$1000,ROW()-1,0)),"")</f>
        <v/>
      </c>
      <c r="G225" s="5" t="str">
        <f>IFERROR(VALUE(HLOOKUP(G$2,'2.源数据-产品分析-全商品'!G$6:G$1000,ROW()-1,0)),"")</f>
        <v/>
      </c>
      <c r="H225" s="5" t="str">
        <f>IFERROR(HLOOKUP(H$2,'2.源数据-产品分析-全商品'!H$6:H$1000,ROW()-1,0),"")</f>
        <v/>
      </c>
      <c r="I225" s="5" t="str">
        <f>IFERROR(VALUE(HLOOKUP(I$2,'2.源数据-产品分析-全商品'!I$6:I$1000,ROW()-1,0)),"")</f>
        <v/>
      </c>
      <c r="J225" s="60" t="str">
        <f>IFERROR(IF($J$2="","",INDEX('产品报告-整理'!G:G,MATCH(产品建议!A225,'产品报告-整理'!A:A,0))),"")</f>
        <v/>
      </c>
      <c r="K225" s="5" t="str">
        <f>IFERROR(IF($K$2="","",VALUE(INDEX('产品报告-整理'!E:E,MATCH(产品建议!A225,'产品报告-整理'!A:A,0)))),0)</f>
        <v/>
      </c>
      <c r="L225" s="5" t="str">
        <f>IFERROR(VALUE(HLOOKUP(L$2,'2.源数据-产品分析-全商品'!J$6:J$1000,ROW()-1,0)),"")</f>
        <v/>
      </c>
      <c r="M225" s="5" t="str">
        <f>IFERROR(VALUE(HLOOKUP(M$2,'2.源数据-产品分析-全商品'!K$6:K$1000,ROW()-1,0)),"")</f>
        <v/>
      </c>
      <c r="N225" s="5" t="str">
        <f>IFERROR(HLOOKUP(N$2,'2.源数据-产品分析-全商品'!L$6:L$1000,ROW()-1,0),"")</f>
        <v/>
      </c>
      <c r="O225" s="5" t="str">
        <f>IF($O$2='产品报告-整理'!$K$1,IFERROR(INDEX('产品报告-整理'!S:S,MATCH(产品建议!A225,'产品报告-整理'!L:L,0)),""),(IFERROR(VALUE(HLOOKUP(O$2,'2.源数据-产品分析-全商品'!M$6:M$1000,ROW()-1,0)),"")))</f>
        <v/>
      </c>
      <c r="P225" s="5" t="str">
        <f>IF($P$2='产品报告-整理'!$V$1,IFERROR(INDEX('产品报告-整理'!AD:AD,MATCH(产品建议!A225,'产品报告-整理'!W:W,0)),""),(IFERROR(VALUE(HLOOKUP(P$2,'2.源数据-产品分析-全商品'!N$6:N$1000,ROW()-1,0)),"")))</f>
        <v/>
      </c>
      <c r="Q225" s="5" t="str">
        <f>IF($Q$2='产品报告-整理'!$AG$1,IFERROR(INDEX('产品报告-整理'!AO:AO,MATCH(产品建议!A225,'产品报告-整理'!AH:AH,0)),""),(IFERROR(VALUE(HLOOKUP(Q$2,'2.源数据-产品分析-全商品'!O$6:O$1000,ROW()-1,0)),"")))</f>
        <v/>
      </c>
      <c r="R225" s="5" t="str">
        <f>IF($R$2='产品报告-整理'!$AR$1,IFERROR(INDEX('产品报告-整理'!AZ:AZ,MATCH(产品建议!A225,'产品报告-整理'!AS:AS,0)),""),(IFERROR(VALUE(HLOOKUP(R$2,'2.源数据-产品分析-全商品'!P$6:P$1000,ROW()-1,0)),"")))</f>
        <v/>
      </c>
      <c r="S225" s="5" t="str">
        <f>IF($S$2='产品报告-整理'!$BC$1,IFERROR(INDEX('产品报告-整理'!BK:BK,MATCH(产品建议!A225,'产品报告-整理'!BD:BD,0)),""),(IFERROR(VALUE(HLOOKUP(S$2,'2.源数据-产品分析-全商品'!Q$6:Q$1000,ROW()-1,0)),"")))</f>
        <v/>
      </c>
      <c r="T225" s="5" t="str">
        <f>IFERROR(HLOOKUP("产品负责人",'2.源数据-产品分析-全商品'!R$6:R$1000,ROW()-1,0),"")</f>
        <v/>
      </c>
      <c r="U225" s="5" t="str">
        <f>IFERROR(VALUE(HLOOKUP(U$2,'2.源数据-产品分析-全商品'!S$6:S$1000,ROW()-1,0)),"")</f>
        <v/>
      </c>
      <c r="V225" s="5" t="str">
        <f>IFERROR(VALUE(HLOOKUP(V$2,'2.源数据-产品分析-全商品'!T$6:T$1000,ROW()-1,0)),"")</f>
        <v/>
      </c>
      <c r="W225" s="5" t="str">
        <f>IF(OR($A$3=""),"",IF(OR($W$2="优爆品"),(IF(COUNTIF('2-2.源数据-产品分析-优品'!A:A,产品建议!A225)&gt;0,"是","")&amp;IF(COUNTIF('2-3.源数据-产品分析-爆品'!A:A,产品建议!A225)&gt;0,"是","")),IF(OR($W$2="P4P点击量"),((IFERROR(INDEX('产品报告-整理'!D:D,MATCH(产品建议!A225,'产品报告-整理'!A:A,0)),""))),((IF(COUNTIF('2-2.源数据-产品分析-优品'!A:A,产品建议!A225)&gt;0,"是",""))))))</f>
        <v/>
      </c>
      <c r="X225" s="5" t="str">
        <f>IF(OR($A$3=""),"",IF(OR($W$2="优爆品"),((IFERROR(INDEX('产品报告-整理'!D:D,MATCH(产品建议!A225,'产品报告-整理'!A:A,0)),"")&amp;" → "&amp;(IFERROR(TEXT(INDEX('产品报告-整理'!D:D,MATCH(产品建议!A225,'产品报告-整理'!A:A,0))/G225,"0%"),"")))),IF(OR($W$2="P4P点击量"),((IF($W$2="P4P点击量",IFERROR(TEXT(W225/G225,"0%"),"")))),(((IF(COUNTIF('2-3.源数据-产品分析-爆品'!A:A,产品建议!A225)&gt;0,"是","")))))))</f>
        <v/>
      </c>
      <c r="Y225" s="9" t="str">
        <f>IF(AND($Y$2="直通车总消费",'产品报告-整理'!$BN$1="推荐广告"),IFERROR(INDEX('产品报告-整理'!H:H,MATCH(产品建议!A225,'产品报告-整理'!A:A,0)),0)+IFERROR(INDEX('产品报告-整理'!BV:BV,MATCH(产品建议!A225,'产品报告-整理'!BO:BO,0)),0),IFERROR(INDEX('产品报告-整理'!H:H,MATCH(产品建议!A225,'产品报告-整理'!A:A,0)),0))</f>
        <v/>
      </c>
      <c r="Z225" s="9" t="str">
        <f t="shared" si="12"/>
        <v/>
      </c>
      <c r="AA225" s="5" t="str">
        <f t="shared" si="10"/>
        <v/>
      </c>
      <c r="AB225" s="5" t="str">
        <f t="shared" si="11"/>
        <v/>
      </c>
      <c r="AC225" s="9"/>
      <c r="AD225" s="15" t="str">
        <f>IF($AD$1="  ",IFERROR(IF(AND(Y225="未推广",L225&gt;0),"加入P4P推广 ","")&amp;IF(AND(OR(W225="是",X225="是"),Y225=0),"优爆品加推广 ","")&amp;IF(AND(C225="N",L225&gt;0),"增加橱窗绑定 ","")&amp;IF(AND(OR(Z225&gt;$Z$1*4.5,AB225&gt;$AB$1*4.5),Y225&lt;&gt;0,Y225&gt;$AB$1*2,G225&gt;($G$1/$L$1)*1),"放弃P4P推广 ","")&amp;IF(AND(AB225&gt;$AB$1*1.2,AB225&lt;$AB$1*4.5,Y225&gt;0),"优化询盘成本 ","")&amp;IF(AND(Z225&gt;$Z$1*1.2,Z225&lt;$Z$1*4.5,Y225&gt;0),"优化商机成本 ","")&amp;IF(AND(Y225&lt;&gt;0,L225&gt;0,AB225&lt;$AB$1*1.2),"加大询盘获取 ","")&amp;IF(AND(Y225&lt;&gt;0,K225&gt;0,Z225&lt;$Z$1*1.2),"加大商机获取 ","")&amp;IF(AND(L225=0,C225="Y",G225&gt;($G$1/$L$1*1.5)),"解绑橱窗绑定 ",""),"请去左表粘贴源数据"),"")</f>
        <v/>
      </c>
      <c r="AE225" s="9"/>
      <c r="AF225" s="9"/>
      <c r="AG225" s="9"/>
      <c r="AH225" s="9"/>
      <c r="AI225" s="17"/>
      <c r="AJ225" s="17"/>
      <c r="AK225" s="17"/>
    </row>
    <row r="226" spans="1:37">
      <c r="A226" s="5" t="str">
        <f>IFERROR(HLOOKUP(A$2,'2.源数据-产品分析-全商品'!A$6:A$1000,ROW()-1,0),"")</f>
        <v/>
      </c>
      <c r="B226" s="5" t="str">
        <f>IFERROR(HLOOKUP(B$2,'2.源数据-产品分析-全商品'!B$6:B$1000,ROW()-1,0),"")</f>
        <v/>
      </c>
      <c r="C226" s="5" t="str">
        <f>CLEAN(IFERROR(HLOOKUP(C$2,'2.源数据-产品分析-全商品'!C$6:C$1000,ROW()-1,0),""))</f>
        <v/>
      </c>
      <c r="D226" s="5" t="str">
        <f>IFERROR(HLOOKUP(D$2,'2.源数据-产品分析-全商品'!D$6:D$1000,ROW()-1,0),"")</f>
        <v/>
      </c>
      <c r="E226" s="5" t="str">
        <f>IFERROR(HLOOKUP(E$2,'2.源数据-产品分析-全商品'!E$6:E$1000,ROW()-1,0),"")</f>
        <v/>
      </c>
      <c r="F226" s="5" t="str">
        <f>IFERROR(VALUE(HLOOKUP(F$2,'2.源数据-产品分析-全商品'!F$6:F$1000,ROW()-1,0)),"")</f>
        <v/>
      </c>
      <c r="G226" s="5" t="str">
        <f>IFERROR(VALUE(HLOOKUP(G$2,'2.源数据-产品分析-全商品'!G$6:G$1000,ROW()-1,0)),"")</f>
        <v/>
      </c>
      <c r="H226" s="5" t="str">
        <f>IFERROR(HLOOKUP(H$2,'2.源数据-产品分析-全商品'!H$6:H$1000,ROW()-1,0),"")</f>
        <v/>
      </c>
      <c r="I226" s="5" t="str">
        <f>IFERROR(VALUE(HLOOKUP(I$2,'2.源数据-产品分析-全商品'!I$6:I$1000,ROW()-1,0)),"")</f>
        <v/>
      </c>
      <c r="J226" s="60" t="str">
        <f>IFERROR(IF($J$2="","",INDEX('产品报告-整理'!G:G,MATCH(产品建议!A226,'产品报告-整理'!A:A,0))),"")</f>
        <v/>
      </c>
      <c r="K226" s="5" t="str">
        <f>IFERROR(IF($K$2="","",VALUE(INDEX('产品报告-整理'!E:E,MATCH(产品建议!A226,'产品报告-整理'!A:A,0)))),0)</f>
        <v/>
      </c>
      <c r="L226" s="5" t="str">
        <f>IFERROR(VALUE(HLOOKUP(L$2,'2.源数据-产品分析-全商品'!J$6:J$1000,ROW()-1,0)),"")</f>
        <v/>
      </c>
      <c r="M226" s="5" t="str">
        <f>IFERROR(VALUE(HLOOKUP(M$2,'2.源数据-产品分析-全商品'!K$6:K$1000,ROW()-1,0)),"")</f>
        <v/>
      </c>
      <c r="N226" s="5" t="str">
        <f>IFERROR(HLOOKUP(N$2,'2.源数据-产品分析-全商品'!L$6:L$1000,ROW()-1,0),"")</f>
        <v/>
      </c>
      <c r="O226" s="5" t="str">
        <f>IF($O$2='产品报告-整理'!$K$1,IFERROR(INDEX('产品报告-整理'!S:S,MATCH(产品建议!A226,'产品报告-整理'!L:L,0)),""),(IFERROR(VALUE(HLOOKUP(O$2,'2.源数据-产品分析-全商品'!M$6:M$1000,ROW()-1,0)),"")))</f>
        <v/>
      </c>
      <c r="P226" s="5" t="str">
        <f>IF($P$2='产品报告-整理'!$V$1,IFERROR(INDEX('产品报告-整理'!AD:AD,MATCH(产品建议!A226,'产品报告-整理'!W:W,0)),""),(IFERROR(VALUE(HLOOKUP(P$2,'2.源数据-产品分析-全商品'!N$6:N$1000,ROW()-1,0)),"")))</f>
        <v/>
      </c>
      <c r="Q226" s="5" t="str">
        <f>IF($Q$2='产品报告-整理'!$AG$1,IFERROR(INDEX('产品报告-整理'!AO:AO,MATCH(产品建议!A226,'产品报告-整理'!AH:AH,0)),""),(IFERROR(VALUE(HLOOKUP(Q$2,'2.源数据-产品分析-全商品'!O$6:O$1000,ROW()-1,0)),"")))</f>
        <v/>
      </c>
      <c r="R226" s="5" t="str">
        <f>IF($R$2='产品报告-整理'!$AR$1,IFERROR(INDEX('产品报告-整理'!AZ:AZ,MATCH(产品建议!A226,'产品报告-整理'!AS:AS,0)),""),(IFERROR(VALUE(HLOOKUP(R$2,'2.源数据-产品分析-全商品'!P$6:P$1000,ROW()-1,0)),"")))</f>
        <v/>
      </c>
      <c r="S226" s="5" t="str">
        <f>IF($S$2='产品报告-整理'!$BC$1,IFERROR(INDEX('产品报告-整理'!BK:BK,MATCH(产品建议!A226,'产品报告-整理'!BD:BD,0)),""),(IFERROR(VALUE(HLOOKUP(S$2,'2.源数据-产品分析-全商品'!Q$6:Q$1000,ROW()-1,0)),"")))</f>
        <v/>
      </c>
      <c r="T226" s="5" t="str">
        <f>IFERROR(HLOOKUP("产品负责人",'2.源数据-产品分析-全商品'!R$6:R$1000,ROW()-1,0),"")</f>
        <v/>
      </c>
      <c r="U226" s="5" t="str">
        <f>IFERROR(VALUE(HLOOKUP(U$2,'2.源数据-产品分析-全商品'!S$6:S$1000,ROW()-1,0)),"")</f>
        <v/>
      </c>
      <c r="V226" s="5" t="str">
        <f>IFERROR(VALUE(HLOOKUP(V$2,'2.源数据-产品分析-全商品'!T$6:T$1000,ROW()-1,0)),"")</f>
        <v/>
      </c>
      <c r="W226" s="5" t="str">
        <f>IF(OR($A$3=""),"",IF(OR($W$2="优爆品"),(IF(COUNTIF('2-2.源数据-产品分析-优品'!A:A,产品建议!A226)&gt;0,"是","")&amp;IF(COUNTIF('2-3.源数据-产品分析-爆品'!A:A,产品建议!A226)&gt;0,"是","")),IF(OR($W$2="P4P点击量"),((IFERROR(INDEX('产品报告-整理'!D:D,MATCH(产品建议!A226,'产品报告-整理'!A:A,0)),""))),((IF(COUNTIF('2-2.源数据-产品分析-优品'!A:A,产品建议!A226)&gt;0,"是",""))))))</f>
        <v/>
      </c>
      <c r="X226" s="5" t="str">
        <f>IF(OR($A$3=""),"",IF(OR($W$2="优爆品"),((IFERROR(INDEX('产品报告-整理'!D:D,MATCH(产品建议!A226,'产品报告-整理'!A:A,0)),"")&amp;" → "&amp;(IFERROR(TEXT(INDEX('产品报告-整理'!D:D,MATCH(产品建议!A226,'产品报告-整理'!A:A,0))/G226,"0%"),"")))),IF(OR($W$2="P4P点击量"),((IF($W$2="P4P点击量",IFERROR(TEXT(W226/G226,"0%"),"")))),(((IF(COUNTIF('2-3.源数据-产品分析-爆品'!A:A,产品建议!A226)&gt;0,"是","")))))))</f>
        <v/>
      </c>
      <c r="Y226" s="9" t="str">
        <f>IF(AND($Y$2="直通车总消费",'产品报告-整理'!$BN$1="推荐广告"),IFERROR(INDEX('产品报告-整理'!H:H,MATCH(产品建议!A226,'产品报告-整理'!A:A,0)),0)+IFERROR(INDEX('产品报告-整理'!BV:BV,MATCH(产品建议!A226,'产品报告-整理'!BO:BO,0)),0),IFERROR(INDEX('产品报告-整理'!H:H,MATCH(产品建议!A226,'产品报告-整理'!A:A,0)),0))</f>
        <v/>
      </c>
      <c r="Z226" s="9" t="str">
        <f t="shared" si="12"/>
        <v/>
      </c>
      <c r="AA226" s="5" t="str">
        <f t="shared" si="10"/>
        <v/>
      </c>
      <c r="AB226" s="5" t="str">
        <f t="shared" si="11"/>
        <v/>
      </c>
      <c r="AC226" s="9"/>
      <c r="AD226" s="15" t="str">
        <f>IF($AD$1="  ",IFERROR(IF(AND(Y226="未推广",L226&gt;0),"加入P4P推广 ","")&amp;IF(AND(OR(W226="是",X226="是"),Y226=0),"优爆品加推广 ","")&amp;IF(AND(C226="N",L226&gt;0),"增加橱窗绑定 ","")&amp;IF(AND(OR(Z226&gt;$Z$1*4.5,AB226&gt;$AB$1*4.5),Y226&lt;&gt;0,Y226&gt;$AB$1*2,G226&gt;($G$1/$L$1)*1),"放弃P4P推广 ","")&amp;IF(AND(AB226&gt;$AB$1*1.2,AB226&lt;$AB$1*4.5,Y226&gt;0),"优化询盘成本 ","")&amp;IF(AND(Z226&gt;$Z$1*1.2,Z226&lt;$Z$1*4.5,Y226&gt;0),"优化商机成本 ","")&amp;IF(AND(Y226&lt;&gt;0,L226&gt;0,AB226&lt;$AB$1*1.2),"加大询盘获取 ","")&amp;IF(AND(Y226&lt;&gt;0,K226&gt;0,Z226&lt;$Z$1*1.2),"加大商机获取 ","")&amp;IF(AND(L226=0,C226="Y",G226&gt;($G$1/$L$1*1.5)),"解绑橱窗绑定 ",""),"请去左表粘贴源数据"),"")</f>
        <v/>
      </c>
      <c r="AE226" s="9"/>
      <c r="AF226" s="9"/>
      <c r="AG226" s="9"/>
      <c r="AH226" s="9"/>
      <c r="AI226" s="17"/>
      <c r="AJ226" s="17"/>
      <c r="AK226" s="17"/>
    </row>
    <row r="227" spans="1:37">
      <c r="A227" s="5" t="str">
        <f>IFERROR(HLOOKUP(A$2,'2.源数据-产品分析-全商品'!A$6:A$1000,ROW()-1,0),"")</f>
        <v/>
      </c>
      <c r="B227" s="5" t="str">
        <f>IFERROR(HLOOKUP(B$2,'2.源数据-产品分析-全商品'!B$6:B$1000,ROW()-1,0),"")</f>
        <v/>
      </c>
      <c r="C227" s="5" t="str">
        <f>CLEAN(IFERROR(HLOOKUP(C$2,'2.源数据-产品分析-全商品'!C$6:C$1000,ROW()-1,0),""))</f>
        <v/>
      </c>
      <c r="D227" s="5" t="str">
        <f>IFERROR(HLOOKUP(D$2,'2.源数据-产品分析-全商品'!D$6:D$1000,ROW()-1,0),"")</f>
        <v/>
      </c>
      <c r="E227" s="5" t="str">
        <f>IFERROR(HLOOKUP(E$2,'2.源数据-产品分析-全商品'!E$6:E$1000,ROW()-1,0),"")</f>
        <v/>
      </c>
      <c r="F227" s="5" t="str">
        <f>IFERROR(VALUE(HLOOKUP(F$2,'2.源数据-产品分析-全商品'!F$6:F$1000,ROW()-1,0)),"")</f>
        <v/>
      </c>
      <c r="G227" s="5" t="str">
        <f>IFERROR(VALUE(HLOOKUP(G$2,'2.源数据-产品分析-全商品'!G$6:G$1000,ROW()-1,0)),"")</f>
        <v/>
      </c>
      <c r="H227" s="5" t="str">
        <f>IFERROR(HLOOKUP(H$2,'2.源数据-产品分析-全商品'!H$6:H$1000,ROW()-1,0),"")</f>
        <v/>
      </c>
      <c r="I227" s="5" t="str">
        <f>IFERROR(VALUE(HLOOKUP(I$2,'2.源数据-产品分析-全商品'!I$6:I$1000,ROW()-1,0)),"")</f>
        <v/>
      </c>
      <c r="J227" s="60" t="str">
        <f>IFERROR(IF($J$2="","",INDEX('产品报告-整理'!G:G,MATCH(产品建议!A227,'产品报告-整理'!A:A,0))),"")</f>
        <v/>
      </c>
      <c r="K227" s="5" t="str">
        <f>IFERROR(IF($K$2="","",VALUE(INDEX('产品报告-整理'!E:E,MATCH(产品建议!A227,'产品报告-整理'!A:A,0)))),0)</f>
        <v/>
      </c>
      <c r="L227" s="5" t="str">
        <f>IFERROR(VALUE(HLOOKUP(L$2,'2.源数据-产品分析-全商品'!J$6:J$1000,ROW()-1,0)),"")</f>
        <v/>
      </c>
      <c r="M227" s="5" t="str">
        <f>IFERROR(VALUE(HLOOKUP(M$2,'2.源数据-产品分析-全商品'!K$6:K$1000,ROW()-1,0)),"")</f>
        <v/>
      </c>
      <c r="N227" s="5" t="str">
        <f>IFERROR(HLOOKUP(N$2,'2.源数据-产品分析-全商品'!L$6:L$1000,ROW()-1,0),"")</f>
        <v/>
      </c>
      <c r="O227" s="5" t="str">
        <f>IF($O$2='产品报告-整理'!$K$1,IFERROR(INDEX('产品报告-整理'!S:S,MATCH(产品建议!A227,'产品报告-整理'!L:L,0)),""),(IFERROR(VALUE(HLOOKUP(O$2,'2.源数据-产品分析-全商品'!M$6:M$1000,ROW()-1,0)),"")))</f>
        <v/>
      </c>
      <c r="P227" s="5" t="str">
        <f>IF($P$2='产品报告-整理'!$V$1,IFERROR(INDEX('产品报告-整理'!AD:AD,MATCH(产品建议!A227,'产品报告-整理'!W:W,0)),""),(IFERROR(VALUE(HLOOKUP(P$2,'2.源数据-产品分析-全商品'!N$6:N$1000,ROW()-1,0)),"")))</f>
        <v/>
      </c>
      <c r="Q227" s="5" t="str">
        <f>IF($Q$2='产品报告-整理'!$AG$1,IFERROR(INDEX('产品报告-整理'!AO:AO,MATCH(产品建议!A227,'产品报告-整理'!AH:AH,0)),""),(IFERROR(VALUE(HLOOKUP(Q$2,'2.源数据-产品分析-全商品'!O$6:O$1000,ROW()-1,0)),"")))</f>
        <v/>
      </c>
      <c r="R227" s="5" t="str">
        <f>IF($R$2='产品报告-整理'!$AR$1,IFERROR(INDEX('产品报告-整理'!AZ:AZ,MATCH(产品建议!A227,'产品报告-整理'!AS:AS,0)),""),(IFERROR(VALUE(HLOOKUP(R$2,'2.源数据-产品分析-全商品'!P$6:P$1000,ROW()-1,0)),"")))</f>
        <v/>
      </c>
      <c r="S227" s="5" t="str">
        <f>IF($S$2='产品报告-整理'!$BC$1,IFERROR(INDEX('产品报告-整理'!BK:BK,MATCH(产品建议!A227,'产品报告-整理'!BD:BD,0)),""),(IFERROR(VALUE(HLOOKUP(S$2,'2.源数据-产品分析-全商品'!Q$6:Q$1000,ROW()-1,0)),"")))</f>
        <v/>
      </c>
      <c r="T227" s="5" t="str">
        <f>IFERROR(HLOOKUP("产品负责人",'2.源数据-产品分析-全商品'!R$6:R$1000,ROW()-1,0),"")</f>
        <v/>
      </c>
      <c r="U227" s="5" t="str">
        <f>IFERROR(VALUE(HLOOKUP(U$2,'2.源数据-产品分析-全商品'!S$6:S$1000,ROW()-1,0)),"")</f>
        <v/>
      </c>
      <c r="V227" s="5" t="str">
        <f>IFERROR(VALUE(HLOOKUP(V$2,'2.源数据-产品分析-全商品'!T$6:T$1000,ROW()-1,0)),"")</f>
        <v/>
      </c>
      <c r="W227" s="5" t="str">
        <f>IF(OR($A$3=""),"",IF(OR($W$2="优爆品"),(IF(COUNTIF('2-2.源数据-产品分析-优品'!A:A,产品建议!A227)&gt;0,"是","")&amp;IF(COUNTIF('2-3.源数据-产品分析-爆品'!A:A,产品建议!A227)&gt;0,"是","")),IF(OR($W$2="P4P点击量"),((IFERROR(INDEX('产品报告-整理'!D:D,MATCH(产品建议!A227,'产品报告-整理'!A:A,0)),""))),((IF(COUNTIF('2-2.源数据-产品分析-优品'!A:A,产品建议!A227)&gt;0,"是",""))))))</f>
        <v/>
      </c>
      <c r="X227" s="5" t="str">
        <f>IF(OR($A$3=""),"",IF(OR($W$2="优爆品"),((IFERROR(INDEX('产品报告-整理'!D:D,MATCH(产品建议!A227,'产品报告-整理'!A:A,0)),"")&amp;" → "&amp;(IFERROR(TEXT(INDEX('产品报告-整理'!D:D,MATCH(产品建议!A227,'产品报告-整理'!A:A,0))/G227,"0%"),"")))),IF(OR($W$2="P4P点击量"),((IF($W$2="P4P点击量",IFERROR(TEXT(W227/G227,"0%"),"")))),(((IF(COUNTIF('2-3.源数据-产品分析-爆品'!A:A,产品建议!A227)&gt;0,"是","")))))))</f>
        <v/>
      </c>
      <c r="Y227" s="9" t="str">
        <f>IF(AND($Y$2="直通车总消费",'产品报告-整理'!$BN$1="推荐广告"),IFERROR(INDEX('产品报告-整理'!H:H,MATCH(产品建议!A227,'产品报告-整理'!A:A,0)),0)+IFERROR(INDEX('产品报告-整理'!BV:BV,MATCH(产品建议!A227,'产品报告-整理'!BO:BO,0)),0),IFERROR(INDEX('产品报告-整理'!H:H,MATCH(产品建议!A227,'产品报告-整理'!A:A,0)),0))</f>
        <v/>
      </c>
      <c r="Z227" s="9" t="str">
        <f t="shared" si="12"/>
        <v/>
      </c>
      <c r="AA227" s="5" t="str">
        <f t="shared" si="10"/>
        <v/>
      </c>
      <c r="AB227" s="5" t="str">
        <f t="shared" si="11"/>
        <v/>
      </c>
      <c r="AC227" s="9"/>
      <c r="AD227" s="15" t="str">
        <f>IF($AD$1="  ",IFERROR(IF(AND(Y227="未推广",L227&gt;0),"加入P4P推广 ","")&amp;IF(AND(OR(W227="是",X227="是"),Y227=0),"优爆品加推广 ","")&amp;IF(AND(C227="N",L227&gt;0),"增加橱窗绑定 ","")&amp;IF(AND(OR(Z227&gt;$Z$1*4.5,AB227&gt;$AB$1*4.5),Y227&lt;&gt;0,Y227&gt;$AB$1*2,G227&gt;($G$1/$L$1)*1),"放弃P4P推广 ","")&amp;IF(AND(AB227&gt;$AB$1*1.2,AB227&lt;$AB$1*4.5,Y227&gt;0),"优化询盘成本 ","")&amp;IF(AND(Z227&gt;$Z$1*1.2,Z227&lt;$Z$1*4.5,Y227&gt;0),"优化商机成本 ","")&amp;IF(AND(Y227&lt;&gt;0,L227&gt;0,AB227&lt;$AB$1*1.2),"加大询盘获取 ","")&amp;IF(AND(Y227&lt;&gt;0,K227&gt;0,Z227&lt;$Z$1*1.2),"加大商机获取 ","")&amp;IF(AND(L227=0,C227="Y",G227&gt;($G$1/$L$1*1.5)),"解绑橱窗绑定 ",""),"请去左表粘贴源数据"),"")</f>
        <v/>
      </c>
      <c r="AE227" s="9"/>
      <c r="AF227" s="9"/>
      <c r="AG227" s="9"/>
      <c r="AH227" s="9"/>
      <c r="AI227" s="17"/>
      <c r="AJ227" s="17"/>
      <c r="AK227" s="17"/>
    </row>
    <row r="228" spans="1:37">
      <c r="A228" s="5" t="str">
        <f>IFERROR(HLOOKUP(A$2,'2.源数据-产品分析-全商品'!A$6:A$1000,ROW()-1,0),"")</f>
        <v/>
      </c>
      <c r="B228" s="5" t="str">
        <f>IFERROR(HLOOKUP(B$2,'2.源数据-产品分析-全商品'!B$6:B$1000,ROW()-1,0),"")</f>
        <v/>
      </c>
      <c r="C228" s="5" t="str">
        <f>CLEAN(IFERROR(HLOOKUP(C$2,'2.源数据-产品分析-全商品'!C$6:C$1000,ROW()-1,0),""))</f>
        <v/>
      </c>
      <c r="D228" s="5" t="str">
        <f>IFERROR(HLOOKUP(D$2,'2.源数据-产品分析-全商品'!D$6:D$1000,ROW()-1,0),"")</f>
        <v/>
      </c>
      <c r="E228" s="5" t="str">
        <f>IFERROR(HLOOKUP(E$2,'2.源数据-产品分析-全商品'!E$6:E$1000,ROW()-1,0),"")</f>
        <v/>
      </c>
      <c r="F228" s="5" t="str">
        <f>IFERROR(VALUE(HLOOKUP(F$2,'2.源数据-产品分析-全商品'!F$6:F$1000,ROW()-1,0)),"")</f>
        <v/>
      </c>
      <c r="G228" s="5" t="str">
        <f>IFERROR(VALUE(HLOOKUP(G$2,'2.源数据-产品分析-全商品'!G$6:G$1000,ROW()-1,0)),"")</f>
        <v/>
      </c>
      <c r="H228" s="5" t="str">
        <f>IFERROR(HLOOKUP(H$2,'2.源数据-产品分析-全商品'!H$6:H$1000,ROW()-1,0),"")</f>
        <v/>
      </c>
      <c r="I228" s="5" t="str">
        <f>IFERROR(VALUE(HLOOKUP(I$2,'2.源数据-产品分析-全商品'!I$6:I$1000,ROW()-1,0)),"")</f>
        <v/>
      </c>
      <c r="J228" s="60" t="str">
        <f>IFERROR(IF($J$2="","",INDEX('产品报告-整理'!G:G,MATCH(产品建议!A228,'产品报告-整理'!A:A,0))),"")</f>
        <v/>
      </c>
      <c r="K228" s="5" t="str">
        <f>IFERROR(IF($K$2="","",VALUE(INDEX('产品报告-整理'!E:E,MATCH(产品建议!A228,'产品报告-整理'!A:A,0)))),0)</f>
        <v/>
      </c>
      <c r="L228" s="5" t="str">
        <f>IFERROR(VALUE(HLOOKUP(L$2,'2.源数据-产品分析-全商品'!J$6:J$1000,ROW()-1,0)),"")</f>
        <v/>
      </c>
      <c r="M228" s="5" t="str">
        <f>IFERROR(VALUE(HLOOKUP(M$2,'2.源数据-产品分析-全商品'!K$6:K$1000,ROW()-1,0)),"")</f>
        <v/>
      </c>
      <c r="N228" s="5" t="str">
        <f>IFERROR(HLOOKUP(N$2,'2.源数据-产品分析-全商品'!L$6:L$1000,ROW()-1,0),"")</f>
        <v/>
      </c>
      <c r="O228" s="5" t="str">
        <f>IF($O$2='产品报告-整理'!$K$1,IFERROR(INDEX('产品报告-整理'!S:S,MATCH(产品建议!A228,'产品报告-整理'!L:L,0)),""),(IFERROR(VALUE(HLOOKUP(O$2,'2.源数据-产品分析-全商品'!M$6:M$1000,ROW()-1,0)),"")))</f>
        <v/>
      </c>
      <c r="P228" s="5" t="str">
        <f>IF($P$2='产品报告-整理'!$V$1,IFERROR(INDEX('产品报告-整理'!AD:AD,MATCH(产品建议!A228,'产品报告-整理'!W:W,0)),""),(IFERROR(VALUE(HLOOKUP(P$2,'2.源数据-产品分析-全商品'!N$6:N$1000,ROW()-1,0)),"")))</f>
        <v/>
      </c>
      <c r="Q228" s="5" t="str">
        <f>IF($Q$2='产品报告-整理'!$AG$1,IFERROR(INDEX('产品报告-整理'!AO:AO,MATCH(产品建议!A228,'产品报告-整理'!AH:AH,0)),""),(IFERROR(VALUE(HLOOKUP(Q$2,'2.源数据-产品分析-全商品'!O$6:O$1000,ROW()-1,0)),"")))</f>
        <v/>
      </c>
      <c r="R228" s="5" t="str">
        <f>IF($R$2='产品报告-整理'!$AR$1,IFERROR(INDEX('产品报告-整理'!AZ:AZ,MATCH(产品建议!A228,'产品报告-整理'!AS:AS,0)),""),(IFERROR(VALUE(HLOOKUP(R$2,'2.源数据-产品分析-全商品'!P$6:P$1000,ROW()-1,0)),"")))</f>
        <v/>
      </c>
      <c r="S228" s="5" t="str">
        <f>IF($S$2='产品报告-整理'!$BC$1,IFERROR(INDEX('产品报告-整理'!BK:BK,MATCH(产品建议!A228,'产品报告-整理'!BD:BD,0)),""),(IFERROR(VALUE(HLOOKUP(S$2,'2.源数据-产品分析-全商品'!Q$6:Q$1000,ROW()-1,0)),"")))</f>
        <v/>
      </c>
      <c r="T228" s="5" t="str">
        <f>IFERROR(HLOOKUP("产品负责人",'2.源数据-产品分析-全商品'!R$6:R$1000,ROW()-1,0),"")</f>
        <v/>
      </c>
      <c r="U228" s="5" t="str">
        <f>IFERROR(VALUE(HLOOKUP(U$2,'2.源数据-产品分析-全商品'!S$6:S$1000,ROW()-1,0)),"")</f>
        <v/>
      </c>
      <c r="V228" s="5" t="str">
        <f>IFERROR(VALUE(HLOOKUP(V$2,'2.源数据-产品分析-全商品'!T$6:T$1000,ROW()-1,0)),"")</f>
        <v/>
      </c>
      <c r="W228" s="5" t="str">
        <f>IF(OR($A$3=""),"",IF(OR($W$2="优爆品"),(IF(COUNTIF('2-2.源数据-产品分析-优品'!A:A,产品建议!A228)&gt;0,"是","")&amp;IF(COUNTIF('2-3.源数据-产品分析-爆品'!A:A,产品建议!A228)&gt;0,"是","")),IF(OR($W$2="P4P点击量"),((IFERROR(INDEX('产品报告-整理'!D:D,MATCH(产品建议!A228,'产品报告-整理'!A:A,0)),""))),((IF(COUNTIF('2-2.源数据-产品分析-优品'!A:A,产品建议!A228)&gt;0,"是",""))))))</f>
        <v/>
      </c>
      <c r="X228" s="5" t="str">
        <f>IF(OR($A$3=""),"",IF(OR($W$2="优爆品"),((IFERROR(INDEX('产品报告-整理'!D:D,MATCH(产品建议!A228,'产品报告-整理'!A:A,0)),"")&amp;" → "&amp;(IFERROR(TEXT(INDEX('产品报告-整理'!D:D,MATCH(产品建议!A228,'产品报告-整理'!A:A,0))/G228,"0%"),"")))),IF(OR($W$2="P4P点击量"),((IF($W$2="P4P点击量",IFERROR(TEXT(W228/G228,"0%"),"")))),(((IF(COUNTIF('2-3.源数据-产品分析-爆品'!A:A,产品建议!A228)&gt;0,"是","")))))))</f>
        <v/>
      </c>
      <c r="Y228" s="9" t="str">
        <f>IF(AND($Y$2="直通车总消费",'产品报告-整理'!$BN$1="推荐广告"),IFERROR(INDEX('产品报告-整理'!H:H,MATCH(产品建议!A228,'产品报告-整理'!A:A,0)),0)+IFERROR(INDEX('产品报告-整理'!BV:BV,MATCH(产品建议!A228,'产品报告-整理'!BO:BO,0)),0),IFERROR(INDEX('产品报告-整理'!H:H,MATCH(产品建议!A228,'产品报告-整理'!A:A,0)),0))</f>
        <v/>
      </c>
      <c r="Z228" s="9" t="str">
        <f t="shared" si="12"/>
        <v/>
      </c>
      <c r="AA228" s="5" t="str">
        <f t="shared" si="10"/>
        <v/>
      </c>
      <c r="AB228" s="5" t="str">
        <f t="shared" si="11"/>
        <v/>
      </c>
      <c r="AC228" s="9"/>
      <c r="AD228" s="15" t="str">
        <f>IF($AD$1="  ",IFERROR(IF(AND(Y228="未推广",L228&gt;0),"加入P4P推广 ","")&amp;IF(AND(OR(W228="是",X228="是"),Y228=0),"优爆品加推广 ","")&amp;IF(AND(C228="N",L228&gt;0),"增加橱窗绑定 ","")&amp;IF(AND(OR(Z228&gt;$Z$1*4.5,AB228&gt;$AB$1*4.5),Y228&lt;&gt;0,Y228&gt;$AB$1*2,G228&gt;($G$1/$L$1)*1),"放弃P4P推广 ","")&amp;IF(AND(AB228&gt;$AB$1*1.2,AB228&lt;$AB$1*4.5,Y228&gt;0),"优化询盘成本 ","")&amp;IF(AND(Z228&gt;$Z$1*1.2,Z228&lt;$Z$1*4.5,Y228&gt;0),"优化商机成本 ","")&amp;IF(AND(Y228&lt;&gt;0,L228&gt;0,AB228&lt;$AB$1*1.2),"加大询盘获取 ","")&amp;IF(AND(Y228&lt;&gt;0,K228&gt;0,Z228&lt;$Z$1*1.2),"加大商机获取 ","")&amp;IF(AND(L228=0,C228="Y",G228&gt;($G$1/$L$1*1.5)),"解绑橱窗绑定 ",""),"请去左表粘贴源数据"),"")</f>
        <v/>
      </c>
      <c r="AE228" s="9"/>
      <c r="AF228" s="9"/>
      <c r="AG228" s="9"/>
      <c r="AH228" s="9"/>
      <c r="AI228" s="17"/>
      <c r="AJ228" s="17"/>
      <c r="AK228" s="17"/>
    </row>
    <row r="229" spans="1:37">
      <c r="A229" s="5" t="str">
        <f>IFERROR(HLOOKUP(A$2,'2.源数据-产品分析-全商品'!A$6:A$1000,ROW()-1,0),"")</f>
        <v/>
      </c>
      <c r="B229" s="5" t="str">
        <f>IFERROR(HLOOKUP(B$2,'2.源数据-产品分析-全商品'!B$6:B$1000,ROW()-1,0),"")</f>
        <v/>
      </c>
      <c r="C229" s="5" t="str">
        <f>CLEAN(IFERROR(HLOOKUP(C$2,'2.源数据-产品分析-全商品'!C$6:C$1000,ROW()-1,0),""))</f>
        <v/>
      </c>
      <c r="D229" s="5" t="str">
        <f>IFERROR(HLOOKUP(D$2,'2.源数据-产品分析-全商品'!D$6:D$1000,ROW()-1,0),"")</f>
        <v/>
      </c>
      <c r="E229" s="5" t="str">
        <f>IFERROR(HLOOKUP(E$2,'2.源数据-产品分析-全商品'!E$6:E$1000,ROW()-1,0),"")</f>
        <v/>
      </c>
      <c r="F229" s="5" t="str">
        <f>IFERROR(VALUE(HLOOKUP(F$2,'2.源数据-产品分析-全商品'!F$6:F$1000,ROW()-1,0)),"")</f>
        <v/>
      </c>
      <c r="G229" s="5" t="str">
        <f>IFERROR(VALUE(HLOOKUP(G$2,'2.源数据-产品分析-全商品'!G$6:G$1000,ROW()-1,0)),"")</f>
        <v/>
      </c>
      <c r="H229" s="5" t="str">
        <f>IFERROR(HLOOKUP(H$2,'2.源数据-产品分析-全商品'!H$6:H$1000,ROW()-1,0),"")</f>
        <v/>
      </c>
      <c r="I229" s="5" t="str">
        <f>IFERROR(VALUE(HLOOKUP(I$2,'2.源数据-产品分析-全商品'!I$6:I$1000,ROW()-1,0)),"")</f>
        <v/>
      </c>
      <c r="J229" s="60" t="str">
        <f>IFERROR(IF($J$2="","",INDEX('产品报告-整理'!G:G,MATCH(产品建议!A229,'产品报告-整理'!A:A,0))),"")</f>
        <v/>
      </c>
      <c r="K229" s="5" t="str">
        <f>IFERROR(IF($K$2="","",VALUE(INDEX('产品报告-整理'!E:E,MATCH(产品建议!A229,'产品报告-整理'!A:A,0)))),0)</f>
        <v/>
      </c>
      <c r="L229" s="5" t="str">
        <f>IFERROR(VALUE(HLOOKUP(L$2,'2.源数据-产品分析-全商品'!J$6:J$1000,ROW()-1,0)),"")</f>
        <v/>
      </c>
      <c r="M229" s="5" t="str">
        <f>IFERROR(VALUE(HLOOKUP(M$2,'2.源数据-产品分析-全商品'!K$6:K$1000,ROW()-1,0)),"")</f>
        <v/>
      </c>
      <c r="N229" s="5" t="str">
        <f>IFERROR(HLOOKUP(N$2,'2.源数据-产品分析-全商品'!L$6:L$1000,ROW()-1,0),"")</f>
        <v/>
      </c>
      <c r="O229" s="5" t="str">
        <f>IF($O$2='产品报告-整理'!$K$1,IFERROR(INDEX('产品报告-整理'!S:S,MATCH(产品建议!A229,'产品报告-整理'!L:L,0)),""),(IFERROR(VALUE(HLOOKUP(O$2,'2.源数据-产品分析-全商品'!M$6:M$1000,ROW()-1,0)),"")))</f>
        <v/>
      </c>
      <c r="P229" s="5" t="str">
        <f>IF($P$2='产品报告-整理'!$V$1,IFERROR(INDEX('产品报告-整理'!AD:AD,MATCH(产品建议!A229,'产品报告-整理'!W:W,0)),""),(IFERROR(VALUE(HLOOKUP(P$2,'2.源数据-产品分析-全商品'!N$6:N$1000,ROW()-1,0)),"")))</f>
        <v/>
      </c>
      <c r="Q229" s="5" t="str">
        <f>IF($Q$2='产品报告-整理'!$AG$1,IFERROR(INDEX('产品报告-整理'!AO:AO,MATCH(产品建议!A229,'产品报告-整理'!AH:AH,0)),""),(IFERROR(VALUE(HLOOKUP(Q$2,'2.源数据-产品分析-全商品'!O$6:O$1000,ROW()-1,0)),"")))</f>
        <v/>
      </c>
      <c r="R229" s="5" t="str">
        <f>IF($R$2='产品报告-整理'!$AR$1,IFERROR(INDEX('产品报告-整理'!AZ:AZ,MATCH(产品建议!A229,'产品报告-整理'!AS:AS,0)),""),(IFERROR(VALUE(HLOOKUP(R$2,'2.源数据-产品分析-全商品'!P$6:P$1000,ROW()-1,0)),"")))</f>
        <v/>
      </c>
      <c r="S229" s="5" t="str">
        <f>IF($S$2='产品报告-整理'!$BC$1,IFERROR(INDEX('产品报告-整理'!BK:BK,MATCH(产品建议!A229,'产品报告-整理'!BD:BD,0)),""),(IFERROR(VALUE(HLOOKUP(S$2,'2.源数据-产品分析-全商品'!Q$6:Q$1000,ROW()-1,0)),"")))</f>
        <v/>
      </c>
      <c r="T229" s="5" t="str">
        <f>IFERROR(HLOOKUP("产品负责人",'2.源数据-产品分析-全商品'!R$6:R$1000,ROW()-1,0),"")</f>
        <v/>
      </c>
      <c r="U229" s="5" t="str">
        <f>IFERROR(VALUE(HLOOKUP(U$2,'2.源数据-产品分析-全商品'!S$6:S$1000,ROW()-1,0)),"")</f>
        <v/>
      </c>
      <c r="V229" s="5" t="str">
        <f>IFERROR(VALUE(HLOOKUP(V$2,'2.源数据-产品分析-全商品'!T$6:T$1000,ROW()-1,0)),"")</f>
        <v/>
      </c>
      <c r="W229" s="5" t="str">
        <f>IF(OR($A$3=""),"",IF(OR($W$2="优爆品"),(IF(COUNTIF('2-2.源数据-产品分析-优品'!A:A,产品建议!A229)&gt;0,"是","")&amp;IF(COUNTIF('2-3.源数据-产品分析-爆品'!A:A,产品建议!A229)&gt;0,"是","")),IF(OR($W$2="P4P点击量"),((IFERROR(INDEX('产品报告-整理'!D:D,MATCH(产品建议!A229,'产品报告-整理'!A:A,0)),""))),((IF(COUNTIF('2-2.源数据-产品分析-优品'!A:A,产品建议!A229)&gt;0,"是",""))))))</f>
        <v/>
      </c>
      <c r="X229" s="5" t="str">
        <f>IF(OR($A$3=""),"",IF(OR($W$2="优爆品"),((IFERROR(INDEX('产品报告-整理'!D:D,MATCH(产品建议!A229,'产品报告-整理'!A:A,0)),"")&amp;" → "&amp;(IFERROR(TEXT(INDEX('产品报告-整理'!D:D,MATCH(产品建议!A229,'产品报告-整理'!A:A,0))/G229,"0%"),"")))),IF(OR($W$2="P4P点击量"),((IF($W$2="P4P点击量",IFERROR(TEXT(W229/G229,"0%"),"")))),(((IF(COUNTIF('2-3.源数据-产品分析-爆品'!A:A,产品建议!A229)&gt;0,"是","")))))))</f>
        <v/>
      </c>
      <c r="Y229" s="9" t="str">
        <f>IF(AND($Y$2="直通车总消费",'产品报告-整理'!$BN$1="推荐广告"),IFERROR(INDEX('产品报告-整理'!H:H,MATCH(产品建议!A229,'产品报告-整理'!A:A,0)),0)+IFERROR(INDEX('产品报告-整理'!BV:BV,MATCH(产品建议!A229,'产品报告-整理'!BO:BO,0)),0),IFERROR(INDEX('产品报告-整理'!H:H,MATCH(产品建议!A229,'产品报告-整理'!A:A,0)),0))</f>
        <v/>
      </c>
      <c r="Z229" s="9" t="str">
        <f t="shared" si="12"/>
        <v/>
      </c>
      <c r="AA229" s="5" t="str">
        <f t="shared" si="10"/>
        <v/>
      </c>
      <c r="AB229" s="5" t="str">
        <f t="shared" si="11"/>
        <v/>
      </c>
      <c r="AC229" s="9"/>
      <c r="AD229" s="15" t="str">
        <f>IF($AD$1="  ",IFERROR(IF(AND(Y229="未推广",L229&gt;0),"加入P4P推广 ","")&amp;IF(AND(OR(W229="是",X229="是"),Y229=0),"优爆品加推广 ","")&amp;IF(AND(C229="N",L229&gt;0),"增加橱窗绑定 ","")&amp;IF(AND(OR(Z229&gt;$Z$1*4.5,AB229&gt;$AB$1*4.5),Y229&lt;&gt;0,Y229&gt;$AB$1*2,G229&gt;($G$1/$L$1)*1),"放弃P4P推广 ","")&amp;IF(AND(AB229&gt;$AB$1*1.2,AB229&lt;$AB$1*4.5,Y229&gt;0),"优化询盘成本 ","")&amp;IF(AND(Z229&gt;$Z$1*1.2,Z229&lt;$Z$1*4.5,Y229&gt;0),"优化商机成本 ","")&amp;IF(AND(Y229&lt;&gt;0,L229&gt;0,AB229&lt;$AB$1*1.2),"加大询盘获取 ","")&amp;IF(AND(Y229&lt;&gt;0,K229&gt;0,Z229&lt;$Z$1*1.2),"加大商机获取 ","")&amp;IF(AND(L229=0,C229="Y",G229&gt;($G$1/$L$1*1.5)),"解绑橱窗绑定 ",""),"请去左表粘贴源数据"),"")</f>
        <v/>
      </c>
      <c r="AE229" s="9"/>
      <c r="AF229" s="9"/>
      <c r="AG229" s="9"/>
      <c r="AH229" s="9"/>
      <c r="AI229" s="17"/>
      <c r="AJ229" s="17"/>
      <c r="AK229" s="17"/>
    </row>
    <row r="230" spans="1:37">
      <c r="A230" s="5" t="str">
        <f>IFERROR(HLOOKUP(A$2,'2.源数据-产品分析-全商品'!A$6:A$1000,ROW()-1,0),"")</f>
        <v/>
      </c>
      <c r="B230" s="5" t="str">
        <f>IFERROR(HLOOKUP(B$2,'2.源数据-产品分析-全商品'!B$6:B$1000,ROW()-1,0),"")</f>
        <v/>
      </c>
      <c r="C230" s="5" t="str">
        <f>CLEAN(IFERROR(HLOOKUP(C$2,'2.源数据-产品分析-全商品'!C$6:C$1000,ROW()-1,0),""))</f>
        <v/>
      </c>
      <c r="D230" s="5" t="str">
        <f>IFERROR(HLOOKUP(D$2,'2.源数据-产品分析-全商品'!D$6:D$1000,ROW()-1,0),"")</f>
        <v/>
      </c>
      <c r="E230" s="5" t="str">
        <f>IFERROR(HLOOKUP(E$2,'2.源数据-产品分析-全商品'!E$6:E$1000,ROW()-1,0),"")</f>
        <v/>
      </c>
      <c r="F230" s="5" t="str">
        <f>IFERROR(VALUE(HLOOKUP(F$2,'2.源数据-产品分析-全商品'!F$6:F$1000,ROW()-1,0)),"")</f>
        <v/>
      </c>
      <c r="G230" s="5" t="str">
        <f>IFERROR(VALUE(HLOOKUP(G$2,'2.源数据-产品分析-全商品'!G$6:G$1000,ROW()-1,0)),"")</f>
        <v/>
      </c>
      <c r="H230" s="5" t="str">
        <f>IFERROR(HLOOKUP(H$2,'2.源数据-产品分析-全商品'!H$6:H$1000,ROW()-1,0),"")</f>
        <v/>
      </c>
      <c r="I230" s="5" t="str">
        <f>IFERROR(VALUE(HLOOKUP(I$2,'2.源数据-产品分析-全商品'!I$6:I$1000,ROW()-1,0)),"")</f>
        <v/>
      </c>
      <c r="J230" s="60" t="str">
        <f>IFERROR(IF($J$2="","",INDEX('产品报告-整理'!G:G,MATCH(产品建议!A230,'产品报告-整理'!A:A,0))),"")</f>
        <v/>
      </c>
      <c r="K230" s="5" t="str">
        <f>IFERROR(IF($K$2="","",VALUE(INDEX('产品报告-整理'!E:E,MATCH(产品建议!A230,'产品报告-整理'!A:A,0)))),0)</f>
        <v/>
      </c>
      <c r="L230" s="5" t="str">
        <f>IFERROR(VALUE(HLOOKUP(L$2,'2.源数据-产品分析-全商品'!J$6:J$1000,ROW()-1,0)),"")</f>
        <v/>
      </c>
      <c r="M230" s="5" t="str">
        <f>IFERROR(VALUE(HLOOKUP(M$2,'2.源数据-产品分析-全商品'!K$6:K$1000,ROW()-1,0)),"")</f>
        <v/>
      </c>
      <c r="N230" s="5" t="str">
        <f>IFERROR(HLOOKUP(N$2,'2.源数据-产品分析-全商品'!L$6:L$1000,ROW()-1,0),"")</f>
        <v/>
      </c>
      <c r="O230" s="5" t="str">
        <f>IF($O$2='产品报告-整理'!$K$1,IFERROR(INDEX('产品报告-整理'!S:S,MATCH(产品建议!A230,'产品报告-整理'!L:L,0)),""),(IFERROR(VALUE(HLOOKUP(O$2,'2.源数据-产品分析-全商品'!M$6:M$1000,ROW()-1,0)),"")))</f>
        <v/>
      </c>
      <c r="P230" s="5" t="str">
        <f>IF($P$2='产品报告-整理'!$V$1,IFERROR(INDEX('产品报告-整理'!AD:AD,MATCH(产品建议!A230,'产品报告-整理'!W:W,0)),""),(IFERROR(VALUE(HLOOKUP(P$2,'2.源数据-产品分析-全商品'!N$6:N$1000,ROW()-1,0)),"")))</f>
        <v/>
      </c>
      <c r="Q230" s="5" t="str">
        <f>IF($Q$2='产品报告-整理'!$AG$1,IFERROR(INDEX('产品报告-整理'!AO:AO,MATCH(产品建议!A230,'产品报告-整理'!AH:AH,0)),""),(IFERROR(VALUE(HLOOKUP(Q$2,'2.源数据-产品分析-全商品'!O$6:O$1000,ROW()-1,0)),"")))</f>
        <v/>
      </c>
      <c r="R230" s="5" t="str">
        <f>IF($R$2='产品报告-整理'!$AR$1,IFERROR(INDEX('产品报告-整理'!AZ:AZ,MATCH(产品建议!A230,'产品报告-整理'!AS:AS,0)),""),(IFERROR(VALUE(HLOOKUP(R$2,'2.源数据-产品分析-全商品'!P$6:P$1000,ROW()-1,0)),"")))</f>
        <v/>
      </c>
      <c r="S230" s="5" t="str">
        <f>IF($S$2='产品报告-整理'!$BC$1,IFERROR(INDEX('产品报告-整理'!BK:BK,MATCH(产品建议!A230,'产品报告-整理'!BD:BD,0)),""),(IFERROR(VALUE(HLOOKUP(S$2,'2.源数据-产品分析-全商品'!Q$6:Q$1000,ROW()-1,0)),"")))</f>
        <v/>
      </c>
      <c r="T230" s="5" t="str">
        <f>IFERROR(HLOOKUP("产品负责人",'2.源数据-产品分析-全商品'!R$6:R$1000,ROW()-1,0),"")</f>
        <v/>
      </c>
      <c r="U230" s="5" t="str">
        <f>IFERROR(VALUE(HLOOKUP(U$2,'2.源数据-产品分析-全商品'!S$6:S$1000,ROW()-1,0)),"")</f>
        <v/>
      </c>
      <c r="V230" s="5" t="str">
        <f>IFERROR(VALUE(HLOOKUP(V$2,'2.源数据-产品分析-全商品'!T$6:T$1000,ROW()-1,0)),"")</f>
        <v/>
      </c>
      <c r="W230" s="5" t="str">
        <f>IF(OR($A$3=""),"",IF(OR($W$2="优爆品"),(IF(COUNTIF('2-2.源数据-产品分析-优品'!A:A,产品建议!A230)&gt;0,"是","")&amp;IF(COUNTIF('2-3.源数据-产品分析-爆品'!A:A,产品建议!A230)&gt;0,"是","")),IF(OR($W$2="P4P点击量"),((IFERROR(INDEX('产品报告-整理'!D:D,MATCH(产品建议!A230,'产品报告-整理'!A:A,0)),""))),((IF(COUNTIF('2-2.源数据-产品分析-优品'!A:A,产品建议!A230)&gt;0,"是",""))))))</f>
        <v/>
      </c>
      <c r="X230" s="5" t="str">
        <f>IF(OR($A$3=""),"",IF(OR($W$2="优爆品"),((IFERROR(INDEX('产品报告-整理'!D:D,MATCH(产品建议!A230,'产品报告-整理'!A:A,0)),"")&amp;" → "&amp;(IFERROR(TEXT(INDEX('产品报告-整理'!D:D,MATCH(产品建议!A230,'产品报告-整理'!A:A,0))/G230,"0%"),"")))),IF(OR($W$2="P4P点击量"),((IF($W$2="P4P点击量",IFERROR(TEXT(W230/G230,"0%"),"")))),(((IF(COUNTIF('2-3.源数据-产品分析-爆品'!A:A,产品建议!A230)&gt;0,"是","")))))))</f>
        <v/>
      </c>
      <c r="Y230" s="9" t="str">
        <f>IF(AND($Y$2="直通车总消费",'产品报告-整理'!$BN$1="推荐广告"),IFERROR(INDEX('产品报告-整理'!H:H,MATCH(产品建议!A230,'产品报告-整理'!A:A,0)),0)+IFERROR(INDEX('产品报告-整理'!BV:BV,MATCH(产品建议!A230,'产品报告-整理'!BO:BO,0)),0),IFERROR(INDEX('产品报告-整理'!H:H,MATCH(产品建议!A230,'产品报告-整理'!A:A,0)),0))</f>
        <v/>
      </c>
      <c r="Z230" s="9" t="str">
        <f t="shared" si="12"/>
        <v/>
      </c>
      <c r="AA230" s="5" t="str">
        <f t="shared" si="10"/>
        <v/>
      </c>
      <c r="AB230" s="5" t="str">
        <f t="shared" si="11"/>
        <v/>
      </c>
      <c r="AC230" s="9"/>
      <c r="AD230" s="15" t="str">
        <f>IF($AD$1="  ",IFERROR(IF(AND(Y230="未推广",L230&gt;0),"加入P4P推广 ","")&amp;IF(AND(OR(W230="是",X230="是"),Y230=0),"优爆品加推广 ","")&amp;IF(AND(C230="N",L230&gt;0),"增加橱窗绑定 ","")&amp;IF(AND(OR(Z230&gt;$Z$1*4.5,AB230&gt;$AB$1*4.5),Y230&lt;&gt;0,Y230&gt;$AB$1*2,G230&gt;($G$1/$L$1)*1),"放弃P4P推广 ","")&amp;IF(AND(AB230&gt;$AB$1*1.2,AB230&lt;$AB$1*4.5,Y230&gt;0),"优化询盘成本 ","")&amp;IF(AND(Z230&gt;$Z$1*1.2,Z230&lt;$Z$1*4.5,Y230&gt;0),"优化商机成本 ","")&amp;IF(AND(Y230&lt;&gt;0,L230&gt;0,AB230&lt;$AB$1*1.2),"加大询盘获取 ","")&amp;IF(AND(Y230&lt;&gt;0,K230&gt;0,Z230&lt;$Z$1*1.2),"加大商机获取 ","")&amp;IF(AND(L230=0,C230="Y",G230&gt;($G$1/$L$1*1.5)),"解绑橱窗绑定 ",""),"请去左表粘贴源数据"),"")</f>
        <v/>
      </c>
      <c r="AE230" s="9"/>
      <c r="AF230" s="9"/>
      <c r="AG230" s="9"/>
      <c r="AH230" s="9"/>
      <c r="AI230" s="17"/>
      <c r="AJ230" s="17"/>
      <c r="AK230" s="17"/>
    </row>
    <row r="231" spans="1:37">
      <c r="A231" s="5" t="str">
        <f>IFERROR(HLOOKUP(A$2,'2.源数据-产品分析-全商品'!A$6:A$1000,ROW()-1,0),"")</f>
        <v/>
      </c>
      <c r="B231" s="5" t="str">
        <f>IFERROR(HLOOKUP(B$2,'2.源数据-产品分析-全商品'!B$6:B$1000,ROW()-1,0),"")</f>
        <v/>
      </c>
      <c r="C231" s="5" t="str">
        <f>CLEAN(IFERROR(HLOOKUP(C$2,'2.源数据-产品分析-全商品'!C$6:C$1000,ROW()-1,0),""))</f>
        <v/>
      </c>
      <c r="D231" s="5" t="str">
        <f>IFERROR(HLOOKUP(D$2,'2.源数据-产品分析-全商品'!D$6:D$1000,ROW()-1,0),"")</f>
        <v/>
      </c>
      <c r="E231" s="5" t="str">
        <f>IFERROR(HLOOKUP(E$2,'2.源数据-产品分析-全商品'!E$6:E$1000,ROW()-1,0),"")</f>
        <v/>
      </c>
      <c r="F231" s="5" t="str">
        <f>IFERROR(VALUE(HLOOKUP(F$2,'2.源数据-产品分析-全商品'!F$6:F$1000,ROW()-1,0)),"")</f>
        <v/>
      </c>
      <c r="G231" s="5" t="str">
        <f>IFERROR(VALUE(HLOOKUP(G$2,'2.源数据-产品分析-全商品'!G$6:G$1000,ROW()-1,0)),"")</f>
        <v/>
      </c>
      <c r="H231" s="5" t="str">
        <f>IFERROR(HLOOKUP(H$2,'2.源数据-产品分析-全商品'!H$6:H$1000,ROW()-1,0),"")</f>
        <v/>
      </c>
      <c r="I231" s="5" t="str">
        <f>IFERROR(VALUE(HLOOKUP(I$2,'2.源数据-产品分析-全商品'!I$6:I$1000,ROW()-1,0)),"")</f>
        <v/>
      </c>
      <c r="J231" s="60" t="str">
        <f>IFERROR(IF($J$2="","",INDEX('产品报告-整理'!G:G,MATCH(产品建议!A231,'产品报告-整理'!A:A,0))),"")</f>
        <v/>
      </c>
      <c r="K231" s="5" t="str">
        <f>IFERROR(IF($K$2="","",VALUE(INDEX('产品报告-整理'!E:E,MATCH(产品建议!A231,'产品报告-整理'!A:A,0)))),0)</f>
        <v/>
      </c>
      <c r="L231" s="5" t="str">
        <f>IFERROR(VALUE(HLOOKUP(L$2,'2.源数据-产品分析-全商品'!J$6:J$1000,ROW()-1,0)),"")</f>
        <v/>
      </c>
      <c r="M231" s="5" t="str">
        <f>IFERROR(VALUE(HLOOKUP(M$2,'2.源数据-产品分析-全商品'!K$6:K$1000,ROW()-1,0)),"")</f>
        <v/>
      </c>
      <c r="N231" s="5" t="str">
        <f>IFERROR(HLOOKUP(N$2,'2.源数据-产品分析-全商品'!L$6:L$1000,ROW()-1,0),"")</f>
        <v/>
      </c>
      <c r="O231" s="5" t="str">
        <f>IF($O$2='产品报告-整理'!$K$1,IFERROR(INDEX('产品报告-整理'!S:S,MATCH(产品建议!A231,'产品报告-整理'!L:L,0)),""),(IFERROR(VALUE(HLOOKUP(O$2,'2.源数据-产品分析-全商品'!M$6:M$1000,ROW()-1,0)),"")))</f>
        <v/>
      </c>
      <c r="P231" s="5" t="str">
        <f>IF($P$2='产品报告-整理'!$V$1,IFERROR(INDEX('产品报告-整理'!AD:AD,MATCH(产品建议!A231,'产品报告-整理'!W:W,0)),""),(IFERROR(VALUE(HLOOKUP(P$2,'2.源数据-产品分析-全商品'!N$6:N$1000,ROW()-1,0)),"")))</f>
        <v/>
      </c>
      <c r="Q231" s="5" t="str">
        <f>IF($Q$2='产品报告-整理'!$AG$1,IFERROR(INDEX('产品报告-整理'!AO:AO,MATCH(产品建议!A231,'产品报告-整理'!AH:AH,0)),""),(IFERROR(VALUE(HLOOKUP(Q$2,'2.源数据-产品分析-全商品'!O$6:O$1000,ROW()-1,0)),"")))</f>
        <v/>
      </c>
      <c r="R231" s="5" t="str">
        <f>IF($R$2='产品报告-整理'!$AR$1,IFERROR(INDEX('产品报告-整理'!AZ:AZ,MATCH(产品建议!A231,'产品报告-整理'!AS:AS,0)),""),(IFERROR(VALUE(HLOOKUP(R$2,'2.源数据-产品分析-全商品'!P$6:P$1000,ROW()-1,0)),"")))</f>
        <v/>
      </c>
      <c r="S231" s="5" t="str">
        <f>IF($S$2='产品报告-整理'!$BC$1,IFERROR(INDEX('产品报告-整理'!BK:BK,MATCH(产品建议!A231,'产品报告-整理'!BD:BD,0)),""),(IFERROR(VALUE(HLOOKUP(S$2,'2.源数据-产品分析-全商品'!Q$6:Q$1000,ROW()-1,0)),"")))</f>
        <v/>
      </c>
      <c r="T231" s="5" t="str">
        <f>IFERROR(HLOOKUP("产品负责人",'2.源数据-产品分析-全商品'!R$6:R$1000,ROW()-1,0),"")</f>
        <v/>
      </c>
      <c r="U231" s="5" t="str">
        <f>IFERROR(VALUE(HLOOKUP(U$2,'2.源数据-产品分析-全商品'!S$6:S$1000,ROW()-1,0)),"")</f>
        <v/>
      </c>
      <c r="V231" s="5" t="str">
        <f>IFERROR(VALUE(HLOOKUP(V$2,'2.源数据-产品分析-全商品'!T$6:T$1000,ROW()-1,0)),"")</f>
        <v/>
      </c>
      <c r="W231" s="5" t="str">
        <f>IF(OR($A$3=""),"",IF(OR($W$2="优爆品"),(IF(COUNTIF('2-2.源数据-产品分析-优品'!A:A,产品建议!A231)&gt;0,"是","")&amp;IF(COUNTIF('2-3.源数据-产品分析-爆品'!A:A,产品建议!A231)&gt;0,"是","")),IF(OR($W$2="P4P点击量"),((IFERROR(INDEX('产品报告-整理'!D:D,MATCH(产品建议!A231,'产品报告-整理'!A:A,0)),""))),((IF(COUNTIF('2-2.源数据-产品分析-优品'!A:A,产品建议!A231)&gt;0,"是",""))))))</f>
        <v/>
      </c>
      <c r="X231" s="5" t="str">
        <f>IF(OR($A$3=""),"",IF(OR($W$2="优爆品"),((IFERROR(INDEX('产品报告-整理'!D:D,MATCH(产品建议!A231,'产品报告-整理'!A:A,0)),"")&amp;" → "&amp;(IFERROR(TEXT(INDEX('产品报告-整理'!D:D,MATCH(产品建议!A231,'产品报告-整理'!A:A,0))/G231,"0%"),"")))),IF(OR($W$2="P4P点击量"),((IF($W$2="P4P点击量",IFERROR(TEXT(W231/G231,"0%"),"")))),(((IF(COUNTIF('2-3.源数据-产品分析-爆品'!A:A,产品建议!A231)&gt;0,"是","")))))))</f>
        <v/>
      </c>
      <c r="Y231" s="9" t="str">
        <f>IF(AND($Y$2="直通车总消费",'产品报告-整理'!$BN$1="推荐广告"),IFERROR(INDEX('产品报告-整理'!H:H,MATCH(产品建议!A231,'产品报告-整理'!A:A,0)),0)+IFERROR(INDEX('产品报告-整理'!BV:BV,MATCH(产品建议!A231,'产品报告-整理'!BO:BO,0)),0),IFERROR(INDEX('产品报告-整理'!H:H,MATCH(产品建议!A231,'产品报告-整理'!A:A,0)),0))</f>
        <v/>
      </c>
      <c r="Z231" s="9" t="str">
        <f t="shared" si="12"/>
        <v/>
      </c>
      <c r="AA231" s="5" t="str">
        <f t="shared" si="10"/>
        <v/>
      </c>
      <c r="AB231" s="5" t="str">
        <f t="shared" si="11"/>
        <v/>
      </c>
      <c r="AC231" s="9"/>
      <c r="AD231" s="15" t="str">
        <f>IF($AD$1="  ",IFERROR(IF(AND(Y231="未推广",L231&gt;0),"加入P4P推广 ","")&amp;IF(AND(OR(W231="是",X231="是"),Y231=0),"优爆品加推广 ","")&amp;IF(AND(C231="N",L231&gt;0),"增加橱窗绑定 ","")&amp;IF(AND(OR(Z231&gt;$Z$1*4.5,AB231&gt;$AB$1*4.5),Y231&lt;&gt;0,Y231&gt;$AB$1*2,G231&gt;($G$1/$L$1)*1),"放弃P4P推广 ","")&amp;IF(AND(AB231&gt;$AB$1*1.2,AB231&lt;$AB$1*4.5,Y231&gt;0),"优化询盘成本 ","")&amp;IF(AND(Z231&gt;$Z$1*1.2,Z231&lt;$Z$1*4.5,Y231&gt;0),"优化商机成本 ","")&amp;IF(AND(Y231&lt;&gt;0,L231&gt;0,AB231&lt;$AB$1*1.2),"加大询盘获取 ","")&amp;IF(AND(Y231&lt;&gt;0,K231&gt;0,Z231&lt;$Z$1*1.2),"加大商机获取 ","")&amp;IF(AND(L231=0,C231="Y",G231&gt;($G$1/$L$1*1.5)),"解绑橱窗绑定 ",""),"请去左表粘贴源数据"),"")</f>
        <v/>
      </c>
      <c r="AE231" s="9"/>
      <c r="AF231" s="9"/>
      <c r="AG231" s="9"/>
      <c r="AH231" s="9"/>
      <c r="AI231" s="17"/>
      <c r="AJ231" s="17"/>
      <c r="AK231" s="17"/>
    </row>
    <row r="232" spans="1:37">
      <c r="A232" s="5" t="str">
        <f>IFERROR(HLOOKUP(A$2,'2.源数据-产品分析-全商品'!A$6:A$1000,ROW()-1,0),"")</f>
        <v/>
      </c>
      <c r="B232" s="5" t="str">
        <f>IFERROR(HLOOKUP(B$2,'2.源数据-产品分析-全商品'!B$6:B$1000,ROW()-1,0),"")</f>
        <v/>
      </c>
      <c r="C232" s="5" t="str">
        <f>CLEAN(IFERROR(HLOOKUP(C$2,'2.源数据-产品分析-全商品'!C$6:C$1000,ROW()-1,0),""))</f>
        <v/>
      </c>
      <c r="D232" s="5" t="str">
        <f>IFERROR(HLOOKUP(D$2,'2.源数据-产品分析-全商品'!D$6:D$1000,ROW()-1,0),"")</f>
        <v/>
      </c>
      <c r="E232" s="5" t="str">
        <f>IFERROR(HLOOKUP(E$2,'2.源数据-产品分析-全商品'!E$6:E$1000,ROW()-1,0),"")</f>
        <v/>
      </c>
      <c r="F232" s="5" t="str">
        <f>IFERROR(VALUE(HLOOKUP(F$2,'2.源数据-产品分析-全商品'!F$6:F$1000,ROW()-1,0)),"")</f>
        <v/>
      </c>
      <c r="G232" s="5" t="str">
        <f>IFERROR(VALUE(HLOOKUP(G$2,'2.源数据-产品分析-全商品'!G$6:G$1000,ROW()-1,0)),"")</f>
        <v/>
      </c>
      <c r="H232" s="5" t="str">
        <f>IFERROR(HLOOKUP(H$2,'2.源数据-产品分析-全商品'!H$6:H$1000,ROW()-1,0),"")</f>
        <v/>
      </c>
      <c r="I232" s="5" t="str">
        <f>IFERROR(VALUE(HLOOKUP(I$2,'2.源数据-产品分析-全商品'!I$6:I$1000,ROW()-1,0)),"")</f>
        <v/>
      </c>
      <c r="J232" s="60" t="str">
        <f>IFERROR(IF($J$2="","",INDEX('产品报告-整理'!G:G,MATCH(产品建议!A232,'产品报告-整理'!A:A,0))),"")</f>
        <v/>
      </c>
      <c r="K232" s="5" t="str">
        <f>IFERROR(IF($K$2="","",VALUE(INDEX('产品报告-整理'!E:E,MATCH(产品建议!A232,'产品报告-整理'!A:A,0)))),0)</f>
        <v/>
      </c>
      <c r="L232" s="5" t="str">
        <f>IFERROR(VALUE(HLOOKUP(L$2,'2.源数据-产品分析-全商品'!J$6:J$1000,ROW()-1,0)),"")</f>
        <v/>
      </c>
      <c r="M232" s="5" t="str">
        <f>IFERROR(VALUE(HLOOKUP(M$2,'2.源数据-产品分析-全商品'!K$6:K$1000,ROW()-1,0)),"")</f>
        <v/>
      </c>
      <c r="N232" s="5" t="str">
        <f>IFERROR(HLOOKUP(N$2,'2.源数据-产品分析-全商品'!L$6:L$1000,ROW()-1,0),"")</f>
        <v/>
      </c>
      <c r="O232" s="5" t="str">
        <f>IF($O$2='产品报告-整理'!$K$1,IFERROR(INDEX('产品报告-整理'!S:S,MATCH(产品建议!A232,'产品报告-整理'!L:L,0)),""),(IFERROR(VALUE(HLOOKUP(O$2,'2.源数据-产品分析-全商品'!M$6:M$1000,ROW()-1,0)),"")))</f>
        <v/>
      </c>
      <c r="P232" s="5" t="str">
        <f>IF($P$2='产品报告-整理'!$V$1,IFERROR(INDEX('产品报告-整理'!AD:AD,MATCH(产品建议!A232,'产品报告-整理'!W:W,0)),""),(IFERROR(VALUE(HLOOKUP(P$2,'2.源数据-产品分析-全商品'!N$6:N$1000,ROW()-1,0)),"")))</f>
        <v/>
      </c>
      <c r="Q232" s="5" t="str">
        <f>IF($Q$2='产品报告-整理'!$AG$1,IFERROR(INDEX('产品报告-整理'!AO:AO,MATCH(产品建议!A232,'产品报告-整理'!AH:AH,0)),""),(IFERROR(VALUE(HLOOKUP(Q$2,'2.源数据-产品分析-全商品'!O$6:O$1000,ROW()-1,0)),"")))</f>
        <v/>
      </c>
      <c r="R232" s="5" t="str">
        <f>IF($R$2='产品报告-整理'!$AR$1,IFERROR(INDEX('产品报告-整理'!AZ:AZ,MATCH(产品建议!A232,'产品报告-整理'!AS:AS,0)),""),(IFERROR(VALUE(HLOOKUP(R$2,'2.源数据-产品分析-全商品'!P$6:P$1000,ROW()-1,0)),"")))</f>
        <v/>
      </c>
      <c r="S232" s="5" t="str">
        <f>IF($S$2='产品报告-整理'!$BC$1,IFERROR(INDEX('产品报告-整理'!BK:BK,MATCH(产品建议!A232,'产品报告-整理'!BD:BD,0)),""),(IFERROR(VALUE(HLOOKUP(S$2,'2.源数据-产品分析-全商品'!Q$6:Q$1000,ROW()-1,0)),"")))</f>
        <v/>
      </c>
      <c r="T232" s="5" t="str">
        <f>IFERROR(HLOOKUP("产品负责人",'2.源数据-产品分析-全商品'!R$6:R$1000,ROW()-1,0),"")</f>
        <v/>
      </c>
      <c r="U232" s="5" t="str">
        <f>IFERROR(VALUE(HLOOKUP(U$2,'2.源数据-产品分析-全商品'!S$6:S$1000,ROW()-1,0)),"")</f>
        <v/>
      </c>
      <c r="V232" s="5" t="str">
        <f>IFERROR(VALUE(HLOOKUP(V$2,'2.源数据-产品分析-全商品'!T$6:T$1000,ROW()-1,0)),"")</f>
        <v/>
      </c>
      <c r="W232" s="5" t="str">
        <f>IF(OR($A$3=""),"",IF(OR($W$2="优爆品"),(IF(COUNTIF('2-2.源数据-产品分析-优品'!A:A,产品建议!A232)&gt;0,"是","")&amp;IF(COUNTIF('2-3.源数据-产品分析-爆品'!A:A,产品建议!A232)&gt;0,"是","")),IF(OR($W$2="P4P点击量"),((IFERROR(INDEX('产品报告-整理'!D:D,MATCH(产品建议!A232,'产品报告-整理'!A:A,0)),""))),((IF(COUNTIF('2-2.源数据-产品分析-优品'!A:A,产品建议!A232)&gt;0,"是",""))))))</f>
        <v/>
      </c>
      <c r="X232" s="5" t="str">
        <f>IF(OR($A$3=""),"",IF(OR($W$2="优爆品"),((IFERROR(INDEX('产品报告-整理'!D:D,MATCH(产品建议!A232,'产品报告-整理'!A:A,0)),"")&amp;" → "&amp;(IFERROR(TEXT(INDEX('产品报告-整理'!D:D,MATCH(产品建议!A232,'产品报告-整理'!A:A,0))/G232,"0%"),"")))),IF(OR($W$2="P4P点击量"),((IF($W$2="P4P点击量",IFERROR(TEXT(W232/G232,"0%"),"")))),(((IF(COUNTIF('2-3.源数据-产品分析-爆品'!A:A,产品建议!A232)&gt;0,"是","")))))))</f>
        <v/>
      </c>
      <c r="Y232" s="9" t="str">
        <f>IF(AND($Y$2="直通车总消费",'产品报告-整理'!$BN$1="推荐广告"),IFERROR(INDEX('产品报告-整理'!H:H,MATCH(产品建议!A232,'产品报告-整理'!A:A,0)),0)+IFERROR(INDEX('产品报告-整理'!BV:BV,MATCH(产品建议!A232,'产品报告-整理'!BO:BO,0)),0),IFERROR(INDEX('产品报告-整理'!H:H,MATCH(产品建议!A232,'产品报告-整理'!A:A,0)),0))</f>
        <v/>
      </c>
      <c r="Z232" s="9" t="str">
        <f t="shared" si="12"/>
        <v/>
      </c>
      <c r="AA232" s="5" t="str">
        <f t="shared" si="10"/>
        <v/>
      </c>
      <c r="AB232" s="5" t="str">
        <f t="shared" si="11"/>
        <v/>
      </c>
      <c r="AC232" s="9"/>
      <c r="AD232" s="15" t="str">
        <f>IF($AD$1="  ",IFERROR(IF(AND(Y232="未推广",L232&gt;0),"加入P4P推广 ","")&amp;IF(AND(OR(W232="是",X232="是"),Y232=0),"优爆品加推广 ","")&amp;IF(AND(C232="N",L232&gt;0),"增加橱窗绑定 ","")&amp;IF(AND(OR(Z232&gt;$Z$1*4.5,AB232&gt;$AB$1*4.5),Y232&lt;&gt;0,Y232&gt;$AB$1*2,G232&gt;($G$1/$L$1)*1),"放弃P4P推广 ","")&amp;IF(AND(AB232&gt;$AB$1*1.2,AB232&lt;$AB$1*4.5,Y232&gt;0),"优化询盘成本 ","")&amp;IF(AND(Z232&gt;$Z$1*1.2,Z232&lt;$Z$1*4.5,Y232&gt;0),"优化商机成本 ","")&amp;IF(AND(Y232&lt;&gt;0,L232&gt;0,AB232&lt;$AB$1*1.2),"加大询盘获取 ","")&amp;IF(AND(Y232&lt;&gt;0,K232&gt;0,Z232&lt;$Z$1*1.2),"加大商机获取 ","")&amp;IF(AND(L232=0,C232="Y",G232&gt;($G$1/$L$1*1.5)),"解绑橱窗绑定 ",""),"请去左表粘贴源数据"),"")</f>
        <v/>
      </c>
      <c r="AE232" s="9"/>
      <c r="AF232" s="9"/>
      <c r="AG232" s="9"/>
      <c r="AH232" s="9"/>
      <c r="AI232" s="17"/>
      <c r="AJ232" s="17"/>
      <c r="AK232" s="17"/>
    </row>
    <row r="233" spans="1:37">
      <c r="A233" s="5" t="str">
        <f>IFERROR(HLOOKUP(A$2,'2.源数据-产品分析-全商品'!A$6:A$1000,ROW()-1,0),"")</f>
        <v/>
      </c>
      <c r="B233" s="5" t="str">
        <f>IFERROR(HLOOKUP(B$2,'2.源数据-产品分析-全商品'!B$6:B$1000,ROW()-1,0),"")</f>
        <v/>
      </c>
      <c r="C233" s="5" t="str">
        <f>CLEAN(IFERROR(HLOOKUP(C$2,'2.源数据-产品分析-全商品'!C$6:C$1000,ROW()-1,0),""))</f>
        <v/>
      </c>
      <c r="D233" s="5" t="str">
        <f>IFERROR(HLOOKUP(D$2,'2.源数据-产品分析-全商品'!D$6:D$1000,ROW()-1,0),"")</f>
        <v/>
      </c>
      <c r="E233" s="5" t="str">
        <f>IFERROR(HLOOKUP(E$2,'2.源数据-产品分析-全商品'!E$6:E$1000,ROW()-1,0),"")</f>
        <v/>
      </c>
      <c r="F233" s="5" t="str">
        <f>IFERROR(VALUE(HLOOKUP(F$2,'2.源数据-产品分析-全商品'!F$6:F$1000,ROW()-1,0)),"")</f>
        <v/>
      </c>
      <c r="G233" s="5" t="str">
        <f>IFERROR(VALUE(HLOOKUP(G$2,'2.源数据-产品分析-全商品'!G$6:G$1000,ROW()-1,0)),"")</f>
        <v/>
      </c>
      <c r="H233" s="5" t="str">
        <f>IFERROR(HLOOKUP(H$2,'2.源数据-产品分析-全商品'!H$6:H$1000,ROW()-1,0),"")</f>
        <v/>
      </c>
      <c r="I233" s="5" t="str">
        <f>IFERROR(VALUE(HLOOKUP(I$2,'2.源数据-产品分析-全商品'!I$6:I$1000,ROW()-1,0)),"")</f>
        <v/>
      </c>
      <c r="J233" s="60" t="str">
        <f>IFERROR(IF($J$2="","",INDEX('产品报告-整理'!G:G,MATCH(产品建议!A233,'产品报告-整理'!A:A,0))),"")</f>
        <v/>
      </c>
      <c r="K233" s="5" t="str">
        <f>IFERROR(IF($K$2="","",VALUE(INDEX('产品报告-整理'!E:E,MATCH(产品建议!A233,'产品报告-整理'!A:A,0)))),0)</f>
        <v/>
      </c>
      <c r="L233" s="5" t="str">
        <f>IFERROR(VALUE(HLOOKUP(L$2,'2.源数据-产品分析-全商品'!J$6:J$1000,ROW()-1,0)),"")</f>
        <v/>
      </c>
      <c r="M233" s="5" t="str">
        <f>IFERROR(VALUE(HLOOKUP(M$2,'2.源数据-产品分析-全商品'!K$6:K$1000,ROW()-1,0)),"")</f>
        <v/>
      </c>
      <c r="N233" s="5" t="str">
        <f>IFERROR(HLOOKUP(N$2,'2.源数据-产品分析-全商品'!L$6:L$1000,ROW()-1,0),"")</f>
        <v/>
      </c>
      <c r="O233" s="5" t="str">
        <f>IF($O$2='产品报告-整理'!$K$1,IFERROR(INDEX('产品报告-整理'!S:S,MATCH(产品建议!A233,'产品报告-整理'!L:L,0)),""),(IFERROR(VALUE(HLOOKUP(O$2,'2.源数据-产品分析-全商品'!M$6:M$1000,ROW()-1,0)),"")))</f>
        <v/>
      </c>
      <c r="P233" s="5" t="str">
        <f>IF($P$2='产品报告-整理'!$V$1,IFERROR(INDEX('产品报告-整理'!AD:AD,MATCH(产品建议!A233,'产品报告-整理'!W:W,0)),""),(IFERROR(VALUE(HLOOKUP(P$2,'2.源数据-产品分析-全商品'!N$6:N$1000,ROW()-1,0)),"")))</f>
        <v/>
      </c>
      <c r="Q233" s="5" t="str">
        <f>IF($Q$2='产品报告-整理'!$AG$1,IFERROR(INDEX('产品报告-整理'!AO:AO,MATCH(产品建议!A233,'产品报告-整理'!AH:AH,0)),""),(IFERROR(VALUE(HLOOKUP(Q$2,'2.源数据-产品分析-全商品'!O$6:O$1000,ROW()-1,0)),"")))</f>
        <v/>
      </c>
      <c r="R233" s="5" t="str">
        <f>IF($R$2='产品报告-整理'!$AR$1,IFERROR(INDEX('产品报告-整理'!AZ:AZ,MATCH(产品建议!A233,'产品报告-整理'!AS:AS,0)),""),(IFERROR(VALUE(HLOOKUP(R$2,'2.源数据-产品分析-全商品'!P$6:P$1000,ROW()-1,0)),"")))</f>
        <v/>
      </c>
      <c r="S233" s="5" t="str">
        <f>IF($S$2='产品报告-整理'!$BC$1,IFERROR(INDEX('产品报告-整理'!BK:BK,MATCH(产品建议!A233,'产品报告-整理'!BD:BD,0)),""),(IFERROR(VALUE(HLOOKUP(S$2,'2.源数据-产品分析-全商品'!Q$6:Q$1000,ROW()-1,0)),"")))</f>
        <v/>
      </c>
      <c r="T233" s="5" t="str">
        <f>IFERROR(HLOOKUP("产品负责人",'2.源数据-产品分析-全商品'!R$6:R$1000,ROW()-1,0),"")</f>
        <v/>
      </c>
      <c r="U233" s="5" t="str">
        <f>IFERROR(VALUE(HLOOKUP(U$2,'2.源数据-产品分析-全商品'!S$6:S$1000,ROW()-1,0)),"")</f>
        <v/>
      </c>
      <c r="V233" s="5" t="str">
        <f>IFERROR(VALUE(HLOOKUP(V$2,'2.源数据-产品分析-全商品'!T$6:T$1000,ROW()-1,0)),"")</f>
        <v/>
      </c>
      <c r="W233" s="5" t="str">
        <f>IF(OR($A$3=""),"",IF(OR($W$2="优爆品"),(IF(COUNTIF('2-2.源数据-产品分析-优品'!A:A,产品建议!A233)&gt;0,"是","")&amp;IF(COUNTIF('2-3.源数据-产品分析-爆品'!A:A,产品建议!A233)&gt;0,"是","")),IF(OR($W$2="P4P点击量"),((IFERROR(INDEX('产品报告-整理'!D:D,MATCH(产品建议!A233,'产品报告-整理'!A:A,0)),""))),((IF(COUNTIF('2-2.源数据-产品分析-优品'!A:A,产品建议!A233)&gt;0,"是",""))))))</f>
        <v/>
      </c>
      <c r="X233" s="5" t="str">
        <f>IF(OR($A$3=""),"",IF(OR($W$2="优爆品"),((IFERROR(INDEX('产品报告-整理'!D:D,MATCH(产品建议!A233,'产品报告-整理'!A:A,0)),"")&amp;" → "&amp;(IFERROR(TEXT(INDEX('产品报告-整理'!D:D,MATCH(产品建议!A233,'产品报告-整理'!A:A,0))/G233,"0%"),"")))),IF(OR($W$2="P4P点击量"),((IF($W$2="P4P点击量",IFERROR(TEXT(W233/G233,"0%"),"")))),(((IF(COUNTIF('2-3.源数据-产品分析-爆品'!A:A,产品建议!A233)&gt;0,"是","")))))))</f>
        <v/>
      </c>
      <c r="Y233" s="9" t="str">
        <f>IF(AND($Y$2="直通车总消费",'产品报告-整理'!$BN$1="推荐广告"),IFERROR(INDEX('产品报告-整理'!H:H,MATCH(产品建议!A233,'产品报告-整理'!A:A,0)),0)+IFERROR(INDEX('产品报告-整理'!BV:BV,MATCH(产品建议!A233,'产品报告-整理'!BO:BO,0)),0),IFERROR(INDEX('产品报告-整理'!H:H,MATCH(产品建议!A233,'产品报告-整理'!A:A,0)),0))</f>
        <v/>
      </c>
      <c r="Z233" s="9" t="str">
        <f t="shared" si="12"/>
        <v/>
      </c>
      <c r="AA233" s="5" t="str">
        <f t="shared" si="10"/>
        <v/>
      </c>
      <c r="AB233" s="5" t="str">
        <f t="shared" si="11"/>
        <v/>
      </c>
      <c r="AC233" s="9"/>
      <c r="AD233" s="15" t="str">
        <f>IF($AD$1="  ",IFERROR(IF(AND(Y233="未推广",L233&gt;0),"加入P4P推广 ","")&amp;IF(AND(OR(W233="是",X233="是"),Y233=0),"优爆品加推广 ","")&amp;IF(AND(C233="N",L233&gt;0),"增加橱窗绑定 ","")&amp;IF(AND(OR(Z233&gt;$Z$1*4.5,AB233&gt;$AB$1*4.5),Y233&lt;&gt;0,Y233&gt;$AB$1*2,G233&gt;($G$1/$L$1)*1),"放弃P4P推广 ","")&amp;IF(AND(AB233&gt;$AB$1*1.2,AB233&lt;$AB$1*4.5,Y233&gt;0),"优化询盘成本 ","")&amp;IF(AND(Z233&gt;$Z$1*1.2,Z233&lt;$Z$1*4.5,Y233&gt;0),"优化商机成本 ","")&amp;IF(AND(Y233&lt;&gt;0,L233&gt;0,AB233&lt;$AB$1*1.2),"加大询盘获取 ","")&amp;IF(AND(Y233&lt;&gt;0,K233&gt;0,Z233&lt;$Z$1*1.2),"加大商机获取 ","")&amp;IF(AND(L233=0,C233="Y",G233&gt;($G$1/$L$1*1.5)),"解绑橱窗绑定 ",""),"请去左表粘贴源数据"),"")</f>
        <v/>
      </c>
      <c r="AE233" s="9"/>
      <c r="AF233" s="9"/>
      <c r="AG233" s="9"/>
      <c r="AH233" s="9"/>
      <c r="AI233" s="17"/>
      <c r="AJ233" s="17"/>
      <c r="AK233" s="17"/>
    </row>
    <row r="234" spans="1:37">
      <c r="A234" s="5" t="str">
        <f>IFERROR(HLOOKUP(A$2,'2.源数据-产品分析-全商品'!A$6:A$1000,ROW()-1,0),"")</f>
        <v/>
      </c>
      <c r="B234" s="5" t="str">
        <f>IFERROR(HLOOKUP(B$2,'2.源数据-产品分析-全商品'!B$6:B$1000,ROW()-1,0),"")</f>
        <v/>
      </c>
      <c r="C234" s="5" t="str">
        <f>CLEAN(IFERROR(HLOOKUP(C$2,'2.源数据-产品分析-全商品'!C$6:C$1000,ROW()-1,0),""))</f>
        <v/>
      </c>
      <c r="D234" s="5" t="str">
        <f>IFERROR(HLOOKUP(D$2,'2.源数据-产品分析-全商品'!D$6:D$1000,ROW()-1,0),"")</f>
        <v/>
      </c>
      <c r="E234" s="5" t="str">
        <f>IFERROR(HLOOKUP(E$2,'2.源数据-产品分析-全商品'!E$6:E$1000,ROW()-1,0),"")</f>
        <v/>
      </c>
      <c r="F234" s="5" t="str">
        <f>IFERROR(VALUE(HLOOKUP(F$2,'2.源数据-产品分析-全商品'!F$6:F$1000,ROW()-1,0)),"")</f>
        <v/>
      </c>
      <c r="G234" s="5" t="str">
        <f>IFERROR(VALUE(HLOOKUP(G$2,'2.源数据-产品分析-全商品'!G$6:G$1000,ROW()-1,0)),"")</f>
        <v/>
      </c>
      <c r="H234" s="5" t="str">
        <f>IFERROR(HLOOKUP(H$2,'2.源数据-产品分析-全商品'!H$6:H$1000,ROW()-1,0),"")</f>
        <v/>
      </c>
      <c r="I234" s="5" t="str">
        <f>IFERROR(VALUE(HLOOKUP(I$2,'2.源数据-产品分析-全商品'!I$6:I$1000,ROW()-1,0)),"")</f>
        <v/>
      </c>
      <c r="J234" s="60" t="str">
        <f>IFERROR(IF($J$2="","",INDEX('产品报告-整理'!G:G,MATCH(产品建议!A234,'产品报告-整理'!A:A,0))),"")</f>
        <v/>
      </c>
      <c r="K234" s="5" t="str">
        <f>IFERROR(IF($K$2="","",VALUE(INDEX('产品报告-整理'!E:E,MATCH(产品建议!A234,'产品报告-整理'!A:A,0)))),0)</f>
        <v/>
      </c>
      <c r="L234" s="5" t="str">
        <f>IFERROR(VALUE(HLOOKUP(L$2,'2.源数据-产品分析-全商品'!J$6:J$1000,ROW()-1,0)),"")</f>
        <v/>
      </c>
      <c r="M234" s="5" t="str">
        <f>IFERROR(VALUE(HLOOKUP(M$2,'2.源数据-产品分析-全商品'!K$6:K$1000,ROW()-1,0)),"")</f>
        <v/>
      </c>
      <c r="N234" s="5" t="str">
        <f>IFERROR(HLOOKUP(N$2,'2.源数据-产品分析-全商品'!L$6:L$1000,ROW()-1,0),"")</f>
        <v/>
      </c>
      <c r="O234" s="5" t="str">
        <f>IF($O$2='产品报告-整理'!$K$1,IFERROR(INDEX('产品报告-整理'!S:S,MATCH(产品建议!A234,'产品报告-整理'!L:L,0)),""),(IFERROR(VALUE(HLOOKUP(O$2,'2.源数据-产品分析-全商品'!M$6:M$1000,ROW()-1,0)),"")))</f>
        <v/>
      </c>
      <c r="P234" s="5" t="str">
        <f>IF($P$2='产品报告-整理'!$V$1,IFERROR(INDEX('产品报告-整理'!AD:AD,MATCH(产品建议!A234,'产品报告-整理'!W:W,0)),""),(IFERROR(VALUE(HLOOKUP(P$2,'2.源数据-产品分析-全商品'!N$6:N$1000,ROW()-1,0)),"")))</f>
        <v/>
      </c>
      <c r="Q234" s="5" t="str">
        <f>IF($Q$2='产品报告-整理'!$AG$1,IFERROR(INDEX('产品报告-整理'!AO:AO,MATCH(产品建议!A234,'产品报告-整理'!AH:AH,0)),""),(IFERROR(VALUE(HLOOKUP(Q$2,'2.源数据-产品分析-全商品'!O$6:O$1000,ROW()-1,0)),"")))</f>
        <v/>
      </c>
      <c r="R234" s="5" t="str">
        <f>IF($R$2='产品报告-整理'!$AR$1,IFERROR(INDEX('产品报告-整理'!AZ:AZ,MATCH(产品建议!A234,'产品报告-整理'!AS:AS,0)),""),(IFERROR(VALUE(HLOOKUP(R$2,'2.源数据-产品分析-全商品'!P$6:P$1000,ROW()-1,0)),"")))</f>
        <v/>
      </c>
      <c r="S234" s="5" t="str">
        <f>IF($S$2='产品报告-整理'!$BC$1,IFERROR(INDEX('产品报告-整理'!BK:BK,MATCH(产品建议!A234,'产品报告-整理'!BD:BD,0)),""),(IFERROR(VALUE(HLOOKUP(S$2,'2.源数据-产品分析-全商品'!Q$6:Q$1000,ROW()-1,0)),"")))</f>
        <v/>
      </c>
      <c r="T234" s="5" t="str">
        <f>IFERROR(HLOOKUP("产品负责人",'2.源数据-产品分析-全商品'!R$6:R$1000,ROW()-1,0),"")</f>
        <v/>
      </c>
      <c r="U234" s="5" t="str">
        <f>IFERROR(VALUE(HLOOKUP(U$2,'2.源数据-产品分析-全商品'!S$6:S$1000,ROW()-1,0)),"")</f>
        <v/>
      </c>
      <c r="V234" s="5" t="str">
        <f>IFERROR(VALUE(HLOOKUP(V$2,'2.源数据-产品分析-全商品'!T$6:T$1000,ROW()-1,0)),"")</f>
        <v/>
      </c>
      <c r="W234" s="5" t="str">
        <f>IF(OR($A$3=""),"",IF(OR($W$2="优爆品"),(IF(COUNTIF('2-2.源数据-产品分析-优品'!A:A,产品建议!A234)&gt;0,"是","")&amp;IF(COUNTIF('2-3.源数据-产品分析-爆品'!A:A,产品建议!A234)&gt;0,"是","")),IF(OR($W$2="P4P点击量"),((IFERROR(INDEX('产品报告-整理'!D:D,MATCH(产品建议!A234,'产品报告-整理'!A:A,0)),""))),((IF(COUNTIF('2-2.源数据-产品分析-优品'!A:A,产品建议!A234)&gt;0,"是",""))))))</f>
        <v/>
      </c>
      <c r="X234" s="5" t="str">
        <f>IF(OR($A$3=""),"",IF(OR($W$2="优爆品"),((IFERROR(INDEX('产品报告-整理'!D:D,MATCH(产品建议!A234,'产品报告-整理'!A:A,0)),"")&amp;" → "&amp;(IFERROR(TEXT(INDEX('产品报告-整理'!D:D,MATCH(产品建议!A234,'产品报告-整理'!A:A,0))/G234,"0%"),"")))),IF(OR($W$2="P4P点击量"),((IF($W$2="P4P点击量",IFERROR(TEXT(W234/G234,"0%"),"")))),(((IF(COUNTIF('2-3.源数据-产品分析-爆品'!A:A,产品建议!A234)&gt;0,"是","")))))))</f>
        <v/>
      </c>
      <c r="Y234" s="9" t="str">
        <f>IF(AND($Y$2="直通车总消费",'产品报告-整理'!$BN$1="推荐广告"),IFERROR(INDEX('产品报告-整理'!H:H,MATCH(产品建议!A234,'产品报告-整理'!A:A,0)),0)+IFERROR(INDEX('产品报告-整理'!BV:BV,MATCH(产品建议!A234,'产品报告-整理'!BO:BO,0)),0),IFERROR(INDEX('产品报告-整理'!H:H,MATCH(产品建议!A234,'产品报告-整理'!A:A,0)),0))</f>
        <v/>
      </c>
      <c r="Z234" s="9" t="str">
        <f t="shared" si="12"/>
        <v/>
      </c>
      <c r="AA234" s="5" t="str">
        <f t="shared" si="10"/>
        <v/>
      </c>
      <c r="AB234" s="5" t="str">
        <f t="shared" si="11"/>
        <v/>
      </c>
      <c r="AC234" s="9"/>
      <c r="AD234" s="15" t="str">
        <f>IF($AD$1="  ",IFERROR(IF(AND(Y234="未推广",L234&gt;0),"加入P4P推广 ","")&amp;IF(AND(OR(W234="是",X234="是"),Y234=0),"优爆品加推广 ","")&amp;IF(AND(C234="N",L234&gt;0),"增加橱窗绑定 ","")&amp;IF(AND(OR(Z234&gt;$Z$1*4.5,AB234&gt;$AB$1*4.5),Y234&lt;&gt;0,Y234&gt;$AB$1*2,G234&gt;($G$1/$L$1)*1),"放弃P4P推广 ","")&amp;IF(AND(AB234&gt;$AB$1*1.2,AB234&lt;$AB$1*4.5,Y234&gt;0),"优化询盘成本 ","")&amp;IF(AND(Z234&gt;$Z$1*1.2,Z234&lt;$Z$1*4.5,Y234&gt;0),"优化商机成本 ","")&amp;IF(AND(Y234&lt;&gt;0,L234&gt;0,AB234&lt;$AB$1*1.2),"加大询盘获取 ","")&amp;IF(AND(Y234&lt;&gt;0,K234&gt;0,Z234&lt;$Z$1*1.2),"加大商机获取 ","")&amp;IF(AND(L234=0,C234="Y",G234&gt;($G$1/$L$1*1.5)),"解绑橱窗绑定 ",""),"请去左表粘贴源数据"),"")</f>
        <v/>
      </c>
      <c r="AE234" s="9"/>
      <c r="AF234" s="9"/>
      <c r="AG234" s="9"/>
      <c r="AH234" s="9"/>
      <c r="AI234" s="17"/>
      <c r="AJ234" s="17"/>
      <c r="AK234" s="17"/>
    </row>
    <row r="235" spans="1:37">
      <c r="A235" s="5" t="str">
        <f>IFERROR(HLOOKUP(A$2,'2.源数据-产品分析-全商品'!A$6:A$1000,ROW()-1,0),"")</f>
        <v/>
      </c>
      <c r="B235" s="5" t="str">
        <f>IFERROR(HLOOKUP(B$2,'2.源数据-产品分析-全商品'!B$6:B$1000,ROW()-1,0),"")</f>
        <v/>
      </c>
      <c r="C235" s="5" t="str">
        <f>CLEAN(IFERROR(HLOOKUP(C$2,'2.源数据-产品分析-全商品'!C$6:C$1000,ROW()-1,0),""))</f>
        <v/>
      </c>
      <c r="D235" s="5" t="str">
        <f>IFERROR(HLOOKUP(D$2,'2.源数据-产品分析-全商品'!D$6:D$1000,ROW()-1,0),"")</f>
        <v/>
      </c>
      <c r="E235" s="5" t="str">
        <f>IFERROR(HLOOKUP(E$2,'2.源数据-产品分析-全商品'!E$6:E$1000,ROW()-1,0),"")</f>
        <v/>
      </c>
      <c r="F235" s="5" t="str">
        <f>IFERROR(VALUE(HLOOKUP(F$2,'2.源数据-产品分析-全商品'!F$6:F$1000,ROW()-1,0)),"")</f>
        <v/>
      </c>
      <c r="G235" s="5" t="str">
        <f>IFERROR(VALUE(HLOOKUP(G$2,'2.源数据-产品分析-全商品'!G$6:G$1000,ROW()-1,0)),"")</f>
        <v/>
      </c>
      <c r="H235" s="5" t="str">
        <f>IFERROR(HLOOKUP(H$2,'2.源数据-产品分析-全商品'!H$6:H$1000,ROW()-1,0),"")</f>
        <v/>
      </c>
      <c r="I235" s="5" t="str">
        <f>IFERROR(VALUE(HLOOKUP(I$2,'2.源数据-产品分析-全商品'!I$6:I$1000,ROW()-1,0)),"")</f>
        <v/>
      </c>
      <c r="J235" s="60" t="str">
        <f>IFERROR(IF($J$2="","",INDEX('产品报告-整理'!G:G,MATCH(产品建议!A235,'产品报告-整理'!A:A,0))),"")</f>
        <v/>
      </c>
      <c r="K235" s="5" t="str">
        <f>IFERROR(IF($K$2="","",VALUE(INDEX('产品报告-整理'!E:E,MATCH(产品建议!A235,'产品报告-整理'!A:A,0)))),0)</f>
        <v/>
      </c>
      <c r="L235" s="5" t="str">
        <f>IFERROR(VALUE(HLOOKUP(L$2,'2.源数据-产品分析-全商品'!J$6:J$1000,ROW()-1,0)),"")</f>
        <v/>
      </c>
      <c r="M235" s="5" t="str">
        <f>IFERROR(VALUE(HLOOKUP(M$2,'2.源数据-产品分析-全商品'!K$6:K$1000,ROW()-1,0)),"")</f>
        <v/>
      </c>
      <c r="N235" s="5" t="str">
        <f>IFERROR(HLOOKUP(N$2,'2.源数据-产品分析-全商品'!L$6:L$1000,ROW()-1,0),"")</f>
        <v/>
      </c>
      <c r="O235" s="5" t="str">
        <f>IF($O$2='产品报告-整理'!$K$1,IFERROR(INDEX('产品报告-整理'!S:S,MATCH(产品建议!A235,'产品报告-整理'!L:L,0)),""),(IFERROR(VALUE(HLOOKUP(O$2,'2.源数据-产品分析-全商品'!M$6:M$1000,ROW()-1,0)),"")))</f>
        <v/>
      </c>
      <c r="P235" s="5" t="str">
        <f>IF($P$2='产品报告-整理'!$V$1,IFERROR(INDEX('产品报告-整理'!AD:AD,MATCH(产品建议!A235,'产品报告-整理'!W:W,0)),""),(IFERROR(VALUE(HLOOKUP(P$2,'2.源数据-产品分析-全商品'!N$6:N$1000,ROW()-1,0)),"")))</f>
        <v/>
      </c>
      <c r="Q235" s="5" t="str">
        <f>IF($Q$2='产品报告-整理'!$AG$1,IFERROR(INDEX('产品报告-整理'!AO:AO,MATCH(产品建议!A235,'产品报告-整理'!AH:AH,0)),""),(IFERROR(VALUE(HLOOKUP(Q$2,'2.源数据-产品分析-全商品'!O$6:O$1000,ROW()-1,0)),"")))</f>
        <v/>
      </c>
      <c r="R235" s="5" t="str">
        <f>IF($R$2='产品报告-整理'!$AR$1,IFERROR(INDEX('产品报告-整理'!AZ:AZ,MATCH(产品建议!A235,'产品报告-整理'!AS:AS,0)),""),(IFERROR(VALUE(HLOOKUP(R$2,'2.源数据-产品分析-全商品'!P$6:P$1000,ROW()-1,0)),"")))</f>
        <v/>
      </c>
      <c r="S235" s="5" t="str">
        <f>IF($S$2='产品报告-整理'!$BC$1,IFERROR(INDEX('产品报告-整理'!BK:BK,MATCH(产品建议!A235,'产品报告-整理'!BD:BD,0)),""),(IFERROR(VALUE(HLOOKUP(S$2,'2.源数据-产品分析-全商品'!Q$6:Q$1000,ROW()-1,0)),"")))</f>
        <v/>
      </c>
      <c r="T235" s="5" t="str">
        <f>IFERROR(HLOOKUP("产品负责人",'2.源数据-产品分析-全商品'!R$6:R$1000,ROW()-1,0),"")</f>
        <v/>
      </c>
      <c r="U235" s="5" t="str">
        <f>IFERROR(VALUE(HLOOKUP(U$2,'2.源数据-产品分析-全商品'!S$6:S$1000,ROW()-1,0)),"")</f>
        <v/>
      </c>
      <c r="V235" s="5" t="str">
        <f>IFERROR(VALUE(HLOOKUP(V$2,'2.源数据-产品分析-全商品'!T$6:T$1000,ROW()-1,0)),"")</f>
        <v/>
      </c>
      <c r="W235" s="5" t="str">
        <f>IF(OR($A$3=""),"",IF(OR($W$2="优爆品"),(IF(COUNTIF('2-2.源数据-产品分析-优品'!A:A,产品建议!A235)&gt;0,"是","")&amp;IF(COUNTIF('2-3.源数据-产品分析-爆品'!A:A,产品建议!A235)&gt;0,"是","")),IF(OR($W$2="P4P点击量"),((IFERROR(INDEX('产品报告-整理'!D:D,MATCH(产品建议!A235,'产品报告-整理'!A:A,0)),""))),((IF(COUNTIF('2-2.源数据-产品分析-优品'!A:A,产品建议!A235)&gt;0,"是",""))))))</f>
        <v/>
      </c>
      <c r="X235" s="5" t="str">
        <f>IF(OR($A$3=""),"",IF(OR($W$2="优爆品"),((IFERROR(INDEX('产品报告-整理'!D:D,MATCH(产品建议!A235,'产品报告-整理'!A:A,0)),"")&amp;" → "&amp;(IFERROR(TEXT(INDEX('产品报告-整理'!D:D,MATCH(产品建议!A235,'产品报告-整理'!A:A,0))/G235,"0%"),"")))),IF(OR($W$2="P4P点击量"),((IF($W$2="P4P点击量",IFERROR(TEXT(W235/G235,"0%"),"")))),(((IF(COUNTIF('2-3.源数据-产品分析-爆品'!A:A,产品建议!A235)&gt;0,"是","")))))))</f>
        <v/>
      </c>
      <c r="Y235" s="9" t="str">
        <f>IF(AND($Y$2="直通车总消费",'产品报告-整理'!$BN$1="推荐广告"),IFERROR(INDEX('产品报告-整理'!H:H,MATCH(产品建议!A235,'产品报告-整理'!A:A,0)),0)+IFERROR(INDEX('产品报告-整理'!BV:BV,MATCH(产品建议!A235,'产品报告-整理'!BO:BO,0)),0),IFERROR(INDEX('产品报告-整理'!H:H,MATCH(产品建议!A235,'产品报告-整理'!A:A,0)),0))</f>
        <v/>
      </c>
      <c r="Z235" s="9" t="str">
        <f t="shared" si="12"/>
        <v/>
      </c>
      <c r="AA235" s="5" t="str">
        <f t="shared" si="10"/>
        <v/>
      </c>
      <c r="AB235" s="5" t="str">
        <f t="shared" si="11"/>
        <v/>
      </c>
      <c r="AC235" s="9"/>
      <c r="AD235" s="15" t="str">
        <f>IF($AD$1="  ",IFERROR(IF(AND(Y235="未推广",L235&gt;0),"加入P4P推广 ","")&amp;IF(AND(OR(W235="是",X235="是"),Y235=0),"优爆品加推广 ","")&amp;IF(AND(C235="N",L235&gt;0),"增加橱窗绑定 ","")&amp;IF(AND(OR(Z235&gt;$Z$1*4.5,AB235&gt;$AB$1*4.5),Y235&lt;&gt;0,Y235&gt;$AB$1*2,G235&gt;($G$1/$L$1)*1),"放弃P4P推广 ","")&amp;IF(AND(AB235&gt;$AB$1*1.2,AB235&lt;$AB$1*4.5,Y235&gt;0),"优化询盘成本 ","")&amp;IF(AND(Z235&gt;$Z$1*1.2,Z235&lt;$Z$1*4.5,Y235&gt;0),"优化商机成本 ","")&amp;IF(AND(Y235&lt;&gt;0,L235&gt;0,AB235&lt;$AB$1*1.2),"加大询盘获取 ","")&amp;IF(AND(Y235&lt;&gt;0,K235&gt;0,Z235&lt;$Z$1*1.2),"加大商机获取 ","")&amp;IF(AND(L235=0,C235="Y",G235&gt;($G$1/$L$1*1.5)),"解绑橱窗绑定 ",""),"请去左表粘贴源数据"),"")</f>
        <v/>
      </c>
      <c r="AE235" s="9"/>
      <c r="AF235" s="9"/>
      <c r="AG235" s="9"/>
      <c r="AH235" s="9"/>
      <c r="AI235" s="17"/>
      <c r="AJ235" s="17"/>
      <c r="AK235" s="17"/>
    </row>
    <row r="236" spans="1:37">
      <c r="A236" s="5" t="str">
        <f>IFERROR(HLOOKUP(A$2,'2.源数据-产品分析-全商品'!A$6:A$1000,ROW()-1,0),"")</f>
        <v/>
      </c>
      <c r="B236" s="5" t="str">
        <f>IFERROR(HLOOKUP(B$2,'2.源数据-产品分析-全商品'!B$6:B$1000,ROW()-1,0),"")</f>
        <v/>
      </c>
      <c r="C236" s="5" t="str">
        <f>CLEAN(IFERROR(HLOOKUP(C$2,'2.源数据-产品分析-全商品'!C$6:C$1000,ROW()-1,0),""))</f>
        <v/>
      </c>
      <c r="D236" s="5" t="str">
        <f>IFERROR(HLOOKUP(D$2,'2.源数据-产品分析-全商品'!D$6:D$1000,ROW()-1,0),"")</f>
        <v/>
      </c>
      <c r="E236" s="5" t="str">
        <f>IFERROR(HLOOKUP(E$2,'2.源数据-产品分析-全商品'!E$6:E$1000,ROW()-1,0),"")</f>
        <v/>
      </c>
      <c r="F236" s="5" t="str">
        <f>IFERROR(VALUE(HLOOKUP(F$2,'2.源数据-产品分析-全商品'!F$6:F$1000,ROW()-1,0)),"")</f>
        <v/>
      </c>
      <c r="G236" s="5" t="str">
        <f>IFERROR(VALUE(HLOOKUP(G$2,'2.源数据-产品分析-全商品'!G$6:G$1000,ROW()-1,0)),"")</f>
        <v/>
      </c>
      <c r="H236" s="5" t="str">
        <f>IFERROR(HLOOKUP(H$2,'2.源数据-产品分析-全商品'!H$6:H$1000,ROW()-1,0),"")</f>
        <v/>
      </c>
      <c r="I236" s="5" t="str">
        <f>IFERROR(VALUE(HLOOKUP(I$2,'2.源数据-产品分析-全商品'!I$6:I$1000,ROW()-1,0)),"")</f>
        <v/>
      </c>
      <c r="J236" s="60" t="str">
        <f>IFERROR(IF($J$2="","",INDEX('产品报告-整理'!G:G,MATCH(产品建议!A236,'产品报告-整理'!A:A,0))),"")</f>
        <v/>
      </c>
      <c r="K236" s="5" t="str">
        <f>IFERROR(IF($K$2="","",VALUE(INDEX('产品报告-整理'!E:E,MATCH(产品建议!A236,'产品报告-整理'!A:A,0)))),0)</f>
        <v/>
      </c>
      <c r="L236" s="5" t="str">
        <f>IFERROR(VALUE(HLOOKUP(L$2,'2.源数据-产品分析-全商品'!J$6:J$1000,ROW()-1,0)),"")</f>
        <v/>
      </c>
      <c r="M236" s="5" t="str">
        <f>IFERROR(VALUE(HLOOKUP(M$2,'2.源数据-产品分析-全商品'!K$6:K$1000,ROW()-1,0)),"")</f>
        <v/>
      </c>
      <c r="N236" s="5" t="str">
        <f>IFERROR(HLOOKUP(N$2,'2.源数据-产品分析-全商品'!L$6:L$1000,ROW()-1,0),"")</f>
        <v/>
      </c>
      <c r="O236" s="5" t="str">
        <f>IF($O$2='产品报告-整理'!$K$1,IFERROR(INDEX('产品报告-整理'!S:S,MATCH(产品建议!A236,'产品报告-整理'!L:L,0)),""),(IFERROR(VALUE(HLOOKUP(O$2,'2.源数据-产品分析-全商品'!M$6:M$1000,ROW()-1,0)),"")))</f>
        <v/>
      </c>
      <c r="P236" s="5" t="str">
        <f>IF($P$2='产品报告-整理'!$V$1,IFERROR(INDEX('产品报告-整理'!AD:AD,MATCH(产品建议!A236,'产品报告-整理'!W:W,0)),""),(IFERROR(VALUE(HLOOKUP(P$2,'2.源数据-产品分析-全商品'!N$6:N$1000,ROW()-1,0)),"")))</f>
        <v/>
      </c>
      <c r="Q236" s="5" t="str">
        <f>IF($Q$2='产品报告-整理'!$AG$1,IFERROR(INDEX('产品报告-整理'!AO:AO,MATCH(产品建议!A236,'产品报告-整理'!AH:AH,0)),""),(IFERROR(VALUE(HLOOKUP(Q$2,'2.源数据-产品分析-全商品'!O$6:O$1000,ROW()-1,0)),"")))</f>
        <v/>
      </c>
      <c r="R236" s="5" t="str">
        <f>IF($R$2='产品报告-整理'!$AR$1,IFERROR(INDEX('产品报告-整理'!AZ:AZ,MATCH(产品建议!A236,'产品报告-整理'!AS:AS,0)),""),(IFERROR(VALUE(HLOOKUP(R$2,'2.源数据-产品分析-全商品'!P$6:P$1000,ROW()-1,0)),"")))</f>
        <v/>
      </c>
      <c r="S236" s="5" t="str">
        <f>IF($S$2='产品报告-整理'!$BC$1,IFERROR(INDEX('产品报告-整理'!BK:BK,MATCH(产品建议!A236,'产品报告-整理'!BD:BD,0)),""),(IFERROR(VALUE(HLOOKUP(S$2,'2.源数据-产品分析-全商品'!Q$6:Q$1000,ROW()-1,0)),"")))</f>
        <v/>
      </c>
      <c r="T236" s="5" t="str">
        <f>IFERROR(HLOOKUP("产品负责人",'2.源数据-产品分析-全商品'!R$6:R$1000,ROW()-1,0),"")</f>
        <v/>
      </c>
      <c r="U236" s="5" t="str">
        <f>IFERROR(VALUE(HLOOKUP(U$2,'2.源数据-产品分析-全商品'!S$6:S$1000,ROW()-1,0)),"")</f>
        <v/>
      </c>
      <c r="V236" s="5" t="str">
        <f>IFERROR(VALUE(HLOOKUP(V$2,'2.源数据-产品分析-全商品'!T$6:T$1000,ROW()-1,0)),"")</f>
        <v/>
      </c>
      <c r="W236" s="5" t="str">
        <f>IF(OR($A$3=""),"",IF(OR($W$2="优爆品"),(IF(COUNTIF('2-2.源数据-产品分析-优品'!A:A,产品建议!A236)&gt;0,"是","")&amp;IF(COUNTIF('2-3.源数据-产品分析-爆品'!A:A,产品建议!A236)&gt;0,"是","")),IF(OR($W$2="P4P点击量"),((IFERROR(INDEX('产品报告-整理'!D:D,MATCH(产品建议!A236,'产品报告-整理'!A:A,0)),""))),((IF(COUNTIF('2-2.源数据-产品分析-优品'!A:A,产品建议!A236)&gt;0,"是",""))))))</f>
        <v/>
      </c>
      <c r="X236" s="5" t="str">
        <f>IF(OR($A$3=""),"",IF(OR($W$2="优爆品"),((IFERROR(INDEX('产品报告-整理'!D:D,MATCH(产品建议!A236,'产品报告-整理'!A:A,0)),"")&amp;" → "&amp;(IFERROR(TEXT(INDEX('产品报告-整理'!D:D,MATCH(产品建议!A236,'产品报告-整理'!A:A,0))/G236,"0%"),"")))),IF(OR($W$2="P4P点击量"),((IF($W$2="P4P点击量",IFERROR(TEXT(W236/G236,"0%"),"")))),(((IF(COUNTIF('2-3.源数据-产品分析-爆品'!A:A,产品建议!A236)&gt;0,"是","")))))))</f>
        <v/>
      </c>
      <c r="Y236" s="9" t="str">
        <f>IF(AND($Y$2="直通车总消费",'产品报告-整理'!$BN$1="推荐广告"),IFERROR(INDEX('产品报告-整理'!H:H,MATCH(产品建议!A236,'产品报告-整理'!A:A,0)),0)+IFERROR(INDEX('产品报告-整理'!BV:BV,MATCH(产品建议!A236,'产品报告-整理'!BO:BO,0)),0),IFERROR(INDEX('产品报告-整理'!H:H,MATCH(产品建议!A236,'产品报告-整理'!A:A,0)),0))</f>
        <v/>
      </c>
      <c r="Z236" s="9" t="str">
        <f t="shared" si="12"/>
        <v/>
      </c>
      <c r="AA236" s="5" t="str">
        <f t="shared" si="10"/>
        <v/>
      </c>
      <c r="AB236" s="5" t="str">
        <f t="shared" si="11"/>
        <v/>
      </c>
      <c r="AC236" s="9"/>
      <c r="AD236" s="15" t="str">
        <f>IF($AD$1="  ",IFERROR(IF(AND(Y236="未推广",L236&gt;0),"加入P4P推广 ","")&amp;IF(AND(OR(W236="是",X236="是"),Y236=0),"优爆品加推广 ","")&amp;IF(AND(C236="N",L236&gt;0),"增加橱窗绑定 ","")&amp;IF(AND(OR(Z236&gt;$Z$1*4.5,AB236&gt;$AB$1*4.5),Y236&lt;&gt;0,Y236&gt;$AB$1*2,G236&gt;($G$1/$L$1)*1),"放弃P4P推广 ","")&amp;IF(AND(AB236&gt;$AB$1*1.2,AB236&lt;$AB$1*4.5,Y236&gt;0),"优化询盘成本 ","")&amp;IF(AND(Z236&gt;$Z$1*1.2,Z236&lt;$Z$1*4.5,Y236&gt;0),"优化商机成本 ","")&amp;IF(AND(Y236&lt;&gt;0,L236&gt;0,AB236&lt;$AB$1*1.2),"加大询盘获取 ","")&amp;IF(AND(Y236&lt;&gt;0,K236&gt;0,Z236&lt;$Z$1*1.2),"加大商机获取 ","")&amp;IF(AND(L236=0,C236="Y",G236&gt;($G$1/$L$1*1.5)),"解绑橱窗绑定 ",""),"请去左表粘贴源数据"),"")</f>
        <v/>
      </c>
      <c r="AE236" s="9"/>
      <c r="AF236" s="9"/>
      <c r="AG236" s="9"/>
      <c r="AH236" s="9"/>
      <c r="AI236" s="17"/>
      <c r="AJ236" s="17"/>
      <c r="AK236" s="17"/>
    </row>
    <row r="237" spans="1:37">
      <c r="A237" s="5" t="str">
        <f>IFERROR(HLOOKUP(A$2,'2.源数据-产品分析-全商品'!A$6:A$1000,ROW()-1,0),"")</f>
        <v/>
      </c>
      <c r="B237" s="5" t="str">
        <f>IFERROR(HLOOKUP(B$2,'2.源数据-产品分析-全商品'!B$6:B$1000,ROW()-1,0),"")</f>
        <v/>
      </c>
      <c r="C237" s="5" t="str">
        <f>CLEAN(IFERROR(HLOOKUP(C$2,'2.源数据-产品分析-全商品'!C$6:C$1000,ROW()-1,0),""))</f>
        <v/>
      </c>
      <c r="D237" s="5" t="str">
        <f>IFERROR(HLOOKUP(D$2,'2.源数据-产品分析-全商品'!D$6:D$1000,ROW()-1,0),"")</f>
        <v/>
      </c>
      <c r="E237" s="5" t="str">
        <f>IFERROR(HLOOKUP(E$2,'2.源数据-产品分析-全商品'!E$6:E$1000,ROW()-1,0),"")</f>
        <v/>
      </c>
      <c r="F237" s="5" t="str">
        <f>IFERROR(VALUE(HLOOKUP(F$2,'2.源数据-产品分析-全商品'!F$6:F$1000,ROW()-1,0)),"")</f>
        <v/>
      </c>
      <c r="G237" s="5" t="str">
        <f>IFERROR(VALUE(HLOOKUP(G$2,'2.源数据-产品分析-全商品'!G$6:G$1000,ROW()-1,0)),"")</f>
        <v/>
      </c>
      <c r="H237" s="5" t="str">
        <f>IFERROR(HLOOKUP(H$2,'2.源数据-产品分析-全商品'!H$6:H$1000,ROW()-1,0),"")</f>
        <v/>
      </c>
      <c r="I237" s="5" t="str">
        <f>IFERROR(VALUE(HLOOKUP(I$2,'2.源数据-产品分析-全商品'!I$6:I$1000,ROW()-1,0)),"")</f>
        <v/>
      </c>
      <c r="J237" s="60" t="str">
        <f>IFERROR(IF($J$2="","",INDEX('产品报告-整理'!G:G,MATCH(产品建议!A237,'产品报告-整理'!A:A,0))),"")</f>
        <v/>
      </c>
      <c r="K237" s="5" t="str">
        <f>IFERROR(IF($K$2="","",VALUE(INDEX('产品报告-整理'!E:E,MATCH(产品建议!A237,'产品报告-整理'!A:A,0)))),0)</f>
        <v/>
      </c>
      <c r="L237" s="5" t="str">
        <f>IFERROR(VALUE(HLOOKUP(L$2,'2.源数据-产品分析-全商品'!J$6:J$1000,ROW()-1,0)),"")</f>
        <v/>
      </c>
      <c r="M237" s="5" t="str">
        <f>IFERROR(VALUE(HLOOKUP(M$2,'2.源数据-产品分析-全商品'!K$6:K$1000,ROW()-1,0)),"")</f>
        <v/>
      </c>
      <c r="N237" s="5" t="str">
        <f>IFERROR(HLOOKUP(N$2,'2.源数据-产品分析-全商品'!L$6:L$1000,ROW()-1,0),"")</f>
        <v/>
      </c>
      <c r="O237" s="5" t="str">
        <f>IF($O$2='产品报告-整理'!$K$1,IFERROR(INDEX('产品报告-整理'!S:S,MATCH(产品建议!A237,'产品报告-整理'!L:L,0)),""),(IFERROR(VALUE(HLOOKUP(O$2,'2.源数据-产品分析-全商品'!M$6:M$1000,ROW()-1,0)),"")))</f>
        <v/>
      </c>
      <c r="P237" s="5" t="str">
        <f>IF($P$2='产品报告-整理'!$V$1,IFERROR(INDEX('产品报告-整理'!AD:AD,MATCH(产品建议!A237,'产品报告-整理'!W:W,0)),""),(IFERROR(VALUE(HLOOKUP(P$2,'2.源数据-产品分析-全商品'!N$6:N$1000,ROW()-1,0)),"")))</f>
        <v/>
      </c>
      <c r="Q237" s="5" t="str">
        <f>IF($Q$2='产品报告-整理'!$AG$1,IFERROR(INDEX('产品报告-整理'!AO:AO,MATCH(产品建议!A237,'产品报告-整理'!AH:AH,0)),""),(IFERROR(VALUE(HLOOKUP(Q$2,'2.源数据-产品分析-全商品'!O$6:O$1000,ROW()-1,0)),"")))</f>
        <v/>
      </c>
      <c r="R237" s="5" t="str">
        <f>IF($R$2='产品报告-整理'!$AR$1,IFERROR(INDEX('产品报告-整理'!AZ:AZ,MATCH(产品建议!A237,'产品报告-整理'!AS:AS,0)),""),(IFERROR(VALUE(HLOOKUP(R$2,'2.源数据-产品分析-全商品'!P$6:P$1000,ROW()-1,0)),"")))</f>
        <v/>
      </c>
      <c r="S237" s="5" t="str">
        <f>IF($S$2='产品报告-整理'!$BC$1,IFERROR(INDEX('产品报告-整理'!BK:BK,MATCH(产品建议!A237,'产品报告-整理'!BD:BD,0)),""),(IFERROR(VALUE(HLOOKUP(S$2,'2.源数据-产品分析-全商品'!Q$6:Q$1000,ROW()-1,0)),"")))</f>
        <v/>
      </c>
      <c r="T237" s="5" t="str">
        <f>IFERROR(HLOOKUP("产品负责人",'2.源数据-产品分析-全商品'!R$6:R$1000,ROW()-1,0),"")</f>
        <v/>
      </c>
      <c r="U237" s="5" t="str">
        <f>IFERROR(VALUE(HLOOKUP(U$2,'2.源数据-产品分析-全商品'!S$6:S$1000,ROW()-1,0)),"")</f>
        <v/>
      </c>
      <c r="V237" s="5" t="str">
        <f>IFERROR(VALUE(HLOOKUP(V$2,'2.源数据-产品分析-全商品'!T$6:T$1000,ROW()-1,0)),"")</f>
        <v/>
      </c>
      <c r="W237" s="5" t="str">
        <f>IF(OR($A$3=""),"",IF(OR($W$2="优爆品"),(IF(COUNTIF('2-2.源数据-产品分析-优品'!A:A,产品建议!A237)&gt;0,"是","")&amp;IF(COUNTIF('2-3.源数据-产品分析-爆品'!A:A,产品建议!A237)&gt;0,"是","")),IF(OR($W$2="P4P点击量"),((IFERROR(INDEX('产品报告-整理'!D:D,MATCH(产品建议!A237,'产品报告-整理'!A:A,0)),""))),((IF(COUNTIF('2-2.源数据-产品分析-优品'!A:A,产品建议!A237)&gt;0,"是",""))))))</f>
        <v/>
      </c>
      <c r="X237" s="5" t="str">
        <f>IF(OR($A$3=""),"",IF(OR($W$2="优爆品"),((IFERROR(INDEX('产品报告-整理'!D:D,MATCH(产品建议!A237,'产品报告-整理'!A:A,0)),"")&amp;" → "&amp;(IFERROR(TEXT(INDEX('产品报告-整理'!D:D,MATCH(产品建议!A237,'产品报告-整理'!A:A,0))/G237,"0%"),"")))),IF(OR($W$2="P4P点击量"),((IF($W$2="P4P点击量",IFERROR(TEXT(W237/G237,"0%"),"")))),(((IF(COUNTIF('2-3.源数据-产品分析-爆品'!A:A,产品建议!A237)&gt;0,"是","")))))))</f>
        <v/>
      </c>
      <c r="Y237" s="9" t="str">
        <f>IF(AND($Y$2="直通车总消费",'产品报告-整理'!$BN$1="推荐广告"),IFERROR(INDEX('产品报告-整理'!H:H,MATCH(产品建议!A237,'产品报告-整理'!A:A,0)),0)+IFERROR(INDEX('产品报告-整理'!BV:BV,MATCH(产品建议!A237,'产品报告-整理'!BO:BO,0)),0),IFERROR(INDEX('产品报告-整理'!H:H,MATCH(产品建议!A237,'产品报告-整理'!A:A,0)),0))</f>
        <v/>
      </c>
      <c r="Z237" s="9" t="str">
        <f t="shared" si="12"/>
        <v/>
      </c>
      <c r="AA237" s="5" t="str">
        <f t="shared" si="10"/>
        <v/>
      </c>
      <c r="AB237" s="5" t="str">
        <f t="shared" si="11"/>
        <v/>
      </c>
      <c r="AC237" s="9"/>
      <c r="AD237" s="15" t="str">
        <f>IF($AD$1="  ",IFERROR(IF(AND(Y237="未推广",L237&gt;0),"加入P4P推广 ","")&amp;IF(AND(OR(W237="是",X237="是"),Y237=0),"优爆品加推广 ","")&amp;IF(AND(C237="N",L237&gt;0),"增加橱窗绑定 ","")&amp;IF(AND(OR(Z237&gt;$Z$1*4.5,AB237&gt;$AB$1*4.5),Y237&lt;&gt;0,Y237&gt;$AB$1*2,G237&gt;($G$1/$L$1)*1),"放弃P4P推广 ","")&amp;IF(AND(AB237&gt;$AB$1*1.2,AB237&lt;$AB$1*4.5,Y237&gt;0),"优化询盘成本 ","")&amp;IF(AND(Z237&gt;$Z$1*1.2,Z237&lt;$Z$1*4.5,Y237&gt;0),"优化商机成本 ","")&amp;IF(AND(Y237&lt;&gt;0,L237&gt;0,AB237&lt;$AB$1*1.2),"加大询盘获取 ","")&amp;IF(AND(Y237&lt;&gt;0,K237&gt;0,Z237&lt;$Z$1*1.2),"加大商机获取 ","")&amp;IF(AND(L237=0,C237="Y",G237&gt;($G$1/$L$1*1.5)),"解绑橱窗绑定 ",""),"请去左表粘贴源数据"),"")</f>
        <v/>
      </c>
      <c r="AE237" s="9"/>
      <c r="AF237" s="9"/>
      <c r="AG237" s="9"/>
      <c r="AH237" s="9"/>
      <c r="AI237" s="17"/>
      <c r="AJ237" s="17"/>
      <c r="AK237" s="17"/>
    </row>
    <row r="238" spans="1:37">
      <c r="A238" s="5" t="str">
        <f>IFERROR(HLOOKUP(A$2,'2.源数据-产品分析-全商品'!A$6:A$1000,ROW()-1,0),"")</f>
        <v/>
      </c>
      <c r="B238" s="5" t="str">
        <f>IFERROR(HLOOKUP(B$2,'2.源数据-产品分析-全商品'!B$6:B$1000,ROW()-1,0),"")</f>
        <v/>
      </c>
      <c r="C238" s="5" t="str">
        <f>CLEAN(IFERROR(HLOOKUP(C$2,'2.源数据-产品分析-全商品'!C$6:C$1000,ROW()-1,0),""))</f>
        <v/>
      </c>
      <c r="D238" s="5" t="str">
        <f>IFERROR(HLOOKUP(D$2,'2.源数据-产品分析-全商品'!D$6:D$1000,ROW()-1,0),"")</f>
        <v/>
      </c>
      <c r="E238" s="5" t="str">
        <f>IFERROR(HLOOKUP(E$2,'2.源数据-产品分析-全商品'!E$6:E$1000,ROW()-1,0),"")</f>
        <v/>
      </c>
      <c r="F238" s="5" t="str">
        <f>IFERROR(VALUE(HLOOKUP(F$2,'2.源数据-产品分析-全商品'!F$6:F$1000,ROW()-1,0)),"")</f>
        <v/>
      </c>
      <c r="G238" s="5" t="str">
        <f>IFERROR(VALUE(HLOOKUP(G$2,'2.源数据-产品分析-全商品'!G$6:G$1000,ROW()-1,0)),"")</f>
        <v/>
      </c>
      <c r="H238" s="5" t="str">
        <f>IFERROR(HLOOKUP(H$2,'2.源数据-产品分析-全商品'!H$6:H$1000,ROW()-1,0),"")</f>
        <v/>
      </c>
      <c r="I238" s="5" t="str">
        <f>IFERROR(VALUE(HLOOKUP(I$2,'2.源数据-产品分析-全商品'!I$6:I$1000,ROW()-1,0)),"")</f>
        <v/>
      </c>
      <c r="J238" s="60" t="str">
        <f>IFERROR(IF($J$2="","",INDEX('产品报告-整理'!G:G,MATCH(产品建议!A238,'产品报告-整理'!A:A,0))),"")</f>
        <v/>
      </c>
      <c r="K238" s="5" t="str">
        <f>IFERROR(IF($K$2="","",VALUE(INDEX('产品报告-整理'!E:E,MATCH(产品建议!A238,'产品报告-整理'!A:A,0)))),0)</f>
        <v/>
      </c>
      <c r="L238" s="5" t="str">
        <f>IFERROR(VALUE(HLOOKUP(L$2,'2.源数据-产品分析-全商品'!J$6:J$1000,ROW()-1,0)),"")</f>
        <v/>
      </c>
      <c r="M238" s="5" t="str">
        <f>IFERROR(VALUE(HLOOKUP(M$2,'2.源数据-产品分析-全商品'!K$6:K$1000,ROW()-1,0)),"")</f>
        <v/>
      </c>
      <c r="N238" s="5" t="str">
        <f>IFERROR(HLOOKUP(N$2,'2.源数据-产品分析-全商品'!L$6:L$1000,ROW()-1,0),"")</f>
        <v/>
      </c>
      <c r="O238" s="5" t="str">
        <f>IF($O$2='产品报告-整理'!$K$1,IFERROR(INDEX('产品报告-整理'!S:S,MATCH(产品建议!A238,'产品报告-整理'!L:L,0)),""),(IFERROR(VALUE(HLOOKUP(O$2,'2.源数据-产品分析-全商品'!M$6:M$1000,ROW()-1,0)),"")))</f>
        <v/>
      </c>
      <c r="P238" s="5" t="str">
        <f>IF($P$2='产品报告-整理'!$V$1,IFERROR(INDEX('产品报告-整理'!AD:AD,MATCH(产品建议!A238,'产品报告-整理'!W:W,0)),""),(IFERROR(VALUE(HLOOKUP(P$2,'2.源数据-产品分析-全商品'!N$6:N$1000,ROW()-1,0)),"")))</f>
        <v/>
      </c>
      <c r="Q238" s="5" t="str">
        <f>IF($Q$2='产品报告-整理'!$AG$1,IFERROR(INDEX('产品报告-整理'!AO:AO,MATCH(产品建议!A238,'产品报告-整理'!AH:AH,0)),""),(IFERROR(VALUE(HLOOKUP(Q$2,'2.源数据-产品分析-全商品'!O$6:O$1000,ROW()-1,0)),"")))</f>
        <v/>
      </c>
      <c r="R238" s="5" t="str">
        <f>IF($R$2='产品报告-整理'!$AR$1,IFERROR(INDEX('产品报告-整理'!AZ:AZ,MATCH(产品建议!A238,'产品报告-整理'!AS:AS,0)),""),(IFERROR(VALUE(HLOOKUP(R$2,'2.源数据-产品分析-全商品'!P$6:P$1000,ROW()-1,0)),"")))</f>
        <v/>
      </c>
      <c r="S238" s="5" t="str">
        <f>IF($S$2='产品报告-整理'!$BC$1,IFERROR(INDEX('产品报告-整理'!BK:BK,MATCH(产品建议!A238,'产品报告-整理'!BD:BD,0)),""),(IFERROR(VALUE(HLOOKUP(S$2,'2.源数据-产品分析-全商品'!Q$6:Q$1000,ROW()-1,0)),"")))</f>
        <v/>
      </c>
      <c r="T238" s="5" t="str">
        <f>IFERROR(HLOOKUP("产品负责人",'2.源数据-产品分析-全商品'!R$6:R$1000,ROW()-1,0),"")</f>
        <v/>
      </c>
      <c r="U238" s="5" t="str">
        <f>IFERROR(VALUE(HLOOKUP(U$2,'2.源数据-产品分析-全商品'!S$6:S$1000,ROW()-1,0)),"")</f>
        <v/>
      </c>
      <c r="V238" s="5" t="str">
        <f>IFERROR(VALUE(HLOOKUP(V$2,'2.源数据-产品分析-全商品'!T$6:T$1000,ROW()-1,0)),"")</f>
        <v/>
      </c>
      <c r="W238" s="5" t="str">
        <f>IF(OR($A$3=""),"",IF(OR($W$2="优爆品"),(IF(COUNTIF('2-2.源数据-产品分析-优品'!A:A,产品建议!A238)&gt;0,"是","")&amp;IF(COUNTIF('2-3.源数据-产品分析-爆品'!A:A,产品建议!A238)&gt;0,"是","")),IF(OR($W$2="P4P点击量"),((IFERROR(INDEX('产品报告-整理'!D:D,MATCH(产品建议!A238,'产品报告-整理'!A:A,0)),""))),((IF(COUNTIF('2-2.源数据-产品分析-优品'!A:A,产品建议!A238)&gt;0,"是",""))))))</f>
        <v/>
      </c>
      <c r="X238" s="5" t="str">
        <f>IF(OR($A$3=""),"",IF(OR($W$2="优爆品"),((IFERROR(INDEX('产品报告-整理'!D:D,MATCH(产品建议!A238,'产品报告-整理'!A:A,0)),"")&amp;" → "&amp;(IFERROR(TEXT(INDEX('产品报告-整理'!D:D,MATCH(产品建议!A238,'产品报告-整理'!A:A,0))/G238,"0%"),"")))),IF(OR($W$2="P4P点击量"),((IF($W$2="P4P点击量",IFERROR(TEXT(W238/G238,"0%"),"")))),(((IF(COUNTIF('2-3.源数据-产品分析-爆品'!A:A,产品建议!A238)&gt;0,"是","")))))))</f>
        <v/>
      </c>
      <c r="Y238" s="9" t="str">
        <f>IF(AND($Y$2="直通车总消费",'产品报告-整理'!$BN$1="推荐广告"),IFERROR(INDEX('产品报告-整理'!H:H,MATCH(产品建议!A238,'产品报告-整理'!A:A,0)),0)+IFERROR(INDEX('产品报告-整理'!BV:BV,MATCH(产品建议!A238,'产品报告-整理'!BO:BO,0)),0),IFERROR(INDEX('产品报告-整理'!H:H,MATCH(产品建议!A238,'产品报告-整理'!A:A,0)),0))</f>
        <v/>
      </c>
      <c r="Z238" s="9" t="str">
        <f t="shared" si="12"/>
        <v/>
      </c>
      <c r="AA238" s="5" t="str">
        <f t="shared" si="10"/>
        <v/>
      </c>
      <c r="AB238" s="5" t="str">
        <f t="shared" si="11"/>
        <v/>
      </c>
      <c r="AC238" s="9"/>
      <c r="AD238" s="15" t="str">
        <f>IF($AD$1="  ",IFERROR(IF(AND(Y238="未推广",L238&gt;0),"加入P4P推广 ","")&amp;IF(AND(OR(W238="是",X238="是"),Y238=0),"优爆品加推广 ","")&amp;IF(AND(C238="N",L238&gt;0),"增加橱窗绑定 ","")&amp;IF(AND(OR(Z238&gt;$Z$1*4.5,AB238&gt;$AB$1*4.5),Y238&lt;&gt;0,Y238&gt;$AB$1*2,G238&gt;($G$1/$L$1)*1),"放弃P4P推广 ","")&amp;IF(AND(AB238&gt;$AB$1*1.2,AB238&lt;$AB$1*4.5,Y238&gt;0),"优化询盘成本 ","")&amp;IF(AND(Z238&gt;$Z$1*1.2,Z238&lt;$Z$1*4.5,Y238&gt;0),"优化商机成本 ","")&amp;IF(AND(Y238&lt;&gt;0,L238&gt;0,AB238&lt;$AB$1*1.2),"加大询盘获取 ","")&amp;IF(AND(Y238&lt;&gt;0,K238&gt;0,Z238&lt;$Z$1*1.2),"加大商机获取 ","")&amp;IF(AND(L238=0,C238="Y",G238&gt;($G$1/$L$1*1.5)),"解绑橱窗绑定 ",""),"请去左表粘贴源数据"),"")</f>
        <v/>
      </c>
      <c r="AE238" s="9"/>
      <c r="AF238" s="9"/>
      <c r="AG238" s="9"/>
      <c r="AH238" s="9"/>
      <c r="AI238" s="17"/>
      <c r="AJ238" s="17"/>
      <c r="AK238" s="17"/>
    </row>
    <row r="239" spans="1:37">
      <c r="A239" s="5" t="str">
        <f>IFERROR(HLOOKUP(A$2,'2.源数据-产品分析-全商品'!A$6:A$1000,ROW()-1,0),"")</f>
        <v/>
      </c>
      <c r="B239" s="5" t="str">
        <f>IFERROR(HLOOKUP(B$2,'2.源数据-产品分析-全商品'!B$6:B$1000,ROW()-1,0),"")</f>
        <v/>
      </c>
      <c r="C239" s="5" t="str">
        <f>CLEAN(IFERROR(HLOOKUP(C$2,'2.源数据-产品分析-全商品'!C$6:C$1000,ROW()-1,0),""))</f>
        <v/>
      </c>
      <c r="D239" s="5" t="str">
        <f>IFERROR(HLOOKUP(D$2,'2.源数据-产品分析-全商品'!D$6:D$1000,ROW()-1,0),"")</f>
        <v/>
      </c>
      <c r="E239" s="5" t="str">
        <f>IFERROR(HLOOKUP(E$2,'2.源数据-产品分析-全商品'!E$6:E$1000,ROW()-1,0),"")</f>
        <v/>
      </c>
      <c r="F239" s="5" t="str">
        <f>IFERROR(VALUE(HLOOKUP(F$2,'2.源数据-产品分析-全商品'!F$6:F$1000,ROW()-1,0)),"")</f>
        <v/>
      </c>
      <c r="G239" s="5" t="str">
        <f>IFERROR(VALUE(HLOOKUP(G$2,'2.源数据-产品分析-全商品'!G$6:G$1000,ROW()-1,0)),"")</f>
        <v/>
      </c>
      <c r="H239" s="5" t="str">
        <f>IFERROR(HLOOKUP(H$2,'2.源数据-产品分析-全商品'!H$6:H$1000,ROW()-1,0),"")</f>
        <v/>
      </c>
      <c r="I239" s="5" t="str">
        <f>IFERROR(VALUE(HLOOKUP(I$2,'2.源数据-产品分析-全商品'!I$6:I$1000,ROW()-1,0)),"")</f>
        <v/>
      </c>
      <c r="J239" s="60" t="str">
        <f>IFERROR(IF($J$2="","",INDEX('产品报告-整理'!G:G,MATCH(产品建议!A239,'产品报告-整理'!A:A,0))),"")</f>
        <v/>
      </c>
      <c r="K239" s="5" t="str">
        <f>IFERROR(IF($K$2="","",VALUE(INDEX('产品报告-整理'!E:E,MATCH(产品建议!A239,'产品报告-整理'!A:A,0)))),0)</f>
        <v/>
      </c>
      <c r="L239" s="5" t="str">
        <f>IFERROR(VALUE(HLOOKUP(L$2,'2.源数据-产品分析-全商品'!J$6:J$1000,ROW()-1,0)),"")</f>
        <v/>
      </c>
      <c r="M239" s="5" t="str">
        <f>IFERROR(VALUE(HLOOKUP(M$2,'2.源数据-产品分析-全商品'!K$6:K$1000,ROW()-1,0)),"")</f>
        <v/>
      </c>
      <c r="N239" s="5" t="str">
        <f>IFERROR(HLOOKUP(N$2,'2.源数据-产品分析-全商品'!L$6:L$1000,ROW()-1,0),"")</f>
        <v/>
      </c>
      <c r="O239" s="5" t="str">
        <f>IF($O$2='产品报告-整理'!$K$1,IFERROR(INDEX('产品报告-整理'!S:S,MATCH(产品建议!A239,'产品报告-整理'!L:L,0)),""),(IFERROR(VALUE(HLOOKUP(O$2,'2.源数据-产品分析-全商品'!M$6:M$1000,ROW()-1,0)),"")))</f>
        <v/>
      </c>
      <c r="P239" s="5" t="str">
        <f>IF($P$2='产品报告-整理'!$V$1,IFERROR(INDEX('产品报告-整理'!AD:AD,MATCH(产品建议!A239,'产品报告-整理'!W:W,0)),""),(IFERROR(VALUE(HLOOKUP(P$2,'2.源数据-产品分析-全商品'!N$6:N$1000,ROW()-1,0)),"")))</f>
        <v/>
      </c>
      <c r="Q239" s="5" t="str">
        <f>IF($Q$2='产品报告-整理'!$AG$1,IFERROR(INDEX('产品报告-整理'!AO:AO,MATCH(产品建议!A239,'产品报告-整理'!AH:AH,0)),""),(IFERROR(VALUE(HLOOKUP(Q$2,'2.源数据-产品分析-全商品'!O$6:O$1000,ROW()-1,0)),"")))</f>
        <v/>
      </c>
      <c r="R239" s="5" t="str">
        <f>IF($R$2='产品报告-整理'!$AR$1,IFERROR(INDEX('产品报告-整理'!AZ:AZ,MATCH(产品建议!A239,'产品报告-整理'!AS:AS,0)),""),(IFERROR(VALUE(HLOOKUP(R$2,'2.源数据-产品分析-全商品'!P$6:P$1000,ROW()-1,0)),"")))</f>
        <v/>
      </c>
      <c r="S239" s="5" t="str">
        <f>IF($S$2='产品报告-整理'!$BC$1,IFERROR(INDEX('产品报告-整理'!BK:BK,MATCH(产品建议!A239,'产品报告-整理'!BD:BD,0)),""),(IFERROR(VALUE(HLOOKUP(S$2,'2.源数据-产品分析-全商品'!Q$6:Q$1000,ROW()-1,0)),"")))</f>
        <v/>
      </c>
      <c r="T239" s="5" t="str">
        <f>IFERROR(HLOOKUP("产品负责人",'2.源数据-产品分析-全商品'!R$6:R$1000,ROW()-1,0),"")</f>
        <v/>
      </c>
      <c r="U239" s="5" t="str">
        <f>IFERROR(VALUE(HLOOKUP(U$2,'2.源数据-产品分析-全商品'!S$6:S$1000,ROW()-1,0)),"")</f>
        <v/>
      </c>
      <c r="V239" s="5" t="str">
        <f>IFERROR(VALUE(HLOOKUP(V$2,'2.源数据-产品分析-全商品'!T$6:T$1000,ROW()-1,0)),"")</f>
        <v/>
      </c>
      <c r="W239" s="5" t="str">
        <f>IF(OR($A$3=""),"",IF(OR($W$2="优爆品"),(IF(COUNTIF('2-2.源数据-产品分析-优品'!A:A,产品建议!A239)&gt;0,"是","")&amp;IF(COUNTIF('2-3.源数据-产品分析-爆品'!A:A,产品建议!A239)&gt;0,"是","")),IF(OR($W$2="P4P点击量"),((IFERROR(INDEX('产品报告-整理'!D:D,MATCH(产品建议!A239,'产品报告-整理'!A:A,0)),""))),((IF(COUNTIF('2-2.源数据-产品分析-优品'!A:A,产品建议!A239)&gt;0,"是",""))))))</f>
        <v/>
      </c>
      <c r="X239" s="5" t="str">
        <f>IF(OR($A$3=""),"",IF(OR($W$2="优爆品"),((IFERROR(INDEX('产品报告-整理'!D:D,MATCH(产品建议!A239,'产品报告-整理'!A:A,0)),"")&amp;" → "&amp;(IFERROR(TEXT(INDEX('产品报告-整理'!D:D,MATCH(产品建议!A239,'产品报告-整理'!A:A,0))/G239,"0%"),"")))),IF(OR($W$2="P4P点击量"),((IF($W$2="P4P点击量",IFERROR(TEXT(W239/G239,"0%"),"")))),(((IF(COUNTIF('2-3.源数据-产品分析-爆品'!A:A,产品建议!A239)&gt;0,"是","")))))))</f>
        <v/>
      </c>
      <c r="Y239" s="9" t="str">
        <f>IF(AND($Y$2="直通车总消费",'产品报告-整理'!$BN$1="推荐广告"),IFERROR(INDEX('产品报告-整理'!H:H,MATCH(产品建议!A239,'产品报告-整理'!A:A,0)),0)+IFERROR(INDEX('产品报告-整理'!BV:BV,MATCH(产品建议!A239,'产品报告-整理'!BO:BO,0)),0),IFERROR(INDEX('产品报告-整理'!H:H,MATCH(产品建议!A239,'产品报告-整理'!A:A,0)),0))</f>
        <v/>
      </c>
      <c r="Z239" s="9" t="str">
        <f t="shared" si="12"/>
        <v/>
      </c>
      <c r="AA239" s="5" t="str">
        <f t="shared" si="10"/>
        <v/>
      </c>
      <c r="AB239" s="5" t="str">
        <f t="shared" si="11"/>
        <v/>
      </c>
      <c r="AC239" s="9"/>
      <c r="AD239" s="15" t="str">
        <f>IF($AD$1="  ",IFERROR(IF(AND(Y239="未推广",L239&gt;0),"加入P4P推广 ","")&amp;IF(AND(OR(W239="是",X239="是"),Y239=0),"优爆品加推广 ","")&amp;IF(AND(C239="N",L239&gt;0),"增加橱窗绑定 ","")&amp;IF(AND(OR(Z239&gt;$Z$1*4.5,AB239&gt;$AB$1*4.5),Y239&lt;&gt;0,Y239&gt;$AB$1*2,G239&gt;($G$1/$L$1)*1),"放弃P4P推广 ","")&amp;IF(AND(AB239&gt;$AB$1*1.2,AB239&lt;$AB$1*4.5,Y239&gt;0),"优化询盘成本 ","")&amp;IF(AND(Z239&gt;$Z$1*1.2,Z239&lt;$Z$1*4.5,Y239&gt;0),"优化商机成本 ","")&amp;IF(AND(Y239&lt;&gt;0,L239&gt;0,AB239&lt;$AB$1*1.2),"加大询盘获取 ","")&amp;IF(AND(Y239&lt;&gt;0,K239&gt;0,Z239&lt;$Z$1*1.2),"加大商机获取 ","")&amp;IF(AND(L239=0,C239="Y",G239&gt;($G$1/$L$1*1.5)),"解绑橱窗绑定 ",""),"请去左表粘贴源数据"),"")</f>
        <v/>
      </c>
      <c r="AE239" s="9"/>
      <c r="AF239" s="9"/>
      <c r="AG239" s="9"/>
      <c r="AH239" s="9"/>
      <c r="AI239" s="17"/>
      <c r="AJ239" s="17"/>
      <c r="AK239" s="17"/>
    </row>
    <row r="240" spans="1:37">
      <c r="A240" s="5" t="str">
        <f>IFERROR(HLOOKUP(A$2,'2.源数据-产品分析-全商品'!A$6:A$1000,ROW()-1,0),"")</f>
        <v/>
      </c>
      <c r="B240" s="5" t="str">
        <f>IFERROR(HLOOKUP(B$2,'2.源数据-产品分析-全商品'!B$6:B$1000,ROW()-1,0),"")</f>
        <v/>
      </c>
      <c r="C240" s="5" t="str">
        <f>CLEAN(IFERROR(HLOOKUP(C$2,'2.源数据-产品分析-全商品'!C$6:C$1000,ROW()-1,0),""))</f>
        <v/>
      </c>
      <c r="D240" s="5" t="str">
        <f>IFERROR(HLOOKUP(D$2,'2.源数据-产品分析-全商品'!D$6:D$1000,ROW()-1,0),"")</f>
        <v/>
      </c>
      <c r="E240" s="5" t="str">
        <f>IFERROR(HLOOKUP(E$2,'2.源数据-产品分析-全商品'!E$6:E$1000,ROW()-1,0),"")</f>
        <v/>
      </c>
      <c r="F240" s="5" t="str">
        <f>IFERROR(VALUE(HLOOKUP(F$2,'2.源数据-产品分析-全商品'!F$6:F$1000,ROW()-1,0)),"")</f>
        <v/>
      </c>
      <c r="G240" s="5" t="str">
        <f>IFERROR(VALUE(HLOOKUP(G$2,'2.源数据-产品分析-全商品'!G$6:G$1000,ROW()-1,0)),"")</f>
        <v/>
      </c>
      <c r="H240" s="5" t="str">
        <f>IFERROR(HLOOKUP(H$2,'2.源数据-产品分析-全商品'!H$6:H$1000,ROW()-1,0),"")</f>
        <v/>
      </c>
      <c r="I240" s="5" t="str">
        <f>IFERROR(VALUE(HLOOKUP(I$2,'2.源数据-产品分析-全商品'!I$6:I$1000,ROW()-1,0)),"")</f>
        <v/>
      </c>
      <c r="J240" s="60" t="str">
        <f>IFERROR(IF($J$2="","",INDEX('产品报告-整理'!G:G,MATCH(产品建议!A240,'产品报告-整理'!A:A,0))),"")</f>
        <v/>
      </c>
      <c r="K240" s="5" t="str">
        <f>IFERROR(IF($K$2="","",VALUE(INDEX('产品报告-整理'!E:E,MATCH(产品建议!A240,'产品报告-整理'!A:A,0)))),0)</f>
        <v/>
      </c>
      <c r="L240" s="5" t="str">
        <f>IFERROR(VALUE(HLOOKUP(L$2,'2.源数据-产品分析-全商品'!J$6:J$1000,ROW()-1,0)),"")</f>
        <v/>
      </c>
      <c r="M240" s="5" t="str">
        <f>IFERROR(VALUE(HLOOKUP(M$2,'2.源数据-产品分析-全商品'!K$6:K$1000,ROW()-1,0)),"")</f>
        <v/>
      </c>
      <c r="N240" s="5" t="str">
        <f>IFERROR(HLOOKUP(N$2,'2.源数据-产品分析-全商品'!L$6:L$1000,ROW()-1,0),"")</f>
        <v/>
      </c>
      <c r="O240" s="5" t="str">
        <f>IF($O$2='产品报告-整理'!$K$1,IFERROR(INDEX('产品报告-整理'!S:S,MATCH(产品建议!A240,'产品报告-整理'!L:L,0)),""),(IFERROR(VALUE(HLOOKUP(O$2,'2.源数据-产品分析-全商品'!M$6:M$1000,ROW()-1,0)),"")))</f>
        <v/>
      </c>
      <c r="P240" s="5" t="str">
        <f>IF($P$2='产品报告-整理'!$V$1,IFERROR(INDEX('产品报告-整理'!AD:AD,MATCH(产品建议!A240,'产品报告-整理'!W:W,0)),""),(IFERROR(VALUE(HLOOKUP(P$2,'2.源数据-产品分析-全商品'!N$6:N$1000,ROW()-1,0)),"")))</f>
        <v/>
      </c>
      <c r="Q240" s="5" t="str">
        <f>IF($Q$2='产品报告-整理'!$AG$1,IFERROR(INDEX('产品报告-整理'!AO:AO,MATCH(产品建议!A240,'产品报告-整理'!AH:AH,0)),""),(IFERROR(VALUE(HLOOKUP(Q$2,'2.源数据-产品分析-全商品'!O$6:O$1000,ROW()-1,0)),"")))</f>
        <v/>
      </c>
      <c r="R240" s="5" t="str">
        <f>IF($R$2='产品报告-整理'!$AR$1,IFERROR(INDEX('产品报告-整理'!AZ:AZ,MATCH(产品建议!A240,'产品报告-整理'!AS:AS,0)),""),(IFERROR(VALUE(HLOOKUP(R$2,'2.源数据-产品分析-全商品'!P$6:P$1000,ROW()-1,0)),"")))</f>
        <v/>
      </c>
      <c r="S240" s="5" t="str">
        <f>IF($S$2='产品报告-整理'!$BC$1,IFERROR(INDEX('产品报告-整理'!BK:BK,MATCH(产品建议!A240,'产品报告-整理'!BD:BD,0)),""),(IFERROR(VALUE(HLOOKUP(S$2,'2.源数据-产品分析-全商品'!Q$6:Q$1000,ROW()-1,0)),"")))</f>
        <v/>
      </c>
      <c r="T240" s="5" t="str">
        <f>IFERROR(HLOOKUP("产品负责人",'2.源数据-产品分析-全商品'!R$6:R$1000,ROW()-1,0),"")</f>
        <v/>
      </c>
      <c r="U240" s="5" t="str">
        <f>IFERROR(VALUE(HLOOKUP(U$2,'2.源数据-产品分析-全商品'!S$6:S$1000,ROW()-1,0)),"")</f>
        <v/>
      </c>
      <c r="V240" s="5" t="str">
        <f>IFERROR(VALUE(HLOOKUP(V$2,'2.源数据-产品分析-全商品'!T$6:T$1000,ROW()-1,0)),"")</f>
        <v/>
      </c>
      <c r="W240" s="5" t="str">
        <f>IF(OR($A$3=""),"",IF(OR($W$2="优爆品"),(IF(COUNTIF('2-2.源数据-产品分析-优品'!A:A,产品建议!A240)&gt;0,"是","")&amp;IF(COUNTIF('2-3.源数据-产品分析-爆品'!A:A,产品建议!A240)&gt;0,"是","")),IF(OR($W$2="P4P点击量"),((IFERROR(INDEX('产品报告-整理'!D:D,MATCH(产品建议!A240,'产品报告-整理'!A:A,0)),""))),((IF(COUNTIF('2-2.源数据-产品分析-优品'!A:A,产品建议!A240)&gt;0,"是",""))))))</f>
        <v/>
      </c>
      <c r="X240" s="5" t="str">
        <f>IF(OR($A$3=""),"",IF(OR($W$2="优爆品"),((IFERROR(INDEX('产品报告-整理'!D:D,MATCH(产品建议!A240,'产品报告-整理'!A:A,0)),"")&amp;" → "&amp;(IFERROR(TEXT(INDEX('产品报告-整理'!D:D,MATCH(产品建议!A240,'产品报告-整理'!A:A,0))/G240,"0%"),"")))),IF(OR($W$2="P4P点击量"),((IF($W$2="P4P点击量",IFERROR(TEXT(W240/G240,"0%"),"")))),(((IF(COUNTIF('2-3.源数据-产品分析-爆品'!A:A,产品建议!A240)&gt;0,"是","")))))))</f>
        <v/>
      </c>
      <c r="Y240" s="9" t="str">
        <f>IF(AND($Y$2="直通车总消费",'产品报告-整理'!$BN$1="推荐广告"),IFERROR(INDEX('产品报告-整理'!H:H,MATCH(产品建议!A240,'产品报告-整理'!A:A,0)),0)+IFERROR(INDEX('产品报告-整理'!BV:BV,MATCH(产品建议!A240,'产品报告-整理'!BO:BO,0)),0),IFERROR(INDEX('产品报告-整理'!H:H,MATCH(产品建议!A240,'产品报告-整理'!A:A,0)),0))</f>
        <v/>
      </c>
      <c r="Z240" s="9" t="str">
        <f t="shared" si="12"/>
        <v/>
      </c>
      <c r="AA240" s="5" t="str">
        <f t="shared" si="10"/>
        <v/>
      </c>
      <c r="AB240" s="5" t="str">
        <f t="shared" si="11"/>
        <v/>
      </c>
      <c r="AC240" s="9"/>
      <c r="AD240" s="15" t="str">
        <f>IF($AD$1="  ",IFERROR(IF(AND(Y240="未推广",L240&gt;0),"加入P4P推广 ","")&amp;IF(AND(OR(W240="是",X240="是"),Y240=0),"优爆品加推广 ","")&amp;IF(AND(C240="N",L240&gt;0),"增加橱窗绑定 ","")&amp;IF(AND(OR(Z240&gt;$Z$1*4.5,AB240&gt;$AB$1*4.5),Y240&lt;&gt;0,Y240&gt;$AB$1*2,G240&gt;($G$1/$L$1)*1),"放弃P4P推广 ","")&amp;IF(AND(AB240&gt;$AB$1*1.2,AB240&lt;$AB$1*4.5,Y240&gt;0),"优化询盘成本 ","")&amp;IF(AND(Z240&gt;$Z$1*1.2,Z240&lt;$Z$1*4.5,Y240&gt;0),"优化商机成本 ","")&amp;IF(AND(Y240&lt;&gt;0,L240&gt;0,AB240&lt;$AB$1*1.2),"加大询盘获取 ","")&amp;IF(AND(Y240&lt;&gt;0,K240&gt;0,Z240&lt;$Z$1*1.2),"加大商机获取 ","")&amp;IF(AND(L240=0,C240="Y",G240&gt;($G$1/$L$1*1.5)),"解绑橱窗绑定 ",""),"请去左表粘贴源数据"),"")</f>
        <v/>
      </c>
      <c r="AE240" s="9"/>
      <c r="AF240" s="9"/>
      <c r="AG240" s="9"/>
      <c r="AH240" s="9"/>
      <c r="AI240" s="17"/>
      <c r="AJ240" s="17"/>
      <c r="AK240" s="17"/>
    </row>
    <row r="241" spans="1:37">
      <c r="A241" s="5" t="str">
        <f>IFERROR(HLOOKUP(A$2,'2.源数据-产品分析-全商品'!A$6:A$1000,ROW()-1,0),"")</f>
        <v/>
      </c>
      <c r="B241" s="5" t="str">
        <f>IFERROR(HLOOKUP(B$2,'2.源数据-产品分析-全商品'!B$6:B$1000,ROW()-1,0),"")</f>
        <v/>
      </c>
      <c r="C241" s="5" t="str">
        <f>CLEAN(IFERROR(HLOOKUP(C$2,'2.源数据-产品分析-全商品'!C$6:C$1000,ROW()-1,0),""))</f>
        <v/>
      </c>
      <c r="D241" s="5" t="str">
        <f>IFERROR(HLOOKUP(D$2,'2.源数据-产品分析-全商品'!D$6:D$1000,ROW()-1,0),"")</f>
        <v/>
      </c>
      <c r="E241" s="5" t="str">
        <f>IFERROR(HLOOKUP(E$2,'2.源数据-产品分析-全商品'!E$6:E$1000,ROW()-1,0),"")</f>
        <v/>
      </c>
      <c r="F241" s="5" t="str">
        <f>IFERROR(VALUE(HLOOKUP(F$2,'2.源数据-产品分析-全商品'!F$6:F$1000,ROW()-1,0)),"")</f>
        <v/>
      </c>
      <c r="G241" s="5" t="str">
        <f>IFERROR(VALUE(HLOOKUP(G$2,'2.源数据-产品分析-全商品'!G$6:G$1000,ROW()-1,0)),"")</f>
        <v/>
      </c>
      <c r="H241" s="5" t="str">
        <f>IFERROR(HLOOKUP(H$2,'2.源数据-产品分析-全商品'!H$6:H$1000,ROW()-1,0),"")</f>
        <v/>
      </c>
      <c r="I241" s="5" t="str">
        <f>IFERROR(VALUE(HLOOKUP(I$2,'2.源数据-产品分析-全商品'!I$6:I$1000,ROW()-1,0)),"")</f>
        <v/>
      </c>
      <c r="J241" s="60" t="str">
        <f>IFERROR(IF($J$2="","",INDEX('产品报告-整理'!G:G,MATCH(产品建议!A241,'产品报告-整理'!A:A,0))),"")</f>
        <v/>
      </c>
      <c r="K241" s="5" t="str">
        <f>IFERROR(IF($K$2="","",VALUE(INDEX('产品报告-整理'!E:E,MATCH(产品建议!A241,'产品报告-整理'!A:A,0)))),0)</f>
        <v/>
      </c>
      <c r="L241" s="5" t="str">
        <f>IFERROR(VALUE(HLOOKUP(L$2,'2.源数据-产品分析-全商品'!J$6:J$1000,ROW()-1,0)),"")</f>
        <v/>
      </c>
      <c r="M241" s="5" t="str">
        <f>IFERROR(VALUE(HLOOKUP(M$2,'2.源数据-产品分析-全商品'!K$6:K$1000,ROW()-1,0)),"")</f>
        <v/>
      </c>
      <c r="N241" s="5" t="str">
        <f>IFERROR(HLOOKUP(N$2,'2.源数据-产品分析-全商品'!L$6:L$1000,ROW()-1,0),"")</f>
        <v/>
      </c>
      <c r="O241" s="5" t="str">
        <f>IF($O$2='产品报告-整理'!$K$1,IFERROR(INDEX('产品报告-整理'!S:S,MATCH(产品建议!A241,'产品报告-整理'!L:L,0)),""),(IFERROR(VALUE(HLOOKUP(O$2,'2.源数据-产品分析-全商品'!M$6:M$1000,ROW()-1,0)),"")))</f>
        <v/>
      </c>
      <c r="P241" s="5" t="str">
        <f>IF($P$2='产品报告-整理'!$V$1,IFERROR(INDEX('产品报告-整理'!AD:AD,MATCH(产品建议!A241,'产品报告-整理'!W:W,0)),""),(IFERROR(VALUE(HLOOKUP(P$2,'2.源数据-产品分析-全商品'!N$6:N$1000,ROW()-1,0)),"")))</f>
        <v/>
      </c>
      <c r="Q241" s="5" t="str">
        <f>IF($Q$2='产品报告-整理'!$AG$1,IFERROR(INDEX('产品报告-整理'!AO:AO,MATCH(产品建议!A241,'产品报告-整理'!AH:AH,0)),""),(IFERROR(VALUE(HLOOKUP(Q$2,'2.源数据-产品分析-全商品'!O$6:O$1000,ROW()-1,0)),"")))</f>
        <v/>
      </c>
      <c r="R241" s="5" t="str">
        <f>IF($R$2='产品报告-整理'!$AR$1,IFERROR(INDEX('产品报告-整理'!AZ:AZ,MATCH(产品建议!A241,'产品报告-整理'!AS:AS,0)),""),(IFERROR(VALUE(HLOOKUP(R$2,'2.源数据-产品分析-全商品'!P$6:P$1000,ROW()-1,0)),"")))</f>
        <v/>
      </c>
      <c r="S241" s="5" t="str">
        <f>IF($S$2='产品报告-整理'!$BC$1,IFERROR(INDEX('产品报告-整理'!BK:BK,MATCH(产品建议!A241,'产品报告-整理'!BD:BD,0)),""),(IFERROR(VALUE(HLOOKUP(S$2,'2.源数据-产品分析-全商品'!Q$6:Q$1000,ROW()-1,0)),"")))</f>
        <v/>
      </c>
      <c r="T241" s="5" t="str">
        <f>IFERROR(HLOOKUP("产品负责人",'2.源数据-产品分析-全商品'!R$6:R$1000,ROW()-1,0),"")</f>
        <v/>
      </c>
      <c r="U241" s="5" t="str">
        <f>IFERROR(VALUE(HLOOKUP(U$2,'2.源数据-产品分析-全商品'!S$6:S$1000,ROW()-1,0)),"")</f>
        <v/>
      </c>
      <c r="V241" s="5" t="str">
        <f>IFERROR(VALUE(HLOOKUP(V$2,'2.源数据-产品分析-全商品'!T$6:T$1000,ROW()-1,0)),"")</f>
        <v/>
      </c>
      <c r="W241" s="5" t="str">
        <f>IF(OR($A$3=""),"",IF(OR($W$2="优爆品"),(IF(COUNTIF('2-2.源数据-产品分析-优品'!A:A,产品建议!A241)&gt;0,"是","")&amp;IF(COUNTIF('2-3.源数据-产品分析-爆品'!A:A,产品建议!A241)&gt;0,"是","")),IF(OR($W$2="P4P点击量"),((IFERROR(INDEX('产品报告-整理'!D:D,MATCH(产品建议!A241,'产品报告-整理'!A:A,0)),""))),((IF(COUNTIF('2-2.源数据-产品分析-优品'!A:A,产品建议!A241)&gt;0,"是",""))))))</f>
        <v/>
      </c>
      <c r="X241" s="5" t="str">
        <f>IF(OR($A$3=""),"",IF(OR($W$2="优爆品"),((IFERROR(INDEX('产品报告-整理'!D:D,MATCH(产品建议!A241,'产品报告-整理'!A:A,0)),"")&amp;" → "&amp;(IFERROR(TEXT(INDEX('产品报告-整理'!D:D,MATCH(产品建议!A241,'产品报告-整理'!A:A,0))/G241,"0%"),"")))),IF(OR($W$2="P4P点击量"),((IF($W$2="P4P点击量",IFERROR(TEXT(W241/G241,"0%"),"")))),(((IF(COUNTIF('2-3.源数据-产品分析-爆品'!A:A,产品建议!A241)&gt;0,"是","")))))))</f>
        <v/>
      </c>
      <c r="Y241" s="9" t="str">
        <f>IF(AND($Y$2="直通车总消费",'产品报告-整理'!$BN$1="推荐广告"),IFERROR(INDEX('产品报告-整理'!H:H,MATCH(产品建议!A241,'产品报告-整理'!A:A,0)),0)+IFERROR(INDEX('产品报告-整理'!BV:BV,MATCH(产品建议!A241,'产品报告-整理'!BO:BO,0)),0),IFERROR(INDEX('产品报告-整理'!H:H,MATCH(产品建议!A241,'产品报告-整理'!A:A,0)),0))</f>
        <v/>
      </c>
      <c r="Z241" s="9" t="str">
        <f t="shared" si="12"/>
        <v/>
      </c>
      <c r="AA241" s="5" t="str">
        <f t="shared" si="10"/>
        <v/>
      </c>
      <c r="AB241" s="5" t="str">
        <f t="shared" si="11"/>
        <v/>
      </c>
      <c r="AC241" s="9"/>
      <c r="AD241" s="15" t="str">
        <f>IF($AD$1="  ",IFERROR(IF(AND(Y241="未推广",L241&gt;0),"加入P4P推广 ","")&amp;IF(AND(OR(W241="是",X241="是"),Y241=0),"优爆品加推广 ","")&amp;IF(AND(C241="N",L241&gt;0),"增加橱窗绑定 ","")&amp;IF(AND(OR(Z241&gt;$Z$1*4.5,AB241&gt;$AB$1*4.5),Y241&lt;&gt;0,Y241&gt;$AB$1*2,G241&gt;($G$1/$L$1)*1),"放弃P4P推广 ","")&amp;IF(AND(AB241&gt;$AB$1*1.2,AB241&lt;$AB$1*4.5,Y241&gt;0),"优化询盘成本 ","")&amp;IF(AND(Z241&gt;$Z$1*1.2,Z241&lt;$Z$1*4.5,Y241&gt;0),"优化商机成本 ","")&amp;IF(AND(Y241&lt;&gt;0,L241&gt;0,AB241&lt;$AB$1*1.2),"加大询盘获取 ","")&amp;IF(AND(Y241&lt;&gt;0,K241&gt;0,Z241&lt;$Z$1*1.2),"加大商机获取 ","")&amp;IF(AND(L241=0,C241="Y",G241&gt;($G$1/$L$1*1.5)),"解绑橱窗绑定 ",""),"请去左表粘贴源数据"),"")</f>
        <v/>
      </c>
      <c r="AE241" s="9"/>
      <c r="AF241" s="9"/>
      <c r="AG241" s="9"/>
      <c r="AH241" s="9"/>
      <c r="AI241" s="17"/>
      <c r="AJ241" s="17"/>
      <c r="AK241" s="17"/>
    </row>
    <row r="242" spans="1:37">
      <c r="A242" s="5" t="str">
        <f>IFERROR(HLOOKUP(A$2,'2.源数据-产品分析-全商品'!A$6:A$1000,ROW()-1,0),"")</f>
        <v/>
      </c>
      <c r="B242" s="5" t="str">
        <f>IFERROR(HLOOKUP(B$2,'2.源数据-产品分析-全商品'!B$6:B$1000,ROW()-1,0),"")</f>
        <v/>
      </c>
      <c r="C242" s="5" t="str">
        <f>CLEAN(IFERROR(HLOOKUP(C$2,'2.源数据-产品分析-全商品'!C$6:C$1000,ROW()-1,0),""))</f>
        <v/>
      </c>
      <c r="D242" s="5" t="str">
        <f>IFERROR(HLOOKUP(D$2,'2.源数据-产品分析-全商品'!D$6:D$1000,ROW()-1,0),"")</f>
        <v/>
      </c>
      <c r="E242" s="5" t="str">
        <f>IFERROR(HLOOKUP(E$2,'2.源数据-产品分析-全商品'!E$6:E$1000,ROW()-1,0),"")</f>
        <v/>
      </c>
      <c r="F242" s="5" t="str">
        <f>IFERROR(VALUE(HLOOKUP(F$2,'2.源数据-产品分析-全商品'!F$6:F$1000,ROW()-1,0)),"")</f>
        <v/>
      </c>
      <c r="G242" s="5" t="str">
        <f>IFERROR(VALUE(HLOOKUP(G$2,'2.源数据-产品分析-全商品'!G$6:G$1000,ROW()-1,0)),"")</f>
        <v/>
      </c>
      <c r="H242" s="5" t="str">
        <f>IFERROR(HLOOKUP(H$2,'2.源数据-产品分析-全商品'!H$6:H$1000,ROW()-1,0),"")</f>
        <v/>
      </c>
      <c r="I242" s="5" t="str">
        <f>IFERROR(VALUE(HLOOKUP(I$2,'2.源数据-产品分析-全商品'!I$6:I$1000,ROW()-1,0)),"")</f>
        <v/>
      </c>
      <c r="J242" s="60" t="str">
        <f>IFERROR(IF($J$2="","",INDEX('产品报告-整理'!G:G,MATCH(产品建议!A242,'产品报告-整理'!A:A,0))),"")</f>
        <v/>
      </c>
      <c r="K242" s="5" t="str">
        <f>IFERROR(IF($K$2="","",VALUE(INDEX('产品报告-整理'!E:E,MATCH(产品建议!A242,'产品报告-整理'!A:A,0)))),0)</f>
        <v/>
      </c>
      <c r="L242" s="5" t="str">
        <f>IFERROR(VALUE(HLOOKUP(L$2,'2.源数据-产品分析-全商品'!J$6:J$1000,ROW()-1,0)),"")</f>
        <v/>
      </c>
      <c r="M242" s="5" t="str">
        <f>IFERROR(VALUE(HLOOKUP(M$2,'2.源数据-产品分析-全商品'!K$6:K$1000,ROW()-1,0)),"")</f>
        <v/>
      </c>
      <c r="N242" s="5" t="str">
        <f>IFERROR(HLOOKUP(N$2,'2.源数据-产品分析-全商品'!L$6:L$1000,ROW()-1,0),"")</f>
        <v/>
      </c>
      <c r="O242" s="5" t="str">
        <f>IF($O$2='产品报告-整理'!$K$1,IFERROR(INDEX('产品报告-整理'!S:S,MATCH(产品建议!A242,'产品报告-整理'!L:L,0)),""),(IFERROR(VALUE(HLOOKUP(O$2,'2.源数据-产品分析-全商品'!M$6:M$1000,ROW()-1,0)),"")))</f>
        <v/>
      </c>
      <c r="P242" s="5" t="str">
        <f>IF($P$2='产品报告-整理'!$V$1,IFERROR(INDEX('产品报告-整理'!AD:AD,MATCH(产品建议!A242,'产品报告-整理'!W:W,0)),""),(IFERROR(VALUE(HLOOKUP(P$2,'2.源数据-产品分析-全商品'!N$6:N$1000,ROW()-1,0)),"")))</f>
        <v/>
      </c>
      <c r="Q242" s="5" t="str">
        <f>IF($Q$2='产品报告-整理'!$AG$1,IFERROR(INDEX('产品报告-整理'!AO:AO,MATCH(产品建议!A242,'产品报告-整理'!AH:AH,0)),""),(IFERROR(VALUE(HLOOKUP(Q$2,'2.源数据-产品分析-全商品'!O$6:O$1000,ROW()-1,0)),"")))</f>
        <v/>
      </c>
      <c r="R242" s="5" t="str">
        <f>IF($R$2='产品报告-整理'!$AR$1,IFERROR(INDEX('产品报告-整理'!AZ:AZ,MATCH(产品建议!A242,'产品报告-整理'!AS:AS,0)),""),(IFERROR(VALUE(HLOOKUP(R$2,'2.源数据-产品分析-全商品'!P$6:P$1000,ROW()-1,0)),"")))</f>
        <v/>
      </c>
      <c r="S242" s="5" t="str">
        <f>IF($S$2='产品报告-整理'!$BC$1,IFERROR(INDEX('产品报告-整理'!BK:BK,MATCH(产品建议!A242,'产品报告-整理'!BD:BD,0)),""),(IFERROR(VALUE(HLOOKUP(S$2,'2.源数据-产品分析-全商品'!Q$6:Q$1000,ROW()-1,0)),"")))</f>
        <v/>
      </c>
      <c r="T242" s="5" t="str">
        <f>IFERROR(HLOOKUP("产品负责人",'2.源数据-产品分析-全商品'!R$6:R$1000,ROW()-1,0),"")</f>
        <v/>
      </c>
      <c r="U242" s="5" t="str">
        <f>IFERROR(VALUE(HLOOKUP(U$2,'2.源数据-产品分析-全商品'!S$6:S$1000,ROW()-1,0)),"")</f>
        <v/>
      </c>
      <c r="V242" s="5" t="str">
        <f>IFERROR(VALUE(HLOOKUP(V$2,'2.源数据-产品分析-全商品'!T$6:T$1000,ROW()-1,0)),"")</f>
        <v/>
      </c>
      <c r="W242" s="5" t="str">
        <f>IF(OR($A$3=""),"",IF(OR($W$2="优爆品"),(IF(COUNTIF('2-2.源数据-产品分析-优品'!A:A,产品建议!A242)&gt;0,"是","")&amp;IF(COUNTIF('2-3.源数据-产品分析-爆品'!A:A,产品建议!A242)&gt;0,"是","")),IF(OR($W$2="P4P点击量"),((IFERROR(INDEX('产品报告-整理'!D:D,MATCH(产品建议!A242,'产品报告-整理'!A:A,0)),""))),((IF(COUNTIF('2-2.源数据-产品分析-优品'!A:A,产品建议!A242)&gt;0,"是",""))))))</f>
        <v/>
      </c>
      <c r="X242" s="5" t="str">
        <f>IF(OR($A$3=""),"",IF(OR($W$2="优爆品"),((IFERROR(INDEX('产品报告-整理'!D:D,MATCH(产品建议!A242,'产品报告-整理'!A:A,0)),"")&amp;" → "&amp;(IFERROR(TEXT(INDEX('产品报告-整理'!D:D,MATCH(产品建议!A242,'产品报告-整理'!A:A,0))/G242,"0%"),"")))),IF(OR($W$2="P4P点击量"),((IF($W$2="P4P点击量",IFERROR(TEXT(W242/G242,"0%"),"")))),(((IF(COUNTIF('2-3.源数据-产品分析-爆品'!A:A,产品建议!A242)&gt;0,"是","")))))))</f>
        <v/>
      </c>
      <c r="Y242" s="9" t="str">
        <f>IF(AND($Y$2="直通车总消费",'产品报告-整理'!$BN$1="推荐广告"),IFERROR(INDEX('产品报告-整理'!H:H,MATCH(产品建议!A242,'产品报告-整理'!A:A,0)),0)+IFERROR(INDEX('产品报告-整理'!BV:BV,MATCH(产品建议!A242,'产品报告-整理'!BO:BO,0)),0),IFERROR(INDEX('产品报告-整理'!H:H,MATCH(产品建议!A242,'产品报告-整理'!A:A,0)),0))</f>
        <v/>
      </c>
      <c r="Z242" s="9" t="str">
        <f t="shared" si="12"/>
        <v/>
      </c>
      <c r="AA242" s="5" t="str">
        <f t="shared" si="10"/>
        <v/>
      </c>
      <c r="AB242" s="5" t="str">
        <f t="shared" si="11"/>
        <v/>
      </c>
      <c r="AC242" s="9"/>
      <c r="AD242" s="15" t="str">
        <f>IF($AD$1="  ",IFERROR(IF(AND(Y242="未推广",L242&gt;0),"加入P4P推广 ","")&amp;IF(AND(OR(W242="是",X242="是"),Y242=0),"优爆品加推广 ","")&amp;IF(AND(C242="N",L242&gt;0),"增加橱窗绑定 ","")&amp;IF(AND(OR(Z242&gt;$Z$1*4.5,AB242&gt;$AB$1*4.5),Y242&lt;&gt;0,Y242&gt;$AB$1*2,G242&gt;($G$1/$L$1)*1),"放弃P4P推广 ","")&amp;IF(AND(AB242&gt;$AB$1*1.2,AB242&lt;$AB$1*4.5,Y242&gt;0),"优化询盘成本 ","")&amp;IF(AND(Z242&gt;$Z$1*1.2,Z242&lt;$Z$1*4.5,Y242&gt;0),"优化商机成本 ","")&amp;IF(AND(Y242&lt;&gt;0,L242&gt;0,AB242&lt;$AB$1*1.2),"加大询盘获取 ","")&amp;IF(AND(Y242&lt;&gt;0,K242&gt;0,Z242&lt;$Z$1*1.2),"加大商机获取 ","")&amp;IF(AND(L242=0,C242="Y",G242&gt;($G$1/$L$1*1.5)),"解绑橱窗绑定 ",""),"请去左表粘贴源数据"),"")</f>
        <v/>
      </c>
      <c r="AE242" s="9"/>
      <c r="AF242" s="9"/>
      <c r="AG242" s="9"/>
      <c r="AH242" s="9"/>
      <c r="AI242" s="17"/>
      <c r="AJ242" s="17"/>
      <c r="AK242" s="17"/>
    </row>
    <row r="243" spans="1:37">
      <c r="A243" s="5" t="str">
        <f>IFERROR(HLOOKUP(A$2,'2.源数据-产品分析-全商品'!A$6:A$1000,ROW()-1,0),"")</f>
        <v/>
      </c>
      <c r="B243" s="5" t="str">
        <f>IFERROR(HLOOKUP(B$2,'2.源数据-产品分析-全商品'!B$6:B$1000,ROW()-1,0),"")</f>
        <v/>
      </c>
      <c r="C243" s="5" t="str">
        <f>CLEAN(IFERROR(HLOOKUP(C$2,'2.源数据-产品分析-全商品'!C$6:C$1000,ROW()-1,0),""))</f>
        <v/>
      </c>
      <c r="D243" s="5" t="str">
        <f>IFERROR(HLOOKUP(D$2,'2.源数据-产品分析-全商品'!D$6:D$1000,ROW()-1,0),"")</f>
        <v/>
      </c>
      <c r="E243" s="5" t="str">
        <f>IFERROR(HLOOKUP(E$2,'2.源数据-产品分析-全商品'!E$6:E$1000,ROW()-1,0),"")</f>
        <v/>
      </c>
      <c r="F243" s="5" t="str">
        <f>IFERROR(VALUE(HLOOKUP(F$2,'2.源数据-产品分析-全商品'!F$6:F$1000,ROW()-1,0)),"")</f>
        <v/>
      </c>
      <c r="G243" s="5" t="str">
        <f>IFERROR(VALUE(HLOOKUP(G$2,'2.源数据-产品分析-全商品'!G$6:G$1000,ROW()-1,0)),"")</f>
        <v/>
      </c>
      <c r="H243" s="5" t="str">
        <f>IFERROR(HLOOKUP(H$2,'2.源数据-产品分析-全商品'!H$6:H$1000,ROW()-1,0),"")</f>
        <v/>
      </c>
      <c r="I243" s="5" t="str">
        <f>IFERROR(VALUE(HLOOKUP(I$2,'2.源数据-产品分析-全商品'!I$6:I$1000,ROW()-1,0)),"")</f>
        <v/>
      </c>
      <c r="J243" s="60" t="str">
        <f>IFERROR(IF($J$2="","",INDEX('产品报告-整理'!G:G,MATCH(产品建议!A243,'产品报告-整理'!A:A,0))),"")</f>
        <v/>
      </c>
      <c r="K243" s="5" t="str">
        <f>IFERROR(IF($K$2="","",VALUE(INDEX('产品报告-整理'!E:E,MATCH(产品建议!A243,'产品报告-整理'!A:A,0)))),0)</f>
        <v/>
      </c>
      <c r="L243" s="5" t="str">
        <f>IFERROR(VALUE(HLOOKUP(L$2,'2.源数据-产品分析-全商品'!J$6:J$1000,ROW()-1,0)),"")</f>
        <v/>
      </c>
      <c r="M243" s="5" t="str">
        <f>IFERROR(VALUE(HLOOKUP(M$2,'2.源数据-产品分析-全商品'!K$6:K$1000,ROW()-1,0)),"")</f>
        <v/>
      </c>
      <c r="N243" s="5" t="str">
        <f>IFERROR(HLOOKUP(N$2,'2.源数据-产品分析-全商品'!L$6:L$1000,ROW()-1,0),"")</f>
        <v/>
      </c>
      <c r="O243" s="5" t="str">
        <f>IF($O$2='产品报告-整理'!$K$1,IFERROR(INDEX('产品报告-整理'!S:S,MATCH(产品建议!A243,'产品报告-整理'!L:L,0)),""),(IFERROR(VALUE(HLOOKUP(O$2,'2.源数据-产品分析-全商品'!M$6:M$1000,ROW()-1,0)),"")))</f>
        <v/>
      </c>
      <c r="P243" s="5" t="str">
        <f>IF($P$2='产品报告-整理'!$V$1,IFERROR(INDEX('产品报告-整理'!AD:AD,MATCH(产品建议!A243,'产品报告-整理'!W:W,0)),""),(IFERROR(VALUE(HLOOKUP(P$2,'2.源数据-产品分析-全商品'!N$6:N$1000,ROW()-1,0)),"")))</f>
        <v/>
      </c>
      <c r="Q243" s="5" t="str">
        <f>IF($Q$2='产品报告-整理'!$AG$1,IFERROR(INDEX('产品报告-整理'!AO:AO,MATCH(产品建议!A243,'产品报告-整理'!AH:AH,0)),""),(IFERROR(VALUE(HLOOKUP(Q$2,'2.源数据-产品分析-全商品'!O$6:O$1000,ROW()-1,0)),"")))</f>
        <v/>
      </c>
      <c r="R243" s="5" t="str">
        <f>IF($R$2='产品报告-整理'!$AR$1,IFERROR(INDEX('产品报告-整理'!AZ:AZ,MATCH(产品建议!A243,'产品报告-整理'!AS:AS,0)),""),(IFERROR(VALUE(HLOOKUP(R$2,'2.源数据-产品分析-全商品'!P$6:P$1000,ROW()-1,0)),"")))</f>
        <v/>
      </c>
      <c r="S243" s="5" t="str">
        <f>IF($S$2='产品报告-整理'!$BC$1,IFERROR(INDEX('产品报告-整理'!BK:BK,MATCH(产品建议!A243,'产品报告-整理'!BD:BD,0)),""),(IFERROR(VALUE(HLOOKUP(S$2,'2.源数据-产品分析-全商品'!Q$6:Q$1000,ROW()-1,0)),"")))</f>
        <v/>
      </c>
      <c r="T243" s="5" t="str">
        <f>IFERROR(HLOOKUP("产品负责人",'2.源数据-产品分析-全商品'!R$6:R$1000,ROW()-1,0),"")</f>
        <v/>
      </c>
      <c r="U243" s="5" t="str">
        <f>IFERROR(VALUE(HLOOKUP(U$2,'2.源数据-产品分析-全商品'!S$6:S$1000,ROW()-1,0)),"")</f>
        <v/>
      </c>
      <c r="V243" s="5" t="str">
        <f>IFERROR(VALUE(HLOOKUP(V$2,'2.源数据-产品分析-全商品'!T$6:T$1000,ROW()-1,0)),"")</f>
        <v/>
      </c>
      <c r="W243" s="5" t="str">
        <f>IF(OR($A$3=""),"",IF(OR($W$2="优爆品"),(IF(COUNTIF('2-2.源数据-产品分析-优品'!A:A,产品建议!A243)&gt;0,"是","")&amp;IF(COUNTIF('2-3.源数据-产品分析-爆品'!A:A,产品建议!A243)&gt;0,"是","")),IF(OR($W$2="P4P点击量"),((IFERROR(INDEX('产品报告-整理'!D:D,MATCH(产品建议!A243,'产品报告-整理'!A:A,0)),""))),((IF(COUNTIF('2-2.源数据-产品分析-优品'!A:A,产品建议!A243)&gt;0,"是",""))))))</f>
        <v/>
      </c>
      <c r="X243" s="5" t="str">
        <f>IF(OR($A$3=""),"",IF(OR($W$2="优爆品"),((IFERROR(INDEX('产品报告-整理'!D:D,MATCH(产品建议!A243,'产品报告-整理'!A:A,0)),"")&amp;" → "&amp;(IFERROR(TEXT(INDEX('产品报告-整理'!D:D,MATCH(产品建议!A243,'产品报告-整理'!A:A,0))/G243,"0%"),"")))),IF(OR($W$2="P4P点击量"),((IF($W$2="P4P点击量",IFERROR(TEXT(W243/G243,"0%"),"")))),(((IF(COUNTIF('2-3.源数据-产品分析-爆品'!A:A,产品建议!A243)&gt;0,"是","")))))))</f>
        <v/>
      </c>
      <c r="Y243" s="9" t="str">
        <f>IF(AND($Y$2="直通车总消费",'产品报告-整理'!$BN$1="推荐广告"),IFERROR(INDEX('产品报告-整理'!H:H,MATCH(产品建议!A243,'产品报告-整理'!A:A,0)),0)+IFERROR(INDEX('产品报告-整理'!BV:BV,MATCH(产品建议!A243,'产品报告-整理'!BO:BO,0)),0),IFERROR(INDEX('产品报告-整理'!H:H,MATCH(产品建议!A243,'产品报告-整理'!A:A,0)),0))</f>
        <v/>
      </c>
      <c r="Z243" s="9" t="str">
        <f t="shared" si="12"/>
        <v/>
      </c>
      <c r="AA243" s="5" t="str">
        <f t="shared" si="10"/>
        <v/>
      </c>
      <c r="AB243" s="5" t="str">
        <f t="shared" si="11"/>
        <v/>
      </c>
      <c r="AC243" s="9"/>
      <c r="AD243" s="15" t="str">
        <f>IF($AD$1="  ",IFERROR(IF(AND(Y243="未推广",L243&gt;0),"加入P4P推广 ","")&amp;IF(AND(OR(W243="是",X243="是"),Y243=0),"优爆品加推广 ","")&amp;IF(AND(C243="N",L243&gt;0),"增加橱窗绑定 ","")&amp;IF(AND(OR(Z243&gt;$Z$1*4.5,AB243&gt;$AB$1*4.5),Y243&lt;&gt;0,Y243&gt;$AB$1*2,G243&gt;($G$1/$L$1)*1),"放弃P4P推广 ","")&amp;IF(AND(AB243&gt;$AB$1*1.2,AB243&lt;$AB$1*4.5,Y243&gt;0),"优化询盘成本 ","")&amp;IF(AND(Z243&gt;$Z$1*1.2,Z243&lt;$Z$1*4.5,Y243&gt;0),"优化商机成本 ","")&amp;IF(AND(Y243&lt;&gt;0,L243&gt;0,AB243&lt;$AB$1*1.2),"加大询盘获取 ","")&amp;IF(AND(Y243&lt;&gt;0,K243&gt;0,Z243&lt;$Z$1*1.2),"加大商机获取 ","")&amp;IF(AND(L243=0,C243="Y",G243&gt;($G$1/$L$1*1.5)),"解绑橱窗绑定 ",""),"请去左表粘贴源数据"),"")</f>
        <v/>
      </c>
      <c r="AE243" s="9"/>
      <c r="AF243" s="9"/>
      <c r="AG243" s="9"/>
      <c r="AH243" s="9"/>
      <c r="AI243" s="17"/>
      <c r="AJ243" s="17"/>
      <c r="AK243" s="17"/>
    </row>
    <row r="244" spans="1:37">
      <c r="A244" s="5" t="str">
        <f>IFERROR(HLOOKUP(A$2,'2.源数据-产品分析-全商品'!A$6:A$1000,ROW()-1,0),"")</f>
        <v/>
      </c>
      <c r="B244" s="5" t="str">
        <f>IFERROR(HLOOKUP(B$2,'2.源数据-产品分析-全商品'!B$6:B$1000,ROW()-1,0),"")</f>
        <v/>
      </c>
      <c r="C244" s="5" t="str">
        <f>CLEAN(IFERROR(HLOOKUP(C$2,'2.源数据-产品分析-全商品'!C$6:C$1000,ROW()-1,0),""))</f>
        <v/>
      </c>
      <c r="D244" s="5" t="str">
        <f>IFERROR(HLOOKUP(D$2,'2.源数据-产品分析-全商品'!D$6:D$1000,ROW()-1,0),"")</f>
        <v/>
      </c>
      <c r="E244" s="5" t="str">
        <f>IFERROR(HLOOKUP(E$2,'2.源数据-产品分析-全商品'!E$6:E$1000,ROW()-1,0),"")</f>
        <v/>
      </c>
      <c r="F244" s="5" t="str">
        <f>IFERROR(VALUE(HLOOKUP(F$2,'2.源数据-产品分析-全商品'!F$6:F$1000,ROW()-1,0)),"")</f>
        <v/>
      </c>
      <c r="G244" s="5" t="str">
        <f>IFERROR(VALUE(HLOOKUP(G$2,'2.源数据-产品分析-全商品'!G$6:G$1000,ROW()-1,0)),"")</f>
        <v/>
      </c>
      <c r="H244" s="5" t="str">
        <f>IFERROR(HLOOKUP(H$2,'2.源数据-产品分析-全商品'!H$6:H$1000,ROW()-1,0),"")</f>
        <v/>
      </c>
      <c r="I244" s="5" t="str">
        <f>IFERROR(VALUE(HLOOKUP(I$2,'2.源数据-产品分析-全商品'!I$6:I$1000,ROW()-1,0)),"")</f>
        <v/>
      </c>
      <c r="J244" s="60" t="str">
        <f>IFERROR(IF($J$2="","",INDEX('产品报告-整理'!G:G,MATCH(产品建议!A244,'产品报告-整理'!A:A,0))),"")</f>
        <v/>
      </c>
      <c r="K244" s="5" t="str">
        <f>IFERROR(IF($K$2="","",VALUE(INDEX('产品报告-整理'!E:E,MATCH(产品建议!A244,'产品报告-整理'!A:A,0)))),0)</f>
        <v/>
      </c>
      <c r="L244" s="5" t="str">
        <f>IFERROR(VALUE(HLOOKUP(L$2,'2.源数据-产品分析-全商品'!J$6:J$1000,ROW()-1,0)),"")</f>
        <v/>
      </c>
      <c r="M244" s="5" t="str">
        <f>IFERROR(VALUE(HLOOKUP(M$2,'2.源数据-产品分析-全商品'!K$6:K$1000,ROW()-1,0)),"")</f>
        <v/>
      </c>
      <c r="N244" s="5" t="str">
        <f>IFERROR(HLOOKUP(N$2,'2.源数据-产品分析-全商品'!L$6:L$1000,ROW()-1,0),"")</f>
        <v/>
      </c>
      <c r="O244" s="5" t="str">
        <f>IF($O$2='产品报告-整理'!$K$1,IFERROR(INDEX('产品报告-整理'!S:S,MATCH(产品建议!A244,'产品报告-整理'!L:L,0)),""),(IFERROR(VALUE(HLOOKUP(O$2,'2.源数据-产品分析-全商品'!M$6:M$1000,ROW()-1,0)),"")))</f>
        <v/>
      </c>
      <c r="P244" s="5" t="str">
        <f>IF($P$2='产品报告-整理'!$V$1,IFERROR(INDEX('产品报告-整理'!AD:AD,MATCH(产品建议!A244,'产品报告-整理'!W:W,0)),""),(IFERROR(VALUE(HLOOKUP(P$2,'2.源数据-产品分析-全商品'!N$6:N$1000,ROW()-1,0)),"")))</f>
        <v/>
      </c>
      <c r="Q244" s="5" t="str">
        <f>IF($Q$2='产品报告-整理'!$AG$1,IFERROR(INDEX('产品报告-整理'!AO:AO,MATCH(产品建议!A244,'产品报告-整理'!AH:AH,0)),""),(IFERROR(VALUE(HLOOKUP(Q$2,'2.源数据-产品分析-全商品'!O$6:O$1000,ROW()-1,0)),"")))</f>
        <v/>
      </c>
      <c r="R244" s="5" t="str">
        <f>IF($R$2='产品报告-整理'!$AR$1,IFERROR(INDEX('产品报告-整理'!AZ:AZ,MATCH(产品建议!A244,'产品报告-整理'!AS:AS,0)),""),(IFERROR(VALUE(HLOOKUP(R$2,'2.源数据-产品分析-全商品'!P$6:P$1000,ROW()-1,0)),"")))</f>
        <v/>
      </c>
      <c r="S244" s="5" t="str">
        <f>IF($S$2='产品报告-整理'!$BC$1,IFERROR(INDEX('产品报告-整理'!BK:BK,MATCH(产品建议!A244,'产品报告-整理'!BD:BD,0)),""),(IFERROR(VALUE(HLOOKUP(S$2,'2.源数据-产品分析-全商品'!Q$6:Q$1000,ROW()-1,0)),"")))</f>
        <v/>
      </c>
      <c r="T244" s="5" t="str">
        <f>IFERROR(HLOOKUP("产品负责人",'2.源数据-产品分析-全商品'!R$6:R$1000,ROW()-1,0),"")</f>
        <v/>
      </c>
      <c r="U244" s="5" t="str">
        <f>IFERROR(VALUE(HLOOKUP(U$2,'2.源数据-产品分析-全商品'!S$6:S$1000,ROW()-1,0)),"")</f>
        <v/>
      </c>
      <c r="V244" s="5" t="str">
        <f>IFERROR(VALUE(HLOOKUP(V$2,'2.源数据-产品分析-全商品'!T$6:T$1000,ROW()-1,0)),"")</f>
        <v/>
      </c>
      <c r="W244" s="5" t="str">
        <f>IF(OR($A$3=""),"",IF(OR($W$2="优爆品"),(IF(COUNTIF('2-2.源数据-产品分析-优品'!A:A,产品建议!A244)&gt;0,"是","")&amp;IF(COUNTIF('2-3.源数据-产品分析-爆品'!A:A,产品建议!A244)&gt;0,"是","")),IF(OR($W$2="P4P点击量"),((IFERROR(INDEX('产品报告-整理'!D:D,MATCH(产品建议!A244,'产品报告-整理'!A:A,0)),""))),((IF(COUNTIF('2-2.源数据-产品分析-优品'!A:A,产品建议!A244)&gt;0,"是",""))))))</f>
        <v/>
      </c>
      <c r="X244" s="5" t="str">
        <f>IF(OR($A$3=""),"",IF(OR($W$2="优爆品"),((IFERROR(INDEX('产品报告-整理'!D:D,MATCH(产品建议!A244,'产品报告-整理'!A:A,0)),"")&amp;" → "&amp;(IFERROR(TEXT(INDEX('产品报告-整理'!D:D,MATCH(产品建议!A244,'产品报告-整理'!A:A,0))/G244,"0%"),"")))),IF(OR($W$2="P4P点击量"),((IF($W$2="P4P点击量",IFERROR(TEXT(W244/G244,"0%"),"")))),(((IF(COUNTIF('2-3.源数据-产品分析-爆品'!A:A,产品建议!A244)&gt;0,"是","")))))))</f>
        <v/>
      </c>
      <c r="Y244" s="9" t="str">
        <f>IF(AND($Y$2="直通车总消费",'产品报告-整理'!$BN$1="推荐广告"),IFERROR(INDEX('产品报告-整理'!H:H,MATCH(产品建议!A244,'产品报告-整理'!A:A,0)),0)+IFERROR(INDEX('产品报告-整理'!BV:BV,MATCH(产品建议!A244,'产品报告-整理'!BO:BO,0)),0),IFERROR(INDEX('产品报告-整理'!H:H,MATCH(产品建议!A244,'产品报告-整理'!A:A,0)),0))</f>
        <v/>
      </c>
      <c r="Z244" s="9" t="str">
        <f t="shared" si="12"/>
        <v/>
      </c>
      <c r="AA244" s="5" t="str">
        <f t="shared" si="10"/>
        <v/>
      </c>
      <c r="AB244" s="5" t="str">
        <f t="shared" si="11"/>
        <v/>
      </c>
      <c r="AC244" s="9"/>
      <c r="AD244" s="15" t="str">
        <f>IF($AD$1="  ",IFERROR(IF(AND(Y244="未推广",L244&gt;0),"加入P4P推广 ","")&amp;IF(AND(OR(W244="是",X244="是"),Y244=0),"优爆品加推广 ","")&amp;IF(AND(C244="N",L244&gt;0),"增加橱窗绑定 ","")&amp;IF(AND(OR(Z244&gt;$Z$1*4.5,AB244&gt;$AB$1*4.5),Y244&lt;&gt;0,Y244&gt;$AB$1*2,G244&gt;($G$1/$L$1)*1),"放弃P4P推广 ","")&amp;IF(AND(AB244&gt;$AB$1*1.2,AB244&lt;$AB$1*4.5,Y244&gt;0),"优化询盘成本 ","")&amp;IF(AND(Z244&gt;$Z$1*1.2,Z244&lt;$Z$1*4.5,Y244&gt;0),"优化商机成本 ","")&amp;IF(AND(Y244&lt;&gt;0,L244&gt;0,AB244&lt;$AB$1*1.2),"加大询盘获取 ","")&amp;IF(AND(Y244&lt;&gt;0,K244&gt;0,Z244&lt;$Z$1*1.2),"加大商机获取 ","")&amp;IF(AND(L244=0,C244="Y",G244&gt;($G$1/$L$1*1.5)),"解绑橱窗绑定 ",""),"请去左表粘贴源数据"),"")</f>
        <v/>
      </c>
      <c r="AE244" s="9"/>
      <c r="AF244" s="9"/>
      <c r="AG244" s="9"/>
      <c r="AH244" s="9"/>
      <c r="AI244" s="17"/>
      <c r="AJ244" s="17"/>
      <c r="AK244" s="17"/>
    </row>
    <row r="245" spans="1:37">
      <c r="A245" s="5" t="str">
        <f>IFERROR(HLOOKUP(A$2,'2.源数据-产品分析-全商品'!A$6:A$1000,ROW()-1,0),"")</f>
        <v/>
      </c>
      <c r="B245" s="5" t="str">
        <f>IFERROR(HLOOKUP(B$2,'2.源数据-产品分析-全商品'!B$6:B$1000,ROW()-1,0),"")</f>
        <v/>
      </c>
      <c r="C245" s="5" t="str">
        <f>CLEAN(IFERROR(HLOOKUP(C$2,'2.源数据-产品分析-全商品'!C$6:C$1000,ROW()-1,0),""))</f>
        <v/>
      </c>
      <c r="D245" s="5" t="str">
        <f>IFERROR(HLOOKUP(D$2,'2.源数据-产品分析-全商品'!D$6:D$1000,ROW()-1,0),"")</f>
        <v/>
      </c>
      <c r="E245" s="5" t="str">
        <f>IFERROR(HLOOKUP(E$2,'2.源数据-产品分析-全商品'!E$6:E$1000,ROW()-1,0),"")</f>
        <v/>
      </c>
      <c r="F245" s="5" t="str">
        <f>IFERROR(VALUE(HLOOKUP(F$2,'2.源数据-产品分析-全商品'!F$6:F$1000,ROW()-1,0)),"")</f>
        <v/>
      </c>
      <c r="G245" s="5" t="str">
        <f>IFERROR(VALUE(HLOOKUP(G$2,'2.源数据-产品分析-全商品'!G$6:G$1000,ROW()-1,0)),"")</f>
        <v/>
      </c>
      <c r="H245" s="5" t="str">
        <f>IFERROR(HLOOKUP(H$2,'2.源数据-产品分析-全商品'!H$6:H$1000,ROW()-1,0),"")</f>
        <v/>
      </c>
      <c r="I245" s="5" t="str">
        <f>IFERROR(VALUE(HLOOKUP(I$2,'2.源数据-产品分析-全商品'!I$6:I$1000,ROW()-1,0)),"")</f>
        <v/>
      </c>
      <c r="J245" s="60" t="str">
        <f>IFERROR(IF($J$2="","",INDEX('产品报告-整理'!G:G,MATCH(产品建议!A245,'产品报告-整理'!A:A,0))),"")</f>
        <v/>
      </c>
      <c r="K245" s="5" t="str">
        <f>IFERROR(IF($K$2="","",VALUE(INDEX('产品报告-整理'!E:E,MATCH(产品建议!A245,'产品报告-整理'!A:A,0)))),0)</f>
        <v/>
      </c>
      <c r="L245" s="5" t="str">
        <f>IFERROR(VALUE(HLOOKUP(L$2,'2.源数据-产品分析-全商品'!J$6:J$1000,ROW()-1,0)),"")</f>
        <v/>
      </c>
      <c r="M245" s="5" t="str">
        <f>IFERROR(VALUE(HLOOKUP(M$2,'2.源数据-产品分析-全商品'!K$6:K$1000,ROW()-1,0)),"")</f>
        <v/>
      </c>
      <c r="N245" s="5" t="str">
        <f>IFERROR(HLOOKUP(N$2,'2.源数据-产品分析-全商品'!L$6:L$1000,ROW()-1,0),"")</f>
        <v/>
      </c>
      <c r="O245" s="5" t="str">
        <f>IF($O$2='产品报告-整理'!$K$1,IFERROR(INDEX('产品报告-整理'!S:S,MATCH(产品建议!A245,'产品报告-整理'!L:L,0)),""),(IFERROR(VALUE(HLOOKUP(O$2,'2.源数据-产品分析-全商品'!M$6:M$1000,ROW()-1,0)),"")))</f>
        <v/>
      </c>
      <c r="P245" s="5" t="str">
        <f>IF($P$2='产品报告-整理'!$V$1,IFERROR(INDEX('产品报告-整理'!AD:AD,MATCH(产品建议!A245,'产品报告-整理'!W:W,0)),""),(IFERROR(VALUE(HLOOKUP(P$2,'2.源数据-产品分析-全商品'!N$6:N$1000,ROW()-1,0)),"")))</f>
        <v/>
      </c>
      <c r="Q245" s="5" t="str">
        <f>IF($Q$2='产品报告-整理'!$AG$1,IFERROR(INDEX('产品报告-整理'!AO:AO,MATCH(产品建议!A245,'产品报告-整理'!AH:AH,0)),""),(IFERROR(VALUE(HLOOKUP(Q$2,'2.源数据-产品分析-全商品'!O$6:O$1000,ROW()-1,0)),"")))</f>
        <v/>
      </c>
      <c r="R245" s="5" t="str">
        <f>IF($R$2='产品报告-整理'!$AR$1,IFERROR(INDEX('产品报告-整理'!AZ:AZ,MATCH(产品建议!A245,'产品报告-整理'!AS:AS,0)),""),(IFERROR(VALUE(HLOOKUP(R$2,'2.源数据-产品分析-全商品'!P$6:P$1000,ROW()-1,0)),"")))</f>
        <v/>
      </c>
      <c r="S245" s="5" t="str">
        <f>IF($S$2='产品报告-整理'!$BC$1,IFERROR(INDEX('产品报告-整理'!BK:BK,MATCH(产品建议!A245,'产品报告-整理'!BD:BD,0)),""),(IFERROR(VALUE(HLOOKUP(S$2,'2.源数据-产品分析-全商品'!Q$6:Q$1000,ROW()-1,0)),"")))</f>
        <v/>
      </c>
      <c r="T245" s="5" t="str">
        <f>IFERROR(HLOOKUP("产品负责人",'2.源数据-产品分析-全商品'!R$6:R$1000,ROW()-1,0),"")</f>
        <v/>
      </c>
      <c r="U245" s="5" t="str">
        <f>IFERROR(VALUE(HLOOKUP(U$2,'2.源数据-产品分析-全商品'!S$6:S$1000,ROW()-1,0)),"")</f>
        <v/>
      </c>
      <c r="V245" s="5" t="str">
        <f>IFERROR(VALUE(HLOOKUP(V$2,'2.源数据-产品分析-全商品'!T$6:T$1000,ROW()-1,0)),"")</f>
        <v/>
      </c>
      <c r="W245" s="5" t="str">
        <f>IF(OR($A$3=""),"",IF(OR($W$2="优爆品"),(IF(COUNTIF('2-2.源数据-产品分析-优品'!A:A,产品建议!A245)&gt;0,"是","")&amp;IF(COUNTIF('2-3.源数据-产品分析-爆品'!A:A,产品建议!A245)&gt;0,"是","")),IF(OR($W$2="P4P点击量"),((IFERROR(INDEX('产品报告-整理'!D:D,MATCH(产品建议!A245,'产品报告-整理'!A:A,0)),""))),((IF(COUNTIF('2-2.源数据-产品分析-优品'!A:A,产品建议!A245)&gt;0,"是",""))))))</f>
        <v/>
      </c>
      <c r="X245" s="5" t="str">
        <f>IF(OR($A$3=""),"",IF(OR($W$2="优爆品"),((IFERROR(INDEX('产品报告-整理'!D:D,MATCH(产品建议!A245,'产品报告-整理'!A:A,0)),"")&amp;" → "&amp;(IFERROR(TEXT(INDEX('产品报告-整理'!D:D,MATCH(产品建议!A245,'产品报告-整理'!A:A,0))/G245,"0%"),"")))),IF(OR($W$2="P4P点击量"),((IF($W$2="P4P点击量",IFERROR(TEXT(W245/G245,"0%"),"")))),(((IF(COUNTIF('2-3.源数据-产品分析-爆品'!A:A,产品建议!A245)&gt;0,"是","")))))))</f>
        <v/>
      </c>
      <c r="Y245" s="9" t="str">
        <f>IF(AND($Y$2="直通车总消费",'产品报告-整理'!$BN$1="推荐广告"),IFERROR(INDEX('产品报告-整理'!H:H,MATCH(产品建议!A245,'产品报告-整理'!A:A,0)),0)+IFERROR(INDEX('产品报告-整理'!BV:BV,MATCH(产品建议!A245,'产品报告-整理'!BO:BO,0)),0),IFERROR(INDEX('产品报告-整理'!H:H,MATCH(产品建议!A245,'产品报告-整理'!A:A,0)),0))</f>
        <v/>
      </c>
      <c r="Z245" s="9" t="str">
        <f t="shared" si="12"/>
        <v/>
      </c>
      <c r="AA245" s="5" t="str">
        <f t="shared" si="10"/>
        <v/>
      </c>
      <c r="AB245" s="5" t="str">
        <f t="shared" si="11"/>
        <v/>
      </c>
      <c r="AC245" s="9"/>
      <c r="AD245" s="15" t="str">
        <f>IF($AD$1="  ",IFERROR(IF(AND(Y245="未推广",L245&gt;0),"加入P4P推广 ","")&amp;IF(AND(OR(W245="是",X245="是"),Y245=0),"优爆品加推广 ","")&amp;IF(AND(C245="N",L245&gt;0),"增加橱窗绑定 ","")&amp;IF(AND(OR(Z245&gt;$Z$1*4.5,AB245&gt;$AB$1*4.5),Y245&lt;&gt;0,Y245&gt;$AB$1*2,G245&gt;($G$1/$L$1)*1),"放弃P4P推广 ","")&amp;IF(AND(AB245&gt;$AB$1*1.2,AB245&lt;$AB$1*4.5,Y245&gt;0),"优化询盘成本 ","")&amp;IF(AND(Z245&gt;$Z$1*1.2,Z245&lt;$Z$1*4.5,Y245&gt;0),"优化商机成本 ","")&amp;IF(AND(Y245&lt;&gt;0,L245&gt;0,AB245&lt;$AB$1*1.2),"加大询盘获取 ","")&amp;IF(AND(Y245&lt;&gt;0,K245&gt;0,Z245&lt;$Z$1*1.2),"加大商机获取 ","")&amp;IF(AND(L245=0,C245="Y",G245&gt;($G$1/$L$1*1.5)),"解绑橱窗绑定 ",""),"请去左表粘贴源数据"),"")</f>
        <v/>
      </c>
      <c r="AE245" s="9"/>
      <c r="AF245" s="9"/>
      <c r="AG245" s="9"/>
      <c r="AH245" s="9"/>
      <c r="AI245" s="17"/>
      <c r="AJ245" s="17"/>
      <c r="AK245" s="17"/>
    </row>
    <row r="246" spans="1:37">
      <c r="A246" s="5" t="str">
        <f>IFERROR(HLOOKUP(A$2,'2.源数据-产品分析-全商品'!A$6:A$1000,ROW()-1,0),"")</f>
        <v/>
      </c>
      <c r="B246" s="5" t="str">
        <f>IFERROR(HLOOKUP(B$2,'2.源数据-产品分析-全商品'!B$6:B$1000,ROW()-1,0),"")</f>
        <v/>
      </c>
      <c r="C246" s="5" t="str">
        <f>CLEAN(IFERROR(HLOOKUP(C$2,'2.源数据-产品分析-全商品'!C$6:C$1000,ROW()-1,0),""))</f>
        <v/>
      </c>
      <c r="D246" s="5" t="str">
        <f>IFERROR(HLOOKUP(D$2,'2.源数据-产品分析-全商品'!D$6:D$1000,ROW()-1,0),"")</f>
        <v/>
      </c>
      <c r="E246" s="5" t="str">
        <f>IFERROR(HLOOKUP(E$2,'2.源数据-产品分析-全商品'!E$6:E$1000,ROW()-1,0),"")</f>
        <v/>
      </c>
      <c r="F246" s="5" t="str">
        <f>IFERROR(VALUE(HLOOKUP(F$2,'2.源数据-产品分析-全商品'!F$6:F$1000,ROW()-1,0)),"")</f>
        <v/>
      </c>
      <c r="G246" s="5" t="str">
        <f>IFERROR(VALUE(HLOOKUP(G$2,'2.源数据-产品分析-全商品'!G$6:G$1000,ROW()-1,0)),"")</f>
        <v/>
      </c>
      <c r="H246" s="5" t="str">
        <f>IFERROR(HLOOKUP(H$2,'2.源数据-产品分析-全商品'!H$6:H$1000,ROW()-1,0),"")</f>
        <v/>
      </c>
      <c r="I246" s="5" t="str">
        <f>IFERROR(VALUE(HLOOKUP(I$2,'2.源数据-产品分析-全商品'!I$6:I$1000,ROW()-1,0)),"")</f>
        <v/>
      </c>
      <c r="J246" s="60" t="str">
        <f>IFERROR(IF($J$2="","",INDEX('产品报告-整理'!G:G,MATCH(产品建议!A246,'产品报告-整理'!A:A,0))),"")</f>
        <v/>
      </c>
      <c r="K246" s="5" t="str">
        <f>IFERROR(IF($K$2="","",VALUE(INDEX('产品报告-整理'!E:E,MATCH(产品建议!A246,'产品报告-整理'!A:A,0)))),0)</f>
        <v/>
      </c>
      <c r="L246" s="5" t="str">
        <f>IFERROR(VALUE(HLOOKUP(L$2,'2.源数据-产品分析-全商品'!J$6:J$1000,ROW()-1,0)),"")</f>
        <v/>
      </c>
      <c r="M246" s="5" t="str">
        <f>IFERROR(VALUE(HLOOKUP(M$2,'2.源数据-产品分析-全商品'!K$6:K$1000,ROW()-1,0)),"")</f>
        <v/>
      </c>
      <c r="N246" s="5" t="str">
        <f>IFERROR(HLOOKUP(N$2,'2.源数据-产品分析-全商品'!L$6:L$1000,ROW()-1,0),"")</f>
        <v/>
      </c>
      <c r="O246" s="5" t="str">
        <f>IF($O$2='产品报告-整理'!$K$1,IFERROR(INDEX('产品报告-整理'!S:S,MATCH(产品建议!A246,'产品报告-整理'!L:L,0)),""),(IFERROR(VALUE(HLOOKUP(O$2,'2.源数据-产品分析-全商品'!M$6:M$1000,ROW()-1,0)),"")))</f>
        <v/>
      </c>
      <c r="P246" s="5" t="str">
        <f>IF($P$2='产品报告-整理'!$V$1,IFERROR(INDEX('产品报告-整理'!AD:AD,MATCH(产品建议!A246,'产品报告-整理'!W:W,0)),""),(IFERROR(VALUE(HLOOKUP(P$2,'2.源数据-产品分析-全商品'!N$6:N$1000,ROW()-1,0)),"")))</f>
        <v/>
      </c>
      <c r="Q246" s="5" t="str">
        <f>IF($Q$2='产品报告-整理'!$AG$1,IFERROR(INDEX('产品报告-整理'!AO:AO,MATCH(产品建议!A246,'产品报告-整理'!AH:AH,0)),""),(IFERROR(VALUE(HLOOKUP(Q$2,'2.源数据-产品分析-全商品'!O$6:O$1000,ROW()-1,0)),"")))</f>
        <v/>
      </c>
      <c r="R246" s="5" t="str">
        <f>IF($R$2='产品报告-整理'!$AR$1,IFERROR(INDEX('产品报告-整理'!AZ:AZ,MATCH(产品建议!A246,'产品报告-整理'!AS:AS,0)),""),(IFERROR(VALUE(HLOOKUP(R$2,'2.源数据-产品分析-全商品'!P$6:P$1000,ROW()-1,0)),"")))</f>
        <v/>
      </c>
      <c r="S246" s="5" t="str">
        <f>IF($S$2='产品报告-整理'!$BC$1,IFERROR(INDEX('产品报告-整理'!BK:BK,MATCH(产品建议!A246,'产品报告-整理'!BD:BD,0)),""),(IFERROR(VALUE(HLOOKUP(S$2,'2.源数据-产品分析-全商品'!Q$6:Q$1000,ROW()-1,0)),"")))</f>
        <v/>
      </c>
      <c r="T246" s="5" t="str">
        <f>IFERROR(HLOOKUP("产品负责人",'2.源数据-产品分析-全商品'!R$6:R$1000,ROW()-1,0),"")</f>
        <v/>
      </c>
      <c r="U246" s="5" t="str">
        <f>IFERROR(VALUE(HLOOKUP(U$2,'2.源数据-产品分析-全商品'!S$6:S$1000,ROW()-1,0)),"")</f>
        <v/>
      </c>
      <c r="V246" s="5" t="str">
        <f>IFERROR(VALUE(HLOOKUP(V$2,'2.源数据-产品分析-全商品'!T$6:T$1000,ROW()-1,0)),"")</f>
        <v/>
      </c>
      <c r="W246" s="5" t="str">
        <f>IF(OR($A$3=""),"",IF(OR($W$2="优爆品"),(IF(COUNTIF('2-2.源数据-产品分析-优品'!A:A,产品建议!A246)&gt;0,"是","")&amp;IF(COUNTIF('2-3.源数据-产品分析-爆品'!A:A,产品建议!A246)&gt;0,"是","")),IF(OR($W$2="P4P点击量"),((IFERROR(INDEX('产品报告-整理'!D:D,MATCH(产品建议!A246,'产品报告-整理'!A:A,0)),""))),((IF(COUNTIF('2-2.源数据-产品分析-优品'!A:A,产品建议!A246)&gt;0,"是",""))))))</f>
        <v/>
      </c>
      <c r="X246" s="5" t="str">
        <f>IF(OR($A$3=""),"",IF(OR($W$2="优爆品"),((IFERROR(INDEX('产品报告-整理'!D:D,MATCH(产品建议!A246,'产品报告-整理'!A:A,0)),"")&amp;" → "&amp;(IFERROR(TEXT(INDEX('产品报告-整理'!D:D,MATCH(产品建议!A246,'产品报告-整理'!A:A,0))/G246,"0%"),"")))),IF(OR($W$2="P4P点击量"),((IF($W$2="P4P点击量",IFERROR(TEXT(W246/G246,"0%"),"")))),(((IF(COUNTIF('2-3.源数据-产品分析-爆品'!A:A,产品建议!A246)&gt;0,"是","")))))))</f>
        <v/>
      </c>
      <c r="Y246" s="9" t="str">
        <f>IF(AND($Y$2="直通车总消费",'产品报告-整理'!$BN$1="推荐广告"),IFERROR(INDEX('产品报告-整理'!H:H,MATCH(产品建议!A246,'产品报告-整理'!A:A,0)),0)+IFERROR(INDEX('产品报告-整理'!BV:BV,MATCH(产品建议!A246,'产品报告-整理'!BO:BO,0)),0),IFERROR(INDEX('产品报告-整理'!H:H,MATCH(产品建议!A246,'产品报告-整理'!A:A,0)),0))</f>
        <v/>
      </c>
      <c r="Z246" s="9" t="str">
        <f t="shared" si="12"/>
        <v/>
      </c>
      <c r="AA246" s="5" t="str">
        <f t="shared" si="10"/>
        <v/>
      </c>
      <c r="AB246" s="5" t="str">
        <f t="shared" si="11"/>
        <v/>
      </c>
      <c r="AC246" s="9"/>
      <c r="AD246" s="15" t="str">
        <f>IF($AD$1="  ",IFERROR(IF(AND(Y246="未推广",L246&gt;0),"加入P4P推广 ","")&amp;IF(AND(OR(W246="是",X246="是"),Y246=0),"优爆品加推广 ","")&amp;IF(AND(C246="N",L246&gt;0),"增加橱窗绑定 ","")&amp;IF(AND(OR(Z246&gt;$Z$1*4.5,AB246&gt;$AB$1*4.5),Y246&lt;&gt;0,Y246&gt;$AB$1*2,G246&gt;($G$1/$L$1)*1),"放弃P4P推广 ","")&amp;IF(AND(AB246&gt;$AB$1*1.2,AB246&lt;$AB$1*4.5,Y246&gt;0),"优化询盘成本 ","")&amp;IF(AND(Z246&gt;$Z$1*1.2,Z246&lt;$Z$1*4.5,Y246&gt;0),"优化商机成本 ","")&amp;IF(AND(Y246&lt;&gt;0,L246&gt;0,AB246&lt;$AB$1*1.2),"加大询盘获取 ","")&amp;IF(AND(Y246&lt;&gt;0,K246&gt;0,Z246&lt;$Z$1*1.2),"加大商机获取 ","")&amp;IF(AND(L246=0,C246="Y",G246&gt;($G$1/$L$1*1.5)),"解绑橱窗绑定 ",""),"请去左表粘贴源数据"),"")</f>
        <v/>
      </c>
      <c r="AE246" s="9"/>
      <c r="AF246" s="9"/>
      <c r="AG246" s="9"/>
      <c r="AH246" s="9"/>
      <c r="AI246" s="17"/>
      <c r="AJ246" s="17"/>
      <c r="AK246" s="17"/>
    </row>
    <row r="247" spans="1:37">
      <c r="A247" s="5" t="str">
        <f>IFERROR(HLOOKUP(A$2,'2.源数据-产品分析-全商品'!A$6:A$1000,ROW()-1,0),"")</f>
        <v/>
      </c>
      <c r="B247" s="5" t="str">
        <f>IFERROR(HLOOKUP(B$2,'2.源数据-产品分析-全商品'!B$6:B$1000,ROW()-1,0),"")</f>
        <v/>
      </c>
      <c r="C247" s="5" t="str">
        <f>CLEAN(IFERROR(HLOOKUP(C$2,'2.源数据-产品分析-全商品'!C$6:C$1000,ROW()-1,0),""))</f>
        <v/>
      </c>
      <c r="D247" s="5" t="str">
        <f>IFERROR(HLOOKUP(D$2,'2.源数据-产品分析-全商品'!D$6:D$1000,ROW()-1,0),"")</f>
        <v/>
      </c>
      <c r="E247" s="5" t="str">
        <f>IFERROR(HLOOKUP(E$2,'2.源数据-产品分析-全商品'!E$6:E$1000,ROW()-1,0),"")</f>
        <v/>
      </c>
      <c r="F247" s="5" t="str">
        <f>IFERROR(VALUE(HLOOKUP(F$2,'2.源数据-产品分析-全商品'!F$6:F$1000,ROW()-1,0)),"")</f>
        <v/>
      </c>
      <c r="G247" s="5" t="str">
        <f>IFERROR(VALUE(HLOOKUP(G$2,'2.源数据-产品分析-全商品'!G$6:G$1000,ROW()-1,0)),"")</f>
        <v/>
      </c>
      <c r="H247" s="5" t="str">
        <f>IFERROR(HLOOKUP(H$2,'2.源数据-产品分析-全商品'!H$6:H$1000,ROW()-1,0),"")</f>
        <v/>
      </c>
      <c r="I247" s="5" t="str">
        <f>IFERROR(VALUE(HLOOKUP(I$2,'2.源数据-产品分析-全商品'!I$6:I$1000,ROW()-1,0)),"")</f>
        <v/>
      </c>
      <c r="J247" s="60" t="str">
        <f>IFERROR(IF($J$2="","",INDEX('产品报告-整理'!G:G,MATCH(产品建议!A247,'产品报告-整理'!A:A,0))),"")</f>
        <v/>
      </c>
      <c r="K247" s="5" t="str">
        <f>IFERROR(IF($K$2="","",VALUE(INDEX('产品报告-整理'!E:E,MATCH(产品建议!A247,'产品报告-整理'!A:A,0)))),0)</f>
        <v/>
      </c>
      <c r="L247" s="5" t="str">
        <f>IFERROR(VALUE(HLOOKUP(L$2,'2.源数据-产品分析-全商品'!J$6:J$1000,ROW()-1,0)),"")</f>
        <v/>
      </c>
      <c r="M247" s="5" t="str">
        <f>IFERROR(VALUE(HLOOKUP(M$2,'2.源数据-产品分析-全商品'!K$6:K$1000,ROW()-1,0)),"")</f>
        <v/>
      </c>
      <c r="N247" s="5" t="str">
        <f>IFERROR(HLOOKUP(N$2,'2.源数据-产品分析-全商品'!L$6:L$1000,ROW()-1,0),"")</f>
        <v/>
      </c>
      <c r="O247" s="5" t="str">
        <f>IF($O$2='产品报告-整理'!$K$1,IFERROR(INDEX('产品报告-整理'!S:S,MATCH(产品建议!A247,'产品报告-整理'!L:L,0)),""),(IFERROR(VALUE(HLOOKUP(O$2,'2.源数据-产品分析-全商品'!M$6:M$1000,ROW()-1,0)),"")))</f>
        <v/>
      </c>
      <c r="P247" s="5" t="str">
        <f>IF($P$2='产品报告-整理'!$V$1,IFERROR(INDEX('产品报告-整理'!AD:AD,MATCH(产品建议!A247,'产品报告-整理'!W:W,0)),""),(IFERROR(VALUE(HLOOKUP(P$2,'2.源数据-产品分析-全商品'!N$6:N$1000,ROW()-1,0)),"")))</f>
        <v/>
      </c>
      <c r="Q247" s="5" t="str">
        <f>IF($Q$2='产品报告-整理'!$AG$1,IFERROR(INDEX('产品报告-整理'!AO:AO,MATCH(产品建议!A247,'产品报告-整理'!AH:AH,0)),""),(IFERROR(VALUE(HLOOKUP(Q$2,'2.源数据-产品分析-全商品'!O$6:O$1000,ROW()-1,0)),"")))</f>
        <v/>
      </c>
      <c r="R247" s="5" t="str">
        <f>IF($R$2='产品报告-整理'!$AR$1,IFERROR(INDEX('产品报告-整理'!AZ:AZ,MATCH(产品建议!A247,'产品报告-整理'!AS:AS,0)),""),(IFERROR(VALUE(HLOOKUP(R$2,'2.源数据-产品分析-全商品'!P$6:P$1000,ROW()-1,0)),"")))</f>
        <v/>
      </c>
      <c r="S247" s="5" t="str">
        <f>IF($S$2='产品报告-整理'!$BC$1,IFERROR(INDEX('产品报告-整理'!BK:BK,MATCH(产品建议!A247,'产品报告-整理'!BD:BD,0)),""),(IFERROR(VALUE(HLOOKUP(S$2,'2.源数据-产品分析-全商品'!Q$6:Q$1000,ROW()-1,0)),"")))</f>
        <v/>
      </c>
      <c r="T247" s="5" t="str">
        <f>IFERROR(HLOOKUP("产品负责人",'2.源数据-产品分析-全商品'!R$6:R$1000,ROW()-1,0),"")</f>
        <v/>
      </c>
      <c r="U247" s="5" t="str">
        <f>IFERROR(VALUE(HLOOKUP(U$2,'2.源数据-产品分析-全商品'!S$6:S$1000,ROW()-1,0)),"")</f>
        <v/>
      </c>
      <c r="V247" s="5" t="str">
        <f>IFERROR(VALUE(HLOOKUP(V$2,'2.源数据-产品分析-全商品'!T$6:T$1000,ROW()-1,0)),"")</f>
        <v/>
      </c>
      <c r="W247" s="5" t="str">
        <f>IF(OR($A$3=""),"",IF(OR($W$2="优爆品"),(IF(COUNTIF('2-2.源数据-产品分析-优品'!A:A,产品建议!A247)&gt;0,"是","")&amp;IF(COUNTIF('2-3.源数据-产品分析-爆品'!A:A,产品建议!A247)&gt;0,"是","")),IF(OR($W$2="P4P点击量"),((IFERROR(INDEX('产品报告-整理'!D:D,MATCH(产品建议!A247,'产品报告-整理'!A:A,0)),""))),((IF(COUNTIF('2-2.源数据-产品分析-优品'!A:A,产品建议!A247)&gt;0,"是",""))))))</f>
        <v/>
      </c>
      <c r="X247" s="5" t="str">
        <f>IF(OR($A$3=""),"",IF(OR($W$2="优爆品"),((IFERROR(INDEX('产品报告-整理'!D:D,MATCH(产品建议!A247,'产品报告-整理'!A:A,0)),"")&amp;" → "&amp;(IFERROR(TEXT(INDEX('产品报告-整理'!D:D,MATCH(产品建议!A247,'产品报告-整理'!A:A,0))/G247,"0%"),"")))),IF(OR($W$2="P4P点击量"),((IF($W$2="P4P点击量",IFERROR(TEXT(W247/G247,"0%"),"")))),(((IF(COUNTIF('2-3.源数据-产品分析-爆品'!A:A,产品建议!A247)&gt;0,"是","")))))))</f>
        <v/>
      </c>
      <c r="Y247" s="9" t="str">
        <f>IF(AND($Y$2="直通车总消费",'产品报告-整理'!$BN$1="推荐广告"),IFERROR(INDEX('产品报告-整理'!H:H,MATCH(产品建议!A247,'产品报告-整理'!A:A,0)),0)+IFERROR(INDEX('产品报告-整理'!BV:BV,MATCH(产品建议!A247,'产品报告-整理'!BO:BO,0)),0),IFERROR(INDEX('产品报告-整理'!H:H,MATCH(产品建议!A247,'产品报告-整理'!A:A,0)),0))</f>
        <v/>
      </c>
      <c r="Z247" s="9" t="str">
        <f t="shared" si="12"/>
        <v/>
      </c>
      <c r="AA247" s="5" t="str">
        <f t="shared" si="10"/>
        <v/>
      </c>
      <c r="AB247" s="5" t="str">
        <f t="shared" si="11"/>
        <v/>
      </c>
      <c r="AC247" s="9"/>
      <c r="AD247" s="15" t="str">
        <f>IF($AD$1="  ",IFERROR(IF(AND(Y247="未推广",L247&gt;0),"加入P4P推广 ","")&amp;IF(AND(OR(W247="是",X247="是"),Y247=0),"优爆品加推广 ","")&amp;IF(AND(C247="N",L247&gt;0),"增加橱窗绑定 ","")&amp;IF(AND(OR(Z247&gt;$Z$1*4.5,AB247&gt;$AB$1*4.5),Y247&lt;&gt;0,Y247&gt;$AB$1*2,G247&gt;($G$1/$L$1)*1),"放弃P4P推广 ","")&amp;IF(AND(AB247&gt;$AB$1*1.2,AB247&lt;$AB$1*4.5,Y247&gt;0),"优化询盘成本 ","")&amp;IF(AND(Z247&gt;$Z$1*1.2,Z247&lt;$Z$1*4.5,Y247&gt;0),"优化商机成本 ","")&amp;IF(AND(Y247&lt;&gt;0,L247&gt;0,AB247&lt;$AB$1*1.2),"加大询盘获取 ","")&amp;IF(AND(Y247&lt;&gt;0,K247&gt;0,Z247&lt;$Z$1*1.2),"加大商机获取 ","")&amp;IF(AND(L247=0,C247="Y",G247&gt;($G$1/$L$1*1.5)),"解绑橱窗绑定 ",""),"请去左表粘贴源数据"),"")</f>
        <v/>
      </c>
      <c r="AE247" s="9"/>
      <c r="AF247" s="9"/>
      <c r="AG247" s="9"/>
      <c r="AH247" s="9"/>
      <c r="AI247" s="17"/>
      <c r="AJ247" s="17"/>
      <c r="AK247" s="17"/>
    </row>
    <row r="248" spans="1:37">
      <c r="A248" s="5" t="str">
        <f>IFERROR(HLOOKUP(A$2,'2.源数据-产品分析-全商品'!A$6:A$1000,ROW()-1,0),"")</f>
        <v/>
      </c>
      <c r="B248" s="5" t="str">
        <f>IFERROR(HLOOKUP(B$2,'2.源数据-产品分析-全商品'!B$6:B$1000,ROW()-1,0),"")</f>
        <v/>
      </c>
      <c r="C248" s="5" t="str">
        <f>CLEAN(IFERROR(HLOOKUP(C$2,'2.源数据-产品分析-全商品'!C$6:C$1000,ROW()-1,0),""))</f>
        <v/>
      </c>
      <c r="D248" s="5" t="str">
        <f>IFERROR(HLOOKUP(D$2,'2.源数据-产品分析-全商品'!D$6:D$1000,ROW()-1,0),"")</f>
        <v/>
      </c>
      <c r="E248" s="5" t="str">
        <f>IFERROR(HLOOKUP(E$2,'2.源数据-产品分析-全商品'!E$6:E$1000,ROW()-1,0),"")</f>
        <v/>
      </c>
      <c r="F248" s="5" t="str">
        <f>IFERROR(VALUE(HLOOKUP(F$2,'2.源数据-产品分析-全商品'!F$6:F$1000,ROW()-1,0)),"")</f>
        <v/>
      </c>
      <c r="G248" s="5" t="str">
        <f>IFERROR(VALUE(HLOOKUP(G$2,'2.源数据-产品分析-全商品'!G$6:G$1000,ROW()-1,0)),"")</f>
        <v/>
      </c>
      <c r="H248" s="5" t="str">
        <f>IFERROR(HLOOKUP(H$2,'2.源数据-产品分析-全商品'!H$6:H$1000,ROW()-1,0),"")</f>
        <v/>
      </c>
      <c r="I248" s="5" t="str">
        <f>IFERROR(VALUE(HLOOKUP(I$2,'2.源数据-产品分析-全商品'!I$6:I$1000,ROW()-1,0)),"")</f>
        <v/>
      </c>
      <c r="J248" s="60" t="str">
        <f>IFERROR(IF($J$2="","",INDEX('产品报告-整理'!G:G,MATCH(产品建议!A248,'产品报告-整理'!A:A,0))),"")</f>
        <v/>
      </c>
      <c r="K248" s="5" t="str">
        <f>IFERROR(IF($K$2="","",VALUE(INDEX('产品报告-整理'!E:E,MATCH(产品建议!A248,'产品报告-整理'!A:A,0)))),0)</f>
        <v/>
      </c>
      <c r="L248" s="5" t="str">
        <f>IFERROR(VALUE(HLOOKUP(L$2,'2.源数据-产品分析-全商品'!J$6:J$1000,ROW()-1,0)),"")</f>
        <v/>
      </c>
      <c r="M248" s="5" t="str">
        <f>IFERROR(VALUE(HLOOKUP(M$2,'2.源数据-产品分析-全商品'!K$6:K$1000,ROW()-1,0)),"")</f>
        <v/>
      </c>
      <c r="N248" s="5" t="str">
        <f>IFERROR(HLOOKUP(N$2,'2.源数据-产品分析-全商品'!L$6:L$1000,ROW()-1,0),"")</f>
        <v/>
      </c>
      <c r="O248" s="5" t="str">
        <f>IF($O$2='产品报告-整理'!$K$1,IFERROR(INDEX('产品报告-整理'!S:S,MATCH(产品建议!A248,'产品报告-整理'!L:L,0)),""),(IFERROR(VALUE(HLOOKUP(O$2,'2.源数据-产品分析-全商品'!M$6:M$1000,ROW()-1,0)),"")))</f>
        <v/>
      </c>
      <c r="P248" s="5" t="str">
        <f>IF($P$2='产品报告-整理'!$V$1,IFERROR(INDEX('产品报告-整理'!AD:AD,MATCH(产品建议!A248,'产品报告-整理'!W:W,0)),""),(IFERROR(VALUE(HLOOKUP(P$2,'2.源数据-产品分析-全商品'!N$6:N$1000,ROW()-1,0)),"")))</f>
        <v/>
      </c>
      <c r="Q248" s="5" t="str">
        <f>IF($Q$2='产品报告-整理'!$AG$1,IFERROR(INDEX('产品报告-整理'!AO:AO,MATCH(产品建议!A248,'产品报告-整理'!AH:AH,0)),""),(IFERROR(VALUE(HLOOKUP(Q$2,'2.源数据-产品分析-全商品'!O$6:O$1000,ROW()-1,0)),"")))</f>
        <v/>
      </c>
      <c r="R248" s="5" t="str">
        <f>IF($R$2='产品报告-整理'!$AR$1,IFERROR(INDEX('产品报告-整理'!AZ:AZ,MATCH(产品建议!A248,'产品报告-整理'!AS:AS,0)),""),(IFERROR(VALUE(HLOOKUP(R$2,'2.源数据-产品分析-全商品'!P$6:P$1000,ROW()-1,0)),"")))</f>
        <v/>
      </c>
      <c r="S248" s="5" t="str">
        <f>IF($S$2='产品报告-整理'!$BC$1,IFERROR(INDEX('产品报告-整理'!BK:BK,MATCH(产品建议!A248,'产品报告-整理'!BD:BD,0)),""),(IFERROR(VALUE(HLOOKUP(S$2,'2.源数据-产品分析-全商品'!Q$6:Q$1000,ROW()-1,0)),"")))</f>
        <v/>
      </c>
      <c r="T248" s="5" t="str">
        <f>IFERROR(HLOOKUP("产品负责人",'2.源数据-产品分析-全商品'!R$6:R$1000,ROW()-1,0),"")</f>
        <v/>
      </c>
      <c r="U248" s="5" t="str">
        <f>IFERROR(VALUE(HLOOKUP(U$2,'2.源数据-产品分析-全商品'!S$6:S$1000,ROW()-1,0)),"")</f>
        <v/>
      </c>
      <c r="V248" s="5" t="str">
        <f>IFERROR(VALUE(HLOOKUP(V$2,'2.源数据-产品分析-全商品'!T$6:T$1000,ROW()-1,0)),"")</f>
        <v/>
      </c>
      <c r="W248" s="5" t="str">
        <f>IF(OR($A$3=""),"",IF(OR($W$2="优爆品"),(IF(COUNTIF('2-2.源数据-产品分析-优品'!A:A,产品建议!A248)&gt;0,"是","")&amp;IF(COUNTIF('2-3.源数据-产品分析-爆品'!A:A,产品建议!A248)&gt;0,"是","")),IF(OR($W$2="P4P点击量"),((IFERROR(INDEX('产品报告-整理'!D:D,MATCH(产品建议!A248,'产品报告-整理'!A:A,0)),""))),((IF(COUNTIF('2-2.源数据-产品分析-优品'!A:A,产品建议!A248)&gt;0,"是",""))))))</f>
        <v/>
      </c>
      <c r="X248" s="5" t="str">
        <f>IF(OR($A$3=""),"",IF(OR($W$2="优爆品"),((IFERROR(INDEX('产品报告-整理'!D:D,MATCH(产品建议!A248,'产品报告-整理'!A:A,0)),"")&amp;" → "&amp;(IFERROR(TEXT(INDEX('产品报告-整理'!D:D,MATCH(产品建议!A248,'产品报告-整理'!A:A,0))/G248,"0%"),"")))),IF(OR($W$2="P4P点击量"),((IF($W$2="P4P点击量",IFERROR(TEXT(W248/G248,"0%"),"")))),(((IF(COUNTIF('2-3.源数据-产品分析-爆品'!A:A,产品建议!A248)&gt;0,"是","")))))))</f>
        <v/>
      </c>
      <c r="Y248" s="9" t="str">
        <f>IF(AND($Y$2="直通车总消费",'产品报告-整理'!$BN$1="推荐广告"),IFERROR(INDEX('产品报告-整理'!H:H,MATCH(产品建议!A248,'产品报告-整理'!A:A,0)),0)+IFERROR(INDEX('产品报告-整理'!BV:BV,MATCH(产品建议!A248,'产品报告-整理'!BO:BO,0)),0),IFERROR(INDEX('产品报告-整理'!H:H,MATCH(产品建议!A248,'产品报告-整理'!A:A,0)),0))</f>
        <v/>
      </c>
      <c r="Z248" s="9" t="str">
        <f t="shared" si="12"/>
        <v/>
      </c>
      <c r="AA248" s="5" t="str">
        <f t="shared" si="10"/>
        <v/>
      </c>
      <c r="AB248" s="5" t="str">
        <f t="shared" si="11"/>
        <v/>
      </c>
      <c r="AC248" s="9"/>
      <c r="AD248" s="15" t="str">
        <f>IF($AD$1="  ",IFERROR(IF(AND(Y248="未推广",L248&gt;0),"加入P4P推广 ","")&amp;IF(AND(OR(W248="是",X248="是"),Y248=0),"优爆品加推广 ","")&amp;IF(AND(C248="N",L248&gt;0),"增加橱窗绑定 ","")&amp;IF(AND(OR(Z248&gt;$Z$1*4.5,AB248&gt;$AB$1*4.5),Y248&lt;&gt;0,Y248&gt;$AB$1*2,G248&gt;($G$1/$L$1)*1),"放弃P4P推广 ","")&amp;IF(AND(AB248&gt;$AB$1*1.2,AB248&lt;$AB$1*4.5,Y248&gt;0),"优化询盘成本 ","")&amp;IF(AND(Z248&gt;$Z$1*1.2,Z248&lt;$Z$1*4.5,Y248&gt;0),"优化商机成本 ","")&amp;IF(AND(Y248&lt;&gt;0,L248&gt;0,AB248&lt;$AB$1*1.2),"加大询盘获取 ","")&amp;IF(AND(Y248&lt;&gt;0,K248&gt;0,Z248&lt;$Z$1*1.2),"加大商机获取 ","")&amp;IF(AND(L248=0,C248="Y",G248&gt;($G$1/$L$1*1.5)),"解绑橱窗绑定 ",""),"请去左表粘贴源数据"),"")</f>
        <v/>
      </c>
      <c r="AE248" s="9"/>
      <c r="AF248" s="9"/>
      <c r="AG248" s="9"/>
      <c r="AH248" s="9"/>
      <c r="AI248" s="17"/>
      <c r="AJ248" s="17"/>
      <c r="AK248" s="17"/>
    </row>
    <row r="249" spans="1:37">
      <c r="A249" s="5" t="str">
        <f>IFERROR(HLOOKUP(A$2,'2.源数据-产品分析-全商品'!A$6:A$1000,ROW()-1,0),"")</f>
        <v/>
      </c>
      <c r="B249" s="5" t="str">
        <f>IFERROR(HLOOKUP(B$2,'2.源数据-产品分析-全商品'!B$6:B$1000,ROW()-1,0),"")</f>
        <v/>
      </c>
      <c r="C249" s="5" t="str">
        <f>CLEAN(IFERROR(HLOOKUP(C$2,'2.源数据-产品分析-全商品'!C$6:C$1000,ROW()-1,0),""))</f>
        <v/>
      </c>
      <c r="D249" s="5" t="str">
        <f>IFERROR(HLOOKUP(D$2,'2.源数据-产品分析-全商品'!D$6:D$1000,ROW()-1,0),"")</f>
        <v/>
      </c>
      <c r="E249" s="5" t="str">
        <f>IFERROR(HLOOKUP(E$2,'2.源数据-产品分析-全商品'!E$6:E$1000,ROW()-1,0),"")</f>
        <v/>
      </c>
      <c r="F249" s="5" t="str">
        <f>IFERROR(VALUE(HLOOKUP(F$2,'2.源数据-产品分析-全商品'!F$6:F$1000,ROW()-1,0)),"")</f>
        <v/>
      </c>
      <c r="G249" s="5" t="str">
        <f>IFERROR(VALUE(HLOOKUP(G$2,'2.源数据-产品分析-全商品'!G$6:G$1000,ROW()-1,0)),"")</f>
        <v/>
      </c>
      <c r="H249" s="5" t="str">
        <f>IFERROR(HLOOKUP(H$2,'2.源数据-产品分析-全商品'!H$6:H$1000,ROW()-1,0),"")</f>
        <v/>
      </c>
      <c r="I249" s="5" t="str">
        <f>IFERROR(VALUE(HLOOKUP(I$2,'2.源数据-产品分析-全商品'!I$6:I$1000,ROW()-1,0)),"")</f>
        <v/>
      </c>
      <c r="J249" s="60" t="str">
        <f>IFERROR(IF($J$2="","",INDEX('产品报告-整理'!G:G,MATCH(产品建议!A249,'产品报告-整理'!A:A,0))),"")</f>
        <v/>
      </c>
      <c r="K249" s="5" t="str">
        <f>IFERROR(IF($K$2="","",VALUE(INDEX('产品报告-整理'!E:E,MATCH(产品建议!A249,'产品报告-整理'!A:A,0)))),0)</f>
        <v/>
      </c>
      <c r="L249" s="5" t="str">
        <f>IFERROR(VALUE(HLOOKUP(L$2,'2.源数据-产品分析-全商品'!J$6:J$1000,ROW()-1,0)),"")</f>
        <v/>
      </c>
      <c r="M249" s="5" t="str">
        <f>IFERROR(VALUE(HLOOKUP(M$2,'2.源数据-产品分析-全商品'!K$6:K$1000,ROW()-1,0)),"")</f>
        <v/>
      </c>
      <c r="N249" s="5" t="str">
        <f>IFERROR(HLOOKUP(N$2,'2.源数据-产品分析-全商品'!L$6:L$1000,ROW()-1,0),"")</f>
        <v/>
      </c>
      <c r="O249" s="5" t="str">
        <f>IF($O$2='产品报告-整理'!$K$1,IFERROR(INDEX('产品报告-整理'!S:S,MATCH(产品建议!A249,'产品报告-整理'!L:L,0)),""),(IFERROR(VALUE(HLOOKUP(O$2,'2.源数据-产品分析-全商品'!M$6:M$1000,ROW()-1,0)),"")))</f>
        <v/>
      </c>
      <c r="P249" s="5" t="str">
        <f>IF($P$2='产品报告-整理'!$V$1,IFERROR(INDEX('产品报告-整理'!AD:AD,MATCH(产品建议!A249,'产品报告-整理'!W:W,0)),""),(IFERROR(VALUE(HLOOKUP(P$2,'2.源数据-产品分析-全商品'!N$6:N$1000,ROW()-1,0)),"")))</f>
        <v/>
      </c>
      <c r="Q249" s="5" t="str">
        <f>IF($Q$2='产品报告-整理'!$AG$1,IFERROR(INDEX('产品报告-整理'!AO:AO,MATCH(产品建议!A249,'产品报告-整理'!AH:AH,0)),""),(IFERROR(VALUE(HLOOKUP(Q$2,'2.源数据-产品分析-全商品'!O$6:O$1000,ROW()-1,0)),"")))</f>
        <v/>
      </c>
      <c r="R249" s="5" t="str">
        <f>IF($R$2='产品报告-整理'!$AR$1,IFERROR(INDEX('产品报告-整理'!AZ:AZ,MATCH(产品建议!A249,'产品报告-整理'!AS:AS,0)),""),(IFERROR(VALUE(HLOOKUP(R$2,'2.源数据-产品分析-全商品'!P$6:P$1000,ROW()-1,0)),"")))</f>
        <v/>
      </c>
      <c r="S249" s="5" t="str">
        <f>IF($S$2='产品报告-整理'!$BC$1,IFERROR(INDEX('产品报告-整理'!BK:BK,MATCH(产品建议!A249,'产品报告-整理'!BD:BD,0)),""),(IFERROR(VALUE(HLOOKUP(S$2,'2.源数据-产品分析-全商品'!Q$6:Q$1000,ROW()-1,0)),"")))</f>
        <v/>
      </c>
      <c r="T249" s="5" t="str">
        <f>IFERROR(HLOOKUP("产品负责人",'2.源数据-产品分析-全商品'!R$6:R$1000,ROW()-1,0),"")</f>
        <v/>
      </c>
      <c r="U249" s="5" t="str">
        <f>IFERROR(VALUE(HLOOKUP(U$2,'2.源数据-产品分析-全商品'!S$6:S$1000,ROW()-1,0)),"")</f>
        <v/>
      </c>
      <c r="V249" s="5" t="str">
        <f>IFERROR(VALUE(HLOOKUP(V$2,'2.源数据-产品分析-全商品'!T$6:T$1000,ROW()-1,0)),"")</f>
        <v/>
      </c>
      <c r="W249" s="5" t="str">
        <f>IF(OR($A$3=""),"",IF(OR($W$2="优爆品"),(IF(COUNTIF('2-2.源数据-产品分析-优品'!A:A,产品建议!A249)&gt;0,"是","")&amp;IF(COUNTIF('2-3.源数据-产品分析-爆品'!A:A,产品建议!A249)&gt;0,"是","")),IF(OR($W$2="P4P点击量"),((IFERROR(INDEX('产品报告-整理'!D:D,MATCH(产品建议!A249,'产品报告-整理'!A:A,0)),""))),((IF(COUNTIF('2-2.源数据-产品分析-优品'!A:A,产品建议!A249)&gt;0,"是",""))))))</f>
        <v/>
      </c>
      <c r="X249" s="5" t="str">
        <f>IF(OR($A$3=""),"",IF(OR($W$2="优爆品"),((IFERROR(INDEX('产品报告-整理'!D:D,MATCH(产品建议!A249,'产品报告-整理'!A:A,0)),"")&amp;" → "&amp;(IFERROR(TEXT(INDEX('产品报告-整理'!D:D,MATCH(产品建议!A249,'产品报告-整理'!A:A,0))/G249,"0%"),"")))),IF(OR($W$2="P4P点击量"),((IF($W$2="P4P点击量",IFERROR(TEXT(W249/G249,"0%"),"")))),(((IF(COUNTIF('2-3.源数据-产品分析-爆品'!A:A,产品建议!A249)&gt;0,"是","")))))))</f>
        <v/>
      </c>
      <c r="Y249" s="9" t="str">
        <f>IF(AND($Y$2="直通车总消费",'产品报告-整理'!$BN$1="推荐广告"),IFERROR(INDEX('产品报告-整理'!H:H,MATCH(产品建议!A249,'产品报告-整理'!A:A,0)),0)+IFERROR(INDEX('产品报告-整理'!BV:BV,MATCH(产品建议!A249,'产品报告-整理'!BO:BO,0)),0),IFERROR(INDEX('产品报告-整理'!H:H,MATCH(产品建议!A249,'产品报告-整理'!A:A,0)),0))</f>
        <v/>
      </c>
      <c r="Z249" s="9" t="str">
        <f t="shared" si="12"/>
        <v/>
      </c>
      <c r="AA249" s="5" t="str">
        <f t="shared" si="10"/>
        <v/>
      </c>
      <c r="AB249" s="5" t="str">
        <f t="shared" si="11"/>
        <v/>
      </c>
      <c r="AC249" s="9"/>
      <c r="AD249" s="15" t="str">
        <f>IF($AD$1="  ",IFERROR(IF(AND(Y249="未推广",L249&gt;0),"加入P4P推广 ","")&amp;IF(AND(OR(W249="是",X249="是"),Y249=0),"优爆品加推广 ","")&amp;IF(AND(C249="N",L249&gt;0),"增加橱窗绑定 ","")&amp;IF(AND(OR(Z249&gt;$Z$1*4.5,AB249&gt;$AB$1*4.5),Y249&lt;&gt;0,Y249&gt;$AB$1*2,G249&gt;($G$1/$L$1)*1),"放弃P4P推广 ","")&amp;IF(AND(AB249&gt;$AB$1*1.2,AB249&lt;$AB$1*4.5,Y249&gt;0),"优化询盘成本 ","")&amp;IF(AND(Z249&gt;$Z$1*1.2,Z249&lt;$Z$1*4.5,Y249&gt;0),"优化商机成本 ","")&amp;IF(AND(Y249&lt;&gt;0,L249&gt;0,AB249&lt;$AB$1*1.2),"加大询盘获取 ","")&amp;IF(AND(Y249&lt;&gt;0,K249&gt;0,Z249&lt;$Z$1*1.2),"加大商机获取 ","")&amp;IF(AND(L249=0,C249="Y",G249&gt;($G$1/$L$1*1.5)),"解绑橱窗绑定 ",""),"请去左表粘贴源数据"),"")</f>
        <v/>
      </c>
      <c r="AE249" s="9"/>
      <c r="AF249" s="9"/>
      <c r="AG249" s="9"/>
      <c r="AH249" s="9"/>
      <c r="AI249" s="17"/>
      <c r="AJ249" s="17"/>
      <c r="AK249" s="17"/>
    </row>
    <row r="250" spans="1:37">
      <c r="A250" s="5" t="str">
        <f>IFERROR(HLOOKUP(A$2,'2.源数据-产品分析-全商品'!A$6:A$1000,ROW()-1,0),"")</f>
        <v/>
      </c>
      <c r="B250" s="5" t="str">
        <f>IFERROR(HLOOKUP(B$2,'2.源数据-产品分析-全商品'!B$6:B$1000,ROW()-1,0),"")</f>
        <v/>
      </c>
      <c r="C250" s="5" t="str">
        <f>CLEAN(IFERROR(HLOOKUP(C$2,'2.源数据-产品分析-全商品'!C$6:C$1000,ROW()-1,0),""))</f>
        <v/>
      </c>
      <c r="D250" s="5" t="str">
        <f>IFERROR(HLOOKUP(D$2,'2.源数据-产品分析-全商品'!D$6:D$1000,ROW()-1,0),"")</f>
        <v/>
      </c>
      <c r="E250" s="5" t="str">
        <f>IFERROR(HLOOKUP(E$2,'2.源数据-产品分析-全商品'!E$6:E$1000,ROW()-1,0),"")</f>
        <v/>
      </c>
      <c r="F250" s="5" t="str">
        <f>IFERROR(VALUE(HLOOKUP(F$2,'2.源数据-产品分析-全商品'!F$6:F$1000,ROW()-1,0)),"")</f>
        <v/>
      </c>
      <c r="G250" s="5" t="str">
        <f>IFERROR(VALUE(HLOOKUP(G$2,'2.源数据-产品分析-全商品'!G$6:G$1000,ROW()-1,0)),"")</f>
        <v/>
      </c>
      <c r="H250" s="5" t="str">
        <f>IFERROR(HLOOKUP(H$2,'2.源数据-产品分析-全商品'!H$6:H$1000,ROW()-1,0),"")</f>
        <v/>
      </c>
      <c r="I250" s="5" t="str">
        <f>IFERROR(VALUE(HLOOKUP(I$2,'2.源数据-产品分析-全商品'!I$6:I$1000,ROW()-1,0)),"")</f>
        <v/>
      </c>
      <c r="J250" s="60" t="str">
        <f>IFERROR(IF($J$2="","",INDEX('产品报告-整理'!G:G,MATCH(产品建议!A250,'产品报告-整理'!A:A,0))),"")</f>
        <v/>
      </c>
      <c r="K250" s="5" t="str">
        <f>IFERROR(IF($K$2="","",VALUE(INDEX('产品报告-整理'!E:E,MATCH(产品建议!A250,'产品报告-整理'!A:A,0)))),0)</f>
        <v/>
      </c>
      <c r="L250" s="5" t="str">
        <f>IFERROR(VALUE(HLOOKUP(L$2,'2.源数据-产品分析-全商品'!J$6:J$1000,ROW()-1,0)),"")</f>
        <v/>
      </c>
      <c r="M250" s="5" t="str">
        <f>IFERROR(VALUE(HLOOKUP(M$2,'2.源数据-产品分析-全商品'!K$6:K$1000,ROW()-1,0)),"")</f>
        <v/>
      </c>
      <c r="N250" s="5" t="str">
        <f>IFERROR(HLOOKUP(N$2,'2.源数据-产品分析-全商品'!L$6:L$1000,ROW()-1,0),"")</f>
        <v/>
      </c>
      <c r="O250" s="5" t="str">
        <f>IF($O$2='产品报告-整理'!$K$1,IFERROR(INDEX('产品报告-整理'!S:S,MATCH(产品建议!A250,'产品报告-整理'!L:L,0)),""),(IFERROR(VALUE(HLOOKUP(O$2,'2.源数据-产品分析-全商品'!M$6:M$1000,ROW()-1,0)),"")))</f>
        <v/>
      </c>
      <c r="P250" s="5" t="str">
        <f>IF($P$2='产品报告-整理'!$V$1,IFERROR(INDEX('产品报告-整理'!AD:AD,MATCH(产品建议!A250,'产品报告-整理'!W:W,0)),""),(IFERROR(VALUE(HLOOKUP(P$2,'2.源数据-产品分析-全商品'!N$6:N$1000,ROW()-1,0)),"")))</f>
        <v/>
      </c>
      <c r="Q250" s="5" t="str">
        <f>IF($Q$2='产品报告-整理'!$AG$1,IFERROR(INDEX('产品报告-整理'!AO:AO,MATCH(产品建议!A250,'产品报告-整理'!AH:AH,0)),""),(IFERROR(VALUE(HLOOKUP(Q$2,'2.源数据-产品分析-全商品'!O$6:O$1000,ROW()-1,0)),"")))</f>
        <v/>
      </c>
      <c r="R250" s="5" t="str">
        <f>IF($R$2='产品报告-整理'!$AR$1,IFERROR(INDEX('产品报告-整理'!AZ:AZ,MATCH(产品建议!A250,'产品报告-整理'!AS:AS,0)),""),(IFERROR(VALUE(HLOOKUP(R$2,'2.源数据-产品分析-全商品'!P$6:P$1000,ROW()-1,0)),"")))</f>
        <v/>
      </c>
      <c r="S250" s="5" t="str">
        <f>IF($S$2='产品报告-整理'!$BC$1,IFERROR(INDEX('产品报告-整理'!BK:BK,MATCH(产品建议!A250,'产品报告-整理'!BD:BD,0)),""),(IFERROR(VALUE(HLOOKUP(S$2,'2.源数据-产品分析-全商品'!Q$6:Q$1000,ROW()-1,0)),"")))</f>
        <v/>
      </c>
      <c r="T250" s="5" t="str">
        <f>IFERROR(HLOOKUP("产品负责人",'2.源数据-产品分析-全商品'!R$6:R$1000,ROW()-1,0),"")</f>
        <v/>
      </c>
      <c r="U250" s="5" t="str">
        <f>IFERROR(VALUE(HLOOKUP(U$2,'2.源数据-产品分析-全商品'!S$6:S$1000,ROW()-1,0)),"")</f>
        <v/>
      </c>
      <c r="V250" s="5" t="str">
        <f>IFERROR(VALUE(HLOOKUP(V$2,'2.源数据-产品分析-全商品'!T$6:T$1000,ROW()-1,0)),"")</f>
        <v/>
      </c>
      <c r="W250" s="5" t="str">
        <f>IF(OR($A$3=""),"",IF(OR($W$2="优爆品"),(IF(COUNTIF('2-2.源数据-产品分析-优品'!A:A,产品建议!A250)&gt;0,"是","")&amp;IF(COUNTIF('2-3.源数据-产品分析-爆品'!A:A,产品建议!A250)&gt;0,"是","")),IF(OR($W$2="P4P点击量"),((IFERROR(INDEX('产品报告-整理'!D:D,MATCH(产品建议!A250,'产品报告-整理'!A:A,0)),""))),((IF(COUNTIF('2-2.源数据-产品分析-优品'!A:A,产品建议!A250)&gt;0,"是",""))))))</f>
        <v/>
      </c>
      <c r="X250" s="5" t="str">
        <f>IF(OR($A$3=""),"",IF(OR($W$2="优爆品"),((IFERROR(INDEX('产品报告-整理'!D:D,MATCH(产品建议!A250,'产品报告-整理'!A:A,0)),"")&amp;" → "&amp;(IFERROR(TEXT(INDEX('产品报告-整理'!D:D,MATCH(产品建议!A250,'产品报告-整理'!A:A,0))/G250,"0%"),"")))),IF(OR($W$2="P4P点击量"),((IF($W$2="P4P点击量",IFERROR(TEXT(W250/G250,"0%"),"")))),(((IF(COUNTIF('2-3.源数据-产品分析-爆品'!A:A,产品建议!A250)&gt;0,"是","")))))))</f>
        <v/>
      </c>
      <c r="Y250" s="9" t="str">
        <f>IF(AND($Y$2="直通车总消费",'产品报告-整理'!$BN$1="推荐广告"),IFERROR(INDEX('产品报告-整理'!H:H,MATCH(产品建议!A250,'产品报告-整理'!A:A,0)),0)+IFERROR(INDEX('产品报告-整理'!BV:BV,MATCH(产品建议!A250,'产品报告-整理'!BO:BO,0)),0),IFERROR(INDEX('产品报告-整理'!H:H,MATCH(产品建议!A250,'产品报告-整理'!A:A,0)),0))</f>
        <v/>
      </c>
      <c r="Z250" s="9" t="str">
        <f t="shared" si="12"/>
        <v/>
      </c>
      <c r="AA250" s="5" t="str">
        <f t="shared" si="10"/>
        <v/>
      </c>
      <c r="AB250" s="5" t="str">
        <f t="shared" si="11"/>
        <v/>
      </c>
      <c r="AC250" s="9"/>
      <c r="AD250" s="15" t="str">
        <f>IF($AD$1="  ",IFERROR(IF(AND(Y250="未推广",L250&gt;0),"加入P4P推广 ","")&amp;IF(AND(OR(W250="是",X250="是"),Y250=0),"优爆品加推广 ","")&amp;IF(AND(C250="N",L250&gt;0),"增加橱窗绑定 ","")&amp;IF(AND(OR(Z250&gt;$Z$1*4.5,AB250&gt;$AB$1*4.5),Y250&lt;&gt;0,Y250&gt;$AB$1*2,G250&gt;($G$1/$L$1)*1),"放弃P4P推广 ","")&amp;IF(AND(AB250&gt;$AB$1*1.2,AB250&lt;$AB$1*4.5,Y250&gt;0),"优化询盘成本 ","")&amp;IF(AND(Z250&gt;$Z$1*1.2,Z250&lt;$Z$1*4.5,Y250&gt;0),"优化商机成本 ","")&amp;IF(AND(Y250&lt;&gt;0,L250&gt;0,AB250&lt;$AB$1*1.2),"加大询盘获取 ","")&amp;IF(AND(Y250&lt;&gt;0,K250&gt;0,Z250&lt;$Z$1*1.2),"加大商机获取 ","")&amp;IF(AND(L250=0,C250="Y",G250&gt;($G$1/$L$1*1.5)),"解绑橱窗绑定 ",""),"请去左表粘贴源数据"),"")</f>
        <v/>
      </c>
      <c r="AE250" s="9"/>
      <c r="AF250" s="9"/>
      <c r="AG250" s="9"/>
      <c r="AH250" s="9"/>
      <c r="AI250" s="17"/>
      <c r="AJ250" s="17"/>
      <c r="AK250" s="17"/>
    </row>
    <row r="251" spans="1:37">
      <c r="A251" s="5" t="str">
        <f>IFERROR(HLOOKUP(A$2,'2.源数据-产品分析-全商品'!A$6:A$1000,ROW()-1,0),"")</f>
        <v/>
      </c>
      <c r="B251" s="5" t="str">
        <f>IFERROR(HLOOKUP(B$2,'2.源数据-产品分析-全商品'!B$6:B$1000,ROW()-1,0),"")</f>
        <v/>
      </c>
      <c r="C251" s="5" t="str">
        <f>CLEAN(IFERROR(HLOOKUP(C$2,'2.源数据-产品分析-全商品'!C$6:C$1000,ROW()-1,0),""))</f>
        <v/>
      </c>
      <c r="D251" s="5" t="str">
        <f>IFERROR(HLOOKUP(D$2,'2.源数据-产品分析-全商品'!D$6:D$1000,ROW()-1,0),"")</f>
        <v/>
      </c>
      <c r="E251" s="5" t="str">
        <f>IFERROR(HLOOKUP(E$2,'2.源数据-产品分析-全商品'!E$6:E$1000,ROW()-1,0),"")</f>
        <v/>
      </c>
      <c r="F251" s="5" t="str">
        <f>IFERROR(VALUE(HLOOKUP(F$2,'2.源数据-产品分析-全商品'!F$6:F$1000,ROW()-1,0)),"")</f>
        <v/>
      </c>
      <c r="G251" s="5" t="str">
        <f>IFERROR(VALUE(HLOOKUP(G$2,'2.源数据-产品分析-全商品'!G$6:G$1000,ROW()-1,0)),"")</f>
        <v/>
      </c>
      <c r="H251" s="5" t="str">
        <f>IFERROR(HLOOKUP(H$2,'2.源数据-产品分析-全商品'!H$6:H$1000,ROW()-1,0),"")</f>
        <v/>
      </c>
      <c r="I251" s="5" t="str">
        <f>IFERROR(VALUE(HLOOKUP(I$2,'2.源数据-产品分析-全商品'!I$6:I$1000,ROW()-1,0)),"")</f>
        <v/>
      </c>
      <c r="J251" s="60" t="str">
        <f>IFERROR(IF($J$2="","",INDEX('产品报告-整理'!G:G,MATCH(产品建议!A251,'产品报告-整理'!A:A,0))),"")</f>
        <v/>
      </c>
      <c r="K251" s="5" t="str">
        <f>IFERROR(IF($K$2="","",VALUE(INDEX('产品报告-整理'!E:E,MATCH(产品建议!A251,'产品报告-整理'!A:A,0)))),0)</f>
        <v/>
      </c>
      <c r="L251" s="5" t="str">
        <f>IFERROR(VALUE(HLOOKUP(L$2,'2.源数据-产品分析-全商品'!J$6:J$1000,ROW()-1,0)),"")</f>
        <v/>
      </c>
      <c r="M251" s="5" t="str">
        <f>IFERROR(VALUE(HLOOKUP(M$2,'2.源数据-产品分析-全商品'!K$6:K$1000,ROW()-1,0)),"")</f>
        <v/>
      </c>
      <c r="N251" s="5" t="str">
        <f>IFERROR(HLOOKUP(N$2,'2.源数据-产品分析-全商品'!L$6:L$1000,ROW()-1,0),"")</f>
        <v/>
      </c>
      <c r="O251" s="5" t="str">
        <f>IF($O$2='产品报告-整理'!$K$1,IFERROR(INDEX('产品报告-整理'!S:S,MATCH(产品建议!A251,'产品报告-整理'!L:L,0)),""),(IFERROR(VALUE(HLOOKUP(O$2,'2.源数据-产品分析-全商品'!M$6:M$1000,ROW()-1,0)),"")))</f>
        <v/>
      </c>
      <c r="P251" s="5" t="str">
        <f>IF($P$2='产品报告-整理'!$V$1,IFERROR(INDEX('产品报告-整理'!AD:AD,MATCH(产品建议!A251,'产品报告-整理'!W:W,0)),""),(IFERROR(VALUE(HLOOKUP(P$2,'2.源数据-产品分析-全商品'!N$6:N$1000,ROW()-1,0)),"")))</f>
        <v/>
      </c>
      <c r="Q251" s="5" t="str">
        <f>IF($Q$2='产品报告-整理'!$AG$1,IFERROR(INDEX('产品报告-整理'!AO:AO,MATCH(产品建议!A251,'产品报告-整理'!AH:AH,0)),""),(IFERROR(VALUE(HLOOKUP(Q$2,'2.源数据-产品分析-全商品'!O$6:O$1000,ROW()-1,0)),"")))</f>
        <v/>
      </c>
      <c r="R251" s="5" t="str">
        <f>IF($R$2='产品报告-整理'!$AR$1,IFERROR(INDEX('产品报告-整理'!AZ:AZ,MATCH(产品建议!A251,'产品报告-整理'!AS:AS,0)),""),(IFERROR(VALUE(HLOOKUP(R$2,'2.源数据-产品分析-全商品'!P$6:P$1000,ROW()-1,0)),"")))</f>
        <v/>
      </c>
      <c r="S251" s="5" t="str">
        <f>IF($S$2='产品报告-整理'!$BC$1,IFERROR(INDEX('产品报告-整理'!BK:BK,MATCH(产品建议!A251,'产品报告-整理'!BD:BD,0)),""),(IFERROR(VALUE(HLOOKUP(S$2,'2.源数据-产品分析-全商品'!Q$6:Q$1000,ROW()-1,0)),"")))</f>
        <v/>
      </c>
      <c r="T251" s="5" t="str">
        <f>IFERROR(HLOOKUP("产品负责人",'2.源数据-产品分析-全商品'!R$6:R$1000,ROW()-1,0),"")</f>
        <v/>
      </c>
      <c r="U251" s="5" t="str">
        <f>IFERROR(VALUE(HLOOKUP(U$2,'2.源数据-产品分析-全商品'!S$6:S$1000,ROW()-1,0)),"")</f>
        <v/>
      </c>
      <c r="V251" s="5" t="str">
        <f>IFERROR(VALUE(HLOOKUP(V$2,'2.源数据-产品分析-全商品'!T$6:T$1000,ROW()-1,0)),"")</f>
        <v/>
      </c>
      <c r="W251" s="5" t="str">
        <f>IF(OR($A$3=""),"",IF(OR($W$2="优爆品"),(IF(COUNTIF('2-2.源数据-产品分析-优品'!A:A,产品建议!A251)&gt;0,"是","")&amp;IF(COUNTIF('2-3.源数据-产品分析-爆品'!A:A,产品建议!A251)&gt;0,"是","")),IF(OR($W$2="P4P点击量"),((IFERROR(INDEX('产品报告-整理'!D:D,MATCH(产品建议!A251,'产品报告-整理'!A:A,0)),""))),((IF(COUNTIF('2-2.源数据-产品分析-优品'!A:A,产品建议!A251)&gt;0,"是",""))))))</f>
        <v/>
      </c>
      <c r="X251" s="5" t="str">
        <f>IF(OR($A$3=""),"",IF(OR($W$2="优爆品"),((IFERROR(INDEX('产品报告-整理'!D:D,MATCH(产品建议!A251,'产品报告-整理'!A:A,0)),"")&amp;" → "&amp;(IFERROR(TEXT(INDEX('产品报告-整理'!D:D,MATCH(产品建议!A251,'产品报告-整理'!A:A,0))/G251,"0%"),"")))),IF(OR($W$2="P4P点击量"),((IF($W$2="P4P点击量",IFERROR(TEXT(W251/G251,"0%"),"")))),(((IF(COUNTIF('2-3.源数据-产品分析-爆品'!A:A,产品建议!A251)&gt;0,"是","")))))))</f>
        <v/>
      </c>
      <c r="Y251" s="9" t="str">
        <f>IF(AND($Y$2="直通车总消费",'产品报告-整理'!$BN$1="推荐广告"),IFERROR(INDEX('产品报告-整理'!H:H,MATCH(产品建议!A251,'产品报告-整理'!A:A,0)),0)+IFERROR(INDEX('产品报告-整理'!BV:BV,MATCH(产品建议!A251,'产品报告-整理'!BO:BO,0)),0),IFERROR(INDEX('产品报告-整理'!H:H,MATCH(产品建议!A251,'产品报告-整理'!A:A,0)),0))</f>
        <v/>
      </c>
      <c r="Z251" s="9" t="str">
        <f t="shared" si="12"/>
        <v/>
      </c>
      <c r="AA251" s="5" t="str">
        <f t="shared" si="10"/>
        <v/>
      </c>
      <c r="AB251" s="5" t="str">
        <f t="shared" si="11"/>
        <v/>
      </c>
      <c r="AC251" s="9"/>
      <c r="AD251" s="15" t="str">
        <f>IF($AD$1="  ",IFERROR(IF(AND(Y251="未推广",L251&gt;0),"加入P4P推广 ","")&amp;IF(AND(OR(W251="是",X251="是"),Y251=0),"优爆品加推广 ","")&amp;IF(AND(C251="N",L251&gt;0),"增加橱窗绑定 ","")&amp;IF(AND(OR(Z251&gt;$Z$1*4.5,AB251&gt;$AB$1*4.5),Y251&lt;&gt;0,Y251&gt;$AB$1*2,G251&gt;($G$1/$L$1)*1),"放弃P4P推广 ","")&amp;IF(AND(AB251&gt;$AB$1*1.2,AB251&lt;$AB$1*4.5,Y251&gt;0),"优化询盘成本 ","")&amp;IF(AND(Z251&gt;$Z$1*1.2,Z251&lt;$Z$1*4.5,Y251&gt;0),"优化商机成本 ","")&amp;IF(AND(Y251&lt;&gt;0,L251&gt;0,AB251&lt;$AB$1*1.2),"加大询盘获取 ","")&amp;IF(AND(Y251&lt;&gt;0,K251&gt;0,Z251&lt;$Z$1*1.2),"加大商机获取 ","")&amp;IF(AND(L251=0,C251="Y",G251&gt;($G$1/$L$1*1.5)),"解绑橱窗绑定 ",""),"请去左表粘贴源数据"),"")</f>
        <v/>
      </c>
      <c r="AE251" s="9"/>
      <c r="AF251" s="9"/>
      <c r="AG251" s="9"/>
      <c r="AH251" s="9"/>
      <c r="AI251" s="17"/>
      <c r="AJ251" s="17"/>
      <c r="AK251" s="17"/>
    </row>
    <row r="252" spans="1:37">
      <c r="A252" s="5" t="str">
        <f>IFERROR(HLOOKUP(A$2,'2.源数据-产品分析-全商品'!A$6:A$1000,ROW()-1,0),"")</f>
        <v/>
      </c>
      <c r="B252" s="5" t="str">
        <f>IFERROR(HLOOKUP(B$2,'2.源数据-产品分析-全商品'!B$6:B$1000,ROW()-1,0),"")</f>
        <v/>
      </c>
      <c r="C252" s="5" t="str">
        <f>CLEAN(IFERROR(HLOOKUP(C$2,'2.源数据-产品分析-全商品'!C$6:C$1000,ROW()-1,0),""))</f>
        <v/>
      </c>
      <c r="D252" s="5" t="str">
        <f>IFERROR(HLOOKUP(D$2,'2.源数据-产品分析-全商品'!D$6:D$1000,ROW()-1,0),"")</f>
        <v/>
      </c>
      <c r="E252" s="5" t="str">
        <f>IFERROR(HLOOKUP(E$2,'2.源数据-产品分析-全商品'!E$6:E$1000,ROW()-1,0),"")</f>
        <v/>
      </c>
      <c r="F252" s="5" t="str">
        <f>IFERROR(VALUE(HLOOKUP(F$2,'2.源数据-产品分析-全商品'!F$6:F$1000,ROW()-1,0)),"")</f>
        <v/>
      </c>
      <c r="G252" s="5" t="str">
        <f>IFERROR(VALUE(HLOOKUP(G$2,'2.源数据-产品分析-全商品'!G$6:G$1000,ROW()-1,0)),"")</f>
        <v/>
      </c>
      <c r="H252" s="5" t="str">
        <f>IFERROR(HLOOKUP(H$2,'2.源数据-产品分析-全商品'!H$6:H$1000,ROW()-1,0),"")</f>
        <v/>
      </c>
      <c r="I252" s="5" t="str">
        <f>IFERROR(VALUE(HLOOKUP(I$2,'2.源数据-产品分析-全商品'!I$6:I$1000,ROW()-1,0)),"")</f>
        <v/>
      </c>
      <c r="J252" s="60" t="str">
        <f>IFERROR(IF($J$2="","",INDEX('产品报告-整理'!G:G,MATCH(产品建议!A252,'产品报告-整理'!A:A,0))),"")</f>
        <v/>
      </c>
      <c r="K252" s="5" t="str">
        <f>IFERROR(IF($K$2="","",VALUE(INDEX('产品报告-整理'!E:E,MATCH(产品建议!A252,'产品报告-整理'!A:A,0)))),0)</f>
        <v/>
      </c>
      <c r="L252" s="5" t="str">
        <f>IFERROR(VALUE(HLOOKUP(L$2,'2.源数据-产品分析-全商品'!J$6:J$1000,ROW()-1,0)),"")</f>
        <v/>
      </c>
      <c r="M252" s="5" t="str">
        <f>IFERROR(VALUE(HLOOKUP(M$2,'2.源数据-产品分析-全商品'!K$6:K$1000,ROW()-1,0)),"")</f>
        <v/>
      </c>
      <c r="N252" s="5" t="str">
        <f>IFERROR(HLOOKUP(N$2,'2.源数据-产品分析-全商品'!L$6:L$1000,ROW()-1,0),"")</f>
        <v/>
      </c>
      <c r="O252" s="5" t="str">
        <f>IF($O$2='产品报告-整理'!$K$1,IFERROR(INDEX('产品报告-整理'!S:S,MATCH(产品建议!A252,'产品报告-整理'!L:L,0)),""),(IFERROR(VALUE(HLOOKUP(O$2,'2.源数据-产品分析-全商品'!M$6:M$1000,ROW()-1,0)),"")))</f>
        <v/>
      </c>
      <c r="P252" s="5" t="str">
        <f>IF($P$2='产品报告-整理'!$V$1,IFERROR(INDEX('产品报告-整理'!AD:AD,MATCH(产品建议!A252,'产品报告-整理'!W:W,0)),""),(IFERROR(VALUE(HLOOKUP(P$2,'2.源数据-产品分析-全商品'!N$6:N$1000,ROW()-1,0)),"")))</f>
        <v/>
      </c>
      <c r="Q252" s="5" t="str">
        <f>IF($Q$2='产品报告-整理'!$AG$1,IFERROR(INDEX('产品报告-整理'!AO:AO,MATCH(产品建议!A252,'产品报告-整理'!AH:AH,0)),""),(IFERROR(VALUE(HLOOKUP(Q$2,'2.源数据-产品分析-全商品'!O$6:O$1000,ROW()-1,0)),"")))</f>
        <v/>
      </c>
      <c r="R252" s="5" t="str">
        <f>IF($R$2='产品报告-整理'!$AR$1,IFERROR(INDEX('产品报告-整理'!AZ:AZ,MATCH(产品建议!A252,'产品报告-整理'!AS:AS,0)),""),(IFERROR(VALUE(HLOOKUP(R$2,'2.源数据-产品分析-全商品'!P$6:P$1000,ROW()-1,0)),"")))</f>
        <v/>
      </c>
      <c r="S252" s="5" t="str">
        <f>IF($S$2='产品报告-整理'!$BC$1,IFERROR(INDEX('产品报告-整理'!BK:BK,MATCH(产品建议!A252,'产品报告-整理'!BD:BD,0)),""),(IFERROR(VALUE(HLOOKUP(S$2,'2.源数据-产品分析-全商品'!Q$6:Q$1000,ROW()-1,0)),"")))</f>
        <v/>
      </c>
      <c r="T252" s="5" t="str">
        <f>IFERROR(HLOOKUP("产品负责人",'2.源数据-产品分析-全商品'!R$6:R$1000,ROW()-1,0),"")</f>
        <v/>
      </c>
      <c r="U252" s="5" t="str">
        <f>IFERROR(VALUE(HLOOKUP(U$2,'2.源数据-产品分析-全商品'!S$6:S$1000,ROW()-1,0)),"")</f>
        <v/>
      </c>
      <c r="V252" s="5" t="str">
        <f>IFERROR(VALUE(HLOOKUP(V$2,'2.源数据-产品分析-全商品'!T$6:T$1000,ROW()-1,0)),"")</f>
        <v/>
      </c>
      <c r="W252" s="5" t="str">
        <f>IF(OR($A$3=""),"",IF(OR($W$2="优爆品"),(IF(COUNTIF('2-2.源数据-产品分析-优品'!A:A,产品建议!A252)&gt;0,"是","")&amp;IF(COUNTIF('2-3.源数据-产品分析-爆品'!A:A,产品建议!A252)&gt;0,"是","")),IF(OR($W$2="P4P点击量"),((IFERROR(INDEX('产品报告-整理'!D:D,MATCH(产品建议!A252,'产品报告-整理'!A:A,0)),""))),((IF(COUNTIF('2-2.源数据-产品分析-优品'!A:A,产品建议!A252)&gt;0,"是",""))))))</f>
        <v/>
      </c>
      <c r="X252" s="5" t="str">
        <f>IF(OR($A$3=""),"",IF(OR($W$2="优爆品"),((IFERROR(INDEX('产品报告-整理'!D:D,MATCH(产品建议!A252,'产品报告-整理'!A:A,0)),"")&amp;" → "&amp;(IFERROR(TEXT(INDEX('产品报告-整理'!D:D,MATCH(产品建议!A252,'产品报告-整理'!A:A,0))/G252,"0%"),"")))),IF(OR($W$2="P4P点击量"),((IF($W$2="P4P点击量",IFERROR(TEXT(W252/G252,"0%"),"")))),(((IF(COUNTIF('2-3.源数据-产品分析-爆品'!A:A,产品建议!A252)&gt;0,"是","")))))))</f>
        <v/>
      </c>
      <c r="Y252" s="9" t="str">
        <f>IF(AND($Y$2="直通车总消费",'产品报告-整理'!$BN$1="推荐广告"),IFERROR(INDEX('产品报告-整理'!H:H,MATCH(产品建议!A252,'产品报告-整理'!A:A,0)),0)+IFERROR(INDEX('产品报告-整理'!BV:BV,MATCH(产品建议!A252,'产品报告-整理'!BO:BO,0)),0),IFERROR(INDEX('产品报告-整理'!H:H,MATCH(产品建议!A252,'产品报告-整理'!A:A,0)),0))</f>
        <v/>
      </c>
      <c r="Z252" s="9" t="str">
        <f t="shared" si="12"/>
        <v/>
      </c>
      <c r="AA252" s="5" t="str">
        <f t="shared" si="10"/>
        <v/>
      </c>
      <c r="AB252" s="5" t="str">
        <f t="shared" si="11"/>
        <v/>
      </c>
      <c r="AC252" s="9"/>
      <c r="AD252" s="15" t="str">
        <f>IF($AD$1="  ",IFERROR(IF(AND(Y252="未推广",L252&gt;0),"加入P4P推广 ","")&amp;IF(AND(OR(W252="是",X252="是"),Y252=0),"优爆品加推广 ","")&amp;IF(AND(C252="N",L252&gt;0),"增加橱窗绑定 ","")&amp;IF(AND(OR(Z252&gt;$Z$1*4.5,AB252&gt;$AB$1*4.5),Y252&lt;&gt;0,Y252&gt;$AB$1*2,G252&gt;($G$1/$L$1)*1),"放弃P4P推广 ","")&amp;IF(AND(AB252&gt;$AB$1*1.2,AB252&lt;$AB$1*4.5,Y252&gt;0),"优化询盘成本 ","")&amp;IF(AND(Z252&gt;$Z$1*1.2,Z252&lt;$Z$1*4.5,Y252&gt;0),"优化商机成本 ","")&amp;IF(AND(Y252&lt;&gt;0,L252&gt;0,AB252&lt;$AB$1*1.2),"加大询盘获取 ","")&amp;IF(AND(Y252&lt;&gt;0,K252&gt;0,Z252&lt;$Z$1*1.2),"加大商机获取 ","")&amp;IF(AND(L252=0,C252="Y",G252&gt;($G$1/$L$1*1.5)),"解绑橱窗绑定 ",""),"请去左表粘贴源数据"),"")</f>
        <v/>
      </c>
      <c r="AE252" s="9"/>
      <c r="AF252" s="9"/>
      <c r="AG252" s="9"/>
      <c r="AH252" s="9"/>
      <c r="AI252" s="17"/>
      <c r="AJ252" s="17"/>
      <c r="AK252" s="17"/>
    </row>
    <row r="253" spans="1:37">
      <c r="A253" s="5" t="str">
        <f>IFERROR(HLOOKUP(A$2,'2.源数据-产品分析-全商品'!A$6:A$1000,ROW()-1,0),"")</f>
        <v/>
      </c>
      <c r="B253" s="5" t="str">
        <f>IFERROR(HLOOKUP(B$2,'2.源数据-产品分析-全商品'!B$6:B$1000,ROW()-1,0),"")</f>
        <v/>
      </c>
      <c r="C253" s="5" t="str">
        <f>CLEAN(IFERROR(HLOOKUP(C$2,'2.源数据-产品分析-全商品'!C$6:C$1000,ROW()-1,0),""))</f>
        <v/>
      </c>
      <c r="D253" s="5" t="str">
        <f>IFERROR(HLOOKUP(D$2,'2.源数据-产品分析-全商品'!D$6:D$1000,ROW()-1,0),"")</f>
        <v/>
      </c>
      <c r="E253" s="5" t="str">
        <f>IFERROR(HLOOKUP(E$2,'2.源数据-产品分析-全商品'!E$6:E$1000,ROW()-1,0),"")</f>
        <v/>
      </c>
      <c r="F253" s="5" t="str">
        <f>IFERROR(VALUE(HLOOKUP(F$2,'2.源数据-产品分析-全商品'!F$6:F$1000,ROW()-1,0)),"")</f>
        <v/>
      </c>
      <c r="G253" s="5" t="str">
        <f>IFERROR(VALUE(HLOOKUP(G$2,'2.源数据-产品分析-全商品'!G$6:G$1000,ROW()-1,0)),"")</f>
        <v/>
      </c>
      <c r="H253" s="5" t="str">
        <f>IFERROR(HLOOKUP(H$2,'2.源数据-产品分析-全商品'!H$6:H$1000,ROW()-1,0),"")</f>
        <v/>
      </c>
      <c r="I253" s="5" t="str">
        <f>IFERROR(VALUE(HLOOKUP(I$2,'2.源数据-产品分析-全商品'!I$6:I$1000,ROW()-1,0)),"")</f>
        <v/>
      </c>
      <c r="J253" s="60" t="str">
        <f>IFERROR(IF($J$2="","",INDEX('产品报告-整理'!G:G,MATCH(产品建议!A253,'产品报告-整理'!A:A,0))),"")</f>
        <v/>
      </c>
      <c r="K253" s="5" t="str">
        <f>IFERROR(IF($K$2="","",VALUE(INDEX('产品报告-整理'!E:E,MATCH(产品建议!A253,'产品报告-整理'!A:A,0)))),0)</f>
        <v/>
      </c>
      <c r="L253" s="5" t="str">
        <f>IFERROR(VALUE(HLOOKUP(L$2,'2.源数据-产品分析-全商品'!J$6:J$1000,ROW()-1,0)),"")</f>
        <v/>
      </c>
      <c r="M253" s="5" t="str">
        <f>IFERROR(VALUE(HLOOKUP(M$2,'2.源数据-产品分析-全商品'!K$6:K$1000,ROW()-1,0)),"")</f>
        <v/>
      </c>
      <c r="N253" s="5" t="str">
        <f>IFERROR(HLOOKUP(N$2,'2.源数据-产品分析-全商品'!L$6:L$1000,ROW()-1,0),"")</f>
        <v/>
      </c>
      <c r="O253" s="5" t="str">
        <f>IF($O$2='产品报告-整理'!$K$1,IFERROR(INDEX('产品报告-整理'!S:S,MATCH(产品建议!A253,'产品报告-整理'!L:L,0)),""),(IFERROR(VALUE(HLOOKUP(O$2,'2.源数据-产品分析-全商品'!M$6:M$1000,ROW()-1,0)),"")))</f>
        <v/>
      </c>
      <c r="P253" s="5" t="str">
        <f>IF($P$2='产品报告-整理'!$V$1,IFERROR(INDEX('产品报告-整理'!AD:AD,MATCH(产品建议!A253,'产品报告-整理'!W:W,0)),""),(IFERROR(VALUE(HLOOKUP(P$2,'2.源数据-产品分析-全商品'!N$6:N$1000,ROW()-1,0)),"")))</f>
        <v/>
      </c>
      <c r="Q253" s="5" t="str">
        <f>IF($Q$2='产品报告-整理'!$AG$1,IFERROR(INDEX('产品报告-整理'!AO:AO,MATCH(产品建议!A253,'产品报告-整理'!AH:AH,0)),""),(IFERROR(VALUE(HLOOKUP(Q$2,'2.源数据-产品分析-全商品'!O$6:O$1000,ROW()-1,0)),"")))</f>
        <v/>
      </c>
      <c r="R253" s="5" t="str">
        <f>IF($R$2='产品报告-整理'!$AR$1,IFERROR(INDEX('产品报告-整理'!AZ:AZ,MATCH(产品建议!A253,'产品报告-整理'!AS:AS,0)),""),(IFERROR(VALUE(HLOOKUP(R$2,'2.源数据-产品分析-全商品'!P$6:P$1000,ROW()-1,0)),"")))</f>
        <v/>
      </c>
      <c r="S253" s="5" t="str">
        <f>IF($S$2='产品报告-整理'!$BC$1,IFERROR(INDEX('产品报告-整理'!BK:BK,MATCH(产品建议!A253,'产品报告-整理'!BD:BD,0)),""),(IFERROR(VALUE(HLOOKUP(S$2,'2.源数据-产品分析-全商品'!Q$6:Q$1000,ROW()-1,0)),"")))</f>
        <v/>
      </c>
      <c r="T253" s="5" t="str">
        <f>IFERROR(HLOOKUP("产品负责人",'2.源数据-产品分析-全商品'!R$6:R$1000,ROW()-1,0),"")</f>
        <v/>
      </c>
      <c r="U253" s="5" t="str">
        <f>IFERROR(VALUE(HLOOKUP(U$2,'2.源数据-产品分析-全商品'!S$6:S$1000,ROW()-1,0)),"")</f>
        <v/>
      </c>
      <c r="V253" s="5" t="str">
        <f>IFERROR(VALUE(HLOOKUP(V$2,'2.源数据-产品分析-全商品'!T$6:T$1000,ROW()-1,0)),"")</f>
        <v/>
      </c>
      <c r="W253" s="5" t="str">
        <f>IF(OR($A$3=""),"",IF(OR($W$2="优爆品"),(IF(COUNTIF('2-2.源数据-产品分析-优品'!A:A,产品建议!A253)&gt;0,"是","")&amp;IF(COUNTIF('2-3.源数据-产品分析-爆品'!A:A,产品建议!A253)&gt;0,"是","")),IF(OR($W$2="P4P点击量"),((IFERROR(INDEX('产品报告-整理'!D:D,MATCH(产品建议!A253,'产品报告-整理'!A:A,0)),""))),((IF(COUNTIF('2-2.源数据-产品分析-优品'!A:A,产品建议!A253)&gt;0,"是",""))))))</f>
        <v/>
      </c>
      <c r="X253" s="5" t="str">
        <f>IF(OR($A$3=""),"",IF(OR($W$2="优爆品"),((IFERROR(INDEX('产品报告-整理'!D:D,MATCH(产品建议!A253,'产品报告-整理'!A:A,0)),"")&amp;" → "&amp;(IFERROR(TEXT(INDEX('产品报告-整理'!D:D,MATCH(产品建议!A253,'产品报告-整理'!A:A,0))/G253,"0%"),"")))),IF(OR($W$2="P4P点击量"),((IF($W$2="P4P点击量",IFERROR(TEXT(W253/G253,"0%"),"")))),(((IF(COUNTIF('2-3.源数据-产品分析-爆品'!A:A,产品建议!A253)&gt;0,"是","")))))))</f>
        <v/>
      </c>
      <c r="Y253" s="9" t="str">
        <f>IF(AND($Y$2="直通车总消费",'产品报告-整理'!$BN$1="推荐广告"),IFERROR(INDEX('产品报告-整理'!H:H,MATCH(产品建议!A253,'产品报告-整理'!A:A,0)),0)+IFERROR(INDEX('产品报告-整理'!BV:BV,MATCH(产品建议!A253,'产品报告-整理'!BO:BO,0)),0),IFERROR(INDEX('产品报告-整理'!H:H,MATCH(产品建议!A253,'产品报告-整理'!A:A,0)),0))</f>
        <v/>
      </c>
      <c r="Z253" s="9" t="str">
        <f t="shared" si="12"/>
        <v/>
      </c>
      <c r="AA253" s="5" t="str">
        <f t="shared" si="10"/>
        <v/>
      </c>
      <c r="AB253" s="5" t="str">
        <f t="shared" si="11"/>
        <v/>
      </c>
      <c r="AC253" s="9"/>
      <c r="AD253" s="15" t="str">
        <f>IF($AD$1="  ",IFERROR(IF(AND(Y253="未推广",L253&gt;0),"加入P4P推广 ","")&amp;IF(AND(OR(W253="是",X253="是"),Y253=0),"优爆品加推广 ","")&amp;IF(AND(C253="N",L253&gt;0),"增加橱窗绑定 ","")&amp;IF(AND(OR(Z253&gt;$Z$1*4.5,AB253&gt;$AB$1*4.5),Y253&lt;&gt;0,Y253&gt;$AB$1*2,G253&gt;($G$1/$L$1)*1),"放弃P4P推广 ","")&amp;IF(AND(AB253&gt;$AB$1*1.2,AB253&lt;$AB$1*4.5,Y253&gt;0),"优化询盘成本 ","")&amp;IF(AND(Z253&gt;$Z$1*1.2,Z253&lt;$Z$1*4.5,Y253&gt;0),"优化商机成本 ","")&amp;IF(AND(Y253&lt;&gt;0,L253&gt;0,AB253&lt;$AB$1*1.2),"加大询盘获取 ","")&amp;IF(AND(Y253&lt;&gt;0,K253&gt;0,Z253&lt;$Z$1*1.2),"加大商机获取 ","")&amp;IF(AND(L253=0,C253="Y",G253&gt;($G$1/$L$1*1.5)),"解绑橱窗绑定 ",""),"请去左表粘贴源数据"),"")</f>
        <v/>
      </c>
      <c r="AE253" s="9"/>
      <c r="AF253" s="9"/>
      <c r="AG253" s="9"/>
      <c r="AH253" s="9"/>
      <c r="AI253" s="17"/>
      <c r="AJ253" s="17"/>
      <c r="AK253" s="17"/>
    </row>
    <row r="254" spans="1:37">
      <c r="A254" s="5" t="str">
        <f>IFERROR(HLOOKUP(A$2,'2.源数据-产品分析-全商品'!A$6:A$1000,ROW()-1,0),"")</f>
        <v/>
      </c>
      <c r="B254" s="5" t="str">
        <f>IFERROR(HLOOKUP(B$2,'2.源数据-产品分析-全商品'!B$6:B$1000,ROW()-1,0),"")</f>
        <v/>
      </c>
      <c r="C254" s="5" t="str">
        <f>CLEAN(IFERROR(HLOOKUP(C$2,'2.源数据-产品分析-全商品'!C$6:C$1000,ROW()-1,0),""))</f>
        <v/>
      </c>
      <c r="D254" s="5" t="str">
        <f>IFERROR(HLOOKUP(D$2,'2.源数据-产品分析-全商品'!D$6:D$1000,ROW()-1,0),"")</f>
        <v/>
      </c>
      <c r="E254" s="5" t="str">
        <f>IFERROR(HLOOKUP(E$2,'2.源数据-产品分析-全商品'!E$6:E$1000,ROW()-1,0),"")</f>
        <v/>
      </c>
      <c r="F254" s="5" t="str">
        <f>IFERROR(VALUE(HLOOKUP(F$2,'2.源数据-产品分析-全商品'!F$6:F$1000,ROW()-1,0)),"")</f>
        <v/>
      </c>
      <c r="G254" s="5" t="str">
        <f>IFERROR(VALUE(HLOOKUP(G$2,'2.源数据-产品分析-全商品'!G$6:G$1000,ROW()-1,0)),"")</f>
        <v/>
      </c>
      <c r="H254" s="5" t="str">
        <f>IFERROR(HLOOKUP(H$2,'2.源数据-产品分析-全商品'!H$6:H$1000,ROW()-1,0),"")</f>
        <v/>
      </c>
      <c r="I254" s="5" t="str">
        <f>IFERROR(VALUE(HLOOKUP(I$2,'2.源数据-产品分析-全商品'!I$6:I$1000,ROW()-1,0)),"")</f>
        <v/>
      </c>
      <c r="J254" s="60" t="str">
        <f>IFERROR(IF($J$2="","",INDEX('产品报告-整理'!G:G,MATCH(产品建议!A254,'产品报告-整理'!A:A,0))),"")</f>
        <v/>
      </c>
      <c r="K254" s="5" t="str">
        <f>IFERROR(IF($K$2="","",VALUE(INDEX('产品报告-整理'!E:E,MATCH(产品建议!A254,'产品报告-整理'!A:A,0)))),0)</f>
        <v/>
      </c>
      <c r="L254" s="5" t="str">
        <f>IFERROR(VALUE(HLOOKUP(L$2,'2.源数据-产品分析-全商品'!J$6:J$1000,ROW()-1,0)),"")</f>
        <v/>
      </c>
      <c r="M254" s="5" t="str">
        <f>IFERROR(VALUE(HLOOKUP(M$2,'2.源数据-产品分析-全商品'!K$6:K$1000,ROW()-1,0)),"")</f>
        <v/>
      </c>
      <c r="N254" s="5" t="str">
        <f>IFERROR(HLOOKUP(N$2,'2.源数据-产品分析-全商品'!L$6:L$1000,ROW()-1,0),"")</f>
        <v/>
      </c>
      <c r="O254" s="5" t="str">
        <f>IF($O$2='产品报告-整理'!$K$1,IFERROR(INDEX('产品报告-整理'!S:S,MATCH(产品建议!A254,'产品报告-整理'!L:L,0)),""),(IFERROR(VALUE(HLOOKUP(O$2,'2.源数据-产品分析-全商品'!M$6:M$1000,ROW()-1,0)),"")))</f>
        <v/>
      </c>
      <c r="P254" s="5" t="str">
        <f>IF($P$2='产品报告-整理'!$V$1,IFERROR(INDEX('产品报告-整理'!AD:AD,MATCH(产品建议!A254,'产品报告-整理'!W:W,0)),""),(IFERROR(VALUE(HLOOKUP(P$2,'2.源数据-产品分析-全商品'!N$6:N$1000,ROW()-1,0)),"")))</f>
        <v/>
      </c>
      <c r="Q254" s="5" t="str">
        <f>IF($Q$2='产品报告-整理'!$AG$1,IFERROR(INDEX('产品报告-整理'!AO:AO,MATCH(产品建议!A254,'产品报告-整理'!AH:AH,0)),""),(IFERROR(VALUE(HLOOKUP(Q$2,'2.源数据-产品分析-全商品'!O$6:O$1000,ROW()-1,0)),"")))</f>
        <v/>
      </c>
      <c r="R254" s="5" t="str">
        <f>IF($R$2='产品报告-整理'!$AR$1,IFERROR(INDEX('产品报告-整理'!AZ:AZ,MATCH(产品建议!A254,'产品报告-整理'!AS:AS,0)),""),(IFERROR(VALUE(HLOOKUP(R$2,'2.源数据-产品分析-全商品'!P$6:P$1000,ROW()-1,0)),"")))</f>
        <v/>
      </c>
      <c r="S254" s="5" t="str">
        <f>IF($S$2='产品报告-整理'!$BC$1,IFERROR(INDEX('产品报告-整理'!BK:BK,MATCH(产品建议!A254,'产品报告-整理'!BD:BD,0)),""),(IFERROR(VALUE(HLOOKUP(S$2,'2.源数据-产品分析-全商品'!Q$6:Q$1000,ROW()-1,0)),"")))</f>
        <v/>
      </c>
      <c r="T254" s="5" t="str">
        <f>IFERROR(HLOOKUP("产品负责人",'2.源数据-产品分析-全商品'!R$6:R$1000,ROW()-1,0),"")</f>
        <v/>
      </c>
      <c r="U254" s="5" t="str">
        <f>IFERROR(VALUE(HLOOKUP(U$2,'2.源数据-产品分析-全商品'!S$6:S$1000,ROW()-1,0)),"")</f>
        <v/>
      </c>
      <c r="V254" s="5" t="str">
        <f>IFERROR(VALUE(HLOOKUP(V$2,'2.源数据-产品分析-全商品'!T$6:T$1000,ROW()-1,0)),"")</f>
        <v/>
      </c>
      <c r="W254" s="5" t="str">
        <f>IF(OR($A$3=""),"",IF(OR($W$2="优爆品"),(IF(COUNTIF('2-2.源数据-产品分析-优品'!A:A,产品建议!A254)&gt;0,"是","")&amp;IF(COUNTIF('2-3.源数据-产品分析-爆品'!A:A,产品建议!A254)&gt;0,"是","")),IF(OR($W$2="P4P点击量"),((IFERROR(INDEX('产品报告-整理'!D:D,MATCH(产品建议!A254,'产品报告-整理'!A:A,0)),""))),((IF(COUNTIF('2-2.源数据-产品分析-优品'!A:A,产品建议!A254)&gt;0,"是",""))))))</f>
        <v/>
      </c>
      <c r="X254" s="5" t="str">
        <f>IF(OR($A$3=""),"",IF(OR($W$2="优爆品"),((IFERROR(INDEX('产品报告-整理'!D:D,MATCH(产品建议!A254,'产品报告-整理'!A:A,0)),"")&amp;" → "&amp;(IFERROR(TEXT(INDEX('产品报告-整理'!D:D,MATCH(产品建议!A254,'产品报告-整理'!A:A,0))/G254,"0%"),"")))),IF(OR($W$2="P4P点击量"),((IF($W$2="P4P点击量",IFERROR(TEXT(W254/G254,"0%"),"")))),(((IF(COUNTIF('2-3.源数据-产品分析-爆品'!A:A,产品建议!A254)&gt;0,"是","")))))))</f>
        <v/>
      </c>
      <c r="Y254" s="9" t="str">
        <f>IF(AND($Y$2="直通车总消费",'产品报告-整理'!$BN$1="推荐广告"),IFERROR(INDEX('产品报告-整理'!H:H,MATCH(产品建议!A254,'产品报告-整理'!A:A,0)),0)+IFERROR(INDEX('产品报告-整理'!BV:BV,MATCH(产品建议!A254,'产品报告-整理'!BO:BO,0)),0),IFERROR(INDEX('产品报告-整理'!H:H,MATCH(产品建议!A254,'产品报告-整理'!A:A,0)),0))</f>
        <v/>
      </c>
      <c r="Z254" s="9" t="str">
        <f t="shared" si="12"/>
        <v/>
      </c>
      <c r="AA254" s="5" t="str">
        <f t="shared" si="10"/>
        <v/>
      </c>
      <c r="AB254" s="5" t="str">
        <f t="shared" si="11"/>
        <v/>
      </c>
      <c r="AC254" s="9"/>
      <c r="AD254" s="15" t="str">
        <f>IF($AD$1="  ",IFERROR(IF(AND(Y254="未推广",L254&gt;0),"加入P4P推广 ","")&amp;IF(AND(OR(W254="是",X254="是"),Y254=0),"优爆品加推广 ","")&amp;IF(AND(C254="N",L254&gt;0),"增加橱窗绑定 ","")&amp;IF(AND(OR(Z254&gt;$Z$1*4.5,AB254&gt;$AB$1*4.5),Y254&lt;&gt;0,Y254&gt;$AB$1*2,G254&gt;($G$1/$L$1)*1),"放弃P4P推广 ","")&amp;IF(AND(AB254&gt;$AB$1*1.2,AB254&lt;$AB$1*4.5,Y254&gt;0),"优化询盘成本 ","")&amp;IF(AND(Z254&gt;$Z$1*1.2,Z254&lt;$Z$1*4.5,Y254&gt;0),"优化商机成本 ","")&amp;IF(AND(Y254&lt;&gt;0,L254&gt;0,AB254&lt;$AB$1*1.2),"加大询盘获取 ","")&amp;IF(AND(Y254&lt;&gt;0,K254&gt;0,Z254&lt;$Z$1*1.2),"加大商机获取 ","")&amp;IF(AND(L254=0,C254="Y",G254&gt;($G$1/$L$1*1.5)),"解绑橱窗绑定 ",""),"请去左表粘贴源数据"),"")</f>
        <v/>
      </c>
      <c r="AE254" s="9"/>
      <c r="AF254" s="9"/>
      <c r="AG254" s="9"/>
      <c r="AH254" s="9"/>
      <c r="AI254" s="17"/>
      <c r="AJ254" s="17"/>
      <c r="AK254" s="17"/>
    </row>
    <row r="255" spans="1:37">
      <c r="A255" s="5" t="str">
        <f>IFERROR(HLOOKUP(A$2,'2.源数据-产品分析-全商品'!A$6:A$1000,ROW()-1,0),"")</f>
        <v/>
      </c>
      <c r="B255" s="5" t="str">
        <f>IFERROR(HLOOKUP(B$2,'2.源数据-产品分析-全商品'!B$6:B$1000,ROW()-1,0),"")</f>
        <v/>
      </c>
      <c r="C255" s="5" t="str">
        <f>CLEAN(IFERROR(HLOOKUP(C$2,'2.源数据-产品分析-全商品'!C$6:C$1000,ROW()-1,0),""))</f>
        <v/>
      </c>
      <c r="D255" s="5" t="str">
        <f>IFERROR(HLOOKUP(D$2,'2.源数据-产品分析-全商品'!D$6:D$1000,ROW()-1,0),"")</f>
        <v/>
      </c>
      <c r="E255" s="5" t="str">
        <f>IFERROR(HLOOKUP(E$2,'2.源数据-产品分析-全商品'!E$6:E$1000,ROW()-1,0),"")</f>
        <v/>
      </c>
      <c r="F255" s="5" t="str">
        <f>IFERROR(VALUE(HLOOKUP(F$2,'2.源数据-产品分析-全商品'!F$6:F$1000,ROW()-1,0)),"")</f>
        <v/>
      </c>
      <c r="G255" s="5" t="str">
        <f>IFERROR(VALUE(HLOOKUP(G$2,'2.源数据-产品分析-全商品'!G$6:G$1000,ROW()-1,0)),"")</f>
        <v/>
      </c>
      <c r="H255" s="5" t="str">
        <f>IFERROR(HLOOKUP(H$2,'2.源数据-产品分析-全商品'!H$6:H$1000,ROW()-1,0),"")</f>
        <v/>
      </c>
      <c r="I255" s="5" t="str">
        <f>IFERROR(VALUE(HLOOKUP(I$2,'2.源数据-产品分析-全商品'!I$6:I$1000,ROW()-1,0)),"")</f>
        <v/>
      </c>
      <c r="J255" s="60" t="str">
        <f>IFERROR(IF($J$2="","",INDEX('产品报告-整理'!G:G,MATCH(产品建议!A255,'产品报告-整理'!A:A,0))),"")</f>
        <v/>
      </c>
      <c r="K255" s="5" t="str">
        <f>IFERROR(IF($K$2="","",VALUE(INDEX('产品报告-整理'!E:E,MATCH(产品建议!A255,'产品报告-整理'!A:A,0)))),0)</f>
        <v/>
      </c>
      <c r="L255" s="5" t="str">
        <f>IFERROR(VALUE(HLOOKUP(L$2,'2.源数据-产品分析-全商品'!J$6:J$1000,ROW()-1,0)),"")</f>
        <v/>
      </c>
      <c r="M255" s="5" t="str">
        <f>IFERROR(VALUE(HLOOKUP(M$2,'2.源数据-产品分析-全商品'!K$6:K$1000,ROW()-1,0)),"")</f>
        <v/>
      </c>
      <c r="N255" s="5" t="str">
        <f>IFERROR(HLOOKUP(N$2,'2.源数据-产品分析-全商品'!L$6:L$1000,ROW()-1,0),"")</f>
        <v/>
      </c>
      <c r="O255" s="5" t="str">
        <f>IF($O$2='产品报告-整理'!$K$1,IFERROR(INDEX('产品报告-整理'!S:S,MATCH(产品建议!A255,'产品报告-整理'!L:L,0)),""),(IFERROR(VALUE(HLOOKUP(O$2,'2.源数据-产品分析-全商品'!M$6:M$1000,ROW()-1,0)),"")))</f>
        <v/>
      </c>
      <c r="P255" s="5" t="str">
        <f>IF($P$2='产品报告-整理'!$V$1,IFERROR(INDEX('产品报告-整理'!AD:AD,MATCH(产品建议!A255,'产品报告-整理'!W:W,0)),""),(IFERROR(VALUE(HLOOKUP(P$2,'2.源数据-产品分析-全商品'!N$6:N$1000,ROW()-1,0)),"")))</f>
        <v/>
      </c>
      <c r="Q255" s="5" t="str">
        <f>IF($Q$2='产品报告-整理'!$AG$1,IFERROR(INDEX('产品报告-整理'!AO:AO,MATCH(产品建议!A255,'产品报告-整理'!AH:AH,0)),""),(IFERROR(VALUE(HLOOKUP(Q$2,'2.源数据-产品分析-全商品'!O$6:O$1000,ROW()-1,0)),"")))</f>
        <v/>
      </c>
      <c r="R255" s="5" t="str">
        <f>IF($R$2='产品报告-整理'!$AR$1,IFERROR(INDEX('产品报告-整理'!AZ:AZ,MATCH(产品建议!A255,'产品报告-整理'!AS:AS,0)),""),(IFERROR(VALUE(HLOOKUP(R$2,'2.源数据-产品分析-全商品'!P$6:P$1000,ROW()-1,0)),"")))</f>
        <v/>
      </c>
      <c r="S255" s="5" t="str">
        <f>IF($S$2='产品报告-整理'!$BC$1,IFERROR(INDEX('产品报告-整理'!BK:BK,MATCH(产品建议!A255,'产品报告-整理'!BD:BD,0)),""),(IFERROR(VALUE(HLOOKUP(S$2,'2.源数据-产品分析-全商品'!Q$6:Q$1000,ROW()-1,0)),"")))</f>
        <v/>
      </c>
      <c r="T255" s="5" t="str">
        <f>IFERROR(HLOOKUP("产品负责人",'2.源数据-产品分析-全商品'!R$6:R$1000,ROW()-1,0),"")</f>
        <v/>
      </c>
      <c r="U255" s="5" t="str">
        <f>IFERROR(VALUE(HLOOKUP(U$2,'2.源数据-产品分析-全商品'!S$6:S$1000,ROW()-1,0)),"")</f>
        <v/>
      </c>
      <c r="V255" s="5" t="str">
        <f>IFERROR(VALUE(HLOOKUP(V$2,'2.源数据-产品分析-全商品'!T$6:T$1000,ROW()-1,0)),"")</f>
        <v/>
      </c>
      <c r="W255" s="5" t="str">
        <f>IF(OR($A$3=""),"",IF(OR($W$2="优爆品"),(IF(COUNTIF('2-2.源数据-产品分析-优品'!A:A,产品建议!A255)&gt;0,"是","")&amp;IF(COUNTIF('2-3.源数据-产品分析-爆品'!A:A,产品建议!A255)&gt;0,"是","")),IF(OR($W$2="P4P点击量"),((IFERROR(INDEX('产品报告-整理'!D:D,MATCH(产品建议!A255,'产品报告-整理'!A:A,0)),""))),((IF(COUNTIF('2-2.源数据-产品分析-优品'!A:A,产品建议!A255)&gt;0,"是",""))))))</f>
        <v/>
      </c>
      <c r="X255" s="5" t="str">
        <f>IF(OR($A$3=""),"",IF(OR($W$2="优爆品"),((IFERROR(INDEX('产品报告-整理'!D:D,MATCH(产品建议!A255,'产品报告-整理'!A:A,0)),"")&amp;" → "&amp;(IFERROR(TEXT(INDEX('产品报告-整理'!D:D,MATCH(产品建议!A255,'产品报告-整理'!A:A,0))/G255,"0%"),"")))),IF(OR($W$2="P4P点击量"),((IF($W$2="P4P点击量",IFERROR(TEXT(W255/G255,"0%"),"")))),(((IF(COUNTIF('2-3.源数据-产品分析-爆品'!A:A,产品建议!A255)&gt;0,"是","")))))))</f>
        <v/>
      </c>
      <c r="Y255" s="9" t="str">
        <f>IF(AND($Y$2="直通车总消费",'产品报告-整理'!$BN$1="推荐广告"),IFERROR(INDEX('产品报告-整理'!H:H,MATCH(产品建议!A255,'产品报告-整理'!A:A,0)),0)+IFERROR(INDEX('产品报告-整理'!BV:BV,MATCH(产品建议!A255,'产品报告-整理'!BO:BO,0)),0),IFERROR(INDEX('产品报告-整理'!H:H,MATCH(产品建议!A255,'产品报告-整理'!A:A,0)),0))</f>
        <v/>
      </c>
      <c r="Z255" s="9" t="str">
        <f t="shared" si="12"/>
        <v/>
      </c>
      <c r="AA255" s="5" t="str">
        <f t="shared" si="10"/>
        <v/>
      </c>
      <c r="AB255" s="5" t="str">
        <f t="shared" si="11"/>
        <v/>
      </c>
      <c r="AC255" s="9"/>
      <c r="AD255" s="15" t="str">
        <f>IF($AD$1="  ",IFERROR(IF(AND(Y255="未推广",L255&gt;0),"加入P4P推广 ","")&amp;IF(AND(OR(W255="是",X255="是"),Y255=0),"优爆品加推广 ","")&amp;IF(AND(C255="N",L255&gt;0),"增加橱窗绑定 ","")&amp;IF(AND(OR(Z255&gt;$Z$1*4.5,AB255&gt;$AB$1*4.5),Y255&lt;&gt;0,Y255&gt;$AB$1*2,G255&gt;($G$1/$L$1)*1),"放弃P4P推广 ","")&amp;IF(AND(AB255&gt;$AB$1*1.2,AB255&lt;$AB$1*4.5,Y255&gt;0),"优化询盘成本 ","")&amp;IF(AND(Z255&gt;$Z$1*1.2,Z255&lt;$Z$1*4.5,Y255&gt;0),"优化商机成本 ","")&amp;IF(AND(Y255&lt;&gt;0,L255&gt;0,AB255&lt;$AB$1*1.2),"加大询盘获取 ","")&amp;IF(AND(Y255&lt;&gt;0,K255&gt;0,Z255&lt;$Z$1*1.2),"加大商机获取 ","")&amp;IF(AND(L255=0,C255="Y",G255&gt;($G$1/$L$1*1.5)),"解绑橱窗绑定 ",""),"请去左表粘贴源数据"),"")</f>
        <v/>
      </c>
      <c r="AE255" s="9"/>
      <c r="AF255" s="9"/>
      <c r="AG255" s="9"/>
      <c r="AH255" s="9"/>
      <c r="AI255" s="17"/>
      <c r="AJ255" s="17"/>
      <c r="AK255" s="17"/>
    </row>
    <row r="256" spans="1:37">
      <c r="A256" s="5" t="str">
        <f>IFERROR(HLOOKUP(A$2,'2.源数据-产品分析-全商品'!A$6:A$1000,ROW()-1,0),"")</f>
        <v/>
      </c>
      <c r="B256" s="5" t="str">
        <f>IFERROR(HLOOKUP(B$2,'2.源数据-产品分析-全商品'!B$6:B$1000,ROW()-1,0),"")</f>
        <v/>
      </c>
      <c r="C256" s="5" t="str">
        <f>CLEAN(IFERROR(HLOOKUP(C$2,'2.源数据-产品分析-全商品'!C$6:C$1000,ROW()-1,0),""))</f>
        <v/>
      </c>
      <c r="D256" s="5" t="str">
        <f>IFERROR(HLOOKUP(D$2,'2.源数据-产品分析-全商品'!D$6:D$1000,ROW()-1,0),"")</f>
        <v/>
      </c>
      <c r="E256" s="5" t="str">
        <f>IFERROR(HLOOKUP(E$2,'2.源数据-产品分析-全商品'!E$6:E$1000,ROW()-1,0),"")</f>
        <v/>
      </c>
      <c r="F256" s="5" t="str">
        <f>IFERROR(VALUE(HLOOKUP(F$2,'2.源数据-产品分析-全商品'!F$6:F$1000,ROW()-1,0)),"")</f>
        <v/>
      </c>
      <c r="G256" s="5" t="str">
        <f>IFERROR(VALUE(HLOOKUP(G$2,'2.源数据-产品分析-全商品'!G$6:G$1000,ROW()-1,0)),"")</f>
        <v/>
      </c>
      <c r="H256" s="5" t="str">
        <f>IFERROR(HLOOKUP(H$2,'2.源数据-产品分析-全商品'!H$6:H$1000,ROW()-1,0),"")</f>
        <v/>
      </c>
      <c r="I256" s="5" t="str">
        <f>IFERROR(VALUE(HLOOKUP(I$2,'2.源数据-产品分析-全商品'!I$6:I$1000,ROW()-1,0)),"")</f>
        <v/>
      </c>
      <c r="J256" s="60" t="str">
        <f>IFERROR(IF($J$2="","",INDEX('产品报告-整理'!G:G,MATCH(产品建议!A256,'产品报告-整理'!A:A,0))),"")</f>
        <v/>
      </c>
      <c r="K256" s="5" t="str">
        <f>IFERROR(IF($K$2="","",VALUE(INDEX('产品报告-整理'!E:E,MATCH(产品建议!A256,'产品报告-整理'!A:A,0)))),0)</f>
        <v/>
      </c>
      <c r="L256" s="5" t="str">
        <f>IFERROR(VALUE(HLOOKUP(L$2,'2.源数据-产品分析-全商品'!J$6:J$1000,ROW()-1,0)),"")</f>
        <v/>
      </c>
      <c r="M256" s="5" t="str">
        <f>IFERROR(VALUE(HLOOKUP(M$2,'2.源数据-产品分析-全商品'!K$6:K$1000,ROW()-1,0)),"")</f>
        <v/>
      </c>
      <c r="N256" s="5" t="str">
        <f>IFERROR(HLOOKUP(N$2,'2.源数据-产品分析-全商品'!L$6:L$1000,ROW()-1,0),"")</f>
        <v/>
      </c>
      <c r="O256" s="5" t="str">
        <f>IF($O$2='产品报告-整理'!$K$1,IFERROR(INDEX('产品报告-整理'!S:S,MATCH(产品建议!A256,'产品报告-整理'!L:L,0)),""),(IFERROR(VALUE(HLOOKUP(O$2,'2.源数据-产品分析-全商品'!M$6:M$1000,ROW()-1,0)),"")))</f>
        <v/>
      </c>
      <c r="P256" s="5" t="str">
        <f>IF($P$2='产品报告-整理'!$V$1,IFERROR(INDEX('产品报告-整理'!AD:AD,MATCH(产品建议!A256,'产品报告-整理'!W:W,0)),""),(IFERROR(VALUE(HLOOKUP(P$2,'2.源数据-产品分析-全商品'!N$6:N$1000,ROW()-1,0)),"")))</f>
        <v/>
      </c>
      <c r="Q256" s="5" t="str">
        <f>IF($Q$2='产品报告-整理'!$AG$1,IFERROR(INDEX('产品报告-整理'!AO:AO,MATCH(产品建议!A256,'产品报告-整理'!AH:AH,0)),""),(IFERROR(VALUE(HLOOKUP(Q$2,'2.源数据-产品分析-全商品'!O$6:O$1000,ROW()-1,0)),"")))</f>
        <v/>
      </c>
      <c r="R256" s="5" t="str">
        <f>IF($R$2='产品报告-整理'!$AR$1,IFERROR(INDEX('产品报告-整理'!AZ:AZ,MATCH(产品建议!A256,'产品报告-整理'!AS:AS,0)),""),(IFERROR(VALUE(HLOOKUP(R$2,'2.源数据-产品分析-全商品'!P$6:P$1000,ROW()-1,0)),"")))</f>
        <v/>
      </c>
      <c r="S256" s="5" t="str">
        <f>IF($S$2='产品报告-整理'!$BC$1,IFERROR(INDEX('产品报告-整理'!BK:BK,MATCH(产品建议!A256,'产品报告-整理'!BD:BD,0)),""),(IFERROR(VALUE(HLOOKUP(S$2,'2.源数据-产品分析-全商品'!Q$6:Q$1000,ROW()-1,0)),"")))</f>
        <v/>
      </c>
      <c r="T256" s="5" t="str">
        <f>IFERROR(HLOOKUP("产品负责人",'2.源数据-产品分析-全商品'!R$6:R$1000,ROW()-1,0),"")</f>
        <v/>
      </c>
      <c r="U256" s="5" t="str">
        <f>IFERROR(VALUE(HLOOKUP(U$2,'2.源数据-产品分析-全商品'!S$6:S$1000,ROW()-1,0)),"")</f>
        <v/>
      </c>
      <c r="V256" s="5" t="str">
        <f>IFERROR(VALUE(HLOOKUP(V$2,'2.源数据-产品分析-全商品'!T$6:T$1000,ROW()-1,0)),"")</f>
        <v/>
      </c>
      <c r="W256" s="5" t="str">
        <f>IF(OR($A$3=""),"",IF(OR($W$2="优爆品"),(IF(COUNTIF('2-2.源数据-产品分析-优品'!A:A,产品建议!A256)&gt;0,"是","")&amp;IF(COUNTIF('2-3.源数据-产品分析-爆品'!A:A,产品建议!A256)&gt;0,"是","")),IF(OR($W$2="P4P点击量"),((IFERROR(INDEX('产品报告-整理'!D:D,MATCH(产品建议!A256,'产品报告-整理'!A:A,0)),""))),((IF(COUNTIF('2-2.源数据-产品分析-优品'!A:A,产品建议!A256)&gt;0,"是",""))))))</f>
        <v/>
      </c>
      <c r="X256" s="5" t="str">
        <f>IF(OR($A$3=""),"",IF(OR($W$2="优爆品"),((IFERROR(INDEX('产品报告-整理'!D:D,MATCH(产品建议!A256,'产品报告-整理'!A:A,0)),"")&amp;" → "&amp;(IFERROR(TEXT(INDEX('产品报告-整理'!D:D,MATCH(产品建议!A256,'产品报告-整理'!A:A,0))/G256,"0%"),"")))),IF(OR($W$2="P4P点击量"),((IF($W$2="P4P点击量",IFERROR(TEXT(W256/G256,"0%"),"")))),(((IF(COUNTIF('2-3.源数据-产品分析-爆品'!A:A,产品建议!A256)&gt;0,"是","")))))))</f>
        <v/>
      </c>
      <c r="Y256" s="9" t="str">
        <f>IF(AND($Y$2="直通车总消费",'产品报告-整理'!$BN$1="推荐广告"),IFERROR(INDEX('产品报告-整理'!H:H,MATCH(产品建议!A256,'产品报告-整理'!A:A,0)),0)+IFERROR(INDEX('产品报告-整理'!BV:BV,MATCH(产品建议!A256,'产品报告-整理'!BO:BO,0)),0),IFERROR(INDEX('产品报告-整理'!H:H,MATCH(产品建议!A256,'产品报告-整理'!A:A,0)),0))</f>
        <v/>
      </c>
      <c r="Z256" s="9" t="str">
        <f t="shared" si="12"/>
        <v/>
      </c>
      <c r="AA256" s="5" t="str">
        <f t="shared" si="10"/>
        <v/>
      </c>
      <c r="AB256" s="5" t="str">
        <f t="shared" si="11"/>
        <v/>
      </c>
      <c r="AC256" s="9"/>
      <c r="AD256" s="15" t="str">
        <f>IF($AD$1="  ",IFERROR(IF(AND(Y256="未推广",L256&gt;0),"加入P4P推广 ","")&amp;IF(AND(OR(W256="是",X256="是"),Y256=0),"优爆品加推广 ","")&amp;IF(AND(C256="N",L256&gt;0),"增加橱窗绑定 ","")&amp;IF(AND(OR(Z256&gt;$Z$1*4.5,AB256&gt;$AB$1*4.5),Y256&lt;&gt;0,Y256&gt;$AB$1*2,G256&gt;($G$1/$L$1)*1),"放弃P4P推广 ","")&amp;IF(AND(AB256&gt;$AB$1*1.2,AB256&lt;$AB$1*4.5,Y256&gt;0),"优化询盘成本 ","")&amp;IF(AND(Z256&gt;$Z$1*1.2,Z256&lt;$Z$1*4.5,Y256&gt;0),"优化商机成本 ","")&amp;IF(AND(Y256&lt;&gt;0,L256&gt;0,AB256&lt;$AB$1*1.2),"加大询盘获取 ","")&amp;IF(AND(Y256&lt;&gt;0,K256&gt;0,Z256&lt;$Z$1*1.2),"加大商机获取 ","")&amp;IF(AND(L256=0,C256="Y",G256&gt;($G$1/$L$1*1.5)),"解绑橱窗绑定 ",""),"请去左表粘贴源数据"),"")</f>
        <v/>
      </c>
      <c r="AE256" s="9"/>
      <c r="AF256" s="9"/>
      <c r="AG256" s="9"/>
      <c r="AH256" s="9"/>
      <c r="AI256" s="17"/>
      <c r="AJ256" s="17"/>
      <c r="AK256" s="17"/>
    </row>
    <row r="257" spans="1:37">
      <c r="A257" s="5" t="str">
        <f>IFERROR(HLOOKUP(A$2,'2.源数据-产品分析-全商品'!A$6:A$1000,ROW()-1,0),"")</f>
        <v/>
      </c>
      <c r="B257" s="5" t="str">
        <f>IFERROR(HLOOKUP(B$2,'2.源数据-产品分析-全商品'!B$6:B$1000,ROW()-1,0),"")</f>
        <v/>
      </c>
      <c r="C257" s="5" t="str">
        <f>CLEAN(IFERROR(HLOOKUP(C$2,'2.源数据-产品分析-全商品'!C$6:C$1000,ROW()-1,0),""))</f>
        <v/>
      </c>
      <c r="D257" s="5" t="str">
        <f>IFERROR(HLOOKUP(D$2,'2.源数据-产品分析-全商品'!D$6:D$1000,ROW()-1,0),"")</f>
        <v/>
      </c>
      <c r="E257" s="5" t="str">
        <f>IFERROR(HLOOKUP(E$2,'2.源数据-产品分析-全商品'!E$6:E$1000,ROW()-1,0),"")</f>
        <v/>
      </c>
      <c r="F257" s="5" t="str">
        <f>IFERROR(VALUE(HLOOKUP(F$2,'2.源数据-产品分析-全商品'!F$6:F$1000,ROW()-1,0)),"")</f>
        <v/>
      </c>
      <c r="G257" s="5" t="str">
        <f>IFERROR(VALUE(HLOOKUP(G$2,'2.源数据-产品分析-全商品'!G$6:G$1000,ROW()-1,0)),"")</f>
        <v/>
      </c>
      <c r="H257" s="5" t="str">
        <f>IFERROR(HLOOKUP(H$2,'2.源数据-产品分析-全商品'!H$6:H$1000,ROW()-1,0),"")</f>
        <v/>
      </c>
      <c r="I257" s="5" t="str">
        <f>IFERROR(VALUE(HLOOKUP(I$2,'2.源数据-产品分析-全商品'!I$6:I$1000,ROW()-1,0)),"")</f>
        <v/>
      </c>
      <c r="J257" s="60" t="str">
        <f>IFERROR(IF($J$2="","",INDEX('产品报告-整理'!G:G,MATCH(产品建议!A257,'产品报告-整理'!A:A,0))),"")</f>
        <v/>
      </c>
      <c r="K257" s="5" t="str">
        <f>IFERROR(IF($K$2="","",VALUE(INDEX('产品报告-整理'!E:E,MATCH(产品建议!A257,'产品报告-整理'!A:A,0)))),0)</f>
        <v/>
      </c>
      <c r="L257" s="5" t="str">
        <f>IFERROR(VALUE(HLOOKUP(L$2,'2.源数据-产品分析-全商品'!J$6:J$1000,ROW()-1,0)),"")</f>
        <v/>
      </c>
      <c r="M257" s="5" t="str">
        <f>IFERROR(VALUE(HLOOKUP(M$2,'2.源数据-产品分析-全商品'!K$6:K$1000,ROW()-1,0)),"")</f>
        <v/>
      </c>
      <c r="N257" s="5" t="str">
        <f>IFERROR(HLOOKUP(N$2,'2.源数据-产品分析-全商品'!L$6:L$1000,ROW()-1,0),"")</f>
        <v/>
      </c>
      <c r="O257" s="5" t="str">
        <f>IF($O$2='产品报告-整理'!$K$1,IFERROR(INDEX('产品报告-整理'!S:S,MATCH(产品建议!A257,'产品报告-整理'!L:L,0)),""),(IFERROR(VALUE(HLOOKUP(O$2,'2.源数据-产品分析-全商品'!M$6:M$1000,ROW()-1,0)),"")))</f>
        <v/>
      </c>
      <c r="P257" s="5" t="str">
        <f>IF($P$2='产品报告-整理'!$V$1,IFERROR(INDEX('产品报告-整理'!AD:AD,MATCH(产品建议!A257,'产品报告-整理'!W:W,0)),""),(IFERROR(VALUE(HLOOKUP(P$2,'2.源数据-产品分析-全商品'!N$6:N$1000,ROW()-1,0)),"")))</f>
        <v/>
      </c>
      <c r="Q257" s="5" t="str">
        <f>IF($Q$2='产品报告-整理'!$AG$1,IFERROR(INDEX('产品报告-整理'!AO:AO,MATCH(产品建议!A257,'产品报告-整理'!AH:AH,0)),""),(IFERROR(VALUE(HLOOKUP(Q$2,'2.源数据-产品分析-全商品'!O$6:O$1000,ROW()-1,0)),"")))</f>
        <v/>
      </c>
      <c r="R257" s="5" t="str">
        <f>IF($R$2='产品报告-整理'!$AR$1,IFERROR(INDEX('产品报告-整理'!AZ:AZ,MATCH(产品建议!A257,'产品报告-整理'!AS:AS,0)),""),(IFERROR(VALUE(HLOOKUP(R$2,'2.源数据-产品分析-全商品'!P$6:P$1000,ROW()-1,0)),"")))</f>
        <v/>
      </c>
      <c r="S257" s="5" t="str">
        <f>IF($S$2='产品报告-整理'!$BC$1,IFERROR(INDEX('产品报告-整理'!BK:BK,MATCH(产品建议!A257,'产品报告-整理'!BD:BD,0)),""),(IFERROR(VALUE(HLOOKUP(S$2,'2.源数据-产品分析-全商品'!Q$6:Q$1000,ROW()-1,0)),"")))</f>
        <v/>
      </c>
      <c r="T257" s="5" t="str">
        <f>IFERROR(HLOOKUP("产品负责人",'2.源数据-产品分析-全商品'!R$6:R$1000,ROW()-1,0),"")</f>
        <v/>
      </c>
      <c r="U257" s="5" t="str">
        <f>IFERROR(VALUE(HLOOKUP(U$2,'2.源数据-产品分析-全商品'!S$6:S$1000,ROW()-1,0)),"")</f>
        <v/>
      </c>
      <c r="V257" s="5" t="str">
        <f>IFERROR(VALUE(HLOOKUP(V$2,'2.源数据-产品分析-全商品'!T$6:T$1000,ROW()-1,0)),"")</f>
        <v/>
      </c>
      <c r="W257" s="5" t="str">
        <f>IF(OR($A$3=""),"",IF(OR($W$2="优爆品"),(IF(COUNTIF('2-2.源数据-产品分析-优品'!A:A,产品建议!A257)&gt;0,"是","")&amp;IF(COUNTIF('2-3.源数据-产品分析-爆品'!A:A,产品建议!A257)&gt;0,"是","")),IF(OR($W$2="P4P点击量"),((IFERROR(INDEX('产品报告-整理'!D:D,MATCH(产品建议!A257,'产品报告-整理'!A:A,0)),""))),((IF(COUNTIF('2-2.源数据-产品分析-优品'!A:A,产品建议!A257)&gt;0,"是",""))))))</f>
        <v/>
      </c>
      <c r="X257" s="5" t="str">
        <f>IF(OR($A$3=""),"",IF(OR($W$2="优爆品"),((IFERROR(INDEX('产品报告-整理'!D:D,MATCH(产品建议!A257,'产品报告-整理'!A:A,0)),"")&amp;" → "&amp;(IFERROR(TEXT(INDEX('产品报告-整理'!D:D,MATCH(产品建议!A257,'产品报告-整理'!A:A,0))/G257,"0%"),"")))),IF(OR($W$2="P4P点击量"),((IF($W$2="P4P点击量",IFERROR(TEXT(W257/G257,"0%"),"")))),(((IF(COUNTIF('2-3.源数据-产品分析-爆品'!A:A,产品建议!A257)&gt;0,"是","")))))))</f>
        <v/>
      </c>
      <c r="Y257" s="9" t="str">
        <f>IF(AND($Y$2="直通车总消费",'产品报告-整理'!$BN$1="推荐广告"),IFERROR(INDEX('产品报告-整理'!H:H,MATCH(产品建议!A257,'产品报告-整理'!A:A,0)),0)+IFERROR(INDEX('产品报告-整理'!BV:BV,MATCH(产品建议!A257,'产品报告-整理'!BO:BO,0)),0),IFERROR(INDEX('产品报告-整理'!H:H,MATCH(产品建议!A257,'产品报告-整理'!A:A,0)),0))</f>
        <v/>
      </c>
      <c r="Z257" s="9" t="str">
        <f t="shared" si="12"/>
        <v/>
      </c>
      <c r="AA257" s="5" t="str">
        <f t="shared" si="10"/>
        <v/>
      </c>
      <c r="AB257" s="5" t="str">
        <f t="shared" si="11"/>
        <v/>
      </c>
      <c r="AC257" s="9"/>
      <c r="AD257" s="15" t="str">
        <f>IF($AD$1="  ",IFERROR(IF(AND(Y257="未推广",L257&gt;0),"加入P4P推广 ","")&amp;IF(AND(OR(W257="是",X257="是"),Y257=0),"优爆品加推广 ","")&amp;IF(AND(C257="N",L257&gt;0),"增加橱窗绑定 ","")&amp;IF(AND(OR(Z257&gt;$Z$1*4.5,AB257&gt;$AB$1*4.5),Y257&lt;&gt;0,Y257&gt;$AB$1*2,G257&gt;($G$1/$L$1)*1),"放弃P4P推广 ","")&amp;IF(AND(AB257&gt;$AB$1*1.2,AB257&lt;$AB$1*4.5,Y257&gt;0),"优化询盘成本 ","")&amp;IF(AND(Z257&gt;$Z$1*1.2,Z257&lt;$Z$1*4.5,Y257&gt;0),"优化商机成本 ","")&amp;IF(AND(Y257&lt;&gt;0,L257&gt;0,AB257&lt;$AB$1*1.2),"加大询盘获取 ","")&amp;IF(AND(Y257&lt;&gt;0,K257&gt;0,Z257&lt;$Z$1*1.2),"加大商机获取 ","")&amp;IF(AND(L257=0,C257="Y",G257&gt;($G$1/$L$1*1.5)),"解绑橱窗绑定 ",""),"请去左表粘贴源数据"),"")</f>
        <v/>
      </c>
      <c r="AE257" s="9"/>
      <c r="AF257" s="9"/>
      <c r="AG257" s="9"/>
      <c r="AH257" s="9"/>
      <c r="AI257" s="17"/>
      <c r="AJ257" s="17"/>
      <c r="AK257" s="17"/>
    </row>
    <row r="258" spans="1:37">
      <c r="A258" s="5" t="str">
        <f>IFERROR(HLOOKUP(A$2,'2.源数据-产品分析-全商品'!A$6:A$1000,ROW()-1,0),"")</f>
        <v/>
      </c>
      <c r="B258" s="5" t="str">
        <f>IFERROR(HLOOKUP(B$2,'2.源数据-产品分析-全商品'!B$6:B$1000,ROW()-1,0),"")</f>
        <v/>
      </c>
      <c r="C258" s="5" t="str">
        <f>CLEAN(IFERROR(HLOOKUP(C$2,'2.源数据-产品分析-全商品'!C$6:C$1000,ROW()-1,0),""))</f>
        <v/>
      </c>
      <c r="D258" s="5" t="str">
        <f>IFERROR(HLOOKUP(D$2,'2.源数据-产品分析-全商品'!D$6:D$1000,ROW()-1,0),"")</f>
        <v/>
      </c>
      <c r="E258" s="5" t="str">
        <f>IFERROR(HLOOKUP(E$2,'2.源数据-产品分析-全商品'!E$6:E$1000,ROW()-1,0),"")</f>
        <v/>
      </c>
      <c r="F258" s="5" t="str">
        <f>IFERROR(VALUE(HLOOKUP(F$2,'2.源数据-产品分析-全商品'!F$6:F$1000,ROW()-1,0)),"")</f>
        <v/>
      </c>
      <c r="G258" s="5" t="str">
        <f>IFERROR(VALUE(HLOOKUP(G$2,'2.源数据-产品分析-全商品'!G$6:G$1000,ROW()-1,0)),"")</f>
        <v/>
      </c>
      <c r="H258" s="5" t="str">
        <f>IFERROR(HLOOKUP(H$2,'2.源数据-产品分析-全商品'!H$6:H$1000,ROW()-1,0),"")</f>
        <v/>
      </c>
      <c r="I258" s="5" t="str">
        <f>IFERROR(VALUE(HLOOKUP(I$2,'2.源数据-产品分析-全商品'!I$6:I$1000,ROW()-1,0)),"")</f>
        <v/>
      </c>
      <c r="J258" s="60" t="str">
        <f>IFERROR(IF($J$2="","",INDEX('产品报告-整理'!G:G,MATCH(产品建议!A258,'产品报告-整理'!A:A,0))),"")</f>
        <v/>
      </c>
      <c r="K258" s="5" t="str">
        <f>IFERROR(IF($K$2="","",VALUE(INDEX('产品报告-整理'!E:E,MATCH(产品建议!A258,'产品报告-整理'!A:A,0)))),0)</f>
        <v/>
      </c>
      <c r="L258" s="5" t="str">
        <f>IFERROR(VALUE(HLOOKUP(L$2,'2.源数据-产品分析-全商品'!J$6:J$1000,ROW()-1,0)),"")</f>
        <v/>
      </c>
      <c r="M258" s="5" t="str">
        <f>IFERROR(VALUE(HLOOKUP(M$2,'2.源数据-产品分析-全商品'!K$6:K$1000,ROW()-1,0)),"")</f>
        <v/>
      </c>
      <c r="N258" s="5" t="str">
        <f>IFERROR(HLOOKUP(N$2,'2.源数据-产品分析-全商品'!L$6:L$1000,ROW()-1,0),"")</f>
        <v/>
      </c>
      <c r="O258" s="5" t="str">
        <f>IF($O$2='产品报告-整理'!$K$1,IFERROR(INDEX('产品报告-整理'!S:S,MATCH(产品建议!A258,'产品报告-整理'!L:L,0)),""),(IFERROR(VALUE(HLOOKUP(O$2,'2.源数据-产品分析-全商品'!M$6:M$1000,ROW()-1,0)),"")))</f>
        <v/>
      </c>
      <c r="P258" s="5" t="str">
        <f>IF($P$2='产品报告-整理'!$V$1,IFERROR(INDEX('产品报告-整理'!AD:AD,MATCH(产品建议!A258,'产品报告-整理'!W:W,0)),""),(IFERROR(VALUE(HLOOKUP(P$2,'2.源数据-产品分析-全商品'!N$6:N$1000,ROW()-1,0)),"")))</f>
        <v/>
      </c>
      <c r="Q258" s="5" t="str">
        <f>IF($Q$2='产品报告-整理'!$AG$1,IFERROR(INDEX('产品报告-整理'!AO:AO,MATCH(产品建议!A258,'产品报告-整理'!AH:AH,0)),""),(IFERROR(VALUE(HLOOKUP(Q$2,'2.源数据-产品分析-全商品'!O$6:O$1000,ROW()-1,0)),"")))</f>
        <v/>
      </c>
      <c r="R258" s="5" t="str">
        <f>IF($R$2='产品报告-整理'!$AR$1,IFERROR(INDEX('产品报告-整理'!AZ:AZ,MATCH(产品建议!A258,'产品报告-整理'!AS:AS,0)),""),(IFERROR(VALUE(HLOOKUP(R$2,'2.源数据-产品分析-全商品'!P$6:P$1000,ROW()-1,0)),"")))</f>
        <v/>
      </c>
      <c r="S258" s="5" t="str">
        <f>IF($S$2='产品报告-整理'!$BC$1,IFERROR(INDEX('产品报告-整理'!BK:BK,MATCH(产品建议!A258,'产品报告-整理'!BD:BD,0)),""),(IFERROR(VALUE(HLOOKUP(S$2,'2.源数据-产品分析-全商品'!Q$6:Q$1000,ROW()-1,0)),"")))</f>
        <v/>
      </c>
      <c r="T258" s="5" t="str">
        <f>IFERROR(HLOOKUP("产品负责人",'2.源数据-产品分析-全商品'!R$6:R$1000,ROW()-1,0),"")</f>
        <v/>
      </c>
      <c r="U258" s="5" t="str">
        <f>IFERROR(VALUE(HLOOKUP(U$2,'2.源数据-产品分析-全商品'!S$6:S$1000,ROW()-1,0)),"")</f>
        <v/>
      </c>
      <c r="V258" s="5" t="str">
        <f>IFERROR(VALUE(HLOOKUP(V$2,'2.源数据-产品分析-全商品'!T$6:T$1000,ROW()-1,0)),"")</f>
        <v/>
      </c>
      <c r="W258" s="5" t="str">
        <f>IF(OR($A$3=""),"",IF(OR($W$2="优爆品"),(IF(COUNTIF('2-2.源数据-产品分析-优品'!A:A,产品建议!A258)&gt;0,"是","")&amp;IF(COUNTIF('2-3.源数据-产品分析-爆品'!A:A,产品建议!A258)&gt;0,"是","")),IF(OR($W$2="P4P点击量"),((IFERROR(INDEX('产品报告-整理'!D:D,MATCH(产品建议!A258,'产品报告-整理'!A:A,0)),""))),((IF(COUNTIF('2-2.源数据-产品分析-优品'!A:A,产品建议!A258)&gt;0,"是",""))))))</f>
        <v/>
      </c>
      <c r="X258" s="5" t="str">
        <f>IF(OR($A$3=""),"",IF(OR($W$2="优爆品"),((IFERROR(INDEX('产品报告-整理'!D:D,MATCH(产品建议!A258,'产品报告-整理'!A:A,0)),"")&amp;" → "&amp;(IFERROR(TEXT(INDEX('产品报告-整理'!D:D,MATCH(产品建议!A258,'产品报告-整理'!A:A,0))/G258,"0%"),"")))),IF(OR($W$2="P4P点击量"),((IF($W$2="P4P点击量",IFERROR(TEXT(W258/G258,"0%"),"")))),(((IF(COUNTIF('2-3.源数据-产品分析-爆品'!A:A,产品建议!A258)&gt;0,"是","")))))))</f>
        <v/>
      </c>
      <c r="Y258" s="9" t="str">
        <f>IF(AND($Y$2="直通车总消费",'产品报告-整理'!$BN$1="推荐广告"),IFERROR(INDEX('产品报告-整理'!H:H,MATCH(产品建议!A258,'产品报告-整理'!A:A,0)),0)+IFERROR(INDEX('产品报告-整理'!BV:BV,MATCH(产品建议!A258,'产品报告-整理'!BO:BO,0)),0),IFERROR(INDEX('产品报告-整理'!H:H,MATCH(产品建议!A258,'产品报告-整理'!A:A,0)),0))</f>
        <v/>
      </c>
      <c r="Z258" s="9" t="str">
        <f t="shared" si="12"/>
        <v/>
      </c>
      <c r="AA258" s="5" t="str">
        <f t="shared" si="10"/>
        <v/>
      </c>
      <c r="AB258" s="5" t="str">
        <f t="shared" si="11"/>
        <v/>
      </c>
      <c r="AC258" s="9"/>
      <c r="AD258" s="15" t="str">
        <f>IF($AD$1="  ",IFERROR(IF(AND(Y258="未推广",L258&gt;0),"加入P4P推广 ","")&amp;IF(AND(OR(W258="是",X258="是"),Y258=0),"优爆品加推广 ","")&amp;IF(AND(C258="N",L258&gt;0),"增加橱窗绑定 ","")&amp;IF(AND(OR(Z258&gt;$Z$1*4.5,AB258&gt;$AB$1*4.5),Y258&lt;&gt;0,Y258&gt;$AB$1*2,G258&gt;($G$1/$L$1)*1),"放弃P4P推广 ","")&amp;IF(AND(AB258&gt;$AB$1*1.2,AB258&lt;$AB$1*4.5,Y258&gt;0),"优化询盘成本 ","")&amp;IF(AND(Z258&gt;$Z$1*1.2,Z258&lt;$Z$1*4.5,Y258&gt;0),"优化商机成本 ","")&amp;IF(AND(Y258&lt;&gt;0,L258&gt;0,AB258&lt;$AB$1*1.2),"加大询盘获取 ","")&amp;IF(AND(Y258&lt;&gt;0,K258&gt;0,Z258&lt;$Z$1*1.2),"加大商机获取 ","")&amp;IF(AND(L258=0,C258="Y",G258&gt;($G$1/$L$1*1.5)),"解绑橱窗绑定 ",""),"请去左表粘贴源数据"),"")</f>
        <v/>
      </c>
      <c r="AE258" s="9"/>
      <c r="AF258" s="9"/>
      <c r="AG258" s="9"/>
      <c r="AH258" s="9"/>
      <c r="AI258" s="17"/>
      <c r="AJ258" s="17"/>
      <c r="AK258" s="17"/>
    </row>
    <row r="259" spans="1:37">
      <c r="A259" s="5" t="str">
        <f>IFERROR(HLOOKUP(A$2,'2.源数据-产品分析-全商品'!A$6:A$1000,ROW()-1,0),"")</f>
        <v/>
      </c>
      <c r="B259" s="5" t="str">
        <f>IFERROR(HLOOKUP(B$2,'2.源数据-产品分析-全商品'!B$6:B$1000,ROW()-1,0),"")</f>
        <v/>
      </c>
      <c r="C259" s="5" t="str">
        <f>CLEAN(IFERROR(HLOOKUP(C$2,'2.源数据-产品分析-全商品'!C$6:C$1000,ROW()-1,0),""))</f>
        <v/>
      </c>
      <c r="D259" s="5" t="str">
        <f>IFERROR(HLOOKUP(D$2,'2.源数据-产品分析-全商品'!D$6:D$1000,ROW()-1,0),"")</f>
        <v/>
      </c>
      <c r="E259" s="5" t="str">
        <f>IFERROR(HLOOKUP(E$2,'2.源数据-产品分析-全商品'!E$6:E$1000,ROW()-1,0),"")</f>
        <v/>
      </c>
      <c r="F259" s="5" t="str">
        <f>IFERROR(VALUE(HLOOKUP(F$2,'2.源数据-产品分析-全商品'!F$6:F$1000,ROW()-1,0)),"")</f>
        <v/>
      </c>
      <c r="G259" s="5" t="str">
        <f>IFERROR(VALUE(HLOOKUP(G$2,'2.源数据-产品分析-全商品'!G$6:G$1000,ROW()-1,0)),"")</f>
        <v/>
      </c>
      <c r="H259" s="5" t="str">
        <f>IFERROR(HLOOKUP(H$2,'2.源数据-产品分析-全商品'!H$6:H$1000,ROW()-1,0),"")</f>
        <v/>
      </c>
      <c r="I259" s="5" t="str">
        <f>IFERROR(VALUE(HLOOKUP(I$2,'2.源数据-产品分析-全商品'!I$6:I$1000,ROW()-1,0)),"")</f>
        <v/>
      </c>
      <c r="J259" s="60" t="str">
        <f>IFERROR(IF($J$2="","",INDEX('产品报告-整理'!G:G,MATCH(产品建议!A259,'产品报告-整理'!A:A,0))),"")</f>
        <v/>
      </c>
      <c r="K259" s="5" t="str">
        <f>IFERROR(IF($K$2="","",VALUE(INDEX('产品报告-整理'!E:E,MATCH(产品建议!A259,'产品报告-整理'!A:A,0)))),0)</f>
        <v/>
      </c>
      <c r="L259" s="5" t="str">
        <f>IFERROR(VALUE(HLOOKUP(L$2,'2.源数据-产品分析-全商品'!J$6:J$1000,ROW()-1,0)),"")</f>
        <v/>
      </c>
      <c r="M259" s="5" t="str">
        <f>IFERROR(VALUE(HLOOKUP(M$2,'2.源数据-产品分析-全商品'!K$6:K$1000,ROW()-1,0)),"")</f>
        <v/>
      </c>
      <c r="N259" s="5" t="str">
        <f>IFERROR(HLOOKUP(N$2,'2.源数据-产品分析-全商品'!L$6:L$1000,ROW()-1,0),"")</f>
        <v/>
      </c>
      <c r="O259" s="5" t="str">
        <f>IF($O$2='产品报告-整理'!$K$1,IFERROR(INDEX('产品报告-整理'!S:S,MATCH(产品建议!A259,'产品报告-整理'!L:L,0)),""),(IFERROR(VALUE(HLOOKUP(O$2,'2.源数据-产品分析-全商品'!M$6:M$1000,ROW()-1,0)),"")))</f>
        <v/>
      </c>
      <c r="P259" s="5" t="str">
        <f>IF($P$2='产品报告-整理'!$V$1,IFERROR(INDEX('产品报告-整理'!AD:AD,MATCH(产品建议!A259,'产品报告-整理'!W:W,0)),""),(IFERROR(VALUE(HLOOKUP(P$2,'2.源数据-产品分析-全商品'!N$6:N$1000,ROW()-1,0)),"")))</f>
        <v/>
      </c>
      <c r="Q259" s="5" t="str">
        <f>IF($Q$2='产品报告-整理'!$AG$1,IFERROR(INDEX('产品报告-整理'!AO:AO,MATCH(产品建议!A259,'产品报告-整理'!AH:AH,0)),""),(IFERROR(VALUE(HLOOKUP(Q$2,'2.源数据-产品分析-全商品'!O$6:O$1000,ROW()-1,0)),"")))</f>
        <v/>
      </c>
      <c r="R259" s="5" t="str">
        <f>IF($R$2='产品报告-整理'!$AR$1,IFERROR(INDEX('产品报告-整理'!AZ:AZ,MATCH(产品建议!A259,'产品报告-整理'!AS:AS,0)),""),(IFERROR(VALUE(HLOOKUP(R$2,'2.源数据-产品分析-全商品'!P$6:P$1000,ROW()-1,0)),"")))</f>
        <v/>
      </c>
      <c r="S259" s="5" t="str">
        <f>IF($S$2='产品报告-整理'!$BC$1,IFERROR(INDEX('产品报告-整理'!BK:BK,MATCH(产品建议!A259,'产品报告-整理'!BD:BD,0)),""),(IFERROR(VALUE(HLOOKUP(S$2,'2.源数据-产品分析-全商品'!Q$6:Q$1000,ROW()-1,0)),"")))</f>
        <v/>
      </c>
      <c r="T259" s="5" t="str">
        <f>IFERROR(HLOOKUP("产品负责人",'2.源数据-产品分析-全商品'!R$6:R$1000,ROW()-1,0),"")</f>
        <v/>
      </c>
      <c r="U259" s="5" t="str">
        <f>IFERROR(VALUE(HLOOKUP(U$2,'2.源数据-产品分析-全商品'!S$6:S$1000,ROW()-1,0)),"")</f>
        <v/>
      </c>
      <c r="V259" s="5" t="str">
        <f>IFERROR(VALUE(HLOOKUP(V$2,'2.源数据-产品分析-全商品'!T$6:T$1000,ROW()-1,0)),"")</f>
        <v/>
      </c>
      <c r="W259" s="5" t="str">
        <f>IF(OR($A$3=""),"",IF(OR($W$2="优爆品"),(IF(COUNTIF('2-2.源数据-产品分析-优品'!A:A,产品建议!A259)&gt;0,"是","")&amp;IF(COUNTIF('2-3.源数据-产品分析-爆品'!A:A,产品建议!A259)&gt;0,"是","")),IF(OR($W$2="P4P点击量"),((IFERROR(INDEX('产品报告-整理'!D:D,MATCH(产品建议!A259,'产品报告-整理'!A:A,0)),""))),((IF(COUNTIF('2-2.源数据-产品分析-优品'!A:A,产品建议!A259)&gt;0,"是",""))))))</f>
        <v/>
      </c>
      <c r="X259" s="5" t="str">
        <f>IF(OR($A$3=""),"",IF(OR($W$2="优爆品"),((IFERROR(INDEX('产品报告-整理'!D:D,MATCH(产品建议!A259,'产品报告-整理'!A:A,0)),"")&amp;" → "&amp;(IFERROR(TEXT(INDEX('产品报告-整理'!D:D,MATCH(产品建议!A259,'产品报告-整理'!A:A,0))/G259,"0%"),"")))),IF(OR($W$2="P4P点击量"),((IF($W$2="P4P点击量",IFERROR(TEXT(W259/G259,"0%"),"")))),(((IF(COUNTIF('2-3.源数据-产品分析-爆品'!A:A,产品建议!A259)&gt;0,"是","")))))))</f>
        <v/>
      </c>
      <c r="Y259" s="9" t="str">
        <f>IF(AND($Y$2="直通车总消费",'产品报告-整理'!$BN$1="推荐广告"),IFERROR(INDEX('产品报告-整理'!H:H,MATCH(产品建议!A259,'产品报告-整理'!A:A,0)),0)+IFERROR(INDEX('产品报告-整理'!BV:BV,MATCH(产品建议!A259,'产品报告-整理'!BO:BO,0)),0),IFERROR(INDEX('产品报告-整理'!H:H,MATCH(产品建议!A259,'产品报告-整理'!A:A,0)),0))</f>
        <v/>
      </c>
      <c r="Z259" s="9" t="str">
        <f t="shared" si="12"/>
        <v/>
      </c>
      <c r="AA259" s="5" t="str">
        <f t="shared" ref="AA259:AA322" si="13">IFERROR(VALUE(Y259/L259),"")</f>
        <v/>
      </c>
      <c r="AB259" s="5" t="str">
        <f t="shared" ref="AB259:AB322" si="14">IF(AND($AB$2="总询盘人数成本",$S$2="TM咨询人数 "),IFERROR(ROUND(Y259/(M259+S259),2),""),IFERROR(ROUND(Y259/M259,2),""))</f>
        <v/>
      </c>
      <c r="AC259" s="9"/>
      <c r="AD259" s="15" t="str">
        <f>IF($AD$1="  ",IFERROR(IF(AND(Y259="未推广",L259&gt;0),"加入P4P推广 ","")&amp;IF(AND(OR(W259="是",X259="是"),Y259=0),"优爆品加推广 ","")&amp;IF(AND(C259="N",L259&gt;0),"增加橱窗绑定 ","")&amp;IF(AND(OR(Z259&gt;$Z$1*4.5,AB259&gt;$AB$1*4.5),Y259&lt;&gt;0,Y259&gt;$AB$1*2,G259&gt;($G$1/$L$1)*1),"放弃P4P推广 ","")&amp;IF(AND(AB259&gt;$AB$1*1.2,AB259&lt;$AB$1*4.5,Y259&gt;0),"优化询盘成本 ","")&amp;IF(AND(Z259&gt;$Z$1*1.2,Z259&lt;$Z$1*4.5,Y259&gt;0),"优化商机成本 ","")&amp;IF(AND(Y259&lt;&gt;0,L259&gt;0,AB259&lt;$AB$1*1.2),"加大询盘获取 ","")&amp;IF(AND(Y259&lt;&gt;0,K259&gt;0,Z259&lt;$Z$1*1.2),"加大商机获取 ","")&amp;IF(AND(L259=0,C259="Y",G259&gt;($G$1/$L$1*1.5)),"解绑橱窗绑定 ",""),"请去左表粘贴源数据"),"")</f>
        <v/>
      </c>
      <c r="AE259" s="9"/>
      <c r="AF259" s="9"/>
      <c r="AG259" s="9"/>
      <c r="AH259" s="9"/>
      <c r="AI259" s="17"/>
      <c r="AJ259" s="17"/>
      <c r="AK259" s="17"/>
    </row>
    <row r="260" spans="1:37">
      <c r="A260" s="5" t="str">
        <f>IFERROR(HLOOKUP(A$2,'2.源数据-产品分析-全商品'!A$6:A$1000,ROW()-1,0),"")</f>
        <v/>
      </c>
      <c r="B260" s="5" t="str">
        <f>IFERROR(HLOOKUP(B$2,'2.源数据-产品分析-全商品'!B$6:B$1000,ROW()-1,0),"")</f>
        <v/>
      </c>
      <c r="C260" s="5" t="str">
        <f>CLEAN(IFERROR(HLOOKUP(C$2,'2.源数据-产品分析-全商品'!C$6:C$1000,ROW()-1,0),""))</f>
        <v/>
      </c>
      <c r="D260" s="5" t="str">
        <f>IFERROR(HLOOKUP(D$2,'2.源数据-产品分析-全商品'!D$6:D$1000,ROW()-1,0),"")</f>
        <v/>
      </c>
      <c r="E260" s="5" t="str">
        <f>IFERROR(HLOOKUP(E$2,'2.源数据-产品分析-全商品'!E$6:E$1000,ROW()-1,0),"")</f>
        <v/>
      </c>
      <c r="F260" s="5" t="str">
        <f>IFERROR(VALUE(HLOOKUP(F$2,'2.源数据-产品分析-全商品'!F$6:F$1000,ROW()-1,0)),"")</f>
        <v/>
      </c>
      <c r="G260" s="5" t="str">
        <f>IFERROR(VALUE(HLOOKUP(G$2,'2.源数据-产品分析-全商品'!G$6:G$1000,ROW()-1,0)),"")</f>
        <v/>
      </c>
      <c r="H260" s="5" t="str">
        <f>IFERROR(HLOOKUP(H$2,'2.源数据-产品分析-全商品'!H$6:H$1000,ROW()-1,0),"")</f>
        <v/>
      </c>
      <c r="I260" s="5" t="str">
        <f>IFERROR(VALUE(HLOOKUP(I$2,'2.源数据-产品分析-全商品'!I$6:I$1000,ROW()-1,0)),"")</f>
        <v/>
      </c>
      <c r="J260" s="60" t="str">
        <f>IFERROR(IF($J$2="","",INDEX('产品报告-整理'!G:G,MATCH(产品建议!A260,'产品报告-整理'!A:A,0))),"")</f>
        <v/>
      </c>
      <c r="K260" s="5" t="str">
        <f>IFERROR(IF($K$2="","",VALUE(INDEX('产品报告-整理'!E:E,MATCH(产品建议!A260,'产品报告-整理'!A:A,0)))),0)</f>
        <v/>
      </c>
      <c r="L260" s="5" t="str">
        <f>IFERROR(VALUE(HLOOKUP(L$2,'2.源数据-产品分析-全商品'!J$6:J$1000,ROW()-1,0)),"")</f>
        <v/>
      </c>
      <c r="M260" s="5" t="str">
        <f>IFERROR(VALUE(HLOOKUP(M$2,'2.源数据-产品分析-全商品'!K$6:K$1000,ROW()-1,0)),"")</f>
        <v/>
      </c>
      <c r="N260" s="5" t="str">
        <f>IFERROR(HLOOKUP(N$2,'2.源数据-产品分析-全商品'!L$6:L$1000,ROW()-1,0),"")</f>
        <v/>
      </c>
      <c r="O260" s="5" t="str">
        <f>IF($O$2='产品报告-整理'!$K$1,IFERROR(INDEX('产品报告-整理'!S:S,MATCH(产品建议!A260,'产品报告-整理'!L:L,0)),""),(IFERROR(VALUE(HLOOKUP(O$2,'2.源数据-产品分析-全商品'!M$6:M$1000,ROW()-1,0)),"")))</f>
        <v/>
      </c>
      <c r="P260" s="5" t="str">
        <f>IF($P$2='产品报告-整理'!$V$1,IFERROR(INDEX('产品报告-整理'!AD:AD,MATCH(产品建议!A260,'产品报告-整理'!W:W,0)),""),(IFERROR(VALUE(HLOOKUP(P$2,'2.源数据-产品分析-全商品'!N$6:N$1000,ROW()-1,0)),"")))</f>
        <v/>
      </c>
      <c r="Q260" s="5" t="str">
        <f>IF($Q$2='产品报告-整理'!$AG$1,IFERROR(INDEX('产品报告-整理'!AO:AO,MATCH(产品建议!A260,'产品报告-整理'!AH:AH,0)),""),(IFERROR(VALUE(HLOOKUP(Q$2,'2.源数据-产品分析-全商品'!O$6:O$1000,ROW()-1,0)),"")))</f>
        <v/>
      </c>
      <c r="R260" s="5" t="str">
        <f>IF($R$2='产品报告-整理'!$AR$1,IFERROR(INDEX('产品报告-整理'!AZ:AZ,MATCH(产品建议!A260,'产品报告-整理'!AS:AS,0)),""),(IFERROR(VALUE(HLOOKUP(R$2,'2.源数据-产品分析-全商品'!P$6:P$1000,ROW()-1,0)),"")))</f>
        <v/>
      </c>
      <c r="S260" s="5" t="str">
        <f>IF($S$2='产品报告-整理'!$BC$1,IFERROR(INDEX('产品报告-整理'!BK:BK,MATCH(产品建议!A260,'产品报告-整理'!BD:BD,0)),""),(IFERROR(VALUE(HLOOKUP(S$2,'2.源数据-产品分析-全商品'!Q$6:Q$1000,ROW()-1,0)),"")))</f>
        <v/>
      </c>
      <c r="T260" s="5" t="str">
        <f>IFERROR(HLOOKUP("产品负责人",'2.源数据-产品分析-全商品'!R$6:R$1000,ROW()-1,0),"")</f>
        <v/>
      </c>
      <c r="U260" s="5" t="str">
        <f>IFERROR(VALUE(HLOOKUP(U$2,'2.源数据-产品分析-全商品'!S$6:S$1000,ROW()-1,0)),"")</f>
        <v/>
      </c>
      <c r="V260" s="5" t="str">
        <f>IFERROR(VALUE(HLOOKUP(V$2,'2.源数据-产品分析-全商品'!T$6:T$1000,ROW()-1,0)),"")</f>
        <v/>
      </c>
      <c r="W260" s="5" t="str">
        <f>IF(OR($A$3=""),"",IF(OR($W$2="优爆品"),(IF(COUNTIF('2-2.源数据-产品分析-优品'!A:A,产品建议!A260)&gt;0,"是","")&amp;IF(COUNTIF('2-3.源数据-产品分析-爆品'!A:A,产品建议!A260)&gt;0,"是","")),IF(OR($W$2="P4P点击量"),((IFERROR(INDEX('产品报告-整理'!D:D,MATCH(产品建议!A260,'产品报告-整理'!A:A,0)),""))),((IF(COUNTIF('2-2.源数据-产品分析-优品'!A:A,产品建议!A260)&gt;0,"是",""))))))</f>
        <v/>
      </c>
      <c r="X260" s="5" t="str">
        <f>IF(OR($A$3=""),"",IF(OR($W$2="优爆品"),((IFERROR(INDEX('产品报告-整理'!D:D,MATCH(产品建议!A260,'产品报告-整理'!A:A,0)),"")&amp;" → "&amp;(IFERROR(TEXT(INDEX('产品报告-整理'!D:D,MATCH(产品建议!A260,'产品报告-整理'!A:A,0))/G260,"0%"),"")))),IF(OR($W$2="P4P点击量"),((IF($W$2="P4P点击量",IFERROR(TEXT(W260/G260,"0%"),"")))),(((IF(COUNTIF('2-3.源数据-产品分析-爆品'!A:A,产品建议!A260)&gt;0,"是","")))))))</f>
        <v/>
      </c>
      <c r="Y260" s="9" t="str">
        <f>IF(AND($Y$2="直通车总消费",'产品报告-整理'!$BN$1="推荐广告"),IFERROR(INDEX('产品报告-整理'!H:H,MATCH(产品建议!A260,'产品报告-整理'!A:A,0)),0)+IFERROR(INDEX('产品报告-整理'!BV:BV,MATCH(产品建议!A260,'产品报告-整理'!BO:BO,0)),0),IFERROR(INDEX('产品报告-整理'!H:H,MATCH(产品建议!A260,'产品报告-整理'!A:A,0)),0))</f>
        <v/>
      </c>
      <c r="Z260" s="9" t="str">
        <f t="shared" ref="Z260:Z323" si="15">IFERROR(VALUE(ROUND((Y260/K260),2)),"")</f>
        <v/>
      </c>
      <c r="AA260" s="5" t="str">
        <f t="shared" si="13"/>
        <v/>
      </c>
      <c r="AB260" s="5" t="str">
        <f t="shared" si="14"/>
        <v/>
      </c>
      <c r="AC260" s="9"/>
      <c r="AD260" s="15" t="str">
        <f>IF($AD$1="  ",IFERROR(IF(AND(Y260="未推广",L260&gt;0),"加入P4P推广 ","")&amp;IF(AND(OR(W260="是",X260="是"),Y260=0),"优爆品加推广 ","")&amp;IF(AND(C260="N",L260&gt;0),"增加橱窗绑定 ","")&amp;IF(AND(OR(Z260&gt;$Z$1*4.5,AB260&gt;$AB$1*4.5),Y260&lt;&gt;0,Y260&gt;$AB$1*2,G260&gt;($G$1/$L$1)*1),"放弃P4P推广 ","")&amp;IF(AND(AB260&gt;$AB$1*1.2,AB260&lt;$AB$1*4.5,Y260&gt;0),"优化询盘成本 ","")&amp;IF(AND(Z260&gt;$Z$1*1.2,Z260&lt;$Z$1*4.5,Y260&gt;0),"优化商机成本 ","")&amp;IF(AND(Y260&lt;&gt;0,L260&gt;0,AB260&lt;$AB$1*1.2),"加大询盘获取 ","")&amp;IF(AND(Y260&lt;&gt;0,K260&gt;0,Z260&lt;$Z$1*1.2),"加大商机获取 ","")&amp;IF(AND(L260=0,C260="Y",G260&gt;($G$1/$L$1*1.5)),"解绑橱窗绑定 ",""),"请去左表粘贴源数据"),"")</f>
        <v/>
      </c>
      <c r="AE260" s="9"/>
      <c r="AF260" s="9"/>
      <c r="AG260" s="9"/>
      <c r="AH260" s="9"/>
      <c r="AI260" s="17"/>
      <c r="AJ260" s="17"/>
      <c r="AK260" s="17"/>
    </row>
    <row r="261" spans="1:37">
      <c r="A261" s="5" t="str">
        <f>IFERROR(HLOOKUP(A$2,'2.源数据-产品分析-全商品'!A$6:A$1000,ROW()-1,0),"")</f>
        <v/>
      </c>
      <c r="B261" s="5" t="str">
        <f>IFERROR(HLOOKUP(B$2,'2.源数据-产品分析-全商品'!B$6:B$1000,ROW()-1,0),"")</f>
        <v/>
      </c>
      <c r="C261" s="5" t="str">
        <f>CLEAN(IFERROR(HLOOKUP(C$2,'2.源数据-产品分析-全商品'!C$6:C$1000,ROW()-1,0),""))</f>
        <v/>
      </c>
      <c r="D261" s="5" t="str">
        <f>IFERROR(HLOOKUP(D$2,'2.源数据-产品分析-全商品'!D$6:D$1000,ROW()-1,0),"")</f>
        <v/>
      </c>
      <c r="E261" s="5" t="str">
        <f>IFERROR(HLOOKUP(E$2,'2.源数据-产品分析-全商品'!E$6:E$1000,ROW()-1,0),"")</f>
        <v/>
      </c>
      <c r="F261" s="5" t="str">
        <f>IFERROR(VALUE(HLOOKUP(F$2,'2.源数据-产品分析-全商品'!F$6:F$1000,ROW()-1,0)),"")</f>
        <v/>
      </c>
      <c r="G261" s="5" t="str">
        <f>IFERROR(VALUE(HLOOKUP(G$2,'2.源数据-产品分析-全商品'!G$6:G$1000,ROW()-1,0)),"")</f>
        <v/>
      </c>
      <c r="H261" s="5" t="str">
        <f>IFERROR(HLOOKUP(H$2,'2.源数据-产品分析-全商品'!H$6:H$1000,ROW()-1,0),"")</f>
        <v/>
      </c>
      <c r="I261" s="5" t="str">
        <f>IFERROR(VALUE(HLOOKUP(I$2,'2.源数据-产品分析-全商品'!I$6:I$1000,ROW()-1,0)),"")</f>
        <v/>
      </c>
      <c r="J261" s="60" t="str">
        <f>IFERROR(IF($J$2="","",INDEX('产品报告-整理'!G:G,MATCH(产品建议!A261,'产品报告-整理'!A:A,0))),"")</f>
        <v/>
      </c>
      <c r="K261" s="5" t="str">
        <f>IFERROR(IF($K$2="","",VALUE(INDEX('产品报告-整理'!E:E,MATCH(产品建议!A261,'产品报告-整理'!A:A,0)))),0)</f>
        <v/>
      </c>
      <c r="L261" s="5" t="str">
        <f>IFERROR(VALUE(HLOOKUP(L$2,'2.源数据-产品分析-全商品'!J$6:J$1000,ROW()-1,0)),"")</f>
        <v/>
      </c>
      <c r="M261" s="5" t="str">
        <f>IFERROR(VALUE(HLOOKUP(M$2,'2.源数据-产品分析-全商品'!K$6:K$1000,ROW()-1,0)),"")</f>
        <v/>
      </c>
      <c r="N261" s="5" t="str">
        <f>IFERROR(HLOOKUP(N$2,'2.源数据-产品分析-全商品'!L$6:L$1000,ROW()-1,0),"")</f>
        <v/>
      </c>
      <c r="O261" s="5" t="str">
        <f>IF($O$2='产品报告-整理'!$K$1,IFERROR(INDEX('产品报告-整理'!S:S,MATCH(产品建议!A261,'产品报告-整理'!L:L,0)),""),(IFERROR(VALUE(HLOOKUP(O$2,'2.源数据-产品分析-全商品'!M$6:M$1000,ROW()-1,0)),"")))</f>
        <v/>
      </c>
      <c r="P261" s="5" t="str">
        <f>IF($P$2='产品报告-整理'!$V$1,IFERROR(INDEX('产品报告-整理'!AD:AD,MATCH(产品建议!A261,'产品报告-整理'!W:W,0)),""),(IFERROR(VALUE(HLOOKUP(P$2,'2.源数据-产品分析-全商品'!N$6:N$1000,ROW()-1,0)),"")))</f>
        <v/>
      </c>
      <c r="Q261" s="5" t="str">
        <f>IF($Q$2='产品报告-整理'!$AG$1,IFERROR(INDEX('产品报告-整理'!AO:AO,MATCH(产品建议!A261,'产品报告-整理'!AH:AH,0)),""),(IFERROR(VALUE(HLOOKUP(Q$2,'2.源数据-产品分析-全商品'!O$6:O$1000,ROW()-1,0)),"")))</f>
        <v/>
      </c>
      <c r="R261" s="5" t="str">
        <f>IF($R$2='产品报告-整理'!$AR$1,IFERROR(INDEX('产品报告-整理'!AZ:AZ,MATCH(产品建议!A261,'产品报告-整理'!AS:AS,0)),""),(IFERROR(VALUE(HLOOKUP(R$2,'2.源数据-产品分析-全商品'!P$6:P$1000,ROW()-1,0)),"")))</f>
        <v/>
      </c>
      <c r="S261" s="5" t="str">
        <f>IF($S$2='产品报告-整理'!$BC$1,IFERROR(INDEX('产品报告-整理'!BK:BK,MATCH(产品建议!A261,'产品报告-整理'!BD:BD,0)),""),(IFERROR(VALUE(HLOOKUP(S$2,'2.源数据-产品分析-全商品'!Q$6:Q$1000,ROW()-1,0)),"")))</f>
        <v/>
      </c>
      <c r="T261" s="5" t="str">
        <f>IFERROR(HLOOKUP("产品负责人",'2.源数据-产品分析-全商品'!R$6:R$1000,ROW()-1,0),"")</f>
        <v/>
      </c>
      <c r="U261" s="5" t="str">
        <f>IFERROR(VALUE(HLOOKUP(U$2,'2.源数据-产品分析-全商品'!S$6:S$1000,ROW()-1,0)),"")</f>
        <v/>
      </c>
      <c r="V261" s="5" t="str">
        <f>IFERROR(VALUE(HLOOKUP(V$2,'2.源数据-产品分析-全商品'!T$6:T$1000,ROW()-1,0)),"")</f>
        <v/>
      </c>
      <c r="W261" s="5" t="str">
        <f>IF(OR($A$3=""),"",IF(OR($W$2="优爆品"),(IF(COUNTIF('2-2.源数据-产品分析-优品'!A:A,产品建议!A261)&gt;0,"是","")&amp;IF(COUNTIF('2-3.源数据-产品分析-爆品'!A:A,产品建议!A261)&gt;0,"是","")),IF(OR($W$2="P4P点击量"),((IFERROR(INDEX('产品报告-整理'!D:D,MATCH(产品建议!A261,'产品报告-整理'!A:A,0)),""))),((IF(COUNTIF('2-2.源数据-产品分析-优品'!A:A,产品建议!A261)&gt;0,"是",""))))))</f>
        <v/>
      </c>
      <c r="X261" s="5" t="str">
        <f>IF(OR($A$3=""),"",IF(OR($W$2="优爆品"),((IFERROR(INDEX('产品报告-整理'!D:D,MATCH(产品建议!A261,'产品报告-整理'!A:A,0)),"")&amp;" → "&amp;(IFERROR(TEXT(INDEX('产品报告-整理'!D:D,MATCH(产品建议!A261,'产品报告-整理'!A:A,0))/G261,"0%"),"")))),IF(OR($W$2="P4P点击量"),((IF($W$2="P4P点击量",IFERROR(TEXT(W261/G261,"0%"),"")))),(((IF(COUNTIF('2-3.源数据-产品分析-爆品'!A:A,产品建议!A261)&gt;0,"是","")))))))</f>
        <v/>
      </c>
      <c r="Y261" s="9" t="str">
        <f>IF(AND($Y$2="直通车总消费",'产品报告-整理'!$BN$1="推荐广告"),IFERROR(INDEX('产品报告-整理'!H:H,MATCH(产品建议!A261,'产品报告-整理'!A:A,0)),0)+IFERROR(INDEX('产品报告-整理'!BV:BV,MATCH(产品建议!A261,'产品报告-整理'!BO:BO,0)),0),IFERROR(INDEX('产品报告-整理'!H:H,MATCH(产品建议!A261,'产品报告-整理'!A:A,0)),0))</f>
        <v/>
      </c>
      <c r="Z261" s="9" t="str">
        <f t="shared" si="15"/>
        <v/>
      </c>
      <c r="AA261" s="5" t="str">
        <f t="shared" si="13"/>
        <v/>
      </c>
      <c r="AB261" s="5" t="str">
        <f t="shared" si="14"/>
        <v/>
      </c>
      <c r="AC261" s="9"/>
      <c r="AD261" s="15" t="str">
        <f>IF($AD$1="  ",IFERROR(IF(AND(Y261="未推广",L261&gt;0),"加入P4P推广 ","")&amp;IF(AND(OR(W261="是",X261="是"),Y261=0),"优爆品加推广 ","")&amp;IF(AND(C261="N",L261&gt;0),"增加橱窗绑定 ","")&amp;IF(AND(OR(Z261&gt;$Z$1*4.5,AB261&gt;$AB$1*4.5),Y261&lt;&gt;0,Y261&gt;$AB$1*2,G261&gt;($G$1/$L$1)*1),"放弃P4P推广 ","")&amp;IF(AND(AB261&gt;$AB$1*1.2,AB261&lt;$AB$1*4.5,Y261&gt;0),"优化询盘成本 ","")&amp;IF(AND(Z261&gt;$Z$1*1.2,Z261&lt;$Z$1*4.5,Y261&gt;0),"优化商机成本 ","")&amp;IF(AND(Y261&lt;&gt;0,L261&gt;0,AB261&lt;$AB$1*1.2),"加大询盘获取 ","")&amp;IF(AND(Y261&lt;&gt;0,K261&gt;0,Z261&lt;$Z$1*1.2),"加大商机获取 ","")&amp;IF(AND(L261=0,C261="Y",G261&gt;($G$1/$L$1*1.5)),"解绑橱窗绑定 ",""),"请去左表粘贴源数据"),"")</f>
        <v/>
      </c>
      <c r="AE261" s="9"/>
      <c r="AF261" s="9"/>
      <c r="AG261" s="9"/>
      <c r="AH261" s="9"/>
      <c r="AI261" s="17"/>
      <c r="AJ261" s="17"/>
      <c r="AK261" s="17"/>
    </row>
    <row r="262" spans="1:37">
      <c r="A262" s="5" t="str">
        <f>IFERROR(HLOOKUP(A$2,'2.源数据-产品分析-全商品'!A$6:A$1000,ROW()-1,0),"")</f>
        <v/>
      </c>
      <c r="B262" s="5" t="str">
        <f>IFERROR(HLOOKUP(B$2,'2.源数据-产品分析-全商品'!B$6:B$1000,ROW()-1,0),"")</f>
        <v/>
      </c>
      <c r="C262" s="5" t="str">
        <f>CLEAN(IFERROR(HLOOKUP(C$2,'2.源数据-产品分析-全商品'!C$6:C$1000,ROW()-1,0),""))</f>
        <v/>
      </c>
      <c r="D262" s="5" t="str">
        <f>IFERROR(HLOOKUP(D$2,'2.源数据-产品分析-全商品'!D$6:D$1000,ROW()-1,0),"")</f>
        <v/>
      </c>
      <c r="E262" s="5" t="str">
        <f>IFERROR(HLOOKUP(E$2,'2.源数据-产品分析-全商品'!E$6:E$1000,ROW()-1,0),"")</f>
        <v/>
      </c>
      <c r="F262" s="5" t="str">
        <f>IFERROR(VALUE(HLOOKUP(F$2,'2.源数据-产品分析-全商品'!F$6:F$1000,ROW()-1,0)),"")</f>
        <v/>
      </c>
      <c r="G262" s="5" t="str">
        <f>IFERROR(VALUE(HLOOKUP(G$2,'2.源数据-产品分析-全商品'!G$6:G$1000,ROW()-1,0)),"")</f>
        <v/>
      </c>
      <c r="H262" s="5" t="str">
        <f>IFERROR(HLOOKUP(H$2,'2.源数据-产品分析-全商品'!H$6:H$1000,ROW()-1,0),"")</f>
        <v/>
      </c>
      <c r="I262" s="5" t="str">
        <f>IFERROR(VALUE(HLOOKUP(I$2,'2.源数据-产品分析-全商品'!I$6:I$1000,ROW()-1,0)),"")</f>
        <v/>
      </c>
      <c r="J262" s="60" t="str">
        <f>IFERROR(IF($J$2="","",INDEX('产品报告-整理'!G:G,MATCH(产品建议!A262,'产品报告-整理'!A:A,0))),"")</f>
        <v/>
      </c>
      <c r="K262" s="5" t="str">
        <f>IFERROR(IF($K$2="","",VALUE(INDEX('产品报告-整理'!E:E,MATCH(产品建议!A262,'产品报告-整理'!A:A,0)))),0)</f>
        <v/>
      </c>
      <c r="L262" s="5" t="str">
        <f>IFERROR(VALUE(HLOOKUP(L$2,'2.源数据-产品分析-全商品'!J$6:J$1000,ROW()-1,0)),"")</f>
        <v/>
      </c>
      <c r="M262" s="5" t="str">
        <f>IFERROR(VALUE(HLOOKUP(M$2,'2.源数据-产品分析-全商品'!K$6:K$1000,ROW()-1,0)),"")</f>
        <v/>
      </c>
      <c r="N262" s="5" t="str">
        <f>IFERROR(HLOOKUP(N$2,'2.源数据-产品分析-全商品'!L$6:L$1000,ROW()-1,0),"")</f>
        <v/>
      </c>
      <c r="O262" s="5" t="str">
        <f>IF($O$2='产品报告-整理'!$K$1,IFERROR(INDEX('产品报告-整理'!S:S,MATCH(产品建议!A262,'产品报告-整理'!L:L,0)),""),(IFERROR(VALUE(HLOOKUP(O$2,'2.源数据-产品分析-全商品'!M$6:M$1000,ROW()-1,0)),"")))</f>
        <v/>
      </c>
      <c r="P262" s="5" t="str">
        <f>IF($P$2='产品报告-整理'!$V$1,IFERROR(INDEX('产品报告-整理'!AD:AD,MATCH(产品建议!A262,'产品报告-整理'!W:W,0)),""),(IFERROR(VALUE(HLOOKUP(P$2,'2.源数据-产品分析-全商品'!N$6:N$1000,ROW()-1,0)),"")))</f>
        <v/>
      </c>
      <c r="Q262" s="5" t="str">
        <f>IF($Q$2='产品报告-整理'!$AG$1,IFERROR(INDEX('产品报告-整理'!AO:AO,MATCH(产品建议!A262,'产品报告-整理'!AH:AH,0)),""),(IFERROR(VALUE(HLOOKUP(Q$2,'2.源数据-产品分析-全商品'!O$6:O$1000,ROW()-1,0)),"")))</f>
        <v/>
      </c>
      <c r="R262" s="5" t="str">
        <f>IF($R$2='产品报告-整理'!$AR$1,IFERROR(INDEX('产品报告-整理'!AZ:AZ,MATCH(产品建议!A262,'产品报告-整理'!AS:AS,0)),""),(IFERROR(VALUE(HLOOKUP(R$2,'2.源数据-产品分析-全商品'!P$6:P$1000,ROW()-1,0)),"")))</f>
        <v/>
      </c>
      <c r="S262" s="5" t="str">
        <f>IF($S$2='产品报告-整理'!$BC$1,IFERROR(INDEX('产品报告-整理'!BK:BK,MATCH(产品建议!A262,'产品报告-整理'!BD:BD,0)),""),(IFERROR(VALUE(HLOOKUP(S$2,'2.源数据-产品分析-全商品'!Q$6:Q$1000,ROW()-1,0)),"")))</f>
        <v/>
      </c>
      <c r="T262" s="5" t="str">
        <f>IFERROR(HLOOKUP("产品负责人",'2.源数据-产品分析-全商品'!R$6:R$1000,ROW()-1,0),"")</f>
        <v/>
      </c>
      <c r="U262" s="5" t="str">
        <f>IFERROR(VALUE(HLOOKUP(U$2,'2.源数据-产品分析-全商品'!S$6:S$1000,ROW()-1,0)),"")</f>
        <v/>
      </c>
      <c r="V262" s="5" t="str">
        <f>IFERROR(VALUE(HLOOKUP(V$2,'2.源数据-产品分析-全商品'!T$6:T$1000,ROW()-1,0)),"")</f>
        <v/>
      </c>
      <c r="W262" s="5" t="str">
        <f>IF(OR($A$3=""),"",IF(OR($W$2="优爆品"),(IF(COUNTIF('2-2.源数据-产品分析-优品'!A:A,产品建议!A262)&gt;0,"是","")&amp;IF(COUNTIF('2-3.源数据-产品分析-爆品'!A:A,产品建议!A262)&gt;0,"是","")),IF(OR($W$2="P4P点击量"),((IFERROR(INDEX('产品报告-整理'!D:D,MATCH(产品建议!A262,'产品报告-整理'!A:A,0)),""))),((IF(COUNTIF('2-2.源数据-产品分析-优品'!A:A,产品建议!A262)&gt;0,"是",""))))))</f>
        <v/>
      </c>
      <c r="X262" s="5" t="str">
        <f>IF(OR($A$3=""),"",IF(OR($W$2="优爆品"),((IFERROR(INDEX('产品报告-整理'!D:D,MATCH(产品建议!A262,'产品报告-整理'!A:A,0)),"")&amp;" → "&amp;(IFERROR(TEXT(INDEX('产品报告-整理'!D:D,MATCH(产品建议!A262,'产品报告-整理'!A:A,0))/G262,"0%"),"")))),IF(OR($W$2="P4P点击量"),((IF($W$2="P4P点击量",IFERROR(TEXT(W262/G262,"0%"),"")))),(((IF(COUNTIF('2-3.源数据-产品分析-爆品'!A:A,产品建议!A262)&gt;0,"是","")))))))</f>
        <v/>
      </c>
      <c r="Y262" s="9" t="str">
        <f>IF(AND($Y$2="直通车总消费",'产品报告-整理'!$BN$1="推荐广告"),IFERROR(INDEX('产品报告-整理'!H:H,MATCH(产品建议!A262,'产品报告-整理'!A:A,0)),0)+IFERROR(INDEX('产品报告-整理'!BV:BV,MATCH(产品建议!A262,'产品报告-整理'!BO:BO,0)),0),IFERROR(INDEX('产品报告-整理'!H:H,MATCH(产品建议!A262,'产品报告-整理'!A:A,0)),0))</f>
        <v/>
      </c>
      <c r="Z262" s="9" t="str">
        <f t="shared" si="15"/>
        <v/>
      </c>
      <c r="AA262" s="5" t="str">
        <f t="shared" si="13"/>
        <v/>
      </c>
      <c r="AB262" s="5" t="str">
        <f t="shared" si="14"/>
        <v/>
      </c>
      <c r="AC262" s="9"/>
      <c r="AD262" s="15" t="str">
        <f>IF($AD$1="  ",IFERROR(IF(AND(Y262="未推广",L262&gt;0),"加入P4P推广 ","")&amp;IF(AND(OR(W262="是",X262="是"),Y262=0),"优爆品加推广 ","")&amp;IF(AND(C262="N",L262&gt;0),"增加橱窗绑定 ","")&amp;IF(AND(OR(Z262&gt;$Z$1*4.5,AB262&gt;$AB$1*4.5),Y262&lt;&gt;0,Y262&gt;$AB$1*2,G262&gt;($G$1/$L$1)*1),"放弃P4P推广 ","")&amp;IF(AND(AB262&gt;$AB$1*1.2,AB262&lt;$AB$1*4.5,Y262&gt;0),"优化询盘成本 ","")&amp;IF(AND(Z262&gt;$Z$1*1.2,Z262&lt;$Z$1*4.5,Y262&gt;0),"优化商机成本 ","")&amp;IF(AND(Y262&lt;&gt;0,L262&gt;0,AB262&lt;$AB$1*1.2),"加大询盘获取 ","")&amp;IF(AND(Y262&lt;&gt;0,K262&gt;0,Z262&lt;$Z$1*1.2),"加大商机获取 ","")&amp;IF(AND(L262=0,C262="Y",G262&gt;($G$1/$L$1*1.5)),"解绑橱窗绑定 ",""),"请去左表粘贴源数据"),"")</f>
        <v/>
      </c>
      <c r="AE262" s="9"/>
      <c r="AF262" s="9"/>
      <c r="AG262" s="9"/>
      <c r="AH262" s="9"/>
      <c r="AI262" s="17"/>
      <c r="AJ262" s="17"/>
      <c r="AK262" s="17"/>
    </row>
    <row r="263" spans="1:37">
      <c r="A263" s="5" t="str">
        <f>IFERROR(HLOOKUP(A$2,'2.源数据-产品分析-全商品'!A$6:A$1000,ROW()-1,0),"")</f>
        <v/>
      </c>
      <c r="B263" s="5" t="str">
        <f>IFERROR(HLOOKUP(B$2,'2.源数据-产品分析-全商品'!B$6:B$1000,ROW()-1,0),"")</f>
        <v/>
      </c>
      <c r="C263" s="5" t="str">
        <f>CLEAN(IFERROR(HLOOKUP(C$2,'2.源数据-产品分析-全商品'!C$6:C$1000,ROW()-1,0),""))</f>
        <v/>
      </c>
      <c r="D263" s="5" t="str">
        <f>IFERROR(HLOOKUP(D$2,'2.源数据-产品分析-全商品'!D$6:D$1000,ROW()-1,0),"")</f>
        <v/>
      </c>
      <c r="E263" s="5" t="str">
        <f>IFERROR(HLOOKUP(E$2,'2.源数据-产品分析-全商品'!E$6:E$1000,ROW()-1,0),"")</f>
        <v/>
      </c>
      <c r="F263" s="5" t="str">
        <f>IFERROR(VALUE(HLOOKUP(F$2,'2.源数据-产品分析-全商品'!F$6:F$1000,ROW()-1,0)),"")</f>
        <v/>
      </c>
      <c r="G263" s="5" t="str">
        <f>IFERROR(VALUE(HLOOKUP(G$2,'2.源数据-产品分析-全商品'!G$6:G$1000,ROW()-1,0)),"")</f>
        <v/>
      </c>
      <c r="H263" s="5" t="str">
        <f>IFERROR(HLOOKUP(H$2,'2.源数据-产品分析-全商品'!H$6:H$1000,ROW()-1,0),"")</f>
        <v/>
      </c>
      <c r="I263" s="5" t="str">
        <f>IFERROR(VALUE(HLOOKUP(I$2,'2.源数据-产品分析-全商品'!I$6:I$1000,ROW()-1,0)),"")</f>
        <v/>
      </c>
      <c r="J263" s="60" t="str">
        <f>IFERROR(IF($J$2="","",INDEX('产品报告-整理'!G:G,MATCH(产品建议!A263,'产品报告-整理'!A:A,0))),"")</f>
        <v/>
      </c>
      <c r="K263" s="5" t="str">
        <f>IFERROR(IF($K$2="","",VALUE(INDEX('产品报告-整理'!E:E,MATCH(产品建议!A263,'产品报告-整理'!A:A,0)))),0)</f>
        <v/>
      </c>
      <c r="L263" s="5" t="str">
        <f>IFERROR(VALUE(HLOOKUP(L$2,'2.源数据-产品分析-全商品'!J$6:J$1000,ROW()-1,0)),"")</f>
        <v/>
      </c>
      <c r="M263" s="5" t="str">
        <f>IFERROR(VALUE(HLOOKUP(M$2,'2.源数据-产品分析-全商品'!K$6:K$1000,ROW()-1,0)),"")</f>
        <v/>
      </c>
      <c r="N263" s="5" t="str">
        <f>IFERROR(HLOOKUP(N$2,'2.源数据-产品分析-全商品'!L$6:L$1000,ROW()-1,0),"")</f>
        <v/>
      </c>
      <c r="O263" s="5" t="str">
        <f>IF($O$2='产品报告-整理'!$K$1,IFERROR(INDEX('产品报告-整理'!S:S,MATCH(产品建议!A263,'产品报告-整理'!L:L,0)),""),(IFERROR(VALUE(HLOOKUP(O$2,'2.源数据-产品分析-全商品'!M$6:M$1000,ROW()-1,0)),"")))</f>
        <v/>
      </c>
      <c r="P263" s="5" t="str">
        <f>IF($P$2='产品报告-整理'!$V$1,IFERROR(INDEX('产品报告-整理'!AD:AD,MATCH(产品建议!A263,'产品报告-整理'!W:W,0)),""),(IFERROR(VALUE(HLOOKUP(P$2,'2.源数据-产品分析-全商品'!N$6:N$1000,ROW()-1,0)),"")))</f>
        <v/>
      </c>
      <c r="Q263" s="5" t="str">
        <f>IF($Q$2='产品报告-整理'!$AG$1,IFERROR(INDEX('产品报告-整理'!AO:AO,MATCH(产品建议!A263,'产品报告-整理'!AH:AH,0)),""),(IFERROR(VALUE(HLOOKUP(Q$2,'2.源数据-产品分析-全商品'!O$6:O$1000,ROW()-1,0)),"")))</f>
        <v/>
      </c>
      <c r="R263" s="5" t="str">
        <f>IF($R$2='产品报告-整理'!$AR$1,IFERROR(INDEX('产品报告-整理'!AZ:AZ,MATCH(产品建议!A263,'产品报告-整理'!AS:AS,0)),""),(IFERROR(VALUE(HLOOKUP(R$2,'2.源数据-产品分析-全商品'!P$6:P$1000,ROW()-1,0)),"")))</f>
        <v/>
      </c>
      <c r="S263" s="5" t="str">
        <f>IF($S$2='产品报告-整理'!$BC$1,IFERROR(INDEX('产品报告-整理'!BK:BK,MATCH(产品建议!A263,'产品报告-整理'!BD:BD,0)),""),(IFERROR(VALUE(HLOOKUP(S$2,'2.源数据-产品分析-全商品'!Q$6:Q$1000,ROW()-1,0)),"")))</f>
        <v/>
      </c>
      <c r="T263" s="5" t="str">
        <f>IFERROR(HLOOKUP("产品负责人",'2.源数据-产品分析-全商品'!R$6:R$1000,ROW()-1,0),"")</f>
        <v/>
      </c>
      <c r="U263" s="5" t="str">
        <f>IFERROR(VALUE(HLOOKUP(U$2,'2.源数据-产品分析-全商品'!S$6:S$1000,ROW()-1,0)),"")</f>
        <v/>
      </c>
      <c r="V263" s="5" t="str">
        <f>IFERROR(VALUE(HLOOKUP(V$2,'2.源数据-产品分析-全商品'!T$6:T$1000,ROW()-1,0)),"")</f>
        <v/>
      </c>
      <c r="W263" s="5" t="str">
        <f>IF(OR($A$3=""),"",IF(OR($W$2="优爆品"),(IF(COUNTIF('2-2.源数据-产品分析-优品'!A:A,产品建议!A263)&gt;0,"是","")&amp;IF(COUNTIF('2-3.源数据-产品分析-爆品'!A:A,产品建议!A263)&gt;0,"是","")),IF(OR($W$2="P4P点击量"),((IFERROR(INDEX('产品报告-整理'!D:D,MATCH(产品建议!A263,'产品报告-整理'!A:A,0)),""))),((IF(COUNTIF('2-2.源数据-产品分析-优品'!A:A,产品建议!A263)&gt;0,"是",""))))))</f>
        <v/>
      </c>
      <c r="X263" s="5" t="str">
        <f>IF(OR($A$3=""),"",IF(OR($W$2="优爆品"),((IFERROR(INDEX('产品报告-整理'!D:D,MATCH(产品建议!A263,'产品报告-整理'!A:A,0)),"")&amp;" → "&amp;(IFERROR(TEXT(INDEX('产品报告-整理'!D:D,MATCH(产品建议!A263,'产品报告-整理'!A:A,0))/G263,"0%"),"")))),IF(OR($W$2="P4P点击量"),((IF($W$2="P4P点击量",IFERROR(TEXT(W263/G263,"0%"),"")))),(((IF(COUNTIF('2-3.源数据-产品分析-爆品'!A:A,产品建议!A263)&gt;0,"是","")))))))</f>
        <v/>
      </c>
      <c r="Y263" s="9" t="str">
        <f>IF(AND($Y$2="直通车总消费",'产品报告-整理'!$BN$1="推荐广告"),IFERROR(INDEX('产品报告-整理'!H:H,MATCH(产品建议!A263,'产品报告-整理'!A:A,0)),0)+IFERROR(INDEX('产品报告-整理'!BV:BV,MATCH(产品建议!A263,'产品报告-整理'!BO:BO,0)),0),IFERROR(INDEX('产品报告-整理'!H:H,MATCH(产品建议!A263,'产品报告-整理'!A:A,0)),0))</f>
        <v/>
      </c>
      <c r="Z263" s="9" t="str">
        <f t="shared" si="15"/>
        <v/>
      </c>
      <c r="AA263" s="5" t="str">
        <f t="shared" si="13"/>
        <v/>
      </c>
      <c r="AB263" s="5" t="str">
        <f t="shared" si="14"/>
        <v/>
      </c>
      <c r="AC263" s="9"/>
      <c r="AD263" s="15" t="str">
        <f>IF($AD$1="  ",IFERROR(IF(AND(Y263="未推广",L263&gt;0),"加入P4P推广 ","")&amp;IF(AND(OR(W263="是",X263="是"),Y263=0),"优爆品加推广 ","")&amp;IF(AND(C263="N",L263&gt;0),"增加橱窗绑定 ","")&amp;IF(AND(OR(Z263&gt;$Z$1*4.5,AB263&gt;$AB$1*4.5),Y263&lt;&gt;0,Y263&gt;$AB$1*2,G263&gt;($G$1/$L$1)*1),"放弃P4P推广 ","")&amp;IF(AND(AB263&gt;$AB$1*1.2,AB263&lt;$AB$1*4.5,Y263&gt;0),"优化询盘成本 ","")&amp;IF(AND(Z263&gt;$Z$1*1.2,Z263&lt;$Z$1*4.5,Y263&gt;0),"优化商机成本 ","")&amp;IF(AND(Y263&lt;&gt;0,L263&gt;0,AB263&lt;$AB$1*1.2),"加大询盘获取 ","")&amp;IF(AND(Y263&lt;&gt;0,K263&gt;0,Z263&lt;$Z$1*1.2),"加大商机获取 ","")&amp;IF(AND(L263=0,C263="Y",G263&gt;($G$1/$L$1*1.5)),"解绑橱窗绑定 ",""),"请去左表粘贴源数据"),"")</f>
        <v/>
      </c>
      <c r="AE263" s="9"/>
      <c r="AF263" s="9"/>
      <c r="AG263" s="9"/>
      <c r="AH263" s="9"/>
      <c r="AI263" s="17"/>
      <c r="AJ263" s="17"/>
      <c r="AK263" s="17"/>
    </row>
    <row r="264" spans="1:37">
      <c r="A264" s="5" t="str">
        <f>IFERROR(HLOOKUP(A$2,'2.源数据-产品分析-全商品'!A$6:A$1000,ROW()-1,0),"")</f>
        <v/>
      </c>
      <c r="B264" s="5" t="str">
        <f>IFERROR(HLOOKUP(B$2,'2.源数据-产品分析-全商品'!B$6:B$1000,ROW()-1,0),"")</f>
        <v/>
      </c>
      <c r="C264" s="5" t="str">
        <f>CLEAN(IFERROR(HLOOKUP(C$2,'2.源数据-产品分析-全商品'!C$6:C$1000,ROW()-1,0),""))</f>
        <v/>
      </c>
      <c r="D264" s="5" t="str">
        <f>IFERROR(HLOOKUP(D$2,'2.源数据-产品分析-全商品'!D$6:D$1000,ROW()-1,0),"")</f>
        <v/>
      </c>
      <c r="E264" s="5" t="str">
        <f>IFERROR(HLOOKUP(E$2,'2.源数据-产品分析-全商品'!E$6:E$1000,ROW()-1,0),"")</f>
        <v/>
      </c>
      <c r="F264" s="5" t="str">
        <f>IFERROR(VALUE(HLOOKUP(F$2,'2.源数据-产品分析-全商品'!F$6:F$1000,ROW()-1,0)),"")</f>
        <v/>
      </c>
      <c r="G264" s="5" t="str">
        <f>IFERROR(VALUE(HLOOKUP(G$2,'2.源数据-产品分析-全商品'!G$6:G$1000,ROW()-1,0)),"")</f>
        <v/>
      </c>
      <c r="H264" s="5" t="str">
        <f>IFERROR(HLOOKUP(H$2,'2.源数据-产品分析-全商品'!H$6:H$1000,ROW()-1,0),"")</f>
        <v/>
      </c>
      <c r="I264" s="5" t="str">
        <f>IFERROR(VALUE(HLOOKUP(I$2,'2.源数据-产品分析-全商品'!I$6:I$1000,ROW()-1,0)),"")</f>
        <v/>
      </c>
      <c r="J264" s="60" t="str">
        <f>IFERROR(IF($J$2="","",INDEX('产品报告-整理'!G:G,MATCH(产品建议!A264,'产品报告-整理'!A:A,0))),"")</f>
        <v/>
      </c>
      <c r="K264" s="5" t="str">
        <f>IFERROR(IF($K$2="","",VALUE(INDEX('产品报告-整理'!E:E,MATCH(产品建议!A264,'产品报告-整理'!A:A,0)))),0)</f>
        <v/>
      </c>
      <c r="L264" s="5" t="str">
        <f>IFERROR(VALUE(HLOOKUP(L$2,'2.源数据-产品分析-全商品'!J$6:J$1000,ROW()-1,0)),"")</f>
        <v/>
      </c>
      <c r="M264" s="5" t="str">
        <f>IFERROR(VALUE(HLOOKUP(M$2,'2.源数据-产品分析-全商品'!K$6:K$1000,ROW()-1,0)),"")</f>
        <v/>
      </c>
      <c r="N264" s="5" t="str">
        <f>IFERROR(HLOOKUP(N$2,'2.源数据-产品分析-全商品'!L$6:L$1000,ROW()-1,0),"")</f>
        <v/>
      </c>
      <c r="O264" s="5" t="str">
        <f>IF($O$2='产品报告-整理'!$K$1,IFERROR(INDEX('产品报告-整理'!S:S,MATCH(产品建议!A264,'产品报告-整理'!L:L,0)),""),(IFERROR(VALUE(HLOOKUP(O$2,'2.源数据-产品分析-全商品'!M$6:M$1000,ROW()-1,0)),"")))</f>
        <v/>
      </c>
      <c r="P264" s="5" t="str">
        <f>IF($P$2='产品报告-整理'!$V$1,IFERROR(INDEX('产品报告-整理'!AD:AD,MATCH(产品建议!A264,'产品报告-整理'!W:W,0)),""),(IFERROR(VALUE(HLOOKUP(P$2,'2.源数据-产品分析-全商品'!N$6:N$1000,ROW()-1,0)),"")))</f>
        <v/>
      </c>
      <c r="Q264" s="5" t="str">
        <f>IF($Q$2='产品报告-整理'!$AG$1,IFERROR(INDEX('产品报告-整理'!AO:AO,MATCH(产品建议!A264,'产品报告-整理'!AH:AH,0)),""),(IFERROR(VALUE(HLOOKUP(Q$2,'2.源数据-产品分析-全商品'!O$6:O$1000,ROW()-1,0)),"")))</f>
        <v/>
      </c>
      <c r="R264" s="5" t="str">
        <f>IF($R$2='产品报告-整理'!$AR$1,IFERROR(INDEX('产品报告-整理'!AZ:AZ,MATCH(产品建议!A264,'产品报告-整理'!AS:AS,0)),""),(IFERROR(VALUE(HLOOKUP(R$2,'2.源数据-产品分析-全商品'!P$6:P$1000,ROW()-1,0)),"")))</f>
        <v/>
      </c>
      <c r="S264" s="5" t="str">
        <f>IF($S$2='产品报告-整理'!$BC$1,IFERROR(INDEX('产品报告-整理'!BK:BK,MATCH(产品建议!A264,'产品报告-整理'!BD:BD,0)),""),(IFERROR(VALUE(HLOOKUP(S$2,'2.源数据-产品分析-全商品'!Q$6:Q$1000,ROW()-1,0)),"")))</f>
        <v/>
      </c>
      <c r="T264" s="5" t="str">
        <f>IFERROR(HLOOKUP("产品负责人",'2.源数据-产品分析-全商品'!R$6:R$1000,ROW()-1,0),"")</f>
        <v/>
      </c>
      <c r="U264" s="5" t="str">
        <f>IFERROR(VALUE(HLOOKUP(U$2,'2.源数据-产品分析-全商品'!S$6:S$1000,ROW()-1,0)),"")</f>
        <v/>
      </c>
      <c r="V264" s="5" t="str">
        <f>IFERROR(VALUE(HLOOKUP(V$2,'2.源数据-产品分析-全商品'!T$6:T$1000,ROW()-1,0)),"")</f>
        <v/>
      </c>
      <c r="W264" s="5" t="str">
        <f>IF(OR($A$3=""),"",IF(OR($W$2="优爆品"),(IF(COUNTIF('2-2.源数据-产品分析-优品'!A:A,产品建议!A264)&gt;0,"是","")&amp;IF(COUNTIF('2-3.源数据-产品分析-爆品'!A:A,产品建议!A264)&gt;0,"是","")),IF(OR($W$2="P4P点击量"),((IFERROR(INDEX('产品报告-整理'!D:D,MATCH(产品建议!A264,'产品报告-整理'!A:A,0)),""))),((IF(COUNTIF('2-2.源数据-产品分析-优品'!A:A,产品建议!A264)&gt;0,"是",""))))))</f>
        <v/>
      </c>
      <c r="X264" s="5" t="str">
        <f>IF(OR($A$3=""),"",IF(OR($W$2="优爆品"),((IFERROR(INDEX('产品报告-整理'!D:D,MATCH(产品建议!A264,'产品报告-整理'!A:A,0)),"")&amp;" → "&amp;(IFERROR(TEXT(INDEX('产品报告-整理'!D:D,MATCH(产品建议!A264,'产品报告-整理'!A:A,0))/G264,"0%"),"")))),IF(OR($W$2="P4P点击量"),((IF($W$2="P4P点击量",IFERROR(TEXT(W264/G264,"0%"),"")))),(((IF(COUNTIF('2-3.源数据-产品分析-爆品'!A:A,产品建议!A264)&gt;0,"是","")))))))</f>
        <v/>
      </c>
      <c r="Y264" s="9" t="str">
        <f>IF(AND($Y$2="直通车总消费",'产品报告-整理'!$BN$1="推荐广告"),IFERROR(INDEX('产品报告-整理'!H:H,MATCH(产品建议!A264,'产品报告-整理'!A:A,0)),0)+IFERROR(INDEX('产品报告-整理'!BV:BV,MATCH(产品建议!A264,'产品报告-整理'!BO:BO,0)),0),IFERROR(INDEX('产品报告-整理'!H:H,MATCH(产品建议!A264,'产品报告-整理'!A:A,0)),0))</f>
        <v/>
      </c>
      <c r="Z264" s="9" t="str">
        <f t="shared" si="15"/>
        <v/>
      </c>
      <c r="AA264" s="5" t="str">
        <f t="shared" si="13"/>
        <v/>
      </c>
      <c r="AB264" s="5" t="str">
        <f t="shared" si="14"/>
        <v/>
      </c>
      <c r="AC264" s="9"/>
      <c r="AD264" s="15" t="str">
        <f>IF($AD$1="  ",IFERROR(IF(AND(Y264="未推广",L264&gt;0),"加入P4P推广 ","")&amp;IF(AND(OR(W264="是",X264="是"),Y264=0),"优爆品加推广 ","")&amp;IF(AND(C264="N",L264&gt;0),"增加橱窗绑定 ","")&amp;IF(AND(OR(Z264&gt;$Z$1*4.5,AB264&gt;$AB$1*4.5),Y264&lt;&gt;0,Y264&gt;$AB$1*2,G264&gt;($G$1/$L$1)*1),"放弃P4P推广 ","")&amp;IF(AND(AB264&gt;$AB$1*1.2,AB264&lt;$AB$1*4.5,Y264&gt;0),"优化询盘成本 ","")&amp;IF(AND(Z264&gt;$Z$1*1.2,Z264&lt;$Z$1*4.5,Y264&gt;0),"优化商机成本 ","")&amp;IF(AND(Y264&lt;&gt;0,L264&gt;0,AB264&lt;$AB$1*1.2),"加大询盘获取 ","")&amp;IF(AND(Y264&lt;&gt;0,K264&gt;0,Z264&lt;$Z$1*1.2),"加大商机获取 ","")&amp;IF(AND(L264=0,C264="Y",G264&gt;($G$1/$L$1*1.5)),"解绑橱窗绑定 ",""),"请去左表粘贴源数据"),"")</f>
        <v/>
      </c>
      <c r="AE264" s="9"/>
      <c r="AF264" s="9"/>
      <c r="AG264" s="9"/>
      <c r="AH264" s="9"/>
      <c r="AI264" s="17"/>
      <c r="AJ264" s="17"/>
      <c r="AK264" s="17"/>
    </row>
    <row r="265" spans="1:37">
      <c r="A265" s="5" t="str">
        <f>IFERROR(HLOOKUP(A$2,'2.源数据-产品分析-全商品'!A$6:A$1000,ROW()-1,0),"")</f>
        <v/>
      </c>
      <c r="B265" s="5" t="str">
        <f>IFERROR(HLOOKUP(B$2,'2.源数据-产品分析-全商品'!B$6:B$1000,ROW()-1,0),"")</f>
        <v/>
      </c>
      <c r="C265" s="5" t="str">
        <f>CLEAN(IFERROR(HLOOKUP(C$2,'2.源数据-产品分析-全商品'!C$6:C$1000,ROW()-1,0),""))</f>
        <v/>
      </c>
      <c r="D265" s="5" t="str">
        <f>IFERROR(HLOOKUP(D$2,'2.源数据-产品分析-全商品'!D$6:D$1000,ROW()-1,0),"")</f>
        <v/>
      </c>
      <c r="E265" s="5" t="str">
        <f>IFERROR(HLOOKUP(E$2,'2.源数据-产品分析-全商品'!E$6:E$1000,ROW()-1,0),"")</f>
        <v/>
      </c>
      <c r="F265" s="5" t="str">
        <f>IFERROR(VALUE(HLOOKUP(F$2,'2.源数据-产品分析-全商品'!F$6:F$1000,ROW()-1,0)),"")</f>
        <v/>
      </c>
      <c r="G265" s="5" t="str">
        <f>IFERROR(VALUE(HLOOKUP(G$2,'2.源数据-产品分析-全商品'!G$6:G$1000,ROW()-1,0)),"")</f>
        <v/>
      </c>
      <c r="H265" s="5" t="str">
        <f>IFERROR(HLOOKUP(H$2,'2.源数据-产品分析-全商品'!H$6:H$1000,ROW()-1,0),"")</f>
        <v/>
      </c>
      <c r="I265" s="5" t="str">
        <f>IFERROR(VALUE(HLOOKUP(I$2,'2.源数据-产品分析-全商品'!I$6:I$1000,ROW()-1,0)),"")</f>
        <v/>
      </c>
      <c r="J265" s="60" t="str">
        <f>IFERROR(IF($J$2="","",INDEX('产品报告-整理'!G:G,MATCH(产品建议!A265,'产品报告-整理'!A:A,0))),"")</f>
        <v/>
      </c>
      <c r="K265" s="5" t="str">
        <f>IFERROR(IF($K$2="","",VALUE(INDEX('产品报告-整理'!E:E,MATCH(产品建议!A265,'产品报告-整理'!A:A,0)))),0)</f>
        <v/>
      </c>
      <c r="L265" s="5" t="str">
        <f>IFERROR(VALUE(HLOOKUP(L$2,'2.源数据-产品分析-全商品'!J$6:J$1000,ROW()-1,0)),"")</f>
        <v/>
      </c>
      <c r="M265" s="5" t="str">
        <f>IFERROR(VALUE(HLOOKUP(M$2,'2.源数据-产品分析-全商品'!K$6:K$1000,ROW()-1,0)),"")</f>
        <v/>
      </c>
      <c r="N265" s="5" t="str">
        <f>IFERROR(HLOOKUP(N$2,'2.源数据-产品分析-全商品'!L$6:L$1000,ROW()-1,0),"")</f>
        <v/>
      </c>
      <c r="O265" s="5" t="str">
        <f>IF($O$2='产品报告-整理'!$K$1,IFERROR(INDEX('产品报告-整理'!S:S,MATCH(产品建议!A265,'产品报告-整理'!L:L,0)),""),(IFERROR(VALUE(HLOOKUP(O$2,'2.源数据-产品分析-全商品'!M$6:M$1000,ROW()-1,0)),"")))</f>
        <v/>
      </c>
      <c r="P265" s="5" t="str">
        <f>IF($P$2='产品报告-整理'!$V$1,IFERROR(INDEX('产品报告-整理'!AD:AD,MATCH(产品建议!A265,'产品报告-整理'!W:W,0)),""),(IFERROR(VALUE(HLOOKUP(P$2,'2.源数据-产品分析-全商品'!N$6:N$1000,ROW()-1,0)),"")))</f>
        <v/>
      </c>
      <c r="Q265" s="5" t="str">
        <f>IF($Q$2='产品报告-整理'!$AG$1,IFERROR(INDEX('产品报告-整理'!AO:AO,MATCH(产品建议!A265,'产品报告-整理'!AH:AH,0)),""),(IFERROR(VALUE(HLOOKUP(Q$2,'2.源数据-产品分析-全商品'!O$6:O$1000,ROW()-1,0)),"")))</f>
        <v/>
      </c>
      <c r="R265" s="5" t="str">
        <f>IF($R$2='产品报告-整理'!$AR$1,IFERROR(INDEX('产品报告-整理'!AZ:AZ,MATCH(产品建议!A265,'产品报告-整理'!AS:AS,0)),""),(IFERROR(VALUE(HLOOKUP(R$2,'2.源数据-产品分析-全商品'!P$6:P$1000,ROW()-1,0)),"")))</f>
        <v/>
      </c>
      <c r="S265" s="5" t="str">
        <f>IF($S$2='产品报告-整理'!$BC$1,IFERROR(INDEX('产品报告-整理'!BK:BK,MATCH(产品建议!A265,'产品报告-整理'!BD:BD,0)),""),(IFERROR(VALUE(HLOOKUP(S$2,'2.源数据-产品分析-全商品'!Q$6:Q$1000,ROW()-1,0)),"")))</f>
        <v/>
      </c>
      <c r="T265" s="5" t="str">
        <f>IFERROR(HLOOKUP("产品负责人",'2.源数据-产品分析-全商品'!R$6:R$1000,ROW()-1,0),"")</f>
        <v/>
      </c>
      <c r="U265" s="5" t="str">
        <f>IFERROR(VALUE(HLOOKUP(U$2,'2.源数据-产品分析-全商品'!S$6:S$1000,ROW()-1,0)),"")</f>
        <v/>
      </c>
      <c r="V265" s="5" t="str">
        <f>IFERROR(VALUE(HLOOKUP(V$2,'2.源数据-产品分析-全商品'!T$6:T$1000,ROW()-1,0)),"")</f>
        <v/>
      </c>
      <c r="W265" s="5" t="str">
        <f>IF(OR($A$3=""),"",IF(OR($W$2="优爆品"),(IF(COUNTIF('2-2.源数据-产品分析-优品'!A:A,产品建议!A265)&gt;0,"是","")&amp;IF(COUNTIF('2-3.源数据-产品分析-爆品'!A:A,产品建议!A265)&gt;0,"是","")),IF(OR($W$2="P4P点击量"),((IFERROR(INDEX('产品报告-整理'!D:D,MATCH(产品建议!A265,'产品报告-整理'!A:A,0)),""))),((IF(COUNTIF('2-2.源数据-产品分析-优品'!A:A,产品建议!A265)&gt;0,"是",""))))))</f>
        <v/>
      </c>
      <c r="X265" s="5" t="str">
        <f>IF(OR($A$3=""),"",IF(OR($W$2="优爆品"),((IFERROR(INDEX('产品报告-整理'!D:D,MATCH(产品建议!A265,'产品报告-整理'!A:A,0)),"")&amp;" → "&amp;(IFERROR(TEXT(INDEX('产品报告-整理'!D:D,MATCH(产品建议!A265,'产品报告-整理'!A:A,0))/G265,"0%"),"")))),IF(OR($W$2="P4P点击量"),((IF($W$2="P4P点击量",IFERROR(TEXT(W265/G265,"0%"),"")))),(((IF(COUNTIF('2-3.源数据-产品分析-爆品'!A:A,产品建议!A265)&gt;0,"是","")))))))</f>
        <v/>
      </c>
      <c r="Y265" s="9" t="str">
        <f>IF(AND($Y$2="直通车总消费",'产品报告-整理'!$BN$1="推荐广告"),IFERROR(INDEX('产品报告-整理'!H:H,MATCH(产品建议!A265,'产品报告-整理'!A:A,0)),0)+IFERROR(INDEX('产品报告-整理'!BV:BV,MATCH(产品建议!A265,'产品报告-整理'!BO:BO,0)),0),IFERROR(INDEX('产品报告-整理'!H:H,MATCH(产品建议!A265,'产品报告-整理'!A:A,0)),0))</f>
        <v/>
      </c>
      <c r="Z265" s="9" t="str">
        <f t="shared" si="15"/>
        <v/>
      </c>
      <c r="AA265" s="5" t="str">
        <f t="shared" si="13"/>
        <v/>
      </c>
      <c r="AB265" s="5" t="str">
        <f t="shared" si="14"/>
        <v/>
      </c>
      <c r="AC265" s="9"/>
      <c r="AD265" s="15" t="str">
        <f>IF($AD$1="  ",IFERROR(IF(AND(Y265="未推广",L265&gt;0),"加入P4P推广 ","")&amp;IF(AND(OR(W265="是",X265="是"),Y265=0),"优爆品加推广 ","")&amp;IF(AND(C265="N",L265&gt;0),"增加橱窗绑定 ","")&amp;IF(AND(OR(Z265&gt;$Z$1*4.5,AB265&gt;$AB$1*4.5),Y265&lt;&gt;0,Y265&gt;$AB$1*2,G265&gt;($G$1/$L$1)*1),"放弃P4P推广 ","")&amp;IF(AND(AB265&gt;$AB$1*1.2,AB265&lt;$AB$1*4.5,Y265&gt;0),"优化询盘成本 ","")&amp;IF(AND(Z265&gt;$Z$1*1.2,Z265&lt;$Z$1*4.5,Y265&gt;0),"优化商机成本 ","")&amp;IF(AND(Y265&lt;&gt;0,L265&gt;0,AB265&lt;$AB$1*1.2),"加大询盘获取 ","")&amp;IF(AND(Y265&lt;&gt;0,K265&gt;0,Z265&lt;$Z$1*1.2),"加大商机获取 ","")&amp;IF(AND(L265=0,C265="Y",G265&gt;($G$1/$L$1*1.5)),"解绑橱窗绑定 ",""),"请去左表粘贴源数据"),"")</f>
        <v/>
      </c>
      <c r="AE265" s="9"/>
      <c r="AF265" s="9"/>
      <c r="AG265" s="9"/>
      <c r="AH265" s="9"/>
      <c r="AI265" s="17"/>
      <c r="AJ265" s="17"/>
      <c r="AK265" s="17"/>
    </row>
    <row r="266" spans="1:37">
      <c r="A266" s="5" t="str">
        <f>IFERROR(HLOOKUP(A$2,'2.源数据-产品分析-全商品'!A$6:A$1000,ROW()-1,0),"")</f>
        <v/>
      </c>
      <c r="B266" s="5" t="str">
        <f>IFERROR(HLOOKUP(B$2,'2.源数据-产品分析-全商品'!B$6:B$1000,ROW()-1,0),"")</f>
        <v/>
      </c>
      <c r="C266" s="5" t="str">
        <f>CLEAN(IFERROR(HLOOKUP(C$2,'2.源数据-产品分析-全商品'!C$6:C$1000,ROW()-1,0),""))</f>
        <v/>
      </c>
      <c r="D266" s="5" t="str">
        <f>IFERROR(HLOOKUP(D$2,'2.源数据-产品分析-全商品'!D$6:D$1000,ROW()-1,0),"")</f>
        <v/>
      </c>
      <c r="E266" s="5" t="str">
        <f>IFERROR(HLOOKUP(E$2,'2.源数据-产品分析-全商品'!E$6:E$1000,ROW()-1,0),"")</f>
        <v/>
      </c>
      <c r="F266" s="5" t="str">
        <f>IFERROR(VALUE(HLOOKUP(F$2,'2.源数据-产品分析-全商品'!F$6:F$1000,ROW()-1,0)),"")</f>
        <v/>
      </c>
      <c r="G266" s="5" t="str">
        <f>IFERROR(VALUE(HLOOKUP(G$2,'2.源数据-产品分析-全商品'!G$6:G$1000,ROW()-1,0)),"")</f>
        <v/>
      </c>
      <c r="H266" s="5" t="str">
        <f>IFERROR(HLOOKUP(H$2,'2.源数据-产品分析-全商品'!H$6:H$1000,ROW()-1,0),"")</f>
        <v/>
      </c>
      <c r="I266" s="5" t="str">
        <f>IFERROR(VALUE(HLOOKUP(I$2,'2.源数据-产品分析-全商品'!I$6:I$1000,ROW()-1,0)),"")</f>
        <v/>
      </c>
      <c r="J266" s="60" t="str">
        <f>IFERROR(IF($J$2="","",INDEX('产品报告-整理'!G:G,MATCH(产品建议!A266,'产品报告-整理'!A:A,0))),"")</f>
        <v/>
      </c>
      <c r="K266" s="5" t="str">
        <f>IFERROR(IF($K$2="","",VALUE(INDEX('产品报告-整理'!E:E,MATCH(产品建议!A266,'产品报告-整理'!A:A,0)))),0)</f>
        <v/>
      </c>
      <c r="L266" s="5" t="str">
        <f>IFERROR(VALUE(HLOOKUP(L$2,'2.源数据-产品分析-全商品'!J$6:J$1000,ROW()-1,0)),"")</f>
        <v/>
      </c>
      <c r="M266" s="5" t="str">
        <f>IFERROR(VALUE(HLOOKUP(M$2,'2.源数据-产品分析-全商品'!K$6:K$1000,ROW()-1,0)),"")</f>
        <v/>
      </c>
      <c r="N266" s="5" t="str">
        <f>IFERROR(HLOOKUP(N$2,'2.源数据-产品分析-全商品'!L$6:L$1000,ROW()-1,0),"")</f>
        <v/>
      </c>
      <c r="O266" s="5" t="str">
        <f>IF($O$2='产品报告-整理'!$K$1,IFERROR(INDEX('产品报告-整理'!S:S,MATCH(产品建议!A266,'产品报告-整理'!L:L,0)),""),(IFERROR(VALUE(HLOOKUP(O$2,'2.源数据-产品分析-全商品'!M$6:M$1000,ROW()-1,0)),"")))</f>
        <v/>
      </c>
      <c r="P266" s="5" t="str">
        <f>IF($P$2='产品报告-整理'!$V$1,IFERROR(INDEX('产品报告-整理'!AD:AD,MATCH(产品建议!A266,'产品报告-整理'!W:W,0)),""),(IFERROR(VALUE(HLOOKUP(P$2,'2.源数据-产品分析-全商品'!N$6:N$1000,ROW()-1,0)),"")))</f>
        <v/>
      </c>
      <c r="Q266" s="5" t="str">
        <f>IF($Q$2='产品报告-整理'!$AG$1,IFERROR(INDEX('产品报告-整理'!AO:AO,MATCH(产品建议!A266,'产品报告-整理'!AH:AH,0)),""),(IFERROR(VALUE(HLOOKUP(Q$2,'2.源数据-产品分析-全商品'!O$6:O$1000,ROW()-1,0)),"")))</f>
        <v/>
      </c>
      <c r="R266" s="5" t="str">
        <f>IF($R$2='产品报告-整理'!$AR$1,IFERROR(INDEX('产品报告-整理'!AZ:AZ,MATCH(产品建议!A266,'产品报告-整理'!AS:AS,0)),""),(IFERROR(VALUE(HLOOKUP(R$2,'2.源数据-产品分析-全商品'!P$6:P$1000,ROW()-1,0)),"")))</f>
        <v/>
      </c>
      <c r="S266" s="5" t="str">
        <f>IF($S$2='产品报告-整理'!$BC$1,IFERROR(INDEX('产品报告-整理'!BK:BK,MATCH(产品建议!A266,'产品报告-整理'!BD:BD,0)),""),(IFERROR(VALUE(HLOOKUP(S$2,'2.源数据-产品分析-全商品'!Q$6:Q$1000,ROW()-1,0)),"")))</f>
        <v/>
      </c>
      <c r="T266" s="5" t="str">
        <f>IFERROR(HLOOKUP("产品负责人",'2.源数据-产品分析-全商品'!R$6:R$1000,ROW()-1,0),"")</f>
        <v/>
      </c>
      <c r="U266" s="5" t="str">
        <f>IFERROR(VALUE(HLOOKUP(U$2,'2.源数据-产品分析-全商品'!S$6:S$1000,ROW()-1,0)),"")</f>
        <v/>
      </c>
      <c r="V266" s="5" t="str">
        <f>IFERROR(VALUE(HLOOKUP(V$2,'2.源数据-产品分析-全商品'!T$6:T$1000,ROW()-1,0)),"")</f>
        <v/>
      </c>
      <c r="W266" s="5" t="str">
        <f>IF(OR($A$3=""),"",IF(OR($W$2="优爆品"),(IF(COUNTIF('2-2.源数据-产品分析-优品'!A:A,产品建议!A266)&gt;0,"是","")&amp;IF(COUNTIF('2-3.源数据-产品分析-爆品'!A:A,产品建议!A266)&gt;0,"是","")),IF(OR($W$2="P4P点击量"),((IFERROR(INDEX('产品报告-整理'!D:D,MATCH(产品建议!A266,'产品报告-整理'!A:A,0)),""))),((IF(COUNTIF('2-2.源数据-产品分析-优品'!A:A,产品建议!A266)&gt;0,"是",""))))))</f>
        <v/>
      </c>
      <c r="X266" s="5" t="str">
        <f>IF(OR($A$3=""),"",IF(OR($W$2="优爆品"),((IFERROR(INDEX('产品报告-整理'!D:D,MATCH(产品建议!A266,'产品报告-整理'!A:A,0)),"")&amp;" → "&amp;(IFERROR(TEXT(INDEX('产品报告-整理'!D:D,MATCH(产品建议!A266,'产品报告-整理'!A:A,0))/G266,"0%"),"")))),IF(OR($W$2="P4P点击量"),((IF($W$2="P4P点击量",IFERROR(TEXT(W266/G266,"0%"),"")))),(((IF(COUNTIF('2-3.源数据-产品分析-爆品'!A:A,产品建议!A266)&gt;0,"是","")))))))</f>
        <v/>
      </c>
      <c r="Y266" s="9" t="str">
        <f>IF(AND($Y$2="直通车总消费",'产品报告-整理'!$BN$1="推荐广告"),IFERROR(INDEX('产品报告-整理'!H:H,MATCH(产品建议!A266,'产品报告-整理'!A:A,0)),0)+IFERROR(INDEX('产品报告-整理'!BV:BV,MATCH(产品建议!A266,'产品报告-整理'!BO:BO,0)),0),IFERROR(INDEX('产品报告-整理'!H:H,MATCH(产品建议!A266,'产品报告-整理'!A:A,0)),0))</f>
        <v/>
      </c>
      <c r="Z266" s="9" t="str">
        <f t="shared" si="15"/>
        <v/>
      </c>
      <c r="AA266" s="5" t="str">
        <f t="shared" si="13"/>
        <v/>
      </c>
      <c r="AB266" s="5" t="str">
        <f t="shared" si="14"/>
        <v/>
      </c>
      <c r="AC266" s="9"/>
      <c r="AD266" s="15" t="str">
        <f>IF($AD$1="  ",IFERROR(IF(AND(Y266="未推广",L266&gt;0),"加入P4P推广 ","")&amp;IF(AND(OR(W266="是",X266="是"),Y266=0),"优爆品加推广 ","")&amp;IF(AND(C266="N",L266&gt;0),"增加橱窗绑定 ","")&amp;IF(AND(OR(Z266&gt;$Z$1*4.5,AB266&gt;$AB$1*4.5),Y266&lt;&gt;0,Y266&gt;$AB$1*2,G266&gt;($G$1/$L$1)*1),"放弃P4P推广 ","")&amp;IF(AND(AB266&gt;$AB$1*1.2,AB266&lt;$AB$1*4.5,Y266&gt;0),"优化询盘成本 ","")&amp;IF(AND(Z266&gt;$Z$1*1.2,Z266&lt;$Z$1*4.5,Y266&gt;0),"优化商机成本 ","")&amp;IF(AND(Y266&lt;&gt;0,L266&gt;0,AB266&lt;$AB$1*1.2),"加大询盘获取 ","")&amp;IF(AND(Y266&lt;&gt;0,K266&gt;0,Z266&lt;$Z$1*1.2),"加大商机获取 ","")&amp;IF(AND(L266=0,C266="Y",G266&gt;($G$1/$L$1*1.5)),"解绑橱窗绑定 ",""),"请去左表粘贴源数据"),"")</f>
        <v/>
      </c>
      <c r="AE266" s="9"/>
      <c r="AF266" s="9"/>
      <c r="AG266" s="9"/>
      <c r="AH266" s="9"/>
      <c r="AI266" s="17"/>
      <c r="AJ266" s="17"/>
      <c r="AK266" s="17"/>
    </row>
    <row r="267" spans="1:37">
      <c r="A267" s="5" t="str">
        <f>IFERROR(HLOOKUP(A$2,'2.源数据-产品分析-全商品'!A$6:A$1000,ROW()-1,0),"")</f>
        <v/>
      </c>
      <c r="B267" s="5" t="str">
        <f>IFERROR(HLOOKUP(B$2,'2.源数据-产品分析-全商品'!B$6:B$1000,ROW()-1,0),"")</f>
        <v/>
      </c>
      <c r="C267" s="5" t="str">
        <f>CLEAN(IFERROR(HLOOKUP(C$2,'2.源数据-产品分析-全商品'!C$6:C$1000,ROW()-1,0),""))</f>
        <v/>
      </c>
      <c r="D267" s="5" t="str">
        <f>IFERROR(HLOOKUP(D$2,'2.源数据-产品分析-全商品'!D$6:D$1000,ROW()-1,0),"")</f>
        <v/>
      </c>
      <c r="E267" s="5" t="str">
        <f>IFERROR(HLOOKUP(E$2,'2.源数据-产品分析-全商品'!E$6:E$1000,ROW()-1,0),"")</f>
        <v/>
      </c>
      <c r="F267" s="5" t="str">
        <f>IFERROR(VALUE(HLOOKUP(F$2,'2.源数据-产品分析-全商品'!F$6:F$1000,ROW()-1,0)),"")</f>
        <v/>
      </c>
      <c r="G267" s="5" t="str">
        <f>IFERROR(VALUE(HLOOKUP(G$2,'2.源数据-产品分析-全商品'!G$6:G$1000,ROW()-1,0)),"")</f>
        <v/>
      </c>
      <c r="H267" s="5" t="str">
        <f>IFERROR(HLOOKUP(H$2,'2.源数据-产品分析-全商品'!H$6:H$1000,ROW()-1,0),"")</f>
        <v/>
      </c>
      <c r="I267" s="5" t="str">
        <f>IFERROR(VALUE(HLOOKUP(I$2,'2.源数据-产品分析-全商品'!I$6:I$1000,ROW()-1,0)),"")</f>
        <v/>
      </c>
      <c r="J267" s="60" t="str">
        <f>IFERROR(IF($J$2="","",INDEX('产品报告-整理'!G:G,MATCH(产品建议!A267,'产品报告-整理'!A:A,0))),"")</f>
        <v/>
      </c>
      <c r="K267" s="5" t="str">
        <f>IFERROR(IF($K$2="","",VALUE(INDEX('产品报告-整理'!E:E,MATCH(产品建议!A267,'产品报告-整理'!A:A,0)))),0)</f>
        <v/>
      </c>
      <c r="L267" s="5" t="str">
        <f>IFERROR(VALUE(HLOOKUP(L$2,'2.源数据-产品分析-全商品'!J$6:J$1000,ROW()-1,0)),"")</f>
        <v/>
      </c>
      <c r="M267" s="5" t="str">
        <f>IFERROR(VALUE(HLOOKUP(M$2,'2.源数据-产品分析-全商品'!K$6:K$1000,ROW()-1,0)),"")</f>
        <v/>
      </c>
      <c r="N267" s="5" t="str">
        <f>IFERROR(HLOOKUP(N$2,'2.源数据-产品分析-全商品'!L$6:L$1000,ROW()-1,0),"")</f>
        <v/>
      </c>
      <c r="O267" s="5" t="str">
        <f>IF($O$2='产品报告-整理'!$K$1,IFERROR(INDEX('产品报告-整理'!S:S,MATCH(产品建议!A267,'产品报告-整理'!L:L,0)),""),(IFERROR(VALUE(HLOOKUP(O$2,'2.源数据-产品分析-全商品'!M$6:M$1000,ROW()-1,0)),"")))</f>
        <v/>
      </c>
      <c r="P267" s="5" t="str">
        <f>IF($P$2='产品报告-整理'!$V$1,IFERROR(INDEX('产品报告-整理'!AD:AD,MATCH(产品建议!A267,'产品报告-整理'!W:W,0)),""),(IFERROR(VALUE(HLOOKUP(P$2,'2.源数据-产品分析-全商品'!N$6:N$1000,ROW()-1,0)),"")))</f>
        <v/>
      </c>
      <c r="Q267" s="5" t="str">
        <f>IF($Q$2='产品报告-整理'!$AG$1,IFERROR(INDEX('产品报告-整理'!AO:AO,MATCH(产品建议!A267,'产品报告-整理'!AH:AH,0)),""),(IFERROR(VALUE(HLOOKUP(Q$2,'2.源数据-产品分析-全商品'!O$6:O$1000,ROW()-1,0)),"")))</f>
        <v/>
      </c>
      <c r="R267" s="5" t="str">
        <f>IF($R$2='产品报告-整理'!$AR$1,IFERROR(INDEX('产品报告-整理'!AZ:AZ,MATCH(产品建议!A267,'产品报告-整理'!AS:AS,0)),""),(IFERROR(VALUE(HLOOKUP(R$2,'2.源数据-产品分析-全商品'!P$6:P$1000,ROW()-1,0)),"")))</f>
        <v/>
      </c>
      <c r="S267" s="5" t="str">
        <f>IF($S$2='产品报告-整理'!$BC$1,IFERROR(INDEX('产品报告-整理'!BK:BK,MATCH(产品建议!A267,'产品报告-整理'!BD:BD,0)),""),(IFERROR(VALUE(HLOOKUP(S$2,'2.源数据-产品分析-全商品'!Q$6:Q$1000,ROW()-1,0)),"")))</f>
        <v/>
      </c>
      <c r="T267" s="5" t="str">
        <f>IFERROR(HLOOKUP("产品负责人",'2.源数据-产品分析-全商品'!R$6:R$1000,ROW()-1,0),"")</f>
        <v/>
      </c>
      <c r="U267" s="5" t="str">
        <f>IFERROR(VALUE(HLOOKUP(U$2,'2.源数据-产品分析-全商品'!S$6:S$1000,ROW()-1,0)),"")</f>
        <v/>
      </c>
      <c r="V267" s="5" t="str">
        <f>IFERROR(VALUE(HLOOKUP(V$2,'2.源数据-产品分析-全商品'!T$6:T$1000,ROW()-1,0)),"")</f>
        <v/>
      </c>
      <c r="W267" s="5" t="str">
        <f>IF(OR($A$3=""),"",IF(OR($W$2="优爆品"),(IF(COUNTIF('2-2.源数据-产品分析-优品'!A:A,产品建议!A267)&gt;0,"是","")&amp;IF(COUNTIF('2-3.源数据-产品分析-爆品'!A:A,产品建议!A267)&gt;0,"是","")),IF(OR($W$2="P4P点击量"),((IFERROR(INDEX('产品报告-整理'!D:D,MATCH(产品建议!A267,'产品报告-整理'!A:A,0)),""))),((IF(COUNTIF('2-2.源数据-产品分析-优品'!A:A,产品建议!A267)&gt;0,"是",""))))))</f>
        <v/>
      </c>
      <c r="X267" s="5" t="str">
        <f>IF(OR($A$3=""),"",IF(OR($W$2="优爆品"),((IFERROR(INDEX('产品报告-整理'!D:D,MATCH(产品建议!A267,'产品报告-整理'!A:A,0)),"")&amp;" → "&amp;(IFERROR(TEXT(INDEX('产品报告-整理'!D:D,MATCH(产品建议!A267,'产品报告-整理'!A:A,0))/G267,"0%"),"")))),IF(OR($W$2="P4P点击量"),((IF($W$2="P4P点击量",IFERROR(TEXT(W267/G267,"0%"),"")))),(((IF(COUNTIF('2-3.源数据-产品分析-爆品'!A:A,产品建议!A267)&gt;0,"是","")))))))</f>
        <v/>
      </c>
      <c r="Y267" s="9" t="str">
        <f>IF(AND($Y$2="直通车总消费",'产品报告-整理'!$BN$1="推荐广告"),IFERROR(INDEX('产品报告-整理'!H:H,MATCH(产品建议!A267,'产品报告-整理'!A:A,0)),0)+IFERROR(INDEX('产品报告-整理'!BV:BV,MATCH(产品建议!A267,'产品报告-整理'!BO:BO,0)),0),IFERROR(INDEX('产品报告-整理'!H:H,MATCH(产品建议!A267,'产品报告-整理'!A:A,0)),0))</f>
        <v/>
      </c>
      <c r="Z267" s="9" t="str">
        <f t="shared" si="15"/>
        <v/>
      </c>
      <c r="AA267" s="5" t="str">
        <f t="shared" si="13"/>
        <v/>
      </c>
      <c r="AB267" s="5" t="str">
        <f t="shared" si="14"/>
        <v/>
      </c>
      <c r="AC267" s="9"/>
      <c r="AD267" s="15" t="str">
        <f>IF($AD$1="  ",IFERROR(IF(AND(Y267="未推广",L267&gt;0),"加入P4P推广 ","")&amp;IF(AND(OR(W267="是",X267="是"),Y267=0),"优爆品加推广 ","")&amp;IF(AND(C267="N",L267&gt;0),"增加橱窗绑定 ","")&amp;IF(AND(OR(Z267&gt;$Z$1*4.5,AB267&gt;$AB$1*4.5),Y267&lt;&gt;0,Y267&gt;$AB$1*2,G267&gt;($G$1/$L$1)*1),"放弃P4P推广 ","")&amp;IF(AND(AB267&gt;$AB$1*1.2,AB267&lt;$AB$1*4.5,Y267&gt;0),"优化询盘成本 ","")&amp;IF(AND(Z267&gt;$Z$1*1.2,Z267&lt;$Z$1*4.5,Y267&gt;0),"优化商机成本 ","")&amp;IF(AND(Y267&lt;&gt;0,L267&gt;0,AB267&lt;$AB$1*1.2),"加大询盘获取 ","")&amp;IF(AND(Y267&lt;&gt;0,K267&gt;0,Z267&lt;$Z$1*1.2),"加大商机获取 ","")&amp;IF(AND(L267=0,C267="Y",G267&gt;($G$1/$L$1*1.5)),"解绑橱窗绑定 ",""),"请去左表粘贴源数据"),"")</f>
        <v/>
      </c>
      <c r="AE267" s="9"/>
      <c r="AF267" s="9"/>
      <c r="AG267" s="9"/>
      <c r="AH267" s="9"/>
      <c r="AI267" s="17"/>
      <c r="AJ267" s="17"/>
      <c r="AK267" s="17"/>
    </row>
    <row r="268" spans="1:37">
      <c r="A268" s="5" t="str">
        <f>IFERROR(HLOOKUP(A$2,'2.源数据-产品分析-全商品'!A$6:A$1000,ROW()-1,0),"")</f>
        <v/>
      </c>
      <c r="B268" s="5" t="str">
        <f>IFERROR(HLOOKUP(B$2,'2.源数据-产品分析-全商品'!B$6:B$1000,ROW()-1,0),"")</f>
        <v/>
      </c>
      <c r="C268" s="5" t="str">
        <f>CLEAN(IFERROR(HLOOKUP(C$2,'2.源数据-产品分析-全商品'!C$6:C$1000,ROW()-1,0),""))</f>
        <v/>
      </c>
      <c r="D268" s="5" t="str">
        <f>IFERROR(HLOOKUP(D$2,'2.源数据-产品分析-全商品'!D$6:D$1000,ROW()-1,0),"")</f>
        <v/>
      </c>
      <c r="E268" s="5" t="str">
        <f>IFERROR(HLOOKUP(E$2,'2.源数据-产品分析-全商品'!E$6:E$1000,ROW()-1,0),"")</f>
        <v/>
      </c>
      <c r="F268" s="5" t="str">
        <f>IFERROR(VALUE(HLOOKUP(F$2,'2.源数据-产品分析-全商品'!F$6:F$1000,ROW()-1,0)),"")</f>
        <v/>
      </c>
      <c r="G268" s="5" t="str">
        <f>IFERROR(VALUE(HLOOKUP(G$2,'2.源数据-产品分析-全商品'!G$6:G$1000,ROW()-1,0)),"")</f>
        <v/>
      </c>
      <c r="H268" s="5" t="str">
        <f>IFERROR(HLOOKUP(H$2,'2.源数据-产品分析-全商品'!H$6:H$1000,ROW()-1,0),"")</f>
        <v/>
      </c>
      <c r="I268" s="5" t="str">
        <f>IFERROR(VALUE(HLOOKUP(I$2,'2.源数据-产品分析-全商品'!I$6:I$1000,ROW()-1,0)),"")</f>
        <v/>
      </c>
      <c r="J268" s="60" t="str">
        <f>IFERROR(IF($J$2="","",INDEX('产品报告-整理'!G:G,MATCH(产品建议!A268,'产品报告-整理'!A:A,0))),"")</f>
        <v/>
      </c>
      <c r="K268" s="5" t="str">
        <f>IFERROR(IF($K$2="","",VALUE(INDEX('产品报告-整理'!E:E,MATCH(产品建议!A268,'产品报告-整理'!A:A,0)))),0)</f>
        <v/>
      </c>
      <c r="L268" s="5" t="str">
        <f>IFERROR(VALUE(HLOOKUP(L$2,'2.源数据-产品分析-全商品'!J$6:J$1000,ROW()-1,0)),"")</f>
        <v/>
      </c>
      <c r="M268" s="5" t="str">
        <f>IFERROR(VALUE(HLOOKUP(M$2,'2.源数据-产品分析-全商品'!K$6:K$1000,ROW()-1,0)),"")</f>
        <v/>
      </c>
      <c r="N268" s="5" t="str">
        <f>IFERROR(HLOOKUP(N$2,'2.源数据-产品分析-全商品'!L$6:L$1000,ROW()-1,0),"")</f>
        <v/>
      </c>
      <c r="O268" s="5" t="str">
        <f>IF($O$2='产品报告-整理'!$K$1,IFERROR(INDEX('产品报告-整理'!S:S,MATCH(产品建议!A268,'产品报告-整理'!L:L,0)),""),(IFERROR(VALUE(HLOOKUP(O$2,'2.源数据-产品分析-全商品'!M$6:M$1000,ROW()-1,0)),"")))</f>
        <v/>
      </c>
      <c r="P268" s="5" t="str">
        <f>IF($P$2='产品报告-整理'!$V$1,IFERROR(INDEX('产品报告-整理'!AD:AD,MATCH(产品建议!A268,'产品报告-整理'!W:W,0)),""),(IFERROR(VALUE(HLOOKUP(P$2,'2.源数据-产品分析-全商品'!N$6:N$1000,ROW()-1,0)),"")))</f>
        <v/>
      </c>
      <c r="Q268" s="5" t="str">
        <f>IF($Q$2='产品报告-整理'!$AG$1,IFERROR(INDEX('产品报告-整理'!AO:AO,MATCH(产品建议!A268,'产品报告-整理'!AH:AH,0)),""),(IFERROR(VALUE(HLOOKUP(Q$2,'2.源数据-产品分析-全商品'!O$6:O$1000,ROW()-1,0)),"")))</f>
        <v/>
      </c>
      <c r="R268" s="5" t="str">
        <f>IF($R$2='产品报告-整理'!$AR$1,IFERROR(INDEX('产品报告-整理'!AZ:AZ,MATCH(产品建议!A268,'产品报告-整理'!AS:AS,0)),""),(IFERROR(VALUE(HLOOKUP(R$2,'2.源数据-产品分析-全商品'!P$6:P$1000,ROW()-1,0)),"")))</f>
        <v/>
      </c>
      <c r="S268" s="5" t="str">
        <f>IF($S$2='产品报告-整理'!$BC$1,IFERROR(INDEX('产品报告-整理'!BK:BK,MATCH(产品建议!A268,'产品报告-整理'!BD:BD,0)),""),(IFERROR(VALUE(HLOOKUP(S$2,'2.源数据-产品分析-全商品'!Q$6:Q$1000,ROW()-1,0)),"")))</f>
        <v/>
      </c>
      <c r="T268" s="5" t="str">
        <f>IFERROR(HLOOKUP("产品负责人",'2.源数据-产品分析-全商品'!R$6:R$1000,ROW()-1,0),"")</f>
        <v/>
      </c>
      <c r="U268" s="5" t="str">
        <f>IFERROR(VALUE(HLOOKUP(U$2,'2.源数据-产品分析-全商品'!S$6:S$1000,ROW()-1,0)),"")</f>
        <v/>
      </c>
      <c r="V268" s="5" t="str">
        <f>IFERROR(VALUE(HLOOKUP(V$2,'2.源数据-产品分析-全商品'!T$6:T$1000,ROW()-1,0)),"")</f>
        <v/>
      </c>
      <c r="W268" s="5" t="str">
        <f>IF(OR($A$3=""),"",IF(OR($W$2="优爆品"),(IF(COUNTIF('2-2.源数据-产品分析-优品'!A:A,产品建议!A268)&gt;0,"是","")&amp;IF(COUNTIF('2-3.源数据-产品分析-爆品'!A:A,产品建议!A268)&gt;0,"是","")),IF(OR($W$2="P4P点击量"),((IFERROR(INDEX('产品报告-整理'!D:D,MATCH(产品建议!A268,'产品报告-整理'!A:A,0)),""))),((IF(COUNTIF('2-2.源数据-产品分析-优品'!A:A,产品建议!A268)&gt;0,"是",""))))))</f>
        <v/>
      </c>
      <c r="X268" s="5" t="str">
        <f>IF(OR($A$3=""),"",IF(OR($W$2="优爆品"),((IFERROR(INDEX('产品报告-整理'!D:D,MATCH(产品建议!A268,'产品报告-整理'!A:A,0)),"")&amp;" → "&amp;(IFERROR(TEXT(INDEX('产品报告-整理'!D:D,MATCH(产品建议!A268,'产品报告-整理'!A:A,0))/G268,"0%"),"")))),IF(OR($W$2="P4P点击量"),((IF($W$2="P4P点击量",IFERROR(TEXT(W268/G268,"0%"),"")))),(((IF(COUNTIF('2-3.源数据-产品分析-爆品'!A:A,产品建议!A268)&gt;0,"是","")))))))</f>
        <v/>
      </c>
      <c r="Y268" s="9" t="str">
        <f>IF(AND($Y$2="直通车总消费",'产品报告-整理'!$BN$1="推荐广告"),IFERROR(INDEX('产品报告-整理'!H:H,MATCH(产品建议!A268,'产品报告-整理'!A:A,0)),0)+IFERROR(INDEX('产品报告-整理'!BV:BV,MATCH(产品建议!A268,'产品报告-整理'!BO:BO,0)),0),IFERROR(INDEX('产品报告-整理'!H:H,MATCH(产品建议!A268,'产品报告-整理'!A:A,0)),0))</f>
        <v/>
      </c>
      <c r="Z268" s="9" t="str">
        <f t="shared" si="15"/>
        <v/>
      </c>
      <c r="AA268" s="5" t="str">
        <f t="shared" si="13"/>
        <v/>
      </c>
      <c r="AB268" s="5" t="str">
        <f t="shared" si="14"/>
        <v/>
      </c>
      <c r="AC268" s="9"/>
      <c r="AD268" s="15" t="str">
        <f>IF($AD$1="  ",IFERROR(IF(AND(Y268="未推广",L268&gt;0),"加入P4P推广 ","")&amp;IF(AND(OR(W268="是",X268="是"),Y268=0),"优爆品加推广 ","")&amp;IF(AND(C268="N",L268&gt;0),"增加橱窗绑定 ","")&amp;IF(AND(OR(Z268&gt;$Z$1*4.5,AB268&gt;$AB$1*4.5),Y268&lt;&gt;0,Y268&gt;$AB$1*2,G268&gt;($G$1/$L$1)*1),"放弃P4P推广 ","")&amp;IF(AND(AB268&gt;$AB$1*1.2,AB268&lt;$AB$1*4.5,Y268&gt;0),"优化询盘成本 ","")&amp;IF(AND(Z268&gt;$Z$1*1.2,Z268&lt;$Z$1*4.5,Y268&gt;0),"优化商机成本 ","")&amp;IF(AND(Y268&lt;&gt;0,L268&gt;0,AB268&lt;$AB$1*1.2),"加大询盘获取 ","")&amp;IF(AND(Y268&lt;&gt;0,K268&gt;0,Z268&lt;$Z$1*1.2),"加大商机获取 ","")&amp;IF(AND(L268=0,C268="Y",G268&gt;($G$1/$L$1*1.5)),"解绑橱窗绑定 ",""),"请去左表粘贴源数据"),"")</f>
        <v/>
      </c>
      <c r="AE268" s="9"/>
      <c r="AF268" s="9"/>
      <c r="AG268" s="9"/>
      <c r="AH268" s="9"/>
      <c r="AI268" s="17"/>
      <c r="AJ268" s="17"/>
      <c r="AK268" s="17"/>
    </row>
    <row r="269" spans="1:37">
      <c r="A269" s="5" t="str">
        <f>IFERROR(HLOOKUP(A$2,'2.源数据-产品分析-全商品'!A$6:A$1000,ROW()-1,0),"")</f>
        <v/>
      </c>
      <c r="B269" s="5" t="str">
        <f>IFERROR(HLOOKUP(B$2,'2.源数据-产品分析-全商品'!B$6:B$1000,ROW()-1,0),"")</f>
        <v/>
      </c>
      <c r="C269" s="5" t="str">
        <f>CLEAN(IFERROR(HLOOKUP(C$2,'2.源数据-产品分析-全商品'!C$6:C$1000,ROW()-1,0),""))</f>
        <v/>
      </c>
      <c r="D269" s="5" t="str">
        <f>IFERROR(HLOOKUP(D$2,'2.源数据-产品分析-全商品'!D$6:D$1000,ROW()-1,0),"")</f>
        <v/>
      </c>
      <c r="E269" s="5" t="str">
        <f>IFERROR(HLOOKUP(E$2,'2.源数据-产品分析-全商品'!E$6:E$1000,ROW()-1,0),"")</f>
        <v/>
      </c>
      <c r="F269" s="5" t="str">
        <f>IFERROR(VALUE(HLOOKUP(F$2,'2.源数据-产品分析-全商品'!F$6:F$1000,ROW()-1,0)),"")</f>
        <v/>
      </c>
      <c r="G269" s="5" t="str">
        <f>IFERROR(VALUE(HLOOKUP(G$2,'2.源数据-产品分析-全商品'!G$6:G$1000,ROW()-1,0)),"")</f>
        <v/>
      </c>
      <c r="H269" s="5" t="str">
        <f>IFERROR(HLOOKUP(H$2,'2.源数据-产品分析-全商品'!H$6:H$1000,ROW()-1,0),"")</f>
        <v/>
      </c>
      <c r="I269" s="5" t="str">
        <f>IFERROR(VALUE(HLOOKUP(I$2,'2.源数据-产品分析-全商品'!I$6:I$1000,ROW()-1,0)),"")</f>
        <v/>
      </c>
      <c r="J269" s="60" t="str">
        <f>IFERROR(IF($J$2="","",INDEX('产品报告-整理'!G:G,MATCH(产品建议!A269,'产品报告-整理'!A:A,0))),"")</f>
        <v/>
      </c>
      <c r="K269" s="5" t="str">
        <f>IFERROR(IF($K$2="","",VALUE(INDEX('产品报告-整理'!E:E,MATCH(产品建议!A269,'产品报告-整理'!A:A,0)))),0)</f>
        <v/>
      </c>
      <c r="L269" s="5" t="str">
        <f>IFERROR(VALUE(HLOOKUP(L$2,'2.源数据-产品分析-全商品'!J$6:J$1000,ROW()-1,0)),"")</f>
        <v/>
      </c>
      <c r="M269" s="5" t="str">
        <f>IFERROR(VALUE(HLOOKUP(M$2,'2.源数据-产品分析-全商品'!K$6:K$1000,ROW()-1,0)),"")</f>
        <v/>
      </c>
      <c r="N269" s="5" t="str">
        <f>IFERROR(HLOOKUP(N$2,'2.源数据-产品分析-全商品'!L$6:L$1000,ROW()-1,0),"")</f>
        <v/>
      </c>
      <c r="O269" s="5" t="str">
        <f>IF($O$2='产品报告-整理'!$K$1,IFERROR(INDEX('产品报告-整理'!S:S,MATCH(产品建议!A269,'产品报告-整理'!L:L,0)),""),(IFERROR(VALUE(HLOOKUP(O$2,'2.源数据-产品分析-全商品'!M$6:M$1000,ROW()-1,0)),"")))</f>
        <v/>
      </c>
      <c r="P269" s="5" t="str">
        <f>IF($P$2='产品报告-整理'!$V$1,IFERROR(INDEX('产品报告-整理'!AD:AD,MATCH(产品建议!A269,'产品报告-整理'!W:W,0)),""),(IFERROR(VALUE(HLOOKUP(P$2,'2.源数据-产品分析-全商品'!N$6:N$1000,ROW()-1,0)),"")))</f>
        <v/>
      </c>
      <c r="Q269" s="5" t="str">
        <f>IF($Q$2='产品报告-整理'!$AG$1,IFERROR(INDEX('产品报告-整理'!AO:AO,MATCH(产品建议!A269,'产品报告-整理'!AH:AH,0)),""),(IFERROR(VALUE(HLOOKUP(Q$2,'2.源数据-产品分析-全商品'!O$6:O$1000,ROW()-1,0)),"")))</f>
        <v/>
      </c>
      <c r="R269" s="5" t="str">
        <f>IF($R$2='产品报告-整理'!$AR$1,IFERROR(INDEX('产品报告-整理'!AZ:AZ,MATCH(产品建议!A269,'产品报告-整理'!AS:AS,0)),""),(IFERROR(VALUE(HLOOKUP(R$2,'2.源数据-产品分析-全商品'!P$6:P$1000,ROW()-1,0)),"")))</f>
        <v/>
      </c>
      <c r="S269" s="5" t="str">
        <f>IF($S$2='产品报告-整理'!$BC$1,IFERROR(INDEX('产品报告-整理'!BK:BK,MATCH(产品建议!A269,'产品报告-整理'!BD:BD,0)),""),(IFERROR(VALUE(HLOOKUP(S$2,'2.源数据-产品分析-全商品'!Q$6:Q$1000,ROW()-1,0)),"")))</f>
        <v/>
      </c>
      <c r="T269" s="5" t="str">
        <f>IFERROR(HLOOKUP("产品负责人",'2.源数据-产品分析-全商品'!R$6:R$1000,ROW()-1,0),"")</f>
        <v/>
      </c>
      <c r="U269" s="5" t="str">
        <f>IFERROR(VALUE(HLOOKUP(U$2,'2.源数据-产品分析-全商品'!S$6:S$1000,ROW()-1,0)),"")</f>
        <v/>
      </c>
      <c r="V269" s="5" t="str">
        <f>IFERROR(VALUE(HLOOKUP(V$2,'2.源数据-产品分析-全商品'!T$6:T$1000,ROW()-1,0)),"")</f>
        <v/>
      </c>
      <c r="W269" s="5" t="str">
        <f>IF(OR($A$3=""),"",IF(OR($W$2="优爆品"),(IF(COUNTIF('2-2.源数据-产品分析-优品'!A:A,产品建议!A269)&gt;0,"是","")&amp;IF(COUNTIF('2-3.源数据-产品分析-爆品'!A:A,产品建议!A269)&gt;0,"是","")),IF(OR($W$2="P4P点击量"),((IFERROR(INDEX('产品报告-整理'!D:D,MATCH(产品建议!A269,'产品报告-整理'!A:A,0)),""))),((IF(COUNTIF('2-2.源数据-产品分析-优品'!A:A,产品建议!A269)&gt;0,"是",""))))))</f>
        <v/>
      </c>
      <c r="X269" s="5" t="str">
        <f>IF(OR($A$3=""),"",IF(OR($W$2="优爆品"),((IFERROR(INDEX('产品报告-整理'!D:D,MATCH(产品建议!A269,'产品报告-整理'!A:A,0)),"")&amp;" → "&amp;(IFERROR(TEXT(INDEX('产品报告-整理'!D:D,MATCH(产品建议!A269,'产品报告-整理'!A:A,0))/G269,"0%"),"")))),IF(OR($W$2="P4P点击量"),((IF($W$2="P4P点击量",IFERROR(TEXT(W269/G269,"0%"),"")))),(((IF(COUNTIF('2-3.源数据-产品分析-爆品'!A:A,产品建议!A269)&gt;0,"是","")))))))</f>
        <v/>
      </c>
      <c r="Y269" s="9" t="str">
        <f>IF(AND($Y$2="直通车总消费",'产品报告-整理'!$BN$1="推荐广告"),IFERROR(INDEX('产品报告-整理'!H:H,MATCH(产品建议!A269,'产品报告-整理'!A:A,0)),0)+IFERROR(INDEX('产品报告-整理'!BV:BV,MATCH(产品建议!A269,'产品报告-整理'!BO:BO,0)),0),IFERROR(INDEX('产品报告-整理'!H:H,MATCH(产品建议!A269,'产品报告-整理'!A:A,0)),0))</f>
        <v/>
      </c>
      <c r="Z269" s="9" t="str">
        <f t="shared" si="15"/>
        <v/>
      </c>
      <c r="AA269" s="5" t="str">
        <f t="shared" si="13"/>
        <v/>
      </c>
      <c r="AB269" s="5" t="str">
        <f t="shared" si="14"/>
        <v/>
      </c>
      <c r="AC269" s="9"/>
      <c r="AD269" s="15" t="str">
        <f>IF($AD$1="  ",IFERROR(IF(AND(Y269="未推广",L269&gt;0),"加入P4P推广 ","")&amp;IF(AND(OR(W269="是",X269="是"),Y269=0),"优爆品加推广 ","")&amp;IF(AND(C269="N",L269&gt;0),"增加橱窗绑定 ","")&amp;IF(AND(OR(Z269&gt;$Z$1*4.5,AB269&gt;$AB$1*4.5),Y269&lt;&gt;0,Y269&gt;$AB$1*2,G269&gt;($G$1/$L$1)*1),"放弃P4P推广 ","")&amp;IF(AND(AB269&gt;$AB$1*1.2,AB269&lt;$AB$1*4.5,Y269&gt;0),"优化询盘成本 ","")&amp;IF(AND(Z269&gt;$Z$1*1.2,Z269&lt;$Z$1*4.5,Y269&gt;0),"优化商机成本 ","")&amp;IF(AND(Y269&lt;&gt;0,L269&gt;0,AB269&lt;$AB$1*1.2),"加大询盘获取 ","")&amp;IF(AND(Y269&lt;&gt;0,K269&gt;0,Z269&lt;$Z$1*1.2),"加大商机获取 ","")&amp;IF(AND(L269=0,C269="Y",G269&gt;($G$1/$L$1*1.5)),"解绑橱窗绑定 ",""),"请去左表粘贴源数据"),"")</f>
        <v/>
      </c>
      <c r="AE269" s="9"/>
      <c r="AF269" s="9"/>
      <c r="AG269" s="9"/>
      <c r="AH269" s="9"/>
      <c r="AI269" s="17"/>
      <c r="AJ269" s="17"/>
      <c r="AK269" s="17"/>
    </row>
    <row r="270" spans="1:37">
      <c r="A270" s="5" t="str">
        <f>IFERROR(HLOOKUP(A$2,'2.源数据-产品分析-全商品'!A$6:A$1000,ROW()-1,0),"")</f>
        <v/>
      </c>
      <c r="B270" s="5" t="str">
        <f>IFERROR(HLOOKUP(B$2,'2.源数据-产品分析-全商品'!B$6:B$1000,ROW()-1,0),"")</f>
        <v/>
      </c>
      <c r="C270" s="5" t="str">
        <f>CLEAN(IFERROR(HLOOKUP(C$2,'2.源数据-产品分析-全商品'!C$6:C$1000,ROW()-1,0),""))</f>
        <v/>
      </c>
      <c r="D270" s="5" t="str">
        <f>IFERROR(HLOOKUP(D$2,'2.源数据-产品分析-全商品'!D$6:D$1000,ROW()-1,0),"")</f>
        <v/>
      </c>
      <c r="E270" s="5" t="str">
        <f>IFERROR(HLOOKUP(E$2,'2.源数据-产品分析-全商品'!E$6:E$1000,ROW()-1,0),"")</f>
        <v/>
      </c>
      <c r="F270" s="5" t="str">
        <f>IFERROR(VALUE(HLOOKUP(F$2,'2.源数据-产品分析-全商品'!F$6:F$1000,ROW()-1,0)),"")</f>
        <v/>
      </c>
      <c r="G270" s="5" t="str">
        <f>IFERROR(VALUE(HLOOKUP(G$2,'2.源数据-产品分析-全商品'!G$6:G$1000,ROW()-1,0)),"")</f>
        <v/>
      </c>
      <c r="H270" s="5" t="str">
        <f>IFERROR(HLOOKUP(H$2,'2.源数据-产品分析-全商品'!H$6:H$1000,ROW()-1,0),"")</f>
        <v/>
      </c>
      <c r="I270" s="5" t="str">
        <f>IFERROR(VALUE(HLOOKUP(I$2,'2.源数据-产品分析-全商品'!I$6:I$1000,ROW()-1,0)),"")</f>
        <v/>
      </c>
      <c r="J270" s="60" t="str">
        <f>IFERROR(IF($J$2="","",INDEX('产品报告-整理'!G:G,MATCH(产品建议!A270,'产品报告-整理'!A:A,0))),"")</f>
        <v/>
      </c>
      <c r="K270" s="5" t="str">
        <f>IFERROR(IF($K$2="","",VALUE(INDEX('产品报告-整理'!E:E,MATCH(产品建议!A270,'产品报告-整理'!A:A,0)))),0)</f>
        <v/>
      </c>
      <c r="L270" s="5" t="str">
        <f>IFERROR(VALUE(HLOOKUP(L$2,'2.源数据-产品分析-全商品'!J$6:J$1000,ROW()-1,0)),"")</f>
        <v/>
      </c>
      <c r="M270" s="5" t="str">
        <f>IFERROR(VALUE(HLOOKUP(M$2,'2.源数据-产品分析-全商品'!K$6:K$1000,ROW()-1,0)),"")</f>
        <v/>
      </c>
      <c r="N270" s="5" t="str">
        <f>IFERROR(HLOOKUP(N$2,'2.源数据-产品分析-全商品'!L$6:L$1000,ROW()-1,0),"")</f>
        <v/>
      </c>
      <c r="O270" s="5" t="str">
        <f>IF($O$2='产品报告-整理'!$K$1,IFERROR(INDEX('产品报告-整理'!S:S,MATCH(产品建议!A270,'产品报告-整理'!L:L,0)),""),(IFERROR(VALUE(HLOOKUP(O$2,'2.源数据-产品分析-全商品'!M$6:M$1000,ROW()-1,0)),"")))</f>
        <v/>
      </c>
      <c r="P270" s="5" t="str">
        <f>IF($P$2='产品报告-整理'!$V$1,IFERROR(INDEX('产品报告-整理'!AD:AD,MATCH(产品建议!A270,'产品报告-整理'!W:W,0)),""),(IFERROR(VALUE(HLOOKUP(P$2,'2.源数据-产品分析-全商品'!N$6:N$1000,ROW()-1,0)),"")))</f>
        <v/>
      </c>
      <c r="Q270" s="5" t="str">
        <f>IF($Q$2='产品报告-整理'!$AG$1,IFERROR(INDEX('产品报告-整理'!AO:AO,MATCH(产品建议!A270,'产品报告-整理'!AH:AH,0)),""),(IFERROR(VALUE(HLOOKUP(Q$2,'2.源数据-产品分析-全商品'!O$6:O$1000,ROW()-1,0)),"")))</f>
        <v/>
      </c>
      <c r="R270" s="5" t="str">
        <f>IF($R$2='产品报告-整理'!$AR$1,IFERROR(INDEX('产品报告-整理'!AZ:AZ,MATCH(产品建议!A270,'产品报告-整理'!AS:AS,0)),""),(IFERROR(VALUE(HLOOKUP(R$2,'2.源数据-产品分析-全商品'!P$6:P$1000,ROW()-1,0)),"")))</f>
        <v/>
      </c>
      <c r="S270" s="5" t="str">
        <f>IF($S$2='产品报告-整理'!$BC$1,IFERROR(INDEX('产品报告-整理'!BK:BK,MATCH(产品建议!A270,'产品报告-整理'!BD:BD,0)),""),(IFERROR(VALUE(HLOOKUP(S$2,'2.源数据-产品分析-全商品'!Q$6:Q$1000,ROW()-1,0)),"")))</f>
        <v/>
      </c>
      <c r="T270" s="5" t="str">
        <f>IFERROR(HLOOKUP("产品负责人",'2.源数据-产品分析-全商品'!R$6:R$1000,ROW()-1,0),"")</f>
        <v/>
      </c>
      <c r="U270" s="5" t="str">
        <f>IFERROR(VALUE(HLOOKUP(U$2,'2.源数据-产品分析-全商品'!S$6:S$1000,ROW()-1,0)),"")</f>
        <v/>
      </c>
      <c r="V270" s="5" t="str">
        <f>IFERROR(VALUE(HLOOKUP(V$2,'2.源数据-产品分析-全商品'!T$6:T$1000,ROW()-1,0)),"")</f>
        <v/>
      </c>
      <c r="W270" s="5" t="str">
        <f>IF(OR($A$3=""),"",IF(OR($W$2="优爆品"),(IF(COUNTIF('2-2.源数据-产品分析-优品'!A:A,产品建议!A270)&gt;0,"是","")&amp;IF(COUNTIF('2-3.源数据-产品分析-爆品'!A:A,产品建议!A270)&gt;0,"是","")),IF(OR($W$2="P4P点击量"),((IFERROR(INDEX('产品报告-整理'!D:D,MATCH(产品建议!A270,'产品报告-整理'!A:A,0)),""))),((IF(COUNTIF('2-2.源数据-产品分析-优品'!A:A,产品建议!A270)&gt;0,"是",""))))))</f>
        <v/>
      </c>
      <c r="X270" s="5" t="str">
        <f>IF(OR($A$3=""),"",IF(OR($W$2="优爆品"),((IFERROR(INDEX('产品报告-整理'!D:D,MATCH(产品建议!A270,'产品报告-整理'!A:A,0)),"")&amp;" → "&amp;(IFERROR(TEXT(INDEX('产品报告-整理'!D:D,MATCH(产品建议!A270,'产品报告-整理'!A:A,0))/G270,"0%"),"")))),IF(OR($W$2="P4P点击量"),((IF($W$2="P4P点击量",IFERROR(TEXT(W270/G270,"0%"),"")))),(((IF(COUNTIF('2-3.源数据-产品分析-爆品'!A:A,产品建议!A270)&gt;0,"是","")))))))</f>
        <v/>
      </c>
      <c r="Y270" s="9" t="str">
        <f>IF(AND($Y$2="直通车总消费",'产品报告-整理'!$BN$1="推荐广告"),IFERROR(INDEX('产品报告-整理'!H:H,MATCH(产品建议!A270,'产品报告-整理'!A:A,0)),0)+IFERROR(INDEX('产品报告-整理'!BV:BV,MATCH(产品建议!A270,'产品报告-整理'!BO:BO,0)),0),IFERROR(INDEX('产品报告-整理'!H:H,MATCH(产品建议!A270,'产品报告-整理'!A:A,0)),0))</f>
        <v/>
      </c>
      <c r="Z270" s="9" t="str">
        <f t="shared" si="15"/>
        <v/>
      </c>
      <c r="AA270" s="5" t="str">
        <f t="shared" si="13"/>
        <v/>
      </c>
      <c r="AB270" s="5" t="str">
        <f t="shared" si="14"/>
        <v/>
      </c>
      <c r="AC270" s="9"/>
      <c r="AD270" s="15" t="str">
        <f>IF($AD$1="  ",IFERROR(IF(AND(Y270="未推广",L270&gt;0),"加入P4P推广 ","")&amp;IF(AND(OR(W270="是",X270="是"),Y270=0),"优爆品加推广 ","")&amp;IF(AND(C270="N",L270&gt;0),"增加橱窗绑定 ","")&amp;IF(AND(OR(Z270&gt;$Z$1*4.5,AB270&gt;$AB$1*4.5),Y270&lt;&gt;0,Y270&gt;$AB$1*2,G270&gt;($G$1/$L$1)*1),"放弃P4P推广 ","")&amp;IF(AND(AB270&gt;$AB$1*1.2,AB270&lt;$AB$1*4.5,Y270&gt;0),"优化询盘成本 ","")&amp;IF(AND(Z270&gt;$Z$1*1.2,Z270&lt;$Z$1*4.5,Y270&gt;0),"优化商机成本 ","")&amp;IF(AND(Y270&lt;&gt;0,L270&gt;0,AB270&lt;$AB$1*1.2),"加大询盘获取 ","")&amp;IF(AND(Y270&lt;&gt;0,K270&gt;0,Z270&lt;$Z$1*1.2),"加大商机获取 ","")&amp;IF(AND(L270=0,C270="Y",G270&gt;($G$1/$L$1*1.5)),"解绑橱窗绑定 ",""),"请去左表粘贴源数据"),"")</f>
        <v/>
      </c>
      <c r="AE270" s="9"/>
      <c r="AF270" s="9"/>
      <c r="AG270" s="9"/>
      <c r="AH270" s="9"/>
      <c r="AI270" s="17"/>
      <c r="AJ270" s="17"/>
      <c r="AK270" s="17"/>
    </row>
    <row r="271" spans="1:37">
      <c r="A271" s="5" t="str">
        <f>IFERROR(HLOOKUP(A$2,'2.源数据-产品分析-全商品'!A$6:A$1000,ROW()-1,0),"")</f>
        <v/>
      </c>
      <c r="B271" s="5" t="str">
        <f>IFERROR(HLOOKUP(B$2,'2.源数据-产品分析-全商品'!B$6:B$1000,ROW()-1,0),"")</f>
        <v/>
      </c>
      <c r="C271" s="5" t="str">
        <f>CLEAN(IFERROR(HLOOKUP(C$2,'2.源数据-产品分析-全商品'!C$6:C$1000,ROW()-1,0),""))</f>
        <v/>
      </c>
      <c r="D271" s="5" t="str">
        <f>IFERROR(HLOOKUP(D$2,'2.源数据-产品分析-全商品'!D$6:D$1000,ROW()-1,0),"")</f>
        <v/>
      </c>
      <c r="E271" s="5" t="str">
        <f>IFERROR(HLOOKUP(E$2,'2.源数据-产品分析-全商品'!E$6:E$1000,ROW()-1,0),"")</f>
        <v/>
      </c>
      <c r="F271" s="5" t="str">
        <f>IFERROR(VALUE(HLOOKUP(F$2,'2.源数据-产品分析-全商品'!F$6:F$1000,ROW()-1,0)),"")</f>
        <v/>
      </c>
      <c r="G271" s="5" t="str">
        <f>IFERROR(VALUE(HLOOKUP(G$2,'2.源数据-产品分析-全商品'!G$6:G$1000,ROW()-1,0)),"")</f>
        <v/>
      </c>
      <c r="H271" s="5" t="str">
        <f>IFERROR(HLOOKUP(H$2,'2.源数据-产品分析-全商品'!H$6:H$1000,ROW()-1,0),"")</f>
        <v/>
      </c>
      <c r="I271" s="5" t="str">
        <f>IFERROR(VALUE(HLOOKUP(I$2,'2.源数据-产品分析-全商品'!I$6:I$1000,ROW()-1,0)),"")</f>
        <v/>
      </c>
      <c r="J271" s="60" t="str">
        <f>IFERROR(IF($J$2="","",INDEX('产品报告-整理'!G:G,MATCH(产品建议!A271,'产品报告-整理'!A:A,0))),"")</f>
        <v/>
      </c>
      <c r="K271" s="5" t="str">
        <f>IFERROR(IF($K$2="","",VALUE(INDEX('产品报告-整理'!E:E,MATCH(产品建议!A271,'产品报告-整理'!A:A,0)))),0)</f>
        <v/>
      </c>
      <c r="L271" s="5" t="str">
        <f>IFERROR(VALUE(HLOOKUP(L$2,'2.源数据-产品分析-全商品'!J$6:J$1000,ROW()-1,0)),"")</f>
        <v/>
      </c>
      <c r="M271" s="5" t="str">
        <f>IFERROR(VALUE(HLOOKUP(M$2,'2.源数据-产品分析-全商品'!K$6:K$1000,ROW()-1,0)),"")</f>
        <v/>
      </c>
      <c r="N271" s="5" t="str">
        <f>IFERROR(HLOOKUP(N$2,'2.源数据-产品分析-全商品'!L$6:L$1000,ROW()-1,0),"")</f>
        <v/>
      </c>
      <c r="O271" s="5" t="str">
        <f>IF($O$2='产品报告-整理'!$K$1,IFERROR(INDEX('产品报告-整理'!S:S,MATCH(产品建议!A271,'产品报告-整理'!L:L,0)),""),(IFERROR(VALUE(HLOOKUP(O$2,'2.源数据-产品分析-全商品'!M$6:M$1000,ROW()-1,0)),"")))</f>
        <v/>
      </c>
      <c r="P271" s="5" t="str">
        <f>IF($P$2='产品报告-整理'!$V$1,IFERROR(INDEX('产品报告-整理'!AD:AD,MATCH(产品建议!A271,'产品报告-整理'!W:W,0)),""),(IFERROR(VALUE(HLOOKUP(P$2,'2.源数据-产品分析-全商品'!N$6:N$1000,ROW()-1,0)),"")))</f>
        <v/>
      </c>
      <c r="Q271" s="5" t="str">
        <f>IF($Q$2='产品报告-整理'!$AG$1,IFERROR(INDEX('产品报告-整理'!AO:AO,MATCH(产品建议!A271,'产品报告-整理'!AH:AH,0)),""),(IFERROR(VALUE(HLOOKUP(Q$2,'2.源数据-产品分析-全商品'!O$6:O$1000,ROW()-1,0)),"")))</f>
        <v/>
      </c>
      <c r="R271" s="5" t="str">
        <f>IF($R$2='产品报告-整理'!$AR$1,IFERROR(INDEX('产品报告-整理'!AZ:AZ,MATCH(产品建议!A271,'产品报告-整理'!AS:AS,0)),""),(IFERROR(VALUE(HLOOKUP(R$2,'2.源数据-产品分析-全商品'!P$6:P$1000,ROW()-1,0)),"")))</f>
        <v/>
      </c>
      <c r="S271" s="5" t="str">
        <f>IF($S$2='产品报告-整理'!$BC$1,IFERROR(INDEX('产品报告-整理'!BK:BK,MATCH(产品建议!A271,'产品报告-整理'!BD:BD,0)),""),(IFERROR(VALUE(HLOOKUP(S$2,'2.源数据-产品分析-全商品'!Q$6:Q$1000,ROW()-1,0)),"")))</f>
        <v/>
      </c>
      <c r="T271" s="5" t="str">
        <f>IFERROR(HLOOKUP("产品负责人",'2.源数据-产品分析-全商品'!R$6:R$1000,ROW()-1,0),"")</f>
        <v/>
      </c>
      <c r="U271" s="5" t="str">
        <f>IFERROR(VALUE(HLOOKUP(U$2,'2.源数据-产品分析-全商品'!S$6:S$1000,ROW()-1,0)),"")</f>
        <v/>
      </c>
      <c r="V271" s="5" t="str">
        <f>IFERROR(VALUE(HLOOKUP(V$2,'2.源数据-产品分析-全商品'!T$6:T$1000,ROW()-1,0)),"")</f>
        <v/>
      </c>
      <c r="W271" s="5" t="str">
        <f>IF(OR($A$3=""),"",IF(OR($W$2="优爆品"),(IF(COUNTIF('2-2.源数据-产品分析-优品'!A:A,产品建议!A271)&gt;0,"是","")&amp;IF(COUNTIF('2-3.源数据-产品分析-爆品'!A:A,产品建议!A271)&gt;0,"是","")),IF(OR($W$2="P4P点击量"),((IFERROR(INDEX('产品报告-整理'!D:D,MATCH(产品建议!A271,'产品报告-整理'!A:A,0)),""))),((IF(COUNTIF('2-2.源数据-产品分析-优品'!A:A,产品建议!A271)&gt;0,"是",""))))))</f>
        <v/>
      </c>
      <c r="X271" s="5" t="str">
        <f>IF(OR($A$3=""),"",IF(OR($W$2="优爆品"),((IFERROR(INDEX('产品报告-整理'!D:D,MATCH(产品建议!A271,'产品报告-整理'!A:A,0)),"")&amp;" → "&amp;(IFERROR(TEXT(INDEX('产品报告-整理'!D:D,MATCH(产品建议!A271,'产品报告-整理'!A:A,0))/G271,"0%"),"")))),IF(OR($W$2="P4P点击量"),((IF($W$2="P4P点击量",IFERROR(TEXT(W271/G271,"0%"),"")))),(((IF(COUNTIF('2-3.源数据-产品分析-爆品'!A:A,产品建议!A271)&gt;0,"是","")))))))</f>
        <v/>
      </c>
      <c r="Y271" s="9" t="str">
        <f>IF(AND($Y$2="直通车总消费",'产品报告-整理'!$BN$1="推荐广告"),IFERROR(INDEX('产品报告-整理'!H:H,MATCH(产品建议!A271,'产品报告-整理'!A:A,0)),0)+IFERROR(INDEX('产品报告-整理'!BV:BV,MATCH(产品建议!A271,'产品报告-整理'!BO:BO,0)),0),IFERROR(INDEX('产品报告-整理'!H:H,MATCH(产品建议!A271,'产品报告-整理'!A:A,0)),0))</f>
        <v/>
      </c>
      <c r="Z271" s="9" t="str">
        <f t="shared" si="15"/>
        <v/>
      </c>
      <c r="AA271" s="5" t="str">
        <f t="shared" si="13"/>
        <v/>
      </c>
      <c r="AB271" s="5" t="str">
        <f t="shared" si="14"/>
        <v/>
      </c>
      <c r="AC271" s="9"/>
      <c r="AD271" s="15" t="str">
        <f>IF($AD$1="  ",IFERROR(IF(AND(Y271="未推广",L271&gt;0),"加入P4P推广 ","")&amp;IF(AND(OR(W271="是",X271="是"),Y271=0),"优爆品加推广 ","")&amp;IF(AND(C271="N",L271&gt;0),"增加橱窗绑定 ","")&amp;IF(AND(OR(Z271&gt;$Z$1*4.5,AB271&gt;$AB$1*4.5),Y271&lt;&gt;0,Y271&gt;$AB$1*2,G271&gt;($G$1/$L$1)*1),"放弃P4P推广 ","")&amp;IF(AND(AB271&gt;$AB$1*1.2,AB271&lt;$AB$1*4.5,Y271&gt;0),"优化询盘成本 ","")&amp;IF(AND(Z271&gt;$Z$1*1.2,Z271&lt;$Z$1*4.5,Y271&gt;0),"优化商机成本 ","")&amp;IF(AND(Y271&lt;&gt;0,L271&gt;0,AB271&lt;$AB$1*1.2),"加大询盘获取 ","")&amp;IF(AND(Y271&lt;&gt;0,K271&gt;0,Z271&lt;$Z$1*1.2),"加大商机获取 ","")&amp;IF(AND(L271=0,C271="Y",G271&gt;($G$1/$L$1*1.5)),"解绑橱窗绑定 ",""),"请去左表粘贴源数据"),"")</f>
        <v/>
      </c>
      <c r="AE271" s="9"/>
      <c r="AF271" s="9"/>
      <c r="AG271" s="9"/>
      <c r="AH271" s="9"/>
      <c r="AI271" s="17"/>
      <c r="AJ271" s="17"/>
      <c r="AK271" s="17"/>
    </row>
    <row r="272" spans="1:37">
      <c r="A272" s="5" t="str">
        <f>IFERROR(HLOOKUP(A$2,'2.源数据-产品分析-全商品'!A$6:A$1000,ROW()-1,0),"")</f>
        <v/>
      </c>
      <c r="B272" s="5" t="str">
        <f>IFERROR(HLOOKUP(B$2,'2.源数据-产品分析-全商品'!B$6:B$1000,ROW()-1,0),"")</f>
        <v/>
      </c>
      <c r="C272" s="5" t="str">
        <f>CLEAN(IFERROR(HLOOKUP(C$2,'2.源数据-产品分析-全商品'!C$6:C$1000,ROW()-1,0),""))</f>
        <v/>
      </c>
      <c r="D272" s="5" t="str">
        <f>IFERROR(HLOOKUP(D$2,'2.源数据-产品分析-全商品'!D$6:D$1000,ROW()-1,0),"")</f>
        <v/>
      </c>
      <c r="E272" s="5" t="str">
        <f>IFERROR(HLOOKUP(E$2,'2.源数据-产品分析-全商品'!E$6:E$1000,ROW()-1,0),"")</f>
        <v/>
      </c>
      <c r="F272" s="5" t="str">
        <f>IFERROR(VALUE(HLOOKUP(F$2,'2.源数据-产品分析-全商品'!F$6:F$1000,ROW()-1,0)),"")</f>
        <v/>
      </c>
      <c r="G272" s="5" t="str">
        <f>IFERROR(VALUE(HLOOKUP(G$2,'2.源数据-产品分析-全商品'!G$6:G$1000,ROW()-1,0)),"")</f>
        <v/>
      </c>
      <c r="H272" s="5" t="str">
        <f>IFERROR(HLOOKUP(H$2,'2.源数据-产品分析-全商品'!H$6:H$1000,ROW()-1,0),"")</f>
        <v/>
      </c>
      <c r="I272" s="5" t="str">
        <f>IFERROR(VALUE(HLOOKUP(I$2,'2.源数据-产品分析-全商品'!I$6:I$1000,ROW()-1,0)),"")</f>
        <v/>
      </c>
      <c r="J272" s="60" t="str">
        <f>IFERROR(IF($J$2="","",INDEX('产品报告-整理'!G:G,MATCH(产品建议!A272,'产品报告-整理'!A:A,0))),"")</f>
        <v/>
      </c>
      <c r="K272" s="5" t="str">
        <f>IFERROR(IF($K$2="","",VALUE(INDEX('产品报告-整理'!E:E,MATCH(产品建议!A272,'产品报告-整理'!A:A,0)))),0)</f>
        <v/>
      </c>
      <c r="L272" s="5" t="str">
        <f>IFERROR(VALUE(HLOOKUP(L$2,'2.源数据-产品分析-全商品'!J$6:J$1000,ROW()-1,0)),"")</f>
        <v/>
      </c>
      <c r="M272" s="5" t="str">
        <f>IFERROR(VALUE(HLOOKUP(M$2,'2.源数据-产品分析-全商品'!K$6:K$1000,ROW()-1,0)),"")</f>
        <v/>
      </c>
      <c r="N272" s="5" t="str">
        <f>IFERROR(HLOOKUP(N$2,'2.源数据-产品分析-全商品'!L$6:L$1000,ROW()-1,0),"")</f>
        <v/>
      </c>
      <c r="O272" s="5" t="str">
        <f>IF($O$2='产品报告-整理'!$K$1,IFERROR(INDEX('产品报告-整理'!S:S,MATCH(产品建议!A272,'产品报告-整理'!L:L,0)),""),(IFERROR(VALUE(HLOOKUP(O$2,'2.源数据-产品分析-全商品'!M$6:M$1000,ROW()-1,0)),"")))</f>
        <v/>
      </c>
      <c r="P272" s="5" t="str">
        <f>IF($P$2='产品报告-整理'!$V$1,IFERROR(INDEX('产品报告-整理'!AD:AD,MATCH(产品建议!A272,'产品报告-整理'!W:W,0)),""),(IFERROR(VALUE(HLOOKUP(P$2,'2.源数据-产品分析-全商品'!N$6:N$1000,ROW()-1,0)),"")))</f>
        <v/>
      </c>
      <c r="Q272" s="5" t="str">
        <f>IF($Q$2='产品报告-整理'!$AG$1,IFERROR(INDEX('产品报告-整理'!AO:AO,MATCH(产品建议!A272,'产品报告-整理'!AH:AH,0)),""),(IFERROR(VALUE(HLOOKUP(Q$2,'2.源数据-产品分析-全商品'!O$6:O$1000,ROW()-1,0)),"")))</f>
        <v/>
      </c>
      <c r="R272" s="5" t="str">
        <f>IF($R$2='产品报告-整理'!$AR$1,IFERROR(INDEX('产品报告-整理'!AZ:AZ,MATCH(产品建议!A272,'产品报告-整理'!AS:AS,0)),""),(IFERROR(VALUE(HLOOKUP(R$2,'2.源数据-产品分析-全商品'!P$6:P$1000,ROW()-1,0)),"")))</f>
        <v/>
      </c>
      <c r="S272" s="5" t="str">
        <f>IF($S$2='产品报告-整理'!$BC$1,IFERROR(INDEX('产品报告-整理'!BK:BK,MATCH(产品建议!A272,'产品报告-整理'!BD:BD,0)),""),(IFERROR(VALUE(HLOOKUP(S$2,'2.源数据-产品分析-全商品'!Q$6:Q$1000,ROW()-1,0)),"")))</f>
        <v/>
      </c>
      <c r="T272" s="5" t="str">
        <f>IFERROR(HLOOKUP("产品负责人",'2.源数据-产品分析-全商品'!R$6:R$1000,ROW()-1,0),"")</f>
        <v/>
      </c>
      <c r="U272" s="5" t="str">
        <f>IFERROR(VALUE(HLOOKUP(U$2,'2.源数据-产品分析-全商品'!S$6:S$1000,ROW()-1,0)),"")</f>
        <v/>
      </c>
      <c r="V272" s="5" t="str">
        <f>IFERROR(VALUE(HLOOKUP(V$2,'2.源数据-产品分析-全商品'!T$6:T$1000,ROW()-1,0)),"")</f>
        <v/>
      </c>
      <c r="W272" s="5" t="str">
        <f>IF(OR($A$3=""),"",IF(OR($W$2="优爆品"),(IF(COUNTIF('2-2.源数据-产品分析-优品'!A:A,产品建议!A272)&gt;0,"是","")&amp;IF(COUNTIF('2-3.源数据-产品分析-爆品'!A:A,产品建议!A272)&gt;0,"是","")),IF(OR($W$2="P4P点击量"),((IFERROR(INDEX('产品报告-整理'!D:D,MATCH(产品建议!A272,'产品报告-整理'!A:A,0)),""))),((IF(COUNTIF('2-2.源数据-产品分析-优品'!A:A,产品建议!A272)&gt;0,"是",""))))))</f>
        <v/>
      </c>
      <c r="X272" s="5" t="str">
        <f>IF(OR($A$3=""),"",IF(OR($W$2="优爆品"),((IFERROR(INDEX('产品报告-整理'!D:D,MATCH(产品建议!A272,'产品报告-整理'!A:A,0)),"")&amp;" → "&amp;(IFERROR(TEXT(INDEX('产品报告-整理'!D:D,MATCH(产品建议!A272,'产品报告-整理'!A:A,0))/G272,"0%"),"")))),IF(OR($W$2="P4P点击量"),((IF($W$2="P4P点击量",IFERROR(TEXT(W272/G272,"0%"),"")))),(((IF(COUNTIF('2-3.源数据-产品分析-爆品'!A:A,产品建议!A272)&gt;0,"是","")))))))</f>
        <v/>
      </c>
      <c r="Y272" s="9" t="str">
        <f>IF(AND($Y$2="直通车总消费",'产品报告-整理'!$BN$1="推荐广告"),IFERROR(INDEX('产品报告-整理'!H:H,MATCH(产品建议!A272,'产品报告-整理'!A:A,0)),0)+IFERROR(INDEX('产品报告-整理'!BV:BV,MATCH(产品建议!A272,'产品报告-整理'!BO:BO,0)),0),IFERROR(INDEX('产品报告-整理'!H:H,MATCH(产品建议!A272,'产品报告-整理'!A:A,0)),0))</f>
        <v/>
      </c>
      <c r="Z272" s="9" t="str">
        <f t="shared" si="15"/>
        <v/>
      </c>
      <c r="AA272" s="5" t="str">
        <f t="shared" si="13"/>
        <v/>
      </c>
      <c r="AB272" s="5" t="str">
        <f t="shared" si="14"/>
        <v/>
      </c>
      <c r="AC272" s="9"/>
      <c r="AD272" s="15" t="str">
        <f>IF($AD$1="  ",IFERROR(IF(AND(Y272="未推广",L272&gt;0),"加入P4P推广 ","")&amp;IF(AND(OR(W272="是",X272="是"),Y272=0),"优爆品加推广 ","")&amp;IF(AND(C272="N",L272&gt;0),"增加橱窗绑定 ","")&amp;IF(AND(OR(Z272&gt;$Z$1*4.5,AB272&gt;$AB$1*4.5),Y272&lt;&gt;0,Y272&gt;$AB$1*2,G272&gt;($G$1/$L$1)*1),"放弃P4P推广 ","")&amp;IF(AND(AB272&gt;$AB$1*1.2,AB272&lt;$AB$1*4.5,Y272&gt;0),"优化询盘成本 ","")&amp;IF(AND(Z272&gt;$Z$1*1.2,Z272&lt;$Z$1*4.5,Y272&gt;0),"优化商机成本 ","")&amp;IF(AND(Y272&lt;&gt;0,L272&gt;0,AB272&lt;$AB$1*1.2),"加大询盘获取 ","")&amp;IF(AND(Y272&lt;&gt;0,K272&gt;0,Z272&lt;$Z$1*1.2),"加大商机获取 ","")&amp;IF(AND(L272=0,C272="Y",G272&gt;($G$1/$L$1*1.5)),"解绑橱窗绑定 ",""),"请去左表粘贴源数据"),"")</f>
        <v/>
      </c>
      <c r="AE272" s="9"/>
      <c r="AF272" s="9"/>
      <c r="AG272" s="9"/>
      <c r="AH272" s="9"/>
      <c r="AI272" s="17"/>
      <c r="AJ272" s="17"/>
      <c r="AK272" s="17"/>
    </row>
    <row r="273" spans="1:37">
      <c r="A273" s="5" t="str">
        <f>IFERROR(HLOOKUP(A$2,'2.源数据-产品分析-全商品'!A$6:A$1000,ROW()-1,0),"")</f>
        <v/>
      </c>
      <c r="B273" s="5" t="str">
        <f>IFERROR(HLOOKUP(B$2,'2.源数据-产品分析-全商品'!B$6:B$1000,ROW()-1,0),"")</f>
        <v/>
      </c>
      <c r="C273" s="5" t="str">
        <f>CLEAN(IFERROR(HLOOKUP(C$2,'2.源数据-产品分析-全商品'!C$6:C$1000,ROW()-1,0),""))</f>
        <v/>
      </c>
      <c r="D273" s="5" t="str">
        <f>IFERROR(HLOOKUP(D$2,'2.源数据-产品分析-全商品'!D$6:D$1000,ROW()-1,0),"")</f>
        <v/>
      </c>
      <c r="E273" s="5" t="str">
        <f>IFERROR(HLOOKUP(E$2,'2.源数据-产品分析-全商品'!E$6:E$1000,ROW()-1,0),"")</f>
        <v/>
      </c>
      <c r="F273" s="5" t="str">
        <f>IFERROR(VALUE(HLOOKUP(F$2,'2.源数据-产品分析-全商品'!F$6:F$1000,ROW()-1,0)),"")</f>
        <v/>
      </c>
      <c r="G273" s="5" t="str">
        <f>IFERROR(VALUE(HLOOKUP(G$2,'2.源数据-产品分析-全商品'!G$6:G$1000,ROW()-1,0)),"")</f>
        <v/>
      </c>
      <c r="H273" s="5" t="str">
        <f>IFERROR(HLOOKUP(H$2,'2.源数据-产品分析-全商品'!H$6:H$1000,ROW()-1,0),"")</f>
        <v/>
      </c>
      <c r="I273" s="5" t="str">
        <f>IFERROR(VALUE(HLOOKUP(I$2,'2.源数据-产品分析-全商品'!I$6:I$1000,ROW()-1,0)),"")</f>
        <v/>
      </c>
      <c r="J273" s="60" t="str">
        <f>IFERROR(IF($J$2="","",INDEX('产品报告-整理'!G:G,MATCH(产品建议!A273,'产品报告-整理'!A:A,0))),"")</f>
        <v/>
      </c>
      <c r="K273" s="5" t="str">
        <f>IFERROR(IF($K$2="","",VALUE(INDEX('产品报告-整理'!E:E,MATCH(产品建议!A273,'产品报告-整理'!A:A,0)))),0)</f>
        <v/>
      </c>
      <c r="L273" s="5" t="str">
        <f>IFERROR(VALUE(HLOOKUP(L$2,'2.源数据-产品分析-全商品'!J$6:J$1000,ROW()-1,0)),"")</f>
        <v/>
      </c>
      <c r="M273" s="5" t="str">
        <f>IFERROR(VALUE(HLOOKUP(M$2,'2.源数据-产品分析-全商品'!K$6:K$1000,ROW()-1,0)),"")</f>
        <v/>
      </c>
      <c r="N273" s="5" t="str">
        <f>IFERROR(HLOOKUP(N$2,'2.源数据-产品分析-全商品'!L$6:L$1000,ROW()-1,0),"")</f>
        <v/>
      </c>
      <c r="O273" s="5" t="str">
        <f>IF($O$2='产品报告-整理'!$K$1,IFERROR(INDEX('产品报告-整理'!S:S,MATCH(产品建议!A273,'产品报告-整理'!L:L,0)),""),(IFERROR(VALUE(HLOOKUP(O$2,'2.源数据-产品分析-全商品'!M$6:M$1000,ROW()-1,0)),"")))</f>
        <v/>
      </c>
      <c r="P273" s="5" t="str">
        <f>IF($P$2='产品报告-整理'!$V$1,IFERROR(INDEX('产品报告-整理'!AD:AD,MATCH(产品建议!A273,'产品报告-整理'!W:W,0)),""),(IFERROR(VALUE(HLOOKUP(P$2,'2.源数据-产品分析-全商品'!N$6:N$1000,ROW()-1,0)),"")))</f>
        <v/>
      </c>
      <c r="Q273" s="5" t="str">
        <f>IF($Q$2='产品报告-整理'!$AG$1,IFERROR(INDEX('产品报告-整理'!AO:AO,MATCH(产品建议!A273,'产品报告-整理'!AH:AH,0)),""),(IFERROR(VALUE(HLOOKUP(Q$2,'2.源数据-产品分析-全商品'!O$6:O$1000,ROW()-1,0)),"")))</f>
        <v/>
      </c>
      <c r="R273" s="5" t="str">
        <f>IF($R$2='产品报告-整理'!$AR$1,IFERROR(INDEX('产品报告-整理'!AZ:AZ,MATCH(产品建议!A273,'产品报告-整理'!AS:AS,0)),""),(IFERROR(VALUE(HLOOKUP(R$2,'2.源数据-产品分析-全商品'!P$6:P$1000,ROW()-1,0)),"")))</f>
        <v/>
      </c>
      <c r="S273" s="5" t="str">
        <f>IF($S$2='产品报告-整理'!$BC$1,IFERROR(INDEX('产品报告-整理'!BK:BK,MATCH(产品建议!A273,'产品报告-整理'!BD:BD,0)),""),(IFERROR(VALUE(HLOOKUP(S$2,'2.源数据-产品分析-全商品'!Q$6:Q$1000,ROW()-1,0)),"")))</f>
        <v/>
      </c>
      <c r="T273" s="5" t="str">
        <f>IFERROR(HLOOKUP("产品负责人",'2.源数据-产品分析-全商品'!R$6:R$1000,ROW()-1,0),"")</f>
        <v/>
      </c>
      <c r="U273" s="5" t="str">
        <f>IFERROR(VALUE(HLOOKUP(U$2,'2.源数据-产品分析-全商品'!S$6:S$1000,ROW()-1,0)),"")</f>
        <v/>
      </c>
      <c r="V273" s="5" t="str">
        <f>IFERROR(VALUE(HLOOKUP(V$2,'2.源数据-产品分析-全商品'!T$6:T$1000,ROW()-1,0)),"")</f>
        <v/>
      </c>
      <c r="W273" s="5" t="str">
        <f>IF(OR($A$3=""),"",IF(OR($W$2="优爆品"),(IF(COUNTIF('2-2.源数据-产品分析-优品'!A:A,产品建议!A273)&gt;0,"是","")&amp;IF(COUNTIF('2-3.源数据-产品分析-爆品'!A:A,产品建议!A273)&gt;0,"是","")),IF(OR($W$2="P4P点击量"),((IFERROR(INDEX('产品报告-整理'!D:D,MATCH(产品建议!A273,'产品报告-整理'!A:A,0)),""))),((IF(COUNTIF('2-2.源数据-产品分析-优品'!A:A,产品建议!A273)&gt;0,"是",""))))))</f>
        <v/>
      </c>
      <c r="X273" s="5" t="str">
        <f>IF(OR($A$3=""),"",IF(OR($W$2="优爆品"),((IFERROR(INDEX('产品报告-整理'!D:D,MATCH(产品建议!A273,'产品报告-整理'!A:A,0)),"")&amp;" → "&amp;(IFERROR(TEXT(INDEX('产品报告-整理'!D:D,MATCH(产品建议!A273,'产品报告-整理'!A:A,0))/G273,"0%"),"")))),IF(OR($W$2="P4P点击量"),((IF($W$2="P4P点击量",IFERROR(TEXT(W273/G273,"0%"),"")))),(((IF(COUNTIF('2-3.源数据-产品分析-爆品'!A:A,产品建议!A273)&gt;0,"是","")))))))</f>
        <v/>
      </c>
      <c r="Y273" s="9" t="str">
        <f>IF(AND($Y$2="直通车总消费",'产品报告-整理'!$BN$1="推荐广告"),IFERROR(INDEX('产品报告-整理'!H:H,MATCH(产品建议!A273,'产品报告-整理'!A:A,0)),0)+IFERROR(INDEX('产品报告-整理'!BV:BV,MATCH(产品建议!A273,'产品报告-整理'!BO:BO,0)),0),IFERROR(INDEX('产品报告-整理'!H:H,MATCH(产品建议!A273,'产品报告-整理'!A:A,0)),0))</f>
        <v/>
      </c>
      <c r="Z273" s="9" t="str">
        <f t="shared" si="15"/>
        <v/>
      </c>
      <c r="AA273" s="5" t="str">
        <f t="shared" si="13"/>
        <v/>
      </c>
      <c r="AB273" s="5" t="str">
        <f t="shared" si="14"/>
        <v/>
      </c>
      <c r="AC273" s="9"/>
      <c r="AD273" s="15" t="str">
        <f>IF($AD$1="  ",IFERROR(IF(AND(Y273="未推广",L273&gt;0),"加入P4P推广 ","")&amp;IF(AND(OR(W273="是",X273="是"),Y273=0),"优爆品加推广 ","")&amp;IF(AND(C273="N",L273&gt;0),"增加橱窗绑定 ","")&amp;IF(AND(OR(Z273&gt;$Z$1*4.5,AB273&gt;$AB$1*4.5),Y273&lt;&gt;0,Y273&gt;$AB$1*2,G273&gt;($G$1/$L$1)*1),"放弃P4P推广 ","")&amp;IF(AND(AB273&gt;$AB$1*1.2,AB273&lt;$AB$1*4.5,Y273&gt;0),"优化询盘成本 ","")&amp;IF(AND(Z273&gt;$Z$1*1.2,Z273&lt;$Z$1*4.5,Y273&gt;0),"优化商机成本 ","")&amp;IF(AND(Y273&lt;&gt;0,L273&gt;0,AB273&lt;$AB$1*1.2),"加大询盘获取 ","")&amp;IF(AND(Y273&lt;&gt;0,K273&gt;0,Z273&lt;$Z$1*1.2),"加大商机获取 ","")&amp;IF(AND(L273=0,C273="Y",G273&gt;($G$1/$L$1*1.5)),"解绑橱窗绑定 ",""),"请去左表粘贴源数据"),"")</f>
        <v/>
      </c>
      <c r="AE273" s="9"/>
      <c r="AF273" s="9"/>
      <c r="AG273" s="9"/>
      <c r="AH273" s="9"/>
      <c r="AI273" s="17"/>
      <c r="AJ273" s="17"/>
      <c r="AK273" s="17"/>
    </row>
    <row r="274" spans="1:37">
      <c r="A274" s="5" t="str">
        <f>IFERROR(HLOOKUP(A$2,'2.源数据-产品分析-全商品'!A$6:A$1000,ROW()-1,0),"")</f>
        <v/>
      </c>
      <c r="B274" s="5" t="str">
        <f>IFERROR(HLOOKUP(B$2,'2.源数据-产品分析-全商品'!B$6:B$1000,ROW()-1,0),"")</f>
        <v/>
      </c>
      <c r="C274" s="5" t="str">
        <f>CLEAN(IFERROR(HLOOKUP(C$2,'2.源数据-产品分析-全商品'!C$6:C$1000,ROW()-1,0),""))</f>
        <v/>
      </c>
      <c r="D274" s="5" t="str">
        <f>IFERROR(HLOOKUP(D$2,'2.源数据-产品分析-全商品'!D$6:D$1000,ROW()-1,0),"")</f>
        <v/>
      </c>
      <c r="E274" s="5" t="str">
        <f>IFERROR(HLOOKUP(E$2,'2.源数据-产品分析-全商品'!E$6:E$1000,ROW()-1,0),"")</f>
        <v/>
      </c>
      <c r="F274" s="5" t="str">
        <f>IFERROR(VALUE(HLOOKUP(F$2,'2.源数据-产品分析-全商品'!F$6:F$1000,ROW()-1,0)),"")</f>
        <v/>
      </c>
      <c r="G274" s="5" t="str">
        <f>IFERROR(VALUE(HLOOKUP(G$2,'2.源数据-产品分析-全商品'!G$6:G$1000,ROW()-1,0)),"")</f>
        <v/>
      </c>
      <c r="H274" s="5" t="str">
        <f>IFERROR(HLOOKUP(H$2,'2.源数据-产品分析-全商品'!H$6:H$1000,ROW()-1,0),"")</f>
        <v/>
      </c>
      <c r="I274" s="5" t="str">
        <f>IFERROR(VALUE(HLOOKUP(I$2,'2.源数据-产品分析-全商品'!I$6:I$1000,ROW()-1,0)),"")</f>
        <v/>
      </c>
      <c r="J274" s="60" t="str">
        <f>IFERROR(IF($J$2="","",INDEX('产品报告-整理'!G:G,MATCH(产品建议!A274,'产品报告-整理'!A:A,0))),"")</f>
        <v/>
      </c>
      <c r="K274" s="5" t="str">
        <f>IFERROR(IF($K$2="","",VALUE(INDEX('产品报告-整理'!E:E,MATCH(产品建议!A274,'产品报告-整理'!A:A,0)))),0)</f>
        <v/>
      </c>
      <c r="L274" s="5" t="str">
        <f>IFERROR(VALUE(HLOOKUP(L$2,'2.源数据-产品分析-全商品'!J$6:J$1000,ROW()-1,0)),"")</f>
        <v/>
      </c>
      <c r="M274" s="5" t="str">
        <f>IFERROR(VALUE(HLOOKUP(M$2,'2.源数据-产品分析-全商品'!K$6:K$1000,ROW()-1,0)),"")</f>
        <v/>
      </c>
      <c r="N274" s="5" t="str">
        <f>IFERROR(HLOOKUP(N$2,'2.源数据-产品分析-全商品'!L$6:L$1000,ROW()-1,0),"")</f>
        <v/>
      </c>
      <c r="O274" s="5" t="str">
        <f>IF($O$2='产品报告-整理'!$K$1,IFERROR(INDEX('产品报告-整理'!S:S,MATCH(产品建议!A274,'产品报告-整理'!L:L,0)),""),(IFERROR(VALUE(HLOOKUP(O$2,'2.源数据-产品分析-全商品'!M$6:M$1000,ROW()-1,0)),"")))</f>
        <v/>
      </c>
      <c r="P274" s="5" t="str">
        <f>IF($P$2='产品报告-整理'!$V$1,IFERROR(INDEX('产品报告-整理'!AD:AD,MATCH(产品建议!A274,'产品报告-整理'!W:W,0)),""),(IFERROR(VALUE(HLOOKUP(P$2,'2.源数据-产品分析-全商品'!N$6:N$1000,ROW()-1,0)),"")))</f>
        <v/>
      </c>
      <c r="Q274" s="5" t="str">
        <f>IF($Q$2='产品报告-整理'!$AG$1,IFERROR(INDEX('产品报告-整理'!AO:AO,MATCH(产品建议!A274,'产品报告-整理'!AH:AH,0)),""),(IFERROR(VALUE(HLOOKUP(Q$2,'2.源数据-产品分析-全商品'!O$6:O$1000,ROW()-1,0)),"")))</f>
        <v/>
      </c>
      <c r="R274" s="5" t="str">
        <f>IF($R$2='产品报告-整理'!$AR$1,IFERROR(INDEX('产品报告-整理'!AZ:AZ,MATCH(产品建议!A274,'产品报告-整理'!AS:AS,0)),""),(IFERROR(VALUE(HLOOKUP(R$2,'2.源数据-产品分析-全商品'!P$6:P$1000,ROW()-1,0)),"")))</f>
        <v/>
      </c>
      <c r="S274" s="5" t="str">
        <f>IF($S$2='产品报告-整理'!$BC$1,IFERROR(INDEX('产品报告-整理'!BK:BK,MATCH(产品建议!A274,'产品报告-整理'!BD:BD,0)),""),(IFERROR(VALUE(HLOOKUP(S$2,'2.源数据-产品分析-全商品'!Q$6:Q$1000,ROW()-1,0)),"")))</f>
        <v/>
      </c>
      <c r="T274" s="5" t="str">
        <f>IFERROR(HLOOKUP("产品负责人",'2.源数据-产品分析-全商品'!R$6:R$1000,ROW()-1,0),"")</f>
        <v/>
      </c>
      <c r="U274" s="5" t="str">
        <f>IFERROR(VALUE(HLOOKUP(U$2,'2.源数据-产品分析-全商品'!S$6:S$1000,ROW()-1,0)),"")</f>
        <v/>
      </c>
      <c r="V274" s="5" t="str">
        <f>IFERROR(VALUE(HLOOKUP(V$2,'2.源数据-产品分析-全商品'!T$6:T$1000,ROW()-1,0)),"")</f>
        <v/>
      </c>
      <c r="W274" s="5" t="str">
        <f>IF(OR($A$3=""),"",IF(OR($W$2="优爆品"),(IF(COUNTIF('2-2.源数据-产品分析-优品'!A:A,产品建议!A274)&gt;0,"是","")&amp;IF(COUNTIF('2-3.源数据-产品分析-爆品'!A:A,产品建议!A274)&gt;0,"是","")),IF(OR($W$2="P4P点击量"),((IFERROR(INDEX('产品报告-整理'!D:D,MATCH(产品建议!A274,'产品报告-整理'!A:A,0)),""))),((IF(COUNTIF('2-2.源数据-产品分析-优品'!A:A,产品建议!A274)&gt;0,"是",""))))))</f>
        <v/>
      </c>
      <c r="X274" s="5" t="str">
        <f>IF(OR($A$3=""),"",IF(OR($W$2="优爆品"),((IFERROR(INDEX('产品报告-整理'!D:D,MATCH(产品建议!A274,'产品报告-整理'!A:A,0)),"")&amp;" → "&amp;(IFERROR(TEXT(INDEX('产品报告-整理'!D:D,MATCH(产品建议!A274,'产品报告-整理'!A:A,0))/G274,"0%"),"")))),IF(OR($W$2="P4P点击量"),((IF($W$2="P4P点击量",IFERROR(TEXT(W274/G274,"0%"),"")))),(((IF(COUNTIF('2-3.源数据-产品分析-爆品'!A:A,产品建议!A274)&gt;0,"是","")))))))</f>
        <v/>
      </c>
      <c r="Y274" s="9" t="str">
        <f>IF(AND($Y$2="直通车总消费",'产品报告-整理'!$BN$1="推荐广告"),IFERROR(INDEX('产品报告-整理'!H:H,MATCH(产品建议!A274,'产品报告-整理'!A:A,0)),0)+IFERROR(INDEX('产品报告-整理'!BV:BV,MATCH(产品建议!A274,'产品报告-整理'!BO:BO,0)),0),IFERROR(INDEX('产品报告-整理'!H:H,MATCH(产品建议!A274,'产品报告-整理'!A:A,0)),0))</f>
        <v/>
      </c>
      <c r="Z274" s="9" t="str">
        <f t="shared" si="15"/>
        <v/>
      </c>
      <c r="AA274" s="5" t="str">
        <f t="shared" si="13"/>
        <v/>
      </c>
      <c r="AB274" s="5" t="str">
        <f t="shared" si="14"/>
        <v/>
      </c>
      <c r="AC274" s="9"/>
      <c r="AD274" s="15" t="str">
        <f>IF($AD$1="  ",IFERROR(IF(AND(Y274="未推广",L274&gt;0),"加入P4P推广 ","")&amp;IF(AND(OR(W274="是",X274="是"),Y274=0),"优爆品加推广 ","")&amp;IF(AND(C274="N",L274&gt;0),"增加橱窗绑定 ","")&amp;IF(AND(OR(Z274&gt;$Z$1*4.5,AB274&gt;$AB$1*4.5),Y274&lt;&gt;0,Y274&gt;$AB$1*2,G274&gt;($G$1/$L$1)*1),"放弃P4P推广 ","")&amp;IF(AND(AB274&gt;$AB$1*1.2,AB274&lt;$AB$1*4.5,Y274&gt;0),"优化询盘成本 ","")&amp;IF(AND(Z274&gt;$Z$1*1.2,Z274&lt;$Z$1*4.5,Y274&gt;0),"优化商机成本 ","")&amp;IF(AND(Y274&lt;&gt;0,L274&gt;0,AB274&lt;$AB$1*1.2),"加大询盘获取 ","")&amp;IF(AND(Y274&lt;&gt;0,K274&gt;0,Z274&lt;$Z$1*1.2),"加大商机获取 ","")&amp;IF(AND(L274=0,C274="Y",G274&gt;($G$1/$L$1*1.5)),"解绑橱窗绑定 ",""),"请去左表粘贴源数据"),"")</f>
        <v/>
      </c>
      <c r="AE274" s="9"/>
      <c r="AF274" s="9"/>
      <c r="AG274" s="9"/>
      <c r="AH274" s="9"/>
      <c r="AI274" s="17"/>
      <c r="AJ274" s="17"/>
      <c r="AK274" s="17"/>
    </row>
    <row r="275" spans="1:37">
      <c r="A275" s="5" t="str">
        <f>IFERROR(HLOOKUP(A$2,'2.源数据-产品分析-全商品'!A$6:A$1000,ROW()-1,0),"")</f>
        <v/>
      </c>
      <c r="B275" s="5" t="str">
        <f>IFERROR(HLOOKUP(B$2,'2.源数据-产品分析-全商品'!B$6:B$1000,ROW()-1,0),"")</f>
        <v/>
      </c>
      <c r="C275" s="5" t="str">
        <f>CLEAN(IFERROR(HLOOKUP(C$2,'2.源数据-产品分析-全商品'!C$6:C$1000,ROW()-1,0),""))</f>
        <v/>
      </c>
      <c r="D275" s="5" t="str">
        <f>IFERROR(HLOOKUP(D$2,'2.源数据-产品分析-全商品'!D$6:D$1000,ROW()-1,0),"")</f>
        <v/>
      </c>
      <c r="E275" s="5" t="str">
        <f>IFERROR(HLOOKUP(E$2,'2.源数据-产品分析-全商品'!E$6:E$1000,ROW()-1,0),"")</f>
        <v/>
      </c>
      <c r="F275" s="5" t="str">
        <f>IFERROR(VALUE(HLOOKUP(F$2,'2.源数据-产品分析-全商品'!F$6:F$1000,ROW()-1,0)),"")</f>
        <v/>
      </c>
      <c r="G275" s="5" t="str">
        <f>IFERROR(VALUE(HLOOKUP(G$2,'2.源数据-产品分析-全商品'!G$6:G$1000,ROW()-1,0)),"")</f>
        <v/>
      </c>
      <c r="H275" s="5" t="str">
        <f>IFERROR(HLOOKUP(H$2,'2.源数据-产品分析-全商品'!H$6:H$1000,ROW()-1,0),"")</f>
        <v/>
      </c>
      <c r="I275" s="5" t="str">
        <f>IFERROR(VALUE(HLOOKUP(I$2,'2.源数据-产品分析-全商品'!I$6:I$1000,ROW()-1,0)),"")</f>
        <v/>
      </c>
      <c r="J275" s="60" t="str">
        <f>IFERROR(IF($J$2="","",INDEX('产品报告-整理'!G:G,MATCH(产品建议!A275,'产品报告-整理'!A:A,0))),"")</f>
        <v/>
      </c>
      <c r="K275" s="5" t="str">
        <f>IFERROR(IF($K$2="","",VALUE(INDEX('产品报告-整理'!E:E,MATCH(产品建议!A275,'产品报告-整理'!A:A,0)))),0)</f>
        <v/>
      </c>
      <c r="L275" s="5" t="str">
        <f>IFERROR(VALUE(HLOOKUP(L$2,'2.源数据-产品分析-全商品'!J$6:J$1000,ROW()-1,0)),"")</f>
        <v/>
      </c>
      <c r="M275" s="5" t="str">
        <f>IFERROR(VALUE(HLOOKUP(M$2,'2.源数据-产品分析-全商品'!K$6:K$1000,ROW()-1,0)),"")</f>
        <v/>
      </c>
      <c r="N275" s="5" t="str">
        <f>IFERROR(HLOOKUP(N$2,'2.源数据-产品分析-全商品'!L$6:L$1000,ROW()-1,0),"")</f>
        <v/>
      </c>
      <c r="O275" s="5" t="str">
        <f>IF($O$2='产品报告-整理'!$K$1,IFERROR(INDEX('产品报告-整理'!S:S,MATCH(产品建议!A275,'产品报告-整理'!L:L,0)),""),(IFERROR(VALUE(HLOOKUP(O$2,'2.源数据-产品分析-全商品'!M$6:M$1000,ROW()-1,0)),"")))</f>
        <v/>
      </c>
      <c r="P275" s="5" t="str">
        <f>IF($P$2='产品报告-整理'!$V$1,IFERROR(INDEX('产品报告-整理'!AD:AD,MATCH(产品建议!A275,'产品报告-整理'!W:W,0)),""),(IFERROR(VALUE(HLOOKUP(P$2,'2.源数据-产品分析-全商品'!N$6:N$1000,ROW()-1,0)),"")))</f>
        <v/>
      </c>
      <c r="Q275" s="5" t="str">
        <f>IF($Q$2='产品报告-整理'!$AG$1,IFERROR(INDEX('产品报告-整理'!AO:AO,MATCH(产品建议!A275,'产品报告-整理'!AH:AH,0)),""),(IFERROR(VALUE(HLOOKUP(Q$2,'2.源数据-产品分析-全商品'!O$6:O$1000,ROW()-1,0)),"")))</f>
        <v/>
      </c>
      <c r="R275" s="5" t="str">
        <f>IF($R$2='产品报告-整理'!$AR$1,IFERROR(INDEX('产品报告-整理'!AZ:AZ,MATCH(产品建议!A275,'产品报告-整理'!AS:AS,0)),""),(IFERROR(VALUE(HLOOKUP(R$2,'2.源数据-产品分析-全商品'!P$6:P$1000,ROW()-1,0)),"")))</f>
        <v/>
      </c>
      <c r="S275" s="5" t="str">
        <f>IF($S$2='产品报告-整理'!$BC$1,IFERROR(INDEX('产品报告-整理'!BK:BK,MATCH(产品建议!A275,'产品报告-整理'!BD:BD,0)),""),(IFERROR(VALUE(HLOOKUP(S$2,'2.源数据-产品分析-全商品'!Q$6:Q$1000,ROW()-1,0)),"")))</f>
        <v/>
      </c>
      <c r="T275" s="5" t="str">
        <f>IFERROR(HLOOKUP("产品负责人",'2.源数据-产品分析-全商品'!R$6:R$1000,ROW()-1,0),"")</f>
        <v/>
      </c>
      <c r="U275" s="5" t="str">
        <f>IFERROR(VALUE(HLOOKUP(U$2,'2.源数据-产品分析-全商品'!S$6:S$1000,ROW()-1,0)),"")</f>
        <v/>
      </c>
      <c r="V275" s="5" t="str">
        <f>IFERROR(VALUE(HLOOKUP(V$2,'2.源数据-产品分析-全商品'!T$6:T$1000,ROW()-1,0)),"")</f>
        <v/>
      </c>
      <c r="W275" s="5" t="str">
        <f>IF(OR($A$3=""),"",IF(OR($W$2="优爆品"),(IF(COUNTIF('2-2.源数据-产品分析-优品'!A:A,产品建议!A275)&gt;0,"是","")&amp;IF(COUNTIF('2-3.源数据-产品分析-爆品'!A:A,产品建议!A275)&gt;0,"是","")),IF(OR($W$2="P4P点击量"),((IFERROR(INDEX('产品报告-整理'!D:D,MATCH(产品建议!A275,'产品报告-整理'!A:A,0)),""))),((IF(COUNTIF('2-2.源数据-产品分析-优品'!A:A,产品建议!A275)&gt;0,"是",""))))))</f>
        <v/>
      </c>
      <c r="X275" s="5" t="str">
        <f>IF(OR($A$3=""),"",IF(OR($W$2="优爆品"),((IFERROR(INDEX('产品报告-整理'!D:D,MATCH(产品建议!A275,'产品报告-整理'!A:A,0)),"")&amp;" → "&amp;(IFERROR(TEXT(INDEX('产品报告-整理'!D:D,MATCH(产品建议!A275,'产品报告-整理'!A:A,0))/G275,"0%"),"")))),IF(OR($W$2="P4P点击量"),((IF($W$2="P4P点击量",IFERROR(TEXT(W275/G275,"0%"),"")))),(((IF(COUNTIF('2-3.源数据-产品分析-爆品'!A:A,产品建议!A275)&gt;0,"是","")))))))</f>
        <v/>
      </c>
      <c r="Y275" s="9" t="str">
        <f>IF(AND($Y$2="直通车总消费",'产品报告-整理'!$BN$1="推荐广告"),IFERROR(INDEX('产品报告-整理'!H:H,MATCH(产品建议!A275,'产品报告-整理'!A:A,0)),0)+IFERROR(INDEX('产品报告-整理'!BV:BV,MATCH(产品建议!A275,'产品报告-整理'!BO:BO,0)),0),IFERROR(INDEX('产品报告-整理'!H:H,MATCH(产品建议!A275,'产品报告-整理'!A:A,0)),0))</f>
        <v/>
      </c>
      <c r="Z275" s="9" t="str">
        <f t="shared" si="15"/>
        <v/>
      </c>
      <c r="AA275" s="5" t="str">
        <f t="shared" si="13"/>
        <v/>
      </c>
      <c r="AB275" s="5" t="str">
        <f t="shared" si="14"/>
        <v/>
      </c>
      <c r="AC275" s="9"/>
      <c r="AD275" s="15" t="str">
        <f>IF($AD$1="  ",IFERROR(IF(AND(Y275="未推广",L275&gt;0),"加入P4P推广 ","")&amp;IF(AND(OR(W275="是",X275="是"),Y275=0),"优爆品加推广 ","")&amp;IF(AND(C275="N",L275&gt;0),"增加橱窗绑定 ","")&amp;IF(AND(OR(Z275&gt;$Z$1*4.5,AB275&gt;$AB$1*4.5),Y275&lt;&gt;0,Y275&gt;$AB$1*2,G275&gt;($G$1/$L$1)*1),"放弃P4P推广 ","")&amp;IF(AND(AB275&gt;$AB$1*1.2,AB275&lt;$AB$1*4.5,Y275&gt;0),"优化询盘成本 ","")&amp;IF(AND(Z275&gt;$Z$1*1.2,Z275&lt;$Z$1*4.5,Y275&gt;0),"优化商机成本 ","")&amp;IF(AND(Y275&lt;&gt;0,L275&gt;0,AB275&lt;$AB$1*1.2),"加大询盘获取 ","")&amp;IF(AND(Y275&lt;&gt;0,K275&gt;0,Z275&lt;$Z$1*1.2),"加大商机获取 ","")&amp;IF(AND(L275=0,C275="Y",G275&gt;($G$1/$L$1*1.5)),"解绑橱窗绑定 ",""),"请去左表粘贴源数据"),"")</f>
        <v/>
      </c>
      <c r="AE275" s="9"/>
      <c r="AF275" s="9"/>
      <c r="AG275" s="9"/>
      <c r="AH275" s="9"/>
      <c r="AI275" s="17"/>
      <c r="AJ275" s="17"/>
      <c r="AK275" s="17"/>
    </row>
    <row r="276" spans="1:37">
      <c r="A276" s="5" t="str">
        <f>IFERROR(HLOOKUP(A$2,'2.源数据-产品分析-全商品'!A$6:A$1000,ROW()-1,0),"")</f>
        <v/>
      </c>
      <c r="B276" s="5" t="str">
        <f>IFERROR(HLOOKUP(B$2,'2.源数据-产品分析-全商品'!B$6:B$1000,ROW()-1,0),"")</f>
        <v/>
      </c>
      <c r="C276" s="5" t="str">
        <f>CLEAN(IFERROR(HLOOKUP(C$2,'2.源数据-产品分析-全商品'!C$6:C$1000,ROW()-1,0),""))</f>
        <v/>
      </c>
      <c r="D276" s="5" t="str">
        <f>IFERROR(HLOOKUP(D$2,'2.源数据-产品分析-全商品'!D$6:D$1000,ROW()-1,0),"")</f>
        <v/>
      </c>
      <c r="E276" s="5" t="str">
        <f>IFERROR(HLOOKUP(E$2,'2.源数据-产品分析-全商品'!E$6:E$1000,ROW()-1,0),"")</f>
        <v/>
      </c>
      <c r="F276" s="5" t="str">
        <f>IFERROR(VALUE(HLOOKUP(F$2,'2.源数据-产品分析-全商品'!F$6:F$1000,ROW()-1,0)),"")</f>
        <v/>
      </c>
      <c r="G276" s="5" t="str">
        <f>IFERROR(VALUE(HLOOKUP(G$2,'2.源数据-产品分析-全商品'!G$6:G$1000,ROW()-1,0)),"")</f>
        <v/>
      </c>
      <c r="H276" s="5" t="str">
        <f>IFERROR(HLOOKUP(H$2,'2.源数据-产品分析-全商品'!H$6:H$1000,ROW()-1,0),"")</f>
        <v/>
      </c>
      <c r="I276" s="5" t="str">
        <f>IFERROR(VALUE(HLOOKUP(I$2,'2.源数据-产品分析-全商品'!I$6:I$1000,ROW()-1,0)),"")</f>
        <v/>
      </c>
      <c r="J276" s="60" t="str">
        <f>IFERROR(IF($J$2="","",INDEX('产品报告-整理'!G:G,MATCH(产品建议!A276,'产品报告-整理'!A:A,0))),"")</f>
        <v/>
      </c>
      <c r="K276" s="5" t="str">
        <f>IFERROR(IF($K$2="","",VALUE(INDEX('产品报告-整理'!E:E,MATCH(产品建议!A276,'产品报告-整理'!A:A,0)))),0)</f>
        <v/>
      </c>
      <c r="L276" s="5" t="str">
        <f>IFERROR(VALUE(HLOOKUP(L$2,'2.源数据-产品分析-全商品'!J$6:J$1000,ROW()-1,0)),"")</f>
        <v/>
      </c>
      <c r="M276" s="5" t="str">
        <f>IFERROR(VALUE(HLOOKUP(M$2,'2.源数据-产品分析-全商品'!K$6:K$1000,ROW()-1,0)),"")</f>
        <v/>
      </c>
      <c r="N276" s="5" t="str">
        <f>IFERROR(HLOOKUP(N$2,'2.源数据-产品分析-全商品'!L$6:L$1000,ROW()-1,0),"")</f>
        <v/>
      </c>
      <c r="O276" s="5" t="str">
        <f>IF($O$2='产品报告-整理'!$K$1,IFERROR(INDEX('产品报告-整理'!S:S,MATCH(产品建议!A276,'产品报告-整理'!L:L,0)),""),(IFERROR(VALUE(HLOOKUP(O$2,'2.源数据-产品分析-全商品'!M$6:M$1000,ROW()-1,0)),"")))</f>
        <v/>
      </c>
      <c r="P276" s="5" t="str">
        <f>IF($P$2='产品报告-整理'!$V$1,IFERROR(INDEX('产品报告-整理'!AD:AD,MATCH(产品建议!A276,'产品报告-整理'!W:W,0)),""),(IFERROR(VALUE(HLOOKUP(P$2,'2.源数据-产品分析-全商品'!N$6:N$1000,ROW()-1,0)),"")))</f>
        <v/>
      </c>
      <c r="Q276" s="5" t="str">
        <f>IF($Q$2='产品报告-整理'!$AG$1,IFERROR(INDEX('产品报告-整理'!AO:AO,MATCH(产品建议!A276,'产品报告-整理'!AH:AH,0)),""),(IFERROR(VALUE(HLOOKUP(Q$2,'2.源数据-产品分析-全商品'!O$6:O$1000,ROW()-1,0)),"")))</f>
        <v/>
      </c>
      <c r="R276" s="5" t="str">
        <f>IF($R$2='产品报告-整理'!$AR$1,IFERROR(INDEX('产品报告-整理'!AZ:AZ,MATCH(产品建议!A276,'产品报告-整理'!AS:AS,0)),""),(IFERROR(VALUE(HLOOKUP(R$2,'2.源数据-产品分析-全商品'!P$6:P$1000,ROW()-1,0)),"")))</f>
        <v/>
      </c>
      <c r="S276" s="5" t="str">
        <f>IF($S$2='产品报告-整理'!$BC$1,IFERROR(INDEX('产品报告-整理'!BK:BK,MATCH(产品建议!A276,'产品报告-整理'!BD:BD,0)),""),(IFERROR(VALUE(HLOOKUP(S$2,'2.源数据-产品分析-全商品'!Q$6:Q$1000,ROW()-1,0)),"")))</f>
        <v/>
      </c>
      <c r="T276" s="5" t="str">
        <f>IFERROR(HLOOKUP("产品负责人",'2.源数据-产品分析-全商品'!R$6:R$1000,ROW()-1,0),"")</f>
        <v/>
      </c>
      <c r="U276" s="5" t="str">
        <f>IFERROR(VALUE(HLOOKUP(U$2,'2.源数据-产品分析-全商品'!S$6:S$1000,ROW()-1,0)),"")</f>
        <v/>
      </c>
      <c r="V276" s="5" t="str">
        <f>IFERROR(VALUE(HLOOKUP(V$2,'2.源数据-产品分析-全商品'!T$6:T$1000,ROW()-1,0)),"")</f>
        <v/>
      </c>
      <c r="W276" s="5" t="str">
        <f>IF(OR($A$3=""),"",IF(OR($W$2="优爆品"),(IF(COUNTIF('2-2.源数据-产品分析-优品'!A:A,产品建议!A276)&gt;0,"是","")&amp;IF(COUNTIF('2-3.源数据-产品分析-爆品'!A:A,产品建议!A276)&gt;0,"是","")),IF(OR($W$2="P4P点击量"),((IFERROR(INDEX('产品报告-整理'!D:D,MATCH(产品建议!A276,'产品报告-整理'!A:A,0)),""))),((IF(COUNTIF('2-2.源数据-产品分析-优品'!A:A,产品建议!A276)&gt;0,"是",""))))))</f>
        <v/>
      </c>
      <c r="X276" s="5" t="str">
        <f>IF(OR($A$3=""),"",IF(OR($W$2="优爆品"),((IFERROR(INDEX('产品报告-整理'!D:D,MATCH(产品建议!A276,'产品报告-整理'!A:A,0)),"")&amp;" → "&amp;(IFERROR(TEXT(INDEX('产品报告-整理'!D:D,MATCH(产品建议!A276,'产品报告-整理'!A:A,0))/G276,"0%"),"")))),IF(OR($W$2="P4P点击量"),((IF($W$2="P4P点击量",IFERROR(TEXT(W276/G276,"0%"),"")))),(((IF(COUNTIF('2-3.源数据-产品分析-爆品'!A:A,产品建议!A276)&gt;0,"是","")))))))</f>
        <v/>
      </c>
      <c r="Y276" s="9" t="str">
        <f>IF(AND($Y$2="直通车总消费",'产品报告-整理'!$BN$1="推荐广告"),IFERROR(INDEX('产品报告-整理'!H:H,MATCH(产品建议!A276,'产品报告-整理'!A:A,0)),0)+IFERROR(INDEX('产品报告-整理'!BV:BV,MATCH(产品建议!A276,'产品报告-整理'!BO:BO,0)),0),IFERROR(INDEX('产品报告-整理'!H:H,MATCH(产品建议!A276,'产品报告-整理'!A:A,0)),0))</f>
        <v/>
      </c>
      <c r="Z276" s="9" t="str">
        <f t="shared" si="15"/>
        <v/>
      </c>
      <c r="AA276" s="5" t="str">
        <f t="shared" si="13"/>
        <v/>
      </c>
      <c r="AB276" s="5" t="str">
        <f t="shared" si="14"/>
        <v/>
      </c>
      <c r="AC276" s="9"/>
      <c r="AD276" s="15" t="str">
        <f>IF($AD$1="  ",IFERROR(IF(AND(Y276="未推广",L276&gt;0),"加入P4P推广 ","")&amp;IF(AND(OR(W276="是",X276="是"),Y276=0),"优爆品加推广 ","")&amp;IF(AND(C276="N",L276&gt;0),"增加橱窗绑定 ","")&amp;IF(AND(OR(Z276&gt;$Z$1*4.5,AB276&gt;$AB$1*4.5),Y276&lt;&gt;0,Y276&gt;$AB$1*2,G276&gt;($G$1/$L$1)*1),"放弃P4P推广 ","")&amp;IF(AND(AB276&gt;$AB$1*1.2,AB276&lt;$AB$1*4.5,Y276&gt;0),"优化询盘成本 ","")&amp;IF(AND(Z276&gt;$Z$1*1.2,Z276&lt;$Z$1*4.5,Y276&gt;0),"优化商机成本 ","")&amp;IF(AND(Y276&lt;&gt;0,L276&gt;0,AB276&lt;$AB$1*1.2),"加大询盘获取 ","")&amp;IF(AND(Y276&lt;&gt;0,K276&gt;0,Z276&lt;$Z$1*1.2),"加大商机获取 ","")&amp;IF(AND(L276=0,C276="Y",G276&gt;($G$1/$L$1*1.5)),"解绑橱窗绑定 ",""),"请去左表粘贴源数据"),"")</f>
        <v/>
      </c>
      <c r="AE276" s="9"/>
      <c r="AF276" s="9"/>
      <c r="AG276" s="9"/>
      <c r="AH276" s="9"/>
      <c r="AI276" s="17"/>
      <c r="AJ276" s="17"/>
      <c r="AK276" s="17"/>
    </row>
    <row r="277" spans="1:37">
      <c r="A277" s="5" t="str">
        <f>IFERROR(HLOOKUP(A$2,'2.源数据-产品分析-全商品'!A$6:A$1000,ROW()-1,0),"")</f>
        <v/>
      </c>
      <c r="B277" s="5" t="str">
        <f>IFERROR(HLOOKUP(B$2,'2.源数据-产品分析-全商品'!B$6:B$1000,ROW()-1,0),"")</f>
        <v/>
      </c>
      <c r="C277" s="5" t="str">
        <f>CLEAN(IFERROR(HLOOKUP(C$2,'2.源数据-产品分析-全商品'!C$6:C$1000,ROW()-1,0),""))</f>
        <v/>
      </c>
      <c r="D277" s="5" t="str">
        <f>IFERROR(HLOOKUP(D$2,'2.源数据-产品分析-全商品'!D$6:D$1000,ROW()-1,0),"")</f>
        <v/>
      </c>
      <c r="E277" s="5" t="str">
        <f>IFERROR(HLOOKUP(E$2,'2.源数据-产品分析-全商品'!E$6:E$1000,ROW()-1,0),"")</f>
        <v/>
      </c>
      <c r="F277" s="5" t="str">
        <f>IFERROR(VALUE(HLOOKUP(F$2,'2.源数据-产品分析-全商品'!F$6:F$1000,ROW()-1,0)),"")</f>
        <v/>
      </c>
      <c r="G277" s="5" t="str">
        <f>IFERROR(VALUE(HLOOKUP(G$2,'2.源数据-产品分析-全商品'!G$6:G$1000,ROW()-1,0)),"")</f>
        <v/>
      </c>
      <c r="H277" s="5" t="str">
        <f>IFERROR(HLOOKUP(H$2,'2.源数据-产品分析-全商品'!H$6:H$1000,ROW()-1,0),"")</f>
        <v/>
      </c>
      <c r="I277" s="5" t="str">
        <f>IFERROR(VALUE(HLOOKUP(I$2,'2.源数据-产品分析-全商品'!I$6:I$1000,ROW()-1,0)),"")</f>
        <v/>
      </c>
      <c r="J277" s="60" t="str">
        <f>IFERROR(IF($J$2="","",INDEX('产品报告-整理'!G:G,MATCH(产品建议!A277,'产品报告-整理'!A:A,0))),"")</f>
        <v/>
      </c>
      <c r="K277" s="5" t="str">
        <f>IFERROR(IF($K$2="","",VALUE(INDEX('产品报告-整理'!E:E,MATCH(产品建议!A277,'产品报告-整理'!A:A,0)))),0)</f>
        <v/>
      </c>
      <c r="L277" s="5" t="str">
        <f>IFERROR(VALUE(HLOOKUP(L$2,'2.源数据-产品分析-全商品'!J$6:J$1000,ROW()-1,0)),"")</f>
        <v/>
      </c>
      <c r="M277" s="5" t="str">
        <f>IFERROR(VALUE(HLOOKUP(M$2,'2.源数据-产品分析-全商品'!K$6:K$1000,ROW()-1,0)),"")</f>
        <v/>
      </c>
      <c r="N277" s="5" t="str">
        <f>IFERROR(HLOOKUP(N$2,'2.源数据-产品分析-全商品'!L$6:L$1000,ROW()-1,0),"")</f>
        <v/>
      </c>
      <c r="O277" s="5" t="str">
        <f>IF($O$2='产品报告-整理'!$K$1,IFERROR(INDEX('产品报告-整理'!S:S,MATCH(产品建议!A277,'产品报告-整理'!L:L,0)),""),(IFERROR(VALUE(HLOOKUP(O$2,'2.源数据-产品分析-全商品'!M$6:M$1000,ROW()-1,0)),"")))</f>
        <v/>
      </c>
      <c r="P277" s="5" t="str">
        <f>IF($P$2='产品报告-整理'!$V$1,IFERROR(INDEX('产品报告-整理'!AD:AD,MATCH(产品建议!A277,'产品报告-整理'!W:W,0)),""),(IFERROR(VALUE(HLOOKUP(P$2,'2.源数据-产品分析-全商品'!N$6:N$1000,ROW()-1,0)),"")))</f>
        <v/>
      </c>
      <c r="Q277" s="5" t="str">
        <f>IF($Q$2='产品报告-整理'!$AG$1,IFERROR(INDEX('产品报告-整理'!AO:AO,MATCH(产品建议!A277,'产品报告-整理'!AH:AH,0)),""),(IFERROR(VALUE(HLOOKUP(Q$2,'2.源数据-产品分析-全商品'!O$6:O$1000,ROW()-1,0)),"")))</f>
        <v/>
      </c>
      <c r="R277" s="5" t="str">
        <f>IF($R$2='产品报告-整理'!$AR$1,IFERROR(INDEX('产品报告-整理'!AZ:AZ,MATCH(产品建议!A277,'产品报告-整理'!AS:AS,0)),""),(IFERROR(VALUE(HLOOKUP(R$2,'2.源数据-产品分析-全商品'!P$6:P$1000,ROW()-1,0)),"")))</f>
        <v/>
      </c>
      <c r="S277" s="5" t="str">
        <f>IF($S$2='产品报告-整理'!$BC$1,IFERROR(INDEX('产品报告-整理'!BK:BK,MATCH(产品建议!A277,'产品报告-整理'!BD:BD,0)),""),(IFERROR(VALUE(HLOOKUP(S$2,'2.源数据-产品分析-全商品'!Q$6:Q$1000,ROW()-1,0)),"")))</f>
        <v/>
      </c>
      <c r="T277" s="5" t="str">
        <f>IFERROR(HLOOKUP("产品负责人",'2.源数据-产品分析-全商品'!R$6:R$1000,ROW()-1,0),"")</f>
        <v/>
      </c>
      <c r="U277" s="5" t="str">
        <f>IFERROR(VALUE(HLOOKUP(U$2,'2.源数据-产品分析-全商品'!S$6:S$1000,ROW()-1,0)),"")</f>
        <v/>
      </c>
      <c r="V277" s="5" t="str">
        <f>IFERROR(VALUE(HLOOKUP(V$2,'2.源数据-产品分析-全商品'!T$6:T$1000,ROW()-1,0)),"")</f>
        <v/>
      </c>
      <c r="W277" s="5" t="str">
        <f>IF(OR($A$3=""),"",IF(OR($W$2="优爆品"),(IF(COUNTIF('2-2.源数据-产品分析-优品'!A:A,产品建议!A277)&gt;0,"是","")&amp;IF(COUNTIF('2-3.源数据-产品分析-爆品'!A:A,产品建议!A277)&gt;0,"是","")),IF(OR($W$2="P4P点击量"),((IFERROR(INDEX('产品报告-整理'!D:D,MATCH(产品建议!A277,'产品报告-整理'!A:A,0)),""))),((IF(COUNTIF('2-2.源数据-产品分析-优品'!A:A,产品建议!A277)&gt;0,"是",""))))))</f>
        <v/>
      </c>
      <c r="X277" s="5" t="str">
        <f>IF(OR($A$3=""),"",IF(OR($W$2="优爆品"),((IFERROR(INDEX('产品报告-整理'!D:D,MATCH(产品建议!A277,'产品报告-整理'!A:A,0)),"")&amp;" → "&amp;(IFERROR(TEXT(INDEX('产品报告-整理'!D:D,MATCH(产品建议!A277,'产品报告-整理'!A:A,0))/G277,"0%"),"")))),IF(OR($W$2="P4P点击量"),((IF($W$2="P4P点击量",IFERROR(TEXT(W277/G277,"0%"),"")))),(((IF(COUNTIF('2-3.源数据-产品分析-爆品'!A:A,产品建议!A277)&gt;0,"是","")))))))</f>
        <v/>
      </c>
      <c r="Y277" s="9" t="str">
        <f>IF(AND($Y$2="直通车总消费",'产品报告-整理'!$BN$1="推荐广告"),IFERROR(INDEX('产品报告-整理'!H:H,MATCH(产品建议!A277,'产品报告-整理'!A:A,0)),0)+IFERROR(INDEX('产品报告-整理'!BV:BV,MATCH(产品建议!A277,'产品报告-整理'!BO:BO,0)),0),IFERROR(INDEX('产品报告-整理'!H:H,MATCH(产品建议!A277,'产品报告-整理'!A:A,0)),0))</f>
        <v/>
      </c>
      <c r="Z277" s="9" t="str">
        <f t="shared" si="15"/>
        <v/>
      </c>
      <c r="AA277" s="5" t="str">
        <f t="shared" si="13"/>
        <v/>
      </c>
      <c r="AB277" s="5" t="str">
        <f t="shared" si="14"/>
        <v/>
      </c>
      <c r="AC277" s="9"/>
      <c r="AD277" s="15" t="str">
        <f>IF($AD$1="  ",IFERROR(IF(AND(Y277="未推广",L277&gt;0),"加入P4P推广 ","")&amp;IF(AND(OR(W277="是",X277="是"),Y277=0),"优爆品加推广 ","")&amp;IF(AND(C277="N",L277&gt;0),"增加橱窗绑定 ","")&amp;IF(AND(OR(Z277&gt;$Z$1*4.5,AB277&gt;$AB$1*4.5),Y277&lt;&gt;0,Y277&gt;$AB$1*2,G277&gt;($G$1/$L$1)*1),"放弃P4P推广 ","")&amp;IF(AND(AB277&gt;$AB$1*1.2,AB277&lt;$AB$1*4.5,Y277&gt;0),"优化询盘成本 ","")&amp;IF(AND(Z277&gt;$Z$1*1.2,Z277&lt;$Z$1*4.5,Y277&gt;0),"优化商机成本 ","")&amp;IF(AND(Y277&lt;&gt;0,L277&gt;0,AB277&lt;$AB$1*1.2),"加大询盘获取 ","")&amp;IF(AND(Y277&lt;&gt;0,K277&gt;0,Z277&lt;$Z$1*1.2),"加大商机获取 ","")&amp;IF(AND(L277=0,C277="Y",G277&gt;($G$1/$L$1*1.5)),"解绑橱窗绑定 ",""),"请去左表粘贴源数据"),"")</f>
        <v/>
      </c>
      <c r="AE277" s="9"/>
      <c r="AF277" s="9"/>
      <c r="AG277" s="9"/>
      <c r="AH277" s="9"/>
      <c r="AI277" s="17"/>
      <c r="AJ277" s="17"/>
      <c r="AK277" s="17"/>
    </row>
    <row r="278" spans="1:37">
      <c r="A278" s="5" t="str">
        <f>IFERROR(HLOOKUP(A$2,'2.源数据-产品分析-全商品'!A$6:A$1000,ROW()-1,0),"")</f>
        <v/>
      </c>
      <c r="B278" s="5" t="str">
        <f>IFERROR(HLOOKUP(B$2,'2.源数据-产品分析-全商品'!B$6:B$1000,ROW()-1,0),"")</f>
        <v/>
      </c>
      <c r="C278" s="5" t="str">
        <f>CLEAN(IFERROR(HLOOKUP(C$2,'2.源数据-产品分析-全商品'!C$6:C$1000,ROW()-1,0),""))</f>
        <v/>
      </c>
      <c r="D278" s="5" t="str">
        <f>IFERROR(HLOOKUP(D$2,'2.源数据-产品分析-全商品'!D$6:D$1000,ROW()-1,0),"")</f>
        <v/>
      </c>
      <c r="E278" s="5" t="str">
        <f>IFERROR(HLOOKUP(E$2,'2.源数据-产品分析-全商品'!E$6:E$1000,ROW()-1,0),"")</f>
        <v/>
      </c>
      <c r="F278" s="5" t="str">
        <f>IFERROR(VALUE(HLOOKUP(F$2,'2.源数据-产品分析-全商品'!F$6:F$1000,ROW()-1,0)),"")</f>
        <v/>
      </c>
      <c r="G278" s="5" t="str">
        <f>IFERROR(VALUE(HLOOKUP(G$2,'2.源数据-产品分析-全商品'!G$6:G$1000,ROW()-1,0)),"")</f>
        <v/>
      </c>
      <c r="H278" s="5" t="str">
        <f>IFERROR(HLOOKUP(H$2,'2.源数据-产品分析-全商品'!H$6:H$1000,ROW()-1,0),"")</f>
        <v/>
      </c>
      <c r="I278" s="5" t="str">
        <f>IFERROR(VALUE(HLOOKUP(I$2,'2.源数据-产品分析-全商品'!I$6:I$1000,ROW()-1,0)),"")</f>
        <v/>
      </c>
      <c r="J278" s="60" t="str">
        <f>IFERROR(IF($J$2="","",INDEX('产品报告-整理'!G:G,MATCH(产品建议!A278,'产品报告-整理'!A:A,0))),"")</f>
        <v/>
      </c>
      <c r="K278" s="5" t="str">
        <f>IFERROR(IF($K$2="","",VALUE(INDEX('产品报告-整理'!E:E,MATCH(产品建议!A278,'产品报告-整理'!A:A,0)))),0)</f>
        <v/>
      </c>
      <c r="L278" s="5" t="str">
        <f>IFERROR(VALUE(HLOOKUP(L$2,'2.源数据-产品分析-全商品'!J$6:J$1000,ROW()-1,0)),"")</f>
        <v/>
      </c>
      <c r="M278" s="5" t="str">
        <f>IFERROR(VALUE(HLOOKUP(M$2,'2.源数据-产品分析-全商品'!K$6:K$1000,ROW()-1,0)),"")</f>
        <v/>
      </c>
      <c r="N278" s="5" t="str">
        <f>IFERROR(HLOOKUP(N$2,'2.源数据-产品分析-全商品'!L$6:L$1000,ROW()-1,0),"")</f>
        <v/>
      </c>
      <c r="O278" s="5" t="str">
        <f>IF($O$2='产品报告-整理'!$K$1,IFERROR(INDEX('产品报告-整理'!S:S,MATCH(产品建议!A278,'产品报告-整理'!L:L,0)),""),(IFERROR(VALUE(HLOOKUP(O$2,'2.源数据-产品分析-全商品'!M$6:M$1000,ROW()-1,0)),"")))</f>
        <v/>
      </c>
      <c r="P278" s="5" t="str">
        <f>IF($P$2='产品报告-整理'!$V$1,IFERROR(INDEX('产品报告-整理'!AD:AD,MATCH(产品建议!A278,'产品报告-整理'!W:W,0)),""),(IFERROR(VALUE(HLOOKUP(P$2,'2.源数据-产品分析-全商品'!N$6:N$1000,ROW()-1,0)),"")))</f>
        <v/>
      </c>
      <c r="Q278" s="5" t="str">
        <f>IF($Q$2='产品报告-整理'!$AG$1,IFERROR(INDEX('产品报告-整理'!AO:AO,MATCH(产品建议!A278,'产品报告-整理'!AH:AH,0)),""),(IFERROR(VALUE(HLOOKUP(Q$2,'2.源数据-产品分析-全商品'!O$6:O$1000,ROW()-1,0)),"")))</f>
        <v/>
      </c>
      <c r="R278" s="5" t="str">
        <f>IF($R$2='产品报告-整理'!$AR$1,IFERROR(INDEX('产品报告-整理'!AZ:AZ,MATCH(产品建议!A278,'产品报告-整理'!AS:AS,0)),""),(IFERROR(VALUE(HLOOKUP(R$2,'2.源数据-产品分析-全商品'!P$6:P$1000,ROW()-1,0)),"")))</f>
        <v/>
      </c>
      <c r="S278" s="5" t="str">
        <f>IF($S$2='产品报告-整理'!$BC$1,IFERROR(INDEX('产品报告-整理'!BK:BK,MATCH(产品建议!A278,'产品报告-整理'!BD:BD,0)),""),(IFERROR(VALUE(HLOOKUP(S$2,'2.源数据-产品分析-全商品'!Q$6:Q$1000,ROW()-1,0)),"")))</f>
        <v/>
      </c>
      <c r="T278" s="5" t="str">
        <f>IFERROR(HLOOKUP("产品负责人",'2.源数据-产品分析-全商品'!R$6:R$1000,ROW()-1,0),"")</f>
        <v/>
      </c>
      <c r="U278" s="5" t="str">
        <f>IFERROR(VALUE(HLOOKUP(U$2,'2.源数据-产品分析-全商品'!S$6:S$1000,ROW()-1,0)),"")</f>
        <v/>
      </c>
      <c r="V278" s="5" t="str">
        <f>IFERROR(VALUE(HLOOKUP(V$2,'2.源数据-产品分析-全商品'!T$6:T$1000,ROW()-1,0)),"")</f>
        <v/>
      </c>
      <c r="W278" s="5" t="str">
        <f>IF(OR($A$3=""),"",IF(OR($W$2="优爆品"),(IF(COUNTIF('2-2.源数据-产品分析-优品'!A:A,产品建议!A278)&gt;0,"是","")&amp;IF(COUNTIF('2-3.源数据-产品分析-爆品'!A:A,产品建议!A278)&gt;0,"是","")),IF(OR($W$2="P4P点击量"),((IFERROR(INDEX('产品报告-整理'!D:D,MATCH(产品建议!A278,'产品报告-整理'!A:A,0)),""))),((IF(COUNTIF('2-2.源数据-产品分析-优品'!A:A,产品建议!A278)&gt;0,"是",""))))))</f>
        <v/>
      </c>
      <c r="X278" s="5" t="str">
        <f>IF(OR($A$3=""),"",IF(OR($W$2="优爆品"),((IFERROR(INDEX('产品报告-整理'!D:D,MATCH(产品建议!A278,'产品报告-整理'!A:A,0)),"")&amp;" → "&amp;(IFERROR(TEXT(INDEX('产品报告-整理'!D:D,MATCH(产品建议!A278,'产品报告-整理'!A:A,0))/G278,"0%"),"")))),IF(OR($W$2="P4P点击量"),((IF($W$2="P4P点击量",IFERROR(TEXT(W278/G278,"0%"),"")))),(((IF(COUNTIF('2-3.源数据-产品分析-爆品'!A:A,产品建议!A278)&gt;0,"是","")))))))</f>
        <v/>
      </c>
      <c r="Y278" s="9" t="str">
        <f>IF(AND($Y$2="直通车总消费",'产品报告-整理'!$BN$1="推荐广告"),IFERROR(INDEX('产品报告-整理'!H:H,MATCH(产品建议!A278,'产品报告-整理'!A:A,0)),0)+IFERROR(INDEX('产品报告-整理'!BV:BV,MATCH(产品建议!A278,'产品报告-整理'!BO:BO,0)),0),IFERROR(INDEX('产品报告-整理'!H:H,MATCH(产品建议!A278,'产品报告-整理'!A:A,0)),0))</f>
        <v/>
      </c>
      <c r="Z278" s="9" t="str">
        <f t="shared" si="15"/>
        <v/>
      </c>
      <c r="AA278" s="5" t="str">
        <f t="shared" si="13"/>
        <v/>
      </c>
      <c r="AB278" s="5" t="str">
        <f t="shared" si="14"/>
        <v/>
      </c>
      <c r="AC278" s="9"/>
      <c r="AD278" s="15" t="str">
        <f>IF($AD$1="  ",IFERROR(IF(AND(Y278="未推广",L278&gt;0),"加入P4P推广 ","")&amp;IF(AND(OR(W278="是",X278="是"),Y278=0),"优爆品加推广 ","")&amp;IF(AND(C278="N",L278&gt;0),"增加橱窗绑定 ","")&amp;IF(AND(OR(Z278&gt;$Z$1*4.5,AB278&gt;$AB$1*4.5),Y278&lt;&gt;0,Y278&gt;$AB$1*2,G278&gt;($G$1/$L$1)*1),"放弃P4P推广 ","")&amp;IF(AND(AB278&gt;$AB$1*1.2,AB278&lt;$AB$1*4.5,Y278&gt;0),"优化询盘成本 ","")&amp;IF(AND(Z278&gt;$Z$1*1.2,Z278&lt;$Z$1*4.5,Y278&gt;0),"优化商机成本 ","")&amp;IF(AND(Y278&lt;&gt;0,L278&gt;0,AB278&lt;$AB$1*1.2),"加大询盘获取 ","")&amp;IF(AND(Y278&lt;&gt;0,K278&gt;0,Z278&lt;$Z$1*1.2),"加大商机获取 ","")&amp;IF(AND(L278=0,C278="Y",G278&gt;($G$1/$L$1*1.5)),"解绑橱窗绑定 ",""),"请去左表粘贴源数据"),"")</f>
        <v/>
      </c>
      <c r="AE278" s="9"/>
      <c r="AF278" s="9"/>
      <c r="AG278" s="9"/>
      <c r="AH278" s="9"/>
      <c r="AI278" s="17"/>
      <c r="AJ278" s="17"/>
      <c r="AK278" s="17"/>
    </row>
    <row r="279" spans="1:37">
      <c r="A279" s="5" t="str">
        <f>IFERROR(HLOOKUP(A$2,'2.源数据-产品分析-全商品'!A$6:A$1000,ROW()-1,0),"")</f>
        <v/>
      </c>
      <c r="B279" s="5" t="str">
        <f>IFERROR(HLOOKUP(B$2,'2.源数据-产品分析-全商品'!B$6:B$1000,ROW()-1,0),"")</f>
        <v/>
      </c>
      <c r="C279" s="5" t="str">
        <f>CLEAN(IFERROR(HLOOKUP(C$2,'2.源数据-产品分析-全商品'!C$6:C$1000,ROW()-1,0),""))</f>
        <v/>
      </c>
      <c r="D279" s="5" t="str">
        <f>IFERROR(HLOOKUP(D$2,'2.源数据-产品分析-全商品'!D$6:D$1000,ROW()-1,0),"")</f>
        <v/>
      </c>
      <c r="E279" s="5" t="str">
        <f>IFERROR(HLOOKUP(E$2,'2.源数据-产品分析-全商品'!E$6:E$1000,ROW()-1,0),"")</f>
        <v/>
      </c>
      <c r="F279" s="5" t="str">
        <f>IFERROR(VALUE(HLOOKUP(F$2,'2.源数据-产品分析-全商品'!F$6:F$1000,ROW()-1,0)),"")</f>
        <v/>
      </c>
      <c r="G279" s="5" t="str">
        <f>IFERROR(VALUE(HLOOKUP(G$2,'2.源数据-产品分析-全商品'!G$6:G$1000,ROW()-1,0)),"")</f>
        <v/>
      </c>
      <c r="H279" s="5" t="str">
        <f>IFERROR(HLOOKUP(H$2,'2.源数据-产品分析-全商品'!H$6:H$1000,ROW()-1,0),"")</f>
        <v/>
      </c>
      <c r="I279" s="5" t="str">
        <f>IFERROR(VALUE(HLOOKUP(I$2,'2.源数据-产品分析-全商品'!I$6:I$1000,ROW()-1,0)),"")</f>
        <v/>
      </c>
      <c r="J279" s="60" t="str">
        <f>IFERROR(IF($J$2="","",INDEX('产品报告-整理'!G:G,MATCH(产品建议!A279,'产品报告-整理'!A:A,0))),"")</f>
        <v/>
      </c>
      <c r="K279" s="5" t="str">
        <f>IFERROR(IF($K$2="","",VALUE(INDEX('产品报告-整理'!E:E,MATCH(产品建议!A279,'产品报告-整理'!A:A,0)))),0)</f>
        <v/>
      </c>
      <c r="L279" s="5" t="str">
        <f>IFERROR(VALUE(HLOOKUP(L$2,'2.源数据-产品分析-全商品'!J$6:J$1000,ROW()-1,0)),"")</f>
        <v/>
      </c>
      <c r="M279" s="5" t="str">
        <f>IFERROR(VALUE(HLOOKUP(M$2,'2.源数据-产品分析-全商品'!K$6:K$1000,ROW()-1,0)),"")</f>
        <v/>
      </c>
      <c r="N279" s="5" t="str">
        <f>IFERROR(HLOOKUP(N$2,'2.源数据-产品分析-全商品'!L$6:L$1000,ROW()-1,0),"")</f>
        <v/>
      </c>
      <c r="O279" s="5" t="str">
        <f>IF($O$2='产品报告-整理'!$K$1,IFERROR(INDEX('产品报告-整理'!S:S,MATCH(产品建议!A279,'产品报告-整理'!L:L,0)),""),(IFERROR(VALUE(HLOOKUP(O$2,'2.源数据-产品分析-全商品'!M$6:M$1000,ROW()-1,0)),"")))</f>
        <v/>
      </c>
      <c r="P279" s="5" t="str">
        <f>IF($P$2='产品报告-整理'!$V$1,IFERROR(INDEX('产品报告-整理'!AD:AD,MATCH(产品建议!A279,'产品报告-整理'!W:W,0)),""),(IFERROR(VALUE(HLOOKUP(P$2,'2.源数据-产品分析-全商品'!N$6:N$1000,ROW()-1,0)),"")))</f>
        <v/>
      </c>
      <c r="Q279" s="5" t="str">
        <f>IF($Q$2='产品报告-整理'!$AG$1,IFERROR(INDEX('产品报告-整理'!AO:AO,MATCH(产品建议!A279,'产品报告-整理'!AH:AH,0)),""),(IFERROR(VALUE(HLOOKUP(Q$2,'2.源数据-产品分析-全商品'!O$6:O$1000,ROW()-1,0)),"")))</f>
        <v/>
      </c>
      <c r="R279" s="5" t="str">
        <f>IF($R$2='产品报告-整理'!$AR$1,IFERROR(INDEX('产品报告-整理'!AZ:AZ,MATCH(产品建议!A279,'产品报告-整理'!AS:AS,0)),""),(IFERROR(VALUE(HLOOKUP(R$2,'2.源数据-产品分析-全商品'!P$6:P$1000,ROW()-1,0)),"")))</f>
        <v/>
      </c>
      <c r="S279" s="5" t="str">
        <f>IF($S$2='产品报告-整理'!$BC$1,IFERROR(INDEX('产品报告-整理'!BK:BK,MATCH(产品建议!A279,'产品报告-整理'!BD:BD,0)),""),(IFERROR(VALUE(HLOOKUP(S$2,'2.源数据-产品分析-全商品'!Q$6:Q$1000,ROW()-1,0)),"")))</f>
        <v/>
      </c>
      <c r="T279" s="5" t="str">
        <f>IFERROR(HLOOKUP("产品负责人",'2.源数据-产品分析-全商品'!R$6:R$1000,ROW()-1,0),"")</f>
        <v/>
      </c>
      <c r="U279" s="5" t="str">
        <f>IFERROR(VALUE(HLOOKUP(U$2,'2.源数据-产品分析-全商品'!S$6:S$1000,ROW()-1,0)),"")</f>
        <v/>
      </c>
      <c r="V279" s="5" t="str">
        <f>IFERROR(VALUE(HLOOKUP(V$2,'2.源数据-产品分析-全商品'!T$6:T$1000,ROW()-1,0)),"")</f>
        <v/>
      </c>
      <c r="W279" s="5" t="str">
        <f>IF(OR($A$3=""),"",IF(OR($W$2="优爆品"),(IF(COUNTIF('2-2.源数据-产品分析-优品'!A:A,产品建议!A279)&gt;0,"是","")&amp;IF(COUNTIF('2-3.源数据-产品分析-爆品'!A:A,产品建议!A279)&gt;0,"是","")),IF(OR($W$2="P4P点击量"),((IFERROR(INDEX('产品报告-整理'!D:D,MATCH(产品建议!A279,'产品报告-整理'!A:A,0)),""))),((IF(COUNTIF('2-2.源数据-产品分析-优品'!A:A,产品建议!A279)&gt;0,"是",""))))))</f>
        <v/>
      </c>
      <c r="X279" s="5" t="str">
        <f>IF(OR($A$3=""),"",IF(OR($W$2="优爆品"),((IFERROR(INDEX('产品报告-整理'!D:D,MATCH(产品建议!A279,'产品报告-整理'!A:A,0)),"")&amp;" → "&amp;(IFERROR(TEXT(INDEX('产品报告-整理'!D:D,MATCH(产品建议!A279,'产品报告-整理'!A:A,0))/G279,"0%"),"")))),IF(OR($W$2="P4P点击量"),((IF($W$2="P4P点击量",IFERROR(TEXT(W279/G279,"0%"),"")))),(((IF(COUNTIF('2-3.源数据-产品分析-爆品'!A:A,产品建议!A279)&gt;0,"是","")))))))</f>
        <v/>
      </c>
      <c r="Y279" s="9" t="str">
        <f>IF(AND($Y$2="直通车总消费",'产品报告-整理'!$BN$1="推荐广告"),IFERROR(INDEX('产品报告-整理'!H:H,MATCH(产品建议!A279,'产品报告-整理'!A:A,0)),0)+IFERROR(INDEX('产品报告-整理'!BV:BV,MATCH(产品建议!A279,'产品报告-整理'!BO:BO,0)),0),IFERROR(INDEX('产品报告-整理'!H:H,MATCH(产品建议!A279,'产品报告-整理'!A:A,0)),0))</f>
        <v/>
      </c>
      <c r="Z279" s="9" t="str">
        <f t="shared" si="15"/>
        <v/>
      </c>
      <c r="AA279" s="5" t="str">
        <f t="shared" si="13"/>
        <v/>
      </c>
      <c r="AB279" s="5" t="str">
        <f t="shared" si="14"/>
        <v/>
      </c>
      <c r="AC279" s="9"/>
      <c r="AD279" s="15" t="str">
        <f>IF($AD$1="  ",IFERROR(IF(AND(Y279="未推广",L279&gt;0),"加入P4P推广 ","")&amp;IF(AND(OR(W279="是",X279="是"),Y279=0),"优爆品加推广 ","")&amp;IF(AND(C279="N",L279&gt;0),"增加橱窗绑定 ","")&amp;IF(AND(OR(Z279&gt;$Z$1*4.5,AB279&gt;$AB$1*4.5),Y279&lt;&gt;0,Y279&gt;$AB$1*2,G279&gt;($G$1/$L$1)*1),"放弃P4P推广 ","")&amp;IF(AND(AB279&gt;$AB$1*1.2,AB279&lt;$AB$1*4.5,Y279&gt;0),"优化询盘成本 ","")&amp;IF(AND(Z279&gt;$Z$1*1.2,Z279&lt;$Z$1*4.5,Y279&gt;0),"优化商机成本 ","")&amp;IF(AND(Y279&lt;&gt;0,L279&gt;0,AB279&lt;$AB$1*1.2),"加大询盘获取 ","")&amp;IF(AND(Y279&lt;&gt;0,K279&gt;0,Z279&lt;$Z$1*1.2),"加大商机获取 ","")&amp;IF(AND(L279=0,C279="Y",G279&gt;($G$1/$L$1*1.5)),"解绑橱窗绑定 ",""),"请去左表粘贴源数据"),"")</f>
        <v/>
      </c>
      <c r="AE279" s="9"/>
      <c r="AF279" s="9"/>
      <c r="AG279" s="9"/>
      <c r="AH279" s="9"/>
      <c r="AI279" s="17"/>
      <c r="AJ279" s="17"/>
      <c r="AK279" s="17"/>
    </row>
    <row r="280" spans="1:37">
      <c r="A280" s="5" t="str">
        <f>IFERROR(HLOOKUP(A$2,'2.源数据-产品分析-全商品'!A$6:A$1000,ROW()-1,0),"")</f>
        <v/>
      </c>
      <c r="B280" s="5" t="str">
        <f>IFERROR(HLOOKUP(B$2,'2.源数据-产品分析-全商品'!B$6:B$1000,ROW()-1,0),"")</f>
        <v/>
      </c>
      <c r="C280" s="5" t="str">
        <f>CLEAN(IFERROR(HLOOKUP(C$2,'2.源数据-产品分析-全商品'!C$6:C$1000,ROW()-1,0),""))</f>
        <v/>
      </c>
      <c r="D280" s="5" t="str">
        <f>IFERROR(HLOOKUP(D$2,'2.源数据-产品分析-全商品'!D$6:D$1000,ROW()-1,0),"")</f>
        <v/>
      </c>
      <c r="E280" s="5" t="str">
        <f>IFERROR(HLOOKUP(E$2,'2.源数据-产品分析-全商品'!E$6:E$1000,ROW()-1,0),"")</f>
        <v/>
      </c>
      <c r="F280" s="5" t="str">
        <f>IFERROR(VALUE(HLOOKUP(F$2,'2.源数据-产品分析-全商品'!F$6:F$1000,ROW()-1,0)),"")</f>
        <v/>
      </c>
      <c r="G280" s="5" t="str">
        <f>IFERROR(VALUE(HLOOKUP(G$2,'2.源数据-产品分析-全商品'!G$6:G$1000,ROW()-1,0)),"")</f>
        <v/>
      </c>
      <c r="H280" s="5" t="str">
        <f>IFERROR(HLOOKUP(H$2,'2.源数据-产品分析-全商品'!H$6:H$1000,ROW()-1,0),"")</f>
        <v/>
      </c>
      <c r="I280" s="5" t="str">
        <f>IFERROR(VALUE(HLOOKUP(I$2,'2.源数据-产品分析-全商品'!I$6:I$1000,ROW()-1,0)),"")</f>
        <v/>
      </c>
      <c r="J280" s="60" t="str">
        <f>IFERROR(IF($J$2="","",INDEX('产品报告-整理'!G:G,MATCH(产品建议!A280,'产品报告-整理'!A:A,0))),"")</f>
        <v/>
      </c>
      <c r="K280" s="5" t="str">
        <f>IFERROR(IF($K$2="","",VALUE(INDEX('产品报告-整理'!E:E,MATCH(产品建议!A280,'产品报告-整理'!A:A,0)))),0)</f>
        <v/>
      </c>
      <c r="L280" s="5" t="str">
        <f>IFERROR(VALUE(HLOOKUP(L$2,'2.源数据-产品分析-全商品'!J$6:J$1000,ROW()-1,0)),"")</f>
        <v/>
      </c>
      <c r="M280" s="5" t="str">
        <f>IFERROR(VALUE(HLOOKUP(M$2,'2.源数据-产品分析-全商品'!K$6:K$1000,ROW()-1,0)),"")</f>
        <v/>
      </c>
      <c r="N280" s="5" t="str">
        <f>IFERROR(HLOOKUP(N$2,'2.源数据-产品分析-全商品'!L$6:L$1000,ROW()-1,0),"")</f>
        <v/>
      </c>
      <c r="O280" s="5" t="str">
        <f>IF($O$2='产品报告-整理'!$K$1,IFERROR(INDEX('产品报告-整理'!S:S,MATCH(产品建议!A280,'产品报告-整理'!L:L,0)),""),(IFERROR(VALUE(HLOOKUP(O$2,'2.源数据-产品分析-全商品'!M$6:M$1000,ROW()-1,0)),"")))</f>
        <v/>
      </c>
      <c r="P280" s="5" t="str">
        <f>IF($P$2='产品报告-整理'!$V$1,IFERROR(INDEX('产品报告-整理'!AD:AD,MATCH(产品建议!A280,'产品报告-整理'!W:W,0)),""),(IFERROR(VALUE(HLOOKUP(P$2,'2.源数据-产品分析-全商品'!N$6:N$1000,ROW()-1,0)),"")))</f>
        <v/>
      </c>
      <c r="Q280" s="5" t="str">
        <f>IF($Q$2='产品报告-整理'!$AG$1,IFERROR(INDEX('产品报告-整理'!AO:AO,MATCH(产品建议!A280,'产品报告-整理'!AH:AH,0)),""),(IFERROR(VALUE(HLOOKUP(Q$2,'2.源数据-产品分析-全商品'!O$6:O$1000,ROW()-1,0)),"")))</f>
        <v/>
      </c>
      <c r="R280" s="5" t="str">
        <f>IF($R$2='产品报告-整理'!$AR$1,IFERROR(INDEX('产品报告-整理'!AZ:AZ,MATCH(产品建议!A280,'产品报告-整理'!AS:AS,0)),""),(IFERROR(VALUE(HLOOKUP(R$2,'2.源数据-产品分析-全商品'!P$6:P$1000,ROW()-1,0)),"")))</f>
        <v/>
      </c>
      <c r="S280" s="5" t="str">
        <f>IF($S$2='产品报告-整理'!$BC$1,IFERROR(INDEX('产品报告-整理'!BK:BK,MATCH(产品建议!A280,'产品报告-整理'!BD:BD,0)),""),(IFERROR(VALUE(HLOOKUP(S$2,'2.源数据-产品分析-全商品'!Q$6:Q$1000,ROW()-1,0)),"")))</f>
        <v/>
      </c>
      <c r="T280" s="5" t="str">
        <f>IFERROR(HLOOKUP("产品负责人",'2.源数据-产品分析-全商品'!R$6:R$1000,ROW()-1,0),"")</f>
        <v/>
      </c>
      <c r="U280" s="5" t="str">
        <f>IFERROR(VALUE(HLOOKUP(U$2,'2.源数据-产品分析-全商品'!S$6:S$1000,ROW()-1,0)),"")</f>
        <v/>
      </c>
      <c r="V280" s="5" t="str">
        <f>IFERROR(VALUE(HLOOKUP(V$2,'2.源数据-产品分析-全商品'!T$6:T$1000,ROW()-1,0)),"")</f>
        <v/>
      </c>
      <c r="W280" s="5" t="str">
        <f>IF(OR($A$3=""),"",IF(OR($W$2="优爆品"),(IF(COUNTIF('2-2.源数据-产品分析-优品'!A:A,产品建议!A280)&gt;0,"是","")&amp;IF(COUNTIF('2-3.源数据-产品分析-爆品'!A:A,产品建议!A280)&gt;0,"是","")),IF(OR($W$2="P4P点击量"),((IFERROR(INDEX('产品报告-整理'!D:D,MATCH(产品建议!A280,'产品报告-整理'!A:A,0)),""))),((IF(COUNTIF('2-2.源数据-产品分析-优品'!A:A,产品建议!A280)&gt;0,"是",""))))))</f>
        <v/>
      </c>
      <c r="X280" s="5" t="str">
        <f>IF(OR($A$3=""),"",IF(OR($W$2="优爆品"),((IFERROR(INDEX('产品报告-整理'!D:D,MATCH(产品建议!A280,'产品报告-整理'!A:A,0)),"")&amp;" → "&amp;(IFERROR(TEXT(INDEX('产品报告-整理'!D:D,MATCH(产品建议!A280,'产品报告-整理'!A:A,0))/G280,"0%"),"")))),IF(OR($W$2="P4P点击量"),((IF($W$2="P4P点击量",IFERROR(TEXT(W280/G280,"0%"),"")))),(((IF(COUNTIF('2-3.源数据-产品分析-爆品'!A:A,产品建议!A280)&gt;0,"是","")))))))</f>
        <v/>
      </c>
      <c r="Y280" s="9" t="str">
        <f>IF(AND($Y$2="直通车总消费",'产品报告-整理'!$BN$1="推荐广告"),IFERROR(INDEX('产品报告-整理'!H:H,MATCH(产品建议!A280,'产品报告-整理'!A:A,0)),0)+IFERROR(INDEX('产品报告-整理'!BV:BV,MATCH(产品建议!A280,'产品报告-整理'!BO:BO,0)),0),IFERROR(INDEX('产品报告-整理'!H:H,MATCH(产品建议!A280,'产品报告-整理'!A:A,0)),0))</f>
        <v/>
      </c>
      <c r="Z280" s="9" t="str">
        <f t="shared" si="15"/>
        <v/>
      </c>
      <c r="AA280" s="5" t="str">
        <f t="shared" si="13"/>
        <v/>
      </c>
      <c r="AB280" s="5" t="str">
        <f t="shared" si="14"/>
        <v/>
      </c>
      <c r="AC280" s="9"/>
      <c r="AD280" s="15" t="str">
        <f>IF($AD$1="  ",IFERROR(IF(AND(Y280="未推广",L280&gt;0),"加入P4P推广 ","")&amp;IF(AND(OR(W280="是",X280="是"),Y280=0),"优爆品加推广 ","")&amp;IF(AND(C280="N",L280&gt;0),"增加橱窗绑定 ","")&amp;IF(AND(OR(Z280&gt;$Z$1*4.5,AB280&gt;$AB$1*4.5),Y280&lt;&gt;0,Y280&gt;$AB$1*2,G280&gt;($G$1/$L$1)*1),"放弃P4P推广 ","")&amp;IF(AND(AB280&gt;$AB$1*1.2,AB280&lt;$AB$1*4.5,Y280&gt;0),"优化询盘成本 ","")&amp;IF(AND(Z280&gt;$Z$1*1.2,Z280&lt;$Z$1*4.5,Y280&gt;0),"优化商机成本 ","")&amp;IF(AND(Y280&lt;&gt;0,L280&gt;0,AB280&lt;$AB$1*1.2),"加大询盘获取 ","")&amp;IF(AND(Y280&lt;&gt;0,K280&gt;0,Z280&lt;$Z$1*1.2),"加大商机获取 ","")&amp;IF(AND(L280=0,C280="Y",G280&gt;($G$1/$L$1*1.5)),"解绑橱窗绑定 ",""),"请去左表粘贴源数据"),"")</f>
        <v/>
      </c>
      <c r="AE280" s="9"/>
      <c r="AF280" s="9"/>
      <c r="AG280" s="9"/>
      <c r="AH280" s="9"/>
      <c r="AI280" s="17"/>
      <c r="AJ280" s="17"/>
      <c r="AK280" s="17"/>
    </row>
    <row r="281" spans="1:37">
      <c r="A281" s="5" t="str">
        <f>IFERROR(HLOOKUP(A$2,'2.源数据-产品分析-全商品'!A$6:A$1000,ROW()-1,0),"")</f>
        <v/>
      </c>
      <c r="B281" s="5" t="str">
        <f>IFERROR(HLOOKUP(B$2,'2.源数据-产品分析-全商品'!B$6:B$1000,ROW()-1,0),"")</f>
        <v/>
      </c>
      <c r="C281" s="5" t="str">
        <f>CLEAN(IFERROR(HLOOKUP(C$2,'2.源数据-产品分析-全商品'!C$6:C$1000,ROW()-1,0),""))</f>
        <v/>
      </c>
      <c r="D281" s="5" t="str">
        <f>IFERROR(HLOOKUP(D$2,'2.源数据-产品分析-全商品'!D$6:D$1000,ROW()-1,0),"")</f>
        <v/>
      </c>
      <c r="E281" s="5" t="str">
        <f>IFERROR(HLOOKUP(E$2,'2.源数据-产品分析-全商品'!E$6:E$1000,ROW()-1,0),"")</f>
        <v/>
      </c>
      <c r="F281" s="5" t="str">
        <f>IFERROR(VALUE(HLOOKUP(F$2,'2.源数据-产品分析-全商品'!F$6:F$1000,ROW()-1,0)),"")</f>
        <v/>
      </c>
      <c r="G281" s="5" t="str">
        <f>IFERROR(VALUE(HLOOKUP(G$2,'2.源数据-产品分析-全商品'!G$6:G$1000,ROW()-1,0)),"")</f>
        <v/>
      </c>
      <c r="H281" s="5" t="str">
        <f>IFERROR(HLOOKUP(H$2,'2.源数据-产品分析-全商品'!H$6:H$1000,ROW()-1,0),"")</f>
        <v/>
      </c>
      <c r="I281" s="5" t="str">
        <f>IFERROR(VALUE(HLOOKUP(I$2,'2.源数据-产品分析-全商品'!I$6:I$1000,ROW()-1,0)),"")</f>
        <v/>
      </c>
      <c r="J281" s="60" t="str">
        <f>IFERROR(IF($J$2="","",INDEX('产品报告-整理'!G:G,MATCH(产品建议!A281,'产品报告-整理'!A:A,0))),"")</f>
        <v/>
      </c>
      <c r="K281" s="5" t="str">
        <f>IFERROR(IF($K$2="","",VALUE(INDEX('产品报告-整理'!E:E,MATCH(产品建议!A281,'产品报告-整理'!A:A,0)))),0)</f>
        <v/>
      </c>
      <c r="L281" s="5" t="str">
        <f>IFERROR(VALUE(HLOOKUP(L$2,'2.源数据-产品分析-全商品'!J$6:J$1000,ROW()-1,0)),"")</f>
        <v/>
      </c>
      <c r="M281" s="5" t="str">
        <f>IFERROR(VALUE(HLOOKUP(M$2,'2.源数据-产品分析-全商品'!K$6:K$1000,ROW()-1,0)),"")</f>
        <v/>
      </c>
      <c r="N281" s="5" t="str">
        <f>IFERROR(HLOOKUP(N$2,'2.源数据-产品分析-全商品'!L$6:L$1000,ROW()-1,0),"")</f>
        <v/>
      </c>
      <c r="O281" s="5" t="str">
        <f>IF($O$2='产品报告-整理'!$K$1,IFERROR(INDEX('产品报告-整理'!S:S,MATCH(产品建议!A281,'产品报告-整理'!L:L,0)),""),(IFERROR(VALUE(HLOOKUP(O$2,'2.源数据-产品分析-全商品'!M$6:M$1000,ROW()-1,0)),"")))</f>
        <v/>
      </c>
      <c r="P281" s="5" t="str">
        <f>IF($P$2='产品报告-整理'!$V$1,IFERROR(INDEX('产品报告-整理'!AD:AD,MATCH(产品建议!A281,'产品报告-整理'!W:W,0)),""),(IFERROR(VALUE(HLOOKUP(P$2,'2.源数据-产品分析-全商品'!N$6:N$1000,ROW()-1,0)),"")))</f>
        <v/>
      </c>
      <c r="Q281" s="5" t="str">
        <f>IF($Q$2='产品报告-整理'!$AG$1,IFERROR(INDEX('产品报告-整理'!AO:AO,MATCH(产品建议!A281,'产品报告-整理'!AH:AH,0)),""),(IFERROR(VALUE(HLOOKUP(Q$2,'2.源数据-产品分析-全商品'!O$6:O$1000,ROW()-1,0)),"")))</f>
        <v/>
      </c>
      <c r="R281" s="5" t="str">
        <f>IF($R$2='产品报告-整理'!$AR$1,IFERROR(INDEX('产品报告-整理'!AZ:AZ,MATCH(产品建议!A281,'产品报告-整理'!AS:AS,0)),""),(IFERROR(VALUE(HLOOKUP(R$2,'2.源数据-产品分析-全商品'!P$6:P$1000,ROW()-1,0)),"")))</f>
        <v/>
      </c>
      <c r="S281" s="5" t="str">
        <f>IF($S$2='产品报告-整理'!$BC$1,IFERROR(INDEX('产品报告-整理'!BK:BK,MATCH(产品建议!A281,'产品报告-整理'!BD:BD,0)),""),(IFERROR(VALUE(HLOOKUP(S$2,'2.源数据-产品分析-全商品'!Q$6:Q$1000,ROW()-1,0)),"")))</f>
        <v/>
      </c>
      <c r="T281" s="5" t="str">
        <f>IFERROR(HLOOKUP("产品负责人",'2.源数据-产品分析-全商品'!R$6:R$1000,ROW()-1,0),"")</f>
        <v/>
      </c>
      <c r="U281" s="5" t="str">
        <f>IFERROR(VALUE(HLOOKUP(U$2,'2.源数据-产品分析-全商品'!S$6:S$1000,ROW()-1,0)),"")</f>
        <v/>
      </c>
      <c r="V281" s="5" t="str">
        <f>IFERROR(VALUE(HLOOKUP(V$2,'2.源数据-产品分析-全商品'!T$6:T$1000,ROW()-1,0)),"")</f>
        <v/>
      </c>
      <c r="W281" s="5" t="str">
        <f>IF(OR($A$3=""),"",IF(OR($W$2="优爆品"),(IF(COUNTIF('2-2.源数据-产品分析-优品'!A:A,产品建议!A281)&gt;0,"是","")&amp;IF(COUNTIF('2-3.源数据-产品分析-爆品'!A:A,产品建议!A281)&gt;0,"是","")),IF(OR($W$2="P4P点击量"),((IFERROR(INDEX('产品报告-整理'!D:D,MATCH(产品建议!A281,'产品报告-整理'!A:A,0)),""))),((IF(COUNTIF('2-2.源数据-产品分析-优品'!A:A,产品建议!A281)&gt;0,"是",""))))))</f>
        <v/>
      </c>
      <c r="X281" s="5" t="str">
        <f>IF(OR($A$3=""),"",IF(OR($W$2="优爆品"),((IFERROR(INDEX('产品报告-整理'!D:D,MATCH(产品建议!A281,'产品报告-整理'!A:A,0)),"")&amp;" → "&amp;(IFERROR(TEXT(INDEX('产品报告-整理'!D:D,MATCH(产品建议!A281,'产品报告-整理'!A:A,0))/G281,"0%"),"")))),IF(OR($W$2="P4P点击量"),((IF($W$2="P4P点击量",IFERROR(TEXT(W281/G281,"0%"),"")))),(((IF(COUNTIF('2-3.源数据-产品分析-爆品'!A:A,产品建议!A281)&gt;0,"是","")))))))</f>
        <v/>
      </c>
      <c r="Y281" s="9" t="str">
        <f>IF(AND($Y$2="直通车总消费",'产品报告-整理'!$BN$1="推荐广告"),IFERROR(INDEX('产品报告-整理'!H:H,MATCH(产品建议!A281,'产品报告-整理'!A:A,0)),0)+IFERROR(INDEX('产品报告-整理'!BV:BV,MATCH(产品建议!A281,'产品报告-整理'!BO:BO,0)),0),IFERROR(INDEX('产品报告-整理'!H:H,MATCH(产品建议!A281,'产品报告-整理'!A:A,0)),0))</f>
        <v/>
      </c>
      <c r="Z281" s="9" t="str">
        <f t="shared" si="15"/>
        <v/>
      </c>
      <c r="AA281" s="5" t="str">
        <f t="shared" si="13"/>
        <v/>
      </c>
      <c r="AB281" s="5" t="str">
        <f t="shared" si="14"/>
        <v/>
      </c>
      <c r="AC281" s="9"/>
      <c r="AD281" s="15" t="str">
        <f>IF($AD$1="  ",IFERROR(IF(AND(Y281="未推广",L281&gt;0),"加入P4P推广 ","")&amp;IF(AND(OR(W281="是",X281="是"),Y281=0),"优爆品加推广 ","")&amp;IF(AND(C281="N",L281&gt;0),"增加橱窗绑定 ","")&amp;IF(AND(OR(Z281&gt;$Z$1*4.5,AB281&gt;$AB$1*4.5),Y281&lt;&gt;0,Y281&gt;$AB$1*2,G281&gt;($G$1/$L$1)*1),"放弃P4P推广 ","")&amp;IF(AND(AB281&gt;$AB$1*1.2,AB281&lt;$AB$1*4.5,Y281&gt;0),"优化询盘成本 ","")&amp;IF(AND(Z281&gt;$Z$1*1.2,Z281&lt;$Z$1*4.5,Y281&gt;0),"优化商机成本 ","")&amp;IF(AND(Y281&lt;&gt;0,L281&gt;0,AB281&lt;$AB$1*1.2),"加大询盘获取 ","")&amp;IF(AND(Y281&lt;&gt;0,K281&gt;0,Z281&lt;$Z$1*1.2),"加大商机获取 ","")&amp;IF(AND(L281=0,C281="Y",G281&gt;($G$1/$L$1*1.5)),"解绑橱窗绑定 ",""),"请去左表粘贴源数据"),"")</f>
        <v/>
      </c>
      <c r="AE281" s="9"/>
      <c r="AF281" s="9"/>
      <c r="AG281" s="9"/>
      <c r="AH281" s="9"/>
      <c r="AI281" s="17"/>
      <c r="AJ281" s="17"/>
      <c r="AK281" s="17"/>
    </row>
    <row r="282" spans="1:37">
      <c r="A282" s="5" t="str">
        <f>IFERROR(HLOOKUP(A$2,'2.源数据-产品分析-全商品'!A$6:A$1000,ROW()-1,0),"")</f>
        <v/>
      </c>
      <c r="B282" s="5" t="str">
        <f>IFERROR(HLOOKUP(B$2,'2.源数据-产品分析-全商品'!B$6:B$1000,ROW()-1,0),"")</f>
        <v/>
      </c>
      <c r="C282" s="5" t="str">
        <f>CLEAN(IFERROR(HLOOKUP(C$2,'2.源数据-产品分析-全商品'!C$6:C$1000,ROW()-1,0),""))</f>
        <v/>
      </c>
      <c r="D282" s="5" t="str">
        <f>IFERROR(HLOOKUP(D$2,'2.源数据-产品分析-全商品'!D$6:D$1000,ROW()-1,0),"")</f>
        <v/>
      </c>
      <c r="E282" s="5" t="str">
        <f>IFERROR(HLOOKUP(E$2,'2.源数据-产品分析-全商品'!E$6:E$1000,ROW()-1,0),"")</f>
        <v/>
      </c>
      <c r="F282" s="5" t="str">
        <f>IFERROR(VALUE(HLOOKUP(F$2,'2.源数据-产品分析-全商品'!F$6:F$1000,ROW()-1,0)),"")</f>
        <v/>
      </c>
      <c r="G282" s="5" t="str">
        <f>IFERROR(VALUE(HLOOKUP(G$2,'2.源数据-产品分析-全商品'!G$6:G$1000,ROW()-1,0)),"")</f>
        <v/>
      </c>
      <c r="H282" s="5" t="str">
        <f>IFERROR(HLOOKUP(H$2,'2.源数据-产品分析-全商品'!H$6:H$1000,ROW()-1,0),"")</f>
        <v/>
      </c>
      <c r="I282" s="5" t="str">
        <f>IFERROR(VALUE(HLOOKUP(I$2,'2.源数据-产品分析-全商品'!I$6:I$1000,ROW()-1,0)),"")</f>
        <v/>
      </c>
      <c r="J282" s="60" t="str">
        <f>IFERROR(IF($J$2="","",INDEX('产品报告-整理'!G:G,MATCH(产品建议!A282,'产品报告-整理'!A:A,0))),"")</f>
        <v/>
      </c>
      <c r="K282" s="5" t="str">
        <f>IFERROR(IF($K$2="","",VALUE(INDEX('产品报告-整理'!E:E,MATCH(产品建议!A282,'产品报告-整理'!A:A,0)))),0)</f>
        <v/>
      </c>
      <c r="L282" s="5" t="str">
        <f>IFERROR(VALUE(HLOOKUP(L$2,'2.源数据-产品分析-全商品'!J$6:J$1000,ROW()-1,0)),"")</f>
        <v/>
      </c>
      <c r="M282" s="5" t="str">
        <f>IFERROR(VALUE(HLOOKUP(M$2,'2.源数据-产品分析-全商品'!K$6:K$1000,ROW()-1,0)),"")</f>
        <v/>
      </c>
      <c r="N282" s="5" t="str">
        <f>IFERROR(HLOOKUP(N$2,'2.源数据-产品分析-全商品'!L$6:L$1000,ROW()-1,0),"")</f>
        <v/>
      </c>
      <c r="O282" s="5" t="str">
        <f>IF($O$2='产品报告-整理'!$K$1,IFERROR(INDEX('产品报告-整理'!S:S,MATCH(产品建议!A282,'产品报告-整理'!L:L,0)),""),(IFERROR(VALUE(HLOOKUP(O$2,'2.源数据-产品分析-全商品'!M$6:M$1000,ROW()-1,0)),"")))</f>
        <v/>
      </c>
      <c r="P282" s="5" t="str">
        <f>IF($P$2='产品报告-整理'!$V$1,IFERROR(INDEX('产品报告-整理'!AD:AD,MATCH(产品建议!A282,'产品报告-整理'!W:W,0)),""),(IFERROR(VALUE(HLOOKUP(P$2,'2.源数据-产品分析-全商品'!N$6:N$1000,ROW()-1,0)),"")))</f>
        <v/>
      </c>
      <c r="Q282" s="5" t="str">
        <f>IF($Q$2='产品报告-整理'!$AG$1,IFERROR(INDEX('产品报告-整理'!AO:AO,MATCH(产品建议!A282,'产品报告-整理'!AH:AH,0)),""),(IFERROR(VALUE(HLOOKUP(Q$2,'2.源数据-产品分析-全商品'!O$6:O$1000,ROW()-1,0)),"")))</f>
        <v/>
      </c>
      <c r="R282" s="5" t="str">
        <f>IF($R$2='产品报告-整理'!$AR$1,IFERROR(INDEX('产品报告-整理'!AZ:AZ,MATCH(产品建议!A282,'产品报告-整理'!AS:AS,0)),""),(IFERROR(VALUE(HLOOKUP(R$2,'2.源数据-产品分析-全商品'!P$6:P$1000,ROW()-1,0)),"")))</f>
        <v/>
      </c>
      <c r="S282" s="5" t="str">
        <f>IF($S$2='产品报告-整理'!$BC$1,IFERROR(INDEX('产品报告-整理'!BK:BK,MATCH(产品建议!A282,'产品报告-整理'!BD:BD,0)),""),(IFERROR(VALUE(HLOOKUP(S$2,'2.源数据-产品分析-全商品'!Q$6:Q$1000,ROW()-1,0)),"")))</f>
        <v/>
      </c>
      <c r="T282" s="5" t="str">
        <f>IFERROR(HLOOKUP("产品负责人",'2.源数据-产品分析-全商品'!R$6:R$1000,ROW()-1,0),"")</f>
        <v/>
      </c>
      <c r="U282" s="5" t="str">
        <f>IFERROR(VALUE(HLOOKUP(U$2,'2.源数据-产品分析-全商品'!S$6:S$1000,ROW()-1,0)),"")</f>
        <v/>
      </c>
      <c r="V282" s="5" t="str">
        <f>IFERROR(VALUE(HLOOKUP(V$2,'2.源数据-产品分析-全商品'!T$6:T$1000,ROW()-1,0)),"")</f>
        <v/>
      </c>
      <c r="W282" s="5" t="str">
        <f>IF(OR($A$3=""),"",IF(OR($W$2="优爆品"),(IF(COUNTIF('2-2.源数据-产品分析-优品'!A:A,产品建议!A282)&gt;0,"是","")&amp;IF(COUNTIF('2-3.源数据-产品分析-爆品'!A:A,产品建议!A282)&gt;0,"是","")),IF(OR($W$2="P4P点击量"),((IFERROR(INDEX('产品报告-整理'!D:D,MATCH(产品建议!A282,'产品报告-整理'!A:A,0)),""))),((IF(COUNTIF('2-2.源数据-产品分析-优品'!A:A,产品建议!A282)&gt;0,"是",""))))))</f>
        <v/>
      </c>
      <c r="X282" s="5" t="str">
        <f>IF(OR($A$3=""),"",IF(OR($W$2="优爆品"),((IFERROR(INDEX('产品报告-整理'!D:D,MATCH(产品建议!A282,'产品报告-整理'!A:A,0)),"")&amp;" → "&amp;(IFERROR(TEXT(INDEX('产品报告-整理'!D:D,MATCH(产品建议!A282,'产品报告-整理'!A:A,0))/G282,"0%"),"")))),IF(OR($W$2="P4P点击量"),((IF($W$2="P4P点击量",IFERROR(TEXT(W282/G282,"0%"),"")))),(((IF(COUNTIF('2-3.源数据-产品分析-爆品'!A:A,产品建议!A282)&gt;0,"是","")))))))</f>
        <v/>
      </c>
      <c r="Y282" s="9" t="str">
        <f>IF(AND($Y$2="直通车总消费",'产品报告-整理'!$BN$1="推荐广告"),IFERROR(INDEX('产品报告-整理'!H:H,MATCH(产品建议!A282,'产品报告-整理'!A:A,0)),0)+IFERROR(INDEX('产品报告-整理'!BV:BV,MATCH(产品建议!A282,'产品报告-整理'!BO:BO,0)),0),IFERROR(INDEX('产品报告-整理'!H:H,MATCH(产品建议!A282,'产品报告-整理'!A:A,0)),0))</f>
        <v/>
      </c>
      <c r="Z282" s="9" t="str">
        <f t="shared" si="15"/>
        <v/>
      </c>
      <c r="AA282" s="5" t="str">
        <f t="shared" si="13"/>
        <v/>
      </c>
      <c r="AB282" s="5" t="str">
        <f t="shared" si="14"/>
        <v/>
      </c>
      <c r="AC282" s="9"/>
      <c r="AD282" s="15" t="str">
        <f>IF($AD$1="  ",IFERROR(IF(AND(Y282="未推广",L282&gt;0),"加入P4P推广 ","")&amp;IF(AND(OR(W282="是",X282="是"),Y282=0),"优爆品加推广 ","")&amp;IF(AND(C282="N",L282&gt;0),"增加橱窗绑定 ","")&amp;IF(AND(OR(Z282&gt;$Z$1*4.5,AB282&gt;$AB$1*4.5),Y282&lt;&gt;0,Y282&gt;$AB$1*2,G282&gt;($G$1/$L$1)*1),"放弃P4P推广 ","")&amp;IF(AND(AB282&gt;$AB$1*1.2,AB282&lt;$AB$1*4.5,Y282&gt;0),"优化询盘成本 ","")&amp;IF(AND(Z282&gt;$Z$1*1.2,Z282&lt;$Z$1*4.5,Y282&gt;0),"优化商机成本 ","")&amp;IF(AND(Y282&lt;&gt;0,L282&gt;0,AB282&lt;$AB$1*1.2),"加大询盘获取 ","")&amp;IF(AND(Y282&lt;&gt;0,K282&gt;0,Z282&lt;$Z$1*1.2),"加大商机获取 ","")&amp;IF(AND(L282=0,C282="Y",G282&gt;($G$1/$L$1*1.5)),"解绑橱窗绑定 ",""),"请去左表粘贴源数据"),"")</f>
        <v/>
      </c>
      <c r="AE282" s="9"/>
      <c r="AF282" s="9"/>
      <c r="AG282" s="9"/>
      <c r="AH282" s="9"/>
      <c r="AI282" s="17"/>
      <c r="AJ282" s="17"/>
      <c r="AK282" s="17"/>
    </row>
    <row r="283" spans="1:37">
      <c r="A283" s="5" t="str">
        <f>IFERROR(HLOOKUP(A$2,'2.源数据-产品分析-全商品'!A$6:A$1000,ROW()-1,0),"")</f>
        <v/>
      </c>
      <c r="B283" s="5" t="str">
        <f>IFERROR(HLOOKUP(B$2,'2.源数据-产品分析-全商品'!B$6:B$1000,ROW()-1,0),"")</f>
        <v/>
      </c>
      <c r="C283" s="5" t="str">
        <f>CLEAN(IFERROR(HLOOKUP(C$2,'2.源数据-产品分析-全商品'!C$6:C$1000,ROW()-1,0),""))</f>
        <v/>
      </c>
      <c r="D283" s="5" t="str">
        <f>IFERROR(HLOOKUP(D$2,'2.源数据-产品分析-全商品'!D$6:D$1000,ROW()-1,0),"")</f>
        <v/>
      </c>
      <c r="E283" s="5" t="str">
        <f>IFERROR(HLOOKUP(E$2,'2.源数据-产品分析-全商品'!E$6:E$1000,ROW()-1,0),"")</f>
        <v/>
      </c>
      <c r="F283" s="5" t="str">
        <f>IFERROR(VALUE(HLOOKUP(F$2,'2.源数据-产品分析-全商品'!F$6:F$1000,ROW()-1,0)),"")</f>
        <v/>
      </c>
      <c r="G283" s="5" t="str">
        <f>IFERROR(VALUE(HLOOKUP(G$2,'2.源数据-产品分析-全商品'!G$6:G$1000,ROW()-1,0)),"")</f>
        <v/>
      </c>
      <c r="H283" s="5" t="str">
        <f>IFERROR(HLOOKUP(H$2,'2.源数据-产品分析-全商品'!H$6:H$1000,ROW()-1,0),"")</f>
        <v/>
      </c>
      <c r="I283" s="5" t="str">
        <f>IFERROR(VALUE(HLOOKUP(I$2,'2.源数据-产品分析-全商品'!I$6:I$1000,ROW()-1,0)),"")</f>
        <v/>
      </c>
      <c r="J283" s="60" t="str">
        <f>IFERROR(IF($J$2="","",INDEX('产品报告-整理'!G:G,MATCH(产品建议!A283,'产品报告-整理'!A:A,0))),"")</f>
        <v/>
      </c>
      <c r="K283" s="5" t="str">
        <f>IFERROR(IF($K$2="","",VALUE(INDEX('产品报告-整理'!E:E,MATCH(产品建议!A283,'产品报告-整理'!A:A,0)))),0)</f>
        <v/>
      </c>
      <c r="L283" s="5" t="str">
        <f>IFERROR(VALUE(HLOOKUP(L$2,'2.源数据-产品分析-全商品'!J$6:J$1000,ROW()-1,0)),"")</f>
        <v/>
      </c>
      <c r="M283" s="5" t="str">
        <f>IFERROR(VALUE(HLOOKUP(M$2,'2.源数据-产品分析-全商品'!K$6:K$1000,ROW()-1,0)),"")</f>
        <v/>
      </c>
      <c r="N283" s="5" t="str">
        <f>IFERROR(HLOOKUP(N$2,'2.源数据-产品分析-全商品'!L$6:L$1000,ROW()-1,0),"")</f>
        <v/>
      </c>
      <c r="O283" s="5" t="str">
        <f>IF($O$2='产品报告-整理'!$K$1,IFERROR(INDEX('产品报告-整理'!S:S,MATCH(产品建议!A283,'产品报告-整理'!L:L,0)),""),(IFERROR(VALUE(HLOOKUP(O$2,'2.源数据-产品分析-全商品'!M$6:M$1000,ROW()-1,0)),"")))</f>
        <v/>
      </c>
      <c r="P283" s="5" t="str">
        <f>IF($P$2='产品报告-整理'!$V$1,IFERROR(INDEX('产品报告-整理'!AD:AD,MATCH(产品建议!A283,'产品报告-整理'!W:W,0)),""),(IFERROR(VALUE(HLOOKUP(P$2,'2.源数据-产品分析-全商品'!N$6:N$1000,ROW()-1,0)),"")))</f>
        <v/>
      </c>
      <c r="Q283" s="5" t="str">
        <f>IF($Q$2='产品报告-整理'!$AG$1,IFERROR(INDEX('产品报告-整理'!AO:AO,MATCH(产品建议!A283,'产品报告-整理'!AH:AH,0)),""),(IFERROR(VALUE(HLOOKUP(Q$2,'2.源数据-产品分析-全商品'!O$6:O$1000,ROW()-1,0)),"")))</f>
        <v/>
      </c>
      <c r="R283" s="5" t="str">
        <f>IF($R$2='产品报告-整理'!$AR$1,IFERROR(INDEX('产品报告-整理'!AZ:AZ,MATCH(产品建议!A283,'产品报告-整理'!AS:AS,0)),""),(IFERROR(VALUE(HLOOKUP(R$2,'2.源数据-产品分析-全商品'!P$6:P$1000,ROW()-1,0)),"")))</f>
        <v/>
      </c>
      <c r="S283" s="5" t="str">
        <f>IF($S$2='产品报告-整理'!$BC$1,IFERROR(INDEX('产品报告-整理'!BK:BK,MATCH(产品建议!A283,'产品报告-整理'!BD:BD,0)),""),(IFERROR(VALUE(HLOOKUP(S$2,'2.源数据-产品分析-全商品'!Q$6:Q$1000,ROW()-1,0)),"")))</f>
        <v/>
      </c>
      <c r="T283" s="5" t="str">
        <f>IFERROR(HLOOKUP("产品负责人",'2.源数据-产品分析-全商品'!R$6:R$1000,ROW()-1,0),"")</f>
        <v/>
      </c>
      <c r="U283" s="5" t="str">
        <f>IFERROR(VALUE(HLOOKUP(U$2,'2.源数据-产品分析-全商品'!S$6:S$1000,ROW()-1,0)),"")</f>
        <v/>
      </c>
      <c r="V283" s="5" t="str">
        <f>IFERROR(VALUE(HLOOKUP(V$2,'2.源数据-产品分析-全商品'!T$6:T$1000,ROW()-1,0)),"")</f>
        <v/>
      </c>
      <c r="W283" s="5" t="str">
        <f>IF(OR($A$3=""),"",IF(OR($W$2="优爆品"),(IF(COUNTIF('2-2.源数据-产品分析-优品'!A:A,产品建议!A283)&gt;0,"是","")&amp;IF(COUNTIF('2-3.源数据-产品分析-爆品'!A:A,产品建议!A283)&gt;0,"是","")),IF(OR($W$2="P4P点击量"),((IFERROR(INDEX('产品报告-整理'!D:D,MATCH(产品建议!A283,'产品报告-整理'!A:A,0)),""))),((IF(COUNTIF('2-2.源数据-产品分析-优品'!A:A,产品建议!A283)&gt;0,"是",""))))))</f>
        <v/>
      </c>
      <c r="X283" s="5" t="str">
        <f>IF(OR($A$3=""),"",IF(OR($W$2="优爆品"),((IFERROR(INDEX('产品报告-整理'!D:D,MATCH(产品建议!A283,'产品报告-整理'!A:A,0)),"")&amp;" → "&amp;(IFERROR(TEXT(INDEX('产品报告-整理'!D:D,MATCH(产品建议!A283,'产品报告-整理'!A:A,0))/G283,"0%"),"")))),IF(OR($W$2="P4P点击量"),((IF($W$2="P4P点击量",IFERROR(TEXT(W283/G283,"0%"),"")))),(((IF(COUNTIF('2-3.源数据-产品分析-爆品'!A:A,产品建议!A283)&gt;0,"是","")))))))</f>
        <v/>
      </c>
      <c r="Y283" s="9" t="str">
        <f>IF(AND($Y$2="直通车总消费",'产品报告-整理'!$BN$1="推荐广告"),IFERROR(INDEX('产品报告-整理'!H:H,MATCH(产品建议!A283,'产品报告-整理'!A:A,0)),0)+IFERROR(INDEX('产品报告-整理'!BV:BV,MATCH(产品建议!A283,'产品报告-整理'!BO:BO,0)),0),IFERROR(INDEX('产品报告-整理'!H:H,MATCH(产品建议!A283,'产品报告-整理'!A:A,0)),0))</f>
        <v/>
      </c>
      <c r="Z283" s="9" t="str">
        <f t="shared" si="15"/>
        <v/>
      </c>
      <c r="AA283" s="5" t="str">
        <f t="shared" si="13"/>
        <v/>
      </c>
      <c r="AB283" s="5" t="str">
        <f t="shared" si="14"/>
        <v/>
      </c>
      <c r="AC283" s="9"/>
      <c r="AD283" s="15" t="str">
        <f>IF($AD$1="  ",IFERROR(IF(AND(Y283="未推广",L283&gt;0),"加入P4P推广 ","")&amp;IF(AND(OR(W283="是",X283="是"),Y283=0),"优爆品加推广 ","")&amp;IF(AND(C283="N",L283&gt;0),"增加橱窗绑定 ","")&amp;IF(AND(OR(Z283&gt;$Z$1*4.5,AB283&gt;$AB$1*4.5),Y283&lt;&gt;0,Y283&gt;$AB$1*2,G283&gt;($G$1/$L$1)*1),"放弃P4P推广 ","")&amp;IF(AND(AB283&gt;$AB$1*1.2,AB283&lt;$AB$1*4.5,Y283&gt;0),"优化询盘成本 ","")&amp;IF(AND(Z283&gt;$Z$1*1.2,Z283&lt;$Z$1*4.5,Y283&gt;0),"优化商机成本 ","")&amp;IF(AND(Y283&lt;&gt;0,L283&gt;0,AB283&lt;$AB$1*1.2),"加大询盘获取 ","")&amp;IF(AND(Y283&lt;&gt;0,K283&gt;0,Z283&lt;$Z$1*1.2),"加大商机获取 ","")&amp;IF(AND(L283=0,C283="Y",G283&gt;($G$1/$L$1*1.5)),"解绑橱窗绑定 ",""),"请去左表粘贴源数据"),"")</f>
        <v/>
      </c>
      <c r="AE283" s="9"/>
      <c r="AF283" s="9"/>
      <c r="AG283" s="9"/>
      <c r="AH283" s="9"/>
      <c r="AI283" s="17"/>
      <c r="AJ283" s="17"/>
      <c r="AK283" s="17"/>
    </row>
    <row r="284" spans="1:37">
      <c r="A284" s="5" t="str">
        <f>IFERROR(HLOOKUP(A$2,'2.源数据-产品分析-全商品'!A$6:A$1000,ROW()-1,0),"")</f>
        <v/>
      </c>
      <c r="B284" s="5" t="str">
        <f>IFERROR(HLOOKUP(B$2,'2.源数据-产品分析-全商品'!B$6:B$1000,ROW()-1,0),"")</f>
        <v/>
      </c>
      <c r="C284" s="5" t="str">
        <f>CLEAN(IFERROR(HLOOKUP(C$2,'2.源数据-产品分析-全商品'!C$6:C$1000,ROW()-1,0),""))</f>
        <v/>
      </c>
      <c r="D284" s="5" t="str">
        <f>IFERROR(HLOOKUP(D$2,'2.源数据-产品分析-全商品'!D$6:D$1000,ROW()-1,0),"")</f>
        <v/>
      </c>
      <c r="E284" s="5" t="str">
        <f>IFERROR(HLOOKUP(E$2,'2.源数据-产品分析-全商品'!E$6:E$1000,ROW()-1,0),"")</f>
        <v/>
      </c>
      <c r="F284" s="5" t="str">
        <f>IFERROR(VALUE(HLOOKUP(F$2,'2.源数据-产品分析-全商品'!F$6:F$1000,ROW()-1,0)),"")</f>
        <v/>
      </c>
      <c r="G284" s="5" t="str">
        <f>IFERROR(VALUE(HLOOKUP(G$2,'2.源数据-产品分析-全商品'!G$6:G$1000,ROW()-1,0)),"")</f>
        <v/>
      </c>
      <c r="H284" s="5" t="str">
        <f>IFERROR(HLOOKUP(H$2,'2.源数据-产品分析-全商品'!H$6:H$1000,ROW()-1,0),"")</f>
        <v/>
      </c>
      <c r="I284" s="5" t="str">
        <f>IFERROR(VALUE(HLOOKUP(I$2,'2.源数据-产品分析-全商品'!I$6:I$1000,ROW()-1,0)),"")</f>
        <v/>
      </c>
      <c r="J284" s="60" t="str">
        <f>IFERROR(IF($J$2="","",INDEX('产品报告-整理'!G:G,MATCH(产品建议!A284,'产品报告-整理'!A:A,0))),"")</f>
        <v/>
      </c>
      <c r="K284" s="5" t="str">
        <f>IFERROR(IF($K$2="","",VALUE(INDEX('产品报告-整理'!E:E,MATCH(产品建议!A284,'产品报告-整理'!A:A,0)))),0)</f>
        <v/>
      </c>
      <c r="L284" s="5" t="str">
        <f>IFERROR(VALUE(HLOOKUP(L$2,'2.源数据-产品分析-全商品'!J$6:J$1000,ROW()-1,0)),"")</f>
        <v/>
      </c>
      <c r="M284" s="5" t="str">
        <f>IFERROR(VALUE(HLOOKUP(M$2,'2.源数据-产品分析-全商品'!K$6:K$1000,ROW()-1,0)),"")</f>
        <v/>
      </c>
      <c r="N284" s="5" t="str">
        <f>IFERROR(HLOOKUP(N$2,'2.源数据-产品分析-全商品'!L$6:L$1000,ROW()-1,0),"")</f>
        <v/>
      </c>
      <c r="O284" s="5" t="str">
        <f>IF($O$2='产品报告-整理'!$K$1,IFERROR(INDEX('产品报告-整理'!S:S,MATCH(产品建议!A284,'产品报告-整理'!L:L,0)),""),(IFERROR(VALUE(HLOOKUP(O$2,'2.源数据-产品分析-全商品'!M$6:M$1000,ROW()-1,0)),"")))</f>
        <v/>
      </c>
      <c r="P284" s="5" t="str">
        <f>IF($P$2='产品报告-整理'!$V$1,IFERROR(INDEX('产品报告-整理'!AD:AD,MATCH(产品建议!A284,'产品报告-整理'!W:W,0)),""),(IFERROR(VALUE(HLOOKUP(P$2,'2.源数据-产品分析-全商品'!N$6:N$1000,ROW()-1,0)),"")))</f>
        <v/>
      </c>
      <c r="Q284" s="5" t="str">
        <f>IF($Q$2='产品报告-整理'!$AG$1,IFERROR(INDEX('产品报告-整理'!AO:AO,MATCH(产品建议!A284,'产品报告-整理'!AH:AH,0)),""),(IFERROR(VALUE(HLOOKUP(Q$2,'2.源数据-产品分析-全商品'!O$6:O$1000,ROW()-1,0)),"")))</f>
        <v/>
      </c>
      <c r="R284" s="5" t="str">
        <f>IF($R$2='产品报告-整理'!$AR$1,IFERROR(INDEX('产品报告-整理'!AZ:AZ,MATCH(产品建议!A284,'产品报告-整理'!AS:AS,0)),""),(IFERROR(VALUE(HLOOKUP(R$2,'2.源数据-产品分析-全商品'!P$6:P$1000,ROW()-1,0)),"")))</f>
        <v/>
      </c>
      <c r="S284" s="5" t="str">
        <f>IF($S$2='产品报告-整理'!$BC$1,IFERROR(INDEX('产品报告-整理'!BK:BK,MATCH(产品建议!A284,'产品报告-整理'!BD:BD,0)),""),(IFERROR(VALUE(HLOOKUP(S$2,'2.源数据-产品分析-全商品'!Q$6:Q$1000,ROW()-1,0)),"")))</f>
        <v/>
      </c>
      <c r="T284" s="5" t="str">
        <f>IFERROR(HLOOKUP("产品负责人",'2.源数据-产品分析-全商品'!R$6:R$1000,ROW()-1,0),"")</f>
        <v/>
      </c>
      <c r="U284" s="5" t="str">
        <f>IFERROR(VALUE(HLOOKUP(U$2,'2.源数据-产品分析-全商品'!S$6:S$1000,ROW()-1,0)),"")</f>
        <v/>
      </c>
      <c r="V284" s="5" t="str">
        <f>IFERROR(VALUE(HLOOKUP(V$2,'2.源数据-产品分析-全商品'!T$6:T$1000,ROW()-1,0)),"")</f>
        <v/>
      </c>
      <c r="W284" s="5" t="str">
        <f>IF(OR($A$3=""),"",IF(OR($W$2="优爆品"),(IF(COUNTIF('2-2.源数据-产品分析-优品'!A:A,产品建议!A284)&gt;0,"是","")&amp;IF(COUNTIF('2-3.源数据-产品分析-爆品'!A:A,产品建议!A284)&gt;0,"是","")),IF(OR($W$2="P4P点击量"),((IFERROR(INDEX('产品报告-整理'!D:D,MATCH(产品建议!A284,'产品报告-整理'!A:A,0)),""))),((IF(COUNTIF('2-2.源数据-产品分析-优品'!A:A,产品建议!A284)&gt;0,"是",""))))))</f>
        <v/>
      </c>
      <c r="X284" s="5" t="str">
        <f>IF(OR($A$3=""),"",IF(OR($W$2="优爆品"),((IFERROR(INDEX('产品报告-整理'!D:D,MATCH(产品建议!A284,'产品报告-整理'!A:A,0)),"")&amp;" → "&amp;(IFERROR(TEXT(INDEX('产品报告-整理'!D:D,MATCH(产品建议!A284,'产品报告-整理'!A:A,0))/G284,"0%"),"")))),IF(OR($W$2="P4P点击量"),((IF($W$2="P4P点击量",IFERROR(TEXT(W284/G284,"0%"),"")))),(((IF(COUNTIF('2-3.源数据-产品分析-爆品'!A:A,产品建议!A284)&gt;0,"是","")))))))</f>
        <v/>
      </c>
      <c r="Y284" s="9" t="str">
        <f>IF(AND($Y$2="直通车总消费",'产品报告-整理'!$BN$1="推荐广告"),IFERROR(INDEX('产品报告-整理'!H:H,MATCH(产品建议!A284,'产品报告-整理'!A:A,0)),0)+IFERROR(INDEX('产品报告-整理'!BV:BV,MATCH(产品建议!A284,'产品报告-整理'!BO:BO,0)),0),IFERROR(INDEX('产品报告-整理'!H:H,MATCH(产品建议!A284,'产品报告-整理'!A:A,0)),0))</f>
        <v/>
      </c>
      <c r="Z284" s="9" t="str">
        <f t="shared" si="15"/>
        <v/>
      </c>
      <c r="AA284" s="5" t="str">
        <f t="shared" si="13"/>
        <v/>
      </c>
      <c r="AB284" s="5" t="str">
        <f t="shared" si="14"/>
        <v/>
      </c>
      <c r="AC284" s="9"/>
      <c r="AD284" s="15" t="str">
        <f>IF($AD$1="  ",IFERROR(IF(AND(Y284="未推广",L284&gt;0),"加入P4P推广 ","")&amp;IF(AND(OR(W284="是",X284="是"),Y284=0),"优爆品加推广 ","")&amp;IF(AND(C284="N",L284&gt;0),"增加橱窗绑定 ","")&amp;IF(AND(OR(Z284&gt;$Z$1*4.5,AB284&gt;$AB$1*4.5),Y284&lt;&gt;0,Y284&gt;$AB$1*2,G284&gt;($G$1/$L$1)*1),"放弃P4P推广 ","")&amp;IF(AND(AB284&gt;$AB$1*1.2,AB284&lt;$AB$1*4.5,Y284&gt;0),"优化询盘成本 ","")&amp;IF(AND(Z284&gt;$Z$1*1.2,Z284&lt;$Z$1*4.5,Y284&gt;0),"优化商机成本 ","")&amp;IF(AND(Y284&lt;&gt;0,L284&gt;0,AB284&lt;$AB$1*1.2),"加大询盘获取 ","")&amp;IF(AND(Y284&lt;&gt;0,K284&gt;0,Z284&lt;$Z$1*1.2),"加大商机获取 ","")&amp;IF(AND(L284=0,C284="Y",G284&gt;($G$1/$L$1*1.5)),"解绑橱窗绑定 ",""),"请去左表粘贴源数据"),"")</f>
        <v/>
      </c>
      <c r="AE284" s="9"/>
      <c r="AF284" s="9"/>
      <c r="AG284" s="9"/>
      <c r="AH284" s="9"/>
      <c r="AI284" s="17"/>
      <c r="AJ284" s="17"/>
      <c r="AK284" s="17"/>
    </row>
    <row r="285" spans="1:37">
      <c r="A285" s="5" t="str">
        <f>IFERROR(HLOOKUP(A$2,'2.源数据-产品分析-全商品'!A$6:A$1000,ROW()-1,0),"")</f>
        <v/>
      </c>
      <c r="B285" s="5" t="str">
        <f>IFERROR(HLOOKUP(B$2,'2.源数据-产品分析-全商品'!B$6:B$1000,ROW()-1,0),"")</f>
        <v/>
      </c>
      <c r="C285" s="5" t="str">
        <f>CLEAN(IFERROR(HLOOKUP(C$2,'2.源数据-产品分析-全商品'!C$6:C$1000,ROW()-1,0),""))</f>
        <v/>
      </c>
      <c r="D285" s="5" t="str">
        <f>IFERROR(HLOOKUP(D$2,'2.源数据-产品分析-全商品'!D$6:D$1000,ROW()-1,0),"")</f>
        <v/>
      </c>
      <c r="E285" s="5" t="str">
        <f>IFERROR(HLOOKUP(E$2,'2.源数据-产品分析-全商品'!E$6:E$1000,ROW()-1,0),"")</f>
        <v/>
      </c>
      <c r="F285" s="5" t="str">
        <f>IFERROR(VALUE(HLOOKUP(F$2,'2.源数据-产品分析-全商品'!F$6:F$1000,ROW()-1,0)),"")</f>
        <v/>
      </c>
      <c r="G285" s="5" t="str">
        <f>IFERROR(VALUE(HLOOKUP(G$2,'2.源数据-产品分析-全商品'!G$6:G$1000,ROW()-1,0)),"")</f>
        <v/>
      </c>
      <c r="H285" s="5" t="str">
        <f>IFERROR(HLOOKUP(H$2,'2.源数据-产品分析-全商品'!H$6:H$1000,ROW()-1,0),"")</f>
        <v/>
      </c>
      <c r="I285" s="5" t="str">
        <f>IFERROR(VALUE(HLOOKUP(I$2,'2.源数据-产品分析-全商品'!I$6:I$1000,ROW()-1,0)),"")</f>
        <v/>
      </c>
      <c r="J285" s="60" t="str">
        <f>IFERROR(IF($J$2="","",INDEX('产品报告-整理'!G:G,MATCH(产品建议!A285,'产品报告-整理'!A:A,0))),"")</f>
        <v/>
      </c>
      <c r="K285" s="5" t="str">
        <f>IFERROR(IF($K$2="","",VALUE(INDEX('产品报告-整理'!E:E,MATCH(产品建议!A285,'产品报告-整理'!A:A,0)))),0)</f>
        <v/>
      </c>
      <c r="L285" s="5" t="str">
        <f>IFERROR(VALUE(HLOOKUP(L$2,'2.源数据-产品分析-全商品'!J$6:J$1000,ROW()-1,0)),"")</f>
        <v/>
      </c>
      <c r="M285" s="5" t="str">
        <f>IFERROR(VALUE(HLOOKUP(M$2,'2.源数据-产品分析-全商品'!K$6:K$1000,ROW()-1,0)),"")</f>
        <v/>
      </c>
      <c r="N285" s="5" t="str">
        <f>IFERROR(HLOOKUP(N$2,'2.源数据-产品分析-全商品'!L$6:L$1000,ROW()-1,0),"")</f>
        <v/>
      </c>
      <c r="O285" s="5" t="str">
        <f>IF($O$2='产品报告-整理'!$K$1,IFERROR(INDEX('产品报告-整理'!S:S,MATCH(产品建议!A285,'产品报告-整理'!L:L,0)),""),(IFERROR(VALUE(HLOOKUP(O$2,'2.源数据-产品分析-全商品'!M$6:M$1000,ROW()-1,0)),"")))</f>
        <v/>
      </c>
      <c r="P285" s="5" t="str">
        <f>IF($P$2='产品报告-整理'!$V$1,IFERROR(INDEX('产品报告-整理'!AD:AD,MATCH(产品建议!A285,'产品报告-整理'!W:W,0)),""),(IFERROR(VALUE(HLOOKUP(P$2,'2.源数据-产品分析-全商品'!N$6:N$1000,ROW()-1,0)),"")))</f>
        <v/>
      </c>
      <c r="Q285" s="5" t="str">
        <f>IF($Q$2='产品报告-整理'!$AG$1,IFERROR(INDEX('产品报告-整理'!AO:AO,MATCH(产品建议!A285,'产品报告-整理'!AH:AH,0)),""),(IFERROR(VALUE(HLOOKUP(Q$2,'2.源数据-产品分析-全商品'!O$6:O$1000,ROW()-1,0)),"")))</f>
        <v/>
      </c>
      <c r="R285" s="5" t="str">
        <f>IF($R$2='产品报告-整理'!$AR$1,IFERROR(INDEX('产品报告-整理'!AZ:AZ,MATCH(产品建议!A285,'产品报告-整理'!AS:AS,0)),""),(IFERROR(VALUE(HLOOKUP(R$2,'2.源数据-产品分析-全商品'!P$6:P$1000,ROW()-1,0)),"")))</f>
        <v/>
      </c>
      <c r="S285" s="5" t="str">
        <f>IF($S$2='产品报告-整理'!$BC$1,IFERROR(INDEX('产品报告-整理'!BK:BK,MATCH(产品建议!A285,'产品报告-整理'!BD:BD,0)),""),(IFERROR(VALUE(HLOOKUP(S$2,'2.源数据-产品分析-全商品'!Q$6:Q$1000,ROW()-1,0)),"")))</f>
        <v/>
      </c>
      <c r="T285" s="5" t="str">
        <f>IFERROR(HLOOKUP("产品负责人",'2.源数据-产品分析-全商品'!R$6:R$1000,ROW()-1,0),"")</f>
        <v/>
      </c>
      <c r="U285" s="5" t="str">
        <f>IFERROR(VALUE(HLOOKUP(U$2,'2.源数据-产品分析-全商品'!S$6:S$1000,ROW()-1,0)),"")</f>
        <v/>
      </c>
      <c r="V285" s="5" t="str">
        <f>IFERROR(VALUE(HLOOKUP(V$2,'2.源数据-产品分析-全商品'!T$6:T$1000,ROW()-1,0)),"")</f>
        <v/>
      </c>
      <c r="W285" s="5" t="str">
        <f>IF(OR($A$3=""),"",IF(OR($W$2="优爆品"),(IF(COUNTIF('2-2.源数据-产品分析-优品'!A:A,产品建议!A285)&gt;0,"是","")&amp;IF(COUNTIF('2-3.源数据-产品分析-爆品'!A:A,产品建议!A285)&gt;0,"是","")),IF(OR($W$2="P4P点击量"),((IFERROR(INDEX('产品报告-整理'!D:D,MATCH(产品建议!A285,'产品报告-整理'!A:A,0)),""))),((IF(COUNTIF('2-2.源数据-产品分析-优品'!A:A,产品建议!A285)&gt;0,"是",""))))))</f>
        <v/>
      </c>
      <c r="X285" s="5" t="str">
        <f>IF(OR($A$3=""),"",IF(OR($W$2="优爆品"),((IFERROR(INDEX('产品报告-整理'!D:D,MATCH(产品建议!A285,'产品报告-整理'!A:A,0)),"")&amp;" → "&amp;(IFERROR(TEXT(INDEX('产品报告-整理'!D:D,MATCH(产品建议!A285,'产品报告-整理'!A:A,0))/G285,"0%"),"")))),IF(OR($W$2="P4P点击量"),((IF($W$2="P4P点击量",IFERROR(TEXT(W285/G285,"0%"),"")))),(((IF(COUNTIF('2-3.源数据-产品分析-爆品'!A:A,产品建议!A285)&gt;0,"是","")))))))</f>
        <v/>
      </c>
      <c r="Y285" s="9" t="str">
        <f>IF(AND($Y$2="直通车总消费",'产品报告-整理'!$BN$1="推荐广告"),IFERROR(INDEX('产品报告-整理'!H:H,MATCH(产品建议!A285,'产品报告-整理'!A:A,0)),0)+IFERROR(INDEX('产品报告-整理'!BV:BV,MATCH(产品建议!A285,'产品报告-整理'!BO:BO,0)),0),IFERROR(INDEX('产品报告-整理'!H:H,MATCH(产品建议!A285,'产品报告-整理'!A:A,0)),0))</f>
        <v/>
      </c>
      <c r="Z285" s="9" t="str">
        <f t="shared" si="15"/>
        <v/>
      </c>
      <c r="AA285" s="5" t="str">
        <f t="shared" si="13"/>
        <v/>
      </c>
      <c r="AB285" s="5" t="str">
        <f t="shared" si="14"/>
        <v/>
      </c>
      <c r="AC285" s="9"/>
      <c r="AD285" s="15" t="str">
        <f>IF($AD$1="  ",IFERROR(IF(AND(Y285="未推广",L285&gt;0),"加入P4P推广 ","")&amp;IF(AND(OR(W285="是",X285="是"),Y285=0),"优爆品加推广 ","")&amp;IF(AND(C285="N",L285&gt;0),"增加橱窗绑定 ","")&amp;IF(AND(OR(Z285&gt;$Z$1*4.5,AB285&gt;$AB$1*4.5),Y285&lt;&gt;0,Y285&gt;$AB$1*2,G285&gt;($G$1/$L$1)*1),"放弃P4P推广 ","")&amp;IF(AND(AB285&gt;$AB$1*1.2,AB285&lt;$AB$1*4.5,Y285&gt;0),"优化询盘成本 ","")&amp;IF(AND(Z285&gt;$Z$1*1.2,Z285&lt;$Z$1*4.5,Y285&gt;0),"优化商机成本 ","")&amp;IF(AND(Y285&lt;&gt;0,L285&gt;0,AB285&lt;$AB$1*1.2),"加大询盘获取 ","")&amp;IF(AND(Y285&lt;&gt;0,K285&gt;0,Z285&lt;$Z$1*1.2),"加大商机获取 ","")&amp;IF(AND(L285=0,C285="Y",G285&gt;($G$1/$L$1*1.5)),"解绑橱窗绑定 ",""),"请去左表粘贴源数据"),"")</f>
        <v/>
      </c>
      <c r="AE285" s="9"/>
      <c r="AF285" s="9"/>
      <c r="AG285" s="9"/>
      <c r="AH285" s="9"/>
      <c r="AI285" s="17"/>
      <c r="AJ285" s="17"/>
      <c r="AK285" s="17"/>
    </row>
    <row r="286" spans="1:37">
      <c r="A286" s="5" t="str">
        <f>IFERROR(HLOOKUP(A$2,'2.源数据-产品分析-全商品'!A$6:A$1000,ROW()-1,0),"")</f>
        <v/>
      </c>
      <c r="B286" s="5" t="str">
        <f>IFERROR(HLOOKUP(B$2,'2.源数据-产品分析-全商品'!B$6:B$1000,ROW()-1,0),"")</f>
        <v/>
      </c>
      <c r="C286" s="5" t="str">
        <f>CLEAN(IFERROR(HLOOKUP(C$2,'2.源数据-产品分析-全商品'!C$6:C$1000,ROW()-1,0),""))</f>
        <v/>
      </c>
      <c r="D286" s="5" t="str">
        <f>IFERROR(HLOOKUP(D$2,'2.源数据-产品分析-全商品'!D$6:D$1000,ROW()-1,0),"")</f>
        <v/>
      </c>
      <c r="E286" s="5" t="str">
        <f>IFERROR(HLOOKUP(E$2,'2.源数据-产品分析-全商品'!E$6:E$1000,ROW()-1,0),"")</f>
        <v/>
      </c>
      <c r="F286" s="5" t="str">
        <f>IFERROR(VALUE(HLOOKUP(F$2,'2.源数据-产品分析-全商品'!F$6:F$1000,ROW()-1,0)),"")</f>
        <v/>
      </c>
      <c r="G286" s="5" t="str">
        <f>IFERROR(VALUE(HLOOKUP(G$2,'2.源数据-产品分析-全商品'!G$6:G$1000,ROW()-1,0)),"")</f>
        <v/>
      </c>
      <c r="H286" s="5" t="str">
        <f>IFERROR(HLOOKUP(H$2,'2.源数据-产品分析-全商品'!H$6:H$1000,ROW()-1,0),"")</f>
        <v/>
      </c>
      <c r="I286" s="5" t="str">
        <f>IFERROR(VALUE(HLOOKUP(I$2,'2.源数据-产品分析-全商品'!I$6:I$1000,ROW()-1,0)),"")</f>
        <v/>
      </c>
      <c r="J286" s="60" t="str">
        <f>IFERROR(IF($J$2="","",INDEX('产品报告-整理'!G:G,MATCH(产品建议!A286,'产品报告-整理'!A:A,0))),"")</f>
        <v/>
      </c>
      <c r="K286" s="5" t="str">
        <f>IFERROR(IF($K$2="","",VALUE(INDEX('产品报告-整理'!E:E,MATCH(产品建议!A286,'产品报告-整理'!A:A,0)))),0)</f>
        <v/>
      </c>
      <c r="L286" s="5" t="str">
        <f>IFERROR(VALUE(HLOOKUP(L$2,'2.源数据-产品分析-全商品'!J$6:J$1000,ROW()-1,0)),"")</f>
        <v/>
      </c>
      <c r="M286" s="5" t="str">
        <f>IFERROR(VALUE(HLOOKUP(M$2,'2.源数据-产品分析-全商品'!K$6:K$1000,ROW()-1,0)),"")</f>
        <v/>
      </c>
      <c r="N286" s="5" t="str">
        <f>IFERROR(HLOOKUP(N$2,'2.源数据-产品分析-全商品'!L$6:L$1000,ROW()-1,0),"")</f>
        <v/>
      </c>
      <c r="O286" s="5" t="str">
        <f>IF($O$2='产品报告-整理'!$K$1,IFERROR(INDEX('产品报告-整理'!S:S,MATCH(产品建议!A286,'产品报告-整理'!L:L,0)),""),(IFERROR(VALUE(HLOOKUP(O$2,'2.源数据-产品分析-全商品'!M$6:M$1000,ROW()-1,0)),"")))</f>
        <v/>
      </c>
      <c r="P286" s="5" t="str">
        <f>IF($P$2='产品报告-整理'!$V$1,IFERROR(INDEX('产品报告-整理'!AD:AD,MATCH(产品建议!A286,'产品报告-整理'!W:W,0)),""),(IFERROR(VALUE(HLOOKUP(P$2,'2.源数据-产品分析-全商品'!N$6:N$1000,ROW()-1,0)),"")))</f>
        <v/>
      </c>
      <c r="Q286" s="5" t="str">
        <f>IF($Q$2='产品报告-整理'!$AG$1,IFERROR(INDEX('产品报告-整理'!AO:AO,MATCH(产品建议!A286,'产品报告-整理'!AH:AH,0)),""),(IFERROR(VALUE(HLOOKUP(Q$2,'2.源数据-产品分析-全商品'!O$6:O$1000,ROW()-1,0)),"")))</f>
        <v/>
      </c>
      <c r="R286" s="5" t="str">
        <f>IF($R$2='产品报告-整理'!$AR$1,IFERROR(INDEX('产品报告-整理'!AZ:AZ,MATCH(产品建议!A286,'产品报告-整理'!AS:AS,0)),""),(IFERROR(VALUE(HLOOKUP(R$2,'2.源数据-产品分析-全商品'!P$6:P$1000,ROW()-1,0)),"")))</f>
        <v/>
      </c>
      <c r="S286" s="5" t="str">
        <f>IF($S$2='产品报告-整理'!$BC$1,IFERROR(INDEX('产品报告-整理'!BK:BK,MATCH(产品建议!A286,'产品报告-整理'!BD:BD,0)),""),(IFERROR(VALUE(HLOOKUP(S$2,'2.源数据-产品分析-全商品'!Q$6:Q$1000,ROW()-1,0)),"")))</f>
        <v/>
      </c>
      <c r="T286" s="5" t="str">
        <f>IFERROR(HLOOKUP("产品负责人",'2.源数据-产品分析-全商品'!R$6:R$1000,ROW()-1,0),"")</f>
        <v/>
      </c>
      <c r="U286" s="5" t="str">
        <f>IFERROR(VALUE(HLOOKUP(U$2,'2.源数据-产品分析-全商品'!S$6:S$1000,ROW()-1,0)),"")</f>
        <v/>
      </c>
      <c r="V286" s="5" t="str">
        <f>IFERROR(VALUE(HLOOKUP(V$2,'2.源数据-产品分析-全商品'!T$6:T$1000,ROW()-1,0)),"")</f>
        <v/>
      </c>
      <c r="W286" s="5" t="str">
        <f>IF(OR($A$3=""),"",IF(OR($W$2="优爆品"),(IF(COUNTIF('2-2.源数据-产品分析-优品'!A:A,产品建议!A286)&gt;0,"是","")&amp;IF(COUNTIF('2-3.源数据-产品分析-爆品'!A:A,产品建议!A286)&gt;0,"是","")),IF(OR($W$2="P4P点击量"),((IFERROR(INDEX('产品报告-整理'!D:D,MATCH(产品建议!A286,'产品报告-整理'!A:A,0)),""))),((IF(COUNTIF('2-2.源数据-产品分析-优品'!A:A,产品建议!A286)&gt;0,"是",""))))))</f>
        <v/>
      </c>
      <c r="X286" s="5" t="str">
        <f>IF(OR($A$3=""),"",IF(OR($W$2="优爆品"),((IFERROR(INDEX('产品报告-整理'!D:D,MATCH(产品建议!A286,'产品报告-整理'!A:A,0)),"")&amp;" → "&amp;(IFERROR(TEXT(INDEX('产品报告-整理'!D:D,MATCH(产品建议!A286,'产品报告-整理'!A:A,0))/G286,"0%"),"")))),IF(OR($W$2="P4P点击量"),((IF($W$2="P4P点击量",IFERROR(TEXT(W286/G286,"0%"),"")))),(((IF(COUNTIF('2-3.源数据-产品分析-爆品'!A:A,产品建议!A286)&gt;0,"是","")))))))</f>
        <v/>
      </c>
      <c r="Y286" s="9" t="str">
        <f>IF(AND($Y$2="直通车总消费",'产品报告-整理'!$BN$1="推荐广告"),IFERROR(INDEX('产品报告-整理'!H:H,MATCH(产品建议!A286,'产品报告-整理'!A:A,0)),0)+IFERROR(INDEX('产品报告-整理'!BV:BV,MATCH(产品建议!A286,'产品报告-整理'!BO:BO,0)),0),IFERROR(INDEX('产品报告-整理'!H:H,MATCH(产品建议!A286,'产品报告-整理'!A:A,0)),0))</f>
        <v/>
      </c>
      <c r="Z286" s="9" t="str">
        <f t="shared" si="15"/>
        <v/>
      </c>
      <c r="AA286" s="5" t="str">
        <f t="shared" si="13"/>
        <v/>
      </c>
      <c r="AB286" s="5" t="str">
        <f t="shared" si="14"/>
        <v/>
      </c>
      <c r="AC286" s="9"/>
      <c r="AD286" s="15" t="str">
        <f>IF($AD$1="  ",IFERROR(IF(AND(Y286="未推广",L286&gt;0),"加入P4P推广 ","")&amp;IF(AND(OR(W286="是",X286="是"),Y286=0),"优爆品加推广 ","")&amp;IF(AND(C286="N",L286&gt;0),"增加橱窗绑定 ","")&amp;IF(AND(OR(Z286&gt;$Z$1*4.5,AB286&gt;$AB$1*4.5),Y286&lt;&gt;0,Y286&gt;$AB$1*2,G286&gt;($G$1/$L$1)*1),"放弃P4P推广 ","")&amp;IF(AND(AB286&gt;$AB$1*1.2,AB286&lt;$AB$1*4.5,Y286&gt;0),"优化询盘成本 ","")&amp;IF(AND(Z286&gt;$Z$1*1.2,Z286&lt;$Z$1*4.5,Y286&gt;0),"优化商机成本 ","")&amp;IF(AND(Y286&lt;&gt;0,L286&gt;0,AB286&lt;$AB$1*1.2),"加大询盘获取 ","")&amp;IF(AND(Y286&lt;&gt;0,K286&gt;0,Z286&lt;$Z$1*1.2),"加大商机获取 ","")&amp;IF(AND(L286=0,C286="Y",G286&gt;($G$1/$L$1*1.5)),"解绑橱窗绑定 ",""),"请去左表粘贴源数据"),"")</f>
        <v/>
      </c>
      <c r="AE286" s="9"/>
      <c r="AF286" s="9"/>
      <c r="AG286" s="9"/>
      <c r="AH286" s="9"/>
      <c r="AI286" s="17"/>
      <c r="AJ286" s="17"/>
      <c r="AK286" s="17"/>
    </row>
    <row r="287" spans="1:37">
      <c r="A287" s="5" t="str">
        <f>IFERROR(HLOOKUP(A$2,'2.源数据-产品分析-全商品'!A$6:A$1000,ROW()-1,0),"")</f>
        <v/>
      </c>
      <c r="B287" s="5" t="str">
        <f>IFERROR(HLOOKUP(B$2,'2.源数据-产品分析-全商品'!B$6:B$1000,ROW()-1,0),"")</f>
        <v/>
      </c>
      <c r="C287" s="5" t="str">
        <f>CLEAN(IFERROR(HLOOKUP(C$2,'2.源数据-产品分析-全商品'!C$6:C$1000,ROW()-1,0),""))</f>
        <v/>
      </c>
      <c r="D287" s="5" t="str">
        <f>IFERROR(HLOOKUP(D$2,'2.源数据-产品分析-全商品'!D$6:D$1000,ROW()-1,0),"")</f>
        <v/>
      </c>
      <c r="E287" s="5" t="str">
        <f>IFERROR(HLOOKUP(E$2,'2.源数据-产品分析-全商品'!E$6:E$1000,ROW()-1,0),"")</f>
        <v/>
      </c>
      <c r="F287" s="5" t="str">
        <f>IFERROR(VALUE(HLOOKUP(F$2,'2.源数据-产品分析-全商品'!F$6:F$1000,ROW()-1,0)),"")</f>
        <v/>
      </c>
      <c r="G287" s="5" t="str">
        <f>IFERROR(VALUE(HLOOKUP(G$2,'2.源数据-产品分析-全商品'!G$6:G$1000,ROW()-1,0)),"")</f>
        <v/>
      </c>
      <c r="H287" s="5" t="str">
        <f>IFERROR(HLOOKUP(H$2,'2.源数据-产品分析-全商品'!H$6:H$1000,ROW()-1,0),"")</f>
        <v/>
      </c>
      <c r="I287" s="5" t="str">
        <f>IFERROR(VALUE(HLOOKUP(I$2,'2.源数据-产品分析-全商品'!I$6:I$1000,ROW()-1,0)),"")</f>
        <v/>
      </c>
      <c r="J287" s="60" t="str">
        <f>IFERROR(IF($J$2="","",INDEX('产品报告-整理'!G:G,MATCH(产品建议!A287,'产品报告-整理'!A:A,0))),"")</f>
        <v/>
      </c>
      <c r="K287" s="5" t="str">
        <f>IFERROR(IF($K$2="","",VALUE(INDEX('产品报告-整理'!E:E,MATCH(产品建议!A287,'产品报告-整理'!A:A,0)))),0)</f>
        <v/>
      </c>
      <c r="L287" s="5" t="str">
        <f>IFERROR(VALUE(HLOOKUP(L$2,'2.源数据-产品分析-全商品'!J$6:J$1000,ROW()-1,0)),"")</f>
        <v/>
      </c>
      <c r="M287" s="5" t="str">
        <f>IFERROR(VALUE(HLOOKUP(M$2,'2.源数据-产品分析-全商品'!K$6:K$1000,ROW()-1,0)),"")</f>
        <v/>
      </c>
      <c r="N287" s="5" t="str">
        <f>IFERROR(HLOOKUP(N$2,'2.源数据-产品分析-全商品'!L$6:L$1000,ROW()-1,0),"")</f>
        <v/>
      </c>
      <c r="O287" s="5" t="str">
        <f>IF($O$2='产品报告-整理'!$K$1,IFERROR(INDEX('产品报告-整理'!S:S,MATCH(产品建议!A287,'产品报告-整理'!L:L,0)),""),(IFERROR(VALUE(HLOOKUP(O$2,'2.源数据-产品分析-全商品'!M$6:M$1000,ROW()-1,0)),"")))</f>
        <v/>
      </c>
      <c r="P287" s="5" t="str">
        <f>IF($P$2='产品报告-整理'!$V$1,IFERROR(INDEX('产品报告-整理'!AD:AD,MATCH(产品建议!A287,'产品报告-整理'!W:W,0)),""),(IFERROR(VALUE(HLOOKUP(P$2,'2.源数据-产品分析-全商品'!N$6:N$1000,ROW()-1,0)),"")))</f>
        <v/>
      </c>
      <c r="Q287" s="5" t="str">
        <f>IF($Q$2='产品报告-整理'!$AG$1,IFERROR(INDEX('产品报告-整理'!AO:AO,MATCH(产品建议!A287,'产品报告-整理'!AH:AH,0)),""),(IFERROR(VALUE(HLOOKUP(Q$2,'2.源数据-产品分析-全商品'!O$6:O$1000,ROW()-1,0)),"")))</f>
        <v/>
      </c>
      <c r="R287" s="5" t="str">
        <f>IF($R$2='产品报告-整理'!$AR$1,IFERROR(INDEX('产品报告-整理'!AZ:AZ,MATCH(产品建议!A287,'产品报告-整理'!AS:AS,0)),""),(IFERROR(VALUE(HLOOKUP(R$2,'2.源数据-产品分析-全商品'!P$6:P$1000,ROW()-1,0)),"")))</f>
        <v/>
      </c>
      <c r="S287" s="5" t="str">
        <f>IF($S$2='产品报告-整理'!$BC$1,IFERROR(INDEX('产品报告-整理'!BK:BK,MATCH(产品建议!A287,'产品报告-整理'!BD:BD,0)),""),(IFERROR(VALUE(HLOOKUP(S$2,'2.源数据-产品分析-全商品'!Q$6:Q$1000,ROW()-1,0)),"")))</f>
        <v/>
      </c>
      <c r="T287" s="5" t="str">
        <f>IFERROR(HLOOKUP("产品负责人",'2.源数据-产品分析-全商品'!R$6:R$1000,ROW()-1,0),"")</f>
        <v/>
      </c>
      <c r="U287" s="5" t="str">
        <f>IFERROR(VALUE(HLOOKUP(U$2,'2.源数据-产品分析-全商品'!S$6:S$1000,ROW()-1,0)),"")</f>
        <v/>
      </c>
      <c r="V287" s="5" t="str">
        <f>IFERROR(VALUE(HLOOKUP(V$2,'2.源数据-产品分析-全商品'!T$6:T$1000,ROW()-1,0)),"")</f>
        <v/>
      </c>
      <c r="W287" s="5" t="str">
        <f>IF(OR($A$3=""),"",IF(OR($W$2="优爆品"),(IF(COUNTIF('2-2.源数据-产品分析-优品'!A:A,产品建议!A287)&gt;0,"是","")&amp;IF(COUNTIF('2-3.源数据-产品分析-爆品'!A:A,产品建议!A287)&gt;0,"是","")),IF(OR($W$2="P4P点击量"),((IFERROR(INDEX('产品报告-整理'!D:D,MATCH(产品建议!A287,'产品报告-整理'!A:A,0)),""))),((IF(COUNTIF('2-2.源数据-产品分析-优品'!A:A,产品建议!A287)&gt;0,"是",""))))))</f>
        <v/>
      </c>
      <c r="X287" s="5" t="str">
        <f>IF(OR($A$3=""),"",IF(OR($W$2="优爆品"),((IFERROR(INDEX('产品报告-整理'!D:D,MATCH(产品建议!A287,'产品报告-整理'!A:A,0)),"")&amp;" → "&amp;(IFERROR(TEXT(INDEX('产品报告-整理'!D:D,MATCH(产品建议!A287,'产品报告-整理'!A:A,0))/G287,"0%"),"")))),IF(OR($W$2="P4P点击量"),((IF($W$2="P4P点击量",IFERROR(TEXT(W287/G287,"0%"),"")))),(((IF(COUNTIF('2-3.源数据-产品分析-爆品'!A:A,产品建议!A287)&gt;0,"是","")))))))</f>
        <v/>
      </c>
      <c r="Y287" s="9" t="str">
        <f>IF(AND($Y$2="直通车总消费",'产品报告-整理'!$BN$1="推荐广告"),IFERROR(INDEX('产品报告-整理'!H:H,MATCH(产品建议!A287,'产品报告-整理'!A:A,0)),0)+IFERROR(INDEX('产品报告-整理'!BV:BV,MATCH(产品建议!A287,'产品报告-整理'!BO:BO,0)),0),IFERROR(INDEX('产品报告-整理'!H:H,MATCH(产品建议!A287,'产品报告-整理'!A:A,0)),0))</f>
        <v/>
      </c>
      <c r="Z287" s="9" t="str">
        <f t="shared" si="15"/>
        <v/>
      </c>
      <c r="AA287" s="5" t="str">
        <f t="shared" si="13"/>
        <v/>
      </c>
      <c r="AB287" s="5" t="str">
        <f t="shared" si="14"/>
        <v/>
      </c>
      <c r="AC287" s="9"/>
      <c r="AD287" s="15" t="str">
        <f>IF($AD$1="  ",IFERROR(IF(AND(Y287="未推广",L287&gt;0),"加入P4P推广 ","")&amp;IF(AND(OR(W287="是",X287="是"),Y287=0),"优爆品加推广 ","")&amp;IF(AND(C287="N",L287&gt;0),"增加橱窗绑定 ","")&amp;IF(AND(OR(Z287&gt;$Z$1*4.5,AB287&gt;$AB$1*4.5),Y287&lt;&gt;0,Y287&gt;$AB$1*2,G287&gt;($G$1/$L$1)*1),"放弃P4P推广 ","")&amp;IF(AND(AB287&gt;$AB$1*1.2,AB287&lt;$AB$1*4.5,Y287&gt;0),"优化询盘成本 ","")&amp;IF(AND(Z287&gt;$Z$1*1.2,Z287&lt;$Z$1*4.5,Y287&gt;0),"优化商机成本 ","")&amp;IF(AND(Y287&lt;&gt;0,L287&gt;0,AB287&lt;$AB$1*1.2),"加大询盘获取 ","")&amp;IF(AND(Y287&lt;&gt;0,K287&gt;0,Z287&lt;$Z$1*1.2),"加大商机获取 ","")&amp;IF(AND(L287=0,C287="Y",G287&gt;($G$1/$L$1*1.5)),"解绑橱窗绑定 ",""),"请去左表粘贴源数据"),"")</f>
        <v/>
      </c>
      <c r="AE287" s="9"/>
      <c r="AF287" s="9"/>
      <c r="AG287" s="9"/>
      <c r="AH287" s="9"/>
      <c r="AI287" s="17"/>
      <c r="AJ287" s="17"/>
      <c r="AK287" s="17"/>
    </row>
    <row r="288" spans="1:37">
      <c r="A288" s="5" t="str">
        <f>IFERROR(HLOOKUP(A$2,'2.源数据-产品分析-全商品'!A$6:A$1000,ROW()-1,0),"")</f>
        <v/>
      </c>
      <c r="B288" s="5" t="str">
        <f>IFERROR(HLOOKUP(B$2,'2.源数据-产品分析-全商品'!B$6:B$1000,ROW()-1,0),"")</f>
        <v/>
      </c>
      <c r="C288" s="5" t="str">
        <f>CLEAN(IFERROR(HLOOKUP(C$2,'2.源数据-产品分析-全商品'!C$6:C$1000,ROW()-1,0),""))</f>
        <v/>
      </c>
      <c r="D288" s="5" t="str">
        <f>IFERROR(HLOOKUP(D$2,'2.源数据-产品分析-全商品'!D$6:D$1000,ROW()-1,0),"")</f>
        <v/>
      </c>
      <c r="E288" s="5" t="str">
        <f>IFERROR(HLOOKUP(E$2,'2.源数据-产品分析-全商品'!E$6:E$1000,ROW()-1,0),"")</f>
        <v/>
      </c>
      <c r="F288" s="5" t="str">
        <f>IFERROR(VALUE(HLOOKUP(F$2,'2.源数据-产品分析-全商品'!F$6:F$1000,ROW()-1,0)),"")</f>
        <v/>
      </c>
      <c r="G288" s="5" t="str">
        <f>IFERROR(VALUE(HLOOKUP(G$2,'2.源数据-产品分析-全商品'!G$6:G$1000,ROW()-1,0)),"")</f>
        <v/>
      </c>
      <c r="H288" s="5" t="str">
        <f>IFERROR(HLOOKUP(H$2,'2.源数据-产品分析-全商品'!H$6:H$1000,ROW()-1,0),"")</f>
        <v/>
      </c>
      <c r="I288" s="5" t="str">
        <f>IFERROR(VALUE(HLOOKUP(I$2,'2.源数据-产品分析-全商品'!I$6:I$1000,ROW()-1,0)),"")</f>
        <v/>
      </c>
      <c r="J288" s="60" t="str">
        <f>IFERROR(IF($J$2="","",INDEX('产品报告-整理'!G:G,MATCH(产品建议!A288,'产品报告-整理'!A:A,0))),"")</f>
        <v/>
      </c>
      <c r="K288" s="5" t="str">
        <f>IFERROR(IF($K$2="","",VALUE(INDEX('产品报告-整理'!E:E,MATCH(产品建议!A288,'产品报告-整理'!A:A,0)))),0)</f>
        <v/>
      </c>
      <c r="L288" s="5" t="str">
        <f>IFERROR(VALUE(HLOOKUP(L$2,'2.源数据-产品分析-全商品'!J$6:J$1000,ROW()-1,0)),"")</f>
        <v/>
      </c>
      <c r="M288" s="5" t="str">
        <f>IFERROR(VALUE(HLOOKUP(M$2,'2.源数据-产品分析-全商品'!K$6:K$1000,ROW()-1,0)),"")</f>
        <v/>
      </c>
      <c r="N288" s="5" t="str">
        <f>IFERROR(HLOOKUP(N$2,'2.源数据-产品分析-全商品'!L$6:L$1000,ROW()-1,0),"")</f>
        <v/>
      </c>
      <c r="O288" s="5" t="str">
        <f>IF($O$2='产品报告-整理'!$K$1,IFERROR(INDEX('产品报告-整理'!S:S,MATCH(产品建议!A288,'产品报告-整理'!L:L,0)),""),(IFERROR(VALUE(HLOOKUP(O$2,'2.源数据-产品分析-全商品'!M$6:M$1000,ROW()-1,0)),"")))</f>
        <v/>
      </c>
      <c r="P288" s="5" t="str">
        <f>IF($P$2='产品报告-整理'!$V$1,IFERROR(INDEX('产品报告-整理'!AD:AD,MATCH(产品建议!A288,'产品报告-整理'!W:W,0)),""),(IFERROR(VALUE(HLOOKUP(P$2,'2.源数据-产品分析-全商品'!N$6:N$1000,ROW()-1,0)),"")))</f>
        <v/>
      </c>
      <c r="Q288" s="5" t="str">
        <f>IF($Q$2='产品报告-整理'!$AG$1,IFERROR(INDEX('产品报告-整理'!AO:AO,MATCH(产品建议!A288,'产品报告-整理'!AH:AH,0)),""),(IFERROR(VALUE(HLOOKUP(Q$2,'2.源数据-产品分析-全商品'!O$6:O$1000,ROW()-1,0)),"")))</f>
        <v/>
      </c>
      <c r="R288" s="5" t="str">
        <f>IF($R$2='产品报告-整理'!$AR$1,IFERROR(INDEX('产品报告-整理'!AZ:AZ,MATCH(产品建议!A288,'产品报告-整理'!AS:AS,0)),""),(IFERROR(VALUE(HLOOKUP(R$2,'2.源数据-产品分析-全商品'!P$6:P$1000,ROW()-1,0)),"")))</f>
        <v/>
      </c>
      <c r="S288" s="5" t="str">
        <f>IF($S$2='产品报告-整理'!$BC$1,IFERROR(INDEX('产品报告-整理'!BK:BK,MATCH(产品建议!A288,'产品报告-整理'!BD:BD,0)),""),(IFERROR(VALUE(HLOOKUP(S$2,'2.源数据-产品分析-全商品'!Q$6:Q$1000,ROW()-1,0)),"")))</f>
        <v/>
      </c>
      <c r="T288" s="5" t="str">
        <f>IFERROR(HLOOKUP("产品负责人",'2.源数据-产品分析-全商品'!R$6:R$1000,ROW()-1,0),"")</f>
        <v/>
      </c>
      <c r="U288" s="5" t="str">
        <f>IFERROR(VALUE(HLOOKUP(U$2,'2.源数据-产品分析-全商品'!S$6:S$1000,ROW()-1,0)),"")</f>
        <v/>
      </c>
      <c r="V288" s="5" t="str">
        <f>IFERROR(VALUE(HLOOKUP(V$2,'2.源数据-产品分析-全商品'!T$6:T$1000,ROW()-1,0)),"")</f>
        <v/>
      </c>
      <c r="W288" s="5" t="str">
        <f>IF(OR($A$3=""),"",IF(OR($W$2="优爆品"),(IF(COUNTIF('2-2.源数据-产品分析-优品'!A:A,产品建议!A288)&gt;0,"是","")&amp;IF(COUNTIF('2-3.源数据-产品分析-爆品'!A:A,产品建议!A288)&gt;0,"是","")),IF(OR($W$2="P4P点击量"),((IFERROR(INDEX('产品报告-整理'!D:D,MATCH(产品建议!A288,'产品报告-整理'!A:A,0)),""))),((IF(COUNTIF('2-2.源数据-产品分析-优品'!A:A,产品建议!A288)&gt;0,"是",""))))))</f>
        <v/>
      </c>
      <c r="X288" s="5" t="str">
        <f>IF(OR($A$3=""),"",IF(OR($W$2="优爆品"),((IFERROR(INDEX('产品报告-整理'!D:D,MATCH(产品建议!A288,'产品报告-整理'!A:A,0)),"")&amp;" → "&amp;(IFERROR(TEXT(INDEX('产品报告-整理'!D:D,MATCH(产品建议!A288,'产品报告-整理'!A:A,0))/G288,"0%"),"")))),IF(OR($W$2="P4P点击量"),((IF($W$2="P4P点击量",IFERROR(TEXT(W288/G288,"0%"),"")))),(((IF(COUNTIF('2-3.源数据-产品分析-爆品'!A:A,产品建议!A288)&gt;0,"是","")))))))</f>
        <v/>
      </c>
      <c r="Y288" s="9" t="str">
        <f>IF(AND($Y$2="直通车总消费",'产品报告-整理'!$BN$1="推荐广告"),IFERROR(INDEX('产品报告-整理'!H:H,MATCH(产品建议!A288,'产品报告-整理'!A:A,0)),0)+IFERROR(INDEX('产品报告-整理'!BV:BV,MATCH(产品建议!A288,'产品报告-整理'!BO:BO,0)),0),IFERROR(INDEX('产品报告-整理'!H:H,MATCH(产品建议!A288,'产品报告-整理'!A:A,0)),0))</f>
        <v/>
      </c>
      <c r="Z288" s="9" t="str">
        <f t="shared" si="15"/>
        <v/>
      </c>
      <c r="AA288" s="5" t="str">
        <f t="shared" si="13"/>
        <v/>
      </c>
      <c r="AB288" s="5" t="str">
        <f t="shared" si="14"/>
        <v/>
      </c>
      <c r="AC288" s="9"/>
      <c r="AD288" s="15" t="str">
        <f>IF($AD$1="  ",IFERROR(IF(AND(Y288="未推广",L288&gt;0),"加入P4P推广 ","")&amp;IF(AND(OR(W288="是",X288="是"),Y288=0),"优爆品加推广 ","")&amp;IF(AND(C288="N",L288&gt;0),"增加橱窗绑定 ","")&amp;IF(AND(OR(Z288&gt;$Z$1*4.5,AB288&gt;$AB$1*4.5),Y288&lt;&gt;0,Y288&gt;$AB$1*2,G288&gt;($G$1/$L$1)*1),"放弃P4P推广 ","")&amp;IF(AND(AB288&gt;$AB$1*1.2,AB288&lt;$AB$1*4.5,Y288&gt;0),"优化询盘成本 ","")&amp;IF(AND(Z288&gt;$Z$1*1.2,Z288&lt;$Z$1*4.5,Y288&gt;0),"优化商机成本 ","")&amp;IF(AND(Y288&lt;&gt;0,L288&gt;0,AB288&lt;$AB$1*1.2),"加大询盘获取 ","")&amp;IF(AND(Y288&lt;&gt;0,K288&gt;0,Z288&lt;$Z$1*1.2),"加大商机获取 ","")&amp;IF(AND(L288=0,C288="Y",G288&gt;($G$1/$L$1*1.5)),"解绑橱窗绑定 ",""),"请去左表粘贴源数据"),"")</f>
        <v/>
      </c>
      <c r="AE288" s="9"/>
      <c r="AF288" s="9"/>
      <c r="AG288" s="9"/>
      <c r="AH288" s="9"/>
      <c r="AI288" s="17"/>
      <c r="AJ288" s="17"/>
      <c r="AK288" s="17"/>
    </row>
    <row r="289" spans="1:37">
      <c r="A289" s="5" t="str">
        <f>IFERROR(HLOOKUP(A$2,'2.源数据-产品分析-全商品'!A$6:A$1000,ROW()-1,0),"")</f>
        <v/>
      </c>
      <c r="B289" s="5" t="str">
        <f>IFERROR(HLOOKUP(B$2,'2.源数据-产品分析-全商品'!B$6:B$1000,ROW()-1,0),"")</f>
        <v/>
      </c>
      <c r="C289" s="5" t="str">
        <f>CLEAN(IFERROR(HLOOKUP(C$2,'2.源数据-产品分析-全商品'!C$6:C$1000,ROW()-1,0),""))</f>
        <v/>
      </c>
      <c r="D289" s="5" t="str">
        <f>IFERROR(HLOOKUP(D$2,'2.源数据-产品分析-全商品'!D$6:D$1000,ROW()-1,0),"")</f>
        <v/>
      </c>
      <c r="E289" s="5" t="str">
        <f>IFERROR(HLOOKUP(E$2,'2.源数据-产品分析-全商品'!E$6:E$1000,ROW()-1,0),"")</f>
        <v/>
      </c>
      <c r="F289" s="5" t="str">
        <f>IFERROR(VALUE(HLOOKUP(F$2,'2.源数据-产品分析-全商品'!F$6:F$1000,ROW()-1,0)),"")</f>
        <v/>
      </c>
      <c r="G289" s="5" t="str">
        <f>IFERROR(VALUE(HLOOKUP(G$2,'2.源数据-产品分析-全商品'!G$6:G$1000,ROW()-1,0)),"")</f>
        <v/>
      </c>
      <c r="H289" s="5" t="str">
        <f>IFERROR(HLOOKUP(H$2,'2.源数据-产品分析-全商品'!H$6:H$1000,ROW()-1,0),"")</f>
        <v/>
      </c>
      <c r="I289" s="5" t="str">
        <f>IFERROR(VALUE(HLOOKUP(I$2,'2.源数据-产品分析-全商品'!I$6:I$1000,ROW()-1,0)),"")</f>
        <v/>
      </c>
      <c r="J289" s="60" t="str">
        <f>IFERROR(IF($J$2="","",INDEX('产品报告-整理'!G:G,MATCH(产品建议!A289,'产品报告-整理'!A:A,0))),"")</f>
        <v/>
      </c>
      <c r="K289" s="5" t="str">
        <f>IFERROR(IF($K$2="","",VALUE(INDEX('产品报告-整理'!E:E,MATCH(产品建议!A289,'产品报告-整理'!A:A,0)))),0)</f>
        <v/>
      </c>
      <c r="L289" s="5" t="str">
        <f>IFERROR(VALUE(HLOOKUP(L$2,'2.源数据-产品分析-全商品'!J$6:J$1000,ROW()-1,0)),"")</f>
        <v/>
      </c>
      <c r="M289" s="5" t="str">
        <f>IFERROR(VALUE(HLOOKUP(M$2,'2.源数据-产品分析-全商品'!K$6:K$1000,ROW()-1,0)),"")</f>
        <v/>
      </c>
      <c r="N289" s="5" t="str">
        <f>IFERROR(HLOOKUP(N$2,'2.源数据-产品分析-全商品'!L$6:L$1000,ROW()-1,0),"")</f>
        <v/>
      </c>
      <c r="O289" s="5" t="str">
        <f>IF($O$2='产品报告-整理'!$K$1,IFERROR(INDEX('产品报告-整理'!S:S,MATCH(产品建议!A289,'产品报告-整理'!L:L,0)),""),(IFERROR(VALUE(HLOOKUP(O$2,'2.源数据-产品分析-全商品'!M$6:M$1000,ROW()-1,0)),"")))</f>
        <v/>
      </c>
      <c r="P289" s="5" t="str">
        <f>IF($P$2='产品报告-整理'!$V$1,IFERROR(INDEX('产品报告-整理'!AD:AD,MATCH(产品建议!A289,'产品报告-整理'!W:W,0)),""),(IFERROR(VALUE(HLOOKUP(P$2,'2.源数据-产品分析-全商品'!N$6:N$1000,ROW()-1,0)),"")))</f>
        <v/>
      </c>
      <c r="Q289" s="5" t="str">
        <f>IF($Q$2='产品报告-整理'!$AG$1,IFERROR(INDEX('产品报告-整理'!AO:AO,MATCH(产品建议!A289,'产品报告-整理'!AH:AH,0)),""),(IFERROR(VALUE(HLOOKUP(Q$2,'2.源数据-产品分析-全商品'!O$6:O$1000,ROW()-1,0)),"")))</f>
        <v/>
      </c>
      <c r="R289" s="5" t="str">
        <f>IF($R$2='产品报告-整理'!$AR$1,IFERROR(INDEX('产品报告-整理'!AZ:AZ,MATCH(产品建议!A289,'产品报告-整理'!AS:AS,0)),""),(IFERROR(VALUE(HLOOKUP(R$2,'2.源数据-产品分析-全商品'!P$6:P$1000,ROW()-1,0)),"")))</f>
        <v/>
      </c>
      <c r="S289" s="5" t="str">
        <f>IF($S$2='产品报告-整理'!$BC$1,IFERROR(INDEX('产品报告-整理'!BK:BK,MATCH(产品建议!A289,'产品报告-整理'!BD:BD,0)),""),(IFERROR(VALUE(HLOOKUP(S$2,'2.源数据-产品分析-全商品'!Q$6:Q$1000,ROW()-1,0)),"")))</f>
        <v/>
      </c>
      <c r="T289" s="5" t="str">
        <f>IFERROR(HLOOKUP("产品负责人",'2.源数据-产品分析-全商品'!R$6:R$1000,ROW()-1,0),"")</f>
        <v/>
      </c>
      <c r="U289" s="5" t="str">
        <f>IFERROR(VALUE(HLOOKUP(U$2,'2.源数据-产品分析-全商品'!S$6:S$1000,ROW()-1,0)),"")</f>
        <v/>
      </c>
      <c r="V289" s="5" t="str">
        <f>IFERROR(VALUE(HLOOKUP(V$2,'2.源数据-产品分析-全商品'!T$6:T$1000,ROW()-1,0)),"")</f>
        <v/>
      </c>
      <c r="W289" s="5" t="str">
        <f>IF(OR($A$3=""),"",IF(OR($W$2="优爆品"),(IF(COUNTIF('2-2.源数据-产品分析-优品'!A:A,产品建议!A289)&gt;0,"是","")&amp;IF(COUNTIF('2-3.源数据-产品分析-爆品'!A:A,产品建议!A289)&gt;0,"是","")),IF(OR($W$2="P4P点击量"),((IFERROR(INDEX('产品报告-整理'!D:D,MATCH(产品建议!A289,'产品报告-整理'!A:A,0)),""))),((IF(COUNTIF('2-2.源数据-产品分析-优品'!A:A,产品建议!A289)&gt;0,"是",""))))))</f>
        <v/>
      </c>
      <c r="X289" s="5" t="str">
        <f>IF(OR($A$3=""),"",IF(OR($W$2="优爆品"),((IFERROR(INDEX('产品报告-整理'!D:D,MATCH(产品建议!A289,'产品报告-整理'!A:A,0)),"")&amp;" → "&amp;(IFERROR(TEXT(INDEX('产品报告-整理'!D:D,MATCH(产品建议!A289,'产品报告-整理'!A:A,0))/G289,"0%"),"")))),IF(OR($W$2="P4P点击量"),((IF($W$2="P4P点击量",IFERROR(TEXT(W289/G289,"0%"),"")))),(((IF(COUNTIF('2-3.源数据-产品分析-爆品'!A:A,产品建议!A289)&gt;0,"是","")))))))</f>
        <v/>
      </c>
      <c r="Y289" s="9" t="str">
        <f>IF(AND($Y$2="直通车总消费",'产品报告-整理'!$BN$1="推荐广告"),IFERROR(INDEX('产品报告-整理'!H:H,MATCH(产品建议!A289,'产品报告-整理'!A:A,0)),0)+IFERROR(INDEX('产品报告-整理'!BV:BV,MATCH(产品建议!A289,'产品报告-整理'!BO:BO,0)),0),IFERROR(INDEX('产品报告-整理'!H:H,MATCH(产品建议!A289,'产品报告-整理'!A:A,0)),0))</f>
        <v/>
      </c>
      <c r="Z289" s="9" t="str">
        <f t="shared" si="15"/>
        <v/>
      </c>
      <c r="AA289" s="5" t="str">
        <f t="shared" si="13"/>
        <v/>
      </c>
      <c r="AB289" s="5" t="str">
        <f t="shared" si="14"/>
        <v/>
      </c>
      <c r="AC289" s="9"/>
      <c r="AD289" s="15" t="str">
        <f>IF($AD$1="  ",IFERROR(IF(AND(Y289="未推广",L289&gt;0),"加入P4P推广 ","")&amp;IF(AND(OR(W289="是",X289="是"),Y289=0),"优爆品加推广 ","")&amp;IF(AND(C289="N",L289&gt;0),"增加橱窗绑定 ","")&amp;IF(AND(OR(Z289&gt;$Z$1*4.5,AB289&gt;$AB$1*4.5),Y289&lt;&gt;0,Y289&gt;$AB$1*2,G289&gt;($G$1/$L$1)*1),"放弃P4P推广 ","")&amp;IF(AND(AB289&gt;$AB$1*1.2,AB289&lt;$AB$1*4.5,Y289&gt;0),"优化询盘成本 ","")&amp;IF(AND(Z289&gt;$Z$1*1.2,Z289&lt;$Z$1*4.5,Y289&gt;0),"优化商机成本 ","")&amp;IF(AND(Y289&lt;&gt;0,L289&gt;0,AB289&lt;$AB$1*1.2),"加大询盘获取 ","")&amp;IF(AND(Y289&lt;&gt;0,K289&gt;0,Z289&lt;$Z$1*1.2),"加大商机获取 ","")&amp;IF(AND(L289=0,C289="Y",G289&gt;($G$1/$L$1*1.5)),"解绑橱窗绑定 ",""),"请去左表粘贴源数据"),"")</f>
        <v/>
      </c>
      <c r="AE289" s="9"/>
      <c r="AF289" s="9"/>
      <c r="AG289" s="9"/>
      <c r="AH289" s="9"/>
      <c r="AI289" s="17"/>
      <c r="AJ289" s="17"/>
      <c r="AK289" s="17"/>
    </row>
    <row r="290" spans="1:37">
      <c r="A290" s="5" t="str">
        <f>IFERROR(HLOOKUP(A$2,'2.源数据-产品分析-全商品'!A$6:A$1000,ROW()-1,0),"")</f>
        <v/>
      </c>
      <c r="B290" s="5" t="str">
        <f>IFERROR(HLOOKUP(B$2,'2.源数据-产品分析-全商品'!B$6:B$1000,ROW()-1,0),"")</f>
        <v/>
      </c>
      <c r="C290" s="5" t="str">
        <f>CLEAN(IFERROR(HLOOKUP(C$2,'2.源数据-产品分析-全商品'!C$6:C$1000,ROW()-1,0),""))</f>
        <v/>
      </c>
      <c r="D290" s="5" t="str">
        <f>IFERROR(HLOOKUP(D$2,'2.源数据-产品分析-全商品'!D$6:D$1000,ROW()-1,0),"")</f>
        <v/>
      </c>
      <c r="E290" s="5" t="str">
        <f>IFERROR(HLOOKUP(E$2,'2.源数据-产品分析-全商品'!E$6:E$1000,ROW()-1,0),"")</f>
        <v/>
      </c>
      <c r="F290" s="5" t="str">
        <f>IFERROR(VALUE(HLOOKUP(F$2,'2.源数据-产品分析-全商品'!F$6:F$1000,ROW()-1,0)),"")</f>
        <v/>
      </c>
      <c r="G290" s="5" t="str">
        <f>IFERROR(VALUE(HLOOKUP(G$2,'2.源数据-产品分析-全商品'!G$6:G$1000,ROW()-1,0)),"")</f>
        <v/>
      </c>
      <c r="H290" s="5" t="str">
        <f>IFERROR(HLOOKUP(H$2,'2.源数据-产品分析-全商品'!H$6:H$1000,ROW()-1,0),"")</f>
        <v/>
      </c>
      <c r="I290" s="5" t="str">
        <f>IFERROR(VALUE(HLOOKUP(I$2,'2.源数据-产品分析-全商品'!I$6:I$1000,ROW()-1,0)),"")</f>
        <v/>
      </c>
      <c r="J290" s="60" t="str">
        <f>IFERROR(IF($J$2="","",INDEX('产品报告-整理'!G:G,MATCH(产品建议!A290,'产品报告-整理'!A:A,0))),"")</f>
        <v/>
      </c>
      <c r="K290" s="5" t="str">
        <f>IFERROR(IF($K$2="","",VALUE(INDEX('产品报告-整理'!E:E,MATCH(产品建议!A290,'产品报告-整理'!A:A,0)))),0)</f>
        <v/>
      </c>
      <c r="L290" s="5" t="str">
        <f>IFERROR(VALUE(HLOOKUP(L$2,'2.源数据-产品分析-全商品'!J$6:J$1000,ROW()-1,0)),"")</f>
        <v/>
      </c>
      <c r="M290" s="5" t="str">
        <f>IFERROR(VALUE(HLOOKUP(M$2,'2.源数据-产品分析-全商品'!K$6:K$1000,ROW()-1,0)),"")</f>
        <v/>
      </c>
      <c r="N290" s="5" t="str">
        <f>IFERROR(HLOOKUP(N$2,'2.源数据-产品分析-全商品'!L$6:L$1000,ROW()-1,0),"")</f>
        <v/>
      </c>
      <c r="O290" s="5" t="str">
        <f>IF($O$2='产品报告-整理'!$K$1,IFERROR(INDEX('产品报告-整理'!S:S,MATCH(产品建议!A290,'产品报告-整理'!L:L,0)),""),(IFERROR(VALUE(HLOOKUP(O$2,'2.源数据-产品分析-全商品'!M$6:M$1000,ROW()-1,0)),"")))</f>
        <v/>
      </c>
      <c r="P290" s="5" t="str">
        <f>IF($P$2='产品报告-整理'!$V$1,IFERROR(INDEX('产品报告-整理'!AD:AD,MATCH(产品建议!A290,'产品报告-整理'!W:W,0)),""),(IFERROR(VALUE(HLOOKUP(P$2,'2.源数据-产品分析-全商品'!N$6:N$1000,ROW()-1,0)),"")))</f>
        <v/>
      </c>
      <c r="Q290" s="5" t="str">
        <f>IF($Q$2='产品报告-整理'!$AG$1,IFERROR(INDEX('产品报告-整理'!AO:AO,MATCH(产品建议!A290,'产品报告-整理'!AH:AH,0)),""),(IFERROR(VALUE(HLOOKUP(Q$2,'2.源数据-产品分析-全商品'!O$6:O$1000,ROW()-1,0)),"")))</f>
        <v/>
      </c>
      <c r="R290" s="5" t="str">
        <f>IF($R$2='产品报告-整理'!$AR$1,IFERROR(INDEX('产品报告-整理'!AZ:AZ,MATCH(产品建议!A290,'产品报告-整理'!AS:AS,0)),""),(IFERROR(VALUE(HLOOKUP(R$2,'2.源数据-产品分析-全商品'!P$6:P$1000,ROW()-1,0)),"")))</f>
        <v/>
      </c>
      <c r="S290" s="5" t="str">
        <f>IF($S$2='产品报告-整理'!$BC$1,IFERROR(INDEX('产品报告-整理'!BK:BK,MATCH(产品建议!A290,'产品报告-整理'!BD:BD,0)),""),(IFERROR(VALUE(HLOOKUP(S$2,'2.源数据-产品分析-全商品'!Q$6:Q$1000,ROW()-1,0)),"")))</f>
        <v/>
      </c>
      <c r="T290" s="5" t="str">
        <f>IFERROR(HLOOKUP("产品负责人",'2.源数据-产品分析-全商品'!R$6:R$1000,ROW()-1,0),"")</f>
        <v/>
      </c>
      <c r="U290" s="5" t="str">
        <f>IFERROR(VALUE(HLOOKUP(U$2,'2.源数据-产品分析-全商品'!S$6:S$1000,ROW()-1,0)),"")</f>
        <v/>
      </c>
      <c r="V290" s="5" t="str">
        <f>IFERROR(VALUE(HLOOKUP(V$2,'2.源数据-产品分析-全商品'!T$6:T$1000,ROW()-1,0)),"")</f>
        <v/>
      </c>
      <c r="W290" s="5" t="str">
        <f>IF(OR($A$3=""),"",IF(OR($W$2="优爆品"),(IF(COUNTIF('2-2.源数据-产品分析-优品'!A:A,产品建议!A290)&gt;0,"是","")&amp;IF(COUNTIF('2-3.源数据-产品分析-爆品'!A:A,产品建议!A290)&gt;0,"是","")),IF(OR($W$2="P4P点击量"),((IFERROR(INDEX('产品报告-整理'!D:D,MATCH(产品建议!A290,'产品报告-整理'!A:A,0)),""))),((IF(COUNTIF('2-2.源数据-产品分析-优品'!A:A,产品建议!A290)&gt;0,"是",""))))))</f>
        <v/>
      </c>
      <c r="X290" s="5" t="str">
        <f>IF(OR($A$3=""),"",IF(OR($W$2="优爆品"),((IFERROR(INDEX('产品报告-整理'!D:D,MATCH(产品建议!A290,'产品报告-整理'!A:A,0)),"")&amp;" → "&amp;(IFERROR(TEXT(INDEX('产品报告-整理'!D:D,MATCH(产品建议!A290,'产品报告-整理'!A:A,0))/G290,"0%"),"")))),IF(OR($W$2="P4P点击量"),((IF($W$2="P4P点击量",IFERROR(TEXT(W290/G290,"0%"),"")))),(((IF(COUNTIF('2-3.源数据-产品分析-爆品'!A:A,产品建议!A290)&gt;0,"是","")))))))</f>
        <v/>
      </c>
      <c r="Y290" s="9" t="str">
        <f>IF(AND($Y$2="直通车总消费",'产品报告-整理'!$BN$1="推荐广告"),IFERROR(INDEX('产品报告-整理'!H:H,MATCH(产品建议!A290,'产品报告-整理'!A:A,0)),0)+IFERROR(INDEX('产品报告-整理'!BV:BV,MATCH(产品建议!A290,'产品报告-整理'!BO:BO,0)),0),IFERROR(INDEX('产品报告-整理'!H:H,MATCH(产品建议!A290,'产品报告-整理'!A:A,0)),0))</f>
        <v/>
      </c>
      <c r="Z290" s="9" t="str">
        <f t="shared" si="15"/>
        <v/>
      </c>
      <c r="AA290" s="5" t="str">
        <f t="shared" si="13"/>
        <v/>
      </c>
      <c r="AB290" s="5" t="str">
        <f t="shared" si="14"/>
        <v/>
      </c>
      <c r="AC290" s="9"/>
      <c r="AD290" s="15" t="str">
        <f>IF($AD$1="  ",IFERROR(IF(AND(Y290="未推广",L290&gt;0),"加入P4P推广 ","")&amp;IF(AND(OR(W290="是",X290="是"),Y290=0),"优爆品加推广 ","")&amp;IF(AND(C290="N",L290&gt;0),"增加橱窗绑定 ","")&amp;IF(AND(OR(Z290&gt;$Z$1*4.5,AB290&gt;$AB$1*4.5),Y290&lt;&gt;0,Y290&gt;$AB$1*2,G290&gt;($G$1/$L$1)*1),"放弃P4P推广 ","")&amp;IF(AND(AB290&gt;$AB$1*1.2,AB290&lt;$AB$1*4.5,Y290&gt;0),"优化询盘成本 ","")&amp;IF(AND(Z290&gt;$Z$1*1.2,Z290&lt;$Z$1*4.5,Y290&gt;0),"优化商机成本 ","")&amp;IF(AND(Y290&lt;&gt;0,L290&gt;0,AB290&lt;$AB$1*1.2),"加大询盘获取 ","")&amp;IF(AND(Y290&lt;&gt;0,K290&gt;0,Z290&lt;$Z$1*1.2),"加大商机获取 ","")&amp;IF(AND(L290=0,C290="Y",G290&gt;($G$1/$L$1*1.5)),"解绑橱窗绑定 ",""),"请去左表粘贴源数据"),"")</f>
        <v/>
      </c>
      <c r="AE290" s="9"/>
      <c r="AF290" s="9"/>
      <c r="AG290" s="9"/>
      <c r="AH290" s="9"/>
      <c r="AI290" s="17"/>
      <c r="AJ290" s="17"/>
      <c r="AK290" s="17"/>
    </row>
    <row r="291" spans="1:37">
      <c r="A291" s="5" t="str">
        <f>IFERROR(HLOOKUP(A$2,'2.源数据-产品分析-全商品'!A$6:A$1000,ROW()-1,0),"")</f>
        <v/>
      </c>
      <c r="B291" s="5" t="str">
        <f>IFERROR(HLOOKUP(B$2,'2.源数据-产品分析-全商品'!B$6:B$1000,ROW()-1,0),"")</f>
        <v/>
      </c>
      <c r="C291" s="5" t="str">
        <f>CLEAN(IFERROR(HLOOKUP(C$2,'2.源数据-产品分析-全商品'!C$6:C$1000,ROW()-1,0),""))</f>
        <v/>
      </c>
      <c r="D291" s="5" t="str">
        <f>IFERROR(HLOOKUP(D$2,'2.源数据-产品分析-全商品'!D$6:D$1000,ROW()-1,0),"")</f>
        <v/>
      </c>
      <c r="E291" s="5" t="str">
        <f>IFERROR(HLOOKUP(E$2,'2.源数据-产品分析-全商品'!E$6:E$1000,ROW()-1,0),"")</f>
        <v/>
      </c>
      <c r="F291" s="5" t="str">
        <f>IFERROR(VALUE(HLOOKUP(F$2,'2.源数据-产品分析-全商品'!F$6:F$1000,ROW()-1,0)),"")</f>
        <v/>
      </c>
      <c r="G291" s="5" t="str">
        <f>IFERROR(VALUE(HLOOKUP(G$2,'2.源数据-产品分析-全商品'!G$6:G$1000,ROW()-1,0)),"")</f>
        <v/>
      </c>
      <c r="H291" s="5" t="str">
        <f>IFERROR(HLOOKUP(H$2,'2.源数据-产品分析-全商品'!H$6:H$1000,ROW()-1,0),"")</f>
        <v/>
      </c>
      <c r="I291" s="5" t="str">
        <f>IFERROR(VALUE(HLOOKUP(I$2,'2.源数据-产品分析-全商品'!I$6:I$1000,ROW()-1,0)),"")</f>
        <v/>
      </c>
      <c r="J291" s="60" t="str">
        <f>IFERROR(IF($J$2="","",INDEX('产品报告-整理'!G:G,MATCH(产品建议!A291,'产品报告-整理'!A:A,0))),"")</f>
        <v/>
      </c>
      <c r="K291" s="5" t="str">
        <f>IFERROR(IF($K$2="","",VALUE(INDEX('产品报告-整理'!E:E,MATCH(产品建议!A291,'产品报告-整理'!A:A,0)))),0)</f>
        <v/>
      </c>
      <c r="L291" s="5" t="str">
        <f>IFERROR(VALUE(HLOOKUP(L$2,'2.源数据-产品分析-全商品'!J$6:J$1000,ROW()-1,0)),"")</f>
        <v/>
      </c>
      <c r="M291" s="5" t="str">
        <f>IFERROR(VALUE(HLOOKUP(M$2,'2.源数据-产品分析-全商品'!K$6:K$1000,ROW()-1,0)),"")</f>
        <v/>
      </c>
      <c r="N291" s="5" t="str">
        <f>IFERROR(HLOOKUP(N$2,'2.源数据-产品分析-全商品'!L$6:L$1000,ROW()-1,0),"")</f>
        <v/>
      </c>
      <c r="O291" s="5" t="str">
        <f>IF($O$2='产品报告-整理'!$K$1,IFERROR(INDEX('产品报告-整理'!S:S,MATCH(产品建议!A291,'产品报告-整理'!L:L,0)),""),(IFERROR(VALUE(HLOOKUP(O$2,'2.源数据-产品分析-全商品'!M$6:M$1000,ROW()-1,0)),"")))</f>
        <v/>
      </c>
      <c r="P291" s="5" t="str">
        <f>IF($P$2='产品报告-整理'!$V$1,IFERROR(INDEX('产品报告-整理'!AD:AD,MATCH(产品建议!A291,'产品报告-整理'!W:W,0)),""),(IFERROR(VALUE(HLOOKUP(P$2,'2.源数据-产品分析-全商品'!N$6:N$1000,ROW()-1,0)),"")))</f>
        <v/>
      </c>
      <c r="Q291" s="5" t="str">
        <f>IF($Q$2='产品报告-整理'!$AG$1,IFERROR(INDEX('产品报告-整理'!AO:AO,MATCH(产品建议!A291,'产品报告-整理'!AH:AH,0)),""),(IFERROR(VALUE(HLOOKUP(Q$2,'2.源数据-产品分析-全商品'!O$6:O$1000,ROW()-1,0)),"")))</f>
        <v/>
      </c>
      <c r="R291" s="5" t="str">
        <f>IF($R$2='产品报告-整理'!$AR$1,IFERROR(INDEX('产品报告-整理'!AZ:AZ,MATCH(产品建议!A291,'产品报告-整理'!AS:AS,0)),""),(IFERROR(VALUE(HLOOKUP(R$2,'2.源数据-产品分析-全商品'!P$6:P$1000,ROW()-1,0)),"")))</f>
        <v/>
      </c>
      <c r="S291" s="5" t="str">
        <f>IF($S$2='产品报告-整理'!$BC$1,IFERROR(INDEX('产品报告-整理'!BK:BK,MATCH(产品建议!A291,'产品报告-整理'!BD:BD,0)),""),(IFERROR(VALUE(HLOOKUP(S$2,'2.源数据-产品分析-全商品'!Q$6:Q$1000,ROW()-1,0)),"")))</f>
        <v/>
      </c>
      <c r="T291" s="5" t="str">
        <f>IFERROR(HLOOKUP("产品负责人",'2.源数据-产品分析-全商品'!R$6:R$1000,ROW()-1,0),"")</f>
        <v/>
      </c>
      <c r="U291" s="5" t="str">
        <f>IFERROR(VALUE(HLOOKUP(U$2,'2.源数据-产品分析-全商品'!S$6:S$1000,ROW()-1,0)),"")</f>
        <v/>
      </c>
      <c r="V291" s="5" t="str">
        <f>IFERROR(VALUE(HLOOKUP(V$2,'2.源数据-产品分析-全商品'!T$6:T$1000,ROW()-1,0)),"")</f>
        <v/>
      </c>
      <c r="W291" s="5" t="str">
        <f>IF(OR($A$3=""),"",IF(OR($W$2="优爆品"),(IF(COUNTIF('2-2.源数据-产品分析-优品'!A:A,产品建议!A291)&gt;0,"是","")&amp;IF(COUNTIF('2-3.源数据-产品分析-爆品'!A:A,产品建议!A291)&gt;0,"是","")),IF(OR($W$2="P4P点击量"),((IFERROR(INDEX('产品报告-整理'!D:D,MATCH(产品建议!A291,'产品报告-整理'!A:A,0)),""))),((IF(COUNTIF('2-2.源数据-产品分析-优品'!A:A,产品建议!A291)&gt;0,"是",""))))))</f>
        <v/>
      </c>
      <c r="X291" s="5" t="str">
        <f>IF(OR($A$3=""),"",IF(OR($W$2="优爆品"),((IFERROR(INDEX('产品报告-整理'!D:D,MATCH(产品建议!A291,'产品报告-整理'!A:A,0)),"")&amp;" → "&amp;(IFERROR(TEXT(INDEX('产品报告-整理'!D:D,MATCH(产品建议!A291,'产品报告-整理'!A:A,0))/G291,"0%"),"")))),IF(OR($W$2="P4P点击量"),((IF($W$2="P4P点击量",IFERROR(TEXT(W291/G291,"0%"),"")))),(((IF(COUNTIF('2-3.源数据-产品分析-爆品'!A:A,产品建议!A291)&gt;0,"是","")))))))</f>
        <v/>
      </c>
      <c r="Y291" s="9" t="str">
        <f>IF(AND($Y$2="直通车总消费",'产品报告-整理'!$BN$1="推荐广告"),IFERROR(INDEX('产品报告-整理'!H:H,MATCH(产品建议!A291,'产品报告-整理'!A:A,0)),0)+IFERROR(INDEX('产品报告-整理'!BV:BV,MATCH(产品建议!A291,'产品报告-整理'!BO:BO,0)),0),IFERROR(INDEX('产品报告-整理'!H:H,MATCH(产品建议!A291,'产品报告-整理'!A:A,0)),0))</f>
        <v/>
      </c>
      <c r="Z291" s="9" t="str">
        <f t="shared" si="15"/>
        <v/>
      </c>
      <c r="AA291" s="5" t="str">
        <f t="shared" si="13"/>
        <v/>
      </c>
      <c r="AB291" s="5" t="str">
        <f t="shared" si="14"/>
        <v/>
      </c>
      <c r="AC291" s="9"/>
      <c r="AD291" s="15" t="str">
        <f>IF($AD$1="  ",IFERROR(IF(AND(Y291="未推广",L291&gt;0),"加入P4P推广 ","")&amp;IF(AND(OR(W291="是",X291="是"),Y291=0),"优爆品加推广 ","")&amp;IF(AND(C291="N",L291&gt;0),"增加橱窗绑定 ","")&amp;IF(AND(OR(Z291&gt;$Z$1*4.5,AB291&gt;$AB$1*4.5),Y291&lt;&gt;0,Y291&gt;$AB$1*2,G291&gt;($G$1/$L$1)*1),"放弃P4P推广 ","")&amp;IF(AND(AB291&gt;$AB$1*1.2,AB291&lt;$AB$1*4.5,Y291&gt;0),"优化询盘成本 ","")&amp;IF(AND(Z291&gt;$Z$1*1.2,Z291&lt;$Z$1*4.5,Y291&gt;0),"优化商机成本 ","")&amp;IF(AND(Y291&lt;&gt;0,L291&gt;0,AB291&lt;$AB$1*1.2),"加大询盘获取 ","")&amp;IF(AND(Y291&lt;&gt;0,K291&gt;0,Z291&lt;$Z$1*1.2),"加大商机获取 ","")&amp;IF(AND(L291=0,C291="Y",G291&gt;($G$1/$L$1*1.5)),"解绑橱窗绑定 ",""),"请去左表粘贴源数据"),"")</f>
        <v/>
      </c>
      <c r="AE291" s="9"/>
      <c r="AF291" s="9"/>
      <c r="AG291" s="9"/>
      <c r="AH291" s="9"/>
      <c r="AI291" s="17"/>
      <c r="AJ291" s="17"/>
      <c r="AK291" s="17"/>
    </row>
    <row r="292" spans="1:37">
      <c r="A292" s="5" t="str">
        <f>IFERROR(HLOOKUP(A$2,'2.源数据-产品分析-全商品'!A$6:A$1000,ROW()-1,0),"")</f>
        <v/>
      </c>
      <c r="B292" s="5" t="str">
        <f>IFERROR(HLOOKUP(B$2,'2.源数据-产品分析-全商品'!B$6:B$1000,ROW()-1,0),"")</f>
        <v/>
      </c>
      <c r="C292" s="5" t="str">
        <f>CLEAN(IFERROR(HLOOKUP(C$2,'2.源数据-产品分析-全商品'!C$6:C$1000,ROW()-1,0),""))</f>
        <v/>
      </c>
      <c r="D292" s="5" t="str">
        <f>IFERROR(HLOOKUP(D$2,'2.源数据-产品分析-全商品'!D$6:D$1000,ROW()-1,0),"")</f>
        <v/>
      </c>
      <c r="E292" s="5" t="str">
        <f>IFERROR(HLOOKUP(E$2,'2.源数据-产品分析-全商品'!E$6:E$1000,ROW()-1,0),"")</f>
        <v/>
      </c>
      <c r="F292" s="5" t="str">
        <f>IFERROR(VALUE(HLOOKUP(F$2,'2.源数据-产品分析-全商品'!F$6:F$1000,ROW()-1,0)),"")</f>
        <v/>
      </c>
      <c r="G292" s="5" t="str">
        <f>IFERROR(VALUE(HLOOKUP(G$2,'2.源数据-产品分析-全商品'!G$6:G$1000,ROW()-1,0)),"")</f>
        <v/>
      </c>
      <c r="H292" s="5" t="str">
        <f>IFERROR(HLOOKUP(H$2,'2.源数据-产品分析-全商品'!H$6:H$1000,ROW()-1,0),"")</f>
        <v/>
      </c>
      <c r="I292" s="5" t="str">
        <f>IFERROR(VALUE(HLOOKUP(I$2,'2.源数据-产品分析-全商品'!I$6:I$1000,ROW()-1,0)),"")</f>
        <v/>
      </c>
      <c r="J292" s="60" t="str">
        <f>IFERROR(IF($J$2="","",INDEX('产品报告-整理'!G:G,MATCH(产品建议!A292,'产品报告-整理'!A:A,0))),"")</f>
        <v/>
      </c>
      <c r="K292" s="5" t="str">
        <f>IFERROR(IF($K$2="","",VALUE(INDEX('产品报告-整理'!E:E,MATCH(产品建议!A292,'产品报告-整理'!A:A,0)))),0)</f>
        <v/>
      </c>
      <c r="L292" s="5" t="str">
        <f>IFERROR(VALUE(HLOOKUP(L$2,'2.源数据-产品分析-全商品'!J$6:J$1000,ROW()-1,0)),"")</f>
        <v/>
      </c>
      <c r="M292" s="5" t="str">
        <f>IFERROR(VALUE(HLOOKUP(M$2,'2.源数据-产品分析-全商品'!K$6:K$1000,ROW()-1,0)),"")</f>
        <v/>
      </c>
      <c r="N292" s="5" t="str">
        <f>IFERROR(HLOOKUP(N$2,'2.源数据-产品分析-全商品'!L$6:L$1000,ROW()-1,0),"")</f>
        <v/>
      </c>
      <c r="O292" s="5" t="str">
        <f>IF($O$2='产品报告-整理'!$K$1,IFERROR(INDEX('产品报告-整理'!S:S,MATCH(产品建议!A292,'产品报告-整理'!L:L,0)),""),(IFERROR(VALUE(HLOOKUP(O$2,'2.源数据-产品分析-全商品'!M$6:M$1000,ROW()-1,0)),"")))</f>
        <v/>
      </c>
      <c r="P292" s="5" t="str">
        <f>IF($P$2='产品报告-整理'!$V$1,IFERROR(INDEX('产品报告-整理'!AD:AD,MATCH(产品建议!A292,'产品报告-整理'!W:W,0)),""),(IFERROR(VALUE(HLOOKUP(P$2,'2.源数据-产品分析-全商品'!N$6:N$1000,ROW()-1,0)),"")))</f>
        <v/>
      </c>
      <c r="Q292" s="5" t="str">
        <f>IF($Q$2='产品报告-整理'!$AG$1,IFERROR(INDEX('产品报告-整理'!AO:AO,MATCH(产品建议!A292,'产品报告-整理'!AH:AH,0)),""),(IFERROR(VALUE(HLOOKUP(Q$2,'2.源数据-产品分析-全商品'!O$6:O$1000,ROW()-1,0)),"")))</f>
        <v/>
      </c>
      <c r="R292" s="5" t="str">
        <f>IF($R$2='产品报告-整理'!$AR$1,IFERROR(INDEX('产品报告-整理'!AZ:AZ,MATCH(产品建议!A292,'产品报告-整理'!AS:AS,0)),""),(IFERROR(VALUE(HLOOKUP(R$2,'2.源数据-产品分析-全商品'!P$6:P$1000,ROW()-1,0)),"")))</f>
        <v/>
      </c>
      <c r="S292" s="5" t="str">
        <f>IF($S$2='产品报告-整理'!$BC$1,IFERROR(INDEX('产品报告-整理'!BK:BK,MATCH(产品建议!A292,'产品报告-整理'!BD:BD,0)),""),(IFERROR(VALUE(HLOOKUP(S$2,'2.源数据-产品分析-全商品'!Q$6:Q$1000,ROW()-1,0)),"")))</f>
        <v/>
      </c>
      <c r="T292" s="5" t="str">
        <f>IFERROR(HLOOKUP("产品负责人",'2.源数据-产品分析-全商品'!R$6:R$1000,ROW()-1,0),"")</f>
        <v/>
      </c>
      <c r="U292" s="5" t="str">
        <f>IFERROR(VALUE(HLOOKUP(U$2,'2.源数据-产品分析-全商品'!S$6:S$1000,ROW()-1,0)),"")</f>
        <v/>
      </c>
      <c r="V292" s="5" t="str">
        <f>IFERROR(VALUE(HLOOKUP(V$2,'2.源数据-产品分析-全商品'!T$6:T$1000,ROW()-1,0)),"")</f>
        <v/>
      </c>
      <c r="W292" s="5" t="str">
        <f>IF(OR($A$3=""),"",IF(OR($W$2="优爆品"),(IF(COUNTIF('2-2.源数据-产品分析-优品'!A:A,产品建议!A292)&gt;0,"是","")&amp;IF(COUNTIF('2-3.源数据-产品分析-爆品'!A:A,产品建议!A292)&gt;0,"是","")),IF(OR($W$2="P4P点击量"),((IFERROR(INDEX('产品报告-整理'!D:D,MATCH(产品建议!A292,'产品报告-整理'!A:A,0)),""))),((IF(COUNTIF('2-2.源数据-产品分析-优品'!A:A,产品建议!A292)&gt;0,"是",""))))))</f>
        <v/>
      </c>
      <c r="X292" s="5" t="str">
        <f>IF(OR($A$3=""),"",IF(OR($W$2="优爆品"),((IFERROR(INDEX('产品报告-整理'!D:D,MATCH(产品建议!A292,'产品报告-整理'!A:A,0)),"")&amp;" → "&amp;(IFERROR(TEXT(INDEX('产品报告-整理'!D:D,MATCH(产品建议!A292,'产品报告-整理'!A:A,0))/G292,"0%"),"")))),IF(OR($W$2="P4P点击量"),((IF($W$2="P4P点击量",IFERROR(TEXT(W292/G292,"0%"),"")))),(((IF(COUNTIF('2-3.源数据-产品分析-爆品'!A:A,产品建议!A292)&gt;0,"是","")))))))</f>
        <v/>
      </c>
      <c r="Y292" s="9" t="str">
        <f>IF(AND($Y$2="直通车总消费",'产品报告-整理'!$BN$1="推荐广告"),IFERROR(INDEX('产品报告-整理'!H:H,MATCH(产品建议!A292,'产品报告-整理'!A:A,0)),0)+IFERROR(INDEX('产品报告-整理'!BV:BV,MATCH(产品建议!A292,'产品报告-整理'!BO:BO,0)),0),IFERROR(INDEX('产品报告-整理'!H:H,MATCH(产品建议!A292,'产品报告-整理'!A:A,0)),0))</f>
        <v/>
      </c>
      <c r="Z292" s="9" t="str">
        <f t="shared" si="15"/>
        <v/>
      </c>
      <c r="AA292" s="5" t="str">
        <f t="shared" si="13"/>
        <v/>
      </c>
      <c r="AB292" s="5" t="str">
        <f t="shared" si="14"/>
        <v/>
      </c>
      <c r="AC292" s="9"/>
      <c r="AD292" s="15" t="str">
        <f>IF($AD$1="  ",IFERROR(IF(AND(Y292="未推广",L292&gt;0),"加入P4P推广 ","")&amp;IF(AND(OR(W292="是",X292="是"),Y292=0),"优爆品加推广 ","")&amp;IF(AND(C292="N",L292&gt;0),"增加橱窗绑定 ","")&amp;IF(AND(OR(Z292&gt;$Z$1*4.5,AB292&gt;$AB$1*4.5),Y292&lt;&gt;0,Y292&gt;$AB$1*2,G292&gt;($G$1/$L$1)*1),"放弃P4P推广 ","")&amp;IF(AND(AB292&gt;$AB$1*1.2,AB292&lt;$AB$1*4.5,Y292&gt;0),"优化询盘成本 ","")&amp;IF(AND(Z292&gt;$Z$1*1.2,Z292&lt;$Z$1*4.5,Y292&gt;0),"优化商机成本 ","")&amp;IF(AND(Y292&lt;&gt;0,L292&gt;0,AB292&lt;$AB$1*1.2),"加大询盘获取 ","")&amp;IF(AND(Y292&lt;&gt;0,K292&gt;0,Z292&lt;$Z$1*1.2),"加大商机获取 ","")&amp;IF(AND(L292=0,C292="Y",G292&gt;($G$1/$L$1*1.5)),"解绑橱窗绑定 ",""),"请去左表粘贴源数据"),"")</f>
        <v/>
      </c>
      <c r="AE292" s="9"/>
      <c r="AF292" s="9"/>
      <c r="AG292" s="9"/>
      <c r="AH292" s="9"/>
      <c r="AI292" s="17"/>
      <c r="AJ292" s="17"/>
      <c r="AK292" s="17"/>
    </row>
    <row r="293" spans="1:37">
      <c r="A293" s="5" t="str">
        <f>IFERROR(HLOOKUP(A$2,'2.源数据-产品分析-全商品'!A$6:A$1000,ROW()-1,0),"")</f>
        <v/>
      </c>
      <c r="B293" s="5" t="str">
        <f>IFERROR(HLOOKUP(B$2,'2.源数据-产品分析-全商品'!B$6:B$1000,ROW()-1,0),"")</f>
        <v/>
      </c>
      <c r="C293" s="5" t="str">
        <f>CLEAN(IFERROR(HLOOKUP(C$2,'2.源数据-产品分析-全商品'!C$6:C$1000,ROW()-1,0),""))</f>
        <v/>
      </c>
      <c r="D293" s="5" t="str">
        <f>IFERROR(HLOOKUP(D$2,'2.源数据-产品分析-全商品'!D$6:D$1000,ROW()-1,0),"")</f>
        <v/>
      </c>
      <c r="E293" s="5" t="str">
        <f>IFERROR(HLOOKUP(E$2,'2.源数据-产品分析-全商品'!E$6:E$1000,ROW()-1,0),"")</f>
        <v/>
      </c>
      <c r="F293" s="5" t="str">
        <f>IFERROR(VALUE(HLOOKUP(F$2,'2.源数据-产品分析-全商品'!F$6:F$1000,ROW()-1,0)),"")</f>
        <v/>
      </c>
      <c r="G293" s="5" t="str">
        <f>IFERROR(VALUE(HLOOKUP(G$2,'2.源数据-产品分析-全商品'!G$6:G$1000,ROW()-1,0)),"")</f>
        <v/>
      </c>
      <c r="H293" s="5" t="str">
        <f>IFERROR(HLOOKUP(H$2,'2.源数据-产品分析-全商品'!H$6:H$1000,ROW()-1,0),"")</f>
        <v/>
      </c>
      <c r="I293" s="5" t="str">
        <f>IFERROR(VALUE(HLOOKUP(I$2,'2.源数据-产品分析-全商品'!I$6:I$1000,ROW()-1,0)),"")</f>
        <v/>
      </c>
      <c r="J293" s="60" t="str">
        <f>IFERROR(IF($J$2="","",INDEX('产品报告-整理'!G:G,MATCH(产品建议!A293,'产品报告-整理'!A:A,0))),"")</f>
        <v/>
      </c>
      <c r="K293" s="5" t="str">
        <f>IFERROR(IF($K$2="","",VALUE(INDEX('产品报告-整理'!E:E,MATCH(产品建议!A293,'产品报告-整理'!A:A,0)))),0)</f>
        <v/>
      </c>
      <c r="L293" s="5" t="str">
        <f>IFERROR(VALUE(HLOOKUP(L$2,'2.源数据-产品分析-全商品'!J$6:J$1000,ROW()-1,0)),"")</f>
        <v/>
      </c>
      <c r="M293" s="5" t="str">
        <f>IFERROR(VALUE(HLOOKUP(M$2,'2.源数据-产品分析-全商品'!K$6:K$1000,ROW()-1,0)),"")</f>
        <v/>
      </c>
      <c r="N293" s="5" t="str">
        <f>IFERROR(HLOOKUP(N$2,'2.源数据-产品分析-全商品'!L$6:L$1000,ROW()-1,0),"")</f>
        <v/>
      </c>
      <c r="O293" s="5" t="str">
        <f>IF($O$2='产品报告-整理'!$K$1,IFERROR(INDEX('产品报告-整理'!S:S,MATCH(产品建议!A293,'产品报告-整理'!L:L,0)),""),(IFERROR(VALUE(HLOOKUP(O$2,'2.源数据-产品分析-全商品'!M$6:M$1000,ROW()-1,0)),"")))</f>
        <v/>
      </c>
      <c r="P293" s="5" t="str">
        <f>IF($P$2='产品报告-整理'!$V$1,IFERROR(INDEX('产品报告-整理'!AD:AD,MATCH(产品建议!A293,'产品报告-整理'!W:W,0)),""),(IFERROR(VALUE(HLOOKUP(P$2,'2.源数据-产品分析-全商品'!N$6:N$1000,ROW()-1,0)),"")))</f>
        <v/>
      </c>
      <c r="Q293" s="5" t="str">
        <f>IF($Q$2='产品报告-整理'!$AG$1,IFERROR(INDEX('产品报告-整理'!AO:AO,MATCH(产品建议!A293,'产品报告-整理'!AH:AH,0)),""),(IFERROR(VALUE(HLOOKUP(Q$2,'2.源数据-产品分析-全商品'!O$6:O$1000,ROW()-1,0)),"")))</f>
        <v/>
      </c>
      <c r="R293" s="5" t="str">
        <f>IF($R$2='产品报告-整理'!$AR$1,IFERROR(INDEX('产品报告-整理'!AZ:AZ,MATCH(产品建议!A293,'产品报告-整理'!AS:AS,0)),""),(IFERROR(VALUE(HLOOKUP(R$2,'2.源数据-产品分析-全商品'!P$6:P$1000,ROW()-1,0)),"")))</f>
        <v/>
      </c>
      <c r="S293" s="5" t="str">
        <f>IF($S$2='产品报告-整理'!$BC$1,IFERROR(INDEX('产品报告-整理'!BK:BK,MATCH(产品建议!A293,'产品报告-整理'!BD:BD,0)),""),(IFERROR(VALUE(HLOOKUP(S$2,'2.源数据-产品分析-全商品'!Q$6:Q$1000,ROW()-1,0)),"")))</f>
        <v/>
      </c>
      <c r="T293" s="5" t="str">
        <f>IFERROR(HLOOKUP("产品负责人",'2.源数据-产品分析-全商品'!R$6:R$1000,ROW()-1,0),"")</f>
        <v/>
      </c>
      <c r="U293" s="5" t="str">
        <f>IFERROR(VALUE(HLOOKUP(U$2,'2.源数据-产品分析-全商品'!S$6:S$1000,ROW()-1,0)),"")</f>
        <v/>
      </c>
      <c r="V293" s="5" t="str">
        <f>IFERROR(VALUE(HLOOKUP(V$2,'2.源数据-产品分析-全商品'!T$6:T$1000,ROW()-1,0)),"")</f>
        <v/>
      </c>
      <c r="W293" s="5" t="str">
        <f>IF(OR($A$3=""),"",IF(OR($W$2="优爆品"),(IF(COUNTIF('2-2.源数据-产品分析-优品'!A:A,产品建议!A293)&gt;0,"是","")&amp;IF(COUNTIF('2-3.源数据-产品分析-爆品'!A:A,产品建议!A293)&gt;0,"是","")),IF(OR($W$2="P4P点击量"),((IFERROR(INDEX('产品报告-整理'!D:D,MATCH(产品建议!A293,'产品报告-整理'!A:A,0)),""))),((IF(COUNTIF('2-2.源数据-产品分析-优品'!A:A,产品建议!A293)&gt;0,"是",""))))))</f>
        <v/>
      </c>
      <c r="X293" s="5" t="str">
        <f>IF(OR($A$3=""),"",IF(OR($W$2="优爆品"),((IFERROR(INDEX('产品报告-整理'!D:D,MATCH(产品建议!A293,'产品报告-整理'!A:A,0)),"")&amp;" → "&amp;(IFERROR(TEXT(INDEX('产品报告-整理'!D:D,MATCH(产品建议!A293,'产品报告-整理'!A:A,0))/G293,"0%"),"")))),IF(OR($W$2="P4P点击量"),((IF($W$2="P4P点击量",IFERROR(TEXT(W293/G293,"0%"),"")))),(((IF(COUNTIF('2-3.源数据-产品分析-爆品'!A:A,产品建议!A293)&gt;0,"是","")))))))</f>
        <v/>
      </c>
      <c r="Y293" s="9" t="str">
        <f>IF(AND($Y$2="直通车总消费",'产品报告-整理'!$BN$1="推荐广告"),IFERROR(INDEX('产品报告-整理'!H:H,MATCH(产品建议!A293,'产品报告-整理'!A:A,0)),0)+IFERROR(INDEX('产品报告-整理'!BV:BV,MATCH(产品建议!A293,'产品报告-整理'!BO:BO,0)),0),IFERROR(INDEX('产品报告-整理'!H:H,MATCH(产品建议!A293,'产品报告-整理'!A:A,0)),0))</f>
        <v/>
      </c>
      <c r="Z293" s="9" t="str">
        <f t="shared" si="15"/>
        <v/>
      </c>
      <c r="AA293" s="5" t="str">
        <f t="shared" si="13"/>
        <v/>
      </c>
      <c r="AB293" s="5" t="str">
        <f t="shared" si="14"/>
        <v/>
      </c>
      <c r="AC293" s="9"/>
      <c r="AD293" s="15" t="str">
        <f>IF($AD$1="  ",IFERROR(IF(AND(Y293="未推广",L293&gt;0),"加入P4P推广 ","")&amp;IF(AND(OR(W293="是",X293="是"),Y293=0),"优爆品加推广 ","")&amp;IF(AND(C293="N",L293&gt;0),"增加橱窗绑定 ","")&amp;IF(AND(OR(Z293&gt;$Z$1*4.5,AB293&gt;$AB$1*4.5),Y293&lt;&gt;0,Y293&gt;$AB$1*2,G293&gt;($G$1/$L$1)*1),"放弃P4P推广 ","")&amp;IF(AND(AB293&gt;$AB$1*1.2,AB293&lt;$AB$1*4.5,Y293&gt;0),"优化询盘成本 ","")&amp;IF(AND(Z293&gt;$Z$1*1.2,Z293&lt;$Z$1*4.5,Y293&gt;0),"优化商机成本 ","")&amp;IF(AND(Y293&lt;&gt;0,L293&gt;0,AB293&lt;$AB$1*1.2),"加大询盘获取 ","")&amp;IF(AND(Y293&lt;&gt;0,K293&gt;0,Z293&lt;$Z$1*1.2),"加大商机获取 ","")&amp;IF(AND(L293=0,C293="Y",G293&gt;($G$1/$L$1*1.5)),"解绑橱窗绑定 ",""),"请去左表粘贴源数据"),"")</f>
        <v/>
      </c>
      <c r="AE293" s="9"/>
      <c r="AF293" s="9"/>
      <c r="AG293" s="9"/>
      <c r="AH293" s="9"/>
      <c r="AI293" s="17"/>
      <c r="AJ293" s="17"/>
      <c r="AK293" s="17"/>
    </row>
    <row r="294" spans="1:37">
      <c r="A294" s="5" t="str">
        <f>IFERROR(HLOOKUP(A$2,'2.源数据-产品分析-全商品'!A$6:A$1000,ROW()-1,0),"")</f>
        <v/>
      </c>
      <c r="B294" s="5" t="str">
        <f>IFERROR(HLOOKUP(B$2,'2.源数据-产品分析-全商品'!B$6:B$1000,ROW()-1,0),"")</f>
        <v/>
      </c>
      <c r="C294" s="5" t="str">
        <f>CLEAN(IFERROR(HLOOKUP(C$2,'2.源数据-产品分析-全商品'!C$6:C$1000,ROW()-1,0),""))</f>
        <v/>
      </c>
      <c r="D294" s="5" t="str">
        <f>IFERROR(HLOOKUP(D$2,'2.源数据-产品分析-全商品'!D$6:D$1000,ROW()-1,0),"")</f>
        <v/>
      </c>
      <c r="E294" s="5" t="str">
        <f>IFERROR(HLOOKUP(E$2,'2.源数据-产品分析-全商品'!E$6:E$1000,ROW()-1,0),"")</f>
        <v/>
      </c>
      <c r="F294" s="5" t="str">
        <f>IFERROR(VALUE(HLOOKUP(F$2,'2.源数据-产品分析-全商品'!F$6:F$1000,ROW()-1,0)),"")</f>
        <v/>
      </c>
      <c r="G294" s="5" t="str">
        <f>IFERROR(VALUE(HLOOKUP(G$2,'2.源数据-产品分析-全商品'!G$6:G$1000,ROW()-1,0)),"")</f>
        <v/>
      </c>
      <c r="H294" s="5" t="str">
        <f>IFERROR(HLOOKUP(H$2,'2.源数据-产品分析-全商品'!H$6:H$1000,ROW()-1,0),"")</f>
        <v/>
      </c>
      <c r="I294" s="5" t="str">
        <f>IFERROR(VALUE(HLOOKUP(I$2,'2.源数据-产品分析-全商品'!I$6:I$1000,ROW()-1,0)),"")</f>
        <v/>
      </c>
      <c r="J294" s="60" t="str">
        <f>IFERROR(IF($J$2="","",INDEX('产品报告-整理'!G:G,MATCH(产品建议!A294,'产品报告-整理'!A:A,0))),"")</f>
        <v/>
      </c>
      <c r="K294" s="5" t="str">
        <f>IFERROR(IF($K$2="","",VALUE(INDEX('产品报告-整理'!E:E,MATCH(产品建议!A294,'产品报告-整理'!A:A,0)))),0)</f>
        <v/>
      </c>
      <c r="L294" s="5" t="str">
        <f>IFERROR(VALUE(HLOOKUP(L$2,'2.源数据-产品分析-全商品'!J$6:J$1000,ROW()-1,0)),"")</f>
        <v/>
      </c>
      <c r="M294" s="5" t="str">
        <f>IFERROR(VALUE(HLOOKUP(M$2,'2.源数据-产品分析-全商品'!K$6:K$1000,ROW()-1,0)),"")</f>
        <v/>
      </c>
      <c r="N294" s="5" t="str">
        <f>IFERROR(HLOOKUP(N$2,'2.源数据-产品分析-全商品'!L$6:L$1000,ROW()-1,0),"")</f>
        <v/>
      </c>
      <c r="O294" s="5" t="str">
        <f>IF($O$2='产品报告-整理'!$K$1,IFERROR(INDEX('产品报告-整理'!S:S,MATCH(产品建议!A294,'产品报告-整理'!L:L,0)),""),(IFERROR(VALUE(HLOOKUP(O$2,'2.源数据-产品分析-全商品'!M$6:M$1000,ROW()-1,0)),"")))</f>
        <v/>
      </c>
      <c r="P294" s="5" t="str">
        <f>IF($P$2='产品报告-整理'!$V$1,IFERROR(INDEX('产品报告-整理'!AD:AD,MATCH(产品建议!A294,'产品报告-整理'!W:W,0)),""),(IFERROR(VALUE(HLOOKUP(P$2,'2.源数据-产品分析-全商品'!N$6:N$1000,ROW()-1,0)),"")))</f>
        <v/>
      </c>
      <c r="Q294" s="5" t="str">
        <f>IF($Q$2='产品报告-整理'!$AG$1,IFERROR(INDEX('产品报告-整理'!AO:AO,MATCH(产品建议!A294,'产品报告-整理'!AH:AH,0)),""),(IFERROR(VALUE(HLOOKUP(Q$2,'2.源数据-产品分析-全商品'!O$6:O$1000,ROW()-1,0)),"")))</f>
        <v/>
      </c>
      <c r="R294" s="5" t="str">
        <f>IF($R$2='产品报告-整理'!$AR$1,IFERROR(INDEX('产品报告-整理'!AZ:AZ,MATCH(产品建议!A294,'产品报告-整理'!AS:AS,0)),""),(IFERROR(VALUE(HLOOKUP(R$2,'2.源数据-产品分析-全商品'!P$6:P$1000,ROW()-1,0)),"")))</f>
        <v/>
      </c>
      <c r="S294" s="5" t="str">
        <f>IF($S$2='产品报告-整理'!$BC$1,IFERROR(INDEX('产品报告-整理'!BK:BK,MATCH(产品建议!A294,'产品报告-整理'!BD:BD,0)),""),(IFERROR(VALUE(HLOOKUP(S$2,'2.源数据-产品分析-全商品'!Q$6:Q$1000,ROW()-1,0)),"")))</f>
        <v/>
      </c>
      <c r="T294" s="5" t="str">
        <f>IFERROR(HLOOKUP("产品负责人",'2.源数据-产品分析-全商品'!R$6:R$1000,ROW()-1,0),"")</f>
        <v/>
      </c>
      <c r="U294" s="5" t="str">
        <f>IFERROR(VALUE(HLOOKUP(U$2,'2.源数据-产品分析-全商品'!S$6:S$1000,ROW()-1,0)),"")</f>
        <v/>
      </c>
      <c r="V294" s="5" t="str">
        <f>IFERROR(VALUE(HLOOKUP(V$2,'2.源数据-产品分析-全商品'!T$6:T$1000,ROW()-1,0)),"")</f>
        <v/>
      </c>
      <c r="W294" s="5" t="str">
        <f>IF(OR($A$3=""),"",IF(OR($W$2="优爆品"),(IF(COUNTIF('2-2.源数据-产品分析-优品'!A:A,产品建议!A294)&gt;0,"是","")&amp;IF(COUNTIF('2-3.源数据-产品分析-爆品'!A:A,产品建议!A294)&gt;0,"是","")),IF(OR($W$2="P4P点击量"),((IFERROR(INDEX('产品报告-整理'!D:D,MATCH(产品建议!A294,'产品报告-整理'!A:A,0)),""))),((IF(COUNTIF('2-2.源数据-产品分析-优品'!A:A,产品建议!A294)&gt;0,"是",""))))))</f>
        <v/>
      </c>
      <c r="X294" s="5" t="str">
        <f>IF(OR($A$3=""),"",IF(OR($W$2="优爆品"),((IFERROR(INDEX('产品报告-整理'!D:D,MATCH(产品建议!A294,'产品报告-整理'!A:A,0)),"")&amp;" → "&amp;(IFERROR(TEXT(INDEX('产品报告-整理'!D:D,MATCH(产品建议!A294,'产品报告-整理'!A:A,0))/G294,"0%"),"")))),IF(OR($W$2="P4P点击量"),((IF($W$2="P4P点击量",IFERROR(TEXT(W294/G294,"0%"),"")))),(((IF(COUNTIF('2-3.源数据-产品分析-爆品'!A:A,产品建议!A294)&gt;0,"是","")))))))</f>
        <v/>
      </c>
      <c r="Y294" s="9" t="str">
        <f>IF(AND($Y$2="直通车总消费",'产品报告-整理'!$BN$1="推荐广告"),IFERROR(INDEX('产品报告-整理'!H:H,MATCH(产品建议!A294,'产品报告-整理'!A:A,0)),0)+IFERROR(INDEX('产品报告-整理'!BV:BV,MATCH(产品建议!A294,'产品报告-整理'!BO:BO,0)),0),IFERROR(INDEX('产品报告-整理'!H:H,MATCH(产品建议!A294,'产品报告-整理'!A:A,0)),0))</f>
        <v/>
      </c>
      <c r="Z294" s="9" t="str">
        <f t="shared" si="15"/>
        <v/>
      </c>
      <c r="AA294" s="5" t="str">
        <f t="shared" si="13"/>
        <v/>
      </c>
      <c r="AB294" s="5" t="str">
        <f t="shared" si="14"/>
        <v/>
      </c>
      <c r="AC294" s="9"/>
      <c r="AD294" s="15" t="str">
        <f>IF($AD$1="  ",IFERROR(IF(AND(Y294="未推广",L294&gt;0),"加入P4P推广 ","")&amp;IF(AND(OR(W294="是",X294="是"),Y294=0),"优爆品加推广 ","")&amp;IF(AND(C294="N",L294&gt;0),"增加橱窗绑定 ","")&amp;IF(AND(OR(Z294&gt;$Z$1*4.5,AB294&gt;$AB$1*4.5),Y294&lt;&gt;0,Y294&gt;$AB$1*2,G294&gt;($G$1/$L$1)*1),"放弃P4P推广 ","")&amp;IF(AND(AB294&gt;$AB$1*1.2,AB294&lt;$AB$1*4.5,Y294&gt;0),"优化询盘成本 ","")&amp;IF(AND(Z294&gt;$Z$1*1.2,Z294&lt;$Z$1*4.5,Y294&gt;0),"优化商机成本 ","")&amp;IF(AND(Y294&lt;&gt;0,L294&gt;0,AB294&lt;$AB$1*1.2),"加大询盘获取 ","")&amp;IF(AND(Y294&lt;&gt;0,K294&gt;0,Z294&lt;$Z$1*1.2),"加大商机获取 ","")&amp;IF(AND(L294=0,C294="Y",G294&gt;($G$1/$L$1*1.5)),"解绑橱窗绑定 ",""),"请去左表粘贴源数据"),"")</f>
        <v/>
      </c>
      <c r="AE294" s="9"/>
      <c r="AF294" s="9"/>
      <c r="AG294" s="9"/>
      <c r="AH294" s="9"/>
      <c r="AI294" s="17"/>
      <c r="AJ294" s="17"/>
      <c r="AK294" s="17"/>
    </row>
    <row r="295" spans="1:37">
      <c r="A295" s="5" t="str">
        <f>IFERROR(HLOOKUP(A$2,'2.源数据-产品分析-全商品'!A$6:A$1000,ROW()-1,0),"")</f>
        <v/>
      </c>
      <c r="B295" s="5" t="str">
        <f>IFERROR(HLOOKUP(B$2,'2.源数据-产品分析-全商品'!B$6:B$1000,ROW()-1,0),"")</f>
        <v/>
      </c>
      <c r="C295" s="5" t="str">
        <f>CLEAN(IFERROR(HLOOKUP(C$2,'2.源数据-产品分析-全商品'!C$6:C$1000,ROW()-1,0),""))</f>
        <v/>
      </c>
      <c r="D295" s="5" t="str">
        <f>IFERROR(HLOOKUP(D$2,'2.源数据-产品分析-全商品'!D$6:D$1000,ROW()-1,0),"")</f>
        <v/>
      </c>
      <c r="E295" s="5" t="str">
        <f>IFERROR(HLOOKUP(E$2,'2.源数据-产品分析-全商品'!E$6:E$1000,ROW()-1,0),"")</f>
        <v/>
      </c>
      <c r="F295" s="5" t="str">
        <f>IFERROR(VALUE(HLOOKUP(F$2,'2.源数据-产品分析-全商品'!F$6:F$1000,ROW()-1,0)),"")</f>
        <v/>
      </c>
      <c r="G295" s="5" t="str">
        <f>IFERROR(VALUE(HLOOKUP(G$2,'2.源数据-产品分析-全商品'!G$6:G$1000,ROW()-1,0)),"")</f>
        <v/>
      </c>
      <c r="H295" s="5" t="str">
        <f>IFERROR(HLOOKUP(H$2,'2.源数据-产品分析-全商品'!H$6:H$1000,ROW()-1,0),"")</f>
        <v/>
      </c>
      <c r="I295" s="5" t="str">
        <f>IFERROR(VALUE(HLOOKUP(I$2,'2.源数据-产品分析-全商品'!I$6:I$1000,ROW()-1,0)),"")</f>
        <v/>
      </c>
      <c r="J295" s="60" t="str">
        <f>IFERROR(IF($J$2="","",INDEX('产品报告-整理'!G:G,MATCH(产品建议!A295,'产品报告-整理'!A:A,0))),"")</f>
        <v/>
      </c>
      <c r="K295" s="5" t="str">
        <f>IFERROR(IF($K$2="","",VALUE(INDEX('产品报告-整理'!E:E,MATCH(产品建议!A295,'产品报告-整理'!A:A,0)))),0)</f>
        <v/>
      </c>
      <c r="L295" s="5" t="str">
        <f>IFERROR(VALUE(HLOOKUP(L$2,'2.源数据-产品分析-全商品'!J$6:J$1000,ROW()-1,0)),"")</f>
        <v/>
      </c>
      <c r="M295" s="5" t="str">
        <f>IFERROR(VALUE(HLOOKUP(M$2,'2.源数据-产品分析-全商品'!K$6:K$1000,ROW()-1,0)),"")</f>
        <v/>
      </c>
      <c r="N295" s="5" t="str">
        <f>IFERROR(HLOOKUP(N$2,'2.源数据-产品分析-全商品'!L$6:L$1000,ROW()-1,0),"")</f>
        <v/>
      </c>
      <c r="O295" s="5" t="str">
        <f>IF($O$2='产品报告-整理'!$K$1,IFERROR(INDEX('产品报告-整理'!S:S,MATCH(产品建议!A295,'产品报告-整理'!L:L,0)),""),(IFERROR(VALUE(HLOOKUP(O$2,'2.源数据-产品分析-全商品'!M$6:M$1000,ROW()-1,0)),"")))</f>
        <v/>
      </c>
      <c r="P295" s="5" t="str">
        <f>IF($P$2='产品报告-整理'!$V$1,IFERROR(INDEX('产品报告-整理'!AD:AD,MATCH(产品建议!A295,'产品报告-整理'!W:W,0)),""),(IFERROR(VALUE(HLOOKUP(P$2,'2.源数据-产品分析-全商品'!N$6:N$1000,ROW()-1,0)),"")))</f>
        <v/>
      </c>
      <c r="Q295" s="5" t="str">
        <f>IF($Q$2='产品报告-整理'!$AG$1,IFERROR(INDEX('产品报告-整理'!AO:AO,MATCH(产品建议!A295,'产品报告-整理'!AH:AH,0)),""),(IFERROR(VALUE(HLOOKUP(Q$2,'2.源数据-产品分析-全商品'!O$6:O$1000,ROW()-1,0)),"")))</f>
        <v/>
      </c>
      <c r="R295" s="5" t="str">
        <f>IF($R$2='产品报告-整理'!$AR$1,IFERROR(INDEX('产品报告-整理'!AZ:AZ,MATCH(产品建议!A295,'产品报告-整理'!AS:AS,0)),""),(IFERROR(VALUE(HLOOKUP(R$2,'2.源数据-产品分析-全商品'!P$6:P$1000,ROW()-1,0)),"")))</f>
        <v/>
      </c>
      <c r="S295" s="5" t="str">
        <f>IF($S$2='产品报告-整理'!$BC$1,IFERROR(INDEX('产品报告-整理'!BK:BK,MATCH(产品建议!A295,'产品报告-整理'!BD:BD,0)),""),(IFERROR(VALUE(HLOOKUP(S$2,'2.源数据-产品分析-全商品'!Q$6:Q$1000,ROW()-1,0)),"")))</f>
        <v/>
      </c>
      <c r="T295" s="5" t="str">
        <f>IFERROR(HLOOKUP("产品负责人",'2.源数据-产品分析-全商品'!R$6:R$1000,ROW()-1,0),"")</f>
        <v/>
      </c>
      <c r="U295" s="5" t="str">
        <f>IFERROR(VALUE(HLOOKUP(U$2,'2.源数据-产品分析-全商品'!S$6:S$1000,ROW()-1,0)),"")</f>
        <v/>
      </c>
      <c r="V295" s="5" t="str">
        <f>IFERROR(VALUE(HLOOKUP(V$2,'2.源数据-产品分析-全商品'!T$6:T$1000,ROW()-1,0)),"")</f>
        <v/>
      </c>
      <c r="W295" s="5" t="str">
        <f>IF(OR($A$3=""),"",IF(OR($W$2="优爆品"),(IF(COUNTIF('2-2.源数据-产品分析-优品'!A:A,产品建议!A295)&gt;0,"是","")&amp;IF(COUNTIF('2-3.源数据-产品分析-爆品'!A:A,产品建议!A295)&gt;0,"是","")),IF(OR($W$2="P4P点击量"),((IFERROR(INDEX('产品报告-整理'!D:D,MATCH(产品建议!A295,'产品报告-整理'!A:A,0)),""))),((IF(COUNTIF('2-2.源数据-产品分析-优品'!A:A,产品建议!A295)&gt;0,"是",""))))))</f>
        <v/>
      </c>
      <c r="X295" s="5" t="str">
        <f>IF(OR($A$3=""),"",IF(OR($W$2="优爆品"),((IFERROR(INDEX('产品报告-整理'!D:D,MATCH(产品建议!A295,'产品报告-整理'!A:A,0)),"")&amp;" → "&amp;(IFERROR(TEXT(INDEX('产品报告-整理'!D:D,MATCH(产品建议!A295,'产品报告-整理'!A:A,0))/G295,"0%"),"")))),IF(OR($W$2="P4P点击量"),((IF($W$2="P4P点击量",IFERROR(TEXT(W295/G295,"0%"),"")))),(((IF(COUNTIF('2-3.源数据-产品分析-爆品'!A:A,产品建议!A295)&gt;0,"是","")))))))</f>
        <v/>
      </c>
      <c r="Y295" s="9" t="str">
        <f>IF(AND($Y$2="直通车总消费",'产品报告-整理'!$BN$1="推荐广告"),IFERROR(INDEX('产品报告-整理'!H:H,MATCH(产品建议!A295,'产品报告-整理'!A:A,0)),0)+IFERROR(INDEX('产品报告-整理'!BV:BV,MATCH(产品建议!A295,'产品报告-整理'!BO:BO,0)),0),IFERROR(INDEX('产品报告-整理'!H:H,MATCH(产品建议!A295,'产品报告-整理'!A:A,0)),0))</f>
        <v/>
      </c>
      <c r="Z295" s="9" t="str">
        <f t="shared" si="15"/>
        <v/>
      </c>
      <c r="AA295" s="5" t="str">
        <f t="shared" si="13"/>
        <v/>
      </c>
      <c r="AB295" s="5" t="str">
        <f t="shared" si="14"/>
        <v/>
      </c>
      <c r="AC295" s="9"/>
      <c r="AD295" s="15" t="str">
        <f>IF($AD$1="  ",IFERROR(IF(AND(Y295="未推广",L295&gt;0),"加入P4P推广 ","")&amp;IF(AND(OR(W295="是",X295="是"),Y295=0),"优爆品加推广 ","")&amp;IF(AND(C295="N",L295&gt;0),"增加橱窗绑定 ","")&amp;IF(AND(OR(Z295&gt;$Z$1*4.5,AB295&gt;$AB$1*4.5),Y295&lt;&gt;0,Y295&gt;$AB$1*2,G295&gt;($G$1/$L$1)*1),"放弃P4P推广 ","")&amp;IF(AND(AB295&gt;$AB$1*1.2,AB295&lt;$AB$1*4.5,Y295&gt;0),"优化询盘成本 ","")&amp;IF(AND(Z295&gt;$Z$1*1.2,Z295&lt;$Z$1*4.5,Y295&gt;0),"优化商机成本 ","")&amp;IF(AND(Y295&lt;&gt;0,L295&gt;0,AB295&lt;$AB$1*1.2),"加大询盘获取 ","")&amp;IF(AND(Y295&lt;&gt;0,K295&gt;0,Z295&lt;$Z$1*1.2),"加大商机获取 ","")&amp;IF(AND(L295=0,C295="Y",G295&gt;($G$1/$L$1*1.5)),"解绑橱窗绑定 ",""),"请去左表粘贴源数据"),"")</f>
        <v/>
      </c>
      <c r="AE295" s="9"/>
      <c r="AF295" s="9"/>
      <c r="AG295" s="9"/>
      <c r="AH295" s="9"/>
      <c r="AI295" s="17"/>
      <c r="AJ295" s="17"/>
      <c r="AK295" s="17"/>
    </row>
    <row r="296" spans="1:37">
      <c r="A296" s="5" t="str">
        <f>IFERROR(HLOOKUP(A$2,'2.源数据-产品分析-全商品'!A$6:A$1000,ROW()-1,0),"")</f>
        <v/>
      </c>
      <c r="B296" s="5" t="str">
        <f>IFERROR(HLOOKUP(B$2,'2.源数据-产品分析-全商品'!B$6:B$1000,ROW()-1,0),"")</f>
        <v/>
      </c>
      <c r="C296" s="5" t="str">
        <f>CLEAN(IFERROR(HLOOKUP(C$2,'2.源数据-产品分析-全商品'!C$6:C$1000,ROW()-1,0),""))</f>
        <v/>
      </c>
      <c r="D296" s="5" t="str">
        <f>IFERROR(HLOOKUP(D$2,'2.源数据-产品分析-全商品'!D$6:D$1000,ROW()-1,0),"")</f>
        <v/>
      </c>
      <c r="E296" s="5" t="str">
        <f>IFERROR(HLOOKUP(E$2,'2.源数据-产品分析-全商品'!E$6:E$1000,ROW()-1,0),"")</f>
        <v/>
      </c>
      <c r="F296" s="5" t="str">
        <f>IFERROR(VALUE(HLOOKUP(F$2,'2.源数据-产品分析-全商品'!F$6:F$1000,ROW()-1,0)),"")</f>
        <v/>
      </c>
      <c r="G296" s="5" t="str">
        <f>IFERROR(VALUE(HLOOKUP(G$2,'2.源数据-产品分析-全商品'!G$6:G$1000,ROW()-1,0)),"")</f>
        <v/>
      </c>
      <c r="H296" s="5" t="str">
        <f>IFERROR(HLOOKUP(H$2,'2.源数据-产品分析-全商品'!H$6:H$1000,ROW()-1,0),"")</f>
        <v/>
      </c>
      <c r="I296" s="5" t="str">
        <f>IFERROR(VALUE(HLOOKUP(I$2,'2.源数据-产品分析-全商品'!I$6:I$1000,ROW()-1,0)),"")</f>
        <v/>
      </c>
      <c r="J296" s="60" t="str">
        <f>IFERROR(IF($J$2="","",INDEX('产品报告-整理'!G:G,MATCH(产品建议!A296,'产品报告-整理'!A:A,0))),"")</f>
        <v/>
      </c>
      <c r="K296" s="5" t="str">
        <f>IFERROR(IF($K$2="","",VALUE(INDEX('产品报告-整理'!E:E,MATCH(产品建议!A296,'产品报告-整理'!A:A,0)))),0)</f>
        <v/>
      </c>
      <c r="L296" s="5" t="str">
        <f>IFERROR(VALUE(HLOOKUP(L$2,'2.源数据-产品分析-全商品'!J$6:J$1000,ROW()-1,0)),"")</f>
        <v/>
      </c>
      <c r="M296" s="5" t="str">
        <f>IFERROR(VALUE(HLOOKUP(M$2,'2.源数据-产品分析-全商品'!K$6:K$1000,ROW()-1,0)),"")</f>
        <v/>
      </c>
      <c r="N296" s="5" t="str">
        <f>IFERROR(HLOOKUP(N$2,'2.源数据-产品分析-全商品'!L$6:L$1000,ROW()-1,0),"")</f>
        <v/>
      </c>
      <c r="O296" s="5" t="str">
        <f>IF($O$2='产品报告-整理'!$K$1,IFERROR(INDEX('产品报告-整理'!S:S,MATCH(产品建议!A296,'产品报告-整理'!L:L,0)),""),(IFERROR(VALUE(HLOOKUP(O$2,'2.源数据-产品分析-全商品'!M$6:M$1000,ROW()-1,0)),"")))</f>
        <v/>
      </c>
      <c r="P296" s="5" t="str">
        <f>IF($P$2='产品报告-整理'!$V$1,IFERROR(INDEX('产品报告-整理'!AD:AD,MATCH(产品建议!A296,'产品报告-整理'!W:W,0)),""),(IFERROR(VALUE(HLOOKUP(P$2,'2.源数据-产品分析-全商品'!N$6:N$1000,ROW()-1,0)),"")))</f>
        <v/>
      </c>
      <c r="Q296" s="5" t="str">
        <f>IF($Q$2='产品报告-整理'!$AG$1,IFERROR(INDEX('产品报告-整理'!AO:AO,MATCH(产品建议!A296,'产品报告-整理'!AH:AH,0)),""),(IFERROR(VALUE(HLOOKUP(Q$2,'2.源数据-产品分析-全商品'!O$6:O$1000,ROW()-1,0)),"")))</f>
        <v/>
      </c>
      <c r="R296" s="5" t="str">
        <f>IF($R$2='产品报告-整理'!$AR$1,IFERROR(INDEX('产品报告-整理'!AZ:AZ,MATCH(产品建议!A296,'产品报告-整理'!AS:AS,0)),""),(IFERROR(VALUE(HLOOKUP(R$2,'2.源数据-产品分析-全商品'!P$6:P$1000,ROW()-1,0)),"")))</f>
        <v/>
      </c>
      <c r="S296" s="5" t="str">
        <f>IF($S$2='产品报告-整理'!$BC$1,IFERROR(INDEX('产品报告-整理'!BK:BK,MATCH(产品建议!A296,'产品报告-整理'!BD:BD,0)),""),(IFERROR(VALUE(HLOOKUP(S$2,'2.源数据-产品分析-全商品'!Q$6:Q$1000,ROW()-1,0)),"")))</f>
        <v/>
      </c>
      <c r="T296" s="5" t="str">
        <f>IFERROR(HLOOKUP("产品负责人",'2.源数据-产品分析-全商品'!R$6:R$1000,ROW()-1,0),"")</f>
        <v/>
      </c>
      <c r="U296" s="5" t="str">
        <f>IFERROR(VALUE(HLOOKUP(U$2,'2.源数据-产品分析-全商品'!S$6:S$1000,ROW()-1,0)),"")</f>
        <v/>
      </c>
      <c r="V296" s="5" t="str">
        <f>IFERROR(VALUE(HLOOKUP(V$2,'2.源数据-产品分析-全商品'!T$6:T$1000,ROW()-1,0)),"")</f>
        <v/>
      </c>
      <c r="W296" s="5" t="str">
        <f>IF(OR($A$3=""),"",IF(OR($W$2="优爆品"),(IF(COUNTIF('2-2.源数据-产品分析-优品'!A:A,产品建议!A296)&gt;0,"是","")&amp;IF(COUNTIF('2-3.源数据-产品分析-爆品'!A:A,产品建议!A296)&gt;0,"是","")),IF(OR($W$2="P4P点击量"),((IFERROR(INDEX('产品报告-整理'!D:D,MATCH(产品建议!A296,'产品报告-整理'!A:A,0)),""))),((IF(COUNTIF('2-2.源数据-产品分析-优品'!A:A,产品建议!A296)&gt;0,"是",""))))))</f>
        <v/>
      </c>
      <c r="X296" s="5" t="str">
        <f>IF(OR($A$3=""),"",IF(OR($W$2="优爆品"),((IFERROR(INDEX('产品报告-整理'!D:D,MATCH(产品建议!A296,'产品报告-整理'!A:A,0)),"")&amp;" → "&amp;(IFERROR(TEXT(INDEX('产品报告-整理'!D:D,MATCH(产品建议!A296,'产品报告-整理'!A:A,0))/G296,"0%"),"")))),IF(OR($W$2="P4P点击量"),((IF($W$2="P4P点击量",IFERROR(TEXT(W296/G296,"0%"),"")))),(((IF(COUNTIF('2-3.源数据-产品分析-爆品'!A:A,产品建议!A296)&gt;0,"是","")))))))</f>
        <v/>
      </c>
      <c r="Y296" s="9" t="str">
        <f>IF(AND($Y$2="直通车总消费",'产品报告-整理'!$BN$1="推荐广告"),IFERROR(INDEX('产品报告-整理'!H:H,MATCH(产品建议!A296,'产品报告-整理'!A:A,0)),0)+IFERROR(INDEX('产品报告-整理'!BV:BV,MATCH(产品建议!A296,'产品报告-整理'!BO:BO,0)),0),IFERROR(INDEX('产品报告-整理'!H:H,MATCH(产品建议!A296,'产品报告-整理'!A:A,0)),0))</f>
        <v/>
      </c>
      <c r="Z296" s="9" t="str">
        <f t="shared" si="15"/>
        <v/>
      </c>
      <c r="AA296" s="5" t="str">
        <f t="shared" si="13"/>
        <v/>
      </c>
      <c r="AB296" s="5" t="str">
        <f t="shared" si="14"/>
        <v/>
      </c>
      <c r="AC296" s="9"/>
      <c r="AD296" s="15" t="str">
        <f>IF($AD$1="  ",IFERROR(IF(AND(Y296="未推广",L296&gt;0),"加入P4P推广 ","")&amp;IF(AND(OR(W296="是",X296="是"),Y296=0),"优爆品加推广 ","")&amp;IF(AND(C296="N",L296&gt;0),"增加橱窗绑定 ","")&amp;IF(AND(OR(Z296&gt;$Z$1*4.5,AB296&gt;$AB$1*4.5),Y296&lt;&gt;0,Y296&gt;$AB$1*2,G296&gt;($G$1/$L$1)*1),"放弃P4P推广 ","")&amp;IF(AND(AB296&gt;$AB$1*1.2,AB296&lt;$AB$1*4.5,Y296&gt;0),"优化询盘成本 ","")&amp;IF(AND(Z296&gt;$Z$1*1.2,Z296&lt;$Z$1*4.5,Y296&gt;0),"优化商机成本 ","")&amp;IF(AND(Y296&lt;&gt;0,L296&gt;0,AB296&lt;$AB$1*1.2),"加大询盘获取 ","")&amp;IF(AND(Y296&lt;&gt;0,K296&gt;0,Z296&lt;$Z$1*1.2),"加大商机获取 ","")&amp;IF(AND(L296=0,C296="Y",G296&gt;($G$1/$L$1*1.5)),"解绑橱窗绑定 ",""),"请去左表粘贴源数据"),"")</f>
        <v/>
      </c>
      <c r="AE296" s="9"/>
      <c r="AF296" s="9"/>
      <c r="AG296" s="9"/>
      <c r="AH296" s="9"/>
      <c r="AI296" s="17"/>
      <c r="AJ296" s="17"/>
      <c r="AK296" s="17"/>
    </row>
    <row r="297" spans="1:37">
      <c r="A297" s="5" t="str">
        <f>IFERROR(HLOOKUP(A$2,'2.源数据-产品分析-全商品'!A$6:A$1000,ROW()-1,0),"")</f>
        <v/>
      </c>
      <c r="B297" s="5" t="str">
        <f>IFERROR(HLOOKUP(B$2,'2.源数据-产品分析-全商品'!B$6:B$1000,ROW()-1,0),"")</f>
        <v/>
      </c>
      <c r="C297" s="5" t="str">
        <f>CLEAN(IFERROR(HLOOKUP(C$2,'2.源数据-产品分析-全商品'!C$6:C$1000,ROW()-1,0),""))</f>
        <v/>
      </c>
      <c r="D297" s="5" t="str">
        <f>IFERROR(HLOOKUP(D$2,'2.源数据-产品分析-全商品'!D$6:D$1000,ROW()-1,0),"")</f>
        <v/>
      </c>
      <c r="E297" s="5" t="str">
        <f>IFERROR(HLOOKUP(E$2,'2.源数据-产品分析-全商品'!E$6:E$1000,ROW()-1,0),"")</f>
        <v/>
      </c>
      <c r="F297" s="5" t="str">
        <f>IFERROR(VALUE(HLOOKUP(F$2,'2.源数据-产品分析-全商品'!F$6:F$1000,ROW()-1,0)),"")</f>
        <v/>
      </c>
      <c r="G297" s="5" t="str">
        <f>IFERROR(VALUE(HLOOKUP(G$2,'2.源数据-产品分析-全商品'!G$6:G$1000,ROW()-1,0)),"")</f>
        <v/>
      </c>
      <c r="H297" s="5" t="str">
        <f>IFERROR(HLOOKUP(H$2,'2.源数据-产品分析-全商品'!H$6:H$1000,ROW()-1,0),"")</f>
        <v/>
      </c>
      <c r="I297" s="5" t="str">
        <f>IFERROR(VALUE(HLOOKUP(I$2,'2.源数据-产品分析-全商品'!I$6:I$1000,ROW()-1,0)),"")</f>
        <v/>
      </c>
      <c r="J297" s="60" t="str">
        <f>IFERROR(IF($J$2="","",INDEX('产品报告-整理'!G:G,MATCH(产品建议!A297,'产品报告-整理'!A:A,0))),"")</f>
        <v/>
      </c>
      <c r="K297" s="5" t="str">
        <f>IFERROR(IF($K$2="","",VALUE(INDEX('产品报告-整理'!E:E,MATCH(产品建议!A297,'产品报告-整理'!A:A,0)))),0)</f>
        <v/>
      </c>
      <c r="L297" s="5" t="str">
        <f>IFERROR(VALUE(HLOOKUP(L$2,'2.源数据-产品分析-全商品'!J$6:J$1000,ROW()-1,0)),"")</f>
        <v/>
      </c>
      <c r="M297" s="5" t="str">
        <f>IFERROR(VALUE(HLOOKUP(M$2,'2.源数据-产品分析-全商品'!K$6:K$1000,ROW()-1,0)),"")</f>
        <v/>
      </c>
      <c r="N297" s="5" t="str">
        <f>IFERROR(HLOOKUP(N$2,'2.源数据-产品分析-全商品'!L$6:L$1000,ROW()-1,0),"")</f>
        <v/>
      </c>
      <c r="O297" s="5" t="str">
        <f>IF($O$2='产品报告-整理'!$K$1,IFERROR(INDEX('产品报告-整理'!S:S,MATCH(产品建议!A297,'产品报告-整理'!L:L,0)),""),(IFERROR(VALUE(HLOOKUP(O$2,'2.源数据-产品分析-全商品'!M$6:M$1000,ROW()-1,0)),"")))</f>
        <v/>
      </c>
      <c r="P297" s="5" t="str">
        <f>IF($P$2='产品报告-整理'!$V$1,IFERROR(INDEX('产品报告-整理'!AD:AD,MATCH(产品建议!A297,'产品报告-整理'!W:W,0)),""),(IFERROR(VALUE(HLOOKUP(P$2,'2.源数据-产品分析-全商品'!N$6:N$1000,ROW()-1,0)),"")))</f>
        <v/>
      </c>
      <c r="Q297" s="5" t="str">
        <f>IF($Q$2='产品报告-整理'!$AG$1,IFERROR(INDEX('产品报告-整理'!AO:AO,MATCH(产品建议!A297,'产品报告-整理'!AH:AH,0)),""),(IFERROR(VALUE(HLOOKUP(Q$2,'2.源数据-产品分析-全商品'!O$6:O$1000,ROW()-1,0)),"")))</f>
        <v/>
      </c>
      <c r="R297" s="5" t="str">
        <f>IF($R$2='产品报告-整理'!$AR$1,IFERROR(INDEX('产品报告-整理'!AZ:AZ,MATCH(产品建议!A297,'产品报告-整理'!AS:AS,0)),""),(IFERROR(VALUE(HLOOKUP(R$2,'2.源数据-产品分析-全商品'!P$6:P$1000,ROW()-1,0)),"")))</f>
        <v/>
      </c>
      <c r="S297" s="5" t="str">
        <f>IF($S$2='产品报告-整理'!$BC$1,IFERROR(INDEX('产品报告-整理'!BK:BK,MATCH(产品建议!A297,'产品报告-整理'!BD:BD,0)),""),(IFERROR(VALUE(HLOOKUP(S$2,'2.源数据-产品分析-全商品'!Q$6:Q$1000,ROW()-1,0)),"")))</f>
        <v/>
      </c>
      <c r="T297" s="5" t="str">
        <f>IFERROR(HLOOKUP("产品负责人",'2.源数据-产品分析-全商品'!R$6:R$1000,ROW()-1,0),"")</f>
        <v/>
      </c>
      <c r="U297" s="5" t="str">
        <f>IFERROR(VALUE(HLOOKUP(U$2,'2.源数据-产品分析-全商品'!S$6:S$1000,ROW()-1,0)),"")</f>
        <v/>
      </c>
      <c r="V297" s="5" t="str">
        <f>IFERROR(VALUE(HLOOKUP(V$2,'2.源数据-产品分析-全商品'!T$6:T$1000,ROW()-1,0)),"")</f>
        <v/>
      </c>
      <c r="W297" s="5" t="str">
        <f>IF(OR($A$3=""),"",IF(OR($W$2="优爆品"),(IF(COUNTIF('2-2.源数据-产品分析-优品'!A:A,产品建议!A297)&gt;0,"是","")&amp;IF(COUNTIF('2-3.源数据-产品分析-爆品'!A:A,产品建议!A297)&gt;0,"是","")),IF(OR($W$2="P4P点击量"),((IFERROR(INDEX('产品报告-整理'!D:D,MATCH(产品建议!A297,'产品报告-整理'!A:A,0)),""))),((IF(COUNTIF('2-2.源数据-产品分析-优品'!A:A,产品建议!A297)&gt;0,"是",""))))))</f>
        <v/>
      </c>
      <c r="X297" s="5" t="str">
        <f>IF(OR($A$3=""),"",IF(OR($W$2="优爆品"),((IFERROR(INDEX('产品报告-整理'!D:D,MATCH(产品建议!A297,'产品报告-整理'!A:A,0)),"")&amp;" → "&amp;(IFERROR(TEXT(INDEX('产品报告-整理'!D:D,MATCH(产品建议!A297,'产品报告-整理'!A:A,0))/G297,"0%"),"")))),IF(OR($W$2="P4P点击量"),((IF($W$2="P4P点击量",IFERROR(TEXT(W297/G297,"0%"),"")))),(((IF(COUNTIF('2-3.源数据-产品分析-爆品'!A:A,产品建议!A297)&gt;0,"是","")))))))</f>
        <v/>
      </c>
      <c r="Y297" s="9" t="str">
        <f>IF(AND($Y$2="直通车总消费",'产品报告-整理'!$BN$1="推荐广告"),IFERROR(INDEX('产品报告-整理'!H:H,MATCH(产品建议!A297,'产品报告-整理'!A:A,0)),0)+IFERROR(INDEX('产品报告-整理'!BV:BV,MATCH(产品建议!A297,'产品报告-整理'!BO:BO,0)),0),IFERROR(INDEX('产品报告-整理'!H:H,MATCH(产品建议!A297,'产品报告-整理'!A:A,0)),0))</f>
        <v/>
      </c>
      <c r="Z297" s="9" t="str">
        <f t="shared" si="15"/>
        <v/>
      </c>
      <c r="AA297" s="5" t="str">
        <f t="shared" si="13"/>
        <v/>
      </c>
      <c r="AB297" s="5" t="str">
        <f t="shared" si="14"/>
        <v/>
      </c>
      <c r="AC297" s="9"/>
      <c r="AD297" s="15" t="str">
        <f>IF($AD$1="  ",IFERROR(IF(AND(Y297="未推广",L297&gt;0),"加入P4P推广 ","")&amp;IF(AND(OR(W297="是",X297="是"),Y297=0),"优爆品加推广 ","")&amp;IF(AND(C297="N",L297&gt;0),"增加橱窗绑定 ","")&amp;IF(AND(OR(Z297&gt;$Z$1*4.5,AB297&gt;$AB$1*4.5),Y297&lt;&gt;0,Y297&gt;$AB$1*2,G297&gt;($G$1/$L$1)*1),"放弃P4P推广 ","")&amp;IF(AND(AB297&gt;$AB$1*1.2,AB297&lt;$AB$1*4.5,Y297&gt;0),"优化询盘成本 ","")&amp;IF(AND(Z297&gt;$Z$1*1.2,Z297&lt;$Z$1*4.5,Y297&gt;0),"优化商机成本 ","")&amp;IF(AND(Y297&lt;&gt;0,L297&gt;0,AB297&lt;$AB$1*1.2),"加大询盘获取 ","")&amp;IF(AND(Y297&lt;&gt;0,K297&gt;0,Z297&lt;$Z$1*1.2),"加大商机获取 ","")&amp;IF(AND(L297=0,C297="Y",G297&gt;($G$1/$L$1*1.5)),"解绑橱窗绑定 ",""),"请去左表粘贴源数据"),"")</f>
        <v/>
      </c>
      <c r="AE297" s="9"/>
      <c r="AF297" s="9"/>
      <c r="AG297" s="9"/>
      <c r="AH297" s="9"/>
      <c r="AI297" s="17"/>
      <c r="AJ297" s="17"/>
      <c r="AK297" s="17"/>
    </row>
    <row r="298" spans="1:37">
      <c r="A298" s="5" t="str">
        <f>IFERROR(HLOOKUP(A$2,'2.源数据-产品分析-全商品'!A$6:A$1000,ROW()-1,0),"")</f>
        <v/>
      </c>
      <c r="B298" s="5" t="str">
        <f>IFERROR(HLOOKUP(B$2,'2.源数据-产品分析-全商品'!B$6:B$1000,ROW()-1,0),"")</f>
        <v/>
      </c>
      <c r="C298" s="5" t="str">
        <f>CLEAN(IFERROR(HLOOKUP(C$2,'2.源数据-产品分析-全商品'!C$6:C$1000,ROW()-1,0),""))</f>
        <v/>
      </c>
      <c r="D298" s="5" t="str">
        <f>IFERROR(HLOOKUP(D$2,'2.源数据-产品分析-全商品'!D$6:D$1000,ROW()-1,0),"")</f>
        <v/>
      </c>
      <c r="E298" s="5" t="str">
        <f>IFERROR(HLOOKUP(E$2,'2.源数据-产品分析-全商品'!E$6:E$1000,ROW()-1,0),"")</f>
        <v/>
      </c>
      <c r="F298" s="5" t="str">
        <f>IFERROR(VALUE(HLOOKUP(F$2,'2.源数据-产品分析-全商品'!F$6:F$1000,ROW()-1,0)),"")</f>
        <v/>
      </c>
      <c r="G298" s="5" t="str">
        <f>IFERROR(VALUE(HLOOKUP(G$2,'2.源数据-产品分析-全商品'!G$6:G$1000,ROW()-1,0)),"")</f>
        <v/>
      </c>
      <c r="H298" s="5" t="str">
        <f>IFERROR(HLOOKUP(H$2,'2.源数据-产品分析-全商品'!H$6:H$1000,ROW()-1,0),"")</f>
        <v/>
      </c>
      <c r="I298" s="5" t="str">
        <f>IFERROR(VALUE(HLOOKUP(I$2,'2.源数据-产品分析-全商品'!I$6:I$1000,ROW()-1,0)),"")</f>
        <v/>
      </c>
      <c r="J298" s="60" t="str">
        <f>IFERROR(IF($J$2="","",INDEX('产品报告-整理'!G:G,MATCH(产品建议!A298,'产品报告-整理'!A:A,0))),"")</f>
        <v/>
      </c>
      <c r="K298" s="5" t="str">
        <f>IFERROR(IF($K$2="","",VALUE(INDEX('产品报告-整理'!E:E,MATCH(产品建议!A298,'产品报告-整理'!A:A,0)))),0)</f>
        <v/>
      </c>
      <c r="L298" s="5" t="str">
        <f>IFERROR(VALUE(HLOOKUP(L$2,'2.源数据-产品分析-全商品'!J$6:J$1000,ROW()-1,0)),"")</f>
        <v/>
      </c>
      <c r="M298" s="5" t="str">
        <f>IFERROR(VALUE(HLOOKUP(M$2,'2.源数据-产品分析-全商品'!K$6:K$1000,ROW()-1,0)),"")</f>
        <v/>
      </c>
      <c r="N298" s="5" t="str">
        <f>IFERROR(HLOOKUP(N$2,'2.源数据-产品分析-全商品'!L$6:L$1000,ROW()-1,0),"")</f>
        <v/>
      </c>
      <c r="O298" s="5" t="str">
        <f>IF($O$2='产品报告-整理'!$K$1,IFERROR(INDEX('产品报告-整理'!S:S,MATCH(产品建议!A298,'产品报告-整理'!L:L,0)),""),(IFERROR(VALUE(HLOOKUP(O$2,'2.源数据-产品分析-全商品'!M$6:M$1000,ROW()-1,0)),"")))</f>
        <v/>
      </c>
      <c r="P298" s="5" t="str">
        <f>IF($P$2='产品报告-整理'!$V$1,IFERROR(INDEX('产品报告-整理'!AD:AD,MATCH(产品建议!A298,'产品报告-整理'!W:W,0)),""),(IFERROR(VALUE(HLOOKUP(P$2,'2.源数据-产品分析-全商品'!N$6:N$1000,ROW()-1,0)),"")))</f>
        <v/>
      </c>
      <c r="Q298" s="5" t="str">
        <f>IF($Q$2='产品报告-整理'!$AG$1,IFERROR(INDEX('产品报告-整理'!AO:AO,MATCH(产品建议!A298,'产品报告-整理'!AH:AH,0)),""),(IFERROR(VALUE(HLOOKUP(Q$2,'2.源数据-产品分析-全商品'!O$6:O$1000,ROW()-1,0)),"")))</f>
        <v/>
      </c>
      <c r="R298" s="5" t="str">
        <f>IF($R$2='产品报告-整理'!$AR$1,IFERROR(INDEX('产品报告-整理'!AZ:AZ,MATCH(产品建议!A298,'产品报告-整理'!AS:AS,0)),""),(IFERROR(VALUE(HLOOKUP(R$2,'2.源数据-产品分析-全商品'!P$6:P$1000,ROW()-1,0)),"")))</f>
        <v/>
      </c>
      <c r="S298" s="5" t="str">
        <f>IF($S$2='产品报告-整理'!$BC$1,IFERROR(INDEX('产品报告-整理'!BK:BK,MATCH(产品建议!A298,'产品报告-整理'!BD:BD,0)),""),(IFERROR(VALUE(HLOOKUP(S$2,'2.源数据-产品分析-全商品'!Q$6:Q$1000,ROW()-1,0)),"")))</f>
        <v/>
      </c>
      <c r="T298" s="5" t="str">
        <f>IFERROR(HLOOKUP("产品负责人",'2.源数据-产品分析-全商品'!R$6:R$1000,ROW()-1,0),"")</f>
        <v/>
      </c>
      <c r="U298" s="5" t="str">
        <f>IFERROR(VALUE(HLOOKUP(U$2,'2.源数据-产品分析-全商品'!S$6:S$1000,ROW()-1,0)),"")</f>
        <v/>
      </c>
      <c r="V298" s="5" t="str">
        <f>IFERROR(VALUE(HLOOKUP(V$2,'2.源数据-产品分析-全商品'!T$6:T$1000,ROW()-1,0)),"")</f>
        <v/>
      </c>
      <c r="W298" s="5" t="str">
        <f>IF(OR($A$3=""),"",IF(OR($W$2="优爆品"),(IF(COUNTIF('2-2.源数据-产品分析-优品'!A:A,产品建议!A298)&gt;0,"是","")&amp;IF(COUNTIF('2-3.源数据-产品分析-爆品'!A:A,产品建议!A298)&gt;0,"是","")),IF(OR($W$2="P4P点击量"),((IFERROR(INDEX('产品报告-整理'!D:D,MATCH(产品建议!A298,'产品报告-整理'!A:A,0)),""))),((IF(COUNTIF('2-2.源数据-产品分析-优品'!A:A,产品建议!A298)&gt;0,"是",""))))))</f>
        <v/>
      </c>
      <c r="X298" s="5" t="str">
        <f>IF(OR($A$3=""),"",IF(OR($W$2="优爆品"),((IFERROR(INDEX('产品报告-整理'!D:D,MATCH(产品建议!A298,'产品报告-整理'!A:A,0)),"")&amp;" → "&amp;(IFERROR(TEXT(INDEX('产品报告-整理'!D:D,MATCH(产品建议!A298,'产品报告-整理'!A:A,0))/G298,"0%"),"")))),IF(OR($W$2="P4P点击量"),((IF($W$2="P4P点击量",IFERROR(TEXT(W298/G298,"0%"),"")))),(((IF(COUNTIF('2-3.源数据-产品分析-爆品'!A:A,产品建议!A298)&gt;0,"是","")))))))</f>
        <v/>
      </c>
      <c r="Y298" s="9" t="str">
        <f>IF(AND($Y$2="直通车总消费",'产品报告-整理'!$BN$1="推荐广告"),IFERROR(INDEX('产品报告-整理'!H:H,MATCH(产品建议!A298,'产品报告-整理'!A:A,0)),0)+IFERROR(INDEX('产品报告-整理'!BV:BV,MATCH(产品建议!A298,'产品报告-整理'!BO:BO,0)),0),IFERROR(INDEX('产品报告-整理'!H:H,MATCH(产品建议!A298,'产品报告-整理'!A:A,0)),0))</f>
        <v/>
      </c>
      <c r="Z298" s="9" t="str">
        <f t="shared" si="15"/>
        <v/>
      </c>
      <c r="AA298" s="5" t="str">
        <f t="shared" si="13"/>
        <v/>
      </c>
      <c r="AB298" s="5" t="str">
        <f t="shared" si="14"/>
        <v/>
      </c>
      <c r="AC298" s="9"/>
      <c r="AD298" s="15" t="str">
        <f>IF($AD$1="  ",IFERROR(IF(AND(Y298="未推广",L298&gt;0),"加入P4P推广 ","")&amp;IF(AND(OR(W298="是",X298="是"),Y298=0),"优爆品加推广 ","")&amp;IF(AND(C298="N",L298&gt;0),"增加橱窗绑定 ","")&amp;IF(AND(OR(Z298&gt;$Z$1*4.5,AB298&gt;$AB$1*4.5),Y298&lt;&gt;0,Y298&gt;$AB$1*2,G298&gt;($G$1/$L$1)*1),"放弃P4P推广 ","")&amp;IF(AND(AB298&gt;$AB$1*1.2,AB298&lt;$AB$1*4.5,Y298&gt;0),"优化询盘成本 ","")&amp;IF(AND(Z298&gt;$Z$1*1.2,Z298&lt;$Z$1*4.5,Y298&gt;0),"优化商机成本 ","")&amp;IF(AND(Y298&lt;&gt;0,L298&gt;0,AB298&lt;$AB$1*1.2),"加大询盘获取 ","")&amp;IF(AND(Y298&lt;&gt;0,K298&gt;0,Z298&lt;$Z$1*1.2),"加大商机获取 ","")&amp;IF(AND(L298=0,C298="Y",G298&gt;($G$1/$L$1*1.5)),"解绑橱窗绑定 ",""),"请去左表粘贴源数据"),"")</f>
        <v/>
      </c>
      <c r="AE298" s="9"/>
      <c r="AF298" s="9"/>
      <c r="AG298" s="9"/>
      <c r="AH298" s="9"/>
      <c r="AI298" s="17"/>
      <c r="AJ298" s="17"/>
      <c r="AK298" s="17"/>
    </row>
    <row r="299" spans="1:37">
      <c r="A299" s="5" t="str">
        <f>IFERROR(HLOOKUP(A$2,'2.源数据-产品分析-全商品'!A$6:A$1000,ROW()-1,0),"")</f>
        <v/>
      </c>
      <c r="B299" s="5" t="str">
        <f>IFERROR(HLOOKUP(B$2,'2.源数据-产品分析-全商品'!B$6:B$1000,ROW()-1,0),"")</f>
        <v/>
      </c>
      <c r="C299" s="5" t="str">
        <f>CLEAN(IFERROR(HLOOKUP(C$2,'2.源数据-产品分析-全商品'!C$6:C$1000,ROW()-1,0),""))</f>
        <v/>
      </c>
      <c r="D299" s="5" t="str">
        <f>IFERROR(HLOOKUP(D$2,'2.源数据-产品分析-全商品'!D$6:D$1000,ROW()-1,0),"")</f>
        <v/>
      </c>
      <c r="E299" s="5" t="str">
        <f>IFERROR(HLOOKUP(E$2,'2.源数据-产品分析-全商品'!E$6:E$1000,ROW()-1,0),"")</f>
        <v/>
      </c>
      <c r="F299" s="5" t="str">
        <f>IFERROR(VALUE(HLOOKUP(F$2,'2.源数据-产品分析-全商品'!F$6:F$1000,ROW()-1,0)),"")</f>
        <v/>
      </c>
      <c r="G299" s="5" t="str">
        <f>IFERROR(VALUE(HLOOKUP(G$2,'2.源数据-产品分析-全商品'!G$6:G$1000,ROW()-1,0)),"")</f>
        <v/>
      </c>
      <c r="H299" s="5" t="str">
        <f>IFERROR(HLOOKUP(H$2,'2.源数据-产品分析-全商品'!H$6:H$1000,ROW()-1,0),"")</f>
        <v/>
      </c>
      <c r="I299" s="5" t="str">
        <f>IFERROR(VALUE(HLOOKUP(I$2,'2.源数据-产品分析-全商品'!I$6:I$1000,ROW()-1,0)),"")</f>
        <v/>
      </c>
      <c r="J299" s="60" t="str">
        <f>IFERROR(IF($J$2="","",INDEX('产品报告-整理'!G:G,MATCH(产品建议!A299,'产品报告-整理'!A:A,0))),"")</f>
        <v/>
      </c>
      <c r="K299" s="5" t="str">
        <f>IFERROR(IF($K$2="","",VALUE(INDEX('产品报告-整理'!E:E,MATCH(产品建议!A299,'产品报告-整理'!A:A,0)))),0)</f>
        <v/>
      </c>
      <c r="L299" s="5" t="str">
        <f>IFERROR(VALUE(HLOOKUP(L$2,'2.源数据-产品分析-全商品'!J$6:J$1000,ROW()-1,0)),"")</f>
        <v/>
      </c>
      <c r="M299" s="5" t="str">
        <f>IFERROR(VALUE(HLOOKUP(M$2,'2.源数据-产品分析-全商品'!K$6:K$1000,ROW()-1,0)),"")</f>
        <v/>
      </c>
      <c r="N299" s="5" t="str">
        <f>IFERROR(HLOOKUP(N$2,'2.源数据-产品分析-全商品'!L$6:L$1000,ROW()-1,0),"")</f>
        <v/>
      </c>
      <c r="O299" s="5" t="str">
        <f>IF($O$2='产品报告-整理'!$K$1,IFERROR(INDEX('产品报告-整理'!S:S,MATCH(产品建议!A299,'产品报告-整理'!L:L,0)),""),(IFERROR(VALUE(HLOOKUP(O$2,'2.源数据-产品分析-全商品'!M$6:M$1000,ROW()-1,0)),"")))</f>
        <v/>
      </c>
      <c r="P299" s="5" t="str">
        <f>IF($P$2='产品报告-整理'!$V$1,IFERROR(INDEX('产品报告-整理'!AD:AD,MATCH(产品建议!A299,'产品报告-整理'!W:W,0)),""),(IFERROR(VALUE(HLOOKUP(P$2,'2.源数据-产品分析-全商品'!N$6:N$1000,ROW()-1,0)),"")))</f>
        <v/>
      </c>
      <c r="Q299" s="5" t="str">
        <f>IF($Q$2='产品报告-整理'!$AG$1,IFERROR(INDEX('产品报告-整理'!AO:AO,MATCH(产品建议!A299,'产品报告-整理'!AH:AH,0)),""),(IFERROR(VALUE(HLOOKUP(Q$2,'2.源数据-产品分析-全商品'!O$6:O$1000,ROW()-1,0)),"")))</f>
        <v/>
      </c>
      <c r="R299" s="5" t="str">
        <f>IF($R$2='产品报告-整理'!$AR$1,IFERROR(INDEX('产品报告-整理'!AZ:AZ,MATCH(产品建议!A299,'产品报告-整理'!AS:AS,0)),""),(IFERROR(VALUE(HLOOKUP(R$2,'2.源数据-产品分析-全商品'!P$6:P$1000,ROW()-1,0)),"")))</f>
        <v/>
      </c>
      <c r="S299" s="5" t="str">
        <f>IF($S$2='产品报告-整理'!$BC$1,IFERROR(INDEX('产品报告-整理'!BK:BK,MATCH(产品建议!A299,'产品报告-整理'!BD:BD,0)),""),(IFERROR(VALUE(HLOOKUP(S$2,'2.源数据-产品分析-全商品'!Q$6:Q$1000,ROW()-1,0)),"")))</f>
        <v/>
      </c>
      <c r="T299" s="5" t="str">
        <f>IFERROR(HLOOKUP("产品负责人",'2.源数据-产品分析-全商品'!R$6:R$1000,ROW()-1,0),"")</f>
        <v/>
      </c>
      <c r="U299" s="5" t="str">
        <f>IFERROR(VALUE(HLOOKUP(U$2,'2.源数据-产品分析-全商品'!S$6:S$1000,ROW()-1,0)),"")</f>
        <v/>
      </c>
      <c r="V299" s="5" t="str">
        <f>IFERROR(VALUE(HLOOKUP(V$2,'2.源数据-产品分析-全商品'!T$6:T$1000,ROW()-1,0)),"")</f>
        <v/>
      </c>
      <c r="W299" s="5" t="str">
        <f>IF(OR($A$3=""),"",IF(OR($W$2="优爆品"),(IF(COUNTIF('2-2.源数据-产品分析-优品'!A:A,产品建议!A299)&gt;0,"是","")&amp;IF(COUNTIF('2-3.源数据-产品分析-爆品'!A:A,产品建议!A299)&gt;0,"是","")),IF(OR($W$2="P4P点击量"),((IFERROR(INDEX('产品报告-整理'!D:D,MATCH(产品建议!A299,'产品报告-整理'!A:A,0)),""))),((IF(COUNTIF('2-2.源数据-产品分析-优品'!A:A,产品建议!A299)&gt;0,"是",""))))))</f>
        <v/>
      </c>
      <c r="X299" s="5" t="str">
        <f>IF(OR($A$3=""),"",IF(OR($W$2="优爆品"),((IFERROR(INDEX('产品报告-整理'!D:D,MATCH(产品建议!A299,'产品报告-整理'!A:A,0)),"")&amp;" → "&amp;(IFERROR(TEXT(INDEX('产品报告-整理'!D:D,MATCH(产品建议!A299,'产品报告-整理'!A:A,0))/G299,"0%"),"")))),IF(OR($W$2="P4P点击量"),((IF($W$2="P4P点击量",IFERROR(TEXT(W299/G299,"0%"),"")))),(((IF(COUNTIF('2-3.源数据-产品分析-爆品'!A:A,产品建议!A299)&gt;0,"是","")))))))</f>
        <v/>
      </c>
      <c r="Y299" s="9" t="str">
        <f>IF(AND($Y$2="直通车总消费",'产品报告-整理'!$BN$1="推荐广告"),IFERROR(INDEX('产品报告-整理'!H:H,MATCH(产品建议!A299,'产品报告-整理'!A:A,0)),0)+IFERROR(INDEX('产品报告-整理'!BV:BV,MATCH(产品建议!A299,'产品报告-整理'!BO:BO,0)),0),IFERROR(INDEX('产品报告-整理'!H:H,MATCH(产品建议!A299,'产品报告-整理'!A:A,0)),0))</f>
        <v/>
      </c>
      <c r="Z299" s="9" t="str">
        <f t="shared" si="15"/>
        <v/>
      </c>
      <c r="AA299" s="5" t="str">
        <f t="shared" si="13"/>
        <v/>
      </c>
      <c r="AB299" s="5" t="str">
        <f t="shared" si="14"/>
        <v/>
      </c>
      <c r="AC299" s="9"/>
      <c r="AD299" s="15" t="str">
        <f>IF($AD$1="  ",IFERROR(IF(AND(Y299="未推广",L299&gt;0),"加入P4P推广 ","")&amp;IF(AND(OR(W299="是",X299="是"),Y299=0),"优爆品加推广 ","")&amp;IF(AND(C299="N",L299&gt;0),"增加橱窗绑定 ","")&amp;IF(AND(OR(Z299&gt;$Z$1*4.5,AB299&gt;$AB$1*4.5),Y299&lt;&gt;0,Y299&gt;$AB$1*2,G299&gt;($G$1/$L$1)*1),"放弃P4P推广 ","")&amp;IF(AND(AB299&gt;$AB$1*1.2,AB299&lt;$AB$1*4.5,Y299&gt;0),"优化询盘成本 ","")&amp;IF(AND(Z299&gt;$Z$1*1.2,Z299&lt;$Z$1*4.5,Y299&gt;0),"优化商机成本 ","")&amp;IF(AND(Y299&lt;&gt;0,L299&gt;0,AB299&lt;$AB$1*1.2),"加大询盘获取 ","")&amp;IF(AND(Y299&lt;&gt;0,K299&gt;0,Z299&lt;$Z$1*1.2),"加大商机获取 ","")&amp;IF(AND(L299=0,C299="Y",G299&gt;($G$1/$L$1*1.5)),"解绑橱窗绑定 ",""),"请去左表粘贴源数据"),"")</f>
        <v/>
      </c>
      <c r="AE299" s="9"/>
      <c r="AF299" s="9"/>
      <c r="AG299" s="9"/>
      <c r="AH299" s="9"/>
      <c r="AI299" s="17"/>
      <c r="AJ299" s="17"/>
      <c r="AK299" s="17"/>
    </row>
    <row r="300" spans="1:37">
      <c r="A300" s="5" t="str">
        <f>IFERROR(HLOOKUP(A$2,'2.源数据-产品分析-全商品'!A$6:A$1000,ROW()-1,0),"")</f>
        <v/>
      </c>
      <c r="B300" s="5" t="str">
        <f>IFERROR(HLOOKUP(B$2,'2.源数据-产品分析-全商品'!B$6:B$1000,ROW()-1,0),"")</f>
        <v/>
      </c>
      <c r="C300" s="5" t="str">
        <f>CLEAN(IFERROR(HLOOKUP(C$2,'2.源数据-产品分析-全商品'!C$6:C$1000,ROW()-1,0),""))</f>
        <v/>
      </c>
      <c r="D300" s="5" t="str">
        <f>IFERROR(HLOOKUP(D$2,'2.源数据-产品分析-全商品'!D$6:D$1000,ROW()-1,0),"")</f>
        <v/>
      </c>
      <c r="E300" s="5" t="str">
        <f>IFERROR(HLOOKUP(E$2,'2.源数据-产品分析-全商品'!E$6:E$1000,ROW()-1,0),"")</f>
        <v/>
      </c>
      <c r="F300" s="5" t="str">
        <f>IFERROR(VALUE(HLOOKUP(F$2,'2.源数据-产品分析-全商品'!F$6:F$1000,ROW()-1,0)),"")</f>
        <v/>
      </c>
      <c r="G300" s="5" t="str">
        <f>IFERROR(VALUE(HLOOKUP(G$2,'2.源数据-产品分析-全商品'!G$6:G$1000,ROW()-1,0)),"")</f>
        <v/>
      </c>
      <c r="H300" s="5" t="str">
        <f>IFERROR(HLOOKUP(H$2,'2.源数据-产品分析-全商品'!H$6:H$1000,ROW()-1,0),"")</f>
        <v/>
      </c>
      <c r="I300" s="5" t="str">
        <f>IFERROR(VALUE(HLOOKUP(I$2,'2.源数据-产品分析-全商品'!I$6:I$1000,ROW()-1,0)),"")</f>
        <v/>
      </c>
      <c r="J300" s="60" t="str">
        <f>IFERROR(IF($J$2="","",INDEX('产品报告-整理'!G:G,MATCH(产品建议!A300,'产品报告-整理'!A:A,0))),"")</f>
        <v/>
      </c>
      <c r="K300" s="5" t="str">
        <f>IFERROR(IF($K$2="","",VALUE(INDEX('产品报告-整理'!E:E,MATCH(产品建议!A300,'产品报告-整理'!A:A,0)))),0)</f>
        <v/>
      </c>
      <c r="L300" s="5" t="str">
        <f>IFERROR(VALUE(HLOOKUP(L$2,'2.源数据-产品分析-全商品'!J$6:J$1000,ROW()-1,0)),"")</f>
        <v/>
      </c>
      <c r="M300" s="5" t="str">
        <f>IFERROR(VALUE(HLOOKUP(M$2,'2.源数据-产品分析-全商品'!K$6:K$1000,ROW()-1,0)),"")</f>
        <v/>
      </c>
      <c r="N300" s="5" t="str">
        <f>IFERROR(HLOOKUP(N$2,'2.源数据-产品分析-全商品'!L$6:L$1000,ROW()-1,0),"")</f>
        <v/>
      </c>
      <c r="O300" s="5" t="str">
        <f>IF($O$2='产品报告-整理'!$K$1,IFERROR(INDEX('产品报告-整理'!S:S,MATCH(产品建议!A300,'产品报告-整理'!L:L,0)),""),(IFERROR(VALUE(HLOOKUP(O$2,'2.源数据-产品分析-全商品'!M$6:M$1000,ROW()-1,0)),"")))</f>
        <v/>
      </c>
      <c r="P300" s="5" t="str">
        <f>IF($P$2='产品报告-整理'!$V$1,IFERROR(INDEX('产品报告-整理'!AD:AD,MATCH(产品建议!A300,'产品报告-整理'!W:W,0)),""),(IFERROR(VALUE(HLOOKUP(P$2,'2.源数据-产品分析-全商品'!N$6:N$1000,ROW()-1,0)),"")))</f>
        <v/>
      </c>
      <c r="Q300" s="5" t="str">
        <f>IF($Q$2='产品报告-整理'!$AG$1,IFERROR(INDEX('产品报告-整理'!AO:AO,MATCH(产品建议!A300,'产品报告-整理'!AH:AH,0)),""),(IFERROR(VALUE(HLOOKUP(Q$2,'2.源数据-产品分析-全商品'!O$6:O$1000,ROW()-1,0)),"")))</f>
        <v/>
      </c>
      <c r="R300" s="5" t="str">
        <f>IF($R$2='产品报告-整理'!$AR$1,IFERROR(INDEX('产品报告-整理'!AZ:AZ,MATCH(产品建议!A300,'产品报告-整理'!AS:AS,0)),""),(IFERROR(VALUE(HLOOKUP(R$2,'2.源数据-产品分析-全商品'!P$6:P$1000,ROW()-1,0)),"")))</f>
        <v/>
      </c>
      <c r="S300" s="5" t="str">
        <f>IF($S$2='产品报告-整理'!$BC$1,IFERROR(INDEX('产品报告-整理'!BK:BK,MATCH(产品建议!A300,'产品报告-整理'!BD:BD,0)),""),(IFERROR(VALUE(HLOOKUP(S$2,'2.源数据-产品分析-全商品'!Q$6:Q$1000,ROW()-1,0)),"")))</f>
        <v/>
      </c>
      <c r="T300" s="5" t="str">
        <f>IFERROR(HLOOKUP("产品负责人",'2.源数据-产品分析-全商品'!R$6:R$1000,ROW()-1,0),"")</f>
        <v/>
      </c>
      <c r="U300" s="5" t="str">
        <f>IFERROR(VALUE(HLOOKUP(U$2,'2.源数据-产品分析-全商品'!S$6:S$1000,ROW()-1,0)),"")</f>
        <v/>
      </c>
      <c r="V300" s="5" t="str">
        <f>IFERROR(VALUE(HLOOKUP(V$2,'2.源数据-产品分析-全商品'!T$6:T$1000,ROW()-1,0)),"")</f>
        <v/>
      </c>
      <c r="W300" s="5" t="str">
        <f>IF(OR($A$3=""),"",IF(OR($W$2="优爆品"),(IF(COUNTIF('2-2.源数据-产品分析-优品'!A:A,产品建议!A300)&gt;0,"是","")&amp;IF(COUNTIF('2-3.源数据-产品分析-爆品'!A:A,产品建议!A300)&gt;0,"是","")),IF(OR($W$2="P4P点击量"),((IFERROR(INDEX('产品报告-整理'!D:D,MATCH(产品建议!A300,'产品报告-整理'!A:A,0)),""))),((IF(COUNTIF('2-2.源数据-产品分析-优品'!A:A,产品建议!A300)&gt;0,"是",""))))))</f>
        <v/>
      </c>
      <c r="X300" s="5" t="str">
        <f>IF(OR($A$3=""),"",IF(OR($W$2="优爆品"),((IFERROR(INDEX('产品报告-整理'!D:D,MATCH(产品建议!A300,'产品报告-整理'!A:A,0)),"")&amp;" → "&amp;(IFERROR(TEXT(INDEX('产品报告-整理'!D:D,MATCH(产品建议!A300,'产品报告-整理'!A:A,0))/G300,"0%"),"")))),IF(OR($W$2="P4P点击量"),((IF($W$2="P4P点击量",IFERROR(TEXT(W300/G300,"0%"),"")))),(((IF(COUNTIF('2-3.源数据-产品分析-爆品'!A:A,产品建议!A300)&gt;0,"是","")))))))</f>
        <v/>
      </c>
      <c r="Y300" s="9" t="str">
        <f>IF(AND($Y$2="直通车总消费",'产品报告-整理'!$BN$1="推荐广告"),IFERROR(INDEX('产品报告-整理'!H:H,MATCH(产品建议!A300,'产品报告-整理'!A:A,0)),0)+IFERROR(INDEX('产品报告-整理'!BV:BV,MATCH(产品建议!A300,'产品报告-整理'!BO:BO,0)),0),IFERROR(INDEX('产品报告-整理'!H:H,MATCH(产品建议!A300,'产品报告-整理'!A:A,0)),0))</f>
        <v/>
      </c>
      <c r="Z300" s="9" t="str">
        <f t="shared" si="15"/>
        <v/>
      </c>
      <c r="AA300" s="5" t="str">
        <f t="shared" si="13"/>
        <v/>
      </c>
      <c r="AB300" s="5" t="str">
        <f t="shared" si="14"/>
        <v/>
      </c>
      <c r="AC300" s="9"/>
      <c r="AD300" s="15" t="str">
        <f>IF($AD$1="  ",IFERROR(IF(AND(Y300="未推广",L300&gt;0),"加入P4P推广 ","")&amp;IF(AND(OR(W300="是",X300="是"),Y300=0),"优爆品加推广 ","")&amp;IF(AND(C300="N",L300&gt;0),"增加橱窗绑定 ","")&amp;IF(AND(OR(Z300&gt;$Z$1*4.5,AB300&gt;$AB$1*4.5),Y300&lt;&gt;0,Y300&gt;$AB$1*2,G300&gt;($G$1/$L$1)*1),"放弃P4P推广 ","")&amp;IF(AND(AB300&gt;$AB$1*1.2,AB300&lt;$AB$1*4.5,Y300&gt;0),"优化询盘成本 ","")&amp;IF(AND(Z300&gt;$Z$1*1.2,Z300&lt;$Z$1*4.5,Y300&gt;0),"优化商机成本 ","")&amp;IF(AND(Y300&lt;&gt;0,L300&gt;0,AB300&lt;$AB$1*1.2),"加大询盘获取 ","")&amp;IF(AND(Y300&lt;&gt;0,K300&gt;0,Z300&lt;$Z$1*1.2),"加大商机获取 ","")&amp;IF(AND(L300=0,C300="Y",G300&gt;($G$1/$L$1*1.5)),"解绑橱窗绑定 ",""),"请去左表粘贴源数据"),"")</f>
        <v/>
      </c>
      <c r="AE300" s="9"/>
      <c r="AF300" s="9"/>
      <c r="AG300" s="9"/>
      <c r="AH300" s="9"/>
      <c r="AI300" s="17"/>
      <c r="AJ300" s="17"/>
      <c r="AK300" s="17"/>
    </row>
    <row r="301" spans="1:37">
      <c r="A301" s="5" t="str">
        <f>IFERROR(HLOOKUP(A$2,'2.源数据-产品分析-全商品'!A$6:A$1000,ROW()-1,0),"")</f>
        <v/>
      </c>
      <c r="B301" s="5" t="str">
        <f>IFERROR(HLOOKUP(B$2,'2.源数据-产品分析-全商品'!B$6:B$1000,ROW()-1,0),"")</f>
        <v/>
      </c>
      <c r="C301" s="5" t="str">
        <f>CLEAN(IFERROR(HLOOKUP(C$2,'2.源数据-产品分析-全商品'!C$6:C$1000,ROW()-1,0),""))</f>
        <v/>
      </c>
      <c r="D301" s="5" t="str">
        <f>IFERROR(HLOOKUP(D$2,'2.源数据-产品分析-全商品'!D$6:D$1000,ROW()-1,0),"")</f>
        <v/>
      </c>
      <c r="E301" s="5" t="str">
        <f>IFERROR(HLOOKUP(E$2,'2.源数据-产品分析-全商品'!E$6:E$1000,ROW()-1,0),"")</f>
        <v/>
      </c>
      <c r="F301" s="5" t="str">
        <f>IFERROR(VALUE(HLOOKUP(F$2,'2.源数据-产品分析-全商品'!F$6:F$1000,ROW()-1,0)),"")</f>
        <v/>
      </c>
      <c r="G301" s="5" t="str">
        <f>IFERROR(VALUE(HLOOKUP(G$2,'2.源数据-产品分析-全商品'!G$6:G$1000,ROW()-1,0)),"")</f>
        <v/>
      </c>
      <c r="H301" s="5" t="str">
        <f>IFERROR(HLOOKUP(H$2,'2.源数据-产品分析-全商品'!H$6:H$1000,ROW()-1,0),"")</f>
        <v/>
      </c>
      <c r="I301" s="5" t="str">
        <f>IFERROR(VALUE(HLOOKUP(I$2,'2.源数据-产品分析-全商品'!I$6:I$1000,ROW()-1,0)),"")</f>
        <v/>
      </c>
      <c r="J301" s="60" t="str">
        <f>IFERROR(IF($J$2="","",INDEX('产品报告-整理'!G:G,MATCH(产品建议!A301,'产品报告-整理'!A:A,0))),"")</f>
        <v/>
      </c>
      <c r="K301" s="5" t="str">
        <f>IFERROR(IF($K$2="","",VALUE(INDEX('产品报告-整理'!E:E,MATCH(产品建议!A301,'产品报告-整理'!A:A,0)))),0)</f>
        <v/>
      </c>
      <c r="L301" s="5" t="str">
        <f>IFERROR(VALUE(HLOOKUP(L$2,'2.源数据-产品分析-全商品'!J$6:J$1000,ROW()-1,0)),"")</f>
        <v/>
      </c>
      <c r="M301" s="5" t="str">
        <f>IFERROR(VALUE(HLOOKUP(M$2,'2.源数据-产品分析-全商品'!K$6:K$1000,ROW()-1,0)),"")</f>
        <v/>
      </c>
      <c r="N301" s="5" t="str">
        <f>IFERROR(HLOOKUP(N$2,'2.源数据-产品分析-全商品'!L$6:L$1000,ROW()-1,0),"")</f>
        <v/>
      </c>
      <c r="O301" s="5" t="str">
        <f>IF($O$2='产品报告-整理'!$K$1,IFERROR(INDEX('产品报告-整理'!S:S,MATCH(产品建议!A301,'产品报告-整理'!L:L,0)),""),(IFERROR(VALUE(HLOOKUP(O$2,'2.源数据-产品分析-全商品'!M$6:M$1000,ROW()-1,0)),"")))</f>
        <v/>
      </c>
      <c r="P301" s="5" t="str">
        <f>IF($P$2='产品报告-整理'!$V$1,IFERROR(INDEX('产品报告-整理'!AD:AD,MATCH(产品建议!A301,'产品报告-整理'!W:W,0)),""),(IFERROR(VALUE(HLOOKUP(P$2,'2.源数据-产品分析-全商品'!N$6:N$1000,ROW()-1,0)),"")))</f>
        <v/>
      </c>
      <c r="Q301" s="5" t="str">
        <f>IF($Q$2='产品报告-整理'!$AG$1,IFERROR(INDEX('产品报告-整理'!AO:AO,MATCH(产品建议!A301,'产品报告-整理'!AH:AH,0)),""),(IFERROR(VALUE(HLOOKUP(Q$2,'2.源数据-产品分析-全商品'!O$6:O$1000,ROW()-1,0)),"")))</f>
        <v/>
      </c>
      <c r="R301" s="5" t="str">
        <f>IF($R$2='产品报告-整理'!$AR$1,IFERROR(INDEX('产品报告-整理'!AZ:AZ,MATCH(产品建议!A301,'产品报告-整理'!AS:AS,0)),""),(IFERROR(VALUE(HLOOKUP(R$2,'2.源数据-产品分析-全商品'!P$6:P$1000,ROW()-1,0)),"")))</f>
        <v/>
      </c>
      <c r="S301" s="5" t="str">
        <f>IF($S$2='产品报告-整理'!$BC$1,IFERROR(INDEX('产品报告-整理'!BK:BK,MATCH(产品建议!A301,'产品报告-整理'!BD:BD,0)),""),(IFERROR(VALUE(HLOOKUP(S$2,'2.源数据-产品分析-全商品'!Q$6:Q$1000,ROW()-1,0)),"")))</f>
        <v/>
      </c>
      <c r="T301" s="5" t="str">
        <f>IFERROR(HLOOKUP("产品负责人",'2.源数据-产品分析-全商品'!R$6:R$1000,ROW()-1,0),"")</f>
        <v/>
      </c>
      <c r="U301" s="5" t="str">
        <f>IFERROR(VALUE(HLOOKUP(U$2,'2.源数据-产品分析-全商品'!S$6:S$1000,ROW()-1,0)),"")</f>
        <v/>
      </c>
      <c r="V301" s="5" t="str">
        <f>IFERROR(VALUE(HLOOKUP(V$2,'2.源数据-产品分析-全商品'!T$6:T$1000,ROW()-1,0)),"")</f>
        <v/>
      </c>
      <c r="W301" s="5" t="str">
        <f>IF(OR($A$3=""),"",IF(OR($W$2="优爆品"),(IF(COUNTIF('2-2.源数据-产品分析-优品'!A:A,产品建议!A301)&gt;0,"是","")&amp;IF(COUNTIF('2-3.源数据-产品分析-爆品'!A:A,产品建议!A301)&gt;0,"是","")),IF(OR($W$2="P4P点击量"),((IFERROR(INDEX('产品报告-整理'!D:D,MATCH(产品建议!A301,'产品报告-整理'!A:A,0)),""))),((IF(COUNTIF('2-2.源数据-产品分析-优品'!A:A,产品建议!A301)&gt;0,"是",""))))))</f>
        <v/>
      </c>
      <c r="X301" s="5" t="str">
        <f>IF(OR($A$3=""),"",IF(OR($W$2="优爆品"),((IFERROR(INDEX('产品报告-整理'!D:D,MATCH(产品建议!A301,'产品报告-整理'!A:A,0)),"")&amp;" → "&amp;(IFERROR(TEXT(INDEX('产品报告-整理'!D:D,MATCH(产品建议!A301,'产品报告-整理'!A:A,0))/G301,"0%"),"")))),IF(OR($W$2="P4P点击量"),((IF($W$2="P4P点击量",IFERROR(TEXT(W301/G301,"0%"),"")))),(((IF(COUNTIF('2-3.源数据-产品分析-爆品'!A:A,产品建议!A301)&gt;0,"是","")))))))</f>
        <v/>
      </c>
      <c r="Y301" s="9" t="str">
        <f>IF(AND($Y$2="直通车总消费",'产品报告-整理'!$BN$1="推荐广告"),IFERROR(INDEX('产品报告-整理'!H:H,MATCH(产品建议!A301,'产品报告-整理'!A:A,0)),0)+IFERROR(INDEX('产品报告-整理'!BV:BV,MATCH(产品建议!A301,'产品报告-整理'!BO:BO,0)),0),IFERROR(INDEX('产品报告-整理'!H:H,MATCH(产品建议!A301,'产品报告-整理'!A:A,0)),0))</f>
        <v/>
      </c>
      <c r="Z301" s="9" t="str">
        <f t="shared" si="15"/>
        <v/>
      </c>
      <c r="AA301" s="5" t="str">
        <f t="shared" si="13"/>
        <v/>
      </c>
      <c r="AB301" s="5" t="str">
        <f t="shared" si="14"/>
        <v/>
      </c>
      <c r="AC301" s="9"/>
      <c r="AD301" s="15" t="str">
        <f>IF($AD$1="  ",IFERROR(IF(AND(Y301="未推广",L301&gt;0),"加入P4P推广 ","")&amp;IF(AND(OR(W301="是",X301="是"),Y301=0),"优爆品加推广 ","")&amp;IF(AND(C301="N",L301&gt;0),"增加橱窗绑定 ","")&amp;IF(AND(OR(Z301&gt;$Z$1*4.5,AB301&gt;$AB$1*4.5),Y301&lt;&gt;0,Y301&gt;$AB$1*2,G301&gt;($G$1/$L$1)*1),"放弃P4P推广 ","")&amp;IF(AND(AB301&gt;$AB$1*1.2,AB301&lt;$AB$1*4.5,Y301&gt;0),"优化询盘成本 ","")&amp;IF(AND(Z301&gt;$Z$1*1.2,Z301&lt;$Z$1*4.5,Y301&gt;0),"优化商机成本 ","")&amp;IF(AND(Y301&lt;&gt;0,L301&gt;0,AB301&lt;$AB$1*1.2),"加大询盘获取 ","")&amp;IF(AND(Y301&lt;&gt;0,K301&gt;0,Z301&lt;$Z$1*1.2),"加大商机获取 ","")&amp;IF(AND(L301=0,C301="Y",G301&gt;($G$1/$L$1*1.5)),"解绑橱窗绑定 ",""),"请去左表粘贴源数据"),"")</f>
        <v/>
      </c>
      <c r="AE301" s="9"/>
      <c r="AF301" s="9"/>
      <c r="AG301" s="9"/>
      <c r="AH301" s="9"/>
      <c r="AI301" s="17"/>
      <c r="AJ301" s="17"/>
      <c r="AK301" s="17"/>
    </row>
    <row r="302" spans="1:37">
      <c r="A302" s="5" t="str">
        <f>IFERROR(HLOOKUP(A$2,'2.源数据-产品分析-全商品'!A$6:A$1000,ROW()-1,0),"")</f>
        <v/>
      </c>
      <c r="B302" s="5" t="str">
        <f>IFERROR(HLOOKUP(B$2,'2.源数据-产品分析-全商品'!B$6:B$1000,ROW()-1,0),"")</f>
        <v/>
      </c>
      <c r="C302" s="5" t="str">
        <f>CLEAN(IFERROR(HLOOKUP(C$2,'2.源数据-产品分析-全商品'!C$6:C$1000,ROW()-1,0),""))</f>
        <v/>
      </c>
      <c r="D302" s="5" t="str">
        <f>IFERROR(HLOOKUP(D$2,'2.源数据-产品分析-全商品'!D$6:D$1000,ROW()-1,0),"")</f>
        <v/>
      </c>
      <c r="E302" s="5" t="str">
        <f>IFERROR(HLOOKUP(E$2,'2.源数据-产品分析-全商品'!E$6:E$1000,ROW()-1,0),"")</f>
        <v/>
      </c>
      <c r="F302" s="5" t="str">
        <f>IFERROR(VALUE(HLOOKUP(F$2,'2.源数据-产品分析-全商品'!F$6:F$1000,ROW()-1,0)),"")</f>
        <v/>
      </c>
      <c r="G302" s="5" t="str">
        <f>IFERROR(VALUE(HLOOKUP(G$2,'2.源数据-产品分析-全商品'!G$6:G$1000,ROW()-1,0)),"")</f>
        <v/>
      </c>
      <c r="H302" s="5" t="str">
        <f>IFERROR(HLOOKUP(H$2,'2.源数据-产品分析-全商品'!H$6:H$1000,ROW()-1,0),"")</f>
        <v/>
      </c>
      <c r="I302" s="5" t="str">
        <f>IFERROR(VALUE(HLOOKUP(I$2,'2.源数据-产品分析-全商品'!I$6:I$1000,ROW()-1,0)),"")</f>
        <v/>
      </c>
      <c r="J302" s="60" t="str">
        <f>IFERROR(IF($J$2="","",INDEX('产品报告-整理'!G:G,MATCH(产品建议!A302,'产品报告-整理'!A:A,0))),"")</f>
        <v/>
      </c>
      <c r="K302" s="5" t="str">
        <f>IFERROR(IF($K$2="","",VALUE(INDEX('产品报告-整理'!E:E,MATCH(产品建议!A302,'产品报告-整理'!A:A,0)))),0)</f>
        <v/>
      </c>
      <c r="L302" s="5" t="str">
        <f>IFERROR(VALUE(HLOOKUP(L$2,'2.源数据-产品分析-全商品'!J$6:J$1000,ROW()-1,0)),"")</f>
        <v/>
      </c>
      <c r="M302" s="5" t="str">
        <f>IFERROR(VALUE(HLOOKUP(M$2,'2.源数据-产品分析-全商品'!K$6:K$1000,ROW()-1,0)),"")</f>
        <v/>
      </c>
      <c r="N302" s="5" t="str">
        <f>IFERROR(HLOOKUP(N$2,'2.源数据-产品分析-全商品'!L$6:L$1000,ROW()-1,0),"")</f>
        <v/>
      </c>
      <c r="O302" s="5" t="str">
        <f>IF($O$2='产品报告-整理'!$K$1,IFERROR(INDEX('产品报告-整理'!S:S,MATCH(产品建议!A302,'产品报告-整理'!L:L,0)),""),(IFERROR(VALUE(HLOOKUP(O$2,'2.源数据-产品分析-全商品'!M$6:M$1000,ROW()-1,0)),"")))</f>
        <v/>
      </c>
      <c r="P302" s="5" t="str">
        <f>IF($P$2='产品报告-整理'!$V$1,IFERROR(INDEX('产品报告-整理'!AD:AD,MATCH(产品建议!A302,'产品报告-整理'!W:W,0)),""),(IFERROR(VALUE(HLOOKUP(P$2,'2.源数据-产品分析-全商品'!N$6:N$1000,ROW()-1,0)),"")))</f>
        <v/>
      </c>
      <c r="Q302" s="5" t="str">
        <f>IF($Q$2='产品报告-整理'!$AG$1,IFERROR(INDEX('产品报告-整理'!AO:AO,MATCH(产品建议!A302,'产品报告-整理'!AH:AH,0)),""),(IFERROR(VALUE(HLOOKUP(Q$2,'2.源数据-产品分析-全商品'!O$6:O$1000,ROW()-1,0)),"")))</f>
        <v/>
      </c>
      <c r="R302" s="5" t="str">
        <f>IF($R$2='产品报告-整理'!$AR$1,IFERROR(INDEX('产品报告-整理'!AZ:AZ,MATCH(产品建议!A302,'产品报告-整理'!AS:AS,0)),""),(IFERROR(VALUE(HLOOKUP(R$2,'2.源数据-产品分析-全商品'!P$6:P$1000,ROW()-1,0)),"")))</f>
        <v/>
      </c>
      <c r="S302" s="5" t="str">
        <f>IF($S$2='产品报告-整理'!$BC$1,IFERROR(INDEX('产品报告-整理'!BK:BK,MATCH(产品建议!A302,'产品报告-整理'!BD:BD,0)),""),(IFERROR(VALUE(HLOOKUP(S$2,'2.源数据-产品分析-全商品'!Q$6:Q$1000,ROW()-1,0)),"")))</f>
        <v/>
      </c>
      <c r="T302" s="5" t="str">
        <f>IFERROR(HLOOKUP("产品负责人",'2.源数据-产品分析-全商品'!R$6:R$1000,ROW()-1,0),"")</f>
        <v/>
      </c>
      <c r="U302" s="5" t="str">
        <f>IFERROR(VALUE(HLOOKUP(U$2,'2.源数据-产品分析-全商品'!S$6:S$1000,ROW()-1,0)),"")</f>
        <v/>
      </c>
      <c r="V302" s="5" t="str">
        <f>IFERROR(VALUE(HLOOKUP(V$2,'2.源数据-产品分析-全商品'!T$6:T$1000,ROW()-1,0)),"")</f>
        <v/>
      </c>
      <c r="W302" s="5" t="str">
        <f>IF(OR($A$3=""),"",IF(OR($W$2="优爆品"),(IF(COUNTIF('2-2.源数据-产品分析-优品'!A:A,产品建议!A302)&gt;0,"是","")&amp;IF(COUNTIF('2-3.源数据-产品分析-爆品'!A:A,产品建议!A302)&gt;0,"是","")),IF(OR($W$2="P4P点击量"),((IFERROR(INDEX('产品报告-整理'!D:D,MATCH(产品建议!A302,'产品报告-整理'!A:A,0)),""))),((IF(COUNTIF('2-2.源数据-产品分析-优品'!A:A,产品建议!A302)&gt;0,"是",""))))))</f>
        <v/>
      </c>
      <c r="X302" s="5" t="str">
        <f>IF(OR($A$3=""),"",IF(OR($W$2="优爆品"),((IFERROR(INDEX('产品报告-整理'!D:D,MATCH(产品建议!A302,'产品报告-整理'!A:A,0)),"")&amp;" → "&amp;(IFERROR(TEXT(INDEX('产品报告-整理'!D:D,MATCH(产品建议!A302,'产品报告-整理'!A:A,0))/G302,"0%"),"")))),IF(OR($W$2="P4P点击量"),((IF($W$2="P4P点击量",IFERROR(TEXT(W302/G302,"0%"),"")))),(((IF(COUNTIF('2-3.源数据-产品分析-爆品'!A:A,产品建议!A302)&gt;0,"是","")))))))</f>
        <v/>
      </c>
      <c r="Y302" s="9" t="str">
        <f>IF(AND($Y$2="直通车总消费",'产品报告-整理'!$BN$1="推荐广告"),IFERROR(INDEX('产品报告-整理'!H:H,MATCH(产品建议!A302,'产品报告-整理'!A:A,0)),0)+IFERROR(INDEX('产品报告-整理'!BV:BV,MATCH(产品建议!A302,'产品报告-整理'!BO:BO,0)),0),IFERROR(INDEX('产品报告-整理'!H:H,MATCH(产品建议!A302,'产品报告-整理'!A:A,0)),0))</f>
        <v/>
      </c>
      <c r="Z302" s="9" t="str">
        <f t="shared" si="15"/>
        <v/>
      </c>
      <c r="AA302" s="5" t="str">
        <f t="shared" si="13"/>
        <v/>
      </c>
      <c r="AB302" s="5" t="str">
        <f t="shared" si="14"/>
        <v/>
      </c>
      <c r="AC302" s="9"/>
      <c r="AD302" s="15" t="str">
        <f>IF($AD$1="  ",IFERROR(IF(AND(Y302="未推广",L302&gt;0),"加入P4P推广 ","")&amp;IF(AND(OR(W302="是",X302="是"),Y302=0),"优爆品加推广 ","")&amp;IF(AND(C302="N",L302&gt;0),"增加橱窗绑定 ","")&amp;IF(AND(OR(Z302&gt;$Z$1*4.5,AB302&gt;$AB$1*4.5),Y302&lt;&gt;0,Y302&gt;$AB$1*2,G302&gt;($G$1/$L$1)*1),"放弃P4P推广 ","")&amp;IF(AND(AB302&gt;$AB$1*1.2,AB302&lt;$AB$1*4.5,Y302&gt;0),"优化询盘成本 ","")&amp;IF(AND(Z302&gt;$Z$1*1.2,Z302&lt;$Z$1*4.5,Y302&gt;0),"优化商机成本 ","")&amp;IF(AND(Y302&lt;&gt;0,L302&gt;0,AB302&lt;$AB$1*1.2),"加大询盘获取 ","")&amp;IF(AND(Y302&lt;&gt;0,K302&gt;0,Z302&lt;$Z$1*1.2),"加大商机获取 ","")&amp;IF(AND(L302=0,C302="Y",G302&gt;($G$1/$L$1*1.5)),"解绑橱窗绑定 ",""),"请去左表粘贴源数据"),"")</f>
        <v/>
      </c>
      <c r="AE302" s="9"/>
      <c r="AF302" s="9"/>
      <c r="AG302" s="9"/>
      <c r="AH302" s="9"/>
      <c r="AI302" s="17"/>
      <c r="AJ302" s="17"/>
      <c r="AK302" s="17"/>
    </row>
    <row r="303" spans="1:37">
      <c r="A303" s="5" t="str">
        <f>IFERROR(HLOOKUP(A$2,'2.源数据-产品分析-全商品'!A$6:A$1000,ROW()-1,0),"")</f>
        <v/>
      </c>
      <c r="B303" s="5" t="str">
        <f>IFERROR(HLOOKUP(B$2,'2.源数据-产品分析-全商品'!B$6:B$1000,ROW()-1,0),"")</f>
        <v/>
      </c>
      <c r="C303" s="5" t="str">
        <f>CLEAN(IFERROR(HLOOKUP(C$2,'2.源数据-产品分析-全商品'!C$6:C$1000,ROW()-1,0),""))</f>
        <v/>
      </c>
      <c r="D303" s="5" t="str">
        <f>IFERROR(HLOOKUP(D$2,'2.源数据-产品分析-全商品'!D$6:D$1000,ROW()-1,0),"")</f>
        <v/>
      </c>
      <c r="E303" s="5" t="str">
        <f>IFERROR(HLOOKUP(E$2,'2.源数据-产品分析-全商品'!E$6:E$1000,ROW()-1,0),"")</f>
        <v/>
      </c>
      <c r="F303" s="5" t="str">
        <f>IFERROR(VALUE(HLOOKUP(F$2,'2.源数据-产品分析-全商品'!F$6:F$1000,ROW()-1,0)),"")</f>
        <v/>
      </c>
      <c r="G303" s="5" t="str">
        <f>IFERROR(VALUE(HLOOKUP(G$2,'2.源数据-产品分析-全商品'!G$6:G$1000,ROW()-1,0)),"")</f>
        <v/>
      </c>
      <c r="H303" s="5" t="str">
        <f>IFERROR(HLOOKUP(H$2,'2.源数据-产品分析-全商品'!H$6:H$1000,ROW()-1,0),"")</f>
        <v/>
      </c>
      <c r="I303" s="5" t="str">
        <f>IFERROR(VALUE(HLOOKUP(I$2,'2.源数据-产品分析-全商品'!I$6:I$1000,ROW()-1,0)),"")</f>
        <v/>
      </c>
      <c r="J303" s="60" t="str">
        <f>IFERROR(IF($J$2="","",INDEX('产品报告-整理'!G:G,MATCH(产品建议!A303,'产品报告-整理'!A:A,0))),"")</f>
        <v/>
      </c>
      <c r="K303" s="5" t="str">
        <f>IFERROR(IF($K$2="","",VALUE(INDEX('产品报告-整理'!E:E,MATCH(产品建议!A303,'产品报告-整理'!A:A,0)))),0)</f>
        <v/>
      </c>
      <c r="L303" s="5" t="str">
        <f>IFERROR(VALUE(HLOOKUP(L$2,'2.源数据-产品分析-全商品'!J$6:J$1000,ROW()-1,0)),"")</f>
        <v/>
      </c>
      <c r="M303" s="5" t="str">
        <f>IFERROR(VALUE(HLOOKUP(M$2,'2.源数据-产品分析-全商品'!K$6:K$1000,ROW()-1,0)),"")</f>
        <v/>
      </c>
      <c r="N303" s="5" t="str">
        <f>IFERROR(HLOOKUP(N$2,'2.源数据-产品分析-全商品'!L$6:L$1000,ROW()-1,0),"")</f>
        <v/>
      </c>
      <c r="O303" s="5" t="str">
        <f>IF($O$2='产品报告-整理'!$K$1,IFERROR(INDEX('产品报告-整理'!S:S,MATCH(产品建议!A303,'产品报告-整理'!L:L,0)),""),(IFERROR(VALUE(HLOOKUP(O$2,'2.源数据-产品分析-全商品'!M$6:M$1000,ROW()-1,0)),"")))</f>
        <v/>
      </c>
      <c r="P303" s="5" t="str">
        <f>IF($P$2='产品报告-整理'!$V$1,IFERROR(INDEX('产品报告-整理'!AD:AD,MATCH(产品建议!A303,'产品报告-整理'!W:W,0)),""),(IFERROR(VALUE(HLOOKUP(P$2,'2.源数据-产品分析-全商品'!N$6:N$1000,ROW()-1,0)),"")))</f>
        <v/>
      </c>
      <c r="Q303" s="5" t="str">
        <f>IF($Q$2='产品报告-整理'!$AG$1,IFERROR(INDEX('产品报告-整理'!AO:AO,MATCH(产品建议!A303,'产品报告-整理'!AH:AH,0)),""),(IFERROR(VALUE(HLOOKUP(Q$2,'2.源数据-产品分析-全商品'!O$6:O$1000,ROW()-1,0)),"")))</f>
        <v/>
      </c>
      <c r="R303" s="5" t="str">
        <f>IF($R$2='产品报告-整理'!$AR$1,IFERROR(INDEX('产品报告-整理'!AZ:AZ,MATCH(产品建议!A303,'产品报告-整理'!AS:AS,0)),""),(IFERROR(VALUE(HLOOKUP(R$2,'2.源数据-产品分析-全商品'!P$6:P$1000,ROW()-1,0)),"")))</f>
        <v/>
      </c>
      <c r="S303" s="5" t="str">
        <f>IF($S$2='产品报告-整理'!$BC$1,IFERROR(INDEX('产品报告-整理'!BK:BK,MATCH(产品建议!A303,'产品报告-整理'!BD:BD,0)),""),(IFERROR(VALUE(HLOOKUP(S$2,'2.源数据-产品分析-全商品'!Q$6:Q$1000,ROW()-1,0)),"")))</f>
        <v/>
      </c>
      <c r="T303" s="5" t="str">
        <f>IFERROR(HLOOKUP("产品负责人",'2.源数据-产品分析-全商品'!R$6:R$1000,ROW()-1,0),"")</f>
        <v/>
      </c>
      <c r="U303" s="5" t="str">
        <f>IFERROR(VALUE(HLOOKUP(U$2,'2.源数据-产品分析-全商品'!S$6:S$1000,ROW()-1,0)),"")</f>
        <v/>
      </c>
      <c r="V303" s="5" t="str">
        <f>IFERROR(VALUE(HLOOKUP(V$2,'2.源数据-产品分析-全商品'!T$6:T$1000,ROW()-1,0)),"")</f>
        <v/>
      </c>
      <c r="W303" s="5" t="str">
        <f>IF(OR($A$3=""),"",IF(OR($W$2="优爆品"),(IF(COUNTIF('2-2.源数据-产品分析-优品'!A:A,产品建议!A303)&gt;0,"是","")&amp;IF(COUNTIF('2-3.源数据-产品分析-爆品'!A:A,产品建议!A303)&gt;0,"是","")),IF(OR($W$2="P4P点击量"),((IFERROR(INDEX('产品报告-整理'!D:D,MATCH(产品建议!A303,'产品报告-整理'!A:A,0)),""))),((IF(COUNTIF('2-2.源数据-产品分析-优品'!A:A,产品建议!A303)&gt;0,"是",""))))))</f>
        <v/>
      </c>
      <c r="X303" s="5" t="str">
        <f>IF(OR($A$3=""),"",IF(OR($W$2="优爆品"),((IFERROR(INDEX('产品报告-整理'!D:D,MATCH(产品建议!A303,'产品报告-整理'!A:A,0)),"")&amp;" → "&amp;(IFERROR(TEXT(INDEX('产品报告-整理'!D:D,MATCH(产品建议!A303,'产品报告-整理'!A:A,0))/G303,"0%"),"")))),IF(OR($W$2="P4P点击量"),((IF($W$2="P4P点击量",IFERROR(TEXT(W303/G303,"0%"),"")))),(((IF(COUNTIF('2-3.源数据-产品分析-爆品'!A:A,产品建议!A303)&gt;0,"是","")))))))</f>
        <v/>
      </c>
      <c r="Y303" s="9" t="str">
        <f>IF(AND($Y$2="直通车总消费",'产品报告-整理'!$BN$1="推荐广告"),IFERROR(INDEX('产品报告-整理'!H:H,MATCH(产品建议!A303,'产品报告-整理'!A:A,0)),0)+IFERROR(INDEX('产品报告-整理'!BV:BV,MATCH(产品建议!A303,'产品报告-整理'!BO:BO,0)),0),IFERROR(INDEX('产品报告-整理'!H:H,MATCH(产品建议!A303,'产品报告-整理'!A:A,0)),0))</f>
        <v/>
      </c>
      <c r="Z303" s="9" t="str">
        <f t="shared" si="15"/>
        <v/>
      </c>
      <c r="AA303" s="5" t="str">
        <f t="shared" si="13"/>
        <v/>
      </c>
      <c r="AB303" s="5" t="str">
        <f t="shared" si="14"/>
        <v/>
      </c>
      <c r="AC303" s="9"/>
      <c r="AD303" s="15" t="str">
        <f>IF($AD$1="  ",IFERROR(IF(AND(Y303="未推广",L303&gt;0),"加入P4P推广 ","")&amp;IF(AND(OR(W303="是",X303="是"),Y303=0),"优爆品加推广 ","")&amp;IF(AND(C303="N",L303&gt;0),"增加橱窗绑定 ","")&amp;IF(AND(OR(Z303&gt;$Z$1*4.5,AB303&gt;$AB$1*4.5),Y303&lt;&gt;0,Y303&gt;$AB$1*2,G303&gt;($G$1/$L$1)*1),"放弃P4P推广 ","")&amp;IF(AND(AB303&gt;$AB$1*1.2,AB303&lt;$AB$1*4.5,Y303&gt;0),"优化询盘成本 ","")&amp;IF(AND(Z303&gt;$Z$1*1.2,Z303&lt;$Z$1*4.5,Y303&gt;0),"优化商机成本 ","")&amp;IF(AND(Y303&lt;&gt;0,L303&gt;0,AB303&lt;$AB$1*1.2),"加大询盘获取 ","")&amp;IF(AND(Y303&lt;&gt;0,K303&gt;0,Z303&lt;$Z$1*1.2),"加大商机获取 ","")&amp;IF(AND(L303=0,C303="Y",G303&gt;($G$1/$L$1*1.5)),"解绑橱窗绑定 ",""),"请去左表粘贴源数据"),"")</f>
        <v/>
      </c>
      <c r="AE303" s="9"/>
      <c r="AF303" s="9"/>
      <c r="AG303" s="9"/>
      <c r="AH303" s="9"/>
      <c r="AI303" s="17"/>
      <c r="AJ303" s="17"/>
      <c r="AK303" s="17"/>
    </row>
    <row r="304" spans="1:37">
      <c r="A304" s="5" t="str">
        <f>IFERROR(HLOOKUP(A$2,'2.源数据-产品分析-全商品'!A$6:A$1000,ROW()-1,0),"")</f>
        <v/>
      </c>
      <c r="B304" s="5" t="str">
        <f>IFERROR(HLOOKUP(B$2,'2.源数据-产品分析-全商品'!B$6:B$1000,ROW()-1,0),"")</f>
        <v/>
      </c>
      <c r="C304" s="5" t="str">
        <f>CLEAN(IFERROR(HLOOKUP(C$2,'2.源数据-产品分析-全商品'!C$6:C$1000,ROW()-1,0),""))</f>
        <v/>
      </c>
      <c r="D304" s="5" t="str">
        <f>IFERROR(HLOOKUP(D$2,'2.源数据-产品分析-全商品'!D$6:D$1000,ROW()-1,0),"")</f>
        <v/>
      </c>
      <c r="E304" s="5" t="str">
        <f>IFERROR(HLOOKUP(E$2,'2.源数据-产品分析-全商品'!E$6:E$1000,ROW()-1,0),"")</f>
        <v/>
      </c>
      <c r="F304" s="5" t="str">
        <f>IFERROR(VALUE(HLOOKUP(F$2,'2.源数据-产品分析-全商品'!F$6:F$1000,ROW()-1,0)),"")</f>
        <v/>
      </c>
      <c r="G304" s="5" t="str">
        <f>IFERROR(VALUE(HLOOKUP(G$2,'2.源数据-产品分析-全商品'!G$6:G$1000,ROW()-1,0)),"")</f>
        <v/>
      </c>
      <c r="H304" s="5" t="str">
        <f>IFERROR(HLOOKUP(H$2,'2.源数据-产品分析-全商品'!H$6:H$1000,ROW()-1,0),"")</f>
        <v/>
      </c>
      <c r="I304" s="5" t="str">
        <f>IFERROR(VALUE(HLOOKUP(I$2,'2.源数据-产品分析-全商品'!I$6:I$1000,ROW()-1,0)),"")</f>
        <v/>
      </c>
      <c r="J304" s="60" t="str">
        <f>IFERROR(IF($J$2="","",INDEX('产品报告-整理'!G:G,MATCH(产品建议!A304,'产品报告-整理'!A:A,0))),"")</f>
        <v/>
      </c>
      <c r="K304" s="5" t="str">
        <f>IFERROR(IF($K$2="","",VALUE(INDEX('产品报告-整理'!E:E,MATCH(产品建议!A304,'产品报告-整理'!A:A,0)))),0)</f>
        <v/>
      </c>
      <c r="L304" s="5" t="str">
        <f>IFERROR(VALUE(HLOOKUP(L$2,'2.源数据-产品分析-全商品'!J$6:J$1000,ROW()-1,0)),"")</f>
        <v/>
      </c>
      <c r="M304" s="5" t="str">
        <f>IFERROR(VALUE(HLOOKUP(M$2,'2.源数据-产品分析-全商品'!K$6:K$1000,ROW()-1,0)),"")</f>
        <v/>
      </c>
      <c r="N304" s="5" t="str">
        <f>IFERROR(HLOOKUP(N$2,'2.源数据-产品分析-全商品'!L$6:L$1000,ROW()-1,0),"")</f>
        <v/>
      </c>
      <c r="O304" s="5" t="str">
        <f>IF($O$2='产品报告-整理'!$K$1,IFERROR(INDEX('产品报告-整理'!S:S,MATCH(产品建议!A304,'产品报告-整理'!L:L,0)),""),(IFERROR(VALUE(HLOOKUP(O$2,'2.源数据-产品分析-全商品'!M$6:M$1000,ROW()-1,0)),"")))</f>
        <v/>
      </c>
      <c r="P304" s="5" t="str">
        <f>IF($P$2='产品报告-整理'!$V$1,IFERROR(INDEX('产品报告-整理'!AD:AD,MATCH(产品建议!A304,'产品报告-整理'!W:W,0)),""),(IFERROR(VALUE(HLOOKUP(P$2,'2.源数据-产品分析-全商品'!N$6:N$1000,ROW()-1,0)),"")))</f>
        <v/>
      </c>
      <c r="Q304" s="5" t="str">
        <f>IF($Q$2='产品报告-整理'!$AG$1,IFERROR(INDEX('产品报告-整理'!AO:AO,MATCH(产品建议!A304,'产品报告-整理'!AH:AH,0)),""),(IFERROR(VALUE(HLOOKUP(Q$2,'2.源数据-产品分析-全商品'!O$6:O$1000,ROW()-1,0)),"")))</f>
        <v/>
      </c>
      <c r="R304" s="5" t="str">
        <f>IF($R$2='产品报告-整理'!$AR$1,IFERROR(INDEX('产品报告-整理'!AZ:AZ,MATCH(产品建议!A304,'产品报告-整理'!AS:AS,0)),""),(IFERROR(VALUE(HLOOKUP(R$2,'2.源数据-产品分析-全商品'!P$6:P$1000,ROW()-1,0)),"")))</f>
        <v/>
      </c>
      <c r="S304" s="5" t="str">
        <f>IF($S$2='产品报告-整理'!$BC$1,IFERROR(INDEX('产品报告-整理'!BK:BK,MATCH(产品建议!A304,'产品报告-整理'!BD:BD,0)),""),(IFERROR(VALUE(HLOOKUP(S$2,'2.源数据-产品分析-全商品'!Q$6:Q$1000,ROW()-1,0)),"")))</f>
        <v/>
      </c>
      <c r="T304" s="5" t="str">
        <f>IFERROR(HLOOKUP("产品负责人",'2.源数据-产品分析-全商品'!R$6:R$1000,ROW()-1,0),"")</f>
        <v/>
      </c>
      <c r="U304" s="5" t="str">
        <f>IFERROR(VALUE(HLOOKUP(U$2,'2.源数据-产品分析-全商品'!S$6:S$1000,ROW()-1,0)),"")</f>
        <v/>
      </c>
      <c r="V304" s="5" t="str">
        <f>IFERROR(VALUE(HLOOKUP(V$2,'2.源数据-产品分析-全商品'!T$6:T$1000,ROW()-1,0)),"")</f>
        <v/>
      </c>
      <c r="W304" s="5" t="str">
        <f>IF(OR($A$3=""),"",IF(OR($W$2="优爆品"),(IF(COUNTIF('2-2.源数据-产品分析-优品'!A:A,产品建议!A304)&gt;0,"是","")&amp;IF(COUNTIF('2-3.源数据-产品分析-爆品'!A:A,产品建议!A304)&gt;0,"是","")),IF(OR($W$2="P4P点击量"),((IFERROR(INDEX('产品报告-整理'!D:D,MATCH(产品建议!A304,'产品报告-整理'!A:A,0)),""))),((IF(COUNTIF('2-2.源数据-产品分析-优品'!A:A,产品建议!A304)&gt;0,"是",""))))))</f>
        <v/>
      </c>
      <c r="X304" s="5" t="str">
        <f>IF(OR($A$3=""),"",IF(OR($W$2="优爆品"),((IFERROR(INDEX('产品报告-整理'!D:D,MATCH(产品建议!A304,'产品报告-整理'!A:A,0)),"")&amp;" → "&amp;(IFERROR(TEXT(INDEX('产品报告-整理'!D:D,MATCH(产品建议!A304,'产品报告-整理'!A:A,0))/G304,"0%"),"")))),IF(OR($W$2="P4P点击量"),((IF($W$2="P4P点击量",IFERROR(TEXT(W304/G304,"0%"),"")))),(((IF(COUNTIF('2-3.源数据-产品分析-爆品'!A:A,产品建议!A304)&gt;0,"是","")))))))</f>
        <v/>
      </c>
      <c r="Y304" s="9" t="str">
        <f>IF(AND($Y$2="直通车总消费",'产品报告-整理'!$BN$1="推荐广告"),IFERROR(INDEX('产品报告-整理'!H:H,MATCH(产品建议!A304,'产品报告-整理'!A:A,0)),0)+IFERROR(INDEX('产品报告-整理'!BV:BV,MATCH(产品建议!A304,'产品报告-整理'!BO:BO,0)),0),IFERROR(INDEX('产品报告-整理'!H:H,MATCH(产品建议!A304,'产品报告-整理'!A:A,0)),0))</f>
        <v/>
      </c>
      <c r="Z304" s="9" t="str">
        <f t="shared" si="15"/>
        <v/>
      </c>
      <c r="AA304" s="5" t="str">
        <f t="shared" si="13"/>
        <v/>
      </c>
      <c r="AB304" s="5" t="str">
        <f t="shared" si="14"/>
        <v/>
      </c>
      <c r="AC304" s="9"/>
      <c r="AD304" s="15" t="str">
        <f>IF($AD$1="  ",IFERROR(IF(AND(Y304="未推广",L304&gt;0),"加入P4P推广 ","")&amp;IF(AND(OR(W304="是",X304="是"),Y304=0),"优爆品加推广 ","")&amp;IF(AND(C304="N",L304&gt;0),"增加橱窗绑定 ","")&amp;IF(AND(OR(Z304&gt;$Z$1*4.5,AB304&gt;$AB$1*4.5),Y304&lt;&gt;0,Y304&gt;$AB$1*2,G304&gt;($G$1/$L$1)*1),"放弃P4P推广 ","")&amp;IF(AND(AB304&gt;$AB$1*1.2,AB304&lt;$AB$1*4.5,Y304&gt;0),"优化询盘成本 ","")&amp;IF(AND(Z304&gt;$Z$1*1.2,Z304&lt;$Z$1*4.5,Y304&gt;0),"优化商机成本 ","")&amp;IF(AND(Y304&lt;&gt;0,L304&gt;0,AB304&lt;$AB$1*1.2),"加大询盘获取 ","")&amp;IF(AND(Y304&lt;&gt;0,K304&gt;0,Z304&lt;$Z$1*1.2),"加大商机获取 ","")&amp;IF(AND(L304=0,C304="Y",G304&gt;($G$1/$L$1*1.5)),"解绑橱窗绑定 ",""),"请去左表粘贴源数据"),"")</f>
        <v/>
      </c>
      <c r="AE304" s="9"/>
      <c r="AF304" s="9"/>
      <c r="AG304" s="9"/>
      <c r="AH304" s="9"/>
      <c r="AI304" s="17"/>
      <c r="AJ304" s="17"/>
      <c r="AK304" s="17"/>
    </row>
    <row r="305" spans="1:37">
      <c r="A305" s="5" t="str">
        <f>IFERROR(HLOOKUP(A$2,'2.源数据-产品分析-全商品'!A$6:A$1000,ROW()-1,0),"")</f>
        <v/>
      </c>
      <c r="B305" s="5" t="str">
        <f>IFERROR(HLOOKUP(B$2,'2.源数据-产品分析-全商品'!B$6:B$1000,ROW()-1,0),"")</f>
        <v/>
      </c>
      <c r="C305" s="5" t="str">
        <f>CLEAN(IFERROR(HLOOKUP(C$2,'2.源数据-产品分析-全商品'!C$6:C$1000,ROW()-1,0),""))</f>
        <v/>
      </c>
      <c r="D305" s="5" t="str">
        <f>IFERROR(HLOOKUP(D$2,'2.源数据-产品分析-全商品'!D$6:D$1000,ROW()-1,0),"")</f>
        <v/>
      </c>
      <c r="E305" s="5" t="str">
        <f>IFERROR(HLOOKUP(E$2,'2.源数据-产品分析-全商品'!E$6:E$1000,ROW()-1,0),"")</f>
        <v/>
      </c>
      <c r="F305" s="5" t="str">
        <f>IFERROR(VALUE(HLOOKUP(F$2,'2.源数据-产品分析-全商品'!F$6:F$1000,ROW()-1,0)),"")</f>
        <v/>
      </c>
      <c r="G305" s="5" t="str">
        <f>IFERROR(VALUE(HLOOKUP(G$2,'2.源数据-产品分析-全商品'!G$6:G$1000,ROW()-1,0)),"")</f>
        <v/>
      </c>
      <c r="H305" s="5" t="str">
        <f>IFERROR(HLOOKUP(H$2,'2.源数据-产品分析-全商品'!H$6:H$1000,ROW()-1,0),"")</f>
        <v/>
      </c>
      <c r="I305" s="5" t="str">
        <f>IFERROR(VALUE(HLOOKUP(I$2,'2.源数据-产品分析-全商品'!I$6:I$1000,ROW()-1,0)),"")</f>
        <v/>
      </c>
      <c r="J305" s="60" t="str">
        <f>IFERROR(IF($J$2="","",INDEX('产品报告-整理'!G:G,MATCH(产品建议!A305,'产品报告-整理'!A:A,0))),"")</f>
        <v/>
      </c>
      <c r="K305" s="5" t="str">
        <f>IFERROR(IF($K$2="","",VALUE(INDEX('产品报告-整理'!E:E,MATCH(产品建议!A305,'产品报告-整理'!A:A,0)))),0)</f>
        <v/>
      </c>
      <c r="L305" s="5" t="str">
        <f>IFERROR(VALUE(HLOOKUP(L$2,'2.源数据-产品分析-全商品'!J$6:J$1000,ROW()-1,0)),"")</f>
        <v/>
      </c>
      <c r="M305" s="5" t="str">
        <f>IFERROR(VALUE(HLOOKUP(M$2,'2.源数据-产品分析-全商品'!K$6:K$1000,ROW()-1,0)),"")</f>
        <v/>
      </c>
      <c r="N305" s="5" t="str">
        <f>IFERROR(HLOOKUP(N$2,'2.源数据-产品分析-全商品'!L$6:L$1000,ROW()-1,0),"")</f>
        <v/>
      </c>
      <c r="O305" s="5" t="str">
        <f>IF($O$2='产品报告-整理'!$K$1,IFERROR(INDEX('产品报告-整理'!S:S,MATCH(产品建议!A305,'产品报告-整理'!L:L,0)),""),(IFERROR(VALUE(HLOOKUP(O$2,'2.源数据-产品分析-全商品'!M$6:M$1000,ROW()-1,0)),"")))</f>
        <v/>
      </c>
      <c r="P305" s="5" t="str">
        <f>IF($P$2='产品报告-整理'!$V$1,IFERROR(INDEX('产品报告-整理'!AD:AD,MATCH(产品建议!A305,'产品报告-整理'!W:W,0)),""),(IFERROR(VALUE(HLOOKUP(P$2,'2.源数据-产品分析-全商品'!N$6:N$1000,ROW()-1,0)),"")))</f>
        <v/>
      </c>
      <c r="Q305" s="5" t="str">
        <f>IF($Q$2='产品报告-整理'!$AG$1,IFERROR(INDEX('产品报告-整理'!AO:AO,MATCH(产品建议!A305,'产品报告-整理'!AH:AH,0)),""),(IFERROR(VALUE(HLOOKUP(Q$2,'2.源数据-产品分析-全商品'!O$6:O$1000,ROW()-1,0)),"")))</f>
        <v/>
      </c>
      <c r="R305" s="5" t="str">
        <f>IF($R$2='产品报告-整理'!$AR$1,IFERROR(INDEX('产品报告-整理'!AZ:AZ,MATCH(产品建议!A305,'产品报告-整理'!AS:AS,0)),""),(IFERROR(VALUE(HLOOKUP(R$2,'2.源数据-产品分析-全商品'!P$6:P$1000,ROW()-1,0)),"")))</f>
        <v/>
      </c>
      <c r="S305" s="5" t="str">
        <f>IF($S$2='产品报告-整理'!$BC$1,IFERROR(INDEX('产品报告-整理'!BK:BK,MATCH(产品建议!A305,'产品报告-整理'!BD:BD,0)),""),(IFERROR(VALUE(HLOOKUP(S$2,'2.源数据-产品分析-全商品'!Q$6:Q$1000,ROW()-1,0)),"")))</f>
        <v/>
      </c>
      <c r="T305" s="5" t="str">
        <f>IFERROR(HLOOKUP("产品负责人",'2.源数据-产品分析-全商品'!R$6:R$1000,ROW()-1,0),"")</f>
        <v/>
      </c>
      <c r="U305" s="5" t="str">
        <f>IFERROR(VALUE(HLOOKUP(U$2,'2.源数据-产品分析-全商品'!S$6:S$1000,ROW()-1,0)),"")</f>
        <v/>
      </c>
      <c r="V305" s="5" t="str">
        <f>IFERROR(VALUE(HLOOKUP(V$2,'2.源数据-产品分析-全商品'!T$6:T$1000,ROW()-1,0)),"")</f>
        <v/>
      </c>
      <c r="W305" s="5" t="str">
        <f>IF(OR($A$3=""),"",IF(OR($W$2="优爆品"),(IF(COUNTIF('2-2.源数据-产品分析-优品'!A:A,产品建议!A305)&gt;0,"是","")&amp;IF(COUNTIF('2-3.源数据-产品分析-爆品'!A:A,产品建议!A305)&gt;0,"是","")),IF(OR($W$2="P4P点击量"),((IFERROR(INDEX('产品报告-整理'!D:D,MATCH(产品建议!A305,'产品报告-整理'!A:A,0)),""))),((IF(COUNTIF('2-2.源数据-产品分析-优品'!A:A,产品建议!A305)&gt;0,"是",""))))))</f>
        <v/>
      </c>
      <c r="X305" s="5" t="str">
        <f>IF(OR($A$3=""),"",IF(OR($W$2="优爆品"),((IFERROR(INDEX('产品报告-整理'!D:D,MATCH(产品建议!A305,'产品报告-整理'!A:A,0)),"")&amp;" → "&amp;(IFERROR(TEXT(INDEX('产品报告-整理'!D:D,MATCH(产品建议!A305,'产品报告-整理'!A:A,0))/G305,"0%"),"")))),IF(OR($W$2="P4P点击量"),((IF($W$2="P4P点击量",IFERROR(TEXT(W305/G305,"0%"),"")))),(((IF(COUNTIF('2-3.源数据-产品分析-爆品'!A:A,产品建议!A305)&gt;0,"是","")))))))</f>
        <v/>
      </c>
      <c r="Y305" s="9" t="str">
        <f>IF(AND($Y$2="直通车总消费",'产品报告-整理'!$BN$1="推荐广告"),IFERROR(INDEX('产品报告-整理'!H:H,MATCH(产品建议!A305,'产品报告-整理'!A:A,0)),0)+IFERROR(INDEX('产品报告-整理'!BV:BV,MATCH(产品建议!A305,'产品报告-整理'!BO:BO,0)),0),IFERROR(INDEX('产品报告-整理'!H:H,MATCH(产品建议!A305,'产品报告-整理'!A:A,0)),0))</f>
        <v/>
      </c>
      <c r="Z305" s="9" t="str">
        <f t="shared" si="15"/>
        <v/>
      </c>
      <c r="AA305" s="5" t="str">
        <f t="shared" si="13"/>
        <v/>
      </c>
      <c r="AB305" s="5" t="str">
        <f t="shared" si="14"/>
        <v/>
      </c>
      <c r="AC305" s="9"/>
      <c r="AD305" s="15" t="str">
        <f>IF($AD$1="  ",IFERROR(IF(AND(Y305="未推广",L305&gt;0),"加入P4P推广 ","")&amp;IF(AND(OR(W305="是",X305="是"),Y305=0),"优爆品加推广 ","")&amp;IF(AND(C305="N",L305&gt;0),"增加橱窗绑定 ","")&amp;IF(AND(OR(Z305&gt;$Z$1*4.5,AB305&gt;$AB$1*4.5),Y305&lt;&gt;0,Y305&gt;$AB$1*2,G305&gt;($G$1/$L$1)*1),"放弃P4P推广 ","")&amp;IF(AND(AB305&gt;$AB$1*1.2,AB305&lt;$AB$1*4.5,Y305&gt;0),"优化询盘成本 ","")&amp;IF(AND(Z305&gt;$Z$1*1.2,Z305&lt;$Z$1*4.5,Y305&gt;0),"优化商机成本 ","")&amp;IF(AND(Y305&lt;&gt;0,L305&gt;0,AB305&lt;$AB$1*1.2),"加大询盘获取 ","")&amp;IF(AND(Y305&lt;&gt;0,K305&gt;0,Z305&lt;$Z$1*1.2),"加大商机获取 ","")&amp;IF(AND(L305=0,C305="Y",G305&gt;($G$1/$L$1*1.5)),"解绑橱窗绑定 ",""),"请去左表粘贴源数据"),"")</f>
        <v/>
      </c>
      <c r="AE305" s="9"/>
      <c r="AF305" s="9"/>
      <c r="AG305" s="9"/>
      <c r="AH305" s="9"/>
      <c r="AI305" s="17"/>
      <c r="AJ305" s="17"/>
      <c r="AK305" s="17"/>
    </row>
    <row r="306" spans="1:37">
      <c r="A306" s="5" t="str">
        <f>IFERROR(HLOOKUP(A$2,'2.源数据-产品分析-全商品'!A$6:A$1000,ROW()-1,0),"")</f>
        <v/>
      </c>
      <c r="B306" s="5" t="str">
        <f>IFERROR(HLOOKUP(B$2,'2.源数据-产品分析-全商品'!B$6:B$1000,ROW()-1,0),"")</f>
        <v/>
      </c>
      <c r="C306" s="5" t="str">
        <f>CLEAN(IFERROR(HLOOKUP(C$2,'2.源数据-产品分析-全商品'!C$6:C$1000,ROW()-1,0),""))</f>
        <v/>
      </c>
      <c r="D306" s="5" t="str">
        <f>IFERROR(HLOOKUP(D$2,'2.源数据-产品分析-全商品'!D$6:D$1000,ROW()-1,0),"")</f>
        <v/>
      </c>
      <c r="E306" s="5" t="str">
        <f>IFERROR(HLOOKUP(E$2,'2.源数据-产品分析-全商品'!E$6:E$1000,ROW()-1,0),"")</f>
        <v/>
      </c>
      <c r="F306" s="5" t="str">
        <f>IFERROR(VALUE(HLOOKUP(F$2,'2.源数据-产品分析-全商品'!F$6:F$1000,ROW()-1,0)),"")</f>
        <v/>
      </c>
      <c r="G306" s="5" t="str">
        <f>IFERROR(VALUE(HLOOKUP(G$2,'2.源数据-产品分析-全商品'!G$6:G$1000,ROW()-1,0)),"")</f>
        <v/>
      </c>
      <c r="H306" s="5" t="str">
        <f>IFERROR(HLOOKUP(H$2,'2.源数据-产品分析-全商品'!H$6:H$1000,ROW()-1,0),"")</f>
        <v/>
      </c>
      <c r="I306" s="5" t="str">
        <f>IFERROR(VALUE(HLOOKUP(I$2,'2.源数据-产品分析-全商品'!I$6:I$1000,ROW()-1,0)),"")</f>
        <v/>
      </c>
      <c r="J306" s="60" t="str">
        <f>IFERROR(IF($J$2="","",INDEX('产品报告-整理'!G:G,MATCH(产品建议!A306,'产品报告-整理'!A:A,0))),"")</f>
        <v/>
      </c>
      <c r="K306" s="5" t="str">
        <f>IFERROR(IF($K$2="","",VALUE(INDEX('产品报告-整理'!E:E,MATCH(产品建议!A306,'产品报告-整理'!A:A,0)))),0)</f>
        <v/>
      </c>
      <c r="L306" s="5" t="str">
        <f>IFERROR(VALUE(HLOOKUP(L$2,'2.源数据-产品分析-全商品'!J$6:J$1000,ROW()-1,0)),"")</f>
        <v/>
      </c>
      <c r="M306" s="5" t="str">
        <f>IFERROR(VALUE(HLOOKUP(M$2,'2.源数据-产品分析-全商品'!K$6:K$1000,ROW()-1,0)),"")</f>
        <v/>
      </c>
      <c r="N306" s="5" t="str">
        <f>IFERROR(HLOOKUP(N$2,'2.源数据-产品分析-全商品'!L$6:L$1000,ROW()-1,0),"")</f>
        <v/>
      </c>
      <c r="O306" s="5" t="str">
        <f>IF($O$2='产品报告-整理'!$K$1,IFERROR(INDEX('产品报告-整理'!S:S,MATCH(产品建议!A306,'产品报告-整理'!L:L,0)),""),(IFERROR(VALUE(HLOOKUP(O$2,'2.源数据-产品分析-全商品'!M$6:M$1000,ROW()-1,0)),"")))</f>
        <v/>
      </c>
      <c r="P306" s="5" t="str">
        <f>IF($P$2='产品报告-整理'!$V$1,IFERROR(INDEX('产品报告-整理'!AD:AD,MATCH(产品建议!A306,'产品报告-整理'!W:W,0)),""),(IFERROR(VALUE(HLOOKUP(P$2,'2.源数据-产品分析-全商品'!N$6:N$1000,ROW()-1,0)),"")))</f>
        <v/>
      </c>
      <c r="Q306" s="5" t="str">
        <f>IF($Q$2='产品报告-整理'!$AG$1,IFERROR(INDEX('产品报告-整理'!AO:AO,MATCH(产品建议!A306,'产品报告-整理'!AH:AH,0)),""),(IFERROR(VALUE(HLOOKUP(Q$2,'2.源数据-产品分析-全商品'!O$6:O$1000,ROW()-1,0)),"")))</f>
        <v/>
      </c>
      <c r="R306" s="5" t="str">
        <f>IF($R$2='产品报告-整理'!$AR$1,IFERROR(INDEX('产品报告-整理'!AZ:AZ,MATCH(产品建议!A306,'产品报告-整理'!AS:AS,0)),""),(IFERROR(VALUE(HLOOKUP(R$2,'2.源数据-产品分析-全商品'!P$6:P$1000,ROW()-1,0)),"")))</f>
        <v/>
      </c>
      <c r="S306" s="5" t="str">
        <f>IF($S$2='产品报告-整理'!$BC$1,IFERROR(INDEX('产品报告-整理'!BK:BK,MATCH(产品建议!A306,'产品报告-整理'!BD:BD,0)),""),(IFERROR(VALUE(HLOOKUP(S$2,'2.源数据-产品分析-全商品'!Q$6:Q$1000,ROW()-1,0)),"")))</f>
        <v/>
      </c>
      <c r="T306" s="5" t="str">
        <f>IFERROR(HLOOKUP("产品负责人",'2.源数据-产品分析-全商品'!R$6:R$1000,ROW()-1,0),"")</f>
        <v/>
      </c>
      <c r="U306" s="5" t="str">
        <f>IFERROR(VALUE(HLOOKUP(U$2,'2.源数据-产品分析-全商品'!S$6:S$1000,ROW()-1,0)),"")</f>
        <v/>
      </c>
      <c r="V306" s="5" t="str">
        <f>IFERROR(VALUE(HLOOKUP(V$2,'2.源数据-产品分析-全商品'!T$6:T$1000,ROW()-1,0)),"")</f>
        <v/>
      </c>
      <c r="W306" s="5" t="str">
        <f>IF(OR($A$3=""),"",IF(OR($W$2="优爆品"),(IF(COUNTIF('2-2.源数据-产品分析-优品'!A:A,产品建议!A306)&gt;0,"是","")&amp;IF(COUNTIF('2-3.源数据-产品分析-爆品'!A:A,产品建议!A306)&gt;0,"是","")),IF(OR($W$2="P4P点击量"),((IFERROR(INDEX('产品报告-整理'!D:D,MATCH(产品建议!A306,'产品报告-整理'!A:A,0)),""))),((IF(COUNTIF('2-2.源数据-产品分析-优品'!A:A,产品建议!A306)&gt;0,"是",""))))))</f>
        <v/>
      </c>
      <c r="X306" s="5" t="str">
        <f>IF(OR($A$3=""),"",IF(OR($W$2="优爆品"),((IFERROR(INDEX('产品报告-整理'!D:D,MATCH(产品建议!A306,'产品报告-整理'!A:A,0)),"")&amp;" → "&amp;(IFERROR(TEXT(INDEX('产品报告-整理'!D:D,MATCH(产品建议!A306,'产品报告-整理'!A:A,0))/G306,"0%"),"")))),IF(OR($W$2="P4P点击量"),((IF($W$2="P4P点击量",IFERROR(TEXT(W306/G306,"0%"),"")))),(((IF(COUNTIF('2-3.源数据-产品分析-爆品'!A:A,产品建议!A306)&gt;0,"是","")))))))</f>
        <v/>
      </c>
      <c r="Y306" s="9" t="str">
        <f>IF(AND($Y$2="直通车总消费",'产品报告-整理'!$BN$1="推荐广告"),IFERROR(INDEX('产品报告-整理'!H:H,MATCH(产品建议!A306,'产品报告-整理'!A:A,0)),0)+IFERROR(INDEX('产品报告-整理'!BV:BV,MATCH(产品建议!A306,'产品报告-整理'!BO:BO,0)),0),IFERROR(INDEX('产品报告-整理'!H:H,MATCH(产品建议!A306,'产品报告-整理'!A:A,0)),0))</f>
        <v/>
      </c>
      <c r="Z306" s="9" t="str">
        <f t="shared" si="15"/>
        <v/>
      </c>
      <c r="AA306" s="5" t="str">
        <f t="shared" si="13"/>
        <v/>
      </c>
      <c r="AB306" s="5" t="str">
        <f t="shared" si="14"/>
        <v/>
      </c>
      <c r="AC306" s="9"/>
      <c r="AD306" s="15" t="str">
        <f>IF($AD$1="  ",IFERROR(IF(AND(Y306="未推广",L306&gt;0),"加入P4P推广 ","")&amp;IF(AND(OR(W306="是",X306="是"),Y306=0),"优爆品加推广 ","")&amp;IF(AND(C306="N",L306&gt;0),"增加橱窗绑定 ","")&amp;IF(AND(OR(Z306&gt;$Z$1*4.5,AB306&gt;$AB$1*4.5),Y306&lt;&gt;0,Y306&gt;$AB$1*2,G306&gt;($G$1/$L$1)*1),"放弃P4P推广 ","")&amp;IF(AND(AB306&gt;$AB$1*1.2,AB306&lt;$AB$1*4.5,Y306&gt;0),"优化询盘成本 ","")&amp;IF(AND(Z306&gt;$Z$1*1.2,Z306&lt;$Z$1*4.5,Y306&gt;0),"优化商机成本 ","")&amp;IF(AND(Y306&lt;&gt;0,L306&gt;0,AB306&lt;$AB$1*1.2),"加大询盘获取 ","")&amp;IF(AND(Y306&lt;&gt;0,K306&gt;0,Z306&lt;$Z$1*1.2),"加大商机获取 ","")&amp;IF(AND(L306=0,C306="Y",G306&gt;($G$1/$L$1*1.5)),"解绑橱窗绑定 ",""),"请去左表粘贴源数据"),"")</f>
        <v/>
      </c>
      <c r="AE306" s="9"/>
      <c r="AF306" s="9"/>
      <c r="AG306" s="9"/>
      <c r="AH306" s="9"/>
      <c r="AI306" s="17"/>
      <c r="AJ306" s="17"/>
      <c r="AK306" s="17"/>
    </row>
    <row r="307" spans="1:37">
      <c r="A307" s="5" t="str">
        <f>IFERROR(HLOOKUP(A$2,'2.源数据-产品分析-全商品'!A$6:A$1000,ROW()-1,0),"")</f>
        <v/>
      </c>
      <c r="B307" s="5" t="str">
        <f>IFERROR(HLOOKUP(B$2,'2.源数据-产品分析-全商品'!B$6:B$1000,ROW()-1,0),"")</f>
        <v/>
      </c>
      <c r="C307" s="5" t="str">
        <f>CLEAN(IFERROR(HLOOKUP(C$2,'2.源数据-产品分析-全商品'!C$6:C$1000,ROW()-1,0),""))</f>
        <v/>
      </c>
      <c r="D307" s="5" t="str">
        <f>IFERROR(HLOOKUP(D$2,'2.源数据-产品分析-全商品'!D$6:D$1000,ROW()-1,0),"")</f>
        <v/>
      </c>
      <c r="E307" s="5" t="str">
        <f>IFERROR(HLOOKUP(E$2,'2.源数据-产品分析-全商品'!E$6:E$1000,ROW()-1,0),"")</f>
        <v/>
      </c>
      <c r="F307" s="5" t="str">
        <f>IFERROR(VALUE(HLOOKUP(F$2,'2.源数据-产品分析-全商品'!F$6:F$1000,ROW()-1,0)),"")</f>
        <v/>
      </c>
      <c r="G307" s="5" t="str">
        <f>IFERROR(VALUE(HLOOKUP(G$2,'2.源数据-产品分析-全商品'!G$6:G$1000,ROW()-1,0)),"")</f>
        <v/>
      </c>
      <c r="H307" s="5" t="str">
        <f>IFERROR(HLOOKUP(H$2,'2.源数据-产品分析-全商品'!H$6:H$1000,ROW()-1,0),"")</f>
        <v/>
      </c>
      <c r="I307" s="5" t="str">
        <f>IFERROR(VALUE(HLOOKUP(I$2,'2.源数据-产品分析-全商品'!I$6:I$1000,ROW()-1,0)),"")</f>
        <v/>
      </c>
      <c r="J307" s="60" t="str">
        <f>IFERROR(IF($J$2="","",INDEX('产品报告-整理'!G:G,MATCH(产品建议!A307,'产品报告-整理'!A:A,0))),"")</f>
        <v/>
      </c>
      <c r="K307" s="5" t="str">
        <f>IFERROR(IF($K$2="","",VALUE(INDEX('产品报告-整理'!E:E,MATCH(产品建议!A307,'产品报告-整理'!A:A,0)))),0)</f>
        <v/>
      </c>
      <c r="L307" s="5" t="str">
        <f>IFERROR(VALUE(HLOOKUP(L$2,'2.源数据-产品分析-全商品'!J$6:J$1000,ROW()-1,0)),"")</f>
        <v/>
      </c>
      <c r="M307" s="5" t="str">
        <f>IFERROR(VALUE(HLOOKUP(M$2,'2.源数据-产品分析-全商品'!K$6:K$1000,ROW()-1,0)),"")</f>
        <v/>
      </c>
      <c r="N307" s="5" t="str">
        <f>IFERROR(HLOOKUP(N$2,'2.源数据-产品分析-全商品'!L$6:L$1000,ROW()-1,0),"")</f>
        <v/>
      </c>
      <c r="O307" s="5" t="str">
        <f>IF($O$2='产品报告-整理'!$K$1,IFERROR(INDEX('产品报告-整理'!S:S,MATCH(产品建议!A307,'产品报告-整理'!L:L,0)),""),(IFERROR(VALUE(HLOOKUP(O$2,'2.源数据-产品分析-全商品'!M$6:M$1000,ROW()-1,0)),"")))</f>
        <v/>
      </c>
      <c r="P307" s="5" t="str">
        <f>IF($P$2='产品报告-整理'!$V$1,IFERROR(INDEX('产品报告-整理'!AD:AD,MATCH(产品建议!A307,'产品报告-整理'!W:W,0)),""),(IFERROR(VALUE(HLOOKUP(P$2,'2.源数据-产品分析-全商品'!N$6:N$1000,ROW()-1,0)),"")))</f>
        <v/>
      </c>
      <c r="Q307" s="5" t="str">
        <f>IF($Q$2='产品报告-整理'!$AG$1,IFERROR(INDEX('产品报告-整理'!AO:AO,MATCH(产品建议!A307,'产品报告-整理'!AH:AH,0)),""),(IFERROR(VALUE(HLOOKUP(Q$2,'2.源数据-产品分析-全商品'!O$6:O$1000,ROW()-1,0)),"")))</f>
        <v/>
      </c>
      <c r="R307" s="5" t="str">
        <f>IF($R$2='产品报告-整理'!$AR$1,IFERROR(INDEX('产品报告-整理'!AZ:AZ,MATCH(产品建议!A307,'产品报告-整理'!AS:AS,0)),""),(IFERROR(VALUE(HLOOKUP(R$2,'2.源数据-产品分析-全商品'!P$6:P$1000,ROW()-1,0)),"")))</f>
        <v/>
      </c>
      <c r="S307" s="5" t="str">
        <f>IF($S$2='产品报告-整理'!$BC$1,IFERROR(INDEX('产品报告-整理'!BK:BK,MATCH(产品建议!A307,'产品报告-整理'!BD:BD,0)),""),(IFERROR(VALUE(HLOOKUP(S$2,'2.源数据-产品分析-全商品'!Q$6:Q$1000,ROW()-1,0)),"")))</f>
        <v/>
      </c>
      <c r="T307" s="5" t="str">
        <f>IFERROR(HLOOKUP("产品负责人",'2.源数据-产品分析-全商品'!R$6:R$1000,ROW()-1,0),"")</f>
        <v/>
      </c>
      <c r="U307" s="5" t="str">
        <f>IFERROR(VALUE(HLOOKUP(U$2,'2.源数据-产品分析-全商品'!S$6:S$1000,ROW()-1,0)),"")</f>
        <v/>
      </c>
      <c r="V307" s="5" t="str">
        <f>IFERROR(VALUE(HLOOKUP(V$2,'2.源数据-产品分析-全商品'!T$6:T$1000,ROW()-1,0)),"")</f>
        <v/>
      </c>
      <c r="W307" s="5" t="str">
        <f>IF(OR($A$3=""),"",IF(OR($W$2="优爆品"),(IF(COUNTIF('2-2.源数据-产品分析-优品'!A:A,产品建议!A307)&gt;0,"是","")&amp;IF(COUNTIF('2-3.源数据-产品分析-爆品'!A:A,产品建议!A307)&gt;0,"是","")),IF(OR($W$2="P4P点击量"),((IFERROR(INDEX('产品报告-整理'!D:D,MATCH(产品建议!A307,'产品报告-整理'!A:A,0)),""))),((IF(COUNTIF('2-2.源数据-产品分析-优品'!A:A,产品建议!A307)&gt;0,"是",""))))))</f>
        <v/>
      </c>
      <c r="X307" s="5" t="str">
        <f>IF(OR($A$3=""),"",IF(OR($W$2="优爆品"),((IFERROR(INDEX('产品报告-整理'!D:D,MATCH(产品建议!A307,'产品报告-整理'!A:A,0)),"")&amp;" → "&amp;(IFERROR(TEXT(INDEX('产品报告-整理'!D:D,MATCH(产品建议!A307,'产品报告-整理'!A:A,0))/G307,"0%"),"")))),IF(OR($W$2="P4P点击量"),((IF($W$2="P4P点击量",IFERROR(TEXT(W307/G307,"0%"),"")))),(((IF(COUNTIF('2-3.源数据-产品分析-爆品'!A:A,产品建议!A307)&gt;0,"是","")))))))</f>
        <v/>
      </c>
      <c r="Y307" s="9" t="str">
        <f>IF(AND($Y$2="直通车总消费",'产品报告-整理'!$BN$1="推荐广告"),IFERROR(INDEX('产品报告-整理'!H:H,MATCH(产品建议!A307,'产品报告-整理'!A:A,0)),0)+IFERROR(INDEX('产品报告-整理'!BV:BV,MATCH(产品建议!A307,'产品报告-整理'!BO:BO,0)),0),IFERROR(INDEX('产品报告-整理'!H:H,MATCH(产品建议!A307,'产品报告-整理'!A:A,0)),0))</f>
        <v/>
      </c>
      <c r="Z307" s="9" t="str">
        <f t="shared" si="15"/>
        <v/>
      </c>
      <c r="AA307" s="5" t="str">
        <f t="shared" si="13"/>
        <v/>
      </c>
      <c r="AB307" s="5" t="str">
        <f t="shared" si="14"/>
        <v/>
      </c>
      <c r="AC307" s="9"/>
      <c r="AD307" s="15" t="str">
        <f>IF($AD$1="  ",IFERROR(IF(AND(Y307="未推广",L307&gt;0),"加入P4P推广 ","")&amp;IF(AND(OR(W307="是",X307="是"),Y307=0),"优爆品加推广 ","")&amp;IF(AND(C307="N",L307&gt;0),"增加橱窗绑定 ","")&amp;IF(AND(OR(Z307&gt;$Z$1*4.5,AB307&gt;$AB$1*4.5),Y307&lt;&gt;0,Y307&gt;$AB$1*2,G307&gt;($G$1/$L$1)*1),"放弃P4P推广 ","")&amp;IF(AND(AB307&gt;$AB$1*1.2,AB307&lt;$AB$1*4.5,Y307&gt;0),"优化询盘成本 ","")&amp;IF(AND(Z307&gt;$Z$1*1.2,Z307&lt;$Z$1*4.5,Y307&gt;0),"优化商机成本 ","")&amp;IF(AND(Y307&lt;&gt;0,L307&gt;0,AB307&lt;$AB$1*1.2),"加大询盘获取 ","")&amp;IF(AND(Y307&lt;&gt;0,K307&gt;0,Z307&lt;$Z$1*1.2),"加大商机获取 ","")&amp;IF(AND(L307=0,C307="Y",G307&gt;($G$1/$L$1*1.5)),"解绑橱窗绑定 ",""),"请去左表粘贴源数据"),"")</f>
        <v/>
      </c>
      <c r="AE307" s="9"/>
      <c r="AF307" s="9"/>
      <c r="AG307" s="9"/>
      <c r="AH307" s="9"/>
      <c r="AI307" s="17"/>
      <c r="AJ307" s="17"/>
      <c r="AK307" s="17"/>
    </row>
    <row r="308" spans="1:37">
      <c r="A308" s="5" t="str">
        <f>IFERROR(HLOOKUP(A$2,'2.源数据-产品分析-全商品'!A$6:A$1000,ROW()-1,0),"")</f>
        <v/>
      </c>
      <c r="B308" s="5" t="str">
        <f>IFERROR(HLOOKUP(B$2,'2.源数据-产品分析-全商品'!B$6:B$1000,ROW()-1,0),"")</f>
        <v/>
      </c>
      <c r="C308" s="5" t="str">
        <f>CLEAN(IFERROR(HLOOKUP(C$2,'2.源数据-产品分析-全商品'!C$6:C$1000,ROW()-1,0),""))</f>
        <v/>
      </c>
      <c r="D308" s="5" t="str">
        <f>IFERROR(HLOOKUP(D$2,'2.源数据-产品分析-全商品'!D$6:D$1000,ROW()-1,0),"")</f>
        <v/>
      </c>
      <c r="E308" s="5" t="str">
        <f>IFERROR(HLOOKUP(E$2,'2.源数据-产品分析-全商品'!E$6:E$1000,ROW()-1,0),"")</f>
        <v/>
      </c>
      <c r="F308" s="5" t="str">
        <f>IFERROR(VALUE(HLOOKUP(F$2,'2.源数据-产品分析-全商品'!F$6:F$1000,ROW()-1,0)),"")</f>
        <v/>
      </c>
      <c r="G308" s="5" t="str">
        <f>IFERROR(VALUE(HLOOKUP(G$2,'2.源数据-产品分析-全商品'!G$6:G$1000,ROW()-1,0)),"")</f>
        <v/>
      </c>
      <c r="H308" s="5" t="str">
        <f>IFERROR(HLOOKUP(H$2,'2.源数据-产品分析-全商品'!H$6:H$1000,ROW()-1,0),"")</f>
        <v/>
      </c>
      <c r="I308" s="5" t="str">
        <f>IFERROR(VALUE(HLOOKUP(I$2,'2.源数据-产品分析-全商品'!I$6:I$1000,ROW()-1,0)),"")</f>
        <v/>
      </c>
      <c r="J308" s="60" t="str">
        <f>IFERROR(IF($J$2="","",INDEX('产品报告-整理'!G:G,MATCH(产品建议!A308,'产品报告-整理'!A:A,0))),"")</f>
        <v/>
      </c>
      <c r="K308" s="5" t="str">
        <f>IFERROR(IF($K$2="","",VALUE(INDEX('产品报告-整理'!E:E,MATCH(产品建议!A308,'产品报告-整理'!A:A,0)))),0)</f>
        <v/>
      </c>
      <c r="L308" s="5" t="str">
        <f>IFERROR(VALUE(HLOOKUP(L$2,'2.源数据-产品分析-全商品'!J$6:J$1000,ROW()-1,0)),"")</f>
        <v/>
      </c>
      <c r="M308" s="5" t="str">
        <f>IFERROR(VALUE(HLOOKUP(M$2,'2.源数据-产品分析-全商品'!K$6:K$1000,ROW()-1,0)),"")</f>
        <v/>
      </c>
      <c r="N308" s="5" t="str">
        <f>IFERROR(HLOOKUP(N$2,'2.源数据-产品分析-全商品'!L$6:L$1000,ROW()-1,0),"")</f>
        <v/>
      </c>
      <c r="O308" s="5" t="str">
        <f>IF($O$2='产品报告-整理'!$K$1,IFERROR(INDEX('产品报告-整理'!S:S,MATCH(产品建议!A308,'产品报告-整理'!L:L,0)),""),(IFERROR(VALUE(HLOOKUP(O$2,'2.源数据-产品分析-全商品'!M$6:M$1000,ROW()-1,0)),"")))</f>
        <v/>
      </c>
      <c r="P308" s="5" t="str">
        <f>IF($P$2='产品报告-整理'!$V$1,IFERROR(INDEX('产品报告-整理'!AD:AD,MATCH(产品建议!A308,'产品报告-整理'!W:W,0)),""),(IFERROR(VALUE(HLOOKUP(P$2,'2.源数据-产品分析-全商品'!N$6:N$1000,ROW()-1,0)),"")))</f>
        <v/>
      </c>
      <c r="Q308" s="5" t="str">
        <f>IF($Q$2='产品报告-整理'!$AG$1,IFERROR(INDEX('产品报告-整理'!AO:AO,MATCH(产品建议!A308,'产品报告-整理'!AH:AH,0)),""),(IFERROR(VALUE(HLOOKUP(Q$2,'2.源数据-产品分析-全商品'!O$6:O$1000,ROW()-1,0)),"")))</f>
        <v/>
      </c>
      <c r="R308" s="5" t="str">
        <f>IF($R$2='产品报告-整理'!$AR$1,IFERROR(INDEX('产品报告-整理'!AZ:AZ,MATCH(产品建议!A308,'产品报告-整理'!AS:AS,0)),""),(IFERROR(VALUE(HLOOKUP(R$2,'2.源数据-产品分析-全商品'!P$6:P$1000,ROW()-1,0)),"")))</f>
        <v/>
      </c>
      <c r="S308" s="5" t="str">
        <f>IF($S$2='产品报告-整理'!$BC$1,IFERROR(INDEX('产品报告-整理'!BK:BK,MATCH(产品建议!A308,'产品报告-整理'!BD:BD,0)),""),(IFERROR(VALUE(HLOOKUP(S$2,'2.源数据-产品分析-全商品'!Q$6:Q$1000,ROW()-1,0)),"")))</f>
        <v/>
      </c>
      <c r="T308" s="5" t="str">
        <f>IFERROR(HLOOKUP("产品负责人",'2.源数据-产品分析-全商品'!R$6:R$1000,ROW()-1,0),"")</f>
        <v/>
      </c>
      <c r="U308" s="5" t="str">
        <f>IFERROR(VALUE(HLOOKUP(U$2,'2.源数据-产品分析-全商品'!S$6:S$1000,ROW()-1,0)),"")</f>
        <v/>
      </c>
      <c r="V308" s="5" t="str">
        <f>IFERROR(VALUE(HLOOKUP(V$2,'2.源数据-产品分析-全商品'!T$6:T$1000,ROW()-1,0)),"")</f>
        <v/>
      </c>
      <c r="W308" s="5" t="str">
        <f>IF(OR($A$3=""),"",IF(OR($W$2="优爆品"),(IF(COUNTIF('2-2.源数据-产品分析-优品'!A:A,产品建议!A308)&gt;0,"是","")&amp;IF(COUNTIF('2-3.源数据-产品分析-爆品'!A:A,产品建议!A308)&gt;0,"是","")),IF(OR($W$2="P4P点击量"),((IFERROR(INDEX('产品报告-整理'!D:D,MATCH(产品建议!A308,'产品报告-整理'!A:A,0)),""))),((IF(COUNTIF('2-2.源数据-产品分析-优品'!A:A,产品建议!A308)&gt;0,"是",""))))))</f>
        <v/>
      </c>
      <c r="X308" s="5" t="str">
        <f>IF(OR($A$3=""),"",IF(OR($W$2="优爆品"),((IFERROR(INDEX('产品报告-整理'!D:D,MATCH(产品建议!A308,'产品报告-整理'!A:A,0)),"")&amp;" → "&amp;(IFERROR(TEXT(INDEX('产品报告-整理'!D:D,MATCH(产品建议!A308,'产品报告-整理'!A:A,0))/G308,"0%"),"")))),IF(OR($W$2="P4P点击量"),((IF($W$2="P4P点击量",IFERROR(TEXT(W308/G308,"0%"),"")))),(((IF(COUNTIF('2-3.源数据-产品分析-爆品'!A:A,产品建议!A308)&gt;0,"是","")))))))</f>
        <v/>
      </c>
      <c r="Y308" s="9" t="str">
        <f>IF(AND($Y$2="直通车总消费",'产品报告-整理'!$BN$1="推荐广告"),IFERROR(INDEX('产品报告-整理'!H:H,MATCH(产品建议!A308,'产品报告-整理'!A:A,0)),0)+IFERROR(INDEX('产品报告-整理'!BV:BV,MATCH(产品建议!A308,'产品报告-整理'!BO:BO,0)),0),IFERROR(INDEX('产品报告-整理'!H:H,MATCH(产品建议!A308,'产品报告-整理'!A:A,0)),0))</f>
        <v/>
      </c>
      <c r="Z308" s="9" t="str">
        <f t="shared" si="15"/>
        <v/>
      </c>
      <c r="AA308" s="5" t="str">
        <f t="shared" si="13"/>
        <v/>
      </c>
      <c r="AB308" s="5" t="str">
        <f t="shared" si="14"/>
        <v/>
      </c>
      <c r="AC308" s="9"/>
      <c r="AD308" s="15" t="str">
        <f>IF($AD$1="  ",IFERROR(IF(AND(Y308="未推广",L308&gt;0),"加入P4P推广 ","")&amp;IF(AND(OR(W308="是",X308="是"),Y308=0),"优爆品加推广 ","")&amp;IF(AND(C308="N",L308&gt;0),"增加橱窗绑定 ","")&amp;IF(AND(OR(Z308&gt;$Z$1*4.5,AB308&gt;$AB$1*4.5),Y308&lt;&gt;0,Y308&gt;$AB$1*2,G308&gt;($G$1/$L$1)*1),"放弃P4P推广 ","")&amp;IF(AND(AB308&gt;$AB$1*1.2,AB308&lt;$AB$1*4.5,Y308&gt;0),"优化询盘成本 ","")&amp;IF(AND(Z308&gt;$Z$1*1.2,Z308&lt;$Z$1*4.5,Y308&gt;0),"优化商机成本 ","")&amp;IF(AND(Y308&lt;&gt;0,L308&gt;0,AB308&lt;$AB$1*1.2),"加大询盘获取 ","")&amp;IF(AND(Y308&lt;&gt;0,K308&gt;0,Z308&lt;$Z$1*1.2),"加大商机获取 ","")&amp;IF(AND(L308=0,C308="Y",G308&gt;($G$1/$L$1*1.5)),"解绑橱窗绑定 ",""),"请去左表粘贴源数据"),"")</f>
        <v/>
      </c>
      <c r="AE308" s="9"/>
      <c r="AF308" s="9"/>
      <c r="AG308" s="9"/>
      <c r="AH308" s="9"/>
      <c r="AI308" s="17"/>
      <c r="AJ308" s="17"/>
      <c r="AK308" s="17"/>
    </row>
    <row r="309" spans="1:37">
      <c r="A309" s="5" t="str">
        <f>IFERROR(HLOOKUP(A$2,'2.源数据-产品分析-全商品'!A$6:A$1000,ROW()-1,0),"")</f>
        <v/>
      </c>
      <c r="B309" s="5" t="str">
        <f>IFERROR(HLOOKUP(B$2,'2.源数据-产品分析-全商品'!B$6:B$1000,ROW()-1,0),"")</f>
        <v/>
      </c>
      <c r="C309" s="5" t="str">
        <f>CLEAN(IFERROR(HLOOKUP(C$2,'2.源数据-产品分析-全商品'!C$6:C$1000,ROW()-1,0),""))</f>
        <v/>
      </c>
      <c r="D309" s="5" t="str">
        <f>IFERROR(HLOOKUP(D$2,'2.源数据-产品分析-全商品'!D$6:D$1000,ROW()-1,0),"")</f>
        <v/>
      </c>
      <c r="E309" s="5" t="str">
        <f>IFERROR(HLOOKUP(E$2,'2.源数据-产品分析-全商品'!E$6:E$1000,ROW()-1,0),"")</f>
        <v/>
      </c>
      <c r="F309" s="5" t="str">
        <f>IFERROR(VALUE(HLOOKUP(F$2,'2.源数据-产品分析-全商品'!F$6:F$1000,ROW()-1,0)),"")</f>
        <v/>
      </c>
      <c r="G309" s="5" t="str">
        <f>IFERROR(VALUE(HLOOKUP(G$2,'2.源数据-产品分析-全商品'!G$6:G$1000,ROW()-1,0)),"")</f>
        <v/>
      </c>
      <c r="H309" s="5" t="str">
        <f>IFERROR(HLOOKUP(H$2,'2.源数据-产品分析-全商品'!H$6:H$1000,ROW()-1,0),"")</f>
        <v/>
      </c>
      <c r="I309" s="5" t="str">
        <f>IFERROR(VALUE(HLOOKUP(I$2,'2.源数据-产品分析-全商品'!I$6:I$1000,ROW()-1,0)),"")</f>
        <v/>
      </c>
      <c r="J309" s="60" t="str">
        <f>IFERROR(IF($J$2="","",INDEX('产品报告-整理'!G:G,MATCH(产品建议!A309,'产品报告-整理'!A:A,0))),"")</f>
        <v/>
      </c>
      <c r="K309" s="5" t="str">
        <f>IFERROR(IF($K$2="","",VALUE(INDEX('产品报告-整理'!E:E,MATCH(产品建议!A309,'产品报告-整理'!A:A,0)))),0)</f>
        <v/>
      </c>
      <c r="L309" s="5" t="str">
        <f>IFERROR(VALUE(HLOOKUP(L$2,'2.源数据-产品分析-全商品'!J$6:J$1000,ROW()-1,0)),"")</f>
        <v/>
      </c>
      <c r="M309" s="5" t="str">
        <f>IFERROR(VALUE(HLOOKUP(M$2,'2.源数据-产品分析-全商品'!K$6:K$1000,ROW()-1,0)),"")</f>
        <v/>
      </c>
      <c r="N309" s="5" t="str">
        <f>IFERROR(HLOOKUP(N$2,'2.源数据-产品分析-全商品'!L$6:L$1000,ROW()-1,0),"")</f>
        <v/>
      </c>
      <c r="O309" s="5" t="str">
        <f>IF($O$2='产品报告-整理'!$K$1,IFERROR(INDEX('产品报告-整理'!S:S,MATCH(产品建议!A309,'产品报告-整理'!L:L,0)),""),(IFERROR(VALUE(HLOOKUP(O$2,'2.源数据-产品分析-全商品'!M$6:M$1000,ROW()-1,0)),"")))</f>
        <v/>
      </c>
      <c r="P309" s="5" t="str">
        <f>IF($P$2='产品报告-整理'!$V$1,IFERROR(INDEX('产品报告-整理'!AD:AD,MATCH(产品建议!A309,'产品报告-整理'!W:W,0)),""),(IFERROR(VALUE(HLOOKUP(P$2,'2.源数据-产品分析-全商品'!N$6:N$1000,ROW()-1,0)),"")))</f>
        <v/>
      </c>
      <c r="Q309" s="5" t="str">
        <f>IF($Q$2='产品报告-整理'!$AG$1,IFERROR(INDEX('产品报告-整理'!AO:AO,MATCH(产品建议!A309,'产品报告-整理'!AH:AH,0)),""),(IFERROR(VALUE(HLOOKUP(Q$2,'2.源数据-产品分析-全商品'!O$6:O$1000,ROW()-1,0)),"")))</f>
        <v/>
      </c>
      <c r="R309" s="5" t="str">
        <f>IF($R$2='产品报告-整理'!$AR$1,IFERROR(INDEX('产品报告-整理'!AZ:AZ,MATCH(产品建议!A309,'产品报告-整理'!AS:AS,0)),""),(IFERROR(VALUE(HLOOKUP(R$2,'2.源数据-产品分析-全商品'!P$6:P$1000,ROW()-1,0)),"")))</f>
        <v/>
      </c>
      <c r="S309" s="5" t="str">
        <f>IF($S$2='产品报告-整理'!$BC$1,IFERROR(INDEX('产品报告-整理'!BK:BK,MATCH(产品建议!A309,'产品报告-整理'!BD:BD,0)),""),(IFERROR(VALUE(HLOOKUP(S$2,'2.源数据-产品分析-全商品'!Q$6:Q$1000,ROW()-1,0)),"")))</f>
        <v/>
      </c>
      <c r="T309" s="5" t="str">
        <f>IFERROR(HLOOKUP("产品负责人",'2.源数据-产品分析-全商品'!R$6:R$1000,ROW()-1,0),"")</f>
        <v/>
      </c>
      <c r="U309" s="5" t="str">
        <f>IFERROR(VALUE(HLOOKUP(U$2,'2.源数据-产品分析-全商品'!S$6:S$1000,ROW()-1,0)),"")</f>
        <v/>
      </c>
      <c r="V309" s="5" t="str">
        <f>IFERROR(VALUE(HLOOKUP(V$2,'2.源数据-产品分析-全商品'!T$6:T$1000,ROW()-1,0)),"")</f>
        <v/>
      </c>
      <c r="W309" s="5" t="str">
        <f>IF(OR($A$3=""),"",IF(OR($W$2="优爆品"),(IF(COUNTIF('2-2.源数据-产品分析-优品'!A:A,产品建议!A309)&gt;0,"是","")&amp;IF(COUNTIF('2-3.源数据-产品分析-爆品'!A:A,产品建议!A309)&gt;0,"是","")),IF(OR($W$2="P4P点击量"),((IFERROR(INDEX('产品报告-整理'!D:D,MATCH(产品建议!A309,'产品报告-整理'!A:A,0)),""))),((IF(COUNTIF('2-2.源数据-产品分析-优品'!A:A,产品建议!A309)&gt;0,"是",""))))))</f>
        <v/>
      </c>
      <c r="X309" s="5" t="str">
        <f>IF(OR($A$3=""),"",IF(OR($W$2="优爆品"),((IFERROR(INDEX('产品报告-整理'!D:D,MATCH(产品建议!A309,'产品报告-整理'!A:A,0)),"")&amp;" → "&amp;(IFERROR(TEXT(INDEX('产品报告-整理'!D:D,MATCH(产品建议!A309,'产品报告-整理'!A:A,0))/G309,"0%"),"")))),IF(OR($W$2="P4P点击量"),((IF($W$2="P4P点击量",IFERROR(TEXT(W309/G309,"0%"),"")))),(((IF(COUNTIF('2-3.源数据-产品分析-爆品'!A:A,产品建议!A309)&gt;0,"是","")))))))</f>
        <v/>
      </c>
      <c r="Y309" s="9" t="str">
        <f>IF(AND($Y$2="直通车总消费",'产品报告-整理'!$BN$1="推荐广告"),IFERROR(INDEX('产品报告-整理'!H:H,MATCH(产品建议!A309,'产品报告-整理'!A:A,0)),0)+IFERROR(INDEX('产品报告-整理'!BV:BV,MATCH(产品建议!A309,'产品报告-整理'!BO:BO,0)),0),IFERROR(INDEX('产品报告-整理'!H:H,MATCH(产品建议!A309,'产品报告-整理'!A:A,0)),0))</f>
        <v/>
      </c>
      <c r="Z309" s="9" t="str">
        <f t="shared" si="15"/>
        <v/>
      </c>
      <c r="AA309" s="5" t="str">
        <f t="shared" si="13"/>
        <v/>
      </c>
      <c r="AB309" s="5" t="str">
        <f t="shared" si="14"/>
        <v/>
      </c>
      <c r="AC309" s="9"/>
      <c r="AD309" s="15" t="str">
        <f>IF($AD$1="  ",IFERROR(IF(AND(Y309="未推广",L309&gt;0),"加入P4P推广 ","")&amp;IF(AND(OR(W309="是",X309="是"),Y309=0),"优爆品加推广 ","")&amp;IF(AND(C309="N",L309&gt;0),"增加橱窗绑定 ","")&amp;IF(AND(OR(Z309&gt;$Z$1*4.5,AB309&gt;$AB$1*4.5),Y309&lt;&gt;0,Y309&gt;$AB$1*2,G309&gt;($G$1/$L$1)*1),"放弃P4P推广 ","")&amp;IF(AND(AB309&gt;$AB$1*1.2,AB309&lt;$AB$1*4.5,Y309&gt;0),"优化询盘成本 ","")&amp;IF(AND(Z309&gt;$Z$1*1.2,Z309&lt;$Z$1*4.5,Y309&gt;0),"优化商机成本 ","")&amp;IF(AND(Y309&lt;&gt;0,L309&gt;0,AB309&lt;$AB$1*1.2),"加大询盘获取 ","")&amp;IF(AND(Y309&lt;&gt;0,K309&gt;0,Z309&lt;$Z$1*1.2),"加大商机获取 ","")&amp;IF(AND(L309=0,C309="Y",G309&gt;($G$1/$L$1*1.5)),"解绑橱窗绑定 ",""),"请去左表粘贴源数据"),"")</f>
        <v/>
      </c>
      <c r="AE309" s="9"/>
      <c r="AF309" s="9"/>
      <c r="AG309" s="9"/>
      <c r="AH309" s="9"/>
      <c r="AI309" s="17"/>
      <c r="AJ309" s="17"/>
      <c r="AK309" s="17"/>
    </row>
    <row r="310" spans="1:37">
      <c r="A310" s="5" t="str">
        <f>IFERROR(HLOOKUP(A$2,'2.源数据-产品分析-全商品'!A$6:A$1000,ROW()-1,0),"")</f>
        <v/>
      </c>
      <c r="B310" s="5" t="str">
        <f>IFERROR(HLOOKUP(B$2,'2.源数据-产品分析-全商品'!B$6:B$1000,ROW()-1,0),"")</f>
        <v/>
      </c>
      <c r="C310" s="5" t="str">
        <f>CLEAN(IFERROR(HLOOKUP(C$2,'2.源数据-产品分析-全商品'!C$6:C$1000,ROW()-1,0),""))</f>
        <v/>
      </c>
      <c r="D310" s="5" t="str">
        <f>IFERROR(HLOOKUP(D$2,'2.源数据-产品分析-全商品'!D$6:D$1000,ROW()-1,0),"")</f>
        <v/>
      </c>
      <c r="E310" s="5" t="str">
        <f>IFERROR(HLOOKUP(E$2,'2.源数据-产品分析-全商品'!E$6:E$1000,ROW()-1,0),"")</f>
        <v/>
      </c>
      <c r="F310" s="5" t="str">
        <f>IFERROR(VALUE(HLOOKUP(F$2,'2.源数据-产品分析-全商品'!F$6:F$1000,ROW()-1,0)),"")</f>
        <v/>
      </c>
      <c r="G310" s="5" t="str">
        <f>IFERROR(VALUE(HLOOKUP(G$2,'2.源数据-产品分析-全商品'!G$6:G$1000,ROW()-1,0)),"")</f>
        <v/>
      </c>
      <c r="H310" s="5" t="str">
        <f>IFERROR(HLOOKUP(H$2,'2.源数据-产品分析-全商品'!H$6:H$1000,ROW()-1,0),"")</f>
        <v/>
      </c>
      <c r="I310" s="5" t="str">
        <f>IFERROR(VALUE(HLOOKUP(I$2,'2.源数据-产品分析-全商品'!I$6:I$1000,ROW()-1,0)),"")</f>
        <v/>
      </c>
      <c r="J310" s="60" t="str">
        <f>IFERROR(IF($J$2="","",INDEX('产品报告-整理'!G:G,MATCH(产品建议!A310,'产品报告-整理'!A:A,0))),"")</f>
        <v/>
      </c>
      <c r="K310" s="5" t="str">
        <f>IFERROR(IF($K$2="","",VALUE(INDEX('产品报告-整理'!E:E,MATCH(产品建议!A310,'产品报告-整理'!A:A,0)))),0)</f>
        <v/>
      </c>
      <c r="L310" s="5" t="str">
        <f>IFERROR(VALUE(HLOOKUP(L$2,'2.源数据-产品分析-全商品'!J$6:J$1000,ROW()-1,0)),"")</f>
        <v/>
      </c>
      <c r="M310" s="5" t="str">
        <f>IFERROR(VALUE(HLOOKUP(M$2,'2.源数据-产品分析-全商品'!K$6:K$1000,ROW()-1,0)),"")</f>
        <v/>
      </c>
      <c r="N310" s="5" t="str">
        <f>IFERROR(HLOOKUP(N$2,'2.源数据-产品分析-全商品'!L$6:L$1000,ROW()-1,0),"")</f>
        <v/>
      </c>
      <c r="O310" s="5" t="str">
        <f>IF($O$2='产品报告-整理'!$K$1,IFERROR(INDEX('产品报告-整理'!S:S,MATCH(产品建议!A310,'产品报告-整理'!L:L,0)),""),(IFERROR(VALUE(HLOOKUP(O$2,'2.源数据-产品分析-全商品'!M$6:M$1000,ROW()-1,0)),"")))</f>
        <v/>
      </c>
      <c r="P310" s="5" t="str">
        <f>IF($P$2='产品报告-整理'!$V$1,IFERROR(INDEX('产品报告-整理'!AD:AD,MATCH(产品建议!A310,'产品报告-整理'!W:W,0)),""),(IFERROR(VALUE(HLOOKUP(P$2,'2.源数据-产品分析-全商品'!N$6:N$1000,ROW()-1,0)),"")))</f>
        <v/>
      </c>
      <c r="Q310" s="5" t="str">
        <f>IF($Q$2='产品报告-整理'!$AG$1,IFERROR(INDEX('产品报告-整理'!AO:AO,MATCH(产品建议!A310,'产品报告-整理'!AH:AH,0)),""),(IFERROR(VALUE(HLOOKUP(Q$2,'2.源数据-产品分析-全商品'!O$6:O$1000,ROW()-1,0)),"")))</f>
        <v/>
      </c>
      <c r="R310" s="5" t="str">
        <f>IF($R$2='产品报告-整理'!$AR$1,IFERROR(INDEX('产品报告-整理'!AZ:AZ,MATCH(产品建议!A310,'产品报告-整理'!AS:AS,0)),""),(IFERROR(VALUE(HLOOKUP(R$2,'2.源数据-产品分析-全商品'!P$6:P$1000,ROW()-1,0)),"")))</f>
        <v/>
      </c>
      <c r="S310" s="5" t="str">
        <f>IF($S$2='产品报告-整理'!$BC$1,IFERROR(INDEX('产品报告-整理'!BK:BK,MATCH(产品建议!A310,'产品报告-整理'!BD:BD,0)),""),(IFERROR(VALUE(HLOOKUP(S$2,'2.源数据-产品分析-全商品'!Q$6:Q$1000,ROW()-1,0)),"")))</f>
        <v/>
      </c>
      <c r="T310" s="5" t="str">
        <f>IFERROR(HLOOKUP("产品负责人",'2.源数据-产品分析-全商品'!R$6:R$1000,ROW()-1,0),"")</f>
        <v/>
      </c>
      <c r="U310" s="5" t="str">
        <f>IFERROR(VALUE(HLOOKUP(U$2,'2.源数据-产品分析-全商品'!S$6:S$1000,ROW()-1,0)),"")</f>
        <v/>
      </c>
      <c r="V310" s="5" t="str">
        <f>IFERROR(VALUE(HLOOKUP(V$2,'2.源数据-产品分析-全商品'!T$6:T$1000,ROW()-1,0)),"")</f>
        <v/>
      </c>
      <c r="W310" s="5" t="str">
        <f>IF(OR($A$3=""),"",IF(OR($W$2="优爆品"),(IF(COUNTIF('2-2.源数据-产品分析-优品'!A:A,产品建议!A310)&gt;0,"是","")&amp;IF(COUNTIF('2-3.源数据-产品分析-爆品'!A:A,产品建议!A310)&gt;0,"是","")),IF(OR($W$2="P4P点击量"),((IFERROR(INDEX('产品报告-整理'!D:D,MATCH(产品建议!A310,'产品报告-整理'!A:A,0)),""))),((IF(COUNTIF('2-2.源数据-产品分析-优品'!A:A,产品建议!A310)&gt;0,"是",""))))))</f>
        <v/>
      </c>
      <c r="X310" s="5" t="str">
        <f>IF(OR($A$3=""),"",IF(OR($W$2="优爆品"),((IFERROR(INDEX('产品报告-整理'!D:D,MATCH(产品建议!A310,'产品报告-整理'!A:A,0)),"")&amp;" → "&amp;(IFERROR(TEXT(INDEX('产品报告-整理'!D:D,MATCH(产品建议!A310,'产品报告-整理'!A:A,0))/G310,"0%"),"")))),IF(OR($W$2="P4P点击量"),((IF($W$2="P4P点击量",IFERROR(TEXT(W310/G310,"0%"),"")))),(((IF(COUNTIF('2-3.源数据-产品分析-爆品'!A:A,产品建议!A310)&gt;0,"是","")))))))</f>
        <v/>
      </c>
      <c r="Y310" s="9" t="str">
        <f>IF(AND($Y$2="直通车总消费",'产品报告-整理'!$BN$1="推荐广告"),IFERROR(INDEX('产品报告-整理'!H:H,MATCH(产品建议!A310,'产品报告-整理'!A:A,0)),0)+IFERROR(INDEX('产品报告-整理'!BV:BV,MATCH(产品建议!A310,'产品报告-整理'!BO:BO,0)),0),IFERROR(INDEX('产品报告-整理'!H:H,MATCH(产品建议!A310,'产品报告-整理'!A:A,0)),0))</f>
        <v/>
      </c>
      <c r="Z310" s="9" t="str">
        <f t="shared" si="15"/>
        <v/>
      </c>
      <c r="AA310" s="5" t="str">
        <f t="shared" si="13"/>
        <v/>
      </c>
      <c r="AB310" s="5" t="str">
        <f t="shared" si="14"/>
        <v/>
      </c>
      <c r="AC310" s="9"/>
      <c r="AD310" s="15" t="str">
        <f>IF($AD$1="  ",IFERROR(IF(AND(Y310="未推广",L310&gt;0),"加入P4P推广 ","")&amp;IF(AND(OR(W310="是",X310="是"),Y310=0),"优爆品加推广 ","")&amp;IF(AND(C310="N",L310&gt;0),"增加橱窗绑定 ","")&amp;IF(AND(OR(Z310&gt;$Z$1*4.5,AB310&gt;$AB$1*4.5),Y310&lt;&gt;0,Y310&gt;$AB$1*2,G310&gt;($G$1/$L$1)*1),"放弃P4P推广 ","")&amp;IF(AND(AB310&gt;$AB$1*1.2,AB310&lt;$AB$1*4.5,Y310&gt;0),"优化询盘成本 ","")&amp;IF(AND(Z310&gt;$Z$1*1.2,Z310&lt;$Z$1*4.5,Y310&gt;0),"优化商机成本 ","")&amp;IF(AND(Y310&lt;&gt;0,L310&gt;0,AB310&lt;$AB$1*1.2),"加大询盘获取 ","")&amp;IF(AND(Y310&lt;&gt;0,K310&gt;0,Z310&lt;$Z$1*1.2),"加大商机获取 ","")&amp;IF(AND(L310=0,C310="Y",G310&gt;($G$1/$L$1*1.5)),"解绑橱窗绑定 ",""),"请去左表粘贴源数据"),"")</f>
        <v/>
      </c>
      <c r="AE310" s="9"/>
      <c r="AF310" s="9"/>
      <c r="AG310" s="9"/>
      <c r="AH310" s="9"/>
      <c r="AI310" s="17"/>
      <c r="AJ310" s="17"/>
      <c r="AK310" s="17"/>
    </row>
    <row r="311" spans="1:37">
      <c r="A311" s="5" t="str">
        <f>IFERROR(HLOOKUP(A$2,'2.源数据-产品分析-全商品'!A$6:A$1000,ROW()-1,0),"")</f>
        <v/>
      </c>
      <c r="B311" s="5" t="str">
        <f>IFERROR(HLOOKUP(B$2,'2.源数据-产品分析-全商品'!B$6:B$1000,ROW()-1,0),"")</f>
        <v/>
      </c>
      <c r="C311" s="5" t="str">
        <f>CLEAN(IFERROR(HLOOKUP(C$2,'2.源数据-产品分析-全商品'!C$6:C$1000,ROW()-1,0),""))</f>
        <v/>
      </c>
      <c r="D311" s="5" t="str">
        <f>IFERROR(HLOOKUP(D$2,'2.源数据-产品分析-全商品'!D$6:D$1000,ROW()-1,0),"")</f>
        <v/>
      </c>
      <c r="E311" s="5" t="str">
        <f>IFERROR(HLOOKUP(E$2,'2.源数据-产品分析-全商品'!E$6:E$1000,ROW()-1,0),"")</f>
        <v/>
      </c>
      <c r="F311" s="5" t="str">
        <f>IFERROR(VALUE(HLOOKUP(F$2,'2.源数据-产品分析-全商品'!F$6:F$1000,ROW()-1,0)),"")</f>
        <v/>
      </c>
      <c r="G311" s="5" t="str">
        <f>IFERROR(VALUE(HLOOKUP(G$2,'2.源数据-产品分析-全商品'!G$6:G$1000,ROW()-1,0)),"")</f>
        <v/>
      </c>
      <c r="H311" s="5" t="str">
        <f>IFERROR(HLOOKUP(H$2,'2.源数据-产品分析-全商品'!H$6:H$1000,ROW()-1,0),"")</f>
        <v/>
      </c>
      <c r="I311" s="5" t="str">
        <f>IFERROR(VALUE(HLOOKUP(I$2,'2.源数据-产品分析-全商品'!I$6:I$1000,ROW()-1,0)),"")</f>
        <v/>
      </c>
      <c r="J311" s="60" t="str">
        <f>IFERROR(IF($J$2="","",INDEX('产品报告-整理'!G:G,MATCH(产品建议!A311,'产品报告-整理'!A:A,0))),"")</f>
        <v/>
      </c>
      <c r="K311" s="5" t="str">
        <f>IFERROR(IF($K$2="","",VALUE(INDEX('产品报告-整理'!E:E,MATCH(产品建议!A311,'产品报告-整理'!A:A,0)))),0)</f>
        <v/>
      </c>
      <c r="L311" s="5" t="str">
        <f>IFERROR(VALUE(HLOOKUP(L$2,'2.源数据-产品分析-全商品'!J$6:J$1000,ROW()-1,0)),"")</f>
        <v/>
      </c>
      <c r="M311" s="5" t="str">
        <f>IFERROR(VALUE(HLOOKUP(M$2,'2.源数据-产品分析-全商品'!K$6:K$1000,ROW()-1,0)),"")</f>
        <v/>
      </c>
      <c r="N311" s="5" t="str">
        <f>IFERROR(HLOOKUP(N$2,'2.源数据-产品分析-全商品'!L$6:L$1000,ROW()-1,0),"")</f>
        <v/>
      </c>
      <c r="O311" s="5" t="str">
        <f>IF($O$2='产品报告-整理'!$K$1,IFERROR(INDEX('产品报告-整理'!S:S,MATCH(产品建议!A311,'产品报告-整理'!L:L,0)),""),(IFERROR(VALUE(HLOOKUP(O$2,'2.源数据-产品分析-全商品'!M$6:M$1000,ROW()-1,0)),"")))</f>
        <v/>
      </c>
      <c r="P311" s="5" t="str">
        <f>IF($P$2='产品报告-整理'!$V$1,IFERROR(INDEX('产品报告-整理'!AD:AD,MATCH(产品建议!A311,'产品报告-整理'!W:W,0)),""),(IFERROR(VALUE(HLOOKUP(P$2,'2.源数据-产品分析-全商品'!N$6:N$1000,ROW()-1,0)),"")))</f>
        <v/>
      </c>
      <c r="Q311" s="5" t="str">
        <f>IF($Q$2='产品报告-整理'!$AG$1,IFERROR(INDEX('产品报告-整理'!AO:AO,MATCH(产品建议!A311,'产品报告-整理'!AH:AH,0)),""),(IFERROR(VALUE(HLOOKUP(Q$2,'2.源数据-产品分析-全商品'!O$6:O$1000,ROW()-1,0)),"")))</f>
        <v/>
      </c>
      <c r="R311" s="5" t="str">
        <f>IF($R$2='产品报告-整理'!$AR$1,IFERROR(INDEX('产品报告-整理'!AZ:AZ,MATCH(产品建议!A311,'产品报告-整理'!AS:AS,0)),""),(IFERROR(VALUE(HLOOKUP(R$2,'2.源数据-产品分析-全商品'!P$6:P$1000,ROW()-1,0)),"")))</f>
        <v/>
      </c>
      <c r="S311" s="5" t="str">
        <f>IF($S$2='产品报告-整理'!$BC$1,IFERROR(INDEX('产品报告-整理'!BK:BK,MATCH(产品建议!A311,'产品报告-整理'!BD:BD,0)),""),(IFERROR(VALUE(HLOOKUP(S$2,'2.源数据-产品分析-全商品'!Q$6:Q$1000,ROW()-1,0)),"")))</f>
        <v/>
      </c>
      <c r="T311" s="5" t="str">
        <f>IFERROR(HLOOKUP("产品负责人",'2.源数据-产品分析-全商品'!R$6:R$1000,ROW()-1,0),"")</f>
        <v/>
      </c>
      <c r="U311" s="5" t="str">
        <f>IFERROR(VALUE(HLOOKUP(U$2,'2.源数据-产品分析-全商品'!S$6:S$1000,ROW()-1,0)),"")</f>
        <v/>
      </c>
      <c r="V311" s="5" t="str">
        <f>IFERROR(VALUE(HLOOKUP(V$2,'2.源数据-产品分析-全商品'!T$6:T$1000,ROW()-1,0)),"")</f>
        <v/>
      </c>
      <c r="W311" s="5" t="str">
        <f>IF(OR($A$3=""),"",IF(OR($W$2="优爆品"),(IF(COUNTIF('2-2.源数据-产品分析-优品'!A:A,产品建议!A311)&gt;0,"是","")&amp;IF(COUNTIF('2-3.源数据-产品分析-爆品'!A:A,产品建议!A311)&gt;0,"是","")),IF(OR($W$2="P4P点击量"),((IFERROR(INDEX('产品报告-整理'!D:D,MATCH(产品建议!A311,'产品报告-整理'!A:A,0)),""))),((IF(COUNTIF('2-2.源数据-产品分析-优品'!A:A,产品建议!A311)&gt;0,"是",""))))))</f>
        <v/>
      </c>
      <c r="X311" s="5" t="str">
        <f>IF(OR($A$3=""),"",IF(OR($W$2="优爆品"),((IFERROR(INDEX('产品报告-整理'!D:D,MATCH(产品建议!A311,'产品报告-整理'!A:A,0)),"")&amp;" → "&amp;(IFERROR(TEXT(INDEX('产品报告-整理'!D:D,MATCH(产品建议!A311,'产品报告-整理'!A:A,0))/G311,"0%"),"")))),IF(OR($W$2="P4P点击量"),((IF($W$2="P4P点击量",IFERROR(TEXT(W311/G311,"0%"),"")))),(((IF(COUNTIF('2-3.源数据-产品分析-爆品'!A:A,产品建议!A311)&gt;0,"是","")))))))</f>
        <v/>
      </c>
      <c r="Y311" s="9" t="str">
        <f>IF(AND($Y$2="直通车总消费",'产品报告-整理'!$BN$1="推荐广告"),IFERROR(INDEX('产品报告-整理'!H:H,MATCH(产品建议!A311,'产品报告-整理'!A:A,0)),0)+IFERROR(INDEX('产品报告-整理'!BV:BV,MATCH(产品建议!A311,'产品报告-整理'!BO:BO,0)),0),IFERROR(INDEX('产品报告-整理'!H:H,MATCH(产品建议!A311,'产品报告-整理'!A:A,0)),0))</f>
        <v/>
      </c>
      <c r="Z311" s="9" t="str">
        <f t="shared" si="15"/>
        <v/>
      </c>
      <c r="AA311" s="5" t="str">
        <f t="shared" si="13"/>
        <v/>
      </c>
      <c r="AB311" s="5" t="str">
        <f t="shared" si="14"/>
        <v/>
      </c>
      <c r="AC311" s="9"/>
      <c r="AD311" s="15" t="str">
        <f>IF($AD$1="  ",IFERROR(IF(AND(Y311="未推广",L311&gt;0),"加入P4P推广 ","")&amp;IF(AND(OR(W311="是",X311="是"),Y311=0),"优爆品加推广 ","")&amp;IF(AND(C311="N",L311&gt;0),"增加橱窗绑定 ","")&amp;IF(AND(OR(Z311&gt;$Z$1*4.5,AB311&gt;$AB$1*4.5),Y311&lt;&gt;0,Y311&gt;$AB$1*2,G311&gt;($G$1/$L$1)*1),"放弃P4P推广 ","")&amp;IF(AND(AB311&gt;$AB$1*1.2,AB311&lt;$AB$1*4.5,Y311&gt;0),"优化询盘成本 ","")&amp;IF(AND(Z311&gt;$Z$1*1.2,Z311&lt;$Z$1*4.5,Y311&gt;0),"优化商机成本 ","")&amp;IF(AND(Y311&lt;&gt;0,L311&gt;0,AB311&lt;$AB$1*1.2),"加大询盘获取 ","")&amp;IF(AND(Y311&lt;&gt;0,K311&gt;0,Z311&lt;$Z$1*1.2),"加大商机获取 ","")&amp;IF(AND(L311=0,C311="Y",G311&gt;($G$1/$L$1*1.5)),"解绑橱窗绑定 ",""),"请去左表粘贴源数据"),"")</f>
        <v/>
      </c>
      <c r="AE311" s="9"/>
      <c r="AF311" s="9"/>
      <c r="AG311" s="9"/>
      <c r="AH311" s="9"/>
      <c r="AI311" s="17"/>
      <c r="AJ311" s="17"/>
      <c r="AK311" s="17"/>
    </row>
    <row r="312" spans="1:37">
      <c r="A312" s="5" t="str">
        <f>IFERROR(HLOOKUP(A$2,'2.源数据-产品分析-全商品'!A$6:A$1000,ROW()-1,0),"")</f>
        <v/>
      </c>
      <c r="B312" s="5" t="str">
        <f>IFERROR(HLOOKUP(B$2,'2.源数据-产品分析-全商品'!B$6:B$1000,ROW()-1,0),"")</f>
        <v/>
      </c>
      <c r="C312" s="5" t="str">
        <f>CLEAN(IFERROR(HLOOKUP(C$2,'2.源数据-产品分析-全商品'!C$6:C$1000,ROW()-1,0),""))</f>
        <v/>
      </c>
      <c r="D312" s="5" t="str">
        <f>IFERROR(HLOOKUP(D$2,'2.源数据-产品分析-全商品'!D$6:D$1000,ROW()-1,0),"")</f>
        <v/>
      </c>
      <c r="E312" s="5" t="str">
        <f>IFERROR(HLOOKUP(E$2,'2.源数据-产品分析-全商品'!E$6:E$1000,ROW()-1,0),"")</f>
        <v/>
      </c>
      <c r="F312" s="5" t="str">
        <f>IFERROR(VALUE(HLOOKUP(F$2,'2.源数据-产品分析-全商品'!F$6:F$1000,ROW()-1,0)),"")</f>
        <v/>
      </c>
      <c r="G312" s="5" t="str">
        <f>IFERROR(VALUE(HLOOKUP(G$2,'2.源数据-产品分析-全商品'!G$6:G$1000,ROW()-1,0)),"")</f>
        <v/>
      </c>
      <c r="H312" s="5" t="str">
        <f>IFERROR(HLOOKUP(H$2,'2.源数据-产品分析-全商品'!H$6:H$1000,ROW()-1,0),"")</f>
        <v/>
      </c>
      <c r="I312" s="5" t="str">
        <f>IFERROR(VALUE(HLOOKUP(I$2,'2.源数据-产品分析-全商品'!I$6:I$1000,ROW()-1,0)),"")</f>
        <v/>
      </c>
      <c r="J312" s="60" t="str">
        <f>IFERROR(IF($J$2="","",INDEX('产品报告-整理'!G:G,MATCH(产品建议!A312,'产品报告-整理'!A:A,0))),"")</f>
        <v/>
      </c>
      <c r="K312" s="5" t="str">
        <f>IFERROR(IF($K$2="","",VALUE(INDEX('产品报告-整理'!E:E,MATCH(产品建议!A312,'产品报告-整理'!A:A,0)))),0)</f>
        <v/>
      </c>
      <c r="L312" s="5" t="str">
        <f>IFERROR(VALUE(HLOOKUP(L$2,'2.源数据-产品分析-全商品'!J$6:J$1000,ROW()-1,0)),"")</f>
        <v/>
      </c>
      <c r="M312" s="5" t="str">
        <f>IFERROR(VALUE(HLOOKUP(M$2,'2.源数据-产品分析-全商品'!K$6:K$1000,ROW()-1,0)),"")</f>
        <v/>
      </c>
      <c r="N312" s="5" t="str">
        <f>IFERROR(HLOOKUP(N$2,'2.源数据-产品分析-全商品'!L$6:L$1000,ROW()-1,0),"")</f>
        <v/>
      </c>
      <c r="O312" s="5" t="str">
        <f>IF($O$2='产品报告-整理'!$K$1,IFERROR(INDEX('产品报告-整理'!S:S,MATCH(产品建议!A312,'产品报告-整理'!L:L,0)),""),(IFERROR(VALUE(HLOOKUP(O$2,'2.源数据-产品分析-全商品'!M$6:M$1000,ROW()-1,0)),"")))</f>
        <v/>
      </c>
      <c r="P312" s="5" t="str">
        <f>IF($P$2='产品报告-整理'!$V$1,IFERROR(INDEX('产品报告-整理'!AD:AD,MATCH(产品建议!A312,'产品报告-整理'!W:W,0)),""),(IFERROR(VALUE(HLOOKUP(P$2,'2.源数据-产品分析-全商品'!N$6:N$1000,ROW()-1,0)),"")))</f>
        <v/>
      </c>
      <c r="Q312" s="5" t="str">
        <f>IF($Q$2='产品报告-整理'!$AG$1,IFERROR(INDEX('产品报告-整理'!AO:AO,MATCH(产品建议!A312,'产品报告-整理'!AH:AH,0)),""),(IFERROR(VALUE(HLOOKUP(Q$2,'2.源数据-产品分析-全商品'!O$6:O$1000,ROW()-1,0)),"")))</f>
        <v/>
      </c>
      <c r="R312" s="5" t="str">
        <f>IF($R$2='产品报告-整理'!$AR$1,IFERROR(INDEX('产品报告-整理'!AZ:AZ,MATCH(产品建议!A312,'产品报告-整理'!AS:AS,0)),""),(IFERROR(VALUE(HLOOKUP(R$2,'2.源数据-产品分析-全商品'!P$6:P$1000,ROW()-1,0)),"")))</f>
        <v/>
      </c>
      <c r="S312" s="5" t="str">
        <f>IF($S$2='产品报告-整理'!$BC$1,IFERROR(INDEX('产品报告-整理'!BK:BK,MATCH(产品建议!A312,'产品报告-整理'!BD:BD,0)),""),(IFERROR(VALUE(HLOOKUP(S$2,'2.源数据-产品分析-全商品'!Q$6:Q$1000,ROW()-1,0)),"")))</f>
        <v/>
      </c>
      <c r="T312" s="5" t="str">
        <f>IFERROR(HLOOKUP("产品负责人",'2.源数据-产品分析-全商品'!R$6:R$1000,ROW()-1,0),"")</f>
        <v/>
      </c>
      <c r="U312" s="5" t="str">
        <f>IFERROR(VALUE(HLOOKUP(U$2,'2.源数据-产品分析-全商品'!S$6:S$1000,ROW()-1,0)),"")</f>
        <v/>
      </c>
      <c r="V312" s="5" t="str">
        <f>IFERROR(VALUE(HLOOKUP(V$2,'2.源数据-产品分析-全商品'!T$6:T$1000,ROW()-1,0)),"")</f>
        <v/>
      </c>
      <c r="W312" s="5" t="str">
        <f>IF(OR($A$3=""),"",IF(OR($W$2="优爆品"),(IF(COUNTIF('2-2.源数据-产品分析-优品'!A:A,产品建议!A312)&gt;0,"是","")&amp;IF(COUNTIF('2-3.源数据-产品分析-爆品'!A:A,产品建议!A312)&gt;0,"是","")),IF(OR($W$2="P4P点击量"),((IFERROR(INDEX('产品报告-整理'!D:D,MATCH(产品建议!A312,'产品报告-整理'!A:A,0)),""))),((IF(COUNTIF('2-2.源数据-产品分析-优品'!A:A,产品建议!A312)&gt;0,"是",""))))))</f>
        <v/>
      </c>
      <c r="X312" s="5" t="str">
        <f>IF(OR($A$3=""),"",IF(OR($W$2="优爆品"),((IFERROR(INDEX('产品报告-整理'!D:D,MATCH(产品建议!A312,'产品报告-整理'!A:A,0)),"")&amp;" → "&amp;(IFERROR(TEXT(INDEX('产品报告-整理'!D:D,MATCH(产品建议!A312,'产品报告-整理'!A:A,0))/G312,"0%"),"")))),IF(OR($W$2="P4P点击量"),((IF($W$2="P4P点击量",IFERROR(TEXT(W312/G312,"0%"),"")))),(((IF(COUNTIF('2-3.源数据-产品分析-爆品'!A:A,产品建议!A312)&gt;0,"是","")))))))</f>
        <v/>
      </c>
      <c r="Y312" s="9" t="str">
        <f>IF(AND($Y$2="直通车总消费",'产品报告-整理'!$BN$1="推荐广告"),IFERROR(INDEX('产品报告-整理'!H:H,MATCH(产品建议!A312,'产品报告-整理'!A:A,0)),0)+IFERROR(INDEX('产品报告-整理'!BV:BV,MATCH(产品建议!A312,'产品报告-整理'!BO:BO,0)),0),IFERROR(INDEX('产品报告-整理'!H:H,MATCH(产品建议!A312,'产品报告-整理'!A:A,0)),0))</f>
        <v/>
      </c>
      <c r="Z312" s="9" t="str">
        <f t="shared" si="15"/>
        <v/>
      </c>
      <c r="AA312" s="5" t="str">
        <f t="shared" si="13"/>
        <v/>
      </c>
      <c r="AB312" s="5" t="str">
        <f t="shared" si="14"/>
        <v/>
      </c>
      <c r="AC312" s="9"/>
      <c r="AD312" s="15" t="str">
        <f>IF($AD$1="  ",IFERROR(IF(AND(Y312="未推广",L312&gt;0),"加入P4P推广 ","")&amp;IF(AND(OR(W312="是",X312="是"),Y312=0),"优爆品加推广 ","")&amp;IF(AND(C312="N",L312&gt;0),"增加橱窗绑定 ","")&amp;IF(AND(OR(Z312&gt;$Z$1*4.5,AB312&gt;$AB$1*4.5),Y312&lt;&gt;0,Y312&gt;$AB$1*2,G312&gt;($G$1/$L$1)*1),"放弃P4P推广 ","")&amp;IF(AND(AB312&gt;$AB$1*1.2,AB312&lt;$AB$1*4.5,Y312&gt;0),"优化询盘成本 ","")&amp;IF(AND(Z312&gt;$Z$1*1.2,Z312&lt;$Z$1*4.5,Y312&gt;0),"优化商机成本 ","")&amp;IF(AND(Y312&lt;&gt;0,L312&gt;0,AB312&lt;$AB$1*1.2),"加大询盘获取 ","")&amp;IF(AND(Y312&lt;&gt;0,K312&gt;0,Z312&lt;$Z$1*1.2),"加大商机获取 ","")&amp;IF(AND(L312=0,C312="Y",G312&gt;($G$1/$L$1*1.5)),"解绑橱窗绑定 ",""),"请去左表粘贴源数据"),"")</f>
        <v/>
      </c>
      <c r="AE312" s="9"/>
      <c r="AF312" s="9"/>
      <c r="AG312" s="9"/>
      <c r="AH312" s="9"/>
      <c r="AI312" s="17"/>
      <c r="AJ312" s="17"/>
      <c r="AK312" s="17"/>
    </row>
    <row r="313" spans="1:37">
      <c r="A313" s="5" t="str">
        <f>IFERROR(HLOOKUP(A$2,'2.源数据-产品分析-全商品'!A$6:A$1000,ROW()-1,0),"")</f>
        <v/>
      </c>
      <c r="B313" s="5" t="str">
        <f>IFERROR(HLOOKUP(B$2,'2.源数据-产品分析-全商品'!B$6:B$1000,ROW()-1,0),"")</f>
        <v/>
      </c>
      <c r="C313" s="5" t="str">
        <f>CLEAN(IFERROR(HLOOKUP(C$2,'2.源数据-产品分析-全商品'!C$6:C$1000,ROW()-1,0),""))</f>
        <v/>
      </c>
      <c r="D313" s="5" t="str">
        <f>IFERROR(HLOOKUP(D$2,'2.源数据-产品分析-全商品'!D$6:D$1000,ROW()-1,0),"")</f>
        <v/>
      </c>
      <c r="E313" s="5" t="str">
        <f>IFERROR(HLOOKUP(E$2,'2.源数据-产品分析-全商品'!E$6:E$1000,ROW()-1,0),"")</f>
        <v/>
      </c>
      <c r="F313" s="5" t="str">
        <f>IFERROR(VALUE(HLOOKUP(F$2,'2.源数据-产品分析-全商品'!F$6:F$1000,ROW()-1,0)),"")</f>
        <v/>
      </c>
      <c r="G313" s="5" t="str">
        <f>IFERROR(VALUE(HLOOKUP(G$2,'2.源数据-产品分析-全商品'!G$6:G$1000,ROW()-1,0)),"")</f>
        <v/>
      </c>
      <c r="H313" s="5" t="str">
        <f>IFERROR(HLOOKUP(H$2,'2.源数据-产品分析-全商品'!H$6:H$1000,ROW()-1,0),"")</f>
        <v/>
      </c>
      <c r="I313" s="5" t="str">
        <f>IFERROR(VALUE(HLOOKUP(I$2,'2.源数据-产品分析-全商品'!I$6:I$1000,ROW()-1,0)),"")</f>
        <v/>
      </c>
      <c r="J313" s="60" t="str">
        <f>IFERROR(IF($J$2="","",INDEX('产品报告-整理'!G:G,MATCH(产品建议!A313,'产品报告-整理'!A:A,0))),"")</f>
        <v/>
      </c>
      <c r="K313" s="5" t="str">
        <f>IFERROR(IF($K$2="","",VALUE(INDEX('产品报告-整理'!E:E,MATCH(产品建议!A313,'产品报告-整理'!A:A,0)))),0)</f>
        <v/>
      </c>
      <c r="L313" s="5" t="str">
        <f>IFERROR(VALUE(HLOOKUP(L$2,'2.源数据-产品分析-全商品'!J$6:J$1000,ROW()-1,0)),"")</f>
        <v/>
      </c>
      <c r="M313" s="5" t="str">
        <f>IFERROR(VALUE(HLOOKUP(M$2,'2.源数据-产品分析-全商品'!K$6:K$1000,ROW()-1,0)),"")</f>
        <v/>
      </c>
      <c r="N313" s="5" t="str">
        <f>IFERROR(HLOOKUP(N$2,'2.源数据-产品分析-全商品'!L$6:L$1000,ROW()-1,0),"")</f>
        <v/>
      </c>
      <c r="O313" s="5" t="str">
        <f>IF($O$2='产品报告-整理'!$K$1,IFERROR(INDEX('产品报告-整理'!S:S,MATCH(产品建议!A313,'产品报告-整理'!L:L,0)),""),(IFERROR(VALUE(HLOOKUP(O$2,'2.源数据-产品分析-全商品'!M$6:M$1000,ROW()-1,0)),"")))</f>
        <v/>
      </c>
      <c r="P313" s="5" t="str">
        <f>IF($P$2='产品报告-整理'!$V$1,IFERROR(INDEX('产品报告-整理'!AD:AD,MATCH(产品建议!A313,'产品报告-整理'!W:W,0)),""),(IFERROR(VALUE(HLOOKUP(P$2,'2.源数据-产品分析-全商品'!N$6:N$1000,ROW()-1,0)),"")))</f>
        <v/>
      </c>
      <c r="Q313" s="5" t="str">
        <f>IF($Q$2='产品报告-整理'!$AG$1,IFERROR(INDEX('产品报告-整理'!AO:AO,MATCH(产品建议!A313,'产品报告-整理'!AH:AH,0)),""),(IFERROR(VALUE(HLOOKUP(Q$2,'2.源数据-产品分析-全商品'!O$6:O$1000,ROW()-1,0)),"")))</f>
        <v/>
      </c>
      <c r="R313" s="5" t="str">
        <f>IF($R$2='产品报告-整理'!$AR$1,IFERROR(INDEX('产品报告-整理'!AZ:AZ,MATCH(产品建议!A313,'产品报告-整理'!AS:AS,0)),""),(IFERROR(VALUE(HLOOKUP(R$2,'2.源数据-产品分析-全商品'!P$6:P$1000,ROW()-1,0)),"")))</f>
        <v/>
      </c>
      <c r="S313" s="5" t="str">
        <f>IF($S$2='产品报告-整理'!$BC$1,IFERROR(INDEX('产品报告-整理'!BK:BK,MATCH(产品建议!A313,'产品报告-整理'!BD:BD,0)),""),(IFERROR(VALUE(HLOOKUP(S$2,'2.源数据-产品分析-全商品'!Q$6:Q$1000,ROW()-1,0)),"")))</f>
        <v/>
      </c>
      <c r="T313" s="5" t="str">
        <f>IFERROR(HLOOKUP("产品负责人",'2.源数据-产品分析-全商品'!R$6:R$1000,ROW()-1,0),"")</f>
        <v/>
      </c>
      <c r="U313" s="5" t="str">
        <f>IFERROR(VALUE(HLOOKUP(U$2,'2.源数据-产品分析-全商品'!S$6:S$1000,ROW()-1,0)),"")</f>
        <v/>
      </c>
      <c r="V313" s="5" t="str">
        <f>IFERROR(VALUE(HLOOKUP(V$2,'2.源数据-产品分析-全商品'!T$6:T$1000,ROW()-1,0)),"")</f>
        <v/>
      </c>
      <c r="W313" s="5" t="str">
        <f>IF(OR($A$3=""),"",IF(OR($W$2="优爆品"),(IF(COUNTIF('2-2.源数据-产品分析-优品'!A:A,产品建议!A313)&gt;0,"是","")&amp;IF(COUNTIF('2-3.源数据-产品分析-爆品'!A:A,产品建议!A313)&gt;0,"是","")),IF(OR($W$2="P4P点击量"),((IFERROR(INDEX('产品报告-整理'!D:D,MATCH(产品建议!A313,'产品报告-整理'!A:A,0)),""))),((IF(COUNTIF('2-2.源数据-产品分析-优品'!A:A,产品建议!A313)&gt;0,"是",""))))))</f>
        <v/>
      </c>
      <c r="X313" s="5" t="str">
        <f>IF(OR($A$3=""),"",IF(OR($W$2="优爆品"),((IFERROR(INDEX('产品报告-整理'!D:D,MATCH(产品建议!A313,'产品报告-整理'!A:A,0)),"")&amp;" → "&amp;(IFERROR(TEXT(INDEX('产品报告-整理'!D:D,MATCH(产品建议!A313,'产品报告-整理'!A:A,0))/G313,"0%"),"")))),IF(OR($W$2="P4P点击量"),((IF($W$2="P4P点击量",IFERROR(TEXT(W313/G313,"0%"),"")))),(((IF(COUNTIF('2-3.源数据-产品分析-爆品'!A:A,产品建议!A313)&gt;0,"是","")))))))</f>
        <v/>
      </c>
      <c r="Y313" s="9" t="str">
        <f>IF(AND($Y$2="直通车总消费",'产品报告-整理'!$BN$1="推荐广告"),IFERROR(INDEX('产品报告-整理'!H:H,MATCH(产品建议!A313,'产品报告-整理'!A:A,0)),0)+IFERROR(INDEX('产品报告-整理'!BV:BV,MATCH(产品建议!A313,'产品报告-整理'!BO:BO,0)),0),IFERROR(INDEX('产品报告-整理'!H:H,MATCH(产品建议!A313,'产品报告-整理'!A:A,0)),0))</f>
        <v/>
      </c>
      <c r="Z313" s="9" t="str">
        <f t="shared" si="15"/>
        <v/>
      </c>
      <c r="AA313" s="5" t="str">
        <f t="shared" si="13"/>
        <v/>
      </c>
      <c r="AB313" s="5" t="str">
        <f t="shared" si="14"/>
        <v/>
      </c>
      <c r="AC313" s="9"/>
      <c r="AD313" s="15" t="str">
        <f>IF($AD$1="  ",IFERROR(IF(AND(Y313="未推广",L313&gt;0),"加入P4P推广 ","")&amp;IF(AND(OR(W313="是",X313="是"),Y313=0),"优爆品加推广 ","")&amp;IF(AND(C313="N",L313&gt;0),"增加橱窗绑定 ","")&amp;IF(AND(OR(Z313&gt;$Z$1*4.5,AB313&gt;$AB$1*4.5),Y313&lt;&gt;0,Y313&gt;$AB$1*2,G313&gt;($G$1/$L$1)*1),"放弃P4P推广 ","")&amp;IF(AND(AB313&gt;$AB$1*1.2,AB313&lt;$AB$1*4.5,Y313&gt;0),"优化询盘成本 ","")&amp;IF(AND(Z313&gt;$Z$1*1.2,Z313&lt;$Z$1*4.5,Y313&gt;0),"优化商机成本 ","")&amp;IF(AND(Y313&lt;&gt;0,L313&gt;0,AB313&lt;$AB$1*1.2),"加大询盘获取 ","")&amp;IF(AND(Y313&lt;&gt;0,K313&gt;0,Z313&lt;$Z$1*1.2),"加大商机获取 ","")&amp;IF(AND(L313=0,C313="Y",G313&gt;($G$1/$L$1*1.5)),"解绑橱窗绑定 ",""),"请去左表粘贴源数据"),"")</f>
        <v/>
      </c>
      <c r="AE313" s="9"/>
      <c r="AF313" s="9"/>
      <c r="AG313" s="9"/>
      <c r="AH313" s="9"/>
      <c r="AI313" s="17"/>
      <c r="AJ313" s="17"/>
      <c r="AK313" s="17"/>
    </row>
    <row r="314" spans="1:37">
      <c r="A314" s="5" t="str">
        <f>IFERROR(HLOOKUP(A$2,'2.源数据-产品分析-全商品'!A$6:A$1000,ROW()-1,0),"")</f>
        <v/>
      </c>
      <c r="B314" s="5" t="str">
        <f>IFERROR(HLOOKUP(B$2,'2.源数据-产品分析-全商品'!B$6:B$1000,ROW()-1,0),"")</f>
        <v/>
      </c>
      <c r="C314" s="5" t="str">
        <f>CLEAN(IFERROR(HLOOKUP(C$2,'2.源数据-产品分析-全商品'!C$6:C$1000,ROW()-1,0),""))</f>
        <v/>
      </c>
      <c r="D314" s="5" t="str">
        <f>IFERROR(HLOOKUP(D$2,'2.源数据-产品分析-全商品'!D$6:D$1000,ROW()-1,0),"")</f>
        <v/>
      </c>
      <c r="E314" s="5" t="str">
        <f>IFERROR(HLOOKUP(E$2,'2.源数据-产品分析-全商品'!E$6:E$1000,ROW()-1,0),"")</f>
        <v/>
      </c>
      <c r="F314" s="5" t="str">
        <f>IFERROR(VALUE(HLOOKUP(F$2,'2.源数据-产品分析-全商品'!F$6:F$1000,ROW()-1,0)),"")</f>
        <v/>
      </c>
      <c r="G314" s="5" t="str">
        <f>IFERROR(VALUE(HLOOKUP(G$2,'2.源数据-产品分析-全商品'!G$6:G$1000,ROW()-1,0)),"")</f>
        <v/>
      </c>
      <c r="H314" s="5" t="str">
        <f>IFERROR(HLOOKUP(H$2,'2.源数据-产品分析-全商品'!H$6:H$1000,ROW()-1,0),"")</f>
        <v/>
      </c>
      <c r="I314" s="5" t="str">
        <f>IFERROR(VALUE(HLOOKUP(I$2,'2.源数据-产品分析-全商品'!I$6:I$1000,ROW()-1,0)),"")</f>
        <v/>
      </c>
      <c r="J314" s="60" t="str">
        <f>IFERROR(IF($J$2="","",INDEX('产品报告-整理'!G:G,MATCH(产品建议!A314,'产品报告-整理'!A:A,0))),"")</f>
        <v/>
      </c>
      <c r="K314" s="5" t="str">
        <f>IFERROR(IF($K$2="","",VALUE(INDEX('产品报告-整理'!E:E,MATCH(产品建议!A314,'产品报告-整理'!A:A,0)))),0)</f>
        <v/>
      </c>
      <c r="L314" s="5" t="str">
        <f>IFERROR(VALUE(HLOOKUP(L$2,'2.源数据-产品分析-全商品'!J$6:J$1000,ROW()-1,0)),"")</f>
        <v/>
      </c>
      <c r="M314" s="5" t="str">
        <f>IFERROR(VALUE(HLOOKUP(M$2,'2.源数据-产品分析-全商品'!K$6:K$1000,ROW()-1,0)),"")</f>
        <v/>
      </c>
      <c r="N314" s="5" t="str">
        <f>IFERROR(HLOOKUP(N$2,'2.源数据-产品分析-全商品'!L$6:L$1000,ROW()-1,0),"")</f>
        <v/>
      </c>
      <c r="O314" s="5" t="str">
        <f>IF($O$2='产品报告-整理'!$K$1,IFERROR(INDEX('产品报告-整理'!S:S,MATCH(产品建议!A314,'产品报告-整理'!L:L,0)),""),(IFERROR(VALUE(HLOOKUP(O$2,'2.源数据-产品分析-全商品'!M$6:M$1000,ROW()-1,0)),"")))</f>
        <v/>
      </c>
      <c r="P314" s="5" t="str">
        <f>IF($P$2='产品报告-整理'!$V$1,IFERROR(INDEX('产品报告-整理'!AD:AD,MATCH(产品建议!A314,'产品报告-整理'!W:W,0)),""),(IFERROR(VALUE(HLOOKUP(P$2,'2.源数据-产品分析-全商品'!N$6:N$1000,ROW()-1,0)),"")))</f>
        <v/>
      </c>
      <c r="Q314" s="5" t="str">
        <f>IF($Q$2='产品报告-整理'!$AG$1,IFERROR(INDEX('产品报告-整理'!AO:AO,MATCH(产品建议!A314,'产品报告-整理'!AH:AH,0)),""),(IFERROR(VALUE(HLOOKUP(Q$2,'2.源数据-产品分析-全商品'!O$6:O$1000,ROW()-1,0)),"")))</f>
        <v/>
      </c>
      <c r="R314" s="5" t="str">
        <f>IF($R$2='产品报告-整理'!$AR$1,IFERROR(INDEX('产品报告-整理'!AZ:AZ,MATCH(产品建议!A314,'产品报告-整理'!AS:AS,0)),""),(IFERROR(VALUE(HLOOKUP(R$2,'2.源数据-产品分析-全商品'!P$6:P$1000,ROW()-1,0)),"")))</f>
        <v/>
      </c>
      <c r="S314" s="5" t="str">
        <f>IF($S$2='产品报告-整理'!$BC$1,IFERROR(INDEX('产品报告-整理'!BK:BK,MATCH(产品建议!A314,'产品报告-整理'!BD:BD,0)),""),(IFERROR(VALUE(HLOOKUP(S$2,'2.源数据-产品分析-全商品'!Q$6:Q$1000,ROW()-1,0)),"")))</f>
        <v/>
      </c>
      <c r="T314" s="5" t="str">
        <f>IFERROR(HLOOKUP("产品负责人",'2.源数据-产品分析-全商品'!R$6:R$1000,ROW()-1,0),"")</f>
        <v/>
      </c>
      <c r="U314" s="5" t="str">
        <f>IFERROR(VALUE(HLOOKUP(U$2,'2.源数据-产品分析-全商品'!S$6:S$1000,ROW()-1,0)),"")</f>
        <v/>
      </c>
      <c r="V314" s="5" t="str">
        <f>IFERROR(VALUE(HLOOKUP(V$2,'2.源数据-产品分析-全商品'!T$6:T$1000,ROW()-1,0)),"")</f>
        <v/>
      </c>
      <c r="W314" s="5" t="str">
        <f>IF(OR($A$3=""),"",IF(OR($W$2="优爆品"),(IF(COUNTIF('2-2.源数据-产品分析-优品'!A:A,产品建议!A314)&gt;0,"是","")&amp;IF(COUNTIF('2-3.源数据-产品分析-爆品'!A:A,产品建议!A314)&gt;0,"是","")),IF(OR($W$2="P4P点击量"),((IFERROR(INDEX('产品报告-整理'!D:D,MATCH(产品建议!A314,'产品报告-整理'!A:A,0)),""))),((IF(COUNTIF('2-2.源数据-产品分析-优品'!A:A,产品建议!A314)&gt;0,"是",""))))))</f>
        <v/>
      </c>
      <c r="X314" s="5" t="str">
        <f>IF(OR($A$3=""),"",IF(OR($W$2="优爆品"),((IFERROR(INDEX('产品报告-整理'!D:D,MATCH(产品建议!A314,'产品报告-整理'!A:A,0)),"")&amp;" → "&amp;(IFERROR(TEXT(INDEX('产品报告-整理'!D:D,MATCH(产品建议!A314,'产品报告-整理'!A:A,0))/G314,"0%"),"")))),IF(OR($W$2="P4P点击量"),((IF($W$2="P4P点击量",IFERROR(TEXT(W314/G314,"0%"),"")))),(((IF(COUNTIF('2-3.源数据-产品分析-爆品'!A:A,产品建议!A314)&gt;0,"是","")))))))</f>
        <v/>
      </c>
      <c r="Y314" s="9" t="str">
        <f>IF(AND($Y$2="直通车总消费",'产品报告-整理'!$BN$1="推荐广告"),IFERROR(INDEX('产品报告-整理'!H:H,MATCH(产品建议!A314,'产品报告-整理'!A:A,0)),0)+IFERROR(INDEX('产品报告-整理'!BV:BV,MATCH(产品建议!A314,'产品报告-整理'!BO:BO,0)),0),IFERROR(INDEX('产品报告-整理'!H:H,MATCH(产品建议!A314,'产品报告-整理'!A:A,0)),0))</f>
        <v/>
      </c>
      <c r="Z314" s="9" t="str">
        <f t="shared" si="15"/>
        <v/>
      </c>
      <c r="AA314" s="5" t="str">
        <f t="shared" si="13"/>
        <v/>
      </c>
      <c r="AB314" s="5" t="str">
        <f t="shared" si="14"/>
        <v/>
      </c>
      <c r="AC314" s="9"/>
      <c r="AD314" s="15" t="str">
        <f>IF($AD$1="  ",IFERROR(IF(AND(Y314="未推广",L314&gt;0),"加入P4P推广 ","")&amp;IF(AND(OR(W314="是",X314="是"),Y314=0),"优爆品加推广 ","")&amp;IF(AND(C314="N",L314&gt;0),"增加橱窗绑定 ","")&amp;IF(AND(OR(Z314&gt;$Z$1*4.5,AB314&gt;$AB$1*4.5),Y314&lt;&gt;0,Y314&gt;$AB$1*2,G314&gt;($G$1/$L$1)*1),"放弃P4P推广 ","")&amp;IF(AND(AB314&gt;$AB$1*1.2,AB314&lt;$AB$1*4.5,Y314&gt;0),"优化询盘成本 ","")&amp;IF(AND(Z314&gt;$Z$1*1.2,Z314&lt;$Z$1*4.5,Y314&gt;0),"优化商机成本 ","")&amp;IF(AND(Y314&lt;&gt;0,L314&gt;0,AB314&lt;$AB$1*1.2),"加大询盘获取 ","")&amp;IF(AND(Y314&lt;&gt;0,K314&gt;0,Z314&lt;$Z$1*1.2),"加大商机获取 ","")&amp;IF(AND(L314=0,C314="Y",G314&gt;($G$1/$L$1*1.5)),"解绑橱窗绑定 ",""),"请去左表粘贴源数据"),"")</f>
        <v/>
      </c>
      <c r="AE314" s="9"/>
      <c r="AF314" s="9"/>
      <c r="AG314" s="9"/>
      <c r="AH314" s="9"/>
      <c r="AI314" s="17"/>
      <c r="AJ314" s="17"/>
      <c r="AK314" s="17"/>
    </row>
    <row r="315" spans="1:37">
      <c r="A315" s="5" t="str">
        <f>IFERROR(HLOOKUP(A$2,'2.源数据-产品分析-全商品'!A$6:A$1000,ROW()-1,0),"")</f>
        <v/>
      </c>
      <c r="B315" s="5" t="str">
        <f>IFERROR(HLOOKUP(B$2,'2.源数据-产品分析-全商品'!B$6:B$1000,ROW()-1,0),"")</f>
        <v/>
      </c>
      <c r="C315" s="5" t="str">
        <f>CLEAN(IFERROR(HLOOKUP(C$2,'2.源数据-产品分析-全商品'!C$6:C$1000,ROW()-1,0),""))</f>
        <v/>
      </c>
      <c r="D315" s="5" t="str">
        <f>IFERROR(HLOOKUP(D$2,'2.源数据-产品分析-全商品'!D$6:D$1000,ROW()-1,0),"")</f>
        <v/>
      </c>
      <c r="E315" s="5" t="str">
        <f>IFERROR(HLOOKUP(E$2,'2.源数据-产品分析-全商品'!E$6:E$1000,ROW()-1,0),"")</f>
        <v/>
      </c>
      <c r="F315" s="5" t="str">
        <f>IFERROR(VALUE(HLOOKUP(F$2,'2.源数据-产品分析-全商品'!F$6:F$1000,ROW()-1,0)),"")</f>
        <v/>
      </c>
      <c r="G315" s="5" t="str">
        <f>IFERROR(VALUE(HLOOKUP(G$2,'2.源数据-产品分析-全商品'!G$6:G$1000,ROW()-1,0)),"")</f>
        <v/>
      </c>
      <c r="H315" s="5" t="str">
        <f>IFERROR(HLOOKUP(H$2,'2.源数据-产品分析-全商品'!H$6:H$1000,ROW()-1,0),"")</f>
        <v/>
      </c>
      <c r="I315" s="5" t="str">
        <f>IFERROR(VALUE(HLOOKUP(I$2,'2.源数据-产品分析-全商品'!I$6:I$1000,ROW()-1,0)),"")</f>
        <v/>
      </c>
      <c r="J315" s="60" t="str">
        <f>IFERROR(IF($J$2="","",INDEX('产品报告-整理'!G:G,MATCH(产品建议!A315,'产品报告-整理'!A:A,0))),"")</f>
        <v/>
      </c>
      <c r="K315" s="5" t="str">
        <f>IFERROR(IF($K$2="","",VALUE(INDEX('产品报告-整理'!E:E,MATCH(产品建议!A315,'产品报告-整理'!A:A,0)))),0)</f>
        <v/>
      </c>
      <c r="L315" s="5" t="str">
        <f>IFERROR(VALUE(HLOOKUP(L$2,'2.源数据-产品分析-全商品'!J$6:J$1000,ROW()-1,0)),"")</f>
        <v/>
      </c>
      <c r="M315" s="5" t="str">
        <f>IFERROR(VALUE(HLOOKUP(M$2,'2.源数据-产品分析-全商品'!K$6:K$1000,ROW()-1,0)),"")</f>
        <v/>
      </c>
      <c r="N315" s="5" t="str">
        <f>IFERROR(HLOOKUP(N$2,'2.源数据-产品分析-全商品'!L$6:L$1000,ROW()-1,0),"")</f>
        <v/>
      </c>
      <c r="O315" s="5" t="str">
        <f>IF($O$2='产品报告-整理'!$K$1,IFERROR(INDEX('产品报告-整理'!S:S,MATCH(产品建议!A315,'产品报告-整理'!L:L,0)),""),(IFERROR(VALUE(HLOOKUP(O$2,'2.源数据-产品分析-全商品'!M$6:M$1000,ROW()-1,0)),"")))</f>
        <v/>
      </c>
      <c r="P315" s="5" t="str">
        <f>IF($P$2='产品报告-整理'!$V$1,IFERROR(INDEX('产品报告-整理'!AD:AD,MATCH(产品建议!A315,'产品报告-整理'!W:W,0)),""),(IFERROR(VALUE(HLOOKUP(P$2,'2.源数据-产品分析-全商品'!N$6:N$1000,ROW()-1,0)),"")))</f>
        <v/>
      </c>
      <c r="Q315" s="5" t="str">
        <f>IF($Q$2='产品报告-整理'!$AG$1,IFERROR(INDEX('产品报告-整理'!AO:AO,MATCH(产品建议!A315,'产品报告-整理'!AH:AH,0)),""),(IFERROR(VALUE(HLOOKUP(Q$2,'2.源数据-产品分析-全商品'!O$6:O$1000,ROW()-1,0)),"")))</f>
        <v/>
      </c>
      <c r="R315" s="5" t="str">
        <f>IF($R$2='产品报告-整理'!$AR$1,IFERROR(INDEX('产品报告-整理'!AZ:AZ,MATCH(产品建议!A315,'产品报告-整理'!AS:AS,0)),""),(IFERROR(VALUE(HLOOKUP(R$2,'2.源数据-产品分析-全商品'!P$6:P$1000,ROW()-1,0)),"")))</f>
        <v/>
      </c>
      <c r="S315" s="5" t="str">
        <f>IF($S$2='产品报告-整理'!$BC$1,IFERROR(INDEX('产品报告-整理'!BK:BK,MATCH(产品建议!A315,'产品报告-整理'!BD:BD,0)),""),(IFERROR(VALUE(HLOOKUP(S$2,'2.源数据-产品分析-全商品'!Q$6:Q$1000,ROW()-1,0)),"")))</f>
        <v/>
      </c>
      <c r="T315" s="5" t="str">
        <f>IFERROR(HLOOKUP("产品负责人",'2.源数据-产品分析-全商品'!R$6:R$1000,ROW()-1,0),"")</f>
        <v/>
      </c>
      <c r="U315" s="5" t="str">
        <f>IFERROR(VALUE(HLOOKUP(U$2,'2.源数据-产品分析-全商品'!S$6:S$1000,ROW()-1,0)),"")</f>
        <v/>
      </c>
      <c r="V315" s="5" t="str">
        <f>IFERROR(VALUE(HLOOKUP(V$2,'2.源数据-产品分析-全商品'!T$6:T$1000,ROW()-1,0)),"")</f>
        <v/>
      </c>
      <c r="W315" s="5" t="str">
        <f>IF(OR($A$3=""),"",IF(OR($W$2="优爆品"),(IF(COUNTIF('2-2.源数据-产品分析-优品'!A:A,产品建议!A315)&gt;0,"是","")&amp;IF(COUNTIF('2-3.源数据-产品分析-爆品'!A:A,产品建议!A315)&gt;0,"是","")),IF(OR($W$2="P4P点击量"),((IFERROR(INDEX('产品报告-整理'!D:D,MATCH(产品建议!A315,'产品报告-整理'!A:A,0)),""))),((IF(COUNTIF('2-2.源数据-产品分析-优品'!A:A,产品建议!A315)&gt;0,"是",""))))))</f>
        <v/>
      </c>
      <c r="X315" s="5" t="str">
        <f>IF(OR($A$3=""),"",IF(OR($W$2="优爆品"),((IFERROR(INDEX('产品报告-整理'!D:D,MATCH(产品建议!A315,'产品报告-整理'!A:A,0)),"")&amp;" → "&amp;(IFERROR(TEXT(INDEX('产品报告-整理'!D:D,MATCH(产品建议!A315,'产品报告-整理'!A:A,0))/G315,"0%"),"")))),IF(OR($W$2="P4P点击量"),((IF($W$2="P4P点击量",IFERROR(TEXT(W315/G315,"0%"),"")))),(((IF(COUNTIF('2-3.源数据-产品分析-爆品'!A:A,产品建议!A315)&gt;0,"是","")))))))</f>
        <v/>
      </c>
      <c r="Y315" s="9" t="str">
        <f>IF(AND($Y$2="直通车总消费",'产品报告-整理'!$BN$1="推荐广告"),IFERROR(INDEX('产品报告-整理'!H:H,MATCH(产品建议!A315,'产品报告-整理'!A:A,0)),0)+IFERROR(INDEX('产品报告-整理'!BV:BV,MATCH(产品建议!A315,'产品报告-整理'!BO:BO,0)),0),IFERROR(INDEX('产品报告-整理'!H:H,MATCH(产品建议!A315,'产品报告-整理'!A:A,0)),0))</f>
        <v/>
      </c>
      <c r="Z315" s="9" t="str">
        <f t="shared" si="15"/>
        <v/>
      </c>
      <c r="AA315" s="5" t="str">
        <f t="shared" si="13"/>
        <v/>
      </c>
      <c r="AB315" s="5" t="str">
        <f t="shared" si="14"/>
        <v/>
      </c>
      <c r="AC315" s="9"/>
      <c r="AD315" s="15" t="str">
        <f>IF($AD$1="  ",IFERROR(IF(AND(Y315="未推广",L315&gt;0),"加入P4P推广 ","")&amp;IF(AND(OR(W315="是",X315="是"),Y315=0),"优爆品加推广 ","")&amp;IF(AND(C315="N",L315&gt;0),"增加橱窗绑定 ","")&amp;IF(AND(OR(Z315&gt;$Z$1*4.5,AB315&gt;$AB$1*4.5),Y315&lt;&gt;0,Y315&gt;$AB$1*2,G315&gt;($G$1/$L$1)*1),"放弃P4P推广 ","")&amp;IF(AND(AB315&gt;$AB$1*1.2,AB315&lt;$AB$1*4.5,Y315&gt;0),"优化询盘成本 ","")&amp;IF(AND(Z315&gt;$Z$1*1.2,Z315&lt;$Z$1*4.5,Y315&gt;0),"优化商机成本 ","")&amp;IF(AND(Y315&lt;&gt;0,L315&gt;0,AB315&lt;$AB$1*1.2),"加大询盘获取 ","")&amp;IF(AND(Y315&lt;&gt;0,K315&gt;0,Z315&lt;$Z$1*1.2),"加大商机获取 ","")&amp;IF(AND(L315=0,C315="Y",G315&gt;($G$1/$L$1*1.5)),"解绑橱窗绑定 ",""),"请去左表粘贴源数据"),"")</f>
        <v/>
      </c>
      <c r="AE315" s="9"/>
      <c r="AF315" s="9"/>
      <c r="AG315" s="9"/>
      <c r="AH315" s="9"/>
      <c r="AI315" s="17"/>
      <c r="AJ315" s="17"/>
      <c r="AK315" s="17"/>
    </row>
    <row r="316" spans="1:37">
      <c r="A316" s="5" t="str">
        <f>IFERROR(HLOOKUP(A$2,'2.源数据-产品分析-全商品'!A$6:A$1000,ROW()-1,0),"")</f>
        <v/>
      </c>
      <c r="B316" s="5" t="str">
        <f>IFERROR(HLOOKUP(B$2,'2.源数据-产品分析-全商品'!B$6:B$1000,ROW()-1,0),"")</f>
        <v/>
      </c>
      <c r="C316" s="5" t="str">
        <f>CLEAN(IFERROR(HLOOKUP(C$2,'2.源数据-产品分析-全商品'!C$6:C$1000,ROW()-1,0),""))</f>
        <v/>
      </c>
      <c r="D316" s="5" t="str">
        <f>IFERROR(HLOOKUP(D$2,'2.源数据-产品分析-全商品'!D$6:D$1000,ROW()-1,0),"")</f>
        <v/>
      </c>
      <c r="E316" s="5" t="str">
        <f>IFERROR(HLOOKUP(E$2,'2.源数据-产品分析-全商品'!E$6:E$1000,ROW()-1,0),"")</f>
        <v/>
      </c>
      <c r="F316" s="5" t="str">
        <f>IFERROR(VALUE(HLOOKUP(F$2,'2.源数据-产品分析-全商品'!F$6:F$1000,ROW()-1,0)),"")</f>
        <v/>
      </c>
      <c r="G316" s="5" t="str">
        <f>IFERROR(VALUE(HLOOKUP(G$2,'2.源数据-产品分析-全商品'!G$6:G$1000,ROW()-1,0)),"")</f>
        <v/>
      </c>
      <c r="H316" s="5" t="str">
        <f>IFERROR(HLOOKUP(H$2,'2.源数据-产品分析-全商品'!H$6:H$1000,ROW()-1,0),"")</f>
        <v/>
      </c>
      <c r="I316" s="5" t="str">
        <f>IFERROR(VALUE(HLOOKUP(I$2,'2.源数据-产品分析-全商品'!I$6:I$1000,ROW()-1,0)),"")</f>
        <v/>
      </c>
      <c r="J316" s="60" t="str">
        <f>IFERROR(IF($J$2="","",INDEX('产品报告-整理'!G:G,MATCH(产品建议!A316,'产品报告-整理'!A:A,0))),"")</f>
        <v/>
      </c>
      <c r="K316" s="5" t="str">
        <f>IFERROR(IF($K$2="","",VALUE(INDEX('产品报告-整理'!E:E,MATCH(产品建议!A316,'产品报告-整理'!A:A,0)))),0)</f>
        <v/>
      </c>
      <c r="L316" s="5" t="str">
        <f>IFERROR(VALUE(HLOOKUP(L$2,'2.源数据-产品分析-全商品'!J$6:J$1000,ROW()-1,0)),"")</f>
        <v/>
      </c>
      <c r="M316" s="5" t="str">
        <f>IFERROR(VALUE(HLOOKUP(M$2,'2.源数据-产品分析-全商品'!K$6:K$1000,ROW()-1,0)),"")</f>
        <v/>
      </c>
      <c r="N316" s="5" t="str">
        <f>IFERROR(HLOOKUP(N$2,'2.源数据-产品分析-全商品'!L$6:L$1000,ROW()-1,0),"")</f>
        <v/>
      </c>
      <c r="O316" s="5" t="str">
        <f>IF($O$2='产品报告-整理'!$K$1,IFERROR(INDEX('产品报告-整理'!S:S,MATCH(产品建议!A316,'产品报告-整理'!L:L,0)),""),(IFERROR(VALUE(HLOOKUP(O$2,'2.源数据-产品分析-全商品'!M$6:M$1000,ROW()-1,0)),"")))</f>
        <v/>
      </c>
      <c r="P316" s="5" t="str">
        <f>IF($P$2='产品报告-整理'!$V$1,IFERROR(INDEX('产品报告-整理'!AD:AD,MATCH(产品建议!A316,'产品报告-整理'!W:W,0)),""),(IFERROR(VALUE(HLOOKUP(P$2,'2.源数据-产品分析-全商品'!N$6:N$1000,ROW()-1,0)),"")))</f>
        <v/>
      </c>
      <c r="Q316" s="5" t="str">
        <f>IF($Q$2='产品报告-整理'!$AG$1,IFERROR(INDEX('产品报告-整理'!AO:AO,MATCH(产品建议!A316,'产品报告-整理'!AH:AH,0)),""),(IFERROR(VALUE(HLOOKUP(Q$2,'2.源数据-产品分析-全商品'!O$6:O$1000,ROW()-1,0)),"")))</f>
        <v/>
      </c>
      <c r="R316" s="5" t="str">
        <f>IF($R$2='产品报告-整理'!$AR$1,IFERROR(INDEX('产品报告-整理'!AZ:AZ,MATCH(产品建议!A316,'产品报告-整理'!AS:AS,0)),""),(IFERROR(VALUE(HLOOKUP(R$2,'2.源数据-产品分析-全商品'!P$6:P$1000,ROW()-1,0)),"")))</f>
        <v/>
      </c>
      <c r="S316" s="5" t="str">
        <f>IF($S$2='产品报告-整理'!$BC$1,IFERROR(INDEX('产品报告-整理'!BK:BK,MATCH(产品建议!A316,'产品报告-整理'!BD:BD,0)),""),(IFERROR(VALUE(HLOOKUP(S$2,'2.源数据-产品分析-全商品'!Q$6:Q$1000,ROW()-1,0)),"")))</f>
        <v/>
      </c>
      <c r="T316" s="5" t="str">
        <f>IFERROR(HLOOKUP("产品负责人",'2.源数据-产品分析-全商品'!R$6:R$1000,ROW()-1,0),"")</f>
        <v/>
      </c>
      <c r="U316" s="5" t="str">
        <f>IFERROR(VALUE(HLOOKUP(U$2,'2.源数据-产品分析-全商品'!S$6:S$1000,ROW()-1,0)),"")</f>
        <v/>
      </c>
      <c r="V316" s="5" t="str">
        <f>IFERROR(VALUE(HLOOKUP(V$2,'2.源数据-产品分析-全商品'!T$6:T$1000,ROW()-1,0)),"")</f>
        <v/>
      </c>
      <c r="W316" s="5" t="str">
        <f>IF(OR($A$3=""),"",IF(OR($W$2="优爆品"),(IF(COUNTIF('2-2.源数据-产品分析-优品'!A:A,产品建议!A316)&gt;0,"是","")&amp;IF(COUNTIF('2-3.源数据-产品分析-爆品'!A:A,产品建议!A316)&gt;0,"是","")),IF(OR($W$2="P4P点击量"),((IFERROR(INDEX('产品报告-整理'!D:D,MATCH(产品建议!A316,'产品报告-整理'!A:A,0)),""))),((IF(COUNTIF('2-2.源数据-产品分析-优品'!A:A,产品建议!A316)&gt;0,"是",""))))))</f>
        <v/>
      </c>
      <c r="X316" s="5" t="str">
        <f>IF(OR($A$3=""),"",IF(OR($W$2="优爆品"),((IFERROR(INDEX('产品报告-整理'!D:D,MATCH(产品建议!A316,'产品报告-整理'!A:A,0)),"")&amp;" → "&amp;(IFERROR(TEXT(INDEX('产品报告-整理'!D:D,MATCH(产品建议!A316,'产品报告-整理'!A:A,0))/G316,"0%"),"")))),IF(OR($W$2="P4P点击量"),((IF($W$2="P4P点击量",IFERROR(TEXT(W316/G316,"0%"),"")))),(((IF(COUNTIF('2-3.源数据-产品分析-爆品'!A:A,产品建议!A316)&gt;0,"是","")))))))</f>
        <v/>
      </c>
      <c r="Y316" s="9" t="str">
        <f>IF(AND($Y$2="直通车总消费",'产品报告-整理'!$BN$1="推荐广告"),IFERROR(INDEX('产品报告-整理'!H:H,MATCH(产品建议!A316,'产品报告-整理'!A:A,0)),0)+IFERROR(INDEX('产品报告-整理'!BV:BV,MATCH(产品建议!A316,'产品报告-整理'!BO:BO,0)),0),IFERROR(INDEX('产品报告-整理'!H:H,MATCH(产品建议!A316,'产品报告-整理'!A:A,0)),0))</f>
        <v/>
      </c>
      <c r="Z316" s="9" t="str">
        <f t="shared" si="15"/>
        <v/>
      </c>
      <c r="AA316" s="5" t="str">
        <f t="shared" si="13"/>
        <v/>
      </c>
      <c r="AB316" s="5" t="str">
        <f t="shared" si="14"/>
        <v/>
      </c>
      <c r="AC316" s="9"/>
      <c r="AD316" s="15" t="str">
        <f>IF($AD$1="  ",IFERROR(IF(AND(Y316="未推广",L316&gt;0),"加入P4P推广 ","")&amp;IF(AND(OR(W316="是",X316="是"),Y316=0),"优爆品加推广 ","")&amp;IF(AND(C316="N",L316&gt;0),"增加橱窗绑定 ","")&amp;IF(AND(OR(Z316&gt;$Z$1*4.5,AB316&gt;$AB$1*4.5),Y316&lt;&gt;0,Y316&gt;$AB$1*2,G316&gt;($G$1/$L$1)*1),"放弃P4P推广 ","")&amp;IF(AND(AB316&gt;$AB$1*1.2,AB316&lt;$AB$1*4.5,Y316&gt;0),"优化询盘成本 ","")&amp;IF(AND(Z316&gt;$Z$1*1.2,Z316&lt;$Z$1*4.5,Y316&gt;0),"优化商机成本 ","")&amp;IF(AND(Y316&lt;&gt;0,L316&gt;0,AB316&lt;$AB$1*1.2),"加大询盘获取 ","")&amp;IF(AND(Y316&lt;&gt;0,K316&gt;0,Z316&lt;$Z$1*1.2),"加大商机获取 ","")&amp;IF(AND(L316=0,C316="Y",G316&gt;($G$1/$L$1*1.5)),"解绑橱窗绑定 ",""),"请去左表粘贴源数据"),"")</f>
        <v/>
      </c>
      <c r="AE316" s="9"/>
      <c r="AF316" s="9"/>
      <c r="AG316" s="9"/>
      <c r="AH316" s="9"/>
      <c r="AI316" s="17"/>
      <c r="AJ316" s="17"/>
      <c r="AK316" s="17"/>
    </row>
    <row r="317" spans="1:37">
      <c r="A317" s="5" t="str">
        <f>IFERROR(HLOOKUP(A$2,'2.源数据-产品分析-全商品'!A$6:A$1000,ROW()-1,0),"")</f>
        <v/>
      </c>
      <c r="B317" s="5" t="str">
        <f>IFERROR(HLOOKUP(B$2,'2.源数据-产品分析-全商品'!B$6:B$1000,ROW()-1,0),"")</f>
        <v/>
      </c>
      <c r="C317" s="5" t="str">
        <f>CLEAN(IFERROR(HLOOKUP(C$2,'2.源数据-产品分析-全商品'!C$6:C$1000,ROW()-1,0),""))</f>
        <v/>
      </c>
      <c r="D317" s="5" t="str">
        <f>IFERROR(HLOOKUP(D$2,'2.源数据-产品分析-全商品'!D$6:D$1000,ROW()-1,0),"")</f>
        <v/>
      </c>
      <c r="E317" s="5" t="str">
        <f>IFERROR(HLOOKUP(E$2,'2.源数据-产品分析-全商品'!E$6:E$1000,ROW()-1,0),"")</f>
        <v/>
      </c>
      <c r="F317" s="5" t="str">
        <f>IFERROR(VALUE(HLOOKUP(F$2,'2.源数据-产品分析-全商品'!F$6:F$1000,ROW()-1,0)),"")</f>
        <v/>
      </c>
      <c r="G317" s="5" t="str">
        <f>IFERROR(VALUE(HLOOKUP(G$2,'2.源数据-产品分析-全商品'!G$6:G$1000,ROW()-1,0)),"")</f>
        <v/>
      </c>
      <c r="H317" s="5" t="str">
        <f>IFERROR(HLOOKUP(H$2,'2.源数据-产品分析-全商品'!H$6:H$1000,ROW()-1,0),"")</f>
        <v/>
      </c>
      <c r="I317" s="5" t="str">
        <f>IFERROR(VALUE(HLOOKUP(I$2,'2.源数据-产品分析-全商品'!I$6:I$1000,ROW()-1,0)),"")</f>
        <v/>
      </c>
      <c r="J317" s="60" t="str">
        <f>IFERROR(IF($J$2="","",INDEX('产品报告-整理'!G:G,MATCH(产品建议!A317,'产品报告-整理'!A:A,0))),"")</f>
        <v/>
      </c>
      <c r="K317" s="5" t="str">
        <f>IFERROR(IF($K$2="","",VALUE(INDEX('产品报告-整理'!E:E,MATCH(产品建议!A317,'产品报告-整理'!A:A,0)))),0)</f>
        <v/>
      </c>
      <c r="L317" s="5" t="str">
        <f>IFERROR(VALUE(HLOOKUP(L$2,'2.源数据-产品分析-全商品'!J$6:J$1000,ROW()-1,0)),"")</f>
        <v/>
      </c>
      <c r="M317" s="5" t="str">
        <f>IFERROR(VALUE(HLOOKUP(M$2,'2.源数据-产品分析-全商品'!K$6:K$1000,ROW()-1,0)),"")</f>
        <v/>
      </c>
      <c r="N317" s="5" t="str">
        <f>IFERROR(HLOOKUP(N$2,'2.源数据-产品分析-全商品'!L$6:L$1000,ROW()-1,0),"")</f>
        <v/>
      </c>
      <c r="O317" s="5" t="str">
        <f>IF($O$2='产品报告-整理'!$K$1,IFERROR(INDEX('产品报告-整理'!S:S,MATCH(产品建议!A317,'产品报告-整理'!L:L,0)),""),(IFERROR(VALUE(HLOOKUP(O$2,'2.源数据-产品分析-全商品'!M$6:M$1000,ROW()-1,0)),"")))</f>
        <v/>
      </c>
      <c r="P317" s="5" t="str">
        <f>IF($P$2='产品报告-整理'!$V$1,IFERROR(INDEX('产品报告-整理'!AD:AD,MATCH(产品建议!A317,'产品报告-整理'!W:W,0)),""),(IFERROR(VALUE(HLOOKUP(P$2,'2.源数据-产品分析-全商品'!N$6:N$1000,ROW()-1,0)),"")))</f>
        <v/>
      </c>
      <c r="Q317" s="5" t="str">
        <f>IF($Q$2='产品报告-整理'!$AG$1,IFERROR(INDEX('产品报告-整理'!AO:AO,MATCH(产品建议!A317,'产品报告-整理'!AH:AH,0)),""),(IFERROR(VALUE(HLOOKUP(Q$2,'2.源数据-产品分析-全商品'!O$6:O$1000,ROW()-1,0)),"")))</f>
        <v/>
      </c>
      <c r="R317" s="5" t="str">
        <f>IF($R$2='产品报告-整理'!$AR$1,IFERROR(INDEX('产品报告-整理'!AZ:AZ,MATCH(产品建议!A317,'产品报告-整理'!AS:AS,0)),""),(IFERROR(VALUE(HLOOKUP(R$2,'2.源数据-产品分析-全商品'!P$6:P$1000,ROW()-1,0)),"")))</f>
        <v/>
      </c>
      <c r="S317" s="5" t="str">
        <f>IF($S$2='产品报告-整理'!$BC$1,IFERROR(INDEX('产品报告-整理'!BK:BK,MATCH(产品建议!A317,'产品报告-整理'!BD:BD,0)),""),(IFERROR(VALUE(HLOOKUP(S$2,'2.源数据-产品分析-全商品'!Q$6:Q$1000,ROW()-1,0)),"")))</f>
        <v/>
      </c>
      <c r="T317" s="5" t="str">
        <f>IFERROR(HLOOKUP("产品负责人",'2.源数据-产品分析-全商品'!R$6:R$1000,ROW()-1,0),"")</f>
        <v/>
      </c>
      <c r="U317" s="5" t="str">
        <f>IFERROR(VALUE(HLOOKUP(U$2,'2.源数据-产品分析-全商品'!S$6:S$1000,ROW()-1,0)),"")</f>
        <v/>
      </c>
      <c r="V317" s="5" t="str">
        <f>IFERROR(VALUE(HLOOKUP(V$2,'2.源数据-产品分析-全商品'!T$6:T$1000,ROW()-1,0)),"")</f>
        <v/>
      </c>
      <c r="W317" s="5" t="str">
        <f>IF(OR($A$3=""),"",IF(OR($W$2="优爆品"),(IF(COUNTIF('2-2.源数据-产品分析-优品'!A:A,产品建议!A317)&gt;0,"是","")&amp;IF(COUNTIF('2-3.源数据-产品分析-爆品'!A:A,产品建议!A317)&gt;0,"是","")),IF(OR($W$2="P4P点击量"),((IFERROR(INDEX('产品报告-整理'!D:D,MATCH(产品建议!A317,'产品报告-整理'!A:A,0)),""))),((IF(COUNTIF('2-2.源数据-产品分析-优品'!A:A,产品建议!A317)&gt;0,"是",""))))))</f>
        <v/>
      </c>
      <c r="X317" s="5" t="str">
        <f>IF(OR($A$3=""),"",IF(OR($W$2="优爆品"),((IFERROR(INDEX('产品报告-整理'!D:D,MATCH(产品建议!A317,'产品报告-整理'!A:A,0)),"")&amp;" → "&amp;(IFERROR(TEXT(INDEX('产品报告-整理'!D:D,MATCH(产品建议!A317,'产品报告-整理'!A:A,0))/G317,"0%"),"")))),IF(OR($W$2="P4P点击量"),((IF($W$2="P4P点击量",IFERROR(TEXT(W317/G317,"0%"),"")))),(((IF(COUNTIF('2-3.源数据-产品分析-爆品'!A:A,产品建议!A317)&gt;0,"是","")))))))</f>
        <v/>
      </c>
      <c r="Y317" s="9" t="str">
        <f>IF(AND($Y$2="直通车总消费",'产品报告-整理'!$BN$1="推荐广告"),IFERROR(INDEX('产品报告-整理'!H:H,MATCH(产品建议!A317,'产品报告-整理'!A:A,0)),0)+IFERROR(INDEX('产品报告-整理'!BV:BV,MATCH(产品建议!A317,'产品报告-整理'!BO:BO,0)),0),IFERROR(INDEX('产品报告-整理'!H:H,MATCH(产品建议!A317,'产品报告-整理'!A:A,0)),0))</f>
        <v/>
      </c>
      <c r="Z317" s="9" t="str">
        <f t="shared" si="15"/>
        <v/>
      </c>
      <c r="AA317" s="5" t="str">
        <f t="shared" si="13"/>
        <v/>
      </c>
      <c r="AB317" s="5" t="str">
        <f t="shared" si="14"/>
        <v/>
      </c>
      <c r="AC317" s="9"/>
      <c r="AD317" s="15" t="str">
        <f>IF($AD$1="  ",IFERROR(IF(AND(Y317="未推广",L317&gt;0),"加入P4P推广 ","")&amp;IF(AND(OR(W317="是",X317="是"),Y317=0),"优爆品加推广 ","")&amp;IF(AND(C317="N",L317&gt;0),"增加橱窗绑定 ","")&amp;IF(AND(OR(Z317&gt;$Z$1*4.5,AB317&gt;$AB$1*4.5),Y317&lt;&gt;0,Y317&gt;$AB$1*2,G317&gt;($G$1/$L$1)*1),"放弃P4P推广 ","")&amp;IF(AND(AB317&gt;$AB$1*1.2,AB317&lt;$AB$1*4.5,Y317&gt;0),"优化询盘成本 ","")&amp;IF(AND(Z317&gt;$Z$1*1.2,Z317&lt;$Z$1*4.5,Y317&gt;0),"优化商机成本 ","")&amp;IF(AND(Y317&lt;&gt;0,L317&gt;0,AB317&lt;$AB$1*1.2),"加大询盘获取 ","")&amp;IF(AND(Y317&lt;&gt;0,K317&gt;0,Z317&lt;$Z$1*1.2),"加大商机获取 ","")&amp;IF(AND(L317=0,C317="Y",G317&gt;($G$1/$L$1*1.5)),"解绑橱窗绑定 ",""),"请去左表粘贴源数据"),"")</f>
        <v/>
      </c>
      <c r="AE317" s="9"/>
      <c r="AF317" s="9"/>
      <c r="AG317" s="9"/>
      <c r="AH317" s="9"/>
      <c r="AI317" s="17"/>
      <c r="AJ317" s="17"/>
      <c r="AK317" s="17"/>
    </row>
    <row r="318" spans="1:37">
      <c r="A318" s="5" t="str">
        <f>IFERROR(HLOOKUP(A$2,'2.源数据-产品分析-全商品'!A$6:A$1000,ROW()-1,0),"")</f>
        <v/>
      </c>
      <c r="B318" s="5" t="str">
        <f>IFERROR(HLOOKUP(B$2,'2.源数据-产品分析-全商品'!B$6:B$1000,ROW()-1,0),"")</f>
        <v/>
      </c>
      <c r="C318" s="5" t="str">
        <f>CLEAN(IFERROR(HLOOKUP(C$2,'2.源数据-产品分析-全商品'!C$6:C$1000,ROW()-1,0),""))</f>
        <v/>
      </c>
      <c r="D318" s="5" t="str">
        <f>IFERROR(HLOOKUP(D$2,'2.源数据-产品分析-全商品'!D$6:D$1000,ROW()-1,0),"")</f>
        <v/>
      </c>
      <c r="E318" s="5" t="str">
        <f>IFERROR(HLOOKUP(E$2,'2.源数据-产品分析-全商品'!E$6:E$1000,ROW()-1,0),"")</f>
        <v/>
      </c>
      <c r="F318" s="5" t="str">
        <f>IFERROR(VALUE(HLOOKUP(F$2,'2.源数据-产品分析-全商品'!F$6:F$1000,ROW()-1,0)),"")</f>
        <v/>
      </c>
      <c r="G318" s="5" t="str">
        <f>IFERROR(VALUE(HLOOKUP(G$2,'2.源数据-产品分析-全商品'!G$6:G$1000,ROW()-1,0)),"")</f>
        <v/>
      </c>
      <c r="H318" s="5" t="str">
        <f>IFERROR(HLOOKUP(H$2,'2.源数据-产品分析-全商品'!H$6:H$1000,ROW()-1,0),"")</f>
        <v/>
      </c>
      <c r="I318" s="5" t="str">
        <f>IFERROR(VALUE(HLOOKUP(I$2,'2.源数据-产品分析-全商品'!I$6:I$1000,ROW()-1,0)),"")</f>
        <v/>
      </c>
      <c r="J318" s="60" t="str">
        <f>IFERROR(IF($J$2="","",INDEX('产品报告-整理'!G:G,MATCH(产品建议!A318,'产品报告-整理'!A:A,0))),"")</f>
        <v/>
      </c>
      <c r="K318" s="5" t="str">
        <f>IFERROR(IF($K$2="","",VALUE(INDEX('产品报告-整理'!E:E,MATCH(产品建议!A318,'产品报告-整理'!A:A,0)))),0)</f>
        <v/>
      </c>
      <c r="L318" s="5" t="str">
        <f>IFERROR(VALUE(HLOOKUP(L$2,'2.源数据-产品分析-全商品'!J$6:J$1000,ROW()-1,0)),"")</f>
        <v/>
      </c>
      <c r="M318" s="5" t="str">
        <f>IFERROR(VALUE(HLOOKUP(M$2,'2.源数据-产品分析-全商品'!K$6:K$1000,ROW()-1,0)),"")</f>
        <v/>
      </c>
      <c r="N318" s="5" t="str">
        <f>IFERROR(HLOOKUP(N$2,'2.源数据-产品分析-全商品'!L$6:L$1000,ROW()-1,0),"")</f>
        <v/>
      </c>
      <c r="O318" s="5" t="str">
        <f>IF($O$2='产品报告-整理'!$K$1,IFERROR(INDEX('产品报告-整理'!S:S,MATCH(产品建议!A318,'产品报告-整理'!L:L,0)),""),(IFERROR(VALUE(HLOOKUP(O$2,'2.源数据-产品分析-全商品'!M$6:M$1000,ROW()-1,0)),"")))</f>
        <v/>
      </c>
      <c r="P318" s="5" t="str">
        <f>IF($P$2='产品报告-整理'!$V$1,IFERROR(INDEX('产品报告-整理'!AD:AD,MATCH(产品建议!A318,'产品报告-整理'!W:W,0)),""),(IFERROR(VALUE(HLOOKUP(P$2,'2.源数据-产品分析-全商品'!N$6:N$1000,ROW()-1,0)),"")))</f>
        <v/>
      </c>
      <c r="Q318" s="5" t="str">
        <f>IF($Q$2='产品报告-整理'!$AG$1,IFERROR(INDEX('产品报告-整理'!AO:AO,MATCH(产品建议!A318,'产品报告-整理'!AH:AH,0)),""),(IFERROR(VALUE(HLOOKUP(Q$2,'2.源数据-产品分析-全商品'!O$6:O$1000,ROW()-1,0)),"")))</f>
        <v/>
      </c>
      <c r="R318" s="5" t="str">
        <f>IF($R$2='产品报告-整理'!$AR$1,IFERROR(INDEX('产品报告-整理'!AZ:AZ,MATCH(产品建议!A318,'产品报告-整理'!AS:AS,0)),""),(IFERROR(VALUE(HLOOKUP(R$2,'2.源数据-产品分析-全商品'!P$6:P$1000,ROW()-1,0)),"")))</f>
        <v/>
      </c>
      <c r="S318" s="5" t="str">
        <f>IF($S$2='产品报告-整理'!$BC$1,IFERROR(INDEX('产品报告-整理'!BK:BK,MATCH(产品建议!A318,'产品报告-整理'!BD:BD,0)),""),(IFERROR(VALUE(HLOOKUP(S$2,'2.源数据-产品分析-全商品'!Q$6:Q$1000,ROW()-1,0)),"")))</f>
        <v/>
      </c>
      <c r="T318" s="5" t="str">
        <f>IFERROR(HLOOKUP("产品负责人",'2.源数据-产品分析-全商品'!R$6:R$1000,ROW()-1,0),"")</f>
        <v/>
      </c>
      <c r="U318" s="5" t="str">
        <f>IFERROR(VALUE(HLOOKUP(U$2,'2.源数据-产品分析-全商品'!S$6:S$1000,ROW()-1,0)),"")</f>
        <v/>
      </c>
      <c r="V318" s="5" t="str">
        <f>IFERROR(VALUE(HLOOKUP(V$2,'2.源数据-产品分析-全商品'!T$6:T$1000,ROW()-1,0)),"")</f>
        <v/>
      </c>
      <c r="W318" s="5" t="str">
        <f>IF(OR($A$3=""),"",IF(OR($W$2="优爆品"),(IF(COUNTIF('2-2.源数据-产品分析-优品'!A:A,产品建议!A318)&gt;0,"是","")&amp;IF(COUNTIF('2-3.源数据-产品分析-爆品'!A:A,产品建议!A318)&gt;0,"是","")),IF(OR($W$2="P4P点击量"),((IFERROR(INDEX('产品报告-整理'!D:D,MATCH(产品建议!A318,'产品报告-整理'!A:A,0)),""))),((IF(COUNTIF('2-2.源数据-产品分析-优品'!A:A,产品建议!A318)&gt;0,"是",""))))))</f>
        <v/>
      </c>
      <c r="X318" s="5" t="str">
        <f>IF(OR($A$3=""),"",IF(OR($W$2="优爆品"),((IFERROR(INDEX('产品报告-整理'!D:D,MATCH(产品建议!A318,'产品报告-整理'!A:A,0)),"")&amp;" → "&amp;(IFERROR(TEXT(INDEX('产品报告-整理'!D:D,MATCH(产品建议!A318,'产品报告-整理'!A:A,0))/G318,"0%"),"")))),IF(OR($W$2="P4P点击量"),((IF($W$2="P4P点击量",IFERROR(TEXT(W318/G318,"0%"),"")))),(((IF(COUNTIF('2-3.源数据-产品分析-爆品'!A:A,产品建议!A318)&gt;0,"是","")))))))</f>
        <v/>
      </c>
      <c r="Y318" s="9" t="str">
        <f>IF(AND($Y$2="直通车总消费",'产品报告-整理'!$BN$1="推荐广告"),IFERROR(INDEX('产品报告-整理'!H:H,MATCH(产品建议!A318,'产品报告-整理'!A:A,0)),0)+IFERROR(INDEX('产品报告-整理'!BV:BV,MATCH(产品建议!A318,'产品报告-整理'!BO:BO,0)),0),IFERROR(INDEX('产品报告-整理'!H:H,MATCH(产品建议!A318,'产品报告-整理'!A:A,0)),0))</f>
        <v/>
      </c>
      <c r="Z318" s="9" t="str">
        <f t="shared" si="15"/>
        <v/>
      </c>
      <c r="AA318" s="5" t="str">
        <f t="shared" si="13"/>
        <v/>
      </c>
      <c r="AB318" s="5" t="str">
        <f t="shared" si="14"/>
        <v/>
      </c>
      <c r="AC318" s="9"/>
      <c r="AD318" s="15" t="str">
        <f>IF($AD$1="  ",IFERROR(IF(AND(Y318="未推广",L318&gt;0),"加入P4P推广 ","")&amp;IF(AND(OR(W318="是",X318="是"),Y318=0),"优爆品加推广 ","")&amp;IF(AND(C318="N",L318&gt;0),"增加橱窗绑定 ","")&amp;IF(AND(OR(Z318&gt;$Z$1*4.5,AB318&gt;$AB$1*4.5),Y318&lt;&gt;0,Y318&gt;$AB$1*2,G318&gt;($G$1/$L$1)*1),"放弃P4P推广 ","")&amp;IF(AND(AB318&gt;$AB$1*1.2,AB318&lt;$AB$1*4.5,Y318&gt;0),"优化询盘成本 ","")&amp;IF(AND(Z318&gt;$Z$1*1.2,Z318&lt;$Z$1*4.5,Y318&gt;0),"优化商机成本 ","")&amp;IF(AND(Y318&lt;&gt;0,L318&gt;0,AB318&lt;$AB$1*1.2),"加大询盘获取 ","")&amp;IF(AND(Y318&lt;&gt;0,K318&gt;0,Z318&lt;$Z$1*1.2),"加大商机获取 ","")&amp;IF(AND(L318=0,C318="Y",G318&gt;($G$1/$L$1*1.5)),"解绑橱窗绑定 ",""),"请去左表粘贴源数据"),"")</f>
        <v/>
      </c>
      <c r="AE318" s="9"/>
      <c r="AF318" s="9"/>
      <c r="AG318" s="9"/>
      <c r="AH318" s="9"/>
      <c r="AI318" s="17"/>
      <c r="AJ318" s="17"/>
      <c r="AK318" s="17"/>
    </row>
    <row r="319" spans="1:37">
      <c r="A319" s="5" t="str">
        <f>IFERROR(HLOOKUP(A$2,'2.源数据-产品分析-全商品'!A$6:A$1000,ROW()-1,0),"")</f>
        <v/>
      </c>
      <c r="B319" s="5" t="str">
        <f>IFERROR(HLOOKUP(B$2,'2.源数据-产品分析-全商品'!B$6:B$1000,ROW()-1,0),"")</f>
        <v/>
      </c>
      <c r="C319" s="5" t="str">
        <f>CLEAN(IFERROR(HLOOKUP(C$2,'2.源数据-产品分析-全商品'!C$6:C$1000,ROW()-1,0),""))</f>
        <v/>
      </c>
      <c r="D319" s="5" t="str">
        <f>IFERROR(HLOOKUP(D$2,'2.源数据-产品分析-全商品'!D$6:D$1000,ROW()-1,0),"")</f>
        <v/>
      </c>
      <c r="E319" s="5" t="str">
        <f>IFERROR(HLOOKUP(E$2,'2.源数据-产品分析-全商品'!E$6:E$1000,ROW()-1,0),"")</f>
        <v/>
      </c>
      <c r="F319" s="5" t="str">
        <f>IFERROR(VALUE(HLOOKUP(F$2,'2.源数据-产品分析-全商品'!F$6:F$1000,ROW()-1,0)),"")</f>
        <v/>
      </c>
      <c r="G319" s="5" t="str">
        <f>IFERROR(VALUE(HLOOKUP(G$2,'2.源数据-产品分析-全商品'!G$6:G$1000,ROW()-1,0)),"")</f>
        <v/>
      </c>
      <c r="H319" s="5" t="str">
        <f>IFERROR(HLOOKUP(H$2,'2.源数据-产品分析-全商品'!H$6:H$1000,ROW()-1,0),"")</f>
        <v/>
      </c>
      <c r="I319" s="5" t="str">
        <f>IFERROR(VALUE(HLOOKUP(I$2,'2.源数据-产品分析-全商品'!I$6:I$1000,ROW()-1,0)),"")</f>
        <v/>
      </c>
      <c r="J319" s="60" t="str">
        <f>IFERROR(IF($J$2="","",INDEX('产品报告-整理'!G:G,MATCH(产品建议!A319,'产品报告-整理'!A:A,0))),"")</f>
        <v/>
      </c>
      <c r="K319" s="5" t="str">
        <f>IFERROR(IF($K$2="","",VALUE(INDEX('产品报告-整理'!E:E,MATCH(产品建议!A319,'产品报告-整理'!A:A,0)))),0)</f>
        <v/>
      </c>
      <c r="L319" s="5" t="str">
        <f>IFERROR(VALUE(HLOOKUP(L$2,'2.源数据-产品分析-全商品'!J$6:J$1000,ROW()-1,0)),"")</f>
        <v/>
      </c>
      <c r="M319" s="5" t="str">
        <f>IFERROR(VALUE(HLOOKUP(M$2,'2.源数据-产品分析-全商品'!K$6:K$1000,ROW()-1,0)),"")</f>
        <v/>
      </c>
      <c r="N319" s="5" t="str">
        <f>IFERROR(HLOOKUP(N$2,'2.源数据-产品分析-全商品'!L$6:L$1000,ROW()-1,0),"")</f>
        <v/>
      </c>
      <c r="O319" s="5" t="str">
        <f>IF($O$2='产品报告-整理'!$K$1,IFERROR(INDEX('产品报告-整理'!S:S,MATCH(产品建议!A319,'产品报告-整理'!L:L,0)),""),(IFERROR(VALUE(HLOOKUP(O$2,'2.源数据-产品分析-全商品'!M$6:M$1000,ROW()-1,0)),"")))</f>
        <v/>
      </c>
      <c r="P319" s="5" t="str">
        <f>IF($P$2='产品报告-整理'!$V$1,IFERROR(INDEX('产品报告-整理'!AD:AD,MATCH(产品建议!A319,'产品报告-整理'!W:W,0)),""),(IFERROR(VALUE(HLOOKUP(P$2,'2.源数据-产品分析-全商品'!N$6:N$1000,ROW()-1,0)),"")))</f>
        <v/>
      </c>
      <c r="Q319" s="5" t="str">
        <f>IF($Q$2='产品报告-整理'!$AG$1,IFERROR(INDEX('产品报告-整理'!AO:AO,MATCH(产品建议!A319,'产品报告-整理'!AH:AH,0)),""),(IFERROR(VALUE(HLOOKUP(Q$2,'2.源数据-产品分析-全商品'!O$6:O$1000,ROW()-1,0)),"")))</f>
        <v/>
      </c>
      <c r="R319" s="5" t="str">
        <f>IF($R$2='产品报告-整理'!$AR$1,IFERROR(INDEX('产品报告-整理'!AZ:AZ,MATCH(产品建议!A319,'产品报告-整理'!AS:AS,0)),""),(IFERROR(VALUE(HLOOKUP(R$2,'2.源数据-产品分析-全商品'!P$6:P$1000,ROW()-1,0)),"")))</f>
        <v/>
      </c>
      <c r="S319" s="5" t="str">
        <f>IF($S$2='产品报告-整理'!$BC$1,IFERROR(INDEX('产品报告-整理'!BK:BK,MATCH(产品建议!A319,'产品报告-整理'!BD:BD,0)),""),(IFERROR(VALUE(HLOOKUP(S$2,'2.源数据-产品分析-全商品'!Q$6:Q$1000,ROW()-1,0)),"")))</f>
        <v/>
      </c>
      <c r="T319" s="5" t="str">
        <f>IFERROR(HLOOKUP("产品负责人",'2.源数据-产品分析-全商品'!R$6:R$1000,ROW()-1,0),"")</f>
        <v/>
      </c>
      <c r="U319" s="5" t="str">
        <f>IFERROR(VALUE(HLOOKUP(U$2,'2.源数据-产品分析-全商品'!S$6:S$1000,ROW()-1,0)),"")</f>
        <v/>
      </c>
      <c r="V319" s="5" t="str">
        <f>IFERROR(VALUE(HLOOKUP(V$2,'2.源数据-产品分析-全商品'!T$6:T$1000,ROW()-1,0)),"")</f>
        <v/>
      </c>
      <c r="W319" s="5" t="str">
        <f>IF(OR($A$3=""),"",IF(OR($W$2="优爆品"),(IF(COUNTIF('2-2.源数据-产品分析-优品'!A:A,产品建议!A319)&gt;0,"是","")&amp;IF(COUNTIF('2-3.源数据-产品分析-爆品'!A:A,产品建议!A319)&gt;0,"是","")),IF(OR($W$2="P4P点击量"),((IFERROR(INDEX('产品报告-整理'!D:D,MATCH(产品建议!A319,'产品报告-整理'!A:A,0)),""))),((IF(COUNTIF('2-2.源数据-产品分析-优品'!A:A,产品建议!A319)&gt;0,"是",""))))))</f>
        <v/>
      </c>
      <c r="X319" s="5" t="str">
        <f>IF(OR($A$3=""),"",IF(OR($W$2="优爆品"),((IFERROR(INDEX('产品报告-整理'!D:D,MATCH(产品建议!A319,'产品报告-整理'!A:A,0)),"")&amp;" → "&amp;(IFERROR(TEXT(INDEX('产品报告-整理'!D:D,MATCH(产品建议!A319,'产品报告-整理'!A:A,0))/G319,"0%"),"")))),IF(OR($W$2="P4P点击量"),((IF($W$2="P4P点击量",IFERROR(TEXT(W319/G319,"0%"),"")))),(((IF(COUNTIF('2-3.源数据-产品分析-爆品'!A:A,产品建议!A319)&gt;0,"是","")))))))</f>
        <v/>
      </c>
      <c r="Y319" s="9" t="str">
        <f>IF(AND($Y$2="直通车总消费",'产品报告-整理'!$BN$1="推荐广告"),IFERROR(INDEX('产品报告-整理'!H:H,MATCH(产品建议!A319,'产品报告-整理'!A:A,0)),0)+IFERROR(INDEX('产品报告-整理'!BV:BV,MATCH(产品建议!A319,'产品报告-整理'!BO:BO,0)),0),IFERROR(INDEX('产品报告-整理'!H:H,MATCH(产品建议!A319,'产品报告-整理'!A:A,0)),0))</f>
        <v/>
      </c>
      <c r="Z319" s="9" t="str">
        <f t="shared" si="15"/>
        <v/>
      </c>
      <c r="AA319" s="5" t="str">
        <f t="shared" si="13"/>
        <v/>
      </c>
      <c r="AB319" s="5" t="str">
        <f t="shared" si="14"/>
        <v/>
      </c>
      <c r="AC319" s="9"/>
      <c r="AD319" s="15" t="str">
        <f>IF($AD$1="  ",IFERROR(IF(AND(Y319="未推广",L319&gt;0),"加入P4P推广 ","")&amp;IF(AND(OR(W319="是",X319="是"),Y319=0),"优爆品加推广 ","")&amp;IF(AND(C319="N",L319&gt;0),"增加橱窗绑定 ","")&amp;IF(AND(OR(Z319&gt;$Z$1*4.5,AB319&gt;$AB$1*4.5),Y319&lt;&gt;0,Y319&gt;$AB$1*2,G319&gt;($G$1/$L$1)*1),"放弃P4P推广 ","")&amp;IF(AND(AB319&gt;$AB$1*1.2,AB319&lt;$AB$1*4.5,Y319&gt;0),"优化询盘成本 ","")&amp;IF(AND(Z319&gt;$Z$1*1.2,Z319&lt;$Z$1*4.5,Y319&gt;0),"优化商机成本 ","")&amp;IF(AND(Y319&lt;&gt;0,L319&gt;0,AB319&lt;$AB$1*1.2),"加大询盘获取 ","")&amp;IF(AND(Y319&lt;&gt;0,K319&gt;0,Z319&lt;$Z$1*1.2),"加大商机获取 ","")&amp;IF(AND(L319=0,C319="Y",G319&gt;($G$1/$L$1*1.5)),"解绑橱窗绑定 ",""),"请去左表粘贴源数据"),"")</f>
        <v/>
      </c>
      <c r="AE319" s="9"/>
      <c r="AF319" s="9"/>
      <c r="AG319" s="9"/>
      <c r="AH319" s="9"/>
      <c r="AI319" s="17"/>
      <c r="AJ319" s="17"/>
      <c r="AK319" s="17"/>
    </row>
    <row r="320" spans="1:37">
      <c r="A320" s="5" t="str">
        <f>IFERROR(HLOOKUP(A$2,'2.源数据-产品分析-全商品'!A$6:A$1000,ROW()-1,0),"")</f>
        <v/>
      </c>
      <c r="B320" s="5" t="str">
        <f>IFERROR(HLOOKUP(B$2,'2.源数据-产品分析-全商品'!B$6:B$1000,ROW()-1,0),"")</f>
        <v/>
      </c>
      <c r="C320" s="5" t="str">
        <f>CLEAN(IFERROR(HLOOKUP(C$2,'2.源数据-产品分析-全商品'!C$6:C$1000,ROW()-1,0),""))</f>
        <v/>
      </c>
      <c r="D320" s="5" t="str">
        <f>IFERROR(HLOOKUP(D$2,'2.源数据-产品分析-全商品'!D$6:D$1000,ROW()-1,0),"")</f>
        <v/>
      </c>
      <c r="E320" s="5" t="str">
        <f>IFERROR(HLOOKUP(E$2,'2.源数据-产品分析-全商品'!E$6:E$1000,ROW()-1,0),"")</f>
        <v/>
      </c>
      <c r="F320" s="5" t="str">
        <f>IFERROR(VALUE(HLOOKUP(F$2,'2.源数据-产品分析-全商品'!F$6:F$1000,ROW()-1,0)),"")</f>
        <v/>
      </c>
      <c r="G320" s="5" t="str">
        <f>IFERROR(VALUE(HLOOKUP(G$2,'2.源数据-产品分析-全商品'!G$6:G$1000,ROW()-1,0)),"")</f>
        <v/>
      </c>
      <c r="H320" s="5" t="str">
        <f>IFERROR(HLOOKUP(H$2,'2.源数据-产品分析-全商品'!H$6:H$1000,ROW()-1,0),"")</f>
        <v/>
      </c>
      <c r="I320" s="5" t="str">
        <f>IFERROR(VALUE(HLOOKUP(I$2,'2.源数据-产品分析-全商品'!I$6:I$1000,ROW()-1,0)),"")</f>
        <v/>
      </c>
      <c r="J320" s="60" t="str">
        <f>IFERROR(IF($J$2="","",INDEX('产品报告-整理'!G:G,MATCH(产品建议!A320,'产品报告-整理'!A:A,0))),"")</f>
        <v/>
      </c>
      <c r="K320" s="5" t="str">
        <f>IFERROR(IF($K$2="","",VALUE(INDEX('产品报告-整理'!E:E,MATCH(产品建议!A320,'产品报告-整理'!A:A,0)))),0)</f>
        <v/>
      </c>
      <c r="L320" s="5" t="str">
        <f>IFERROR(VALUE(HLOOKUP(L$2,'2.源数据-产品分析-全商品'!J$6:J$1000,ROW()-1,0)),"")</f>
        <v/>
      </c>
      <c r="M320" s="5" t="str">
        <f>IFERROR(VALUE(HLOOKUP(M$2,'2.源数据-产品分析-全商品'!K$6:K$1000,ROW()-1,0)),"")</f>
        <v/>
      </c>
      <c r="N320" s="5" t="str">
        <f>IFERROR(HLOOKUP(N$2,'2.源数据-产品分析-全商品'!L$6:L$1000,ROW()-1,0),"")</f>
        <v/>
      </c>
      <c r="O320" s="5" t="str">
        <f>IF($O$2='产品报告-整理'!$K$1,IFERROR(INDEX('产品报告-整理'!S:S,MATCH(产品建议!A320,'产品报告-整理'!L:L,0)),""),(IFERROR(VALUE(HLOOKUP(O$2,'2.源数据-产品分析-全商品'!M$6:M$1000,ROW()-1,0)),"")))</f>
        <v/>
      </c>
      <c r="P320" s="5" t="str">
        <f>IF($P$2='产品报告-整理'!$V$1,IFERROR(INDEX('产品报告-整理'!AD:AD,MATCH(产品建议!A320,'产品报告-整理'!W:W,0)),""),(IFERROR(VALUE(HLOOKUP(P$2,'2.源数据-产品分析-全商品'!N$6:N$1000,ROW()-1,0)),"")))</f>
        <v/>
      </c>
      <c r="Q320" s="5" t="str">
        <f>IF($Q$2='产品报告-整理'!$AG$1,IFERROR(INDEX('产品报告-整理'!AO:AO,MATCH(产品建议!A320,'产品报告-整理'!AH:AH,0)),""),(IFERROR(VALUE(HLOOKUP(Q$2,'2.源数据-产品分析-全商品'!O$6:O$1000,ROW()-1,0)),"")))</f>
        <v/>
      </c>
      <c r="R320" s="5" t="str">
        <f>IF($R$2='产品报告-整理'!$AR$1,IFERROR(INDEX('产品报告-整理'!AZ:AZ,MATCH(产品建议!A320,'产品报告-整理'!AS:AS,0)),""),(IFERROR(VALUE(HLOOKUP(R$2,'2.源数据-产品分析-全商品'!P$6:P$1000,ROW()-1,0)),"")))</f>
        <v/>
      </c>
      <c r="S320" s="5" t="str">
        <f>IF($S$2='产品报告-整理'!$BC$1,IFERROR(INDEX('产品报告-整理'!BK:BK,MATCH(产品建议!A320,'产品报告-整理'!BD:BD,0)),""),(IFERROR(VALUE(HLOOKUP(S$2,'2.源数据-产品分析-全商品'!Q$6:Q$1000,ROW()-1,0)),"")))</f>
        <v/>
      </c>
      <c r="T320" s="5" t="str">
        <f>IFERROR(HLOOKUP("产品负责人",'2.源数据-产品分析-全商品'!R$6:R$1000,ROW()-1,0),"")</f>
        <v/>
      </c>
      <c r="U320" s="5" t="str">
        <f>IFERROR(VALUE(HLOOKUP(U$2,'2.源数据-产品分析-全商品'!S$6:S$1000,ROW()-1,0)),"")</f>
        <v/>
      </c>
      <c r="V320" s="5" t="str">
        <f>IFERROR(VALUE(HLOOKUP(V$2,'2.源数据-产品分析-全商品'!T$6:T$1000,ROW()-1,0)),"")</f>
        <v/>
      </c>
      <c r="W320" s="5" t="str">
        <f>IF(OR($A$3=""),"",IF(OR($W$2="优爆品"),(IF(COUNTIF('2-2.源数据-产品分析-优品'!A:A,产品建议!A320)&gt;0,"是","")&amp;IF(COUNTIF('2-3.源数据-产品分析-爆品'!A:A,产品建议!A320)&gt;0,"是","")),IF(OR($W$2="P4P点击量"),((IFERROR(INDEX('产品报告-整理'!D:D,MATCH(产品建议!A320,'产品报告-整理'!A:A,0)),""))),((IF(COUNTIF('2-2.源数据-产品分析-优品'!A:A,产品建议!A320)&gt;0,"是",""))))))</f>
        <v/>
      </c>
      <c r="X320" s="5" t="str">
        <f>IF(OR($A$3=""),"",IF(OR($W$2="优爆品"),((IFERROR(INDEX('产品报告-整理'!D:D,MATCH(产品建议!A320,'产品报告-整理'!A:A,0)),"")&amp;" → "&amp;(IFERROR(TEXT(INDEX('产品报告-整理'!D:D,MATCH(产品建议!A320,'产品报告-整理'!A:A,0))/G320,"0%"),"")))),IF(OR($W$2="P4P点击量"),((IF($W$2="P4P点击量",IFERROR(TEXT(W320/G320,"0%"),"")))),(((IF(COUNTIF('2-3.源数据-产品分析-爆品'!A:A,产品建议!A320)&gt;0,"是","")))))))</f>
        <v/>
      </c>
      <c r="Y320" s="9" t="str">
        <f>IF(AND($Y$2="直通车总消费",'产品报告-整理'!$BN$1="推荐广告"),IFERROR(INDEX('产品报告-整理'!H:H,MATCH(产品建议!A320,'产品报告-整理'!A:A,0)),0)+IFERROR(INDEX('产品报告-整理'!BV:BV,MATCH(产品建议!A320,'产品报告-整理'!BO:BO,0)),0),IFERROR(INDEX('产品报告-整理'!H:H,MATCH(产品建议!A320,'产品报告-整理'!A:A,0)),0))</f>
        <v/>
      </c>
      <c r="Z320" s="9" t="str">
        <f t="shared" si="15"/>
        <v/>
      </c>
      <c r="AA320" s="5" t="str">
        <f t="shared" si="13"/>
        <v/>
      </c>
      <c r="AB320" s="5" t="str">
        <f t="shared" si="14"/>
        <v/>
      </c>
      <c r="AC320" s="9"/>
      <c r="AD320" s="15" t="str">
        <f>IF($AD$1="  ",IFERROR(IF(AND(Y320="未推广",L320&gt;0),"加入P4P推广 ","")&amp;IF(AND(OR(W320="是",X320="是"),Y320=0),"优爆品加推广 ","")&amp;IF(AND(C320="N",L320&gt;0),"增加橱窗绑定 ","")&amp;IF(AND(OR(Z320&gt;$Z$1*4.5,AB320&gt;$AB$1*4.5),Y320&lt;&gt;0,Y320&gt;$AB$1*2,G320&gt;($G$1/$L$1)*1),"放弃P4P推广 ","")&amp;IF(AND(AB320&gt;$AB$1*1.2,AB320&lt;$AB$1*4.5,Y320&gt;0),"优化询盘成本 ","")&amp;IF(AND(Z320&gt;$Z$1*1.2,Z320&lt;$Z$1*4.5,Y320&gt;0),"优化商机成本 ","")&amp;IF(AND(Y320&lt;&gt;0,L320&gt;0,AB320&lt;$AB$1*1.2),"加大询盘获取 ","")&amp;IF(AND(Y320&lt;&gt;0,K320&gt;0,Z320&lt;$Z$1*1.2),"加大商机获取 ","")&amp;IF(AND(L320=0,C320="Y",G320&gt;($G$1/$L$1*1.5)),"解绑橱窗绑定 ",""),"请去左表粘贴源数据"),"")</f>
        <v/>
      </c>
      <c r="AE320" s="9"/>
      <c r="AF320" s="9"/>
      <c r="AG320" s="9"/>
      <c r="AH320" s="9"/>
      <c r="AI320" s="17"/>
      <c r="AJ320" s="17"/>
      <c r="AK320" s="17"/>
    </row>
    <row r="321" spans="1:37">
      <c r="A321" s="5" t="str">
        <f>IFERROR(HLOOKUP(A$2,'2.源数据-产品分析-全商品'!A$6:A$1000,ROW()-1,0),"")</f>
        <v/>
      </c>
      <c r="B321" s="5" t="str">
        <f>IFERROR(HLOOKUP(B$2,'2.源数据-产品分析-全商品'!B$6:B$1000,ROW()-1,0),"")</f>
        <v/>
      </c>
      <c r="C321" s="5" t="str">
        <f>CLEAN(IFERROR(HLOOKUP(C$2,'2.源数据-产品分析-全商品'!C$6:C$1000,ROW()-1,0),""))</f>
        <v/>
      </c>
      <c r="D321" s="5" t="str">
        <f>IFERROR(HLOOKUP(D$2,'2.源数据-产品分析-全商品'!D$6:D$1000,ROW()-1,0),"")</f>
        <v/>
      </c>
      <c r="E321" s="5" t="str">
        <f>IFERROR(HLOOKUP(E$2,'2.源数据-产品分析-全商品'!E$6:E$1000,ROW()-1,0),"")</f>
        <v/>
      </c>
      <c r="F321" s="5" t="str">
        <f>IFERROR(VALUE(HLOOKUP(F$2,'2.源数据-产品分析-全商品'!F$6:F$1000,ROW()-1,0)),"")</f>
        <v/>
      </c>
      <c r="G321" s="5" t="str">
        <f>IFERROR(VALUE(HLOOKUP(G$2,'2.源数据-产品分析-全商品'!G$6:G$1000,ROW()-1,0)),"")</f>
        <v/>
      </c>
      <c r="H321" s="5" t="str">
        <f>IFERROR(HLOOKUP(H$2,'2.源数据-产品分析-全商品'!H$6:H$1000,ROW()-1,0),"")</f>
        <v/>
      </c>
      <c r="I321" s="5" t="str">
        <f>IFERROR(VALUE(HLOOKUP(I$2,'2.源数据-产品分析-全商品'!I$6:I$1000,ROW()-1,0)),"")</f>
        <v/>
      </c>
      <c r="J321" s="60" t="str">
        <f>IFERROR(IF($J$2="","",INDEX('产品报告-整理'!G:G,MATCH(产品建议!A321,'产品报告-整理'!A:A,0))),"")</f>
        <v/>
      </c>
      <c r="K321" s="5" t="str">
        <f>IFERROR(IF($K$2="","",VALUE(INDEX('产品报告-整理'!E:E,MATCH(产品建议!A321,'产品报告-整理'!A:A,0)))),0)</f>
        <v/>
      </c>
      <c r="L321" s="5" t="str">
        <f>IFERROR(VALUE(HLOOKUP(L$2,'2.源数据-产品分析-全商品'!J$6:J$1000,ROW()-1,0)),"")</f>
        <v/>
      </c>
      <c r="M321" s="5" t="str">
        <f>IFERROR(VALUE(HLOOKUP(M$2,'2.源数据-产品分析-全商品'!K$6:K$1000,ROW()-1,0)),"")</f>
        <v/>
      </c>
      <c r="N321" s="5" t="str">
        <f>IFERROR(HLOOKUP(N$2,'2.源数据-产品分析-全商品'!L$6:L$1000,ROW()-1,0),"")</f>
        <v/>
      </c>
      <c r="O321" s="5" t="str">
        <f>IF($O$2='产品报告-整理'!$K$1,IFERROR(INDEX('产品报告-整理'!S:S,MATCH(产品建议!A321,'产品报告-整理'!L:L,0)),""),(IFERROR(VALUE(HLOOKUP(O$2,'2.源数据-产品分析-全商品'!M$6:M$1000,ROW()-1,0)),"")))</f>
        <v/>
      </c>
      <c r="P321" s="5" t="str">
        <f>IF($P$2='产品报告-整理'!$V$1,IFERROR(INDEX('产品报告-整理'!AD:AD,MATCH(产品建议!A321,'产品报告-整理'!W:W,0)),""),(IFERROR(VALUE(HLOOKUP(P$2,'2.源数据-产品分析-全商品'!N$6:N$1000,ROW()-1,0)),"")))</f>
        <v/>
      </c>
      <c r="Q321" s="5" t="str">
        <f>IF($Q$2='产品报告-整理'!$AG$1,IFERROR(INDEX('产品报告-整理'!AO:AO,MATCH(产品建议!A321,'产品报告-整理'!AH:AH,0)),""),(IFERROR(VALUE(HLOOKUP(Q$2,'2.源数据-产品分析-全商品'!O$6:O$1000,ROW()-1,0)),"")))</f>
        <v/>
      </c>
      <c r="R321" s="5" t="str">
        <f>IF($R$2='产品报告-整理'!$AR$1,IFERROR(INDEX('产品报告-整理'!AZ:AZ,MATCH(产品建议!A321,'产品报告-整理'!AS:AS,0)),""),(IFERROR(VALUE(HLOOKUP(R$2,'2.源数据-产品分析-全商品'!P$6:P$1000,ROW()-1,0)),"")))</f>
        <v/>
      </c>
      <c r="S321" s="5" t="str">
        <f>IF($S$2='产品报告-整理'!$BC$1,IFERROR(INDEX('产品报告-整理'!BK:BK,MATCH(产品建议!A321,'产品报告-整理'!BD:BD,0)),""),(IFERROR(VALUE(HLOOKUP(S$2,'2.源数据-产品分析-全商品'!Q$6:Q$1000,ROW()-1,0)),"")))</f>
        <v/>
      </c>
      <c r="T321" s="5" t="str">
        <f>IFERROR(HLOOKUP("产品负责人",'2.源数据-产品分析-全商品'!R$6:R$1000,ROW()-1,0),"")</f>
        <v/>
      </c>
      <c r="U321" s="5" t="str">
        <f>IFERROR(VALUE(HLOOKUP(U$2,'2.源数据-产品分析-全商品'!S$6:S$1000,ROW()-1,0)),"")</f>
        <v/>
      </c>
      <c r="V321" s="5" t="str">
        <f>IFERROR(VALUE(HLOOKUP(V$2,'2.源数据-产品分析-全商品'!T$6:T$1000,ROW()-1,0)),"")</f>
        <v/>
      </c>
      <c r="W321" s="5" t="str">
        <f>IF(OR($A$3=""),"",IF(OR($W$2="优爆品"),(IF(COUNTIF('2-2.源数据-产品分析-优品'!A:A,产品建议!A321)&gt;0,"是","")&amp;IF(COUNTIF('2-3.源数据-产品分析-爆品'!A:A,产品建议!A321)&gt;0,"是","")),IF(OR($W$2="P4P点击量"),((IFERROR(INDEX('产品报告-整理'!D:D,MATCH(产品建议!A321,'产品报告-整理'!A:A,0)),""))),((IF(COUNTIF('2-2.源数据-产品分析-优品'!A:A,产品建议!A321)&gt;0,"是",""))))))</f>
        <v/>
      </c>
      <c r="X321" s="5" t="str">
        <f>IF(OR($A$3=""),"",IF(OR($W$2="优爆品"),((IFERROR(INDEX('产品报告-整理'!D:D,MATCH(产品建议!A321,'产品报告-整理'!A:A,0)),"")&amp;" → "&amp;(IFERROR(TEXT(INDEX('产品报告-整理'!D:D,MATCH(产品建议!A321,'产品报告-整理'!A:A,0))/G321,"0%"),"")))),IF(OR($W$2="P4P点击量"),((IF($W$2="P4P点击量",IFERROR(TEXT(W321/G321,"0%"),"")))),(((IF(COUNTIF('2-3.源数据-产品分析-爆品'!A:A,产品建议!A321)&gt;0,"是","")))))))</f>
        <v/>
      </c>
      <c r="Y321" s="9" t="str">
        <f>IF(AND($Y$2="直通车总消费",'产品报告-整理'!$BN$1="推荐广告"),IFERROR(INDEX('产品报告-整理'!H:H,MATCH(产品建议!A321,'产品报告-整理'!A:A,0)),0)+IFERROR(INDEX('产品报告-整理'!BV:BV,MATCH(产品建议!A321,'产品报告-整理'!BO:BO,0)),0),IFERROR(INDEX('产品报告-整理'!H:H,MATCH(产品建议!A321,'产品报告-整理'!A:A,0)),0))</f>
        <v/>
      </c>
      <c r="Z321" s="9" t="str">
        <f t="shared" si="15"/>
        <v/>
      </c>
      <c r="AA321" s="5" t="str">
        <f t="shared" si="13"/>
        <v/>
      </c>
      <c r="AB321" s="5" t="str">
        <f t="shared" si="14"/>
        <v/>
      </c>
      <c r="AC321" s="9"/>
      <c r="AD321" s="15" t="str">
        <f>IF($AD$1="  ",IFERROR(IF(AND(Y321="未推广",L321&gt;0),"加入P4P推广 ","")&amp;IF(AND(OR(W321="是",X321="是"),Y321=0),"优爆品加推广 ","")&amp;IF(AND(C321="N",L321&gt;0),"增加橱窗绑定 ","")&amp;IF(AND(OR(Z321&gt;$Z$1*4.5,AB321&gt;$AB$1*4.5),Y321&lt;&gt;0,Y321&gt;$AB$1*2,G321&gt;($G$1/$L$1)*1),"放弃P4P推广 ","")&amp;IF(AND(AB321&gt;$AB$1*1.2,AB321&lt;$AB$1*4.5,Y321&gt;0),"优化询盘成本 ","")&amp;IF(AND(Z321&gt;$Z$1*1.2,Z321&lt;$Z$1*4.5,Y321&gt;0),"优化商机成本 ","")&amp;IF(AND(Y321&lt;&gt;0,L321&gt;0,AB321&lt;$AB$1*1.2),"加大询盘获取 ","")&amp;IF(AND(Y321&lt;&gt;0,K321&gt;0,Z321&lt;$Z$1*1.2),"加大商机获取 ","")&amp;IF(AND(L321=0,C321="Y",G321&gt;($G$1/$L$1*1.5)),"解绑橱窗绑定 ",""),"请去左表粘贴源数据"),"")</f>
        <v/>
      </c>
      <c r="AE321" s="9"/>
      <c r="AF321" s="9"/>
      <c r="AG321" s="9"/>
      <c r="AH321" s="9"/>
      <c r="AI321" s="17"/>
      <c r="AJ321" s="17"/>
      <c r="AK321" s="17"/>
    </row>
    <row r="322" spans="1:37">
      <c r="A322" s="5" t="str">
        <f>IFERROR(HLOOKUP(A$2,'2.源数据-产品分析-全商品'!A$6:A$1000,ROW()-1,0),"")</f>
        <v/>
      </c>
      <c r="B322" s="5" t="str">
        <f>IFERROR(HLOOKUP(B$2,'2.源数据-产品分析-全商品'!B$6:B$1000,ROW()-1,0),"")</f>
        <v/>
      </c>
      <c r="C322" s="5" t="str">
        <f>CLEAN(IFERROR(HLOOKUP(C$2,'2.源数据-产品分析-全商品'!C$6:C$1000,ROW()-1,0),""))</f>
        <v/>
      </c>
      <c r="D322" s="5" t="str">
        <f>IFERROR(HLOOKUP(D$2,'2.源数据-产品分析-全商品'!D$6:D$1000,ROW()-1,0),"")</f>
        <v/>
      </c>
      <c r="E322" s="5" t="str">
        <f>IFERROR(HLOOKUP(E$2,'2.源数据-产品分析-全商品'!E$6:E$1000,ROW()-1,0),"")</f>
        <v/>
      </c>
      <c r="F322" s="5" t="str">
        <f>IFERROR(VALUE(HLOOKUP(F$2,'2.源数据-产品分析-全商品'!F$6:F$1000,ROW()-1,0)),"")</f>
        <v/>
      </c>
      <c r="G322" s="5" t="str">
        <f>IFERROR(VALUE(HLOOKUP(G$2,'2.源数据-产品分析-全商品'!G$6:G$1000,ROW()-1,0)),"")</f>
        <v/>
      </c>
      <c r="H322" s="5" t="str">
        <f>IFERROR(HLOOKUP(H$2,'2.源数据-产品分析-全商品'!H$6:H$1000,ROW()-1,0),"")</f>
        <v/>
      </c>
      <c r="I322" s="5" t="str">
        <f>IFERROR(VALUE(HLOOKUP(I$2,'2.源数据-产品分析-全商品'!I$6:I$1000,ROW()-1,0)),"")</f>
        <v/>
      </c>
      <c r="J322" s="60" t="str">
        <f>IFERROR(IF($J$2="","",INDEX('产品报告-整理'!G:G,MATCH(产品建议!A322,'产品报告-整理'!A:A,0))),"")</f>
        <v/>
      </c>
      <c r="K322" s="5" t="str">
        <f>IFERROR(IF($K$2="","",VALUE(INDEX('产品报告-整理'!E:E,MATCH(产品建议!A322,'产品报告-整理'!A:A,0)))),0)</f>
        <v/>
      </c>
      <c r="L322" s="5" t="str">
        <f>IFERROR(VALUE(HLOOKUP(L$2,'2.源数据-产品分析-全商品'!J$6:J$1000,ROW()-1,0)),"")</f>
        <v/>
      </c>
      <c r="M322" s="5" t="str">
        <f>IFERROR(VALUE(HLOOKUP(M$2,'2.源数据-产品分析-全商品'!K$6:K$1000,ROW()-1,0)),"")</f>
        <v/>
      </c>
      <c r="N322" s="5" t="str">
        <f>IFERROR(HLOOKUP(N$2,'2.源数据-产品分析-全商品'!L$6:L$1000,ROW()-1,0),"")</f>
        <v/>
      </c>
      <c r="O322" s="5" t="str">
        <f>IF($O$2='产品报告-整理'!$K$1,IFERROR(INDEX('产品报告-整理'!S:S,MATCH(产品建议!A322,'产品报告-整理'!L:L,0)),""),(IFERROR(VALUE(HLOOKUP(O$2,'2.源数据-产品分析-全商品'!M$6:M$1000,ROW()-1,0)),"")))</f>
        <v/>
      </c>
      <c r="P322" s="5" t="str">
        <f>IF($P$2='产品报告-整理'!$V$1,IFERROR(INDEX('产品报告-整理'!AD:AD,MATCH(产品建议!A322,'产品报告-整理'!W:W,0)),""),(IFERROR(VALUE(HLOOKUP(P$2,'2.源数据-产品分析-全商品'!N$6:N$1000,ROW()-1,0)),"")))</f>
        <v/>
      </c>
      <c r="Q322" s="5" t="str">
        <f>IF($Q$2='产品报告-整理'!$AG$1,IFERROR(INDEX('产品报告-整理'!AO:AO,MATCH(产品建议!A322,'产品报告-整理'!AH:AH,0)),""),(IFERROR(VALUE(HLOOKUP(Q$2,'2.源数据-产品分析-全商品'!O$6:O$1000,ROW()-1,0)),"")))</f>
        <v/>
      </c>
      <c r="R322" s="5" t="str">
        <f>IF($R$2='产品报告-整理'!$AR$1,IFERROR(INDEX('产品报告-整理'!AZ:AZ,MATCH(产品建议!A322,'产品报告-整理'!AS:AS,0)),""),(IFERROR(VALUE(HLOOKUP(R$2,'2.源数据-产品分析-全商品'!P$6:P$1000,ROW()-1,0)),"")))</f>
        <v/>
      </c>
      <c r="S322" s="5" t="str">
        <f>IF($S$2='产品报告-整理'!$BC$1,IFERROR(INDEX('产品报告-整理'!BK:BK,MATCH(产品建议!A322,'产品报告-整理'!BD:BD,0)),""),(IFERROR(VALUE(HLOOKUP(S$2,'2.源数据-产品分析-全商品'!Q$6:Q$1000,ROW()-1,0)),"")))</f>
        <v/>
      </c>
      <c r="T322" s="5" t="str">
        <f>IFERROR(HLOOKUP("产品负责人",'2.源数据-产品分析-全商品'!R$6:R$1000,ROW()-1,0),"")</f>
        <v/>
      </c>
      <c r="U322" s="5" t="str">
        <f>IFERROR(VALUE(HLOOKUP(U$2,'2.源数据-产品分析-全商品'!S$6:S$1000,ROW()-1,0)),"")</f>
        <v/>
      </c>
      <c r="V322" s="5" t="str">
        <f>IFERROR(VALUE(HLOOKUP(V$2,'2.源数据-产品分析-全商品'!T$6:T$1000,ROW()-1,0)),"")</f>
        <v/>
      </c>
      <c r="W322" s="5" t="str">
        <f>IF(OR($A$3=""),"",IF(OR($W$2="优爆品"),(IF(COUNTIF('2-2.源数据-产品分析-优品'!A:A,产品建议!A322)&gt;0,"是","")&amp;IF(COUNTIF('2-3.源数据-产品分析-爆品'!A:A,产品建议!A322)&gt;0,"是","")),IF(OR($W$2="P4P点击量"),((IFERROR(INDEX('产品报告-整理'!D:D,MATCH(产品建议!A322,'产品报告-整理'!A:A,0)),""))),((IF(COUNTIF('2-2.源数据-产品分析-优品'!A:A,产品建议!A322)&gt;0,"是",""))))))</f>
        <v/>
      </c>
      <c r="X322" s="5" t="str">
        <f>IF(OR($A$3=""),"",IF(OR($W$2="优爆品"),((IFERROR(INDEX('产品报告-整理'!D:D,MATCH(产品建议!A322,'产品报告-整理'!A:A,0)),"")&amp;" → "&amp;(IFERROR(TEXT(INDEX('产品报告-整理'!D:D,MATCH(产品建议!A322,'产品报告-整理'!A:A,0))/G322,"0%"),"")))),IF(OR($W$2="P4P点击量"),((IF($W$2="P4P点击量",IFERROR(TEXT(W322/G322,"0%"),"")))),(((IF(COUNTIF('2-3.源数据-产品分析-爆品'!A:A,产品建议!A322)&gt;0,"是","")))))))</f>
        <v/>
      </c>
      <c r="Y322" s="9" t="str">
        <f>IF(AND($Y$2="直通车总消费",'产品报告-整理'!$BN$1="推荐广告"),IFERROR(INDEX('产品报告-整理'!H:H,MATCH(产品建议!A322,'产品报告-整理'!A:A,0)),0)+IFERROR(INDEX('产品报告-整理'!BV:BV,MATCH(产品建议!A322,'产品报告-整理'!BO:BO,0)),0),IFERROR(INDEX('产品报告-整理'!H:H,MATCH(产品建议!A322,'产品报告-整理'!A:A,0)),0))</f>
        <v/>
      </c>
      <c r="Z322" s="9" t="str">
        <f t="shared" si="15"/>
        <v/>
      </c>
      <c r="AA322" s="5" t="str">
        <f t="shared" si="13"/>
        <v/>
      </c>
      <c r="AB322" s="5" t="str">
        <f t="shared" si="14"/>
        <v/>
      </c>
      <c r="AC322" s="9"/>
      <c r="AD322" s="15" t="str">
        <f>IF($AD$1="  ",IFERROR(IF(AND(Y322="未推广",L322&gt;0),"加入P4P推广 ","")&amp;IF(AND(OR(W322="是",X322="是"),Y322=0),"优爆品加推广 ","")&amp;IF(AND(C322="N",L322&gt;0),"增加橱窗绑定 ","")&amp;IF(AND(OR(Z322&gt;$Z$1*4.5,AB322&gt;$AB$1*4.5),Y322&lt;&gt;0,Y322&gt;$AB$1*2,G322&gt;($G$1/$L$1)*1),"放弃P4P推广 ","")&amp;IF(AND(AB322&gt;$AB$1*1.2,AB322&lt;$AB$1*4.5,Y322&gt;0),"优化询盘成本 ","")&amp;IF(AND(Z322&gt;$Z$1*1.2,Z322&lt;$Z$1*4.5,Y322&gt;0),"优化商机成本 ","")&amp;IF(AND(Y322&lt;&gt;0,L322&gt;0,AB322&lt;$AB$1*1.2),"加大询盘获取 ","")&amp;IF(AND(Y322&lt;&gt;0,K322&gt;0,Z322&lt;$Z$1*1.2),"加大商机获取 ","")&amp;IF(AND(L322=0,C322="Y",G322&gt;($G$1/$L$1*1.5)),"解绑橱窗绑定 ",""),"请去左表粘贴源数据"),"")</f>
        <v/>
      </c>
      <c r="AE322" s="9"/>
      <c r="AF322" s="9"/>
      <c r="AG322" s="9"/>
      <c r="AH322" s="9"/>
      <c r="AI322" s="17"/>
      <c r="AJ322" s="17"/>
      <c r="AK322" s="17"/>
    </row>
    <row r="323" spans="1:37">
      <c r="A323" s="5" t="str">
        <f>IFERROR(HLOOKUP(A$2,'2.源数据-产品分析-全商品'!A$6:A$1000,ROW()-1,0),"")</f>
        <v/>
      </c>
      <c r="B323" s="5" t="str">
        <f>IFERROR(HLOOKUP(B$2,'2.源数据-产品分析-全商品'!B$6:B$1000,ROW()-1,0),"")</f>
        <v/>
      </c>
      <c r="C323" s="5" t="str">
        <f>CLEAN(IFERROR(HLOOKUP(C$2,'2.源数据-产品分析-全商品'!C$6:C$1000,ROW()-1,0),""))</f>
        <v/>
      </c>
      <c r="D323" s="5" t="str">
        <f>IFERROR(HLOOKUP(D$2,'2.源数据-产品分析-全商品'!D$6:D$1000,ROW()-1,0),"")</f>
        <v/>
      </c>
      <c r="E323" s="5" t="str">
        <f>IFERROR(HLOOKUP(E$2,'2.源数据-产品分析-全商品'!E$6:E$1000,ROW()-1,0),"")</f>
        <v/>
      </c>
      <c r="F323" s="5" t="str">
        <f>IFERROR(VALUE(HLOOKUP(F$2,'2.源数据-产品分析-全商品'!F$6:F$1000,ROW()-1,0)),"")</f>
        <v/>
      </c>
      <c r="G323" s="5" t="str">
        <f>IFERROR(VALUE(HLOOKUP(G$2,'2.源数据-产品分析-全商品'!G$6:G$1000,ROW()-1,0)),"")</f>
        <v/>
      </c>
      <c r="H323" s="5" t="str">
        <f>IFERROR(HLOOKUP(H$2,'2.源数据-产品分析-全商品'!H$6:H$1000,ROW()-1,0),"")</f>
        <v/>
      </c>
      <c r="I323" s="5" t="str">
        <f>IFERROR(VALUE(HLOOKUP(I$2,'2.源数据-产品分析-全商品'!I$6:I$1000,ROW()-1,0)),"")</f>
        <v/>
      </c>
      <c r="J323" s="60" t="str">
        <f>IFERROR(IF($J$2="","",INDEX('产品报告-整理'!G:G,MATCH(产品建议!A323,'产品报告-整理'!A:A,0))),"")</f>
        <v/>
      </c>
      <c r="K323" s="5" t="str">
        <f>IFERROR(IF($K$2="","",VALUE(INDEX('产品报告-整理'!E:E,MATCH(产品建议!A323,'产品报告-整理'!A:A,0)))),0)</f>
        <v/>
      </c>
      <c r="L323" s="5" t="str">
        <f>IFERROR(VALUE(HLOOKUP(L$2,'2.源数据-产品分析-全商品'!J$6:J$1000,ROW()-1,0)),"")</f>
        <v/>
      </c>
      <c r="M323" s="5" t="str">
        <f>IFERROR(VALUE(HLOOKUP(M$2,'2.源数据-产品分析-全商品'!K$6:K$1000,ROW()-1,0)),"")</f>
        <v/>
      </c>
      <c r="N323" s="5" t="str">
        <f>IFERROR(HLOOKUP(N$2,'2.源数据-产品分析-全商品'!L$6:L$1000,ROW()-1,0),"")</f>
        <v/>
      </c>
      <c r="O323" s="5" t="str">
        <f>IF($O$2='产品报告-整理'!$K$1,IFERROR(INDEX('产品报告-整理'!S:S,MATCH(产品建议!A323,'产品报告-整理'!L:L,0)),""),(IFERROR(VALUE(HLOOKUP(O$2,'2.源数据-产品分析-全商品'!M$6:M$1000,ROW()-1,0)),"")))</f>
        <v/>
      </c>
      <c r="P323" s="5" t="str">
        <f>IF($P$2='产品报告-整理'!$V$1,IFERROR(INDEX('产品报告-整理'!AD:AD,MATCH(产品建议!A323,'产品报告-整理'!W:W,0)),""),(IFERROR(VALUE(HLOOKUP(P$2,'2.源数据-产品分析-全商品'!N$6:N$1000,ROW()-1,0)),"")))</f>
        <v/>
      </c>
      <c r="Q323" s="5" t="str">
        <f>IF($Q$2='产品报告-整理'!$AG$1,IFERROR(INDEX('产品报告-整理'!AO:AO,MATCH(产品建议!A323,'产品报告-整理'!AH:AH,0)),""),(IFERROR(VALUE(HLOOKUP(Q$2,'2.源数据-产品分析-全商品'!O$6:O$1000,ROW()-1,0)),"")))</f>
        <v/>
      </c>
      <c r="R323" s="5" t="str">
        <f>IF($R$2='产品报告-整理'!$AR$1,IFERROR(INDEX('产品报告-整理'!AZ:AZ,MATCH(产品建议!A323,'产品报告-整理'!AS:AS,0)),""),(IFERROR(VALUE(HLOOKUP(R$2,'2.源数据-产品分析-全商品'!P$6:P$1000,ROW()-1,0)),"")))</f>
        <v/>
      </c>
      <c r="S323" s="5" t="str">
        <f>IF($S$2='产品报告-整理'!$BC$1,IFERROR(INDEX('产品报告-整理'!BK:BK,MATCH(产品建议!A323,'产品报告-整理'!BD:BD,0)),""),(IFERROR(VALUE(HLOOKUP(S$2,'2.源数据-产品分析-全商品'!Q$6:Q$1000,ROW()-1,0)),"")))</f>
        <v/>
      </c>
      <c r="T323" s="5" t="str">
        <f>IFERROR(HLOOKUP("产品负责人",'2.源数据-产品分析-全商品'!R$6:R$1000,ROW()-1,0),"")</f>
        <v/>
      </c>
      <c r="U323" s="5" t="str">
        <f>IFERROR(VALUE(HLOOKUP(U$2,'2.源数据-产品分析-全商品'!S$6:S$1000,ROW()-1,0)),"")</f>
        <v/>
      </c>
      <c r="V323" s="5" t="str">
        <f>IFERROR(VALUE(HLOOKUP(V$2,'2.源数据-产品分析-全商品'!T$6:T$1000,ROW()-1,0)),"")</f>
        <v/>
      </c>
      <c r="W323" s="5" t="str">
        <f>IF(OR($A$3=""),"",IF(OR($W$2="优爆品"),(IF(COUNTIF('2-2.源数据-产品分析-优品'!A:A,产品建议!A323)&gt;0,"是","")&amp;IF(COUNTIF('2-3.源数据-产品分析-爆品'!A:A,产品建议!A323)&gt;0,"是","")),IF(OR($W$2="P4P点击量"),((IFERROR(INDEX('产品报告-整理'!D:D,MATCH(产品建议!A323,'产品报告-整理'!A:A,0)),""))),((IF(COUNTIF('2-2.源数据-产品分析-优品'!A:A,产品建议!A323)&gt;0,"是",""))))))</f>
        <v/>
      </c>
      <c r="X323" s="5" t="str">
        <f>IF(OR($A$3=""),"",IF(OR($W$2="优爆品"),((IFERROR(INDEX('产品报告-整理'!D:D,MATCH(产品建议!A323,'产品报告-整理'!A:A,0)),"")&amp;" → "&amp;(IFERROR(TEXT(INDEX('产品报告-整理'!D:D,MATCH(产品建议!A323,'产品报告-整理'!A:A,0))/G323,"0%"),"")))),IF(OR($W$2="P4P点击量"),((IF($W$2="P4P点击量",IFERROR(TEXT(W323/G323,"0%"),"")))),(((IF(COUNTIF('2-3.源数据-产品分析-爆品'!A:A,产品建议!A323)&gt;0,"是","")))))))</f>
        <v/>
      </c>
      <c r="Y323" s="9" t="str">
        <f>IF(AND($Y$2="直通车总消费",'产品报告-整理'!$BN$1="推荐广告"),IFERROR(INDEX('产品报告-整理'!H:H,MATCH(产品建议!A323,'产品报告-整理'!A:A,0)),0)+IFERROR(INDEX('产品报告-整理'!BV:BV,MATCH(产品建议!A323,'产品报告-整理'!BO:BO,0)),0),IFERROR(INDEX('产品报告-整理'!H:H,MATCH(产品建议!A323,'产品报告-整理'!A:A,0)),0))</f>
        <v/>
      </c>
      <c r="Z323" s="9" t="str">
        <f t="shared" si="15"/>
        <v/>
      </c>
      <c r="AA323" s="5" t="str">
        <f t="shared" ref="AA323:AA386" si="16">IFERROR(VALUE(Y323/L323),"")</f>
        <v/>
      </c>
      <c r="AB323" s="5" t="str">
        <f t="shared" ref="AB323:AB386" si="17">IF(AND($AB$2="总询盘人数成本",$S$2="TM咨询人数 "),IFERROR(ROUND(Y323/(M323+S323),2),""),IFERROR(ROUND(Y323/M323,2),""))</f>
        <v/>
      </c>
      <c r="AC323" s="9"/>
      <c r="AD323" s="15" t="str">
        <f>IF($AD$1="  ",IFERROR(IF(AND(Y323="未推广",L323&gt;0),"加入P4P推广 ","")&amp;IF(AND(OR(W323="是",X323="是"),Y323=0),"优爆品加推广 ","")&amp;IF(AND(C323="N",L323&gt;0),"增加橱窗绑定 ","")&amp;IF(AND(OR(Z323&gt;$Z$1*4.5,AB323&gt;$AB$1*4.5),Y323&lt;&gt;0,Y323&gt;$AB$1*2,G323&gt;($G$1/$L$1)*1),"放弃P4P推广 ","")&amp;IF(AND(AB323&gt;$AB$1*1.2,AB323&lt;$AB$1*4.5,Y323&gt;0),"优化询盘成本 ","")&amp;IF(AND(Z323&gt;$Z$1*1.2,Z323&lt;$Z$1*4.5,Y323&gt;0),"优化商机成本 ","")&amp;IF(AND(Y323&lt;&gt;0,L323&gt;0,AB323&lt;$AB$1*1.2),"加大询盘获取 ","")&amp;IF(AND(Y323&lt;&gt;0,K323&gt;0,Z323&lt;$Z$1*1.2),"加大商机获取 ","")&amp;IF(AND(L323=0,C323="Y",G323&gt;($G$1/$L$1*1.5)),"解绑橱窗绑定 ",""),"请去左表粘贴源数据"),"")</f>
        <v/>
      </c>
      <c r="AE323" s="9"/>
      <c r="AF323" s="9"/>
      <c r="AG323" s="9"/>
      <c r="AH323" s="9"/>
      <c r="AI323" s="17"/>
      <c r="AJ323" s="17"/>
      <c r="AK323" s="17"/>
    </row>
    <row r="324" spans="1:37">
      <c r="A324" s="5" t="str">
        <f>IFERROR(HLOOKUP(A$2,'2.源数据-产品分析-全商品'!A$6:A$1000,ROW()-1,0),"")</f>
        <v/>
      </c>
      <c r="B324" s="5" t="str">
        <f>IFERROR(HLOOKUP(B$2,'2.源数据-产品分析-全商品'!B$6:B$1000,ROW()-1,0),"")</f>
        <v/>
      </c>
      <c r="C324" s="5" t="str">
        <f>CLEAN(IFERROR(HLOOKUP(C$2,'2.源数据-产品分析-全商品'!C$6:C$1000,ROW()-1,0),""))</f>
        <v/>
      </c>
      <c r="D324" s="5" t="str">
        <f>IFERROR(HLOOKUP(D$2,'2.源数据-产品分析-全商品'!D$6:D$1000,ROW()-1,0),"")</f>
        <v/>
      </c>
      <c r="E324" s="5" t="str">
        <f>IFERROR(HLOOKUP(E$2,'2.源数据-产品分析-全商品'!E$6:E$1000,ROW()-1,0),"")</f>
        <v/>
      </c>
      <c r="F324" s="5" t="str">
        <f>IFERROR(VALUE(HLOOKUP(F$2,'2.源数据-产品分析-全商品'!F$6:F$1000,ROW()-1,0)),"")</f>
        <v/>
      </c>
      <c r="G324" s="5" t="str">
        <f>IFERROR(VALUE(HLOOKUP(G$2,'2.源数据-产品分析-全商品'!G$6:G$1000,ROW()-1,0)),"")</f>
        <v/>
      </c>
      <c r="H324" s="5" t="str">
        <f>IFERROR(HLOOKUP(H$2,'2.源数据-产品分析-全商品'!H$6:H$1000,ROW()-1,0),"")</f>
        <v/>
      </c>
      <c r="I324" s="5" t="str">
        <f>IFERROR(VALUE(HLOOKUP(I$2,'2.源数据-产品分析-全商品'!I$6:I$1000,ROW()-1,0)),"")</f>
        <v/>
      </c>
      <c r="J324" s="60" t="str">
        <f>IFERROR(IF($J$2="","",INDEX('产品报告-整理'!G:G,MATCH(产品建议!A324,'产品报告-整理'!A:A,0))),"")</f>
        <v/>
      </c>
      <c r="K324" s="5" t="str">
        <f>IFERROR(IF($K$2="","",VALUE(INDEX('产品报告-整理'!E:E,MATCH(产品建议!A324,'产品报告-整理'!A:A,0)))),0)</f>
        <v/>
      </c>
      <c r="L324" s="5" t="str">
        <f>IFERROR(VALUE(HLOOKUP(L$2,'2.源数据-产品分析-全商品'!J$6:J$1000,ROW()-1,0)),"")</f>
        <v/>
      </c>
      <c r="M324" s="5" t="str">
        <f>IFERROR(VALUE(HLOOKUP(M$2,'2.源数据-产品分析-全商品'!K$6:K$1000,ROW()-1,0)),"")</f>
        <v/>
      </c>
      <c r="N324" s="5" t="str">
        <f>IFERROR(HLOOKUP(N$2,'2.源数据-产品分析-全商品'!L$6:L$1000,ROW()-1,0),"")</f>
        <v/>
      </c>
      <c r="O324" s="5" t="str">
        <f>IF($O$2='产品报告-整理'!$K$1,IFERROR(INDEX('产品报告-整理'!S:S,MATCH(产品建议!A324,'产品报告-整理'!L:L,0)),""),(IFERROR(VALUE(HLOOKUP(O$2,'2.源数据-产品分析-全商品'!M$6:M$1000,ROW()-1,0)),"")))</f>
        <v/>
      </c>
      <c r="P324" s="5" t="str">
        <f>IF($P$2='产品报告-整理'!$V$1,IFERROR(INDEX('产品报告-整理'!AD:AD,MATCH(产品建议!A324,'产品报告-整理'!W:W,0)),""),(IFERROR(VALUE(HLOOKUP(P$2,'2.源数据-产品分析-全商品'!N$6:N$1000,ROW()-1,0)),"")))</f>
        <v/>
      </c>
      <c r="Q324" s="5" t="str">
        <f>IF($Q$2='产品报告-整理'!$AG$1,IFERROR(INDEX('产品报告-整理'!AO:AO,MATCH(产品建议!A324,'产品报告-整理'!AH:AH,0)),""),(IFERROR(VALUE(HLOOKUP(Q$2,'2.源数据-产品分析-全商品'!O$6:O$1000,ROW()-1,0)),"")))</f>
        <v/>
      </c>
      <c r="R324" s="5" t="str">
        <f>IF($R$2='产品报告-整理'!$AR$1,IFERROR(INDEX('产品报告-整理'!AZ:AZ,MATCH(产品建议!A324,'产品报告-整理'!AS:AS,0)),""),(IFERROR(VALUE(HLOOKUP(R$2,'2.源数据-产品分析-全商品'!P$6:P$1000,ROW()-1,0)),"")))</f>
        <v/>
      </c>
      <c r="S324" s="5" t="str">
        <f>IF($S$2='产品报告-整理'!$BC$1,IFERROR(INDEX('产品报告-整理'!BK:BK,MATCH(产品建议!A324,'产品报告-整理'!BD:BD,0)),""),(IFERROR(VALUE(HLOOKUP(S$2,'2.源数据-产品分析-全商品'!Q$6:Q$1000,ROW()-1,0)),"")))</f>
        <v/>
      </c>
      <c r="T324" s="5" t="str">
        <f>IFERROR(HLOOKUP("产品负责人",'2.源数据-产品分析-全商品'!R$6:R$1000,ROW()-1,0),"")</f>
        <v/>
      </c>
      <c r="U324" s="5" t="str">
        <f>IFERROR(VALUE(HLOOKUP(U$2,'2.源数据-产品分析-全商品'!S$6:S$1000,ROW()-1,0)),"")</f>
        <v/>
      </c>
      <c r="V324" s="5" t="str">
        <f>IFERROR(VALUE(HLOOKUP(V$2,'2.源数据-产品分析-全商品'!T$6:T$1000,ROW()-1,0)),"")</f>
        <v/>
      </c>
      <c r="W324" s="5" t="str">
        <f>IF(OR($A$3=""),"",IF(OR($W$2="优爆品"),(IF(COUNTIF('2-2.源数据-产品分析-优品'!A:A,产品建议!A324)&gt;0,"是","")&amp;IF(COUNTIF('2-3.源数据-产品分析-爆品'!A:A,产品建议!A324)&gt;0,"是","")),IF(OR($W$2="P4P点击量"),((IFERROR(INDEX('产品报告-整理'!D:D,MATCH(产品建议!A324,'产品报告-整理'!A:A,0)),""))),((IF(COUNTIF('2-2.源数据-产品分析-优品'!A:A,产品建议!A324)&gt;0,"是",""))))))</f>
        <v/>
      </c>
      <c r="X324" s="5" t="str">
        <f>IF(OR($A$3=""),"",IF(OR($W$2="优爆品"),((IFERROR(INDEX('产品报告-整理'!D:D,MATCH(产品建议!A324,'产品报告-整理'!A:A,0)),"")&amp;" → "&amp;(IFERROR(TEXT(INDEX('产品报告-整理'!D:D,MATCH(产品建议!A324,'产品报告-整理'!A:A,0))/G324,"0%"),"")))),IF(OR($W$2="P4P点击量"),((IF($W$2="P4P点击量",IFERROR(TEXT(W324/G324,"0%"),"")))),(((IF(COUNTIF('2-3.源数据-产品分析-爆品'!A:A,产品建议!A324)&gt;0,"是","")))))))</f>
        <v/>
      </c>
      <c r="Y324" s="9" t="str">
        <f>IF(AND($Y$2="直通车总消费",'产品报告-整理'!$BN$1="推荐广告"),IFERROR(INDEX('产品报告-整理'!H:H,MATCH(产品建议!A324,'产品报告-整理'!A:A,0)),0)+IFERROR(INDEX('产品报告-整理'!BV:BV,MATCH(产品建议!A324,'产品报告-整理'!BO:BO,0)),0),IFERROR(INDEX('产品报告-整理'!H:H,MATCH(产品建议!A324,'产品报告-整理'!A:A,0)),0))</f>
        <v/>
      </c>
      <c r="Z324" s="9" t="str">
        <f t="shared" ref="Z324:Z387" si="18">IFERROR(VALUE(ROUND((Y324/K324),2)),"")</f>
        <v/>
      </c>
      <c r="AA324" s="5" t="str">
        <f t="shared" si="16"/>
        <v/>
      </c>
      <c r="AB324" s="5" t="str">
        <f t="shared" si="17"/>
        <v/>
      </c>
      <c r="AC324" s="9"/>
      <c r="AD324" s="15" t="str">
        <f>IF($AD$1="  ",IFERROR(IF(AND(Y324="未推广",L324&gt;0),"加入P4P推广 ","")&amp;IF(AND(OR(W324="是",X324="是"),Y324=0),"优爆品加推广 ","")&amp;IF(AND(C324="N",L324&gt;0),"增加橱窗绑定 ","")&amp;IF(AND(OR(Z324&gt;$Z$1*4.5,AB324&gt;$AB$1*4.5),Y324&lt;&gt;0,Y324&gt;$AB$1*2,G324&gt;($G$1/$L$1)*1),"放弃P4P推广 ","")&amp;IF(AND(AB324&gt;$AB$1*1.2,AB324&lt;$AB$1*4.5,Y324&gt;0),"优化询盘成本 ","")&amp;IF(AND(Z324&gt;$Z$1*1.2,Z324&lt;$Z$1*4.5,Y324&gt;0),"优化商机成本 ","")&amp;IF(AND(Y324&lt;&gt;0,L324&gt;0,AB324&lt;$AB$1*1.2),"加大询盘获取 ","")&amp;IF(AND(Y324&lt;&gt;0,K324&gt;0,Z324&lt;$Z$1*1.2),"加大商机获取 ","")&amp;IF(AND(L324=0,C324="Y",G324&gt;($G$1/$L$1*1.5)),"解绑橱窗绑定 ",""),"请去左表粘贴源数据"),"")</f>
        <v/>
      </c>
      <c r="AE324" s="9"/>
      <c r="AF324" s="9"/>
      <c r="AG324" s="9"/>
      <c r="AH324" s="9"/>
      <c r="AI324" s="17"/>
      <c r="AJ324" s="17"/>
      <c r="AK324" s="17"/>
    </row>
    <row r="325" spans="1:37">
      <c r="A325" s="5" t="str">
        <f>IFERROR(HLOOKUP(A$2,'2.源数据-产品分析-全商品'!A$6:A$1000,ROW()-1,0),"")</f>
        <v/>
      </c>
      <c r="B325" s="5" t="str">
        <f>IFERROR(HLOOKUP(B$2,'2.源数据-产品分析-全商品'!B$6:B$1000,ROW()-1,0),"")</f>
        <v/>
      </c>
      <c r="C325" s="5" t="str">
        <f>CLEAN(IFERROR(HLOOKUP(C$2,'2.源数据-产品分析-全商品'!C$6:C$1000,ROW()-1,0),""))</f>
        <v/>
      </c>
      <c r="D325" s="5" t="str">
        <f>IFERROR(HLOOKUP(D$2,'2.源数据-产品分析-全商品'!D$6:D$1000,ROW()-1,0),"")</f>
        <v/>
      </c>
      <c r="E325" s="5" t="str">
        <f>IFERROR(HLOOKUP(E$2,'2.源数据-产品分析-全商品'!E$6:E$1000,ROW()-1,0),"")</f>
        <v/>
      </c>
      <c r="F325" s="5" t="str">
        <f>IFERROR(VALUE(HLOOKUP(F$2,'2.源数据-产品分析-全商品'!F$6:F$1000,ROW()-1,0)),"")</f>
        <v/>
      </c>
      <c r="G325" s="5" t="str">
        <f>IFERROR(VALUE(HLOOKUP(G$2,'2.源数据-产品分析-全商品'!G$6:G$1000,ROW()-1,0)),"")</f>
        <v/>
      </c>
      <c r="H325" s="5" t="str">
        <f>IFERROR(HLOOKUP(H$2,'2.源数据-产品分析-全商品'!H$6:H$1000,ROW()-1,0),"")</f>
        <v/>
      </c>
      <c r="I325" s="5" t="str">
        <f>IFERROR(VALUE(HLOOKUP(I$2,'2.源数据-产品分析-全商品'!I$6:I$1000,ROW()-1,0)),"")</f>
        <v/>
      </c>
      <c r="J325" s="60" t="str">
        <f>IFERROR(IF($J$2="","",INDEX('产品报告-整理'!G:G,MATCH(产品建议!A325,'产品报告-整理'!A:A,0))),"")</f>
        <v/>
      </c>
      <c r="K325" s="5" t="str">
        <f>IFERROR(IF($K$2="","",VALUE(INDEX('产品报告-整理'!E:E,MATCH(产品建议!A325,'产品报告-整理'!A:A,0)))),0)</f>
        <v/>
      </c>
      <c r="L325" s="5" t="str">
        <f>IFERROR(VALUE(HLOOKUP(L$2,'2.源数据-产品分析-全商品'!J$6:J$1000,ROW()-1,0)),"")</f>
        <v/>
      </c>
      <c r="M325" s="5" t="str">
        <f>IFERROR(VALUE(HLOOKUP(M$2,'2.源数据-产品分析-全商品'!K$6:K$1000,ROW()-1,0)),"")</f>
        <v/>
      </c>
      <c r="N325" s="5" t="str">
        <f>IFERROR(HLOOKUP(N$2,'2.源数据-产品分析-全商品'!L$6:L$1000,ROW()-1,0),"")</f>
        <v/>
      </c>
      <c r="O325" s="5" t="str">
        <f>IF($O$2='产品报告-整理'!$K$1,IFERROR(INDEX('产品报告-整理'!S:S,MATCH(产品建议!A325,'产品报告-整理'!L:L,0)),""),(IFERROR(VALUE(HLOOKUP(O$2,'2.源数据-产品分析-全商品'!M$6:M$1000,ROW()-1,0)),"")))</f>
        <v/>
      </c>
      <c r="P325" s="5" t="str">
        <f>IF($P$2='产品报告-整理'!$V$1,IFERROR(INDEX('产品报告-整理'!AD:AD,MATCH(产品建议!A325,'产品报告-整理'!W:W,0)),""),(IFERROR(VALUE(HLOOKUP(P$2,'2.源数据-产品分析-全商品'!N$6:N$1000,ROW()-1,0)),"")))</f>
        <v/>
      </c>
      <c r="Q325" s="5" t="str">
        <f>IF($Q$2='产品报告-整理'!$AG$1,IFERROR(INDEX('产品报告-整理'!AO:AO,MATCH(产品建议!A325,'产品报告-整理'!AH:AH,0)),""),(IFERROR(VALUE(HLOOKUP(Q$2,'2.源数据-产品分析-全商品'!O$6:O$1000,ROW()-1,0)),"")))</f>
        <v/>
      </c>
      <c r="R325" s="5" t="str">
        <f>IF($R$2='产品报告-整理'!$AR$1,IFERROR(INDEX('产品报告-整理'!AZ:AZ,MATCH(产品建议!A325,'产品报告-整理'!AS:AS,0)),""),(IFERROR(VALUE(HLOOKUP(R$2,'2.源数据-产品分析-全商品'!P$6:P$1000,ROW()-1,0)),"")))</f>
        <v/>
      </c>
      <c r="S325" s="5" t="str">
        <f>IF($S$2='产品报告-整理'!$BC$1,IFERROR(INDEX('产品报告-整理'!BK:BK,MATCH(产品建议!A325,'产品报告-整理'!BD:BD,0)),""),(IFERROR(VALUE(HLOOKUP(S$2,'2.源数据-产品分析-全商品'!Q$6:Q$1000,ROW()-1,0)),"")))</f>
        <v/>
      </c>
      <c r="T325" s="5" t="str">
        <f>IFERROR(HLOOKUP("产品负责人",'2.源数据-产品分析-全商品'!R$6:R$1000,ROW()-1,0),"")</f>
        <v/>
      </c>
      <c r="U325" s="5" t="str">
        <f>IFERROR(VALUE(HLOOKUP(U$2,'2.源数据-产品分析-全商品'!S$6:S$1000,ROW()-1,0)),"")</f>
        <v/>
      </c>
      <c r="V325" s="5" t="str">
        <f>IFERROR(VALUE(HLOOKUP(V$2,'2.源数据-产品分析-全商品'!T$6:T$1000,ROW()-1,0)),"")</f>
        <v/>
      </c>
      <c r="W325" s="5" t="str">
        <f>IF(OR($A$3=""),"",IF(OR($W$2="优爆品"),(IF(COUNTIF('2-2.源数据-产品分析-优品'!A:A,产品建议!A325)&gt;0,"是","")&amp;IF(COUNTIF('2-3.源数据-产品分析-爆品'!A:A,产品建议!A325)&gt;0,"是","")),IF(OR($W$2="P4P点击量"),((IFERROR(INDEX('产品报告-整理'!D:D,MATCH(产品建议!A325,'产品报告-整理'!A:A,0)),""))),((IF(COUNTIF('2-2.源数据-产品分析-优品'!A:A,产品建议!A325)&gt;0,"是",""))))))</f>
        <v/>
      </c>
      <c r="X325" s="5" t="str">
        <f>IF(OR($A$3=""),"",IF(OR($W$2="优爆品"),((IFERROR(INDEX('产品报告-整理'!D:D,MATCH(产品建议!A325,'产品报告-整理'!A:A,0)),"")&amp;" → "&amp;(IFERROR(TEXT(INDEX('产品报告-整理'!D:D,MATCH(产品建议!A325,'产品报告-整理'!A:A,0))/G325,"0%"),"")))),IF(OR($W$2="P4P点击量"),((IF($W$2="P4P点击量",IFERROR(TEXT(W325/G325,"0%"),"")))),(((IF(COUNTIF('2-3.源数据-产品分析-爆品'!A:A,产品建议!A325)&gt;0,"是","")))))))</f>
        <v/>
      </c>
      <c r="Y325" s="9" t="str">
        <f>IF(AND($Y$2="直通车总消费",'产品报告-整理'!$BN$1="推荐广告"),IFERROR(INDEX('产品报告-整理'!H:H,MATCH(产品建议!A325,'产品报告-整理'!A:A,0)),0)+IFERROR(INDEX('产品报告-整理'!BV:BV,MATCH(产品建议!A325,'产品报告-整理'!BO:BO,0)),0),IFERROR(INDEX('产品报告-整理'!H:H,MATCH(产品建议!A325,'产品报告-整理'!A:A,0)),0))</f>
        <v/>
      </c>
      <c r="Z325" s="9" t="str">
        <f t="shared" si="18"/>
        <v/>
      </c>
      <c r="AA325" s="5" t="str">
        <f t="shared" si="16"/>
        <v/>
      </c>
      <c r="AB325" s="5" t="str">
        <f t="shared" si="17"/>
        <v/>
      </c>
      <c r="AC325" s="9"/>
      <c r="AD325" s="15" t="str">
        <f>IF($AD$1="  ",IFERROR(IF(AND(Y325="未推广",L325&gt;0),"加入P4P推广 ","")&amp;IF(AND(OR(W325="是",X325="是"),Y325=0),"优爆品加推广 ","")&amp;IF(AND(C325="N",L325&gt;0),"增加橱窗绑定 ","")&amp;IF(AND(OR(Z325&gt;$Z$1*4.5,AB325&gt;$AB$1*4.5),Y325&lt;&gt;0,Y325&gt;$AB$1*2,G325&gt;($G$1/$L$1)*1),"放弃P4P推广 ","")&amp;IF(AND(AB325&gt;$AB$1*1.2,AB325&lt;$AB$1*4.5,Y325&gt;0),"优化询盘成本 ","")&amp;IF(AND(Z325&gt;$Z$1*1.2,Z325&lt;$Z$1*4.5,Y325&gt;0),"优化商机成本 ","")&amp;IF(AND(Y325&lt;&gt;0,L325&gt;0,AB325&lt;$AB$1*1.2),"加大询盘获取 ","")&amp;IF(AND(Y325&lt;&gt;0,K325&gt;0,Z325&lt;$Z$1*1.2),"加大商机获取 ","")&amp;IF(AND(L325=0,C325="Y",G325&gt;($G$1/$L$1*1.5)),"解绑橱窗绑定 ",""),"请去左表粘贴源数据"),"")</f>
        <v/>
      </c>
      <c r="AE325" s="9"/>
      <c r="AF325" s="9"/>
      <c r="AG325" s="9"/>
      <c r="AH325" s="9"/>
      <c r="AI325" s="17"/>
      <c r="AJ325" s="17"/>
      <c r="AK325" s="17"/>
    </row>
    <row r="326" spans="1:37">
      <c r="A326" s="5" t="str">
        <f>IFERROR(HLOOKUP(A$2,'2.源数据-产品分析-全商品'!A$6:A$1000,ROW()-1,0),"")</f>
        <v/>
      </c>
      <c r="B326" s="5" t="str">
        <f>IFERROR(HLOOKUP(B$2,'2.源数据-产品分析-全商品'!B$6:B$1000,ROW()-1,0),"")</f>
        <v/>
      </c>
      <c r="C326" s="5" t="str">
        <f>CLEAN(IFERROR(HLOOKUP(C$2,'2.源数据-产品分析-全商品'!C$6:C$1000,ROW()-1,0),""))</f>
        <v/>
      </c>
      <c r="D326" s="5" t="str">
        <f>IFERROR(HLOOKUP(D$2,'2.源数据-产品分析-全商品'!D$6:D$1000,ROW()-1,0),"")</f>
        <v/>
      </c>
      <c r="E326" s="5" t="str">
        <f>IFERROR(HLOOKUP(E$2,'2.源数据-产品分析-全商品'!E$6:E$1000,ROW()-1,0),"")</f>
        <v/>
      </c>
      <c r="F326" s="5" t="str">
        <f>IFERROR(VALUE(HLOOKUP(F$2,'2.源数据-产品分析-全商品'!F$6:F$1000,ROW()-1,0)),"")</f>
        <v/>
      </c>
      <c r="G326" s="5" t="str">
        <f>IFERROR(VALUE(HLOOKUP(G$2,'2.源数据-产品分析-全商品'!G$6:G$1000,ROW()-1,0)),"")</f>
        <v/>
      </c>
      <c r="H326" s="5" t="str">
        <f>IFERROR(HLOOKUP(H$2,'2.源数据-产品分析-全商品'!H$6:H$1000,ROW()-1,0),"")</f>
        <v/>
      </c>
      <c r="I326" s="5" t="str">
        <f>IFERROR(VALUE(HLOOKUP(I$2,'2.源数据-产品分析-全商品'!I$6:I$1000,ROW()-1,0)),"")</f>
        <v/>
      </c>
      <c r="J326" s="60" t="str">
        <f>IFERROR(IF($J$2="","",INDEX('产品报告-整理'!G:G,MATCH(产品建议!A326,'产品报告-整理'!A:A,0))),"")</f>
        <v/>
      </c>
      <c r="K326" s="5" t="str">
        <f>IFERROR(IF($K$2="","",VALUE(INDEX('产品报告-整理'!E:E,MATCH(产品建议!A326,'产品报告-整理'!A:A,0)))),0)</f>
        <v/>
      </c>
      <c r="L326" s="5" t="str">
        <f>IFERROR(VALUE(HLOOKUP(L$2,'2.源数据-产品分析-全商品'!J$6:J$1000,ROW()-1,0)),"")</f>
        <v/>
      </c>
      <c r="M326" s="5" t="str">
        <f>IFERROR(VALUE(HLOOKUP(M$2,'2.源数据-产品分析-全商品'!K$6:K$1000,ROW()-1,0)),"")</f>
        <v/>
      </c>
      <c r="N326" s="5" t="str">
        <f>IFERROR(HLOOKUP(N$2,'2.源数据-产品分析-全商品'!L$6:L$1000,ROW()-1,0),"")</f>
        <v/>
      </c>
      <c r="O326" s="5" t="str">
        <f>IF($O$2='产品报告-整理'!$K$1,IFERROR(INDEX('产品报告-整理'!S:S,MATCH(产品建议!A326,'产品报告-整理'!L:L,0)),""),(IFERROR(VALUE(HLOOKUP(O$2,'2.源数据-产品分析-全商品'!M$6:M$1000,ROW()-1,0)),"")))</f>
        <v/>
      </c>
      <c r="P326" s="5" t="str">
        <f>IF($P$2='产品报告-整理'!$V$1,IFERROR(INDEX('产品报告-整理'!AD:AD,MATCH(产品建议!A326,'产品报告-整理'!W:W,0)),""),(IFERROR(VALUE(HLOOKUP(P$2,'2.源数据-产品分析-全商品'!N$6:N$1000,ROW()-1,0)),"")))</f>
        <v/>
      </c>
      <c r="Q326" s="5" t="str">
        <f>IF($Q$2='产品报告-整理'!$AG$1,IFERROR(INDEX('产品报告-整理'!AO:AO,MATCH(产品建议!A326,'产品报告-整理'!AH:AH,0)),""),(IFERROR(VALUE(HLOOKUP(Q$2,'2.源数据-产品分析-全商品'!O$6:O$1000,ROW()-1,0)),"")))</f>
        <v/>
      </c>
      <c r="R326" s="5" t="str">
        <f>IF($R$2='产品报告-整理'!$AR$1,IFERROR(INDEX('产品报告-整理'!AZ:AZ,MATCH(产品建议!A326,'产品报告-整理'!AS:AS,0)),""),(IFERROR(VALUE(HLOOKUP(R$2,'2.源数据-产品分析-全商品'!P$6:P$1000,ROW()-1,0)),"")))</f>
        <v/>
      </c>
      <c r="S326" s="5" t="str">
        <f>IF($S$2='产品报告-整理'!$BC$1,IFERROR(INDEX('产品报告-整理'!BK:BK,MATCH(产品建议!A326,'产品报告-整理'!BD:BD,0)),""),(IFERROR(VALUE(HLOOKUP(S$2,'2.源数据-产品分析-全商品'!Q$6:Q$1000,ROW()-1,0)),"")))</f>
        <v/>
      </c>
      <c r="T326" s="5" t="str">
        <f>IFERROR(HLOOKUP("产品负责人",'2.源数据-产品分析-全商品'!R$6:R$1000,ROW()-1,0),"")</f>
        <v/>
      </c>
      <c r="U326" s="5" t="str">
        <f>IFERROR(VALUE(HLOOKUP(U$2,'2.源数据-产品分析-全商品'!S$6:S$1000,ROW()-1,0)),"")</f>
        <v/>
      </c>
      <c r="V326" s="5" t="str">
        <f>IFERROR(VALUE(HLOOKUP(V$2,'2.源数据-产品分析-全商品'!T$6:T$1000,ROW()-1,0)),"")</f>
        <v/>
      </c>
      <c r="W326" s="5" t="str">
        <f>IF(OR($A$3=""),"",IF(OR($W$2="优爆品"),(IF(COUNTIF('2-2.源数据-产品分析-优品'!A:A,产品建议!A326)&gt;0,"是","")&amp;IF(COUNTIF('2-3.源数据-产品分析-爆品'!A:A,产品建议!A326)&gt;0,"是","")),IF(OR($W$2="P4P点击量"),((IFERROR(INDEX('产品报告-整理'!D:D,MATCH(产品建议!A326,'产品报告-整理'!A:A,0)),""))),((IF(COUNTIF('2-2.源数据-产品分析-优品'!A:A,产品建议!A326)&gt;0,"是",""))))))</f>
        <v/>
      </c>
      <c r="X326" s="5" t="str">
        <f>IF(OR($A$3=""),"",IF(OR($W$2="优爆品"),((IFERROR(INDEX('产品报告-整理'!D:D,MATCH(产品建议!A326,'产品报告-整理'!A:A,0)),"")&amp;" → "&amp;(IFERROR(TEXT(INDEX('产品报告-整理'!D:D,MATCH(产品建议!A326,'产品报告-整理'!A:A,0))/G326,"0%"),"")))),IF(OR($W$2="P4P点击量"),((IF($W$2="P4P点击量",IFERROR(TEXT(W326/G326,"0%"),"")))),(((IF(COUNTIF('2-3.源数据-产品分析-爆品'!A:A,产品建议!A326)&gt;0,"是","")))))))</f>
        <v/>
      </c>
      <c r="Y326" s="9" t="str">
        <f>IF(AND($Y$2="直通车总消费",'产品报告-整理'!$BN$1="推荐广告"),IFERROR(INDEX('产品报告-整理'!H:H,MATCH(产品建议!A326,'产品报告-整理'!A:A,0)),0)+IFERROR(INDEX('产品报告-整理'!BV:BV,MATCH(产品建议!A326,'产品报告-整理'!BO:BO,0)),0),IFERROR(INDEX('产品报告-整理'!H:H,MATCH(产品建议!A326,'产品报告-整理'!A:A,0)),0))</f>
        <v/>
      </c>
      <c r="Z326" s="9" t="str">
        <f t="shared" si="18"/>
        <v/>
      </c>
      <c r="AA326" s="5" t="str">
        <f t="shared" si="16"/>
        <v/>
      </c>
      <c r="AB326" s="5" t="str">
        <f t="shared" si="17"/>
        <v/>
      </c>
      <c r="AC326" s="9"/>
      <c r="AD326" s="15" t="str">
        <f>IF($AD$1="  ",IFERROR(IF(AND(Y326="未推广",L326&gt;0),"加入P4P推广 ","")&amp;IF(AND(OR(W326="是",X326="是"),Y326=0),"优爆品加推广 ","")&amp;IF(AND(C326="N",L326&gt;0),"增加橱窗绑定 ","")&amp;IF(AND(OR(Z326&gt;$Z$1*4.5,AB326&gt;$AB$1*4.5),Y326&lt;&gt;0,Y326&gt;$AB$1*2,G326&gt;($G$1/$L$1)*1),"放弃P4P推广 ","")&amp;IF(AND(AB326&gt;$AB$1*1.2,AB326&lt;$AB$1*4.5,Y326&gt;0),"优化询盘成本 ","")&amp;IF(AND(Z326&gt;$Z$1*1.2,Z326&lt;$Z$1*4.5,Y326&gt;0),"优化商机成本 ","")&amp;IF(AND(Y326&lt;&gt;0,L326&gt;0,AB326&lt;$AB$1*1.2),"加大询盘获取 ","")&amp;IF(AND(Y326&lt;&gt;0,K326&gt;0,Z326&lt;$Z$1*1.2),"加大商机获取 ","")&amp;IF(AND(L326=0,C326="Y",G326&gt;($G$1/$L$1*1.5)),"解绑橱窗绑定 ",""),"请去左表粘贴源数据"),"")</f>
        <v/>
      </c>
      <c r="AE326" s="9"/>
      <c r="AF326" s="9"/>
      <c r="AG326" s="9"/>
      <c r="AH326" s="9"/>
      <c r="AI326" s="17"/>
      <c r="AJ326" s="17"/>
      <c r="AK326" s="17"/>
    </row>
    <row r="327" spans="1:37">
      <c r="A327" s="5" t="str">
        <f>IFERROR(HLOOKUP(A$2,'2.源数据-产品分析-全商品'!A$6:A$1000,ROW()-1,0),"")</f>
        <v/>
      </c>
      <c r="B327" s="5" t="str">
        <f>IFERROR(HLOOKUP(B$2,'2.源数据-产品分析-全商品'!B$6:B$1000,ROW()-1,0),"")</f>
        <v/>
      </c>
      <c r="C327" s="5" t="str">
        <f>CLEAN(IFERROR(HLOOKUP(C$2,'2.源数据-产品分析-全商品'!C$6:C$1000,ROW()-1,0),""))</f>
        <v/>
      </c>
      <c r="D327" s="5" t="str">
        <f>IFERROR(HLOOKUP(D$2,'2.源数据-产品分析-全商品'!D$6:D$1000,ROW()-1,0),"")</f>
        <v/>
      </c>
      <c r="E327" s="5" t="str">
        <f>IFERROR(HLOOKUP(E$2,'2.源数据-产品分析-全商品'!E$6:E$1000,ROW()-1,0),"")</f>
        <v/>
      </c>
      <c r="F327" s="5" t="str">
        <f>IFERROR(VALUE(HLOOKUP(F$2,'2.源数据-产品分析-全商品'!F$6:F$1000,ROW()-1,0)),"")</f>
        <v/>
      </c>
      <c r="G327" s="5" t="str">
        <f>IFERROR(VALUE(HLOOKUP(G$2,'2.源数据-产品分析-全商品'!G$6:G$1000,ROW()-1,0)),"")</f>
        <v/>
      </c>
      <c r="H327" s="5" t="str">
        <f>IFERROR(HLOOKUP(H$2,'2.源数据-产品分析-全商品'!H$6:H$1000,ROW()-1,0),"")</f>
        <v/>
      </c>
      <c r="I327" s="5" t="str">
        <f>IFERROR(VALUE(HLOOKUP(I$2,'2.源数据-产品分析-全商品'!I$6:I$1000,ROW()-1,0)),"")</f>
        <v/>
      </c>
      <c r="J327" s="60" t="str">
        <f>IFERROR(IF($J$2="","",INDEX('产品报告-整理'!G:G,MATCH(产品建议!A327,'产品报告-整理'!A:A,0))),"")</f>
        <v/>
      </c>
      <c r="K327" s="5" t="str">
        <f>IFERROR(IF($K$2="","",VALUE(INDEX('产品报告-整理'!E:E,MATCH(产品建议!A327,'产品报告-整理'!A:A,0)))),0)</f>
        <v/>
      </c>
      <c r="L327" s="5" t="str">
        <f>IFERROR(VALUE(HLOOKUP(L$2,'2.源数据-产品分析-全商品'!J$6:J$1000,ROW()-1,0)),"")</f>
        <v/>
      </c>
      <c r="M327" s="5" t="str">
        <f>IFERROR(VALUE(HLOOKUP(M$2,'2.源数据-产品分析-全商品'!K$6:K$1000,ROW()-1,0)),"")</f>
        <v/>
      </c>
      <c r="N327" s="5" t="str">
        <f>IFERROR(HLOOKUP(N$2,'2.源数据-产品分析-全商品'!L$6:L$1000,ROW()-1,0),"")</f>
        <v/>
      </c>
      <c r="O327" s="5" t="str">
        <f>IF($O$2='产品报告-整理'!$K$1,IFERROR(INDEX('产品报告-整理'!S:S,MATCH(产品建议!A327,'产品报告-整理'!L:L,0)),""),(IFERROR(VALUE(HLOOKUP(O$2,'2.源数据-产品分析-全商品'!M$6:M$1000,ROW()-1,0)),"")))</f>
        <v/>
      </c>
      <c r="P327" s="5" t="str">
        <f>IF($P$2='产品报告-整理'!$V$1,IFERROR(INDEX('产品报告-整理'!AD:AD,MATCH(产品建议!A327,'产品报告-整理'!W:W,0)),""),(IFERROR(VALUE(HLOOKUP(P$2,'2.源数据-产品分析-全商品'!N$6:N$1000,ROW()-1,0)),"")))</f>
        <v/>
      </c>
      <c r="Q327" s="5" t="str">
        <f>IF($Q$2='产品报告-整理'!$AG$1,IFERROR(INDEX('产品报告-整理'!AO:AO,MATCH(产品建议!A327,'产品报告-整理'!AH:AH,0)),""),(IFERROR(VALUE(HLOOKUP(Q$2,'2.源数据-产品分析-全商品'!O$6:O$1000,ROW()-1,0)),"")))</f>
        <v/>
      </c>
      <c r="R327" s="5" t="str">
        <f>IF($R$2='产品报告-整理'!$AR$1,IFERROR(INDEX('产品报告-整理'!AZ:AZ,MATCH(产品建议!A327,'产品报告-整理'!AS:AS,0)),""),(IFERROR(VALUE(HLOOKUP(R$2,'2.源数据-产品分析-全商品'!P$6:P$1000,ROW()-1,0)),"")))</f>
        <v/>
      </c>
      <c r="S327" s="5" t="str">
        <f>IF($S$2='产品报告-整理'!$BC$1,IFERROR(INDEX('产品报告-整理'!BK:BK,MATCH(产品建议!A327,'产品报告-整理'!BD:BD,0)),""),(IFERROR(VALUE(HLOOKUP(S$2,'2.源数据-产品分析-全商品'!Q$6:Q$1000,ROW()-1,0)),"")))</f>
        <v/>
      </c>
      <c r="T327" s="5" t="str">
        <f>IFERROR(HLOOKUP("产品负责人",'2.源数据-产品分析-全商品'!R$6:R$1000,ROW()-1,0),"")</f>
        <v/>
      </c>
      <c r="U327" s="5" t="str">
        <f>IFERROR(VALUE(HLOOKUP(U$2,'2.源数据-产品分析-全商品'!S$6:S$1000,ROW()-1,0)),"")</f>
        <v/>
      </c>
      <c r="V327" s="5" t="str">
        <f>IFERROR(VALUE(HLOOKUP(V$2,'2.源数据-产品分析-全商品'!T$6:T$1000,ROW()-1,0)),"")</f>
        <v/>
      </c>
      <c r="W327" s="5" t="str">
        <f>IF(OR($A$3=""),"",IF(OR($W$2="优爆品"),(IF(COUNTIF('2-2.源数据-产品分析-优品'!A:A,产品建议!A327)&gt;0,"是","")&amp;IF(COUNTIF('2-3.源数据-产品分析-爆品'!A:A,产品建议!A327)&gt;0,"是","")),IF(OR($W$2="P4P点击量"),((IFERROR(INDEX('产品报告-整理'!D:D,MATCH(产品建议!A327,'产品报告-整理'!A:A,0)),""))),((IF(COUNTIF('2-2.源数据-产品分析-优品'!A:A,产品建议!A327)&gt;0,"是",""))))))</f>
        <v/>
      </c>
      <c r="X327" s="5" t="str">
        <f>IF(OR($A$3=""),"",IF(OR($W$2="优爆品"),((IFERROR(INDEX('产品报告-整理'!D:D,MATCH(产品建议!A327,'产品报告-整理'!A:A,0)),"")&amp;" → "&amp;(IFERROR(TEXT(INDEX('产品报告-整理'!D:D,MATCH(产品建议!A327,'产品报告-整理'!A:A,0))/G327,"0%"),"")))),IF(OR($W$2="P4P点击量"),((IF($W$2="P4P点击量",IFERROR(TEXT(W327/G327,"0%"),"")))),(((IF(COUNTIF('2-3.源数据-产品分析-爆品'!A:A,产品建议!A327)&gt;0,"是","")))))))</f>
        <v/>
      </c>
      <c r="Y327" s="9" t="str">
        <f>IF(AND($Y$2="直通车总消费",'产品报告-整理'!$BN$1="推荐广告"),IFERROR(INDEX('产品报告-整理'!H:H,MATCH(产品建议!A327,'产品报告-整理'!A:A,0)),0)+IFERROR(INDEX('产品报告-整理'!BV:BV,MATCH(产品建议!A327,'产品报告-整理'!BO:BO,0)),0),IFERROR(INDEX('产品报告-整理'!H:H,MATCH(产品建议!A327,'产品报告-整理'!A:A,0)),0))</f>
        <v/>
      </c>
      <c r="Z327" s="9" t="str">
        <f t="shared" si="18"/>
        <v/>
      </c>
      <c r="AA327" s="5" t="str">
        <f t="shared" si="16"/>
        <v/>
      </c>
      <c r="AB327" s="5" t="str">
        <f t="shared" si="17"/>
        <v/>
      </c>
      <c r="AC327" s="9"/>
      <c r="AD327" s="15" t="str">
        <f>IF($AD$1="  ",IFERROR(IF(AND(Y327="未推广",L327&gt;0),"加入P4P推广 ","")&amp;IF(AND(OR(W327="是",X327="是"),Y327=0),"优爆品加推广 ","")&amp;IF(AND(C327="N",L327&gt;0),"增加橱窗绑定 ","")&amp;IF(AND(OR(Z327&gt;$Z$1*4.5,AB327&gt;$AB$1*4.5),Y327&lt;&gt;0,Y327&gt;$AB$1*2,G327&gt;($G$1/$L$1)*1),"放弃P4P推广 ","")&amp;IF(AND(AB327&gt;$AB$1*1.2,AB327&lt;$AB$1*4.5,Y327&gt;0),"优化询盘成本 ","")&amp;IF(AND(Z327&gt;$Z$1*1.2,Z327&lt;$Z$1*4.5,Y327&gt;0),"优化商机成本 ","")&amp;IF(AND(Y327&lt;&gt;0,L327&gt;0,AB327&lt;$AB$1*1.2),"加大询盘获取 ","")&amp;IF(AND(Y327&lt;&gt;0,K327&gt;0,Z327&lt;$Z$1*1.2),"加大商机获取 ","")&amp;IF(AND(L327=0,C327="Y",G327&gt;($G$1/$L$1*1.5)),"解绑橱窗绑定 ",""),"请去左表粘贴源数据"),"")</f>
        <v/>
      </c>
      <c r="AE327" s="9"/>
      <c r="AF327" s="9"/>
      <c r="AG327" s="9"/>
      <c r="AH327" s="9"/>
      <c r="AI327" s="17"/>
      <c r="AJ327" s="17"/>
      <c r="AK327" s="17"/>
    </row>
    <row r="328" spans="1:37">
      <c r="A328" s="5" t="str">
        <f>IFERROR(HLOOKUP(A$2,'2.源数据-产品分析-全商品'!A$6:A$1000,ROW()-1,0),"")</f>
        <v/>
      </c>
      <c r="B328" s="5" t="str">
        <f>IFERROR(HLOOKUP(B$2,'2.源数据-产品分析-全商品'!B$6:B$1000,ROW()-1,0),"")</f>
        <v/>
      </c>
      <c r="C328" s="5" t="str">
        <f>CLEAN(IFERROR(HLOOKUP(C$2,'2.源数据-产品分析-全商品'!C$6:C$1000,ROW()-1,0),""))</f>
        <v/>
      </c>
      <c r="D328" s="5" t="str">
        <f>IFERROR(HLOOKUP(D$2,'2.源数据-产品分析-全商品'!D$6:D$1000,ROW()-1,0),"")</f>
        <v/>
      </c>
      <c r="E328" s="5" t="str">
        <f>IFERROR(HLOOKUP(E$2,'2.源数据-产品分析-全商品'!E$6:E$1000,ROW()-1,0),"")</f>
        <v/>
      </c>
      <c r="F328" s="5" t="str">
        <f>IFERROR(VALUE(HLOOKUP(F$2,'2.源数据-产品分析-全商品'!F$6:F$1000,ROW()-1,0)),"")</f>
        <v/>
      </c>
      <c r="G328" s="5" t="str">
        <f>IFERROR(VALUE(HLOOKUP(G$2,'2.源数据-产品分析-全商品'!G$6:G$1000,ROW()-1,0)),"")</f>
        <v/>
      </c>
      <c r="H328" s="5" t="str">
        <f>IFERROR(HLOOKUP(H$2,'2.源数据-产品分析-全商品'!H$6:H$1000,ROW()-1,0),"")</f>
        <v/>
      </c>
      <c r="I328" s="5" t="str">
        <f>IFERROR(VALUE(HLOOKUP(I$2,'2.源数据-产品分析-全商品'!I$6:I$1000,ROW()-1,0)),"")</f>
        <v/>
      </c>
      <c r="J328" s="60" t="str">
        <f>IFERROR(IF($J$2="","",INDEX('产品报告-整理'!G:G,MATCH(产品建议!A328,'产品报告-整理'!A:A,0))),"")</f>
        <v/>
      </c>
      <c r="K328" s="5" t="str">
        <f>IFERROR(IF($K$2="","",VALUE(INDEX('产品报告-整理'!E:E,MATCH(产品建议!A328,'产品报告-整理'!A:A,0)))),0)</f>
        <v/>
      </c>
      <c r="L328" s="5" t="str">
        <f>IFERROR(VALUE(HLOOKUP(L$2,'2.源数据-产品分析-全商品'!J$6:J$1000,ROW()-1,0)),"")</f>
        <v/>
      </c>
      <c r="M328" s="5" t="str">
        <f>IFERROR(VALUE(HLOOKUP(M$2,'2.源数据-产品分析-全商品'!K$6:K$1000,ROW()-1,0)),"")</f>
        <v/>
      </c>
      <c r="N328" s="5" t="str">
        <f>IFERROR(HLOOKUP(N$2,'2.源数据-产品分析-全商品'!L$6:L$1000,ROW()-1,0),"")</f>
        <v/>
      </c>
      <c r="O328" s="5" t="str">
        <f>IF($O$2='产品报告-整理'!$K$1,IFERROR(INDEX('产品报告-整理'!S:S,MATCH(产品建议!A328,'产品报告-整理'!L:L,0)),""),(IFERROR(VALUE(HLOOKUP(O$2,'2.源数据-产品分析-全商品'!M$6:M$1000,ROW()-1,0)),"")))</f>
        <v/>
      </c>
      <c r="P328" s="5" t="str">
        <f>IF($P$2='产品报告-整理'!$V$1,IFERROR(INDEX('产品报告-整理'!AD:AD,MATCH(产品建议!A328,'产品报告-整理'!W:W,0)),""),(IFERROR(VALUE(HLOOKUP(P$2,'2.源数据-产品分析-全商品'!N$6:N$1000,ROW()-1,0)),"")))</f>
        <v/>
      </c>
      <c r="Q328" s="5" t="str">
        <f>IF($Q$2='产品报告-整理'!$AG$1,IFERROR(INDEX('产品报告-整理'!AO:AO,MATCH(产品建议!A328,'产品报告-整理'!AH:AH,0)),""),(IFERROR(VALUE(HLOOKUP(Q$2,'2.源数据-产品分析-全商品'!O$6:O$1000,ROW()-1,0)),"")))</f>
        <v/>
      </c>
      <c r="R328" s="5" t="str">
        <f>IF($R$2='产品报告-整理'!$AR$1,IFERROR(INDEX('产品报告-整理'!AZ:AZ,MATCH(产品建议!A328,'产品报告-整理'!AS:AS,0)),""),(IFERROR(VALUE(HLOOKUP(R$2,'2.源数据-产品分析-全商品'!P$6:P$1000,ROW()-1,0)),"")))</f>
        <v/>
      </c>
      <c r="S328" s="5" t="str">
        <f>IF($S$2='产品报告-整理'!$BC$1,IFERROR(INDEX('产品报告-整理'!BK:BK,MATCH(产品建议!A328,'产品报告-整理'!BD:BD,0)),""),(IFERROR(VALUE(HLOOKUP(S$2,'2.源数据-产品分析-全商品'!Q$6:Q$1000,ROW()-1,0)),"")))</f>
        <v/>
      </c>
      <c r="T328" s="5" t="str">
        <f>IFERROR(HLOOKUP("产品负责人",'2.源数据-产品分析-全商品'!R$6:R$1000,ROW()-1,0),"")</f>
        <v/>
      </c>
      <c r="U328" s="5" t="str">
        <f>IFERROR(VALUE(HLOOKUP(U$2,'2.源数据-产品分析-全商品'!S$6:S$1000,ROW()-1,0)),"")</f>
        <v/>
      </c>
      <c r="V328" s="5" t="str">
        <f>IFERROR(VALUE(HLOOKUP(V$2,'2.源数据-产品分析-全商品'!T$6:T$1000,ROW()-1,0)),"")</f>
        <v/>
      </c>
      <c r="W328" s="5" t="str">
        <f>IF(OR($A$3=""),"",IF(OR($W$2="优爆品"),(IF(COUNTIF('2-2.源数据-产品分析-优品'!A:A,产品建议!A328)&gt;0,"是","")&amp;IF(COUNTIF('2-3.源数据-产品分析-爆品'!A:A,产品建议!A328)&gt;0,"是","")),IF(OR($W$2="P4P点击量"),((IFERROR(INDEX('产品报告-整理'!D:D,MATCH(产品建议!A328,'产品报告-整理'!A:A,0)),""))),((IF(COUNTIF('2-2.源数据-产品分析-优品'!A:A,产品建议!A328)&gt;0,"是",""))))))</f>
        <v/>
      </c>
      <c r="X328" s="5" t="str">
        <f>IF(OR($A$3=""),"",IF(OR($W$2="优爆品"),((IFERROR(INDEX('产品报告-整理'!D:D,MATCH(产品建议!A328,'产品报告-整理'!A:A,0)),"")&amp;" → "&amp;(IFERROR(TEXT(INDEX('产品报告-整理'!D:D,MATCH(产品建议!A328,'产品报告-整理'!A:A,0))/G328,"0%"),"")))),IF(OR($W$2="P4P点击量"),((IF($W$2="P4P点击量",IFERROR(TEXT(W328/G328,"0%"),"")))),(((IF(COUNTIF('2-3.源数据-产品分析-爆品'!A:A,产品建议!A328)&gt;0,"是","")))))))</f>
        <v/>
      </c>
      <c r="Y328" s="9" t="str">
        <f>IF(AND($Y$2="直通车总消费",'产品报告-整理'!$BN$1="推荐广告"),IFERROR(INDEX('产品报告-整理'!H:H,MATCH(产品建议!A328,'产品报告-整理'!A:A,0)),0)+IFERROR(INDEX('产品报告-整理'!BV:BV,MATCH(产品建议!A328,'产品报告-整理'!BO:BO,0)),0),IFERROR(INDEX('产品报告-整理'!H:H,MATCH(产品建议!A328,'产品报告-整理'!A:A,0)),0))</f>
        <v/>
      </c>
      <c r="Z328" s="9" t="str">
        <f t="shared" si="18"/>
        <v/>
      </c>
      <c r="AA328" s="5" t="str">
        <f t="shared" si="16"/>
        <v/>
      </c>
      <c r="AB328" s="5" t="str">
        <f t="shared" si="17"/>
        <v/>
      </c>
      <c r="AC328" s="9"/>
      <c r="AD328" s="15" t="str">
        <f>IF($AD$1="  ",IFERROR(IF(AND(Y328="未推广",L328&gt;0),"加入P4P推广 ","")&amp;IF(AND(OR(W328="是",X328="是"),Y328=0),"优爆品加推广 ","")&amp;IF(AND(C328="N",L328&gt;0),"增加橱窗绑定 ","")&amp;IF(AND(OR(Z328&gt;$Z$1*4.5,AB328&gt;$AB$1*4.5),Y328&lt;&gt;0,Y328&gt;$AB$1*2,G328&gt;($G$1/$L$1)*1),"放弃P4P推广 ","")&amp;IF(AND(AB328&gt;$AB$1*1.2,AB328&lt;$AB$1*4.5,Y328&gt;0),"优化询盘成本 ","")&amp;IF(AND(Z328&gt;$Z$1*1.2,Z328&lt;$Z$1*4.5,Y328&gt;0),"优化商机成本 ","")&amp;IF(AND(Y328&lt;&gt;0,L328&gt;0,AB328&lt;$AB$1*1.2),"加大询盘获取 ","")&amp;IF(AND(Y328&lt;&gt;0,K328&gt;0,Z328&lt;$Z$1*1.2),"加大商机获取 ","")&amp;IF(AND(L328=0,C328="Y",G328&gt;($G$1/$L$1*1.5)),"解绑橱窗绑定 ",""),"请去左表粘贴源数据"),"")</f>
        <v/>
      </c>
      <c r="AE328" s="9"/>
      <c r="AF328" s="9"/>
      <c r="AG328" s="9"/>
      <c r="AH328" s="9"/>
      <c r="AI328" s="17"/>
      <c r="AJ328" s="17"/>
      <c r="AK328" s="17"/>
    </row>
    <row r="329" spans="1:37">
      <c r="A329" s="5" t="str">
        <f>IFERROR(HLOOKUP(A$2,'2.源数据-产品分析-全商品'!A$6:A$1000,ROW()-1,0),"")</f>
        <v/>
      </c>
      <c r="B329" s="5" t="str">
        <f>IFERROR(HLOOKUP(B$2,'2.源数据-产品分析-全商品'!B$6:B$1000,ROW()-1,0),"")</f>
        <v/>
      </c>
      <c r="C329" s="5" t="str">
        <f>CLEAN(IFERROR(HLOOKUP(C$2,'2.源数据-产品分析-全商品'!C$6:C$1000,ROW()-1,0),""))</f>
        <v/>
      </c>
      <c r="D329" s="5" t="str">
        <f>IFERROR(HLOOKUP(D$2,'2.源数据-产品分析-全商品'!D$6:D$1000,ROW()-1,0),"")</f>
        <v/>
      </c>
      <c r="E329" s="5" t="str">
        <f>IFERROR(HLOOKUP(E$2,'2.源数据-产品分析-全商品'!E$6:E$1000,ROW()-1,0),"")</f>
        <v/>
      </c>
      <c r="F329" s="5" t="str">
        <f>IFERROR(VALUE(HLOOKUP(F$2,'2.源数据-产品分析-全商品'!F$6:F$1000,ROW()-1,0)),"")</f>
        <v/>
      </c>
      <c r="G329" s="5" t="str">
        <f>IFERROR(VALUE(HLOOKUP(G$2,'2.源数据-产品分析-全商品'!G$6:G$1000,ROW()-1,0)),"")</f>
        <v/>
      </c>
      <c r="H329" s="5" t="str">
        <f>IFERROR(HLOOKUP(H$2,'2.源数据-产品分析-全商品'!H$6:H$1000,ROW()-1,0),"")</f>
        <v/>
      </c>
      <c r="I329" s="5" t="str">
        <f>IFERROR(VALUE(HLOOKUP(I$2,'2.源数据-产品分析-全商品'!I$6:I$1000,ROW()-1,0)),"")</f>
        <v/>
      </c>
      <c r="J329" s="60" t="str">
        <f>IFERROR(IF($J$2="","",INDEX('产品报告-整理'!G:G,MATCH(产品建议!A329,'产品报告-整理'!A:A,0))),"")</f>
        <v/>
      </c>
      <c r="K329" s="5" t="str">
        <f>IFERROR(IF($K$2="","",VALUE(INDEX('产品报告-整理'!E:E,MATCH(产品建议!A329,'产品报告-整理'!A:A,0)))),0)</f>
        <v/>
      </c>
      <c r="L329" s="5" t="str">
        <f>IFERROR(VALUE(HLOOKUP(L$2,'2.源数据-产品分析-全商品'!J$6:J$1000,ROW()-1,0)),"")</f>
        <v/>
      </c>
      <c r="M329" s="5" t="str">
        <f>IFERROR(VALUE(HLOOKUP(M$2,'2.源数据-产品分析-全商品'!K$6:K$1000,ROW()-1,0)),"")</f>
        <v/>
      </c>
      <c r="N329" s="5" t="str">
        <f>IFERROR(HLOOKUP(N$2,'2.源数据-产品分析-全商品'!L$6:L$1000,ROW()-1,0),"")</f>
        <v/>
      </c>
      <c r="O329" s="5" t="str">
        <f>IF($O$2='产品报告-整理'!$K$1,IFERROR(INDEX('产品报告-整理'!S:S,MATCH(产品建议!A329,'产品报告-整理'!L:L,0)),""),(IFERROR(VALUE(HLOOKUP(O$2,'2.源数据-产品分析-全商品'!M$6:M$1000,ROW()-1,0)),"")))</f>
        <v/>
      </c>
      <c r="P329" s="5" t="str">
        <f>IF($P$2='产品报告-整理'!$V$1,IFERROR(INDEX('产品报告-整理'!AD:AD,MATCH(产品建议!A329,'产品报告-整理'!W:W,0)),""),(IFERROR(VALUE(HLOOKUP(P$2,'2.源数据-产品分析-全商品'!N$6:N$1000,ROW()-1,0)),"")))</f>
        <v/>
      </c>
      <c r="Q329" s="5" t="str">
        <f>IF($Q$2='产品报告-整理'!$AG$1,IFERROR(INDEX('产品报告-整理'!AO:AO,MATCH(产品建议!A329,'产品报告-整理'!AH:AH,0)),""),(IFERROR(VALUE(HLOOKUP(Q$2,'2.源数据-产品分析-全商品'!O$6:O$1000,ROW()-1,0)),"")))</f>
        <v/>
      </c>
      <c r="R329" s="5" t="str">
        <f>IF($R$2='产品报告-整理'!$AR$1,IFERROR(INDEX('产品报告-整理'!AZ:AZ,MATCH(产品建议!A329,'产品报告-整理'!AS:AS,0)),""),(IFERROR(VALUE(HLOOKUP(R$2,'2.源数据-产品分析-全商品'!P$6:P$1000,ROW()-1,0)),"")))</f>
        <v/>
      </c>
      <c r="S329" s="5" t="str">
        <f>IF($S$2='产品报告-整理'!$BC$1,IFERROR(INDEX('产品报告-整理'!BK:BK,MATCH(产品建议!A329,'产品报告-整理'!BD:BD,0)),""),(IFERROR(VALUE(HLOOKUP(S$2,'2.源数据-产品分析-全商品'!Q$6:Q$1000,ROW()-1,0)),"")))</f>
        <v/>
      </c>
      <c r="T329" s="5" t="str">
        <f>IFERROR(HLOOKUP("产品负责人",'2.源数据-产品分析-全商品'!R$6:R$1000,ROW()-1,0),"")</f>
        <v/>
      </c>
      <c r="U329" s="5" t="str">
        <f>IFERROR(VALUE(HLOOKUP(U$2,'2.源数据-产品分析-全商品'!S$6:S$1000,ROW()-1,0)),"")</f>
        <v/>
      </c>
      <c r="V329" s="5" t="str">
        <f>IFERROR(VALUE(HLOOKUP(V$2,'2.源数据-产品分析-全商品'!T$6:T$1000,ROW()-1,0)),"")</f>
        <v/>
      </c>
      <c r="W329" s="5" t="str">
        <f>IF(OR($A$3=""),"",IF(OR($W$2="优爆品"),(IF(COUNTIF('2-2.源数据-产品分析-优品'!A:A,产品建议!A329)&gt;0,"是","")&amp;IF(COUNTIF('2-3.源数据-产品分析-爆品'!A:A,产品建议!A329)&gt;0,"是","")),IF(OR($W$2="P4P点击量"),((IFERROR(INDEX('产品报告-整理'!D:D,MATCH(产品建议!A329,'产品报告-整理'!A:A,0)),""))),((IF(COUNTIF('2-2.源数据-产品分析-优品'!A:A,产品建议!A329)&gt;0,"是",""))))))</f>
        <v/>
      </c>
      <c r="X329" s="5" t="str">
        <f>IF(OR($A$3=""),"",IF(OR($W$2="优爆品"),((IFERROR(INDEX('产品报告-整理'!D:D,MATCH(产品建议!A329,'产品报告-整理'!A:A,0)),"")&amp;" → "&amp;(IFERROR(TEXT(INDEX('产品报告-整理'!D:D,MATCH(产品建议!A329,'产品报告-整理'!A:A,0))/G329,"0%"),"")))),IF(OR($W$2="P4P点击量"),((IF($W$2="P4P点击量",IFERROR(TEXT(W329/G329,"0%"),"")))),(((IF(COUNTIF('2-3.源数据-产品分析-爆品'!A:A,产品建议!A329)&gt;0,"是","")))))))</f>
        <v/>
      </c>
      <c r="Y329" s="9" t="str">
        <f>IF(AND($Y$2="直通车总消费",'产品报告-整理'!$BN$1="推荐广告"),IFERROR(INDEX('产品报告-整理'!H:H,MATCH(产品建议!A329,'产品报告-整理'!A:A,0)),0)+IFERROR(INDEX('产品报告-整理'!BV:BV,MATCH(产品建议!A329,'产品报告-整理'!BO:BO,0)),0),IFERROR(INDEX('产品报告-整理'!H:H,MATCH(产品建议!A329,'产品报告-整理'!A:A,0)),0))</f>
        <v/>
      </c>
      <c r="Z329" s="9" t="str">
        <f t="shared" si="18"/>
        <v/>
      </c>
      <c r="AA329" s="5" t="str">
        <f t="shared" si="16"/>
        <v/>
      </c>
      <c r="AB329" s="5" t="str">
        <f t="shared" si="17"/>
        <v/>
      </c>
      <c r="AC329" s="9"/>
      <c r="AD329" s="15" t="str">
        <f>IF($AD$1="  ",IFERROR(IF(AND(Y329="未推广",L329&gt;0),"加入P4P推广 ","")&amp;IF(AND(OR(W329="是",X329="是"),Y329=0),"优爆品加推广 ","")&amp;IF(AND(C329="N",L329&gt;0),"增加橱窗绑定 ","")&amp;IF(AND(OR(Z329&gt;$Z$1*4.5,AB329&gt;$AB$1*4.5),Y329&lt;&gt;0,Y329&gt;$AB$1*2,G329&gt;($G$1/$L$1)*1),"放弃P4P推广 ","")&amp;IF(AND(AB329&gt;$AB$1*1.2,AB329&lt;$AB$1*4.5,Y329&gt;0),"优化询盘成本 ","")&amp;IF(AND(Z329&gt;$Z$1*1.2,Z329&lt;$Z$1*4.5,Y329&gt;0),"优化商机成本 ","")&amp;IF(AND(Y329&lt;&gt;0,L329&gt;0,AB329&lt;$AB$1*1.2),"加大询盘获取 ","")&amp;IF(AND(Y329&lt;&gt;0,K329&gt;0,Z329&lt;$Z$1*1.2),"加大商机获取 ","")&amp;IF(AND(L329=0,C329="Y",G329&gt;($G$1/$L$1*1.5)),"解绑橱窗绑定 ",""),"请去左表粘贴源数据"),"")</f>
        <v/>
      </c>
      <c r="AE329" s="9"/>
      <c r="AF329" s="9"/>
      <c r="AG329" s="9"/>
      <c r="AH329" s="9"/>
      <c r="AI329" s="17"/>
      <c r="AJ329" s="17"/>
      <c r="AK329" s="17"/>
    </row>
    <row r="330" spans="1:37">
      <c r="A330" s="5" t="str">
        <f>IFERROR(HLOOKUP(A$2,'2.源数据-产品分析-全商品'!A$6:A$1000,ROW()-1,0),"")</f>
        <v/>
      </c>
      <c r="B330" s="5" t="str">
        <f>IFERROR(HLOOKUP(B$2,'2.源数据-产品分析-全商品'!B$6:B$1000,ROW()-1,0),"")</f>
        <v/>
      </c>
      <c r="C330" s="5" t="str">
        <f>CLEAN(IFERROR(HLOOKUP(C$2,'2.源数据-产品分析-全商品'!C$6:C$1000,ROW()-1,0),""))</f>
        <v/>
      </c>
      <c r="D330" s="5" t="str">
        <f>IFERROR(HLOOKUP(D$2,'2.源数据-产品分析-全商品'!D$6:D$1000,ROW()-1,0),"")</f>
        <v/>
      </c>
      <c r="E330" s="5" t="str">
        <f>IFERROR(HLOOKUP(E$2,'2.源数据-产品分析-全商品'!E$6:E$1000,ROW()-1,0),"")</f>
        <v/>
      </c>
      <c r="F330" s="5" t="str">
        <f>IFERROR(VALUE(HLOOKUP(F$2,'2.源数据-产品分析-全商品'!F$6:F$1000,ROW()-1,0)),"")</f>
        <v/>
      </c>
      <c r="G330" s="5" t="str">
        <f>IFERROR(VALUE(HLOOKUP(G$2,'2.源数据-产品分析-全商品'!G$6:G$1000,ROW()-1,0)),"")</f>
        <v/>
      </c>
      <c r="H330" s="5" t="str">
        <f>IFERROR(HLOOKUP(H$2,'2.源数据-产品分析-全商品'!H$6:H$1000,ROW()-1,0),"")</f>
        <v/>
      </c>
      <c r="I330" s="5" t="str">
        <f>IFERROR(VALUE(HLOOKUP(I$2,'2.源数据-产品分析-全商品'!I$6:I$1000,ROW()-1,0)),"")</f>
        <v/>
      </c>
      <c r="J330" s="60" t="str">
        <f>IFERROR(IF($J$2="","",INDEX('产品报告-整理'!G:G,MATCH(产品建议!A330,'产品报告-整理'!A:A,0))),"")</f>
        <v/>
      </c>
      <c r="K330" s="5" t="str">
        <f>IFERROR(IF($K$2="","",VALUE(INDEX('产品报告-整理'!E:E,MATCH(产品建议!A330,'产品报告-整理'!A:A,0)))),0)</f>
        <v/>
      </c>
      <c r="L330" s="5" t="str">
        <f>IFERROR(VALUE(HLOOKUP(L$2,'2.源数据-产品分析-全商品'!J$6:J$1000,ROW()-1,0)),"")</f>
        <v/>
      </c>
      <c r="M330" s="5" t="str">
        <f>IFERROR(VALUE(HLOOKUP(M$2,'2.源数据-产品分析-全商品'!K$6:K$1000,ROW()-1,0)),"")</f>
        <v/>
      </c>
      <c r="N330" s="5" t="str">
        <f>IFERROR(HLOOKUP(N$2,'2.源数据-产品分析-全商品'!L$6:L$1000,ROW()-1,0),"")</f>
        <v/>
      </c>
      <c r="O330" s="5" t="str">
        <f>IF($O$2='产品报告-整理'!$K$1,IFERROR(INDEX('产品报告-整理'!S:S,MATCH(产品建议!A330,'产品报告-整理'!L:L,0)),""),(IFERROR(VALUE(HLOOKUP(O$2,'2.源数据-产品分析-全商品'!M$6:M$1000,ROW()-1,0)),"")))</f>
        <v/>
      </c>
      <c r="P330" s="5" t="str">
        <f>IF($P$2='产品报告-整理'!$V$1,IFERROR(INDEX('产品报告-整理'!AD:AD,MATCH(产品建议!A330,'产品报告-整理'!W:W,0)),""),(IFERROR(VALUE(HLOOKUP(P$2,'2.源数据-产品分析-全商品'!N$6:N$1000,ROW()-1,0)),"")))</f>
        <v/>
      </c>
      <c r="Q330" s="5" t="str">
        <f>IF($Q$2='产品报告-整理'!$AG$1,IFERROR(INDEX('产品报告-整理'!AO:AO,MATCH(产品建议!A330,'产品报告-整理'!AH:AH,0)),""),(IFERROR(VALUE(HLOOKUP(Q$2,'2.源数据-产品分析-全商品'!O$6:O$1000,ROW()-1,0)),"")))</f>
        <v/>
      </c>
      <c r="R330" s="5" t="str">
        <f>IF($R$2='产品报告-整理'!$AR$1,IFERROR(INDEX('产品报告-整理'!AZ:AZ,MATCH(产品建议!A330,'产品报告-整理'!AS:AS,0)),""),(IFERROR(VALUE(HLOOKUP(R$2,'2.源数据-产品分析-全商品'!P$6:P$1000,ROW()-1,0)),"")))</f>
        <v/>
      </c>
      <c r="S330" s="5" t="str">
        <f>IF($S$2='产品报告-整理'!$BC$1,IFERROR(INDEX('产品报告-整理'!BK:BK,MATCH(产品建议!A330,'产品报告-整理'!BD:BD,0)),""),(IFERROR(VALUE(HLOOKUP(S$2,'2.源数据-产品分析-全商品'!Q$6:Q$1000,ROW()-1,0)),"")))</f>
        <v/>
      </c>
      <c r="T330" s="5" t="str">
        <f>IFERROR(HLOOKUP("产品负责人",'2.源数据-产品分析-全商品'!R$6:R$1000,ROW()-1,0),"")</f>
        <v/>
      </c>
      <c r="U330" s="5" t="str">
        <f>IFERROR(VALUE(HLOOKUP(U$2,'2.源数据-产品分析-全商品'!S$6:S$1000,ROW()-1,0)),"")</f>
        <v/>
      </c>
      <c r="V330" s="5" t="str">
        <f>IFERROR(VALUE(HLOOKUP(V$2,'2.源数据-产品分析-全商品'!T$6:T$1000,ROW()-1,0)),"")</f>
        <v/>
      </c>
      <c r="W330" s="5" t="str">
        <f>IF(OR($A$3=""),"",IF(OR($W$2="优爆品"),(IF(COUNTIF('2-2.源数据-产品分析-优品'!A:A,产品建议!A330)&gt;0,"是","")&amp;IF(COUNTIF('2-3.源数据-产品分析-爆品'!A:A,产品建议!A330)&gt;0,"是","")),IF(OR($W$2="P4P点击量"),((IFERROR(INDEX('产品报告-整理'!D:D,MATCH(产品建议!A330,'产品报告-整理'!A:A,0)),""))),((IF(COUNTIF('2-2.源数据-产品分析-优品'!A:A,产品建议!A330)&gt;0,"是",""))))))</f>
        <v/>
      </c>
      <c r="X330" s="5" t="str">
        <f>IF(OR($A$3=""),"",IF(OR($W$2="优爆品"),((IFERROR(INDEX('产品报告-整理'!D:D,MATCH(产品建议!A330,'产品报告-整理'!A:A,0)),"")&amp;" → "&amp;(IFERROR(TEXT(INDEX('产品报告-整理'!D:D,MATCH(产品建议!A330,'产品报告-整理'!A:A,0))/G330,"0%"),"")))),IF(OR($W$2="P4P点击量"),((IF($W$2="P4P点击量",IFERROR(TEXT(W330/G330,"0%"),"")))),(((IF(COUNTIF('2-3.源数据-产品分析-爆品'!A:A,产品建议!A330)&gt;0,"是","")))))))</f>
        <v/>
      </c>
      <c r="Y330" s="9" t="str">
        <f>IF(AND($Y$2="直通车总消费",'产品报告-整理'!$BN$1="推荐广告"),IFERROR(INDEX('产品报告-整理'!H:H,MATCH(产品建议!A330,'产品报告-整理'!A:A,0)),0)+IFERROR(INDEX('产品报告-整理'!BV:BV,MATCH(产品建议!A330,'产品报告-整理'!BO:BO,0)),0),IFERROR(INDEX('产品报告-整理'!H:H,MATCH(产品建议!A330,'产品报告-整理'!A:A,0)),0))</f>
        <v/>
      </c>
      <c r="Z330" s="9" t="str">
        <f t="shared" si="18"/>
        <v/>
      </c>
      <c r="AA330" s="5" t="str">
        <f t="shared" si="16"/>
        <v/>
      </c>
      <c r="AB330" s="5" t="str">
        <f t="shared" si="17"/>
        <v/>
      </c>
      <c r="AC330" s="9"/>
      <c r="AD330" s="15" t="str">
        <f>IF($AD$1="  ",IFERROR(IF(AND(Y330="未推广",L330&gt;0),"加入P4P推广 ","")&amp;IF(AND(OR(W330="是",X330="是"),Y330=0),"优爆品加推广 ","")&amp;IF(AND(C330="N",L330&gt;0),"增加橱窗绑定 ","")&amp;IF(AND(OR(Z330&gt;$Z$1*4.5,AB330&gt;$AB$1*4.5),Y330&lt;&gt;0,Y330&gt;$AB$1*2,G330&gt;($G$1/$L$1)*1),"放弃P4P推广 ","")&amp;IF(AND(AB330&gt;$AB$1*1.2,AB330&lt;$AB$1*4.5,Y330&gt;0),"优化询盘成本 ","")&amp;IF(AND(Z330&gt;$Z$1*1.2,Z330&lt;$Z$1*4.5,Y330&gt;0),"优化商机成本 ","")&amp;IF(AND(Y330&lt;&gt;0,L330&gt;0,AB330&lt;$AB$1*1.2),"加大询盘获取 ","")&amp;IF(AND(Y330&lt;&gt;0,K330&gt;0,Z330&lt;$Z$1*1.2),"加大商机获取 ","")&amp;IF(AND(L330=0,C330="Y",G330&gt;($G$1/$L$1*1.5)),"解绑橱窗绑定 ",""),"请去左表粘贴源数据"),"")</f>
        <v/>
      </c>
      <c r="AE330" s="9"/>
      <c r="AF330" s="9"/>
      <c r="AG330" s="9"/>
      <c r="AH330" s="9"/>
      <c r="AI330" s="17"/>
      <c r="AJ330" s="17"/>
      <c r="AK330" s="17"/>
    </row>
    <row r="331" spans="1:37">
      <c r="A331" s="5" t="str">
        <f>IFERROR(HLOOKUP(A$2,'2.源数据-产品分析-全商品'!A$6:A$1000,ROW()-1,0),"")</f>
        <v/>
      </c>
      <c r="B331" s="5" t="str">
        <f>IFERROR(HLOOKUP(B$2,'2.源数据-产品分析-全商品'!B$6:B$1000,ROW()-1,0),"")</f>
        <v/>
      </c>
      <c r="C331" s="5" t="str">
        <f>CLEAN(IFERROR(HLOOKUP(C$2,'2.源数据-产品分析-全商品'!C$6:C$1000,ROW()-1,0),""))</f>
        <v/>
      </c>
      <c r="D331" s="5" t="str">
        <f>IFERROR(HLOOKUP(D$2,'2.源数据-产品分析-全商品'!D$6:D$1000,ROW()-1,0),"")</f>
        <v/>
      </c>
      <c r="E331" s="5" t="str">
        <f>IFERROR(HLOOKUP(E$2,'2.源数据-产品分析-全商品'!E$6:E$1000,ROW()-1,0),"")</f>
        <v/>
      </c>
      <c r="F331" s="5" t="str">
        <f>IFERROR(VALUE(HLOOKUP(F$2,'2.源数据-产品分析-全商品'!F$6:F$1000,ROW()-1,0)),"")</f>
        <v/>
      </c>
      <c r="G331" s="5" t="str">
        <f>IFERROR(VALUE(HLOOKUP(G$2,'2.源数据-产品分析-全商品'!G$6:G$1000,ROW()-1,0)),"")</f>
        <v/>
      </c>
      <c r="H331" s="5" t="str">
        <f>IFERROR(HLOOKUP(H$2,'2.源数据-产品分析-全商品'!H$6:H$1000,ROW()-1,0),"")</f>
        <v/>
      </c>
      <c r="I331" s="5" t="str">
        <f>IFERROR(VALUE(HLOOKUP(I$2,'2.源数据-产品分析-全商品'!I$6:I$1000,ROW()-1,0)),"")</f>
        <v/>
      </c>
      <c r="J331" s="60" t="str">
        <f>IFERROR(IF($J$2="","",INDEX('产品报告-整理'!G:G,MATCH(产品建议!A331,'产品报告-整理'!A:A,0))),"")</f>
        <v/>
      </c>
      <c r="K331" s="5" t="str">
        <f>IFERROR(IF($K$2="","",VALUE(INDEX('产品报告-整理'!E:E,MATCH(产品建议!A331,'产品报告-整理'!A:A,0)))),0)</f>
        <v/>
      </c>
      <c r="L331" s="5" t="str">
        <f>IFERROR(VALUE(HLOOKUP(L$2,'2.源数据-产品分析-全商品'!J$6:J$1000,ROW()-1,0)),"")</f>
        <v/>
      </c>
      <c r="M331" s="5" t="str">
        <f>IFERROR(VALUE(HLOOKUP(M$2,'2.源数据-产品分析-全商品'!K$6:K$1000,ROW()-1,0)),"")</f>
        <v/>
      </c>
      <c r="N331" s="5" t="str">
        <f>IFERROR(HLOOKUP(N$2,'2.源数据-产品分析-全商品'!L$6:L$1000,ROW()-1,0),"")</f>
        <v/>
      </c>
      <c r="O331" s="5" t="str">
        <f>IF($O$2='产品报告-整理'!$K$1,IFERROR(INDEX('产品报告-整理'!S:S,MATCH(产品建议!A331,'产品报告-整理'!L:L,0)),""),(IFERROR(VALUE(HLOOKUP(O$2,'2.源数据-产品分析-全商品'!M$6:M$1000,ROW()-1,0)),"")))</f>
        <v/>
      </c>
      <c r="P331" s="5" t="str">
        <f>IF($P$2='产品报告-整理'!$V$1,IFERROR(INDEX('产品报告-整理'!AD:AD,MATCH(产品建议!A331,'产品报告-整理'!W:W,0)),""),(IFERROR(VALUE(HLOOKUP(P$2,'2.源数据-产品分析-全商品'!N$6:N$1000,ROW()-1,0)),"")))</f>
        <v/>
      </c>
      <c r="Q331" s="5" t="str">
        <f>IF($Q$2='产品报告-整理'!$AG$1,IFERROR(INDEX('产品报告-整理'!AO:AO,MATCH(产品建议!A331,'产品报告-整理'!AH:AH,0)),""),(IFERROR(VALUE(HLOOKUP(Q$2,'2.源数据-产品分析-全商品'!O$6:O$1000,ROW()-1,0)),"")))</f>
        <v/>
      </c>
      <c r="R331" s="5" t="str">
        <f>IF($R$2='产品报告-整理'!$AR$1,IFERROR(INDEX('产品报告-整理'!AZ:AZ,MATCH(产品建议!A331,'产品报告-整理'!AS:AS,0)),""),(IFERROR(VALUE(HLOOKUP(R$2,'2.源数据-产品分析-全商品'!P$6:P$1000,ROW()-1,0)),"")))</f>
        <v/>
      </c>
      <c r="S331" s="5" t="str">
        <f>IF($S$2='产品报告-整理'!$BC$1,IFERROR(INDEX('产品报告-整理'!BK:BK,MATCH(产品建议!A331,'产品报告-整理'!BD:BD,0)),""),(IFERROR(VALUE(HLOOKUP(S$2,'2.源数据-产品分析-全商品'!Q$6:Q$1000,ROW()-1,0)),"")))</f>
        <v/>
      </c>
      <c r="T331" s="5" t="str">
        <f>IFERROR(HLOOKUP("产品负责人",'2.源数据-产品分析-全商品'!R$6:R$1000,ROW()-1,0),"")</f>
        <v/>
      </c>
      <c r="U331" s="5" t="str">
        <f>IFERROR(VALUE(HLOOKUP(U$2,'2.源数据-产品分析-全商品'!S$6:S$1000,ROW()-1,0)),"")</f>
        <v/>
      </c>
      <c r="V331" s="5" t="str">
        <f>IFERROR(VALUE(HLOOKUP(V$2,'2.源数据-产品分析-全商品'!T$6:T$1000,ROW()-1,0)),"")</f>
        <v/>
      </c>
      <c r="W331" s="5" t="str">
        <f>IF(OR($A$3=""),"",IF(OR($W$2="优爆品"),(IF(COUNTIF('2-2.源数据-产品分析-优品'!A:A,产品建议!A331)&gt;0,"是","")&amp;IF(COUNTIF('2-3.源数据-产品分析-爆品'!A:A,产品建议!A331)&gt;0,"是","")),IF(OR($W$2="P4P点击量"),((IFERROR(INDEX('产品报告-整理'!D:D,MATCH(产品建议!A331,'产品报告-整理'!A:A,0)),""))),((IF(COUNTIF('2-2.源数据-产品分析-优品'!A:A,产品建议!A331)&gt;0,"是",""))))))</f>
        <v/>
      </c>
      <c r="X331" s="5" t="str">
        <f>IF(OR($A$3=""),"",IF(OR($W$2="优爆品"),((IFERROR(INDEX('产品报告-整理'!D:D,MATCH(产品建议!A331,'产品报告-整理'!A:A,0)),"")&amp;" → "&amp;(IFERROR(TEXT(INDEX('产品报告-整理'!D:D,MATCH(产品建议!A331,'产品报告-整理'!A:A,0))/G331,"0%"),"")))),IF(OR($W$2="P4P点击量"),((IF($W$2="P4P点击量",IFERROR(TEXT(W331/G331,"0%"),"")))),(((IF(COUNTIF('2-3.源数据-产品分析-爆品'!A:A,产品建议!A331)&gt;0,"是","")))))))</f>
        <v/>
      </c>
      <c r="Y331" s="9" t="str">
        <f>IF(AND($Y$2="直通车总消费",'产品报告-整理'!$BN$1="推荐广告"),IFERROR(INDEX('产品报告-整理'!H:H,MATCH(产品建议!A331,'产品报告-整理'!A:A,0)),0)+IFERROR(INDEX('产品报告-整理'!BV:BV,MATCH(产品建议!A331,'产品报告-整理'!BO:BO,0)),0),IFERROR(INDEX('产品报告-整理'!H:H,MATCH(产品建议!A331,'产品报告-整理'!A:A,0)),0))</f>
        <v/>
      </c>
      <c r="Z331" s="9" t="str">
        <f t="shared" si="18"/>
        <v/>
      </c>
      <c r="AA331" s="5" t="str">
        <f t="shared" si="16"/>
        <v/>
      </c>
      <c r="AB331" s="5" t="str">
        <f t="shared" si="17"/>
        <v/>
      </c>
      <c r="AC331" s="9"/>
      <c r="AD331" s="15" t="str">
        <f>IF($AD$1="  ",IFERROR(IF(AND(Y331="未推广",L331&gt;0),"加入P4P推广 ","")&amp;IF(AND(OR(W331="是",X331="是"),Y331=0),"优爆品加推广 ","")&amp;IF(AND(C331="N",L331&gt;0),"增加橱窗绑定 ","")&amp;IF(AND(OR(Z331&gt;$Z$1*4.5,AB331&gt;$AB$1*4.5),Y331&lt;&gt;0,Y331&gt;$AB$1*2,G331&gt;($G$1/$L$1)*1),"放弃P4P推广 ","")&amp;IF(AND(AB331&gt;$AB$1*1.2,AB331&lt;$AB$1*4.5,Y331&gt;0),"优化询盘成本 ","")&amp;IF(AND(Z331&gt;$Z$1*1.2,Z331&lt;$Z$1*4.5,Y331&gt;0),"优化商机成本 ","")&amp;IF(AND(Y331&lt;&gt;0,L331&gt;0,AB331&lt;$AB$1*1.2),"加大询盘获取 ","")&amp;IF(AND(Y331&lt;&gt;0,K331&gt;0,Z331&lt;$Z$1*1.2),"加大商机获取 ","")&amp;IF(AND(L331=0,C331="Y",G331&gt;($G$1/$L$1*1.5)),"解绑橱窗绑定 ",""),"请去左表粘贴源数据"),"")</f>
        <v/>
      </c>
      <c r="AE331" s="9"/>
      <c r="AF331" s="9"/>
      <c r="AG331" s="9"/>
      <c r="AH331" s="9"/>
      <c r="AI331" s="17"/>
      <c r="AJ331" s="17"/>
      <c r="AK331" s="17"/>
    </row>
    <row r="332" spans="1:37">
      <c r="A332" s="5" t="str">
        <f>IFERROR(HLOOKUP(A$2,'2.源数据-产品分析-全商品'!A$6:A$1000,ROW()-1,0),"")</f>
        <v/>
      </c>
      <c r="B332" s="5" t="str">
        <f>IFERROR(HLOOKUP(B$2,'2.源数据-产品分析-全商品'!B$6:B$1000,ROW()-1,0),"")</f>
        <v/>
      </c>
      <c r="C332" s="5" t="str">
        <f>CLEAN(IFERROR(HLOOKUP(C$2,'2.源数据-产品分析-全商品'!C$6:C$1000,ROW()-1,0),""))</f>
        <v/>
      </c>
      <c r="D332" s="5" t="str">
        <f>IFERROR(HLOOKUP(D$2,'2.源数据-产品分析-全商品'!D$6:D$1000,ROW()-1,0),"")</f>
        <v/>
      </c>
      <c r="E332" s="5" t="str">
        <f>IFERROR(HLOOKUP(E$2,'2.源数据-产品分析-全商品'!E$6:E$1000,ROW()-1,0),"")</f>
        <v/>
      </c>
      <c r="F332" s="5" t="str">
        <f>IFERROR(VALUE(HLOOKUP(F$2,'2.源数据-产品分析-全商品'!F$6:F$1000,ROW()-1,0)),"")</f>
        <v/>
      </c>
      <c r="G332" s="5" t="str">
        <f>IFERROR(VALUE(HLOOKUP(G$2,'2.源数据-产品分析-全商品'!G$6:G$1000,ROW()-1,0)),"")</f>
        <v/>
      </c>
      <c r="H332" s="5" t="str">
        <f>IFERROR(HLOOKUP(H$2,'2.源数据-产品分析-全商品'!H$6:H$1000,ROW()-1,0),"")</f>
        <v/>
      </c>
      <c r="I332" s="5" t="str">
        <f>IFERROR(VALUE(HLOOKUP(I$2,'2.源数据-产品分析-全商品'!I$6:I$1000,ROW()-1,0)),"")</f>
        <v/>
      </c>
      <c r="J332" s="60" t="str">
        <f>IFERROR(IF($J$2="","",INDEX('产品报告-整理'!G:G,MATCH(产品建议!A332,'产品报告-整理'!A:A,0))),"")</f>
        <v/>
      </c>
      <c r="K332" s="5" t="str">
        <f>IFERROR(IF($K$2="","",VALUE(INDEX('产品报告-整理'!E:E,MATCH(产品建议!A332,'产品报告-整理'!A:A,0)))),0)</f>
        <v/>
      </c>
      <c r="L332" s="5" t="str">
        <f>IFERROR(VALUE(HLOOKUP(L$2,'2.源数据-产品分析-全商品'!J$6:J$1000,ROW()-1,0)),"")</f>
        <v/>
      </c>
      <c r="M332" s="5" t="str">
        <f>IFERROR(VALUE(HLOOKUP(M$2,'2.源数据-产品分析-全商品'!K$6:K$1000,ROW()-1,0)),"")</f>
        <v/>
      </c>
      <c r="N332" s="5" t="str">
        <f>IFERROR(HLOOKUP(N$2,'2.源数据-产品分析-全商品'!L$6:L$1000,ROW()-1,0),"")</f>
        <v/>
      </c>
      <c r="O332" s="5" t="str">
        <f>IF($O$2='产品报告-整理'!$K$1,IFERROR(INDEX('产品报告-整理'!S:S,MATCH(产品建议!A332,'产品报告-整理'!L:L,0)),""),(IFERROR(VALUE(HLOOKUP(O$2,'2.源数据-产品分析-全商品'!M$6:M$1000,ROW()-1,0)),"")))</f>
        <v/>
      </c>
      <c r="P332" s="5" t="str">
        <f>IF($P$2='产品报告-整理'!$V$1,IFERROR(INDEX('产品报告-整理'!AD:AD,MATCH(产品建议!A332,'产品报告-整理'!W:W,0)),""),(IFERROR(VALUE(HLOOKUP(P$2,'2.源数据-产品分析-全商品'!N$6:N$1000,ROW()-1,0)),"")))</f>
        <v/>
      </c>
      <c r="Q332" s="5" t="str">
        <f>IF($Q$2='产品报告-整理'!$AG$1,IFERROR(INDEX('产品报告-整理'!AO:AO,MATCH(产品建议!A332,'产品报告-整理'!AH:AH,0)),""),(IFERROR(VALUE(HLOOKUP(Q$2,'2.源数据-产品分析-全商品'!O$6:O$1000,ROW()-1,0)),"")))</f>
        <v/>
      </c>
      <c r="R332" s="5" t="str">
        <f>IF($R$2='产品报告-整理'!$AR$1,IFERROR(INDEX('产品报告-整理'!AZ:AZ,MATCH(产品建议!A332,'产品报告-整理'!AS:AS,0)),""),(IFERROR(VALUE(HLOOKUP(R$2,'2.源数据-产品分析-全商品'!P$6:P$1000,ROW()-1,0)),"")))</f>
        <v/>
      </c>
      <c r="S332" s="5" t="str">
        <f>IF($S$2='产品报告-整理'!$BC$1,IFERROR(INDEX('产品报告-整理'!BK:BK,MATCH(产品建议!A332,'产品报告-整理'!BD:BD,0)),""),(IFERROR(VALUE(HLOOKUP(S$2,'2.源数据-产品分析-全商品'!Q$6:Q$1000,ROW()-1,0)),"")))</f>
        <v/>
      </c>
      <c r="T332" s="5" t="str">
        <f>IFERROR(HLOOKUP("产品负责人",'2.源数据-产品分析-全商品'!R$6:R$1000,ROW()-1,0),"")</f>
        <v/>
      </c>
      <c r="U332" s="5" t="str">
        <f>IFERROR(VALUE(HLOOKUP(U$2,'2.源数据-产品分析-全商品'!S$6:S$1000,ROW()-1,0)),"")</f>
        <v/>
      </c>
      <c r="V332" s="5" t="str">
        <f>IFERROR(VALUE(HLOOKUP(V$2,'2.源数据-产品分析-全商品'!T$6:T$1000,ROW()-1,0)),"")</f>
        <v/>
      </c>
      <c r="W332" s="5" t="str">
        <f>IF(OR($A$3=""),"",IF(OR($W$2="优爆品"),(IF(COUNTIF('2-2.源数据-产品分析-优品'!A:A,产品建议!A332)&gt;0,"是","")&amp;IF(COUNTIF('2-3.源数据-产品分析-爆品'!A:A,产品建议!A332)&gt;0,"是","")),IF(OR($W$2="P4P点击量"),((IFERROR(INDEX('产品报告-整理'!D:D,MATCH(产品建议!A332,'产品报告-整理'!A:A,0)),""))),((IF(COUNTIF('2-2.源数据-产品分析-优品'!A:A,产品建议!A332)&gt;0,"是",""))))))</f>
        <v/>
      </c>
      <c r="X332" s="5" t="str">
        <f>IF(OR($A$3=""),"",IF(OR($W$2="优爆品"),((IFERROR(INDEX('产品报告-整理'!D:D,MATCH(产品建议!A332,'产品报告-整理'!A:A,0)),"")&amp;" → "&amp;(IFERROR(TEXT(INDEX('产品报告-整理'!D:D,MATCH(产品建议!A332,'产品报告-整理'!A:A,0))/G332,"0%"),"")))),IF(OR($W$2="P4P点击量"),((IF($W$2="P4P点击量",IFERROR(TEXT(W332/G332,"0%"),"")))),(((IF(COUNTIF('2-3.源数据-产品分析-爆品'!A:A,产品建议!A332)&gt;0,"是","")))))))</f>
        <v/>
      </c>
      <c r="Y332" s="9" t="str">
        <f>IF(AND($Y$2="直通车总消费",'产品报告-整理'!$BN$1="推荐广告"),IFERROR(INDEX('产品报告-整理'!H:H,MATCH(产品建议!A332,'产品报告-整理'!A:A,0)),0)+IFERROR(INDEX('产品报告-整理'!BV:BV,MATCH(产品建议!A332,'产品报告-整理'!BO:BO,0)),0),IFERROR(INDEX('产品报告-整理'!H:H,MATCH(产品建议!A332,'产品报告-整理'!A:A,0)),0))</f>
        <v/>
      </c>
      <c r="Z332" s="9" t="str">
        <f t="shared" si="18"/>
        <v/>
      </c>
      <c r="AA332" s="5" t="str">
        <f t="shared" si="16"/>
        <v/>
      </c>
      <c r="AB332" s="5" t="str">
        <f t="shared" si="17"/>
        <v/>
      </c>
      <c r="AC332" s="9"/>
      <c r="AD332" s="15" t="str">
        <f>IF($AD$1="  ",IFERROR(IF(AND(Y332="未推广",L332&gt;0),"加入P4P推广 ","")&amp;IF(AND(OR(W332="是",X332="是"),Y332=0),"优爆品加推广 ","")&amp;IF(AND(C332="N",L332&gt;0),"增加橱窗绑定 ","")&amp;IF(AND(OR(Z332&gt;$Z$1*4.5,AB332&gt;$AB$1*4.5),Y332&lt;&gt;0,Y332&gt;$AB$1*2,G332&gt;($G$1/$L$1)*1),"放弃P4P推广 ","")&amp;IF(AND(AB332&gt;$AB$1*1.2,AB332&lt;$AB$1*4.5,Y332&gt;0),"优化询盘成本 ","")&amp;IF(AND(Z332&gt;$Z$1*1.2,Z332&lt;$Z$1*4.5,Y332&gt;0),"优化商机成本 ","")&amp;IF(AND(Y332&lt;&gt;0,L332&gt;0,AB332&lt;$AB$1*1.2),"加大询盘获取 ","")&amp;IF(AND(Y332&lt;&gt;0,K332&gt;0,Z332&lt;$Z$1*1.2),"加大商机获取 ","")&amp;IF(AND(L332=0,C332="Y",G332&gt;($G$1/$L$1*1.5)),"解绑橱窗绑定 ",""),"请去左表粘贴源数据"),"")</f>
        <v/>
      </c>
      <c r="AE332" s="9"/>
      <c r="AF332" s="9"/>
      <c r="AG332" s="9"/>
      <c r="AH332" s="9"/>
      <c r="AI332" s="17"/>
      <c r="AJ332" s="17"/>
      <c r="AK332" s="17"/>
    </row>
    <row r="333" spans="1:37">
      <c r="A333" s="5" t="str">
        <f>IFERROR(HLOOKUP(A$2,'2.源数据-产品分析-全商品'!A$6:A$1000,ROW()-1,0),"")</f>
        <v/>
      </c>
      <c r="B333" s="5" t="str">
        <f>IFERROR(HLOOKUP(B$2,'2.源数据-产品分析-全商品'!B$6:B$1000,ROW()-1,0),"")</f>
        <v/>
      </c>
      <c r="C333" s="5" t="str">
        <f>CLEAN(IFERROR(HLOOKUP(C$2,'2.源数据-产品分析-全商品'!C$6:C$1000,ROW()-1,0),""))</f>
        <v/>
      </c>
      <c r="D333" s="5" t="str">
        <f>IFERROR(HLOOKUP(D$2,'2.源数据-产品分析-全商品'!D$6:D$1000,ROW()-1,0),"")</f>
        <v/>
      </c>
      <c r="E333" s="5" t="str">
        <f>IFERROR(HLOOKUP(E$2,'2.源数据-产品分析-全商品'!E$6:E$1000,ROW()-1,0),"")</f>
        <v/>
      </c>
      <c r="F333" s="5" t="str">
        <f>IFERROR(VALUE(HLOOKUP(F$2,'2.源数据-产品分析-全商品'!F$6:F$1000,ROW()-1,0)),"")</f>
        <v/>
      </c>
      <c r="G333" s="5" t="str">
        <f>IFERROR(VALUE(HLOOKUP(G$2,'2.源数据-产品分析-全商品'!G$6:G$1000,ROW()-1,0)),"")</f>
        <v/>
      </c>
      <c r="H333" s="5" t="str">
        <f>IFERROR(HLOOKUP(H$2,'2.源数据-产品分析-全商品'!H$6:H$1000,ROW()-1,0),"")</f>
        <v/>
      </c>
      <c r="I333" s="5" t="str">
        <f>IFERROR(VALUE(HLOOKUP(I$2,'2.源数据-产品分析-全商品'!I$6:I$1000,ROW()-1,0)),"")</f>
        <v/>
      </c>
      <c r="J333" s="60" t="str">
        <f>IFERROR(IF($J$2="","",INDEX('产品报告-整理'!G:G,MATCH(产品建议!A333,'产品报告-整理'!A:A,0))),"")</f>
        <v/>
      </c>
      <c r="K333" s="5" t="str">
        <f>IFERROR(IF($K$2="","",VALUE(INDEX('产品报告-整理'!E:E,MATCH(产品建议!A333,'产品报告-整理'!A:A,0)))),0)</f>
        <v/>
      </c>
      <c r="L333" s="5" t="str">
        <f>IFERROR(VALUE(HLOOKUP(L$2,'2.源数据-产品分析-全商品'!J$6:J$1000,ROW()-1,0)),"")</f>
        <v/>
      </c>
      <c r="M333" s="5" t="str">
        <f>IFERROR(VALUE(HLOOKUP(M$2,'2.源数据-产品分析-全商品'!K$6:K$1000,ROW()-1,0)),"")</f>
        <v/>
      </c>
      <c r="N333" s="5" t="str">
        <f>IFERROR(HLOOKUP(N$2,'2.源数据-产品分析-全商品'!L$6:L$1000,ROW()-1,0),"")</f>
        <v/>
      </c>
      <c r="O333" s="5" t="str">
        <f>IF($O$2='产品报告-整理'!$K$1,IFERROR(INDEX('产品报告-整理'!S:S,MATCH(产品建议!A333,'产品报告-整理'!L:L,0)),""),(IFERROR(VALUE(HLOOKUP(O$2,'2.源数据-产品分析-全商品'!M$6:M$1000,ROW()-1,0)),"")))</f>
        <v/>
      </c>
      <c r="P333" s="5" t="str">
        <f>IF($P$2='产品报告-整理'!$V$1,IFERROR(INDEX('产品报告-整理'!AD:AD,MATCH(产品建议!A333,'产品报告-整理'!W:W,0)),""),(IFERROR(VALUE(HLOOKUP(P$2,'2.源数据-产品分析-全商品'!N$6:N$1000,ROW()-1,0)),"")))</f>
        <v/>
      </c>
      <c r="Q333" s="5" t="str">
        <f>IF($Q$2='产品报告-整理'!$AG$1,IFERROR(INDEX('产品报告-整理'!AO:AO,MATCH(产品建议!A333,'产品报告-整理'!AH:AH,0)),""),(IFERROR(VALUE(HLOOKUP(Q$2,'2.源数据-产品分析-全商品'!O$6:O$1000,ROW()-1,0)),"")))</f>
        <v/>
      </c>
      <c r="R333" s="5" t="str">
        <f>IF($R$2='产品报告-整理'!$AR$1,IFERROR(INDEX('产品报告-整理'!AZ:AZ,MATCH(产品建议!A333,'产品报告-整理'!AS:AS,0)),""),(IFERROR(VALUE(HLOOKUP(R$2,'2.源数据-产品分析-全商品'!P$6:P$1000,ROW()-1,0)),"")))</f>
        <v/>
      </c>
      <c r="S333" s="5" t="str">
        <f>IF($S$2='产品报告-整理'!$BC$1,IFERROR(INDEX('产品报告-整理'!BK:BK,MATCH(产品建议!A333,'产品报告-整理'!BD:BD,0)),""),(IFERROR(VALUE(HLOOKUP(S$2,'2.源数据-产品分析-全商品'!Q$6:Q$1000,ROW()-1,0)),"")))</f>
        <v/>
      </c>
      <c r="T333" s="5" t="str">
        <f>IFERROR(HLOOKUP("产品负责人",'2.源数据-产品分析-全商品'!R$6:R$1000,ROW()-1,0),"")</f>
        <v/>
      </c>
      <c r="U333" s="5" t="str">
        <f>IFERROR(VALUE(HLOOKUP(U$2,'2.源数据-产品分析-全商品'!S$6:S$1000,ROW()-1,0)),"")</f>
        <v/>
      </c>
      <c r="V333" s="5" t="str">
        <f>IFERROR(VALUE(HLOOKUP(V$2,'2.源数据-产品分析-全商品'!T$6:T$1000,ROW()-1,0)),"")</f>
        <v/>
      </c>
      <c r="W333" s="5" t="str">
        <f>IF(OR($A$3=""),"",IF(OR($W$2="优爆品"),(IF(COUNTIF('2-2.源数据-产品分析-优品'!A:A,产品建议!A333)&gt;0,"是","")&amp;IF(COUNTIF('2-3.源数据-产品分析-爆品'!A:A,产品建议!A333)&gt;0,"是","")),IF(OR($W$2="P4P点击量"),((IFERROR(INDEX('产品报告-整理'!D:D,MATCH(产品建议!A333,'产品报告-整理'!A:A,0)),""))),((IF(COUNTIF('2-2.源数据-产品分析-优品'!A:A,产品建议!A333)&gt;0,"是",""))))))</f>
        <v/>
      </c>
      <c r="X333" s="5" t="str">
        <f>IF(OR($A$3=""),"",IF(OR($W$2="优爆品"),((IFERROR(INDEX('产品报告-整理'!D:D,MATCH(产品建议!A333,'产品报告-整理'!A:A,0)),"")&amp;" → "&amp;(IFERROR(TEXT(INDEX('产品报告-整理'!D:D,MATCH(产品建议!A333,'产品报告-整理'!A:A,0))/G333,"0%"),"")))),IF(OR($W$2="P4P点击量"),((IF($W$2="P4P点击量",IFERROR(TEXT(W333/G333,"0%"),"")))),(((IF(COUNTIF('2-3.源数据-产品分析-爆品'!A:A,产品建议!A333)&gt;0,"是","")))))))</f>
        <v/>
      </c>
      <c r="Y333" s="9" t="str">
        <f>IF(AND($Y$2="直通车总消费",'产品报告-整理'!$BN$1="推荐广告"),IFERROR(INDEX('产品报告-整理'!H:H,MATCH(产品建议!A333,'产品报告-整理'!A:A,0)),0)+IFERROR(INDEX('产品报告-整理'!BV:BV,MATCH(产品建议!A333,'产品报告-整理'!BO:BO,0)),0),IFERROR(INDEX('产品报告-整理'!H:H,MATCH(产品建议!A333,'产品报告-整理'!A:A,0)),0))</f>
        <v/>
      </c>
      <c r="Z333" s="9" t="str">
        <f t="shared" si="18"/>
        <v/>
      </c>
      <c r="AA333" s="5" t="str">
        <f t="shared" si="16"/>
        <v/>
      </c>
      <c r="AB333" s="5" t="str">
        <f t="shared" si="17"/>
        <v/>
      </c>
      <c r="AC333" s="9"/>
      <c r="AD333" s="15" t="str">
        <f>IF($AD$1="  ",IFERROR(IF(AND(Y333="未推广",L333&gt;0),"加入P4P推广 ","")&amp;IF(AND(OR(W333="是",X333="是"),Y333=0),"优爆品加推广 ","")&amp;IF(AND(C333="N",L333&gt;0),"增加橱窗绑定 ","")&amp;IF(AND(OR(Z333&gt;$Z$1*4.5,AB333&gt;$AB$1*4.5),Y333&lt;&gt;0,Y333&gt;$AB$1*2,G333&gt;($G$1/$L$1)*1),"放弃P4P推广 ","")&amp;IF(AND(AB333&gt;$AB$1*1.2,AB333&lt;$AB$1*4.5,Y333&gt;0),"优化询盘成本 ","")&amp;IF(AND(Z333&gt;$Z$1*1.2,Z333&lt;$Z$1*4.5,Y333&gt;0),"优化商机成本 ","")&amp;IF(AND(Y333&lt;&gt;0,L333&gt;0,AB333&lt;$AB$1*1.2),"加大询盘获取 ","")&amp;IF(AND(Y333&lt;&gt;0,K333&gt;0,Z333&lt;$Z$1*1.2),"加大商机获取 ","")&amp;IF(AND(L333=0,C333="Y",G333&gt;($G$1/$L$1*1.5)),"解绑橱窗绑定 ",""),"请去左表粘贴源数据"),"")</f>
        <v/>
      </c>
      <c r="AE333" s="9"/>
      <c r="AF333" s="9"/>
      <c r="AG333" s="9"/>
      <c r="AH333" s="9"/>
      <c r="AI333" s="17"/>
      <c r="AJ333" s="17"/>
      <c r="AK333" s="17"/>
    </row>
    <row r="334" spans="1:37">
      <c r="A334" s="5" t="str">
        <f>IFERROR(HLOOKUP(A$2,'2.源数据-产品分析-全商品'!A$6:A$1000,ROW()-1,0),"")</f>
        <v/>
      </c>
      <c r="B334" s="5" t="str">
        <f>IFERROR(HLOOKUP(B$2,'2.源数据-产品分析-全商品'!B$6:B$1000,ROW()-1,0),"")</f>
        <v/>
      </c>
      <c r="C334" s="5" t="str">
        <f>CLEAN(IFERROR(HLOOKUP(C$2,'2.源数据-产品分析-全商品'!C$6:C$1000,ROW()-1,0),""))</f>
        <v/>
      </c>
      <c r="D334" s="5" t="str">
        <f>IFERROR(HLOOKUP(D$2,'2.源数据-产品分析-全商品'!D$6:D$1000,ROW()-1,0),"")</f>
        <v/>
      </c>
      <c r="E334" s="5" t="str">
        <f>IFERROR(HLOOKUP(E$2,'2.源数据-产品分析-全商品'!E$6:E$1000,ROW()-1,0),"")</f>
        <v/>
      </c>
      <c r="F334" s="5" t="str">
        <f>IFERROR(VALUE(HLOOKUP(F$2,'2.源数据-产品分析-全商品'!F$6:F$1000,ROW()-1,0)),"")</f>
        <v/>
      </c>
      <c r="G334" s="5" t="str">
        <f>IFERROR(VALUE(HLOOKUP(G$2,'2.源数据-产品分析-全商品'!G$6:G$1000,ROW()-1,0)),"")</f>
        <v/>
      </c>
      <c r="H334" s="5" t="str">
        <f>IFERROR(HLOOKUP(H$2,'2.源数据-产品分析-全商品'!H$6:H$1000,ROW()-1,0),"")</f>
        <v/>
      </c>
      <c r="I334" s="5" t="str">
        <f>IFERROR(VALUE(HLOOKUP(I$2,'2.源数据-产品分析-全商品'!I$6:I$1000,ROW()-1,0)),"")</f>
        <v/>
      </c>
      <c r="J334" s="60" t="str">
        <f>IFERROR(IF($J$2="","",INDEX('产品报告-整理'!G:G,MATCH(产品建议!A334,'产品报告-整理'!A:A,0))),"")</f>
        <v/>
      </c>
      <c r="K334" s="5" t="str">
        <f>IFERROR(IF($K$2="","",VALUE(INDEX('产品报告-整理'!E:E,MATCH(产品建议!A334,'产品报告-整理'!A:A,0)))),0)</f>
        <v/>
      </c>
      <c r="L334" s="5" t="str">
        <f>IFERROR(VALUE(HLOOKUP(L$2,'2.源数据-产品分析-全商品'!J$6:J$1000,ROW()-1,0)),"")</f>
        <v/>
      </c>
      <c r="M334" s="5" t="str">
        <f>IFERROR(VALUE(HLOOKUP(M$2,'2.源数据-产品分析-全商品'!K$6:K$1000,ROW()-1,0)),"")</f>
        <v/>
      </c>
      <c r="N334" s="5" t="str">
        <f>IFERROR(HLOOKUP(N$2,'2.源数据-产品分析-全商品'!L$6:L$1000,ROW()-1,0),"")</f>
        <v/>
      </c>
      <c r="O334" s="5" t="str">
        <f>IF($O$2='产品报告-整理'!$K$1,IFERROR(INDEX('产品报告-整理'!S:S,MATCH(产品建议!A334,'产品报告-整理'!L:L,0)),""),(IFERROR(VALUE(HLOOKUP(O$2,'2.源数据-产品分析-全商品'!M$6:M$1000,ROW()-1,0)),"")))</f>
        <v/>
      </c>
      <c r="P334" s="5" t="str">
        <f>IF($P$2='产品报告-整理'!$V$1,IFERROR(INDEX('产品报告-整理'!AD:AD,MATCH(产品建议!A334,'产品报告-整理'!W:W,0)),""),(IFERROR(VALUE(HLOOKUP(P$2,'2.源数据-产品分析-全商品'!N$6:N$1000,ROW()-1,0)),"")))</f>
        <v/>
      </c>
      <c r="Q334" s="5" t="str">
        <f>IF($Q$2='产品报告-整理'!$AG$1,IFERROR(INDEX('产品报告-整理'!AO:AO,MATCH(产品建议!A334,'产品报告-整理'!AH:AH,0)),""),(IFERROR(VALUE(HLOOKUP(Q$2,'2.源数据-产品分析-全商品'!O$6:O$1000,ROW()-1,0)),"")))</f>
        <v/>
      </c>
      <c r="R334" s="5" t="str">
        <f>IF($R$2='产品报告-整理'!$AR$1,IFERROR(INDEX('产品报告-整理'!AZ:AZ,MATCH(产品建议!A334,'产品报告-整理'!AS:AS,0)),""),(IFERROR(VALUE(HLOOKUP(R$2,'2.源数据-产品分析-全商品'!P$6:P$1000,ROW()-1,0)),"")))</f>
        <v/>
      </c>
      <c r="S334" s="5" t="str">
        <f>IF($S$2='产品报告-整理'!$BC$1,IFERROR(INDEX('产品报告-整理'!BK:BK,MATCH(产品建议!A334,'产品报告-整理'!BD:BD,0)),""),(IFERROR(VALUE(HLOOKUP(S$2,'2.源数据-产品分析-全商品'!Q$6:Q$1000,ROW()-1,0)),"")))</f>
        <v/>
      </c>
      <c r="T334" s="5" t="str">
        <f>IFERROR(HLOOKUP("产品负责人",'2.源数据-产品分析-全商品'!R$6:R$1000,ROW()-1,0),"")</f>
        <v/>
      </c>
      <c r="U334" s="5" t="str">
        <f>IFERROR(VALUE(HLOOKUP(U$2,'2.源数据-产品分析-全商品'!S$6:S$1000,ROW()-1,0)),"")</f>
        <v/>
      </c>
      <c r="V334" s="5" t="str">
        <f>IFERROR(VALUE(HLOOKUP(V$2,'2.源数据-产品分析-全商品'!T$6:T$1000,ROW()-1,0)),"")</f>
        <v/>
      </c>
      <c r="W334" s="5" t="str">
        <f>IF(OR($A$3=""),"",IF(OR($W$2="优爆品"),(IF(COUNTIF('2-2.源数据-产品分析-优品'!A:A,产品建议!A334)&gt;0,"是","")&amp;IF(COUNTIF('2-3.源数据-产品分析-爆品'!A:A,产品建议!A334)&gt;0,"是","")),IF(OR($W$2="P4P点击量"),((IFERROR(INDEX('产品报告-整理'!D:D,MATCH(产品建议!A334,'产品报告-整理'!A:A,0)),""))),((IF(COUNTIF('2-2.源数据-产品分析-优品'!A:A,产品建议!A334)&gt;0,"是",""))))))</f>
        <v/>
      </c>
      <c r="X334" s="5" t="str">
        <f>IF(OR($A$3=""),"",IF(OR($W$2="优爆品"),((IFERROR(INDEX('产品报告-整理'!D:D,MATCH(产品建议!A334,'产品报告-整理'!A:A,0)),"")&amp;" → "&amp;(IFERROR(TEXT(INDEX('产品报告-整理'!D:D,MATCH(产品建议!A334,'产品报告-整理'!A:A,0))/G334,"0%"),"")))),IF(OR($W$2="P4P点击量"),((IF($W$2="P4P点击量",IFERROR(TEXT(W334/G334,"0%"),"")))),(((IF(COUNTIF('2-3.源数据-产品分析-爆品'!A:A,产品建议!A334)&gt;0,"是","")))))))</f>
        <v/>
      </c>
      <c r="Y334" s="9" t="str">
        <f>IF(AND($Y$2="直通车总消费",'产品报告-整理'!$BN$1="推荐广告"),IFERROR(INDEX('产品报告-整理'!H:H,MATCH(产品建议!A334,'产品报告-整理'!A:A,0)),0)+IFERROR(INDEX('产品报告-整理'!BV:BV,MATCH(产品建议!A334,'产品报告-整理'!BO:BO,0)),0),IFERROR(INDEX('产品报告-整理'!H:H,MATCH(产品建议!A334,'产品报告-整理'!A:A,0)),0))</f>
        <v/>
      </c>
      <c r="Z334" s="9" t="str">
        <f t="shared" si="18"/>
        <v/>
      </c>
      <c r="AA334" s="5" t="str">
        <f t="shared" si="16"/>
        <v/>
      </c>
      <c r="AB334" s="5" t="str">
        <f t="shared" si="17"/>
        <v/>
      </c>
      <c r="AC334" s="9"/>
      <c r="AD334" s="15" t="str">
        <f>IF($AD$1="  ",IFERROR(IF(AND(Y334="未推广",L334&gt;0),"加入P4P推广 ","")&amp;IF(AND(OR(W334="是",X334="是"),Y334=0),"优爆品加推广 ","")&amp;IF(AND(C334="N",L334&gt;0),"增加橱窗绑定 ","")&amp;IF(AND(OR(Z334&gt;$Z$1*4.5,AB334&gt;$AB$1*4.5),Y334&lt;&gt;0,Y334&gt;$AB$1*2,G334&gt;($G$1/$L$1)*1),"放弃P4P推广 ","")&amp;IF(AND(AB334&gt;$AB$1*1.2,AB334&lt;$AB$1*4.5,Y334&gt;0),"优化询盘成本 ","")&amp;IF(AND(Z334&gt;$Z$1*1.2,Z334&lt;$Z$1*4.5,Y334&gt;0),"优化商机成本 ","")&amp;IF(AND(Y334&lt;&gt;0,L334&gt;0,AB334&lt;$AB$1*1.2),"加大询盘获取 ","")&amp;IF(AND(Y334&lt;&gt;0,K334&gt;0,Z334&lt;$Z$1*1.2),"加大商机获取 ","")&amp;IF(AND(L334=0,C334="Y",G334&gt;($G$1/$L$1*1.5)),"解绑橱窗绑定 ",""),"请去左表粘贴源数据"),"")</f>
        <v/>
      </c>
      <c r="AE334" s="9"/>
      <c r="AF334" s="9"/>
      <c r="AG334" s="9"/>
      <c r="AH334" s="9"/>
      <c r="AI334" s="17"/>
      <c r="AJ334" s="17"/>
      <c r="AK334" s="17"/>
    </row>
    <row r="335" spans="1:37">
      <c r="A335" s="5" t="str">
        <f>IFERROR(HLOOKUP(A$2,'2.源数据-产品分析-全商品'!A$6:A$1000,ROW()-1,0),"")</f>
        <v/>
      </c>
      <c r="B335" s="5" t="str">
        <f>IFERROR(HLOOKUP(B$2,'2.源数据-产品分析-全商品'!B$6:B$1000,ROW()-1,0),"")</f>
        <v/>
      </c>
      <c r="C335" s="5" t="str">
        <f>CLEAN(IFERROR(HLOOKUP(C$2,'2.源数据-产品分析-全商品'!C$6:C$1000,ROW()-1,0),""))</f>
        <v/>
      </c>
      <c r="D335" s="5" t="str">
        <f>IFERROR(HLOOKUP(D$2,'2.源数据-产品分析-全商品'!D$6:D$1000,ROW()-1,0),"")</f>
        <v/>
      </c>
      <c r="E335" s="5" t="str">
        <f>IFERROR(HLOOKUP(E$2,'2.源数据-产品分析-全商品'!E$6:E$1000,ROW()-1,0),"")</f>
        <v/>
      </c>
      <c r="F335" s="5" t="str">
        <f>IFERROR(VALUE(HLOOKUP(F$2,'2.源数据-产品分析-全商品'!F$6:F$1000,ROW()-1,0)),"")</f>
        <v/>
      </c>
      <c r="G335" s="5" t="str">
        <f>IFERROR(VALUE(HLOOKUP(G$2,'2.源数据-产品分析-全商品'!G$6:G$1000,ROW()-1,0)),"")</f>
        <v/>
      </c>
      <c r="H335" s="5" t="str">
        <f>IFERROR(HLOOKUP(H$2,'2.源数据-产品分析-全商品'!H$6:H$1000,ROW()-1,0),"")</f>
        <v/>
      </c>
      <c r="I335" s="5" t="str">
        <f>IFERROR(VALUE(HLOOKUP(I$2,'2.源数据-产品分析-全商品'!I$6:I$1000,ROW()-1,0)),"")</f>
        <v/>
      </c>
      <c r="J335" s="60" t="str">
        <f>IFERROR(IF($J$2="","",INDEX('产品报告-整理'!G:G,MATCH(产品建议!A335,'产品报告-整理'!A:A,0))),"")</f>
        <v/>
      </c>
      <c r="K335" s="5" t="str">
        <f>IFERROR(IF($K$2="","",VALUE(INDEX('产品报告-整理'!E:E,MATCH(产品建议!A335,'产品报告-整理'!A:A,0)))),0)</f>
        <v/>
      </c>
      <c r="L335" s="5" t="str">
        <f>IFERROR(VALUE(HLOOKUP(L$2,'2.源数据-产品分析-全商品'!J$6:J$1000,ROW()-1,0)),"")</f>
        <v/>
      </c>
      <c r="M335" s="5" t="str">
        <f>IFERROR(VALUE(HLOOKUP(M$2,'2.源数据-产品分析-全商品'!K$6:K$1000,ROW()-1,0)),"")</f>
        <v/>
      </c>
      <c r="N335" s="5" t="str">
        <f>IFERROR(HLOOKUP(N$2,'2.源数据-产品分析-全商品'!L$6:L$1000,ROW()-1,0),"")</f>
        <v/>
      </c>
      <c r="O335" s="5" t="str">
        <f>IF($O$2='产品报告-整理'!$K$1,IFERROR(INDEX('产品报告-整理'!S:S,MATCH(产品建议!A335,'产品报告-整理'!L:L,0)),""),(IFERROR(VALUE(HLOOKUP(O$2,'2.源数据-产品分析-全商品'!M$6:M$1000,ROW()-1,0)),"")))</f>
        <v/>
      </c>
      <c r="P335" s="5" t="str">
        <f>IF($P$2='产品报告-整理'!$V$1,IFERROR(INDEX('产品报告-整理'!AD:AD,MATCH(产品建议!A335,'产品报告-整理'!W:W,0)),""),(IFERROR(VALUE(HLOOKUP(P$2,'2.源数据-产品分析-全商品'!N$6:N$1000,ROW()-1,0)),"")))</f>
        <v/>
      </c>
      <c r="Q335" s="5" t="str">
        <f>IF($Q$2='产品报告-整理'!$AG$1,IFERROR(INDEX('产品报告-整理'!AO:AO,MATCH(产品建议!A335,'产品报告-整理'!AH:AH,0)),""),(IFERROR(VALUE(HLOOKUP(Q$2,'2.源数据-产品分析-全商品'!O$6:O$1000,ROW()-1,0)),"")))</f>
        <v/>
      </c>
      <c r="R335" s="5" t="str">
        <f>IF($R$2='产品报告-整理'!$AR$1,IFERROR(INDEX('产品报告-整理'!AZ:AZ,MATCH(产品建议!A335,'产品报告-整理'!AS:AS,0)),""),(IFERROR(VALUE(HLOOKUP(R$2,'2.源数据-产品分析-全商品'!P$6:P$1000,ROW()-1,0)),"")))</f>
        <v/>
      </c>
      <c r="S335" s="5" t="str">
        <f>IF($S$2='产品报告-整理'!$BC$1,IFERROR(INDEX('产品报告-整理'!BK:BK,MATCH(产品建议!A335,'产品报告-整理'!BD:BD,0)),""),(IFERROR(VALUE(HLOOKUP(S$2,'2.源数据-产品分析-全商品'!Q$6:Q$1000,ROW()-1,0)),"")))</f>
        <v/>
      </c>
      <c r="T335" s="5" t="str">
        <f>IFERROR(HLOOKUP("产品负责人",'2.源数据-产品分析-全商品'!R$6:R$1000,ROW()-1,0),"")</f>
        <v/>
      </c>
      <c r="U335" s="5" t="str">
        <f>IFERROR(VALUE(HLOOKUP(U$2,'2.源数据-产品分析-全商品'!S$6:S$1000,ROW()-1,0)),"")</f>
        <v/>
      </c>
      <c r="V335" s="5" t="str">
        <f>IFERROR(VALUE(HLOOKUP(V$2,'2.源数据-产品分析-全商品'!T$6:T$1000,ROW()-1,0)),"")</f>
        <v/>
      </c>
      <c r="W335" s="5" t="str">
        <f>IF(OR($A$3=""),"",IF(OR($W$2="优爆品"),(IF(COUNTIF('2-2.源数据-产品分析-优品'!A:A,产品建议!A335)&gt;0,"是","")&amp;IF(COUNTIF('2-3.源数据-产品分析-爆品'!A:A,产品建议!A335)&gt;0,"是","")),IF(OR($W$2="P4P点击量"),((IFERROR(INDEX('产品报告-整理'!D:D,MATCH(产品建议!A335,'产品报告-整理'!A:A,0)),""))),((IF(COUNTIF('2-2.源数据-产品分析-优品'!A:A,产品建议!A335)&gt;0,"是",""))))))</f>
        <v/>
      </c>
      <c r="X335" s="5" t="str">
        <f>IF(OR($A$3=""),"",IF(OR($W$2="优爆品"),((IFERROR(INDEX('产品报告-整理'!D:D,MATCH(产品建议!A335,'产品报告-整理'!A:A,0)),"")&amp;" → "&amp;(IFERROR(TEXT(INDEX('产品报告-整理'!D:D,MATCH(产品建议!A335,'产品报告-整理'!A:A,0))/G335,"0%"),"")))),IF(OR($W$2="P4P点击量"),((IF($W$2="P4P点击量",IFERROR(TEXT(W335/G335,"0%"),"")))),(((IF(COUNTIF('2-3.源数据-产品分析-爆品'!A:A,产品建议!A335)&gt;0,"是","")))))))</f>
        <v/>
      </c>
      <c r="Y335" s="9" t="str">
        <f>IF(AND($Y$2="直通车总消费",'产品报告-整理'!$BN$1="推荐广告"),IFERROR(INDEX('产品报告-整理'!H:H,MATCH(产品建议!A335,'产品报告-整理'!A:A,0)),0)+IFERROR(INDEX('产品报告-整理'!BV:BV,MATCH(产品建议!A335,'产品报告-整理'!BO:BO,0)),0),IFERROR(INDEX('产品报告-整理'!H:H,MATCH(产品建议!A335,'产品报告-整理'!A:A,0)),0))</f>
        <v/>
      </c>
      <c r="Z335" s="9" t="str">
        <f t="shared" si="18"/>
        <v/>
      </c>
      <c r="AA335" s="5" t="str">
        <f t="shared" si="16"/>
        <v/>
      </c>
      <c r="AB335" s="5" t="str">
        <f t="shared" si="17"/>
        <v/>
      </c>
      <c r="AC335" s="9"/>
      <c r="AD335" s="15" t="str">
        <f>IF($AD$1="  ",IFERROR(IF(AND(Y335="未推广",L335&gt;0),"加入P4P推广 ","")&amp;IF(AND(OR(W335="是",X335="是"),Y335=0),"优爆品加推广 ","")&amp;IF(AND(C335="N",L335&gt;0),"增加橱窗绑定 ","")&amp;IF(AND(OR(Z335&gt;$Z$1*4.5,AB335&gt;$AB$1*4.5),Y335&lt;&gt;0,Y335&gt;$AB$1*2,G335&gt;($G$1/$L$1)*1),"放弃P4P推广 ","")&amp;IF(AND(AB335&gt;$AB$1*1.2,AB335&lt;$AB$1*4.5,Y335&gt;0),"优化询盘成本 ","")&amp;IF(AND(Z335&gt;$Z$1*1.2,Z335&lt;$Z$1*4.5,Y335&gt;0),"优化商机成本 ","")&amp;IF(AND(Y335&lt;&gt;0,L335&gt;0,AB335&lt;$AB$1*1.2),"加大询盘获取 ","")&amp;IF(AND(Y335&lt;&gt;0,K335&gt;0,Z335&lt;$Z$1*1.2),"加大商机获取 ","")&amp;IF(AND(L335=0,C335="Y",G335&gt;($G$1/$L$1*1.5)),"解绑橱窗绑定 ",""),"请去左表粘贴源数据"),"")</f>
        <v/>
      </c>
      <c r="AE335" s="9"/>
      <c r="AF335" s="9"/>
      <c r="AG335" s="9"/>
      <c r="AH335" s="9"/>
      <c r="AI335" s="17"/>
      <c r="AJ335" s="17"/>
      <c r="AK335" s="17"/>
    </row>
    <row r="336" spans="1:37">
      <c r="A336" s="5" t="str">
        <f>IFERROR(HLOOKUP(A$2,'2.源数据-产品分析-全商品'!A$6:A$1000,ROW()-1,0),"")</f>
        <v/>
      </c>
      <c r="B336" s="5" t="str">
        <f>IFERROR(HLOOKUP(B$2,'2.源数据-产品分析-全商品'!B$6:B$1000,ROW()-1,0),"")</f>
        <v/>
      </c>
      <c r="C336" s="5" t="str">
        <f>CLEAN(IFERROR(HLOOKUP(C$2,'2.源数据-产品分析-全商品'!C$6:C$1000,ROW()-1,0),""))</f>
        <v/>
      </c>
      <c r="D336" s="5" t="str">
        <f>IFERROR(HLOOKUP(D$2,'2.源数据-产品分析-全商品'!D$6:D$1000,ROW()-1,0),"")</f>
        <v/>
      </c>
      <c r="E336" s="5" t="str">
        <f>IFERROR(HLOOKUP(E$2,'2.源数据-产品分析-全商品'!E$6:E$1000,ROW()-1,0),"")</f>
        <v/>
      </c>
      <c r="F336" s="5" t="str">
        <f>IFERROR(VALUE(HLOOKUP(F$2,'2.源数据-产品分析-全商品'!F$6:F$1000,ROW()-1,0)),"")</f>
        <v/>
      </c>
      <c r="G336" s="5" t="str">
        <f>IFERROR(VALUE(HLOOKUP(G$2,'2.源数据-产品分析-全商品'!G$6:G$1000,ROW()-1,0)),"")</f>
        <v/>
      </c>
      <c r="H336" s="5" t="str">
        <f>IFERROR(HLOOKUP(H$2,'2.源数据-产品分析-全商品'!H$6:H$1000,ROW()-1,0),"")</f>
        <v/>
      </c>
      <c r="I336" s="5" t="str">
        <f>IFERROR(VALUE(HLOOKUP(I$2,'2.源数据-产品分析-全商品'!I$6:I$1000,ROW()-1,0)),"")</f>
        <v/>
      </c>
      <c r="J336" s="60" t="str">
        <f>IFERROR(IF($J$2="","",INDEX('产品报告-整理'!G:G,MATCH(产品建议!A336,'产品报告-整理'!A:A,0))),"")</f>
        <v/>
      </c>
      <c r="K336" s="5" t="str">
        <f>IFERROR(IF($K$2="","",VALUE(INDEX('产品报告-整理'!E:E,MATCH(产品建议!A336,'产品报告-整理'!A:A,0)))),0)</f>
        <v/>
      </c>
      <c r="L336" s="5" t="str">
        <f>IFERROR(VALUE(HLOOKUP(L$2,'2.源数据-产品分析-全商品'!J$6:J$1000,ROW()-1,0)),"")</f>
        <v/>
      </c>
      <c r="M336" s="5" t="str">
        <f>IFERROR(VALUE(HLOOKUP(M$2,'2.源数据-产品分析-全商品'!K$6:K$1000,ROW()-1,0)),"")</f>
        <v/>
      </c>
      <c r="N336" s="5" t="str">
        <f>IFERROR(HLOOKUP(N$2,'2.源数据-产品分析-全商品'!L$6:L$1000,ROW()-1,0),"")</f>
        <v/>
      </c>
      <c r="O336" s="5" t="str">
        <f>IF($O$2='产品报告-整理'!$K$1,IFERROR(INDEX('产品报告-整理'!S:S,MATCH(产品建议!A336,'产品报告-整理'!L:L,0)),""),(IFERROR(VALUE(HLOOKUP(O$2,'2.源数据-产品分析-全商品'!M$6:M$1000,ROW()-1,0)),"")))</f>
        <v/>
      </c>
      <c r="P336" s="5" t="str">
        <f>IF($P$2='产品报告-整理'!$V$1,IFERROR(INDEX('产品报告-整理'!AD:AD,MATCH(产品建议!A336,'产品报告-整理'!W:W,0)),""),(IFERROR(VALUE(HLOOKUP(P$2,'2.源数据-产品分析-全商品'!N$6:N$1000,ROW()-1,0)),"")))</f>
        <v/>
      </c>
      <c r="Q336" s="5" t="str">
        <f>IF($Q$2='产品报告-整理'!$AG$1,IFERROR(INDEX('产品报告-整理'!AO:AO,MATCH(产品建议!A336,'产品报告-整理'!AH:AH,0)),""),(IFERROR(VALUE(HLOOKUP(Q$2,'2.源数据-产品分析-全商品'!O$6:O$1000,ROW()-1,0)),"")))</f>
        <v/>
      </c>
      <c r="R336" s="5" t="str">
        <f>IF($R$2='产品报告-整理'!$AR$1,IFERROR(INDEX('产品报告-整理'!AZ:AZ,MATCH(产品建议!A336,'产品报告-整理'!AS:AS,0)),""),(IFERROR(VALUE(HLOOKUP(R$2,'2.源数据-产品分析-全商品'!P$6:P$1000,ROW()-1,0)),"")))</f>
        <v/>
      </c>
      <c r="S336" s="5" t="str">
        <f>IF($S$2='产品报告-整理'!$BC$1,IFERROR(INDEX('产品报告-整理'!BK:BK,MATCH(产品建议!A336,'产品报告-整理'!BD:BD,0)),""),(IFERROR(VALUE(HLOOKUP(S$2,'2.源数据-产品分析-全商品'!Q$6:Q$1000,ROW()-1,0)),"")))</f>
        <v/>
      </c>
      <c r="T336" s="5" t="str">
        <f>IFERROR(HLOOKUP("产品负责人",'2.源数据-产品分析-全商品'!R$6:R$1000,ROW()-1,0),"")</f>
        <v/>
      </c>
      <c r="U336" s="5" t="str">
        <f>IFERROR(VALUE(HLOOKUP(U$2,'2.源数据-产品分析-全商品'!S$6:S$1000,ROW()-1,0)),"")</f>
        <v/>
      </c>
      <c r="V336" s="5" t="str">
        <f>IFERROR(VALUE(HLOOKUP(V$2,'2.源数据-产品分析-全商品'!T$6:T$1000,ROW()-1,0)),"")</f>
        <v/>
      </c>
      <c r="W336" s="5" t="str">
        <f>IF(OR($A$3=""),"",IF(OR($W$2="优爆品"),(IF(COUNTIF('2-2.源数据-产品分析-优品'!A:A,产品建议!A336)&gt;0,"是","")&amp;IF(COUNTIF('2-3.源数据-产品分析-爆品'!A:A,产品建议!A336)&gt;0,"是","")),IF(OR($W$2="P4P点击量"),((IFERROR(INDEX('产品报告-整理'!D:D,MATCH(产品建议!A336,'产品报告-整理'!A:A,0)),""))),((IF(COUNTIF('2-2.源数据-产品分析-优品'!A:A,产品建议!A336)&gt;0,"是",""))))))</f>
        <v/>
      </c>
      <c r="X336" s="5" t="str">
        <f>IF(OR($A$3=""),"",IF(OR($W$2="优爆品"),((IFERROR(INDEX('产品报告-整理'!D:D,MATCH(产品建议!A336,'产品报告-整理'!A:A,0)),"")&amp;" → "&amp;(IFERROR(TEXT(INDEX('产品报告-整理'!D:D,MATCH(产品建议!A336,'产品报告-整理'!A:A,0))/G336,"0%"),"")))),IF(OR($W$2="P4P点击量"),((IF($W$2="P4P点击量",IFERROR(TEXT(W336/G336,"0%"),"")))),(((IF(COUNTIF('2-3.源数据-产品分析-爆品'!A:A,产品建议!A336)&gt;0,"是","")))))))</f>
        <v/>
      </c>
      <c r="Y336" s="9" t="str">
        <f>IF(AND($Y$2="直通车总消费",'产品报告-整理'!$BN$1="推荐广告"),IFERROR(INDEX('产品报告-整理'!H:H,MATCH(产品建议!A336,'产品报告-整理'!A:A,0)),0)+IFERROR(INDEX('产品报告-整理'!BV:BV,MATCH(产品建议!A336,'产品报告-整理'!BO:BO,0)),0),IFERROR(INDEX('产品报告-整理'!H:H,MATCH(产品建议!A336,'产品报告-整理'!A:A,0)),0))</f>
        <v/>
      </c>
      <c r="Z336" s="9" t="str">
        <f t="shared" si="18"/>
        <v/>
      </c>
      <c r="AA336" s="5" t="str">
        <f t="shared" si="16"/>
        <v/>
      </c>
      <c r="AB336" s="5" t="str">
        <f t="shared" si="17"/>
        <v/>
      </c>
      <c r="AC336" s="9"/>
      <c r="AD336" s="15" t="str">
        <f>IF($AD$1="  ",IFERROR(IF(AND(Y336="未推广",L336&gt;0),"加入P4P推广 ","")&amp;IF(AND(OR(W336="是",X336="是"),Y336=0),"优爆品加推广 ","")&amp;IF(AND(C336="N",L336&gt;0),"增加橱窗绑定 ","")&amp;IF(AND(OR(Z336&gt;$Z$1*4.5,AB336&gt;$AB$1*4.5),Y336&lt;&gt;0,Y336&gt;$AB$1*2,G336&gt;($G$1/$L$1)*1),"放弃P4P推广 ","")&amp;IF(AND(AB336&gt;$AB$1*1.2,AB336&lt;$AB$1*4.5,Y336&gt;0),"优化询盘成本 ","")&amp;IF(AND(Z336&gt;$Z$1*1.2,Z336&lt;$Z$1*4.5,Y336&gt;0),"优化商机成本 ","")&amp;IF(AND(Y336&lt;&gt;0,L336&gt;0,AB336&lt;$AB$1*1.2),"加大询盘获取 ","")&amp;IF(AND(Y336&lt;&gt;0,K336&gt;0,Z336&lt;$Z$1*1.2),"加大商机获取 ","")&amp;IF(AND(L336=0,C336="Y",G336&gt;($G$1/$L$1*1.5)),"解绑橱窗绑定 ",""),"请去左表粘贴源数据"),"")</f>
        <v/>
      </c>
      <c r="AE336" s="9"/>
      <c r="AF336" s="9"/>
      <c r="AG336" s="9"/>
      <c r="AH336" s="9"/>
      <c r="AI336" s="17"/>
      <c r="AJ336" s="17"/>
      <c r="AK336" s="17"/>
    </row>
    <row r="337" spans="1:37">
      <c r="A337" s="5" t="str">
        <f>IFERROR(HLOOKUP(A$2,'2.源数据-产品分析-全商品'!A$6:A$1000,ROW()-1,0),"")</f>
        <v/>
      </c>
      <c r="B337" s="5" t="str">
        <f>IFERROR(HLOOKUP(B$2,'2.源数据-产品分析-全商品'!B$6:B$1000,ROW()-1,0),"")</f>
        <v/>
      </c>
      <c r="C337" s="5" t="str">
        <f>CLEAN(IFERROR(HLOOKUP(C$2,'2.源数据-产品分析-全商品'!C$6:C$1000,ROW()-1,0),""))</f>
        <v/>
      </c>
      <c r="D337" s="5" t="str">
        <f>IFERROR(HLOOKUP(D$2,'2.源数据-产品分析-全商品'!D$6:D$1000,ROW()-1,0),"")</f>
        <v/>
      </c>
      <c r="E337" s="5" t="str">
        <f>IFERROR(HLOOKUP(E$2,'2.源数据-产品分析-全商品'!E$6:E$1000,ROW()-1,0),"")</f>
        <v/>
      </c>
      <c r="F337" s="5" t="str">
        <f>IFERROR(VALUE(HLOOKUP(F$2,'2.源数据-产品分析-全商品'!F$6:F$1000,ROW()-1,0)),"")</f>
        <v/>
      </c>
      <c r="G337" s="5" t="str">
        <f>IFERROR(VALUE(HLOOKUP(G$2,'2.源数据-产品分析-全商品'!G$6:G$1000,ROW()-1,0)),"")</f>
        <v/>
      </c>
      <c r="H337" s="5" t="str">
        <f>IFERROR(HLOOKUP(H$2,'2.源数据-产品分析-全商品'!H$6:H$1000,ROW()-1,0),"")</f>
        <v/>
      </c>
      <c r="I337" s="5" t="str">
        <f>IFERROR(VALUE(HLOOKUP(I$2,'2.源数据-产品分析-全商品'!I$6:I$1000,ROW()-1,0)),"")</f>
        <v/>
      </c>
      <c r="J337" s="60" t="str">
        <f>IFERROR(IF($J$2="","",INDEX('产品报告-整理'!G:G,MATCH(产品建议!A337,'产品报告-整理'!A:A,0))),"")</f>
        <v/>
      </c>
      <c r="K337" s="5" t="str">
        <f>IFERROR(IF($K$2="","",VALUE(INDEX('产品报告-整理'!E:E,MATCH(产品建议!A337,'产品报告-整理'!A:A,0)))),0)</f>
        <v/>
      </c>
      <c r="L337" s="5" t="str">
        <f>IFERROR(VALUE(HLOOKUP(L$2,'2.源数据-产品分析-全商品'!J$6:J$1000,ROW()-1,0)),"")</f>
        <v/>
      </c>
      <c r="M337" s="5" t="str">
        <f>IFERROR(VALUE(HLOOKUP(M$2,'2.源数据-产品分析-全商品'!K$6:K$1000,ROW()-1,0)),"")</f>
        <v/>
      </c>
      <c r="N337" s="5" t="str">
        <f>IFERROR(HLOOKUP(N$2,'2.源数据-产品分析-全商品'!L$6:L$1000,ROW()-1,0),"")</f>
        <v/>
      </c>
      <c r="O337" s="5" t="str">
        <f>IF($O$2='产品报告-整理'!$K$1,IFERROR(INDEX('产品报告-整理'!S:S,MATCH(产品建议!A337,'产品报告-整理'!L:L,0)),""),(IFERROR(VALUE(HLOOKUP(O$2,'2.源数据-产品分析-全商品'!M$6:M$1000,ROW()-1,0)),"")))</f>
        <v/>
      </c>
      <c r="P337" s="5" t="str">
        <f>IF($P$2='产品报告-整理'!$V$1,IFERROR(INDEX('产品报告-整理'!AD:AD,MATCH(产品建议!A337,'产品报告-整理'!W:W,0)),""),(IFERROR(VALUE(HLOOKUP(P$2,'2.源数据-产品分析-全商品'!N$6:N$1000,ROW()-1,0)),"")))</f>
        <v/>
      </c>
      <c r="Q337" s="5" t="str">
        <f>IF($Q$2='产品报告-整理'!$AG$1,IFERROR(INDEX('产品报告-整理'!AO:AO,MATCH(产品建议!A337,'产品报告-整理'!AH:AH,0)),""),(IFERROR(VALUE(HLOOKUP(Q$2,'2.源数据-产品分析-全商品'!O$6:O$1000,ROW()-1,0)),"")))</f>
        <v/>
      </c>
      <c r="R337" s="5" t="str">
        <f>IF($R$2='产品报告-整理'!$AR$1,IFERROR(INDEX('产品报告-整理'!AZ:AZ,MATCH(产品建议!A337,'产品报告-整理'!AS:AS,0)),""),(IFERROR(VALUE(HLOOKUP(R$2,'2.源数据-产品分析-全商品'!P$6:P$1000,ROW()-1,0)),"")))</f>
        <v/>
      </c>
      <c r="S337" s="5" t="str">
        <f>IF($S$2='产品报告-整理'!$BC$1,IFERROR(INDEX('产品报告-整理'!BK:BK,MATCH(产品建议!A337,'产品报告-整理'!BD:BD,0)),""),(IFERROR(VALUE(HLOOKUP(S$2,'2.源数据-产品分析-全商品'!Q$6:Q$1000,ROW()-1,0)),"")))</f>
        <v/>
      </c>
      <c r="T337" s="5" t="str">
        <f>IFERROR(HLOOKUP("产品负责人",'2.源数据-产品分析-全商品'!R$6:R$1000,ROW()-1,0),"")</f>
        <v/>
      </c>
      <c r="U337" s="5" t="str">
        <f>IFERROR(VALUE(HLOOKUP(U$2,'2.源数据-产品分析-全商品'!S$6:S$1000,ROW()-1,0)),"")</f>
        <v/>
      </c>
      <c r="V337" s="5" t="str">
        <f>IFERROR(VALUE(HLOOKUP(V$2,'2.源数据-产品分析-全商品'!T$6:T$1000,ROW()-1,0)),"")</f>
        <v/>
      </c>
      <c r="W337" s="5" t="str">
        <f>IF(OR($A$3=""),"",IF(OR($W$2="优爆品"),(IF(COUNTIF('2-2.源数据-产品分析-优品'!A:A,产品建议!A337)&gt;0,"是","")&amp;IF(COUNTIF('2-3.源数据-产品分析-爆品'!A:A,产品建议!A337)&gt;0,"是","")),IF(OR($W$2="P4P点击量"),((IFERROR(INDEX('产品报告-整理'!D:D,MATCH(产品建议!A337,'产品报告-整理'!A:A,0)),""))),((IF(COUNTIF('2-2.源数据-产品分析-优品'!A:A,产品建议!A337)&gt;0,"是",""))))))</f>
        <v/>
      </c>
      <c r="X337" s="5" t="str">
        <f>IF(OR($A$3=""),"",IF(OR($W$2="优爆品"),((IFERROR(INDEX('产品报告-整理'!D:D,MATCH(产品建议!A337,'产品报告-整理'!A:A,0)),"")&amp;" → "&amp;(IFERROR(TEXT(INDEX('产品报告-整理'!D:D,MATCH(产品建议!A337,'产品报告-整理'!A:A,0))/G337,"0%"),"")))),IF(OR($W$2="P4P点击量"),((IF($W$2="P4P点击量",IFERROR(TEXT(W337/G337,"0%"),"")))),(((IF(COUNTIF('2-3.源数据-产品分析-爆品'!A:A,产品建议!A337)&gt;0,"是","")))))))</f>
        <v/>
      </c>
      <c r="Y337" s="9" t="str">
        <f>IF(AND($Y$2="直通车总消费",'产品报告-整理'!$BN$1="推荐广告"),IFERROR(INDEX('产品报告-整理'!H:H,MATCH(产品建议!A337,'产品报告-整理'!A:A,0)),0)+IFERROR(INDEX('产品报告-整理'!BV:BV,MATCH(产品建议!A337,'产品报告-整理'!BO:BO,0)),0),IFERROR(INDEX('产品报告-整理'!H:H,MATCH(产品建议!A337,'产品报告-整理'!A:A,0)),0))</f>
        <v/>
      </c>
      <c r="Z337" s="9" t="str">
        <f t="shared" si="18"/>
        <v/>
      </c>
      <c r="AA337" s="5" t="str">
        <f t="shared" si="16"/>
        <v/>
      </c>
      <c r="AB337" s="5" t="str">
        <f t="shared" si="17"/>
        <v/>
      </c>
      <c r="AC337" s="9"/>
      <c r="AD337" s="15" t="str">
        <f>IF($AD$1="  ",IFERROR(IF(AND(Y337="未推广",L337&gt;0),"加入P4P推广 ","")&amp;IF(AND(OR(W337="是",X337="是"),Y337=0),"优爆品加推广 ","")&amp;IF(AND(C337="N",L337&gt;0),"增加橱窗绑定 ","")&amp;IF(AND(OR(Z337&gt;$Z$1*4.5,AB337&gt;$AB$1*4.5),Y337&lt;&gt;0,Y337&gt;$AB$1*2,G337&gt;($G$1/$L$1)*1),"放弃P4P推广 ","")&amp;IF(AND(AB337&gt;$AB$1*1.2,AB337&lt;$AB$1*4.5,Y337&gt;0),"优化询盘成本 ","")&amp;IF(AND(Z337&gt;$Z$1*1.2,Z337&lt;$Z$1*4.5,Y337&gt;0),"优化商机成本 ","")&amp;IF(AND(Y337&lt;&gt;0,L337&gt;0,AB337&lt;$AB$1*1.2),"加大询盘获取 ","")&amp;IF(AND(Y337&lt;&gt;0,K337&gt;0,Z337&lt;$Z$1*1.2),"加大商机获取 ","")&amp;IF(AND(L337=0,C337="Y",G337&gt;($G$1/$L$1*1.5)),"解绑橱窗绑定 ",""),"请去左表粘贴源数据"),"")</f>
        <v/>
      </c>
      <c r="AE337" s="9"/>
      <c r="AF337" s="9"/>
      <c r="AG337" s="9"/>
      <c r="AH337" s="9"/>
      <c r="AI337" s="17"/>
      <c r="AJ337" s="17"/>
      <c r="AK337" s="17"/>
    </row>
    <row r="338" spans="1:37">
      <c r="A338" s="5" t="str">
        <f>IFERROR(HLOOKUP(A$2,'2.源数据-产品分析-全商品'!A$6:A$1000,ROW()-1,0),"")</f>
        <v/>
      </c>
      <c r="B338" s="5" t="str">
        <f>IFERROR(HLOOKUP(B$2,'2.源数据-产品分析-全商品'!B$6:B$1000,ROW()-1,0),"")</f>
        <v/>
      </c>
      <c r="C338" s="5" t="str">
        <f>CLEAN(IFERROR(HLOOKUP(C$2,'2.源数据-产品分析-全商品'!C$6:C$1000,ROW()-1,0),""))</f>
        <v/>
      </c>
      <c r="D338" s="5" t="str">
        <f>IFERROR(HLOOKUP(D$2,'2.源数据-产品分析-全商品'!D$6:D$1000,ROW()-1,0),"")</f>
        <v/>
      </c>
      <c r="E338" s="5" t="str">
        <f>IFERROR(HLOOKUP(E$2,'2.源数据-产品分析-全商品'!E$6:E$1000,ROW()-1,0),"")</f>
        <v/>
      </c>
      <c r="F338" s="5" t="str">
        <f>IFERROR(VALUE(HLOOKUP(F$2,'2.源数据-产品分析-全商品'!F$6:F$1000,ROW()-1,0)),"")</f>
        <v/>
      </c>
      <c r="G338" s="5" t="str">
        <f>IFERROR(VALUE(HLOOKUP(G$2,'2.源数据-产品分析-全商品'!G$6:G$1000,ROW()-1,0)),"")</f>
        <v/>
      </c>
      <c r="H338" s="5" t="str">
        <f>IFERROR(HLOOKUP(H$2,'2.源数据-产品分析-全商品'!H$6:H$1000,ROW()-1,0),"")</f>
        <v/>
      </c>
      <c r="I338" s="5" t="str">
        <f>IFERROR(VALUE(HLOOKUP(I$2,'2.源数据-产品分析-全商品'!I$6:I$1000,ROW()-1,0)),"")</f>
        <v/>
      </c>
      <c r="J338" s="60" t="str">
        <f>IFERROR(IF($J$2="","",INDEX('产品报告-整理'!G:G,MATCH(产品建议!A338,'产品报告-整理'!A:A,0))),"")</f>
        <v/>
      </c>
      <c r="K338" s="5" t="str">
        <f>IFERROR(IF($K$2="","",VALUE(INDEX('产品报告-整理'!E:E,MATCH(产品建议!A338,'产品报告-整理'!A:A,0)))),0)</f>
        <v/>
      </c>
      <c r="L338" s="5" t="str">
        <f>IFERROR(VALUE(HLOOKUP(L$2,'2.源数据-产品分析-全商品'!J$6:J$1000,ROW()-1,0)),"")</f>
        <v/>
      </c>
      <c r="M338" s="5" t="str">
        <f>IFERROR(VALUE(HLOOKUP(M$2,'2.源数据-产品分析-全商品'!K$6:K$1000,ROW()-1,0)),"")</f>
        <v/>
      </c>
      <c r="N338" s="5" t="str">
        <f>IFERROR(HLOOKUP(N$2,'2.源数据-产品分析-全商品'!L$6:L$1000,ROW()-1,0),"")</f>
        <v/>
      </c>
      <c r="O338" s="5" t="str">
        <f>IF($O$2='产品报告-整理'!$K$1,IFERROR(INDEX('产品报告-整理'!S:S,MATCH(产品建议!A338,'产品报告-整理'!L:L,0)),""),(IFERROR(VALUE(HLOOKUP(O$2,'2.源数据-产品分析-全商品'!M$6:M$1000,ROW()-1,0)),"")))</f>
        <v/>
      </c>
      <c r="P338" s="5" t="str">
        <f>IF($P$2='产品报告-整理'!$V$1,IFERROR(INDEX('产品报告-整理'!AD:AD,MATCH(产品建议!A338,'产品报告-整理'!W:W,0)),""),(IFERROR(VALUE(HLOOKUP(P$2,'2.源数据-产品分析-全商品'!N$6:N$1000,ROW()-1,0)),"")))</f>
        <v/>
      </c>
      <c r="Q338" s="5" t="str">
        <f>IF($Q$2='产品报告-整理'!$AG$1,IFERROR(INDEX('产品报告-整理'!AO:AO,MATCH(产品建议!A338,'产品报告-整理'!AH:AH,0)),""),(IFERROR(VALUE(HLOOKUP(Q$2,'2.源数据-产品分析-全商品'!O$6:O$1000,ROW()-1,0)),"")))</f>
        <v/>
      </c>
      <c r="R338" s="5" t="str">
        <f>IF($R$2='产品报告-整理'!$AR$1,IFERROR(INDEX('产品报告-整理'!AZ:AZ,MATCH(产品建议!A338,'产品报告-整理'!AS:AS,0)),""),(IFERROR(VALUE(HLOOKUP(R$2,'2.源数据-产品分析-全商品'!P$6:P$1000,ROW()-1,0)),"")))</f>
        <v/>
      </c>
      <c r="S338" s="5" t="str">
        <f>IF($S$2='产品报告-整理'!$BC$1,IFERROR(INDEX('产品报告-整理'!BK:BK,MATCH(产品建议!A338,'产品报告-整理'!BD:BD,0)),""),(IFERROR(VALUE(HLOOKUP(S$2,'2.源数据-产品分析-全商品'!Q$6:Q$1000,ROW()-1,0)),"")))</f>
        <v/>
      </c>
      <c r="T338" s="5" t="str">
        <f>IFERROR(HLOOKUP("产品负责人",'2.源数据-产品分析-全商品'!R$6:R$1000,ROW()-1,0),"")</f>
        <v/>
      </c>
      <c r="U338" s="5" t="str">
        <f>IFERROR(VALUE(HLOOKUP(U$2,'2.源数据-产品分析-全商品'!S$6:S$1000,ROW()-1,0)),"")</f>
        <v/>
      </c>
      <c r="V338" s="5" t="str">
        <f>IFERROR(VALUE(HLOOKUP(V$2,'2.源数据-产品分析-全商品'!T$6:T$1000,ROW()-1,0)),"")</f>
        <v/>
      </c>
      <c r="W338" s="5" t="str">
        <f>IF(OR($A$3=""),"",IF(OR($W$2="优爆品"),(IF(COUNTIF('2-2.源数据-产品分析-优品'!A:A,产品建议!A338)&gt;0,"是","")&amp;IF(COUNTIF('2-3.源数据-产品分析-爆品'!A:A,产品建议!A338)&gt;0,"是","")),IF(OR($W$2="P4P点击量"),((IFERROR(INDEX('产品报告-整理'!D:D,MATCH(产品建议!A338,'产品报告-整理'!A:A,0)),""))),((IF(COUNTIF('2-2.源数据-产品分析-优品'!A:A,产品建议!A338)&gt;0,"是",""))))))</f>
        <v/>
      </c>
      <c r="X338" s="5" t="str">
        <f>IF(OR($A$3=""),"",IF(OR($W$2="优爆品"),((IFERROR(INDEX('产品报告-整理'!D:D,MATCH(产品建议!A338,'产品报告-整理'!A:A,0)),"")&amp;" → "&amp;(IFERROR(TEXT(INDEX('产品报告-整理'!D:D,MATCH(产品建议!A338,'产品报告-整理'!A:A,0))/G338,"0%"),"")))),IF(OR($W$2="P4P点击量"),((IF($W$2="P4P点击量",IFERROR(TEXT(W338/G338,"0%"),"")))),(((IF(COUNTIF('2-3.源数据-产品分析-爆品'!A:A,产品建议!A338)&gt;0,"是","")))))))</f>
        <v/>
      </c>
      <c r="Y338" s="9" t="str">
        <f>IF(AND($Y$2="直通车总消费",'产品报告-整理'!$BN$1="推荐广告"),IFERROR(INDEX('产品报告-整理'!H:H,MATCH(产品建议!A338,'产品报告-整理'!A:A,0)),0)+IFERROR(INDEX('产品报告-整理'!BV:BV,MATCH(产品建议!A338,'产品报告-整理'!BO:BO,0)),0),IFERROR(INDEX('产品报告-整理'!H:H,MATCH(产品建议!A338,'产品报告-整理'!A:A,0)),0))</f>
        <v/>
      </c>
      <c r="Z338" s="9" t="str">
        <f t="shared" si="18"/>
        <v/>
      </c>
      <c r="AA338" s="5" t="str">
        <f t="shared" si="16"/>
        <v/>
      </c>
      <c r="AB338" s="5" t="str">
        <f t="shared" si="17"/>
        <v/>
      </c>
      <c r="AC338" s="9"/>
      <c r="AD338" s="15" t="str">
        <f>IF($AD$1="  ",IFERROR(IF(AND(Y338="未推广",L338&gt;0),"加入P4P推广 ","")&amp;IF(AND(OR(W338="是",X338="是"),Y338=0),"优爆品加推广 ","")&amp;IF(AND(C338="N",L338&gt;0),"增加橱窗绑定 ","")&amp;IF(AND(OR(Z338&gt;$Z$1*4.5,AB338&gt;$AB$1*4.5),Y338&lt;&gt;0,Y338&gt;$AB$1*2,G338&gt;($G$1/$L$1)*1),"放弃P4P推广 ","")&amp;IF(AND(AB338&gt;$AB$1*1.2,AB338&lt;$AB$1*4.5,Y338&gt;0),"优化询盘成本 ","")&amp;IF(AND(Z338&gt;$Z$1*1.2,Z338&lt;$Z$1*4.5,Y338&gt;0),"优化商机成本 ","")&amp;IF(AND(Y338&lt;&gt;0,L338&gt;0,AB338&lt;$AB$1*1.2),"加大询盘获取 ","")&amp;IF(AND(Y338&lt;&gt;0,K338&gt;0,Z338&lt;$Z$1*1.2),"加大商机获取 ","")&amp;IF(AND(L338=0,C338="Y",G338&gt;($G$1/$L$1*1.5)),"解绑橱窗绑定 ",""),"请去左表粘贴源数据"),"")</f>
        <v/>
      </c>
      <c r="AE338" s="9"/>
      <c r="AF338" s="9"/>
      <c r="AG338" s="9"/>
      <c r="AH338" s="9"/>
      <c r="AI338" s="17"/>
      <c r="AJ338" s="17"/>
      <c r="AK338" s="17"/>
    </row>
    <row r="339" spans="1:37">
      <c r="A339" s="5" t="str">
        <f>IFERROR(HLOOKUP(A$2,'2.源数据-产品分析-全商品'!A$6:A$1000,ROW()-1,0),"")</f>
        <v/>
      </c>
      <c r="B339" s="5" t="str">
        <f>IFERROR(HLOOKUP(B$2,'2.源数据-产品分析-全商品'!B$6:B$1000,ROW()-1,0),"")</f>
        <v/>
      </c>
      <c r="C339" s="5" t="str">
        <f>CLEAN(IFERROR(HLOOKUP(C$2,'2.源数据-产品分析-全商品'!C$6:C$1000,ROW()-1,0),""))</f>
        <v/>
      </c>
      <c r="D339" s="5" t="str">
        <f>IFERROR(HLOOKUP(D$2,'2.源数据-产品分析-全商品'!D$6:D$1000,ROW()-1,0),"")</f>
        <v/>
      </c>
      <c r="E339" s="5" t="str">
        <f>IFERROR(HLOOKUP(E$2,'2.源数据-产品分析-全商品'!E$6:E$1000,ROW()-1,0),"")</f>
        <v/>
      </c>
      <c r="F339" s="5" t="str">
        <f>IFERROR(VALUE(HLOOKUP(F$2,'2.源数据-产品分析-全商品'!F$6:F$1000,ROW()-1,0)),"")</f>
        <v/>
      </c>
      <c r="G339" s="5" t="str">
        <f>IFERROR(VALUE(HLOOKUP(G$2,'2.源数据-产品分析-全商品'!G$6:G$1000,ROW()-1,0)),"")</f>
        <v/>
      </c>
      <c r="H339" s="5" t="str">
        <f>IFERROR(HLOOKUP(H$2,'2.源数据-产品分析-全商品'!H$6:H$1000,ROW()-1,0),"")</f>
        <v/>
      </c>
      <c r="I339" s="5" t="str">
        <f>IFERROR(VALUE(HLOOKUP(I$2,'2.源数据-产品分析-全商品'!I$6:I$1000,ROW()-1,0)),"")</f>
        <v/>
      </c>
      <c r="J339" s="60" t="str">
        <f>IFERROR(IF($J$2="","",INDEX('产品报告-整理'!G:G,MATCH(产品建议!A339,'产品报告-整理'!A:A,0))),"")</f>
        <v/>
      </c>
      <c r="K339" s="5" t="str">
        <f>IFERROR(IF($K$2="","",VALUE(INDEX('产品报告-整理'!E:E,MATCH(产品建议!A339,'产品报告-整理'!A:A,0)))),0)</f>
        <v/>
      </c>
      <c r="L339" s="5" t="str">
        <f>IFERROR(VALUE(HLOOKUP(L$2,'2.源数据-产品分析-全商品'!J$6:J$1000,ROW()-1,0)),"")</f>
        <v/>
      </c>
      <c r="M339" s="5" t="str">
        <f>IFERROR(VALUE(HLOOKUP(M$2,'2.源数据-产品分析-全商品'!K$6:K$1000,ROW()-1,0)),"")</f>
        <v/>
      </c>
      <c r="N339" s="5" t="str">
        <f>IFERROR(HLOOKUP(N$2,'2.源数据-产品分析-全商品'!L$6:L$1000,ROW()-1,0),"")</f>
        <v/>
      </c>
      <c r="O339" s="5" t="str">
        <f>IF($O$2='产品报告-整理'!$K$1,IFERROR(INDEX('产品报告-整理'!S:S,MATCH(产品建议!A339,'产品报告-整理'!L:L,0)),""),(IFERROR(VALUE(HLOOKUP(O$2,'2.源数据-产品分析-全商品'!M$6:M$1000,ROW()-1,0)),"")))</f>
        <v/>
      </c>
      <c r="P339" s="5" t="str">
        <f>IF($P$2='产品报告-整理'!$V$1,IFERROR(INDEX('产品报告-整理'!AD:AD,MATCH(产品建议!A339,'产品报告-整理'!W:W,0)),""),(IFERROR(VALUE(HLOOKUP(P$2,'2.源数据-产品分析-全商品'!N$6:N$1000,ROW()-1,0)),"")))</f>
        <v/>
      </c>
      <c r="Q339" s="5" t="str">
        <f>IF($Q$2='产品报告-整理'!$AG$1,IFERROR(INDEX('产品报告-整理'!AO:AO,MATCH(产品建议!A339,'产品报告-整理'!AH:AH,0)),""),(IFERROR(VALUE(HLOOKUP(Q$2,'2.源数据-产品分析-全商品'!O$6:O$1000,ROW()-1,0)),"")))</f>
        <v/>
      </c>
      <c r="R339" s="5" t="str">
        <f>IF($R$2='产品报告-整理'!$AR$1,IFERROR(INDEX('产品报告-整理'!AZ:AZ,MATCH(产品建议!A339,'产品报告-整理'!AS:AS,0)),""),(IFERROR(VALUE(HLOOKUP(R$2,'2.源数据-产品分析-全商品'!P$6:P$1000,ROW()-1,0)),"")))</f>
        <v/>
      </c>
      <c r="S339" s="5" t="str">
        <f>IF($S$2='产品报告-整理'!$BC$1,IFERROR(INDEX('产品报告-整理'!BK:BK,MATCH(产品建议!A339,'产品报告-整理'!BD:BD,0)),""),(IFERROR(VALUE(HLOOKUP(S$2,'2.源数据-产品分析-全商品'!Q$6:Q$1000,ROW()-1,0)),"")))</f>
        <v/>
      </c>
      <c r="T339" s="5" t="str">
        <f>IFERROR(HLOOKUP("产品负责人",'2.源数据-产品分析-全商品'!R$6:R$1000,ROW()-1,0),"")</f>
        <v/>
      </c>
      <c r="U339" s="5" t="str">
        <f>IFERROR(VALUE(HLOOKUP(U$2,'2.源数据-产品分析-全商品'!S$6:S$1000,ROW()-1,0)),"")</f>
        <v/>
      </c>
      <c r="V339" s="5" t="str">
        <f>IFERROR(VALUE(HLOOKUP(V$2,'2.源数据-产品分析-全商品'!T$6:T$1000,ROW()-1,0)),"")</f>
        <v/>
      </c>
      <c r="W339" s="5" t="str">
        <f>IF(OR($A$3=""),"",IF(OR($W$2="优爆品"),(IF(COUNTIF('2-2.源数据-产品分析-优品'!A:A,产品建议!A339)&gt;0,"是","")&amp;IF(COUNTIF('2-3.源数据-产品分析-爆品'!A:A,产品建议!A339)&gt;0,"是","")),IF(OR($W$2="P4P点击量"),((IFERROR(INDEX('产品报告-整理'!D:D,MATCH(产品建议!A339,'产品报告-整理'!A:A,0)),""))),((IF(COUNTIF('2-2.源数据-产品分析-优品'!A:A,产品建议!A339)&gt;0,"是",""))))))</f>
        <v/>
      </c>
      <c r="X339" s="5" t="str">
        <f>IF(OR($A$3=""),"",IF(OR($W$2="优爆品"),((IFERROR(INDEX('产品报告-整理'!D:D,MATCH(产品建议!A339,'产品报告-整理'!A:A,0)),"")&amp;" → "&amp;(IFERROR(TEXT(INDEX('产品报告-整理'!D:D,MATCH(产品建议!A339,'产品报告-整理'!A:A,0))/G339,"0%"),"")))),IF(OR($W$2="P4P点击量"),((IF($W$2="P4P点击量",IFERROR(TEXT(W339/G339,"0%"),"")))),(((IF(COUNTIF('2-3.源数据-产品分析-爆品'!A:A,产品建议!A339)&gt;0,"是","")))))))</f>
        <v/>
      </c>
      <c r="Y339" s="9" t="str">
        <f>IF(AND($Y$2="直通车总消费",'产品报告-整理'!$BN$1="推荐广告"),IFERROR(INDEX('产品报告-整理'!H:H,MATCH(产品建议!A339,'产品报告-整理'!A:A,0)),0)+IFERROR(INDEX('产品报告-整理'!BV:BV,MATCH(产品建议!A339,'产品报告-整理'!BO:BO,0)),0),IFERROR(INDEX('产品报告-整理'!H:H,MATCH(产品建议!A339,'产品报告-整理'!A:A,0)),0))</f>
        <v/>
      </c>
      <c r="Z339" s="9" t="str">
        <f t="shared" si="18"/>
        <v/>
      </c>
      <c r="AA339" s="5" t="str">
        <f t="shared" si="16"/>
        <v/>
      </c>
      <c r="AB339" s="5" t="str">
        <f t="shared" si="17"/>
        <v/>
      </c>
      <c r="AC339" s="9"/>
      <c r="AD339" s="15" t="str">
        <f>IF($AD$1="  ",IFERROR(IF(AND(Y339="未推广",L339&gt;0),"加入P4P推广 ","")&amp;IF(AND(OR(W339="是",X339="是"),Y339=0),"优爆品加推广 ","")&amp;IF(AND(C339="N",L339&gt;0),"增加橱窗绑定 ","")&amp;IF(AND(OR(Z339&gt;$Z$1*4.5,AB339&gt;$AB$1*4.5),Y339&lt;&gt;0,Y339&gt;$AB$1*2,G339&gt;($G$1/$L$1)*1),"放弃P4P推广 ","")&amp;IF(AND(AB339&gt;$AB$1*1.2,AB339&lt;$AB$1*4.5,Y339&gt;0),"优化询盘成本 ","")&amp;IF(AND(Z339&gt;$Z$1*1.2,Z339&lt;$Z$1*4.5,Y339&gt;0),"优化商机成本 ","")&amp;IF(AND(Y339&lt;&gt;0,L339&gt;0,AB339&lt;$AB$1*1.2),"加大询盘获取 ","")&amp;IF(AND(Y339&lt;&gt;0,K339&gt;0,Z339&lt;$Z$1*1.2),"加大商机获取 ","")&amp;IF(AND(L339=0,C339="Y",G339&gt;($G$1/$L$1*1.5)),"解绑橱窗绑定 ",""),"请去左表粘贴源数据"),"")</f>
        <v/>
      </c>
      <c r="AE339" s="9"/>
      <c r="AF339" s="9"/>
      <c r="AG339" s="9"/>
      <c r="AH339" s="9"/>
      <c r="AI339" s="17"/>
      <c r="AJ339" s="17"/>
      <c r="AK339" s="17"/>
    </row>
    <row r="340" spans="1:37">
      <c r="A340" s="5" t="str">
        <f>IFERROR(HLOOKUP(A$2,'2.源数据-产品分析-全商品'!A$6:A$1000,ROW()-1,0),"")</f>
        <v/>
      </c>
      <c r="B340" s="5" t="str">
        <f>IFERROR(HLOOKUP(B$2,'2.源数据-产品分析-全商品'!B$6:B$1000,ROW()-1,0),"")</f>
        <v/>
      </c>
      <c r="C340" s="5" t="str">
        <f>CLEAN(IFERROR(HLOOKUP(C$2,'2.源数据-产品分析-全商品'!C$6:C$1000,ROW()-1,0),""))</f>
        <v/>
      </c>
      <c r="D340" s="5" t="str">
        <f>IFERROR(HLOOKUP(D$2,'2.源数据-产品分析-全商品'!D$6:D$1000,ROW()-1,0),"")</f>
        <v/>
      </c>
      <c r="E340" s="5" t="str">
        <f>IFERROR(HLOOKUP(E$2,'2.源数据-产品分析-全商品'!E$6:E$1000,ROW()-1,0),"")</f>
        <v/>
      </c>
      <c r="F340" s="5" t="str">
        <f>IFERROR(VALUE(HLOOKUP(F$2,'2.源数据-产品分析-全商品'!F$6:F$1000,ROW()-1,0)),"")</f>
        <v/>
      </c>
      <c r="G340" s="5" t="str">
        <f>IFERROR(VALUE(HLOOKUP(G$2,'2.源数据-产品分析-全商品'!G$6:G$1000,ROW()-1,0)),"")</f>
        <v/>
      </c>
      <c r="H340" s="5" t="str">
        <f>IFERROR(HLOOKUP(H$2,'2.源数据-产品分析-全商品'!H$6:H$1000,ROW()-1,0),"")</f>
        <v/>
      </c>
      <c r="I340" s="5" t="str">
        <f>IFERROR(VALUE(HLOOKUP(I$2,'2.源数据-产品分析-全商品'!I$6:I$1000,ROW()-1,0)),"")</f>
        <v/>
      </c>
      <c r="J340" s="60" t="str">
        <f>IFERROR(IF($J$2="","",INDEX('产品报告-整理'!G:G,MATCH(产品建议!A340,'产品报告-整理'!A:A,0))),"")</f>
        <v/>
      </c>
      <c r="K340" s="5" t="str">
        <f>IFERROR(IF($K$2="","",VALUE(INDEX('产品报告-整理'!E:E,MATCH(产品建议!A340,'产品报告-整理'!A:A,0)))),0)</f>
        <v/>
      </c>
      <c r="L340" s="5" t="str">
        <f>IFERROR(VALUE(HLOOKUP(L$2,'2.源数据-产品分析-全商品'!J$6:J$1000,ROW()-1,0)),"")</f>
        <v/>
      </c>
      <c r="M340" s="5" t="str">
        <f>IFERROR(VALUE(HLOOKUP(M$2,'2.源数据-产品分析-全商品'!K$6:K$1000,ROW()-1,0)),"")</f>
        <v/>
      </c>
      <c r="N340" s="5" t="str">
        <f>IFERROR(HLOOKUP(N$2,'2.源数据-产品分析-全商品'!L$6:L$1000,ROW()-1,0),"")</f>
        <v/>
      </c>
      <c r="O340" s="5" t="str">
        <f>IF($O$2='产品报告-整理'!$K$1,IFERROR(INDEX('产品报告-整理'!S:S,MATCH(产品建议!A340,'产品报告-整理'!L:L,0)),""),(IFERROR(VALUE(HLOOKUP(O$2,'2.源数据-产品分析-全商品'!M$6:M$1000,ROW()-1,0)),"")))</f>
        <v/>
      </c>
      <c r="P340" s="5" t="str">
        <f>IF($P$2='产品报告-整理'!$V$1,IFERROR(INDEX('产品报告-整理'!AD:AD,MATCH(产品建议!A340,'产品报告-整理'!W:W,0)),""),(IFERROR(VALUE(HLOOKUP(P$2,'2.源数据-产品分析-全商品'!N$6:N$1000,ROW()-1,0)),"")))</f>
        <v/>
      </c>
      <c r="Q340" s="5" t="str">
        <f>IF($Q$2='产品报告-整理'!$AG$1,IFERROR(INDEX('产品报告-整理'!AO:AO,MATCH(产品建议!A340,'产品报告-整理'!AH:AH,0)),""),(IFERROR(VALUE(HLOOKUP(Q$2,'2.源数据-产品分析-全商品'!O$6:O$1000,ROW()-1,0)),"")))</f>
        <v/>
      </c>
      <c r="R340" s="5" t="str">
        <f>IF($R$2='产品报告-整理'!$AR$1,IFERROR(INDEX('产品报告-整理'!AZ:AZ,MATCH(产品建议!A340,'产品报告-整理'!AS:AS,0)),""),(IFERROR(VALUE(HLOOKUP(R$2,'2.源数据-产品分析-全商品'!P$6:P$1000,ROW()-1,0)),"")))</f>
        <v/>
      </c>
      <c r="S340" s="5" t="str">
        <f>IF($S$2='产品报告-整理'!$BC$1,IFERROR(INDEX('产品报告-整理'!BK:BK,MATCH(产品建议!A340,'产品报告-整理'!BD:BD,0)),""),(IFERROR(VALUE(HLOOKUP(S$2,'2.源数据-产品分析-全商品'!Q$6:Q$1000,ROW()-1,0)),"")))</f>
        <v/>
      </c>
      <c r="T340" s="5" t="str">
        <f>IFERROR(HLOOKUP("产品负责人",'2.源数据-产品分析-全商品'!R$6:R$1000,ROW()-1,0),"")</f>
        <v/>
      </c>
      <c r="U340" s="5" t="str">
        <f>IFERROR(VALUE(HLOOKUP(U$2,'2.源数据-产品分析-全商品'!S$6:S$1000,ROW()-1,0)),"")</f>
        <v/>
      </c>
      <c r="V340" s="5" t="str">
        <f>IFERROR(VALUE(HLOOKUP(V$2,'2.源数据-产品分析-全商品'!T$6:T$1000,ROW()-1,0)),"")</f>
        <v/>
      </c>
      <c r="W340" s="5" t="str">
        <f>IF(OR($A$3=""),"",IF(OR($W$2="优爆品"),(IF(COUNTIF('2-2.源数据-产品分析-优品'!A:A,产品建议!A340)&gt;0,"是","")&amp;IF(COUNTIF('2-3.源数据-产品分析-爆品'!A:A,产品建议!A340)&gt;0,"是","")),IF(OR($W$2="P4P点击量"),((IFERROR(INDEX('产品报告-整理'!D:D,MATCH(产品建议!A340,'产品报告-整理'!A:A,0)),""))),((IF(COUNTIF('2-2.源数据-产品分析-优品'!A:A,产品建议!A340)&gt;0,"是",""))))))</f>
        <v/>
      </c>
      <c r="X340" s="5" t="str">
        <f>IF(OR($A$3=""),"",IF(OR($W$2="优爆品"),((IFERROR(INDEX('产品报告-整理'!D:D,MATCH(产品建议!A340,'产品报告-整理'!A:A,0)),"")&amp;" → "&amp;(IFERROR(TEXT(INDEX('产品报告-整理'!D:D,MATCH(产品建议!A340,'产品报告-整理'!A:A,0))/G340,"0%"),"")))),IF(OR($W$2="P4P点击量"),((IF($W$2="P4P点击量",IFERROR(TEXT(W340/G340,"0%"),"")))),(((IF(COUNTIF('2-3.源数据-产品分析-爆品'!A:A,产品建议!A340)&gt;0,"是","")))))))</f>
        <v/>
      </c>
      <c r="Y340" s="9" t="str">
        <f>IF(AND($Y$2="直通车总消费",'产品报告-整理'!$BN$1="推荐广告"),IFERROR(INDEX('产品报告-整理'!H:H,MATCH(产品建议!A340,'产品报告-整理'!A:A,0)),0)+IFERROR(INDEX('产品报告-整理'!BV:BV,MATCH(产品建议!A340,'产品报告-整理'!BO:BO,0)),0),IFERROR(INDEX('产品报告-整理'!H:H,MATCH(产品建议!A340,'产品报告-整理'!A:A,0)),0))</f>
        <v/>
      </c>
      <c r="Z340" s="9" t="str">
        <f t="shared" si="18"/>
        <v/>
      </c>
      <c r="AA340" s="5" t="str">
        <f t="shared" si="16"/>
        <v/>
      </c>
      <c r="AB340" s="5" t="str">
        <f t="shared" si="17"/>
        <v/>
      </c>
      <c r="AC340" s="9"/>
      <c r="AD340" s="15" t="str">
        <f>IF($AD$1="  ",IFERROR(IF(AND(Y340="未推广",L340&gt;0),"加入P4P推广 ","")&amp;IF(AND(OR(W340="是",X340="是"),Y340=0),"优爆品加推广 ","")&amp;IF(AND(C340="N",L340&gt;0),"增加橱窗绑定 ","")&amp;IF(AND(OR(Z340&gt;$Z$1*4.5,AB340&gt;$AB$1*4.5),Y340&lt;&gt;0,Y340&gt;$AB$1*2,G340&gt;($G$1/$L$1)*1),"放弃P4P推广 ","")&amp;IF(AND(AB340&gt;$AB$1*1.2,AB340&lt;$AB$1*4.5,Y340&gt;0),"优化询盘成本 ","")&amp;IF(AND(Z340&gt;$Z$1*1.2,Z340&lt;$Z$1*4.5,Y340&gt;0),"优化商机成本 ","")&amp;IF(AND(Y340&lt;&gt;0,L340&gt;0,AB340&lt;$AB$1*1.2),"加大询盘获取 ","")&amp;IF(AND(Y340&lt;&gt;0,K340&gt;0,Z340&lt;$Z$1*1.2),"加大商机获取 ","")&amp;IF(AND(L340=0,C340="Y",G340&gt;($G$1/$L$1*1.5)),"解绑橱窗绑定 ",""),"请去左表粘贴源数据"),"")</f>
        <v/>
      </c>
      <c r="AE340" s="9"/>
      <c r="AF340" s="9"/>
      <c r="AG340" s="9"/>
      <c r="AH340" s="9"/>
      <c r="AI340" s="17"/>
      <c r="AJ340" s="17"/>
      <c r="AK340" s="17"/>
    </row>
    <row r="341" spans="1:37">
      <c r="A341" s="5" t="str">
        <f>IFERROR(HLOOKUP(A$2,'2.源数据-产品分析-全商品'!A$6:A$1000,ROW()-1,0),"")</f>
        <v/>
      </c>
      <c r="B341" s="5" t="str">
        <f>IFERROR(HLOOKUP(B$2,'2.源数据-产品分析-全商品'!B$6:B$1000,ROW()-1,0),"")</f>
        <v/>
      </c>
      <c r="C341" s="5" t="str">
        <f>CLEAN(IFERROR(HLOOKUP(C$2,'2.源数据-产品分析-全商品'!C$6:C$1000,ROW()-1,0),""))</f>
        <v/>
      </c>
      <c r="D341" s="5" t="str">
        <f>IFERROR(HLOOKUP(D$2,'2.源数据-产品分析-全商品'!D$6:D$1000,ROW()-1,0),"")</f>
        <v/>
      </c>
      <c r="E341" s="5" t="str">
        <f>IFERROR(HLOOKUP(E$2,'2.源数据-产品分析-全商品'!E$6:E$1000,ROW()-1,0),"")</f>
        <v/>
      </c>
      <c r="F341" s="5" t="str">
        <f>IFERROR(VALUE(HLOOKUP(F$2,'2.源数据-产品分析-全商品'!F$6:F$1000,ROW()-1,0)),"")</f>
        <v/>
      </c>
      <c r="G341" s="5" t="str">
        <f>IFERROR(VALUE(HLOOKUP(G$2,'2.源数据-产品分析-全商品'!G$6:G$1000,ROW()-1,0)),"")</f>
        <v/>
      </c>
      <c r="H341" s="5" t="str">
        <f>IFERROR(HLOOKUP(H$2,'2.源数据-产品分析-全商品'!H$6:H$1000,ROW()-1,0),"")</f>
        <v/>
      </c>
      <c r="I341" s="5" t="str">
        <f>IFERROR(VALUE(HLOOKUP(I$2,'2.源数据-产品分析-全商品'!I$6:I$1000,ROW()-1,0)),"")</f>
        <v/>
      </c>
      <c r="J341" s="60" t="str">
        <f>IFERROR(IF($J$2="","",INDEX('产品报告-整理'!G:G,MATCH(产品建议!A341,'产品报告-整理'!A:A,0))),"")</f>
        <v/>
      </c>
      <c r="K341" s="5" t="str">
        <f>IFERROR(IF($K$2="","",VALUE(INDEX('产品报告-整理'!E:E,MATCH(产品建议!A341,'产品报告-整理'!A:A,0)))),0)</f>
        <v/>
      </c>
      <c r="L341" s="5" t="str">
        <f>IFERROR(VALUE(HLOOKUP(L$2,'2.源数据-产品分析-全商品'!J$6:J$1000,ROW()-1,0)),"")</f>
        <v/>
      </c>
      <c r="M341" s="5" t="str">
        <f>IFERROR(VALUE(HLOOKUP(M$2,'2.源数据-产品分析-全商品'!K$6:K$1000,ROW()-1,0)),"")</f>
        <v/>
      </c>
      <c r="N341" s="5" t="str">
        <f>IFERROR(HLOOKUP(N$2,'2.源数据-产品分析-全商品'!L$6:L$1000,ROW()-1,0),"")</f>
        <v/>
      </c>
      <c r="O341" s="5" t="str">
        <f>IF($O$2='产品报告-整理'!$K$1,IFERROR(INDEX('产品报告-整理'!S:S,MATCH(产品建议!A341,'产品报告-整理'!L:L,0)),""),(IFERROR(VALUE(HLOOKUP(O$2,'2.源数据-产品分析-全商品'!M$6:M$1000,ROW()-1,0)),"")))</f>
        <v/>
      </c>
      <c r="P341" s="5" t="str">
        <f>IF($P$2='产品报告-整理'!$V$1,IFERROR(INDEX('产品报告-整理'!AD:AD,MATCH(产品建议!A341,'产品报告-整理'!W:W,0)),""),(IFERROR(VALUE(HLOOKUP(P$2,'2.源数据-产品分析-全商品'!N$6:N$1000,ROW()-1,0)),"")))</f>
        <v/>
      </c>
      <c r="Q341" s="5" t="str">
        <f>IF($Q$2='产品报告-整理'!$AG$1,IFERROR(INDEX('产品报告-整理'!AO:AO,MATCH(产品建议!A341,'产品报告-整理'!AH:AH,0)),""),(IFERROR(VALUE(HLOOKUP(Q$2,'2.源数据-产品分析-全商品'!O$6:O$1000,ROW()-1,0)),"")))</f>
        <v/>
      </c>
      <c r="R341" s="5" t="str">
        <f>IF($R$2='产品报告-整理'!$AR$1,IFERROR(INDEX('产品报告-整理'!AZ:AZ,MATCH(产品建议!A341,'产品报告-整理'!AS:AS,0)),""),(IFERROR(VALUE(HLOOKUP(R$2,'2.源数据-产品分析-全商品'!P$6:P$1000,ROW()-1,0)),"")))</f>
        <v/>
      </c>
      <c r="S341" s="5" t="str">
        <f>IF($S$2='产品报告-整理'!$BC$1,IFERROR(INDEX('产品报告-整理'!BK:BK,MATCH(产品建议!A341,'产品报告-整理'!BD:BD,0)),""),(IFERROR(VALUE(HLOOKUP(S$2,'2.源数据-产品分析-全商品'!Q$6:Q$1000,ROW()-1,0)),"")))</f>
        <v/>
      </c>
      <c r="T341" s="5" t="str">
        <f>IFERROR(HLOOKUP("产品负责人",'2.源数据-产品分析-全商品'!R$6:R$1000,ROW()-1,0),"")</f>
        <v/>
      </c>
      <c r="U341" s="5" t="str">
        <f>IFERROR(VALUE(HLOOKUP(U$2,'2.源数据-产品分析-全商品'!S$6:S$1000,ROW()-1,0)),"")</f>
        <v/>
      </c>
      <c r="V341" s="5" t="str">
        <f>IFERROR(VALUE(HLOOKUP(V$2,'2.源数据-产品分析-全商品'!T$6:T$1000,ROW()-1,0)),"")</f>
        <v/>
      </c>
      <c r="W341" s="5" t="str">
        <f>IF(OR($A$3=""),"",IF(OR($W$2="优爆品"),(IF(COUNTIF('2-2.源数据-产品分析-优品'!A:A,产品建议!A341)&gt;0,"是","")&amp;IF(COUNTIF('2-3.源数据-产品分析-爆品'!A:A,产品建议!A341)&gt;0,"是","")),IF(OR($W$2="P4P点击量"),((IFERROR(INDEX('产品报告-整理'!D:D,MATCH(产品建议!A341,'产品报告-整理'!A:A,0)),""))),((IF(COUNTIF('2-2.源数据-产品分析-优品'!A:A,产品建议!A341)&gt;0,"是",""))))))</f>
        <v/>
      </c>
      <c r="X341" s="5" t="str">
        <f>IF(OR($A$3=""),"",IF(OR($W$2="优爆品"),((IFERROR(INDEX('产品报告-整理'!D:D,MATCH(产品建议!A341,'产品报告-整理'!A:A,0)),"")&amp;" → "&amp;(IFERROR(TEXT(INDEX('产品报告-整理'!D:D,MATCH(产品建议!A341,'产品报告-整理'!A:A,0))/G341,"0%"),"")))),IF(OR($W$2="P4P点击量"),((IF($W$2="P4P点击量",IFERROR(TEXT(W341/G341,"0%"),"")))),(((IF(COUNTIF('2-3.源数据-产品分析-爆品'!A:A,产品建议!A341)&gt;0,"是","")))))))</f>
        <v/>
      </c>
      <c r="Y341" s="9" t="str">
        <f>IF(AND($Y$2="直通车总消费",'产品报告-整理'!$BN$1="推荐广告"),IFERROR(INDEX('产品报告-整理'!H:H,MATCH(产品建议!A341,'产品报告-整理'!A:A,0)),0)+IFERROR(INDEX('产品报告-整理'!BV:BV,MATCH(产品建议!A341,'产品报告-整理'!BO:BO,0)),0),IFERROR(INDEX('产品报告-整理'!H:H,MATCH(产品建议!A341,'产品报告-整理'!A:A,0)),0))</f>
        <v/>
      </c>
      <c r="Z341" s="9" t="str">
        <f t="shared" si="18"/>
        <v/>
      </c>
      <c r="AA341" s="5" t="str">
        <f t="shared" si="16"/>
        <v/>
      </c>
      <c r="AB341" s="5" t="str">
        <f t="shared" si="17"/>
        <v/>
      </c>
      <c r="AC341" s="9"/>
      <c r="AD341" s="15" t="str">
        <f>IF($AD$1="  ",IFERROR(IF(AND(Y341="未推广",L341&gt;0),"加入P4P推广 ","")&amp;IF(AND(OR(W341="是",X341="是"),Y341=0),"优爆品加推广 ","")&amp;IF(AND(C341="N",L341&gt;0),"增加橱窗绑定 ","")&amp;IF(AND(OR(Z341&gt;$Z$1*4.5,AB341&gt;$AB$1*4.5),Y341&lt;&gt;0,Y341&gt;$AB$1*2,G341&gt;($G$1/$L$1)*1),"放弃P4P推广 ","")&amp;IF(AND(AB341&gt;$AB$1*1.2,AB341&lt;$AB$1*4.5,Y341&gt;0),"优化询盘成本 ","")&amp;IF(AND(Z341&gt;$Z$1*1.2,Z341&lt;$Z$1*4.5,Y341&gt;0),"优化商机成本 ","")&amp;IF(AND(Y341&lt;&gt;0,L341&gt;0,AB341&lt;$AB$1*1.2),"加大询盘获取 ","")&amp;IF(AND(Y341&lt;&gt;0,K341&gt;0,Z341&lt;$Z$1*1.2),"加大商机获取 ","")&amp;IF(AND(L341=0,C341="Y",G341&gt;($G$1/$L$1*1.5)),"解绑橱窗绑定 ",""),"请去左表粘贴源数据"),"")</f>
        <v/>
      </c>
      <c r="AE341" s="9"/>
      <c r="AF341" s="9"/>
      <c r="AG341" s="9"/>
      <c r="AH341" s="9"/>
      <c r="AI341" s="17"/>
      <c r="AJ341" s="17"/>
      <c r="AK341" s="17"/>
    </row>
    <row r="342" spans="1:37">
      <c r="A342" s="5" t="str">
        <f>IFERROR(HLOOKUP(A$2,'2.源数据-产品分析-全商品'!A$6:A$1000,ROW()-1,0),"")</f>
        <v/>
      </c>
      <c r="B342" s="5" t="str">
        <f>IFERROR(HLOOKUP(B$2,'2.源数据-产品分析-全商品'!B$6:B$1000,ROW()-1,0),"")</f>
        <v/>
      </c>
      <c r="C342" s="5" t="str">
        <f>CLEAN(IFERROR(HLOOKUP(C$2,'2.源数据-产品分析-全商品'!C$6:C$1000,ROW()-1,0),""))</f>
        <v/>
      </c>
      <c r="D342" s="5" t="str">
        <f>IFERROR(HLOOKUP(D$2,'2.源数据-产品分析-全商品'!D$6:D$1000,ROW()-1,0),"")</f>
        <v/>
      </c>
      <c r="E342" s="5" t="str">
        <f>IFERROR(HLOOKUP(E$2,'2.源数据-产品分析-全商品'!E$6:E$1000,ROW()-1,0),"")</f>
        <v/>
      </c>
      <c r="F342" s="5" t="str">
        <f>IFERROR(VALUE(HLOOKUP(F$2,'2.源数据-产品分析-全商品'!F$6:F$1000,ROW()-1,0)),"")</f>
        <v/>
      </c>
      <c r="G342" s="5" t="str">
        <f>IFERROR(VALUE(HLOOKUP(G$2,'2.源数据-产品分析-全商品'!G$6:G$1000,ROW()-1,0)),"")</f>
        <v/>
      </c>
      <c r="H342" s="5" t="str">
        <f>IFERROR(HLOOKUP(H$2,'2.源数据-产品分析-全商品'!H$6:H$1000,ROW()-1,0),"")</f>
        <v/>
      </c>
      <c r="I342" s="5" t="str">
        <f>IFERROR(VALUE(HLOOKUP(I$2,'2.源数据-产品分析-全商品'!I$6:I$1000,ROW()-1,0)),"")</f>
        <v/>
      </c>
      <c r="J342" s="60" t="str">
        <f>IFERROR(IF($J$2="","",INDEX('产品报告-整理'!G:G,MATCH(产品建议!A342,'产品报告-整理'!A:A,0))),"")</f>
        <v/>
      </c>
      <c r="K342" s="5" t="str">
        <f>IFERROR(IF($K$2="","",VALUE(INDEX('产品报告-整理'!E:E,MATCH(产品建议!A342,'产品报告-整理'!A:A,0)))),0)</f>
        <v/>
      </c>
      <c r="L342" s="5" t="str">
        <f>IFERROR(VALUE(HLOOKUP(L$2,'2.源数据-产品分析-全商品'!J$6:J$1000,ROW()-1,0)),"")</f>
        <v/>
      </c>
      <c r="M342" s="5" t="str">
        <f>IFERROR(VALUE(HLOOKUP(M$2,'2.源数据-产品分析-全商品'!K$6:K$1000,ROW()-1,0)),"")</f>
        <v/>
      </c>
      <c r="N342" s="5" t="str">
        <f>IFERROR(HLOOKUP(N$2,'2.源数据-产品分析-全商品'!L$6:L$1000,ROW()-1,0),"")</f>
        <v/>
      </c>
      <c r="O342" s="5" t="str">
        <f>IF($O$2='产品报告-整理'!$K$1,IFERROR(INDEX('产品报告-整理'!S:S,MATCH(产品建议!A342,'产品报告-整理'!L:L,0)),""),(IFERROR(VALUE(HLOOKUP(O$2,'2.源数据-产品分析-全商品'!M$6:M$1000,ROW()-1,0)),"")))</f>
        <v/>
      </c>
      <c r="P342" s="5" t="str">
        <f>IF($P$2='产品报告-整理'!$V$1,IFERROR(INDEX('产品报告-整理'!AD:AD,MATCH(产品建议!A342,'产品报告-整理'!W:W,0)),""),(IFERROR(VALUE(HLOOKUP(P$2,'2.源数据-产品分析-全商品'!N$6:N$1000,ROW()-1,0)),"")))</f>
        <v/>
      </c>
      <c r="Q342" s="5" t="str">
        <f>IF($Q$2='产品报告-整理'!$AG$1,IFERROR(INDEX('产品报告-整理'!AO:AO,MATCH(产品建议!A342,'产品报告-整理'!AH:AH,0)),""),(IFERROR(VALUE(HLOOKUP(Q$2,'2.源数据-产品分析-全商品'!O$6:O$1000,ROW()-1,0)),"")))</f>
        <v/>
      </c>
      <c r="R342" s="5" t="str">
        <f>IF($R$2='产品报告-整理'!$AR$1,IFERROR(INDEX('产品报告-整理'!AZ:AZ,MATCH(产品建议!A342,'产品报告-整理'!AS:AS,0)),""),(IFERROR(VALUE(HLOOKUP(R$2,'2.源数据-产品分析-全商品'!P$6:P$1000,ROW()-1,0)),"")))</f>
        <v/>
      </c>
      <c r="S342" s="5" t="str">
        <f>IF($S$2='产品报告-整理'!$BC$1,IFERROR(INDEX('产品报告-整理'!BK:BK,MATCH(产品建议!A342,'产品报告-整理'!BD:BD,0)),""),(IFERROR(VALUE(HLOOKUP(S$2,'2.源数据-产品分析-全商品'!Q$6:Q$1000,ROW()-1,0)),"")))</f>
        <v/>
      </c>
      <c r="T342" s="5" t="str">
        <f>IFERROR(HLOOKUP("产品负责人",'2.源数据-产品分析-全商品'!R$6:R$1000,ROW()-1,0),"")</f>
        <v/>
      </c>
      <c r="U342" s="5" t="str">
        <f>IFERROR(VALUE(HLOOKUP(U$2,'2.源数据-产品分析-全商品'!S$6:S$1000,ROW()-1,0)),"")</f>
        <v/>
      </c>
      <c r="V342" s="5" t="str">
        <f>IFERROR(VALUE(HLOOKUP(V$2,'2.源数据-产品分析-全商品'!T$6:T$1000,ROW()-1,0)),"")</f>
        <v/>
      </c>
      <c r="W342" s="5" t="str">
        <f>IF(OR($A$3=""),"",IF(OR($W$2="优爆品"),(IF(COUNTIF('2-2.源数据-产品分析-优品'!A:A,产品建议!A342)&gt;0,"是","")&amp;IF(COUNTIF('2-3.源数据-产品分析-爆品'!A:A,产品建议!A342)&gt;0,"是","")),IF(OR($W$2="P4P点击量"),((IFERROR(INDEX('产品报告-整理'!D:D,MATCH(产品建议!A342,'产品报告-整理'!A:A,0)),""))),((IF(COUNTIF('2-2.源数据-产品分析-优品'!A:A,产品建议!A342)&gt;0,"是",""))))))</f>
        <v/>
      </c>
      <c r="X342" s="5" t="str">
        <f>IF(OR($A$3=""),"",IF(OR($W$2="优爆品"),((IFERROR(INDEX('产品报告-整理'!D:D,MATCH(产品建议!A342,'产品报告-整理'!A:A,0)),"")&amp;" → "&amp;(IFERROR(TEXT(INDEX('产品报告-整理'!D:D,MATCH(产品建议!A342,'产品报告-整理'!A:A,0))/G342,"0%"),"")))),IF(OR($W$2="P4P点击量"),((IF($W$2="P4P点击量",IFERROR(TEXT(W342/G342,"0%"),"")))),(((IF(COUNTIF('2-3.源数据-产品分析-爆品'!A:A,产品建议!A342)&gt;0,"是","")))))))</f>
        <v/>
      </c>
      <c r="Y342" s="9" t="str">
        <f>IF(AND($Y$2="直通车总消费",'产品报告-整理'!$BN$1="推荐广告"),IFERROR(INDEX('产品报告-整理'!H:H,MATCH(产品建议!A342,'产品报告-整理'!A:A,0)),0)+IFERROR(INDEX('产品报告-整理'!BV:BV,MATCH(产品建议!A342,'产品报告-整理'!BO:BO,0)),0),IFERROR(INDEX('产品报告-整理'!H:H,MATCH(产品建议!A342,'产品报告-整理'!A:A,0)),0))</f>
        <v/>
      </c>
      <c r="Z342" s="9" t="str">
        <f t="shared" si="18"/>
        <v/>
      </c>
      <c r="AA342" s="5" t="str">
        <f t="shared" si="16"/>
        <v/>
      </c>
      <c r="AB342" s="5" t="str">
        <f t="shared" si="17"/>
        <v/>
      </c>
      <c r="AC342" s="9"/>
      <c r="AD342" s="15" t="str">
        <f>IF($AD$1="  ",IFERROR(IF(AND(Y342="未推广",L342&gt;0),"加入P4P推广 ","")&amp;IF(AND(OR(W342="是",X342="是"),Y342=0),"优爆品加推广 ","")&amp;IF(AND(C342="N",L342&gt;0),"增加橱窗绑定 ","")&amp;IF(AND(OR(Z342&gt;$Z$1*4.5,AB342&gt;$AB$1*4.5),Y342&lt;&gt;0,Y342&gt;$AB$1*2,G342&gt;($G$1/$L$1)*1),"放弃P4P推广 ","")&amp;IF(AND(AB342&gt;$AB$1*1.2,AB342&lt;$AB$1*4.5,Y342&gt;0),"优化询盘成本 ","")&amp;IF(AND(Z342&gt;$Z$1*1.2,Z342&lt;$Z$1*4.5,Y342&gt;0),"优化商机成本 ","")&amp;IF(AND(Y342&lt;&gt;0,L342&gt;0,AB342&lt;$AB$1*1.2),"加大询盘获取 ","")&amp;IF(AND(Y342&lt;&gt;0,K342&gt;0,Z342&lt;$Z$1*1.2),"加大商机获取 ","")&amp;IF(AND(L342=0,C342="Y",G342&gt;($G$1/$L$1*1.5)),"解绑橱窗绑定 ",""),"请去左表粘贴源数据"),"")</f>
        <v/>
      </c>
      <c r="AE342" s="9"/>
      <c r="AF342" s="9"/>
      <c r="AG342" s="9"/>
      <c r="AH342" s="9"/>
      <c r="AI342" s="17"/>
      <c r="AJ342" s="17"/>
      <c r="AK342" s="17"/>
    </row>
    <row r="343" spans="1:37">
      <c r="A343" s="5" t="str">
        <f>IFERROR(HLOOKUP(A$2,'2.源数据-产品分析-全商品'!A$6:A$1000,ROW()-1,0),"")</f>
        <v/>
      </c>
      <c r="B343" s="5" t="str">
        <f>IFERROR(HLOOKUP(B$2,'2.源数据-产品分析-全商品'!B$6:B$1000,ROW()-1,0),"")</f>
        <v/>
      </c>
      <c r="C343" s="5" t="str">
        <f>CLEAN(IFERROR(HLOOKUP(C$2,'2.源数据-产品分析-全商品'!C$6:C$1000,ROW()-1,0),""))</f>
        <v/>
      </c>
      <c r="D343" s="5" t="str">
        <f>IFERROR(HLOOKUP(D$2,'2.源数据-产品分析-全商品'!D$6:D$1000,ROW()-1,0),"")</f>
        <v/>
      </c>
      <c r="E343" s="5" t="str">
        <f>IFERROR(HLOOKUP(E$2,'2.源数据-产品分析-全商品'!E$6:E$1000,ROW()-1,0),"")</f>
        <v/>
      </c>
      <c r="F343" s="5" t="str">
        <f>IFERROR(VALUE(HLOOKUP(F$2,'2.源数据-产品分析-全商品'!F$6:F$1000,ROW()-1,0)),"")</f>
        <v/>
      </c>
      <c r="G343" s="5" t="str">
        <f>IFERROR(VALUE(HLOOKUP(G$2,'2.源数据-产品分析-全商品'!G$6:G$1000,ROW()-1,0)),"")</f>
        <v/>
      </c>
      <c r="H343" s="5" t="str">
        <f>IFERROR(HLOOKUP(H$2,'2.源数据-产品分析-全商品'!H$6:H$1000,ROW()-1,0),"")</f>
        <v/>
      </c>
      <c r="I343" s="5" t="str">
        <f>IFERROR(VALUE(HLOOKUP(I$2,'2.源数据-产品分析-全商品'!I$6:I$1000,ROW()-1,0)),"")</f>
        <v/>
      </c>
      <c r="J343" s="60" t="str">
        <f>IFERROR(IF($J$2="","",INDEX('产品报告-整理'!G:G,MATCH(产品建议!A343,'产品报告-整理'!A:A,0))),"")</f>
        <v/>
      </c>
      <c r="K343" s="5" t="str">
        <f>IFERROR(IF($K$2="","",VALUE(INDEX('产品报告-整理'!E:E,MATCH(产品建议!A343,'产品报告-整理'!A:A,0)))),0)</f>
        <v/>
      </c>
      <c r="L343" s="5" t="str">
        <f>IFERROR(VALUE(HLOOKUP(L$2,'2.源数据-产品分析-全商品'!J$6:J$1000,ROW()-1,0)),"")</f>
        <v/>
      </c>
      <c r="M343" s="5" t="str">
        <f>IFERROR(VALUE(HLOOKUP(M$2,'2.源数据-产品分析-全商品'!K$6:K$1000,ROW()-1,0)),"")</f>
        <v/>
      </c>
      <c r="N343" s="5" t="str">
        <f>IFERROR(HLOOKUP(N$2,'2.源数据-产品分析-全商品'!L$6:L$1000,ROW()-1,0),"")</f>
        <v/>
      </c>
      <c r="O343" s="5" t="str">
        <f>IF($O$2='产品报告-整理'!$K$1,IFERROR(INDEX('产品报告-整理'!S:S,MATCH(产品建议!A343,'产品报告-整理'!L:L,0)),""),(IFERROR(VALUE(HLOOKUP(O$2,'2.源数据-产品分析-全商品'!M$6:M$1000,ROW()-1,0)),"")))</f>
        <v/>
      </c>
      <c r="P343" s="5" t="str">
        <f>IF($P$2='产品报告-整理'!$V$1,IFERROR(INDEX('产品报告-整理'!AD:AD,MATCH(产品建议!A343,'产品报告-整理'!W:W,0)),""),(IFERROR(VALUE(HLOOKUP(P$2,'2.源数据-产品分析-全商品'!N$6:N$1000,ROW()-1,0)),"")))</f>
        <v/>
      </c>
      <c r="Q343" s="5" t="str">
        <f>IF($Q$2='产品报告-整理'!$AG$1,IFERROR(INDEX('产品报告-整理'!AO:AO,MATCH(产品建议!A343,'产品报告-整理'!AH:AH,0)),""),(IFERROR(VALUE(HLOOKUP(Q$2,'2.源数据-产品分析-全商品'!O$6:O$1000,ROW()-1,0)),"")))</f>
        <v/>
      </c>
      <c r="R343" s="5" t="str">
        <f>IF($R$2='产品报告-整理'!$AR$1,IFERROR(INDEX('产品报告-整理'!AZ:AZ,MATCH(产品建议!A343,'产品报告-整理'!AS:AS,0)),""),(IFERROR(VALUE(HLOOKUP(R$2,'2.源数据-产品分析-全商品'!P$6:P$1000,ROW()-1,0)),"")))</f>
        <v/>
      </c>
      <c r="S343" s="5" t="str">
        <f>IF($S$2='产品报告-整理'!$BC$1,IFERROR(INDEX('产品报告-整理'!BK:BK,MATCH(产品建议!A343,'产品报告-整理'!BD:BD,0)),""),(IFERROR(VALUE(HLOOKUP(S$2,'2.源数据-产品分析-全商品'!Q$6:Q$1000,ROW()-1,0)),"")))</f>
        <v/>
      </c>
      <c r="T343" s="5" t="str">
        <f>IFERROR(HLOOKUP("产品负责人",'2.源数据-产品分析-全商品'!R$6:R$1000,ROW()-1,0),"")</f>
        <v/>
      </c>
      <c r="U343" s="5" t="str">
        <f>IFERROR(VALUE(HLOOKUP(U$2,'2.源数据-产品分析-全商品'!S$6:S$1000,ROW()-1,0)),"")</f>
        <v/>
      </c>
      <c r="V343" s="5" t="str">
        <f>IFERROR(VALUE(HLOOKUP(V$2,'2.源数据-产品分析-全商品'!T$6:T$1000,ROW()-1,0)),"")</f>
        <v/>
      </c>
      <c r="W343" s="5" t="str">
        <f>IF(OR($A$3=""),"",IF(OR($W$2="优爆品"),(IF(COUNTIF('2-2.源数据-产品分析-优品'!A:A,产品建议!A343)&gt;0,"是","")&amp;IF(COUNTIF('2-3.源数据-产品分析-爆品'!A:A,产品建议!A343)&gt;0,"是","")),IF(OR($W$2="P4P点击量"),((IFERROR(INDEX('产品报告-整理'!D:D,MATCH(产品建议!A343,'产品报告-整理'!A:A,0)),""))),((IF(COUNTIF('2-2.源数据-产品分析-优品'!A:A,产品建议!A343)&gt;0,"是",""))))))</f>
        <v/>
      </c>
      <c r="X343" s="5" t="str">
        <f>IF(OR($A$3=""),"",IF(OR($W$2="优爆品"),((IFERROR(INDEX('产品报告-整理'!D:D,MATCH(产品建议!A343,'产品报告-整理'!A:A,0)),"")&amp;" → "&amp;(IFERROR(TEXT(INDEX('产品报告-整理'!D:D,MATCH(产品建议!A343,'产品报告-整理'!A:A,0))/G343,"0%"),"")))),IF(OR($W$2="P4P点击量"),((IF($W$2="P4P点击量",IFERROR(TEXT(W343/G343,"0%"),"")))),(((IF(COUNTIF('2-3.源数据-产品分析-爆品'!A:A,产品建议!A343)&gt;0,"是","")))))))</f>
        <v/>
      </c>
      <c r="Y343" s="9" t="str">
        <f>IF(AND($Y$2="直通车总消费",'产品报告-整理'!$BN$1="推荐广告"),IFERROR(INDEX('产品报告-整理'!H:H,MATCH(产品建议!A343,'产品报告-整理'!A:A,0)),0)+IFERROR(INDEX('产品报告-整理'!BV:BV,MATCH(产品建议!A343,'产品报告-整理'!BO:BO,0)),0),IFERROR(INDEX('产品报告-整理'!H:H,MATCH(产品建议!A343,'产品报告-整理'!A:A,0)),0))</f>
        <v/>
      </c>
      <c r="Z343" s="9" t="str">
        <f t="shared" si="18"/>
        <v/>
      </c>
      <c r="AA343" s="5" t="str">
        <f t="shared" si="16"/>
        <v/>
      </c>
      <c r="AB343" s="5" t="str">
        <f t="shared" si="17"/>
        <v/>
      </c>
      <c r="AC343" s="9"/>
      <c r="AD343" s="15" t="str">
        <f>IF($AD$1="  ",IFERROR(IF(AND(Y343="未推广",L343&gt;0),"加入P4P推广 ","")&amp;IF(AND(OR(W343="是",X343="是"),Y343=0),"优爆品加推广 ","")&amp;IF(AND(C343="N",L343&gt;0),"增加橱窗绑定 ","")&amp;IF(AND(OR(Z343&gt;$Z$1*4.5,AB343&gt;$AB$1*4.5),Y343&lt;&gt;0,Y343&gt;$AB$1*2,G343&gt;($G$1/$L$1)*1),"放弃P4P推广 ","")&amp;IF(AND(AB343&gt;$AB$1*1.2,AB343&lt;$AB$1*4.5,Y343&gt;0),"优化询盘成本 ","")&amp;IF(AND(Z343&gt;$Z$1*1.2,Z343&lt;$Z$1*4.5,Y343&gt;0),"优化商机成本 ","")&amp;IF(AND(Y343&lt;&gt;0,L343&gt;0,AB343&lt;$AB$1*1.2),"加大询盘获取 ","")&amp;IF(AND(Y343&lt;&gt;0,K343&gt;0,Z343&lt;$Z$1*1.2),"加大商机获取 ","")&amp;IF(AND(L343=0,C343="Y",G343&gt;($G$1/$L$1*1.5)),"解绑橱窗绑定 ",""),"请去左表粘贴源数据"),"")</f>
        <v/>
      </c>
      <c r="AE343" s="9"/>
      <c r="AF343" s="9"/>
      <c r="AG343" s="9"/>
      <c r="AH343" s="9"/>
      <c r="AI343" s="17"/>
      <c r="AJ343" s="17"/>
      <c r="AK343" s="17"/>
    </row>
    <row r="344" spans="1:37">
      <c r="A344" s="5" t="str">
        <f>IFERROR(HLOOKUP(A$2,'2.源数据-产品分析-全商品'!A$6:A$1000,ROW()-1,0),"")</f>
        <v/>
      </c>
      <c r="B344" s="5" t="str">
        <f>IFERROR(HLOOKUP(B$2,'2.源数据-产品分析-全商品'!B$6:B$1000,ROW()-1,0),"")</f>
        <v/>
      </c>
      <c r="C344" s="5" t="str">
        <f>CLEAN(IFERROR(HLOOKUP(C$2,'2.源数据-产品分析-全商品'!C$6:C$1000,ROW()-1,0),""))</f>
        <v/>
      </c>
      <c r="D344" s="5" t="str">
        <f>IFERROR(HLOOKUP(D$2,'2.源数据-产品分析-全商品'!D$6:D$1000,ROW()-1,0),"")</f>
        <v/>
      </c>
      <c r="E344" s="5" t="str">
        <f>IFERROR(HLOOKUP(E$2,'2.源数据-产品分析-全商品'!E$6:E$1000,ROW()-1,0),"")</f>
        <v/>
      </c>
      <c r="F344" s="5" t="str">
        <f>IFERROR(VALUE(HLOOKUP(F$2,'2.源数据-产品分析-全商品'!F$6:F$1000,ROW()-1,0)),"")</f>
        <v/>
      </c>
      <c r="G344" s="5" t="str">
        <f>IFERROR(VALUE(HLOOKUP(G$2,'2.源数据-产品分析-全商品'!G$6:G$1000,ROW()-1,0)),"")</f>
        <v/>
      </c>
      <c r="H344" s="5" t="str">
        <f>IFERROR(HLOOKUP(H$2,'2.源数据-产品分析-全商品'!H$6:H$1000,ROW()-1,0),"")</f>
        <v/>
      </c>
      <c r="I344" s="5" t="str">
        <f>IFERROR(VALUE(HLOOKUP(I$2,'2.源数据-产品分析-全商品'!I$6:I$1000,ROW()-1,0)),"")</f>
        <v/>
      </c>
      <c r="J344" s="60" t="str">
        <f>IFERROR(IF($J$2="","",INDEX('产品报告-整理'!G:G,MATCH(产品建议!A344,'产品报告-整理'!A:A,0))),"")</f>
        <v/>
      </c>
      <c r="K344" s="5" t="str">
        <f>IFERROR(IF($K$2="","",VALUE(INDEX('产品报告-整理'!E:E,MATCH(产品建议!A344,'产品报告-整理'!A:A,0)))),0)</f>
        <v/>
      </c>
      <c r="L344" s="5" t="str">
        <f>IFERROR(VALUE(HLOOKUP(L$2,'2.源数据-产品分析-全商品'!J$6:J$1000,ROW()-1,0)),"")</f>
        <v/>
      </c>
      <c r="M344" s="5" t="str">
        <f>IFERROR(VALUE(HLOOKUP(M$2,'2.源数据-产品分析-全商品'!K$6:K$1000,ROW()-1,0)),"")</f>
        <v/>
      </c>
      <c r="N344" s="5" t="str">
        <f>IFERROR(HLOOKUP(N$2,'2.源数据-产品分析-全商品'!L$6:L$1000,ROW()-1,0),"")</f>
        <v/>
      </c>
      <c r="O344" s="5" t="str">
        <f>IF($O$2='产品报告-整理'!$K$1,IFERROR(INDEX('产品报告-整理'!S:S,MATCH(产品建议!A344,'产品报告-整理'!L:L,0)),""),(IFERROR(VALUE(HLOOKUP(O$2,'2.源数据-产品分析-全商品'!M$6:M$1000,ROW()-1,0)),"")))</f>
        <v/>
      </c>
      <c r="P344" s="5" t="str">
        <f>IF($P$2='产品报告-整理'!$V$1,IFERROR(INDEX('产品报告-整理'!AD:AD,MATCH(产品建议!A344,'产品报告-整理'!W:W,0)),""),(IFERROR(VALUE(HLOOKUP(P$2,'2.源数据-产品分析-全商品'!N$6:N$1000,ROW()-1,0)),"")))</f>
        <v/>
      </c>
      <c r="Q344" s="5" t="str">
        <f>IF($Q$2='产品报告-整理'!$AG$1,IFERROR(INDEX('产品报告-整理'!AO:AO,MATCH(产品建议!A344,'产品报告-整理'!AH:AH,0)),""),(IFERROR(VALUE(HLOOKUP(Q$2,'2.源数据-产品分析-全商品'!O$6:O$1000,ROW()-1,0)),"")))</f>
        <v/>
      </c>
      <c r="R344" s="5" t="str">
        <f>IF($R$2='产品报告-整理'!$AR$1,IFERROR(INDEX('产品报告-整理'!AZ:AZ,MATCH(产品建议!A344,'产品报告-整理'!AS:AS,0)),""),(IFERROR(VALUE(HLOOKUP(R$2,'2.源数据-产品分析-全商品'!P$6:P$1000,ROW()-1,0)),"")))</f>
        <v/>
      </c>
      <c r="S344" s="5" t="str">
        <f>IF($S$2='产品报告-整理'!$BC$1,IFERROR(INDEX('产品报告-整理'!BK:BK,MATCH(产品建议!A344,'产品报告-整理'!BD:BD,0)),""),(IFERROR(VALUE(HLOOKUP(S$2,'2.源数据-产品分析-全商品'!Q$6:Q$1000,ROW()-1,0)),"")))</f>
        <v/>
      </c>
      <c r="T344" s="5" t="str">
        <f>IFERROR(HLOOKUP("产品负责人",'2.源数据-产品分析-全商品'!R$6:R$1000,ROW()-1,0),"")</f>
        <v/>
      </c>
      <c r="U344" s="5" t="str">
        <f>IFERROR(VALUE(HLOOKUP(U$2,'2.源数据-产品分析-全商品'!S$6:S$1000,ROW()-1,0)),"")</f>
        <v/>
      </c>
      <c r="V344" s="5" t="str">
        <f>IFERROR(VALUE(HLOOKUP(V$2,'2.源数据-产品分析-全商品'!T$6:T$1000,ROW()-1,0)),"")</f>
        <v/>
      </c>
      <c r="W344" s="5" t="str">
        <f>IF(OR($A$3=""),"",IF(OR($W$2="优爆品"),(IF(COUNTIF('2-2.源数据-产品分析-优品'!A:A,产品建议!A344)&gt;0,"是","")&amp;IF(COUNTIF('2-3.源数据-产品分析-爆品'!A:A,产品建议!A344)&gt;0,"是","")),IF(OR($W$2="P4P点击量"),((IFERROR(INDEX('产品报告-整理'!D:D,MATCH(产品建议!A344,'产品报告-整理'!A:A,0)),""))),((IF(COUNTIF('2-2.源数据-产品分析-优品'!A:A,产品建议!A344)&gt;0,"是",""))))))</f>
        <v/>
      </c>
      <c r="X344" s="5" t="str">
        <f>IF(OR($A$3=""),"",IF(OR($W$2="优爆品"),((IFERROR(INDEX('产品报告-整理'!D:D,MATCH(产品建议!A344,'产品报告-整理'!A:A,0)),"")&amp;" → "&amp;(IFERROR(TEXT(INDEX('产品报告-整理'!D:D,MATCH(产品建议!A344,'产品报告-整理'!A:A,0))/G344,"0%"),"")))),IF(OR($W$2="P4P点击量"),((IF($W$2="P4P点击量",IFERROR(TEXT(W344/G344,"0%"),"")))),(((IF(COUNTIF('2-3.源数据-产品分析-爆品'!A:A,产品建议!A344)&gt;0,"是","")))))))</f>
        <v/>
      </c>
      <c r="Y344" s="9" t="str">
        <f>IF(AND($Y$2="直通车总消费",'产品报告-整理'!$BN$1="推荐广告"),IFERROR(INDEX('产品报告-整理'!H:H,MATCH(产品建议!A344,'产品报告-整理'!A:A,0)),0)+IFERROR(INDEX('产品报告-整理'!BV:BV,MATCH(产品建议!A344,'产品报告-整理'!BO:BO,0)),0),IFERROR(INDEX('产品报告-整理'!H:H,MATCH(产品建议!A344,'产品报告-整理'!A:A,0)),0))</f>
        <v/>
      </c>
      <c r="Z344" s="9" t="str">
        <f t="shared" si="18"/>
        <v/>
      </c>
      <c r="AA344" s="5" t="str">
        <f t="shared" si="16"/>
        <v/>
      </c>
      <c r="AB344" s="5" t="str">
        <f t="shared" si="17"/>
        <v/>
      </c>
      <c r="AC344" s="9"/>
      <c r="AD344" s="15" t="str">
        <f>IF($AD$1="  ",IFERROR(IF(AND(Y344="未推广",L344&gt;0),"加入P4P推广 ","")&amp;IF(AND(OR(W344="是",X344="是"),Y344=0),"优爆品加推广 ","")&amp;IF(AND(C344="N",L344&gt;0),"增加橱窗绑定 ","")&amp;IF(AND(OR(Z344&gt;$Z$1*4.5,AB344&gt;$AB$1*4.5),Y344&lt;&gt;0,Y344&gt;$AB$1*2,G344&gt;($G$1/$L$1)*1),"放弃P4P推广 ","")&amp;IF(AND(AB344&gt;$AB$1*1.2,AB344&lt;$AB$1*4.5,Y344&gt;0),"优化询盘成本 ","")&amp;IF(AND(Z344&gt;$Z$1*1.2,Z344&lt;$Z$1*4.5,Y344&gt;0),"优化商机成本 ","")&amp;IF(AND(Y344&lt;&gt;0,L344&gt;0,AB344&lt;$AB$1*1.2),"加大询盘获取 ","")&amp;IF(AND(Y344&lt;&gt;0,K344&gt;0,Z344&lt;$Z$1*1.2),"加大商机获取 ","")&amp;IF(AND(L344=0,C344="Y",G344&gt;($G$1/$L$1*1.5)),"解绑橱窗绑定 ",""),"请去左表粘贴源数据"),"")</f>
        <v/>
      </c>
      <c r="AE344" s="9"/>
      <c r="AF344" s="9"/>
      <c r="AG344" s="9"/>
      <c r="AH344" s="9"/>
      <c r="AI344" s="17"/>
      <c r="AJ344" s="17"/>
      <c r="AK344" s="17"/>
    </row>
    <row r="345" spans="1:37">
      <c r="A345" s="5" t="str">
        <f>IFERROR(HLOOKUP(A$2,'2.源数据-产品分析-全商品'!A$6:A$1000,ROW()-1,0),"")</f>
        <v/>
      </c>
      <c r="B345" s="5" t="str">
        <f>IFERROR(HLOOKUP(B$2,'2.源数据-产品分析-全商品'!B$6:B$1000,ROW()-1,0),"")</f>
        <v/>
      </c>
      <c r="C345" s="5" t="str">
        <f>CLEAN(IFERROR(HLOOKUP(C$2,'2.源数据-产品分析-全商品'!C$6:C$1000,ROW()-1,0),""))</f>
        <v/>
      </c>
      <c r="D345" s="5" t="str">
        <f>IFERROR(HLOOKUP(D$2,'2.源数据-产品分析-全商品'!D$6:D$1000,ROW()-1,0),"")</f>
        <v/>
      </c>
      <c r="E345" s="5" t="str">
        <f>IFERROR(HLOOKUP(E$2,'2.源数据-产品分析-全商品'!E$6:E$1000,ROW()-1,0),"")</f>
        <v/>
      </c>
      <c r="F345" s="5" t="str">
        <f>IFERROR(VALUE(HLOOKUP(F$2,'2.源数据-产品分析-全商品'!F$6:F$1000,ROW()-1,0)),"")</f>
        <v/>
      </c>
      <c r="G345" s="5" t="str">
        <f>IFERROR(VALUE(HLOOKUP(G$2,'2.源数据-产品分析-全商品'!G$6:G$1000,ROW()-1,0)),"")</f>
        <v/>
      </c>
      <c r="H345" s="5" t="str">
        <f>IFERROR(HLOOKUP(H$2,'2.源数据-产品分析-全商品'!H$6:H$1000,ROW()-1,0),"")</f>
        <v/>
      </c>
      <c r="I345" s="5" t="str">
        <f>IFERROR(VALUE(HLOOKUP(I$2,'2.源数据-产品分析-全商品'!I$6:I$1000,ROW()-1,0)),"")</f>
        <v/>
      </c>
      <c r="J345" s="60" t="str">
        <f>IFERROR(IF($J$2="","",INDEX('产品报告-整理'!G:G,MATCH(产品建议!A345,'产品报告-整理'!A:A,0))),"")</f>
        <v/>
      </c>
      <c r="K345" s="5" t="str">
        <f>IFERROR(IF($K$2="","",VALUE(INDEX('产品报告-整理'!E:E,MATCH(产品建议!A345,'产品报告-整理'!A:A,0)))),0)</f>
        <v/>
      </c>
      <c r="L345" s="5" t="str">
        <f>IFERROR(VALUE(HLOOKUP(L$2,'2.源数据-产品分析-全商品'!J$6:J$1000,ROW()-1,0)),"")</f>
        <v/>
      </c>
      <c r="M345" s="5" t="str">
        <f>IFERROR(VALUE(HLOOKUP(M$2,'2.源数据-产品分析-全商品'!K$6:K$1000,ROW()-1,0)),"")</f>
        <v/>
      </c>
      <c r="N345" s="5" t="str">
        <f>IFERROR(HLOOKUP(N$2,'2.源数据-产品分析-全商品'!L$6:L$1000,ROW()-1,0),"")</f>
        <v/>
      </c>
      <c r="O345" s="5" t="str">
        <f>IF($O$2='产品报告-整理'!$K$1,IFERROR(INDEX('产品报告-整理'!S:S,MATCH(产品建议!A345,'产品报告-整理'!L:L,0)),""),(IFERROR(VALUE(HLOOKUP(O$2,'2.源数据-产品分析-全商品'!M$6:M$1000,ROW()-1,0)),"")))</f>
        <v/>
      </c>
      <c r="P345" s="5" t="str">
        <f>IF($P$2='产品报告-整理'!$V$1,IFERROR(INDEX('产品报告-整理'!AD:AD,MATCH(产品建议!A345,'产品报告-整理'!W:W,0)),""),(IFERROR(VALUE(HLOOKUP(P$2,'2.源数据-产品分析-全商品'!N$6:N$1000,ROW()-1,0)),"")))</f>
        <v/>
      </c>
      <c r="Q345" s="5" t="str">
        <f>IF($Q$2='产品报告-整理'!$AG$1,IFERROR(INDEX('产品报告-整理'!AO:AO,MATCH(产品建议!A345,'产品报告-整理'!AH:AH,0)),""),(IFERROR(VALUE(HLOOKUP(Q$2,'2.源数据-产品分析-全商品'!O$6:O$1000,ROW()-1,0)),"")))</f>
        <v/>
      </c>
      <c r="R345" s="5" t="str">
        <f>IF($R$2='产品报告-整理'!$AR$1,IFERROR(INDEX('产品报告-整理'!AZ:AZ,MATCH(产品建议!A345,'产品报告-整理'!AS:AS,0)),""),(IFERROR(VALUE(HLOOKUP(R$2,'2.源数据-产品分析-全商品'!P$6:P$1000,ROW()-1,0)),"")))</f>
        <v/>
      </c>
      <c r="S345" s="5" t="str">
        <f>IF($S$2='产品报告-整理'!$BC$1,IFERROR(INDEX('产品报告-整理'!BK:BK,MATCH(产品建议!A345,'产品报告-整理'!BD:BD,0)),""),(IFERROR(VALUE(HLOOKUP(S$2,'2.源数据-产品分析-全商品'!Q$6:Q$1000,ROW()-1,0)),"")))</f>
        <v/>
      </c>
      <c r="T345" s="5" t="str">
        <f>IFERROR(HLOOKUP("产品负责人",'2.源数据-产品分析-全商品'!R$6:R$1000,ROW()-1,0),"")</f>
        <v/>
      </c>
      <c r="U345" s="5" t="str">
        <f>IFERROR(VALUE(HLOOKUP(U$2,'2.源数据-产品分析-全商品'!S$6:S$1000,ROW()-1,0)),"")</f>
        <v/>
      </c>
      <c r="V345" s="5" t="str">
        <f>IFERROR(VALUE(HLOOKUP(V$2,'2.源数据-产品分析-全商品'!T$6:T$1000,ROW()-1,0)),"")</f>
        <v/>
      </c>
      <c r="W345" s="5" t="str">
        <f>IF(OR($A$3=""),"",IF(OR($W$2="优爆品"),(IF(COUNTIF('2-2.源数据-产品分析-优品'!A:A,产品建议!A345)&gt;0,"是","")&amp;IF(COUNTIF('2-3.源数据-产品分析-爆品'!A:A,产品建议!A345)&gt;0,"是","")),IF(OR($W$2="P4P点击量"),((IFERROR(INDEX('产品报告-整理'!D:D,MATCH(产品建议!A345,'产品报告-整理'!A:A,0)),""))),((IF(COUNTIF('2-2.源数据-产品分析-优品'!A:A,产品建议!A345)&gt;0,"是",""))))))</f>
        <v/>
      </c>
      <c r="X345" s="5" t="str">
        <f>IF(OR($A$3=""),"",IF(OR($W$2="优爆品"),((IFERROR(INDEX('产品报告-整理'!D:D,MATCH(产品建议!A345,'产品报告-整理'!A:A,0)),"")&amp;" → "&amp;(IFERROR(TEXT(INDEX('产品报告-整理'!D:D,MATCH(产品建议!A345,'产品报告-整理'!A:A,0))/G345,"0%"),"")))),IF(OR($W$2="P4P点击量"),((IF($W$2="P4P点击量",IFERROR(TEXT(W345/G345,"0%"),"")))),(((IF(COUNTIF('2-3.源数据-产品分析-爆品'!A:A,产品建议!A345)&gt;0,"是","")))))))</f>
        <v/>
      </c>
      <c r="Y345" s="9" t="str">
        <f>IF(AND($Y$2="直通车总消费",'产品报告-整理'!$BN$1="推荐广告"),IFERROR(INDEX('产品报告-整理'!H:H,MATCH(产品建议!A345,'产品报告-整理'!A:A,0)),0)+IFERROR(INDEX('产品报告-整理'!BV:BV,MATCH(产品建议!A345,'产品报告-整理'!BO:BO,0)),0),IFERROR(INDEX('产品报告-整理'!H:H,MATCH(产品建议!A345,'产品报告-整理'!A:A,0)),0))</f>
        <v/>
      </c>
      <c r="Z345" s="9" t="str">
        <f t="shared" si="18"/>
        <v/>
      </c>
      <c r="AA345" s="5" t="str">
        <f t="shared" si="16"/>
        <v/>
      </c>
      <c r="AB345" s="5" t="str">
        <f t="shared" si="17"/>
        <v/>
      </c>
      <c r="AC345" s="9"/>
      <c r="AD345" s="15" t="str">
        <f>IF($AD$1="  ",IFERROR(IF(AND(Y345="未推广",L345&gt;0),"加入P4P推广 ","")&amp;IF(AND(OR(W345="是",X345="是"),Y345=0),"优爆品加推广 ","")&amp;IF(AND(C345="N",L345&gt;0),"增加橱窗绑定 ","")&amp;IF(AND(OR(Z345&gt;$Z$1*4.5,AB345&gt;$AB$1*4.5),Y345&lt;&gt;0,Y345&gt;$AB$1*2,G345&gt;($G$1/$L$1)*1),"放弃P4P推广 ","")&amp;IF(AND(AB345&gt;$AB$1*1.2,AB345&lt;$AB$1*4.5,Y345&gt;0),"优化询盘成本 ","")&amp;IF(AND(Z345&gt;$Z$1*1.2,Z345&lt;$Z$1*4.5,Y345&gt;0),"优化商机成本 ","")&amp;IF(AND(Y345&lt;&gt;0,L345&gt;0,AB345&lt;$AB$1*1.2),"加大询盘获取 ","")&amp;IF(AND(Y345&lt;&gt;0,K345&gt;0,Z345&lt;$Z$1*1.2),"加大商机获取 ","")&amp;IF(AND(L345=0,C345="Y",G345&gt;($G$1/$L$1*1.5)),"解绑橱窗绑定 ",""),"请去左表粘贴源数据"),"")</f>
        <v/>
      </c>
      <c r="AE345" s="9"/>
      <c r="AF345" s="9"/>
      <c r="AG345" s="9"/>
      <c r="AH345" s="9"/>
      <c r="AI345" s="17"/>
      <c r="AJ345" s="17"/>
      <c r="AK345" s="17"/>
    </row>
    <row r="346" spans="1:37">
      <c r="A346" s="5" t="str">
        <f>IFERROR(HLOOKUP(A$2,'2.源数据-产品分析-全商品'!A$6:A$1000,ROW()-1,0),"")</f>
        <v/>
      </c>
      <c r="B346" s="5" t="str">
        <f>IFERROR(HLOOKUP(B$2,'2.源数据-产品分析-全商品'!B$6:B$1000,ROW()-1,0),"")</f>
        <v/>
      </c>
      <c r="C346" s="5" t="str">
        <f>CLEAN(IFERROR(HLOOKUP(C$2,'2.源数据-产品分析-全商品'!C$6:C$1000,ROW()-1,0),""))</f>
        <v/>
      </c>
      <c r="D346" s="5" t="str">
        <f>IFERROR(HLOOKUP(D$2,'2.源数据-产品分析-全商品'!D$6:D$1000,ROW()-1,0),"")</f>
        <v/>
      </c>
      <c r="E346" s="5" t="str">
        <f>IFERROR(HLOOKUP(E$2,'2.源数据-产品分析-全商品'!E$6:E$1000,ROW()-1,0),"")</f>
        <v/>
      </c>
      <c r="F346" s="5" t="str">
        <f>IFERROR(VALUE(HLOOKUP(F$2,'2.源数据-产品分析-全商品'!F$6:F$1000,ROW()-1,0)),"")</f>
        <v/>
      </c>
      <c r="G346" s="5" t="str">
        <f>IFERROR(VALUE(HLOOKUP(G$2,'2.源数据-产品分析-全商品'!G$6:G$1000,ROW()-1,0)),"")</f>
        <v/>
      </c>
      <c r="H346" s="5" t="str">
        <f>IFERROR(HLOOKUP(H$2,'2.源数据-产品分析-全商品'!H$6:H$1000,ROW()-1,0),"")</f>
        <v/>
      </c>
      <c r="I346" s="5" t="str">
        <f>IFERROR(VALUE(HLOOKUP(I$2,'2.源数据-产品分析-全商品'!I$6:I$1000,ROW()-1,0)),"")</f>
        <v/>
      </c>
      <c r="J346" s="60" t="str">
        <f>IFERROR(IF($J$2="","",INDEX('产品报告-整理'!G:G,MATCH(产品建议!A346,'产品报告-整理'!A:A,0))),"")</f>
        <v/>
      </c>
      <c r="K346" s="5" t="str">
        <f>IFERROR(IF($K$2="","",VALUE(INDEX('产品报告-整理'!E:E,MATCH(产品建议!A346,'产品报告-整理'!A:A,0)))),0)</f>
        <v/>
      </c>
      <c r="L346" s="5" t="str">
        <f>IFERROR(VALUE(HLOOKUP(L$2,'2.源数据-产品分析-全商品'!J$6:J$1000,ROW()-1,0)),"")</f>
        <v/>
      </c>
      <c r="M346" s="5" t="str">
        <f>IFERROR(VALUE(HLOOKUP(M$2,'2.源数据-产品分析-全商品'!K$6:K$1000,ROW()-1,0)),"")</f>
        <v/>
      </c>
      <c r="N346" s="5" t="str">
        <f>IFERROR(HLOOKUP(N$2,'2.源数据-产品分析-全商品'!L$6:L$1000,ROW()-1,0),"")</f>
        <v/>
      </c>
      <c r="O346" s="5" t="str">
        <f>IF($O$2='产品报告-整理'!$K$1,IFERROR(INDEX('产品报告-整理'!S:S,MATCH(产品建议!A346,'产品报告-整理'!L:L,0)),""),(IFERROR(VALUE(HLOOKUP(O$2,'2.源数据-产品分析-全商品'!M$6:M$1000,ROW()-1,0)),"")))</f>
        <v/>
      </c>
      <c r="P346" s="5" t="str">
        <f>IF($P$2='产品报告-整理'!$V$1,IFERROR(INDEX('产品报告-整理'!AD:AD,MATCH(产品建议!A346,'产品报告-整理'!W:W,0)),""),(IFERROR(VALUE(HLOOKUP(P$2,'2.源数据-产品分析-全商品'!N$6:N$1000,ROW()-1,0)),"")))</f>
        <v/>
      </c>
      <c r="Q346" s="5" t="str">
        <f>IF($Q$2='产品报告-整理'!$AG$1,IFERROR(INDEX('产品报告-整理'!AO:AO,MATCH(产品建议!A346,'产品报告-整理'!AH:AH,0)),""),(IFERROR(VALUE(HLOOKUP(Q$2,'2.源数据-产品分析-全商品'!O$6:O$1000,ROW()-1,0)),"")))</f>
        <v/>
      </c>
      <c r="R346" s="5" t="str">
        <f>IF($R$2='产品报告-整理'!$AR$1,IFERROR(INDEX('产品报告-整理'!AZ:AZ,MATCH(产品建议!A346,'产品报告-整理'!AS:AS,0)),""),(IFERROR(VALUE(HLOOKUP(R$2,'2.源数据-产品分析-全商品'!P$6:P$1000,ROW()-1,0)),"")))</f>
        <v/>
      </c>
      <c r="S346" s="5" t="str">
        <f>IF($S$2='产品报告-整理'!$BC$1,IFERROR(INDEX('产品报告-整理'!BK:BK,MATCH(产品建议!A346,'产品报告-整理'!BD:BD,0)),""),(IFERROR(VALUE(HLOOKUP(S$2,'2.源数据-产品分析-全商品'!Q$6:Q$1000,ROW()-1,0)),"")))</f>
        <v/>
      </c>
      <c r="T346" s="5" t="str">
        <f>IFERROR(HLOOKUP("产品负责人",'2.源数据-产品分析-全商品'!R$6:R$1000,ROW()-1,0),"")</f>
        <v/>
      </c>
      <c r="U346" s="5" t="str">
        <f>IFERROR(VALUE(HLOOKUP(U$2,'2.源数据-产品分析-全商品'!S$6:S$1000,ROW()-1,0)),"")</f>
        <v/>
      </c>
      <c r="V346" s="5" t="str">
        <f>IFERROR(VALUE(HLOOKUP(V$2,'2.源数据-产品分析-全商品'!T$6:T$1000,ROW()-1,0)),"")</f>
        <v/>
      </c>
      <c r="W346" s="5" t="str">
        <f>IF(OR($A$3=""),"",IF(OR($W$2="优爆品"),(IF(COUNTIF('2-2.源数据-产品分析-优品'!A:A,产品建议!A346)&gt;0,"是","")&amp;IF(COUNTIF('2-3.源数据-产品分析-爆品'!A:A,产品建议!A346)&gt;0,"是","")),IF(OR($W$2="P4P点击量"),((IFERROR(INDEX('产品报告-整理'!D:D,MATCH(产品建议!A346,'产品报告-整理'!A:A,0)),""))),((IF(COUNTIF('2-2.源数据-产品分析-优品'!A:A,产品建议!A346)&gt;0,"是",""))))))</f>
        <v/>
      </c>
      <c r="X346" s="5" t="str">
        <f>IF(OR($A$3=""),"",IF(OR($W$2="优爆品"),((IFERROR(INDEX('产品报告-整理'!D:D,MATCH(产品建议!A346,'产品报告-整理'!A:A,0)),"")&amp;" → "&amp;(IFERROR(TEXT(INDEX('产品报告-整理'!D:D,MATCH(产品建议!A346,'产品报告-整理'!A:A,0))/G346,"0%"),"")))),IF(OR($W$2="P4P点击量"),((IF($W$2="P4P点击量",IFERROR(TEXT(W346/G346,"0%"),"")))),(((IF(COUNTIF('2-3.源数据-产品分析-爆品'!A:A,产品建议!A346)&gt;0,"是","")))))))</f>
        <v/>
      </c>
      <c r="Y346" s="9" t="str">
        <f>IF(AND($Y$2="直通车总消费",'产品报告-整理'!$BN$1="推荐广告"),IFERROR(INDEX('产品报告-整理'!H:H,MATCH(产品建议!A346,'产品报告-整理'!A:A,0)),0)+IFERROR(INDEX('产品报告-整理'!BV:BV,MATCH(产品建议!A346,'产品报告-整理'!BO:BO,0)),0),IFERROR(INDEX('产品报告-整理'!H:H,MATCH(产品建议!A346,'产品报告-整理'!A:A,0)),0))</f>
        <v/>
      </c>
      <c r="Z346" s="9" t="str">
        <f t="shared" si="18"/>
        <v/>
      </c>
      <c r="AA346" s="5" t="str">
        <f t="shared" si="16"/>
        <v/>
      </c>
      <c r="AB346" s="5" t="str">
        <f t="shared" si="17"/>
        <v/>
      </c>
      <c r="AC346" s="9"/>
      <c r="AD346" s="15" t="str">
        <f>IF($AD$1="  ",IFERROR(IF(AND(Y346="未推广",L346&gt;0),"加入P4P推广 ","")&amp;IF(AND(OR(W346="是",X346="是"),Y346=0),"优爆品加推广 ","")&amp;IF(AND(C346="N",L346&gt;0),"增加橱窗绑定 ","")&amp;IF(AND(OR(Z346&gt;$Z$1*4.5,AB346&gt;$AB$1*4.5),Y346&lt;&gt;0,Y346&gt;$AB$1*2,G346&gt;($G$1/$L$1)*1),"放弃P4P推广 ","")&amp;IF(AND(AB346&gt;$AB$1*1.2,AB346&lt;$AB$1*4.5,Y346&gt;0),"优化询盘成本 ","")&amp;IF(AND(Z346&gt;$Z$1*1.2,Z346&lt;$Z$1*4.5,Y346&gt;0),"优化商机成本 ","")&amp;IF(AND(Y346&lt;&gt;0,L346&gt;0,AB346&lt;$AB$1*1.2),"加大询盘获取 ","")&amp;IF(AND(Y346&lt;&gt;0,K346&gt;0,Z346&lt;$Z$1*1.2),"加大商机获取 ","")&amp;IF(AND(L346=0,C346="Y",G346&gt;($G$1/$L$1*1.5)),"解绑橱窗绑定 ",""),"请去左表粘贴源数据"),"")</f>
        <v/>
      </c>
      <c r="AE346" s="9"/>
      <c r="AF346" s="9"/>
      <c r="AG346" s="9"/>
      <c r="AH346" s="9"/>
      <c r="AI346" s="17"/>
      <c r="AJ346" s="17"/>
      <c r="AK346" s="17"/>
    </row>
    <row r="347" spans="1:37">
      <c r="A347" s="5" t="str">
        <f>IFERROR(HLOOKUP(A$2,'2.源数据-产品分析-全商品'!A$6:A$1000,ROW()-1,0),"")</f>
        <v/>
      </c>
      <c r="B347" s="5" t="str">
        <f>IFERROR(HLOOKUP(B$2,'2.源数据-产品分析-全商品'!B$6:B$1000,ROW()-1,0),"")</f>
        <v/>
      </c>
      <c r="C347" s="5" t="str">
        <f>CLEAN(IFERROR(HLOOKUP(C$2,'2.源数据-产品分析-全商品'!C$6:C$1000,ROW()-1,0),""))</f>
        <v/>
      </c>
      <c r="D347" s="5" t="str">
        <f>IFERROR(HLOOKUP(D$2,'2.源数据-产品分析-全商品'!D$6:D$1000,ROW()-1,0),"")</f>
        <v/>
      </c>
      <c r="E347" s="5" t="str">
        <f>IFERROR(HLOOKUP(E$2,'2.源数据-产品分析-全商品'!E$6:E$1000,ROW()-1,0),"")</f>
        <v/>
      </c>
      <c r="F347" s="5" t="str">
        <f>IFERROR(VALUE(HLOOKUP(F$2,'2.源数据-产品分析-全商品'!F$6:F$1000,ROW()-1,0)),"")</f>
        <v/>
      </c>
      <c r="G347" s="5" t="str">
        <f>IFERROR(VALUE(HLOOKUP(G$2,'2.源数据-产品分析-全商品'!G$6:G$1000,ROW()-1,0)),"")</f>
        <v/>
      </c>
      <c r="H347" s="5" t="str">
        <f>IFERROR(HLOOKUP(H$2,'2.源数据-产品分析-全商品'!H$6:H$1000,ROW()-1,0),"")</f>
        <v/>
      </c>
      <c r="I347" s="5" t="str">
        <f>IFERROR(VALUE(HLOOKUP(I$2,'2.源数据-产品分析-全商品'!I$6:I$1000,ROW()-1,0)),"")</f>
        <v/>
      </c>
      <c r="J347" s="60" t="str">
        <f>IFERROR(IF($J$2="","",INDEX('产品报告-整理'!G:G,MATCH(产品建议!A347,'产品报告-整理'!A:A,0))),"")</f>
        <v/>
      </c>
      <c r="K347" s="5" t="str">
        <f>IFERROR(IF($K$2="","",VALUE(INDEX('产品报告-整理'!E:E,MATCH(产品建议!A347,'产品报告-整理'!A:A,0)))),0)</f>
        <v/>
      </c>
      <c r="L347" s="5" t="str">
        <f>IFERROR(VALUE(HLOOKUP(L$2,'2.源数据-产品分析-全商品'!J$6:J$1000,ROW()-1,0)),"")</f>
        <v/>
      </c>
      <c r="M347" s="5" t="str">
        <f>IFERROR(VALUE(HLOOKUP(M$2,'2.源数据-产品分析-全商品'!K$6:K$1000,ROW()-1,0)),"")</f>
        <v/>
      </c>
      <c r="N347" s="5" t="str">
        <f>IFERROR(HLOOKUP(N$2,'2.源数据-产品分析-全商品'!L$6:L$1000,ROW()-1,0),"")</f>
        <v/>
      </c>
      <c r="O347" s="5" t="str">
        <f>IF($O$2='产品报告-整理'!$K$1,IFERROR(INDEX('产品报告-整理'!S:S,MATCH(产品建议!A347,'产品报告-整理'!L:L,0)),""),(IFERROR(VALUE(HLOOKUP(O$2,'2.源数据-产品分析-全商品'!M$6:M$1000,ROW()-1,0)),"")))</f>
        <v/>
      </c>
      <c r="P347" s="5" t="str">
        <f>IF($P$2='产品报告-整理'!$V$1,IFERROR(INDEX('产品报告-整理'!AD:AD,MATCH(产品建议!A347,'产品报告-整理'!W:W,0)),""),(IFERROR(VALUE(HLOOKUP(P$2,'2.源数据-产品分析-全商品'!N$6:N$1000,ROW()-1,0)),"")))</f>
        <v/>
      </c>
      <c r="Q347" s="5" t="str">
        <f>IF($Q$2='产品报告-整理'!$AG$1,IFERROR(INDEX('产品报告-整理'!AO:AO,MATCH(产品建议!A347,'产品报告-整理'!AH:AH,0)),""),(IFERROR(VALUE(HLOOKUP(Q$2,'2.源数据-产品分析-全商品'!O$6:O$1000,ROW()-1,0)),"")))</f>
        <v/>
      </c>
      <c r="R347" s="5" t="str">
        <f>IF($R$2='产品报告-整理'!$AR$1,IFERROR(INDEX('产品报告-整理'!AZ:AZ,MATCH(产品建议!A347,'产品报告-整理'!AS:AS,0)),""),(IFERROR(VALUE(HLOOKUP(R$2,'2.源数据-产品分析-全商品'!P$6:P$1000,ROW()-1,0)),"")))</f>
        <v/>
      </c>
      <c r="S347" s="5" t="str">
        <f>IF($S$2='产品报告-整理'!$BC$1,IFERROR(INDEX('产品报告-整理'!BK:BK,MATCH(产品建议!A347,'产品报告-整理'!BD:BD,0)),""),(IFERROR(VALUE(HLOOKUP(S$2,'2.源数据-产品分析-全商品'!Q$6:Q$1000,ROW()-1,0)),"")))</f>
        <v/>
      </c>
      <c r="T347" s="5" t="str">
        <f>IFERROR(HLOOKUP("产品负责人",'2.源数据-产品分析-全商品'!R$6:R$1000,ROW()-1,0),"")</f>
        <v/>
      </c>
      <c r="U347" s="5" t="str">
        <f>IFERROR(VALUE(HLOOKUP(U$2,'2.源数据-产品分析-全商品'!S$6:S$1000,ROW()-1,0)),"")</f>
        <v/>
      </c>
      <c r="V347" s="5" t="str">
        <f>IFERROR(VALUE(HLOOKUP(V$2,'2.源数据-产品分析-全商品'!T$6:T$1000,ROW()-1,0)),"")</f>
        <v/>
      </c>
      <c r="W347" s="5" t="str">
        <f>IF(OR($A$3=""),"",IF(OR($W$2="优爆品"),(IF(COUNTIF('2-2.源数据-产品分析-优品'!A:A,产品建议!A347)&gt;0,"是","")&amp;IF(COUNTIF('2-3.源数据-产品分析-爆品'!A:A,产品建议!A347)&gt;0,"是","")),IF(OR($W$2="P4P点击量"),((IFERROR(INDEX('产品报告-整理'!D:D,MATCH(产品建议!A347,'产品报告-整理'!A:A,0)),""))),((IF(COUNTIF('2-2.源数据-产品分析-优品'!A:A,产品建议!A347)&gt;0,"是",""))))))</f>
        <v/>
      </c>
      <c r="X347" s="5" t="str">
        <f>IF(OR($A$3=""),"",IF(OR($W$2="优爆品"),((IFERROR(INDEX('产品报告-整理'!D:D,MATCH(产品建议!A347,'产品报告-整理'!A:A,0)),"")&amp;" → "&amp;(IFERROR(TEXT(INDEX('产品报告-整理'!D:D,MATCH(产品建议!A347,'产品报告-整理'!A:A,0))/G347,"0%"),"")))),IF(OR($W$2="P4P点击量"),((IF($W$2="P4P点击量",IFERROR(TEXT(W347/G347,"0%"),"")))),(((IF(COUNTIF('2-3.源数据-产品分析-爆品'!A:A,产品建议!A347)&gt;0,"是","")))))))</f>
        <v/>
      </c>
      <c r="Y347" s="9" t="str">
        <f>IF(AND($Y$2="直通车总消费",'产品报告-整理'!$BN$1="推荐广告"),IFERROR(INDEX('产品报告-整理'!H:H,MATCH(产品建议!A347,'产品报告-整理'!A:A,0)),0)+IFERROR(INDEX('产品报告-整理'!BV:BV,MATCH(产品建议!A347,'产品报告-整理'!BO:BO,0)),0),IFERROR(INDEX('产品报告-整理'!H:H,MATCH(产品建议!A347,'产品报告-整理'!A:A,0)),0))</f>
        <v/>
      </c>
      <c r="Z347" s="9" t="str">
        <f t="shared" si="18"/>
        <v/>
      </c>
      <c r="AA347" s="5" t="str">
        <f t="shared" si="16"/>
        <v/>
      </c>
      <c r="AB347" s="5" t="str">
        <f t="shared" si="17"/>
        <v/>
      </c>
      <c r="AC347" s="9"/>
      <c r="AD347" s="15" t="str">
        <f>IF($AD$1="  ",IFERROR(IF(AND(Y347="未推广",L347&gt;0),"加入P4P推广 ","")&amp;IF(AND(OR(W347="是",X347="是"),Y347=0),"优爆品加推广 ","")&amp;IF(AND(C347="N",L347&gt;0),"增加橱窗绑定 ","")&amp;IF(AND(OR(Z347&gt;$Z$1*4.5,AB347&gt;$AB$1*4.5),Y347&lt;&gt;0,Y347&gt;$AB$1*2,G347&gt;($G$1/$L$1)*1),"放弃P4P推广 ","")&amp;IF(AND(AB347&gt;$AB$1*1.2,AB347&lt;$AB$1*4.5,Y347&gt;0),"优化询盘成本 ","")&amp;IF(AND(Z347&gt;$Z$1*1.2,Z347&lt;$Z$1*4.5,Y347&gt;0),"优化商机成本 ","")&amp;IF(AND(Y347&lt;&gt;0,L347&gt;0,AB347&lt;$AB$1*1.2),"加大询盘获取 ","")&amp;IF(AND(Y347&lt;&gt;0,K347&gt;0,Z347&lt;$Z$1*1.2),"加大商机获取 ","")&amp;IF(AND(L347=0,C347="Y",G347&gt;($G$1/$L$1*1.5)),"解绑橱窗绑定 ",""),"请去左表粘贴源数据"),"")</f>
        <v/>
      </c>
      <c r="AE347" s="9"/>
      <c r="AF347" s="9"/>
      <c r="AG347" s="9"/>
      <c r="AH347" s="9"/>
      <c r="AI347" s="17"/>
      <c r="AJ347" s="17"/>
      <c r="AK347" s="17"/>
    </row>
    <row r="348" spans="1:37">
      <c r="A348" s="5" t="str">
        <f>IFERROR(HLOOKUP(A$2,'2.源数据-产品分析-全商品'!A$6:A$1000,ROW()-1,0),"")</f>
        <v/>
      </c>
      <c r="B348" s="5" t="str">
        <f>IFERROR(HLOOKUP(B$2,'2.源数据-产品分析-全商品'!B$6:B$1000,ROW()-1,0),"")</f>
        <v/>
      </c>
      <c r="C348" s="5" t="str">
        <f>CLEAN(IFERROR(HLOOKUP(C$2,'2.源数据-产品分析-全商品'!C$6:C$1000,ROW()-1,0),""))</f>
        <v/>
      </c>
      <c r="D348" s="5" t="str">
        <f>IFERROR(HLOOKUP(D$2,'2.源数据-产品分析-全商品'!D$6:D$1000,ROW()-1,0),"")</f>
        <v/>
      </c>
      <c r="E348" s="5" t="str">
        <f>IFERROR(HLOOKUP(E$2,'2.源数据-产品分析-全商品'!E$6:E$1000,ROW()-1,0),"")</f>
        <v/>
      </c>
      <c r="F348" s="5" t="str">
        <f>IFERROR(VALUE(HLOOKUP(F$2,'2.源数据-产品分析-全商品'!F$6:F$1000,ROW()-1,0)),"")</f>
        <v/>
      </c>
      <c r="G348" s="5" t="str">
        <f>IFERROR(VALUE(HLOOKUP(G$2,'2.源数据-产品分析-全商品'!G$6:G$1000,ROW()-1,0)),"")</f>
        <v/>
      </c>
      <c r="H348" s="5" t="str">
        <f>IFERROR(HLOOKUP(H$2,'2.源数据-产品分析-全商品'!H$6:H$1000,ROW()-1,0),"")</f>
        <v/>
      </c>
      <c r="I348" s="5" t="str">
        <f>IFERROR(VALUE(HLOOKUP(I$2,'2.源数据-产品分析-全商品'!I$6:I$1000,ROW()-1,0)),"")</f>
        <v/>
      </c>
      <c r="J348" s="60" t="str">
        <f>IFERROR(IF($J$2="","",INDEX('产品报告-整理'!G:G,MATCH(产品建议!A348,'产品报告-整理'!A:A,0))),"")</f>
        <v/>
      </c>
      <c r="K348" s="5" t="str">
        <f>IFERROR(IF($K$2="","",VALUE(INDEX('产品报告-整理'!E:E,MATCH(产品建议!A348,'产品报告-整理'!A:A,0)))),0)</f>
        <v/>
      </c>
      <c r="L348" s="5" t="str">
        <f>IFERROR(VALUE(HLOOKUP(L$2,'2.源数据-产品分析-全商品'!J$6:J$1000,ROW()-1,0)),"")</f>
        <v/>
      </c>
      <c r="M348" s="5" t="str">
        <f>IFERROR(VALUE(HLOOKUP(M$2,'2.源数据-产品分析-全商品'!K$6:K$1000,ROW()-1,0)),"")</f>
        <v/>
      </c>
      <c r="N348" s="5" t="str">
        <f>IFERROR(HLOOKUP(N$2,'2.源数据-产品分析-全商品'!L$6:L$1000,ROW()-1,0),"")</f>
        <v/>
      </c>
      <c r="O348" s="5" t="str">
        <f>IF($O$2='产品报告-整理'!$K$1,IFERROR(INDEX('产品报告-整理'!S:S,MATCH(产品建议!A348,'产品报告-整理'!L:L,0)),""),(IFERROR(VALUE(HLOOKUP(O$2,'2.源数据-产品分析-全商品'!M$6:M$1000,ROW()-1,0)),"")))</f>
        <v/>
      </c>
      <c r="P348" s="5" t="str">
        <f>IF($P$2='产品报告-整理'!$V$1,IFERROR(INDEX('产品报告-整理'!AD:AD,MATCH(产品建议!A348,'产品报告-整理'!W:W,0)),""),(IFERROR(VALUE(HLOOKUP(P$2,'2.源数据-产品分析-全商品'!N$6:N$1000,ROW()-1,0)),"")))</f>
        <v/>
      </c>
      <c r="Q348" s="5" t="str">
        <f>IF($Q$2='产品报告-整理'!$AG$1,IFERROR(INDEX('产品报告-整理'!AO:AO,MATCH(产品建议!A348,'产品报告-整理'!AH:AH,0)),""),(IFERROR(VALUE(HLOOKUP(Q$2,'2.源数据-产品分析-全商品'!O$6:O$1000,ROW()-1,0)),"")))</f>
        <v/>
      </c>
      <c r="R348" s="5" t="str">
        <f>IF($R$2='产品报告-整理'!$AR$1,IFERROR(INDEX('产品报告-整理'!AZ:AZ,MATCH(产品建议!A348,'产品报告-整理'!AS:AS,0)),""),(IFERROR(VALUE(HLOOKUP(R$2,'2.源数据-产品分析-全商品'!P$6:P$1000,ROW()-1,0)),"")))</f>
        <v/>
      </c>
      <c r="S348" s="5" t="str">
        <f>IF($S$2='产品报告-整理'!$BC$1,IFERROR(INDEX('产品报告-整理'!BK:BK,MATCH(产品建议!A348,'产品报告-整理'!BD:BD,0)),""),(IFERROR(VALUE(HLOOKUP(S$2,'2.源数据-产品分析-全商品'!Q$6:Q$1000,ROW()-1,0)),"")))</f>
        <v/>
      </c>
      <c r="T348" s="5" t="str">
        <f>IFERROR(HLOOKUP("产品负责人",'2.源数据-产品分析-全商品'!R$6:R$1000,ROW()-1,0),"")</f>
        <v/>
      </c>
      <c r="U348" s="5" t="str">
        <f>IFERROR(VALUE(HLOOKUP(U$2,'2.源数据-产品分析-全商品'!S$6:S$1000,ROW()-1,0)),"")</f>
        <v/>
      </c>
      <c r="V348" s="5" t="str">
        <f>IFERROR(VALUE(HLOOKUP(V$2,'2.源数据-产品分析-全商品'!T$6:T$1000,ROW()-1,0)),"")</f>
        <v/>
      </c>
      <c r="W348" s="5" t="str">
        <f>IF(OR($A$3=""),"",IF(OR($W$2="优爆品"),(IF(COUNTIF('2-2.源数据-产品分析-优品'!A:A,产品建议!A348)&gt;0,"是","")&amp;IF(COUNTIF('2-3.源数据-产品分析-爆品'!A:A,产品建议!A348)&gt;0,"是","")),IF(OR($W$2="P4P点击量"),((IFERROR(INDEX('产品报告-整理'!D:D,MATCH(产品建议!A348,'产品报告-整理'!A:A,0)),""))),((IF(COUNTIF('2-2.源数据-产品分析-优品'!A:A,产品建议!A348)&gt;0,"是",""))))))</f>
        <v/>
      </c>
      <c r="X348" s="5" t="str">
        <f>IF(OR($A$3=""),"",IF(OR($W$2="优爆品"),((IFERROR(INDEX('产品报告-整理'!D:D,MATCH(产品建议!A348,'产品报告-整理'!A:A,0)),"")&amp;" → "&amp;(IFERROR(TEXT(INDEX('产品报告-整理'!D:D,MATCH(产品建议!A348,'产品报告-整理'!A:A,0))/G348,"0%"),"")))),IF(OR($W$2="P4P点击量"),((IF($W$2="P4P点击量",IFERROR(TEXT(W348/G348,"0%"),"")))),(((IF(COUNTIF('2-3.源数据-产品分析-爆品'!A:A,产品建议!A348)&gt;0,"是","")))))))</f>
        <v/>
      </c>
      <c r="Y348" s="9" t="str">
        <f>IF(AND($Y$2="直通车总消费",'产品报告-整理'!$BN$1="推荐广告"),IFERROR(INDEX('产品报告-整理'!H:H,MATCH(产品建议!A348,'产品报告-整理'!A:A,0)),0)+IFERROR(INDEX('产品报告-整理'!BV:BV,MATCH(产品建议!A348,'产品报告-整理'!BO:BO,0)),0),IFERROR(INDEX('产品报告-整理'!H:H,MATCH(产品建议!A348,'产品报告-整理'!A:A,0)),0))</f>
        <v/>
      </c>
      <c r="Z348" s="9" t="str">
        <f t="shared" si="18"/>
        <v/>
      </c>
      <c r="AA348" s="5" t="str">
        <f t="shared" si="16"/>
        <v/>
      </c>
      <c r="AB348" s="5" t="str">
        <f t="shared" si="17"/>
        <v/>
      </c>
      <c r="AC348" s="9"/>
      <c r="AD348" s="15" t="str">
        <f>IF($AD$1="  ",IFERROR(IF(AND(Y348="未推广",L348&gt;0),"加入P4P推广 ","")&amp;IF(AND(OR(W348="是",X348="是"),Y348=0),"优爆品加推广 ","")&amp;IF(AND(C348="N",L348&gt;0),"增加橱窗绑定 ","")&amp;IF(AND(OR(Z348&gt;$Z$1*4.5,AB348&gt;$AB$1*4.5),Y348&lt;&gt;0,Y348&gt;$AB$1*2,G348&gt;($G$1/$L$1)*1),"放弃P4P推广 ","")&amp;IF(AND(AB348&gt;$AB$1*1.2,AB348&lt;$AB$1*4.5,Y348&gt;0),"优化询盘成本 ","")&amp;IF(AND(Z348&gt;$Z$1*1.2,Z348&lt;$Z$1*4.5,Y348&gt;0),"优化商机成本 ","")&amp;IF(AND(Y348&lt;&gt;0,L348&gt;0,AB348&lt;$AB$1*1.2),"加大询盘获取 ","")&amp;IF(AND(Y348&lt;&gt;0,K348&gt;0,Z348&lt;$Z$1*1.2),"加大商机获取 ","")&amp;IF(AND(L348=0,C348="Y",G348&gt;($G$1/$L$1*1.5)),"解绑橱窗绑定 ",""),"请去左表粘贴源数据"),"")</f>
        <v/>
      </c>
      <c r="AE348" s="9"/>
      <c r="AF348" s="9"/>
      <c r="AG348" s="9"/>
      <c r="AH348" s="9"/>
      <c r="AI348" s="17"/>
      <c r="AJ348" s="17"/>
      <c r="AK348" s="17"/>
    </row>
    <row r="349" spans="1:37">
      <c r="A349" s="5" t="str">
        <f>IFERROR(HLOOKUP(A$2,'2.源数据-产品分析-全商品'!A$6:A$1000,ROW()-1,0),"")</f>
        <v/>
      </c>
      <c r="B349" s="5" t="str">
        <f>IFERROR(HLOOKUP(B$2,'2.源数据-产品分析-全商品'!B$6:B$1000,ROW()-1,0),"")</f>
        <v/>
      </c>
      <c r="C349" s="5" t="str">
        <f>CLEAN(IFERROR(HLOOKUP(C$2,'2.源数据-产品分析-全商品'!C$6:C$1000,ROW()-1,0),""))</f>
        <v/>
      </c>
      <c r="D349" s="5" t="str">
        <f>IFERROR(HLOOKUP(D$2,'2.源数据-产品分析-全商品'!D$6:D$1000,ROW()-1,0),"")</f>
        <v/>
      </c>
      <c r="E349" s="5" t="str">
        <f>IFERROR(HLOOKUP(E$2,'2.源数据-产品分析-全商品'!E$6:E$1000,ROW()-1,0),"")</f>
        <v/>
      </c>
      <c r="F349" s="5" t="str">
        <f>IFERROR(VALUE(HLOOKUP(F$2,'2.源数据-产品分析-全商品'!F$6:F$1000,ROW()-1,0)),"")</f>
        <v/>
      </c>
      <c r="G349" s="5" t="str">
        <f>IFERROR(VALUE(HLOOKUP(G$2,'2.源数据-产品分析-全商品'!G$6:G$1000,ROW()-1,0)),"")</f>
        <v/>
      </c>
      <c r="H349" s="5" t="str">
        <f>IFERROR(HLOOKUP(H$2,'2.源数据-产品分析-全商品'!H$6:H$1000,ROW()-1,0),"")</f>
        <v/>
      </c>
      <c r="I349" s="5" t="str">
        <f>IFERROR(VALUE(HLOOKUP(I$2,'2.源数据-产品分析-全商品'!I$6:I$1000,ROW()-1,0)),"")</f>
        <v/>
      </c>
      <c r="J349" s="60" t="str">
        <f>IFERROR(IF($J$2="","",INDEX('产品报告-整理'!G:G,MATCH(产品建议!A349,'产品报告-整理'!A:A,0))),"")</f>
        <v/>
      </c>
      <c r="K349" s="5" t="str">
        <f>IFERROR(IF($K$2="","",VALUE(INDEX('产品报告-整理'!E:E,MATCH(产品建议!A349,'产品报告-整理'!A:A,0)))),0)</f>
        <v/>
      </c>
      <c r="L349" s="5" t="str">
        <f>IFERROR(VALUE(HLOOKUP(L$2,'2.源数据-产品分析-全商品'!J$6:J$1000,ROW()-1,0)),"")</f>
        <v/>
      </c>
      <c r="M349" s="5" t="str">
        <f>IFERROR(VALUE(HLOOKUP(M$2,'2.源数据-产品分析-全商品'!K$6:K$1000,ROW()-1,0)),"")</f>
        <v/>
      </c>
      <c r="N349" s="5" t="str">
        <f>IFERROR(HLOOKUP(N$2,'2.源数据-产品分析-全商品'!L$6:L$1000,ROW()-1,0),"")</f>
        <v/>
      </c>
      <c r="O349" s="5" t="str">
        <f>IF($O$2='产品报告-整理'!$K$1,IFERROR(INDEX('产品报告-整理'!S:S,MATCH(产品建议!A349,'产品报告-整理'!L:L,0)),""),(IFERROR(VALUE(HLOOKUP(O$2,'2.源数据-产品分析-全商品'!M$6:M$1000,ROW()-1,0)),"")))</f>
        <v/>
      </c>
      <c r="P349" s="5" t="str">
        <f>IF($P$2='产品报告-整理'!$V$1,IFERROR(INDEX('产品报告-整理'!AD:AD,MATCH(产品建议!A349,'产品报告-整理'!W:W,0)),""),(IFERROR(VALUE(HLOOKUP(P$2,'2.源数据-产品分析-全商品'!N$6:N$1000,ROW()-1,0)),"")))</f>
        <v/>
      </c>
      <c r="Q349" s="5" t="str">
        <f>IF($Q$2='产品报告-整理'!$AG$1,IFERROR(INDEX('产品报告-整理'!AO:AO,MATCH(产品建议!A349,'产品报告-整理'!AH:AH,0)),""),(IFERROR(VALUE(HLOOKUP(Q$2,'2.源数据-产品分析-全商品'!O$6:O$1000,ROW()-1,0)),"")))</f>
        <v/>
      </c>
      <c r="R349" s="5" t="str">
        <f>IF($R$2='产品报告-整理'!$AR$1,IFERROR(INDEX('产品报告-整理'!AZ:AZ,MATCH(产品建议!A349,'产品报告-整理'!AS:AS,0)),""),(IFERROR(VALUE(HLOOKUP(R$2,'2.源数据-产品分析-全商品'!P$6:P$1000,ROW()-1,0)),"")))</f>
        <v/>
      </c>
      <c r="S349" s="5" t="str">
        <f>IF($S$2='产品报告-整理'!$BC$1,IFERROR(INDEX('产品报告-整理'!BK:BK,MATCH(产品建议!A349,'产品报告-整理'!BD:BD,0)),""),(IFERROR(VALUE(HLOOKUP(S$2,'2.源数据-产品分析-全商品'!Q$6:Q$1000,ROW()-1,0)),"")))</f>
        <v/>
      </c>
      <c r="T349" s="5" t="str">
        <f>IFERROR(HLOOKUP("产品负责人",'2.源数据-产品分析-全商品'!R$6:R$1000,ROW()-1,0),"")</f>
        <v/>
      </c>
      <c r="U349" s="5" t="str">
        <f>IFERROR(VALUE(HLOOKUP(U$2,'2.源数据-产品分析-全商品'!S$6:S$1000,ROW()-1,0)),"")</f>
        <v/>
      </c>
      <c r="V349" s="5" t="str">
        <f>IFERROR(VALUE(HLOOKUP(V$2,'2.源数据-产品分析-全商品'!T$6:T$1000,ROW()-1,0)),"")</f>
        <v/>
      </c>
      <c r="W349" s="5" t="str">
        <f>IF(OR($A$3=""),"",IF(OR($W$2="优爆品"),(IF(COUNTIF('2-2.源数据-产品分析-优品'!A:A,产品建议!A349)&gt;0,"是","")&amp;IF(COUNTIF('2-3.源数据-产品分析-爆品'!A:A,产品建议!A349)&gt;0,"是","")),IF(OR($W$2="P4P点击量"),((IFERROR(INDEX('产品报告-整理'!D:D,MATCH(产品建议!A349,'产品报告-整理'!A:A,0)),""))),((IF(COUNTIF('2-2.源数据-产品分析-优品'!A:A,产品建议!A349)&gt;0,"是",""))))))</f>
        <v/>
      </c>
      <c r="X349" s="5" t="str">
        <f>IF(OR($A$3=""),"",IF(OR($W$2="优爆品"),((IFERROR(INDEX('产品报告-整理'!D:D,MATCH(产品建议!A349,'产品报告-整理'!A:A,0)),"")&amp;" → "&amp;(IFERROR(TEXT(INDEX('产品报告-整理'!D:D,MATCH(产品建议!A349,'产品报告-整理'!A:A,0))/G349,"0%"),"")))),IF(OR($W$2="P4P点击量"),((IF($W$2="P4P点击量",IFERROR(TEXT(W349/G349,"0%"),"")))),(((IF(COUNTIF('2-3.源数据-产品分析-爆品'!A:A,产品建议!A349)&gt;0,"是","")))))))</f>
        <v/>
      </c>
      <c r="Y349" s="9" t="str">
        <f>IF(AND($Y$2="直通车总消费",'产品报告-整理'!$BN$1="推荐广告"),IFERROR(INDEX('产品报告-整理'!H:H,MATCH(产品建议!A349,'产品报告-整理'!A:A,0)),0)+IFERROR(INDEX('产品报告-整理'!BV:BV,MATCH(产品建议!A349,'产品报告-整理'!BO:BO,0)),0),IFERROR(INDEX('产品报告-整理'!H:H,MATCH(产品建议!A349,'产品报告-整理'!A:A,0)),0))</f>
        <v/>
      </c>
      <c r="Z349" s="9" t="str">
        <f t="shared" si="18"/>
        <v/>
      </c>
      <c r="AA349" s="5" t="str">
        <f t="shared" si="16"/>
        <v/>
      </c>
      <c r="AB349" s="5" t="str">
        <f t="shared" si="17"/>
        <v/>
      </c>
      <c r="AC349" s="9"/>
      <c r="AD349" s="15" t="str">
        <f>IF($AD$1="  ",IFERROR(IF(AND(Y349="未推广",L349&gt;0),"加入P4P推广 ","")&amp;IF(AND(OR(W349="是",X349="是"),Y349=0),"优爆品加推广 ","")&amp;IF(AND(C349="N",L349&gt;0),"增加橱窗绑定 ","")&amp;IF(AND(OR(Z349&gt;$Z$1*4.5,AB349&gt;$AB$1*4.5),Y349&lt;&gt;0,Y349&gt;$AB$1*2,G349&gt;($G$1/$L$1)*1),"放弃P4P推广 ","")&amp;IF(AND(AB349&gt;$AB$1*1.2,AB349&lt;$AB$1*4.5,Y349&gt;0),"优化询盘成本 ","")&amp;IF(AND(Z349&gt;$Z$1*1.2,Z349&lt;$Z$1*4.5,Y349&gt;0),"优化商机成本 ","")&amp;IF(AND(Y349&lt;&gt;0,L349&gt;0,AB349&lt;$AB$1*1.2),"加大询盘获取 ","")&amp;IF(AND(Y349&lt;&gt;0,K349&gt;0,Z349&lt;$Z$1*1.2),"加大商机获取 ","")&amp;IF(AND(L349=0,C349="Y",G349&gt;($G$1/$L$1*1.5)),"解绑橱窗绑定 ",""),"请去左表粘贴源数据"),"")</f>
        <v/>
      </c>
      <c r="AE349" s="9"/>
      <c r="AF349" s="9"/>
      <c r="AG349" s="9"/>
      <c r="AH349" s="9"/>
      <c r="AI349" s="17"/>
      <c r="AJ349" s="17"/>
      <c r="AK349" s="17"/>
    </row>
    <row r="350" spans="1:37">
      <c r="A350" s="5" t="str">
        <f>IFERROR(HLOOKUP(A$2,'2.源数据-产品分析-全商品'!A$6:A$1000,ROW()-1,0),"")</f>
        <v/>
      </c>
      <c r="B350" s="5" t="str">
        <f>IFERROR(HLOOKUP(B$2,'2.源数据-产品分析-全商品'!B$6:B$1000,ROW()-1,0),"")</f>
        <v/>
      </c>
      <c r="C350" s="5" t="str">
        <f>CLEAN(IFERROR(HLOOKUP(C$2,'2.源数据-产品分析-全商品'!C$6:C$1000,ROW()-1,0),""))</f>
        <v/>
      </c>
      <c r="D350" s="5" t="str">
        <f>IFERROR(HLOOKUP(D$2,'2.源数据-产品分析-全商品'!D$6:D$1000,ROW()-1,0),"")</f>
        <v/>
      </c>
      <c r="E350" s="5" t="str">
        <f>IFERROR(HLOOKUP(E$2,'2.源数据-产品分析-全商品'!E$6:E$1000,ROW()-1,0),"")</f>
        <v/>
      </c>
      <c r="F350" s="5" t="str">
        <f>IFERROR(VALUE(HLOOKUP(F$2,'2.源数据-产品分析-全商品'!F$6:F$1000,ROW()-1,0)),"")</f>
        <v/>
      </c>
      <c r="G350" s="5" t="str">
        <f>IFERROR(VALUE(HLOOKUP(G$2,'2.源数据-产品分析-全商品'!G$6:G$1000,ROW()-1,0)),"")</f>
        <v/>
      </c>
      <c r="H350" s="5" t="str">
        <f>IFERROR(HLOOKUP(H$2,'2.源数据-产品分析-全商品'!H$6:H$1000,ROW()-1,0),"")</f>
        <v/>
      </c>
      <c r="I350" s="5" t="str">
        <f>IFERROR(VALUE(HLOOKUP(I$2,'2.源数据-产品分析-全商品'!I$6:I$1000,ROW()-1,0)),"")</f>
        <v/>
      </c>
      <c r="J350" s="60" t="str">
        <f>IFERROR(IF($J$2="","",INDEX('产品报告-整理'!G:G,MATCH(产品建议!A350,'产品报告-整理'!A:A,0))),"")</f>
        <v/>
      </c>
      <c r="K350" s="5" t="str">
        <f>IFERROR(IF($K$2="","",VALUE(INDEX('产品报告-整理'!E:E,MATCH(产品建议!A350,'产品报告-整理'!A:A,0)))),0)</f>
        <v/>
      </c>
      <c r="L350" s="5" t="str">
        <f>IFERROR(VALUE(HLOOKUP(L$2,'2.源数据-产品分析-全商品'!J$6:J$1000,ROW()-1,0)),"")</f>
        <v/>
      </c>
      <c r="M350" s="5" t="str">
        <f>IFERROR(VALUE(HLOOKUP(M$2,'2.源数据-产品分析-全商品'!K$6:K$1000,ROW()-1,0)),"")</f>
        <v/>
      </c>
      <c r="N350" s="5" t="str">
        <f>IFERROR(HLOOKUP(N$2,'2.源数据-产品分析-全商品'!L$6:L$1000,ROW()-1,0),"")</f>
        <v/>
      </c>
      <c r="O350" s="5" t="str">
        <f>IF($O$2='产品报告-整理'!$K$1,IFERROR(INDEX('产品报告-整理'!S:S,MATCH(产品建议!A350,'产品报告-整理'!L:L,0)),""),(IFERROR(VALUE(HLOOKUP(O$2,'2.源数据-产品分析-全商品'!M$6:M$1000,ROW()-1,0)),"")))</f>
        <v/>
      </c>
      <c r="P350" s="5" t="str">
        <f>IF($P$2='产品报告-整理'!$V$1,IFERROR(INDEX('产品报告-整理'!AD:AD,MATCH(产品建议!A350,'产品报告-整理'!W:W,0)),""),(IFERROR(VALUE(HLOOKUP(P$2,'2.源数据-产品分析-全商品'!N$6:N$1000,ROW()-1,0)),"")))</f>
        <v/>
      </c>
      <c r="Q350" s="5" t="str">
        <f>IF($Q$2='产品报告-整理'!$AG$1,IFERROR(INDEX('产品报告-整理'!AO:AO,MATCH(产品建议!A350,'产品报告-整理'!AH:AH,0)),""),(IFERROR(VALUE(HLOOKUP(Q$2,'2.源数据-产品分析-全商品'!O$6:O$1000,ROW()-1,0)),"")))</f>
        <v/>
      </c>
      <c r="R350" s="5" t="str">
        <f>IF($R$2='产品报告-整理'!$AR$1,IFERROR(INDEX('产品报告-整理'!AZ:AZ,MATCH(产品建议!A350,'产品报告-整理'!AS:AS,0)),""),(IFERROR(VALUE(HLOOKUP(R$2,'2.源数据-产品分析-全商品'!P$6:P$1000,ROW()-1,0)),"")))</f>
        <v/>
      </c>
      <c r="S350" s="5" t="str">
        <f>IF($S$2='产品报告-整理'!$BC$1,IFERROR(INDEX('产品报告-整理'!BK:BK,MATCH(产品建议!A350,'产品报告-整理'!BD:BD,0)),""),(IFERROR(VALUE(HLOOKUP(S$2,'2.源数据-产品分析-全商品'!Q$6:Q$1000,ROW()-1,0)),"")))</f>
        <v/>
      </c>
      <c r="T350" s="5" t="str">
        <f>IFERROR(HLOOKUP("产品负责人",'2.源数据-产品分析-全商品'!R$6:R$1000,ROW()-1,0),"")</f>
        <v/>
      </c>
      <c r="U350" s="5" t="str">
        <f>IFERROR(VALUE(HLOOKUP(U$2,'2.源数据-产品分析-全商品'!S$6:S$1000,ROW()-1,0)),"")</f>
        <v/>
      </c>
      <c r="V350" s="5" t="str">
        <f>IFERROR(VALUE(HLOOKUP(V$2,'2.源数据-产品分析-全商品'!T$6:T$1000,ROW()-1,0)),"")</f>
        <v/>
      </c>
      <c r="W350" s="5" t="str">
        <f>IF(OR($A$3=""),"",IF(OR($W$2="优爆品"),(IF(COUNTIF('2-2.源数据-产品分析-优品'!A:A,产品建议!A350)&gt;0,"是","")&amp;IF(COUNTIF('2-3.源数据-产品分析-爆品'!A:A,产品建议!A350)&gt;0,"是","")),IF(OR($W$2="P4P点击量"),((IFERROR(INDEX('产品报告-整理'!D:D,MATCH(产品建议!A350,'产品报告-整理'!A:A,0)),""))),((IF(COUNTIF('2-2.源数据-产品分析-优品'!A:A,产品建议!A350)&gt;0,"是",""))))))</f>
        <v/>
      </c>
      <c r="X350" s="5" t="str">
        <f>IF(OR($A$3=""),"",IF(OR($W$2="优爆品"),((IFERROR(INDEX('产品报告-整理'!D:D,MATCH(产品建议!A350,'产品报告-整理'!A:A,0)),"")&amp;" → "&amp;(IFERROR(TEXT(INDEX('产品报告-整理'!D:D,MATCH(产品建议!A350,'产品报告-整理'!A:A,0))/G350,"0%"),"")))),IF(OR($W$2="P4P点击量"),((IF($W$2="P4P点击量",IFERROR(TEXT(W350/G350,"0%"),"")))),(((IF(COUNTIF('2-3.源数据-产品分析-爆品'!A:A,产品建议!A350)&gt;0,"是","")))))))</f>
        <v/>
      </c>
      <c r="Y350" s="9" t="str">
        <f>IF(AND($Y$2="直通车总消费",'产品报告-整理'!$BN$1="推荐广告"),IFERROR(INDEX('产品报告-整理'!H:H,MATCH(产品建议!A350,'产品报告-整理'!A:A,0)),0)+IFERROR(INDEX('产品报告-整理'!BV:BV,MATCH(产品建议!A350,'产品报告-整理'!BO:BO,0)),0),IFERROR(INDEX('产品报告-整理'!H:H,MATCH(产品建议!A350,'产品报告-整理'!A:A,0)),0))</f>
        <v/>
      </c>
      <c r="Z350" s="9" t="str">
        <f t="shared" si="18"/>
        <v/>
      </c>
      <c r="AA350" s="5" t="str">
        <f t="shared" si="16"/>
        <v/>
      </c>
      <c r="AB350" s="5" t="str">
        <f t="shared" si="17"/>
        <v/>
      </c>
      <c r="AC350" s="9"/>
      <c r="AD350" s="15" t="str">
        <f>IF($AD$1="  ",IFERROR(IF(AND(Y350="未推广",L350&gt;0),"加入P4P推广 ","")&amp;IF(AND(OR(W350="是",X350="是"),Y350=0),"优爆品加推广 ","")&amp;IF(AND(C350="N",L350&gt;0),"增加橱窗绑定 ","")&amp;IF(AND(OR(Z350&gt;$Z$1*4.5,AB350&gt;$AB$1*4.5),Y350&lt;&gt;0,Y350&gt;$AB$1*2,G350&gt;($G$1/$L$1)*1),"放弃P4P推广 ","")&amp;IF(AND(AB350&gt;$AB$1*1.2,AB350&lt;$AB$1*4.5,Y350&gt;0),"优化询盘成本 ","")&amp;IF(AND(Z350&gt;$Z$1*1.2,Z350&lt;$Z$1*4.5,Y350&gt;0),"优化商机成本 ","")&amp;IF(AND(Y350&lt;&gt;0,L350&gt;0,AB350&lt;$AB$1*1.2),"加大询盘获取 ","")&amp;IF(AND(Y350&lt;&gt;0,K350&gt;0,Z350&lt;$Z$1*1.2),"加大商机获取 ","")&amp;IF(AND(L350=0,C350="Y",G350&gt;($G$1/$L$1*1.5)),"解绑橱窗绑定 ",""),"请去左表粘贴源数据"),"")</f>
        <v/>
      </c>
      <c r="AE350" s="9"/>
      <c r="AF350" s="9"/>
      <c r="AG350" s="9"/>
      <c r="AH350" s="9"/>
      <c r="AI350" s="17"/>
      <c r="AJ350" s="17"/>
      <c r="AK350" s="17"/>
    </row>
    <row r="351" spans="1:37">
      <c r="A351" s="5" t="str">
        <f>IFERROR(HLOOKUP(A$2,'2.源数据-产品分析-全商品'!A$6:A$1000,ROW()-1,0),"")</f>
        <v/>
      </c>
      <c r="B351" s="5" t="str">
        <f>IFERROR(HLOOKUP(B$2,'2.源数据-产品分析-全商品'!B$6:B$1000,ROW()-1,0),"")</f>
        <v/>
      </c>
      <c r="C351" s="5" t="str">
        <f>CLEAN(IFERROR(HLOOKUP(C$2,'2.源数据-产品分析-全商品'!C$6:C$1000,ROW()-1,0),""))</f>
        <v/>
      </c>
      <c r="D351" s="5" t="str">
        <f>IFERROR(HLOOKUP(D$2,'2.源数据-产品分析-全商品'!D$6:D$1000,ROW()-1,0),"")</f>
        <v/>
      </c>
      <c r="E351" s="5" t="str">
        <f>IFERROR(HLOOKUP(E$2,'2.源数据-产品分析-全商品'!E$6:E$1000,ROW()-1,0),"")</f>
        <v/>
      </c>
      <c r="F351" s="5" t="str">
        <f>IFERROR(VALUE(HLOOKUP(F$2,'2.源数据-产品分析-全商品'!F$6:F$1000,ROW()-1,0)),"")</f>
        <v/>
      </c>
      <c r="G351" s="5" t="str">
        <f>IFERROR(VALUE(HLOOKUP(G$2,'2.源数据-产品分析-全商品'!G$6:G$1000,ROW()-1,0)),"")</f>
        <v/>
      </c>
      <c r="H351" s="5" t="str">
        <f>IFERROR(HLOOKUP(H$2,'2.源数据-产品分析-全商品'!H$6:H$1000,ROW()-1,0),"")</f>
        <v/>
      </c>
      <c r="I351" s="5" t="str">
        <f>IFERROR(VALUE(HLOOKUP(I$2,'2.源数据-产品分析-全商品'!I$6:I$1000,ROW()-1,0)),"")</f>
        <v/>
      </c>
      <c r="J351" s="60" t="str">
        <f>IFERROR(IF($J$2="","",INDEX('产品报告-整理'!G:G,MATCH(产品建议!A351,'产品报告-整理'!A:A,0))),"")</f>
        <v/>
      </c>
      <c r="K351" s="5" t="str">
        <f>IFERROR(IF($K$2="","",VALUE(INDEX('产品报告-整理'!E:E,MATCH(产品建议!A351,'产品报告-整理'!A:A,0)))),0)</f>
        <v/>
      </c>
      <c r="L351" s="5" t="str">
        <f>IFERROR(VALUE(HLOOKUP(L$2,'2.源数据-产品分析-全商品'!J$6:J$1000,ROW()-1,0)),"")</f>
        <v/>
      </c>
      <c r="M351" s="5" t="str">
        <f>IFERROR(VALUE(HLOOKUP(M$2,'2.源数据-产品分析-全商品'!K$6:K$1000,ROW()-1,0)),"")</f>
        <v/>
      </c>
      <c r="N351" s="5" t="str">
        <f>IFERROR(HLOOKUP(N$2,'2.源数据-产品分析-全商品'!L$6:L$1000,ROW()-1,0),"")</f>
        <v/>
      </c>
      <c r="O351" s="5" t="str">
        <f>IF($O$2='产品报告-整理'!$K$1,IFERROR(INDEX('产品报告-整理'!S:S,MATCH(产品建议!A351,'产品报告-整理'!L:L,0)),""),(IFERROR(VALUE(HLOOKUP(O$2,'2.源数据-产品分析-全商品'!M$6:M$1000,ROW()-1,0)),"")))</f>
        <v/>
      </c>
      <c r="P351" s="5" t="str">
        <f>IF($P$2='产品报告-整理'!$V$1,IFERROR(INDEX('产品报告-整理'!AD:AD,MATCH(产品建议!A351,'产品报告-整理'!W:W,0)),""),(IFERROR(VALUE(HLOOKUP(P$2,'2.源数据-产品分析-全商品'!N$6:N$1000,ROW()-1,0)),"")))</f>
        <v/>
      </c>
      <c r="Q351" s="5" t="str">
        <f>IF($Q$2='产品报告-整理'!$AG$1,IFERROR(INDEX('产品报告-整理'!AO:AO,MATCH(产品建议!A351,'产品报告-整理'!AH:AH,0)),""),(IFERROR(VALUE(HLOOKUP(Q$2,'2.源数据-产品分析-全商品'!O$6:O$1000,ROW()-1,0)),"")))</f>
        <v/>
      </c>
      <c r="R351" s="5" t="str">
        <f>IF($R$2='产品报告-整理'!$AR$1,IFERROR(INDEX('产品报告-整理'!AZ:AZ,MATCH(产品建议!A351,'产品报告-整理'!AS:AS,0)),""),(IFERROR(VALUE(HLOOKUP(R$2,'2.源数据-产品分析-全商品'!P$6:P$1000,ROW()-1,0)),"")))</f>
        <v/>
      </c>
      <c r="S351" s="5" t="str">
        <f>IF($S$2='产品报告-整理'!$BC$1,IFERROR(INDEX('产品报告-整理'!BK:BK,MATCH(产品建议!A351,'产品报告-整理'!BD:BD,0)),""),(IFERROR(VALUE(HLOOKUP(S$2,'2.源数据-产品分析-全商品'!Q$6:Q$1000,ROW()-1,0)),"")))</f>
        <v/>
      </c>
      <c r="T351" s="5" t="str">
        <f>IFERROR(HLOOKUP("产品负责人",'2.源数据-产品分析-全商品'!R$6:R$1000,ROW()-1,0),"")</f>
        <v/>
      </c>
      <c r="U351" s="5" t="str">
        <f>IFERROR(VALUE(HLOOKUP(U$2,'2.源数据-产品分析-全商品'!S$6:S$1000,ROW()-1,0)),"")</f>
        <v/>
      </c>
      <c r="V351" s="5" t="str">
        <f>IFERROR(VALUE(HLOOKUP(V$2,'2.源数据-产品分析-全商品'!T$6:T$1000,ROW()-1,0)),"")</f>
        <v/>
      </c>
      <c r="W351" s="5" t="str">
        <f>IF(OR($A$3=""),"",IF(OR($W$2="优爆品"),(IF(COUNTIF('2-2.源数据-产品分析-优品'!A:A,产品建议!A351)&gt;0,"是","")&amp;IF(COUNTIF('2-3.源数据-产品分析-爆品'!A:A,产品建议!A351)&gt;0,"是","")),IF(OR($W$2="P4P点击量"),((IFERROR(INDEX('产品报告-整理'!D:D,MATCH(产品建议!A351,'产品报告-整理'!A:A,0)),""))),((IF(COUNTIF('2-2.源数据-产品分析-优品'!A:A,产品建议!A351)&gt;0,"是",""))))))</f>
        <v/>
      </c>
      <c r="X351" s="5" t="str">
        <f>IF(OR($A$3=""),"",IF(OR($W$2="优爆品"),((IFERROR(INDEX('产品报告-整理'!D:D,MATCH(产品建议!A351,'产品报告-整理'!A:A,0)),"")&amp;" → "&amp;(IFERROR(TEXT(INDEX('产品报告-整理'!D:D,MATCH(产品建议!A351,'产品报告-整理'!A:A,0))/G351,"0%"),"")))),IF(OR($W$2="P4P点击量"),((IF($W$2="P4P点击量",IFERROR(TEXT(W351/G351,"0%"),"")))),(((IF(COUNTIF('2-3.源数据-产品分析-爆品'!A:A,产品建议!A351)&gt;0,"是","")))))))</f>
        <v/>
      </c>
      <c r="Y351" s="9" t="str">
        <f>IF(AND($Y$2="直通车总消费",'产品报告-整理'!$BN$1="推荐广告"),IFERROR(INDEX('产品报告-整理'!H:H,MATCH(产品建议!A351,'产品报告-整理'!A:A,0)),0)+IFERROR(INDEX('产品报告-整理'!BV:BV,MATCH(产品建议!A351,'产品报告-整理'!BO:BO,0)),0),IFERROR(INDEX('产品报告-整理'!H:H,MATCH(产品建议!A351,'产品报告-整理'!A:A,0)),0))</f>
        <v/>
      </c>
      <c r="Z351" s="9" t="str">
        <f t="shared" si="18"/>
        <v/>
      </c>
      <c r="AA351" s="5" t="str">
        <f t="shared" si="16"/>
        <v/>
      </c>
      <c r="AB351" s="5" t="str">
        <f t="shared" si="17"/>
        <v/>
      </c>
      <c r="AC351" s="9"/>
      <c r="AD351" s="15" t="str">
        <f>IF($AD$1="  ",IFERROR(IF(AND(Y351="未推广",L351&gt;0),"加入P4P推广 ","")&amp;IF(AND(OR(W351="是",X351="是"),Y351=0),"优爆品加推广 ","")&amp;IF(AND(C351="N",L351&gt;0),"增加橱窗绑定 ","")&amp;IF(AND(OR(Z351&gt;$Z$1*4.5,AB351&gt;$AB$1*4.5),Y351&lt;&gt;0,Y351&gt;$AB$1*2,G351&gt;($G$1/$L$1)*1),"放弃P4P推广 ","")&amp;IF(AND(AB351&gt;$AB$1*1.2,AB351&lt;$AB$1*4.5,Y351&gt;0),"优化询盘成本 ","")&amp;IF(AND(Z351&gt;$Z$1*1.2,Z351&lt;$Z$1*4.5,Y351&gt;0),"优化商机成本 ","")&amp;IF(AND(Y351&lt;&gt;0,L351&gt;0,AB351&lt;$AB$1*1.2),"加大询盘获取 ","")&amp;IF(AND(Y351&lt;&gt;0,K351&gt;0,Z351&lt;$Z$1*1.2),"加大商机获取 ","")&amp;IF(AND(L351=0,C351="Y",G351&gt;($G$1/$L$1*1.5)),"解绑橱窗绑定 ",""),"请去左表粘贴源数据"),"")</f>
        <v/>
      </c>
      <c r="AE351" s="9"/>
      <c r="AF351" s="9"/>
      <c r="AG351" s="9"/>
      <c r="AH351" s="9"/>
      <c r="AI351" s="17"/>
      <c r="AJ351" s="17"/>
      <c r="AK351" s="17"/>
    </row>
    <row r="352" spans="1:37">
      <c r="A352" s="5" t="str">
        <f>IFERROR(HLOOKUP(A$2,'2.源数据-产品分析-全商品'!A$6:A$1000,ROW()-1,0),"")</f>
        <v/>
      </c>
      <c r="B352" s="5" t="str">
        <f>IFERROR(HLOOKUP(B$2,'2.源数据-产品分析-全商品'!B$6:B$1000,ROW()-1,0),"")</f>
        <v/>
      </c>
      <c r="C352" s="5" t="str">
        <f>CLEAN(IFERROR(HLOOKUP(C$2,'2.源数据-产品分析-全商品'!C$6:C$1000,ROW()-1,0),""))</f>
        <v/>
      </c>
      <c r="D352" s="5" t="str">
        <f>IFERROR(HLOOKUP(D$2,'2.源数据-产品分析-全商品'!D$6:D$1000,ROW()-1,0),"")</f>
        <v/>
      </c>
      <c r="E352" s="5" t="str">
        <f>IFERROR(HLOOKUP(E$2,'2.源数据-产品分析-全商品'!E$6:E$1000,ROW()-1,0),"")</f>
        <v/>
      </c>
      <c r="F352" s="5" t="str">
        <f>IFERROR(VALUE(HLOOKUP(F$2,'2.源数据-产品分析-全商品'!F$6:F$1000,ROW()-1,0)),"")</f>
        <v/>
      </c>
      <c r="G352" s="5" t="str">
        <f>IFERROR(VALUE(HLOOKUP(G$2,'2.源数据-产品分析-全商品'!G$6:G$1000,ROW()-1,0)),"")</f>
        <v/>
      </c>
      <c r="H352" s="5" t="str">
        <f>IFERROR(HLOOKUP(H$2,'2.源数据-产品分析-全商品'!H$6:H$1000,ROW()-1,0),"")</f>
        <v/>
      </c>
      <c r="I352" s="5" t="str">
        <f>IFERROR(VALUE(HLOOKUP(I$2,'2.源数据-产品分析-全商品'!I$6:I$1000,ROW()-1,0)),"")</f>
        <v/>
      </c>
      <c r="J352" s="60" t="str">
        <f>IFERROR(IF($J$2="","",INDEX('产品报告-整理'!G:G,MATCH(产品建议!A352,'产品报告-整理'!A:A,0))),"")</f>
        <v/>
      </c>
      <c r="K352" s="5" t="str">
        <f>IFERROR(IF($K$2="","",VALUE(INDEX('产品报告-整理'!E:E,MATCH(产品建议!A352,'产品报告-整理'!A:A,0)))),0)</f>
        <v/>
      </c>
      <c r="L352" s="5" t="str">
        <f>IFERROR(VALUE(HLOOKUP(L$2,'2.源数据-产品分析-全商品'!J$6:J$1000,ROW()-1,0)),"")</f>
        <v/>
      </c>
      <c r="M352" s="5" t="str">
        <f>IFERROR(VALUE(HLOOKUP(M$2,'2.源数据-产品分析-全商品'!K$6:K$1000,ROW()-1,0)),"")</f>
        <v/>
      </c>
      <c r="N352" s="5" t="str">
        <f>IFERROR(HLOOKUP(N$2,'2.源数据-产品分析-全商品'!L$6:L$1000,ROW()-1,0),"")</f>
        <v/>
      </c>
      <c r="O352" s="5" t="str">
        <f>IF($O$2='产品报告-整理'!$K$1,IFERROR(INDEX('产品报告-整理'!S:S,MATCH(产品建议!A352,'产品报告-整理'!L:L,0)),""),(IFERROR(VALUE(HLOOKUP(O$2,'2.源数据-产品分析-全商品'!M$6:M$1000,ROW()-1,0)),"")))</f>
        <v/>
      </c>
      <c r="P352" s="5" t="str">
        <f>IF($P$2='产品报告-整理'!$V$1,IFERROR(INDEX('产品报告-整理'!AD:AD,MATCH(产品建议!A352,'产品报告-整理'!W:W,0)),""),(IFERROR(VALUE(HLOOKUP(P$2,'2.源数据-产品分析-全商品'!N$6:N$1000,ROW()-1,0)),"")))</f>
        <v/>
      </c>
      <c r="Q352" s="5" t="str">
        <f>IF($Q$2='产品报告-整理'!$AG$1,IFERROR(INDEX('产品报告-整理'!AO:AO,MATCH(产品建议!A352,'产品报告-整理'!AH:AH,0)),""),(IFERROR(VALUE(HLOOKUP(Q$2,'2.源数据-产品分析-全商品'!O$6:O$1000,ROW()-1,0)),"")))</f>
        <v/>
      </c>
      <c r="R352" s="5" t="str">
        <f>IF($R$2='产品报告-整理'!$AR$1,IFERROR(INDEX('产品报告-整理'!AZ:AZ,MATCH(产品建议!A352,'产品报告-整理'!AS:AS,0)),""),(IFERROR(VALUE(HLOOKUP(R$2,'2.源数据-产品分析-全商品'!P$6:P$1000,ROW()-1,0)),"")))</f>
        <v/>
      </c>
      <c r="S352" s="5" t="str">
        <f>IF($S$2='产品报告-整理'!$BC$1,IFERROR(INDEX('产品报告-整理'!BK:BK,MATCH(产品建议!A352,'产品报告-整理'!BD:BD,0)),""),(IFERROR(VALUE(HLOOKUP(S$2,'2.源数据-产品分析-全商品'!Q$6:Q$1000,ROW()-1,0)),"")))</f>
        <v/>
      </c>
      <c r="T352" s="5" t="str">
        <f>IFERROR(HLOOKUP("产品负责人",'2.源数据-产品分析-全商品'!R$6:R$1000,ROW()-1,0),"")</f>
        <v/>
      </c>
      <c r="U352" s="5" t="str">
        <f>IFERROR(VALUE(HLOOKUP(U$2,'2.源数据-产品分析-全商品'!S$6:S$1000,ROW()-1,0)),"")</f>
        <v/>
      </c>
      <c r="V352" s="5" t="str">
        <f>IFERROR(VALUE(HLOOKUP(V$2,'2.源数据-产品分析-全商品'!T$6:T$1000,ROW()-1,0)),"")</f>
        <v/>
      </c>
      <c r="W352" s="5" t="str">
        <f>IF(OR($A$3=""),"",IF(OR($W$2="优爆品"),(IF(COUNTIF('2-2.源数据-产品分析-优品'!A:A,产品建议!A352)&gt;0,"是","")&amp;IF(COUNTIF('2-3.源数据-产品分析-爆品'!A:A,产品建议!A352)&gt;0,"是","")),IF(OR($W$2="P4P点击量"),((IFERROR(INDEX('产品报告-整理'!D:D,MATCH(产品建议!A352,'产品报告-整理'!A:A,0)),""))),((IF(COUNTIF('2-2.源数据-产品分析-优品'!A:A,产品建议!A352)&gt;0,"是",""))))))</f>
        <v/>
      </c>
      <c r="X352" s="5" t="str">
        <f>IF(OR($A$3=""),"",IF(OR($W$2="优爆品"),((IFERROR(INDEX('产品报告-整理'!D:D,MATCH(产品建议!A352,'产品报告-整理'!A:A,0)),"")&amp;" → "&amp;(IFERROR(TEXT(INDEX('产品报告-整理'!D:D,MATCH(产品建议!A352,'产品报告-整理'!A:A,0))/G352,"0%"),"")))),IF(OR($W$2="P4P点击量"),((IF($W$2="P4P点击量",IFERROR(TEXT(W352/G352,"0%"),"")))),(((IF(COUNTIF('2-3.源数据-产品分析-爆品'!A:A,产品建议!A352)&gt;0,"是","")))))))</f>
        <v/>
      </c>
      <c r="Y352" s="9" t="str">
        <f>IF(AND($Y$2="直通车总消费",'产品报告-整理'!$BN$1="推荐广告"),IFERROR(INDEX('产品报告-整理'!H:H,MATCH(产品建议!A352,'产品报告-整理'!A:A,0)),0)+IFERROR(INDEX('产品报告-整理'!BV:BV,MATCH(产品建议!A352,'产品报告-整理'!BO:BO,0)),0),IFERROR(INDEX('产品报告-整理'!H:H,MATCH(产品建议!A352,'产品报告-整理'!A:A,0)),0))</f>
        <v/>
      </c>
      <c r="Z352" s="9" t="str">
        <f t="shared" si="18"/>
        <v/>
      </c>
      <c r="AA352" s="5" t="str">
        <f t="shared" si="16"/>
        <v/>
      </c>
      <c r="AB352" s="5" t="str">
        <f t="shared" si="17"/>
        <v/>
      </c>
      <c r="AC352" s="9"/>
      <c r="AD352" s="15" t="str">
        <f>IF($AD$1="  ",IFERROR(IF(AND(Y352="未推广",L352&gt;0),"加入P4P推广 ","")&amp;IF(AND(OR(W352="是",X352="是"),Y352=0),"优爆品加推广 ","")&amp;IF(AND(C352="N",L352&gt;0),"增加橱窗绑定 ","")&amp;IF(AND(OR(Z352&gt;$Z$1*4.5,AB352&gt;$AB$1*4.5),Y352&lt;&gt;0,Y352&gt;$AB$1*2,G352&gt;($G$1/$L$1)*1),"放弃P4P推广 ","")&amp;IF(AND(AB352&gt;$AB$1*1.2,AB352&lt;$AB$1*4.5,Y352&gt;0),"优化询盘成本 ","")&amp;IF(AND(Z352&gt;$Z$1*1.2,Z352&lt;$Z$1*4.5,Y352&gt;0),"优化商机成本 ","")&amp;IF(AND(Y352&lt;&gt;0,L352&gt;0,AB352&lt;$AB$1*1.2),"加大询盘获取 ","")&amp;IF(AND(Y352&lt;&gt;0,K352&gt;0,Z352&lt;$Z$1*1.2),"加大商机获取 ","")&amp;IF(AND(L352=0,C352="Y",G352&gt;($G$1/$L$1*1.5)),"解绑橱窗绑定 ",""),"请去左表粘贴源数据"),"")</f>
        <v/>
      </c>
      <c r="AE352" s="9"/>
      <c r="AF352" s="9"/>
      <c r="AG352" s="9"/>
      <c r="AH352" s="9"/>
      <c r="AI352" s="17"/>
      <c r="AJ352" s="17"/>
      <c r="AK352" s="17"/>
    </row>
    <row r="353" spans="1:37">
      <c r="A353" s="5" t="str">
        <f>IFERROR(HLOOKUP(A$2,'2.源数据-产品分析-全商品'!A$6:A$1000,ROW()-1,0),"")</f>
        <v/>
      </c>
      <c r="B353" s="5" t="str">
        <f>IFERROR(HLOOKUP(B$2,'2.源数据-产品分析-全商品'!B$6:B$1000,ROW()-1,0),"")</f>
        <v/>
      </c>
      <c r="C353" s="5" t="str">
        <f>CLEAN(IFERROR(HLOOKUP(C$2,'2.源数据-产品分析-全商品'!C$6:C$1000,ROW()-1,0),""))</f>
        <v/>
      </c>
      <c r="D353" s="5" t="str">
        <f>IFERROR(HLOOKUP(D$2,'2.源数据-产品分析-全商品'!D$6:D$1000,ROW()-1,0),"")</f>
        <v/>
      </c>
      <c r="E353" s="5" t="str">
        <f>IFERROR(HLOOKUP(E$2,'2.源数据-产品分析-全商品'!E$6:E$1000,ROW()-1,0),"")</f>
        <v/>
      </c>
      <c r="F353" s="5" t="str">
        <f>IFERROR(VALUE(HLOOKUP(F$2,'2.源数据-产品分析-全商品'!F$6:F$1000,ROW()-1,0)),"")</f>
        <v/>
      </c>
      <c r="G353" s="5" t="str">
        <f>IFERROR(VALUE(HLOOKUP(G$2,'2.源数据-产品分析-全商品'!G$6:G$1000,ROW()-1,0)),"")</f>
        <v/>
      </c>
      <c r="H353" s="5" t="str">
        <f>IFERROR(HLOOKUP(H$2,'2.源数据-产品分析-全商品'!H$6:H$1000,ROW()-1,0),"")</f>
        <v/>
      </c>
      <c r="I353" s="5" t="str">
        <f>IFERROR(VALUE(HLOOKUP(I$2,'2.源数据-产品分析-全商品'!I$6:I$1000,ROW()-1,0)),"")</f>
        <v/>
      </c>
      <c r="J353" s="60" t="str">
        <f>IFERROR(IF($J$2="","",INDEX('产品报告-整理'!G:G,MATCH(产品建议!A353,'产品报告-整理'!A:A,0))),"")</f>
        <v/>
      </c>
      <c r="K353" s="5" t="str">
        <f>IFERROR(IF($K$2="","",VALUE(INDEX('产品报告-整理'!E:E,MATCH(产品建议!A353,'产品报告-整理'!A:A,0)))),0)</f>
        <v/>
      </c>
      <c r="L353" s="5" t="str">
        <f>IFERROR(VALUE(HLOOKUP(L$2,'2.源数据-产品分析-全商品'!J$6:J$1000,ROW()-1,0)),"")</f>
        <v/>
      </c>
      <c r="M353" s="5" t="str">
        <f>IFERROR(VALUE(HLOOKUP(M$2,'2.源数据-产品分析-全商品'!K$6:K$1000,ROW()-1,0)),"")</f>
        <v/>
      </c>
      <c r="N353" s="5" t="str">
        <f>IFERROR(HLOOKUP(N$2,'2.源数据-产品分析-全商品'!L$6:L$1000,ROW()-1,0),"")</f>
        <v/>
      </c>
      <c r="O353" s="5" t="str">
        <f>IF($O$2='产品报告-整理'!$K$1,IFERROR(INDEX('产品报告-整理'!S:S,MATCH(产品建议!A353,'产品报告-整理'!L:L,0)),""),(IFERROR(VALUE(HLOOKUP(O$2,'2.源数据-产品分析-全商品'!M$6:M$1000,ROW()-1,0)),"")))</f>
        <v/>
      </c>
      <c r="P353" s="5" t="str">
        <f>IF($P$2='产品报告-整理'!$V$1,IFERROR(INDEX('产品报告-整理'!AD:AD,MATCH(产品建议!A353,'产品报告-整理'!W:W,0)),""),(IFERROR(VALUE(HLOOKUP(P$2,'2.源数据-产品分析-全商品'!N$6:N$1000,ROW()-1,0)),"")))</f>
        <v/>
      </c>
      <c r="Q353" s="5" t="str">
        <f>IF($Q$2='产品报告-整理'!$AG$1,IFERROR(INDEX('产品报告-整理'!AO:AO,MATCH(产品建议!A353,'产品报告-整理'!AH:AH,0)),""),(IFERROR(VALUE(HLOOKUP(Q$2,'2.源数据-产品分析-全商品'!O$6:O$1000,ROW()-1,0)),"")))</f>
        <v/>
      </c>
      <c r="R353" s="5" t="str">
        <f>IF($R$2='产品报告-整理'!$AR$1,IFERROR(INDEX('产品报告-整理'!AZ:AZ,MATCH(产品建议!A353,'产品报告-整理'!AS:AS,0)),""),(IFERROR(VALUE(HLOOKUP(R$2,'2.源数据-产品分析-全商品'!P$6:P$1000,ROW()-1,0)),"")))</f>
        <v/>
      </c>
      <c r="S353" s="5" t="str">
        <f>IF($S$2='产品报告-整理'!$BC$1,IFERROR(INDEX('产品报告-整理'!BK:BK,MATCH(产品建议!A353,'产品报告-整理'!BD:BD,0)),""),(IFERROR(VALUE(HLOOKUP(S$2,'2.源数据-产品分析-全商品'!Q$6:Q$1000,ROW()-1,0)),"")))</f>
        <v/>
      </c>
      <c r="T353" s="5" t="str">
        <f>IFERROR(HLOOKUP("产品负责人",'2.源数据-产品分析-全商品'!R$6:R$1000,ROW()-1,0),"")</f>
        <v/>
      </c>
      <c r="U353" s="5" t="str">
        <f>IFERROR(VALUE(HLOOKUP(U$2,'2.源数据-产品分析-全商品'!S$6:S$1000,ROW()-1,0)),"")</f>
        <v/>
      </c>
      <c r="V353" s="5" t="str">
        <f>IFERROR(VALUE(HLOOKUP(V$2,'2.源数据-产品分析-全商品'!T$6:T$1000,ROW()-1,0)),"")</f>
        <v/>
      </c>
      <c r="W353" s="5" t="str">
        <f>IF(OR($A$3=""),"",IF(OR($W$2="优爆品"),(IF(COUNTIF('2-2.源数据-产品分析-优品'!A:A,产品建议!A353)&gt;0,"是","")&amp;IF(COUNTIF('2-3.源数据-产品分析-爆品'!A:A,产品建议!A353)&gt;0,"是","")),IF(OR($W$2="P4P点击量"),((IFERROR(INDEX('产品报告-整理'!D:D,MATCH(产品建议!A353,'产品报告-整理'!A:A,0)),""))),((IF(COUNTIF('2-2.源数据-产品分析-优品'!A:A,产品建议!A353)&gt;0,"是",""))))))</f>
        <v/>
      </c>
      <c r="X353" s="5" t="str">
        <f>IF(OR($A$3=""),"",IF(OR($W$2="优爆品"),((IFERROR(INDEX('产品报告-整理'!D:D,MATCH(产品建议!A353,'产品报告-整理'!A:A,0)),"")&amp;" → "&amp;(IFERROR(TEXT(INDEX('产品报告-整理'!D:D,MATCH(产品建议!A353,'产品报告-整理'!A:A,0))/G353,"0%"),"")))),IF(OR($W$2="P4P点击量"),((IF($W$2="P4P点击量",IFERROR(TEXT(W353/G353,"0%"),"")))),(((IF(COUNTIF('2-3.源数据-产品分析-爆品'!A:A,产品建议!A353)&gt;0,"是","")))))))</f>
        <v/>
      </c>
      <c r="Y353" s="9" t="str">
        <f>IF(AND($Y$2="直通车总消费",'产品报告-整理'!$BN$1="推荐广告"),IFERROR(INDEX('产品报告-整理'!H:H,MATCH(产品建议!A353,'产品报告-整理'!A:A,0)),0)+IFERROR(INDEX('产品报告-整理'!BV:BV,MATCH(产品建议!A353,'产品报告-整理'!BO:BO,0)),0),IFERROR(INDEX('产品报告-整理'!H:H,MATCH(产品建议!A353,'产品报告-整理'!A:A,0)),0))</f>
        <v/>
      </c>
      <c r="Z353" s="9" t="str">
        <f t="shared" si="18"/>
        <v/>
      </c>
      <c r="AA353" s="5" t="str">
        <f t="shared" si="16"/>
        <v/>
      </c>
      <c r="AB353" s="5" t="str">
        <f t="shared" si="17"/>
        <v/>
      </c>
      <c r="AC353" s="9"/>
      <c r="AD353" s="15" t="str">
        <f>IF($AD$1="  ",IFERROR(IF(AND(Y353="未推广",L353&gt;0),"加入P4P推广 ","")&amp;IF(AND(OR(W353="是",X353="是"),Y353=0),"优爆品加推广 ","")&amp;IF(AND(C353="N",L353&gt;0),"增加橱窗绑定 ","")&amp;IF(AND(OR(Z353&gt;$Z$1*4.5,AB353&gt;$AB$1*4.5),Y353&lt;&gt;0,Y353&gt;$AB$1*2,G353&gt;($G$1/$L$1)*1),"放弃P4P推广 ","")&amp;IF(AND(AB353&gt;$AB$1*1.2,AB353&lt;$AB$1*4.5,Y353&gt;0),"优化询盘成本 ","")&amp;IF(AND(Z353&gt;$Z$1*1.2,Z353&lt;$Z$1*4.5,Y353&gt;0),"优化商机成本 ","")&amp;IF(AND(Y353&lt;&gt;0,L353&gt;0,AB353&lt;$AB$1*1.2),"加大询盘获取 ","")&amp;IF(AND(Y353&lt;&gt;0,K353&gt;0,Z353&lt;$Z$1*1.2),"加大商机获取 ","")&amp;IF(AND(L353=0,C353="Y",G353&gt;($G$1/$L$1*1.5)),"解绑橱窗绑定 ",""),"请去左表粘贴源数据"),"")</f>
        <v/>
      </c>
      <c r="AE353" s="9"/>
      <c r="AF353" s="9"/>
      <c r="AG353" s="9"/>
      <c r="AH353" s="9"/>
      <c r="AI353" s="17"/>
      <c r="AJ353" s="17"/>
      <c r="AK353" s="17"/>
    </row>
    <row r="354" spans="1:37">
      <c r="A354" s="5" t="str">
        <f>IFERROR(HLOOKUP(A$2,'2.源数据-产品分析-全商品'!A$6:A$1000,ROW()-1,0),"")</f>
        <v/>
      </c>
      <c r="B354" s="5" t="str">
        <f>IFERROR(HLOOKUP(B$2,'2.源数据-产品分析-全商品'!B$6:B$1000,ROW()-1,0),"")</f>
        <v/>
      </c>
      <c r="C354" s="5" t="str">
        <f>CLEAN(IFERROR(HLOOKUP(C$2,'2.源数据-产品分析-全商品'!C$6:C$1000,ROW()-1,0),""))</f>
        <v/>
      </c>
      <c r="D354" s="5" t="str">
        <f>IFERROR(HLOOKUP(D$2,'2.源数据-产品分析-全商品'!D$6:D$1000,ROW()-1,0),"")</f>
        <v/>
      </c>
      <c r="E354" s="5" t="str">
        <f>IFERROR(HLOOKUP(E$2,'2.源数据-产品分析-全商品'!E$6:E$1000,ROW()-1,0),"")</f>
        <v/>
      </c>
      <c r="F354" s="5" t="str">
        <f>IFERROR(VALUE(HLOOKUP(F$2,'2.源数据-产品分析-全商品'!F$6:F$1000,ROW()-1,0)),"")</f>
        <v/>
      </c>
      <c r="G354" s="5" t="str">
        <f>IFERROR(VALUE(HLOOKUP(G$2,'2.源数据-产品分析-全商品'!G$6:G$1000,ROW()-1,0)),"")</f>
        <v/>
      </c>
      <c r="H354" s="5" t="str">
        <f>IFERROR(HLOOKUP(H$2,'2.源数据-产品分析-全商品'!H$6:H$1000,ROW()-1,0),"")</f>
        <v/>
      </c>
      <c r="I354" s="5" t="str">
        <f>IFERROR(VALUE(HLOOKUP(I$2,'2.源数据-产品分析-全商品'!I$6:I$1000,ROW()-1,0)),"")</f>
        <v/>
      </c>
      <c r="J354" s="60" t="str">
        <f>IFERROR(IF($J$2="","",INDEX('产品报告-整理'!G:G,MATCH(产品建议!A354,'产品报告-整理'!A:A,0))),"")</f>
        <v/>
      </c>
      <c r="K354" s="5" t="str">
        <f>IFERROR(IF($K$2="","",VALUE(INDEX('产品报告-整理'!E:E,MATCH(产品建议!A354,'产品报告-整理'!A:A,0)))),0)</f>
        <v/>
      </c>
      <c r="L354" s="5" t="str">
        <f>IFERROR(VALUE(HLOOKUP(L$2,'2.源数据-产品分析-全商品'!J$6:J$1000,ROW()-1,0)),"")</f>
        <v/>
      </c>
      <c r="M354" s="5" t="str">
        <f>IFERROR(VALUE(HLOOKUP(M$2,'2.源数据-产品分析-全商品'!K$6:K$1000,ROW()-1,0)),"")</f>
        <v/>
      </c>
      <c r="N354" s="5" t="str">
        <f>IFERROR(HLOOKUP(N$2,'2.源数据-产品分析-全商品'!L$6:L$1000,ROW()-1,0),"")</f>
        <v/>
      </c>
      <c r="O354" s="5" t="str">
        <f>IF($O$2='产品报告-整理'!$K$1,IFERROR(INDEX('产品报告-整理'!S:S,MATCH(产品建议!A354,'产品报告-整理'!L:L,0)),""),(IFERROR(VALUE(HLOOKUP(O$2,'2.源数据-产品分析-全商品'!M$6:M$1000,ROW()-1,0)),"")))</f>
        <v/>
      </c>
      <c r="P354" s="5" t="str">
        <f>IF($P$2='产品报告-整理'!$V$1,IFERROR(INDEX('产品报告-整理'!AD:AD,MATCH(产品建议!A354,'产品报告-整理'!W:W,0)),""),(IFERROR(VALUE(HLOOKUP(P$2,'2.源数据-产品分析-全商品'!N$6:N$1000,ROW()-1,0)),"")))</f>
        <v/>
      </c>
      <c r="Q354" s="5" t="str">
        <f>IF($Q$2='产品报告-整理'!$AG$1,IFERROR(INDEX('产品报告-整理'!AO:AO,MATCH(产品建议!A354,'产品报告-整理'!AH:AH,0)),""),(IFERROR(VALUE(HLOOKUP(Q$2,'2.源数据-产品分析-全商品'!O$6:O$1000,ROW()-1,0)),"")))</f>
        <v/>
      </c>
      <c r="R354" s="5" t="str">
        <f>IF($R$2='产品报告-整理'!$AR$1,IFERROR(INDEX('产品报告-整理'!AZ:AZ,MATCH(产品建议!A354,'产品报告-整理'!AS:AS,0)),""),(IFERROR(VALUE(HLOOKUP(R$2,'2.源数据-产品分析-全商品'!P$6:P$1000,ROW()-1,0)),"")))</f>
        <v/>
      </c>
      <c r="S354" s="5" t="str">
        <f>IF($S$2='产品报告-整理'!$BC$1,IFERROR(INDEX('产品报告-整理'!BK:BK,MATCH(产品建议!A354,'产品报告-整理'!BD:BD,0)),""),(IFERROR(VALUE(HLOOKUP(S$2,'2.源数据-产品分析-全商品'!Q$6:Q$1000,ROW()-1,0)),"")))</f>
        <v/>
      </c>
      <c r="T354" s="5" t="str">
        <f>IFERROR(HLOOKUP("产品负责人",'2.源数据-产品分析-全商品'!R$6:R$1000,ROW()-1,0),"")</f>
        <v/>
      </c>
      <c r="U354" s="5" t="str">
        <f>IFERROR(VALUE(HLOOKUP(U$2,'2.源数据-产品分析-全商品'!S$6:S$1000,ROW()-1,0)),"")</f>
        <v/>
      </c>
      <c r="V354" s="5" t="str">
        <f>IFERROR(VALUE(HLOOKUP(V$2,'2.源数据-产品分析-全商品'!T$6:T$1000,ROW()-1,0)),"")</f>
        <v/>
      </c>
      <c r="W354" s="5" t="str">
        <f>IF(OR($A$3=""),"",IF(OR($W$2="优爆品"),(IF(COUNTIF('2-2.源数据-产品分析-优品'!A:A,产品建议!A354)&gt;0,"是","")&amp;IF(COUNTIF('2-3.源数据-产品分析-爆品'!A:A,产品建议!A354)&gt;0,"是","")),IF(OR($W$2="P4P点击量"),((IFERROR(INDEX('产品报告-整理'!D:D,MATCH(产品建议!A354,'产品报告-整理'!A:A,0)),""))),((IF(COUNTIF('2-2.源数据-产品分析-优品'!A:A,产品建议!A354)&gt;0,"是",""))))))</f>
        <v/>
      </c>
      <c r="X354" s="5" t="str">
        <f>IF(OR($A$3=""),"",IF(OR($W$2="优爆品"),((IFERROR(INDEX('产品报告-整理'!D:D,MATCH(产品建议!A354,'产品报告-整理'!A:A,0)),"")&amp;" → "&amp;(IFERROR(TEXT(INDEX('产品报告-整理'!D:D,MATCH(产品建议!A354,'产品报告-整理'!A:A,0))/G354,"0%"),"")))),IF(OR($W$2="P4P点击量"),((IF($W$2="P4P点击量",IFERROR(TEXT(W354/G354,"0%"),"")))),(((IF(COUNTIF('2-3.源数据-产品分析-爆品'!A:A,产品建议!A354)&gt;0,"是","")))))))</f>
        <v/>
      </c>
      <c r="Y354" s="9" t="str">
        <f>IF(AND($Y$2="直通车总消费",'产品报告-整理'!$BN$1="推荐广告"),IFERROR(INDEX('产品报告-整理'!H:H,MATCH(产品建议!A354,'产品报告-整理'!A:A,0)),0)+IFERROR(INDEX('产品报告-整理'!BV:BV,MATCH(产品建议!A354,'产品报告-整理'!BO:BO,0)),0),IFERROR(INDEX('产品报告-整理'!H:H,MATCH(产品建议!A354,'产品报告-整理'!A:A,0)),0))</f>
        <v/>
      </c>
      <c r="Z354" s="9" t="str">
        <f t="shared" si="18"/>
        <v/>
      </c>
      <c r="AA354" s="5" t="str">
        <f t="shared" si="16"/>
        <v/>
      </c>
      <c r="AB354" s="5" t="str">
        <f t="shared" si="17"/>
        <v/>
      </c>
      <c r="AC354" s="9"/>
      <c r="AD354" s="15" t="str">
        <f>IF($AD$1="  ",IFERROR(IF(AND(Y354="未推广",L354&gt;0),"加入P4P推广 ","")&amp;IF(AND(OR(W354="是",X354="是"),Y354=0),"优爆品加推广 ","")&amp;IF(AND(C354="N",L354&gt;0),"增加橱窗绑定 ","")&amp;IF(AND(OR(Z354&gt;$Z$1*4.5,AB354&gt;$AB$1*4.5),Y354&lt;&gt;0,Y354&gt;$AB$1*2,G354&gt;($G$1/$L$1)*1),"放弃P4P推广 ","")&amp;IF(AND(AB354&gt;$AB$1*1.2,AB354&lt;$AB$1*4.5,Y354&gt;0),"优化询盘成本 ","")&amp;IF(AND(Z354&gt;$Z$1*1.2,Z354&lt;$Z$1*4.5,Y354&gt;0),"优化商机成本 ","")&amp;IF(AND(Y354&lt;&gt;0,L354&gt;0,AB354&lt;$AB$1*1.2),"加大询盘获取 ","")&amp;IF(AND(Y354&lt;&gt;0,K354&gt;0,Z354&lt;$Z$1*1.2),"加大商机获取 ","")&amp;IF(AND(L354=0,C354="Y",G354&gt;($G$1/$L$1*1.5)),"解绑橱窗绑定 ",""),"请去左表粘贴源数据"),"")</f>
        <v/>
      </c>
      <c r="AE354" s="9"/>
      <c r="AF354" s="9"/>
      <c r="AG354" s="9"/>
      <c r="AH354" s="9"/>
      <c r="AI354" s="17"/>
      <c r="AJ354" s="17"/>
      <c r="AK354" s="17"/>
    </row>
    <row r="355" spans="1:37">
      <c r="A355" s="5" t="str">
        <f>IFERROR(HLOOKUP(A$2,'2.源数据-产品分析-全商品'!A$6:A$1000,ROW()-1,0),"")</f>
        <v/>
      </c>
      <c r="B355" s="5" t="str">
        <f>IFERROR(HLOOKUP(B$2,'2.源数据-产品分析-全商品'!B$6:B$1000,ROW()-1,0),"")</f>
        <v/>
      </c>
      <c r="C355" s="5" t="str">
        <f>CLEAN(IFERROR(HLOOKUP(C$2,'2.源数据-产品分析-全商品'!C$6:C$1000,ROW()-1,0),""))</f>
        <v/>
      </c>
      <c r="D355" s="5" t="str">
        <f>IFERROR(HLOOKUP(D$2,'2.源数据-产品分析-全商品'!D$6:D$1000,ROW()-1,0),"")</f>
        <v/>
      </c>
      <c r="E355" s="5" t="str">
        <f>IFERROR(HLOOKUP(E$2,'2.源数据-产品分析-全商品'!E$6:E$1000,ROW()-1,0),"")</f>
        <v/>
      </c>
      <c r="F355" s="5" t="str">
        <f>IFERROR(VALUE(HLOOKUP(F$2,'2.源数据-产品分析-全商品'!F$6:F$1000,ROW()-1,0)),"")</f>
        <v/>
      </c>
      <c r="G355" s="5" t="str">
        <f>IFERROR(VALUE(HLOOKUP(G$2,'2.源数据-产品分析-全商品'!G$6:G$1000,ROW()-1,0)),"")</f>
        <v/>
      </c>
      <c r="H355" s="5" t="str">
        <f>IFERROR(HLOOKUP(H$2,'2.源数据-产品分析-全商品'!H$6:H$1000,ROW()-1,0),"")</f>
        <v/>
      </c>
      <c r="I355" s="5" t="str">
        <f>IFERROR(VALUE(HLOOKUP(I$2,'2.源数据-产品分析-全商品'!I$6:I$1000,ROW()-1,0)),"")</f>
        <v/>
      </c>
      <c r="J355" s="60" t="str">
        <f>IFERROR(IF($J$2="","",INDEX('产品报告-整理'!G:G,MATCH(产品建议!A355,'产品报告-整理'!A:A,0))),"")</f>
        <v/>
      </c>
      <c r="K355" s="5" t="str">
        <f>IFERROR(IF($K$2="","",VALUE(INDEX('产品报告-整理'!E:E,MATCH(产品建议!A355,'产品报告-整理'!A:A,0)))),0)</f>
        <v/>
      </c>
      <c r="L355" s="5" t="str">
        <f>IFERROR(VALUE(HLOOKUP(L$2,'2.源数据-产品分析-全商品'!J$6:J$1000,ROW()-1,0)),"")</f>
        <v/>
      </c>
      <c r="M355" s="5" t="str">
        <f>IFERROR(VALUE(HLOOKUP(M$2,'2.源数据-产品分析-全商品'!K$6:K$1000,ROW()-1,0)),"")</f>
        <v/>
      </c>
      <c r="N355" s="5" t="str">
        <f>IFERROR(HLOOKUP(N$2,'2.源数据-产品分析-全商品'!L$6:L$1000,ROW()-1,0),"")</f>
        <v/>
      </c>
      <c r="O355" s="5" t="str">
        <f>IF($O$2='产品报告-整理'!$K$1,IFERROR(INDEX('产品报告-整理'!S:S,MATCH(产品建议!A355,'产品报告-整理'!L:L,0)),""),(IFERROR(VALUE(HLOOKUP(O$2,'2.源数据-产品分析-全商品'!M$6:M$1000,ROW()-1,0)),"")))</f>
        <v/>
      </c>
      <c r="P355" s="5" t="str">
        <f>IF($P$2='产品报告-整理'!$V$1,IFERROR(INDEX('产品报告-整理'!AD:AD,MATCH(产品建议!A355,'产品报告-整理'!W:W,0)),""),(IFERROR(VALUE(HLOOKUP(P$2,'2.源数据-产品分析-全商品'!N$6:N$1000,ROW()-1,0)),"")))</f>
        <v/>
      </c>
      <c r="Q355" s="5" t="str">
        <f>IF($Q$2='产品报告-整理'!$AG$1,IFERROR(INDEX('产品报告-整理'!AO:AO,MATCH(产品建议!A355,'产品报告-整理'!AH:AH,0)),""),(IFERROR(VALUE(HLOOKUP(Q$2,'2.源数据-产品分析-全商品'!O$6:O$1000,ROW()-1,0)),"")))</f>
        <v/>
      </c>
      <c r="R355" s="5" t="str">
        <f>IF($R$2='产品报告-整理'!$AR$1,IFERROR(INDEX('产品报告-整理'!AZ:AZ,MATCH(产品建议!A355,'产品报告-整理'!AS:AS,0)),""),(IFERROR(VALUE(HLOOKUP(R$2,'2.源数据-产品分析-全商品'!P$6:P$1000,ROW()-1,0)),"")))</f>
        <v/>
      </c>
      <c r="S355" s="5" t="str">
        <f>IF($S$2='产品报告-整理'!$BC$1,IFERROR(INDEX('产品报告-整理'!BK:BK,MATCH(产品建议!A355,'产品报告-整理'!BD:BD,0)),""),(IFERROR(VALUE(HLOOKUP(S$2,'2.源数据-产品分析-全商品'!Q$6:Q$1000,ROW()-1,0)),"")))</f>
        <v/>
      </c>
      <c r="T355" s="5" t="str">
        <f>IFERROR(HLOOKUP("产品负责人",'2.源数据-产品分析-全商品'!R$6:R$1000,ROW()-1,0),"")</f>
        <v/>
      </c>
      <c r="U355" s="5" t="str">
        <f>IFERROR(VALUE(HLOOKUP(U$2,'2.源数据-产品分析-全商品'!S$6:S$1000,ROW()-1,0)),"")</f>
        <v/>
      </c>
      <c r="V355" s="5" t="str">
        <f>IFERROR(VALUE(HLOOKUP(V$2,'2.源数据-产品分析-全商品'!T$6:T$1000,ROW()-1,0)),"")</f>
        <v/>
      </c>
      <c r="W355" s="5" t="str">
        <f>IF(OR($A$3=""),"",IF(OR($W$2="优爆品"),(IF(COUNTIF('2-2.源数据-产品分析-优品'!A:A,产品建议!A355)&gt;0,"是","")&amp;IF(COUNTIF('2-3.源数据-产品分析-爆品'!A:A,产品建议!A355)&gt;0,"是","")),IF(OR($W$2="P4P点击量"),((IFERROR(INDEX('产品报告-整理'!D:D,MATCH(产品建议!A355,'产品报告-整理'!A:A,0)),""))),((IF(COUNTIF('2-2.源数据-产品分析-优品'!A:A,产品建议!A355)&gt;0,"是",""))))))</f>
        <v/>
      </c>
      <c r="X355" s="5" t="str">
        <f>IF(OR($A$3=""),"",IF(OR($W$2="优爆品"),((IFERROR(INDEX('产品报告-整理'!D:D,MATCH(产品建议!A355,'产品报告-整理'!A:A,0)),"")&amp;" → "&amp;(IFERROR(TEXT(INDEX('产品报告-整理'!D:D,MATCH(产品建议!A355,'产品报告-整理'!A:A,0))/G355,"0%"),"")))),IF(OR($W$2="P4P点击量"),((IF($W$2="P4P点击量",IFERROR(TEXT(W355/G355,"0%"),"")))),(((IF(COUNTIF('2-3.源数据-产品分析-爆品'!A:A,产品建议!A355)&gt;0,"是","")))))))</f>
        <v/>
      </c>
      <c r="Y355" s="9" t="str">
        <f>IF(AND($Y$2="直通车总消费",'产品报告-整理'!$BN$1="推荐广告"),IFERROR(INDEX('产品报告-整理'!H:H,MATCH(产品建议!A355,'产品报告-整理'!A:A,0)),0)+IFERROR(INDEX('产品报告-整理'!BV:BV,MATCH(产品建议!A355,'产品报告-整理'!BO:BO,0)),0),IFERROR(INDEX('产品报告-整理'!H:H,MATCH(产品建议!A355,'产品报告-整理'!A:A,0)),0))</f>
        <v/>
      </c>
      <c r="Z355" s="9" t="str">
        <f t="shared" si="18"/>
        <v/>
      </c>
      <c r="AA355" s="5" t="str">
        <f t="shared" si="16"/>
        <v/>
      </c>
      <c r="AB355" s="5" t="str">
        <f t="shared" si="17"/>
        <v/>
      </c>
      <c r="AC355" s="9"/>
      <c r="AD355" s="15" t="str">
        <f>IF($AD$1="  ",IFERROR(IF(AND(Y355="未推广",L355&gt;0),"加入P4P推广 ","")&amp;IF(AND(OR(W355="是",X355="是"),Y355=0),"优爆品加推广 ","")&amp;IF(AND(C355="N",L355&gt;0),"增加橱窗绑定 ","")&amp;IF(AND(OR(Z355&gt;$Z$1*4.5,AB355&gt;$AB$1*4.5),Y355&lt;&gt;0,Y355&gt;$AB$1*2,G355&gt;($G$1/$L$1)*1),"放弃P4P推广 ","")&amp;IF(AND(AB355&gt;$AB$1*1.2,AB355&lt;$AB$1*4.5,Y355&gt;0),"优化询盘成本 ","")&amp;IF(AND(Z355&gt;$Z$1*1.2,Z355&lt;$Z$1*4.5,Y355&gt;0),"优化商机成本 ","")&amp;IF(AND(Y355&lt;&gt;0,L355&gt;0,AB355&lt;$AB$1*1.2),"加大询盘获取 ","")&amp;IF(AND(Y355&lt;&gt;0,K355&gt;0,Z355&lt;$Z$1*1.2),"加大商机获取 ","")&amp;IF(AND(L355=0,C355="Y",G355&gt;($G$1/$L$1*1.5)),"解绑橱窗绑定 ",""),"请去左表粘贴源数据"),"")</f>
        <v/>
      </c>
      <c r="AE355" s="9"/>
      <c r="AF355" s="9"/>
      <c r="AG355" s="9"/>
      <c r="AH355" s="9"/>
      <c r="AI355" s="17"/>
      <c r="AJ355" s="17"/>
      <c r="AK355" s="17"/>
    </row>
    <row r="356" spans="1:37">
      <c r="A356" s="5" t="str">
        <f>IFERROR(HLOOKUP(A$2,'2.源数据-产品分析-全商品'!A$6:A$1000,ROW()-1,0),"")</f>
        <v/>
      </c>
      <c r="B356" s="5" t="str">
        <f>IFERROR(HLOOKUP(B$2,'2.源数据-产品分析-全商品'!B$6:B$1000,ROW()-1,0),"")</f>
        <v/>
      </c>
      <c r="C356" s="5" t="str">
        <f>CLEAN(IFERROR(HLOOKUP(C$2,'2.源数据-产品分析-全商品'!C$6:C$1000,ROW()-1,0),""))</f>
        <v/>
      </c>
      <c r="D356" s="5" t="str">
        <f>IFERROR(HLOOKUP(D$2,'2.源数据-产品分析-全商品'!D$6:D$1000,ROW()-1,0),"")</f>
        <v/>
      </c>
      <c r="E356" s="5" t="str">
        <f>IFERROR(HLOOKUP(E$2,'2.源数据-产品分析-全商品'!E$6:E$1000,ROW()-1,0),"")</f>
        <v/>
      </c>
      <c r="F356" s="5" t="str">
        <f>IFERROR(VALUE(HLOOKUP(F$2,'2.源数据-产品分析-全商品'!F$6:F$1000,ROW()-1,0)),"")</f>
        <v/>
      </c>
      <c r="G356" s="5" t="str">
        <f>IFERROR(VALUE(HLOOKUP(G$2,'2.源数据-产品分析-全商品'!G$6:G$1000,ROW()-1,0)),"")</f>
        <v/>
      </c>
      <c r="H356" s="5" t="str">
        <f>IFERROR(HLOOKUP(H$2,'2.源数据-产品分析-全商品'!H$6:H$1000,ROW()-1,0),"")</f>
        <v/>
      </c>
      <c r="I356" s="5" t="str">
        <f>IFERROR(VALUE(HLOOKUP(I$2,'2.源数据-产品分析-全商品'!I$6:I$1000,ROW()-1,0)),"")</f>
        <v/>
      </c>
      <c r="J356" s="60" t="str">
        <f>IFERROR(IF($J$2="","",INDEX('产品报告-整理'!G:G,MATCH(产品建议!A356,'产品报告-整理'!A:A,0))),"")</f>
        <v/>
      </c>
      <c r="K356" s="5" t="str">
        <f>IFERROR(IF($K$2="","",VALUE(INDEX('产品报告-整理'!E:E,MATCH(产品建议!A356,'产品报告-整理'!A:A,0)))),0)</f>
        <v/>
      </c>
      <c r="L356" s="5" t="str">
        <f>IFERROR(VALUE(HLOOKUP(L$2,'2.源数据-产品分析-全商品'!J$6:J$1000,ROW()-1,0)),"")</f>
        <v/>
      </c>
      <c r="M356" s="5" t="str">
        <f>IFERROR(VALUE(HLOOKUP(M$2,'2.源数据-产品分析-全商品'!K$6:K$1000,ROW()-1,0)),"")</f>
        <v/>
      </c>
      <c r="N356" s="5" t="str">
        <f>IFERROR(HLOOKUP(N$2,'2.源数据-产品分析-全商品'!L$6:L$1000,ROW()-1,0),"")</f>
        <v/>
      </c>
      <c r="O356" s="5" t="str">
        <f>IF($O$2='产品报告-整理'!$K$1,IFERROR(INDEX('产品报告-整理'!S:S,MATCH(产品建议!A356,'产品报告-整理'!L:L,0)),""),(IFERROR(VALUE(HLOOKUP(O$2,'2.源数据-产品分析-全商品'!M$6:M$1000,ROW()-1,0)),"")))</f>
        <v/>
      </c>
      <c r="P356" s="5" t="str">
        <f>IF($P$2='产品报告-整理'!$V$1,IFERROR(INDEX('产品报告-整理'!AD:AD,MATCH(产品建议!A356,'产品报告-整理'!W:W,0)),""),(IFERROR(VALUE(HLOOKUP(P$2,'2.源数据-产品分析-全商品'!N$6:N$1000,ROW()-1,0)),"")))</f>
        <v/>
      </c>
      <c r="Q356" s="5" t="str">
        <f>IF($Q$2='产品报告-整理'!$AG$1,IFERROR(INDEX('产品报告-整理'!AO:AO,MATCH(产品建议!A356,'产品报告-整理'!AH:AH,0)),""),(IFERROR(VALUE(HLOOKUP(Q$2,'2.源数据-产品分析-全商品'!O$6:O$1000,ROW()-1,0)),"")))</f>
        <v/>
      </c>
      <c r="R356" s="5" t="str">
        <f>IF($R$2='产品报告-整理'!$AR$1,IFERROR(INDEX('产品报告-整理'!AZ:AZ,MATCH(产品建议!A356,'产品报告-整理'!AS:AS,0)),""),(IFERROR(VALUE(HLOOKUP(R$2,'2.源数据-产品分析-全商品'!P$6:P$1000,ROW()-1,0)),"")))</f>
        <v/>
      </c>
      <c r="S356" s="5" t="str">
        <f>IF($S$2='产品报告-整理'!$BC$1,IFERROR(INDEX('产品报告-整理'!BK:BK,MATCH(产品建议!A356,'产品报告-整理'!BD:BD,0)),""),(IFERROR(VALUE(HLOOKUP(S$2,'2.源数据-产品分析-全商品'!Q$6:Q$1000,ROW()-1,0)),"")))</f>
        <v/>
      </c>
      <c r="T356" s="5" t="str">
        <f>IFERROR(HLOOKUP("产品负责人",'2.源数据-产品分析-全商品'!R$6:R$1000,ROW()-1,0),"")</f>
        <v/>
      </c>
      <c r="U356" s="5" t="str">
        <f>IFERROR(VALUE(HLOOKUP(U$2,'2.源数据-产品分析-全商品'!S$6:S$1000,ROW()-1,0)),"")</f>
        <v/>
      </c>
      <c r="V356" s="5" t="str">
        <f>IFERROR(VALUE(HLOOKUP(V$2,'2.源数据-产品分析-全商品'!T$6:T$1000,ROW()-1,0)),"")</f>
        <v/>
      </c>
      <c r="W356" s="5" t="str">
        <f>IF(OR($A$3=""),"",IF(OR($W$2="优爆品"),(IF(COUNTIF('2-2.源数据-产品分析-优品'!A:A,产品建议!A356)&gt;0,"是","")&amp;IF(COUNTIF('2-3.源数据-产品分析-爆品'!A:A,产品建议!A356)&gt;0,"是","")),IF(OR($W$2="P4P点击量"),((IFERROR(INDEX('产品报告-整理'!D:D,MATCH(产品建议!A356,'产品报告-整理'!A:A,0)),""))),((IF(COUNTIF('2-2.源数据-产品分析-优品'!A:A,产品建议!A356)&gt;0,"是",""))))))</f>
        <v/>
      </c>
      <c r="X356" s="5" t="str">
        <f>IF(OR($A$3=""),"",IF(OR($W$2="优爆品"),((IFERROR(INDEX('产品报告-整理'!D:D,MATCH(产品建议!A356,'产品报告-整理'!A:A,0)),"")&amp;" → "&amp;(IFERROR(TEXT(INDEX('产品报告-整理'!D:D,MATCH(产品建议!A356,'产品报告-整理'!A:A,0))/G356,"0%"),"")))),IF(OR($W$2="P4P点击量"),((IF($W$2="P4P点击量",IFERROR(TEXT(W356/G356,"0%"),"")))),(((IF(COUNTIF('2-3.源数据-产品分析-爆品'!A:A,产品建议!A356)&gt;0,"是","")))))))</f>
        <v/>
      </c>
      <c r="Y356" s="9" t="str">
        <f>IF(AND($Y$2="直通车总消费",'产品报告-整理'!$BN$1="推荐广告"),IFERROR(INDEX('产品报告-整理'!H:H,MATCH(产品建议!A356,'产品报告-整理'!A:A,0)),0)+IFERROR(INDEX('产品报告-整理'!BV:BV,MATCH(产品建议!A356,'产品报告-整理'!BO:BO,0)),0),IFERROR(INDEX('产品报告-整理'!H:H,MATCH(产品建议!A356,'产品报告-整理'!A:A,0)),0))</f>
        <v/>
      </c>
      <c r="Z356" s="9" t="str">
        <f t="shared" si="18"/>
        <v/>
      </c>
      <c r="AA356" s="5" t="str">
        <f t="shared" si="16"/>
        <v/>
      </c>
      <c r="AB356" s="5" t="str">
        <f t="shared" si="17"/>
        <v/>
      </c>
      <c r="AC356" s="9"/>
      <c r="AD356" s="15" t="str">
        <f>IF($AD$1="  ",IFERROR(IF(AND(Y356="未推广",L356&gt;0),"加入P4P推广 ","")&amp;IF(AND(OR(W356="是",X356="是"),Y356=0),"优爆品加推广 ","")&amp;IF(AND(C356="N",L356&gt;0),"增加橱窗绑定 ","")&amp;IF(AND(OR(Z356&gt;$Z$1*4.5,AB356&gt;$AB$1*4.5),Y356&lt;&gt;0,Y356&gt;$AB$1*2,G356&gt;($G$1/$L$1)*1),"放弃P4P推广 ","")&amp;IF(AND(AB356&gt;$AB$1*1.2,AB356&lt;$AB$1*4.5,Y356&gt;0),"优化询盘成本 ","")&amp;IF(AND(Z356&gt;$Z$1*1.2,Z356&lt;$Z$1*4.5,Y356&gt;0),"优化商机成本 ","")&amp;IF(AND(Y356&lt;&gt;0,L356&gt;0,AB356&lt;$AB$1*1.2),"加大询盘获取 ","")&amp;IF(AND(Y356&lt;&gt;0,K356&gt;0,Z356&lt;$Z$1*1.2),"加大商机获取 ","")&amp;IF(AND(L356=0,C356="Y",G356&gt;($G$1/$L$1*1.5)),"解绑橱窗绑定 ",""),"请去左表粘贴源数据"),"")</f>
        <v/>
      </c>
      <c r="AE356" s="9"/>
      <c r="AF356" s="9"/>
      <c r="AG356" s="9"/>
      <c r="AH356" s="9"/>
      <c r="AI356" s="17"/>
      <c r="AJ356" s="17"/>
      <c r="AK356" s="17"/>
    </row>
    <row r="357" spans="1:37">
      <c r="A357" s="5" t="str">
        <f>IFERROR(HLOOKUP(A$2,'2.源数据-产品分析-全商品'!A$6:A$1000,ROW()-1,0),"")</f>
        <v/>
      </c>
      <c r="B357" s="5" t="str">
        <f>IFERROR(HLOOKUP(B$2,'2.源数据-产品分析-全商品'!B$6:B$1000,ROW()-1,0),"")</f>
        <v/>
      </c>
      <c r="C357" s="5" t="str">
        <f>CLEAN(IFERROR(HLOOKUP(C$2,'2.源数据-产品分析-全商品'!C$6:C$1000,ROW()-1,0),""))</f>
        <v/>
      </c>
      <c r="D357" s="5" t="str">
        <f>IFERROR(HLOOKUP(D$2,'2.源数据-产品分析-全商品'!D$6:D$1000,ROW()-1,0),"")</f>
        <v/>
      </c>
      <c r="E357" s="5" t="str">
        <f>IFERROR(HLOOKUP(E$2,'2.源数据-产品分析-全商品'!E$6:E$1000,ROW()-1,0),"")</f>
        <v/>
      </c>
      <c r="F357" s="5" t="str">
        <f>IFERROR(VALUE(HLOOKUP(F$2,'2.源数据-产品分析-全商品'!F$6:F$1000,ROW()-1,0)),"")</f>
        <v/>
      </c>
      <c r="G357" s="5" t="str">
        <f>IFERROR(VALUE(HLOOKUP(G$2,'2.源数据-产品分析-全商品'!G$6:G$1000,ROW()-1,0)),"")</f>
        <v/>
      </c>
      <c r="H357" s="5" t="str">
        <f>IFERROR(HLOOKUP(H$2,'2.源数据-产品分析-全商品'!H$6:H$1000,ROW()-1,0),"")</f>
        <v/>
      </c>
      <c r="I357" s="5" t="str">
        <f>IFERROR(VALUE(HLOOKUP(I$2,'2.源数据-产品分析-全商品'!I$6:I$1000,ROW()-1,0)),"")</f>
        <v/>
      </c>
      <c r="J357" s="60" t="str">
        <f>IFERROR(IF($J$2="","",INDEX('产品报告-整理'!G:G,MATCH(产品建议!A357,'产品报告-整理'!A:A,0))),"")</f>
        <v/>
      </c>
      <c r="K357" s="5" t="str">
        <f>IFERROR(IF($K$2="","",VALUE(INDEX('产品报告-整理'!E:E,MATCH(产品建议!A357,'产品报告-整理'!A:A,0)))),0)</f>
        <v/>
      </c>
      <c r="L357" s="5" t="str">
        <f>IFERROR(VALUE(HLOOKUP(L$2,'2.源数据-产品分析-全商品'!J$6:J$1000,ROW()-1,0)),"")</f>
        <v/>
      </c>
      <c r="M357" s="5" t="str">
        <f>IFERROR(VALUE(HLOOKUP(M$2,'2.源数据-产品分析-全商品'!K$6:K$1000,ROW()-1,0)),"")</f>
        <v/>
      </c>
      <c r="N357" s="5" t="str">
        <f>IFERROR(HLOOKUP(N$2,'2.源数据-产品分析-全商品'!L$6:L$1000,ROW()-1,0),"")</f>
        <v/>
      </c>
      <c r="O357" s="5" t="str">
        <f>IF($O$2='产品报告-整理'!$K$1,IFERROR(INDEX('产品报告-整理'!S:S,MATCH(产品建议!A357,'产品报告-整理'!L:L,0)),""),(IFERROR(VALUE(HLOOKUP(O$2,'2.源数据-产品分析-全商品'!M$6:M$1000,ROW()-1,0)),"")))</f>
        <v/>
      </c>
      <c r="P357" s="5" t="str">
        <f>IF($P$2='产品报告-整理'!$V$1,IFERROR(INDEX('产品报告-整理'!AD:AD,MATCH(产品建议!A357,'产品报告-整理'!W:W,0)),""),(IFERROR(VALUE(HLOOKUP(P$2,'2.源数据-产品分析-全商品'!N$6:N$1000,ROW()-1,0)),"")))</f>
        <v/>
      </c>
      <c r="Q357" s="5" t="str">
        <f>IF($Q$2='产品报告-整理'!$AG$1,IFERROR(INDEX('产品报告-整理'!AO:AO,MATCH(产品建议!A357,'产品报告-整理'!AH:AH,0)),""),(IFERROR(VALUE(HLOOKUP(Q$2,'2.源数据-产品分析-全商品'!O$6:O$1000,ROW()-1,0)),"")))</f>
        <v/>
      </c>
      <c r="R357" s="5" t="str">
        <f>IF($R$2='产品报告-整理'!$AR$1,IFERROR(INDEX('产品报告-整理'!AZ:AZ,MATCH(产品建议!A357,'产品报告-整理'!AS:AS,0)),""),(IFERROR(VALUE(HLOOKUP(R$2,'2.源数据-产品分析-全商品'!P$6:P$1000,ROW()-1,0)),"")))</f>
        <v/>
      </c>
      <c r="S357" s="5" t="str">
        <f>IF($S$2='产品报告-整理'!$BC$1,IFERROR(INDEX('产品报告-整理'!BK:BK,MATCH(产品建议!A357,'产品报告-整理'!BD:BD,0)),""),(IFERROR(VALUE(HLOOKUP(S$2,'2.源数据-产品分析-全商品'!Q$6:Q$1000,ROW()-1,0)),"")))</f>
        <v/>
      </c>
      <c r="T357" s="5" t="str">
        <f>IFERROR(HLOOKUP("产品负责人",'2.源数据-产品分析-全商品'!R$6:R$1000,ROW()-1,0),"")</f>
        <v/>
      </c>
      <c r="U357" s="5" t="str">
        <f>IFERROR(VALUE(HLOOKUP(U$2,'2.源数据-产品分析-全商品'!S$6:S$1000,ROW()-1,0)),"")</f>
        <v/>
      </c>
      <c r="V357" s="5" t="str">
        <f>IFERROR(VALUE(HLOOKUP(V$2,'2.源数据-产品分析-全商品'!T$6:T$1000,ROW()-1,0)),"")</f>
        <v/>
      </c>
      <c r="W357" s="5" t="str">
        <f>IF(OR($A$3=""),"",IF(OR($W$2="优爆品"),(IF(COUNTIF('2-2.源数据-产品分析-优品'!A:A,产品建议!A357)&gt;0,"是","")&amp;IF(COUNTIF('2-3.源数据-产品分析-爆品'!A:A,产品建议!A357)&gt;0,"是","")),IF(OR($W$2="P4P点击量"),((IFERROR(INDEX('产品报告-整理'!D:D,MATCH(产品建议!A357,'产品报告-整理'!A:A,0)),""))),((IF(COUNTIF('2-2.源数据-产品分析-优品'!A:A,产品建议!A357)&gt;0,"是",""))))))</f>
        <v/>
      </c>
      <c r="X357" s="5" t="str">
        <f>IF(OR($A$3=""),"",IF(OR($W$2="优爆品"),((IFERROR(INDEX('产品报告-整理'!D:D,MATCH(产品建议!A357,'产品报告-整理'!A:A,0)),"")&amp;" → "&amp;(IFERROR(TEXT(INDEX('产品报告-整理'!D:D,MATCH(产品建议!A357,'产品报告-整理'!A:A,0))/G357,"0%"),"")))),IF(OR($W$2="P4P点击量"),((IF($W$2="P4P点击量",IFERROR(TEXT(W357/G357,"0%"),"")))),(((IF(COUNTIF('2-3.源数据-产品分析-爆品'!A:A,产品建议!A357)&gt;0,"是","")))))))</f>
        <v/>
      </c>
      <c r="Y357" s="9" t="str">
        <f>IF(AND($Y$2="直通车总消费",'产品报告-整理'!$BN$1="推荐广告"),IFERROR(INDEX('产品报告-整理'!H:H,MATCH(产品建议!A357,'产品报告-整理'!A:A,0)),0)+IFERROR(INDEX('产品报告-整理'!BV:BV,MATCH(产品建议!A357,'产品报告-整理'!BO:BO,0)),0),IFERROR(INDEX('产品报告-整理'!H:H,MATCH(产品建议!A357,'产品报告-整理'!A:A,0)),0))</f>
        <v/>
      </c>
      <c r="Z357" s="9" t="str">
        <f t="shared" si="18"/>
        <v/>
      </c>
      <c r="AA357" s="5" t="str">
        <f t="shared" si="16"/>
        <v/>
      </c>
      <c r="AB357" s="5" t="str">
        <f t="shared" si="17"/>
        <v/>
      </c>
      <c r="AC357" s="9"/>
      <c r="AD357" s="15" t="str">
        <f>IF($AD$1="  ",IFERROR(IF(AND(Y357="未推广",L357&gt;0),"加入P4P推广 ","")&amp;IF(AND(OR(W357="是",X357="是"),Y357=0),"优爆品加推广 ","")&amp;IF(AND(C357="N",L357&gt;0),"增加橱窗绑定 ","")&amp;IF(AND(OR(Z357&gt;$Z$1*4.5,AB357&gt;$AB$1*4.5),Y357&lt;&gt;0,Y357&gt;$AB$1*2,G357&gt;($G$1/$L$1)*1),"放弃P4P推广 ","")&amp;IF(AND(AB357&gt;$AB$1*1.2,AB357&lt;$AB$1*4.5,Y357&gt;0),"优化询盘成本 ","")&amp;IF(AND(Z357&gt;$Z$1*1.2,Z357&lt;$Z$1*4.5,Y357&gt;0),"优化商机成本 ","")&amp;IF(AND(Y357&lt;&gt;0,L357&gt;0,AB357&lt;$AB$1*1.2),"加大询盘获取 ","")&amp;IF(AND(Y357&lt;&gt;0,K357&gt;0,Z357&lt;$Z$1*1.2),"加大商机获取 ","")&amp;IF(AND(L357=0,C357="Y",G357&gt;($G$1/$L$1*1.5)),"解绑橱窗绑定 ",""),"请去左表粘贴源数据"),"")</f>
        <v/>
      </c>
      <c r="AE357" s="9"/>
      <c r="AF357" s="9"/>
      <c r="AG357" s="9"/>
      <c r="AH357" s="9"/>
      <c r="AI357" s="17"/>
      <c r="AJ357" s="17"/>
      <c r="AK357" s="17"/>
    </row>
    <row r="358" spans="1:37">
      <c r="A358" s="5" t="str">
        <f>IFERROR(HLOOKUP(A$2,'2.源数据-产品分析-全商品'!A$6:A$1000,ROW()-1,0),"")</f>
        <v/>
      </c>
      <c r="B358" s="5" t="str">
        <f>IFERROR(HLOOKUP(B$2,'2.源数据-产品分析-全商品'!B$6:B$1000,ROW()-1,0),"")</f>
        <v/>
      </c>
      <c r="C358" s="5" t="str">
        <f>CLEAN(IFERROR(HLOOKUP(C$2,'2.源数据-产品分析-全商品'!C$6:C$1000,ROW()-1,0),""))</f>
        <v/>
      </c>
      <c r="D358" s="5" t="str">
        <f>IFERROR(HLOOKUP(D$2,'2.源数据-产品分析-全商品'!D$6:D$1000,ROW()-1,0),"")</f>
        <v/>
      </c>
      <c r="E358" s="5" t="str">
        <f>IFERROR(HLOOKUP(E$2,'2.源数据-产品分析-全商品'!E$6:E$1000,ROW()-1,0),"")</f>
        <v/>
      </c>
      <c r="F358" s="5" t="str">
        <f>IFERROR(VALUE(HLOOKUP(F$2,'2.源数据-产品分析-全商品'!F$6:F$1000,ROW()-1,0)),"")</f>
        <v/>
      </c>
      <c r="G358" s="5" t="str">
        <f>IFERROR(VALUE(HLOOKUP(G$2,'2.源数据-产品分析-全商品'!G$6:G$1000,ROW()-1,0)),"")</f>
        <v/>
      </c>
      <c r="H358" s="5" t="str">
        <f>IFERROR(HLOOKUP(H$2,'2.源数据-产品分析-全商品'!H$6:H$1000,ROW()-1,0),"")</f>
        <v/>
      </c>
      <c r="I358" s="5" t="str">
        <f>IFERROR(VALUE(HLOOKUP(I$2,'2.源数据-产品分析-全商品'!I$6:I$1000,ROW()-1,0)),"")</f>
        <v/>
      </c>
      <c r="J358" s="60" t="str">
        <f>IFERROR(IF($J$2="","",INDEX('产品报告-整理'!G:G,MATCH(产品建议!A358,'产品报告-整理'!A:A,0))),"")</f>
        <v/>
      </c>
      <c r="K358" s="5" t="str">
        <f>IFERROR(IF($K$2="","",VALUE(INDEX('产品报告-整理'!E:E,MATCH(产品建议!A358,'产品报告-整理'!A:A,0)))),0)</f>
        <v/>
      </c>
      <c r="L358" s="5" t="str">
        <f>IFERROR(VALUE(HLOOKUP(L$2,'2.源数据-产品分析-全商品'!J$6:J$1000,ROW()-1,0)),"")</f>
        <v/>
      </c>
      <c r="M358" s="5" t="str">
        <f>IFERROR(VALUE(HLOOKUP(M$2,'2.源数据-产品分析-全商品'!K$6:K$1000,ROW()-1,0)),"")</f>
        <v/>
      </c>
      <c r="N358" s="5" t="str">
        <f>IFERROR(HLOOKUP(N$2,'2.源数据-产品分析-全商品'!L$6:L$1000,ROW()-1,0),"")</f>
        <v/>
      </c>
      <c r="O358" s="5" t="str">
        <f>IF($O$2='产品报告-整理'!$K$1,IFERROR(INDEX('产品报告-整理'!S:S,MATCH(产品建议!A358,'产品报告-整理'!L:L,0)),""),(IFERROR(VALUE(HLOOKUP(O$2,'2.源数据-产品分析-全商品'!M$6:M$1000,ROW()-1,0)),"")))</f>
        <v/>
      </c>
      <c r="P358" s="5" t="str">
        <f>IF($P$2='产品报告-整理'!$V$1,IFERROR(INDEX('产品报告-整理'!AD:AD,MATCH(产品建议!A358,'产品报告-整理'!W:W,0)),""),(IFERROR(VALUE(HLOOKUP(P$2,'2.源数据-产品分析-全商品'!N$6:N$1000,ROW()-1,0)),"")))</f>
        <v/>
      </c>
      <c r="Q358" s="5" t="str">
        <f>IF($Q$2='产品报告-整理'!$AG$1,IFERROR(INDEX('产品报告-整理'!AO:AO,MATCH(产品建议!A358,'产品报告-整理'!AH:AH,0)),""),(IFERROR(VALUE(HLOOKUP(Q$2,'2.源数据-产品分析-全商品'!O$6:O$1000,ROW()-1,0)),"")))</f>
        <v/>
      </c>
      <c r="R358" s="5" t="str">
        <f>IF($R$2='产品报告-整理'!$AR$1,IFERROR(INDEX('产品报告-整理'!AZ:AZ,MATCH(产品建议!A358,'产品报告-整理'!AS:AS,0)),""),(IFERROR(VALUE(HLOOKUP(R$2,'2.源数据-产品分析-全商品'!P$6:P$1000,ROW()-1,0)),"")))</f>
        <v/>
      </c>
      <c r="S358" s="5" t="str">
        <f>IF($S$2='产品报告-整理'!$BC$1,IFERROR(INDEX('产品报告-整理'!BK:BK,MATCH(产品建议!A358,'产品报告-整理'!BD:BD,0)),""),(IFERROR(VALUE(HLOOKUP(S$2,'2.源数据-产品分析-全商品'!Q$6:Q$1000,ROW()-1,0)),"")))</f>
        <v/>
      </c>
      <c r="T358" s="5" t="str">
        <f>IFERROR(HLOOKUP("产品负责人",'2.源数据-产品分析-全商品'!R$6:R$1000,ROW()-1,0),"")</f>
        <v/>
      </c>
      <c r="U358" s="5" t="str">
        <f>IFERROR(VALUE(HLOOKUP(U$2,'2.源数据-产品分析-全商品'!S$6:S$1000,ROW()-1,0)),"")</f>
        <v/>
      </c>
      <c r="V358" s="5" t="str">
        <f>IFERROR(VALUE(HLOOKUP(V$2,'2.源数据-产品分析-全商品'!T$6:T$1000,ROW()-1,0)),"")</f>
        <v/>
      </c>
      <c r="W358" s="5" t="str">
        <f>IF(OR($A$3=""),"",IF(OR($W$2="优爆品"),(IF(COUNTIF('2-2.源数据-产品分析-优品'!A:A,产品建议!A358)&gt;0,"是","")&amp;IF(COUNTIF('2-3.源数据-产品分析-爆品'!A:A,产品建议!A358)&gt;0,"是","")),IF(OR($W$2="P4P点击量"),((IFERROR(INDEX('产品报告-整理'!D:D,MATCH(产品建议!A358,'产品报告-整理'!A:A,0)),""))),((IF(COUNTIF('2-2.源数据-产品分析-优品'!A:A,产品建议!A358)&gt;0,"是",""))))))</f>
        <v/>
      </c>
      <c r="X358" s="5" t="str">
        <f>IF(OR($A$3=""),"",IF(OR($W$2="优爆品"),((IFERROR(INDEX('产品报告-整理'!D:D,MATCH(产品建议!A358,'产品报告-整理'!A:A,0)),"")&amp;" → "&amp;(IFERROR(TEXT(INDEX('产品报告-整理'!D:D,MATCH(产品建议!A358,'产品报告-整理'!A:A,0))/G358,"0%"),"")))),IF(OR($W$2="P4P点击量"),((IF($W$2="P4P点击量",IFERROR(TEXT(W358/G358,"0%"),"")))),(((IF(COUNTIF('2-3.源数据-产品分析-爆品'!A:A,产品建议!A358)&gt;0,"是","")))))))</f>
        <v/>
      </c>
      <c r="Y358" s="9" t="str">
        <f>IF(AND($Y$2="直通车总消费",'产品报告-整理'!$BN$1="推荐广告"),IFERROR(INDEX('产品报告-整理'!H:H,MATCH(产品建议!A358,'产品报告-整理'!A:A,0)),0)+IFERROR(INDEX('产品报告-整理'!BV:BV,MATCH(产品建议!A358,'产品报告-整理'!BO:BO,0)),0),IFERROR(INDEX('产品报告-整理'!H:H,MATCH(产品建议!A358,'产品报告-整理'!A:A,0)),0))</f>
        <v/>
      </c>
      <c r="Z358" s="9" t="str">
        <f t="shared" si="18"/>
        <v/>
      </c>
      <c r="AA358" s="5" t="str">
        <f t="shared" si="16"/>
        <v/>
      </c>
      <c r="AB358" s="5" t="str">
        <f t="shared" si="17"/>
        <v/>
      </c>
      <c r="AC358" s="9"/>
      <c r="AD358" s="15" t="str">
        <f>IF($AD$1="  ",IFERROR(IF(AND(Y358="未推广",L358&gt;0),"加入P4P推广 ","")&amp;IF(AND(OR(W358="是",X358="是"),Y358=0),"优爆品加推广 ","")&amp;IF(AND(C358="N",L358&gt;0),"增加橱窗绑定 ","")&amp;IF(AND(OR(Z358&gt;$Z$1*4.5,AB358&gt;$AB$1*4.5),Y358&lt;&gt;0,Y358&gt;$AB$1*2,G358&gt;($G$1/$L$1)*1),"放弃P4P推广 ","")&amp;IF(AND(AB358&gt;$AB$1*1.2,AB358&lt;$AB$1*4.5,Y358&gt;0),"优化询盘成本 ","")&amp;IF(AND(Z358&gt;$Z$1*1.2,Z358&lt;$Z$1*4.5,Y358&gt;0),"优化商机成本 ","")&amp;IF(AND(Y358&lt;&gt;0,L358&gt;0,AB358&lt;$AB$1*1.2),"加大询盘获取 ","")&amp;IF(AND(Y358&lt;&gt;0,K358&gt;0,Z358&lt;$Z$1*1.2),"加大商机获取 ","")&amp;IF(AND(L358=0,C358="Y",G358&gt;($G$1/$L$1*1.5)),"解绑橱窗绑定 ",""),"请去左表粘贴源数据"),"")</f>
        <v/>
      </c>
      <c r="AE358" s="9"/>
      <c r="AF358" s="9"/>
      <c r="AG358" s="9"/>
      <c r="AH358" s="9"/>
      <c r="AI358" s="17"/>
      <c r="AJ358" s="17"/>
      <c r="AK358" s="17"/>
    </row>
    <row r="359" spans="1:37">
      <c r="A359" s="5" t="str">
        <f>IFERROR(HLOOKUP(A$2,'2.源数据-产品分析-全商品'!A$6:A$1000,ROW()-1,0),"")</f>
        <v/>
      </c>
      <c r="B359" s="5" t="str">
        <f>IFERROR(HLOOKUP(B$2,'2.源数据-产品分析-全商品'!B$6:B$1000,ROW()-1,0),"")</f>
        <v/>
      </c>
      <c r="C359" s="5" t="str">
        <f>CLEAN(IFERROR(HLOOKUP(C$2,'2.源数据-产品分析-全商品'!C$6:C$1000,ROW()-1,0),""))</f>
        <v/>
      </c>
      <c r="D359" s="5" t="str">
        <f>IFERROR(HLOOKUP(D$2,'2.源数据-产品分析-全商品'!D$6:D$1000,ROW()-1,0),"")</f>
        <v/>
      </c>
      <c r="E359" s="5" t="str">
        <f>IFERROR(HLOOKUP(E$2,'2.源数据-产品分析-全商品'!E$6:E$1000,ROW()-1,0),"")</f>
        <v/>
      </c>
      <c r="F359" s="5" t="str">
        <f>IFERROR(VALUE(HLOOKUP(F$2,'2.源数据-产品分析-全商品'!F$6:F$1000,ROW()-1,0)),"")</f>
        <v/>
      </c>
      <c r="G359" s="5" t="str">
        <f>IFERROR(VALUE(HLOOKUP(G$2,'2.源数据-产品分析-全商品'!G$6:G$1000,ROW()-1,0)),"")</f>
        <v/>
      </c>
      <c r="H359" s="5" t="str">
        <f>IFERROR(HLOOKUP(H$2,'2.源数据-产品分析-全商品'!H$6:H$1000,ROW()-1,0),"")</f>
        <v/>
      </c>
      <c r="I359" s="5" t="str">
        <f>IFERROR(VALUE(HLOOKUP(I$2,'2.源数据-产品分析-全商品'!I$6:I$1000,ROW()-1,0)),"")</f>
        <v/>
      </c>
      <c r="J359" s="60" t="str">
        <f>IFERROR(IF($J$2="","",INDEX('产品报告-整理'!G:G,MATCH(产品建议!A359,'产品报告-整理'!A:A,0))),"")</f>
        <v/>
      </c>
      <c r="K359" s="5" t="str">
        <f>IFERROR(IF($K$2="","",VALUE(INDEX('产品报告-整理'!E:E,MATCH(产品建议!A359,'产品报告-整理'!A:A,0)))),0)</f>
        <v/>
      </c>
      <c r="L359" s="5" t="str">
        <f>IFERROR(VALUE(HLOOKUP(L$2,'2.源数据-产品分析-全商品'!J$6:J$1000,ROW()-1,0)),"")</f>
        <v/>
      </c>
      <c r="M359" s="5" t="str">
        <f>IFERROR(VALUE(HLOOKUP(M$2,'2.源数据-产品分析-全商品'!K$6:K$1000,ROW()-1,0)),"")</f>
        <v/>
      </c>
      <c r="N359" s="5" t="str">
        <f>IFERROR(HLOOKUP(N$2,'2.源数据-产品分析-全商品'!L$6:L$1000,ROW()-1,0),"")</f>
        <v/>
      </c>
      <c r="O359" s="5" t="str">
        <f>IF($O$2='产品报告-整理'!$K$1,IFERROR(INDEX('产品报告-整理'!S:S,MATCH(产品建议!A359,'产品报告-整理'!L:L,0)),""),(IFERROR(VALUE(HLOOKUP(O$2,'2.源数据-产品分析-全商品'!M$6:M$1000,ROW()-1,0)),"")))</f>
        <v/>
      </c>
      <c r="P359" s="5" t="str">
        <f>IF($P$2='产品报告-整理'!$V$1,IFERROR(INDEX('产品报告-整理'!AD:AD,MATCH(产品建议!A359,'产品报告-整理'!W:W,0)),""),(IFERROR(VALUE(HLOOKUP(P$2,'2.源数据-产品分析-全商品'!N$6:N$1000,ROW()-1,0)),"")))</f>
        <v/>
      </c>
      <c r="Q359" s="5" t="str">
        <f>IF($Q$2='产品报告-整理'!$AG$1,IFERROR(INDEX('产品报告-整理'!AO:AO,MATCH(产品建议!A359,'产品报告-整理'!AH:AH,0)),""),(IFERROR(VALUE(HLOOKUP(Q$2,'2.源数据-产品分析-全商品'!O$6:O$1000,ROW()-1,0)),"")))</f>
        <v/>
      </c>
      <c r="R359" s="5" t="str">
        <f>IF($R$2='产品报告-整理'!$AR$1,IFERROR(INDEX('产品报告-整理'!AZ:AZ,MATCH(产品建议!A359,'产品报告-整理'!AS:AS,0)),""),(IFERROR(VALUE(HLOOKUP(R$2,'2.源数据-产品分析-全商品'!P$6:P$1000,ROW()-1,0)),"")))</f>
        <v/>
      </c>
      <c r="S359" s="5" t="str">
        <f>IF($S$2='产品报告-整理'!$BC$1,IFERROR(INDEX('产品报告-整理'!BK:BK,MATCH(产品建议!A359,'产品报告-整理'!BD:BD,0)),""),(IFERROR(VALUE(HLOOKUP(S$2,'2.源数据-产品分析-全商品'!Q$6:Q$1000,ROW()-1,0)),"")))</f>
        <v/>
      </c>
      <c r="T359" s="5" t="str">
        <f>IFERROR(HLOOKUP("产品负责人",'2.源数据-产品分析-全商品'!R$6:R$1000,ROW()-1,0),"")</f>
        <v/>
      </c>
      <c r="U359" s="5" t="str">
        <f>IFERROR(VALUE(HLOOKUP(U$2,'2.源数据-产品分析-全商品'!S$6:S$1000,ROW()-1,0)),"")</f>
        <v/>
      </c>
      <c r="V359" s="5" t="str">
        <f>IFERROR(VALUE(HLOOKUP(V$2,'2.源数据-产品分析-全商品'!T$6:T$1000,ROW()-1,0)),"")</f>
        <v/>
      </c>
      <c r="W359" s="5" t="str">
        <f>IF(OR($A$3=""),"",IF(OR($W$2="优爆品"),(IF(COUNTIF('2-2.源数据-产品分析-优品'!A:A,产品建议!A359)&gt;0,"是","")&amp;IF(COUNTIF('2-3.源数据-产品分析-爆品'!A:A,产品建议!A359)&gt;0,"是","")),IF(OR($W$2="P4P点击量"),((IFERROR(INDEX('产品报告-整理'!D:D,MATCH(产品建议!A359,'产品报告-整理'!A:A,0)),""))),((IF(COUNTIF('2-2.源数据-产品分析-优品'!A:A,产品建议!A359)&gt;0,"是",""))))))</f>
        <v/>
      </c>
      <c r="X359" s="5" t="str">
        <f>IF(OR($A$3=""),"",IF(OR($W$2="优爆品"),((IFERROR(INDEX('产品报告-整理'!D:D,MATCH(产品建议!A359,'产品报告-整理'!A:A,0)),"")&amp;" → "&amp;(IFERROR(TEXT(INDEX('产品报告-整理'!D:D,MATCH(产品建议!A359,'产品报告-整理'!A:A,0))/G359,"0%"),"")))),IF(OR($W$2="P4P点击量"),((IF($W$2="P4P点击量",IFERROR(TEXT(W359/G359,"0%"),"")))),(((IF(COUNTIF('2-3.源数据-产品分析-爆品'!A:A,产品建议!A359)&gt;0,"是","")))))))</f>
        <v/>
      </c>
      <c r="Y359" s="9" t="str">
        <f>IF(AND($Y$2="直通车总消费",'产品报告-整理'!$BN$1="推荐广告"),IFERROR(INDEX('产品报告-整理'!H:H,MATCH(产品建议!A359,'产品报告-整理'!A:A,0)),0)+IFERROR(INDEX('产品报告-整理'!BV:BV,MATCH(产品建议!A359,'产品报告-整理'!BO:BO,0)),0),IFERROR(INDEX('产品报告-整理'!H:H,MATCH(产品建议!A359,'产品报告-整理'!A:A,0)),0))</f>
        <v/>
      </c>
      <c r="Z359" s="9" t="str">
        <f t="shared" si="18"/>
        <v/>
      </c>
      <c r="AA359" s="5" t="str">
        <f t="shared" si="16"/>
        <v/>
      </c>
      <c r="AB359" s="5" t="str">
        <f t="shared" si="17"/>
        <v/>
      </c>
      <c r="AC359" s="9"/>
      <c r="AD359" s="15" t="str">
        <f>IF($AD$1="  ",IFERROR(IF(AND(Y359="未推广",L359&gt;0),"加入P4P推广 ","")&amp;IF(AND(OR(W359="是",X359="是"),Y359=0),"优爆品加推广 ","")&amp;IF(AND(C359="N",L359&gt;0),"增加橱窗绑定 ","")&amp;IF(AND(OR(Z359&gt;$Z$1*4.5,AB359&gt;$AB$1*4.5),Y359&lt;&gt;0,Y359&gt;$AB$1*2,G359&gt;($G$1/$L$1)*1),"放弃P4P推广 ","")&amp;IF(AND(AB359&gt;$AB$1*1.2,AB359&lt;$AB$1*4.5,Y359&gt;0),"优化询盘成本 ","")&amp;IF(AND(Z359&gt;$Z$1*1.2,Z359&lt;$Z$1*4.5,Y359&gt;0),"优化商机成本 ","")&amp;IF(AND(Y359&lt;&gt;0,L359&gt;0,AB359&lt;$AB$1*1.2),"加大询盘获取 ","")&amp;IF(AND(Y359&lt;&gt;0,K359&gt;0,Z359&lt;$Z$1*1.2),"加大商机获取 ","")&amp;IF(AND(L359=0,C359="Y",G359&gt;($G$1/$L$1*1.5)),"解绑橱窗绑定 ",""),"请去左表粘贴源数据"),"")</f>
        <v/>
      </c>
      <c r="AE359" s="9"/>
      <c r="AF359" s="9"/>
      <c r="AG359" s="9"/>
      <c r="AH359" s="9"/>
      <c r="AI359" s="17"/>
      <c r="AJ359" s="17"/>
      <c r="AK359" s="17"/>
    </row>
    <row r="360" spans="1:37">
      <c r="A360" s="5" t="str">
        <f>IFERROR(HLOOKUP(A$2,'2.源数据-产品分析-全商品'!A$6:A$1000,ROW()-1,0),"")</f>
        <v/>
      </c>
      <c r="B360" s="5" t="str">
        <f>IFERROR(HLOOKUP(B$2,'2.源数据-产品分析-全商品'!B$6:B$1000,ROW()-1,0),"")</f>
        <v/>
      </c>
      <c r="C360" s="5" t="str">
        <f>CLEAN(IFERROR(HLOOKUP(C$2,'2.源数据-产品分析-全商品'!C$6:C$1000,ROW()-1,0),""))</f>
        <v/>
      </c>
      <c r="D360" s="5" t="str">
        <f>IFERROR(HLOOKUP(D$2,'2.源数据-产品分析-全商品'!D$6:D$1000,ROW()-1,0),"")</f>
        <v/>
      </c>
      <c r="E360" s="5" t="str">
        <f>IFERROR(HLOOKUP(E$2,'2.源数据-产品分析-全商品'!E$6:E$1000,ROW()-1,0),"")</f>
        <v/>
      </c>
      <c r="F360" s="5" t="str">
        <f>IFERROR(VALUE(HLOOKUP(F$2,'2.源数据-产品分析-全商品'!F$6:F$1000,ROW()-1,0)),"")</f>
        <v/>
      </c>
      <c r="G360" s="5" t="str">
        <f>IFERROR(VALUE(HLOOKUP(G$2,'2.源数据-产品分析-全商品'!G$6:G$1000,ROW()-1,0)),"")</f>
        <v/>
      </c>
      <c r="H360" s="5" t="str">
        <f>IFERROR(HLOOKUP(H$2,'2.源数据-产品分析-全商品'!H$6:H$1000,ROW()-1,0),"")</f>
        <v/>
      </c>
      <c r="I360" s="5" t="str">
        <f>IFERROR(VALUE(HLOOKUP(I$2,'2.源数据-产品分析-全商品'!I$6:I$1000,ROW()-1,0)),"")</f>
        <v/>
      </c>
      <c r="J360" s="60" t="str">
        <f>IFERROR(IF($J$2="","",INDEX('产品报告-整理'!G:G,MATCH(产品建议!A360,'产品报告-整理'!A:A,0))),"")</f>
        <v/>
      </c>
      <c r="K360" s="5" t="str">
        <f>IFERROR(IF($K$2="","",VALUE(INDEX('产品报告-整理'!E:E,MATCH(产品建议!A360,'产品报告-整理'!A:A,0)))),0)</f>
        <v/>
      </c>
      <c r="L360" s="5" t="str">
        <f>IFERROR(VALUE(HLOOKUP(L$2,'2.源数据-产品分析-全商品'!J$6:J$1000,ROW()-1,0)),"")</f>
        <v/>
      </c>
      <c r="M360" s="5" t="str">
        <f>IFERROR(VALUE(HLOOKUP(M$2,'2.源数据-产品分析-全商品'!K$6:K$1000,ROW()-1,0)),"")</f>
        <v/>
      </c>
      <c r="N360" s="5" t="str">
        <f>IFERROR(HLOOKUP(N$2,'2.源数据-产品分析-全商品'!L$6:L$1000,ROW()-1,0),"")</f>
        <v/>
      </c>
      <c r="O360" s="5" t="str">
        <f>IF($O$2='产品报告-整理'!$K$1,IFERROR(INDEX('产品报告-整理'!S:S,MATCH(产品建议!A360,'产品报告-整理'!L:L,0)),""),(IFERROR(VALUE(HLOOKUP(O$2,'2.源数据-产品分析-全商品'!M$6:M$1000,ROW()-1,0)),"")))</f>
        <v/>
      </c>
      <c r="P360" s="5" t="str">
        <f>IF($P$2='产品报告-整理'!$V$1,IFERROR(INDEX('产品报告-整理'!AD:AD,MATCH(产品建议!A360,'产品报告-整理'!W:W,0)),""),(IFERROR(VALUE(HLOOKUP(P$2,'2.源数据-产品分析-全商品'!N$6:N$1000,ROW()-1,0)),"")))</f>
        <v/>
      </c>
      <c r="Q360" s="5" t="str">
        <f>IF($Q$2='产品报告-整理'!$AG$1,IFERROR(INDEX('产品报告-整理'!AO:AO,MATCH(产品建议!A360,'产品报告-整理'!AH:AH,0)),""),(IFERROR(VALUE(HLOOKUP(Q$2,'2.源数据-产品分析-全商品'!O$6:O$1000,ROW()-1,0)),"")))</f>
        <v/>
      </c>
      <c r="R360" s="5" t="str">
        <f>IF($R$2='产品报告-整理'!$AR$1,IFERROR(INDEX('产品报告-整理'!AZ:AZ,MATCH(产品建议!A360,'产品报告-整理'!AS:AS,0)),""),(IFERROR(VALUE(HLOOKUP(R$2,'2.源数据-产品分析-全商品'!P$6:P$1000,ROW()-1,0)),"")))</f>
        <v/>
      </c>
      <c r="S360" s="5" t="str">
        <f>IF($S$2='产品报告-整理'!$BC$1,IFERROR(INDEX('产品报告-整理'!BK:BK,MATCH(产品建议!A360,'产品报告-整理'!BD:BD,0)),""),(IFERROR(VALUE(HLOOKUP(S$2,'2.源数据-产品分析-全商品'!Q$6:Q$1000,ROW()-1,0)),"")))</f>
        <v/>
      </c>
      <c r="T360" s="5" t="str">
        <f>IFERROR(HLOOKUP("产品负责人",'2.源数据-产品分析-全商品'!R$6:R$1000,ROW()-1,0),"")</f>
        <v/>
      </c>
      <c r="U360" s="5" t="str">
        <f>IFERROR(VALUE(HLOOKUP(U$2,'2.源数据-产品分析-全商品'!S$6:S$1000,ROW()-1,0)),"")</f>
        <v/>
      </c>
      <c r="V360" s="5" t="str">
        <f>IFERROR(VALUE(HLOOKUP(V$2,'2.源数据-产品分析-全商品'!T$6:T$1000,ROW()-1,0)),"")</f>
        <v/>
      </c>
      <c r="W360" s="5" t="str">
        <f>IF(OR($A$3=""),"",IF(OR($W$2="优爆品"),(IF(COUNTIF('2-2.源数据-产品分析-优品'!A:A,产品建议!A360)&gt;0,"是","")&amp;IF(COUNTIF('2-3.源数据-产品分析-爆品'!A:A,产品建议!A360)&gt;0,"是","")),IF(OR($W$2="P4P点击量"),((IFERROR(INDEX('产品报告-整理'!D:D,MATCH(产品建议!A360,'产品报告-整理'!A:A,0)),""))),((IF(COUNTIF('2-2.源数据-产品分析-优品'!A:A,产品建议!A360)&gt;0,"是",""))))))</f>
        <v/>
      </c>
      <c r="X360" s="5" t="str">
        <f>IF(OR($A$3=""),"",IF(OR($W$2="优爆品"),((IFERROR(INDEX('产品报告-整理'!D:D,MATCH(产品建议!A360,'产品报告-整理'!A:A,0)),"")&amp;" → "&amp;(IFERROR(TEXT(INDEX('产品报告-整理'!D:D,MATCH(产品建议!A360,'产品报告-整理'!A:A,0))/G360,"0%"),"")))),IF(OR($W$2="P4P点击量"),((IF($W$2="P4P点击量",IFERROR(TEXT(W360/G360,"0%"),"")))),(((IF(COUNTIF('2-3.源数据-产品分析-爆品'!A:A,产品建议!A360)&gt;0,"是","")))))))</f>
        <v/>
      </c>
      <c r="Y360" s="9" t="str">
        <f>IF(AND($Y$2="直通车总消费",'产品报告-整理'!$BN$1="推荐广告"),IFERROR(INDEX('产品报告-整理'!H:H,MATCH(产品建议!A360,'产品报告-整理'!A:A,0)),0)+IFERROR(INDEX('产品报告-整理'!BV:BV,MATCH(产品建议!A360,'产品报告-整理'!BO:BO,0)),0),IFERROR(INDEX('产品报告-整理'!H:H,MATCH(产品建议!A360,'产品报告-整理'!A:A,0)),0))</f>
        <v/>
      </c>
      <c r="Z360" s="9" t="str">
        <f t="shared" si="18"/>
        <v/>
      </c>
      <c r="AA360" s="5" t="str">
        <f t="shared" si="16"/>
        <v/>
      </c>
      <c r="AB360" s="5" t="str">
        <f t="shared" si="17"/>
        <v/>
      </c>
      <c r="AC360" s="9"/>
      <c r="AD360" s="15" t="str">
        <f>IF($AD$1="  ",IFERROR(IF(AND(Y360="未推广",L360&gt;0),"加入P4P推广 ","")&amp;IF(AND(OR(W360="是",X360="是"),Y360=0),"优爆品加推广 ","")&amp;IF(AND(C360="N",L360&gt;0),"增加橱窗绑定 ","")&amp;IF(AND(OR(Z360&gt;$Z$1*4.5,AB360&gt;$AB$1*4.5),Y360&lt;&gt;0,Y360&gt;$AB$1*2,G360&gt;($G$1/$L$1)*1),"放弃P4P推广 ","")&amp;IF(AND(AB360&gt;$AB$1*1.2,AB360&lt;$AB$1*4.5,Y360&gt;0),"优化询盘成本 ","")&amp;IF(AND(Z360&gt;$Z$1*1.2,Z360&lt;$Z$1*4.5,Y360&gt;0),"优化商机成本 ","")&amp;IF(AND(Y360&lt;&gt;0,L360&gt;0,AB360&lt;$AB$1*1.2),"加大询盘获取 ","")&amp;IF(AND(Y360&lt;&gt;0,K360&gt;0,Z360&lt;$Z$1*1.2),"加大商机获取 ","")&amp;IF(AND(L360=0,C360="Y",G360&gt;($G$1/$L$1*1.5)),"解绑橱窗绑定 ",""),"请去左表粘贴源数据"),"")</f>
        <v/>
      </c>
      <c r="AE360" s="9"/>
      <c r="AF360" s="9"/>
      <c r="AG360" s="9"/>
      <c r="AH360" s="9"/>
      <c r="AI360" s="17"/>
      <c r="AJ360" s="17"/>
      <c r="AK360" s="17"/>
    </row>
    <row r="361" spans="1:37">
      <c r="A361" s="5" t="str">
        <f>IFERROR(HLOOKUP(A$2,'2.源数据-产品分析-全商品'!A$6:A$1000,ROW()-1,0),"")</f>
        <v/>
      </c>
      <c r="B361" s="5" t="str">
        <f>IFERROR(HLOOKUP(B$2,'2.源数据-产品分析-全商品'!B$6:B$1000,ROW()-1,0),"")</f>
        <v/>
      </c>
      <c r="C361" s="5" t="str">
        <f>CLEAN(IFERROR(HLOOKUP(C$2,'2.源数据-产品分析-全商品'!C$6:C$1000,ROW()-1,0),""))</f>
        <v/>
      </c>
      <c r="D361" s="5" t="str">
        <f>IFERROR(HLOOKUP(D$2,'2.源数据-产品分析-全商品'!D$6:D$1000,ROW()-1,0),"")</f>
        <v/>
      </c>
      <c r="E361" s="5" t="str">
        <f>IFERROR(HLOOKUP(E$2,'2.源数据-产品分析-全商品'!E$6:E$1000,ROW()-1,0),"")</f>
        <v/>
      </c>
      <c r="F361" s="5" t="str">
        <f>IFERROR(VALUE(HLOOKUP(F$2,'2.源数据-产品分析-全商品'!F$6:F$1000,ROW()-1,0)),"")</f>
        <v/>
      </c>
      <c r="G361" s="5" t="str">
        <f>IFERROR(VALUE(HLOOKUP(G$2,'2.源数据-产品分析-全商品'!G$6:G$1000,ROW()-1,0)),"")</f>
        <v/>
      </c>
      <c r="H361" s="5" t="str">
        <f>IFERROR(HLOOKUP(H$2,'2.源数据-产品分析-全商品'!H$6:H$1000,ROW()-1,0),"")</f>
        <v/>
      </c>
      <c r="I361" s="5" t="str">
        <f>IFERROR(VALUE(HLOOKUP(I$2,'2.源数据-产品分析-全商品'!I$6:I$1000,ROW()-1,0)),"")</f>
        <v/>
      </c>
      <c r="J361" s="60" t="str">
        <f>IFERROR(IF($J$2="","",INDEX('产品报告-整理'!G:G,MATCH(产品建议!A361,'产品报告-整理'!A:A,0))),"")</f>
        <v/>
      </c>
      <c r="K361" s="5" t="str">
        <f>IFERROR(IF($K$2="","",VALUE(INDEX('产品报告-整理'!E:E,MATCH(产品建议!A361,'产品报告-整理'!A:A,0)))),0)</f>
        <v/>
      </c>
      <c r="L361" s="5" t="str">
        <f>IFERROR(VALUE(HLOOKUP(L$2,'2.源数据-产品分析-全商品'!J$6:J$1000,ROW()-1,0)),"")</f>
        <v/>
      </c>
      <c r="M361" s="5" t="str">
        <f>IFERROR(VALUE(HLOOKUP(M$2,'2.源数据-产品分析-全商品'!K$6:K$1000,ROW()-1,0)),"")</f>
        <v/>
      </c>
      <c r="N361" s="5" t="str">
        <f>IFERROR(HLOOKUP(N$2,'2.源数据-产品分析-全商品'!L$6:L$1000,ROW()-1,0),"")</f>
        <v/>
      </c>
      <c r="O361" s="5" t="str">
        <f>IF($O$2='产品报告-整理'!$K$1,IFERROR(INDEX('产品报告-整理'!S:S,MATCH(产品建议!A361,'产品报告-整理'!L:L,0)),""),(IFERROR(VALUE(HLOOKUP(O$2,'2.源数据-产品分析-全商品'!M$6:M$1000,ROW()-1,0)),"")))</f>
        <v/>
      </c>
      <c r="P361" s="5" t="str">
        <f>IF($P$2='产品报告-整理'!$V$1,IFERROR(INDEX('产品报告-整理'!AD:AD,MATCH(产品建议!A361,'产品报告-整理'!W:W,0)),""),(IFERROR(VALUE(HLOOKUP(P$2,'2.源数据-产品分析-全商品'!N$6:N$1000,ROW()-1,0)),"")))</f>
        <v/>
      </c>
      <c r="Q361" s="5" t="str">
        <f>IF($Q$2='产品报告-整理'!$AG$1,IFERROR(INDEX('产品报告-整理'!AO:AO,MATCH(产品建议!A361,'产品报告-整理'!AH:AH,0)),""),(IFERROR(VALUE(HLOOKUP(Q$2,'2.源数据-产品分析-全商品'!O$6:O$1000,ROW()-1,0)),"")))</f>
        <v/>
      </c>
      <c r="R361" s="5" t="str">
        <f>IF($R$2='产品报告-整理'!$AR$1,IFERROR(INDEX('产品报告-整理'!AZ:AZ,MATCH(产品建议!A361,'产品报告-整理'!AS:AS,0)),""),(IFERROR(VALUE(HLOOKUP(R$2,'2.源数据-产品分析-全商品'!P$6:P$1000,ROW()-1,0)),"")))</f>
        <v/>
      </c>
      <c r="S361" s="5" t="str">
        <f>IF($S$2='产品报告-整理'!$BC$1,IFERROR(INDEX('产品报告-整理'!BK:BK,MATCH(产品建议!A361,'产品报告-整理'!BD:BD,0)),""),(IFERROR(VALUE(HLOOKUP(S$2,'2.源数据-产品分析-全商品'!Q$6:Q$1000,ROW()-1,0)),"")))</f>
        <v/>
      </c>
      <c r="T361" s="5" t="str">
        <f>IFERROR(HLOOKUP("产品负责人",'2.源数据-产品分析-全商品'!R$6:R$1000,ROW()-1,0),"")</f>
        <v/>
      </c>
      <c r="U361" s="5" t="str">
        <f>IFERROR(VALUE(HLOOKUP(U$2,'2.源数据-产品分析-全商品'!S$6:S$1000,ROW()-1,0)),"")</f>
        <v/>
      </c>
      <c r="V361" s="5" t="str">
        <f>IFERROR(VALUE(HLOOKUP(V$2,'2.源数据-产品分析-全商品'!T$6:T$1000,ROW()-1,0)),"")</f>
        <v/>
      </c>
      <c r="W361" s="5" t="str">
        <f>IF(OR($A$3=""),"",IF(OR($W$2="优爆品"),(IF(COUNTIF('2-2.源数据-产品分析-优品'!A:A,产品建议!A361)&gt;0,"是","")&amp;IF(COUNTIF('2-3.源数据-产品分析-爆品'!A:A,产品建议!A361)&gt;0,"是","")),IF(OR($W$2="P4P点击量"),((IFERROR(INDEX('产品报告-整理'!D:D,MATCH(产品建议!A361,'产品报告-整理'!A:A,0)),""))),((IF(COUNTIF('2-2.源数据-产品分析-优品'!A:A,产品建议!A361)&gt;0,"是",""))))))</f>
        <v/>
      </c>
      <c r="X361" s="5" t="str">
        <f>IF(OR($A$3=""),"",IF(OR($W$2="优爆品"),((IFERROR(INDEX('产品报告-整理'!D:D,MATCH(产品建议!A361,'产品报告-整理'!A:A,0)),"")&amp;" → "&amp;(IFERROR(TEXT(INDEX('产品报告-整理'!D:D,MATCH(产品建议!A361,'产品报告-整理'!A:A,0))/G361,"0%"),"")))),IF(OR($W$2="P4P点击量"),((IF($W$2="P4P点击量",IFERROR(TEXT(W361/G361,"0%"),"")))),(((IF(COUNTIF('2-3.源数据-产品分析-爆品'!A:A,产品建议!A361)&gt;0,"是","")))))))</f>
        <v/>
      </c>
      <c r="Y361" s="9" t="str">
        <f>IF(AND($Y$2="直通车总消费",'产品报告-整理'!$BN$1="推荐广告"),IFERROR(INDEX('产品报告-整理'!H:H,MATCH(产品建议!A361,'产品报告-整理'!A:A,0)),0)+IFERROR(INDEX('产品报告-整理'!BV:BV,MATCH(产品建议!A361,'产品报告-整理'!BO:BO,0)),0),IFERROR(INDEX('产品报告-整理'!H:H,MATCH(产品建议!A361,'产品报告-整理'!A:A,0)),0))</f>
        <v/>
      </c>
      <c r="Z361" s="9" t="str">
        <f t="shared" si="18"/>
        <v/>
      </c>
      <c r="AA361" s="5" t="str">
        <f t="shared" si="16"/>
        <v/>
      </c>
      <c r="AB361" s="5" t="str">
        <f t="shared" si="17"/>
        <v/>
      </c>
      <c r="AC361" s="9"/>
      <c r="AD361" s="15" t="str">
        <f>IF($AD$1="  ",IFERROR(IF(AND(Y361="未推广",L361&gt;0),"加入P4P推广 ","")&amp;IF(AND(OR(W361="是",X361="是"),Y361=0),"优爆品加推广 ","")&amp;IF(AND(C361="N",L361&gt;0),"增加橱窗绑定 ","")&amp;IF(AND(OR(Z361&gt;$Z$1*4.5,AB361&gt;$AB$1*4.5),Y361&lt;&gt;0,Y361&gt;$AB$1*2,G361&gt;($G$1/$L$1)*1),"放弃P4P推广 ","")&amp;IF(AND(AB361&gt;$AB$1*1.2,AB361&lt;$AB$1*4.5,Y361&gt;0),"优化询盘成本 ","")&amp;IF(AND(Z361&gt;$Z$1*1.2,Z361&lt;$Z$1*4.5,Y361&gt;0),"优化商机成本 ","")&amp;IF(AND(Y361&lt;&gt;0,L361&gt;0,AB361&lt;$AB$1*1.2),"加大询盘获取 ","")&amp;IF(AND(Y361&lt;&gt;0,K361&gt;0,Z361&lt;$Z$1*1.2),"加大商机获取 ","")&amp;IF(AND(L361=0,C361="Y",G361&gt;($G$1/$L$1*1.5)),"解绑橱窗绑定 ",""),"请去左表粘贴源数据"),"")</f>
        <v/>
      </c>
      <c r="AE361" s="9"/>
      <c r="AF361" s="9"/>
      <c r="AG361" s="9"/>
      <c r="AH361" s="9"/>
      <c r="AI361" s="17"/>
      <c r="AJ361" s="17"/>
      <c r="AK361" s="17"/>
    </row>
    <row r="362" spans="1:37">
      <c r="A362" s="5" t="str">
        <f>IFERROR(HLOOKUP(A$2,'2.源数据-产品分析-全商品'!A$6:A$1000,ROW()-1,0),"")</f>
        <v/>
      </c>
      <c r="B362" s="5" t="str">
        <f>IFERROR(HLOOKUP(B$2,'2.源数据-产品分析-全商品'!B$6:B$1000,ROW()-1,0),"")</f>
        <v/>
      </c>
      <c r="C362" s="5" t="str">
        <f>CLEAN(IFERROR(HLOOKUP(C$2,'2.源数据-产品分析-全商品'!C$6:C$1000,ROW()-1,0),""))</f>
        <v/>
      </c>
      <c r="D362" s="5" t="str">
        <f>IFERROR(HLOOKUP(D$2,'2.源数据-产品分析-全商品'!D$6:D$1000,ROW()-1,0),"")</f>
        <v/>
      </c>
      <c r="E362" s="5" t="str">
        <f>IFERROR(HLOOKUP(E$2,'2.源数据-产品分析-全商品'!E$6:E$1000,ROW()-1,0),"")</f>
        <v/>
      </c>
      <c r="F362" s="5" t="str">
        <f>IFERROR(VALUE(HLOOKUP(F$2,'2.源数据-产品分析-全商品'!F$6:F$1000,ROW()-1,0)),"")</f>
        <v/>
      </c>
      <c r="G362" s="5" t="str">
        <f>IFERROR(VALUE(HLOOKUP(G$2,'2.源数据-产品分析-全商品'!G$6:G$1000,ROW()-1,0)),"")</f>
        <v/>
      </c>
      <c r="H362" s="5" t="str">
        <f>IFERROR(HLOOKUP(H$2,'2.源数据-产品分析-全商品'!H$6:H$1000,ROW()-1,0),"")</f>
        <v/>
      </c>
      <c r="I362" s="5" t="str">
        <f>IFERROR(VALUE(HLOOKUP(I$2,'2.源数据-产品分析-全商品'!I$6:I$1000,ROW()-1,0)),"")</f>
        <v/>
      </c>
      <c r="J362" s="60" t="str">
        <f>IFERROR(IF($J$2="","",INDEX('产品报告-整理'!G:G,MATCH(产品建议!A362,'产品报告-整理'!A:A,0))),"")</f>
        <v/>
      </c>
      <c r="K362" s="5" t="str">
        <f>IFERROR(IF($K$2="","",VALUE(INDEX('产品报告-整理'!E:E,MATCH(产品建议!A362,'产品报告-整理'!A:A,0)))),0)</f>
        <v/>
      </c>
      <c r="L362" s="5" t="str">
        <f>IFERROR(VALUE(HLOOKUP(L$2,'2.源数据-产品分析-全商品'!J$6:J$1000,ROW()-1,0)),"")</f>
        <v/>
      </c>
      <c r="M362" s="5" t="str">
        <f>IFERROR(VALUE(HLOOKUP(M$2,'2.源数据-产品分析-全商品'!K$6:K$1000,ROW()-1,0)),"")</f>
        <v/>
      </c>
      <c r="N362" s="5" t="str">
        <f>IFERROR(HLOOKUP(N$2,'2.源数据-产品分析-全商品'!L$6:L$1000,ROW()-1,0),"")</f>
        <v/>
      </c>
      <c r="O362" s="5" t="str">
        <f>IF($O$2='产品报告-整理'!$K$1,IFERROR(INDEX('产品报告-整理'!S:S,MATCH(产品建议!A362,'产品报告-整理'!L:L,0)),""),(IFERROR(VALUE(HLOOKUP(O$2,'2.源数据-产品分析-全商品'!M$6:M$1000,ROW()-1,0)),"")))</f>
        <v/>
      </c>
      <c r="P362" s="5" t="str">
        <f>IF($P$2='产品报告-整理'!$V$1,IFERROR(INDEX('产品报告-整理'!AD:AD,MATCH(产品建议!A362,'产品报告-整理'!W:W,0)),""),(IFERROR(VALUE(HLOOKUP(P$2,'2.源数据-产品分析-全商品'!N$6:N$1000,ROW()-1,0)),"")))</f>
        <v/>
      </c>
      <c r="Q362" s="5" t="str">
        <f>IF($Q$2='产品报告-整理'!$AG$1,IFERROR(INDEX('产品报告-整理'!AO:AO,MATCH(产品建议!A362,'产品报告-整理'!AH:AH,0)),""),(IFERROR(VALUE(HLOOKUP(Q$2,'2.源数据-产品分析-全商品'!O$6:O$1000,ROW()-1,0)),"")))</f>
        <v/>
      </c>
      <c r="R362" s="5" t="str">
        <f>IF($R$2='产品报告-整理'!$AR$1,IFERROR(INDEX('产品报告-整理'!AZ:AZ,MATCH(产品建议!A362,'产品报告-整理'!AS:AS,0)),""),(IFERROR(VALUE(HLOOKUP(R$2,'2.源数据-产品分析-全商品'!P$6:P$1000,ROW()-1,0)),"")))</f>
        <v/>
      </c>
      <c r="S362" s="5" t="str">
        <f>IF($S$2='产品报告-整理'!$BC$1,IFERROR(INDEX('产品报告-整理'!BK:BK,MATCH(产品建议!A362,'产品报告-整理'!BD:BD,0)),""),(IFERROR(VALUE(HLOOKUP(S$2,'2.源数据-产品分析-全商品'!Q$6:Q$1000,ROW()-1,0)),"")))</f>
        <v/>
      </c>
      <c r="T362" s="5" t="str">
        <f>IFERROR(HLOOKUP("产品负责人",'2.源数据-产品分析-全商品'!R$6:R$1000,ROW()-1,0),"")</f>
        <v/>
      </c>
      <c r="U362" s="5" t="str">
        <f>IFERROR(VALUE(HLOOKUP(U$2,'2.源数据-产品分析-全商品'!S$6:S$1000,ROW()-1,0)),"")</f>
        <v/>
      </c>
      <c r="V362" s="5" t="str">
        <f>IFERROR(VALUE(HLOOKUP(V$2,'2.源数据-产品分析-全商品'!T$6:T$1000,ROW()-1,0)),"")</f>
        <v/>
      </c>
      <c r="W362" s="5" t="str">
        <f>IF(OR($A$3=""),"",IF(OR($W$2="优爆品"),(IF(COUNTIF('2-2.源数据-产品分析-优品'!A:A,产品建议!A362)&gt;0,"是","")&amp;IF(COUNTIF('2-3.源数据-产品分析-爆品'!A:A,产品建议!A362)&gt;0,"是","")),IF(OR($W$2="P4P点击量"),((IFERROR(INDEX('产品报告-整理'!D:D,MATCH(产品建议!A362,'产品报告-整理'!A:A,0)),""))),((IF(COUNTIF('2-2.源数据-产品分析-优品'!A:A,产品建议!A362)&gt;0,"是",""))))))</f>
        <v/>
      </c>
      <c r="X362" s="5" t="str">
        <f>IF(OR($A$3=""),"",IF(OR($W$2="优爆品"),((IFERROR(INDEX('产品报告-整理'!D:D,MATCH(产品建议!A362,'产品报告-整理'!A:A,0)),"")&amp;" → "&amp;(IFERROR(TEXT(INDEX('产品报告-整理'!D:D,MATCH(产品建议!A362,'产品报告-整理'!A:A,0))/G362,"0%"),"")))),IF(OR($W$2="P4P点击量"),((IF($W$2="P4P点击量",IFERROR(TEXT(W362/G362,"0%"),"")))),(((IF(COUNTIF('2-3.源数据-产品分析-爆品'!A:A,产品建议!A362)&gt;0,"是","")))))))</f>
        <v/>
      </c>
      <c r="Y362" s="9" t="str">
        <f>IF(AND($Y$2="直通车总消费",'产品报告-整理'!$BN$1="推荐广告"),IFERROR(INDEX('产品报告-整理'!H:H,MATCH(产品建议!A362,'产品报告-整理'!A:A,0)),0)+IFERROR(INDEX('产品报告-整理'!BV:BV,MATCH(产品建议!A362,'产品报告-整理'!BO:BO,0)),0),IFERROR(INDEX('产品报告-整理'!H:H,MATCH(产品建议!A362,'产品报告-整理'!A:A,0)),0))</f>
        <v/>
      </c>
      <c r="Z362" s="9" t="str">
        <f t="shared" si="18"/>
        <v/>
      </c>
      <c r="AA362" s="5" t="str">
        <f t="shared" si="16"/>
        <v/>
      </c>
      <c r="AB362" s="5" t="str">
        <f t="shared" si="17"/>
        <v/>
      </c>
      <c r="AC362" s="9"/>
      <c r="AD362" s="15" t="str">
        <f>IF($AD$1="  ",IFERROR(IF(AND(Y362="未推广",L362&gt;0),"加入P4P推广 ","")&amp;IF(AND(OR(W362="是",X362="是"),Y362=0),"优爆品加推广 ","")&amp;IF(AND(C362="N",L362&gt;0),"增加橱窗绑定 ","")&amp;IF(AND(OR(Z362&gt;$Z$1*4.5,AB362&gt;$AB$1*4.5),Y362&lt;&gt;0,Y362&gt;$AB$1*2,G362&gt;($G$1/$L$1)*1),"放弃P4P推广 ","")&amp;IF(AND(AB362&gt;$AB$1*1.2,AB362&lt;$AB$1*4.5,Y362&gt;0),"优化询盘成本 ","")&amp;IF(AND(Z362&gt;$Z$1*1.2,Z362&lt;$Z$1*4.5,Y362&gt;0),"优化商机成本 ","")&amp;IF(AND(Y362&lt;&gt;0,L362&gt;0,AB362&lt;$AB$1*1.2),"加大询盘获取 ","")&amp;IF(AND(Y362&lt;&gt;0,K362&gt;0,Z362&lt;$Z$1*1.2),"加大商机获取 ","")&amp;IF(AND(L362=0,C362="Y",G362&gt;($G$1/$L$1*1.5)),"解绑橱窗绑定 ",""),"请去左表粘贴源数据"),"")</f>
        <v/>
      </c>
      <c r="AE362" s="9"/>
      <c r="AF362" s="9"/>
      <c r="AG362" s="9"/>
      <c r="AH362" s="9"/>
      <c r="AI362" s="17"/>
      <c r="AJ362" s="17"/>
      <c r="AK362" s="17"/>
    </row>
    <row r="363" spans="1:37">
      <c r="A363" s="5" t="str">
        <f>IFERROR(HLOOKUP(A$2,'2.源数据-产品分析-全商品'!A$6:A$1000,ROW()-1,0),"")</f>
        <v/>
      </c>
      <c r="B363" s="5" t="str">
        <f>IFERROR(HLOOKUP(B$2,'2.源数据-产品分析-全商品'!B$6:B$1000,ROW()-1,0),"")</f>
        <v/>
      </c>
      <c r="C363" s="5" t="str">
        <f>CLEAN(IFERROR(HLOOKUP(C$2,'2.源数据-产品分析-全商品'!C$6:C$1000,ROW()-1,0),""))</f>
        <v/>
      </c>
      <c r="D363" s="5" t="str">
        <f>IFERROR(HLOOKUP(D$2,'2.源数据-产品分析-全商品'!D$6:D$1000,ROW()-1,0),"")</f>
        <v/>
      </c>
      <c r="E363" s="5" t="str">
        <f>IFERROR(HLOOKUP(E$2,'2.源数据-产品分析-全商品'!E$6:E$1000,ROW()-1,0),"")</f>
        <v/>
      </c>
      <c r="F363" s="5" t="str">
        <f>IFERROR(VALUE(HLOOKUP(F$2,'2.源数据-产品分析-全商品'!F$6:F$1000,ROW()-1,0)),"")</f>
        <v/>
      </c>
      <c r="G363" s="5" t="str">
        <f>IFERROR(VALUE(HLOOKUP(G$2,'2.源数据-产品分析-全商品'!G$6:G$1000,ROW()-1,0)),"")</f>
        <v/>
      </c>
      <c r="H363" s="5" t="str">
        <f>IFERROR(HLOOKUP(H$2,'2.源数据-产品分析-全商品'!H$6:H$1000,ROW()-1,0),"")</f>
        <v/>
      </c>
      <c r="I363" s="5" t="str">
        <f>IFERROR(VALUE(HLOOKUP(I$2,'2.源数据-产品分析-全商品'!I$6:I$1000,ROW()-1,0)),"")</f>
        <v/>
      </c>
      <c r="J363" s="60" t="str">
        <f>IFERROR(IF($J$2="","",INDEX('产品报告-整理'!G:G,MATCH(产品建议!A363,'产品报告-整理'!A:A,0))),"")</f>
        <v/>
      </c>
      <c r="K363" s="5" t="str">
        <f>IFERROR(IF($K$2="","",VALUE(INDEX('产品报告-整理'!E:E,MATCH(产品建议!A363,'产品报告-整理'!A:A,0)))),0)</f>
        <v/>
      </c>
      <c r="L363" s="5" t="str">
        <f>IFERROR(VALUE(HLOOKUP(L$2,'2.源数据-产品分析-全商品'!J$6:J$1000,ROW()-1,0)),"")</f>
        <v/>
      </c>
      <c r="M363" s="5" t="str">
        <f>IFERROR(VALUE(HLOOKUP(M$2,'2.源数据-产品分析-全商品'!K$6:K$1000,ROW()-1,0)),"")</f>
        <v/>
      </c>
      <c r="N363" s="5" t="str">
        <f>IFERROR(HLOOKUP(N$2,'2.源数据-产品分析-全商品'!L$6:L$1000,ROW()-1,0),"")</f>
        <v/>
      </c>
      <c r="O363" s="5" t="str">
        <f>IF($O$2='产品报告-整理'!$K$1,IFERROR(INDEX('产品报告-整理'!S:S,MATCH(产品建议!A363,'产品报告-整理'!L:L,0)),""),(IFERROR(VALUE(HLOOKUP(O$2,'2.源数据-产品分析-全商品'!M$6:M$1000,ROW()-1,0)),"")))</f>
        <v/>
      </c>
      <c r="P363" s="5" t="str">
        <f>IF($P$2='产品报告-整理'!$V$1,IFERROR(INDEX('产品报告-整理'!AD:AD,MATCH(产品建议!A363,'产品报告-整理'!W:W,0)),""),(IFERROR(VALUE(HLOOKUP(P$2,'2.源数据-产品分析-全商品'!N$6:N$1000,ROW()-1,0)),"")))</f>
        <v/>
      </c>
      <c r="Q363" s="5" t="str">
        <f>IF($Q$2='产品报告-整理'!$AG$1,IFERROR(INDEX('产品报告-整理'!AO:AO,MATCH(产品建议!A363,'产品报告-整理'!AH:AH,0)),""),(IFERROR(VALUE(HLOOKUP(Q$2,'2.源数据-产品分析-全商品'!O$6:O$1000,ROW()-1,0)),"")))</f>
        <v/>
      </c>
      <c r="R363" s="5" t="str">
        <f>IF($R$2='产品报告-整理'!$AR$1,IFERROR(INDEX('产品报告-整理'!AZ:AZ,MATCH(产品建议!A363,'产品报告-整理'!AS:AS,0)),""),(IFERROR(VALUE(HLOOKUP(R$2,'2.源数据-产品分析-全商品'!P$6:P$1000,ROW()-1,0)),"")))</f>
        <v/>
      </c>
      <c r="S363" s="5" t="str">
        <f>IF($S$2='产品报告-整理'!$BC$1,IFERROR(INDEX('产品报告-整理'!BK:BK,MATCH(产品建议!A363,'产品报告-整理'!BD:BD,0)),""),(IFERROR(VALUE(HLOOKUP(S$2,'2.源数据-产品分析-全商品'!Q$6:Q$1000,ROW()-1,0)),"")))</f>
        <v/>
      </c>
      <c r="T363" s="5" t="str">
        <f>IFERROR(HLOOKUP("产品负责人",'2.源数据-产品分析-全商品'!R$6:R$1000,ROW()-1,0),"")</f>
        <v/>
      </c>
      <c r="U363" s="5" t="str">
        <f>IFERROR(VALUE(HLOOKUP(U$2,'2.源数据-产品分析-全商品'!S$6:S$1000,ROW()-1,0)),"")</f>
        <v/>
      </c>
      <c r="V363" s="5" t="str">
        <f>IFERROR(VALUE(HLOOKUP(V$2,'2.源数据-产品分析-全商品'!T$6:T$1000,ROW()-1,0)),"")</f>
        <v/>
      </c>
      <c r="W363" s="5" t="str">
        <f>IF(OR($A$3=""),"",IF(OR($W$2="优爆品"),(IF(COUNTIF('2-2.源数据-产品分析-优品'!A:A,产品建议!A363)&gt;0,"是","")&amp;IF(COUNTIF('2-3.源数据-产品分析-爆品'!A:A,产品建议!A363)&gt;0,"是","")),IF(OR($W$2="P4P点击量"),((IFERROR(INDEX('产品报告-整理'!D:D,MATCH(产品建议!A363,'产品报告-整理'!A:A,0)),""))),((IF(COUNTIF('2-2.源数据-产品分析-优品'!A:A,产品建议!A363)&gt;0,"是",""))))))</f>
        <v/>
      </c>
      <c r="X363" s="5" t="str">
        <f>IF(OR($A$3=""),"",IF(OR($W$2="优爆品"),((IFERROR(INDEX('产品报告-整理'!D:D,MATCH(产品建议!A363,'产品报告-整理'!A:A,0)),"")&amp;" → "&amp;(IFERROR(TEXT(INDEX('产品报告-整理'!D:D,MATCH(产品建议!A363,'产品报告-整理'!A:A,0))/G363,"0%"),"")))),IF(OR($W$2="P4P点击量"),((IF($W$2="P4P点击量",IFERROR(TEXT(W363/G363,"0%"),"")))),(((IF(COUNTIF('2-3.源数据-产品分析-爆品'!A:A,产品建议!A363)&gt;0,"是","")))))))</f>
        <v/>
      </c>
      <c r="Y363" s="9" t="str">
        <f>IF(AND($Y$2="直通车总消费",'产品报告-整理'!$BN$1="推荐广告"),IFERROR(INDEX('产品报告-整理'!H:H,MATCH(产品建议!A363,'产品报告-整理'!A:A,0)),0)+IFERROR(INDEX('产品报告-整理'!BV:BV,MATCH(产品建议!A363,'产品报告-整理'!BO:BO,0)),0),IFERROR(INDEX('产品报告-整理'!H:H,MATCH(产品建议!A363,'产品报告-整理'!A:A,0)),0))</f>
        <v/>
      </c>
      <c r="Z363" s="9" t="str">
        <f t="shared" si="18"/>
        <v/>
      </c>
      <c r="AA363" s="5" t="str">
        <f t="shared" si="16"/>
        <v/>
      </c>
      <c r="AB363" s="5" t="str">
        <f t="shared" si="17"/>
        <v/>
      </c>
      <c r="AC363" s="9"/>
      <c r="AD363" s="15" t="str">
        <f>IF($AD$1="  ",IFERROR(IF(AND(Y363="未推广",L363&gt;0),"加入P4P推广 ","")&amp;IF(AND(OR(W363="是",X363="是"),Y363=0),"优爆品加推广 ","")&amp;IF(AND(C363="N",L363&gt;0),"增加橱窗绑定 ","")&amp;IF(AND(OR(Z363&gt;$Z$1*4.5,AB363&gt;$AB$1*4.5),Y363&lt;&gt;0,Y363&gt;$AB$1*2,G363&gt;($G$1/$L$1)*1),"放弃P4P推广 ","")&amp;IF(AND(AB363&gt;$AB$1*1.2,AB363&lt;$AB$1*4.5,Y363&gt;0),"优化询盘成本 ","")&amp;IF(AND(Z363&gt;$Z$1*1.2,Z363&lt;$Z$1*4.5,Y363&gt;0),"优化商机成本 ","")&amp;IF(AND(Y363&lt;&gt;0,L363&gt;0,AB363&lt;$AB$1*1.2),"加大询盘获取 ","")&amp;IF(AND(Y363&lt;&gt;0,K363&gt;0,Z363&lt;$Z$1*1.2),"加大商机获取 ","")&amp;IF(AND(L363=0,C363="Y",G363&gt;($G$1/$L$1*1.5)),"解绑橱窗绑定 ",""),"请去左表粘贴源数据"),"")</f>
        <v/>
      </c>
      <c r="AE363" s="9"/>
      <c r="AF363" s="9"/>
      <c r="AG363" s="9"/>
      <c r="AH363" s="9"/>
      <c r="AI363" s="17"/>
      <c r="AJ363" s="17"/>
      <c r="AK363" s="17"/>
    </row>
    <row r="364" spans="1:37">
      <c r="A364" s="5" t="str">
        <f>IFERROR(HLOOKUP(A$2,'2.源数据-产品分析-全商品'!A$6:A$1000,ROW()-1,0),"")</f>
        <v/>
      </c>
      <c r="B364" s="5" t="str">
        <f>IFERROR(HLOOKUP(B$2,'2.源数据-产品分析-全商品'!B$6:B$1000,ROW()-1,0),"")</f>
        <v/>
      </c>
      <c r="C364" s="5" t="str">
        <f>CLEAN(IFERROR(HLOOKUP(C$2,'2.源数据-产品分析-全商品'!C$6:C$1000,ROW()-1,0),""))</f>
        <v/>
      </c>
      <c r="D364" s="5" t="str">
        <f>IFERROR(HLOOKUP(D$2,'2.源数据-产品分析-全商品'!D$6:D$1000,ROW()-1,0),"")</f>
        <v/>
      </c>
      <c r="E364" s="5" t="str">
        <f>IFERROR(HLOOKUP(E$2,'2.源数据-产品分析-全商品'!E$6:E$1000,ROW()-1,0),"")</f>
        <v/>
      </c>
      <c r="F364" s="5" t="str">
        <f>IFERROR(VALUE(HLOOKUP(F$2,'2.源数据-产品分析-全商品'!F$6:F$1000,ROW()-1,0)),"")</f>
        <v/>
      </c>
      <c r="G364" s="5" t="str">
        <f>IFERROR(VALUE(HLOOKUP(G$2,'2.源数据-产品分析-全商品'!G$6:G$1000,ROW()-1,0)),"")</f>
        <v/>
      </c>
      <c r="H364" s="5" t="str">
        <f>IFERROR(HLOOKUP(H$2,'2.源数据-产品分析-全商品'!H$6:H$1000,ROW()-1,0),"")</f>
        <v/>
      </c>
      <c r="I364" s="5" t="str">
        <f>IFERROR(VALUE(HLOOKUP(I$2,'2.源数据-产品分析-全商品'!I$6:I$1000,ROW()-1,0)),"")</f>
        <v/>
      </c>
      <c r="J364" s="60" t="str">
        <f>IFERROR(IF($J$2="","",INDEX('产品报告-整理'!G:G,MATCH(产品建议!A364,'产品报告-整理'!A:A,0))),"")</f>
        <v/>
      </c>
      <c r="K364" s="5" t="str">
        <f>IFERROR(IF($K$2="","",VALUE(INDEX('产品报告-整理'!E:E,MATCH(产品建议!A364,'产品报告-整理'!A:A,0)))),0)</f>
        <v/>
      </c>
      <c r="L364" s="5" t="str">
        <f>IFERROR(VALUE(HLOOKUP(L$2,'2.源数据-产品分析-全商品'!J$6:J$1000,ROW()-1,0)),"")</f>
        <v/>
      </c>
      <c r="M364" s="5" t="str">
        <f>IFERROR(VALUE(HLOOKUP(M$2,'2.源数据-产品分析-全商品'!K$6:K$1000,ROW()-1,0)),"")</f>
        <v/>
      </c>
      <c r="N364" s="5" t="str">
        <f>IFERROR(HLOOKUP(N$2,'2.源数据-产品分析-全商品'!L$6:L$1000,ROW()-1,0),"")</f>
        <v/>
      </c>
      <c r="O364" s="5" t="str">
        <f>IF($O$2='产品报告-整理'!$K$1,IFERROR(INDEX('产品报告-整理'!S:S,MATCH(产品建议!A364,'产品报告-整理'!L:L,0)),""),(IFERROR(VALUE(HLOOKUP(O$2,'2.源数据-产品分析-全商品'!M$6:M$1000,ROW()-1,0)),"")))</f>
        <v/>
      </c>
      <c r="P364" s="5" t="str">
        <f>IF($P$2='产品报告-整理'!$V$1,IFERROR(INDEX('产品报告-整理'!AD:AD,MATCH(产品建议!A364,'产品报告-整理'!W:W,0)),""),(IFERROR(VALUE(HLOOKUP(P$2,'2.源数据-产品分析-全商品'!N$6:N$1000,ROW()-1,0)),"")))</f>
        <v/>
      </c>
      <c r="Q364" s="5" t="str">
        <f>IF($Q$2='产品报告-整理'!$AG$1,IFERROR(INDEX('产品报告-整理'!AO:AO,MATCH(产品建议!A364,'产品报告-整理'!AH:AH,0)),""),(IFERROR(VALUE(HLOOKUP(Q$2,'2.源数据-产品分析-全商品'!O$6:O$1000,ROW()-1,0)),"")))</f>
        <v/>
      </c>
      <c r="R364" s="5" t="str">
        <f>IF($R$2='产品报告-整理'!$AR$1,IFERROR(INDEX('产品报告-整理'!AZ:AZ,MATCH(产品建议!A364,'产品报告-整理'!AS:AS,0)),""),(IFERROR(VALUE(HLOOKUP(R$2,'2.源数据-产品分析-全商品'!P$6:P$1000,ROW()-1,0)),"")))</f>
        <v/>
      </c>
      <c r="S364" s="5" t="str">
        <f>IF($S$2='产品报告-整理'!$BC$1,IFERROR(INDEX('产品报告-整理'!BK:BK,MATCH(产品建议!A364,'产品报告-整理'!BD:BD,0)),""),(IFERROR(VALUE(HLOOKUP(S$2,'2.源数据-产品分析-全商品'!Q$6:Q$1000,ROW()-1,0)),"")))</f>
        <v/>
      </c>
      <c r="T364" s="5" t="str">
        <f>IFERROR(HLOOKUP("产品负责人",'2.源数据-产品分析-全商品'!R$6:R$1000,ROW()-1,0),"")</f>
        <v/>
      </c>
      <c r="U364" s="5" t="str">
        <f>IFERROR(VALUE(HLOOKUP(U$2,'2.源数据-产品分析-全商品'!S$6:S$1000,ROW()-1,0)),"")</f>
        <v/>
      </c>
      <c r="V364" s="5" t="str">
        <f>IFERROR(VALUE(HLOOKUP(V$2,'2.源数据-产品分析-全商品'!T$6:T$1000,ROW()-1,0)),"")</f>
        <v/>
      </c>
      <c r="W364" s="5" t="str">
        <f>IF(OR($A$3=""),"",IF(OR($W$2="优爆品"),(IF(COUNTIF('2-2.源数据-产品分析-优品'!A:A,产品建议!A364)&gt;0,"是","")&amp;IF(COUNTIF('2-3.源数据-产品分析-爆品'!A:A,产品建议!A364)&gt;0,"是","")),IF(OR($W$2="P4P点击量"),((IFERROR(INDEX('产品报告-整理'!D:D,MATCH(产品建议!A364,'产品报告-整理'!A:A,0)),""))),((IF(COUNTIF('2-2.源数据-产品分析-优品'!A:A,产品建议!A364)&gt;0,"是",""))))))</f>
        <v/>
      </c>
      <c r="X364" s="5" t="str">
        <f>IF(OR($A$3=""),"",IF(OR($W$2="优爆品"),((IFERROR(INDEX('产品报告-整理'!D:D,MATCH(产品建议!A364,'产品报告-整理'!A:A,0)),"")&amp;" → "&amp;(IFERROR(TEXT(INDEX('产品报告-整理'!D:D,MATCH(产品建议!A364,'产品报告-整理'!A:A,0))/G364,"0%"),"")))),IF(OR($W$2="P4P点击量"),((IF($W$2="P4P点击量",IFERROR(TEXT(W364/G364,"0%"),"")))),(((IF(COUNTIF('2-3.源数据-产品分析-爆品'!A:A,产品建议!A364)&gt;0,"是","")))))))</f>
        <v/>
      </c>
      <c r="Y364" s="9" t="str">
        <f>IF(AND($Y$2="直通车总消费",'产品报告-整理'!$BN$1="推荐广告"),IFERROR(INDEX('产品报告-整理'!H:H,MATCH(产品建议!A364,'产品报告-整理'!A:A,0)),0)+IFERROR(INDEX('产品报告-整理'!BV:BV,MATCH(产品建议!A364,'产品报告-整理'!BO:BO,0)),0),IFERROR(INDEX('产品报告-整理'!H:H,MATCH(产品建议!A364,'产品报告-整理'!A:A,0)),0))</f>
        <v/>
      </c>
      <c r="Z364" s="9" t="str">
        <f t="shared" si="18"/>
        <v/>
      </c>
      <c r="AA364" s="5" t="str">
        <f t="shared" si="16"/>
        <v/>
      </c>
      <c r="AB364" s="5" t="str">
        <f t="shared" si="17"/>
        <v/>
      </c>
      <c r="AC364" s="9"/>
      <c r="AD364" s="15" t="str">
        <f>IF($AD$1="  ",IFERROR(IF(AND(Y364="未推广",L364&gt;0),"加入P4P推广 ","")&amp;IF(AND(OR(W364="是",X364="是"),Y364=0),"优爆品加推广 ","")&amp;IF(AND(C364="N",L364&gt;0),"增加橱窗绑定 ","")&amp;IF(AND(OR(Z364&gt;$Z$1*4.5,AB364&gt;$AB$1*4.5),Y364&lt;&gt;0,Y364&gt;$AB$1*2,G364&gt;($G$1/$L$1)*1),"放弃P4P推广 ","")&amp;IF(AND(AB364&gt;$AB$1*1.2,AB364&lt;$AB$1*4.5,Y364&gt;0),"优化询盘成本 ","")&amp;IF(AND(Z364&gt;$Z$1*1.2,Z364&lt;$Z$1*4.5,Y364&gt;0),"优化商机成本 ","")&amp;IF(AND(Y364&lt;&gt;0,L364&gt;0,AB364&lt;$AB$1*1.2),"加大询盘获取 ","")&amp;IF(AND(Y364&lt;&gt;0,K364&gt;0,Z364&lt;$Z$1*1.2),"加大商机获取 ","")&amp;IF(AND(L364=0,C364="Y",G364&gt;($G$1/$L$1*1.5)),"解绑橱窗绑定 ",""),"请去左表粘贴源数据"),"")</f>
        <v/>
      </c>
      <c r="AE364" s="9"/>
      <c r="AF364" s="9"/>
      <c r="AG364" s="9"/>
      <c r="AH364" s="9"/>
      <c r="AI364" s="17"/>
      <c r="AJ364" s="17"/>
      <c r="AK364" s="17"/>
    </row>
    <row r="365" spans="1:37">
      <c r="A365" s="5" t="str">
        <f>IFERROR(HLOOKUP(A$2,'2.源数据-产品分析-全商品'!A$6:A$1000,ROW()-1,0),"")</f>
        <v/>
      </c>
      <c r="B365" s="5" t="str">
        <f>IFERROR(HLOOKUP(B$2,'2.源数据-产品分析-全商品'!B$6:B$1000,ROW()-1,0),"")</f>
        <v/>
      </c>
      <c r="C365" s="5" t="str">
        <f>CLEAN(IFERROR(HLOOKUP(C$2,'2.源数据-产品分析-全商品'!C$6:C$1000,ROW()-1,0),""))</f>
        <v/>
      </c>
      <c r="D365" s="5" t="str">
        <f>IFERROR(HLOOKUP(D$2,'2.源数据-产品分析-全商品'!D$6:D$1000,ROW()-1,0),"")</f>
        <v/>
      </c>
      <c r="E365" s="5" t="str">
        <f>IFERROR(HLOOKUP(E$2,'2.源数据-产品分析-全商品'!E$6:E$1000,ROW()-1,0),"")</f>
        <v/>
      </c>
      <c r="F365" s="5" t="str">
        <f>IFERROR(VALUE(HLOOKUP(F$2,'2.源数据-产品分析-全商品'!F$6:F$1000,ROW()-1,0)),"")</f>
        <v/>
      </c>
      <c r="G365" s="5" t="str">
        <f>IFERROR(VALUE(HLOOKUP(G$2,'2.源数据-产品分析-全商品'!G$6:G$1000,ROW()-1,0)),"")</f>
        <v/>
      </c>
      <c r="H365" s="5" t="str">
        <f>IFERROR(HLOOKUP(H$2,'2.源数据-产品分析-全商品'!H$6:H$1000,ROW()-1,0),"")</f>
        <v/>
      </c>
      <c r="I365" s="5" t="str">
        <f>IFERROR(VALUE(HLOOKUP(I$2,'2.源数据-产品分析-全商品'!I$6:I$1000,ROW()-1,0)),"")</f>
        <v/>
      </c>
      <c r="J365" s="60" t="str">
        <f>IFERROR(IF($J$2="","",INDEX('产品报告-整理'!G:G,MATCH(产品建议!A365,'产品报告-整理'!A:A,0))),"")</f>
        <v/>
      </c>
      <c r="K365" s="5" t="str">
        <f>IFERROR(IF($K$2="","",VALUE(INDEX('产品报告-整理'!E:E,MATCH(产品建议!A365,'产品报告-整理'!A:A,0)))),0)</f>
        <v/>
      </c>
      <c r="L365" s="5" t="str">
        <f>IFERROR(VALUE(HLOOKUP(L$2,'2.源数据-产品分析-全商品'!J$6:J$1000,ROW()-1,0)),"")</f>
        <v/>
      </c>
      <c r="M365" s="5" t="str">
        <f>IFERROR(VALUE(HLOOKUP(M$2,'2.源数据-产品分析-全商品'!K$6:K$1000,ROW()-1,0)),"")</f>
        <v/>
      </c>
      <c r="N365" s="5" t="str">
        <f>IFERROR(HLOOKUP(N$2,'2.源数据-产品分析-全商品'!L$6:L$1000,ROW()-1,0),"")</f>
        <v/>
      </c>
      <c r="O365" s="5" t="str">
        <f>IF($O$2='产品报告-整理'!$K$1,IFERROR(INDEX('产品报告-整理'!S:S,MATCH(产品建议!A365,'产品报告-整理'!L:L,0)),""),(IFERROR(VALUE(HLOOKUP(O$2,'2.源数据-产品分析-全商品'!M$6:M$1000,ROW()-1,0)),"")))</f>
        <v/>
      </c>
      <c r="P365" s="5" t="str">
        <f>IF($P$2='产品报告-整理'!$V$1,IFERROR(INDEX('产品报告-整理'!AD:AD,MATCH(产品建议!A365,'产品报告-整理'!W:W,0)),""),(IFERROR(VALUE(HLOOKUP(P$2,'2.源数据-产品分析-全商品'!N$6:N$1000,ROW()-1,0)),"")))</f>
        <v/>
      </c>
      <c r="Q365" s="5" t="str">
        <f>IF($Q$2='产品报告-整理'!$AG$1,IFERROR(INDEX('产品报告-整理'!AO:AO,MATCH(产品建议!A365,'产品报告-整理'!AH:AH,0)),""),(IFERROR(VALUE(HLOOKUP(Q$2,'2.源数据-产品分析-全商品'!O$6:O$1000,ROW()-1,0)),"")))</f>
        <v/>
      </c>
      <c r="R365" s="5" t="str">
        <f>IF($R$2='产品报告-整理'!$AR$1,IFERROR(INDEX('产品报告-整理'!AZ:AZ,MATCH(产品建议!A365,'产品报告-整理'!AS:AS,0)),""),(IFERROR(VALUE(HLOOKUP(R$2,'2.源数据-产品分析-全商品'!P$6:P$1000,ROW()-1,0)),"")))</f>
        <v/>
      </c>
      <c r="S365" s="5" t="str">
        <f>IF($S$2='产品报告-整理'!$BC$1,IFERROR(INDEX('产品报告-整理'!BK:BK,MATCH(产品建议!A365,'产品报告-整理'!BD:BD,0)),""),(IFERROR(VALUE(HLOOKUP(S$2,'2.源数据-产品分析-全商品'!Q$6:Q$1000,ROW()-1,0)),"")))</f>
        <v/>
      </c>
      <c r="T365" s="5" t="str">
        <f>IFERROR(HLOOKUP("产品负责人",'2.源数据-产品分析-全商品'!R$6:R$1000,ROW()-1,0),"")</f>
        <v/>
      </c>
      <c r="U365" s="5" t="str">
        <f>IFERROR(VALUE(HLOOKUP(U$2,'2.源数据-产品分析-全商品'!S$6:S$1000,ROW()-1,0)),"")</f>
        <v/>
      </c>
      <c r="V365" s="5" t="str">
        <f>IFERROR(VALUE(HLOOKUP(V$2,'2.源数据-产品分析-全商品'!T$6:T$1000,ROW()-1,0)),"")</f>
        <v/>
      </c>
      <c r="W365" s="5" t="str">
        <f>IF(OR($A$3=""),"",IF(OR($W$2="优爆品"),(IF(COUNTIF('2-2.源数据-产品分析-优品'!A:A,产品建议!A365)&gt;0,"是","")&amp;IF(COUNTIF('2-3.源数据-产品分析-爆品'!A:A,产品建议!A365)&gt;0,"是","")),IF(OR($W$2="P4P点击量"),((IFERROR(INDEX('产品报告-整理'!D:D,MATCH(产品建议!A365,'产品报告-整理'!A:A,0)),""))),((IF(COUNTIF('2-2.源数据-产品分析-优品'!A:A,产品建议!A365)&gt;0,"是",""))))))</f>
        <v/>
      </c>
      <c r="X365" s="5" t="str">
        <f>IF(OR($A$3=""),"",IF(OR($W$2="优爆品"),((IFERROR(INDEX('产品报告-整理'!D:D,MATCH(产品建议!A365,'产品报告-整理'!A:A,0)),"")&amp;" → "&amp;(IFERROR(TEXT(INDEX('产品报告-整理'!D:D,MATCH(产品建议!A365,'产品报告-整理'!A:A,0))/G365,"0%"),"")))),IF(OR($W$2="P4P点击量"),((IF($W$2="P4P点击量",IFERROR(TEXT(W365/G365,"0%"),"")))),(((IF(COUNTIF('2-3.源数据-产品分析-爆品'!A:A,产品建议!A365)&gt;0,"是","")))))))</f>
        <v/>
      </c>
      <c r="Y365" s="9" t="str">
        <f>IF(AND($Y$2="直通车总消费",'产品报告-整理'!$BN$1="推荐广告"),IFERROR(INDEX('产品报告-整理'!H:H,MATCH(产品建议!A365,'产品报告-整理'!A:A,0)),0)+IFERROR(INDEX('产品报告-整理'!BV:BV,MATCH(产品建议!A365,'产品报告-整理'!BO:BO,0)),0),IFERROR(INDEX('产品报告-整理'!H:H,MATCH(产品建议!A365,'产品报告-整理'!A:A,0)),0))</f>
        <v/>
      </c>
      <c r="Z365" s="9" t="str">
        <f t="shared" si="18"/>
        <v/>
      </c>
      <c r="AA365" s="5" t="str">
        <f t="shared" si="16"/>
        <v/>
      </c>
      <c r="AB365" s="5" t="str">
        <f t="shared" si="17"/>
        <v/>
      </c>
      <c r="AC365" s="9"/>
      <c r="AD365" s="15" t="str">
        <f>IF($AD$1="  ",IFERROR(IF(AND(Y365="未推广",L365&gt;0),"加入P4P推广 ","")&amp;IF(AND(OR(W365="是",X365="是"),Y365=0),"优爆品加推广 ","")&amp;IF(AND(C365="N",L365&gt;0),"增加橱窗绑定 ","")&amp;IF(AND(OR(Z365&gt;$Z$1*4.5,AB365&gt;$AB$1*4.5),Y365&lt;&gt;0,Y365&gt;$AB$1*2,G365&gt;($G$1/$L$1)*1),"放弃P4P推广 ","")&amp;IF(AND(AB365&gt;$AB$1*1.2,AB365&lt;$AB$1*4.5,Y365&gt;0),"优化询盘成本 ","")&amp;IF(AND(Z365&gt;$Z$1*1.2,Z365&lt;$Z$1*4.5,Y365&gt;0),"优化商机成本 ","")&amp;IF(AND(Y365&lt;&gt;0,L365&gt;0,AB365&lt;$AB$1*1.2),"加大询盘获取 ","")&amp;IF(AND(Y365&lt;&gt;0,K365&gt;0,Z365&lt;$Z$1*1.2),"加大商机获取 ","")&amp;IF(AND(L365=0,C365="Y",G365&gt;($G$1/$L$1*1.5)),"解绑橱窗绑定 ",""),"请去左表粘贴源数据"),"")</f>
        <v/>
      </c>
      <c r="AE365" s="9"/>
      <c r="AF365" s="9"/>
      <c r="AG365" s="9"/>
      <c r="AH365" s="9"/>
      <c r="AI365" s="17"/>
      <c r="AJ365" s="17"/>
      <c r="AK365" s="17"/>
    </row>
    <row r="366" spans="1:37">
      <c r="A366" s="5" t="str">
        <f>IFERROR(HLOOKUP(A$2,'2.源数据-产品分析-全商品'!A$6:A$1000,ROW()-1,0),"")</f>
        <v/>
      </c>
      <c r="B366" s="5" t="str">
        <f>IFERROR(HLOOKUP(B$2,'2.源数据-产品分析-全商品'!B$6:B$1000,ROW()-1,0),"")</f>
        <v/>
      </c>
      <c r="C366" s="5" t="str">
        <f>CLEAN(IFERROR(HLOOKUP(C$2,'2.源数据-产品分析-全商品'!C$6:C$1000,ROW()-1,0),""))</f>
        <v/>
      </c>
      <c r="D366" s="5" t="str">
        <f>IFERROR(HLOOKUP(D$2,'2.源数据-产品分析-全商品'!D$6:D$1000,ROW()-1,0),"")</f>
        <v/>
      </c>
      <c r="E366" s="5" t="str">
        <f>IFERROR(HLOOKUP(E$2,'2.源数据-产品分析-全商品'!E$6:E$1000,ROW()-1,0),"")</f>
        <v/>
      </c>
      <c r="F366" s="5" t="str">
        <f>IFERROR(VALUE(HLOOKUP(F$2,'2.源数据-产品分析-全商品'!F$6:F$1000,ROW()-1,0)),"")</f>
        <v/>
      </c>
      <c r="G366" s="5" t="str">
        <f>IFERROR(VALUE(HLOOKUP(G$2,'2.源数据-产品分析-全商品'!G$6:G$1000,ROW()-1,0)),"")</f>
        <v/>
      </c>
      <c r="H366" s="5" t="str">
        <f>IFERROR(HLOOKUP(H$2,'2.源数据-产品分析-全商品'!H$6:H$1000,ROW()-1,0),"")</f>
        <v/>
      </c>
      <c r="I366" s="5" t="str">
        <f>IFERROR(VALUE(HLOOKUP(I$2,'2.源数据-产品分析-全商品'!I$6:I$1000,ROW()-1,0)),"")</f>
        <v/>
      </c>
      <c r="J366" s="60" t="str">
        <f>IFERROR(IF($J$2="","",INDEX('产品报告-整理'!G:G,MATCH(产品建议!A366,'产品报告-整理'!A:A,0))),"")</f>
        <v/>
      </c>
      <c r="K366" s="5" t="str">
        <f>IFERROR(IF($K$2="","",VALUE(INDEX('产品报告-整理'!E:E,MATCH(产品建议!A366,'产品报告-整理'!A:A,0)))),0)</f>
        <v/>
      </c>
      <c r="L366" s="5" t="str">
        <f>IFERROR(VALUE(HLOOKUP(L$2,'2.源数据-产品分析-全商品'!J$6:J$1000,ROW()-1,0)),"")</f>
        <v/>
      </c>
      <c r="M366" s="5" t="str">
        <f>IFERROR(VALUE(HLOOKUP(M$2,'2.源数据-产品分析-全商品'!K$6:K$1000,ROW()-1,0)),"")</f>
        <v/>
      </c>
      <c r="N366" s="5" t="str">
        <f>IFERROR(HLOOKUP(N$2,'2.源数据-产品分析-全商品'!L$6:L$1000,ROW()-1,0),"")</f>
        <v/>
      </c>
      <c r="O366" s="5" t="str">
        <f>IF($O$2='产品报告-整理'!$K$1,IFERROR(INDEX('产品报告-整理'!S:S,MATCH(产品建议!A366,'产品报告-整理'!L:L,0)),""),(IFERROR(VALUE(HLOOKUP(O$2,'2.源数据-产品分析-全商品'!M$6:M$1000,ROW()-1,0)),"")))</f>
        <v/>
      </c>
      <c r="P366" s="5" t="str">
        <f>IF($P$2='产品报告-整理'!$V$1,IFERROR(INDEX('产品报告-整理'!AD:AD,MATCH(产品建议!A366,'产品报告-整理'!W:W,0)),""),(IFERROR(VALUE(HLOOKUP(P$2,'2.源数据-产品分析-全商品'!N$6:N$1000,ROW()-1,0)),"")))</f>
        <v/>
      </c>
      <c r="Q366" s="5" t="str">
        <f>IF($Q$2='产品报告-整理'!$AG$1,IFERROR(INDEX('产品报告-整理'!AO:AO,MATCH(产品建议!A366,'产品报告-整理'!AH:AH,0)),""),(IFERROR(VALUE(HLOOKUP(Q$2,'2.源数据-产品分析-全商品'!O$6:O$1000,ROW()-1,0)),"")))</f>
        <v/>
      </c>
      <c r="R366" s="5" t="str">
        <f>IF($R$2='产品报告-整理'!$AR$1,IFERROR(INDEX('产品报告-整理'!AZ:AZ,MATCH(产品建议!A366,'产品报告-整理'!AS:AS,0)),""),(IFERROR(VALUE(HLOOKUP(R$2,'2.源数据-产品分析-全商品'!P$6:P$1000,ROW()-1,0)),"")))</f>
        <v/>
      </c>
      <c r="S366" s="5" t="str">
        <f>IF($S$2='产品报告-整理'!$BC$1,IFERROR(INDEX('产品报告-整理'!BK:BK,MATCH(产品建议!A366,'产品报告-整理'!BD:BD,0)),""),(IFERROR(VALUE(HLOOKUP(S$2,'2.源数据-产品分析-全商品'!Q$6:Q$1000,ROW()-1,0)),"")))</f>
        <v/>
      </c>
      <c r="T366" s="5" t="str">
        <f>IFERROR(HLOOKUP("产品负责人",'2.源数据-产品分析-全商品'!R$6:R$1000,ROW()-1,0),"")</f>
        <v/>
      </c>
      <c r="U366" s="5" t="str">
        <f>IFERROR(VALUE(HLOOKUP(U$2,'2.源数据-产品分析-全商品'!S$6:S$1000,ROW()-1,0)),"")</f>
        <v/>
      </c>
      <c r="V366" s="5" t="str">
        <f>IFERROR(VALUE(HLOOKUP(V$2,'2.源数据-产品分析-全商品'!T$6:T$1000,ROW()-1,0)),"")</f>
        <v/>
      </c>
      <c r="W366" s="5" t="str">
        <f>IF(OR($A$3=""),"",IF(OR($W$2="优爆品"),(IF(COUNTIF('2-2.源数据-产品分析-优品'!A:A,产品建议!A366)&gt;0,"是","")&amp;IF(COUNTIF('2-3.源数据-产品分析-爆品'!A:A,产品建议!A366)&gt;0,"是","")),IF(OR($W$2="P4P点击量"),((IFERROR(INDEX('产品报告-整理'!D:D,MATCH(产品建议!A366,'产品报告-整理'!A:A,0)),""))),((IF(COUNTIF('2-2.源数据-产品分析-优品'!A:A,产品建议!A366)&gt;0,"是",""))))))</f>
        <v/>
      </c>
      <c r="X366" s="5" t="str">
        <f>IF(OR($A$3=""),"",IF(OR($W$2="优爆品"),((IFERROR(INDEX('产品报告-整理'!D:D,MATCH(产品建议!A366,'产品报告-整理'!A:A,0)),"")&amp;" → "&amp;(IFERROR(TEXT(INDEX('产品报告-整理'!D:D,MATCH(产品建议!A366,'产品报告-整理'!A:A,0))/G366,"0%"),"")))),IF(OR($W$2="P4P点击量"),((IF($W$2="P4P点击量",IFERROR(TEXT(W366/G366,"0%"),"")))),(((IF(COUNTIF('2-3.源数据-产品分析-爆品'!A:A,产品建议!A366)&gt;0,"是","")))))))</f>
        <v/>
      </c>
      <c r="Y366" s="9" t="str">
        <f>IF(AND($Y$2="直通车总消费",'产品报告-整理'!$BN$1="推荐广告"),IFERROR(INDEX('产品报告-整理'!H:H,MATCH(产品建议!A366,'产品报告-整理'!A:A,0)),0)+IFERROR(INDEX('产品报告-整理'!BV:BV,MATCH(产品建议!A366,'产品报告-整理'!BO:BO,0)),0),IFERROR(INDEX('产品报告-整理'!H:H,MATCH(产品建议!A366,'产品报告-整理'!A:A,0)),0))</f>
        <v/>
      </c>
      <c r="Z366" s="9" t="str">
        <f t="shared" si="18"/>
        <v/>
      </c>
      <c r="AA366" s="5" t="str">
        <f t="shared" si="16"/>
        <v/>
      </c>
      <c r="AB366" s="5" t="str">
        <f t="shared" si="17"/>
        <v/>
      </c>
      <c r="AC366" s="9"/>
      <c r="AD366" s="15" t="str">
        <f>IF($AD$1="  ",IFERROR(IF(AND(Y366="未推广",L366&gt;0),"加入P4P推广 ","")&amp;IF(AND(OR(W366="是",X366="是"),Y366=0),"优爆品加推广 ","")&amp;IF(AND(C366="N",L366&gt;0),"增加橱窗绑定 ","")&amp;IF(AND(OR(Z366&gt;$Z$1*4.5,AB366&gt;$AB$1*4.5),Y366&lt;&gt;0,Y366&gt;$AB$1*2,G366&gt;($G$1/$L$1)*1),"放弃P4P推广 ","")&amp;IF(AND(AB366&gt;$AB$1*1.2,AB366&lt;$AB$1*4.5,Y366&gt;0),"优化询盘成本 ","")&amp;IF(AND(Z366&gt;$Z$1*1.2,Z366&lt;$Z$1*4.5,Y366&gt;0),"优化商机成本 ","")&amp;IF(AND(Y366&lt;&gt;0,L366&gt;0,AB366&lt;$AB$1*1.2),"加大询盘获取 ","")&amp;IF(AND(Y366&lt;&gt;0,K366&gt;0,Z366&lt;$Z$1*1.2),"加大商机获取 ","")&amp;IF(AND(L366=0,C366="Y",G366&gt;($G$1/$L$1*1.5)),"解绑橱窗绑定 ",""),"请去左表粘贴源数据"),"")</f>
        <v/>
      </c>
      <c r="AE366" s="9"/>
      <c r="AF366" s="9"/>
      <c r="AG366" s="9"/>
      <c r="AH366" s="9"/>
      <c r="AI366" s="17"/>
      <c r="AJ366" s="17"/>
      <c r="AK366" s="17"/>
    </row>
    <row r="367" spans="1:37">
      <c r="A367" s="5" t="str">
        <f>IFERROR(HLOOKUP(A$2,'2.源数据-产品分析-全商品'!A$6:A$1000,ROW()-1,0),"")</f>
        <v/>
      </c>
      <c r="B367" s="5" t="str">
        <f>IFERROR(HLOOKUP(B$2,'2.源数据-产品分析-全商品'!B$6:B$1000,ROW()-1,0),"")</f>
        <v/>
      </c>
      <c r="C367" s="5" t="str">
        <f>CLEAN(IFERROR(HLOOKUP(C$2,'2.源数据-产品分析-全商品'!C$6:C$1000,ROW()-1,0),""))</f>
        <v/>
      </c>
      <c r="D367" s="5" t="str">
        <f>IFERROR(HLOOKUP(D$2,'2.源数据-产品分析-全商品'!D$6:D$1000,ROW()-1,0),"")</f>
        <v/>
      </c>
      <c r="E367" s="5" t="str">
        <f>IFERROR(HLOOKUP(E$2,'2.源数据-产品分析-全商品'!E$6:E$1000,ROW()-1,0),"")</f>
        <v/>
      </c>
      <c r="F367" s="5" t="str">
        <f>IFERROR(VALUE(HLOOKUP(F$2,'2.源数据-产品分析-全商品'!F$6:F$1000,ROW()-1,0)),"")</f>
        <v/>
      </c>
      <c r="G367" s="5" t="str">
        <f>IFERROR(VALUE(HLOOKUP(G$2,'2.源数据-产品分析-全商品'!G$6:G$1000,ROW()-1,0)),"")</f>
        <v/>
      </c>
      <c r="H367" s="5" t="str">
        <f>IFERROR(HLOOKUP(H$2,'2.源数据-产品分析-全商品'!H$6:H$1000,ROW()-1,0),"")</f>
        <v/>
      </c>
      <c r="I367" s="5" t="str">
        <f>IFERROR(VALUE(HLOOKUP(I$2,'2.源数据-产品分析-全商品'!I$6:I$1000,ROW()-1,0)),"")</f>
        <v/>
      </c>
      <c r="J367" s="60" t="str">
        <f>IFERROR(IF($J$2="","",INDEX('产品报告-整理'!G:G,MATCH(产品建议!A367,'产品报告-整理'!A:A,0))),"")</f>
        <v/>
      </c>
      <c r="K367" s="5" t="str">
        <f>IFERROR(IF($K$2="","",VALUE(INDEX('产品报告-整理'!E:E,MATCH(产品建议!A367,'产品报告-整理'!A:A,0)))),0)</f>
        <v/>
      </c>
      <c r="L367" s="5" t="str">
        <f>IFERROR(VALUE(HLOOKUP(L$2,'2.源数据-产品分析-全商品'!J$6:J$1000,ROW()-1,0)),"")</f>
        <v/>
      </c>
      <c r="M367" s="5" t="str">
        <f>IFERROR(VALUE(HLOOKUP(M$2,'2.源数据-产品分析-全商品'!K$6:K$1000,ROW()-1,0)),"")</f>
        <v/>
      </c>
      <c r="N367" s="5" t="str">
        <f>IFERROR(HLOOKUP(N$2,'2.源数据-产品分析-全商品'!L$6:L$1000,ROW()-1,0),"")</f>
        <v/>
      </c>
      <c r="O367" s="5" t="str">
        <f>IF($O$2='产品报告-整理'!$K$1,IFERROR(INDEX('产品报告-整理'!S:S,MATCH(产品建议!A367,'产品报告-整理'!L:L,0)),""),(IFERROR(VALUE(HLOOKUP(O$2,'2.源数据-产品分析-全商品'!M$6:M$1000,ROW()-1,0)),"")))</f>
        <v/>
      </c>
      <c r="P367" s="5" t="str">
        <f>IF($P$2='产品报告-整理'!$V$1,IFERROR(INDEX('产品报告-整理'!AD:AD,MATCH(产品建议!A367,'产品报告-整理'!W:W,0)),""),(IFERROR(VALUE(HLOOKUP(P$2,'2.源数据-产品分析-全商品'!N$6:N$1000,ROW()-1,0)),"")))</f>
        <v/>
      </c>
      <c r="Q367" s="5" t="str">
        <f>IF($Q$2='产品报告-整理'!$AG$1,IFERROR(INDEX('产品报告-整理'!AO:AO,MATCH(产品建议!A367,'产品报告-整理'!AH:AH,0)),""),(IFERROR(VALUE(HLOOKUP(Q$2,'2.源数据-产品分析-全商品'!O$6:O$1000,ROW()-1,0)),"")))</f>
        <v/>
      </c>
      <c r="R367" s="5" t="str">
        <f>IF($R$2='产品报告-整理'!$AR$1,IFERROR(INDEX('产品报告-整理'!AZ:AZ,MATCH(产品建议!A367,'产品报告-整理'!AS:AS,0)),""),(IFERROR(VALUE(HLOOKUP(R$2,'2.源数据-产品分析-全商品'!P$6:P$1000,ROW()-1,0)),"")))</f>
        <v/>
      </c>
      <c r="S367" s="5" t="str">
        <f>IF($S$2='产品报告-整理'!$BC$1,IFERROR(INDEX('产品报告-整理'!BK:BK,MATCH(产品建议!A367,'产品报告-整理'!BD:BD,0)),""),(IFERROR(VALUE(HLOOKUP(S$2,'2.源数据-产品分析-全商品'!Q$6:Q$1000,ROW()-1,0)),"")))</f>
        <v/>
      </c>
      <c r="T367" s="5" t="str">
        <f>IFERROR(HLOOKUP("产品负责人",'2.源数据-产品分析-全商品'!R$6:R$1000,ROW()-1,0),"")</f>
        <v/>
      </c>
      <c r="U367" s="5" t="str">
        <f>IFERROR(VALUE(HLOOKUP(U$2,'2.源数据-产品分析-全商品'!S$6:S$1000,ROW()-1,0)),"")</f>
        <v/>
      </c>
      <c r="V367" s="5" t="str">
        <f>IFERROR(VALUE(HLOOKUP(V$2,'2.源数据-产品分析-全商品'!T$6:T$1000,ROW()-1,0)),"")</f>
        <v/>
      </c>
      <c r="W367" s="5" t="str">
        <f>IF(OR($A$3=""),"",IF(OR($W$2="优爆品"),(IF(COUNTIF('2-2.源数据-产品分析-优品'!A:A,产品建议!A367)&gt;0,"是","")&amp;IF(COUNTIF('2-3.源数据-产品分析-爆品'!A:A,产品建议!A367)&gt;0,"是","")),IF(OR($W$2="P4P点击量"),((IFERROR(INDEX('产品报告-整理'!D:D,MATCH(产品建议!A367,'产品报告-整理'!A:A,0)),""))),((IF(COUNTIF('2-2.源数据-产品分析-优品'!A:A,产品建议!A367)&gt;0,"是",""))))))</f>
        <v/>
      </c>
      <c r="X367" s="5" t="str">
        <f>IF(OR($A$3=""),"",IF(OR($W$2="优爆品"),((IFERROR(INDEX('产品报告-整理'!D:D,MATCH(产品建议!A367,'产品报告-整理'!A:A,0)),"")&amp;" → "&amp;(IFERROR(TEXT(INDEX('产品报告-整理'!D:D,MATCH(产品建议!A367,'产品报告-整理'!A:A,0))/G367,"0%"),"")))),IF(OR($W$2="P4P点击量"),((IF($W$2="P4P点击量",IFERROR(TEXT(W367/G367,"0%"),"")))),(((IF(COUNTIF('2-3.源数据-产品分析-爆品'!A:A,产品建议!A367)&gt;0,"是","")))))))</f>
        <v/>
      </c>
      <c r="Y367" s="9" t="str">
        <f>IF(AND($Y$2="直通车总消费",'产品报告-整理'!$BN$1="推荐广告"),IFERROR(INDEX('产品报告-整理'!H:H,MATCH(产品建议!A367,'产品报告-整理'!A:A,0)),0)+IFERROR(INDEX('产品报告-整理'!BV:BV,MATCH(产品建议!A367,'产品报告-整理'!BO:BO,0)),0),IFERROR(INDEX('产品报告-整理'!H:H,MATCH(产品建议!A367,'产品报告-整理'!A:A,0)),0))</f>
        <v/>
      </c>
      <c r="Z367" s="9" t="str">
        <f t="shared" si="18"/>
        <v/>
      </c>
      <c r="AA367" s="5" t="str">
        <f t="shared" si="16"/>
        <v/>
      </c>
      <c r="AB367" s="5" t="str">
        <f t="shared" si="17"/>
        <v/>
      </c>
      <c r="AC367" s="9"/>
      <c r="AD367" s="15" t="str">
        <f>IF($AD$1="  ",IFERROR(IF(AND(Y367="未推广",L367&gt;0),"加入P4P推广 ","")&amp;IF(AND(OR(W367="是",X367="是"),Y367=0),"优爆品加推广 ","")&amp;IF(AND(C367="N",L367&gt;0),"增加橱窗绑定 ","")&amp;IF(AND(OR(Z367&gt;$Z$1*4.5,AB367&gt;$AB$1*4.5),Y367&lt;&gt;0,Y367&gt;$AB$1*2,G367&gt;($G$1/$L$1)*1),"放弃P4P推广 ","")&amp;IF(AND(AB367&gt;$AB$1*1.2,AB367&lt;$AB$1*4.5,Y367&gt;0),"优化询盘成本 ","")&amp;IF(AND(Z367&gt;$Z$1*1.2,Z367&lt;$Z$1*4.5,Y367&gt;0),"优化商机成本 ","")&amp;IF(AND(Y367&lt;&gt;0,L367&gt;0,AB367&lt;$AB$1*1.2),"加大询盘获取 ","")&amp;IF(AND(Y367&lt;&gt;0,K367&gt;0,Z367&lt;$Z$1*1.2),"加大商机获取 ","")&amp;IF(AND(L367=0,C367="Y",G367&gt;($G$1/$L$1*1.5)),"解绑橱窗绑定 ",""),"请去左表粘贴源数据"),"")</f>
        <v/>
      </c>
      <c r="AE367" s="9"/>
      <c r="AF367" s="9"/>
      <c r="AG367" s="9"/>
      <c r="AH367" s="9"/>
      <c r="AI367" s="17"/>
      <c r="AJ367" s="17"/>
      <c r="AK367" s="17"/>
    </row>
    <row r="368" spans="1:37">
      <c r="A368" s="5" t="str">
        <f>IFERROR(HLOOKUP(A$2,'2.源数据-产品分析-全商品'!A$6:A$1000,ROW()-1,0),"")</f>
        <v/>
      </c>
      <c r="B368" s="5" t="str">
        <f>IFERROR(HLOOKUP(B$2,'2.源数据-产品分析-全商品'!B$6:B$1000,ROW()-1,0),"")</f>
        <v/>
      </c>
      <c r="C368" s="5" t="str">
        <f>CLEAN(IFERROR(HLOOKUP(C$2,'2.源数据-产品分析-全商品'!C$6:C$1000,ROW()-1,0),""))</f>
        <v/>
      </c>
      <c r="D368" s="5" t="str">
        <f>IFERROR(HLOOKUP(D$2,'2.源数据-产品分析-全商品'!D$6:D$1000,ROW()-1,0),"")</f>
        <v/>
      </c>
      <c r="E368" s="5" t="str">
        <f>IFERROR(HLOOKUP(E$2,'2.源数据-产品分析-全商品'!E$6:E$1000,ROW()-1,0),"")</f>
        <v/>
      </c>
      <c r="F368" s="5" t="str">
        <f>IFERROR(VALUE(HLOOKUP(F$2,'2.源数据-产品分析-全商品'!F$6:F$1000,ROW()-1,0)),"")</f>
        <v/>
      </c>
      <c r="G368" s="5" t="str">
        <f>IFERROR(VALUE(HLOOKUP(G$2,'2.源数据-产品分析-全商品'!G$6:G$1000,ROW()-1,0)),"")</f>
        <v/>
      </c>
      <c r="H368" s="5" t="str">
        <f>IFERROR(HLOOKUP(H$2,'2.源数据-产品分析-全商品'!H$6:H$1000,ROW()-1,0),"")</f>
        <v/>
      </c>
      <c r="I368" s="5" t="str">
        <f>IFERROR(VALUE(HLOOKUP(I$2,'2.源数据-产品分析-全商品'!I$6:I$1000,ROW()-1,0)),"")</f>
        <v/>
      </c>
      <c r="J368" s="60" t="str">
        <f>IFERROR(IF($J$2="","",INDEX('产品报告-整理'!G:G,MATCH(产品建议!A368,'产品报告-整理'!A:A,0))),"")</f>
        <v/>
      </c>
      <c r="K368" s="5" t="str">
        <f>IFERROR(IF($K$2="","",VALUE(INDEX('产品报告-整理'!E:E,MATCH(产品建议!A368,'产品报告-整理'!A:A,0)))),0)</f>
        <v/>
      </c>
      <c r="L368" s="5" t="str">
        <f>IFERROR(VALUE(HLOOKUP(L$2,'2.源数据-产品分析-全商品'!J$6:J$1000,ROW()-1,0)),"")</f>
        <v/>
      </c>
      <c r="M368" s="5" t="str">
        <f>IFERROR(VALUE(HLOOKUP(M$2,'2.源数据-产品分析-全商品'!K$6:K$1000,ROW()-1,0)),"")</f>
        <v/>
      </c>
      <c r="N368" s="5" t="str">
        <f>IFERROR(HLOOKUP(N$2,'2.源数据-产品分析-全商品'!L$6:L$1000,ROW()-1,0),"")</f>
        <v/>
      </c>
      <c r="O368" s="5" t="str">
        <f>IF($O$2='产品报告-整理'!$K$1,IFERROR(INDEX('产品报告-整理'!S:S,MATCH(产品建议!A368,'产品报告-整理'!L:L,0)),""),(IFERROR(VALUE(HLOOKUP(O$2,'2.源数据-产品分析-全商品'!M$6:M$1000,ROW()-1,0)),"")))</f>
        <v/>
      </c>
      <c r="P368" s="5" t="str">
        <f>IF($P$2='产品报告-整理'!$V$1,IFERROR(INDEX('产品报告-整理'!AD:AD,MATCH(产品建议!A368,'产品报告-整理'!W:W,0)),""),(IFERROR(VALUE(HLOOKUP(P$2,'2.源数据-产品分析-全商品'!N$6:N$1000,ROW()-1,0)),"")))</f>
        <v/>
      </c>
      <c r="Q368" s="5" t="str">
        <f>IF($Q$2='产品报告-整理'!$AG$1,IFERROR(INDEX('产品报告-整理'!AO:AO,MATCH(产品建议!A368,'产品报告-整理'!AH:AH,0)),""),(IFERROR(VALUE(HLOOKUP(Q$2,'2.源数据-产品分析-全商品'!O$6:O$1000,ROW()-1,0)),"")))</f>
        <v/>
      </c>
      <c r="R368" s="5" t="str">
        <f>IF($R$2='产品报告-整理'!$AR$1,IFERROR(INDEX('产品报告-整理'!AZ:AZ,MATCH(产品建议!A368,'产品报告-整理'!AS:AS,0)),""),(IFERROR(VALUE(HLOOKUP(R$2,'2.源数据-产品分析-全商品'!P$6:P$1000,ROW()-1,0)),"")))</f>
        <v/>
      </c>
      <c r="S368" s="5" t="str">
        <f>IF($S$2='产品报告-整理'!$BC$1,IFERROR(INDEX('产品报告-整理'!BK:BK,MATCH(产品建议!A368,'产品报告-整理'!BD:BD,0)),""),(IFERROR(VALUE(HLOOKUP(S$2,'2.源数据-产品分析-全商品'!Q$6:Q$1000,ROW()-1,0)),"")))</f>
        <v/>
      </c>
      <c r="T368" s="5" t="str">
        <f>IFERROR(HLOOKUP("产品负责人",'2.源数据-产品分析-全商品'!R$6:R$1000,ROW()-1,0),"")</f>
        <v/>
      </c>
      <c r="U368" s="5" t="str">
        <f>IFERROR(VALUE(HLOOKUP(U$2,'2.源数据-产品分析-全商品'!S$6:S$1000,ROW()-1,0)),"")</f>
        <v/>
      </c>
      <c r="V368" s="5" t="str">
        <f>IFERROR(VALUE(HLOOKUP(V$2,'2.源数据-产品分析-全商品'!T$6:T$1000,ROW()-1,0)),"")</f>
        <v/>
      </c>
      <c r="W368" s="5" t="str">
        <f>IF(OR($A$3=""),"",IF(OR($W$2="优爆品"),(IF(COUNTIF('2-2.源数据-产品分析-优品'!A:A,产品建议!A368)&gt;0,"是","")&amp;IF(COUNTIF('2-3.源数据-产品分析-爆品'!A:A,产品建议!A368)&gt;0,"是","")),IF(OR($W$2="P4P点击量"),((IFERROR(INDEX('产品报告-整理'!D:D,MATCH(产品建议!A368,'产品报告-整理'!A:A,0)),""))),((IF(COUNTIF('2-2.源数据-产品分析-优品'!A:A,产品建议!A368)&gt;0,"是",""))))))</f>
        <v/>
      </c>
      <c r="X368" s="5" t="str">
        <f>IF(OR($A$3=""),"",IF(OR($W$2="优爆品"),((IFERROR(INDEX('产品报告-整理'!D:D,MATCH(产品建议!A368,'产品报告-整理'!A:A,0)),"")&amp;" → "&amp;(IFERROR(TEXT(INDEX('产品报告-整理'!D:D,MATCH(产品建议!A368,'产品报告-整理'!A:A,0))/G368,"0%"),"")))),IF(OR($W$2="P4P点击量"),((IF($W$2="P4P点击量",IFERROR(TEXT(W368/G368,"0%"),"")))),(((IF(COUNTIF('2-3.源数据-产品分析-爆品'!A:A,产品建议!A368)&gt;0,"是","")))))))</f>
        <v/>
      </c>
      <c r="Y368" s="9" t="str">
        <f>IF(AND($Y$2="直通车总消费",'产品报告-整理'!$BN$1="推荐广告"),IFERROR(INDEX('产品报告-整理'!H:H,MATCH(产品建议!A368,'产品报告-整理'!A:A,0)),0)+IFERROR(INDEX('产品报告-整理'!BV:BV,MATCH(产品建议!A368,'产品报告-整理'!BO:BO,0)),0),IFERROR(INDEX('产品报告-整理'!H:H,MATCH(产品建议!A368,'产品报告-整理'!A:A,0)),0))</f>
        <v/>
      </c>
      <c r="Z368" s="9" t="str">
        <f t="shared" si="18"/>
        <v/>
      </c>
      <c r="AA368" s="5" t="str">
        <f t="shared" si="16"/>
        <v/>
      </c>
      <c r="AB368" s="5" t="str">
        <f t="shared" si="17"/>
        <v/>
      </c>
      <c r="AC368" s="9"/>
      <c r="AD368" s="15" t="str">
        <f>IF($AD$1="  ",IFERROR(IF(AND(Y368="未推广",L368&gt;0),"加入P4P推广 ","")&amp;IF(AND(OR(W368="是",X368="是"),Y368=0),"优爆品加推广 ","")&amp;IF(AND(C368="N",L368&gt;0),"增加橱窗绑定 ","")&amp;IF(AND(OR(Z368&gt;$Z$1*4.5,AB368&gt;$AB$1*4.5),Y368&lt;&gt;0,Y368&gt;$AB$1*2,G368&gt;($G$1/$L$1)*1),"放弃P4P推广 ","")&amp;IF(AND(AB368&gt;$AB$1*1.2,AB368&lt;$AB$1*4.5,Y368&gt;0),"优化询盘成本 ","")&amp;IF(AND(Z368&gt;$Z$1*1.2,Z368&lt;$Z$1*4.5,Y368&gt;0),"优化商机成本 ","")&amp;IF(AND(Y368&lt;&gt;0,L368&gt;0,AB368&lt;$AB$1*1.2),"加大询盘获取 ","")&amp;IF(AND(Y368&lt;&gt;0,K368&gt;0,Z368&lt;$Z$1*1.2),"加大商机获取 ","")&amp;IF(AND(L368=0,C368="Y",G368&gt;($G$1/$L$1*1.5)),"解绑橱窗绑定 ",""),"请去左表粘贴源数据"),"")</f>
        <v/>
      </c>
      <c r="AE368" s="9"/>
      <c r="AF368" s="9"/>
      <c r="AG368" s="9"/>
      <c r="AH368" s="9"/>
      <c r="AI368" s="17"/>
      <c r="AJ368" s="17"/>
      <c r="AK368" s="17"/>
    </row>
    <row r="369" spans="1:37">
      <c r="A369" s="5" t="str">
        <f>IFERROR(HLOOKUP(A$2,'2.源数据-产品分析-全商品'!A$6:A$1000,ROW()-1,0),"")</f>
        <v/>
      </c>
      <c r="B369" s="5" t="str">
        <f>IFERROR(HLOOKUP(B$2,'2.源数据-产品分析-全商品'!B$6:B$1000,ROW()-1,0),"")</f>
        <v/>
      </c>
      <c r="C369" s="5" t="str">
        <f>CLEAN(IFERROR(HLOOKUP(C$2,'2.源数据-产品分析-全商品'!C$6:C$1000,ROW()-1,0),""))</f>
        <v/>
      </c>
      <c r="D369" s="5" t="str">
        <f>IFERROR(HLOOKUP(D$2,'2.源数据-产品分析-全商品'!D$6:D$1000,ROW()-1,0),"")</f>
        <v/>
      </c>
      <c r="E369" s="5" t="str">
        <f>IFERROR(HLOOKUP(E$2,'2.源数据-产品分析-全商品'!E$6:E$1000,ROW()-1,0),"")</f>
        <v/>
      </c>
      <c r="F369" s="5" t="str">
        <f>IFERROR(VALUE(HLOOKUP(F$2,'2.源数据-产品分析-全商品'!F$6:F$1000,ROW()-1,0)),"")</f>
        <v/>
      </c>
      <c r="G369" s="5" t="str">
        <f>IFERROR(VALUE(HLOOKUP(G$2,'2.源数据-产品分析-全商品'!G$6:G$1000,ROW()-1,0)),"")</f>
        <v/>
      </c>
      <c r="H369" s="5" t="str">
        <f>IFERROR(HLOOKUP(H$2,'2.源数据-产品分析-全商品'!H$6:H$1000,ROW()-1,0),"")</f>
        <v/>
      </c>
      <c r="I369" s="5" t="str">
        <f>IFERROR(VALUE(HLOOKUP(I$2,'2.源数据-产品分析-全商品'!I$6:I$1000,ROW()-1,0)),"")</f>
        <v/>
      </c>
      <c r="J369" s="60" t="str">
        <f>IFERROR(IF($J$2="","",INDEX('产品报告-整理'!G:G,MATCH(产品建议!A369,'产品报告-整理'!A:A,0))),"")</f>
        <v/>
      </c>
      <c r="K369" s="5" t="str">
        <f>IFERROR(IF($K$2="","",VALUE(INDEX('产品报告-整理'!E:E,MATCH(产品建议!A369,'产品报告-整理'!A:A,0)))),0)</f>
        <v/>
      </c>
      <c r="L369" s="5" t="str">
        <f>IFERROR(VALUE(HLOOKUP(L$2,'2.源数据-产品分析-全商品'!J$6:J$1000,ROW()-1,0)),"")</f>
        <v/>
      </c>
      <c r="M369" s="5" t="str">
        <f>IFERROR(VALUE(HLOOKUP(M$2,'2.源数据-产品分析-全商品'!K$6:K$1000,ROW()-1,0)),"")</f>
        <v/>
      </c>
      <c r="N369" s="5" t="str">
        <f>IFERROR(HLOOKUP(N$2,'2.源数据-产品分析-全商品'!L$6:L$1000,ROW()-1,0),"")</f>
        <v/>
      </c>
      <c r="O369" s="5" t="str">
        <f>IF($O$2='产品报告-整理'!$K$1,IFERROR(INDEX('产品报告-整理'!S:S,MATCH(产品建议!A369,'产品报告-整理'!L:L,0)),""),(IFERROR(VALUE(HLOOKUP(O$2,'2.源数据-产品分析-全商品'!M$6:M$1000,ROW()-1,0)),"")))</f>
        <v/>
      </c>
      <c r="P369" s="5" t="str">
        <f>IF($P$2='产品报告-整理'!$V$1,IFERROR(INDEX('产品报告-整理'!AD:AD,MATCH(产品建议!A369,'产品报告-整理'!W:W,0)),""),(IFERROR(VALUE(HLOOKUP(P$2,'2.源数据-产品分析-全商品'!N$6:N$1000,ROW()-1,0)),"")))</f>
        <v/>
      </c>
      <c r="Q369" s="5" t="str">
        <f>IF($Q$2='产品报告-整理'!$AG$1,IFERROR(INDEX('产品报告-整理'!AO:AO,MATCH(产品建议!A369,'产品报告-整理'!AH:AH,0)),""),(IFERROR(VALUE(HLOOKUP(Q$2,'2.源数据-产品分析-全商品'!O$6:O$1000,ROW()-1,0)),"")))</f>
        <v/>
      </c>
      <c r="R369" s="5" t="str">
        <f>IF($R$2='产品报告-整理'!$AR$1,IFERROR(INDEX('产品报告-整理'!AZ:AZ,MATCH(产品建议!A369,'产品报告-整理'!AS:AS,0)),""),(IFERROR(VALUE(HLOOKUP(R$2,'2.源数据-产品分析-全商品'!P$6:P$1000,ROW()-1,0)),"")))</f>
        <v/>
      </c>
      <c r="S369" s="5" t="str">
        <f>IF($S$2='产品报告-整理'!$BC$1,IFERROR(INDEX('产品报告-整理'!BK:BK,MATCH(产品建议!A369,'产品报告-整理'!BD:BD,0)),""),(IFERROR(VALUE(HLOOKUP(S$2,'2.源数据-产品分析-全商品'!Q$6:Q$1000,ROW()-1,0)),"")))</f>
        <v/>
      </c>
      <c r="T369" s="5" t="str">
        <f>IFERROR(HLOOKUP("产品负责人",'2.源数据-产品分析-全商品'!R$6:R$1000,ROW()-1,0),"")</f>
        <v/>
      </c>
      <c r="U369" s="5" t="str">
        <f>IFERROR(VALUE(HLOOKUP(U$2,'2.源数据-产品分析-全商品'!S$6:S$1000,ROW()-1,0)),"")</f>
        <v/>
      </c>
      <c r="V369" s="5" t="str">
        <f>IFERROR(VALUE(HLOOKUP(V$2,'2.源数据-产品分析-全商品'!T$6:T$1000,ROW()-1,0)),"")</f>
        <v/>
      </c>
      <c r="W369" s="5" t="str">
        <f>IF(OR($A$3=""),"",IF(OR($W$2="优爆品"),(IF(COUNTIF('2-2.源数据-产品分析-优品'!A:A,产品建议!A369)&gt;0,"是","")&amp;IF(COUNTIF('2-3.源数据-产品分析-爆品'!A:A,产品建议!A369)&gt;0,"是","")),IF(OR($W$2="P4P点击量"),((IFERROR(INDEX('产品报告-整理'!D:D,MATCH(产品建议!A369,'产品报告-整理'!A:A,0)),""))),((IF(COUNTIF('2-2.源数据-产品分析-优品'!A:A,产品建议!A369)&gt;0,"是",""))))))</f>
        <v/>
      </c>
      <c r="X369" s="5" t="str">
        <f>IF(OR($A$3=""),"",IF(OR($W$2="优爆品"),((IFERROR(INDEX('产品报告-整理'!D:D,MATCH(产品建议!A369,'产品报告-整理'!A:A,0)),"")&amp;" → "&amp;(IFERROR(TEXT(INDEX('产品报告-整理'!D:D,MATCH(产品建议!A369,'产品报告-整理'!A:A,0))/G369,"0%"),"")))),IF(OR($W$2="P4P点击量"),((IF($W$2="P4P点击量",IFERROR(TEXT(W369/G369,"0%"),"")))),(((IF(COUNTIF('2-3.源数据-产品分析-爆品'!A:A,产品建议!A369)&gt;0,"是","")))))))</f>
        <v/>
      </c>
      <c r="Y369" s="9" t="str">
        <f>IF(AND($Y$2="直通车总消费",'产品报告-整理'!$BN$1="推荐广告"),IFERROR(INDEX('产品报告-整理'!H:H,MATCH(产品建议!A369,'产品报告-整理'!A:A,0)),0)+IFERROR(INDEX('产品报告-整理'!BV:BV,MATCH(产品建议!A369,'产品报告-整理'!BO:BO,0)),0),IFERROR(INDEX('产品报告-整理'!H:H,MATCH(产品建议!A369,'产品报告-整理'!A:A,0)),0))</f>
        <v/>
      </c>
      <c r="Z369" s="9" t="str">
        <f t="shared" si="18"/>
        <v/>
      </c>
      <c r="AA369" s="5" t="str">
        <f t="shared" si="16"/>
        <v/>
      </c>
      <c r="AB369" s="5" t="str">
        <f t="shared" si="17"/>
        <v/>
      </c>
      <c r="AC369" s="9"/>
      <c r="AD369" s="15" t="str">
        <f>IF($AD$1="  ",IFERROR(IF(AND(Y369="未推广",L369&gt;0),"加入P4P推广 ","")&amp;IF(AND(OR(W369="是",X369="是"),Y369=0),"优爆品加推广 ","")&amp;IF(AND(C369="N",L369&gt;0),"增加橱窗绑定 ","")&amp;IF(AND(OR(Z369&gt;$Z$1*4.5,AB369&gt;$AB$1*4.5),Y369&lt;&gt;0,Y369&gt;$AB$1*2,G369&gt;($G$1/$L$1)*1),"放弃P4P推广 ","")&amp;IF(AND(AB369&gt;$AB$1*1.2,AB369&lt;$AB$1*4.5,Y369&gt;0),"优化询盘成本 ","")&amp;IF(AND(Z369&gt;$Z$1*1.2,Z369&lt;$Z$1*4.5,Y369&gt;0),"优化商机成本 ","")&amp;IF(AND(Y369&lt;&gt;0,L369&gt;0,AB369&lt;$AB$1*1.2),"加大询盘获取 ","")&amp;IF(AND(Y369&lt;&gt;0,K369&gt;0,Z369&lt;$Z$1*1.2),"加大商机获取 ","")&amp;IF(AND(L369=0,C369="Y",G369&gt;($G$1/$L$1*1.5)),"解绑橱窗绑定 ",""),"请去左表粘贴源数据"),"")</f>
        <v/>
      </c>
      <c r="AE369" s="9"/>
      <c r="AF369" s="9"/>
      <c r="AG369" s="9"/>
      <c r="AH369" s="9"/>
      <c r="AI369" s="17"/>
      <c r="AJ369" s="17"/>
      <c r="AK369" s="17"/>
    </row>
    <row r="370" spans="1:37">
      <c r="A370" s="5" t="str">
        <f>IFERROR(HLOOKUP(A$2,'2.源数据-产品分析-全商品'!A$6:A$1000,ROW()-1,0),"")</f>
        <v/>
      </c>
      <c r="B370" s="5" t="str">
        <f>IFERROR(HLOOKUP(B$2,'2.源数据-产品分析-全商品'!B$6:B$1000,ROW()-1,0),"")</f>
        <v/>
      </c>
      <c r="C370" s="5" t="str">
        <f>CLEAN(IFERROR(HLOOKUP(C$2,'2.源数据-产品分析-全商品'!C$6:C$1000,ROW()-1,0),""))</f>
        <v/>
      </c>
      <c r="D370" s="5" t="str">
        <f>IFERROR(HLOOKUP(D$2,'2.源数据-产品分析-全商品'!D$6:D$1000,ROW()-1,0),"")</f>
        <v/>
      </c>
      <c r="E370" s="5" t="str">
        <f>IFERROR(HLOOKUP(E$2,'2.源数据-产品分析-全商品'!E$6:E$1000,ROW()-1,0),"")</f>
        <v/>
      </c>
      <c r="F370" s="5" t="str">
        <f>IFERROR(VALUE(HLOOKUP(F$2,'2.源数据-产品分析-全商品'!F$6:F$1000,ROW()-1,0)),"")</f>
        <v/>
      </c>
      <c r="G370" s="5" t="str">
        <f>IFERROR(VALUE(HLOOKUP(G$2,'2.源数据-产品分析-全商品'!G$6:G$1000,ROW()-1,0)),"")</f>
        <v/>
      </c>
      <c r="H370" s="5" t="str">
        <f>IFERROR(HLOOKUP(H$2,'2.源数据-产品分析-全商品'!H$6:H$1000,ROW()-1,0),"")</f>
        <v/>
      </c>
      <c r="I370" s="5" t="str">
        <f>IFERROR(VALUE(HLOOKUP(I$2,'2.源数据-产品分析-全商品'!I$6:I$1000,ROW()-1,0)),"")</f>
        <v/>
      </c>
      <c r="J370" s="60" t="str">
        <f>IFERROR(IF($J$2="","",INDEX('产品报告-整理'!G:G,MATCH(产品建议!A370,'产品报告-整理'!A:A,0))),"")</f>
        <v/>
      </c>
      <c r="K370" s="5" t="str">
        <f>IFERROR(IF($K$2="","",VALUE(INDEX('产品报告-整理'!E:E,MATCH(产品建议!A370,'产品报告-整理'!A:A,0)))),0)</f>
        <v/>
      </c>
      <c r="L370" s="5" t="str">
        <f>IFERROR(VALUE(HLOOKUP(L$2,'2.源数据-产品分析-全商品'!J$6:J$1000,ROW()-1,0)),"")</f>
        <v/>
      </c>
      <c r="M370" s="5" t="str">
        <f>IFERROR(VALUE(HLOOKUP(M$2,'2.源数据-产品分析-全商品'!K$6:K$1000,ROW()-1,0)),"")</f>
        <v/>
      </c>
      <c r="N370" s="5" t="str">
        <f>IFERROR(HLOOKUP(N$2,'2.源数据-产品分析-全商品'!L$6:L$1000,ROW()-1,0),"")</f>
        <v/>
      </c>
      <c r="O370" s="5" t="str">
        <f>IF($O$2='产品报告-整理'!$K$1,IFERROR(INDEX('产品报告-整理'!S:S,MATCH(产品建议!A370,'产品报告-整理'!L:L,0)),""),(IFERROR(VALUE(HLOOKUP(O$2,'2.源数据-产品分析-全商品'!M$6:M$1000,ROW()-1,0)),"")))</f>
        <v/>
      </c>
      <c r="P370" s="5" t="str">
        <f>IF($P$2='产品报告-整理'!$V$1,IFERROR(INDEX('产品报告-整理'!AD:AD,MATCH(产品建议!A370,'产品报告-整理'!W:W,0)),""),(IFERROR(VALUE(HLOOKUP(P$2,'2.源数据-产品分析-全商品'!N$6:N$1000,ROW()-1,0)),"")))</f>
        <v/>
      </c>
      <c r="Q370" s="5" t="str">
        <f>IF($Q$2='产品报告-整理'!$AG$1,IFERROR(INDEX('产品报告-整理'!AO:AO,MATCH(产品建议!A370,'产品报告-整理'!AH:AH,0)),""),(IFERROR(VALUE(HLOOKUP(Q$2,'2.源数据-产品分析-全商品'!O$6:O$1000,ROW()-1,0)),"")))</f>
        <v/>
      </c>
      <c r="R370" s="5" t="str">
        <f>IF($R$2='产品报告-整理'!$AR$1,IFERROR(INDEX('产品报告-整理'!AZ:AZ,MATCH(产品建议!A370,'产品报告-整理'!AS:AS,0)),""),(IFERROR(VALUE(HLOOKUP(R$2,'2.源数据-产品分析-全商品'!P$6:P$1000,ROW()-1,0)),"")))</f>
        <v/>
      </c>
      <c r="S370" s="5" t="str">
        <f>IF($S$2='产品报告-整理'!$BC$1,IFERROR(INDEX('产品报告-整理'!BK:BK,MATCH(产品建议!A370,'产品报告-整理'!BD:BD,0)),""),(IFERROR(VALUE(HLOOKUP(S$2,'2.源数据-产品分析-全商品'!Q$6:Q$1000,ROW()-1,0)),"")))</f>
        <v/>
      </c>
      <c r="T370" s="5" t="str">
        <f>IFERROR(HLOOKUP("产品负责人",'2.源数据-产品分析-全商品'!R$6:R$1000,ROW()-1,0),"")</f>
        <v/>
      </c>
      <c r="U370" s="5" t="str">
        <f>IFERROR(VALUE(HLOOKUP(U$2,'2.源数据-产品分析-全商品'!S$6:S$1000,ROW()-1,0)),"")</f>
        <v/>
      </c>
      <c r="V370" s="5" t="str">
        <f>IFERROR(VALUE(HLOOKUP(V$2,'2.源数据-产品分析-全商品'!T$6:T$1000,ROW()-1,0)),"")</f>
        <v/>
      </c>
      <c r="W370" s="5" t="str">
        <f>IF(OR($A$3=""),"",IF(OR($W$2="优爆品"),(IF(COUNTIF('2-2.源数据-产品分析-优品'!A:A,产品建议!A370)&gt;0,"是","")&amp;IF(COUNTIF('2-3.源数据-产品分析-爆品'!A:A,产品建议!A370)&gt;0,"是","")),IF(OR($W$2="P4P点击量"),((IFERROR(INDEX('产品报告-整理'!D:D,MATCH(产品建议!A370,'产品报告-整理'!A:A,0)),""))),((IF(COUNTIF('2-2.源数据-产品分析-优品'!A:A,产品建议!A370)&gt;0,"是",""))))))</f>
        <v/>
      </c>
      <c r="X370" s="5" t="str">
        <f>IF(OR($A$3=""),"",IF(OR($W$2="优爆品"),((IFERROR(INDEX('产品报告-整理'!D:D,MATCH(产品建议!A370,'产品报告-整理'!A:A,0)),"")&amp;" → "&amp;(IFERROR(TEXT(INDEX('产品报告-整理'!D:D,MATCH(产品建议!A370,'产品报告-整理'!A:A,0))/G370,"0%"),"")))),IF(OR($W$2="P4P点击量"),((IF($W$2="P4P点击量",IFERROR(TEXT(W370/G370,"0%"),"")))),(((IF(COUNTIF('2-3.源数据-产品分析-爆品'!A:A,产品建议!A370)&gt;0,"是","")))))))</f>
        <v/>
      </c>
      <c r="Y370" s="9" t="str">
        <f>IF(AND($Y$2="直通车总消费",'产品报告-整理'!$BN$1="推荐广告"),IFERROR(INDEX('产品报告-整理'!H:H,MATCH(产品建议!A370,'产品报告-整理'!A:A,0)),0)+IFERROR(INDEX('产品报告-整理'!BV:BV,MATCH(产品建议!A370,'产品报告-整理'!BO:BO,0)),0),IFERROR(INDEX('产品报告-整理'!H:H,MATCH(产品建议!A370,'产品报告-整理'!A:A,0)),0))</f>
        <v/>
      </c>
      <c r="Z370" s="9" t="str">
        <f t="shared" si="18"/>
        <v/>
      </c>
      <c r="AA370" s="5" t="str">
        <f t="shared" si="16"/>
        <v/>
      </c>
      <c r="AB370" s="5" t="str">
        <f t="shared" si="17"/>
        <v/>
      </c>
      <c r="AC370" s="9"/>
      <c r="AD370" s="15" t="str">
        <f>IF($AD$1="  ",IFERROR(IF(AND(Y370="未推广",L370&gt;0),"加入P4P推广 ","")&amp;IF(AND(OR(W370="是",X370="是"),Y370=0),"优爆品加推广 ","")&amp;IF(AND(C370="N",L370&gt;0),"增加橱窗绑定 ","")&amp;IF(AND(OR(Z370&gt;$Z$1*4.5,AB370&gt;$AB$1*4.5),Y370&lt;&gt;0,Y370&gt;$AB$1*2,G370&gt;($G$1/$L$1)*1),"放弃P4P推广 ","")&amp;IF(AND(AB370&gt;$AB$1*1.2,AB370&lt;$AB$1*4.5,Y370&gt;0),"优化询盘成本 ","")&amp;IF(AND(Z370&gt;$Z$1*1.2,Z370&lt;$Z$1*4.5,Y370&gt;0),"优化商机成本 ","")&amp;IF(AND(Y370&lt;&gt;0,L370&gt;0,AB370&lt;$AB$1*1.2),"加大询盘获取 ","")&amp;IF(AND(Y370&lt;&gt;0,K370&gt;0,Z370&lt;$Z$1*1.2),"加大商机获取 ","")&amp;IF(AND(L370=0,C370="Y",G370&gt;($G$1/$L$1*1.5)),"解绑橱窗绑定 ",""),"请去左表粘贴源数据"),"")</f>
        <v/>
      </c>
      <c r="AE370" s="9"/>
      <c r="AF370" s="9"/>
      <c r="AG370" s="9"/>
      <c r="AH370" s="9"/>
      <c r="AI370" s="17"/>
      <c r="AJ370" s="17"/>
      <c r="AK370" s="17"/>
    </row>
    <row r="371" spans="1:37">
      <c r="A371" s="5" t="str">
        <f>IFERROR(HLOOKUP(A$2,'2.源数据-产品分析-全商品'!A$6:A$1000,ROW()-1,0),"")</f>
        <v/>
      </c>
      <c r="B371" s="5" t="str">
        <f>IFERROR(HLOOKUP(B$2,'2.源数据-产品分析-全商品'!B$6:B$1000,ROW()-1,0),"")</f>
        <v/>
      </c>
      <c r="C371" s="5" t="str">
        <f>CLEAN(IFERROR(HLOOKUP(C$2,'2.源数据-产品分析-全商品'!C$6:C$1000,ROW()-1,0),""))</f>
        <v/>
      </c>
      <c r="D371" s="5" t="str">
        <f>IFERROR(HLOOKUP(D$2,'2.源数据-产品分析-全商品'!D$6:D$1000,ROW()-1,0),"")</f>
        <v/>
      </c>
      <c r="E371" s="5" t="str">
        <f>IFERROR(HLOOKUP(E$2,'2.源数据-产品分析-全商品'!E$6:E$1000,ROW()-1,0),"")</f>
        <v/>
      </c>
      <c r="F371" s="5" t="str">
        <f>IFERROR(VALUE(HLOOKUP(F$2,'2.源数据-产品分析-全商品'!F$6:F$1000,ROW()-1,0)),"")</f>
        <v/>
      </c>
      <c r="G371" s="5" t="str">
        <f>IFERROR(VALUE(HLOOKUP(G$2,'2.源数据-产品分析-全商品'!G$6:G$1000,ROW()-1,0)),"")</f>
        <v/>
      </c>
      <c r="H371" s="5" t="str">
        <f>IFERROR(HLOOKUP(H$2,'2.源数据-产品分析-全商品'!H$6:H$1000,ROW()-1,0),"")</f>
        <v/>
      </c>
      <c r="I371" s="5" t="str">
        <f>IFERROR(VALUE(HLOOKUP(I$2,'2.源数据-产品分析-全商品'!I$6:I$1000,ROW()-1,0)),"")</f>
        <v/>
      </c>
      <c r="J371" s="60" t="str">
        <f>IFERROR(IF($J$2="","",INDEX('产品报告-整理'!G:G,MATCH(产品建议!A371,'产品报告-整理'!A:A,0))),"")</f>
        <v/>
      </c>
      <c r="K371" s="5" t="str">
        <f>IFERROR(IF($K$2="","",VALUE(INDEX('产品报告-整理'!E:E,MATCH(产品建议!A371,'产品报告-整理'!A:A,0)))),0)</f>
        <v/>
      </c>
      <c r="L371" s="5" t="str">
        <f>IFERROR(VALUE(HLOOKUP(L$2,'2.源数据-产品分析-全商品'!J$6:J$1000,ROW()-1,0)),"")</f>
        <v/>
      </c>
      <c r="M371" s="5" t="str">
        <f>IFERROR(VALUE(HLOOKUP(M$2,'2.源数据-产品分析-全商品'!K$6:K$1000,ROW()-1,0)),"")</f>
        <v/>
      </c>
      <c r="N371" s="5" t="str">
        <f>IFERROR(HLOOKUP(N$2,'2.源数据-产品分析-全商品'!L$6:L$1000,ROW()-1,0),"")</f>
        <v/>
      </c>
      <c r="O371" s="5" t="str">
        <f>IF($O$2='产品报告-整理'!$K$1,IFERROR(INDEX('产品报告-整理'!S:S,MATCH(产品建议!A371,'产品报告-整理'!L:L,0)),""),(IFERROR(VALUE(HLOOKUP(O$2,'2.源数据-产品分析-全商品'!M$6:M$1000,ROW()-1,0)),"")))</f>
        <v/>
      </c>
      <c r="P371" s="5" t="str">
        <f>IF($P$2='产品报告-整理'!$V$1,IFERROR(INDEX('产品报告-整理'!AD:AD,MATCH(产品建议!A371,'产品报告-整理'!W:W,0)),""),(IFERROR(VALUE(HLOOKUP(P$2,'2.源数据-产品分析-全商品'!N$6:N$1000,ROW()-1,0)),"")))</f>
        <v/>
      </c>
      <c r="Q371" s="5" t="str">
        <f>IF($Q$2='产品报告-整理'!$AG$1,IFERROR(INDEX('产品报告-整理'!AO:AO,MATCH(产品建议!A371,'产品报告-整理'!AH:AH,0)),""),(IFERROR(VALUE(HLOOKUP(Q$2,'2.源数据-产品分析-全商品'!O$6:O$1000,ROW()-1,0)),"")))</f>
        <v/>
      </c>
      <c r="R371" s="5" t="str">
        <f>IF($R$2='产品报告-整理'!$AR$1,IFERROR(INDEX('产品报告-整理'!AZ:AZ,MATCH(产品建议!A371,'产品报告-整理'!AS:AS,0)),""),(IFERROR(VALUE(HLOOKUP(R$2,'2.源数据-产品分析-全商品'!P$6:P$1000,ROW()-1,0)),"")))</f>
        <v/>
      </c>
      <c r="S371" s="5" t="str">
        <f>IF($S$2='产品报告-整理'!$BC$1,IFERROR(INDEX('产品报告-整理'!BK:BK,MATCH(产品建议!A371,'产品报告-整理'!BD:BD,0)),""),(IFERROR(VALUE(HLOOKUP(S$2,'2.源数据-产品分析-全商品'!Q$6:Q$1000,ROW()-1,0)),"")))</f>
        <v/>
      </c>
      <c r="T371" s="5" t="str">
        <f>IFERROR(HLOOKUP("产品负责人",'2.源数据-产品分析-全商品'!R$6:R$1000,ROW()-1,0),"")</f>
        <v/>
      </c>
      <c r="U371" s="5" t="str">
        <f>IFERROR(VALUE(HLOOKUP(U$2,'2.源数据-产品分析-全商品'!S$6:S$1000,ROW()-1,0)),"")</f>
        <v/>
      </c>
      <c r="V371" s="5" t="str">
        <f>IFERROR(VALUE(HLOOKUP(V$2,'2.源数据-产品分析-全商品'!T$6:T$1000,ROW()-1,0)),"")</f>
        <v/>
      </c>
      <c r="W371" s="5" t="str">
        <f>IF(OR($A$3=""),"",IF(OR($W$2="优爆品"),(IF(COUNTIF('2-2.源数据-产品分析-优品'!A:A,产品建议!A371)&gt;0,"是","")&amp;IF(COUNTIF('2-3.源数据-产品分析-爆品'!A:A,产品建议!A371)&gt;0,"是","")),IF(OR($W$2="P4P点击量"),((IFERROR(INDEX('产品报告-整理'!D:D,MATCH(产品建议!A371,'产品报告-整理'!A:A,0)),""))),((IF(COUNTIF('2-2.源数据-产品分析-优品'!A:A,产品建议!A371)&gt;0,"是",""))))))</f>
        <v/>
      </c>
      <c r="X371" s="5" t="str">
        <f>IF(OR($A$3=""),"",IF(OR($W$2="优爆品"),((IFERROR(INDEX('产品报告-整理'!D:D,MATCH(产品建议!A371,'产品报告-整理'!A:A,0)),"")&amp;" → "&amp;(IFERROR(TEXT(INDEX('产品报告-整理'!D:D,MATCH(产品建议!A371,'产品报告-整理'!A:A,0))/G371,"0%"),"")))),IF(OR($W$2="P4P点击量"),((IF($W$2="P4P点击量",IFERROR(TEXT(W371/G371,"0%"),"")))),(((IF(COUNTIF('2-3.源数据-产品分析-爆品'!A:A,产品建议!A371)&gt;0,"是","")))))))</f>
        <v/>
      </c>
      <c r="Y371" s="9" t="str">
        <f>IF(AND($Y$2="直通车总消费",'产品报告-整理'!$BN$1="推荐广告"),IFERROR(INDEX('产品报告-整理'!H:H,MATCH(产品建议!A371,'产品报告-整理'!A:A,0)),0)+IFERROR(INDEX('产品报告-整理'!BV:BV,MATCH(产品建议!A371,'产品报告-整理'!BO:BO,0)),0),IFERROR(INDEX('产品报告-整理'!H:H,MATCH(产品建议!A371,'产品报告-整理'!A:A,0)),0))</f>
        <v/>
      </c>
      <c r="Z371" s="9" t="str">
        <f t="shared" si="18"/>
        <v/>
      </c>
      <c r="AA371" s="5" t="str">
        <f t="shared" si="16"/>
        <v/>
      </c>
      <c r="AB371" s="5" t="str">
        <f t="shared" si="17"/>
        <v/>
      </c>
      <c r="AC371" s="9"/>
      <c r="AD371" s="15" t="str">
        <f>IF($AD$1="  ",IFERROR(IF(AND(Y371="未推广",L371&gt;0),"加入P4P推广 ","")&amp;IF(AND(OR(W371="是",X371="是"),Y371=0),"优爆品加推广 ","")&amp;IF(AND(C371="N",L371&gt;0),"增加橱窗绑定 ","")&amp;IF(AND(OR(Z371&gt;$Z$1*4.5,AB371&gt;$AB$1*4.5),Y371&lt;&gt;0,Y371&gt;$AB$1*2,G371&gt;($G$1/$L$1)*1),"放弃P4P推广 ","")&amp;IF(AND(AB371&gt;$AB$1*1.2,AB371&lt;$AB$1*4.5,Y371&gt;0),"优化询盘成本 ","")&amp;IF(AND(Z371&gt;$Z$1*1.2,Z371&lt;$Z$1*4.5,Y371&gt;0),"优化商机成本 ","")&amp;IF(AND(Y371&lt;&gt;0,L371&gt;0,AB371&lt;$AB$1*1.2),"加大询盘获取 ","")&amp;IF(AND(Y371&lt;&gt;0,K371&gt;0,Z371&lt;$Z$1*1.2),"加大商机获取 ","")&amp;IF(AND(L371=0,C371="Y",G371&gt;($G$1/$L$1*1.5)),"解绑橱窗绑定 ",""),"请去左表粘贴源数据"),"")</f>
        <v/>
      </c>
      <c r="AE371" s="9"/>
      <c r="AF371" s="9"/>
      <c r="AG371" s="9"/>
      <c r="AH371" s="9"/>
      <c r="AI371" s="17"/>
      <c r="AJ371" s="17"/>
      <c r="AK371" s="17"/>
    </row>
    <row r="372" spans="1:37">
      <c r="A372" s="5" t="str">
        <f>IFERROR(HLOOKUP(A$2,'2.源数据-产品分析-全商品'!A$6:A$1000,ROW()-1,0),"")</f>
        <v/>
      </c>
      <c r="B372" s="5" t="str">
        <f>IFERROR(HLOOKUP(B$2,'2.源数据-产品分析-全商品'!B$6:B$1000,ROW()-1,0),"")</f>
        <v/>
      </c>
      <c r="C372" s="5" t="str">
        <f>CLEAN(IFERROR(HLOOKUP(C$2,'2.源数据-产品分析-全商品'!C$6:C$1000,ROW()-1,0),""))</f>
        <v/>
      </c>
      <c r="D372" s="5" t="str">
        <f>IFERROR(HLOOKUP(D$2,'2.源数据-产品分析-全商品'!D$6:D$1000,ROW()-1,0),"")</f>
        <v/>
      </c>
      <c r="E372" s="5" t="str">
        <f>IFERROR(HLOOKUP(E$2,'2.源数据-产品分析-全商品'!E$6:E$1000,ROW()-1,0),"")</f>
        <v/>
      </c>
      <c r="F372" s="5" t="str">
        <f>IFERROR(VALUE(HLOOKUP(F$2,'2.源数据-产品分析-全商品'!F$6:F$1000,ROW()-1,0)),"")</f>
        <v/>
      </c>
      <c r="G372" s="5" t="str">
        <f>IFERROR(VALUE(HLOOKUP(G$2,'2.源数据-产品分析-全商品'!G$6:G$1000,ROW()-1,0)),"")</f>
        <v/>
      </c>
      <c r="H372" s="5" t="str">
        <f>IFERROR(HLOOKUP(H$2,'2.源数据-产品分析-全商品'!H$6:H$1000,ROW()-1,0),"")</f>
        <v/>
      </c>
      <c r="I372" s="5" t="str">
        <f>IFERROR(VALUE(HLOOKUP(I$2,'2.源数据-产品分析-全商品'!I$6:I$1000,ROW()-1,0)),"")</f>
        <v/>
      </c>
      <c r="J372" s="60" t="str">
        <f>IFERROR(IF($J$2="","",INDEX('产品报告-整理'!G:G,MATCH(产品建议!A372,'产品报告-整理'!A:A,0))),"")</f>
        <v/>
      </c>
      <c r="K372" s="5" t="str">
        <f>IFERROR(IF($K$2="","",VALUE(INDEX('产品报告-整理'!E:E,MATCH(产品建议!A372,'产品报告-整理'!A:A,0)))),0)</f>
        <v/>
      </c>
      <c r="L372" s="5" t="str">
        <f>IFERROR(VALUE(HLOOKUP(L$2,'2.源数据-产品分析-全商品'!J$6:J$1000,ROW()-1,0)),"")</f>
        <v/>
      </c>
      <c r="M372" s="5" t="str">
        <f>IFERROR(VALUE(HLOOKUP(M$2,'2.源数据-产品分析-全商品'!K$6:K$1000,ROW()-1,0)),"")</f>
        <v/>
      </c>
      <c r="N372" s="5" t="str">
        <f>IFERROR(HLOOKUP(N$2,'2.源数据-产品分析-全商品'!L$6:L$1000,ROW()-1,0),"")</f>
        <v/>
      </c>
      <c r="O372" s="5" t="str">
        <f>IF($O$2='产品报告-整理'!$K$1,IFERROR(INDEX('产品报告-整理'!S:S,MATCH(产品建议!A372,'产品报告-整理'!L:L,0)),""),(IFERROR(VALUE(HLOOKUP(O$2,'2.源数据-产品分析-全商品'!M$6:M$1000,ROW()-1,0)),"")))</f>
        <v/>
      </c>
      <c r="P372" s="5" t="str">
        <f>IF($P$2='产品报告-整理'!$V$1,IFERROR(INDEX('产品报告-整理'!AD:AD,MATCH(产品建议!A372,'产品报告-整理'!W:W,0)),""),(IFERROR(VALUE(HLOOKUP(P$2,'2.源数据-产品分析-全商品'!N$6:N$1000,ROW()-1,0)),"")))</f>
        <v/>
      </c>
      <c r="Q372" s="5" t="str">
        <f>IF($Q$2='产品报告-整理'!$AG$1,IFERROR(INDEX('产品报告-整理'!AO:AO,MATCH(产品建议!A372,'产品报告-整理'!AH:AH,0)),""),(IFERROR(VALUE(HLOOKUP(Q$2,'2.源数据-产品分析-全商品'!O$6:O$1000,ROW()-1,0)),"")))</f>
        <v/>
      </c>
      <c r="R372" s="5" t="str">
        <f>IF($R$2='产品报告-整理'!$AR$1,IFERROR(INDEX('产品报告-整理'!AZ:AZ,MATCH(产品建议!A372,'产品报告-整理'!AS:AS,0)),""),(IFERROR(VALUE(HLOOKUP(R$2,'2.源数据-产品分析-全商品'!P$6:P$1000,ROW()-1,0)),"")))</f>
        <v/>
      </c>
      <c r="S372" s="5" t="str">
        <f>IF($S$2='产品报告-整理'!$BC$1,IFERROR(INDEX('产品报告-整理'!BK:BK,MATCH(产品建议!A372,'产品报告-整理'!BD:BD,0)),""),(IFERROR(VALUE(HLOOKUP(S$2,'2.源数据-产品分析-全商品'!Q$6:Q$1000,ROW()-1,0)),"")))</f>
        <v/>
      </c>
      <c r="T372" s="5" t="str">
        <f>IFERROR(HLOOKUP("产品负责人",'2.源数据-产品分析-全商品'!R$6:R$1000,ROW()-1,0),"")</f>
        <v/>
      </c>
      <c r="U372" s="5" t="str">
        <f>IFERROR(VALUE(HLOOKUP(U$2,'2.源数据-产品分析-全商品'!S$6:S$1000,ROW()-1,0)),"")</f>
        <v/>
      </c>
      <c r="V372" s="5" t="str">
        <f>IFERROR(VALUE(HLOOKUP(V$2,'2.源数据-产品分析-全商品'!T$6:T$1000,ROW()-1,0)),"")</f>
        <v/>
      </c>
      <c r="W372" s="5" t="str">
        <f>IF(OR($A$3=""),"",IF(OR($W$2="优爆品"),(IF(COUNTIF('2-2.源数据-产品分析-优品'!A:A,产品建议!A372)&gt;0,"是","")&amp;IF(COUNTIF('2-3.源数据-产品分析-爆品'!A:A,产品建议!A372)&gt;0,"是","")),IF(OR($W$2="P4P点击量"),((IFERROR(INDEX('产品报告-整理'!D:D,MATCH(产品建议!A372,'产品报告-整理'!A:A,0)),""))),((IF(COUNTIF('2-2.源数据-产品分析-优品'!A:A,产品建议!A372)&gt;0,"是",""))))))</f>
        <v/>
      </c>
      <c r="X372" s="5" t="str">
        <f>IF(OR($A$3=""),"",IF(OR($W$2="优爆品"),((IFERROR(INDEX('产品报告-整理'!D:D,MATCH(产品建议!A372,'产品报告-整理'!A:A,0)),"")&amp;" → "&amp;(IFERROR(TEXT(INDEX('产品报告-整理'!D:D,MATCH(产品建议!A372,'产品报告-整理'!A:A,0))/G372,"0%"),"")))),IF(OR($W$2="P4P点击量"),((IF($W$2="P4P点击量",IFERROR(TEXT(W372/G372,"0%"),"")))),(((IF(COUNTIF('2-3.源数据-产品分析-爆品'!A:A,产品建议!A372)&gt;0,"是","")))))))</f>
        <v/>
      </c>
      <c r="Y372" s="9" t="str">
        <f>IF(AND($Y$2="直通车总消费",'产品报告-整理'!$BN$1="推荐广告"),IFERROR(INDEX('产品报告-整理'!H:H,MATCH(产品建议!A372,'产品报告-整理'!A:A,0)),0)+IFERROR(INDEX('产品报告-整理'!BV:BV,MATCH(产品建议!A372,'产品报告-整理'!BO:BO,0)),0),IFERROR(INDEX('产品报告-整理'!H:H,MATCH(产品建议!A372,'产品报告-整理'!A:A,0)),0))</f>
        <v/>
      </c>
      <c r="Z372" s="9" t="str">
        <f t="shared" si="18"/>
        <v/>
      </c>
      <c r="AA372" s="5" t="str">
        <f t="shared" si="16"/>
        <v/>
      </c>
      <c r="AB372" s="5" t="str">
        <f t="shared" si="17"/>
        <v/>
      </c>
      <c r="AC372" s="9"/>
      <c r="AD372" s="15" t="str">
        <f>IF($AD$1="  ",IFERROR(IF(AND(Y372="未推广",L372&gt;0),"加入P4P推广 ","")&amp;IF(AND(OR(W372="是",X372="是"),Y372=0),"优爆品加推广 ","")&amp;IF(AND(C372="N",L372&gt;0),"增加橱窗绑定 ","")&amp;IF(AND(OR(Z372&gt;$Z$1*4.5,AB372&gt;$AB$1*4.5),Y372&lt;&gt;0,Y372&gt;$AB$1*2,G372&gt;($G$1/$L$1)*1),"放弃P4P推广 ","")&amp;IF(AND(AB372&gt;$AB$1*1.2,AB372&lt;$AB$1*4.5,Y372&gt;0),"优化询盘成本 ","")&amp;IF(AND(Z372&gt;$Z$1*1.2,Z372&lt;$Z$1*4.5,Y372&gt;0),"优化商机成本 ","")&amp;IF(AND(Y372&lt;&gt;0,L372&gt;0,AB372&lt;$AB$1*1.2),"加大询盘获取 ","")&amp;IF(AND(Y372&lt;&gt;0,K372&gt;0,Z372&lt;$Z$1*1.2),"加大商机获取 ","")&amp;IF(AND(L372=0,C372="Y",G372&gt;($G$1/$L$1*1.5)),"解绑橱窗绑定 ",""),"请去左表粘贴源数据"),"")</f>
        <v/>
      </c>
      <c r="AE372" s="9"/>
      <c r="AF372" s="9"/>
      <c r="AG372" s="9"/>
      <c r="AH372" s="9"/>
      <c r="AI372" s="17"/>
      <c r="AJ372" s="17"/>
      <c r="AK372" s="17"/>
    </row>
    <row r="373" spans="1:37">
      <c r="A373" s="5" t="str">
        <f>IFERROR(HLOOKUP(A$2,'2.源数据-产品分析-全商品'!A$6:A$1000,ROW()-1,0),"")</f>
        <v/>
      </c>
      <c r="B373" s="5" t="str">
        <f>IFERROR(HLOOKUP(B$2,'2.源数据-产品分析-全商品'!B$6:B$1000,ROW()-1,0),"")</f>
        <v/>
      </c>
      <c r="C373" s="5" t="str">
        <f>CLEAN(IFERROR(HLOOKUP(C$2,'2.源数据-产品分析-全商品'!C$6:C$1000,ROW()-1,0),""))</f>
        <v/>
      </c>
      <c r="D373" s="5" t="str">
        <f>IFERROR(HLOOKUP(D$2,'2.源数据-产品分析-全商品'!D$6:D$1000,ROW()-1,0),"")</f>
        <v/>
      </c>
      <c r="E373" s="5" t="str">
        <f>IFERROR(HLOOKUP(E$2,'2.源数据-产品分析-全商品'!E$6:E$1000,ROW()-1,0),"")</f>
        <v/>
      </c>
      <c r="F373" s="5" t="str">
        <f>IFERROR(VALUE(HLOOKUP(F$2,'2.源数据-产品分析-全商品'!F$6:F$1000,ROW()-1,0)),"")</f>
        <v/>
      </c>
      <c r="G373" s="5" t="str">
        <f>IFERROR(VALUE(HLOOKUP(G$2,'2.源数据-产品分析-全商品'!G$6:G$1000,ROW()-1,0)),"")</f>
        <v/>
      </c>
      <c r="H373" s="5" t="str">
        <f>IFERROR(HLOOKUP(H$2,'2.源数据-产品分析-全商品'!H$6:H$1000,ROW()-1,0),"")</f>
        <v/>
      </c>
      <c r="I373" s="5" t="str">
        <f>IFERROR(VALUE(HLOOKUP(I$2,'2.源数据-产品分析-全商品'!I$6:I$1000,ROW()-1,0)),"")</f>
        <v/>
      </c>
      <c r="J373" s="60" t="str">
        <f>IFERROR(IF($J$2="","",INDEX('产品报告-整理'!G:G,MATCH(产品建议!A373,'产品报告-整理'!A:A,0))),"")</f>
        <v/>
      </c>
      <c r="K373" s="5" t="str">
        <f>IFERROR(IF($K$2="","",VALUE(INDEX('产品报告-整理'!E:E,MATCH(产品建议!A373,'产品报告-整理'!A:A,0)))),0)</f>
        <v/>
      </c>
      <c r="L373" s="5" t="str">
        <f>IFERROR(VALUE(HLOOKUP(L$2,'2.源数据-产品分析-全商品'!J$6:J$1000,ROW()-1,0)),"")</f>
        <v/>
      </c>
      <c r="M373" s="5" t="str">
        <f>IFERROR(VALUE(HLOOKUP(M$2,'2.源数据-产品分析-全商品'!K$6:K$1000,ROW()-1,0)),"")</f>
        <v/>
      </c>
      <c r="N373" s="5" t="str">
        <f>IFERROR(HLOOKUP(N$2,'2.源数据-产品分析-全商品'!L$6:L$1000,ROW()-1,0),"")</f>
        <v/>
      </c>
      <c r="O373" s="5" t="str">
        <f>IF($O$2='产品报告-整理'!$K$1,IFERROR(INDEX('产品报告-整理'!S:S,MATCH(产品建议!A373,'产品报告-整理'!L:L,0)),""),(IFERROR(VALUE(HLOOKUP(O$2,'2.源数据-产品分析-全商品'!M$6:M$1000,ROW()-1,0)),"")))</f>
        <v/>
      </c>
      <c r="P373" s="5" t="str">
        <f>IF($P$2='产品报告-整理'!$V$1,IFERROR(INDEX('产品报告-整理'!AD:AD,MATCH(产品建议!A373,'产品报告-整理'!W:W,0)),""),(IFERROR(VALUE(HLOOKUP(P$2,'2.源数据-产品分析-全商品'!N$6:N$1000,ROW()-1,0)),"")))</f>
        <v/>
      </c>
      <c r="Q373" s="5" t="str">
        <f>IF($Q$2='产品报告-整理'!$AG$1,IFERROR(INDEX('产品报告-整理'!AO:AO,MATCH(产品建议!A373,'产品报告-整理'!AH:AH,0)),""),(IFERROR(VALUE(HLOOKUP(Q$2,'2.源数据-产品分析-全商品'!O$6:O$1000,ROW()-1,0)),"")))</f>
        <v/>
      </c>
      <c r="R373" s="5" t="str">
        <f>IF($R$2='产品报告-整理'!$AR$1,IFERROR(INDEX('产品报告-整理'!AZ:AZ,MATCH(产品建议!A373,'产品报告-整理'!AS:AS,0)),""),(IFERROR(VALUE(HLOOKUP(R$2,'2.源数据-产品分析-全商品'!P$6:P$1000,ROW()-1,0)),"")))</f>
        <v/>
      </c>
      <c r="S373" s="5" t="str">
        <f>IF($S$2='产品报告-整理'!$BC$1,IFERROR(INDEX('产品报告-整理'!BK:BK,MATCH(产品建议!A373,'产品报告-整理'!BD:BD,0)),""),(IFERROR(VALUE(HLOOKUP(S$2,'2.源数据-产品分析-全商品'!Q$6:Q$1000,ROW()-1,0)),"")))</f>
        <v/>
      </c>
      <c r="T373" s="5" t="str">
        <f>IFERROR(HLOOKUP("产品负责人",'2.源数据-产品分析-全商品'!R$6:R$1000,ROW()-1,0),"")</f>
        <v/>
      </c>
      <c r="U373" s="5" t="str">
        <f>IFERROR(VALUE(HLOOKUP(U$2,'2.源数据-产品分析-全商品'!S$6:S$1000,ROW()-1,0)),"")</f>
        <v/>
      </c>
      <c r="V373" s="5" t="str">
        <f>IFERROR(VALUE(HLOOKUP(V$2,'2.源数据-产品分析-全商品'!T$6:T$1000,ROW()-1,0)),"")</f>
        <v/>
      </c>
      <c r="W373" s="5" t="str">
        <f>IF(OR($A$3=""),"",IF(OR($W$2="优爆品"),(IF(COUNTIF('2-2.源数据-产品分析-优品'!A:A,产品建议!A373)&gt;0,"是","")&amp;IF(COUNTIF('2-3.源数据-产品分析-爆品'!A:A,产品建议!A373)&gt;0,"是","")),IF(OR($W$2="P4P点击量"),((IFERROR(INDEX('产品报告-整理'!D:D,MATCH(产品建议!A373,'产品报告-整理'!A:A,0)),""))),((IF(COUNTIF('2-2.源数据-产品分析-优品'!A:A,产品建议!A373)&gt;0,"是",""))))))</f>
        <v/>
      </c>
      <c r="X373" s="5" t="str">
        <f>IF(OR($A$3=""),"",IF(OR($W$2="优爆品"),((IFERROR(INDEX('产品报告-整理'!D:D,MATCH(产品建议!A373,'产品报告-整理'!A:A,0)),"")&amp;" → "&amp;(IFERROR(TEXT(INDEX('产品报告-整理'!D:D,MATCH(产品建议!A373,'产品报告-整理'!A:A,0))/G373,"0%"),"")))),IF(OR($W$2="P4P点击量"),((IF($W$2="P4P点击量",IFERROR(TEXT(W373/G373,"0%"),"")))),(((IF(COUNTIF('2-3.源数据-产品分析-爆品'!A:A,产品建议!A373)&gt;0,"是","")))))))</f>
        <v/>
      </c>
      <c r="Y373" s="9" t="str">
        <f>IF(AND($Y$2="直通车总消费",'产品报告-整理'!$BN$1="推荐广告"),IFERROR(INDEX('产品报告-整理'!H:H,MATCH(产品建议!A373,'产品报告-整理'!A:A,0)),0)+IFERROR(INDEX('产品报告-整理'!BV:BV,MATCH(产品建议!A373,'产品报告-整理'!BO:BO,0)),0),IFERROR(INDEX('产品报告-整理'!H:H,MATCH(产品建议!A373,'产品报告-整理'!A:A,0)),0))</f>
        <v/>
      </c>
      <c r="Z373" s="9" t="str">
        <f t="shared" si="18"/>
        <v/>
      </c>
      <c r="AA373" s="5" t="str">
        <f t="shared" si="16"/>
        <v/>
      </c>
      <c r="AB373" s="5" t="str">
        <f t="shared" si="17"/>
        <v/>
      </c>
      <c r="AC373" s="9"/>
      <c r="AD373" s="15" t="str">
        <f>IF($AD$1="  ",IFERROR(IF(AND(Y373="未推广",L373&gt;0),"加入P4P推广 ","")&amp;IF(AND(OR(W373="是",X373="是"),Y373=0),"优爆品加推广 ","")&amp;IF(AND(C373="N",L373&gt;0),"增加橱窗绑定 ","")&amp;IF(AND(OR(Z373&gt;$Z$1*4.5,AB373&gt;$AB$1*4.5),Y373&lt;&gt;0,Y373&gt;$AB$1*2,G373&gt;($G$1/$L$1)*1),"放弃P4P推广 ","")&amp;IF(AND(AB373&gt;$AB$1*1.2,AB373&lt;$AB$1*4.5,Y373&gt;0),"优化询盘成本 ","")&amp;IF(AND(Z373&gt;$Z$1*1.2,Z373&lt;$Z$1*4.5,Y373&gt;0),"优化商机成本 ","")&amp;IF(AND(Y373&lt;&gt;0,L373&gt;0,AB373&lt;$AB$1*1.2),"加大询盘获取 ","")&amp;IF(AND(Y373&lt;&gt;0,K373&gt;0,Z373&lt;$Z$1*1.2),"加大商机获取 ","")&amp;IF(AND(L373=0,C373="Y",G373&gt;($G$1/$L$1*1.5)),"解绑橱窗绑定 ",""),"请去左表粘贴源数据"),"")</f>
        <v/>
      </c>
      <c r="AE373" s="9"/>
      <c r="AF373" s="9"/>
      <c r="AG373" s="9"/>
      <c r="AH373" s="9"/>
      <c r="AI373" s="17"/>
      <c r="AJ373" s="17"/>
      <c r="AK373" s="17"/>
    </row>
    <row r="374" spans="1:37">
      <c r="A374" s="5" t="str">
        <f>IFERROR(HLOOKUP(A$2,'2.源数据-产品分析-全商品'!A$6:A$1000,ROW()-1,0),"")</f>
        <v/>
      </c>
      <c r="B374" s="5" t="str">
        <f>IFERROR(HLOOKUP(B$2,'2.源数据-产品分析-全商品'!B$6:B$1000,ROW()-1,0),"")</f>
        <v/>
      </c>
      <c r="C374" s="5" t="str">
        <f>CLEAN(IFERROR(HLOOKUP(C$2,'2.源数据-产品分析-全商品'!C$6:C$1000,ROW()-1,0),""))</f>
        <v/>
      </c>
      <c r="D374" s="5" t="str">
        <f>IFERROR(HLOOKUP(D$2,'2.源数据-产品分析-全商品'!D$6:D$1000,ROW()-1,0),"")</f>
        <v/>
      </c>
      <c r="E374" s="5" t="str">
        <f>IFERROR(HLOOKUP(E$2,'2.源数据-产品分析-全商品'!E$6:E$1000,ROW()-1,0),"")</f>
        <v/>
      </c>
      <c r="F374" s="5" t="str">
        <f>IFERROR(VALUE(HLOOKUP(F$2,'2.源数据-产品分析-全商品'!F$6:F$1000,ROW()-1,0)),"")</f>
        <v/>
      </c>
      <c r="G374" s="5" t="str">
        <f>IFERROR(VALUE(HLOOKUP(G$2,'2.源数据-产品分析-全商品'!G$6:G$1000,ROW()-1,0)),"")</f>
        <v/>
      </c>
      <c r="H374" s="5" t="str">
        <f>IFERROR(HLOOKUP(H$2,'2.源数据-产品分析-全商品'!H$6:H$1000,ROW()-1,0),"")</f>
        <v/>
      </c>
      <c r="I374" s="5" t="str">
        <f>IFERROR(VALUE(HLOOKUP(I$2,'2.源数据-产品分析-全商品'!I$6:I$1000,ROW()-1,0)),"")</f>
        <v/>
      </c>
      <c r="J374" s="60" t="str">
        <f>IFERROR(IF($J$2="","",INDEX('产品报告-整理'!G:G,MATCH(产品建议!A374,'产品报告-整理'!A:A,0))),"")</f>
        <v/>
      </c>
      <c r="K374" s="5" t="str">
        <f>IFERROR(IF($K$2="","",VALUE(INDEX('产品报告-整理'!E:E,MATCH(产品建议!A374,'产品报告-整理'!A:A,0)))),0)</f>
        <v/>
      </c>
      <c r="L374" s="5" t="str">
        <f>IFERROR(VALUE(HLOOKUP(L$2,'2.源数据-产品分析-全商品'!J$6:J$1000,ROW()-1,0)),"")</f>
        <v/>
      </c>
      <c r="M374" s="5" t="str">
        <f>IFERROR(VALUE(HLOOKUP(M$2,'2.源数据-产品分析-全商品'!K$6:K$1000,ROW()-1,0)),"")</f>
        <v/>
      </c>
      <c r="N374" s="5" t="str">
        <f>IFERROR(HLOOKUP(N$2,'2.源数据-产品分析-全商品'!L$6:L$1000,ROW()-1,0),"")</f>
        <v/>
      </c>
      <c r="O374" s="5" t="str">
        <f>IF($O$2='产品报告-整理'!$K$1,IFERROR(INDEX('产品报告-整理'!S:S,MATCH(产品建议!A374,'产品报告-整理'!L:L,0)),""),(IFERROR(VALUE(HLOOKUP(O$2,'2.源数据-产品分析-全商品'!M$6:M$1000,ROW()-1,0)),"")))</f>
        <v/>
      </c>
      <c r="P374" s="5" t="str">
        <f>IF($P$2='产品报告-整理'!$V$1,IFERROR(INDEX('产品报告-整理'!AD:AD,MATCH(产品建议!A374,'产品报告-整理'!W:W,0)),""),(IFERROR(VALUE(HLOOKUP(P$2,'2.源数据-产品分析-全商品'!N$6:N$1000,ROW()-1,0)),"")))</f>
        <v/>
      </c>
      <c r="Q374" s="5" t="str">
        <f>IF($Q$2='产品报告-整理'!$AG$1,IFERROR(INDEX('产品报告-整理'!AO:AO,MATCH(产品建议!A374,'产品报告-整理'!AH:AH,0)),""),(IFERROR(VALUE(HLOOKUP(Q$2,'2.源数据-产品分析-全商品'!O$6:O$1000,ROW()-1,0)),"")))</f>
        <v/>
      </c>
      <c r="R374" s="5" t="str">
        <f>IF($R$2='产品报告-整理'!$AR$1,IFERROR(INDEX('产品报告-整理'!AZ:AZ,MATCH(产品建议!A374,'产品报告-整理'!AS:AS,0)),""),(IFERROR(VALUE(HLOOKUP(R$2,'2.源数据-产品分析-全商品'!P$6:P$1000,ROW()-1,0)),"")))</f>
        <v/>
      </c>
      <c r="S374" s="5" t="str">
        <f>IF($S$2='产品报告-整理'!$BC$1,IFERROR(INDEX('产品报告-整理'!BK:BK,MATCH(产品建议!A374,'产品报告-整理'!BD:BD,0)),""),(IFERROR(VALUE(HLOOKUP(S$2,'2.源数据-产品分析-全商品'!Q$6:Q$1000,ROW()-1,0)),"")))</f>
        <v/>
      </c>
      <c r="T374" s="5" t="str">
        <f>IFERROR(HLOOKUP("产品负责人",'2.源数据-产品分析-全商品'!R$6:R$1000,ROW()-1,0),"")</f>
        <v/>
      </c>
      <c r="U374" s="5" t="str">
        <f>IFERROR(VALUE(HLOOKUP(U$2,'2.源数据-产品分析-全商品'!S$6:S$1000,ROW()-1,0)),"")</f>
        <v/>
      </c>
      <c r="V374" s="5" t="str">
        <f>IFERROR(VALUE(HLOOKUP(V$2,'2.源数据-产品分析-全商品'!T$6:T$1000,ROW()-1,0)),"")</f>
        <v/>
      </c>
      <c r="W374" s="5" t="str">
        <f>IF(OR($A$3=""),"",IF(OR($W$2="优爆品"),(IF(COUNTIF('2-2.源数据-产品分析-优品'!A:A,产品建议!A374)&gt;0,"是","")&amp;IF(COUNTIF('2-3.源数据-产品分析-爆品'!A:A,产品建议!A374)&gt;0,"是","")),IF(OR($W$2="P4P点击量"),((IFERROR(INDEX('产品报告-整理'!D:D,MATCH(产品建议!A374,'产品报告-整理'!A:A,0)),""))),((IF(COUNTIF('2-2.源数据-产品分析-优品'!A:A,产品建议!A374)&gt;0,"是",""))))))</f>
        <v/>
      </c>
      <c r="X374" s="5" t="str">
        <f>IF(OR($A$3=""),"",IF(OR($W$2="优爆品"),((IFERROR(INDEX('产品报告-整理'!D:D,MATCH(产品建议!A374,'产品报告-整理'!A:A,0)),"")&amp;" → "&amp;(IFERROR(TEXT(INDEX('产品报告-整理'!D:D,MATCH(产品建议!A374,'产品报告-整理'!A:A,0))/G374,"0%"),"")))),IF(OR($W$2="P4P点击量"),((IF($W$2="P4P点击量",IFERROR(TEXT(W374/G374,"0%"),"")))),(((IF(COUNTIF('2-3.源数据-产品分析-爆品'!A:A,产品建议!A374)&gt;0,"是","")))))))</f>
        <v/>
      </c>
      <c r="Y374" s="9" t="str">
        <f>IF(AND($Y$2="直通车总消费",'产品报告-整理'!$BN$1="推荐广告"),IFERROR(INDEX('产品报告-整理'!H:H,MATCH(产品建议!A374,'产品报告-整理'!A:A,0)),0)+IFERROR(INDEX('产品报告-整理'!BV:BV,MATCH(产品建议!A374,'产品报告-整理'!BO:BO,0)),0),IFERROR(INDEX('产品报告-整理'!H:H,MATCH(产品建议!A374,'产品报告-整理'!A:A,0)),0))</f>
        <v/>
      </c>
      <c r="Z374" s="9" t="str">
        <f t="shared" si="18"/>
        <v/>
      </c>
      <c r="AA374" s="5" t="str">
        <f t="shared" si="16"/>
        <v/>
      </c>
      <c r="AB374" s="5" t="str">
        <f t="shared" si="17"/>
        <v/>
      </c>
      <c r="AC374" s="9"/>
      <c r="AD374" s="15" t="str">
        <f>IF($AD$1="  ",IFERROR(IF(AND(Y374="未推广",L374&gt;0),"加入P4P推广 ","")&amp;IF(AND(OR(W374="是",X374="是"),Y374=0),"优爆品加推广 ","")&amp;IF(AND(C374="N",L374&gt;0),"增加橱窗绑定 ","")&amp;IF(AND(OR(Z374&gt;$Z$1*4.5,AB374&gt;$AB$1*4.5),Y374&lt;&gt;0,Y374&gt;$AB$1*2,G374&gt;($G$1/$L$1)*1),"放弃P4P推广 ","")&amp;IF(AND(AB374&gt;$AB$1*1.2,AB374&lt;$AB$1*4.5,Y374&gt;0),"优化询盘成本 ","")&amp;IF(AND(Z374&gt;$Z$1*1.2,Z374&lt;$Z$1*4.5,Y374&gt;0),"优化商机成本 ","")&amp;IF(AND(Y374&lt;&gt;0,L374&gt;0,AB374&lt;$AB$1*1.2),"加大询盘获取 ","")&amp;IF(AND(Y374&lt;&gt;0,K374&gt;0,Z374&lt;$Z$1*1.2),"加大商机获取 ","")&amp;IF(AND(L374=0,C374="Y",G374&gt;($G$1/$L$1*1.5)),"解绑橱窗绑定 ",""),"请去左表粘贴源数据"),"")</f>
        <v/>
      </c>
      <c r="AE374" s="9"/>
      <c r="AF374" s="9"/>
      <c r="AG374" s="9"/>
      <c r="AH374" s="9"/>
      <c r="AI374" s="17"/>
      <c r="AJ374" s="17"/>
      <c r="AK374" s="17"/>
    </row>
    <row r="375" spans="1:37">
      <c r="A375" s="5" t="str">
        <f>IFERROR(HLOOKUP(A$2,'2.源数据-产品分析-全商品'!A$6:A$1000,ROW()-1,0),"")</f>
        <v/>
      </c>
      <c r="B375" s="5" t="str">
        <f>IFERROR(HLOOKUP(B$2,'2.源数据-产品分析-全商品'!B$6:B$1000,ROW()-1,0),"")</f>
        <v/>
      </c>
      <c r="C375" s="5" t="str">
        <f>CLEAN(IFERROR(HLOOKUP(C$2,'2.源数据-产品分析-全商品'!C$6:C$1000,ROW()-1,0),""))</f>
        <v/>
      </c>
      <c r="D375" s="5" t="str">
        <f>IFERROR(HLOOKUP(D$2,'2.源数据-产品分析-全商品'!D$6:D$1000,ROW()-1,0),"")</f>
        <v/>
      </c>
      <c r="E375" s="5" t="str">
        <f>IFERROR(HLOOKUP(E$2,'2.源数据-产品分析-全商品'!E$6:E$1000,ROW()-1,0),"")</f>
        <v/>
      </c>
      <c r="F375" s="5" t="str">
        <f>IFERROR(VALUE(HLOOKUP(F$2,'2.源数据-产品分析-全商品'!F$6:F$1000,ROW()-1,0)),"")</f>
        <v/>
      </c>
      <c r="G375" s="5" t="str">
        <f>IFERROR(VALUE(HLOOKUP(G$2,'2.源数据-产品分析-全商品'!G$6:G$1000,ROW()-1,0)),"")</f>
        <v/>
      </c>
      <c r="H375" s="5" t="str">
        <f>IFERROR(HLOOKUP(H$2,'2.源数据-产品分析-全商品'!H$6:H$1000,ROW()-1,0),"")</f>
        <v/>
      </c>
      <c r="I375" s="5" t="str">
        <f>IFERROR(VALUE(HLOOKUP(I$2,'2.源数据-产品分析-全商品'!I$6:I$1000,ROW()-1,0)),"")</f>
        <v/>
      </c>
      <c r="J375" s="60" t="str">
        <f>IFERROR(IF($J$2="","",INDEX('产品报告-整理'!G:G,MATCH(产品建议!A375,'产品报告-整理'!A:A,0))),"")</f>
        <v/>
      </c>
      <c r="K375" s="5" t="str">
        <f>IFERROR(IF($K$2="","",VALUE(INDEX('产品报告-整理'!E:E,MATCH(产品建议!A375,'产品报告-整理'!A:A,0)))),0)</f>
        <v/>
      </c>
      <c r="L375" s="5" t="str">
        <f>IFERROR(VALUE(HLOOKUP(L$2,'2.源数据-产品分析-全商品'!J$6:J$1000,ROW()-1,0)),"")</f>
        <v/>
      </c>
      <c r="M375" s="5" t="str">
        <f>IFERROR(VALUE(HLOOKUP(M$2,'2.源数据-产品分析-全商品'!K$6:K$1000,ROW()-1,0)),"")</f>
        <v/>
      </c>
      <c r="N375" s="5" t="str">
        <f>IFERROR(HLOOKUP(N$2,'2.源数据-产品分析-全商品'!L$6:L$1000,ROW()-1,0),"")</f>
        <v/>
      </c>
      <c r="O375" s="5" t="str">
        <f>IF($O$2='产品报告-整理'!$K$1,IFERROR(INDEX('产品报告-整理'!S:S,MATCH(产品建议!A375,'产品报告-整理'!L:L,0)),""),(IFERROR(VALUE(HLOOKUP(O$2,'2.源数据-产品分析-全商品'!M$6:M$1000,ROW()-1,0)),"")))</f>
        <v/>
      </c>
      <c r="P375" s="5" t="str">
        <f>IF($P$2='产品报告-整理'!$V$1,IFERROR(INDEX('产品报告-整理'!AD:AD,MATCH(产品建议!A375,'产品报告-整理'!W:W,0)),""),(IFERROR(VALUE(HLOOKUP(P$2,'2.源数据-产品分析-全商品'!N$6:N$1000,ROW()-1,0)),"")))</f>
        <v/>
      </c>
      <c r="Q375" s="5" t="str">
        <f>IF($Q$2='产品报告-整理'!$AG$1,IFERROR(INDEX('产品报告-整理'!AO:AO,MATCH(产品建议!A375,'产品报告-整理'!AH:AH,0)),""),(IFERROR(VALUE(HLOOKUP(Q$2,'2.源数据-产品分析-全商品'!O$6:O$1000,ROW()-1,0)),"")))</f>
        <v/>
      </c>
      <c r="R375" s="5" t="str">
        <f>IF($R$2='产品报告-整理'!$AR$1,IFERROR(INDEX('产品报告-整理'!AZ:AZ,MATCH(产品建议!A375,'产品报告-整理'!AS:AS,0)),""),(IFERROR(VALUE(HLOOKUP(R$2,'2.源数据-产品分析-全商品'!P$6:P$1000,ROW()-1,0)),"")))</f>
        <v/>
      </c>
      <c r="S375" s="5" t="str">
        <f>IF($S$2='产品报告-整理'!$BC$1,IFERROR(INDEX('产品报告-整理'!BK:BK,MATCH(产品建议!A375,'产品报告-整理'!BD:BD,0)),""),(IFERROR(VALUE(HLOOKUP(S$2,'2.源数据-产品分析-全商品'!Q$6:Q$1000,ROW()-1,0)),"")))</f>
        <v/>
      </c>
      <c r="T375" s="5" t="str">
        <f>IFERROR(HLOOKUP("产品负责人",'2.源数据-产品分析-全商品'!R$6:R$1000,ROW()-1,0),"")</f>
        <v/>
      </c>
      <c r="U375" s="5" t="str">
        <f>IFERROR(VALUE(HLOOKUP(U$2,'2.源数据-产品分析-全商品'!S$6:S$1000,ROW()-1,0)),"")</f>
        <v/>
      </c>
      <c r="V375" s="5" t="str">
        <f>IFERROR(VALUE(HLOOKUP(V$2,'2.源数据-产品分析-全商品'!T$6:T$1000,ROW()-1,0)),"")</f>
        <v/>
      </c>
      <c r="W375" s="5" t="str">
        <f>IF(OR($A$3=""),"",IF(OR($W$2="优爆品"),(IF(COUNTIF('2-2.源数据-产品分析-优品'!A:A,产品建议!A375)&gt;0,"是","")&amp;IF(COUNTIF('2-3.源数据-产品分析-爆品'!A:A,产品建议!A375)&gt;0,"是","")),IF(OR($W$2="P4P点击量"),((IFERROR(INDEX('产品报告-整理'!D:D,MATCH(产品建议!A375,'产品报告-整理'!A:A,0)),""))),((IF(COUNTIF('2-2.源数据-产品分析-优品'!A:A,产品建议!A375)&gt;0,"是",""))))))</f>
        <v/>
      </c>
      <c r="X375" s="5" t="str">
        <f>IF(OR($A$3=""),"",IF(OR($W$2="优爆品"),((IFERROR(INDEX('产品报告-整理'!D:D,MATCH(产品建议!A375,'产品报告-整理'!A:A,0)),"")&amp;" → "&amp;(IFERROR(TEXT(INDEX('产品报告-整理'!D:D,MATCH(产品建议!A375,'产品报告-整理'!A:A,0))/G375,"0%"),"")))),IF(OR($W$2="P4P点击量"),((IF($W$2="P4P点击量",IFERROR(TEXT(W375/G375,"0%"),"")))),(((IF(COUNTIF('2-3.源数据-产品分析-爆品'!A:A,产品建议!A375)&gt;0,"是","")))))))</f>
        <v/>
      </c>
      <c r="Y375" s="9" t="str">
        <f>IF(AND($Y$2="直通车总消费",'产品报告-整理'!$BN$1="推荐广告"),IFERROR(INDEX('产品报告-整理'!H:H,MATCH(产品建议!A375,'产品报告-整理'!A:A,0)),0)+IFERROR(INDEX('产品报告-整理'!BV:BV,MATCH(产品建议!A375,'产品报告-整理'!BO:BO,0)),0),IFERROR(INDEX('产品报告-整理'!H:H,MATCH(产品建议!A375,'产品报告-整理'!A:A,0)),0))</f>
        <v/>
      </c>
      <c r="Z375" s="9" t="str">
        <f t="shared" si="18"/>
        <v/>
      </c>
      <c r="AA375" s="5" t="str">
        <f t="shared" si="16"/>
        <v/>
      </c>
      <c r="AB375" s="5" t="str">
        <f t="shared" si="17"/>
        <v/>
      </c>
      <c r="AC375" s="9"/>
      <c r="AD375" s="15" t="str">
        <f>IF($AD$1="  ",IFERROR(IF(AND(Y375="未推广",L375&gt;0),"加入P4P推广 ","")&amp;IF(AND(OR(W375="是",X375="是"),Y375=0),"优爆品加推广 ","")&amp;IF(AND(C375="N",L375&gt;0),"增加橱窗绑定 ","")&amp;IF(AND(OR(Z375&gt;$Z$1*4.5,AB375&gt;$AB$1*4.5),Y375&lt;&gt;0,Y375&gt;$AB$1*2,G375&gt;($G$1/$L$1)*1),"放弃P4P推广 ","")&amp;IF(AND(AB375&gt;$AB$1*1.2,AB375&lt;$AB$1*4.5,Y375&gt;0),"优化询盘成本 ","")&amp;IF(AND(Z375&gt;$Z$1*1.2,Z375&lt;$Z$1*4.5,Y375&gt;0),"优化商机成本 ","")&amp;IF(AND(Y375&lt;&gt;0,L375&gt;0,AB375&lt;$AB$1*1.2),"加大询盘获取 ","")&amp;IF(AND(Y375&lt;&gt;0,K375&gt;0,Z375&lt;$Z$1*1.2),"加大商机获取 ","")&amp;IF(AND(L375=0,C375="Y",G375&gt;($G$1/$L$1*1.5)),"解绑橱窗绑定 ",""),"请去左表粘贴源数据"),"")</f>
        <v/>
      </c>
      <c r="AE375" s="9"/>
      <c r="AF375" s="9"/>
      <c r="AG375" s="9"/>
      <c r="AH375" s="9"/>
      <c r="AI375" s="17"/>
      <c r="AJ375" s="17"/>
      <c r="AK375" s="17"/>
    </row>
    <row r="376" spans="1:37">
      <c r="A376" s="5" t="str">
        <f>IFERROR(HLOOKUP(A$2,'2.源数据-产品分析-全商品'!A$6:A$1000,ROW()-1,0),"")</f>
        <v/>
      </c>
      <c r="B376" s="5" t="str">
        <f>IFERROR(HLOOKUP(B$2,'2.源数据-产品分析-全商品'!B$6:B$1000,ROW()-1,0),"")</f>
        <v/>
      </c>
      <c r="C376" s="5" t="str">
        <f>CLEAN(IFERROR(HLOOKUP(C$2,'2.源数据-产品分析-全商品'!C$6:C$1000,ROW()-1,0),""))</f>
        <v/>
      </c>
      <c r="D376" s="5" t="str">
        <f>IFERROR(HLOOKUP(D$2,'2.源数据-产品分析-全商品'!D$6:D$1000,ROW()-1,0),"")</f>
        <v/>
      </c>
      <c r="E376" s="5" t="str">
        <f>IFERROR(HLOOKUP(E$2,'2.源数据-产品分析-全商品'!E$6:E$1000,ROW()-1,0),"")</f>
        <v/>
      </c>
      <c r="F376" s="5" t="str">
        <f>IFERROR(VALUE(HLOOKUP(F$2,'2.源数据-产品分析-全商品'!F$6:F$1000,ROW()-1,0)),"")</f>
        <v/>
      </c>
      <c r="G376" s="5" t="str">
        <f>IFERROR(VALUE(HLOOKUP(G$2,'2.源数据-产品分析-全商品'!G$6:G$1000,ROW()-1,0)),"")</f>
        <v/>
      </c>
      <c r="H376" s="5" t="str">
        <f>IFERROR(HLOOKUP(H$2,'2.源数据-产品分析-全商品'!H$6:H$1000,ROW()-1,0),"")</f>
        <v/>
      </c>
      <c r="I376" s="5" t="str">
        <f>IFERROR(VALUE(HLOOKUP(I$2,'2.源数据-产品分析-全商品'!I$6:I$1000,ROW()-1,0)),"")</f>
        <v/>
      </c>
      <c r="J376" s="60" t="str">
        <f>IFERROR(IF($J$2="","",INDEX('产品报告-整理'!G:G,MATCH(产品建议!A376,'产品报告-整理'!A:A,0))),"")</f>
        <v/>
      </c>
      <c r="K376" s="5" t="str">
        <f>IFERROR(IF($K$2="","",VALUE(INDEX('产品报告-整理'!E:E,MATCH(产品建议!A376,'产品报告-整理'!A:A,0)))),0)</f>
        <v/>
      </c>
      <c r="L376" s="5" t="str">
        <f>IFERROR(VALUE(HLOOKUP(L$2,'2.源数据-产品分析-全商品'!J$6:J$1000,ROW()-1,0)),"")</f>
        <v/>
      </c>
      <c r="M376" s="5" t="str">
        <f>IFERROR(VALUE(HLOOKUP(M$2,'2.源数据-产品分析-全商品'!K$6:K$1000,ROW()-1,0)),"")</f>
        <v/>
      </c>
      <c r="N376" s="5" t="str">
        <f>IFERROR(HLOOKUP(N$2,'2.源数据-产品分析-全商品'!L$6:L$1000,ROW()-1,0),"")</f>
        <v/>
      </c>
      <c r="O376" s="5" t="str">
        <f>IF($O$2='产品报告-整理'!$K$1,IFERROR(INDEX('产品报告-整理'!S:S,MATCH(产品建议!A376,'产品报告-整理'!L:L,0)),""),(IFERROR(VALUE(HLOOKUP(O$2,'2.源数据-产品分析-全商品'!M$6:M$1000,ROW()-1,0)),"")))</f>
        <v/>
      </c>
      <c r="P376" s="5" t="str">
        <f>IF($P$2='产品报告-整理'!$V$1,IFERROR(INDEX('产品报告-整理'!AD:AD,MATCH(产品建议!A376,'产品报告-整理'!W:W,0)),""),(IFERROR(VALUE(HLOOKUP(P$2,'2.源数据-产品分析-全商品'!N$6:N$1000,ROW()-1,0)),"")))</f>
        <v/>
      </c>
      <c r="Q376" s="5" t="str">
        <f>IF($Q$2='产品报告-整理'!$AG$1,IFERROR(INDEX('产品报告-整理'!AO:AO,MATCH(产品建议!A376,'产品报告-整理'!AH:AH,0)),""),(IFERROR(VALUE(HLOOKUP(Q$2,'2.源数据-产品分析-全商品'!O$6:O$1000,ROW()-1,0)),"")))</f>
        <v/>
      </c>
      <c r="R376" s="5" t="str">
        <f>IF($R$2='产品报告-整理'!$AR$1,IFERROR(INDEX('产品报告-整理'!AZ:AZ,MATCH(产品建议!A376,'产品报告-整理'!AS:AS,0)),""),(IFERROR(VALUE(HLOOKUP(R$2,'2.源数据-产品分析-全商品'!P$6:P$1000,ROW()-1,0)),"")))</f>
        <v/>
      </c>
      <c r="S376" s="5" t="str">
        <f>IF($S$2='产品报告-整理'!$BC$1,IFERROR(INDEX('产品报告-整理'!BK:BK,MATCH(产品建议!A376,'产品报告-整理'!BD:BD,0)),""),(IFERROR(VALUE(HLOOKUP(S$2,'2.源数据-产品分析-全商品'!Q$6:Q$1000,ROW()-1,0)),"")))</f>
        <v/>
      </c>
      <c r="T376" s="5" t="str">
        <f>IFERROR(HLOOKUP("产品负责人",'2.源数据-产品分析-全商品'!R$6:R$1000,ROW()-1,0),"")</f>
        <v/>
      </c>
      <c r="U376" s="5" t="str">
        <f>IFERROR(VALUE(HLOOKUP(U$2,'2.源数据-产品分析-全商品'!S$6:S$1000,ROW()-1,0)),"")</f>
        <v/>
      </c>
      <c r="V376" s="5" t="str">
        <f>IFERROR(VALUE(HLOOKUP(V$2,'2.源数据-产品分析-全商品'!T$6:T$1000,ROW()-1,0)),"")</f>
        <v/>
      </c>
      <c r="W376" s="5" t="str">
        <f>IF(OR($A$3=""),"",IF(OR($W$2="优爆品"),(IF(COUNTIF('2-2.源数据-产品分析-优品'!A:A,产品建议!A376)&gt;0,"是","")&amp;IF(COUNTIF('2-3.源数据-产品分析-爆品'!A:A,产品建议!A376)&gt;0,"是","")),IF(OR($W$2="P4P点击量"),((IFERROR(INDEX('产品报告-整理'!D:D,MATCH(产品建议!A376,'产品报告-整理'!A:A,0)),""))),((IF(COUNTIF('2-2.源数据-产品分析-优品'!A:A,产品建议!A376)&gt;0,"是",""))))))</f>
        <v/>
      </c>
      <c r="X376" s="5" t="str">
        <f>IF(OR($A$3=""),"",IF(OR($W$2="优爆品"),((IFERROR(INDEX('产品报告-整理'!D:D,MATCH(产品建议!A376,'产品报告-整理'!A:A,0)),"")&amp;" → "&amp;(IFERROR(TEXT(INDEX('产品报告-整理'!D:D,MATCH(产品建议!A376,'产品报告-整理'!A:A,0))/G376,"0%"),"")))),IF(OR($W$2="P4P点击量"),((IF($W$2="P4P点击量",IFERROR(TEXT(W376/G376,"0%"),"")))),(((IF(COUNTIF('2-3.源数据-产品分析-爆品'!A:A,产品建议!A376)&gt;0,"是","")))))))</f>
        <v/>
      </c>
      <c r="Y376" s="9" t="str">
        <f>IF(AND($Y$2="直通车总消费",'产品报告-整理'!$BN$1="推荐广告"),IFERROR(INDEX('产品报告-整理'!H:H,MATCH(产品建议!A376,'产品报告-整理'!A:A,0)),0)+IFERROR(INDEX('产品报告-整理'!BV:BV,MATCH(产品建议!A376,'产品报告-整理'!BO:BO,0)),0),IFERROR(INDEX('产品报告-整理'!H:H,MATCH(产品建议!A376,'产品报告-整理'!A:A,0)),0))</f>
        <v/>
      </c>
      <c r="Z376" s="9" t="str">
        <f t="shared" si="18"/>
        <v/>
      </c>
      <c r="AA376" s="5" t="str">
        <f t="shared" si="16"/>
        <v/>
      </c>
      <c r="AB376" s="5" t="str">
        <f t="shared" si="17"/>
        <v/>
      </c>
      <c r="AC376" s="9"/>
      <c r="AD376" s="15" t="str">
        <f>IF($AD$1="  ",IFERROR(IF(AND(Y376="未推广",L376&gt;0),"加入P4P推广 ","")&amp;IF(AND(OR(W376="是",X376="是"),Y376=0),"优爆品加推广 ","")&amp;IF(AND(C376="N",L376&gt;0),"增加橱窗绑定 ","")&amp;IF(AND(OR(Z376&gt;$Z$1*4.5,AB376&gt;$AB$1*4.5),Y376&lt;&gt;0,Y376&gt;$AB$1*2,G376&gt;($G$1/$L$1)*1),"放弃P4P推广 ","")&amp;IF(AND(AB376&gt;$AB$1*1.2,AB376&lt;$AB$1*4.5,Y376&gt;0),"优化询盘成本 ","")&amp;IF(AND(Z376&gt;$Z$1*1.2,Z376&lt;$Z$1*4.5,Y376&gt;0),"优化商机成本 ","")&amp;IF(AND(Y376&lt;&gt;0,L376&gt;0,AB376&lt;$AB$1*1.2),"加大询盘获取 ","")&amp;IF(AND(Y376&lt;&gt;0,K376&gt;0,Z376&lt;$Z$1*1.2),"加大商机获取 ","")&amp;IF(AND(L376=0,C376="Y",G376&gt;($G$1/$L$1*1.5)),"解绑橱窗绑定 ",""),"请去左表粘贴源数据"),"")</f>
        <v/>
      </c>
      <c r="AE376" s="9"/>
      <c r="AF376" s="9"/>
      <c r="AG376" s="9"/>
      <c r="AH376" s="9"/>
      <c r="AI376" s="17"/>
      <c r="AJ376" s="17"/>
      <c r="AK376" s="17"/>
    </row>
    <row r="377" spans="1:37">
      <c r="A377" s="5" t="str">
        <f>IFERROR(HLOOKUP(A$2,'2.源数据-产品分析-全商品'!A$6:A$1000,ROW()-1,0),"")</f>
        <v/>
      </c>
      <c r="B377" s="5" t="str">
        <f>IFERROR(HLOOKUP(B$2,'2.源数据-产品分析-全商品'!B$6:B$1000,ROW()-1,0),"")</f>
        <v/>
      </c>
      <c r="C377" s="5" t="str">
        <f>CLEAN(IFERROR(HLOOKUP(C$2,'2.源数据-产品分析-全商品'!C$6:C$1000,ROW()-1,0),""))</f>
        <v/>
      </c>
      <c r="D377" s="5" t="str">
        <f>IFERROR(HLOOKUP(D$2,'2.源数据-产品分析-全商品'!D$6:D$1000,ROW()-1,0),"")</f>
        <v/>
      </c>
      <c r="E377" s="5" t="str">
        <f>IFERROR(HLOOKUP(E$2,'2.源数据-产品分析-全商品'!E$6:E$1000,ROW()-1,0),"")</f>
        <v/>
      </c>
      <c r="F377" s="5" t="str">
        <f>IFERROR(VALUE(HLOOKUP(F$2,'2.源数据-产品分析-全商品'!F$6:F$1000,ROW()-1,0)),"")</f>
        <v/>
      </c>
      <c r="G377" s="5" t="str">
        <f>IFERROR(VALUE(HLOOKUP(G$2,'2.源数据-产品分析-全商品'!G$6:G$1000,ROW()-1,0)),"")</f>
        <v/>
      </c>
      <c r="H377" s="5" t="str">
        <f>IFERROR(HLOOKUP(H$2,'2.源数据-产品分析-全商品'!H$6:H$1000,ROW()-1,0),"")</f>
        <v/>
      </c>
      <c r="I377" s="5" t="str">
        <f>IFERROR(VALUE(HLOOKUP(I$2,'2.源数据-产品分析-全商品'!I$6:I$1000,ROW()-1,0)),"")</f>
        <v/>
      </c>
      <c r="J377" s="60" t="str">
        <f>IFERROR(IF($J$2="","",INDEX('产品报告-整理'!G:G,MATCH(产品建议!A377,'产品报告-整理'!A:A,0))),"")</f>
        <v/>
      </c>
      <c r="K377" s="5" t="str">
        <f>IFERROR(IF($K$2="","",VALUE(INDEX('产品报告-整理'!E:E,MATCH(产品建议!A377,'产品报告-整理'!A:A,0)))),0)</f>
        <v/>
      </c>
      <c r="L377" s="5" t="str">
        <f>IFERROR(VALUE(HLOOKUP(L$2,'2.源数据-产品分析-全商品'!J$6:J$1000,ROW()-1,0)),"")</f>
        <v/>
      </c>
      <c r="M377" s="5" t="str">
        <f>IFERROR(VALUE(HLOOKUP(M$2,'2.源数据-产品分析-全商品'!K$6:K$1000,ROW()-1,0)),"")</f>
        <v/>
      </c>
      <c r="N377" s="5" t="str">
        <f>IFERROR(HLOOKUP(N$2,'2.源数据-产品分析-全商品'!L$6:L$1000,ROW()-1,0),"")</f>
        <v/>
      </c>
      <c r="O377" s="5" t="str">
        <f>IF($O$2='产品报告-整理'!$K$1,IFERROR(INDEX('产品报告-整理'!S:S,MATCH(产品建议!A377,'产品报告-整理'!L:L,0)),""),(IFERROR(VALUE(HLOOKUP(O$2,'2.源数据-产品分析-全商品'!M$6:M$1000,ROW()-1,0)),"")))</f>
        <v/>
      </c>
      <c r="P377" s="5" t="str">
        <f>IF($P$2='产品报告-整理'!$V$1,IFERROR(INDEX('产品报告-整理'!AD:AD,MATCH(产品建议!A377,'产品报告-整理'!W:W,0)),""),(IFERROR(VALUE(HLOOKUP(P$2,'2.源数据-产品分析-全商品'!N$6:N$1000,ROW()-1,0)),"")))</f>
        <v/>
      </c>
      <c r="Q377" s="5" t="str">
        <f>IF($Q$2='产品报告-整理'!$AG$1,IFERROR(INDEX('产品报告-整理'!AO:AO,MATCH(产品建议!A377,'产品报告-整理'!AH:AH,0)),""),(IFERROR(VALUE(HLOOKUP(Q$2,'2.源数据-产品分析-全商品'!O$6:O$1000,ROW()-1,0)),"")))</f>
        <v/>
      </c>
      <c r="R377" s="5" t="str">
        <f>IF($R$2='产品报告-整理'!$AR$1,IFERROR(INDEX('产品报告-整理'!AZ:AZ,MATCH(产品建议!A377,'产品报告-整理'!AS:AS,0)),""),(IFERROR(VALUE(HLOOKUP(R$2,'2.源数据-产品分析-全商品'!P$6:P$1000,ROW()-1,0)),"")))</f>
        <v/>
      </c>
      <c r="S377" s="5" t="str">
        <f>IF($S$2='产品报告-整理'!$BC$1,IFERROR(INDEX('产品报告-整理'!BK:BK,MATCH(产品建议!A377,'产品报告-整理'!BD:BD,0)),""),(IFERROR(VALUE(HLOOKUP(S$2,'2.源数据-产品分析-全商品'!Q$6:Q$1000,ROW()-1,0)),"")))</f>
        <v/>
      </c>
      <c r="T377" s="5" t="str">
        <f>IFERROR(HLOOKUP("产品负责人",'2.源数据-产品分析-全商品'!R$6:R$1000,ROW()-1,0),"")</f>
        <v/>
      </c>
      <c r="U377" s="5" t="str">
        <f>IFERROR(VALUE(HLOOKUP(U$2,'2.源数据-产品分析-全商品'!S$6:S$1000,ROW()-1,0)),"")</f>
        <v/>
      </c>
      <c r="V377" s="5" t="str">
        <f>IFERROR(VALUE(HLOOKUP(V$2,'2.源数据-产品分析-全商品'!T$6:T$1000,ROW()-1,0)),"")</f>
        <v/>
      </c>
      <c r="W377" s="5" t="str">
        <f>IF(OR($A$3=""),"",IF(OR($W$2="优爆品"),(IF(COUNTIF('2-2.源数据-产品分析-优品'!A:A,产品建议!A377)&gt;0,"是","")&amp;IF(COUNTIF('2-3.源数据-产品分析-爆品'!A:A,产品建议!A377)&gt;0,"是","")),IF(OR($W$2="P4P点击量"),((IFERROR(INDEX('产品报告-整理'!D:D,MATCH(产品建议!A377,'产品报告-整理'!A:A,0)),""))),((IF(COUNTIF('2-2.源数据-产品分析-优品'!A:A,产品建议!A377)&gt;0,"是",""))))))</f>
        <v/>
      </c>
      <c r="X377" s="5" t="str">
        <f>IF(OR($A$3=""),"",IF(OR($W$2="优爆品"),((IFERROR(INDEX('产品报告-整理'!D:D,MATCH(产品建议!A377,'产品报告-整理'!A:A,0)),"")&amp;" → "&amp;(IFERROR(TEXT(INDEX('产品报告-整理'!D:D,MATCH(产品建议!A377,'产品报告-整理'!A:A,0))/G377,"0%"),"")))),IF(OR($W$2="P4P点击量"),((IF($W$2="P4P点击量",IFERROR(TEXT(W377/G377,"0%"),"")))),(((IF(COUNTIF('2-3.源数据-产品分析-爆品'!A:A,产品建议!A377)&gt;0,"是","")))))))</f>
        <v/>
      </c>
      <c r="Y377" s="9" t="str">
        <f>IF(AND($Y$2="直通车总消费",'产品报告-整理'!$BN$1="推荐广告"),IFERROR(INDEX('产品报告-整理'!H:H,MATCH(产品建议!A377,'产品报告-整理'!A:A,0)),0)+IFERROR(INDEX('产品报告-整理'!BV:BV,MATCH(产品建议!A377,'产品报告-整理'!BO:BO,0)),0),IFERROR(INDEX('产品报告-整理'!H:H,MATCH(产品建议!A377,'产品报告-整理'!A:A,0)),0))</f>
        <v/>
      </c>
      <c r="Z377" s="9" t="str">
        <f t="shared" si="18"/>
        <v/>
      </c>
      <c r="AA377" s="5" t="str">
        <f t="shared" si="16"/>
        <v/>
      </c>
      <c r="AB377" s="5" t="str">
        <f t="shared" si="17"/>
        <v/>
      </c>
      <c r="AC377" s="9"/>
      <c r="AD377" s="15" t="str">
        <f>IF($AD$1="  ",IFERROR(IF(AND(Y377="未推广",L377&gt;0),"加入P4P推广 ","")&amp;IF(AND(OR(W377="是",X377="是"),Y377=0),"优爆品加推广 ","")&amp;IF(AND(C377="N",L377&gt;0),"增加橱窗绑定 ","")&amp;IF(AND(OR(Z377&gt;$Z$1*4.5,AB377&gt;$AB$1*4.5),Y377&lt;&gt;0,Y377&gt;$AB$1*2,G377&gt;($G$1/$L$1)*1),"放弃P4P推广 ","")&amp;IF(AND(AB377&gt;$AB$1*1.2,AB377&lt;$AB$1*4.5,Y377&gt;0),"优化询盘成本 ","")&amp;IF(AND(Z377&gt;$Z$1*1.2,Z377&lt;$Z$1*4.5,Y377&gt;0),"优化商机成本 ","")&amp;IF(AND(Y377&lt;&gt;0,L377&gt;0,AB377&lt;$AB$1*1.2),"加大询盘获取 ","")&amp;IF(AND(Y377&lt;&gt;0,K377&gt;0,Z377&lt;$Z$1*1.2),"加大商机获取 ","")&amp;IF(AND(L377=0,C377="Y",G377&gt;($G$1/$L$1*1.5)),"解绑橱窗绑定 ",""),"请去左表粘贴源数据"),"")</f>
        <v/>
      </c>
      <c r="AE377" s="9"/>
      <c r="AF377" s="9"/>
      <c r="AG377" s="9"/>
      <c r="AH377" s="9"/>
      <c r="AI377" s="17"/>
      <c r="AJ377" s="17"/>
      <c r="AK377" s="17"/>
    </row>
    <row r="378" spans="1:37">
      <c r="A378" s="5" t="str">
        <f>IFERROR(HLOOKUP(A$2,'2.源数据-产品分析-全商品'!A$6:A$1000,ROW()-1,0),"")</f>
        <v/>
      </c>
      <c r="B378" s="5" t="str">
        <f>IFERROR(HLOOKUP(B$2,'2.源数据-产品分析-全商品'!B$6:B$1000,ROW()-1,0),"")</f>
        <v/>
      </c>
      <c r="C378" s="5" t="str">
        <f>CLEAN(IFERROR(HLOOKUP(C$2,'2.源数据-产品分析-全商品'!C$6:C$1000,ROW()-1,0),""))</f>
        <v/>
      </c>
      <c r="D378" s="5" t="str">
        <f>IFERROR(HLOOKUP(D$2,'2.源数据-产品分析-全商品'!D$6:D$1000,ROW()-1,0),"")</f>
        <v/>
      </c>
      <c r="E378" s="5" t="str">
        <f>IFERROR(HLOOKUP(E$2,'2.源数据-产品分析-全商品'!E$6:E$1000,ROW()-1,0),"")</f>
        <v/>
      </c>
      <c r="F378" s="5" t="str">
        <f>IFERROR(VALUE(HLOOKUP(F$2,'2.源数据-产品分析-全商品'!F$6:F$1000,ROW()-1,0)),"")</f>
        <v/>
      </c>
      <c r="G378" s="5" t="str">
        <f>IFERROR(VALUE(HLOOKUP(G$2,'2.源数据-产品分析-全商品'!G$6:G$1000,ROW()-1,0)),"")</f>
        <v/>
      </c>
      <c r="H378" s="5" t="str">
        <f>IFERROR(HLOOKUP(H$2,'2.源数据-产品分析-全商品'!H$6:H$1000,ROW()-1,0),"")</f>
        <v/>
      </c>
      <c r="I378" s="5" t="str">
        <f>IFERROR(VALUE(HLOOKUP(I$2,'2.源数据-产品分析-全商品'!I$6:I$1000,ROW()-1,0)),"")</f>
        <v/>
      </c>
      <c r="J378" s="60" t="str">
        <f>IFERROR(IF($J$2="","",INDEX('产品报告-整理'!G:G,MATCH(产品建议!A378,'产品报告-整理'!A:A,0))),"")</f>
        <v/>
      </c>
      <c r="K378" s="5" t="str">
        <f>IFERROR(IF($K$2="","",VALUE(INDEX('产品报告-整理'!E:E,MATCH(产品建议!A378,'产品报告-整理'!A:A,0)))),0)</f>
        <v/>
      </c>
      <c r="L378" s="5" t="str">
        <f>IFERROR(VALUE(HLOOKUP(L$2,'2.源数据-产品分析-全商品'!J$6:J$1000,ROW()-1,0)),"")</f>
        <v/>
      </c>
      <c r="M378" s="5" t="str">
        <f>IFERROR(VALUE(HLOOKUP(M$2,'2.源数据-产品分析-全商品'!K$6:K$1000,ROW()-1,0)),"")</f>
        <v/>
      </c>
      <c r="N378" s="5" t="str">
        <f>IFERROR(HLOOKUP(N$2,'2.源数据-产品分析-全商品'!L$6:L$1000,ROW()-1,0),"")</f>
        <v/>
      </c>
      <c r="O378" s="5" t="str">
        <f>IF($O$2='产品报告-整理'!$K$1,IFERROR(INDEX('产品报告-整理'!S:S,MATCH(产品建议!A378,'产品报告-整理'!L:L,0)),""),(IFERROR(VALUE(HLOOKUP(O$2,'2.源数据-产品分析-全商品'!M$6:M$1000,ROW()-1,0)),"")))</f>
        <v/>
      </c>
      <c r="P378" s="5" t="str">
        <f>IF($P$2='产品报告-整理'!$V$1,IFERROR(INDEX('产品报告-整理'!AD:AD,MATCH(产品建议!A378,'产品报告-整理'!W:W,0)),""),(IFERROR(VALUE(HLOOKUP(P$2,'2.源数据-产品分析-全商品'!N$6:N$1000,ROW()-1,0)),"")))</f>
        <v/>
      </c>
      <c r="Q378" s="5" t="str">
        <f>IF($Q$2='产品报告-整理'!$AG$1,IFERROR(INDEX('产品报告-整理'!AO:AO,MATCH(产品建议!A378,'产品报告-整理'!AH:AH,0)),""),(IFERROR(VALUE(HLOOKUP(Q$2,'2.源数据-产品分析-全商品'!O$6:O$1000,ROW()-1,0)),"")))</f>
        <v/>
      </c>
      <c r="R378" s="5" t="str">
        <f>IF($R$2='产品报告-整理'!$AR$1,IFERROR(INDEX('产品报告-整理'!AZ:AZ,MATCH(产品建议!A378,'产品报告-整理'!AS:AS,0)),""),(IFERROR(VALUE(HLOOKUP(R$2,'2.源数据-产品分析-全商品'!P$6:P$1000,ROW()-1,0)),"")))</f>
        <v/>
      </c>
      <c r="S378" s="5" t="str">
        <f>IF($S$2='产品报告-整理'!$BC$1,IFERROR(INDEX('产品报告-整理'!BK:BK,MATCH(产品建议!A378,'产品报告-整理'!BD:BD,0)),""),(IFERROR(VALUE(HLOOKUP(S$2,'2.源数据-产品分析-全商品'!Q$6:Q$1000,ROW()-1,0)),"")))</f>
        <v/>
      </c>
      <c r="T378" s="5" t="str">
        <f>IFERROR(HLOOKUP("产品负责人",'2.源数据-产品分析-全商品'!R$6:R$1000,ROW()-1,0),"")</f>
        <v/>
      </c>
      <c r="U378" s="5" t="str">
        <f>IFERROR(VALUE(HLOOKUP(U$2,'2.源数据-产品分析-全商品'!S$6:S$1000,ROW()-1,0)),"")</f>
        <v/>
      </c>
      <c r="V378" s="5" t="str">
        <f>IFERROR(VALUE(HLOOKUP(V$2,'2.源数据-产品分析-全商品'!T$6:T$1000,ROW()-1,0)),"")</f>
        <v/>
      </c>
      <c r="W378" s="5" t="str">
        <f>IF(OR($A$3=""),"",IF(OR($W$2="优爆品"),(IF(COUNTIF('2-2.源数据-产品分析-优品'!A:A,产品建议!A378)&gt;0,"是","")&amp;IF(COUNTIF('2-3.源数据-产品分析-爆品'!A:A,产品建议!A378)&gt;0,"是","")),IF(OR($W$2="P4P点击量"),((IFERROR(INDEX('产品报告-整理'!D:D,MATCH(产品建议!A378,'产品报告-整理'!A:A,0)),""))),((IF(COUNTIF('2-2.源数据-产品分析-优品'!A:A,产品建议!A378)&gt;0,"是",""))))))</f>
        <v/>
      </c>
      <c r="X378" s="5" t="str">
        <f>IF(OR($A$3=""),"",IF(OR($W$2="优爆品"),((IFERROR(INDEX('产品报告-整理'!D:D,MATCH(产品建议!A378,'产品报告-整理'!A:A,0)),"")&amp;" → "&amp;(IFERROR(TEXT(INDEX('产品报告-整理'!D:D,MATCH(产品建议!A378,'产品报告-整理'!A:A,0))/G378,"0%"),"")))),IF(OR($W$2="P4P点击量"),((IF($W$2="P4P点击量",IFERROR(TEXT(W378/G378,"0%"),"")))),(((IF(COUNTIF('2-3.源数据-产品分析-爆品'!A:A,产品建议!A378)&gt;0,"是","")))))))</f>
        <v/>
      </c>
      <c r="Y378" s="9" t="str">
        <f>IF(AND($Y$2="直通车总消费",'产品报告-整理'!$BN$1="推荐广告"),IFERROR(INDEX('产品报告-整理'!H:H,MATCH(产品建议!A378,'产品报告-整理'!A:A,0)),0)+IFERROR(INDEX('产品报告-整理'!BV:BV,MATCH(产品建议!A378,'产品报告-整理'!BO:BO,0)),0),IFERROR(INDEX('产品报告-整理'!H:H,MATCH(产品建议!A378,'产品报告-整理'!A:A,0)),0))</f>
        <v/>
      </c>
      <c r="Z378" s="9" t="str">
        <f t="shared" si="18"/>
        <v/>
      </c>
      <c r="AA378" s="5" t="str">
        <f t="shared" si="16"/>
        <v/>
      </c>
      <c r="AB378" s="5" t="str">
        <f t="shared" si="17"/>
        <v/>
      </c>
      <c r="AC378" s="9"/>
      <c r="AD378" s="15" t="str">
        <f>IF($AD$1="  ",IFERROR(IF(AND(Y378="未推广",L378&gt;0),"加入P4P推广 ","")&amp;IF(AND(OR(W378="是",X378="是"),Y378=0),"优爆品加推广 ","")&amp;IF(AND(C378="N",L378&gt;0),"增加橱窗绑定 ","")&amp;IF(AND(OR(Z378&gt;$Z$1*4.5,AB378&gt;$AB$1*4.5),Y378&lt;&gt;0,Y378&gt;$AB$1*2,G378&gt;($G$1/$L$1)*1),"放弃P4P推广 ","")&amp;IF(AND(AB378&gt;$AB$1*1.2,AB378&lt;$AB$1*4.5,Y378&gt;0),"优化询盘成本 ","")&amp;IF(AND(Z378&gt;$Z$1*1.2,Z378&lt;$Z$1*4.5,Y378&gt;0),"优化商机成本 ","")&amp;IF(AND(Y378&lt;&gt;0,L378&gt;0,AB378&lt;$AB$1*1.2),"加大询盘获取 ","")&amp;IF(AND(Y378&lt;&gt;0,K378&gt;0,Z378&lt;$Z$1*1.2),"加大商机获取 ","")&amp;IF(AND(L378=0,C378="Y",G378&gt;($G$1/$L$1*1.5)),"解绑橱窗绑定 ",""),"请去左表粘贴源数据"),"")</f>
        <v/>
      </c>
      <c r="AE378" s="9"/>
      <c r="AF378" s="9"/>
      <c r="AG378" s="9"/>
      <c r="AH378" s="9"/>
      <c r="AI378" s="17"/>
      <c r="AJ378" s="17"/>
      <c r="AK378" s="17"/>
    </row>
    <row r="379" spans="1:37">
      <c r="A379" s="5" t="str">
        <f>IFERROR(HLOOKUP(A$2,'2.源数据-产品分析-全商品'!A$6:A$1000,ROW()-1,0),"")</f>
        <v/>
      </c>
      <c r="B379" s="5" t="str">
        <f>IFERROR(HLOOKUP(B$2,'2.源数据-产品分析-全商品'!B$6:B$1000,ROW()-1,0),"")</f>
        <v/>
      </c>
      <c r="C379" s="5" t="str">
        <f>CLEAN(IFERROR(HLOOKUP(C$2,'2.源数据-产品分析-全商品'!C$6:C$1000,ROW()-1,0),""))</f>
        <v/>
      </c>
      <c r="D379" s="5" t="str">
        <f>IFERROR(HLOOKUP(D$2,'2.源数据-产品分析-全商品'!D$6:D$1000,ROW()-1,0),"")</f>
        <v/>
      </c>
      <c r="E379" s="5" t="str">
        <f>IFERROR(HLOOKUP(E$2,'2.源数据-产品分析-全商品'!E$6:E$1000,ROW()-1,0),"")</f>
        <v/>
      </c>
      <c r="F379" s="5" t="str">
        <f>IFERROR(VALUE(HLOOKUP(F$2,'2.源数据-产品分析-全商品'!F$6:F$1000,ROW()-1,0)),"")</f>
        <v/>
      </c>
      <c r="G379" s="5" t="str">
        <f>IFERROR(VALUE(HLOOKUP(G$2,'2.源数据-产品分析-全商品'!G$6:G$1000,ROW()-1,0)),"")</f>
        <v/>
      </c>
      <c r="H379" s="5" t="str">
        <f>IFERROR(HLOOKUP(H$2,'2.源数据-产品分析-全商品'!H$6:H$1000,ROW()-1,0),"")</f>
        <v/>
      </c>
      <c r="I379" s="5" t="str">
        <f>IFERROR(VALUE(HLOOKUP(I$2,'2.源数据-产品分析-全商品'!I$6:I$1000,ROW()-1,0)),"")</f>
        <v/>
      </c>
      <c r="J379" s="60" t="str">
        <f>IFERROR(IF($J$2="","",INDEX('产品报告-整理'!G:G,MATCH(产品建议!A379,'产品报告-整理'!A:A,0))),"")</f>
        <v/>
      </c>
      <c r="K379" s="5" t="str">
        <f>IFERROR(IF($K$2="","",VALUE(INDEX('产品报告-整理'!E:E,MATCH(产品建议!A379,'产品报告-整理'!A:A,0)))),0)</f>
        <v/>
      </c>
      <c r="L379" s="5" t="str">
        <f>IFERROR(VALUE(HLOOKUP(L$2,'2.源数据-产品分析-全商品'!J$6:J$1000,ROW()-1,0)),"")</f>
        <v/>
      </c>
      <c r="M379" s="5" t="str">
        <f>IFERROR(VALUE(HLOOKUP(M$2,'2.源数据-产品分析-全商品'!K$6:K$1000,ROW()-1,0)),"")</f>
        <v/>
      </c>
      <c r="N379" s="5" t="str">
        <f>IFERROR(HLOOKUP(N$2,'2.源数据-产品分析-全商品'!L$6:L$1000,ROW()-1,0),"")</f>
        <v/>
      </c>
      <c r="O379" s="5" t="str">
        <f>IF($O$2='产品报告-整理'!$K$1,IFERROR(INDEX('产品报告-整理'!S:S,MATCH(产品建议!A379,'产品报告-整理'!L:L,0)),""),(IFERROR(VALUE(HLOOKUP(O$2,'2.源数据-产品分析-全商品'!M$6:M$1000,ROW()-1,0)),"")))</f>
        <v/>
      </c>
      <c r="P379" s="5" t="str">
        <f>IF($P$2='产品报告-整理'!$V$1,IFERROR(INDEX('产品报告-整理'!AD:AD,MATCH(产品建议!A379,'产品报告-整理'!W:W,0)),""),(IFERROR(VALUE(HLOOKUP(P$2,'2.源数据-产品分析-全商品'!N$6:N$1000,ROW()-1,0)),"")))</f>
        <v/>
      </c>
      <c r="Q379" s="5" t="str">
        <f>IF($Q$2='产品报告-整理'!$AG$1,IFERROR(INDEX('产品报告-整理'!AO:AO,MATCH(产品建议!A379,'产品报告-整理'!AH:AH,0)),""),(IFERROR(VALUE(HLOOKUP(Q$2,'2.源数据-产品分析-全商品'!O$6:O$1000,ROW()-1,0)),"")))</f>
        <v/>
      </c>
      <c r="R379" s="5" t="str">
        <f>IF($R$2='产品报告-整理'!$AR$1,IFERROR(INDEX('产品报告-整理'!AZ:AZ,MATCH(产品建议!A379,'产品报告-整理'!AS:AS,0)),""),(IFERROR(VALUE(HLOOKUP(R$2,'2.源数据-产品分析-全商品'!P$6:P$1000,ROW()-1,0)),"")))</f>
        <v/>
      </c>
      <c r="S379" s="5" t="str">
        <f>IF($S$2='产品报告-整理'!$BC$1,IFERROR(INDEX('产品报告-整理'!BK:BK,MATCH(产品建议!A379,'产品报告-整理'!BD:BD,0)),""),(IFERROR(VALUE(HLOOKUP(S$2,'2.源数据-产品分析-全商品'!Q$6:Q$1000,ROW()-1,0)),"")))</f>
        <v/>
      </c>
      <c r="T379" s="5" t="str">
        <f>IFERROR(HLOOKUP("产品负责人",'2.源数据-产品分析-全商品'!R$6:R$1000,ROW()-1,0),"")</f>
        <v/>
      </c>
      <c r="U379" s="5" t="str">
        <f>IFERROR(VALUE(HLOOKUP(U$2,'2.源数据-产品分析-全商品'!S$6:S$1000,ROW()-1,0)),"")</f>
        <v/>
      </c>
      <c r="V379" s="5" t="str">
        <f>IFERROR(VALUE(HLOOKUP(V$2,'2.源数据-产品分析-全商品'!T$6:T$1000,ROW()-1,0)),"")</f>
        <v/>
      </c>
      <c r="W379" s="5" t="str">
        <f>IF(OR($A$3=""),"",IF(OR($W$2="优爆品"),(IF(COUNTIF('2-2.源数据-产品分析-优品'!A:A,产品建议!A379)&gt;0,"是","")&amp;IF(COUNTIF('2-3.源数据-产品分析-爆品'!A:A,产品建议!A379)&gt;0,"是","")),IF(OR($W$2="P4P点击量"),((IFERROR(INDEX('产品报告-整理'!D:D,MATCH(产品建议!A379,'产品报告-整理'!A:A,0)),""))),((IF(COUNTIF('2-2.源数据-产品分析-优品'!A:A,产品建议!A379)&gt;0,"是",""))))))</f>
        <v/>
      </c>
      <c r="X379" s="5" t="str">
        <f>IF(OR($A$3=""),"",IF(OR($W$2="优爆品"),((IFERROR(INDEX('产品报告-整理'!D:D,MATCH(产品建议!A379,'产品报告-整理'!A:A,0)),"")&amp;" → "&amp;(IFERROR(TEXT(INDEX('产品报告-整理'!D:D,MATCH(产品建议!A379,'产品报告-整理'!A:A,0))/G379,"0%"),"")))),IF(OR($W$2="P4P点击量"),((IF($W$2="P4P点击量",IFERROR(TEXT(W379/G379,"0%"),"")))),(((IF(COUNTIF('2-3.源数据-产品分析-爆品'!A:A,产品建议!A379)&gt;0,"是","")))))))</f>
        <v/>
      </c>
      <c r="Y379" s="9" t="str">
        <f>IF(AND($Y$2="直通车总消费",'产品报告-整理'!$BN$1="推荐广告"),IFERROR(INDEX('产品报告-整理'!H:H,MATCH(产品建议!A379,'产品报告-整理'!A:A,0)),0)+IFERROR(INDEX('产品报告-整理'!BV:BV,MATCH(产品建议!A379,'产品报告-整理'!BO:BO,0)),0),IFERROR(INDEX('产品报告-整理'!H:H,MATCH(产品建议!A379,'产品报告-整理'!A:A,0)),0))</f>
        <v/>
      </c>
      <c r="Z379" s="9" t="str">
        <f t="shared" si="18"/>
        <v/>
      </c>
      <c r="AA379" s="5" t="str">
        <f t="shared" si="16"/>
        <v/>
      </c>
      <c r="AB379" s="5" t="str">
        <f t="shared" si="17"/>
        <v/>
      </c>
      <c r="AC379" s="9"/>
      <c r="AD379" s="15" t="str">
        <f>IF($AD$1="  ",IFERROR(IF(AND(Y379="未推广",L379&gt;0),"加入P4P推广 ","")&amp;IF(AND(OR(W379="是",X379="是"),Y379=0),"优爆品加推广 ","")&amp;IF(AND(C379="N",L379&gt;0),"增加橱窗绑定 ","")&amp;IF(AND(OR(Z379&gt;$Z$1*4.5,AB379&gt;$AB$1*4.5),Y379&lt;&gt;0,Y379&gt;$AB$1*2,G379&gt;($G$1/$L$1)*1),"放弃P4P推广 ","")&amp;IF(AND(AB379&gt;$AB$1*1.2,AB379&lt;$AB$1*4.5,Y379&gt;0),"优化询盘成本 ","")&amp;IF(AND(Z379&gt;$Z$1*1.2,Z379&lt;$Z$1*4.5,Y379&gt;0),"优化商机成本 ","")&amp;IF(AND(Y379&lt;&gt;0,L379&gt;0,AB379&lt;$AB$1*1.2),"加大询盘获取 ","")&amp;IF(AND(Y379&lt;&gt;0,K379&gt;0,Z379&lt;$Z$1*1.2),"加大商机获取 ","")&amp;IF(AND(L379=0,C379="Y",G379&gt;($G$1/$L$1*1.5)),"解绑橱窗绑定 ",""),"请去左表粘贴源数据"),"")</f>
        <v/>
      </c>
      <c r="AE379" s="9"/>
      <c r="AF379" s="9"/>
      <c r="AG379" s="9"/>
      <c r="AH379" s="9"/>
      <c r="AI379" s="17"/>
      <c r="AJ379" s="17"/>
      <c r="AK379" s="17"/>
    </row>
    <row r="380" spans="1:37">
      <c r="A380" s="5" t="str">
        <f>IFERROR(HLOOKUP(A$2,'2.源数据-产品分析-全商品'!A$6:A$1000,ROW()-1,0),"")</f>
        <v/>
      </c>
      <c r="B380" s="5" t="str">
        <f>IFERROR(HLOOKUP(B$2,'2.源数据-产品分析-全商品'!B$6:B$1000,ROW()-1,0),"")</f>
        <v/>
      </c>
      <c r="C380" s="5" t="str">
        <f>CLEAN(IFERROR(HLOOKUP(C$2,'2.源数据-产品分析-全商品'!C$6:C$1000,ROW()-1,0),""))</f>
        <v/>
      </c>
      <c r="D380" s="5" t="str">
        <f>IFERROR(HLOOKUP(D$2,'2.源数据-产品分析-全商品'!D$6:D$1000,ROW()-1,0),"")</f>
        <v/>
      </c>
      <c r="E380" s="5" t="str">
        <f>IFERROR(HLOOKUP(E$2,'2.源数据-产品分析-全商品'!E$6:E$1000,ROW()-1,0),"")</f>
        <v/>
      </c>
      <c r="F380" s="5" t="str">
        <f>IFERROR(VALUE(HLOOKUP(F$2,'2.源数据-产品分析-全商品'!F$6:F$1000,ROW()-1,0)),"")</f>
        <v/>
      </c>
      <c r="G380" s="5" t="str">
        <f>IFERROR(VALUE(HLOOKUP(G$2,'2.源数据-产品分析-全商品'!G$6:G$1000,ROW()-1,0)),"")</f>
        <v/>
      </c>
      <c r="H380" s="5" t="str">
        <f>IFERROR(HLOOKUP(H$2,'2.源数据-产品分析-全商品'!H$6:H$1000,ROW()-1,0),"")</f>
        <v/>
      </c>
      <c r="I380" s="5" t="str">
        <f>IFERROR(VALUE(HLOOKUP(I$2,'2.源数据-产品分析-全商品'!I$6:I$1000,ROW()-1,0)),"")</f>
        <v/>
      </c>
      <c r="J380" s="60" t="str">
        <f>IFERROR(IF($J$2="","",INDEX('产品报告-整理'!G:G,MATCH(产品建议!A380,'产品报告-整理'!A:A,0))),"")</f>
        <v/>
      </c>
      <c r="K380" s="5" t="str">
        <f>IFERROR(IF($K$2="","",VALUE(INDEX('产品报告-整理'!E:E,MATCH(产品建议!A380,'产品报告-整理'!A:A,0)))),0)</f>
        <v/>
      </c>
      <c r="L380" s="5" t="str">
        <f>IFERROR(VALUE(HLOOKUP(L$2,'2.源数据-产品分析-全商品'!J$6:J$1000,ROW()-1,0)),"")</f>
        <v/>
      </c>
      <c r="M380" s="5" t="str">
        <f>IFERROR(VALUE(HLOOKUP(M$2,'2.源数据-产品分析-全商品'!K$6:K$1000,ROW()-1,0)),"")</f>
        <v/>
      </c>
      <c r="N380" s="5" t="str">
        <f>IFERROR(HLOOKUP(N$2,'2.源数据-产品分析-全商品'!L$6:L$1000,ROW()-1,0),"")</f>
        <v/>
      </c>
      <c r="O380" s="5" t="str">
        <f>IF($O$2='产品报告-整理'!$K$1,IFERROR(INDEX('产品报告-整理'!S:S,MATCH(产品建议!A380,'产品报告-整理'!L:L,0)),""),(IFERROR(VALUE(HLOOKUP(O$2,'2.源数据-产品分析-全商品'!M$6:M$1000,ROW()-1,0)),"")))</f>
        <v/>
      </c>
      <c r="P380" s="5" t="str">
        <f>IF($P$2='产品报告-整理'!$V$1,IFERROR(INDEX('产品报告-整理'!AD:AD,MATCH(产品建议!A380,'产品报告-整理'!W:W,0)),""),(IFERROR(VALUE(HLOOKUP(P$2,'2.源数据-产品分析-全商品'!N$6:N$1000,ROW()-1,0)),"")))</f>
        <v/>
      </c>
      <c r="Q380" s="5" t="str">
        <f>IF($Q$2='产品报告-整理'!$AG$1,IFERROR(INDEX('产品报告-整理'!AO:AO,MATCH(产品建议!A380,'产品报告-整理'!AH:AH,0)),""),(IFERROR(VALUE(HLOOKUP(Q$2,'2.源数据-产品分析-全商品'!O$6:O$1000,ROW()-1,0)),"")))</f>
        <v/>
      </c>
      <c r="R380" s="5" t="str">
        <f>IF($R$2='产品报告-整理'!$AR$1,IFERROR(INDEX('产品报告-整理'!AZ:AZ,MATCH(产品建议!A380,'产品报告-整理'!AS:AS,0)),""),(IFERROR(VALUE(HLOOKUP(R$2,'2.源数据-产品分析-全商品'!P$6:P$1000,ROW()-1,0)),"")))</f>
        <v/>
      </c>
      <c r="S380" s="5" t="str">
        <f>IF($S$2='产品报告-整理'!$BC$1,IFERROR(INDEX('产品报告-整理'!BK:BK,MATCH(产品建议!A380,'产品报告-整理'!BD:BD,0)),""),(IFERROR(VALUE(HLOOKUP(S$2,'2.源数据-产品分析-全商品'!Q$6:Q$1000,ROW()-1,0)),"")))</f>
        <v/>
      </c>
      <c r="T380" s="5" t="str">
        <f>IFERROR(HLOOKUP("产品负责人",'2.源数据-产品分析-全商品'!R$6:R$1000,ROW()-1,0),"")</f>
        <v/>
      </c>
      <c r="U380" s="5" t="str">
        <f>IFERROR(VALUE(HLOOKUP(U$2,'2.源数据-产品分析-全商品'!S$6:S$1000,ROW()-1,0)),"")</f>
        <v/>
      </c>
      <c r="V380" s="5" t="str">
        <f>IFERROR(VALUE(HLOOKUP(V$2,'2.源数据-产品分析-全商品'!T$6:T$1000,ROW()-1,0)),"")</f>
        <v/>
      </c>
      <c r="W380" s="5" t="str">
        <f>IF(OR($A$3=""),"",IF(OR($W$2="优爆品"),(IF(COUNTIF('2-2.源数据-产品分析-优品'!A:A,产品建议!A380)&gt;0,"是","")&amp;IF(COUNTIF('2-3.源数据-产品分析-爆品'!A:A,产品建议!A380)&gt;0,"是","")),IF(OR($W$2="P4P点击量"),((IFERROR(INDEX('产品报告-整理'!D:D,MATCH(产品建议!A380,'产品报告-整理'!A:A,0)),""))),((IF(COUNTIF('2-2.源数据-产品分析-优品'!A:A,产品建议!A380)&gt;0,"是",""))))))</f>
        <v/>
      </c>
      <c r="X380" s="5" t="str">
        <f>IF(OR($A$3=""),"",IF(OR($W$2="优爆品"),((IFERROR(INDEX('产品报告-整理'!D:D,MATCH(产品建议!A380,'产品报告-整理'!A:A,0)),"")&amp;" → "&amp;(IFERROR(TEXT(INDEX('产品报告-整理'!D:D,MATCH(产品建议!A380,'产品报告-整理'!A:A,0))/G380,"0%"),"")))),IF(OR($W$2="P4P点击量"),((IF($W$2="P4P点击量",IFERROR(TEXT(W380/G380,"0%"),"")))),(((IF(COUNTIF('2-3.源数据-产品分析-爆品'!A:A,产品建议!A380)&gt;0,"是","")))))))</f>
        <v/>
      </c>
      <c r="Y380" s="9" t="str">
        <f>IF(AND($Y$2="直通车总消费",'产品报告-整理'!$BN$1="推荐广告"),IFERROR(INDEX('产品报告-整理'!H:H,MATCH(产品建议!A380,'产品报告-整理'!A:A,0)),0)+IFERROR(INDEX('产品报告-整理'!BV:BV,MATCH(产品建议!A380,'产品报告-整理'!BO:BO,0)),0),IFERROR(INDEX('产品报告-整理'!H:H,MATCH(产品建议!A380,'产品报告-整理'!A:A,0)),0))</f>
        <v/>
      </c>
      <c r="Z380" s="9" t="str">
        <f t="shared" si="18"/>
        <v/>
      </c>
      <c r="AA380" s="5" t="str">
        <f t="shared" si="16"/>
        <v/>
      </c>
      <c r="AB380" s="5" t="str">
        <f t="shared" si="17"/>
        <v/>
      </c>
      <c r="AC380" s="9"/>
      <c r="AD380" s="15" t="str">
        <f>IF($AD$1="  ",IFERROR(IF(AND(Y380="未推广",L380&gt;0),"加入P4P推广 ","")&amp;IF(AND(OR(W380="是",X380="是"),Y380=0),"优爆品加推广 ","")&amp;IF(AND(C380="N",L380&gt;0),"增加橱窗绑定 ","")&amp;IF(AND(OR(Z380&gt;$Z$1*4.5,AB380&gt;$AB$1*4.5),Y380&lt;&gt;0,Y380&gt;$AB$1*2,G380&gt;($G$1/$L$1)*1),"放弃P4P推广 ","")&amp;IF(AND(AB380&gt;$AB$1*1.2,AB380&lt;$AB$1*4.5,Y380&gt;0),"优化询盘成本 ","")&amp;IF(AND(Z380&gt;$Z$1*1.2,Z380&lt;$Z$1*4.5,Y380&gt;0),"优化商机成本 ","")&amp;IF(AND(Y380&lt;&gt;0,L380&gt;0,AB380&lt;$AB$1*1.2),"加大询盘获取 ","")&amp;IF(AND(Y380&lt;&gt;0,K380&gt;0,Z380&lt;$Z$1*1.2),"加大商机获取 ","")&amp;IF(AND(L380=0,C380="Y",G380&gt;($G$1/$L$1*1.5)),"解绑橱窗绑定 ",""),"请去左表粘贴源数据"),"")</f>
        <v/>
      </c>
      <c r="AE380" s="9"/>
      <c r="AF380" s="9"/>
      <c r="AG380" s="9"/>
      <c r="AH380" s="9"/>
      <c r="AI380" s="17"/>
      <c r="AJ380" s="17"/>
      <c r="AK380" s="17"/>
    </row>
    <row r="381" spans="1:37">
      <c r="A381" s="5" t="str">
        <f>IFERROR(HLOOKUP(A$2,'2.源数据-产品分析-全商品'!A$6:A$1000,ROW()-1,0),"")</f>
        <v/>
      </c>
      <c r="B381" s="5" t="str">
        <f>IFERROR(HLOOKUP(B$2,'2.源数据-产品分析-全商品'!B$6:B$1000,ROW()-1,0),"")</f>
        <v/>
      </c>
      <c r="C381" s="5" t="str">
        <f>CLEAN(IFERROR(HLOOKUP(C$2,'2.源数据-产品分析-全商品'!C$6:C$1000,ROW()-1,0),""))</f>
        <v/>
      </c>
      <c r="D381" s="5" t="str">
        <f>IFERROR(HLOOKUP(D$2,'2.源数据-产品分析-全商品'!D$6:D$1000,ROW()-1,0),"")</f>
        <v/>
      </c>
      <c r="E381" s="5" t="str">
        <f>IFERROR(HLOOKUP(E$2,'2.源数据-产品分析-全商品'!E$6:E$1000,ROW()-1,0),"")</f>
        <v/>
      </c>
      <c r="F381" s="5" t="str">
        <f>IFERROR(VALUE(HLOOKUP(F$2,'2.源数据-产品分析-全商品'!F$6:F$1000,ROW()-1,0)),"")</f>
        <v/>
      </c>
      <c r="G381" s="5" t="str">
        <f>IFERROR(VALUE(HLOOKUP(G$2,'2.源数据-产品分析-全商品'!G$6:G$1000,ROW()-1,0)),"")</f>
        <v/>
      </c>
      <c r="H381" s="5" t="str">
        <f>IFERROR(HLOOKUP(H$2,'2.源数据-产品分析-全商品'!H$6:H$1000,ROW()-1,0),"")</f>
        <v/>
      </c>
      <c r="I381" s="5" t="str">
        <f>IFERROR(VALUE(HLOOKUP(I$2,'2.源数据-产品分析-全商品'!I$6:I$1000,ROW()-1,0)),"")</f>
        <v/>
      </c>
      <c r="J381" s="60" t="str">
        <f>IFERROR(IF($J$2="","",INDEX('产品报告-整理'!G:G,MATCH(产品建议!A381,'产品报告-整理'!A:A,0))),"")</f>
        <v/>
      </c>
      <c r="K381" s="5" t="str">
        <f>IFERROR(IF($K$2="","",VALUE(INDEX('产品报告-整理'!E:E,MATCH(产品建议!A381,'产品报告-整理'!A:A,0)))),0)</f>
        <v/>
      </c>
      <c r="L381" s="5" t="str">
        <f>IFERROR(VALUE(HLOOKUP(L$2,'2.源数据-产品分析-全商品'!J$6:J$1000,ROW()-1,0)),"")</f>
        <v/>
      </c>
      <c r="M381" s="5" t="str">
        <f>IFERROR(VALUE(HLOOKUP(M$2,'2.源数据-产品分析-全商品'!K$6:K$1000,ROW()-1,0)),"")</f>
        <v/>
      </c>
      <c r="N381" s="5" t="str">
        <f>IFERROR(HLOOKUP(N$2,'2.源数据-产品分析-全商品'!L$6:L$1000,ROW()-1,0),"")</f>
        <v/>
      </c>
      <c r="O381" s="5" t="str">
        <f>IF($O$2='产品报告-整理'!$K$1,IFERROR(INDEX('产品报告-整理'!S:S,MATCH(产品建议!A381,'产品报告-整理'!L:L,0)),""),(IFERROR(VALUE(HLOOKUP(O$2,'2.源数据-产品分析-全商品'!M$6:M$1000,ROW()-1,0)),"")))</f>
        <v/>
      </c>
      <c r="P381" s="5" t="str">
        <f>IF($P$2='产品报告-整理'!$V$1,IFERROR(INDEX('产品报告-整理'!AD:AD,MATCH(产品建议!A381,'产品报告-整理'!W:W,0)),""),(IFERROR(VALUE(HLOOKUP(P$2,'2.源数据-产品分析-全商品'!N$6:N$1000,ROW()-1,0)),"")))</f>
        <v/>
      </c>
      <c r="Q381" s="5" t="str">
        <f>IF($Q$2='产品报告-整理'!$AG$1,IFERROR(INDEX('产品报告-整理'!AO:AO,MATCH(产品建议!A381,'产品报告-整理'!AH:AH,0)),""),(IFERROR(VALUE(HLOOKUP(Q$2,'2.源数据-产品分析-全商品'!O$6:O$1000,ROW()-1,0)),"")))</f>
        <v/>
      </c>
      <c r="R381" s="5" t="str">
        <f>IF($R$2='产品报告-整理'!$AR$1,IFERROR(INDEX('产品报告-整理'!AZ:AZ,MATCH(产品建议!A381,'产品报告-整理'!AS:AS,0)),""),(IFERROR(VALUE(HLOOKUP(R$2,'2.源数据-产品分析-全商品'!P$6:P$1000,ROW()-1,0)),"")))</f>
        <v/>
      </c>
      <c r="S381" s="5" t="str">
        <f>IF($S$2='产品报告-整理'!$BC$1,IFERROR(INDEX('产品报告-整理'!BK:BK,MATCH(产品建议!A381,'产品报告-整理'!BD:BD,0)),""),(IFERROR(VALUE(HLOOKUP(S$2,'2.源数据-产品分析-全商品'!Q$6:Q$1000,ROW()-1,0)),"")))</f>
        <v/>
      </c>
      <c r="T381" s="5" t="str">
        <f>IFERROR(HLOOKUP("产品负责人",'2.源数据-产品分析-全商品'!R$6:R$1000,ROW()-1,0),"")</f>
        <v/>
      </c>
      <c r="U381" s="5" t="str">
        <f>IFERROR(VALUE(HLOOKUP(U$2,'2.源数据-产品分析-全商品'!S$6:S$1000,ROW()-1,0)),"")</f>
        <v/>
      </c>
      <c r="V381" s="5" t="str">
        <f>IFERROR(VALUE(HLOOKUP(V$2,'2.源数据-产品分析-全商品'!T$6:T$1000,ROW()-1,0)),"")</f>
        <v/>
      </c>
      <c r="W381" s="5" t="str">
        <f>IF(OR($A$3=""),"",IF(OR($W$2="优爆品"),(IF(COUNTIF('2-2.源数据-产品分析-优品'!A:A,产品建议!A381)&gt;0,"是","")&amp;IF(COUNTIF('2-3.源数据-产品分析-爆品'!A:A,产品建议!A381)&gt;0,"是","")),IF(OR($W$2="P4P点击量"),((IFERROR(INDEX('产品报告-整理'!D:D,MATCH(产品建议!A381,'产品报告-整理'!A:A,0)),""))),((IF(COUNTIF('2-2.源数据-产品分析-优品'!A:A,产品建议!A381)&gt;0,"是",""))))))</f>
        <v/>
      </c>
      <c r="X381" s="5" t="str">
        <f>IF(OR($A$3=""),"",IF(OR($W$2="优爆品"),((IFERROR(INDEX('产品报告-整理'!D:D,MATCH(产品建议!A381,'产品报告-整理'!A:A,0)),"")&amp;" → "&amp;(IFERROR(TEXT(INDEX('产品报告-整理'!D:D,MATCH(产品建议!A381,'产品报告-整理'!A:A,0))/G381,"0%"),"")))),IF(OR($W$2="P4P点击量"),((IF($W$2="P4P点击量",IFERROR(TEXT(W381/G381,"0%"),"")))),(((IF(COUNTIF('2-3.源数据-产品分析-爆品'!A:A,产品建议!A381)&gt;0,"是","")))))))</f>
        <v/>
      </c>
      <c r="Y381" s="9" t="str">
        <f>IF(AND($Y$2="直通车总消费",'产品报告-整理'!$BN$1="推荐广告"),IFERROR(INDEX('产品报告-整理'!H:H,MATCH(产品建议!A381,'产品报告-整理'!A:A,0)),0)+IFERROR(INDEX('产品报告-整理'!BV:BV,MATCH(产品建议!A381,'产品报告-整理'!BO:BO,0)),0),IFERROR(INDEX('产品报告-整理'!H:H,MATCH(产品建议!A381,'产品报告-整理'!A:A,0)),0))</f>
        <v/>
      </c>
      <c r="Z381" s="9" t="str">
        <f t="shared" si="18"/>
        <v/>
      </c>
      <c r="AA381" s="5" t="str">
        <f t="shared" si="16"/>
        <v/>
      </c>
      <c r="AB381" s="5" t="str">
        <f t="shared" si="17"/>
        <v/>
      </c>
      <c r="AC381" s="9"/>
      <c r="AD381" s="15" t="str">
        <f>IF($AD$1="  ",IFERROR(IF(AND(Y381="未推广",L381&gt;0),"加入P4P推广 ","")&amp;IF(AND(OR(W381="是",X381="是"),Y381=0),"优爆品加推广 ","")&amp;IF(AND(C381="N",L381&gt;0),"增加橱窗绑定 ","")&amp;IF(AND(OR(Z381&gt;$Z$1*4.5,AB381&gt;$AB$1*4.5),Y381&lt;&gt;0,Y381&gt;$AB$1*2,G381&gt;($G$1/$L$1)*1),"放弃P4P推广 ","")&amp;IF(AND(AB381&gt;$AB$1*1.2,AB381&lt;$AB$1*4.5,Y381&gt;0),"优化询盘成本 ","")&amp;IF(AND(Z381&gt;$Z$1*1.2,Z381&lt;$Z$1*4.5,Y381&gt;0),"优化商机成本 ","")&amp;IF(AND(Y381&lt;&gt;0,L381&gt;0,AB381&lt;$AB$1*1.2),"加大询盘获取 ","")&amp;IF(AND(Y381&lt;&gt;0,K381&gt;0,Z381&lt;$Z$1*1.2),"加大商机获取 ","")&amp;IF(AND(L381=0,C381="Y",G381&gt;($G$1/$L$1*1.5)),"解绑橱窗绑定 ",""),"请去左表粘贴源数据"),"")</f>
        <v/>
      </c>
      <c r="AE381" s="9"/>
      <c r="AF381" s="9"/>
      <c r="AG381" s="9"/>
      <c r="AH381" s="9"/>
      <c r="AI381" s="17"/>
      <c r="AJ381" s="17"/>
      <c r="AK381" s="17"/>
    </row>
    <row r="382" spans="1:37">
      <c r="A382" s="5" t="str">
        <f>IFERROR(HLOOKUP(A$2,'2.源数据-产品分析-全商品'!A$6:A$1000,ROW()-1,0),"")</f>
        <v/>
      </c>
      <c r="B382" s="5" t="str">
        <f>IFERROR(HLOOKUP(B$2,'2.源数据-产品分析-全商品'!B$6:B$1000,ROW()-1,0),"")</f>
        <v/>
      </c>
      <c r="C382" s="5" t="str">
        <f>CLEAN(IFERROR(HLOOKUP(C$2,'2.源数据-产品分析-全商品'!C$6:C$1000,ROW()-1,0),""))</f>
        <v/>
      </c>
      <c r="D382" s="5" t="str">
        <f>IFERROR(HLOOKUP(D$2,'2.源数据-产品分析-全商品'!D$6:D$1000,ROW()-1,0),"")</f>
        <v/>
      </c>
      <c r="E382" s="5" t="str">
        <f>IFERROR(HLOOKUP(E$2,'2.源数据-产品分析-全商品'!E$6:E$1000,ROW()-1,0),"")</f>
        <v/>
      </c>
      <c r="F382" s="5" t="str">
        <f>IFERROR(VALUE(HLOOKUP(F$2,'2.源数据-产品分析-全商品'!F$6:F$1000,ROW()-1,0)),"")</f>
        <v/>
      </c>
      <c r="G382" s="5" t="str">
        <f>IFERROR(VALUE(HLOOKUP(G$2,'2.源数据-产品分析-全商品'!G$6:G$1000,ROW()-1,0)),"")</f>
        <v/>
      </c>
      <c r="H382" s="5" t="str">
        <f>IFERROR(HLOOKUP(H$2,'2.源数据-产品分析-全商品'!H$6:H$1000,ROW()-1,0),"")</f>
        <v/>
      </c>
      <c r="I382" s="5" t="str">
        <f>IFERROR(VALUE(HLOOKUP(I$2,'2.源数据-产品分析-全商品'!I$6:I$1000,ROW()-1,0)),"")</f>
        <v/>
      </c>
      <c r="J382" s="60" t="str">
        <f>IFERROR(IF($J$2="","",INDEX('产品报告-整理'!G:G,MATCH(产品建议!A382,'产品报告-整理'!A:A,0))),"")</f>
        <v/>
      </c>
      <c r="K382" s="5" t="str">
        <f>IFERROR(IF($K$2="","",VALUE(INDEX('产品报告-整理'!E:E,MATCH(产品建议!A382,'产品报告-整理'!A:A,0)))),0)</f>
        <v/>
      </c>
      <c r="L382" s="5" t="str">
        <f>IFERROR(VALUE(HLOOKUP(L$2,'2.源数据-产品分析-全商品'!J$6:J$1000,ROW()-1,0)),"")</f>
        <v/>
      </c>
      <c r="M382" s="5" t="str">
        <f>IFERROR(VALUE(HLOOKUP(M$2,'2.源数据-产品分析-全商品'!K$6:K$1000,ROW()-1,0)),"")</f>
        <v/>
      </c>
      <c r="N382" s="5" t="str">
        <f>IFERROR(HLOOKUP(N$2,'2.源数据-产品分析-全商品'!L$6:L$1000,ROW()-1,0),"")</f>
        <v/>
      </c>
      <c r="O382" s="5" t="str">
        <f>IF($O$2='产品报告-整理'!$K$1,IFERROR(INDEX('产品报告-整理'!S:S,MATCH(产品建议!A382,'产品报告-整理'!L:L,0)),""),(IFERROR(VALUE(HLOOKUP(O$2,'2.源数据-产品分析-全商品'!M$6:M$1000,ROW()-1,0)),"")))</f>
        <v/>
      </c>
      <c r="P382" s="5" t="str">
        <f>IF($P$2='产品报告-整理'!$V$1,IFERROR(INDEX('产品报告-整理'!AD:AD,MATCH(产品建议!A382,'产品报告-整理'!W:W,0)),""),(IFERROR(VALUE(HLOOKUP(P$2,'2.源数据-产品分析-全商品'!N$6:N$1000,ROW()-1,0)),"")))</f>
        <v/>
      </c>
      <c r="Q382" s="5" t="str">
        <f>IF($Q$2='产品报告-整理'!$AG$1,IFERROR(INDEX('产品报告-整理'!AO:AO,MATCH(产品建议!A382,'产品报告-整理'!AH:AH,0)),""),(IFERROR(VALUE(HLOOKUP(Q$2,'2.源数据-产品分析-全商品'!O$6:O$1000,ROW()-1,0)),"")))</f>
        <v/>
      </c>
      <c r="R382" s="5" t="str">
        <f>IF($R$2='产品报告-整理'!$AR$1,IFERROR(INDEX('产品报告-整理'!AZ:AZ,MATCH(产品建议!A382,'产品报告-整理'!AS:AS,0)),""),(IFERROR(VALUE(HLOOKUP(R$2,'2.源数据-产品分析-全商品'!P$6:P$1000,ROW()-1,0)),"")))</f>
        <v/>
      </c>
      <c r="S382" s="5" t="str">
        <f>IF($S$2='产品报告-整理'!$BC$1,IFERROR(INDEX('产品报告-整理'!BK:BK,MATCH(产品建议!A382,'产品报告-整理'!BD:BD,0)),""),(IFERROR(VALUE(HLOOKUP(S$2,'2.源数据-产品分析-全商品'!Q$6:Q$1000,ROW()-1,0)),"")))</f>
        <v/>
      </c>
      <c r="T382" s="5" t="str">
        <f>IFERROR(HLOOKUP("产品负责人",'2.源数据-产品分析-全商品'!R$6:R$1000,ROW()-1,0),"")</f>
        <v/>
      </c>
      <c r="U382" s="5" t="str">
        <f>IFERROR(VALUE(HLOOKUP(U$2,'2.源数据-产品分析-全商品'!S$6:S$1000,ROW()-1,0)),"")</f>
        <v/>
      </c>
      <c r="V382" s="5" t="str">
        <f>IFERROR(VALUE(HLOOKUP(V$2,'2.源数据-产品分析-全商品'!T$6:T$1000,ROW()-1,0)),"")</f>
        <v/>
      </c>
      <c r="W382" s="5" t="str">
        <f>IF(OR($A$3=""),"",IF(OR($W$2="优爆品"),(IF(COUNTIF('2-2.源数据-产品分析-优品'!A:A,产品建议!A382)&gt;0,"是","")&amp;IF(COUNTIF('2-3.源数据-产品分析-爆品'!A:A,产品建议!A382)&gt;0,"是","")),IF(OR($W$2="P4P点击量"),((IFERROR(INDEX('产品报告-整理'!D:D,MATCH(产品建议!A382,'产品报告-整理'!A:A,0)),""))),((IF(COUNTIF('2-2.源数据-产品分析-优品'!A:A,产品建议!A382)&gt;0,"是",""))))))</f>
        <v/>
      </c>
      <c r="X382" s="5" t="str">
        <f>IF(OR($A$3=""),"",IF(OR($W$2="优爆品"),((IFERROR(INDEX('产品报告-整理'!D:D,MATCH(产品建议!A382,'产品报告-整理'!A:A,0)),"")&amp;" → "&amp;(IFERROR(TEXT(INDEX('产品报告-整理'!D:D,MATCH(产品建议!A382,'产品报告-整理'!A:A,0))/G382,"0%"),"")))),IF(OR($W$2="P4P点击量"),((IF($W$2="P4P点击量",IFERROR(TEXT(W382/G382,"0%"),"")))),(((IF(COUNTIF('2-3.源数据-产品分析-爆品'!A:A,产品建议!A382)&gt;0,"是","")))))))</f>
        <v/>
      </c>
      <c r="Y382" s="9" t="str">
        <f>IF(AND($Y$2="直通车总消费",'产品报告-整理'!$BN$1="推荐广告"),IFERROR(INDEX('产品报告-整理'!H:H,MATCH(产品建议!A382,'产品报告-整理'!A:A,0)),0)+IFERROR(INDEX('产品报告-整理'!BV:BV,MATCH(产品建议!A382,'产品报告-整理'!BO:BO,0)),0),IFERROR(INDEX('产品报告-整理'!H:H,MATCH(产品建议!A382,'产品报告-整理'!A:A,0)),0))</f>
        <v/>
      </c>
      <c r="Z382" s="9" t="str">
        <f t="shared" si="18"/>
        <v/>
      </c>
      <c r="AA382" s="5" t="str">
        <f t="shared" si="16"/>
        <v/>
      </c>
      <c r="AB382" s="5" t="str">
        <f t="shared" si="17"/>
        <v/>
      </c>
      <c r="AC382" s="9"/>
      <c r="AD382" s="15" t="str">
        <f>IF($AD$1="  ",IFERROR(IF(AND(Y382="未推广",L382&gt;0),"加入P4P推广 ","")&amp;IF(AND(OR(W382="是",X382="是"),Y382=0),"优爆品加推广 ","")&amp;IF(AND(C382="N",L382&gt;0),"增加橱窗绑定 ","")&amp;IF(AND(OR(Z382&gt;$Z$1*4.5,AB382&gt;$AB$1*4.5),Y382&lt;&gt;0,Y382&gt;$AB$1*2,G382&gt;($G$1/$L$1)*1),"放弃P4P推广 ","")&amp;IF(AND(AB382&gt;$AB$1*1.2,AB382&lt;$AB$1*4.5,Y382&gt;0),"优化询盘成本 ","")&amp;IF(AND(Z382&gt;$Z$1*1.2,Z382&lt;$Z$1*4.5,Y382&gt;0),"优化商机成本 ","")&amp;IF(AND(Y382&lt;&gt;0,L382&gt;0,AB382&lt;$AB$1*1.2),"加大询盘获取 ","")&amp;IF(AND(Y382&lt;&gt;0,K382&gt;0,Z382&lt;$Z$1*1.2),"加大商机获取 ","")&amp;IF(AND(L382=0,C382="Y",G382&gt;($G$1/$L$1*1.5)),"解绑橱窗绑定 ",""),"请去左表粘贴源数据"),"")</f>
        <v/>
      </c>
      <c r="AE382" s="9"/>
      <c r="AF382" s="9"/>
      <c r="AG382" s="9"/>
      <c r="AH382" s="9"/>
      <c r="AI382" s="17"/>
      <c r="AJ382" s="17"/>
      <c r="AK382" s="17"/>
    </row>
    <row r="383" spans="1:37">
      <c r="A383" s="5" t="str">
        <f>IFERROR(HLOOKUP(A$2,'2.源数据-产品分析-全商品'!A$6:A$1000,ROW()-1,0),"")</f>
        <v/>
      </c>
      <c r="B383" s="5" t="str">
        <f>IFERROR(HLOOKUP(B$2,'2.源数据-产品分析-全商品'!B$6:B$1000,ROW()-1,0),"")</f>
        <v/>
      </c>
      <c r="C383" s="5" t="str">
        <f>CLEAN(IFERROR(HLOOKUP(C$2,'2.源数据-产品分析-全商品'!C$6:C$1000,ROW()-1,0),""))</f>
        <v/>
      </c>
      <c r="D383" s="5" t="str">
        <f>IFERROR(HLOOKUP(D$2,'2.源数据-产品分析-全商品'!D$6:D$1000,ROW()-1,0),"")</f>
        <v/>
      </c>
      <c r="E383" s="5" t="str">
        <f>IFERROR(HLOOKUP(E$2,'2.源数据-产品分析-全商品'!E$6:E$1000,ROW()-1,0),"")</f>
        <v/>
      </c>
      <c r="F383" s="5" t="str">
        <f>IFERROR(VALUE(HLOOKUP(F$2,'2.源数据-产品分析-全商品'!F$6:F$1000,ROW()-1,0)),"")</f>
        <v/>
      </c>
      <c r="G383" s="5" t="str">
        <f>IFERROR(VALUE(HLOOKUP(G$2,'2.源数据-产品分析-全商品'!G$6:G$1000,ROW()-1,0)),"")</f>
        <v/>
      </c>
      <c r="H383" s="5" t="str">
        <f>IFERROR(HLOOKUP(H$2,'2.源数据-产品分析-全商品'!H$6:H$1000,ROW()-1,0),"")</f>
        <v/>
      </c>
      <c r="I383" s="5" t="str">
        <f>IFERROR(VALUE(HLOOKUP(I$2,'2.源数据-产品分析-全商品'!I$6:I$1000,ROW()-1,0)),"")</f>
        <v/>
      </c>
      <c r="J383" s="60" t="str">
        <f>IFERROR(IF($J$2="","",INDEX('产品报告-整理'!G:G,MATCH(产品建议!A383,'产品报告-整理'!A:A,0))),"")</f>
        <v/>
      </c>
      <c r="K383" s="5" t="str">
        <f>IFERROR(IF($K$2="","",VALUE(INDEX('产品报告-整理'!E:E,MATCH(产品建议!A383,'产品报告-整理'!A:A,0)))),0)</f>
        <v/>
      </c>
      <c r="L383" s="5" t="str">
        <f>IFERROR(VALUE(HLOOKUP(L$2,'2.源数据-产品分析-全商品'!J$6:J$1000,ROW()-1,0)),"")</f>
        <v/>
      </c>
      <c r="M383" s="5" t="str">
        <f>IFERROR(VALUE(HLOOKUP(M$2,'2.源数据-产品分析-全商品'!K$6:K$1000,ROW()-1,0)),"")</f>
        <v/>
      </c>
      <c r="N383" s="5" t="str">
        <f>IFERROR(HLOOKUP(N$2,'2.源数据-产品分析-全商品'!L$6:L$1000,ROW()-1,0),"")</f>
        <v/>
      </c>
      <c r="O383" s="5" t="str">
        <f>IF($O$2='产品报告-整理'!$K$1,IFERROR(INDEX('产品报告-整理'!S:S,MATCH(产品建议!A383,'产品报告-整理'!L:L,0)),""),(IFERROR(VALUE(HLOOKUP(O$2,'2.源数据-产品分析-全商品'!M$6:M$1000,ROW()-1,0)),"")))</f>
        <v/>
      </c>
      <c r="P383" s="5" t="str">
        <f>IF($P$2='产品报告-整理'!$V$1,IFERROR(INDEX('产品报告-整理'!AD:AD,MATCH(产品建议!A383,'产品报告-整理'!W:W,0)),""),(IFERROR(VALUE(HLOOKUP(P$2,'2.源数据-产品分析-全商品'!N$6:N$1000,ROW()-1,0)),"")))</f>
        <v/>
      </c>
      <c r="Q383" s="5" t="str">
        <f>IF($Q$2='产品报告-整理'!$AG$1,IFERROR(INDEX('产品报告-整理'!AO:AO,MATCH(产品建议!A383,'产品报告-整理'!AH:AH,0)),""),(IFERROR(VALUE(HLOOKUP(Q$2,'2.源数据-产品分析-全商品'!O$6:O$1000,ROW()-1,0)),"")))</f>
        <v/>
      </c>
      <c r="R383" s="5" t="str">
        <f>IF($R$2='产品报告-整理'!$AR$1,IFERROR(INDEX('产品报告-整理'!AZ:AZ,MATCH(产品建议!A383,'产品报告-整理'!AS:AS,0)),""),(IFERROR(VALUE(HLOOKUP(R$2,'2.源数据-产品分析-全商品'!P$6:P$1000,ROW()-1,0)),"")))</f>
        <v/>
      </c>
      <c r="S383" s="5" t="str">
        <f>IF($S$2='产品报告-整理'!$BC$1,IFERROR(INDEX('产品报告-整理'!BK:BK,MATCH(产品建议!A383,'产品报告-整理'!BD:BD,0)),""),(IFERROR(VALUE(HLOOKUP(S$2,'2.源数据-产品分析-全商品'!Q$6:Q$1000,ROW()-1,0)),"")))</f>
        <v/>
      </c>
      <c r="T383" s="5" t="str">
        <f>IFERROR(HLOOKUP("产品负责人",'2.源数据-产品分析-全商品'!R$6:R$1000,ROW()-1,0),"")</f>
        <v/>
      </c>
      <c r="U383" s="5" t="str">
        <f>IFERROR(VALUE(HLOOKUP(U$2,'2.源数据-产品分析-全商品'!S$6:S$1000,ROW()-1,0)),"")</f>
        <v/>
      </c>
      <c r="V383" s="5" t="str">
        <f>IFERROR(VALUE(HLOOKUP(V$2,'2.源数据-产品分析-全商品'!T$6:T$1000,ROW()-1,0)),"")</f>
        <v/>
      </c>
      <c r="W383" s="5" t="str">
        <f>IF(OR($A$3=""),"",IF(OR($W$2="优爆品"),(IF(COUNTIF('2-2.源数据-产品分析-优品'!A:A,产品建议!A383)&gt;0,"是","")&amp;IF(COUNTIF('2-3.源数据-产品分析-爆品'!A:A,产品建议!A383)&gt;0,"是","")),IF(OR($W$2="P4P点击量"),((IFERROR(INDEX('产品报告-整理'!D:D,MATCH(产品建议!A383,'产品报告-整理'!A:A,0)),""))),((IF(COUNTIF('2-2.源数据-产品分析-优品'!A:A,产品建议!A383)&gt;0,"是",""))))))</f>
        <v/>
      </c>
      <c r="X383" s="5" t="str">
        <f>IF(OR($A$3=""),"",IF(OR($W$2="优爆品"),((IFERROR(INDEX('产品报告-整理'!D:D,MATCH(产品建议!A383,'产品报告-整理'!A:A,0)),"")&amp;" → "&amp;(IFERROR(TEXT(INDEX('产品报告-整理'!D:D,MATCH(产品建议!A383,'产品报告-整理'!A:A,0))/G383,"0%"),"")))),IF(OR($W$2="P4P点击量"),((IF($W$2="P4P点击量",IFERROR(TEXT(W383/G383,"0%"),"")))),(((IF(COUNTIF('2-3.源数据-产品分析-爆品'!A:A,产品建议!A383)&gt;0,"是","")))))))</f>
        <v/>
      </c>
      <c r="Y383" s="9" t="str">
        <f>IF(AND($Y$2="直通车总消费",'产品报告-整理'!$BN$1="推荐广告"),IFERROR(INDEX('产品报告-整理'!H:H,MATCH(产品建议!A383,'产品报告-整理'!A:A,0)),0)+IFERROR(INDEX('产品报告-整理'!BV:BV,MATCH(产品建议!A383,'产品报告-整理'!BO:BO,0)),0),IFERROR(INDEX('产品报告-整理'!H:H,MATCH(产品建议!A383,'产品报告-整理'!A:A,0)),0))</f>
        <v/>
      </c>
      <c r="Z383" s="9" t="str">
        <f t="shared" si="18"/>
        <v/>
      </c>
      <c r="AA383" s="5" t="str">
        <f t="shared" si="16"/>
        <v/>
      </c>
      <c r="AB383" s="5" t="str">
        <f t="shared" si="17"/>
        <v/>
      </c>
      <c r="AC383" s="9"/>
      <c r="AD383" s="15" t="str">
        <f>IF($AD$1="  ",IFERROR(IF(AND(Y383="未推广",L383&gt;0),"加入P4P推广 ","")&amp;IF(AND(OR(W383="是",X383="是"),Y383=0),"优爆品加推广 ","")&amp;IF(AND(C383="N",L383&gt;0),"增加橱窗绑定 ","")&amp;IF(AND(OR(Z383&gt;$Z$1*4.5,AB383&gt;$AB$1*4.5),Y383&lt;&gt;0,Y383&gt;$AB$1*2,G383&gt;($G$1/$L$1)*1),"放弃P4P推广 ","")&amp;IF(AND(AB383&gt;$AB$1*1.2,AB383&lt;$AB$1*4.5,Y383&gt;0),"优化询盘成本 ","")&amp;IF(AND(Z383&gt;$Z$1*1.2,Z383&lt;$Z$1*4.5,Y383&gt;0),"优化商机成本 ","")&amp;IF(AND(Y383&lt;&gt;0,L383&gt;0,AB383&lt;$AB$1*1.2),"加大询盘获取 ","")&amp;IF(AND(Y383&lt;&gt;0,K383&gt;0,Z383&lt;$Z$1*1.2),"加大商机获取 ","")&amp;IF(AND(L383=0,C383="Y",G383&gt;($G$1/$L$1*1.5)),"解绑橱窗绑定 ",""),"请去左表粘贴源数据"),"")</f>
        <v/>
      </c>
      <c r="AE383" s="9"/>
      <c r="AF383" s="9"/>
      <c r="AG383" s="9"/>
      <c r="AH383" s="9"/>
      <c r="AI383" s="17"/>
      <c r="AJ383" s="17"/>
      <c r="AK383" s="17"/>
    </row>
    <row r="384" spans="1:37">
      <c r="A384" s="5" t="str">
        <f>IFERROR(HLOOKUP(A$2,'2.源数据-产品分析-全商品'!A$6:A$1000,ROW()-1,0),"")</f>
        <v/>
      </c>
      <c r="B384" s="5" t="str">
        <f>IFERROR(HLOOKUP(B$2,'2.源数据-产品分析-全商品'!B$6:B$1000,ROW()-1,0),"")</f>
        <v/>
      </c>
      <c r="C384" s="5" t="str">
        <f>CLEAN(IFERROR(HLOOKUP(C$2,'2.源数据-产品分析-全商品'!C$6:C$1000,ROW()-1,0),""))</f>
        <v/>
      </c>
      <c r="D384" s="5" t="str">
        <f>IFERROR(HLOOKUP(D$2,'2.源数据-产品分析-全商品'!D$6:D$1000,ROW()-1,0),"")</f>
        <v/>
      </c>
      <c r="E384" s="5" t="str">
        <f>IFERROR(HLOOKUP(E$2,'2.源数据-产品分析-全商品'!E$6:E$1000,ROW()-1,0),"")</f>
        <v/>
      </c>
      <c r="F384" s="5" t="str">
        <f>IFERROR(VALUE(HLOOKUP(F$2,'2.源数据-产品分析-全商品'!F$6:F$1000,ROW()-1,0)),"")</f>
        <v/>
      </c>
      <c r="G384" s="5" t="str">
        <f>IFERROR(VALUE(HLOOKUP(G$2,'2.源数据-产品分析-全商品'!G$6:G$1000,ROW()-1,0)),"")</f>
        <v/>
      </c>
      <c r="H384" s="5" t="str">
        <f>IFERROR(HLOOKUP(H$2,'2.源数据-产品分析-全商品'!H$6:H$1000,ROW()-1,0),"")</f>
        <v/>
      </c>
      <c r="I384" s="5" t="str">
        <f>IFERROR(VALUE(HLOOKUP(I$2,'2.源数据-产品分析-全商品'!I$6:I$1000,ROW()-1,0)),"")</f>
        <v/>
      </c>
      <c r="J384" s="60" t="str">
        <f>IFERROR(IF($J$2="","",INDEX('产品报告-整理'!G:G,MATCH(产品建议!A384,'产品报告-整理'!A:A,0))),"")</f>
        <v/>
      </c>
      <c r="K384" s="5" t="str">
        <f>IFERROR(IF($K$2="","",VALUE(INDEX('产品报告-整理'!E:E,MATCH(产品建议!A384,'产品报告-整理'!A:A,0)))),0)</f>
        <v/>
      </c>
      <c r="L384" s="5" t="str">
        <f>IFERROR(VALUE(HLOOKUP(L$2,'2.源数据-产品分析-全商品'!J$6:J$1000,ROW()-1,0)),"")</f>
        <v/>
      </c>
      <c r="M384" s="5" t="str">
        <f>IFERROR(VALUE(HLOOKUP(M$2,'2.源数据-产品分析-全商品'!K$6:K$1000,ROW()-1,0)),"")</f>
        <v/>
      </c>
      <c r="N384" s="5" t="str">
        <f>IFERROR(HLOOKUP(N$2,'2.源数据-产品分析-全商品'!L$6:L$1000,ROW()-1,0),"")</f>
        <v/>
      </c>
      <c r="O384" s="5" t="str">
        <f>IF($O$2='产品报告-整理'!$K$1,IFERROR(INDEX('产品报告-整理'!S:S,MATCH(产品建议!A384,'产品报告-整理'!L:L,0)),""),(IFERROR(VALUE(HLOOKUP(O$2,'2.源数据-产品分析-全商品'!M$6:M$1000,ROW()-1,0)),"")))</f>
        <v/>
      </c>
      <c r="P384" s="5" t="str">
        <f>IF($P$2='产品报告-整理'!$V$1,IFERROR(INDEX('产品报告-整理'!AD:AD,MATCH(产品建议!A384,'产品报告-整理'!W:W,0)),""),(IFERROR(VALUE(HLOOKUP(P$2,'2.源数据-产品分析-全商品'!N$6:N$1000,ROW()-1,0)),"")))</f>
        <v/>
      </c>
      <c r="Q384" s="5" t="str">
        <f>IF($Q$2='产品报告-整理'!$AG$1,IFERROR(INDEX('产品报告-整理'!AO:AO,MATCH(产品建议!A384,'产品报告-整理'!AH:AH,0)),""),(IFERROR(VALUE(HLOOKUP(Q$2,'2.源数据-产品分析-全商品'!O$6:O$1000,ROW()-1,0)),"")))</f>
        <v/>
      </c>
      <c r="R384" s="5" t="str">
        <f>IF($R$2='产品报告-整理'!$AR$1,IFERROR(INDEX('产品报告-整理'!AZ:AZ,MATCH(产品建议!A384,'产品报告-整理'!AS:AS,0)),""),(IFERROR(VALUE(HLOOKUP(R$2,'2.源数据-产品分析-全商品'!P$6:P$1000,ROW()-1,0)),"")))</f>
        <v/>
      </c>
      <c r="S384" s="5" t="str">
        <f>IF($S$2='产品报告-整理'!$BC$1,IFERROR(INDEX('产品报告-整理'!BK:BK,MATCH(产品建议!A384,'产品报告-整理'!BD:BD,0)),""),(IFERROR(VALUE(HLOOKUP(S$2,'2.源数据-产品分析-全商品'!Q$6:Q$1000,ROW()-1,0)),"")))</f>
        <v/>
      </c>
      <c r="T384" s="5" t="str">
        <f>IFERROR(HLOOKUP("产品负责人",'2.源数据-产品分析-全商品'!R$6:R$1000,ROW()-1,0),"")</f>
        <v/>
      </c>
      <c r="U384" s="5" t="str">
        <f>IFERROR(VALUE(HLOOKUP(U$2,'2.源数据-产品分析-全商品'!S$6:S$1000,ROW()-1,0)),"")</f>
        <v/>
      </c>
      <c r="V384" s="5" t="str">
        <f>IFERROR(VALUE(HLOOKUP(V$2,'2.源数据-产品分析-全商品'!T$6:T$1000,ROW()-1,0)),"")</f>
        <v/>
      </c>
      <c r="W384" s="5" t="str">
        <f>IF(OR($A$3=""),"",IF(OR($W$2="优爆品"),(IF(COUNTIF('2-2.源数据-产品分析-优品'!A:A,产品建议!A384)&gt;0,"是","")&amp;IF(COUNTIF('2-3.源数据-产品分析-爆品'!A:A,产品建议!A384)&gt;0,"是","")),IF(OR($W$2="P4P点击量"),((IFERROR(INDEX('产品报告-整理'!D:D,MATCH(产品建议!A384,'产品报告-整理'!A:A,0)),""))),((IF(COUNTIF('2-2.源数据-产品分析-优品'!A:A,产品建议!A384)&gt;0,"是",""))))))</f>
        <v/>
      </c>
      <c r="X384" s="5" t="str">
        <f>IF(OR($A$3=""),"",IF(OR($W$2="优爆品"),((IFERROR(INDEX('产品报告-整理'!D:D,MATCH(产品建议!A384,'产品报告-整理'!A:A,0)),"")&amp;" → "&amp;(IFERROR(TEXT(INDEX('产品报告-整理'!D:D,MATCH(产品建议!A384,'产品报告-整理'!A:A,0))/G384,"0%"),"")))),IF(OR($W$2="P4P点击量"),((IF($W$2="P4P点击量",IFERROR(TEXT(W384/G384,"0%"),"")))),(((IF(COUNTIF('2-3.源数据-产品分析-爆品'!A:A,产品建议!A384)&gt;0,"是","")))))))</f>
        <v/>
      </c>
      <c r="Y384" s="9" t="str">
        <f>IF(AND($Y$2="直通车总消费",'产品报告-整理'!$BN$1="推荐广告"),IFERROR(INDEX('产品报告-整理'!H:H,MATCH(产品建议!A384,'产品报告-整理'!A:A,0)),0)+IFERROR(INDEX('产品报告-整理'!BV:BV,MATCH(产品建议!A384,'产品报告-整理'!BO:BO,0)),0),IFERROR(INDEX('产品报告-整理'!H:H,MATCH(产品建议!A384,'产品报告-整理'!A:A,0)),0))</f>
        <v/>
      </c>
      <c r="Z384" s="9" t="str">
        <f t="shared" si="18"/>
        <v/>
      </c>
      <c r="AA384" s="5" t="str">
        <f t="shared" si="16"/>
        <v/>
      </c>
      <c r="AB384" s="5" t="str">
        <f t="shared" si="17"/>
        <v/>
      </c>
      <c r="AC384" s="9"/>
      <c r="AD384" s="15" t="str">
        <f>IF($AD$1="  ",IFERROR(IF(AND(Y384="未推广",L384&gt;0),"加入P4P推广 ","")&amp;IF(AND(OR(W384="是",X384="是"),Y384=0),"优爆品加推广 ","")&amp;IF(AND(C384="N",L384&gt;0),"增加橱窗绑定 ","")&amp;IF(AND(OR(Z384&gt;$Z$1*4.5,AB384&gt;$AB$1*4.5),Y384&lt;&gt;0,Y384&gt;$AB$1*2,G384&gt;($G$1/$L$1)*1),"放弃P4P推广 ","")&amp;IF(AND(AB384&gt;$AB$1*1.2,AB384&lt;$AB$1*4.5,Y384&gt;0),"优化询盘成本 ","")&amp;IF(AND(Z384&gt;$Z$1*1.2,Z384&lt;$Z$1*4.5,Y384&gt;0),"优化商机成本 ","")&amp;IF(AND(Y384&lt;&gt;0,L384&gt;0,AB384&lt;$AB$1*1.2),"加大询盘获取 ","")&amp;IF(AND(Y384&lt;&gt;0,K384&gt;0,Z384&lt;$Z$1*1.2),"加大商机获取 ","")&amp;IF(AND(L384=0,C384="Y",G384&gt;($G$1/$L$1*1.5)),"解绑橱窗绑定 ",""),"请去左表粘贴源数据"),"")</f>
        <v/>
      </c>
      <c r="AE384" s="9"/>
      <c r="AF384" s="9"/>
      <c r="AG384" s="9"/>
      <c r="AH384" s="9"/>
      <c r="AI384" s="17"/>
      <c r="AJ384" s="17"/>
      <c r="AK384" s="17"/>
    </row>
    <row r="385" spans="1:37">
      <c r="A385" s="5" t="str">
        <f>IFERROR(HLOOKUP(A$2,'2.源数据-产品分析-全商品'!A$6:A$1000,ROW()-1,0),"")</f>
        <v/>
      </c>
      <c r="B385" s="5" t="str">
        <f>IFERROR(HLOOKUP(B$2,'2.源数据-产品分析-全商品'!B$6:B$1000,ROW()-1,0),"")</f>
        <v/>
      </c>
      <c r="C385" s="5" t="str">
        <f>CLEAN(IFERROR(HLOOKUP(C$2,'2.源数据-产品分析-全商品'!C$6:C$1000,ROW()-1,0),""))</f>
        <v/>
      </c>
      <c r="D385" s="5" t="str">
        <f>IFERROR(HLOOKUP(D$2,'2.源数据-产品分析-全商品'!D$6:D$1000,ROW()-1,0),"")</f>
        <v/>
      </c>
      <c r="E385" s="5" t="str">
        <f>IFERROR(HLOOKUP(E$2,'2.源数据-产品分析-全商品'!E$6:E$1000,ROW()-1,0),"")</f>
        <v/>
      </c>
      <c r="F385" s="5" t="str">
        <f>IFERROR(VALUE(HLOOKUP(F$2,'2.源数据-产品分析-全商品'!F$6:F$1000,ROW()-1,0)),"")</f>
        <v/>
      </c>
      <c r="G385" s="5" t="str">
        <f>IFERROR(VALUE(HLOOKUP(G$2,'2.源数据-产品分析-全商品'!G$6:G$1000,ROW()-1,0)),"")</f>
        <v/>
      </c>
      <c r="H385" s="5" t="str">
        <f>IFERROR(HLOOKUP(H$2,'2.源数据-产品分析-全商品'!H$6:H$1000,ROW()-1,0),"")</f>
        <v/>
      </c>
      <c r="I385" s="5" t="str">
        <f>IFERROR(VALUE(HLOOKUP(I$2,'2.源数据-产品分析-全商品'!I$6:I$1000,ROW()-1,0)),"")</f>
        <v/>
      </c>
      <c r="J385" s="60" t="str">
        <f>IFERROR(IF($J$2="","",INDEX('产品报告-整理'!G:G,MATCH(产品建议!A385,'产品报告-整理'!A:A,0))),"")</f>
        <v/>
      </c>
      <c r="K385" s="5" t="str">
        <f>IFERROR(IF($K$2="","",VALUE(INDEX('产品报告-整理'!E:E,MATCH(产品建议!A385,'产品报告-整理'!A:A,0)))),0)</f>
        <v/>
      </c>
      <c r="L385" s="5" t="str">
        <f>IFERROR(VALUE(HLOOKUP(L$2,'2.源数据-产品分析-全商品'!J$6:J$1000,ROW()-1,0)),"")</f>
        <v/>
      </c>
      <c r="M385" s="5" t="str">
        <f>IFERROR(VALUE(HLOOKUP(M$2,'2.源数据-产品分析-全商品'!K$6:K$1000,ROW()-1,0)),"")</f>
        <v/>
      </c>
      <c r="N385" s="5" t="str">
        <f>IFERROR(HLOOKUP(N$2,'2.源数据-产品分析-全商品'!L$6:L$1000,ROW()-1,0),"")</f>
        <v/>
      </c>
      <c r="O385" s="5" t="str">
        <f>IF($O$2='产品报告-整理'!$K$1,IFERROR(INDEX('产品报告-整理'!S:S,MATCH(产品建议!A385,'产品报告-整理'!L:L,0)),""),(IFERROR(VALUE(HLOOKUP(O$2,'2.源数据-产品分析-全商品'!M$6:M$1000,ROW()-1,0)),"")))</f>
        <v/>
      </c>
      <c r="P385" s="5" t="str">
        <f>IF($P$2='产品报告-整理'!$V$1,IFERROR(INDEX('产品报告-整理'!AD:AD,MATCH(产品建议!A385,'产品报告-整理'!W:W,0)),""),(IFERROR(VALUE(HLOOKUP(P$2,'2.源数据-产品分析-全商品'!N$6:N$1000,ROW()-1,0)),"")))</f>
        <v/>
      </c>
      <c r="Q385" s="5" t="str">
        <f>IF($Q$2='产品报告-整理'!$AG$1,IFERROR(INDEX('产品报告-整理'!AO:AO,MATCH(产品建议!A385,'产品报告-整理'!AH:AH,0)),""),(IFERROR(VALUE(HLOOKUP(Q$2,'2.源数据-产品分析-全商品'!O$6:O$1000,ROW()-1,0)),"")))</f>
        <v/>
      </c>
      <c r="R385" s="5" t="str">
        <f>IF($R$2='产品报告-整理'!$AR$1,IFERROR(INDEX('产品报告-整理'!AZ:AZ,MATCH(产品建议!A385,'产品报告-整理'!AS:AS,0)),""),(IFERROR(VALUE(HLOOKUP(R$2,'2.源数据-产品分析-全商品'!P$6:P$1000,ROW()-1,0)),"")))</f>
        <v/>
      </c>
      <c r="S385" s="5" t="str">
        <f>IF($S$2='产品报告-整理'!$BC$1,IFERROR(INDEX('产品报告-整理'!BK:BK,MATCH(产品建议!A385,'产品报告-整理'!BD:BD,0)),""),(IFERROR(VALUE(HLOOKUP(S$2,'2.源数据-产品分析-全商品'!Q$6:Q$1000,ROW()-1,0)),"")))</f>
        <v/>
      </c>
      <c r="T385" s="5" t="str">
        <f>IFERROR(HLOOKUP("产品负责人",'2.源数据-产品分析-全商品'!R$6:R$1000,ROW()-1,0),"")</f>
        <v/>
      </c>
      <c r="U385" s="5" t="str">
        <f>IFERROR(VALUE(HLOOKUP(U$2,'2.源数据-产品分析-全商品'!S$6:S$1000,ROW()-1,0)),"")</f>
        <v/>
      </c>
      <c r="V385" s="5" t="str">
        <f>IFERROR(VALUE(HLOOKUP(V$2,'2.源数据-产品分析-全商品'!T$6:T$1000,ROW()-1,0)),"")</f>
        <v/>
      </c>
      <c r="W385" s="5" t="str">
        <f>IF(OR($A$3=""),"",IF(OR($W$2="优爆品"),(IF(COUNTIF('2-2.源数据-产品分析-优品'!A:A,产品建议!A385)&gt;0,"是","")&amp;IF(COUNTIF('2-3.源数据-产品分析-爆品'!A:A,产品建议!A385)&gt;0,"是","")),IF(OR($W$2="P4P点击量"),((IFERROR(INDEX('产品报告-整理'!D:D,MATCH(产品建议!A385,'产品报告-整理'!A:A,0)),""))),((IF(COUNTIF('2-2.源数据-产品分析-优品'!A:A,产品建议!A385)&gt;0,"是",""))))))</f>
        <v/>
      </c>
      <c r="X385" s="5" t="str">
        <f>IF(OR($A$3=""),"",IF(OR($W$2="优爆品"),((IFERROR(INDEX('产品报告-整理'!D:D,MATCH(产品建议!A385,'产品报告-整理'!A:A,0)),"")&amp;" → "&amp;(IFERROR(TEXT(INDEX('产品报告-整理'!D:D,MATCH(产品建议!A385,'产品报告-整理'!A:A,0))/G385,"0%"),"")))),IF(OR($W$2="P4P点击量"),((IF($W$2="P4P点击量",IFERROR(TEXT(W385/G385,"0%"),"")))),(((IF(COUNTIF('2-3.源数据-产品分析-爆品'!A:A,产品建议!A385)&gt;0,"是","")))))))</f>
        <v/>
      </c>
      <c r="Y385" s="9" t="str">
        <f>IF(AND($Y$2="直通车总消费",'产品报告-整理'!$BN$1="推荐广告"),IFERROR(INDEX('产品报告-整理'!H:H,MATCH(产品建议!A385,'产品报告-整理'!A:A,0)),0)+IFERROR(INDEX('产品报告-整理'!BV:BV,MATCH(产品建议!A385,'产品报告-整理'!BO:BO,0)),0),IFERROR(INDEX('产品报告-整理'!H:H,MATCH(产品建议!A385,'产品报告-整理'!A:A,0)),0))</f>
        <v/>
      </c>
      <c r="Z385" s="9" t="str">
        <f t="shared" si="18"/>
        <v/>
      </c>
      <c r="AA385" s="5" t="str">
        <f t="shared" si="16"/>
        <v/>
      </c>
      <c r="AB385" s="5" t="str">
        <f t="shared" si="17"/>
        <v/>
      </c>
      <c r="AC385" s="9"/>
      <c r="AD385" s="15" t="str">
        <f>IF($AD$1="  ",IFERROR(IF(AND(Y385="未推广",L385&gt;0),"加入P4P推广 ","")&amp;IF(AND(OR(W385="是",X385="是"),Y385=0),"优爆品加推广 ","")&amp;IF(AND(C385="N",L385&gt;0),"增加橱窗绑定 ","")&amp;IF(AND(OR(Z385&gt;$Z$1*4.5,AB385&gt;$AB$1*4.5),Y385&lt;&gt;0,Y385&gt;$AB$1*2,G385&gt;($G$1/$L$1)*1),"放弃P4P推广 ","")&amp;IF(AND(AB385&gt;$AB$1*1.2,AB385&lt;$AB$1*4.5,Y385&gt;0),"优化询盘成本 ","")&amp;IF(AND(Z385&gt;$Z$1*1.2,Z385&lt;$Z$1*4.5,Y385&gt;0),"优化商机成本 ","")&amp;IF(AND(Y385&lt;&gt;0,L385&gt;0,AB385&lt;$AB$1*1.2),"加大询盘获取 ","")&amp;IF(AND(Y385&lt;&gt;0,K385&gt;0,Z385&lt;$Z$1*1.2),"加大商机获取 ","")&amp;IF(AND(L385=0,C385="Y",G385&gt;($G$1/$L$1*1.5)),"解绑橱窗绑定 ",""),"请去左表粘贴源数据"),"")</f>
        <v/>
      </c>
      <c r="AE385" s="9"/>
      <c r="AF385" s="9"/>
      <c r="AG385" s="9"/>
      <c r="AH385" s="9"/>
      <c r="AI385" s="17"/>
      <c r="AJ385" s="17"/>
      <c r="AK385" s="17"/>
    </row>
    <row r="386" spans="1:37">
      <c r="A386" s="5" t="str">
        <f>IFERROR(HLOOKUP(A$2,'2.源数据-产品分析-全商品'!A$6:A$1000,ROW()-1,0),"")</f>
        <v/>
      </c>
      <c r="B386" s="5" t="str">
        <f>IFERROR(HLOOKUP(B$2,'2.源数据-产品分析-全商品'!B$6:B$1000,ROW()-1,0),"")</f>
        <v/>
      </c>
      <c r="C386" s="5" t="str">
        <f>CLEAN(IFERROR(HLOOKUP(C$2,'2.源数据-产品分析-全商品'!C$6:C$1000,ROW()-1,0),""))</f>
        <v/>
      </c>
      <c r="D386" s="5" t="str">
        <f>IFERROR(HLOOKUP(D$2,'2.源数据-产品分析-全商品'!D$6:D$1000,ROW()-1,0),"")</f>
        <v/>
      </c>
      <c r="E386" s="5" t="str">
        <f>IFERROR(HLOOKUP(E$2,'2.源数据-产品分析-全商品'!E$6:E$1000,ROW()-1,0),"")</f>
        <v/>
      </c>
      <c r="F386" s="5" t="str">
        <f>IFERROR(VALUE(HLOOKUP(F$2,'2.源数据-产品分析-全商品'!F$6:F$1000,ROW()-1,0)),"")</f>
        <v/>
      </c>
      <c r="G386" s="5" t="str">
        <f>IFERROR(VALUE(HLOOKUP(G$2,'2.源数据-产品分析-全商品'!G$6:G$1000,ROW()-1,0)),"")</f>
        <v/>
      </c>
      <c r="H386" s="5" t="str">
        <f>IFERROR(HLOOKUP(H$2,'2.源数据-产品分析-全商品'!H$6:H$1000,ROW()-1,0),"")</f>
        <v/>
      </c>
      <c r="I386" s="5" t="str">
        <f>IFERROR(VALUE(HLOOKUP(I$2,'2.源数据-产品分析-全商品'!I$6:I$1000,ROW()-1,0)),"")</f>
        <v/>
      </c>
      <c r="J386" s="60" t="str">
        <f>IFERROR(IF($J$2="","",INDEX('产品报告-整理'!G:G,MATCH(产品建议!A386,'产品报告-整理'!A:A,0))),"")</f>
        <v/>
      </c>
      <c r="K386" s="5" t="str">
        <f>IFERROR(IF($K$2="","",VALUE(INDEX('产品报告-整理'!E:E,MATCH(产品建议!A386,'产品报告-整理'!A:A,0)))),0)</f>
        <v/>
      </c>
      <c r="L386" s="5" t="str">
        <f>IFERROR(VALUE(HLOOKUP(L$2,'2.源数据-产品分析-全商品'!J$6:J$1000,ROW()-1,0)),"")</f>
        <v/>
      </c>
      <c r="M386" s="5" t="str">
        <f>IFERROR(VALUE(HLOOKUP(M$2,'2.源数据-产品分析-全商品'!K$6:K$1000,ROW()-1,0)),"")</f>
        <v/>
      </c>
      <c r="N386" s="5" t="str">
        <f>IFERROR(HLOOKUP(N$2,'2.源数据-产品分析-全商品'!L$6:L$1000,ROW()-1,0),"")</f>
        <v/>
      </c>
      <c r="O386" s="5" t="str">
        <f>IF($O$2='产品报告-整理'!$K$1,IFERROR(INDEX('产品报告-整理'!S:S,MATCH(产品建议!A386,'产品报告-整理'!L:L,0)),""),(IFERROR(VALUE(HLOOKUP(O$2,'2.源数据-产品分析-全商品'!M$6:M$1000,ROW()-1,0)),"")))</f>
        <v/>
      </c>
      <c r="P386" s="5" t="str">
        <f>IF($P$2='产品报告-整理'!$V$1,IFERROR(INDEX('产品报告-整理'!AD:AD,MATCH(产品建议!A386,'产品报告-整理'!W:W,0)),""),(IFERROR(VALUE(HLOOKUP(P$2,'2.源数据-产品分析-全商品'!N$6:N$1000,ROW()-1,0)),"")))</f>
        <v/>
      </c>
      <c r="Q386" s="5" t="str">
        <f>IF($Q$2='产品报告-整理'!$AG$1,IFERROR(INDEX('产品报告-整理'!AO:AO,MATCH(产品建议!A386,'产品报告-整理'!AH:AH,0)),""),(IFERROR(VALUE(HLOOKUP(Q$2,'2.源数据-产品分析-全商品'!O$6:O$1000,ROW()-1,0)),"")))</f>
        <v/>
      </c>
      <c r="R386" s="5" t="str">
        <f>IF($R$2='产品报告-整理'!$AR$1,IFERROR(INDEX('产品报告-整理'!AZ:AZ,MATCH(产品建议!A386,'产品报告-整理'!AS:AS,0)),""),(IFERROR(VALUE(HLOOKUP(R$2,'2.源数据-产品分析-全商品'!P$6:P$1000,ROW()-1,0)),"")))</f>
        <v/>
      </c>
      <c r="S386" s="5" t="str">
        <f>IF($S$2='产品报告-整理'!$BC$1,IFERROR(INDEX('产品报告-整理'!BK:BK,MATCH(产品建议!A386,'产品报告-整理'!BD:BD,0)),""),(IFERROR(VALUE(HLOOKUP(S$2,'2.源数据-产品分析-全商品'!Q$6:Q$1000,ROW()-1,0)),"")))</f>
        <v/>
      </c>
      <c r="T386" s="5" t="str">
        <f>IFERROR(HLOOKUP("产品负责人",'2.源数据-产品分析-全商品'!R$6:R$1000,ROW()-1,0),"")</f>
        <v/>
      </c>
      <c r="U386" s="5" t="str">
        <f>IFERROR(VALUE(HLOOKUP(U$2,'2.源数据-产品分析-全商品'!S$6:S$1000,ROW()-1,0)),"")</f>
        <v/>
      </c>
      <c r="V386" s="5" t="str">
        <f>IFERROR(VALUE(HLOOKUP(V$2,'2.源数据-产品分析-全商品'!T$6:T$1000,ROW()-1,0)),"")</f>
        <v/>
      </c>
      <c r="W386" s="5" t="str">
        <f>IF(OR($A$3=""),"",IF(OR($W$2="优爆品"),(IF(COUNTIF('2-2.源数据-产品分析-优品'!A:A,产品建议!A386)&gt;0,"是","")&amp;IF(COUNTIF('2-3.源数据-产品分析-爆品'!A:A,产品建议!A386)&gt;0,"是","")),IF(OR($W$2="P4P点击量"),((IFERROR(INDEX('产品报告-整理'!D:D,MATCH(产品建议!A386,'产品报告-整理'!A:A,0)),""))),((IF(COUNTIF('2-2.源数据-产品分析-优品'!A:A,产品建议!A386)&gt;0,"是",""))))))</f>
        <v/>
      </c>
      <c r="X386" s="5" t="str">
        <f>IF(OR($A$3=""),"",IF(OR($W$2="优爆品"),((IFERROR(INDEX('产品报告-整理'!D:D,MATCH(产品建议!A386,'产品报告-整理'!A:A,0)),"")&amp;" → "&amp;(IFERROR(TEXT(INDEX('产品报告-整理'!D:D,MATCH(产品建议!A386,'产品报告-整理'!A:A,0))/G386,"0%"),"")))),IF(OR($W$2="P4P点击量"),((IF($W$2="P4P点击量",IFERROR(TEXT(W386/G386,"0%"),"")))),(((IF(COUNTIF('2-3.源数据-产品分析-爆品'!A:A,产品建议!A386)&gt;0,"是","")))))))</f>
        <v/>
      </c>
      <c r="Y386" s="9" t="str">
        <f>IF(AND($Y$2="直通车总消费",'产品报告-整理'!$BN$1="推荐广告"),IFERROR(INDEX('产品报告-整理'!H:H,MATCH(产品建议!A386,'产品报告-整理'!A:A,0)),0)+IFERROR(INDEX('产品报告-整理'!BV:BV,MATCH(产品建议!A386,'产品报告-整理'!BO:BO,0)),0),IFERROR(INDEX('产品报告-整理'!H:H,MATCH(产品建议!A386,'产品报告-整理'!A:A,0)),0))</f>
        <v/>
      </c>
      <c r="Z386" s="9" t="str">
        <f t="shared" si="18"/>
        <v/>
      </c>
      <c r="AA386" s="5" t="str">
        <f t="shared" si="16"/>
        <v/>
      </c>
      <c r="AB386" s="5" t="str">
        <f t="shared" si="17"/>
        <v/>
      </c>
      <c r="AC386" s="9"/>
      <c r="AD386" s="15" t="str">
        <f>IF($AD$1="  ",IFERROR(IF(AND(Y386="未推广",L386&gt;0),"加入P4P推广 ","")&amp;IF(AND(OR(W386="是",X386="是"),Y386=0),"优爆品加推广 ","")&amp;IF(AND(C386="N",L386&gt;0),"增加橱窗绑定 ","")&amp;IF(AND(OR(Z386&gt;$Z$1*4.5,AB386&gt;$AB$1*4.5),Y386&lt;&gt;0,Y386&gt;$AB$1*2,G386&gt;($G$1/$L$1)*1),"放弃P4P推广 ","")&amp;IF(AND(AB386&gt;$AB$1*1.2,AB386&lt;$AB$1*4.5,Y386&gt;0),"优化询盘成本 ","")&amp;IF(AND(Z386&gt;$Z$1*1.2,Z386&lt;$Z$1*4.5,Y386&gt;0),"优化商机成本 ","")&amp;IF(AND(Y386&lt;&gt;0,L386&gt;0,AB386&lt;$AB$1*1.2),"加大询盘获取 ","")&amp;IF(AND(Y386&lt;&gt;0,K386&gt;0,Z386&lt;$Z$1*1.2),"加大商机获取 ","")&amp;IF(AND(L386=0,C386="Y",G386&gt;($G$1/$L$1*1.5)),"解绑橱窗绑定 ",""),"请去左表粘贴源数据"),"")</f>
        <v/>
      </c>
      <c r="AE386" s="9"/>
      <c r="AF386" s="9"/>
      <c r="AG386" s="9"/>
      <c r="AH386" s="9"/>
      <c r="AI386" s="17"/>
      <c r="AJ386" s="17"/>
      <c r="AK386" s="17"/>
    </row>
    <row r="387" spans="1:37">
      <c r="A387" s="5" t="str">
        <f>IFERROR(HLOOKUP(A$2,'2.源数据-产品分析-全商品'!A$6:A$1000,ROW()-1,0),"")</f>
        <v/>
      </c>
      <c r="B387" s="5" t="str">
        <f>IFERROR(HLOOKUP(B$2,'2.源数据-产品分析-全商品'!B$6:B$1000,ROW()-1,0),"")</f>
        <v/>
      </c>
      <c r="C387" s="5" t="str">
        <f>CLEAN(IFERROR(HLOOKUP(C$2,'2.源数据-产品分析-全商品'!C$6:C$1000,ROW()-1,0),""))</f>
        <v/>
      </c>
      <c r="D387" s="5" t="str">
        <f>IFERROR(HLOOKUP(D$2,'2.源数据-产品分析-全商品'!D$6:D$1000,ROW()-1,0),"")</f>
        <v/>
      </c>
      <c r="E387" s="5" t="str">
        <f>IFERROR(HLOOKUP(E$2,'2.源数据-产品分析-全商品'!E$6:E$1000,ROW()-1,0),"")</f>
        <v/>
      </c>
      <c r="F387" s="5" t="str">
        <f>IFERROR(VALUE(HLOOKUP(F$2,'2.源数据-产品分析-全商品'!F$6:F$1000,ROW()-1,0)),"")</f>
        <v/>
      </c>
      <c r="G387" s="5" t="str">
        <f>IFERROR(VALUE(HLOOKUP(G$2,'2.源数据-产品分析-全商品'!G$6:G$1000,ROW()-1,0)),"")</f>
        <v/>
      </c>
      <c r="H387" s="5" t="str">
        <f>IFERROR(HLOOKUP(H$2,'2.源数据-产品分析-全商品'!H$6:H$1000,ROW()-1,0),"")</f>
        <v/>
      </c>
      <c r="I387" s="5" t="str">
        <f>IFERROR(VALUE(HLOOKUP(I$2,'2.源数据-产品分析-全商品'!I$6:I$1000,ROW()-1,0)),"")</f>
        <v/>
      </c>
      <c r="J387" s="60" t="str">
        <f>IFERROR(IF($J$2="","",INDEX('产品报告-整理'!G:G,MATCH(产品建议!A387,'产品报告-整理'!A:A,0))),"")</f>
        <v/>
      </c>
      <c r="K387" s="5" t="str">
        <f>IFERROR(IF($K$2="","",VALUE(INDEX('产品报告-整理'!E:E,MATCH(产品建议!A387,'产品报告-整理'!A:A,0)))),0)</f>
        <v/>
      </c>
      <c r="L387" s="5" t="str">
        <f>IFERROR(VALUE(HLOOKUP(L$2,'2.源数据-产品分析-全商品'!J$6:J$1000,ROW()-1,0)),"")</f>
        <v/>
      </c>
      <c r="M387" s="5" t="str">
        <f>IFERROR(VALUE(HLOOKUP(M$2,'2.源数据-产品分析-全商品'!K$6:K$1000,ROW()-1,0)),"")</f>
        <v/>
      </c>
      <c r="N387" s="5" t="str">
        <f>IFERROR(HLOOKUP(N$2,'2.源数据-产品分析-全商品'!L$6:L$1000,ROW()-1,0),"")</f>
        <v/>
      </c>
      <c r="O387" s="5" t="str">
        <f>IF($O$2='产品报告-整理'!$K$1,IFERROR(INDEX('产品报告-整理'!S:S,MATCH(产品建议!A387,'产品报告-整理'!L:L,0)),""),(IFERROR(VALUE(HLOOKUP(O$2,'2.源数据-产品分析-全商品'!M$6:M$1000,ROW()-1,0)),"")))</f>
        <v/>
      </c>
      <c r="P387" s="5" t="str">
        <f>IF($P$2='产品报告-整理'!$V$1,IFERROR(INDEX('产品报告-整理'!AD:AD,MATCH(产品建议!A387,'产品报告-整理'!W:W,0)),""),(IFERROR(VALUE(HLOOKUP(P$2,'2.源数据-产品分析-全商品'!N$6:N$1000,ROW()-1,0)),"")))</f>
        <v/>
      </c>
      <c r="Q387" s="5" t="str">
        <f>IF($Q$2='产品报告-整理'!$AG$1,IFERROR(INDEX('产品报告-整理'!AO:AO,MATCH(产品建议!A387,'产品报告-整理'!AH:AH,0)),""),(IFERROR(VALUE(HLOOKUP(Q$2,'2.源数据-产品分析-全商品'!O$6:O$1000,ROW()-1,0)),"")))</f>
        <v/>
      </c>
      <c r="R387" s="5" t="str">
        <f>IF($R$2='产品报告-整理'!$AR$1,IFERROR(INDEX('产品报告-整理'!AZ:AZ,MATCH(产品建议!A387,'产品报告-整理'!AS:AS,0)),""),(IFERROR(VALUE(HLOOKUP(R$2,'2.源数据-产品分析-全商品'!P$6:P$1000,ROW()-1,0)),"")))</f>
        <v/>
      </c>
      <c r="S387" s="5" t="str">
        <f>IF($S$2='产品报告-整理'!$BC$1,IFERROR(INDEX('产品报告-整理'!BK:BK,MATCH(产品建议!A387,'产品报告-整理'!BD:BD,0)),""),(IFERROR(VALUE(HLOOKUP(S$2,'2.源数据-产品分析-全商品'!Q$6:Q$1000,ROW()-1,0)),"")))</f>
        <v/>
      </c>
      <c r="T387" s="5" t="str">
        <f>IFERROR(HLOOKUP("产品负责人",'2.源数据-产品分析-全商品'!R$6:R$1000,ROW()-1,0),"")</f>
        <v/>
      </c>
      <c r="U387" s="5" t="str">
        <f>IFERROR(VALUE(HLOOKUP(U$2,'2.源数据-产品分析-全商品'!S$6:S$1000,ROW()-1,0)),"")</f>
        <v/>
      </c>
      <c r="V387" s="5" t="str">
        <f>IFERROR(VALUE(HLOOKUP(V$2,'2.源数据-产品分析-全商品'!T$6:T$1000,ROW()-1,0)),"")</f>
        <v/>
      </c>
      <c r="W387" s="5" t="str">
        <f>IF(OR($A$3=""),"",IF(OR($W$2="优爆品"),(IF(COUNTIF('2-2.源数据-产品分析-优品'!A:A,产品建议!A387)&gt;0,"是","")&amp;IF(COUNTIF('2-3.源数据-产品分析-爆品'!A:A,产品建议!A387)&gt;0,"是","")),IF(OR($W$2="P4P点击量"),((IFERROR(INDEX('产品报告-整理'!D:D,MATCH(产品建议!A387,'产品报告-整理'!A:A,0)),""))),((IF(COUNTIF('2-2.源数据-产品分析-优品'!A:A,产品建议!A387)&gt;0,"是",""))))))</f>
        <v/>
      </c>
      <c r="X387" s="5" t="str">
        <f>IF(OR($A$3=""),"",IF(OR($W$2="优爆品"),((IFERROR(INDEX('产品报告-整理'!D:D,MATCH(产品建议!A387,'产品报告-整理'!A:A,0)),"")&amp;" → "&amp;(IFERROR(TEXT(INDEX('产品报告-整理'!D:D,MATCH(产品建议!A387,'产品报告-整理'!A:A,0))/G387,"0%"),"")))),IF(OR($W$2="P4P点击量"),((IF($W$2="P4P点击量",IFERROR(TEXT(W387/G387,"0%"),"")))),(((IF(COUNTIF('2-3.源数据-产品分析-爆品'!A:A,产品建议!A387)&gt;0,"是","")))))))</f>
        <v/>
      </c>
      <c r="Y387" s="9" t="str">
        <f>IF(AND($Y$2="直通车总消费",'产品报告-整理'!$BN$1="推荐广告"),IFERROR(INDEX('产品报告-整理'!H:H,MATCH(产品建议!A387,'产品报告-整理'!A:A,0)),0)+IFERROR(INDEX('产品报告-整理'!BV:BV,MATCH(产品建议!A387,'产品报告-整理'!BO:BO,0)),0),IFERROR(INDEX('产品报告-整理'!H:H,MATCH(产品建议!A387,'产品报告-整理'!A:A,0)),0))</f>
        <v/>
      </c>
      <c r="Z387" s="9" t="str">
        <f t="shared" si="18"/>
        <v/>
      </c>
      <c r="AA387" s="5" t="str">
        <f t="shared" ref="AA387:AA450" si="19">IFERROR(VALUE(Y387/L387),"")</f>
        <v/>
      </c>
      <c r="AB387" s="5" t="str">
        <f t="shared" ref="AB387:AB450" si="20">IF(AND($AB$2="总询盘人数成本",$S$2="TM咨询人数 "),IFERROR(ROUND(Y387/(M387+S387),2),""),IFERROR(ROUND(Y387/M387,2),""))</f>
        <v/>
      </c>
      <c r="AC387" s="9"/>
      <c r="AD387" s="15" t="str">
        <f>IF($AD$1="  ",IFERROR(IF(AND(Y387="未推广",L387&gt;0),"加入P4P推广 ","")&amp;IF(AND(OR(W387="是",X387="是"),Y387=0),"优爆品加推广 ","")&amp;IF(AND(C387="N",L387&gt;0),"增加橱窗绑定 ","")&amp;IF(AND(OR(Z387&gt;$Z$1*4.5,AB387&gt;$AB$1*4.5),Y387&lt;&gt;0,Y387&gt;$AB$1*2,G387&gt;($G$1/$L$1)*1),"放弃P4P推广 ","")&amp;IF(AND(AB387&gt;$AB$1*1.2,AB387&lt;$AB$1*4.5,Y387&gt;0),"优化询盘成本 ","")&amp;IF(AND(Z387&gt;$Z$1*1.2,Z387&lt;$Z$1*4.5,Y387&gt;0),"优化商机成本 ","")&amp;IF(AND(Y387&lt;&gt;0,L387&gt;0,AB387&lt;$AB$1*1.2),"加大询盘获取 ","")&amp;IF(AND(Y387&lt;&gt;0,K387&gt;0,Z387&lt;$Z$1*1.2),"加大商机获取 ","")&amp;IF(AND(L387=0,C387="Y",G387&gt;($G$1/$L$1*1.5)),"解绑橱窗绑定 ",""),"请去左表粘贴源数据"),"")</f>
        <v/>
      </c>
      <c r="AE387" s="9"/>
      <c r="AF387" s="9"/>
      <c r="AG387" s="9"/>
      <c r="AH387" s="9"/>
      <c r="AI387" s="17"/>
      <c r="AJ387" s="17"/>
      <c r="AK387" s="17"/>
    </row>
    <row r="388" spans="1:37">
      <c r="A388" s="5" t="str">
        <f>IFERROR(HLOOKUP(A$2,'2.源数据-产品分析-全商品'!A$6:A$1000,ROW()-1,0),"")</f>
        <v/>
      </c>
      <c r="B388" s="5" t="str">
        <f>IFERROR(HLOOKUP(B$2,'2.源数据-产品分析-全商品'!B$6:B$1000,ROW()-1,0),"")</f>
        <v/>
      </c>
      <c r="C388" s="5" t="str">
        <f>CLEAN(IFERROR(HLOOKUP(C$2,'2.源数据-产品分析-全商品'!C$6:C$1000,ROW()-1,0),""))</f>
        <v/>
      </c>
      <c r="D388" s="5" t="str">
        <f>IFERROR(HLOOKUP(D$2,'2.源数据-产品分析-全商品'!D$6:D$1000,ROW()-1,0),"")</f>
        <v/>
      </c>
      <c r="E388" s="5" t="str">
        <f>IFERROR(HLOOKUP(E$2,'2.源数据-产品分析-全商品'!E$6:E$1000,ROW()-1,0),"")</f>
        <v/>
      </c>
      <c r="F388" s="5" t="str">
        <f>IFERROR(VALUE(HLOOKUP(F$2,'2.源数据-产品分析-全商品'!F$6:F$1000,ROW()-1,0)),"")</f>
        <v/>
      </c>
      <c r="G388" s="5" t="str">
        <f>IFERROR(VALUE(HLOOKUP(G$2,'2.源数据-产品分析-全商品'!G$6:G$1000,ROW()-1,0)),"")</f>
        <v/>
      </c>
      <c r="H388" s="5" t="str">
        <f>IFERROR(HLOOKUP(H$2,'2.源数据-产品分析-全商品'!H$6:H$1000,ROW()-1,0),"")</f>
        <v/>
      </c>
      <c r="I388" s="5" t="str">
        <f>IFERROR(VALUE(HLOOKUP(I$2,'2.源数据-产品分析-全商品'!I$6:I$1000,ROW()-1,0)),"")</f>
        <v/>
      </c>
      <c r="J388" s="60" t="str">
        <f>IFERROR(IF($J$2="","",INDEX('产品报告-整理'!G:G,MATCH(产品建议!A388,'产品报告-整理'!A:A,0))),"")</f>
        <v/>
      </c>
      <c r="K388" s="5" t="str">
        <f>IFERROR(IF($K$2="","",VALUE(INDEX('产品报告-整理'!E:E,MATCH(产品建议!A388,'产品报告-整理'!A:A,0)))),0)</f>
        <v/>
      </c>
      <c r="L388" s="5" t="str">
        <f>IFERROR(VALUE(HLOOKUP(L$2,'2.源数据-产品分析-全商品'!J$6:J$1000,ROW()-1,0)),"")</f>
        <v/>
      </c>
      <c r="M388" s="5" t="str">
        <f>IFERROR(VALUE(HLOOKUP(M$2,'2.源数据-产品分析-全商品'!K$6:K$1000,ROW()-1,0)),"")</f>
        <v/>
      </c>
      <c r="N388" s="5" t="str">
        <f>IFERROR(HLOOKUP(N$2,'2.源数据-产品分析-全商品'!L$6:L$1000,ROW()-1,0),"")</f>
        <v/>
      </c>
      <c r="O388" s="5" t="str">
        <f>IF($O$2='产品报告-整理'!$K$1,IFERROR(INDEX('产品报告-整理'!S:S,MATCH(产品建议!A388,'产品报告-整理'!L:L,0)),""),(IFERROR(VALUE(HLOOKUP(O$2,'2.源数据-产品分析-全商品'!M$6:M$1000,ROW()-1,0)),"")))</f>
        <v/>
      </c>
      <c r="P388" s="5" t="str">
        <f>IF($P$2='产品报告-整理'!$V$1,IFERROR(INDEX('产品报告-整理'!AD:AD,MATCH(产品建议!A388,'产品报告-整理'!W:W,0)),""),(IFERROR(VALUE(HLOOKUP(P$2,'2.源数据-产品分析-全商品'!N$6:N$1000,ROW()-1,0)),"")))</f>
        <v/>
      </c>
      <c r="Q388" s="5" t="str">
        <f>IF($Q$2='产品报告-整理'!$AG$1,IFERROR(INDEX('产品报告-整理'!AO:AO,MATCH(产品建议!A388,'产品报告-整理'!AH:AH,0)),""),(IFERROR(VALUE(HLOOKUP(Q$2,'2.源数据-产品分析-全商品'!O$6:O$1000,ROW()-1,0)),"")))</f>
        <v/>
      </c>
      <c r="R388" s="5" t="str">
        <f>IF($R$2='产品报告-整理'!$AR$1,IFERROR(INDEX('产品报告-整理'!AZ:AZ,MATCH(产品建议!A388,'产品报告-整理'!AS:AS,0)),""),(IFERROR(VALUE(HLOOKUP(R$2,'2.源数据-产品分析-全商品'!P$6:P$1000,ROW()-1,0)),"")))</f>
        <v/>
      </c>
      <c r="S388" s="5" t="str">
        <f>IF($S$2='产品报告-整理'!$BC$1,IFERROR(INDEX('产品报告-整理'!BK:BK,MATCH(产品建议!A388,'产品报告-整理'!BD:BD,0)),""),(IFERROR(VALUE(HLOOKUP(S$2,'2.源数据-产品分析-全商品'!Q$6:Q$1000,ROW()-1,0)),"")))</f>
        <v/>
      </c>
      <c r="T388" s="5" t="str">
        <f>IFERROR(HLOOKUP("产品负责人",'2.源数据-产品分析-全商品'!R$6:R$1000,ROW()-1,0),"")</f>
        <v/>
      </c>
      <c r="U388" s="5" t="str">
        <f>IFERROR(VALUE(HLOOKUP(U$2,'2.源数据-产品分析-全商品'!S$6:S$1000,ROW()-1,0)),"")</f>
        <v/>
      </c>
      <c r="V388" s="5" t="str">
        <f>IFERROR(VALUE(HLOOKUP(V$2,'2.源数据-产品分析-全商品'!T$6:T$1000,ROW()-1,0)),"")</f>
        <v/>
      </c>
      <c r="W388" s="5" t="str">
        <f>IF(OR($A$3=""),"",IF(OR($W$2="优爆品"),(IF(COUNTIF('2-2.源数据-产品分析-优品'!A:A,产品建议!A388)&gt;0,"是","")&amp;IF(COUNTIF('2-3.源数据-产品分析-爆品'!A:A,产品建议!A388)&gt;0,"是","")),IF(OR($W$2="P4P点击量"),((IFERROR(INDEX('产品报告-整理'!D:D,MATCH(产品建议!A388,'产品报告-整理'!A:A,0)),""))),((IF(COUNTIF('2-2.源数据-产品分析-优品'!A:A,产品建议!A388)&gt;0,"是",""))))))</f>
        <v/>
      </c>
      <c r="X388" s="5" t="str">
        <f>IF(OR($A$3=""),"",IF(OR($W$2="优爆品"),((IFERROR(INDEX('产品报告-整理'!D:D,MATCH(产品建议!A388,'产品报告-整理'!A:A,0)),"")&amp;" → "&amp;(IFERROR(TEXT(INDEX('产品报告-整理'!D:D,MATCH(产品建议!A388,'产品报告-整理'!A:A,0))/G388,"0%"),"")))),IF(OR($W$2="P4P点击量"),((IF($W$2="P4P点击量",IFERROR(TEXT(W388/G388,"0%"),"")))),(((IF(COUNTIF('2-3.源数据-产品分析-爆品'!A:A,产品建议!A388)&gt;0,"是","")))))))</f>
        <v/>
      </c>
      <c r="Y388" s="9" t="str">
        <f>IF(AND($Y$2="直通车总消费",'产品报告-整理'!$BN$1="推荐广告"),IFERROR(INDEX('产品报告-整理'!H:H,MATCH(产品建议!A388,'产品报告-整理'!A:A,0)),0)+IFERROR(INDEX('产品报告-整理'!BV:BV,MATCH(产品建议!A388,'产品报告-整理'!BO:BO,0)),0),IFERROR(INDEX('产品报告-整理'!H:H,MATCH(产品建议!A388,'产品报告-整理'!A:A,0)),0))</f>
        <v/>
      </c>
      <c r="Z388" s="9" t="str">
        <f t="shared" ref="Z388:Z451" si="21">IFERROR(VALUE(ROUND((Y388/K388),2)),"")</f>
        <v/>
      </c>
      <c r="AA388" s="5" t="str">
        <f t="shared" si="19"/>
        <v/>
      </c>
      <c r="AB388" s="5" t="str">
        <f t="shared" si="20"/>
        <v/>
      </c>
      <c r="AC388" s="9"/>
      <c r="AD388" s="15" t="str">
        <f>IF($AD$1="  ",IFERROR(IF(AND(Y388="未推广",L388&gt;0),"加入P4P推广 ","")&amp;IF(AND(OR(W388="是",X388="是"),Y388=0),"优爆品加推广 ","")&amp;IF(AND(C388="N",L388&gt;0),"增加橱窗绑定 ","")&amp;IF(AND(OR(Z388&gt;$Z$1*4.5,AB388&gt;$AB$1*4.5),Y388&lt;&gt;0,Y388&gt;$AB$1*2,G388&gt;($G$1/$L$1)*1),"放弃P4P推广 ","")&amp;IF(AND(AB388&gt;$AB$1*1.2,AB388&lt;$AB$1*4.5,Y388&gt;0),"优化询盘成本 ","")&amp;IF(AND(Z388&gt;$Z$1*1.2,Z388&lt;$Z$1*4.5,Y388&gt;0),"优化商机成本 ","")&amp;IF(AND(Y388&lt;&gt;0,L388&gt;0,AB388&lt;$AB$1*1.2),"加大询盘获取 ","")&amp;IF(AND(Y388&lt;&gt;0,K388&gt;0,Z388&lt;$Z$1*1.2),"加大商机获取 ","")&amp;IF(AND(L388=0,C388="Y",G388&gt;($G$1/$L$1*1.5)),"解绑橱窗绑定 ",""),"请去左表粘贴源数据"),"")</f>
        <v/>
      </c>
      <c r="AE388" s="9"/>
      <c r="AF388" s="9"/>
      <c r="AG388" s="9"/>
      <c r="AH388" s="9"/>
      <c r="AI388" s="17"/>
      <c r="AJ388" s="17"/>
      <c r="AK388" s="17"/>
    </row>
    <row r="389" spans="1:37">
      <c r="A389" s="5" t="str">
        <f>IFERROR(HLOOKUP(A$2,'2.源数据-产品分析-全商品'!A$6:A$1000,ROW()-1,0),"")</f>
        <v/>
      </c>
      <c r="B389" s="5" t="str">
        <f>IFERROR(HLOOKUP(B$2,'2.源数据-产品分析-全商品'!B$6:B$1000,ROW()-1,0),"")</f>
        <v/>
      </c>
      <c r="C389" s="5" t="str">
        <f>CLEAN(IFERROR(HLOOKUP(C$2,'2.源数据-产品分析-全商品'!C$6:C$1000,ROW()-1,0),""))</f>
        <v/>
      </c>
      <c r="D389" s="5" t="str">
        <f>IFERROR(HLOOKUP(D$2,'2.源数据-产品分析-全商品'!D$6:D$1000,ROW()-1,0),"")</f>
        <v/>
      </c>
      <c r="E389" s="5" t="str">
        <f>IFERROR(HLOOKUP(E$2,'2.源数据-产品分析-全商品'!E$6:E$1000,ROW()-1,0),"")</f>
        <v/>
      </c>
      <c r="F389" s="5" t="str">
        <f>IFERROR(VALUE(HLOOKUP(F$2,'2.源数据-产品分析-全商品'!F$6:F$1000,ROW()-1,0)),"")</f>
        <v/>
      </c>
      <c r="G389" s="5" t="str">
        <f>IFERROR(VALUE(HLOOKUP(G$2,'2.源数据-产品分析-全商品'!G$6:G$1000,ROW()-1,0)),"")</f>
        <v/>
      </c>
      <c r="H389" s="5" t="str">
        <f>IFERROR(HLOOKUP(H$2,'2.源数据-产品分析-全商品'!H$6:H$1000,ROW()-1,0),"")</f>
        <v/>
      </c>
      <c r="I389" s="5" t="str">
        <f>IFERROR(VALUE(HLOOKUP(I$2,'2.源数据-产品分析-全商品'!I$6:I$1000,ROW()-1,0)),"")</f>
        <v/>
      </c>
      <c r="J389" s="60" t="str">
        <f>IFERROR(IF($J$2="","",INDEX('产品报告-整理'!G:G,MATCH(产品建议!A389,'产品报告-整理'!A:A,0))),"")</f>
        <v/>
      </c>
      <c r="K389" s="5" t="str">
        <f>IFERROR(IF($K$2="","",VALUE(INDEX('产品报告-整理'!E:E,MATCH(产品建议!A389,'产品报告-整理'!A:A,0)))),0)</f>
        <v/>
      </c>
      <c r="L389" s="5" t="str">
        <f>IFERROR(VALUE(HLOOKUP(L$2,'2.源数据-产品分析-全商品'!J$6:J$1000,ROW()-1,0)),"")</f>
        <v/>
      </c>
      <c r="M389" s="5" t="str">
        <f>IFERROR(VALUE(HLOOKUP(M$2,'2.源数据-产品分析-全商品'!K$6:K$1000,ROW()-1,0)),"")</f>
        <v/>
      </c>
      <c r="N389" s="5" t="str">
        <f>IFERROR(HLOOKUP(N$2,'2.源数据-产品分析-全商品'!L$6:L$1000,ROW()-1,0),"")</f>
        <v/>
      </c>
      <c r="O389" s="5" t="str">
        <f>IF($O$2='产品报告-整理'!$K$1,IFERROR(INDEX('产品报告-整理'!S:S,MATCH(产品建议!A389,'产品报告-整理'!L:L,0)),""),(IFERROR(VALUE(HLOOKUP(O$2,'2.源数据-产品分析-全商品'!M$6:M$1000,ROW()-1,0)),"")))</f>
        <v/>
      </c>
      <c r="P389" s="5" t="str">
        <f>IF($P$2='产品报告-整理'!$V$1,IFERROR(INDEX('产品报告-整理'!AD:AD,MATCH(产品建议!A389,'产品报告-整理'!W:W,0)),""),(IFERROR(VALUE(HLOOKUP(P$2,'2.源数据-产品分析-全商品'!N$6:N$1000,ROW()-1,0)),"")))</f>
        <v/>
      </c>
      <c r="Q389" s="5" t="str">
        <f>IF($Q$2='产品报告-整理'!$AG$1,IFERROR(INDEX('产品报告-整理'!AO:AO,MATCH(产品建议!A389,'产品报告-整理'!AH:AH,0)),""),(IFERROR(VALUE(HLOOKUP(Q$2,'2.源数据-产品分析-全商品'!O$6:O$1000,ROW()-1,0)),"")))</f>
        <v/>
      </c>
      <c r="R389" s="5" t="str">
        <f>IF($R$2='产品报告-整理'!$AR$1,IFERROR(INDEX('产品报告-整理'!AZ:AZ,MATCH(产品建议!A389,'产品报告-整理'!AS:AS,0)),""),(IFERROR(VALUE(HLOOKUP(R$2,'2.源数据-产品分析-全商品'!P$6:P$1000,ROW()-1,0)),"")))</f>
        <v/>
      </c>
      <c r="S389" s="5" t="str">
        <f>IF($S$2='产品报告-整理'!$BC$1,IFERROR(INDEX('产品报告-整理'!BK:BK,MATCH(产品建议!A389,'产品报告-整理'!BD:BD,0)),""),(IFERROR(VALUE(HLOOKUP(S$2,'2.源数据-产品分析-全商品'!Q$6:Q$1000,ROW()-1,0)),"")))</f>
        <v/>
      </c>
      <c r="T389" s="5" t="str">
        <f>IFERROR(HLOOKUP("产品负责人",'2.源数据-产品分析-全商品'!R$6:R$1000,ROW()-1,0),"")</f>
        <v/>
      </c>
      <c r="U389" s="5" t="str">
        <f>IFERROR(VALUE(HLOOKUP(U$2,'2.源数据-产品分析-全商品'!S$6:S$1000,ROW()-1,0)),"")</f>
        <v/>
      </c>
      <c r="V389" s="5" t="str">
        <f>IFERROR(VALUE(HLOOKUP(V$2,'2.源数据-产品分析-全商品'!T$6:T$1000,ROW()-1,0)),"")</f>
        <v/>
      </c>
      <c r="W389" s="5" t="str">
        <f>IF(OR($A$3=""),"",IF(OR($W$2="优爆品"),(IF(COUNTIF('2-2.源数据-产品分析-优品'!A:A,产品建议!A389)&gt;0,"是","")&amp;IF(COUNTIF('2-3.源数据-产品分析-爆品'!A:A,产品建议!A389)&gt;0,"是","")),IF(OR($W$2="P4P点击量"),((IFERROR(INDEX('产品报告-整理'!D:D,MATCH(产品建议!A389,'产品报告-整理'!A:A,0)),""))),((IF(COUNTIF('2-2.源数据-产品分析-优品'!A:A,产品建议!A389)&gt;0,"是",""))))))</f>
        <v/>
      </c>
      <c r="X389" s="5" t="str">
        <f>IF(OR($A$3=""),"",IF(OR($W$2="优爆品"),((IFERROR(INDEX('产品报告-整理'!D:D,MATCH(产品建议!A389,'产品报告-整理'!A:A,0)),"")&amp;" → "&amp;(IFERROR(TEXT(INDEX('产品报告-整理'!D:D,MATCH(产品建议!A389,'产品报告-整理'!A:A,0))/G389,"0%"),"")))),IF(OR($W$2="P4P点击量"),((IF($W$2="P4P点击量",IFERROR(TEXT(W389/G389,"0%"),"")))),(((IF(COUNTIF('2-3.源数据-产品分析-爆品'!A:A,产品建议!A389)&gt;0,"是","")))))))</f>
        <v/>
      </c>
      <c r="Y389" s="9" t="str">
        <f>IF(AND($Y$2="直通车总消费",'产品报告-整理'!$BN$1="推荐广告"),IFERROR(INDEX('产品报告-整理'!H:H,MATCH(产品建议!A389,'产品报告-整理'!A:A,0)),0)+IFERROR(INDEX('产品报告-整理'!BV:BV,MATCH(产品建议!A389,'产品报告-整理'!BO:BO,0)),0),IFERROR(INDEX('产品报告-整理'!H:H,MATCH(产品建议!A389,'产品报告-整理'!A:A,0)),0))</f>
        <v/>
      </c>
      <c r="Z389" s="9" t="str">
        <f t="shared" si="21"/>
        <v/>
      </c>
      <c r="AA389" s="5" t="str">
        <f t="shared" si="19"/>
        <v/>
      </c>
      <c r="AB389" s="5" t="str">
        <f t="shared" si="20"/>
        <v/>
      </c>
      <c r="AC389" s="9"/>
      <c r="AD389" s="15" t="str">
        <f>IF($AD$1="  ",IFERROR(IF(AND(Y389="未推广",L389&gt;0),"加入P4P推广 ","")&amp;IF(AND(OR(W389="是",X389="是"),Y389=0),"优爆品加推广 ","")&amp;IF(AND(C389="N",L389&gt;0),"增加橱窗绑定 ","")&amp;IF(AND(OR(Z389&gt;$Z$1*4.5,AB389&gt;$AB$1*4.5),Y389&lt;&gt;0,Y389&gt;$AB$1*2,G389&gt;($G$1/$L$1)*1),"放弃P4P推广 ","")&amp;IF(AND(AB389&gt;$AB$1*1.2,AB389&lt;$AB$1*4.5,Y389&gt;0),"优化询盘成本 ","")&amp;IF(AND(Z389&gt;$Z$1*1.2,Z389&lt;$Z$1*4.5,Y389&gt;0),"优化商机成本 ","")&amp;IF(AND(Y389&lt;&gt;0,L389&gt;0,AB389&lt;$AB$1*1.2),"加大询盘获取 ","")&amp;IF(AND(Y389&lt;&gt;0,K389&gt;0,Z389&lt;$Z$1*1.2),"加大商机获取 ","")&amp;IF(AND(L389=0,C389="Y",G389&gt;($G$1/$L$1*1.5)),"解绑橱窗绑定 ",""),"请去左表粘贴源数据"),"")</f>
        <v/>
      </c>
      <c r="AE389" s="9"/>
      <c r="AF389" s="9"/>
      <c r="AG389" s="9"/>
      <c r="AH389" s="9"/>
      <c r="AI389" s="17"/>
      <c r="AJ389" s="17"/>
      <c r="AK389" s="17"/>
    </row>
    <row r="390" spans="1:37">
      <c r="A390" s="5" t="str">
        <f>IFERROR(HLOOKUP(A$2,'2.源数据-产品分析-全商品'!A$6:A$1000,ROW()-1,0),"")</f>
        <v/>
      </c>
      <c r="B390" s="5" t="str">
        <f>IFERROR(HLOOKUP(B$2,'2.源数据-产品分析-全商品'!B$6:B$1000,ROW()-1,0),"")</f>
        <v/>
      </c>
      <c r="C390" s="5" t="str">
        <f>CLEAN(IFERROR(HLOOKUP(C$2,'2.源数据-产品分析-全商品'!C$6:C$1000,ROW()-1,0),""))</f>
        <v/>
      </c>
      <c r="D390" s="5" t="str">
        <f>IFERROR(HLOOKUP(D$2,'2.源数据-产品分析-全商品'!D$6:D$1000,ROW()-1,0),"")</f>
        <v/>
      </c>
      <c r="E390" s="5" t="str">
        <f>IFERROR(HLOOKUP(E$2,'2.源数据-产品分析-全商品'!E$6:E$1000,ROW()-1,0),"")</f>
        <v/>
      </c>
      <c r="F390" s="5" t="str">
        <f>IFERROR(VALUE(HLOOKUP(F$2,'2.源数据-产品分析-全商品'!F$6:F$1000,ROW()-1,0)),"")</f>
        <v/>
      </c>
      <c r="G390" s="5" t="str">
        <f>IFERROR(VALUE(HLOOKUP(G$2,'2.源数据-产品分析-全商品'!G$6:G$1000,ROW()-1,0)),"")</f>
        <v/>
      </c>
      <c r="H390" s="5" t="str">
        <f>IFERROR(HLOOKUP(H$2,'2.源数据-产品分析-全商品'!H$6:H$1000,ROW()-1,0),"")</f>
        <v/>
      </c>
      <c r="I390" s="5" t="str">
        <f>IFERROR(VALUE(HLOOKUP(I$2,'2.源数据-产品分析-全商品'!I$6:I$1000,ROW()-1,0)),"")</f>
        <v/>
      </c>
      <c r="J390" s="60" t="str">
        <f>IFERROR(IF($J$2="","",INDEX('产品报告-整理'!G:G,MATCH(产品建议!A390,'产品报告-整理'!A:A,0))),"")</f>
        <v/>
      </c>
      <c r="K390" s="5" t="str">
        <f>IFERROR(IF($K$2="","",VALUE(INDEX('产品报告-整理'!E:E,MATCH(产品建议!A390,'产品报告-整理'!A:A,0)))),0)</f>
        <v/>
      </c>
      <c r="L390" s="5" t="str">
        <f>IFERROR(VALUE(HLOOKUP(L$2,'2.源数据-产品分析-全商品'!J$6:J$1000,ROW()-1,0)),"")</f>
        <v/>
      </c>
      <c r="M390" s="5" t="str">
        <f>IFERROR(VALUE(HLOOKUP(M$2,'2.源数据-产品分析-全商品'!K$6:K$1000,ROW()-1,0)),"")</f>
        <v/>
      </c>
      <c r="N390" s="5" t="str">
        <f>IFERROR(HLOOKUP(N$2,'2.源数据-产品分析-全商品'!L$6:L$1000,ROW()-1,0),"")</f>
        <v/>
      </c>
      <c r="O390" s="5" t="str">
        <f>IF($O$2='产品报告-整理'!$K$1,IFERROR(INDEX('产品报告-整理'!S:S,MATCH(产品建议!A390,'产品报告-整理'!L:L,0)),""),(IFERROR(VALUE(HLOOKUP(O$2,'2.源数据-产品分析-全商品'!M$6:M$1000,ROW()-1,0)),"")))</f>
        <v/>
      </c>
      <c r="P390" s="5" t="str">
        <f>IF($P$2='产品报告-整理'!$V$1,IFERROR(INDEX('产品报告-整理'!AD:AD,MATCH(产品建议!A390,'产品报告-整理'!W:W,0)),""),(IFERROR(VALUE(HLOOKUP(P$2,'2.源数据-产品分析-全商品'!N$6:N$1000,ROW()-1,0)),"")))</f>
        <v/>
      </c>
      <c r="Q390" s="5" t="str">
        <f>IF($Q$2='产品报告-整理'!$AG$1,IFERROR(INDEX('产品报告-整理'!AO:AO,MATCH(产品建议!A390,'产品报告-整理'!AH:AH,0)),""),(IFERROR(VALUE(HLOOKUP(Q$2,'2.源数据-产品分析-全商品'!O$6:O$1000,ROW()-1,0)),"")))</f>
        <v/>
      </c>
      <c r="R390" s="5" t="str">
        <f>IF($R$2='产品报告-整理'!$AR$1,IFERROR(INDEX('产品报告-整理'!AZ:AZ,MATCH(产品建议!A390,'产品报告-整理'!AS:AS,0)),""),(IFERROR(VALUE(HLOOKUP(R$2,'2.源数据-产品分析-全商品'!P$6:P$1000,ROW()-1,0)),"")))</f>
        <v/>
      </c>
      <c r="S390" s="5" t="str">
        <f>IF($S$2='产品报告-整理'!$BC$1,IFERROR(INDEX('产品报告-整理'!BK:BK,MATCH(产品建议!A390,'产品报告-整理'!BD:BD,0)),""),(IFERROR(VALUE(HLOOKUP(S$2,'2.源数据-产品分析-全商品'!Q$6:Q$1000,ROW()-1,0)),"")))</f>
        <v/>
      </c>
      <c r="T390" s="5" t="str">
        <f>IFERROR(HLOOKUP("产品负责人",'2.源数据-产品分析-全商品'!R$6:R$1000,ROW()-1,0),"")</f>
        <v/>
      </c>
      <c r="U390" s="5" t="str">
        <f>IFERROR(VALUE(HLOOKUP(U$2,'2.源数据-产品分析-全商品'!S$6:S$1000,ROW()-1,0)),"")</f>
        <v/>
      </c>
      <c r="V390" s="5" t="str">
        <f>IFERROR(VALUE(HLOOKUP(V$2,'2.源数据-产品分析-全商品'!T$6:T$1000,ROW()-1,0)),"")</f>
        <v/>
      </c>
      <c r="W390" s="5" t="str">
        <f>IF(OR($A$3=""),"",IF(OR($W$2="优爆品"),(IF(COUNTIF('2-2.源数据-产品分析-优品'!A:A,产品建议!A390)&gt;0,"是","")&amp;IF(COUNTIF('2-3.源数据-产品分析-爆品'!A:A,产品建议!A390)&gt;0,"是","")),IF(OR($W$2="P4P点击量"),((IFERROR(INDEX('产品报告-整理'!D:D,MATCH(产品建议!A390,'产品报告-整理'!A:A,0)),""))),((IF(COUNTIF('2-2.源数据-产品分析-优品'!A:A,产品建议!A390)&gt;0,"是",""))))))</f>
        <v/>
      </c>
      <c r="X390" s="5" t="str">
        <f>IF(OR($A$3=""),"",IF(OR($W$2="优爆品"),((IFERROR(INDEX('产品报告-整理'!D:D,MATCH(产品建议!A390,'产品报告-整理'!A:A,0)),"")&amp;" → "&amp;(IFERROR(TEXT(INDEX('产品报告-整理'!D:D,MATCH(产品建议!A390,'产品报告-整理'!A:A,0))/G390,"0%"),"")))),IF(OR($W$2="P4P点击量"),((IF($W$2="P4P点击量",IFERROR(TEXT(W390/G390,"0%"),"")))),(((IF(COUNTIF('2-3.源数据-产品分析-爆品'!A:A,产品建议!A390)&gt;0,"是","")))))))</f>
        <v/>
      </c>
      <c r="Y390" s="9" t="str">
        <f>IF(AND($Y$2="直通车总消费",'产品报告-整理'!$BN$1="推荐广告"),IFERROR(INDEX('产品报告-整理'!H:H,MATCH(产品建议!A390,'产品报告-整理'!A:A,0)),0)+IFERROR(INDEX('产品报告-整理'!BV:BV,MATCH(产品建议!A390,'产品报告-整理'!BO:BO,0)),0),IFERROR(INDEX('产品报告-整理'!H:H,MATCH(产品建议!A390,'产品报告-整理'!A:A,0)),0))</f>
        <v/>
      </c>
      <c r="Z390" s="9" t="str">
        <f t="shared" si="21"/>
        <v/>
      </c>
      <c r="AA390" s="5" t="str">
        <f t="shared" si="19"/>
        <v/>
      </c>
      <c r="AB390" s="5" t="str">
        <f t="shared" si="20"/>
        <v/>
      </c>
      <c r="AC390" s="9"/>
      <c r="AD390" s="15" t="str">
        <f>IF($AD$1="  ",IFERROR(IF(AND(Y390="未推广",L390&gt;0),"加入P4P推广 ","")&amp;IF(AND(OR(W390="是",X390="是"),Y390=0),"优爆品加推广 ","")&amp;IF(AND(C390="N",L390&gt;0),"增加橱窗绑定 ","")&amp;IF(AND(OR(Z390&gt;$Z$1*4.5,AB390&gt;$AB$1*4.5),Y390&lt;&gt;0,Y390&gt;$AB$1*2,G390&gt;($G$1/$L$1)*1),"放弃P4P推广 ","")&amp;IF(AND(AB390&gt;$AB$1*1.2,AB390&lt;$AB$1*4.5,Y390&gt;0),"优化询盘成本 ","")&amp;IF(AND(Z390&gt;$Z$1*1.2,Z390&lt;$Z$1*4.5,Y390&gt;0),"优化商机成本 ","")&amp;IF(AND(Y390&lt;&gt;0,L390&gt;0,AB390&lt;$AB$1*1.2),"加大询盘获取 ","")&amp;IF(AND(Y390&lt;&gt;0,K390&gt;0,Z390&lt;$Z$1*1.2),"加大商机获取 ","")&amp;IF(AND(L390=0,C390="Y",G390&gt;($G$1/$L$1*1.5)),"解绑橱窗绑定 ",""),"请去左表粘贴源数据"),"")</f>
        <v/>
      </c>
      <c r="AE390" s="9"/>
      <c r="AF390" s="9"/>
      <c r="AG390" s="9"/>
      <c r="AH390" s="9"/>
      <c r="AI390" s="17"/>
      <c r="AJ390" s="17"/>
      <c r="AK390" s="17"/>
    </row>
    <row r="391" spans="1:37">
      <c r="A391" s="5" t="str">
        <f>IFERROR(HLOOKUP(A$2,'2.源数据-产品分析-全商品'!A$6:A$1000,ROW()-1,0),"")</f>
        <v/>
      </c>
      <c r="B391" s="5" t="str">
        <f>IFERROR(HLOOKUP(B$2,'2.源数据-产品分析-全商品'!B$6:B$1000,ROW()-1,0),"")</f>
        <v/>
      </c>
      <c r="C391" s="5" t="str">
        <f>CLEAN(IFERROR(HLOOKUP(C$2,'2.源数据-产品分析-全商品'!C$6:C$1000,ROW()-1,0),""))</f>
        <v/>
      </c>
      <c r="D391" s="5" t="str">
        <f>IFERROR(HLOOKUP(D$2,'2.源数据-产品分析-全商品'!D$6:D$1000,ROW()-1,0),"")</f>
        <v/>
      </c>
      <c r="E391" s="5" t="str">
        <f>IFERROR(HLOOKUP(E$2,'2.源数据-产品分析-全商品'!E$6:E$1000,ROW()-1,0),"")</f>
        <v/>
      </c>
      <c r="F391" s="5" t="str">
        <f>IFERROR(VALUE(HLOOKUP(F$2,'2.源数据-产品分析-全商品'!F$6:F$1000,ROW()-1,0)),"")</f>
        <v/>
      </c>
      <c r="G391" s="5" t="str">
        <f>IFERROR(VALUE(HLOOKUP(G$2,'2.源数据-产品分析-全商品'!G$6:G$1000,ROW()-1,0)),"")</f>
        <v/>
      </c>
      <c r="H391" s="5" t="str">
        <f>IFERROR(HLOOKUP(H$2,'2.源数据-产品分析-全商品'!H$6:H$1000,ROW()-1,0),"")</f>
        <v/>
      </c>
      <c r="I391" s="5" t="str">
        <f>IFERROR(VALUE(HLOOKUP(I$2,'2.源数据-产品分析-全商品'!I$6:I$1000,ROW()-1,0)),"")</f>
        <v/>
      </c>
      <c r="J391" s="60" t="str">
        <f>IFERROR(IF($J$2="","",INDEX('产品报告-整理'!G:G,MATCH(产品建议!A391,'产品报告-整理'!A:A,0))),"")</f>
        <v/>
      </c>
      <c r="K391" s="5" t="str">
        <f>IFERROR(IF($K$2="","",VALUE(INDEX('产品报告-整理'!E:E,MATCH(产品建议!A391,'产品报告-整理'!A:A,0)))),0)</f>
        <v/>
      </c>
      <c r="L391" s="5" t="str">
        <f>IFERROR(VALUE(HLOOKUP(L$2,'2.源数据-产品分析-全商品'!J$6:J$1000,ROW()-1,0)),"")</f>
        <v/>
      </c>
      <c r="M391" s="5" t="str">
        <f>IFERROR(VALUE(HLOOKUP(M$2,'2.源数据-产品分析-全商品'!K$6:K$1000,ROW()-1,0)),"")</f>
        <v/>
      </c>
      <c r="N391" s="5" t="str">
        <f>IFERROR(HLOOKUP(N$2,'2.源数据-产品分析-全商品'!L$6:L$1000,ROW()-1,0),"")</f>
        <v/>
      </c>
      <c r="O391" s="5" t="str">
        <f>IF($O$2='产品报告-整理'!$K$1,IFERROR(INDEX('产品报告-整理'!S:S,MATCH(产品建议!A391,'产品报告-整理'!L:L,0)),""),(IFERROR(VALUE(HLOOKUP(O$2,'2.源数据-产品分析-全商品'!M$6:M$1000,ROW()-1,0)),"")))</f>
        <v/>
      </c>
      <c r="P391" s="5" t="str">
        <f>IF($P$2='产品报告-整理'!$V$1,IFERROR(INDEX('产品报告-整理'!AD:AD,MATCH(产品建议!A391,'产品报告-整理'!W:W,0)),""),(IFERROR(VALUE(HLOOKUP(P$2,'2.源数据-产品分析-全商品'!N$6:N$1000,ROW()-1,0)),"")))</f>
        <v/>
      </c>
      <c r="Q391" s="5" t="str">
        <f>IF($Q$2='产品报告-整理'!$AG$1,IFERROR(INDEX('产品报告-整理'!AO:AO,MATCH(产品建议!A391,'产品报告-整理'!AH:AH,0)),""),(IFERROR(VALUE(HLOOKUP(Q$2,'2.源数据-产品分析-全商品'!O$6:O$1000,ROW()-1,0)),"")))</f>
        <v/>
      </c>
      <c r="R391" s="5" t="str">
        <f>IF($R$2='产品报告-整理'!$AR$1,IFERROR(INDEX('产品报告-整理'!AZ:AZ,MATCH(产品建议!A391,'产品报告-整理'!AS:AS,0)),""),(IFERROR(VALUE(HLOOKUP(R$2,'2.源数据-产品分析-全商品'!P$6:P$1000,ROW()-1,0)),"")))</f>
        <v/>
      </c>
      <c r="S391" s="5" t="str">
        <f>IF($S$2='产品报告-整理'!$BC$1,IFERROR(INDEX('产品报告-整理'!BK:BK,MATCH(产品建议!A391,'产品报告-整理'!BD:BD,0)),""),(IFERROR(VALUE(HLOOKUP(S$2,'2.源数据-产品分析-全商品'!Q$6:Q$1000,ROW()-1,0)),"")))</f>
        <v/>
      </c>
      <c r="T391" s="5" t="str">
        <f>IFERROR(HLOOKUP("产品负责人",'2.源数据-产品分析-全商品'!R$6:R$1000,ROW()-1,0),"")</f>
        <v/>
      </c>
      <c r="U391" s="5" t="str">
        <f>IFERROR(VALUE(HLOOKUP(U$2,'2.源数据-产品分析-全商品'!S$6:S$1000,ROW()-1,0)),"")</f>
        <v/>
      </c>
      <c r="V391" s="5" t="str">
        <f>IFERROR(VALUE(HLOOKUP(V$2,'2.源数据-产品分析-全商品'!T$6:T$1000,ROW()-1,0)),"")</f>
        <v/>
      </c>
      <c r="W391" s="5" t="str">
        <f>IF(OR($A$3=""),"",IF(OR($W$2="优爆品"),(IF(COUNTIF('2-2.源数据-产品分析-优品'!A:A,产品建议!A391)&gt;0,"是","")&amp;IF(COUNTIF('2-3.源数据-产品分析-爆品'!A:A,产品建议!A391)&gt;0,"是","")),IF(OR($W$2="P4P点击量"),((IFERROR(INDEX('产品报告-整理'!D:D,MATCH(产品建议!A391,'产品报告-整理'!A:A,0)),""))),((IF(COUNTIF('2-2.源数据-产品分析-优品'!A:A,产品建议!A391)&gt;0,"是",""))))))</f>
        <v/>
      </c>
      <c r="X391" s="5" t="str">
        <f>IF(OR($A$3=""),"",IF(OR($W$2="优爆品"),((IFERROR(INDEX('产品报告-整理'!D:D,MATCH(产品建议!A391,'产品报告-整理'!A:A,0)),"")&amp;" → "&amp;(IFERROR(TEXT(INDEX('产品报告-整理'!D:D,MATCH(产品建议!A391,'产品报告-整理'!A:A,0))/G391,"0%"),"")))),IF(OR($W$2="P4P点击量"),((IF($W$2="P4P点击量",IFERROR(TEXT(W391/G391,"0%"),"")))),(((IF(COUNTIF('2-3.源数据-产品分析-爆品'!A:A,产品建议!A391)&gt;0,"是","")))))))</f>
        <v/>
      </c>
      <c r="Y391" s="9" t="str">
        <f>IF(AND($Y$2="直通车总消费",'产品报告-整理'!$BN$1="推荐广告"),IFERROR(INDEX('产品报告-整理'!H:H,MATCH(产品建议!A391,'产品报告-整理'!A:A,0)),0)+IFERROR(INDEX('产品报告-整理'!BV:BV,MATCH(产品建议!A391,'产品报告-整理'!BO:BO,0)),0),IFERROR(INDEX('产品报告-整理'!H:H,MATCH(产品建议!A391,'产品报告-整理'!A:A,0)),0))</f>
        <v/>
      </c>
      <c r="Z391" s="9" t="str">
        <f t="shared" si="21"/>
        <v/>
      </c>
      <c r="AA391" s="5" t="str">
        <f t="shared" si="19"/>
        <v/>
      </c>
      <c r="AB391" s="5" t="str">
        <f t="shared" si="20"/>
        <v/>
      </c>
      <c r="AC391" s="9"/>
      <c r="AD391" s="15" t="str">
        <f>IF($AD$1="  ",IFERROR(IF(AND(Y391="未推广",L391&gt;0),"加入P4P推广 ","")&amp;IF(AND(OR(W391="是",X391="是"),Y391=0),"优爆品加推广 ","")&amp;IF(AND(C391="N",L391&gt;0),"增加橱窗绑定 ","")&amp;IF(AND(OR(Z391&gt;$Z$1*4.5,AB391&gt;$AB$1*4.5),Y391&lt;&gt;0,Y391&gt;$AB$1*2,G391&gt;($G$1/$L$1)*1),"放弃P4P推广 ","")&amp;IF(AND(AB391&gt;$AB$1*1.2,AB391&lt;$AB$1*4.5,Y391&gt;0),"优化询盘成本 ","")&amp;IF(AND(Z391&gt;$Z$1*1.2,Z391&lt;$Z$1*4.5,Y391&gt;0),"优化商机成本 ","")&amp;IF(AND(Y391&lt;&gt;0,L391&gt;0,AB391&lt;$AB$1*1.2),"加大询盘获取 ","")&amp;IF(AND(Y391&lt;&gt;0,K391&gt;0,Z391&lt;$Z$1*1.2),"加大商机获取 ","")&amp;IF(AND(L391=0,C391="Y",G391&gt;($G$1/$L$1*1.5)),"解绑橱窗绑定 ",""),"请去左表粘贴源数据"),"")</f>
        <v/>
      </c>
      <c r="AE391" s="9"/>
      <c r="AF391" s="9"/>
      <c r="AG391" s="9"/>
      <c r="AH391" s="9"/>
      <c r="AI391" s="17"/>
      <c r="AJ391" s="17"/>
      <c r="AK391" s="17"/>
    </row>
    <row r="392" spans="1:37">
      <c r="A392" s="5" t="str">
        <f>IFERROR(HLOOKUP(A$2,'2.源数据-产品分析-全商品'!A$6:A$1000,ROW()-1,0),"")</f>
        <v/>
      </c>
      <c r="B392" s="5" t="str">
        <f>IFERROR(HLOOKUP(B$2,'2.源数据-产品分析-全商品'!B$6:B$1000,ROW()-1,0),"")</f>
        <v/>
      </c>
      <c r="C392" s="5" t="str">
        <f>CLEAN(IFERROR(HLOOKUP(C$2,'2.源数据-产品分析-全商品'!C$6:C$1000,ROW()-1,0),""))</f>
        <v/>
      </c>
      <c r="D392" s="5" t="str">
        <f>IFERROR(HLOOKUP(D$2,'2.源数据-产品分析-全商品'!D$6:D$1000,ROW()-1,0),"")</f>
        <v/>
      </c>
      <c r="E392" s="5" t="str">
        <f>IFERROR(HLOOKUP(E$2,'2.源数据-产品分析-全商品'!E$6:E$1000,ROW()-1,0),"")</f>
        <v/>
      </c>
      <c r="F392" s="5" t="str">
        <f>IFERROR(VALUE(HLOOKUP(F$2,'2.源数据-产品分析-全商品'!F$6:F$1000,ROW()-1,0)),"")</f>
        <v/>
      </c>
      <c r="G392" s="5" t="str">
        <f>IFERROR(VALUE(HLOOKUP(G$2,'2.源数据-产品分析-全商品'!G$6:G$1000,ROW()-1,0)),"")</f>
        <v/>
      </c>
      <c r="H392" s="5" t="str">
        <f>IFERROR(HLOOKUP(H$2,'2.源数据-产品分析-全商品'!H$6:H$1000,ROW()-1,0),"")</f>
        <v/>
      </c>
      <c r="I392" s="5" t="str">
        <f>IFERROR(VALUE(HLOOKUP(I$2,'2.源数据-产品分析-全商品'!I$6:I$1000,ROW()-1,0)),"")</f>
        <v/>
      </c>
      <c r="J392" s="60" t="str">
        <f>IFERROR(IF($J$2="","",INDEX('产品报告-整理'!G:G,MATCH(产品建议!A392,'产品报告-整理'!A:A,0))),"")</f>
        <v/>
      </c>
      <c r="K392" s="5" t="str">
        <f>IFERROR(IF($K$2="","",VALUE(INDEX('产品报告-整理'!E:E,MATCH(产品建议!A392,'产品报告-整理'!A:A,0)))),0)</f>
        <v/>
      </c>
      <c r="L392" s="5" t="str">
        <f>IFERROR(VALUE(HLOOKUP(L$2,'2.源数据-产品分析-全商品'!J$6:J$1000,ROW()-1,0)),"")</f>
        <v/>
      </c>
      <c r="M392" s="5" t="str">
        <f>IFERROR(VALUE(HLOOKUP(M$2,'2.源数据-产品分析-全商品'!K$6:K$1000,ROW()-1,0)),"")</f>
        <v/>
      </c>
      <c r="N392" s="5" t="str">
        <f>IFERROR(HLOOKUP(N$2,'2.源数据-产品分析-全商品'!L$6:L$1000,ROW()-1,0),"")</f>
        <v/>
      </c>
      <c r="O392" s="5" t="str">
        <f>IF($O$2='产品报告-整理'!$K$1,IFERROR(INDEX('产品报告-整理'!S:S,MATCH(产品建议!A392,'产品报告-整理'!L:L,0)),""),(IFERROR(VALUE(HLOOKUP(O$2,'2.源数据-产品分析-全商品'!M$6:M$1000,ROW()-1,0)),"")))</f>
        <v/>
      </c>
      <c r="P392" s="5" t="str">
        <f>IF($P$2='产品报告-整理'!$V$1,IFERROR(INDEX('产品报告-整理'!AD:AD,MATCH(产品建议!A392,'产品报告-整理'!W:W,0)),""),(IFERROR(VALUE(HLOOKUP(P$2,'2.源数据-产品分析-全商品'!N$6:N$1000,ROW()-1,0)),"")))</f>
        <v/>
      </c>
      <c r="Q392" s="5" t="str">
        <f>IF($Q$2='产品报告-整理'!$AG$1,IFERROR(INDEX('产品报告-整理'!AO:AO,MATCH(产品建议!A392,'产品报告-整理'!AH:AH,0)),""),(IFERROR(VALUE(HLOOKUP(Q$2,'2.源数据-产品分析-全商品'!O$6:O$1000,ROW()-1,0)),"")))</f>
        <v/>
      </c>
      <c r="R392" s="5" t="str">
        <f>IF($R$2='产品报告-整理'!$AR$1,IFERROR(INDEX('产品报告-整理'!AZ:AZ,MATCH(产品建议!A392,'产品报告-整理'!AS:AS,0)),""),(IFERROR(VALUE(HLOOKUP(R$2,'2.源数据-产品分析-全商品'!P$6:P$1000,ROW()-1,0)),"")))</f>
        <v/>
      </c>
      <c r="S392" s="5" t="str">
        <f>IF($S$2='产品报告-整理'!$BC$1,IFERROR(INDEX('产品报告-整理'!BK:BK,MATCH(产品建议!A392,'产品报告-整理'!BD:BD,0)),""),(IFERROR(VALUE(HLOOKUP(S$2,'2.源数据-产品分析-全商品'!Q$6:Q$1000,ROW()-1,0)),"")))</f>
        <v/>
      </c>
      <c r="T392" s="5" t="str">
        <f>IFERROR(HLOOKUP("产品负责人",'2.源数据-产品分析-全商品'!R$6:R$1000,ROW()-1,0),"")</f>
        <v/>
      </c>
      <c r="U392" s="5" t="str">
        <f>IFERROR(VALUE(HLOOKUP(U$2,'2.源数据-产品分析-全商品'!S$6:S$1000,ROW()-1,0)),"")</f>
        <v/>
      </c>
      <c r="V392" s="5" t="str">
        <f>IFERROR(VALUE(HLOOKUP(V$2,'2.源数据-产品分析-全商品'!T$6:T$1000,ROW()-1,0)),"")</f>
        <v/>
      </c>
      <c r="W392" s="5" t="str">
        <f>IF(OR($A$3=""),"",IF(OR($W$2="优爆品"),(IF(COUNTIF('2-2.源数据-产品分析-优品'!A:A,产品建议!A392)&gt;0,"是","")&amp;IF(COUNTIF('2-3.源数据-产品分析-爆品'!A:A,产品建议!A392)&gt;0,"是","")),IF(OR($W$2="P4P点击量"),((IFERROR(INDEX('产品报告-整理'!D:D,MATCH(产品建议!A392,'产品报告-整理'!A:A,0)),""))),((IF(COUNTIF('2-2.源数据-产品分析-优品'!A:A,产品建议!A392)&gt;0,"是",""))))))</f>
        <v/>
      </c>
      <c r="X392" s="5" t="str">
        <f>IF(OR($A$3=""),"",IF(OR($W$2="优爆品"),((IFERROR(INDEX('产品报告-整理'!D:D,MATCH(产品建议!A392,'产品报告-整理'!A:A,0)),"")&amp;" → "&amp;(IFERROR(TEXT(INDEX('产品报告-整理'!D:D,MATCH(产品建议!A392,'产品报告-整理'!A:A,0))/G392,"0%"),"")))),IF(OR($W$2="P4P点击量"),((IF($W$2="P4P点击量",IFERROR(TEXT(W392/G392,"0%"),"")))),(((IF(COUNTIF('2-3.源数据-产品分析-爆品'!A:A,产品建议!A392)&gt;0,"是","")))))))</f>
        <v/>
      </c>
      <c r="Y392" s="9" t="str">
        <f>IF(AND($Y$2="直通车总消费",'产品报告-整理'!$BN$1="推荐广告"),IFERROR(INDEX('产品报告-整理'!H:H,MATCH(产品建议!A392,'产品报告-整理'!A:A,0)),0)+IFERROR(INDEX('产品报告-整理'!BV:BV,MATCH(产品建议!A392,'产品报告-整理'!BO:BO,0)),0),IFERROR(INDEX('产品报告-整理'!H:H,MATCH(产品建议!A392,'产品报告-整理'!A:A,0)),0))</f>
        <v/>
      </c>
      <c r="Z392" s="9" t="str">
        <f t="shared" si="21"/>
        <v/>
      </c>
      <c r="AA392" s="5" t="str">
        <f t="shared" si="19"/>
        <v/>
      </c>
      <c r="AB392" s="5" t="str">
        <f t="shared" si="20"/>
        <v/>
      </c>
      <c r="AC392" s="9"/>
      <c r="AD392" s="15" t="str">
        <f>IF($AD$1="  ",IFERROR(IF(AND(Y392="未推广",L392&gt;0),"加入P4P推广 ","")&amp;IF(AND(OR(W392="是",X392="是"),Y392=0),"优爆品加推广 ","")&amp;IF(AND(C392="N",L392&gt;0),"增加橱窗绑定 ","")&amp;IF(AND(OR(Z392&gt;$Z$1*4.5,AB392&gt;$AB$1*4.5),Y392&lt;&gt;0,Y392&gt;$AB$1*2,G392&gt;($G$1/$L$1)*1),"放弃P4P推广 ","")&amp;IF(AND(AB392&gt;$AB$1*1.2,AB392&lt;$AB$1*4.5,Y392&gt;0),"优化询盘成本 ","")&amp;IF(AND(Z392&gt;$Z$1*1.2,Z392&lt;$Z$1*4.5,Y392&gt;0),"优化商机成本 ","")&amp;IF(AND(Y392&lt;&gt;0,L392&gt;0,AB392&lt;$AB$1*1.2),"加大询盘获取 ","")&amp;IF(AND(Y392&lt;&gt;0,K392&gt;0,Z392&lt;$Z$1*1.2),"加大商机获取 ","")&amp;IF(AND(L392=0,C392="Y",G392&gt;($G$1/$L$1*1.5)),"解绑橱窗绑定 ",""),"请去左表粘贴源数据"),"")</f>
        <v/>
      </c>
      <c r="AE392" s="9"/>
      <c r="AF392" s="9"/>
      <c r="AG392" s="9"/>
      <c r="AH392" s="9"/>
      <c r="AI392" s="17"/>
      <c r="AJ392" s="17"/>
      <c r="AK392" s="17"/>
    </row>
    <row r="393" spans="1:37">
      <c r="A393" s="5" t="str">
        <f>IFERROR(HLOOKUP(A$2,'2.源数据-产品分析-全商品'!A$6:A$1000,ROW()-1,0),"")</f>
        <v/>
      </c>
      <c r="B393" s="5" t="str">
        <f>IFERROR(HLOOKUP(B$2,'2.源数据-产品分析-全商品'!B$6:B$1000,ROW()-1,0),"")</f>
        <v/>
      </c>
      <c r="C393" s="5" t="str">
        <f>CLEAN(IFERROR(HLOOKUP(C$2,'2.源数据-产品分析-全商品'!C$6:C$1000,ROW()-1,0),""))</f>
        <v/>
      </c>
      <c r="D393" s="5" t="str">
        <f>IFERROR(HLOOKUP(D$2,'2.源数据-产品分析-全商品'!D$6:D$1000,ROW()-1,0),"")</f>
        <v/>
      </c>
      <c r="E393" s="5" t="str">
        <f>IFERROR(HLOOKUP(E$2,'2.源数据-产品分析-全商品'!E$6:E$1000,ROW()-1,0),"")</f>
        <v/>
      </c>
      <c r="F393" s="5" t="str">
        <f>IFERROR(VALUE(HLOOKUP(F$2,'2.源数据-产品分析-全商品'!F$6:F$1000,ROW()-1,0)),"")</f>
        <v/>
      </c>
      <c r="G393" s="5" t="str">
        <f>IFERROR(VALUE(HLOOKUP(G$2,'2.源数据-产品分析-全商品'!G$6:G$1000,ROW()-1,0)),"")</f>
        <v/>
      </c>
      <c r="H393" s="5" t="str">
        <f>IFERROR(HLOOKUP(H$2,'2.源数据-产品分析-全商品'!H$6:H$1000,ROW()-1,0),"")</f>
        <v/>
      </c>
      <c r="I393" s="5" t="str">
        <f>IFERROR(VALUE(HLOOKUP(I$2,'2.源数据-产品分析-全商品'!I$6:I$1000,ROW()-1,0)),"")</f>
        <v/>
      </c>
      <c r="J393" s="60" t="str">
        <f>IFERROR(IF($J$2="","",INDEX('产品报告-整理'!G:G,MATCH(产品建议!A393,'产品报告-整理'!A:A,0))),"")</f>
        <v/>
      </c>
      <c r="K393" s="5" t="str">
        <f>IFERROR(IF($K$2="","",VALUE(INDEX('产品报告-整理'!E:E,MATCH(产品建议!A393,'产品报告-整理'!A:A,0)))),0)</f>
        <v/>
      </c>
      <c r="L393" s="5" t="str">
        <f>IFERROR(VALUE(HLOOKUP(L$2,'2.源数据-产品分析-全商品'!J$6:J$1000,ROW()-1,0)),"")</f>
        <v/>
      </c>
      <c r="M393" s="5" t="str">
        <f>IFERROR(VALUE(HLOOKUP(M$2,'2.源数据-产品分析-全商品'!K$6:K$1000,ROW()-1,0)),"")</f>
        <v/>
      </c>
      <c r="N393" s="5" t="str">
        <f>IFERROR(HLOOKUP(N$2,'2.源数据-产品分析-全商品'!L$6:L$1000,ROW()-1,0),"")</f>
        <v/>
      </c>
      <c r="O393" s="5" t="str">
        <f>IF($O$2='产品报告-整理'!$K$1,IFERROR(INDEX('产品报告-整理'!S:S,MATCH(产品建议!A393,'产品报告-整理'!L:L,0)),""),(IFERROR(VALUE(HLOOKUP(O$2,'2.源数据-产品分析-全商品'!M$6:M$1000,ROW()-1,0)),"")))</f>
        <v/>
      </c>
      <c r="P393" s="5" t="str">
        <f>IF($P$2='产品报告-整理'!$V$1,IFERROR(INDEX('产品报告-整理'!AD:AD,MATCH(产品建议!A393,'产品报告-整理'!W:W,0)),""),(IFERROR(VALUE(HLOOKUP(P$2,'2.源数据-产品分析-全商品'!N$6:N$1000,ROW()-1,0)),"")))</f>
        <v/>
      </c>
      <c r="Q393" s="5" t="str">
        <f>IF($Q$2='产品报告-整理'!$AG$1,IFERROR(INDEX('产品报告-整理'!AO:AO,MATCH(产品建议!A393,'产品报告-整理'!AH:AH,0)),""),(IFERROR(VALUE(HLOOKUP(Q$2,'2.源数据-产品分析-全商品'!O$6:O$1000,ROW()-1,0)),"")))</f>
        <v/>
      </c>
      <c r="R393" s="5" t="str">
        <f>IF($R$2='产品报告-整理'!$AR$1,IFERROR(INDEX('产品报告-整理'!AZ:AZ,MATCH(产品建议!A393,'产品报告-整理'!AS:AS,0)),""),(IFERROR(VALUE(HLOOKUP(R$2,'2.源数据-产品分析-全商品'!P$6:P$1000,ROW()-1,0)),"")))</f>
        <v/>
      </c>
      <c r="S393" s="5" t="str">
        <f>IF($S$2='产品报告-整理'!$BC$1,IFERROR(INDEX('产品报告-整理'!BK:BK,MATCH(产品建议!A393,'产品报告-整理'!BD:BD,0)),""),(IFERROR(VALUE(HLOOKUP(S$2,'2.源数据-产品分析-全商品'!Q$6:Q$1000,ROW()-1,0)),"")))</f>
        <v/>
      </c>
      <c r="T393" s="5" t="str">
        <f>IFERROR(HLOOKUP("产品负责人",'2.源数据-产品分析-全商品'!R$6:R$1000,ROW()-1,0),"")</f>
        <v/>
      </c>
      <c r="U393" s="5" t="str">
        <f>IFERROR(VALUE(HLOOKUP(U$2,'2.源数据-产品分析-全商品'!S$6:S$1000,ROW()-1,0)),"")</f>
        <v/>
      </c>
      <c r="V393" s="5" t="str">
        <f>IFERROR(VALUE(HLOOKUP(V$2,'2.源数据-产品分析-全商品'!T$6:T$1000,ROW()-1,0)),"")</f>
        <v/>
      </c>
      <c r="W393" s="5" t="str">
        <f>IF(OR($A$3=""),"",IF(OR($W$2="优爆品"),(IF(COUNTIF('2-2.源数据-产品分析-优品'!A:A,产品建议!A393)&gt;0,"是","")&amp;IF(COUNTIF('2-3.源数据-产品分析-爆品'!A:A,产品建议!A393)&gt;0,"是","")),IF(OR($W$2="P4P点击量"),((IFERROR(INDEX('产品报告-整理'!D:D,MATCH(产品建议!A393,'产品报告-整理'!A:A,0)),""))),((IF(COUNTIF('2-2.源数据-产品分析-优品'!A:A,产品建议!A393)&gt;0,"是",""))))))</f>
        <v/>
      </c>
      <c r="X393" s="5" t="str">
        <f>IF(OR($A$3=""),"",IF(OR($W$2="优爆品"),((IFERROR(INDEX('产品报告-整理'!D:D,MATCH(产品建议!A393,'产品报告-整理'!A:A,0)),"")&amp;" → "&amp;(IFERROR(TEXT(INDEX('产品报告-整理'!D:D,MATCH(产品建议!A393,'产品报告-整理'!A:A,0))/G393,"0%"),"")))),IF(OR($W$2="P4P点击量"),((IF($W$2="P4P点击量",IFERROR(TEXT(W393/G393,"0%"),"")))),(((IF(COUNTIF('2-3.源数据-产品分析-爆品'!A:A,产品建议!A393)&gt;0,"是","")))))))</f>
        <v/>
      </c>
      <c r="Y393" s="9" t="str">
        <f>IF(AND($Y$2="直通车总消费",'产品报告-整理'!$BN$1="推荐广告"),IFERROR(INDEX('产品报告-整理'!H:H,MATCH(产品建议!A393,'产品报告-整理'!A:A,0)),0)+IFERROR(INDEX('产品报告-整理'!BV:BV,MATCH(产品建议!A393,'产品报告-整理'!BO:BO,0)),0),IFERROR(INDEX('产品报告-整理'!H:H,MATCH(产品建议!A393,'产品报告-整理'!A:A,0)),0))</f>
        <v/>
      </c>
      <c r="Z393" s="9" t="str">
        <f t="shared" si="21"/>
        <v/>
      </c>
      <c r="AA393" s="5" t="str">
        <f t="shared" si="19"/>
        <v/>
      </c>
      <c r="AB393" s="5" t="str">
        <f t="shared" si="20"/>
        <v/>
      </c>
      <c r="AC393" s="9"/>
      <c r="AD393" s="15" t="str">
        <f>IF($AD$1="  ",IFERROR(IF(AND(Y393="未推广",L393&gt;0),"加入P4P推广 ","")&amp;IF(AND(OR(W393="是",X393="是"),Y393=0),"优爆品加推广 ","")&amp;IF(AND(C393="N",L393&gt;0),"增加橱窗绑定 ","")&amp;IF(AND(OR(Z393&gt;$Z$1*4.5,AB393&gt;$AB$1*4.5),Y393&lt;&gt;0,Y393&gt;$AB$1*2,G393&gt;($G$1/$L$1)*1),"放弃P4P推广 ","")&amp;IF(AND(AB393&gt;$AB$1*1.2,AB393&lt;$AB$1*4.5,Y393&gt;0),"优化询盘成本 ","")&amp;IF(AND(Z393&gt;$Z$1*1.2,Z393&lt;$Z$1*4.5,Y393&gt;0),"优化商机成本 ","")&amp;IF(AND(Y393&lt;&gt;0,L393&gt;0,AB393&lt;$AB$1*1.2),"加大询盘获取 ","")&amp;IF(AND(Y393&lt;&gt;0,K393&gt;0,Z393&lt;$Z$1*1.2),"加大商机获取 ","")&amp;IF(AND(L393=0,C393="Y",G393&gt;($G$1/$L$1*1.5)),"解绑橱窗绑定 ",""),"请去左表粘贴源数据"),"")</f>
        <v/>
      </c>
      <c r="AE393" s="9"/>
      <c r="AF393" s="9"/>
      <c r="AG393" s="9"/>
      <c r="AH393" s="9"/>
      <c r="AI393" s="17"/>
      <c r="AJ393" s="17"/>
      <c r="AK393" s="17"/>
    </row>
    <row r="394" spans="1:37">
      <c r="A394" s="5" t="str">
        <f>IFERROR(HLOOKUP(A$2,'2.源数据-产品分析-全商品'!A$6:A$1000,ROW()-1,0),"")</f>
        <v/>
      </c>
      <c r="B394" s="5" t="str">
        <f>IFERROR(HLOOKUP(B$2,'2.源数据-产品分析-全商品'!B$6:B$1000,ROW()-1,0),"")</f>
        <v/>
      </c>
      <c r="C394" s="5" t="str">
        <f>CLEAN(IFERROR(HLOOKUP(C$2,'2.源数据-产品分析-全商品'!C$6:C$1000,ROW()-1,0),""))</f>
        <v/>
      </c>
      <c r="D394" s="5" t="str">
        <f>IFERROR(HLOOKUP(D$2,'2.源数据-产品分析-全商品'!D$6:D$1000,ROW()-1,0),"")</f>
        <v/>
      </c>
      <c r="E394" s="5" t="str">
        <f>IFERROR(HLOOKUP(E$2,'2.源数据-产品分析-全商品'!E$6:E$1000,ROW()-1,0),"")</f>
        <v/>
      </c>
      <c r="F394" s="5" t="str">
        <f>IFERROR(VALUE(HLOOKUP(F$2,'2.源数据-产品分析-全商品'!F$6:F$1000,ROW()-1,0)),"")</f>
        <v/>
      </c>
      <c r="G394" s="5" t="str">
        <f>IFERROR(VALUE(HLOOKUP(G$2,'2.源数据-产品分析-全商品'!G$6:G$1000,ROW()-1,0)),"")</f>
        <v/>
      </c>
      <c r="H394" s="5" t="str">
        <f>IFERROR(HLOOKUP(H$2,'2.源数据-产品分析-全商品'!H$6:H$1000,ROW()-1,0),"")</f>
        <v/>
      </c>
      <c r="I394" s="5" t="str">
        <f>IFERROR(VALUE(HLOOKUP(I$2,'2.源数据-产品分析-全商品'!I$6:I$1000,ROW()-1,0)),"")</f>
        <v/>
      </c>
      <c r="J394" s="60" t="str">
        <f>IFERROR(IF($J$2="","",INDEX('产品报告-整理'!G:G,MATCH(产品建议!A394,'产品报告-整理'!A:A,0))),"")</f>
        <v/>
      </c>
      <c r="K394" s="5" t="str">
        <f>IFERROR(IF($K$2="","",VALUE(INDEX('产品报告-整理'!E:E,MATCH(产品建议!A394,'产品报告-整理'!A:A,0)))),0)</f>
        <v/>
      </c>
      <c r="L394" s="5" t="str">
        <f>IFERROR(VALUE(HLOOKUP(L$2,'2.源数据-产品分析-全商品'!J$6:J$1000,ROW()-1,0)),"")</f>
        <v/>
      </c>
      <c r="M394" s="5" t="str">
        <f>IFERROR(VALUE(HLOOKUP(M$2,'2.源数据-产品分析-全商品'!K$6:K$1000,ROW()-1,0)),"")</f>
        <v/>
      </c>
      <c r="N394" s="5" t="str">
        <f>IFERROR(HLOOKUP(N$2,'2.源数据-产品分析-全商品'!L$6:L$1000,ROW()-1,0),"")</f>
        <v/>
      </c>
      <c r="O394" s="5" t="str">
        <f>IF($O$2='产品报告-整理'!$K$1,IFERROR(INDEX('产品报告-整理'!S:S,MATCH(产品建议!A394,'产品报告-整理'!L:L,0)),""),(IFERROR(VALUE(HLOOKUP(O$2,'2.源数据-产品分析-全商品'!M$6:M$1000,ROW()-1,0)),"")))</f>
        <v/>
      </c>
      <c r="P394" s="5" t="str">
        <f>IF($P$2='产品报告-整理'!$V$1,IFERROR(INDEX('产品报告-整理'!AD:AD,MATCH(产品建议!A394,'产品报告-整理'!W:W,0)),""),(IFERROR(VALUE(HLOOKUP(P$2,'2.源数据-产品分析-全商品'!N$6:N$1000,ROW()-1,0)),"")))</f>
        <v/>
      </c>
      <c r="Q394" s="5" t="str">
        <f>IF($Q$2='产品报告-整理'!$AG$1,IFERROR(INDEX('产品报告-整理'!AO:AO,MATCH(产品建议!A394,'产品报告-整理'!AH:AH,0)),""),(IFERROR(VALUE(HLOOKUP(Q$2,'2.源数据-产品分析-全商品'!O$6:O$1000,ROW()-1,0)),"")))</f>
        <v/>
      </c>
      <c r="R394" s="5" t="str">
        <f>IF($R$2='产品报告-整理'!$AR$1,IFERROR(INDEX('产品报告-整理'!AZ:AZ,MATCH(产品建议!A394,'产品报告-整理'!AS:AS,0)),""),(IFERROR(VALUE(HLOOKUP(R$2,'2.源数据-产品分析-全商品'!P$6:P$1000,ROW()-1,0)),"")))</f>
        <v/>
      </c>
      <c r="S394" s="5" t="str">
        <f>IF($S$2='产品报告-整理'!$BC$1,IFERROR(INDEX('产品报告-整理'!BK:BK,MATCH(产品建议!A394,'产品报告-整理'!BD:BD,0)),""),(IFERROR(VALUE(HLOOKUP(S$2,'2.源数据-产品分析-全商品'!Q$6:Q$1000,ROW()-1,0)),"")))</f>
        <v/>
      </c>
      <c r="T394" s="5" t="str">
        <f>IFERROR(HLOOKUP("产品负责人",'2.源数据-产品分析-全商品'!R$6:R$1000,ROW()-1,0),"")</f>
        <v/>
      </c>
      <c r="U394" s="5" t="str">
        <f>IFERROR(VALUE(HLOOKUP(U$2,'2.源数据-产品分析-全商品'!S$6:S$1000,ROW()-1,0)),"")</f>
        <v/>
      </c>
      <c r="V394" s="5" t="str">
        <f>IFERROR(VALUE(HLOOKUP(V$2,'2.源数据-产品分析-全商品'!T$6:T$1000,ROW()-1,0)),"")</f>
        <v/>
      </c>
      <c r="W394" s="5" t="str">
        <f>IF(OR($A$3=""),"",IF(OR($W$2="优爆品"),(IF(COUNTIF('2-2.源数据-产品分析-优品'!A:A,产品建议!A394)&gt;0,"是","")&amp;IF(COUNTIF('2-3.源数据-产品分析-爆品'!A:A,产品建议!A394)&gt;0,"是","")),IF(OR($W$2="P4P点击量"),((IFERROR(INDEX('产品报告-整理'!D:D,MATCH(产品建议!A394,'产品报告-整理'!A:A,0)),""))),((IF(COUNTIF('2-2.源数据-产品分析-优品'!A:A,产品建议!A394)&gt;0,"是",""))))))</f>
        <v/>
      </c>
      <c r="X394" s="5" t="str">
        <f>IF(OR($A$3=""),"",IF(OR($W$2="优爆品"),((IFERROR(INDEX('产品报告-整理'!D:D,MATCH(产品建议!A394,'产品报告-整理'!A:A,0)),"")&amp;" → "&amp;(IFERROR(TEXT(INDEX('产品报告-整理'!D:D,MATCH(产品建议!A394,'产品报告-整理'!A:A,0))/G394,"0%"),"")))),IF(OR($W$2="P4P点击量"),((IF($W$2="P4P点击量",IFERROR(TEXT(W394/G394,"0%"),"")))),(((IF(COUNTIF('2-3.源数据-产品分析-爆品'!A:A,产品建议!A394)&gt;0,"是","")))))))</f>
        <v/>
      </c>
      <c r="Y394" s="9" t="str">
        <f>IF(AND($Y$2="直通车总消费",'产品报告-整理'!$BN$1="推荐广告"),IFERROR(INDEX('产品报告-整理'!H:H,MATCH(产品建议!A394,'产品报告-整理'!A:A,0)),0)+IFERROR(INDEX('产品报告-整理'!BV:BV,MATCH(产品建议!A394,'产品报告-整理'!BO:BO,0)),0),IFERROR(INDEX('产品报告-整理'!H:H,MATCH(产品建议!A394,'产品报告-整理'!A:A,0)),0))</f>
        <v/>
      </c>
      <c r="Z394" s="9" t="str">
        <f t="shared" si="21"/>
        <v/>
      </c>
      <c r="AA394" s="5" t="str">
        <f t="shared" si="19"/>
        <v/>
      </c>
      <c r="AB394" s="5" t="str">
        <f t="shared" si="20"/>
        <v/>
      </c>
      <c r="AC394" s="9"/>
      <c r="AD394" s="15" t="str">
        <f>IF($AD$1="  ",IFERROR(IF(AND(Y394="未推广",L394&gt;0),"加入P4P推广 ","")&amp;IF(AND(OR(W394="是",X394="是"),Y394=0),"优爆品加推广 ","")&amp;IF(AND(C394="N",L394&gt;0),"增加橱窗绑定 ","")&amp;IF(AND(OR(Z394&gt;$Z$1*4.5,AB394&gt;$AB$1*4.5),Y394&lt;&gt;0,Y394&gt;$AB$1*2,G394&gt;($G$1/$L$1)*1),"放弃P4P推广 ","")&amp;IF(AND(AB394&gt;$AB$1*1.2,AB394&lt;$AB$1*4.5,Y394&gt;0),"优化询盘成本 ","")&amp;IF(AND(Z394&gt;$Z$1*1.2,Z394&lt;$Z$1*4.5,Y394&gt;0),"优化商机成本 ","")&amp;IF(AND(Y394&lt;&gt;0,L394&gt;0,AB394&lt;$AB$1*1.2),"加大询盘获取 ","")&amp;IF(AND(Y394&lt;&gt;0,K394&gt;0,Z394&lt;$Z$1*1.2),"加大商机获取 ","")&amp;IF(AND(L394=0,C394="Y",G394&gt;($G$1/$L$1*1.5)),"解绑橱窗绑定 ",""),"请去左表粘贴源数据"),"")</f>
        <v/>
      </c>
      <c r="AE394" s="9"/>
      <c r="AF394" s="9"/>
      <c r="AG394" s="9"/>
      <c r="AH394" s="9"/>
      <c r="AI394" s="17"/>
      <c r="AJ394" s="17"/>
      <c r="AK394" s="17"/>
    </row>
    <row r="395" spans="1:37">
      <c r="A395" s="5" t="str">
        <f>IFERROR(HLOOKUP(A$2,'2.源数据-产品分析-全商品'!A$6:A$1000,ROW()-1,0),"")</f>
        <v/>
      </c>
      <c r="B395" s="5" t="str">
        <f>IFERROR(HLOOKUP(B$2,'2.源数据-产品分析-全商品'!B$6:B$1000,ROW()-1,0),"")</f>
        <v/>
      </c>
      <c r="C395" s="5" t="str">
        <f>CLEAN(IFERROR(HLOOKUP(C$2,'2.源数据-产品分析-全商品'!C$6:C$1000,ROW()-1,0),""))</f>
        <v/>
      </c>
      <c r="D395" s="5" t="str">
        <f>IFERROR(HLOOKUP(D$2,'2.源数据-产品分析-全商品'!D$6:D$1000,ROW()-1,0),"")</f>
        <v/>
      </c>
      <c r="E395" s="5" t="str">
        <f>IFERROR(HLOOKUP(E$2,'2.源数据-产品分析-全商品'!E$6:E$1000,ROW()-1,0),"")</f>
        <v/>
      </c>
      <c r="F395" s="5" t="str">
        <f>IFERROR(VALUE(HLOOKUP(F$2,'2.源数据-产品分析-全商品'!F$6:F$1000,ROW()-1,0)),"")</f>
        <v/>
      </c>
      <c r="G395" s="5" t="str">
        <f>IFERROR(VALUE(HLOOKUP(G$2,'2.源数据-产品分析-全商品'!G$6:G$1000,ROW()-1,0)),"")</f>
        <v/>
      </c>
      <c r="H395" s="5" t="str">
        <f>IFERROR(HLOOKUP(H$2,'2.源数据-产品分析-全商品'!H$6:H$1000,ROW()-1,0),"")</f>
        <v/>
      </c>
      <c r="I395" s="5" t="str">
        <f>IFERROR(VALUE(HLOOKUP(I$2,'2.源数据-产品分析-全商品'!I$6:I$1000,ROW()-1,0)),"")</f>
        <v/>
      </c>
      <c r="J395" s="60" t="str">
        <f>IFERROR(IF($J$2="","",INDEX('产品报告-整理'!G:G,MATCH(产品建议!A395,'产品报告-整理'!A:A,0))),"")</f>
        <v/>
      </c>
      <c r="K395" s="5" t="str">
        <f>IFERROR(IF($K$2="","",VALUE(INDEX('产品报告-整理'!E:E,MATCH(产品建议!A395,'产品报告-整理'!A:A,0)))),0)</f>
        <v/>
      </c>
      <c r="L395" s="5" t="str">
        <f>IFERROR(VALUE(HLOOKUP(L$2,'2.源数据-产品分析-全商品'!J$6:J$1000,ROW()-1,0)),"")</f>
        <v/>
      </c>
      <c r="M395" s="5" t="str">
        <f>IFERROR(VALUE(HLOOKUP(M$2,'2.源数据-产品分析-全商品'!K$6:K$1000,ROW()-1,0)),"")</f>
        <v/>
      </c>
      <c r="N395" s="5" t="str">
        <f>IFERROR(HLOOKUP(N$2,'2.源数据-产品分析-全商品'!L$6:L$1000,ROW()-1,0),"")</f>
        <v/>
      </c>
      <c r="O395" s="5" t="str">
        <f>IF($O$2='产品报告-整理'!$K$1,IFERROR(INDEX('产品报告-整理'!S:S,MATCH(产品建议!A395,'产品报告-整理'!L:L,0)),""),(IFERROR(VALUE(HLOOKUP(O$2,'2.源数据-产品分析-全商品'!M$6:M$1000,ROW()-1,0)),"")))</f>
        <v/>
      </c>
      <c r="P395" s="5" t="str">
        <f>IF($P$2='产品报告-整理'!$V$1,IFERROR(INDEX('产品报告-整理'!AD:AD,MATCH(产品建议!A395,'产品报告-整理'!W:W,0)),""),(IFERROR(VALUE(HLOOKUP(P$2,'2.源数据-产品分析-全商品'!N$6:N$1000,ROW()-1,0)),"")))</f>
        <v/>
      </c>
      <c r="Q395" s="5" t="str">
        <f>IF($Q$2='产品报告-整理'!$AG$1,IFERROR(INDEX('产品报告-整理'!AO:AO,MATCH(产品建议!A395,'产品报告-整理'!AH:AH,0)),""),(IFERROR(VALUE(HLOOKUP(Q$2,'2.源数据-产品分析-全商品'!O$6:O$1000,ROW()-1,0)),"")))</f>
        <v/>
      </c>
      <c r="R395" s="5" t="str">
        <f>IF($R$2='产品报告-整理'!$AR$1,IFERROR(INDEX('产品报告-整理'!AZ:AZ,MATCH(产品建议!A395,'产品报告-整理'!AS:AS,0)),""),(IFERROR(VALUE(HLOOKUP(R$2,'2.源数据-产品分析-全商品'!P$6:P$1000,ROW()-1,0)),"")))</f>
        <v/>
      </c>
      <c r="S395" s="5" t="str">
        <f>IF($S$2='产品报告-整理'!$BC$1,IFERROR(INDEX('产品报告-整理'!BK:BK,MATCH(产品建议!A395,'产品报告-整理'!BD:BD,0)),""),(IFERROR(VALUE(HLOOKUP(S$2,'2.源数据-产品分析-全商品'!Q$6:Q$1000,ROW()-1,0)),"")))</f>
        <v/>
      </c>
      <c r="T395" s="5" t="str">
        <f>IFERROR(HLOOKUP("产品负责人",'2.源数据-产品分析-全商品'!R$6:R$1000,ROW()-1,0),"")</f>
        <v/>
      </c>
      <c r="U395" s="5" t="str">
        <f>IFERROR(VALUE(HLOOKUP(U$2,'2.源数据-产品分析-全商品'!S$6:S$1000,ROW()-1,0)),"")</f>
        <v/>
      </c>
      <c r="V395" s="5" t="str">
        <f>IFERROR(VALUE(HLOOKUP(V$2,'2.源数据-产品分析-全商品'!T$6:T$1000,ROW()-1,0)),"")</f>
        <v/>
      </c>
      <c r="W395" s="5" t="str">
        <f>IF(OR($A$3=""),"",IF(OR($W$2="优爆品"),(IF(COUNTIF('2-2.源数据-产品分析-优品'!A:A,产品建议!A395)&gt;0,"是","")&amp;IF(COUNTIF('2-3.源数据-产品分析-爆品'!A:A,产品建议!A395)&gt;0,"是","")),IF(OR($W$2="P4P点击量"),((IFERROR(INDEX('产品报告-整理'!D:D,MATCH(产品建议!A395,'产品报告-整理'!A:A,0)),""))),((IF(COUNTIF('2-2.源数据-产品分析-优品'!A:A,产品建议!A395)&gt;0,"是",""))))))</f>
        <v/>
      </c>
      <c r="X395" s="5" t="str">
        <f>IF(OR($A$3=""),"",IF(OR($W$2="优爆品"),((IFERROR(INDEX('产品报告-整理'!D:D,MATCH(产品建议!A395,'产品报告-整理'!A:A,0)),"")&amp;" → "&amp;(IFERROR(TEXT(INDEX('产品报告-整理'!D:D,MATCH(产品建议!A395,'产品报告-整理'!A:A,0))/G395,"0%"),"")))),IF(OR($W$2="P4P点击量"),((IF($W$2="P4P点击量",IFERROR(TEXT(W395/G395,"0%"),"")))),(((IF(COUNTIF('2-3.源数据-产品分析-爆品'!A:A,产品建议!A395)&gt;0,"是","")))))))</f>
        <v/>
      </c>
      <c r="Y395" s="9" t="str">
        <f>IF(AND($Y$2="直通车总消费",'产品报告-整理'!$BN$1="推荐广告"),IFERROR(INDEX('产品报告-整理'!H:H,MATCH(产品建议!A395,'产品报告-整理'!A:A,0)),0)+IFERROR(INDEX('产品报告-整理'!BV:BV,MATCH(产品建议!A395,'产品报告-整理'!BO:BO,0)),0),IFERROR(INDEX('产品报告-整理'!H:H,MATCH(产品建议!A395,'产品报告-整理'!A:A,0)),0))</f>
        <v/>
      </c>
      <c r="Z395" s="9" t="str">
        <f t="shared" si="21"/>
        <v/>
      </c>
      <c r="AA395" s="5" t="str">
        <f t="shared" si="19"/>
        <v/>
      </c>
      <c r="AB395" s="5" t="str">
        <f t="shared" si="20"/>
        <v/>
      </c>
      <c r="AC395" s="9"/>
      <c r="AD395" s="15" t="str">
        <f>IF($AD$1="  ",IFERROR(IF(AND(Y395="未推广",L395&gt;0),"加入P4P推广 ","")&amp;IF(AND(OR(W395="是",X395="是"),Y395=0),"优爆品加推广 ","")&amp;IF(AND(C395="N",L395&gt;0),"增加橱窗绑定 ","")&amp;IF(AND(OR(Z395&gt;$Z$1*4.5,AB395&gt;$AB$1*4.5),Y395&lt;&gt;0,Y395&gt;$AB$1*2,G395&gt;($G$1/$L$1)*1),"放弃P4P推广 ","")&amp;IF(AND(AB395&gt;$AB$1*1.2,AB395&lt;$AB$1*4.5,Y395&gt;0),"优化询盘成本 ","")&amp;IF(AND(Z395&gt;$Z$1*1.2,Z395&lt;$Z$1*4.5,Y395&gt;0),"优化商机成本 ","")&amp;IF(AND(Y395&lt;&gt;0,L395&gt;0,AB395&lt;$AB$1*1.2),"加大询盘获取 ","")&amp;IF(AND(Y395&lt;&gt;0,K395&gt;0,Z395&lt;$Z$1*1.2),"加大商机获取 ","")&amp;IF(AND(L395=0,C395="Y",G395&gt;($G$1/$L$1*1.5)),"解绑橱窗绑定 ",""),"请去左表粘贴源数据"),"")</f>
        <v/>
      </c>
      <c r="AE395" s="9"/>
      <c r="AF395" s="9"/>
      <c r="AG395" s="9"/>
      <c r="AH395" s="9"/>
      <c r="AI395" s="17"/>
      <c r="AJ395" s="17"/>
      <c r="AK395" s="17"/>
    </row>
    <row r="396" spans="1:37">
      <c r="A396" s="5" t="str">
        <f>IFERROR(HLOOKUP(A$2,'2.源数据-产品分析-全商品'!A$6:A$1000,ROW()-1,0),"")</f>
        <v/>
      </c>
      <c r="B396" s="5" t="str">
        <f>IFERROR(HLOOKUP(B$2,'2.源数据-产品分析-全商品'!B$6:B$1000,ROW()-1,0),"")</f>
        <v/>
      </c>
      <c r="C396" s="5" t="str">
        <f>CLEAN(IFERROR(HLOOKUP(C$2,'2.源数据-产品分析-全商品'!C$6:C$1000,ROW()-1,0),""))</f>
        <v/>
      </c>
      <c r="D396" s="5" t="str">
        <f>IFERROR(HLOOKUP(D$2,'2.源数据-产品分析-全商品'!D$6:D$1000,ROW()-1,0),"")</f>
        <v/>
      </c>
      <c r="E396" s="5" t="str">
        <f>IFERROR(HLOOKUP(E$2,'2.源数据-产品分析-全商品'!E$6:E$1000,ROW()-1,0),"")</f>
        <v/>
      </c>
      <c r="F396" s="5" t="str">
        <f>IFERROR(VALUE(HLOOKUP(F$2,'2.源数据-产品分析-全商品'!F$6:F$1000,ROW()-1,0)),"")</f>
        <v/>
      </c>
      <c r="G396" s="5" t="str">
        <f>IFERROR(VALUE(HLOOKUP(G$2,'2.源数据-产品分析-全商品'!G$6:G$1000,ROW()-1,0)),"")</f>
        <v/>
      </c>
      <c r="H396" s="5" t="str">
        <f>IFERROR(HLOOKUP(H$2,'2.源数据-产品分析-全商品'!H$6:H$1000,ROW()-1,0),"")</f>
        <v/>
      </c>
      <c r="I396" s="5" t="str">
        <f>IFERROR(VALUE(HLOOKUP(I$2,'2.源数据-产品分析-全商品'!I$6:I$1000,ROW()-1,0)),"")</f>
        <v/>
      </c>
      <c r="J396" s="60" t="str">
        <f>IFERROR(IF($J$2="","",INDEX('产品报告-整理'!G:G,MATCH(产品建议!A396,'产品报告-整理'!A:A,0))),"")</f>
        <v/>
      </c>
      <c r="K396" s="5" t="str">
        <f>IFERROR(IF($K$2="","",VALUE(INDEX('产品报告-整理'!E:E,MATCH(产品建议!A396,'产品报告-整理'!A:A,0)))),0)</f>
        <v/>
      </c>
      <c r="L396" s="5" t="str">
        <f>IFERROR(VALUE(HLOOKUP(L$2,'2.源数据-产品分析-全商品'!J$6:J$1000,ROW()-1,0)),"")</f>
        <v/>
      </c>
      <c r="M396" s="5" t="str">
        <f>IFERROR(VALUE(HLOOKUP(M$2,'2.源数据-产品分析-全商品'!K$6:K$1000,ROW()-1,0)),"")</f>
        <v/>
      </c>
      <c r="N396" s="5" t="str">
        <f>IFERROR(HLOOKUP(N$2,'2.源数据-产品分析-全商品'!L$6:L$1000,ROW()-1,0),"")</f>
        <v/>
      </c>
      <c r="O396" s="5" t="str">
        <f>IF($O$2='产品报告-整理'!$K$1,IFERROR(INDEX('产品报告-整理'!S:S,MATCH(产品建议!A396,'产品报告-整理'!L:L,0)),""),(IFERROR(VALUE(HLOOKUP(O$2,'2.源数据-产品分析-全商品'!M$6:M$1000,ROW()-1,0)),"")))</f>
        <v/>
      </c>
      <c r="P396" s="5" t="str">
        <f>IF($P$2='产品报告-整理'!$V$1,IFERROR(INDEX('产品报告-整理'!AD:AD,MATCH(产品建议!A396,'产品报告-整理'!W:W,0)),""),(IFERROR(VALUE(HLOOKUP(P$2,'2.源数据-产品分析-全商品'!N$6:N$1000,ROW()-1,0)),"")))</f>
        <v/>
      </c>
      <c r="Q396" s="5" t="str">
        <f>IF($Q$2='产品报告-整理'!$AG$1,IFERROR(INDEX('产品报告-整理'!AO:AO,MATCH(产品建议!A396,'产品报告-整理'!AH:AH,0)),""),(IFERROR(VALUE(HLOOKUP(Q$2,'2.源数据-产品分析-全商品'!O$6:O$1000,ROW()-1,0)),"")))</f>
        <v/>
      </c>
      <c r="R396" s="5" t="str">
        <f>IF($R$2='产品报告-整理'!$AR$1,IFERROR(INDEX('产品报告-整理'!AZ:AZ,MATCH(产品建议!A396,'产品报告-整理'!AS:AS,0)),""),(IFERROR(VALUE(HLOOKUP(R$2,'2.源数据-产品分析-全商品'!P$6:P$1000,ROW()-1,0)),"")))</f>
        <v/>
      </c>
      <c r="S396" s="5" t="str">
        <f>IF($S$2='产品报告-整理'!$BC$1,IFERROR(INDEX('产品报告-整理'!BK:BK,MATCH(产品建议!A396,'产品报告-整理'!BD:BD,0)),""),(IFERROR(VALUE(HLOOKUP(S$2,'2.源数据-产品分析-全商品'!Q$6:Q$1000,ROW()-1,0)),"")))</f>
        <v/>
      </c>
      <c r="T396" s="5" t="str">
        <f>IFERROR(HLOOKUP("产品负责人",'2.源数据-产品分析-全商品'!R$6:R$1000,ROW()-1,0),"")</f>
        <v/>
      </c>
      <c r="U396" s="5" t="str">
        <f>IFERROR(VALUE(HLOOKUP(U$2,'2.源数据-产品分析-全商品'!S$6:S$1000,ROW()-1,0)),"")</f>
        <v/>
      </c>
      <c r="V396" s="5" t="str">
        <f>IFERROR(VALUE(HLOOKUP(V$2,'2.源数据-产品分析-全商品'!T$6:T$1000,ROW()-1,0)),"")</f>
        <v/>
      </c>
      <c r="W396" s="5" t="str">
        <f>IF(OR($A$3=""),"",IF(OR($W$2="优爆品"),(IF(COUNTIF('2-2.源数据-产品分析-优品'!A:A,产品建议!A396)&gt;0,"是","")&amp;IF(COUNTIF('2-3.源数据-产品分析-爆品'!A:A,产品建议!A396)&gt;0,"是","")),IF(OR($W$2="P4P点击量"),((IFERROR(INDEX('产品报告-整理'!D:D,MATCH(产品建议!A396,'产品报告-整理'!A:A,0)),""))),((IF(COUNTIF('2-2.源数据-产品分析-优品'!A:A,产品建议!A396)&gt;0,"是",""))))))</f>
        <v/>
      </c>
      <c r="X396" s="5" t="str">
        <f>IF(OR($A$3=""),"",IF(OR($W$2="优爆品"),((IFERROR(INDEX('产品报告-整理'!D:D,MATCH(产品建议!A396,'产品报告-整理'!A:A,0)),"")&amp;" → "&amp;(IFERROR(TEXT(INDEX('产品报告-整理'!D:D,MATCH(产品建议!A396,'产品报告-整理'!A:A,0))/G396,"0%"),"")))),IF(OR($W$2="P4P点击量"),((IF($W$2="P4P点击量",IFERROR(TEXT(W396/G396,"0%"),"")))),(((IF(COUNTIF('2-3.源数据-产品分析-爆品'!A:A,产品建议!A396)&gt;0,"是","")))))))</f>
        <v/>
      </c>
      <c r="Y396" s="9" t="str">
        <f>IF(AND($Y$2="直通车总消费",'产品报告-整理'!$BN$1="推荐广告"),IFERROR(INDEX('产品报告-整理'!H:H,MATCH(产品建议!A396,'产品报告-整理'!A:A,0)),0)+IFERROR(INDEX('产品报告-整理'!BV:BV,MATCH(产品建议!A396,'产品报告-整理'!BO:BO,0)),0),IFERROR(INDEX('产品报告-整理'!H:H,MATCH(产品建议!A396,'产品报告-整理'!A:A,0)),0))</f>
        <v/>
      </c>
      <c r="Z396" s="9" t="str">
        <f t="shared" si="21"/>
        <v/>
      </c>
      <c r="AA396" s="5" t="str">
        <f t="shared" si="19"/>
        <v/>
      </c>
      <c r="AB396" s="5" t="str">
        <f t="shared" si="20"/>
        <v/>
      </c>
      <c r="AC396" s="9"/>
      <c r="AD396" s="15" t="str">
        <f>IF($AD$1="  ",IFERROR(IF(AND(Y396="未推广",L396&gt;0),"加入P4P推广 ","")&amp;IF(AND(OR(W396="是",X396="是"),Y396=0),"优爆品加推广 ","")&amp;IF(AND(C396="N",L396&gt;0),"增加橱窗绑定 ","")&amp;IF(AND(OR(Z396&gt;$Z$1*4.5,AB396&gt;$AB$1*4.5),Y396&lt;&gt;0,Y396&gt;$AB$1*2,G396&gt;($G$1/$L$1)*1),"放弃P4P推广 ","")&amp;IF(AND(AB396&gt;$AB$1*1.2,AB396&lt;$AB$1*4.5,Y396&gt;0),"优化询盘成本 ","")&amp;IF(AND(Z396&gt;$Z$1*1.2,Z396&lt;$Z$1*4.5,Y396&gt;0),"优化商机成本 ","")&amp;IF(AND(Y396&lt;&gt;0,L396&gt;0,AB396&lt;$AB$1*1.2),"加大询盘获取 ","")&amp;IF(AND(Y396&lt;&gt;0,K396&gt;0,Z396&lt;$Z$1*1.2),"加大商机获取 ","")&amp;IF(AND(L396=0,C396="Y",G396&gt;($G$1/$L$1*1.5)),"解绑橱窗绑定 ",""),"请去左表粘贴源数据"),"")</f>
        <v/>
      </c>
      <c r="AE396" s="9"/>
      <c r="AF396" s="9"/>
      <c r="AG396" s="9"/>
      <c r="AH396" s="9"/>
      <c r="AI396" s="17"/>
      <c r="AJ396" s="17"/>
      <c r="AK396" s="17"/>
    </row>
    <row r="397" spans="1:37">
      <c r="A397" s="5" t="str">
        <f>IFERROR(HLOOKUP(A$2,'2.源数据-产品分析-全商品'!A$6:A$1000,ROW()-1,0),"")</f>
        <v/>
      </c>
      <c r="B397" s="5" t="str">
        <f>IFERROR(HLOOKUP(B$2,'2.源数据-产品分析-全商品'!B$6:B$1000,ROW()-1,0),"")</f>
        <v/>
      </c>
      <c r="C397" s="5" t="str">
        <f>CLEAN(IFERROR(HLOOKUP(C$2,'2.源数据-产品分析-全商品'!C$6:C$1000,ROW()-1,0),""))</f>
        <v/>
      </c>
      <c r="D397" s="5" t="str">
        <f>IFERROR(HLOOKUP(D$2,'2.源数据-产品分析-全商品'!D$6:D$1000,ROW()-1,0),"")</f>
        <v/>
      </c>
      <c r="E397" s="5" t="str">
        <f>IFERROR(HLOOKUP(E$2,'2.源数据-产品分析-全商品'!E$6:E$1000,ROW()-1,0),"")</f>
        <v/>
      </c>
      <c r="F397" s="5" t="str">
        <f>IFERROR(VALUE(HLOOKUP(F$2,'2.源数据-产品分析-全商品'!F$6:F$1000,ROW()-1,0)),"")</f>
        <v/>
      </c>
      <c r="G397" s="5" t="str">
        <f>IFERROR(VALUE(HLOOKUP(G$2,'2.源数据-产品分析-全商品'!G$6:G$1000,ROW()-1,0)),"")</f>
        <v/>
      </c>
      <c r="H397" s="5" t="str">
        <f>IFERROR(HLOOKUP(H$2,'2.源数据-产品分析-全商品'!H$6:H$1000,ROW()-1,0),"")</f>
        <v/>
      </c>
      <c r="I397" s="5" t="str">
        <f>IFERROR(VALUE(HLOOKUP(I$2,'2.源数据-产品分析-全商品'!I$6:I$1000,ROW()-1,0)),"")</f>
        <v/>
      </c>
      <c r="J397" s="60" t="str">
        <f>IFERROR(IF($J$2="","",INDEX('产品报告-整理'!G:G,MATCH(产品建议!A397,'产品报告-整理'!A:A,0))),"")</f>
        <v/>
      </c>
      <c r="K397" s="5" t="str">
        <f>IFERROR(IF($K$2="","",VALUE(INDEX('产品报告-整理'!E:E,MATCH(产品建议!A397,'产品报告-整理'!A:A,0)))),0)</f>
        <v/>
      </c>
      <c r="L397" s="5" t="str">
        <f>IFERROR(VALUE(HLOOKUP(L$2,'2.源数据-产品分析-全商品'!J$6:J$1000,ROW()-1,0)),"")</f>
        <v/>
      </c>
      <c r="M397" s="5" t="str">
        <f>IFERROR(VALUE(HLOOKUP(M$2,'2.源数据-产品分析-全商品'!K$6:K$1000,ROW()-1,0)),"")</f>
        <v/>
      </c>
      <c r="N397" s="5" t="str">
        <f>IFERROR(HLOOKUP(N$2,'2.源数据-产品分析-全商品'!L$6:L$1000,ROW()-1,0),"")</f>
        <v/>
      </c>
      <c r="O397" s="5" t="str">
        <f>IF($O$2='产品报告-整理'!$K$1,IFERROR(INDEX('产品报告-整理'!S:S,MATCH(产品建议!A397,'产品报告-整理'!L:L,0)),""),(IFERROR(VALUE(HLOOKUP(O$2,'2.源数据-产品分析-全商品'!M$6:M$1000,ROW()-1,0)),"")))</f>
        <v/>
      </c>
      <c r="P397" s="5" t="str">
        <f>IF($P$2='产品报告-整理'!$V$1,IFERROR(INDEX('产品报告-整理'!AD:AD,MATCH(产品建议!A397,'产品报告-整理'!W:W,0)),""),(IFERROR(VALUE(HLOOKUP(P$2,'2.源数据-产品分析-全商品'!N$6:N$1000,ROW()-1,0)),"")))</f>
        <v/>
      </c>
      <c r="Q397" s="5" t="str">
        <f>IF($Q$2='产品报告-整理'!$AG$1,IFERROR(INDEX('产品报告-整理'!AO:AO,MATCH(产品建议!A397,'产品报告-整理'!AH:AH,0)),""),(IFERROR(VALUE(HLOOKUP(Q$2,'2.源数据-产品分析-全商品'!O$6:O$1000,ROW()-1,0)),"")))</f>
        <v/>
      </c>
      <c r="R397" s="5" t="str">
        <f>IF($R$2='产品报告-整理'!$AR$1,IFERROR(INDEX('产品报告-整理'!AZ:AZ,MATCH(产品建议!A397,'产品报告-整理'!AS:AS,0)),""),(IFERROR(VALUE(HLOOKUP(R$2,'2.源数据-产品分析-全商品'!P$6:P$1000,ROW()-1,0)),"")))</f>
        <v/>
      </c>
      <c r="S397" s="5" t="str">
        <f>IF($S$2='产品报告-整理'!$BC$1,IFERROR(INDEX('产品报告-整理'!BK:BK,MATCH(产品建议!A397,'产品报告-整理'!BD:BD,0)),""),(IFERROR(VALUE(HLOOKUP(S$2,'2.源数据-产品分析-全商品'!Q$6:Q$1000,ROW()-1,0)),"")))</f>
        <v/>
      </c>
      <c r="T397" s="5" t="str">
        <f>IFERROR(HLOOKUP("产品负责人",'2.源数据-产品分析-全商品'!R$6:R$1000,ROW()-1,0),"")</f>
        <v/>
      </c>
      <c r="U397" s="5" t="str">
        <f>IFERROR(VALUE(HLOOKUP(U$2,'2.源数据-产品分析-全商品'!S$6:S$1000,ROW()-1,0)),"")</f>
        <v/>
      </c>
      <c r="V397" s="5" t="str">
        <f>IFERROR(VALUE(HLOOKUP(V$2,'2.源数据-产品分析-全商品'!T$6:T$1000,ROW()-1,0)),"")</f>
        <v/>
      </c>
      <c r="W397" s="5" t="str">
        <f>IF(OR($A$3=""),"",IF(OR($W$2="优爆品"),(IF(COUNTIF('2-2.源数据-产品分析-优品'!A:A,产品建议!A397)&gt;0,"是","")&amp;IF(COUNTIF('2-3.源数据-产品分析-爆品'!A:A,产品建议!A397)&gt;0,"是","")),IF(OR($W$2="P4P点击量"),((IFERROR(INDEX('产品报告-整理'!D:D,MATCH(产品建议!A397,'产品报告-整理'!A:A,0)),""))),((IF(COUNTIF('2-2.源数据-产品分析-优品'!A:A,产品建议!A397)&gt;0,"是",""))))))</f>
        <v/>
      </c>
      <c r="X397" s="5" t="str">
        <f>IF(OR($A$3=""),"",IF(OR($W$2="优爆品"),((IFERROR(INDEX('产品报告-整理'!D:D,MATCH(产品建议!A397,'产品报告-整理'!A:A,0)),"")&amp;" → "&amp;(IFERROR(TEXT(INDEX('产品报告-整理'!D:D,MATCH(产品建议!A397,'产品报告-整理'!A:A,0))/G397,"0%"),"")))),IF(OR($W$2="P4P点击量"),((IF($W$2="P4P点击量",IFERROR(TEXT(W397/G397,"0%"),"")))),(((IF(COUNTIF('2-3.源数据-产品分析-爆品'!A:A,产品建议!A397)&gt;0,"是","")))))))</f>
        <v/>
      </c>
      <c r="Y397" s="9" t="str">
        <f>IF(AND($Y$2="直通车总消费",'产品报告-整理'!$BN$1="推荐广告"),IFERROR(INDEX('产品报告-整理'!H:H,MATCH(产品建议!A397,'产品报告-整理'!A:A,0)),0)+IFERROR(INDEX('产品报告-整理'!BV:BV,MATCH(产品建议!A397,'产品报告-整理'!BO:BO,0)),0),IFERROR(INDEX('产品报告-整理'!H:H,MATCH(产品建议!A397,'产品报告-整理'!A:A,0)),0))</f>
        <v/>
      </c>
      <c r="Z397" s="9" t="str">
        <f t="shared" si="21"/>
        <v/>
      </c>
      <c r="AA397" s="5" t="str">
        <f t="shared" si="19"/>
        <v/>
      </c>
      <c r="AB397" s="5" t="str">
        <f t="shared" si="20"/>
        <v/>
      </c>
      <c r="AC397" s="9"/>
      <c r="AD397" s="15" t="str">
        <f>IF($AD$1="  ",IFERROR(IF(AND(Y397="未推广",L397&gt;0),"加入P4P推广 ","")&amp;IF(AND(OR(W397="是",X397="是"),Y397=0),"优爆品加推广 ","")&amp;IF(AND(C397="N",L397&gt;0),"增加橱窗绑定 ","")&amp;IF(AND(OR(Z397&gt;$Z$1*4.5,AB397&gt;$AB$1*4.5),Y397&lt;&gt;0,Y397&gt;$AB$1*2,G397&gt;($G$1/$L$1)*1),"放弃P4P推广 ","")&amp;IF(AND(AB397&gt;$AB$1*1.2,AB397&lt;$AB$1*4.5,Y397&gt;0),"优化询盘成本 ","")&amp;IF(AND(Z397&gt;$Z$1*1.2,Z397&lt;$Z$1*4.5,Y397&gt;0),"优化商机成本 ","")&amp;IF(AND(Y397&lt;&gt;0,L397&gt;0,AB397&lt;$AB$1*1.2),"加大询盘获取 ","")&amp;IF(AND(Y397&lt;&gt;0,K397&gt;0,Z397&lt;$Z$1*1.2),"加大商机获取 ","")&amp;IF(AND(L397=0,C397="Y",G397&gt;($G$1/$L$1*1.5)),"解绑橱窗绑定 ",""),"请去左表粘贴源数据"),"")</f>
        <v/>
      </c>
      <c r="AE397" s="9"/>
      <c r="AF397" s="9"/>
      <c r="AG397" s="9"/>
      <c r="AH397" s="9"/>
      <c r="AI397" s="17"/>
      <c r="AJ397" s="17"/>
      <c r="AK397" s="17"/>
    </row>
    <row r="398" spans="1:37">
      <c r="A398" s="5" t="str">
        <f>IFERROR(HLOOKUP(A$2,'2.源数据-产品分析-全商品'!A$6:A$1000,ROW()-1,0),"")</f>
        <v/>
      </c>
      <c r="B398" s="5" t="str">
        <f>IFERROR(HLOOKUP(B$2,'2.源数据-产品分析-全商品'!B$6:B$1000,ROW()-1,0),"")</f>
        <v/>
      </c>
      <c r="C398" s="5" t="str">
        <f>CLEAN(IFERROR(HLOOKUP(C$2,'2.源数据-产品分析-全商品'!C$6:C$1000,ROW()-1,0),""))</f>
        <v/>
      </c>
      <c r="D398" s="5" t="str">
        <f>IFERROR(HLOOKUP(D$2,'2.源数据-产品分析-全商品'!D$6:D$1000,ROW()-1,0),"")</f>
        <v/>
      </c>
      <c r="E398" s="5" t="str">
        <f>IFERROR(HLOOKUP(E$2,'2.源数据-产品分析-全商品'!E$6:E$1000,ROW()-1,0),"")</f>
        <v/>
      </c>
      <c r="F398" s="5" t="str">
        <f>IFERROR(VALUE(HLOOKUP(F$2,'2.源数据-产品分析-全商品'!F$6:F$1000,ROW()-1,0)),"")</f>
        <v/>
      </c>
      <c r="G398" s="5" t="str">
        <f>IFERROR(VALUE(HLOOKUP(G$2,'2.源数据-产品分析-全商品'!G$6:G$1000,ROW()-1,0)),"")</f>
        <v/>
      </c>
      <c r="H398" s="5" t="str">
        <f>IFERROR(HLOOKUP(H$2,'2.源数据-产品分析-全商品'!H$6:H$1000,ROW()-1,0),"")</f>
        <v/>
      </c>
      <c r="I398" s="5" t="str">
        <f>IFERROR(VALUE(HLOOKUP(I$2,'2.源数据-产品分析-全商品'!I$6:I$1000,ROW()-1,0)),"")</f>
        <v/>
      </c>
      <c r="J398" s="60" t="str">
        <f>IFERROR(IF($J$2="","",INDEX('产品报告-整理'!G:G,MATCH(产品建议!A398,'产品报告-整理'!A:A,0))),"")</f>
        <v/>
      </c>
      <c r="K398" s="5" t="str">
        <f>IFERROR(IF($K$2="","",VALUE(INDEX('产品报告-整理'!E:E,MATCH(产品建议!A398,'产品报告-整理'!A:A,0)))),0)</f>
        <v/>
      </c>
      <c r="L398" s="5" t="str">
        <f>IFERROR(VALUE(HLOOKUP(L$2,'2.源数据-产品分析-全商品'!J$6:J$1000,ROW()-1,0)),"")</f>
        <v/>
      </c>
      <c r="M398" s="5" t="str">
        <f>IFERROR(VALUE(HLOOKUP(M$2,'2.源数据-产品分析-全商品'!K$6:K$1000,ROW()-1,0)),"")</f>
        <v/>
      </c>
      <c r="N398" s="5" t="str">
        <f>IFERROR(HLOOKUP(N$2,'2.源数据-产品分析-全商品'!L$6:L$1000,ROW()-1,0),"")</f>
        <v/>
      </c>
      <c r="O398" s="5" t="str">
        <f>IF($O$2='产品报告-整理'!$K$1,IFERROR(INDEX('产品报告-整理'!S:S,MATCH(产品建议!A398,'产品报告-整理'!L:L,0)),""),(IFERROR(VALUE(HLOOKUP(O$2,'2.源数据-产品分析-全商品'!M$6:M$1000,ROW()-1,0)),"")))</f>
        <v/>
      </c>
      <c r="P398" s="5" t="str">
        <f>IF($P$2='产品报告-整理'!$V$1,IFERROR(INDEX('产品报告-整理'!AD:AD,MATCH(产品建议!A398,'产品报告-整理'!W:W,0)),""),(IFERROR(VALUE(HLOOKUP(P$2,'2.源数据-产品分析-全商品'!N$6:N$1000,ROW()-1,0)),"")))</f>
        <v/>
      </c>
      <c r="Q398" s="5" t="str">
        <f>IF($Q$2='产品报告-整理'!$AG$1,IFERROR(INDEX('产品报告-整理'!AO:AO,MATCH(产品建议!A398,'产品报告-整理'!AH:AH,0)),""),(IFERROR(VALUE(HLOOKUP(Q$2,'2.源数据-产品分析-全商品'!O$6:O$1000,ROW()-1,0)),"")))</f>
        <v/>
      </c>
      <c r="R398" s="5" t="str">
        <f>IF($R$2='产品报告-整理'!$AR$1,IFERROR(INDEX('产品报告-整理'!AZ:AZ,MATCH(产品建议!A398,'产品报告-整理'!AS:AS,0)),""),(IFERROR(VALUE(HLOOKUP(R$2,'2.源数据-产品分析-全商品'!P$6:P$1000,ROW()-1,0)),"")))</f>
        <v/>
      </c>
      <c r="S398" s="5" t="str">
        <f>IF($S$2='产品报告-整理'!$BC$1,IFERROR(INDEX('产品报告-整理'!BK:BK,MATCH(产品建议!A398,'产品报告-整理'!BD:BD,0)),""),(IFERROR(VALUE(HLOOKUP(S$2,'2.源数据-产品分析-全商品'!Q$6:Q$1000,ROW()-1,0)),"")))</f>
        <v/>
      </c>
      <c r="T398" s="5" t="str">
        <f>IFERROR(HLOOKUP("产品负责人",'2.源数据-产品分析-全商品'!R$6:R$1000,ROW()-1,0),"")</f>
        <v/>
      </c>
      <c r="U398" s="5" t="str">
        <f>IFERROR(VALUE(HLOOKUP(U$2,'2.源数据-产品分析-全商品'!S$6:S$1000,ROW()-1,0)),"")</f>
        <v/>
      </c>
      <c r="V398" s="5" t="str">
        <f>IFERROR(VALUE(HLOOKUP(V$2,'2.源数据-产品分析-全商品'!T$6:T$1000,ROW()-1,0)),"")</f>
        <v/>
      </c>
      <c r="W398" s="5" t="str">
        <f>IF(OR($A$3=""),"",IF(OR($W$2="优爆品"),(IF(COUNTIF('2-2.源数据-产品分析-优品'!A:A,产品建议!A398)&gt;0,"是","")&amp;IF(COUNTIF('2-3.源数据-产品分析-爆品'!A:A,产品建议!A398)&gt;0,"是","")),IF(OR($W$2="P4P点击量"),((IFERROR(INDEX('产品报告-整理'!D:D,MATCH(产品建议!A398,'产品报告-整理'!A:A,0)),""))),((IF(COUNTIF('2-2.源数据-产品分析-优品'!A:A,产品建议!A398)&gt;0,"是",""))))))</f>
        <v/>
      </c>
      <c r="X398" s="5" t="str">
        <f>IF(OR($A$3=""),"",IF(OR($W$2="优爆品"),((IFERROR(INDEX('产品报告-整理'!D:D,MATCH(产品建议!A398,'产品报告-整理'!A:A,0)),"")&amp;" → "&amp;(IFERROR(TEXT(INDEX('产品报告-整理'!D:D,MATCH(产品建议!A398,'产品报告-整理'!A:A,0))/G398,"0%"),"")))),IF(OR($W$2="P4P点击量"),((IF($W$2="P4P点击量",IFERROR(TEXT(W398/G398,"0%"),"")))),(((IF(COUNTIF('2-3.源数据-产品分析-爆品'!A:A,产品建议!A398)&gt;0,"是","")))))))</f>
        <v/>
      </c>
      <c r="Y398" s="9" t="str">
        <f>IF(AND($Y$2="直通车总消费",'产品报告-整理'!$BN$1="推荐广告"),IFERROR(INDEX('产品报告-整理'!H:H,MATCH(产品建议!A398,'产品报告-整理'!A:A,0)),0)+IFERROR(INDEX('产品报告-整理'!BV:BV,MATCH(产品建议!A398,'产品报告-整理'!BO:BO,0)),0),IFERROR(INDEX('产品报告-整理'!H:H,MATCH(产品建议!A398,'产品报告-整理'!A:A,0)),0))</f>
        <v/>
      </c>
      <c r="Z398" s="9" t="str">
        <f t="shared" si="21"/>
        <v/>
      </c>
      <c r="AA398" s="5" t="str">
        <f t="shared" si="19"/>
        <v/>
      </c>
      <c r="AB398" s="5" t="str">
        <f t="shared" si="20"/>
        <v/>
      </c>
      <c r="AC398" s="9"/>
      <c r="AD398" s="15" t="str">
        <f>IF($AD$1="  ",IFERROR(IF(AND(Y398="未推广",L398&gt;0),"加入P4P推广 ","")&amp;IF(AND(OR(W398="是",X398="是"),Y398=0),"优爆品加推广 ","")&amp;IF(AND(C398="N",L398&gt;0),"增加橱窗绑定 ","")&amp;IF(AND(OR(Z398&gt;$Z$1*4.5,AB398&gt;$AB$1*4.5),Y398&lt;&gt;0,Y398&gt;$AB$1*2,G398&gt;($G$1/$L$1)*1),"放弃P4P推广 ","")&amp;IF(AND(AB398&gt;$AB$1*1.2,AB398&lt;$AB$1*4.5,Y398&gt;0),"优化询盘成本 ","")&amp;IF(AND(Z398&gt;$Z$1*1.2,Z398&lt;$Z$1*4.5,Y398&gt;0),"优化商机成本 ","")&amp;IF(AND(Y398&lt;&gt;0,L398&gt;0,AB398&lt;$AB$1*1.2),"加大询盘获取 ","")&amp;IF(AND(Y398&lt;&gt;0,K398&gt;0,Z398&lt;$Z$1*1.2),"加大商机获取 ","")&amp;IF(AND(L398=0,C398="Y",G398&gt;($G$1/$L$1*1.5)),"解绑橱窗绑定 ",""),"请去左表粘贴源数据"),"")</f>
        <v/>
      </c>
      <c r="AE398" s="9"/>
      <c r="AF398" s="9"/>
      <c r="AG398" s="9"/>
      <c r="AH398" s="9"/>
      <c r="AI398" s="17"/>
      <c r="AJ398" s="17"/>
      <c r="AK398" s="17"/>
    </row>
    <row r="399" spans="1:37">
      <c r="A399" s="5" t="str">
        <f>IFERROR(HLOOKUP(A$2,'2.源数据-产品分析-全商品'!A$6:A$1000,ROW()-1,0),"")</f>
        <v/>
      </c>
      <c r="B399" s="5" t="str">
        <f>IFERROR(HLOOKUP(B$2,'2.源数据-产品分析-全商品'!B$6:B$1000,ROW()-1,0),"")</f>
        <v/>
      </c>
      <c r="C399" s="5" t="str">
        <f>CLEAN(IFERROR(HLOOKUP(C$2,'2.源数据-产品分析-全商品'!C$6:C$1000,ROW()-1,0),""))</f>
        <v/>
      </c>
      <c r="D399" s="5" t="str">
        <f>IFERROR(HLOOKUP(D$2,'2.源数据-产品分析-全商品'!D$6:D$1000,ROW()-1,0),"")</f>
        <v/>
      </c>
      <c r="E399" s="5" t="str">
        <f>IFERROR(HLOOKUP(E$2,'2.源数据-产品分析-全商品'!E$6:E$1000,ROW()-1,0),"")</f>
        <v/>
      </c>
      <c r="F399" s="5" t="str">
        <f>IFERROR(VALUE(HLOOKUP(F$2,'2.源数据-产品分析-全商品'!F$6:F$1000,ROW()-1,0)),"")</f>
        <v/>
      </c>
      <c r="G399" s="5" t="str">
        <f>IFERROR(VALUE(HLOOKUP(G$2,'2.源数据-产品分析-全商品'!G$6:G$1000,ROW()-1,0)),"")</f>
        <v/>
      </c>
      <c r="H399" s="5" t="str">
        <f>IFERROR(HLOOKUP(H$2,'2.源数据-产品分析-全商品'!H$6:H$1000,ROW()-1,0),"")</f>
        <v/>
      </c>
      <c r="I399" s="5" t="str">
        <f>IFERROR(VALUE(HLOOKUP(I$2,'2.源数据-产品分析-全商品'!I$6:I$1000,ROW()-1,0)),"")</f>
        <v/>
      </c>
      <c r="J399" s="60" t="str">
        <f>IFERROR(IF($J$2="","",INDEX('产品报告-整理'!G:G,MATCH(产品建议!A399,'产品报告-整理'!A:A,0))),"")</f>
        <v/>
      </c>
      <c r="K399" s="5" t="str">
        <f>IFERROR(IF($K$2="","",VALUE(INDEX('产品报告-整理'!E:E,MATCH(产品建议!A399,'产品报告-整理'!A:A,0)))),0)</f>
        <v/>
      </c>
      <c r="L399" s="5" t="str">
        <f>IFERROR(VALUE(HLOOKUP(L$2,'2.源数据-产品分析-全商品'!J$6:J$1000,ROW()-1,0)),"")</f>
        <v/>
      </c>
      <c r="M399" s="5" t="str">
        <f>IFERROR(VALUE(HLOOKUP(M$2,'2.源数据-产品分析-全商品'!K$6:K$1000,ROW()-1,0)),"")</f>
        <v/>
      </c>
      <c r="N399" s="5" t="str">
        <f>IFERROR(HLOOKUP(N$2,'2.源数据-产品分析-全商品'!L$6:L$1000,ROW()-1,0),"")</f>
        <v/>
      </c>
      <c r="O399" s="5" t="str">
        <f>IF($O$2='产品报告-整理'!$K$1,IFERROR(INDEX('产品报告-整理'!S:S,MATCH(产品建议!A399,'产品报告-整理'!L:L,0)),""),(IFERROR(VALUE(HLOOKUP(O$2,'2.源数据-产品分析-全商品'!M$6:M$1000,ROW()-1,0)),"")))</f>
        <v/>
      </c>
      <c r="P399" s="5" t="str">
        <f>IF($P$2='产品报告-整理'!$V$1,IFERROR(INDEX('产品报告-整理'!AD:AD,MATCH(产品建议!A399,'产品报告-整理'!W:W,0)),""),(IFERROR(VALUE(HLOOKUP(P$2,'2.源数据-产品分析-全商品'!N$6:N$1000,ROW()-1,0)),"")))</f>
        <v/>
      </c>
      <c r="Q399" s="5" t="str">
        <f>IF($Q$2='产品报告-整理'!$AG$1,IFERROR(INDEX('产品报告-整理'!AO:AO,MATCH(产品建议!A399,'产品报告-整理'!AH:AH,0)),""),(IFERROR(VALUE(HLOOKUP(Q$2,'2.源数据-产品分析-全商品'!O$6:O$1000,ROW()-1,0)),"")))</f>
        <v/>
      </c>
      <c r="R399" s="5" t="str">
        <f>IF($R$2='产品报告-整理'!$AR$1,IFERROR(INDEX('产品报告-整理'!AZ:AZ,MATCH(产品建议!A399,'产品报告-整理'!AS:AS,0)),""),(IFERROR(VALUE(HLOOKUP(R$2,'2.源数据-产品分析-全商品'!P$6:P$1000,ROW()-1,0)),"")))</f>
        <v/>
      </c>
      <c r="S399" s="5" t="str">
        <f>IF($S$2='产品报告-整理'!$BC$1,IFERROR(INDEX('产品报告-整理'!BK:BK,MATCH(产品建议!A399,'产品报告-整理'!BD:BD,0)),""),(IFERROR(VALUE(HLOOKUP(S$2,'2.源数据-产品分析-全商品'!Q$6:Q$1000,ROW()-1,0)),"")))</f>
        <v/>
      </c>
      <c r="T399" s="5" t="str">
        <f>IFERROR(HLOOKUP("产品负责人",'2.源数据-产品分析-全商品'!R$6:R$1000,ROW()-1,0),"")</f>
        <v/>
      </c>
      <c r="U399" s="5" t="str">
        <f>IFERROR(VALUE(HLOOKUP(U$2,'2.源数据-产品分析-全商品'!S$6:S$1000,ROW()-1,0)),"")</f>
        <v/>
      </c>
      <c r="V399" s="5" t="str">
        <f>IFERROR(VALUE(HLOOKUP(V$2,'2.源数据-产品分析-全商品'!T$6:T$1000,ROW()-1,0)),"")</f>
        <v/>
      </c>
      <c r="W399" s="5" t="str">
        <f>IF(OR($A$3=""),"",IF(OR($W$2="优爆品"),(IF(COUNTIF('2-2.源数据-产品分析-优品'!A:A,产品建议!A399)&gt;0,"是","")&amp;IF(COUNTIF('2-3.源数据-产品分析-爆品'!A:A,产品建议!A399)&gt;0,"是","")),IF(OR($W$2="P4P点击量"),((IFERROR(INDEX('产品报告-整理'!D:D,MATCH(产品建议!A399,'产品报告-整理'!A:A,0)),""))),((IF(COUNTIF('2-2.源数据-产品分析-优品'!A:A,产品建议!A399)&gt;0,"是",""))))))</f>
        <v/>
      </c>
      <c r="X399" s="5" t="str">
        <f>IF(OR($A$3=""),"",IF(OR($W$2="优爆品"),((IFERROR(INDEX('产品报告-整理'!D:D,MATCH(产品建议!A399,'产品报告-整理'!A:A,0)),"")&amp;" → "&amp;(IFERROR(TEXT(INDEX('产品报告-整理'!D:D,MATCH(产品建议!A399,'产品报告-整理'!A:A,0))/G399,"0%"),"")))),IF(OR($W$2="P4P点击量"),((IF($W$2="P4P点击量",IFERROR(TEXT(W399/G399,"0%"),"")))),(((IF(COUNTIF('2-3.源数据-产品分析-爆品'!A:A,产品建议!A399)&gt;0,"是","")))))))</f>
        <v/>
      </c>
      <c r="Y399" s="9" t="str">
        <f>IF(AND($Y$2="直通车总消费",'产品报告-整理'!$BN$1="推荐广告"),IFERROR(INDEX('产品报告-整理'!H:H,MATCH(产品建议!A399,'产品报告-整理'!A:A,0)),0)+IFERROR(INDEX('产品报告-整理'!BV:BV,MATCH(产品建议!A399,'产品报告-整理'!BO:BO,0)),0),IFERROR(INDEX('产品报告-整理'!H:H,MATCH(产品建议!A399,'产品报告-整理'!A:A,0)),0))</f>
        <v/>
      </c>
      <c r="Z399" s="9" t="str">
        <f t="shared" si="21"/>
        <v/>
      </c>
      <c r="AA399" s="5" t="str">
        <f t="shared" si="19"/>
        <v/>
      </c>
      <c r="AB399" s="5" t="str">
        <f t="shared" si="20"/>
        <v/>
      </c>
      <c r="AC399" s="9"/>
      <c r="AD399" s="15" t="str">
        <f>IF($AD$1="  ",IFERROR(IF(AND(Y399="未推广",L399&gt;0),"加入P4P推广 ","")&amp;IF(AND(OR(W399="是",X399="是"),Y399=0),"优爆品加推广 ","")&amp;IF(AND(C399="N",L399&gt;0),"增加橱窗绑定 ","")&amp;IF(AND(OR(Z399&gt;$Z$1*4.5,AB399&gt;$AB$1*4.5),Y399&lt;&gt;0,Y399&gt;$AB$1*2,G399&gt;($G$1/$L$1)*1),"放弃P4P推广 ","")&amp;IF(AND(AB399&gt;$AB$1*1.2,AB399&lt;$AB$1*4.5,Y399&gt;0),"优化询盘成本 ","")&amp;IF(AND(Z399&gt;$Z$1*1.2,Z399&lt;$Z$1*4.5,Y399&gt;0),"优化商机成本 ","")&amp;IF(AND(Y399&lt;&gt;0,L399&gt;0,AB399&lt;$AB$1*1.2),"加大询盘获取 ","")&amp;IF(AND(Y399&lt;&gt;0,K399&gt;0,Z399&lt;$Z$1*1.2),"加大商机获取 ","")&amp;IF(AND(L399=0,C399="Y",G399&gt;($G$1/$L$1*1.5)),"解绑橱窗绑定 ",""),"请去左表粘贴源数据"),"")</f>
        <v/>
      </c>
      <c r="AE399" s="9"/>
      <c r="AF399" s="9"/>
      <c r="AG399" s="9"/>
      <c r="AH399" s="9"/>
      <c r="AI399" s="17"/>
      <c r="AJ399" s="17"/>
      <c r="AK399" s="17"/>
    </row>
    <row r="400" spans="1:37">
      <c r="A400" s="5" t="str">
        <f>IFERROR(HLOOKUP(A$2,'2.源数据-产品分析-全商品'!A$6:A$1000,ROW()-1,0),"")</f>
        <v/>
      </c>
      <c r="B400" s="5" t="str">
        <f>IFERROR(HLOOKUP(B$2,'2.源数据-产品分析-全商品'!B$6:B$1000,ROW()-1,0),"")</f>
        <v/>
      </c>
      <c r="C400" s="5" t="str">
        <f>CLEAN(IFERROR(HLOOKUP(C$2,'2.源数据-产品分析-全商品'!C$6:C$1000,ROW()-1,0),""))</f>
        <v/>
      </c>
      <c r="D400" s="5" t="str">
        <f>IFERROR(HLOOKUP(D$2,'2.源数据-产品分析-全商品'!D$6:D$1000,ROW()-1,0),"")</f>
        <v/>
      </c>
      <c r="E400" s="5" t="str">
        <f>IFERROR(HLOOKUP(E$2,'2.源数据-产品分析-全商品'!E$6:E$1000,ROW()-1,0),"")</f>
        <v/>
      </c>
      <c r="F400" s="5" t="str">
        <f>IFERROR(VALUE(HLOOKUP(F$2,'2.源数据-产品分析-全商品'!F$6:F$1000,ROW()-1,0)),"")</f>
        <v/>
      </c>
      <c r="G400" s="5" t="str">
        <f>IFERROR(VALUE(HLOOKUP(G$2,'2.源数据-产品分析-全商品'!G$6:G$1000,ROW()-1,0)),"")</f>
        <v/>
      </c>
      <c r="H400" s="5" t="str">
        <f>IFERROR(HLOOKUP(H$2,'2.源数据-产品分析-全商品'!H$6:H$1000,ROW()-1,0),"")</f>
        <v/>
      </c>
      <c r="I400" s="5" t="str">
        <f>IFERROR(VALUE(HLOOKUP(I$2,'2.源数据-产品分析-全商品'!I$6:I$1000,ROW()-1,0)),"")</f>
        <v/>
      </c>
      <c r="J400" s="60" t="str">
        <f>IFERROR(IF($J$2="","",INDEX('产品报告-整理'!G:G,MATCH(产品建议!A400,'产品报告-整理'!A:A,0))),"")</f>
        <v/>
      </c>
      <c r="K400" s="5" t="str">
        <f>IFERROR(IF($K$2="","",VALUE(INDEX('产品报告-整理'!E:E,MATCH(产品建议!A400,'产品报告-整理'!A:A,0)))),0)</f>
        <v/>
      </c>
      <c r="L400" s="5" t="str">
        <f>IFERROR(VALUE(HLOOKUP(L$2,'2.源数据-产品分析-全商品'!J$6:J$1000,ROW()-1,0)),"")</f>
        <v/>
      </c>
      <c r="M400" s="5" t="str">
        <f>IFERROR(VALUE(HLOOKUP(M$2,'2.源数据-产品分析-全商品'!K$6:K$1000,ROW()-1,0)),"")</f>
        <v/>
      </c>
      <c r="N400" s="5" t="str">
        <f>IFERROR(HLOOKUP(N$2,'2.源数据-产品分析-全商品'!L$6:L$1000,ROW()-1,0),"")</f>
        <v/>
      </c>
      <c r="O400" s="5" t="str">
        <f>IF($O$2='产品报告-整理'!$K$1,IFERROR(INDEX('产品报告-整理'!S:S,MATCH(产品建议!A400,'产品报告-整理'!L:L,0)),""),(IFERROR(VALUE(HLOOKUP(O$2,'2.源数据-产品分析-全商品'!M$6:M$1000,ROW()-1,0)),"")))</f>
        <v/>
      </c>
      <c r="P400" s="5" t="str">
        <f>IF($P$2='产品报告-整理'!$V$1,IFERROR(INDEX('产品报告-整理'!AD:AD,MATCH(产品建议!A400,'产品报告-整理'!W:W,0)),""),(IFERROR(VALUE(HLOOKUP(P$2,'2.源数据-产品分析-全商品'!N$6:N$1000,ROW()-1,0)),"")))</f>
        <v/>
      </c>
      <c r="Q400" s="5" t="str">
        <f>IF($Q$2='产品报告-整理'!$AG$1,IFERROR(INDEX('产品报告-整理'!AO:AO,MATCH(产品建议!A400,'产品报告-整理'!AH:AH,0)),""),(IFERROR(VALUE(HLOOKUP(Q$2,'2.源数据-产品分析-全商品'!O$6:O$1000,ROW()-1,0)),"")))</f>
        <v/>
      </c>
      <c r="R400" s="5" t="str">
        <f>IF($R$2='产品报告-整理'!$AR$1,IFERROR(INDEX('产品报告-整理'!AZ:AZ,MATCH(产品建议!A400,'产品报告-整理'!AS:AS,0)),""),(IFERROR(VALUE(HLOOKUP(R$2,'2.源数据-产品分析-全商品'!P$6:P$1000,ROW()-1,0)),"")))</f>
        <v/>
      </c>
      <c r="S400" s="5" t="str">
        <f>IF($S$2='产品报告-整理'!$BC$1,IFERROR(INDEX('产品报告-整理'!BK:BK,MATCH(产品建议!A400,'产品报告-整理'!BD:BD,0)),""),(IFERROR(VALUE(HLOOKUP(S$2,'2.源数据-产品分析-全商品'!Q$6:Q$1000,ROW()-1,0)),"")))</f>
        <v/>
      </c>
      <c r="T400" s="5" t="str">
        <f>IFERROR(HLOOKUP("产品负责人",'2.源数据-产品分析-全商品'!R$6:R$1000,ROW()-1,0),"")</f>
        <v/>
      </c>
      <c r="U400" s="5" t="str">
        <f>IFERROR(VALUE(HLOOKUP(U$2,'2.源数据-产品分析-全商品'!S$6:S$1000,ROW()-1,0)),"")</f>
        <v/>
      </c>
      <c r="V400" s="5" t="str">
        <f>IFERROR(VALUE(HLOOKUP(V$2,'2.源数据-产品分析-全商品'!T$6:T$1000,ROW()-1,0)),"")</f>
        <v/>
      </c>
      <c r="W400" s="5" t="str">
        <f>IF(OR($A$3=""),"",IF(OR($W$2="优爆品"),(IF(COUNTIF('2-2.源数据-产品分析-优品'!A:A,产品建议!A400)&gt;0,"是","")&amp;IF(COUNTIF('2-3.源数据-产品分析-爆品'!A:A,产品建议!A400)&gt;0,"是","")),IF(OR($W$2="P4P点击量"),((IFERROR(INDEX('产品报告-整理'!D:D,MATCH(产品建议!A400,'产品报告-整理'!A:A,0)),""))),((IF(COUNTIF('2-2.源数据-产品分析-优品'!A:A,产品建议!A400)&gt;0,"是",""))))))</f>
        <v/>
      </c>
      <c r="X400" s="5" t="str">
        <f>IF(OR($A$3=""),"",IF(OR($W$2="优爆品"),((IFERROR(INDEX('产品报告-整理'!D:D,MATCH(产品建议!A400,'产品报告-整理'!A:A,0)),"")&amp;" → "&amp;(IFERROR(TEXT(INDEX('产品报告-整理'!D:D,MATCH(产品建议!A400,'产品报告-整理'!A:A,0))/G400,"0%"),"")))),IF(OR($W$2="P4P点击量"),((IF($W$2="P4P点击量",IFERROR(TEXT(W400/G400,"0%"),"")))),(((IF(COUNTIF('2-3.源数据-产品分析-爆品'!A:A,产品建议!A400)&gt;0,"是","")))))))</f>
        <v/>
      </c>
      <c r="Y400" s="9" t="str">
        <f>IF(AND($Y$2="直通车总消费",'产品报告-整理'!$BN$1="推荐广告"),IFERROR(INDEX('产品报告-整理'!H:H,MATCH(产品建议!A400,'产品报告-整理'!A:A,0)),0)+IFERROR(INDEX('产品报告-整理'!BV:BV,MATCH(产品建议!A400,'产品报告-整理'!BO:BO,0)),0),IFERROR(INDEX('产品报告-整理'!H:H,MATCH(产品建议!A400,'产品报告-整理'!A:A,0)),0))</f>
        <v/>
      </c>
      <c r="Z400" s="9" t="str">
        <f t="shared" si="21"/>
        <v/>
      </c>
      <c r="AA400" s="5" t="str">
        <f t="shared" si="19"/>
        <v/>
      </c>
      <c r="AB400" s="5" t="str">
        <f t="shared" si="20"/>
        <v/>
      </c>
      <c r="AC400" s="9"/>
      <c r="AD400" s="15" t="str">
        <f>IF($AD$1="  ",IFERROR(IF(AND(Y400="未推广",L400&gt;0),"加入P4P推广 ","")&amp;IF(AND(OR(W400="是",X400="是"),Y400=0),"优爆品加推广 ","")&amp;IF(AND(C400="N",L400&gt;0),"增加橱窗绑定 ","")&amp;IF(AND(OR(Z400&gt;$Z$1*4.5,AB400&gt;$AB$1*4.5),Y400&lt;&gt;0,Y400&gt;$AB$1*2,G400&gt;($G$1/$L$1)*1),"放弃P4P推广 ","")&amp;IF(AND(AB400&gt;$AB$1*1.2,AB400&lt;$AB$1*4.5,Y400&gt;0),"优化询盘成本 ","")&amp;IF(AND(Z400&gt;$Z$1*1.2,Z400&lt;$Z$1*4.5,Y400&gt;0),"优化商机成本 ","")&amp;IF(AND(Y400&lt;&gt;0,L400&gt;0,AB400&lt;$AB$1*1.2),"加大询盘获取 ","")&amp;IF(AND(Y400&lt;&gt;0,K400&gt;0,Z400&lt;$Z$1*1.2),"加大商机获取 ","")&amp;IF(AND(L400=0,C400="Y",G400&gt;($G$1/$L$1*1.5)),"解绑橱窗绑定 ",""),"请去左表粘贴源数据"),"")</f>
        <v/>
      </c>
      <c r="AE400" s="9"/>
      <c r="AF400" s="9"/>
      <c r="AG400" s="9"/>
      <c r="AH400" s="9"/>
      <c r="AI400" s="17"/>
      <c r="AJ400" s="17"/>
      <c r="AK400" s="17"/>
    </row>
    <row r="401" spans="1:37">
      <c r="A401" s="5" t="str">
        <f>IFERROR(HLOOKUP(A$2,'2.源数据-产品分析-全商品'!A$6:A$1000,ROW()-1,0),"")</f>
        <v/>
      </c>
      <c r="B401" s="5" t="str">
        <f>IFERROR(HLOOKUP(B$2,'2.源数据-产品分析-全商品'!B$6:B$1000,ROW()-1,0),"")</f>
        <v/>
      </c>
      <c r="C401" s="5" t="str">
        <f>CLEAN(IFERROR(HLOOKUP(C$2,'2.源数据-产品分析-全商品'!C$6:C$1000,ROW()-1,0),""))</f>
        <v/>
      </c>
      <c r="D401" s="5" t="str">
        <f>IFERROR(HLOOKUP(D$2,'2.源数据-产品分析-全商品'!D$6:D$1000,ROW()-1,0),"")</f>
        <v/>
      </c>
      <c r="E401" s="5" t="str">
        <f>IFERROR(HLOOKUP(E$2,'2.源数据-产品分析-全商品'!E$6:E$1000,ROW()-1,0),"")</f>
        <v/>
      </c>
      <c r="F401" s="5" t="str">
        <f>IFERROR(VALUE(HLOOKUP(F$2,'2.源数据-产品分析-全商品'!F$6:F$1000,ROW()-1,0)),"")</f>
        <v/>
      </c>
      <c r="G401" s="5" t="str">
        <f>IFERROR(VALUE(HLOOKUP(G$2,'2.源数据-产品分析-全商品'!G$6:G$1000,ROW()-1,0)),"")</f>
        <v/>
      </c>
      <c r="H401" s="5" t="str">
        <f>IFERROR(HLOOKUP(H$2,'2.源数据-产品分析-全商品'!H$6:H$1000,ROW()-1,0),"")</f>
        <v/>
      </c>
      <c r="I401" s="5" t="str">
        <f>IFERROR(VALUE(HLOOKUP(I$2,'2.源数据-产品分析-全商品'!I$6:I$1000,ROW()-1,0)),"")</f>
        <v/>
      </c>
      <c r="J401" s="60" t="str">
        <f>IFERROR(IF($J$2="","",INDEX('产品报告-整理'!G:G,MATCH(产品建议!A401,'产品报告-整理'!A:A,0))),"")</f>
        <v/>
      </c>
      <c r="K401" s="5" t="str">
        <f>IFERROR(IF($K$2="","",VALUE(INDEX('产品报告-整理'!E:E,MATCH(产品建议!A401,'产品报告-整理'!A:A,0)))),0)</f>
        <v/>
      </c>
      <c r="L401" s="5" t="str">
        <f>IFERROR(VALUE(HLOOKUP(L$2,'2.源数据-产品分析-全商品'!J$6:J$1000,ROW()-1,0)),"")</f>
        <v/>
      </c>
      <c r="M401" s="5" t="str">
        <f>IFERROR(VALUE(HLOOKUP(M$2,'2.源数据-产品分析-全商品'!K$6:K$1000,ROW()-1,0)),"")</f>
        <v/>
      </c>
      <c r="N401" s="5" t="str">
        <f>IFERROR(HLOOKUP(N$2,'2.源数据-产品分析-全商品'!L$6:L$1000,ROW()-1,0),"")</f>
        <v/>
      </c>
      <c r="O401" s="5" t="str">
        <f>IF($O$2='产品报告-整理'!$K$1,IFERROR(INDEX('产品报告-整理'!S:S,MATCH(产品建议!A401,'产品报告-整理'!L:L,0)),""),(IFERROR(VALUE(HLOOKUP(O$2,'2.源数据-产品分析-全商品'!M$6:M$1000,ROW()-1,0)),"")))</f>
        <v/>
      </c>
      <c r="P401" s="5" t="str">
        <f>IF($P$2='产品报告-整理'!$V$1,IFERROR(INDEX('产品报告-整理'!AD:AD,MATCH(产品建议!A401,'产品报告-整理'!W:W,0)),""),(IFERROR(VALUE(HLOOKUP(P$2,'2.源数据-产品分析-全商品'!N$6:N$1000,ROW()-1,0)),"")))</f>
        <v/>
      </c>
      <c r="Q401" s="5" t="str">
        <f>IF($Q$2='产品报告-整理'!$AG$1,IFERROR(INDEX('产品报告-整理'!AO:AO,MATCH(产品建议!A401,'产品报告-整理'!AH:AH,0)),""),(IFERROR(VALUE(HLOOKUP(Q$2,'2.源数据-产品分析-全商品'!O$6:O$1000,ROW()-1,0)),"")))</f>
        <v/>
      </c>
      <c r="R401" s="5" t="str">
        <f>IF($R$2='产品报告-整理'!$AR$1,IFERROR(INDEX('产品报告-整理'!AZ:AZ,MATCH(产品建议!A401,'产品报告-整理'!AS:AS,0)),""),(IFERROR(VALUE(HLOOKUP(R$2,'2.源数据-产品分析-全商品'!P$6:P$1000,ROW()-1,0)),"")))</f>
        <v/>
      </c>
      <c r="S401" s="5" t="str">
        <f>IF($S$2='产品报告-整理'!$BC$1,IFERROR(INDEX('产品报告-整理'!BK:BK,MATCH(产品建议!A401,'产品报告-整理'!BD:BD,0)),""),(IFERROR(VALUE(HLOOKUP(S$2,'2.源数据-产品分析-全商品'!Q$6:Q$1000,ROW()-1,0)),"")))</f>
        <v/>
      </c>
      <c r="T401" s="5" t="str">
        <f>IFERROR(HLOOKUP("产品负责人",'2.源数据-产品分析-全商品'!R$6:R$1000,ROW()-1,0),"")</f>
        <v/>
      </c>
      <c r="U401" s="5" t="str">
        <f>IFERROR(VALUE(HLOOKUP(U$2,'2.源数据-产品分析-全商品'!S$6:S$1000,ROW()-1,0)),"")</f>
        <v/>
      </c>
      <c r="V401" s="5" t="str">
        <f>IFERROR(VALUE(HLOOKUP(V$2,'2.源数据-产品分析-全商品'!T$6:T$1000,ROW()-1,0)),"")</f>
        <v/>
      </c>
      <c r="W401" s="5" t="str">
        <f>IF(OR($A$3=""),"",IF(OR($W$2="优爆品"),(IF(COUNTIF('2-2.源数据-产品分析-优品'!A:A,产品建议!A401)&gt;0,"是","")&amp;IF(COUNTIF('2-3.源数据-产品分析-爆品'!A:A,产品建议!A401)&gt;0,"是","")),IF(OR($W$2="P4P点击量"),((IFERROR(INDEX('产品报告-整理'!D:D,MATCH(产品建议!A401,'产品报告-整理'!A:A,0)),""))),((IF(COUNTIF('2-2.源数据-产品分析-优品'!A:A,产品建议!A401)&gt;0,"是",""))))))</f>
        <v/>
      </c>
      <c r="X401" s="5" t="str">
        <f>IF(OR($A$3=""),"",IF(OR($W$2="优爆品"),((IFERROR(INDEX('产品报告-整理'!D:D,MATCH(产品建议!A401,'产品报告-整理'!A:A,0)),"")&amp;" → "&amp;(IFERROR(TEXT(INDEX('产品报告-整理'!D:D,MATCH(产品建议!A401,'产品报告-整理'!A:A,0))/G401,"0%"),"")))),IF(OR($W$2="P4P点击量"),((IF($W$2="P4P点击量",IFERROR(TEXT(W401/G401,"0%"),"")))),(((IF(COUNTIF('2-3.源数据-产品分析-爆品'!A:A,产品建议!A401)&gt;0,"是","")))))))</f>
        <v/>
      </c>
      <c r="Y401" s="9" t="str">
        <f>IF(AND($Y$2="直通车总消费",'产品报告-整理'!$BN$1="推荐广告"),IFERROR(INDEX('产品报告-整理'!H:H,MATCH(产品建议!A401,'产品报告-整理'!A:A,0)),0)+IFERROR(INDEX('产品报告-整理'!BV:BV,MATCH(产品建议!A401,'产品报告-整理'!BO:BO,0)),0),IFERROR(INDEX('产品报告-整理'!H:H,MATCH(产品建议!A401,'产品报告-整理'!A:A,0)),0))</f>
        <v/>
      </c>
      <c r="Z401" s="9" t="str">
        <f t="shared" si="21"/>
        <v/>
      </c>
      <c r="AA401" s="5" t="str">
        <f t="shared" si="19"/>
        <v/>
      </c>
      <c r="AB401" s="5" t="str">
        <f t="shared" si="20"/>
        <v/>
      </c>
      <c r="AC401" s="9"/>
      <c r="AD401" s="15" t="str">
        <f>IF($AD$1="  ",IFERROR(IF(AND(Y401="未推广",L401&gt;0),"加入P4P推广 ","")&amp;IF(AND(OR(W401="是",X401="是"),Y401=0),"优爆品加推广 ","")&amp;IF(AND(C401="N",L401&gt;0),"增加橱窗绑定 ","")&amp;IF(AND(OR(Z401&gt;$Z$1*4.5,AB401&gt;$AB$1*4.5),Y401&lt;&gt;0,Y401&gt;$AB$1*2,G401&gt;($G$1/$L$1)*1),"放弃P4P推广 ","")&amp;IF(AND(AB401&gt;$AB$1*1.2,AB401&lt;$AB$1*4.5,Y401&gt;0),"优化询盘成本 ","")&amp;IF(AND(Z401&gt;$Z$1*1.2,Z401&lt;$Z$1*4.5,Y401&gt;0),"优化商机成本 ","")&amp;IF(AND(Y401&lt;&gt;0,L401&gt;0,AB401&lt;$AB$1*1.2),"加大询盘获取 ","")&amp;IF(AND(Y401&lt;&gt;0,K401&gt;0,Z401&lt;$Z$1*1.2),"加大商机获取 ","")&amp;IF(AND(L401=0,C401="Y",G401&gt;($G$1/$L$1*1.5)),"解绑橱窗绑定 ",""),"请去左表粘贴源数据"),"")</f>
        <v/>
      </c>
      <c r="AE401" s="9"/>
      <c r="AF401" s="9"/>
      <c r="AG401" s="9"/>
      <c r="AH401" s="9"/>
      <c r="AI401" s="17"/>
      <c r="AJ401" s="17"/>
      <c r="AK401" s="17"/>
    </row>
    <row r="402" spans="1:37">
      <c r="A402" s="5" t="str">
        <f>IFERROR(HLOOKUP(A$2,'2.源数据-产品分析-全商品'!A$6:A$1000,ROW()-1,0),"")</f>
        <v/>
      </c>
      <c r="B402" s="5" t="str">
        <f>IFERROR(HLOOKUP(B$2,'2.源数据-产品分析-全商品'!B$6:B$1000,ROW()-1,0),"")</f>
        <v/>
      </c>
      <c r="C402" s="5" t="str">
        <f>CLEAN(IFERROR(HLOOKUP(C$2,'2.源数据-产品分析-全商品'!C$6:C$1000,ROW()-1,0),""))</f>
        <v/>
      </c>
      <c r="D402" s="5" t="str">
        <f>IFERROR(HLOOKUP(D$2,'2.源数据-产品分析-全商品'!D$6:D$1000,ROW()-1,0),"")</f>
        <v/>
      </c>
      <c r="E402" s="5" t="str">
        <f>IFERROR(HLOOKUP(E$2,'2.源数据-产品分析-全商品'!E$6:E$1000,ROW()-1,0),"")</f>
        <v/>
      </c>
      <c r="F402" s="5" t="str">
        <f>IFERROR(VALUE(HLOOKUP(F$2,'2.源数据-产品分析-全商品'!F$6:F$1000,ROW()-1,0)),"")</f>
        <v/>
      </c>
      <c r="G402" s="5" t="str">
        <f>IFERROR(VALUE(HLOOKUP(G$2,'2.源数据-产品分析-全商品'!G$6:G$1000,ROW()-1,0)),"")</f>
        <v/>
      </c>
      <c r="H402" s="5" t="str">
        <f>IFERROR(HLOOKUP(H$2,'2.源数据-产品分析-全商品'!H$6:H$1000,ROW()-1,0),"")</f>
        <v/>
      </c>
      <c r="I402" s="5" t="str">
        <f>IFERROR(VALUE(HLOOKUP(I$2,'2.源数据-产品分析-全商品'!I$6:I$1000,ROW()-1,0)),"")</f>
        <v/>
      </c>
      <c r="J402" s="60" t="str">
        <f>IFERROR(IF($J$2="","",INDEX('产品报告-整理'!G:G,MATCH(产品建议!A402,'产品报告-整理'!A:A,0))),"")</f>
        <v/>
      </c>
      <c r="K402" s="5" t="str">
        <f>IFERROR(IF($K$2="","",VALUE(INDEX('产品报告-整理'!E:E,MATCH(产品建议!A402,'产品报告-整理'!A:A,0)))),0)</f>
        <v/>
      </c>
      <c r="L402" s="5" t="str">
        <f>IFERROR(VALUE(HLOOKUP(L$2,'2.源数据-产品分析-全商品'!J$6:J$1000,ROW()-1,0)),"")</f>
        <v/>
      </c>
      <c r="M402" s="5" t="str">
        <f>IFERROR(VALUE(HLOOKUP(M$2,'2.源数据-产品分析-全商品'!K$6:K$1000,ROW()-1,0)),"")</f>
        <v/>
      </c>
      <c r="N402" s="5" t="str">
        <f>IFERROR(HLOOKUP(N$2,'2.源数据-产品分析-全商品'!L$6:L$1000,ROW()-1,0),"")</f>
        <v/>
      </c>
      <c r="O402" s="5" t="str">
        <f>IF($O$2='产品报告-整理'!$K$1,IFERROR(INDEX('产品报告-整理'!S:S,MATCH(产品建议!A402,'产品报告-整理'!L:L,0)),""),(IFERROR(VALUE(HLOOKUP(O$2,'2.源数据-产品分析-全商品'!M$6:M$1000,ROW()-1,0)),"")))</f>
        <v/>
      </c>
      <c r="P402" s="5" t="str">
        <f>IF($P$2='产品报告-整理'!$V$1,IFERROR(INDEX('产品报告-整理'!AD:AD,MATCH(产品建议!A402,'产品报告-整理'!W:W,0)),""),(IFERROR(VALUE(HLOOKUP(P$2,'2.源数据-产品分析-全商品'!N$6:N$1000,ROW()-1,0)),"")))</f>
        <v/>
      </c>
      <c r="Q402" s="5" t="str">
        <f>IF($Q$2='产品报告-整理'!$AG$1,IFERROR(INDEX('产品报告-整理'!AO:AO,MATCH(产品建议!A402,'产品报告-整理'!AH:AH,0)),""),(IFERROR(VALUE(HLOOKUP(Q$2,'2.源数据-产品分析-全商品'!O$6:O$1000,ROW()-1,0)),"")))</f>
        <v/>
      </c>
      <c r="R402" s="5" t="str">
        <f>IF($R$2='产品报告-整理'!$AR$1,IFERROR(INDEX('产品报告-整理'!AZ:AZ,MATCH(产品建议!A402,'产品报告-整理'!AS:AS,0)),""),(IFERROR(VALUE(HLOOKUP(R$2,'2.源数据-产品分析-全商品'!P$6:P$1000,ROW()-1,0)),"")))</f>
        <v/>
      </c>
      <c r="S402" s="5" t="str">
        <f>IF($S$2='产品报告-整理'!$BC$1,IFERROR(INDEX('产品报告-整理'!BK:BK,MATCH(产品建议!A402,'产品报告-整理'!BD:BD,0)),""),(IFERROR(VALUE(HLOOKUP(S$2,'2.源数据-产品分析-全商品'!Q$6:Q$1000,ROW()-1,0)),"")))</f>
        <v/>
      </c>
      <c r="T402" s="5" t="str">
        <f>IFERROR(HLOOKUP("产品负责人",'2.源数据-产品分析-全商品'!R$6:R$1000,ROW()-1,0),"")</f>
        <v/>
      </c>
      <c r="U402" s="5" t="str">
        <f>IFERROR(VALUE(HLOOKUP(U$2,'2.源数据-产品分析-全商品'!S$6:S$1000,ROW()-1,0)),"")</f>
        <v/>
      </c>
      <c r="V402" s="5" t="str">
        <f>IFERROR(VALUE(HLOOKUP(V$2,'2.源数据-产品分析-全商品'!T$6:T$1000,ROW()-1,0)),"")</f>
        <v/>
      </c>
      <c r="W402" s="5" t="str">
        <f>IF(OR($A$3=""),"",IF(OR($W$2="优爆品"),(IF(COUNTIF('2-2.源数据-产品分析-优品'!A:A,产品建议!A402)&gt;0,"是","")&amp;IF(COUNTIF('2-3.源数据-产品分析-爆品'!A:A,产品建议!A402)&gt;0,"是","")),IF(OR($W$2="P4P点击量"),((IFERROR(INDEX('产品报告-整理'!D:D,MATCH(产品建议!A402,'产品报告-整理'!A:A,0)),""))),((IF(COUNTIF('2-2.源数据-产品分析-优品'!A:A,产品建议!A402)&gt;0,"是",""))))))</f>
        <v/>
      </c>
      <c r="X402" s="5" t="str">
        <f>IF(OR($A$3=""),"",IF(OR($W$2="优爆品"),((IFERROR(INDEX('产品报告-整理'!D:D,MATCH(产品建议!A402,'产品报告-整理'!A:A,0)),"")&amp;" → "&amp;(IFERROR(TEXT(INDEX('产品报告-整理'!D:D,MATCH(产品建议!A402,'产品报告-整理'!A:A,0))/G402,"0%"),"")))),IF(OR($W$2="P4P点击量"),((IF($W$2="P4P点击量",IFERROR(TEXT(W402/G402,"0%"),"")))),(((IF(COUNTIF('2-3.源数据-产品分析-爆品'!A:A,产品建议!A402)&gt;0,"是","")))))))</f>
        <v/>
      </c>
      <c r="Y402" s="9" t="str">
        <f>IF(AND($Y$2="直通车总消费",'产品报告-整理'!$BN$1="推荐广告"),IFERROR(INDEX('产品报告-整理'!H:H,MATCH(产品建议!A402,'产品报告-整理'!A:A,0)),0)+IFERROR(INDEX('产品报告-整理'!BV:BV,MATCH(产品建议!A402,'产品报告-整理'!BO:BO,0)),0),IFERROR(INDEX('产品报告-整理'!H:H,MATCH(产品建议!A402,'产品报告-整理'!A:A,0)),0))</f>
        <v/>
      </c>
      <c r="Z402" s="9" t="str">
        <f t="shared" si="21"/>
        <v/>
      </c>
      <c r="AA402" s="5" t="str">
        <f t="shared" si="19"/>
        <v/>
      </c>
      <c r="AB402" s="5" t="str">
        <f t="shared" si="20"/>
        <v/>
      </c>
      <c r="AC402" s="9"/>
      <c r="AD402" s="15" t="str">
        <f>IF($AD$1="  ",IFERROR(IF(AND(Y402="未推广",L402&gt;0),"加入P4P推广 ","")&amp;IF(AND(OR(W402="是",X402="是"),Y402=0),"优爆品加推广 ","")&amp;IF(AND(C402="N",L402&gt;0),"增加橱窗绑定 ","")&amp;IF(AND(OR(Z402&gt;$Z$1*4.5,AB402&gt;$AB$1*4.5),Y402&lt;&gt;0,Y402&gt;$AB$1*2,G402&gt;($G$1/$L$1)*1),"放弃P4P推广 ","")&amp;IF(AND(AB402&gt;$AB$1*1.2,AB402&lt;$AB$1*4.5,Y402&gt;0),"优化询盘成本 ","")&amp;IF(AND(Z402&gt;$Z$1*1.2,Z402&lt;$Z$1*4.5,Y402&gt;0),"优化商机成本 ","")&amp;IF(AND(Y402&lt;&gt;0,L402&gt;0,AB402&lt;$AB$1*1.2),"加大询盘获取 ","")&amp;IF(AND(Y402&lt;&gt;0,K402&gt;0,Z402&lt;$Z$1*1.2),"加大商机获取 ","")&amp;IF(AND(L402=0,C402="Y",G402&gt;($G$1/$L$1*1.5)),"解绑橱窗绑定 ",""),"请去左表粘贴源数据"),"")</f>
        <v/>
      </c>
      <c r="AE402" s="9"/>
      <c r="AF402" s="9"/>
      <c r="AG402" s="9"/>
      <c r="AH402" s="9"/>
      <c r="AI402" s="17"/>
      <c r="AJ402" s="17"/>
      <c r="AK402" s="17"/>
    </row>
    <row r="403" spans="1:37">
      <c r="A403" s="5" t="str">
        <f>IFERROR(HLOOKUP(A$2,'2.源数据-产品分析-全商品'!A$6:A$1000,ROW()-1,0),"")</f>
        <v/>
      </c>
      <c r="B403" s="5" t="str">
        <f>IFERROR(HLOOKUP(B$2,'2.源数据-产品分析-全商品'!B$6:B$1000,ROW()-1,0),"")</f>
        <v/>
      </c>
      <c r="C403" s="5" t="str">
        <f>CLEAN(IFERROR(HLOOKUP(C$2,'2.源数据-产品分析-全商品'!C$6:C$1000,ROW()-1,0),""))</f>
        <v/>
      </c>
      <c r="D403" s="5" t="str">
        <f>IFERROR(HLOOKUP(D$2,'2.源数据-产品分析-全商品'!D$6:D$1000,ROW()-1,0),"")</f>
        <v/>
      </c>
      <c r="E403" s="5" t="str">
        <f>IFERROR(HLOOKUP(E$2,'2.源数据-产品分析-全商品'!E$6:E$1000,ROW()-1,0),"")</f>
        <v/>
      </c>
      <c r="F403" s="5" t="str">
        <f>IFERROR(VALUE(HLOOKUP(F$2,'2.源数据-产品分析-全商品'!F$6:F$1000,ROW()-1,0)),"")</f>
        <v/>
      </c>
      <c r="G403" s="5" t="str">
        <f>IFERROR(VALUE(HLOOKUP(G$2,'2.源数据-产品分析-全商品'!G$6:G$1000,ROW()-1,0)),"")</f>
        <v/>
      </c>
      <c r="H403" s="5" t="str">
        <f>IFERROR(HLOOKUP(H$2,'2.源数据-产品分析-全商品'!H$6:H$1000,ROW()-1,0),"")</f>
        <v/>
      </c>
      <c r="I403" s="5" t="str">
        <f>IFERROR(VALUE(HLOOKUP(I$2,'2.源数据-产品分析-全商品'!I$6:I$1000,ROW()-1,0)),"")</f>
        <v/>
      </c>
      <c r="J403" s="60" t="str">
        <f>IFERROR(IF($J$2="","",INDEX('产品报告-整理'!G:G,MATCH(产品建议!A403,'产品报告-整理'!A:A,0))),"")</f>
        <v/>
      </c>
      <c r="K403" s="5" t="str">
        <f>IFERROR(IF($K$2="","",VALUE(INDEX('产品报告-整理'!E:E,MATCH(产品建议!A403,'产品报告-整理'!A:A,0)))),0)</f>
        <v/>
      </c>
      <c r="L403" s="5" t="str">
        <f>IFERROR(VALUE(HLOOKUP(L$2,'2.源数据-产品分析-全商品'!J$6:J$1000,ROW()-1,0)),"")</f>
        <v/>
      </c>
      <c r="M403" s="5" t="str">
        <f>IFERROR(VALUE(HLOOKUP(M$2,'2.源数据-产品分析-全商品'!K$6:K$1000,ROW()-1,0)),"")</f>
        <v/>
      </c>
      <c r="N403" s="5" t="str">
        <f>IFERROR(HLOOKUP(N$2,'2.源数据-产品分析-全商品'!L$6:L$1000,ROW()-1,0),"")</f>
        <v/>
      </c>
      <c r="O403" s="5" t="str">
        <f>IF($O$2='产品报告-整理'!$K$1,IFERROR(INDEX('产品报告-整理'!S:S,MATCH(产品建议!A403,'产品报告-整理'!L:L,0)),""),(IFERROR(VALUE(HLOOKUP(O$2,'2.源数据-产品分析-全商品'!M$6:M$1000,ROW()-1,0)),"")))</f>
        <v/>
      </c>
      <c r="P403" s="5" t="str">
        <f>IF($P$2='产品报告-整理'!$V$1,IFERROR(INDEX('产品报告-整理'!AD:AD,MATCH(产品建议!A403,'产品报告-整理'!W:W,0)),""),(IFERROR(VALUE(HLOOKUP(P$2,'2.源数据-产品分析-全商品'!N$6:N$1000,ROW()-1,0)),"")))</f>
        <v/>
      </c>
      <c r="Q403" s="5" t="str">
        <f>IF($Q$2='产品报告-整理'!$AG$1,IFERROR(INDEX('产品报告-整理'!AO:AO,MATCH(产品建议!A403,'产品报告-整理'!AH:AH,0)),""),(IFERROR(VALUE(HLOOKUP(Q$2,'2.源数据-产品分析-全商品'!O$6:O$1000,ROW()-1,0)),"")))</f>
        <v/>
      </c>
      <c r="R403" s="5" t="str">
        <f>IF($R$2='产品报告-整理'!$AR$1,IFERROR(INDEX('产品报告-整理'!AZ:AZ,MATCH(产品建议!A403,'产品报告-整理'!AS:AS,0)),""),(IFERROR(VALUE(HLOOKUP(R$2,'2.源数据-产品分析-全商品'!P$6:P$1000,ROW()-1,0)),"")))</f>
        <v/>
      </c>
      <c r="S403" s="5" t="str">
        <f>IF($S$2='产品报告-整理'!$BC$1,IFERROR(INDEX('产品报告-整理'!BK:BK,MATCH(产品建议!A403,'产品报告-整理'!BD:BD,0)),""),(IFERROR(VALUE(HLOOKUP(S$2,'2.源数据-产品分析-全商品'!Q$6:Q$1000,ROW()-1,0)),"")))</f>
        <v/>
      </c>
      <c r="T403" s="5" t="str">
        <f>IFERROR(HLOOKUP("产品负责人",'2.源数据-产品分析-全商品'!R$6:R$1000,ROW()-1,0),"")</f>
        <v/>
      </c>
      <c r="U403" s="5" t="str">
        <f>IFERROR(VALUE(HLOOKUP(U$2,'2.源数据-产品分析-全商品'!S$6:S$1000,ROW()-1,0)),"")</f>
        <v/>
      </c>
      <c r="V403" s="5" t="str">
        <f>IFERROR(VALUE(HLOOKUP(V$2,'2.源数据-产品分析-全商品'!T$6:T$1000,ROW()-1,0)),"")</f>
        <v/>
      </c>
      <c r="W403" s="5" t="str">
        <f>IF(OR($A$3=""),"",IF(OR($W$2="优爆品"),(IF(COUNTIF('2-2.源数据-产品分析-优品'!A:A,产品建议!A403)&gt;0,"是","")&amp;IF(COUNTIF('2-3.源数据-产品分析-爆品'!A:A,产品建议!A403)&gt;0,"是","")),IF(OR($W$2="P4P点击量"),((IFERROR(INDEX('产品报告-整理'!D:D,MATCH(产品建议!A403,'产品报告-整理'!A:A,0)),""))),((IF(COUNTIF('2-2.源数据-产品分析-优品'!A:A,产品建议!A403)&gt;0,"是",""))))))</f>
        <v/>
      </c>
      <c r="X403" s="5" t="str">
        <f>IF(OR($A$3=""),"",IF(OR($W$2="优爆品"),((IFERROR(INDEX('产品报告-整理'!D:D,MATCH(产品建议!A403,'产品报告-整理'!A:A,0)),"")&amp;" → "&amp;(IFERROR(TEXT(INDEX('产品报告-整理'!D:D,MATCH(产品建议!A403,'产品报告-整理'!A:A,0))/G403,"0%"),"")))),IF(OR($W$2="P4P点击量"),((IF($W$2="P4P点击量",IFERROR(TEXT(W403/G403,"0%"),"")))),(((IF(COUNTIF('2-3.源数据-产品分析-爆品'!A:A,产品建议!A403)&gt;0,"是","")))))))</f>
        <v/>
      </c>
      <c r="Y403" s="9" t="str">
        <f>IF(AND($Y$2="直通车总消费",'产品报告-整理'!$BN$1="推荐广告"),IFERROR(INDEX('产品报告-整理'!H:H,MATCH(产品建议!A403,'产品报告-整理'!A:A,0)),0)+IFERROR(INDEX('产品报告-整理'!BV:BV,MATCH(产品建议!A403,'产品报告-整理'!BO:BO,0)),0),IFERROR(INDEX('产品报告-整理'!H:H,MATCH(产品建议!A403,'产品报告-整理'!A:A,0)),0))</f>
        <v/>
      </c>
      <c r="Z403" s="9" t="str">
        <f t="shared" si="21"/>
        <v/>
      </c>
      <c r="AA403" s="5" t="str">
        <f t="shared" si="19"/>
        <v/>
      </c>
      <c r="AB403" s="5" t="str">
        <f t="shared" si="20"/>
        <v/>
      </c>
      <c r="AC403" s="9"/>
      <c r="AD403" s="15" t="str">
        <f>IF($AD$1="  ",IFERROR(IF(AND(Y403="未推广",L403&gt;0),"加入P4P推广 ","")&amp;IF(AND(OR(W403="是",X403="是"),Y403=0),"优爆品加推广 ","")&amp;IF(AND(C403="N",L403&gt;0),"增加橱窗绑定 ","")&amp;IF(AND(OR(Z403&gt;$Z$1*4.5,AB403&gt;$AB$1*4.5),Y403&lt;&gt;0,Y403&gt;$AB$1*2,G403&gt;($G$1/$L$1)*1),"放弃P4P推广 ","")&amp;IF(AND(AB403&gt;$AB$1*1.2,AB403&lt;$AB$1*4.5,Y403&gt;0),"优化询盘成本 ","")&amp;IF(AND(Z403&gt;$Z$1*1.2,Z403&lt;$Z$1*4.5,Y403&gt;0),"优化商机成本 ","")&amp;IF(AND(Y403&lt;&gt;0,L403&gt;0,AB403&lt;$AB$1*1.2),"加大询盘获取 ","")&amp;IF(AND(Y403&lt;&gt;0,K403&gt;0,Z403&lt;$Z$1*1.2),"加大商机获取 ","")&amp;IF(AND(L403=0,C403="Y",G403&gt;($G$1/$L$1*1.5)),"解绑橱窗绑定 ",""),"请去左表粘贴源数据"),"")</f>
        <v/>
      </c>
      <c r="AE403" s="9"/>
      <c r="AF403" s="9"/>
      <c r="AG403" s="9"/>
      <c r="AH403" s="9"/>
      <c r="AI403" s="17"/>
      <c r="AJ403" s="17"/>
      <c r="AK403" s="17"/>
    </row>
    <row r="404" spans="1:37">
      <c r="A404" s="5" t="str">
        <f>IFERROR(HLOOKUP(A$2,'2.源数据-产品分析-全商品'!A$6:A$1000,ROW()-1,0),"")</f>
        <v/>
      </c>
      <c r="B404" s="5" t="str">
        <f>IFERROR(HLOOKUP(B$2,'2.源数据-产品分析-全商品'!B$6:B$1000,ROW()-1,0),"")</f>
        <v/>
      </c>
      <c r="C404" s="5" t="str">
        <f>CLEAN(IFERROR(HLOOKUP(C$2,'2.源数据-产品分析-全商品'!C$6:C$1000,ROW()-1,0),""))</f>
        <v/>
      </c>
      <c r="D404" s="5" t="str">
        <f>IFERROR(HLOOKUP(D$2,'2.源数据-产品分析-全商品'!D$6:D$1000,ROW()-1,0),"")</f>
        <v/>
      </c>
      <c r="E404" s="5" t="str">
        <f>IFERROR(HLOOKUP(E$2,'2.源数据-产品分析-全商品'!E$6:E$1000,ROW()-1,0),"")</f>
        <v/>
      </c>
      <c r="F404" s="5" t="str">
        <f>IFERROR(VALUE(HLOOKUP(F$2,'2.源数据-产品分析-全商品'!F$6:F$1000,ROW()-1,0)),"")</f>
        <v/>
      </c>
      <c r="G404" s="5" t="str">
        <f>IFERROR(VALUE(HLOOKUP(G$2,'2.源数据-产品分析-全商品'!G$6:G$1000,ROW()-1,0)),"")</f>
        <v/>
      </c>
      <c r="H404" s="5" t="str">
        <f>IFERROR(HLOOKUP(H$2,'2.源数据-产品分析-全商品'!H$6:H$1000,ROW()-1,0),"")</f>
        <v/>
      </c>
      <c r="I404" s="5" t="str">
        <f>IFERROR(VALUE(HLOOKUP(I$2,'2.源数据-产品分析-全商品'!I$6:I$1000,ROW()-1,0)),"")</f>
        <v/>
      </c>
      <c r="J404" s="60" t="str">
        <f>IFERROR(IF($J$2="","",INDEX('产品报告-整理'!G:G,MATCH(产品建议!A404,'产品报告-整理'!A:A,0))),"")</f>
        <v/>
      </c>
      <c r="K404" s="5" t="str">
        <f>IFERROR(IF($K$2="","",VALUE(INDEX('产品报告-整理'!E:E,MATCH(产品建议!A404,'产品报告-整理'!A:A,0)))),0)</f>
        <v/>
      </c>
      <c r="L404" s="5" t="str">
        <f>IFERROR(VALUE(HLOOKUP(L$2,'2.源数据-产品分析-全商品'!J$6:J$1000,ROW()-1,0)),"")</f>
        <v/>
      </c>
      <c r="M404" s="5" t="str">
        <f>IFERROR(VALUE(HLOOKUP(M$2,'2.源数据-产品分析-全商品'!K$6:K$1000,ROW()-1,0)),"")</f>
        <v/>
      </c>
      <c r="N404" s="5" t="str">
        <f>IFERROR(HLOOKUP(N$2,'2.源数据-产品分析-全商品'!L$6:L$1000,ROW()-1,0),"")</f>
        <v/>
      </c>
      <c r="O404" s="5" t="str">
        <f>IF($O$2='产品报告-整理'!$K$1,IFERROR(INDEX('产品报告-整理'!S:S,MATCH(产品建议!A404,'产品报告-整理'!L:L,0)),""),(IFERROR(VALUE(HLOOKUP(O$2,'2.源数据-产品分析-全商品'!M$6:M$1000,ROW()-1,0)),"")))</f>
        <v/>
      </c>
      <c r="P404" s="5" t="str">
        <f>IF($P$2='产品报告-整理'!$V$1,IFERROR(INDEX('产品报告-整理'!AD:AD,MATCH(产品建议!A404,'产品报告-整理'!W:W,0)),""),(IFERROR(VALUE(HLOOKUP(P$2,'2.源数据-产品分析-全商品'!N$6:N$1000,ROW()-1,0)),"")))</f>
        <v/>
      </c>
      <c r="Q404" s="5" t="str">
        <f>IF($Q$2='产品报告-整理'!$AG$1,IFERROR(INDEX('产品报告-整理'!AO:AO,MATCH(产品建议!A404,'产品报告-整理'!AH:AH,0)),""),(IFERROR(VALUE(HLOOKUP(Q$2,'2.源数据-产品分析-全商品'!O$6:O$1000,ROW()-1,0)),"")))</f>
        <v/>
      </c>
      <c r="R404" s="5" t="str">
        <f>IF($R$2='产品报告-整理'!$AR$1,IFERROR(INDEX('产品报告-整理'!AZ:AZ,MATCH(产品建议!A404,'产品报告-整理'!AS:AS,0)),""),(IFERROR(VALUE(HLOOKUP(R$2,'2.源数据-产品分析-全商品'!P$6:P$1000,ROW()-1,0)),"")))</f>
        <v/>
      </c>
      <c r="S404" s="5" t="str">
        <f>IF($S$2='产品报告-整理'!$BC$1,IFERROR(INDEX('产品报告-整理'!BK:BK,MATCH(产品建议!A404,'产品报告-整理'!BD:BD,0)),""),(IFERROR(VALUE(HLOOKUP(S$2,'2.源数据-产品分析-全商品'!Q$6:Q$1000,ROW()-1,0)),"")))</f>
        <v/>
      </c>
      <c r="T404" s="5" t="str">
        <f>IFERROR(HLOOKUP("产品负责人",'2.源数据-产品分析-全商品'!R$6:R$1000,ROW()-1,0),"")</f>
        <v/>
      </c>
      <c r="U404" s="5" t="str">
        <f>IFERROR(VALUE(HLOOKUP(U$2,'2.源数据-产品分析-全商品'!S$6:S$1000,ROW()-1,0)),"")</f>
        <v/>
      </c>
      <c r="V404" s="5" t="str">
        <f>IFERROR(VALUE(HLOOKUP(V$2,'2.源数据-产品分析-全商品'!T$6:T$1000,ROW()-1,0)),"")</f>
        <v/>
      </c>
      <c r="W404" s="5" t="str">
        <f>IF(OR($A$3=""),"",IF(OR($W$2="优爆品"),(IF(COUNTIF('2-2.源数据-产品分析-优品'!A:A,产品建议!A404)&gt;0,"是","")&amp;IF(COUNTIF('2-3.源数据-产品分析-爆品'!A:A,产品建议!A404)&gt;0,"是","")),IF(OR($W$2="P4P点击量"),((IFERROR(INDEX('产品报告-整理'!D:D,MATCH(产品建议!A404,'产品报告-整理'!A:A,0)),""))),((IF(COUNTIF('2-2.源数据-产品分析-优品'!A:A,产品建议!A404)&gt;0,"是",""))))))</f>
        <v/>
      </c>
      <c r="X404" s="5" t="str">
        <f>IF(OR($A$3=""),"",IF(OR($W$2="优爆品"),((IFERROR(INDEX('产品报告-整理'!D:D,MATCH(产品建议!A404,'产品报告-整理'!A:A,0)),"")&amp;" → "&amp;(IFERROR(TEXT(INDEX('产品报告-整理'!D:D,MATCH(产品建议!A404,'产品报告-整理'!A:A,0))/G404,"0%"),"")))),IF(OR($W$2="P4P点击量"),((IF($W$2="P4P点击量",IFERROR(TEXT(W404/G404,"0%"),"")))),(((IF(COUNTIF('2-3.源数据-产品分析-爆品'!A:A,产品建议!A404)&gt;0,"是","")))))))</f>
        <v/>
      </c>
      <c r="Y404" s="9" t="str">
        <f>IF(AND($Y$2="直通车总消费",'产品报告-整理'!$BN$1="推荐广告"),IFERROR(INDEX('产品报告-整理'!H:H,MATCH(产品建议!A404,'产品报告-整理'!A:A,0)),0)+IFERROR(INDEX('产品报告-整理'!BV:BV,MATCH(产品建议!A404,'产品报告-整理'!BO:BO,0)),0),IFERROR(INDEX('产品报告-整理'!H:H,MATCH(产品建议!A404,'产品报告-整理'!A:A,0)),0))</f>
        <v/>
      </c>
      <c r="Z404" s="9" t="str">
        <f t="shared" si="21"/>
        <v/>
      </c>
      <c r="AA404" s="5" t="str">
        <f t="shared" si="19"/>
        <v/>
      </c>
      <c r="AB404" s="5" t="str">
        <f t="shared" si="20"/>
        <v/>
      </c>
      <c r="AC404" s="9"/>
      <c r="AD404" s="15" t="str">
        <f>IF($AD$1="  ",IFERROR(IF(AND(Y404="未推广",L404&gt;0),"加入P4P推广 ","")&amp;IF(AND(OR(W404="是",X404="是"),Y404=0),"优爆品加推广 ","")&amp;IF(AND(C404="N",L404&gt;0),"增加橱窗绑定 ","")&amp;IF(AND(OR(Z404&gt;$Z$1*4.5,AB404&gt;$AB$1*4.5),Y404&lt;&gt;0,Y404&gt;$AB$1*2,G404&gt;($G$1/$L$1)*1),"放弃P4P推广 ","")&amp;IF(AND(AB404&gt;$AB$1*1.2,AB404&lt;$AB$1*4.5,Y404&gt;0),"优化询盘成本 ","")&amp;IF(AND(Z404&gt;$Z$1*1.2,Z404&lt;$Z$1*4.5,Y404&gt;0),"优化商机成本 ","")&amp;IF(AND(Y404&lt;&gt;0,L404&gt;0,AB404&lt;$AB$1*1.2),"加大询盘获取 ","")&amp;IF(AND(Y404&lt;&gt;0,K404&gt;0,Z404&lt;$Z$1*1.2),"加大商机获取 ","")&amp;IF(AND(L404=0,C404="Y",G404&gt;($G$1/$L$1*1.5)),"解绑橱窗绑定 ",""),"请去左表粘贴源数据"),"")</f>
        <v/>
      </c>
      <c r="AE404" s="9"/>
      <c r="AF404" s="9"/>
      <c r="AG404" s="9"/>
      <c r="AH404" s="9"/>
      <c r="AI404" s="17"/>
      <c r="AJ404" s="17"/>
      <c r="AK404" s="17"/>
    </row>
    <row r="405" spans="1:37">
      <c r="A405" s="5" t="str">
        <f>IFERROR(HLOOKUP(A$2,'2.源数据-产品分析-全商品'!A$6:A$1000,ROW()-1,0),"")</f>
        <v/>
      </c>
      <c r="B405" s="5" t="str">
        <f>IFERROR(HLOOKUP(B$2,'2.源数据-产品分析-全商品'!B$6:B$1000,ROW()-1,0),"")</f>
        <v/>
      </c>
      <c r="C405" s="5" t="str">
        <f>CLEAN(IFERROR(HLOOKUP(C$2,'2.源数据-产品分析-全商品'!C$6:C$1000,ROW()-1,0),""))</f>
        <v/>
      </c>
      <c r="D405" s="5" t="str">
        <f>IFERROR(HLOOKUP(D$2,'2.源数据-产品分析-全商品'!D$6:D$1000,ROW()-1,0),"")</f>
        <v/>
      </c>
      <c r="E405" s="5" t="str">
        <f>IFERROR(HLOOKUP(E$2,'2.源数据-产品分析-全商品'!E$6:E$1000,ROW()-1,0),"")</f>
        <v/>
      </c>
      <c r="F405" s="5" t="str">
        <f>IFERROR(VALUE(HLOOKUP(F$2,'2.源数据-产品分析-全商品'!F$6:F$1000,ROW()-1,0)),"")</f>
        <v/>
      </c>
      <c r="G405" s="5" t="str">
        <f>IFERROR(VALUE(HLOOKUP(G$2,'2.源数据-产品分析-全商品'!G$6:G$1000,ROW()-1,0)),"")</f>
        <v/>
      </c>
      <c r="H405" s="5" t="str">
        <f>IFERROR(HLOOKUP(H$2,'2.源数据-产品分析-全商品'!H$6:H$1000,ROW()-1,0),"")</f>
        <v/>
      </c>
      <c r="I405" s="5" t="str">
        <f>IFERROR(VALUE(HLOOKUP(I$2,'2.源数据-产品分析-全商品'!I$6:I$1000,ROW()-1,0)),"")</f>
        <v/>
      </c>
      <c r="J405" s="60" t="str">
        <f>IFERROR(IF($J$2="","",INDEX('产品报告-整理'!G:G,MATCH(产品建议!A405,'产品报告-整理'!A:A,0))),"")</f>
        <v/>
      </c>
      <c r="K405" s="5" t="str">
        <f>IFERROR(IF($K$2="","",VALUE(INDEX('产品报告-整理'!E:E,MATCH(产品建议!A405,'产品报告-整理'!A:A,0)))),0)</f>
        <v/>
      </c>
      <c r="L405" s="5" t="str">
        <f>IFERROR(VALUE(HLOOKUP(L$2,'2.源数据-产品分析-全商品'!J$6:J$1000,ROW()-1,0)),"")</f>
        <v/>
      </c>
      <c r="M405" s="5" t="str">
        <f>IFERROR(VALUE(HLOOKUP(M$2,'2.源数据-产品分析-全商品'!K$6:K$1000,ROW()-1,0)),"")</f>
        <v/>
      </c>
      <c r="N405" s="5" t="str">
        <f>IFERROR(HLOOKUP(N$2,'2.源数据-产品分析-全商品'!L$6:L$1000,ROW()-1,0),"")</f>
        <v/>
      </c>
      <c r="O405" s="5" t="str">
        <f>IF($O$2='产品报告-整理'!$K$1,IFERROR(INDEX('产品报告-整理'!S:S,MATCH(产品建议!A405,'产品报告-整理'!L:L,0)),""),(IFERROR(VALUE(HLOOKUP(O$2,'2.源数据-产品分析-全商品'!M$6:M$1000,ROW()-1,0)),"")))</f>
        <v/>
      </c>
      <c r="P405" s="5" t="str">
        <f>IF($P$2='产品报告-整理'!$V$1,IFERROR(INDEX('产品报告-整理'!AD:AD,MATCH(产品建议!A405,'产品报告-整理'!W:W,0)),""),(IFERROR(VALUE(HLOOKUP(P$2,'2.源数据-产品分析-全商品'!N$6:N$1000,ROW()-1,0)),"")))</f>
        <v/>
      </c>
      <c r="Q405" s="5" t="str">
        <f>IF($Q$2='产品报告-整理'!$AG$1,IFERROR(INDEX('产品报告-整理'!AO:AO,MATCH(产品建议!A405,'产品报告-整理'!AH:AH,0)),""),(IFERROR(VALUE(HLOOKUP(Q$2,'2.源数据-产品分析-全商品'!O$6:O$1000,ROW()-1,0)),"")))</f>
        <v/>
      </c>
      <c r="R405" s="5" t="str">
        <f>IF($R$2='产品报告-整理'!$AR$1,IFERROR(INDEX('产品报告-整理'!AZ:AZ,MATCH(产品建议!A405,'产品报告-整理'!AS:AS,0)),""),(IFERROR(VALUE(HLOOKUP(R$2,'2.源数据-产品分析-全商品'!P$6:P$1000,ROW()-1,0)),"")))</f>
        <v/>
      </c>
      <c r="S405" s="5" t="str">
        <f>IF($S$2='产品报告-整理'!$BC$1,IFERROR(INDEX('产品报告-整理'!BK:BK,MATCH(产品建议!A405,'产品报告-整理'!BD:BD,0)),""),(IFERROR(VALUE(HLOOKUP(S$2,'2.源数据-产品分析-全商品'!Q$6:Q$1000,ROW()-1,0)),"")))</f>
        <v/>
      </c>
      <c r="T405" s="5" t="str">
        <f>IFERROR(HLOOKUP("产品负责人",'2.源数据-产品分析-全商品'!R$6:R$1000,ROW()-1,0),"")</f>
        <v/>
      </c>
      <c r="U405" s="5" t="str">
        <f>IFERROR(VALUE(HLOOKUP(U$2,'2.源数据-产品分析-全商品'!S$6:S$1000,ROW()-1,0)),"")</f>
        <v/>
      </c>
      <c r="V405" s="5" t="str">
        <f>IFERROR(VALUE(HLOOKUP(V$2,'2.源数据-产品分析-全商品'!T$6:T$1000,ROW()-1,0)),"")</f>
        <v/>
      </c>
      <c r="W405" s="5" t="str">
        <f>IF(OR($A$3=""),"",IF(OR($W$2="优爆品"),(IF(COUNTIF('2-2.源数据-产品分析-优品'!A:A,产品建议!A405)&gt;0,"是","")&amp;IF(COUNTIF('2-3.源数据-产品分析-爆品'!A:A,产品建议!A405)&gt;0,"是","")),IF(OR($W$2="P4P点击量"),((IFERROR(INDEX('产品报告-整理'!D:D,MATCH(产品建议!A405,'产品报告-整理'!A:A,0)),""))),((IF(COUNTIF('2-2.源数据-产品分析-优品'!A:A,产品建议!A405)&gt;0,"是",""))))))</f>
        <v/>
      </c>
      <c r="X405" s="5" t="str">
        <f>IF(OR($A$3=""),"",IF(OR($W$2="优爆品"),((IFERROR(INDEX('产品报告-整理'!D:D,MATCH(产品建议!A405,'产品报告-整理'!A:A,0)),"")&amp;" → "&amp;(IFERROR(TEXT(INDEX('产品报告-整理'!D:D,MATCH(产品建议!A405,'产品报告-整理'!A:A,0))/G405,"0%"),"")))),IF(OR($W$2="P4P点击量"),((IF($W$2="P4P点击量",IFERROR(TEXT(W405/G405,"0%"),"")))),(((IF(COUNTIF('2-3.源数据-产品分析-爆品'!A:A,产品建议!A405)&gt;0,"是","")))))))</f>
        <v/>
      </c>
      <c r="Y405" s="9" t="str">
        <f>IF(AND($Y$2="直通车总消费",'产品报告-整理'!$BN$1="推荐广告"),IFERROR(INDEX('产品报告-整理'!H:H,MATCH(产品建议!A405,'产品报告-整理'!A:A,0)),0)+IFERROR(INDEX('产品报告-整理'!BV:BV,MATCH(产品建议!A405,'产品报告-整理'!BO:BO,0)),0),IFERROR(INDEX('产品报告-整理'!H:H,MATCH(产品建议!A405,'产品报告-整理'!A:A,0)),0))</f>
        <v/>
      </c>
      <c r="Z405" s="9" t="str">
        <f t="shared" si="21"/>
        <v/>
      </c>
      <c r="AA405" s="5" t="str">
        <f t="shared" si="19"/>
        <v/>
      </c>
      <c r="AB405" s="5" t="str">
        <f t="shared" si="20"/>
        <v/>
      </c>
      <c r="AC405" s="9"/>
      <c r="AD405" s="15" t="str">
        <f>IF($AD$1="  ",IFERROR(IF(AND(Y405="未推广",L405&gt;0),"加入P4P推广 ","")&amp;IF(AND(OR(W405="是",X405="是"),Y405=0),"优爆品加推广 ","")&amp;IF(AND(C405="N",L405&gt;0),"增加橱窗绑定 ","")&amp;IF(AND(OR(Z405&gt;$Z$1*4.5,AB405&gt;$AB$1*4.5),Y405&lt;&gt;0,Y405&gt;$AB$1*2,G405&gt;($G$1/$L$1)*1),"放弃P4P推广 ","")&amp;IF(AND(AB405&gt;$AB$1*1.2,AB405&lt;$AB$1*4.5,Y405&gt;0),"优化询盘成本 ","")&amp;IF(AND(Z405&gt;$Z$1*1.2,Z405&lt;$Z$1*4.5,Y405&gt;0),"优化商机成本 ","")&amp;IF(AND(Y405&lt;&gt;0,L405&gt;0,AB405&lt;$AB$1*1.2),"加大询盘获取 ","")&amp;IF(AND(Y405&lt;&gt;0,K405&gt;0,Z405&lt;$Z$1*1.2),"加大商机获取 ","")&amp;IF(AND(L405=0,C405="Y",G405&gt;($G$1/$L$1*1.5)),"解绑橱窗绑定 ",""),"请去左表粘贴源数据"),"")</f>
        <v/>
      </c>
      <c r="AE405" s="9"/>
      <c r="AF405" s="9"/>
      <c r="AG405" s="9"/>
      <c r="AH405" s="9"/>
      <c r="AI405" s="17"/>
      <c r="AJ405" s="17"/>
      <c r="AK405" s="17"/>
    </row>
    <row r="406" spans="1:37">
      <c r="A406" s="5" t="str">
        <f>IFERROR(HLOOKUP(A$2,'2.源数据-产品分析-全商品'!A$6:A$1000,ROW()-1,0),"")</f>
        <v/>
      </c>
      <c r="B406" s="5" t="str">
        <f>IFERROR(HLOOKUP(B$2,'2.源数据-产品分析-全商品'!B$6:B$1000,ROW()-1,0),"")</f>
        <v/>
      </c>
      <c r="C406" s="5" t="str">
        <f>CLEAN(IFERROR(HLOOKUP(C$2,'2.源数据-产品分析-全商品'!C$6:C$1000,ROW()-1,0),""))</f>
        <v/>
      </c>
      <c r="D406" s="5" t="str">
        <f>IFERROR(HLOOKUP(D$2,'2.源数据-产品分析-全商品'!D$6:D$1000,ROW()-1,0),"")</f>
        <v/>
      </c>
      <c r="E406" s="5" t="str">
        <f>IFERROR(HLOOKUP(E$2,'2.源数据-产品分析-全商品'!E$6:E$1000,ROW()-1,0),"")</f>
        <v/>
      </c>
      <c r="F406" s="5" t="str">
        <f>IFERROR(VALUE(HLOOKUP(F$2,'2.源数据-产品分析-全商品'!F$6:F$1000,ROW()-1,0)),"")</f>
        <v/>
      </c>
      <c r="G406" s="5" t="str">
        <f>IFERROR(VALUE(HLOOKUP(G$2,'2.源数据-产品分析-全商品'!G$6:G$1000,ROW()-1,0)),"")</f>
        <v/>
      </c>
      <c r="H406" s="5" t="str">
        <f>IFERROR(HLOOKUP(H$2,'2.源数据-产品分析-全商品'!H$6:H$1000,ROW()-1,0),"")</f>
        <v/>
      </c>
      <c r="I406" s="5" t="str">
        <f>IFERROR(VALUE(HLOOKUP(I$2,'2.源数据-产品分析-全商品'!I$6:I$1000,ROW()-1,0)),"")</f>
        <v/>
      </c>
      <c r="J406" s="60" t="str">
        <f>IFERROR(IF($J$2="","",INDEX('产品报告-整理'!G:G,MATCH(产品建议!A406,'产品报告-整理'!A:A,0))),"")</f>
        <v/>
      </c>
      <c r="K406" s="5" t="str">
        <f>IFERROR(IF($K$2="","",VALUE(INDEX('产品报告-整理'!E:E,MATCH(产品建议!A406,'产品报告-整理'!A:A,0)))),0)</f>
        <v/>
      </c>
      <c r="L406" s="5" t="str">
        <f>IFERROR(VALUE(HLOOKUP(L$2,'2.源数据-产品分析-全商品'!J$6:J$1000,ROW()-1,0)),"")</f>
        <v/>
      </c>
      <c r="M406" s="5" t="str">
        <f>IFERROR(VALUE(HLOOKUP(M$2,'2.源数据-产品分析-全商品'!K$6:K$1000,ROW()-1,0)),"")</f>
        <v/>
      </c>
      <c r="N406" s="5" t="str">
        <f>IFERROR(HLOOKUP(N$2,'2.源数据-产品分析-全商品'!L$6:L$1000,ROW()-1,0),"")</f>
        <v/>
      </c>
      <c r="O406" s="5" t="str">
        <f>IF($O$2='产品报告-整理'!$K$1,IFERROR(INDEX('产品报告-整理'!S:S,MATCH(产品建议!A406,'产品报告-整理'!L:L,0)),""),(IFERROR(VALUE(HLOOKUP(O$2,'2.源数据-产品分析-全商品'!M$6:M$1000,ROW()-1,0)),"")))</f>
        <v/>
      </c>
      <c r="P406" s="5" t="str">
        <f>IF($P$2='产品报告-整理'!$V$1,IFERROR(INDEX('产品报告-整理'!AD:AD,MATCH(产品建议!A406,'产品报告-整理'!W:W,0)),""),(IFERROR(VALUE(HLOOKUP(P$2,'2.源数据-产品分析-全商品'!N$6:N$1000,ROW()-1,0)),"")))</f>
        <v/>
      </c>
      <c r="Q406" s="5" t="str">
        <f>IF($Q$2='产品报告-整理'!$AG$1,IFERROR(INDEX('产品报告-整理'!AO:AO,MATCH(产品建议!A406,'产品报告-整理'!AH:AH,0)),""),(IFERROR(VALUE(HLOOKUP(Q$2,'2.源数据-产品分析-全商品'!O$6:O$1000,ROW()-1,0)),"")))</f>
        <v/>
      </c>
      <c r="R406" s="5" t="str">
        <f>IF($R$2='产品报告-整理'!$AR$1,IFERROR(INDEX('产品报告-整理'!AZ:AZ,MATCH(产品建议!A406,'产品报告-整理'!AS:AS,0)),""),(IFERROR(VALUE(HLOOKUP(R$2,'2.源数据-产品分析-全商品'!P$6:P$1000,ROW()-1,0)),"")))</f>
        <v/>
      </c>
      <c r="S406" s="5" t="str">
        <f>IF($S$2='产品报告-整理'!$BC$1,IFERROR(INDEX('产品报告-整理'!BK:BK,MATCH(产品建议!A406,'产品报告-整理'!BD:BD,0)),""),(IFERROR(VALUE(HLOOKUP(S$2,'2.源数据-产品分析-全商品'!Q$6:Q$1000,ROW()-1,0)),"")))</f>
        <v/>
      </c>
      <c r="T406" s="5" t="str">
        <f>IFERROR(HLOOKUP("产品负责人",'2.源数据-产品分析-全商品'!R$6:R$1000,ROW()-1,0),"")</f>
        <v/>
      </c>
      <c r="U406" s="5" t="str">
        <f>IFERROR(VALUE(HLOOKUP(U$2,'2.源数据-产品分析-全商品'!S$6:S$1000,ROW()-1,0)),"")</f>
        <v/>
      </c>
      <c r="V406" s="5" t="str">
        <f>IFERROR(VALUE(HLOOKUP(V$2,'2.源数据-产品分析-全商品'!T$6:T$1000,ROW()-1,0)),"")</f>
        <v/>
      </c>
      <c r="W406" s="5" t="str">
        <f>IF(OR($A$3=""),"",IF(OR($W$2="优爆品"),(IF(COUNTIF('2-2.源数据-产品分析-优品'!A:A,产品建议!A406)&gt;0,"是","")&amp;IF(COUNTIF('2-3.源数据-产品分析-爆品'!A:A,产品建议!A406)&gt;0,"是","")),IF(OR($W$2="P4P点击量"),((IFERROR(INDEX('产品报告-整理'!D:D,MATCH(产品建议!A406,'产品报告-整理'!A:A,0)),""))),((IF(COUNTIF('2-2.源数据-产品分析-优品'!A:A,产品建议!A406)&gt;0,"是",""))))))</f>
        <v/>
      </c>
      <c r="X406" s="5" t="str">
        <f>IF(OR($A$3=""),"",IF(OR($W$2="优爆品"),((IFERROR(INDEX('产品报告-整理'!D:D,MATCH(产品建议!A406,'产品报告-整理'!A:A,0)),"")&amp;" → "&amp;(IFERROR(TEXT(INDEX('产品报告-整理'!D:D,MATCH(产品建议!A406,'产品报告-整理'!A:A,0))/G406,"0%"),"")))),IF(OR($W$2="P4P点击量"),((IF($W$2="P4P点击量",IFERROR(TEXT(W406/G406,"0%"),"")))),(((IF(COUNTIF('2-3.源数据-产品分析-爆品'!A:A,产品建议!A406)&gt;0,"是","")))))))</f>
        <v/>
      </c>
      <c r="Y406" s="9" t="str">
        <f>IF(AND($Y$2="直通车总消费",'产品报告-整理'!$BN$1="推荐广告"),IFERROR(INDEX('产品报告-整理'!H:H,MATCH(产品建议!A406,'产品报告-整理'!A:A,0)),0)+IFERROR(INDEX('产品报告-整理'!BV:BV,MATCH(产品建议!A406,'产品报告-整理'!BO:BO,0)),0),IFERROR(INDEX('产品报告-整理'!H:H,MATCH(产品建议!A406,'产品报告-整理'!A:A,0)),0))</f>
        <v/>
      </c>
      <c r="Z406" s="9" t="str">
        <f t="shared" si="21"/>
        <v/>
      </c>
      <c r="AA406" s="5" t="str">
        <f t="shared" si="19"/>
        <v/>
      </c>
      <c r="AB406" s="5" t="str">
        <f t="shared" si="20"/>
        <v/>
      </c>
      <c r="AC406" s="9"/>
      <c r="AD406" s="15" t="str">
        <f>IF($AD$1="  ",IFERROR(IF(AND(Y406="未推广",L406&gt;0),"加入P4P推广 ","")&amp;IF(AND(OR(W406="是",X406="是"),Y406=0),"优爆品加推广 ","")&amp;IF(AND(C406="N",L406&gt;0),"增加橱窗绑定 ","")&amp;IF(AND(OR(Z406&gt;$Z$1*4.5,AB406&gt;$AB$1*4.5),Y406&lt;&gt;0,Y406&gt;$AB$1*2,G406&gt;($G$1/$L$1)*1),"放弃P4P推广 ","")&amp;IF(AND(AB406&gt;$AB$1*1.2,AB406&lt;$AB$1*4.5,Y406&gt;0),"优化询盘成本 ","")&amp;IF(AND(Z406&gt;$Z$1*1.2,Z406&lt;$Z$1*4.5,Y406&gt;0),"优化商机成本 ","")&amp;IF(AND(Y406&lt;&gt;0,L406&gt;0,AB406&lt;$AB$1*1.2),"加大询盘获取 ","")&amp;IF(AND(Y406&lt;&gt;0,K406&gt;0,Z406&lt;$Z$1*1.2),"加大商机获取 ","")&amp;IF(AND(L406=0,C406="Y",G406&gt;($G$1/$L$1*1.5)),"解绑橱窗绑定 ",""),"请去左表粘贴源数据"),"")</f>
        <v/>
      </c>
      <c r="AE406" s="9"/>
      <c r="AF406" s="9"/>
      <c r="AG406" s="9"/>
      <c r="AH406" s="9"/>
      <c r="AI406" s="17"/>
      <c r="AJ406" s="17"/>
      <c r="AK406" s="17"/>
    </row>
    <row r="407" spans="1:37">
      <c r="A407" s="5" t="str">
        <f>IFERROR(HLOOKUP(A$2,'2.源数据-产品分析-全商品'!A$6:A$1000,ROW()-1,0),"")</f>
        <v/>
      </c>
      <c r="B407" s="5" t="str">
        <f>IFERROR(HLOOKUP(B$2,'2.源数据-产品分析-全商品'!B$6:B$1000,ROW()-1,0),"")</f>
        <v/>
      </c>
      <c r="C407" s="5" t="str">
        <f>CLEAN(IFERROR(HLOOKUP(C$2,'2.源数据-产品分析-全商品'!C$6:C$1000,ROW()-1,0),""))</f>
        <v/>
      </c>
      <c r="D407" s="5" t="str">
        <f>IFERROR(HLOOKUP(D$2,'2.源数据-产品分析-全商品'!D$6:D$1000,ROW()-1,0),"")</f>
        <v/>
      </c>
      <c r="E407" s="5" t="str">
        <f>IFERROR(HLOOKUP(E$2,'2.源数据-产品分析-全商品'!E$6:E$1000,ROW()-1,0),"")</f>
        <v/>
      </c>
      <c r="F407" s="5" t="str">
        <f>IFERROR(VALUE(HLOOKUP(F$2,'2.源数据-产品分析-全商品'!F$6:F$1000,ROW()-1,0)),"")</f>
        <v/>
      </c>
      <c r="G407" s="5" t="str">
        <f>IFERROR(VALUE(HLOOKUP(G$2,'2.源数据-产品分析-全商品'!G$6:G$1000,ROW()-1,0)),"")</f>
        <v/>
      </c>
      <c r="H407" s="5" t="str">
        <f>IFERROR(HLOOKUP(H$2,'2.源数据-产品分析-全商品'!H$6:H$1000,ROW()-1,0),"")</f>
        <v/>
      </c>
      <c r="I407" s="5" t="str">
        <f>IFERROR(VALUE(HLOOKUP(I$2,'2.源数据-产品分析-全商品'!I$6:I$1000,ROW()-1,0)),"")</f>
        <v/>
      </c>
      <c r="J407" s="60" t="str">
        <f>IFERROR(IF($J$2="","",INDEX('产品报告-整理'!G:G,MATCH(产品建议!A407,'产品报告-整理'!A:A,0))),"")</f>
        <v/>
      </c>
      <c r="K407" s="5" t="str">
        <f>IFERROR(IF($K$2="","",VALUE(INDEX('产品报告-整理'!E:E,MATCH(产品建议!A407,'产品报告-整理'!A:A,0)))),0)</f>
        <v/>
      </c>
      <c r="L407" s="5" t="str">
        <f>IFERROR(VALUE(HLOOKUP(L$2,'2.源数据-产品分析-全商品'!J$6:J$1000,ROW()-1,0)),"")</f>
        <v/>
      </c>
      <c r="M407" s="5" t="str">
        <f>IFERROR(VALUE(HLOOKUP(M$2,'2.源数据-产品分析-全商品'!K$6:K$1000,ROW()-1,0)),"")</f>
        <v/>
      </c>
      <c r="N407" s="5" t="str">
        <f>IFERROR(HLOOKUP(N$2,'2.源数据-产品分析-全商品'!L$6:L$1000,ROW()-1,0),"")</f>
        <v/>
      </c>
      <c r="O407" s="5" t="str">
        <f>IF($O$2='产品报告-整理'!$K$1,IFERROR(INDEX('产品报告-整理'!S:S,MATCH(产品建议!A407,'产品报告-整理'!L:L,0)),""),(IFERROR(VALUE(HLOOKUP(O$2,'2.源数据-产品分析-全商品'!M$6:M$1000,ROW()-1,0)),"")))</f>
        <v/>
      </c>
      <c r="P407" s="5" t="str">
        <f>IF($P$2='产品报告-整理'!$V$1,IFERROR(INDEX('产品报告-整理'!AD:AD,MATCH(产品建议!A407,'产品报告-整理'!W:W,0)),""),(IFERROR(VALUE(HLOOKUP(P$2,'2.源数据-产品分析-全商品'!N$6:N$1000,ROW()-1,0)),"")))</f>
        <v/>
      </c>
      <c r="Q407" s="5" t="str">
        <f>IF($Q$2='产品报告-整理'!$AG$1,IFERROR(INDEX('产品报告-整理'!AO:AO,MATCH(产品建议!A407,'产品报告-整理'!AH:AH,0)),""),(IFERROR(VALUE(HLOOKUP(Q$2,'2.源数据-产品分析-全商品'!O$6:O$1000,ROW()-1,0)),"")))</f>
        <v/>
      </c>
      <c r="R407" s="5" t="str">
        <f>IF($R$2='产品报告-整理'!$AR$1,IFERROR(INDEX('产品报告-整理'!AZ:AZ,MATCH(产品建议!A407,'产品报告-整理'!AS:AS,0)),""),(IFERROR(VALUE(HLOOKUP(R$2,'2.源数据-产品分析-全商品'!P$6:P$1000,ROW()-1,0)),"")))</f>
        <v/>
      </c>
      <c r="S407" s="5" t="str">
        <f>IF($S$2='产品报告-整理'!$BC$1,IFERROR(INDEX('产品报告-整理'!BK:BK,MATCH(产品建议!A407,'产品报告-整理'!BD:BD,0)),""),(IFERROR(VALUE(HLOOKUP(S$2,'2.源数据-产品分析-全商品'!Q$6:Q$1000,ROW()-1,0)),"")))</f>
        <v/>
      </c>
      <c r="T407" s="5" t="str">
        <f>IFERROR(HLOOKUP("产品负责人",'2.源数据-产品分析-全商品'!R$6:R$1000,ROW()-1,0),"")</f>
        <v/>
      </c>
      <c r="U407" s="5" t="str">
        <f>IFERROR(VALUE(HLOOKUP(U$2,'2.源数据-产品分析-全商品'!S$6:S$1000,ROW()-1,0)),"")</f>
        <v/>
      </c>
      <c r="V407" s="5" t="str">
        <f>IFERROR(VALUE(HLOOKUP(V$2,'2.源数据-产品分析-全商品'!T$6:T$1000,ROW()-1,0)),"")</f>
        <v/>
      </c>
      <c r="W407" s="5" t="str">
        <f>IF(OR($A$3=""),"",IF(OR($W$2="优爆品"),(IF(COUNTIF('2-2.源数据-产品分析-优品'!A:A,产品建议!A407)&gt;0,"是","")&amp;IF(COUNTIF('2-3.源数据-产品分析-爆品'!A:A,产品建议!A407)&gt;0,"是","")),IF(OR($W$2="P4P点击量"),((IFERROR(INDEX('产品报告-整理'!D:D,MATCH(产品建议!A407,'产品报告-整理'!A:A,0)),""))),((IF(COUNTIF('2-2.源数据-产品分析-优品'!A:A,产品建议!A407)&gt;0,"是",""))))))</f>
        <v/>
      </c>
      <c r="X407" s="5" t="str">
        <f>IF(OR($A$3=""),"",IF(OR($W$2="优爆品"),((IFERROR(INDEX('产品报告-整理'!D:D,MATCH(产品建议!A407,'产品报告-整理'!A:A,0)),"")&amp;" → "&amp;(IFERROR(TEXT(INDEX('产品报告-整理'!D:D,MATCH(产品建议!A407,'产品报告-整理'!A:A,0))/G407,"0%"),"")))),IF(OR($W$2="P4P点击量"),((IF($W$2="P4P点击量",IFERROR(TEXT(W407/G407,"0%"),"")))),(((IF(COUNTIF('2-3.源数据-产品分析-爆品'!A:A,产品建议!A407)&gt;0,"是","")))))))</f>
        <v/>
      </c>
      <c r="Y407" s="9" t="str">
        <f>IF(AND($Y$2="直通车总消费",'产品报告-整理'!$BN$1="推荐广告"),IFERROR(INDEX('产品报告-整理'!H:H,MATCH(产品建议!A407,'产品报告-整理'!A:A,0)),0)+IFERROR(INDEX('产品报告-整理'!BV:BV,MATCH(产品建议!A407,'产品报告-整理'!BO:BO,0)),0),IFERROR(INDEX('产品报告-整理'!H:H,MATCH(产品建议!A407,'产品报告-整理'!A:A,0)),0))</f>
        <v/>
      </c>
      <c r="Z407" s="9" t="str">
        <f t="shared" si="21"/>
        <v/>
      </c>
      <c r="AA407" s="5" t="str">
        <f t="shared" si="19"/>
        <v/>
      </c>
      <c r="AB407" s="5" t="str">
        <f t="shared" si="20"/>
        <v/>
      </c>
      <c r="AC407" s="9"/>
      <c r="AD407" s="15" t="str">
        <f>IF($AD$1="  ",IFERROR(IF(AND(Y407="未推广",L407&gt;0),"加入P4P推广 ","")&amp;IF(AND(OR(W407="是",X407="是"),Y407=0),"优爆品加推广 ","")&amp;IF(AND(C407="N",L407&gt;0),"增加橱窗绑定 ","")&amp;IF(AND(OR(Z407&gt;$Z$1*4.5,AB407&gt;$AB$1*4.5),Y407&lt;&gt;0,Y407&gt;$AB$1*2,G407&gt;($G$1/$L$1)*1),"放弃P4P推广 ","")&amp;IF(AND(AB407&gt;$AB$1*1.2,AB407&lt;$AB$1*4.5,Y407&gt;0),"优化询盘成本 ","")&amp;IF(AND(Z407&gt;$Z$1*1.2,Z407&lt;$Z$1*4.5,Y407&gt;0),"优化商机成本 ","")&amp;IF(AND(Y407&lt;&gt;0,L407&gt;0,AB407&lt;$AB$1*1.2),"加大询盘获取 ","")&amp;IF(AND(Y407&lt;&gt;0,K407&gt;0,Z407&lt;$Z$1*1.2),"加大商机获取 ","")&amp;IF(AND(L407=0,C407="Y",G407&gt;($G$1/$L$1*1.5)),"解绑橱窗绑定 ",""),"请去左表粘贴源数据"),"")</f>
        <v/>
      </c>
      <c r="AE407" s="9"/>
      <c r="AF407" s="9"/>
      <c r="AG407" s="9"/>
      <c r="AH407" s="9"/>
      <c r="AI407" s="17"/>
      <c r="AJ407" s="17"/>
      <c r="AK407" s="17"/>
    </row>
    <row r="408" spans="1:37">
      <c r="A408" s="5" t="str">
        <f>IFERROR(HLOOKUP(A$2,'2.源数据-产品分析-全商品'!A$6:A$1000,ROW()-1,0),"")</f>
        <v/>
      </c>
      <c r="B408" s="5" t="str">
        <f>IFERROR(HLOOKUP(B$2,'2.源数据-产品分析-全商品'!B$6:B$1000,ROW()-1,0),"")</f>
        <v/>
      </c>
      <c r="C408" s="5" t="str">
        <f>CLEAN(IFERROR(HLOOKUP(C$2,'2.源数据-产品分析-全商品'!C$6:C$1000,ROW()-1,0),""))</f>
        <v/>
      </c>
      <c r="D408" s="5" t="str">
        <f>IFERROR(HLOOKUP(D$2,'2.源数据-产品分析-全商品'!D$6:D$1000,ROW()-1,0),"")</f>
        <v/>
      </c>
      <c r="E408" s="5" t="str">
        <f>IFERROR(HLOOKUP(E$2,'2.源数据-产品分析-全商品'!E$6:E$1000,ROW()-1,0),"")</f>
        <v/>
      </c>
      <c r="F408" s="5" t="str">
        <f>IFERROR(VALUE(HLOOKUP(F$2,'2.源数据-产品分析-全商品'!F$6:F$1000,ROW()-1,0)),"")</f>
        <v/>
      </c>
      <c r="G408" s="5" t="str">
        <f>IFERROR(VALUE(HLOOKUP(G$2,'2.源数据-产品分析-全商品'!G$6:G$1000,ROW()-1,0)),"")</f>
        <v/>
      </c>
      <c r="H408" s="5" t="str">
        <f>IFERROR(HLOOKUP(H$2,'2.源数据-产品分析-全商品'!H$6:H$1000,ROW()-1,0),"")</f>
        <v/>
      </c>
      <c r="I408" s="5" t="str">
        <f>IFERROR(VALUE(HLOOKUP(I$2,'2.源数据-产品分析-全商品'!I$6:I$1000,ROW()-1,0)),"")</f>
        <v/>
      </c>
      <c r="J408" s="60" t="str">
        <f>IFERROR(IF($J$2="","",INDEX('产品报告-整理'!G:G,MATCH(产品建议!A408,'产品报告-整理'!A:A,0))),"")</f>
        <v/>
      </c>
      <c r="K408" s="5" t="str">
        <f>IFERROR(IF($K$2="","",VALUE(INDEX('产品报告-整理'!E:E,MATCH(产品建议!A408,'产品报告-整理'!A:A,0)))),0)</f>
        <v/>
      </c>
      <c r="L408" s="5" t="str">
        <f>IFERROR(VALUE(HLOOKUP(L$2,'2.源数据-产品分析-全商品'!J$6:J$1000,ROW()-1,0)),"")</f>
        <v/>
      </c>
      <c r="M408" s="5" t="str">
        <f>IFERROR(VALUE(HLOOKUP(M$2,'2.源数据-产品分析-全商品'!K$6:K$1000,ROW()-1,0)),"")</f>
        <v/>
      </c>
      <c r="N408" s="5" t="str">
        <f>IFERROR(HLOOKUP(N$2,'2.源数据-产品分析-全商品'!L$6:L$1000,ROW()-1,0),"")</f>
        <v/>
      </c>
      <c r="O408" s="5" t="str">
        <f>IF($O$2='产品报告-整理'!$K$1,IFERROR(INDEX('产品报告-整理'!S:S,MATCH(产品建议!A408,'产品报告-整理'!L:L,0)),""),(IFERROR(VALUE(HLOOKUP(O$2,'2.源数据-产品分析-全商品'!M$6:M$1000,ROW()-1,0)),"")))</f>
        <v/>
      </c>
      <c r="P408" s="5" t="str">
        <f>IF($P$2='产品报告-整理'!$V$1,IFERROR(INDEX('产品报告-整理'!AD:AD,MATCH(产品建议!A408,'产品报告-整理'!W:W,0)),""),(IFERROR(VALUE(HLOOKUP(P$2,'2.源数据-产品分析-全商品'!N$6:N$1000,ROW()-1,0)),"")))</f>
        <v/>
      </c>
      <c r="Q408" s="5" t="str">
        <f>IF($Q$2='产品报告-整理'!$AG$1,IFERROR(INDEX('产品报告-整理'!AO:AO,MATCH(产品建议!A408,'产品报告-整理'!AH:AH,0)),""),(IFERROR(VALUE(HLOOKUP(Q$2,'2.源数据-产品分析-全商品'!O$6:O$1000,ROW()-1,0)),"")))</f>
        <v/>
      </c>
      <c r="R408" s="5" t="str">
        <f>IF($R$2='产品报告-整理'!$AR$1,IFERROR(INDEX('产品报告-整理'!AZ:AZ,MATCH(产品建议!A408,'产品报告-整理'!AS:AS,0)),""),(IFERROR(VALUE(HLOOKUP(R$2,'2.源数据-产品分析-全商品'!P$6:P$1000,ROW()-1,0)),"")))</f>
        <v/>
      </c>
      <c r="S408" s="5" t="str">
        <f>IF($S$2='产品报告-整理'!$BC$1,IFERROR(INDEX('产品报告-整理'!BK:BK,MATCH(产品建议!A408,'产品报告-整理'!BD:BD,0)),""),(IFERROR(VALUE(HLOOKUP(S$2,'2.源数据-产品分析-全商品'!Q$6:Q$1000,ROW()-1,0)),"")))</f>
        <v/>
      </c>
      <c r="T408" s="5" t="str">
        <f>IFERROR(HLOOKUP("产品负责人",'2.源数据-产品分析-全商品'!R$6:R$1000,ROW()-1,0),"")</f>
        <v/>
      </c>
      <c r="U408" s="5" t="str">
        <f>IFERROR(VALUE(HLOOKUP(U$2,'2.源数据-产品分析-全商品'!S$6:S$1000,ROW()-1,0)),"")</f>
        <v/>
      </c>
      <c r="V408" s="5" t="str">
        <f>IFERROR(VALUE(HLOOKUP(V$2,'2.源数据-产品分析-全商品'!T$6:T$1000,ROW()-1,0)),"")</f>
        <v/>
      </c>
      <c r="W408" s="5" t="str">
        <f>IF(OR($A$3=""),"",IF(OR($W$2="优爆品"),(IF(COUNTIF('2-2.源数据-产品分析-优品'!A:A,产品建议!A408)&gt;0,"是","")&amp;IF(COUNTIF('2-3.源数据-产品分析-爆品'!A:A,产品建议!A408)&gt;0,"是","")),IF(OR($W$2="P4P点击量"),((IFERROR(INDEX('产品报告-整理'!D:D,MATCH(产品建议!A408,'产品报告-整理'!A:A,0)),""))),((IF(COUNTIF('2-2.源数据-产品分析-优品'!A:A,产品建议!A408)&gt;0,"是",""))))))</f>
        <v/>
      </c>
      <c r="X408" s="5" t="str">
        <f>IF(OR($A$3=""),"",IF(OR($W$2="优爆品"),((IFERROR(INDEX('产品报告-整理'!D:D,MATCH(产品建议!A408,'产品报告-整理'!A:A,0)),"")&amp;" → "&amp;(IFERROR(TEXT(INDEX('产品报告-整理'!D:D,MATCH(产品建议!A408,'产品报告-整理'!A:A,0))/G408,"0%"),"")))),IF(OR($W$2="P4P点击量"),((IF($W$2="P4P点击量",IFERROR(TEXT(W408/G408,"0%"),"")))),(((IF(COUNTIF('2-3.源数据-产品分析-爆品'!A:A,产品建议!A408)&gt;0,"是","")))))))</f>
        <v/>
      </c>
      <c r="Y408" s="9" t="str">
        <f>IF(AND($Y$2="直通车总消费",'产品报告-整理'!$BN$1="推荐广告"),IFERROR(INDEX('产品报告-整理'!H:H,MATCH(产品建议!A408,'产品报告-整理'!A:A,0)),0)+IFERROR(INDEX('产品报告-整理'!BV:BV,MATCH(产品建议!A408,'产品报告-整理'!BO:BO,0)),0),IFERROR(INDEX('产品报告-整理'!H:H,MATCH(产品建议!A408,'产品报告-整理'!A:A,0)),0))</f>
        <v/>
      </c>
      <c r="Z408" s="9" t="str">
        <f t="shared" si="21"/>
        <v/>
      </c>
      <c r="AA408" s="5" t="str">
        <f t="shared" si="19"/>
        <v/>
      </c>
      <c r="AB408" s="5" t="str">
        <f t="shared" si="20"/>
        <v/>
      </c>
      <c r="AC408" s="9"/>
      <c r="AD408" s="15" t="str">
        <f>IF($AD$1="  ",IFERROR(IF(AND(Y408="未推广",L408&gt;0),"加入P4P推广 ","")&amp;IF(AND(OR(W408="是",X408="是"),Y408=0),"优爆品加推广 ","")&amp;IF(AND(C408="N",L408&gt;0),"增加橱窗绑定 ","")&amp;IF(AND(OR(Z408&gt;$Z$1*4.5,AB408&gt;$AB$1*4.5),Y408&lt;&gt;0,Y408&gt;$AB$1*2,G408&gt;($G$1/$L$1)*1),"放弃P4P推广 ","")&amp;IF(AND(AB408&gt;$AB$1*1.2,AB408&lt;$AB$1*4.5,Y408&gt;0),"优化询盘成本 ","")&amp;IF(AND(Z408&gt;$Z$1*1.2,Z408&lt;$Z$1*4.5,Y408&gt;0),"优化商机成本 ","")&amp;IF(AND(Y408&lt;&gt;0,L408&gt;0,AB408&lt;$AB$1*1.2),"加大询盘获取 ","")&amp;IF(AND(Y408&lt;&gt;0,K408&gt;0,Z408&lt;$Z$1*1.2),"加大商机获取 ","")&amp;IF(AND(L408=0,C408="Y",G408&gt;($G$1/$L$1*1.5)),"解绑橱窗绑定 ",""),"请去左表粘贴源数据"),"")</f>
        <v/>
      </c>
      <c r="AE408" s="9"/>
      <c r="AF408" s="9"/>
      <c r="AG408" s="9"/>
      <c r="AH408" s="9"/>
      <c r="AI408" s="17"/>
      <c r="AJ408" s="17"/>
      <c r="AK408" s="17"/>
    </row>
    <row r="409" spans="1:37">
      <c r="A409" s="5" t="str">
        <f>IFERROR(HLOOKUP(A$2,'2.源数据-产品分析-全商品'!A$6:A$1000,ROW()-1,0),"")</f>
        <v/>
      </c>
      <c r="B409" s="5" t="str">
        <f>IFERROR(HLOOKUP(B$2,'2.源数据-产品分析-全商品'!B$6:B$1000,ROW()-1,0),"")</f>
        <v/>
      </c>
      <c r="C409" s="5" t="str">
        <f>CLEAN(IFERROR(HLOOKUP(C$2,'2.源数据-产品分析-全商品'!C$6:C$1000,ROW()-1,0),""))</f>
        <v/>
      </c>
      <c r="D409" s="5" t="str">
        <f>IFERROR(HLOOKUP(D$2,'2.源数据-产品分析-全商品'!D$6:D$1000,ROW()-1,0),"")</f>
        <v/>
      </c>
      <c r="E409" s="5" t="str">
        <f>IFERROR(HLOOKUP(E$2,'2.源数据-产品分析-全商品'!E$6:E$1000,ROW()-1,0),"")</f>
        <v/>
      </c>
      <c r="F409" s="5" t="str">
        <f>IFERROR(VALUE(HLOOKUP(F$2,'2.源数据-产品分析-全商品'!F$6:F$1000,ROW()-1,0)),"")</f>
        <v/>
      </c>
      <c r="G409" s="5" t="str">
        <f>IFERROR(VALUE(HLOOKUP(G$2,'2.源数据-产品分析-全商品'!G$6:G$1000,ROW()-1,0)),"")</f>
        <v/>
      </c>
      <c r="H409" s="5" t="str">
        <f>IFERROR(HLOOKUP(H$2,'2.源数据-产品分析-全商品'!H$6:H$1000,ROW()-1,0),"")</f>
        <v/>
      </c>
      <c r="I409" s="5" t="str">
        <f>IFERROR(VALUE(HLOOKUP(I$2,'2.源数据-产品分析-全商品'!I$6:I$1000,ROW()-1,0)),"")</f>
        <v/>
      </c>
      <c r="J409" s="60" t="str">
        <f>IFERROR(IF($J$2="","",INDEX('产品报告-整理'!G:G,MATCH(产品建议!A409,'产品报告-整理'!A:A,0))),"")</f>
        <v/>
      </c>
      <c r="K409" s="5" t="str">
        <f>IFERROR(IF($K$2="","",VALUE(INDEX('产品报告-整理'!E:E,MATCH(产品建议!A409,'产品报告-整理'!A:A,0)))),0)</f>
        <v/>
      </c>
      <c r="L409" s="5" t="str">
        <f>IFERROR(VALUE(HLOOKUP(L$2,'2.源数据-产品分析-全商品'!J$6:J$1000,ROW()-1,0)),"")</f>
        <v/>
      </c>
      <c r="M409" s="5" t="str">
        <f>IFERROR(VALUE(HLOOKUP(M$2,'2.源数据-产品分析-全商品'!K$6:K$1000,ROW()-1,0)),"")</f>
        <v/>
      </c>
      <c r="N409" s="5" t="str">
        <f>IFERROR(HLOOKUP(N$2,'2.源数据-产品分析-全商品'!L$6:L$1000,ROW()-1,0),"")</f>
        <v/>
      </c>
      <c r="O409" s="5" t="str">
        <f>IF($O$2='产品报告-整理'!$K$1,IFERROR(INDEX('产品报告-整理'!S:S,MATCH(产品建议!A409,'产品报告-整理'!L:L,0)),""),(IFERROR(VALUE(HLOOKUP(O$2,'2.源数据-产品分析-全商品'!M$6:M$1000,ROW()-1,0)),"")))</f>
        <v/>
      </c>
      <c r="P409" s="5" t="str">
        <f>IF($P$2='产品报告-整理'!$V$1,IFERROR(INDEX('产品报告-整理'!AD:AD,MATCH(产品建议!A409,'产品报告-整理'!W:W,0)),""),(IFERROR(VALUE(HLOOKUP(P$2,'2.源数据-产品分析-全商品'!N$6:N$1000,ROW()-1,0)),"")))</f>
        <v/>
      </c>
      <c r="Q409" s="5" t="str">
        <f>IF($Q$2='产品报告-整理'!$AG$1,IFERROR(INDEX('产品报告-整理'!AO:AO,MATCH(产品建议!A409,'产品报告-整理'!AH:AH,0)),""),(IFERROR(VALUE(HLOOKUP(Q$2,'2.源数据-产品分析-全商品'!O$6:O$1000,ROW()-1,0)),"")))</f>
        <v/>
      </c>
      <c r="R409" s="5" t="str">
        <f>IF($R$2='产品报告-整理'!$AR$1,IFERROR(INDEX('产品报告-整理'!AZ:AZ,MATCH(产品建议!A409,'产品报告-整理'!AS:AS,0)),""),(IFERROR(VALUE(HLOOKUP(R$2,'2.源数据-产品分析-全商品'!P$6:P$1000,ROW()-1,0)),"")))</f>
        <v/>
      </c>
      <c r="S409" s="5" t="str">
        <f>IF($S$2='产品报告-整理'!$BC$1,IFERROR(INDEX('产品报告-整理'!BK:BK,MATCH(产品建议!A409,'产品报告-整理'!BD:BD,0)),""),(IFERROR(VALUE(HLOOKUP(S$2,'2.源数据-产品分析-全商品'!Q$6:Q$1000,ROW()-1,0)),"")))</f>
        <v/>
      </c>
      <c r="T409" s="5" t="str">
        <f>IFERROR(HLOOKUP("产品负责人",'2.源数据-产品分析-全商品'!R$6:R$1000,ROW()-1,0),"")</f>
        <v/>
      </c>
      <c r="U409" s="5" t="str">
        <f>IFERROR(VALUE(HLOOKUP(U$2,'2.源数据-产品分析-全商品'!S$6:S$1000,ROW()-1,0)),"")</f>
        <v/>
      </c>
      <c r="V409" s="5" t="str">
        <f>IFERROR(VALUE(HLOOKUP(V$2,'2.源数据-产品分析-全商品'!T$6:T$1000,ROW()-1,0)),"")</f>
        <v/>
      </c>
      <c r="W409" s="5" t="str">
        <f>IF(OR($A$3=""),"",IF(OR($W$2="优爆品"),(IF(COUNTIF('2-2.源数据-产品分析-优品'!A:A,产品建议!A409)&gt;0,"是","")&amp;IF(COUNTIF('2-3.源数据-产品分析-爆品'!A:A,产品建议!A409)&gt;0,"是","")),IF(OR($W$2="P4P点击量"),((IFERROR(INDEX('产品报告-整理'!D:D,MATCH(产品建议!A409,'产品报告-整理'!A:A,0)),""))),((IF(COUNTIF('2-2.源数据-产品分析-优品'!A:A,产品建议!A409)&gt;0,"是",""))))))</f>
        <v/>
      </c>
      <c r="X409" s="5" t="str">
        <f>IF(OR($A$3=""),"",IF(OR($W$2="优爆品"),((IFERROR(INDEX('产品报告-整理'!D:D,MATCH(产品建议!A409,'产品报告-整理'!A:A,0)),"")&amp;" → "&amp;(IFERROR(TEXT(INDEX('产品报告-整理'!D:D,MATCH(产品建议!A409,'产品报告-整理'!A:A,0))/G409,"0%"),"")))),IF(OR($W$2="P4P点击量"),((IF($W$2="P4P点击量",IFERROR(TEXT(W409/G409,"0%"),"")))),(((IF(COUNTIF('2-3.源数据-产品分析-爆品'!A:A,产品建议!A409)&gt;0,"是","")))))))</f>
        <v/>
      </c>
      <c r="Y409" s="9" t="str">
        <f>IF(AND($Y$2="直通车总消费",'产品报告-整理'!$BN$1="推荐广告"),IFERROR(INDEX('产品报告-整理'!H:H,MATCH(产品建议!A409,'产品报告-整理'!A:A,0)),0)+IFERROR(INDEX('产品报告-整理'!BV:BV,MATCH(产品建议!A409,'产品报告-整理'!BO:BO,0)),0),IFERROR(INDEX('产品报告-整理'!H:H,MATCH(产品建议!A409,'产品报告-整理'!A:A,0)),0))</f>
        <v/>
      </c>
      <c r="Z409" s="9" t="str">
        <f t="shared" si="21"/>
        <v/>
      </c>
      <c r="AA409" s="5" t="str">
        <f t="shared" si="19"/>
        <v/>
      </c>
      <c r="AB409" s="5" t="str">
        <f t="shared" si="20"/>
        <v/>
      </c>
      <c r="AC409" s="9"/>
      <c r="AD409" s="15" t="str">
        <f>IF($AD$1="  ",IFERROR(IF(AND(Y409="未推广",L409&gt;0),"加入P4P推广 ","")&amp;IF(AND(OR(W409="是",X409="是"),Y409=0),"优爆品加推广 ","")&amp;IF(AND(C409="N",L409&gt;0),"增加橱窗绑定 ","")&amp;IF(AND(OR(Z409&gt;$Z$1*4.5,AB409&gt;$AB$1*4.5),Y409&lt;&gt;0,Y409&gt;$AB$1*2,G409&gt;($G$1/$L$1)*1),"放弃P4P推广 ","")&amp;IF(AND(AB409&gt;$AB$1*1.2,AB409&lt;$AB$1*4.5,Y409&gt;0),"优化询盘成本 ","")&amp;IF(AND(Z409&gt;$Z$1*1.2,Z409&lt;$Z$1*4.5,Y409&gt;0),"优化商机成本 ","")&amp;IF(AND(Y409&lt;&gt;0,L409&gt;0,AB409&lt;$AB$1*1.2),"加大询盘获取 ","")&amp;IF(AND(Y409&lt;&gt;0,K409&gt;0,Z409&lt;$Z$1*1.2),"加大商机获取 ","")&amp;IF(AND(L409=0,C409="Y",G409&gt;($G$1/$L$1*1.5)),"解绑橱窗绑定 ",""),"请去左表粘贴源数据"),"")</f>
        <v/>
      </c>
      <c r="AE409" s="9"/>
      <c r="AF409" s="9"/>
      <c r="AG409" s="9"/>
      <c r="AH409" s="9"/>
      <c r="AI409" s="17"/>
      <c r="AJ409" s="17"/>
      <c r="AK409" s="17"/>
    </row>
    <row r="410" spans="1:37">
      <c r="A410" s="5" t="str">
        <f>IFERROR(HLOOKUP(A$2,'2.源数据-产品分析-全商品'!A$6:A$1000,ROW()-1,0),"")</f>
        <v/>
      </c>
      <c r="B410" s="5" t="str">
        <f>IFERROR(HLOOKUP(B$2,'2.源数据-产品分析-全商品'!B$6:B$1000,ROW()-1,0),"")</f>
        <v/>
      </c>
      <c r="C410" s="5" t="str">
        <f>CLEAN(IFERROR(HLOOKUP(C$2,'2.源数据-产品分析-全商品'!C$6:C$1000,ROW()-1,0),""))</f>
        <v/>
      </c>
      <c r="D410" s="5" t="str">
        <f>IFERROR(HLOOKUP(D$2,'2.源数据-产品分析-全商品'!D$6:D$1000,ROW()-1,0),"")</f>
        <v/>
      </c>
      <c r="E410" s="5" t="str">
        <f>IFERROR(HLOOKUP(E$2,'2.源数据-产品分析-全商品'!E$6:E$1000,ROW()-1,0),"")</f>
        <v/>
      </c>
      <c r="F410" s="5" t="str">
        <f>IFERROR(VALUE(HLOOKUP(F$2,'2.源数据-产品分析-全商品'!F$6:F$1000,ROW()-1,0)),"")</f>
        <v/>
      </c>
      <c r="G410" s="5" t="str">
        <f>IFERROR(VALUE(HLOOKUP(G$2,'2.源数据-产品分析-全商品'!G$6:G$1000,ROW()-1,0)),"")</f>
        <v/>
      </c>
      <c r="H410" s="5" t="str">
        <f>IFERROR(HLOOKUP(H$2,'2.源数据-产品分析-全商品'!H$6:H$1000,ROW()-1,0),"")</f>
        <v/>
      </c>
      <c r="I410" s="5" t="str">
        <f>IFERROR(VALUE(HLOOKUP(I$2,'2.源数据-产品分析-全商品'!I$6:I$1000,ROW()-1,0)),"")</f>
        <v/>
      </c>
      <c r="J410" s="60" t="str">
        <f>IFERROR(IF($J$2="","",INDEX('产品报告-整理'!G:G,MATCH(产品建议!A410,'产品报告-整理'!A:A,0))),"")</f>
        <v/>
      </c>
      <c r="K410" s="5" t="str">
        <f>IFERROR(IF($K$2="","",VALUE(INDEX('产品报告-整理'!E:E,MATCH(产品建议!A410,'产品报告-整理'!A:A,0)))),0)</f>
        <v/>
      </c>
      <c r="L410" s="5" t="str">
        <f>IFERROR(VALUE(HLOOKUP(L$2,'2.源数据-产品分析-全商品'!J$6:J$1000,ROW()-1,0)),"")</f>
        <v/>
      </c>
      <c r="M410" s="5" t="str">
        <f>IFERROR(VALUE(HLOOKUP(M$2,'2.源数据-产品分析-全商品'!K$6:K$1000,ROW()-1,0)),"")</f>
        <v/>
      </c>
      <c r="N410" s="5" t="str">
        <f>IFERROR(HLOOKUP(N$2,'2.源数据-产品分析-全商品'!L$6:L$1000,ROW()-1,0),"")</f>
        <v/>
      </c>
      <c r="O410" s="5" t="str">
        <f>IF($O$2='产品报告-整理'!$K$1,IFERROR(INDEX('产品报告-整理'!S:S,MATCH(产品建议!A410,'产品报告-整理'!L:L,0)),""),(IFERROR(VALUE(HLOOKUP(O$2,'2.源数据-产品分析-全商品'!M$6:M$1000,ROW()-1,0)),"")))</f>
        <v/>
      </c>
      <c r="P410" s="5" t="str">
        <f>IF($P$2='产品报告-整理'!$V$1,IFERROR(INDEX('产品报告-整理'!AD:AD,MATCH(产品建议!A410,'产品报告-整理'!W:W,0)),""),(IFERROR(VALUE(HLOOKUP(P$2,'2.源数据-产品分析-全商品'!N$6:N$1000,ROW()-1,0)),"")))</f>
        <v/>
      </c>
      <c r="Q410" s="5" t="str">
        <f>IF($Q$2='产品报告-整理'!$AG$1,IFERROR(INDEX('产品报告-整理'!AO:AO,MATCH(产品建议!A410,'产品报告-整理'!AH:AH,0)),""),(IFERROR(VALUE(HLOOKUP(Q$2,'2.源数据-产品分析-全商品'!O$6:O$1000,ROW()-1,0)),"")))</f>
        <v/>
      </c>
      <c r="R410" s="5" t="str">
        <f>IF($R$2='产品报告-整理'!$AR$1,IFERROR(INDEX('产品报告-整理'!AZ:AZ,MATCH(产品建议!A410,'产品报告-整理'!AS:AS,0)),""),(IFERROR(VALUE(HLOOKUP(R$2,'2.源数据-产品分析-全商品'!P$6:P$1000,ROW()-1,0)),"")))</f>
        <v/>
      </c>
      <c r="S410" s="5" t="str">
        <f>IF($S$2='产品报告-整理'!$BC$1,IFERROR(INDEX('产品报告-整理'!BK:BK,MATCH(产品建议!A410,'产品报告-整理'!BD:BD,0)),""),(IFERROR(VALUE(HLOOKUP(S$2,'2.源数据-产品分析-全商品'!Q$6:Q$1000,ROW()-1,0)),"")))</f>
        <v/>
      </c>
      <c r="T410" s="5" t="str">
        <f>IFERROR(HLOOKUP("产品负责人",'2.源数据-产品分析-全商品'!R$6:R$1000,ROW()-1,0),"")</f>
        <v/>
      </c>
      <c r="U410" s="5" t="str">
        <f>IFERROR(VALUE(HLOOKUP(U$2,'2.源数据-产品分析-全商品'!S$6:S$1000,ROW()-1,0)),"")</f>
        <v/>
      </c>
      <c r="V410" s="5" t="str">
        <f>IFERROR(VALUE(HLOOKUP(V$2,'2.源数据-产品分析-全商品'!T$6:T$1000,ROW()-1,0)),"")</f>
        <v/>
      </c>
      <c r="W410" s="5" t="str">
        <f>IF(OR($A$3=""),"",IF(OR($W$2="优爆品"),(IF(COUNTIF('2-2.源数据-产品分析-优品'!A:A,产品建议!A410)&gt;0,"是","")&amp;IF(COUNTIF('2-3.源数据-产品分析-爆品'!A:A,产品建议!A410)&gt;0,"是","")),IF(OR($W$2="P4P点击量"),((IFERROR(INDEX('产品报告-整理'!D:D,MATCH(产品建议!A410,'产品报告-整理'!A:A,0)),""))),((IF(COUNTIF('2-2.源数据-产品分析-优品'!A:A,产品建议!A410)&gt;0,"是",""))))))</f>
        <v/>
      </c>
      <c r="X410" s="5" t="str">
        <f>IF(OR($A$3=""),"",IF(OR($W$2="优爆品"),((IFERROR(INDEX('产品报告-整理'!D:D,MATCH(产品建议!A410,'产品报告-整理'!A:A,0)),"")&amp;" → "&amp;(IFERROR(TEXT(INDEX('产品报告-整理'!D:D,MATCH(产品建议!A410,'产品报告-整理'!A:A,0))/G410,"0%"),"")))),IF(OR($W$2="P4P点击量"),((IF($W$2="P4P点击量",IFERROR(TEXT(W410/G410,"0%"),"")))),(((IF(COUNTIF('2-3.源数据-产品分析-爆品'!A:A,产品建议!A410)&gt;0,"是","")))))))</f>
        <v/>
      </c>
      <c r="Y410" s="9" t="str">
        <f>IF(AND($Y$2="直通车总消费",'产品报告-整理'!$BN$1="推荐广告"),IFERROR(INDEX('产品报告-整理'!H:H,MATCH(产品建议!A410,'产品报告-整理'!A:A,0)),0)+IFERROR(INDEX('产品报告-整理'!BV:BV,MATCH(产品建议!A410,'产品报告-整理'!BO:BO,0)),0),IFERROR(INDEX('产品报告-整理'!H:H,MATCH(产品建议!A410,'产品报告-整理'!A:A,0)),0))</f>
        <v/>
      </c>
      <c r="Z410" s="9" t="str">
        <f t="shared" si="21"/>
        <v/>
      </c>
      <c r="AA410" s="5" t="str">
        <f t="shared" si="19"/>
        <v/>
      </c>
      <c r="AB410" s="5" t="str">
        <f t="shared" si="20"/>
        <v/>
      </c>
      <c r="AC410" s="9"/>
      <c r="AD410" s="15" t="str">
        <f>IF($AD$1="  ",IFERROR(IF(AND(Y410="未推广",L410&gt;0),"加入P4P推广 ","")&amp;IF(AND(OR(W410="是",X410="是"),Y410=0),"优爆品加推广 ","")&amp;IF(AND(C410="N",L410&gt;0),"增加橱窗绑定 ","")&amp;IF(AND(OR(Z410&gt;$Z$1*4.5,AB410&gt;$AB$1*4.5),Y410&lt;&gt;0,Y410&gt;$AB$1*2,G410&gt;($G$1/$L$1)*1),"放弃P4P推广 ","")&amp;IF(AND(AB410&gt;$AB$1*1.2,AB410&lt;$AB$1*4.5,Y410&gt;0),"优化询盘成本 ","")&amp;IF(AND(Z410&gt;$Z$1*1.2,Z410&lt;$Z$1*4.5,Y410&gt;0),"优化商机成本 ","")&amp;IF(AND(Y410&lt;&gt;0,L410&gt;0,AB410&lt;$AB$1*1.2),"加大询盘获取 ","")&amp;IF(AND(Y410&lt;&gt;0,K410&gt;0,Z410&lt;$Z$1*1.2),"加大商机获取 ","")&amp;IF(AND(L410=0,C410="Y",G410&gt;($G$1/$L$1*1.5)),"解绑橱窗绑定 ",""),"请去左表粘贴源数据"),"")</f>
        <v/>
      </c>
      <c r="AE410" s="9"/>
      <c r="AF410" s="9"/>
      <c r="AG410" s="9"/>
      <c r="AH410" s="9"/>
      <c r="AI410" s="17"/>
      <c r="AJ410" s="17"/>
      <c r="AK410" s="17"/>
    </row>
    <row r="411" spans="1:37">
      <c r="A411" s="5" t="str">
        <f>IFERROR(HLOOKUP(A$2,'2.源数据-产品分析-全商品'!A$6:A$1000,ROW()-1,0),"")</f>
        <v/>
      </c>
      <c r="B411" s="5" t="str">
        <f>IFERROR(HLOOKUP(B$2,'2.源数据-产品分析-全商品'!B$6:B$1000,ROW()-1,0),"")</f>
        <v/>
      </c>
      <c r="C411" s="5" t="str">
        <f>CLEAN(IFERROR(HLOOKUP(C$2,'2.源数据-产品分析-全商品'!C$6:C$1000,ROW()-1,0),""))</f>
        <v/>
      </c>
      <c r="D411" s="5" t="str">
        <f>IFERROR(HLOOKUP(D$2,'2.源数据-产品分析-全商品'!D$6:D$1000,ROW()-1,0),"")</f>
        <v/>
      </c>
      <c r="E411" s="5" t="str">
        <f>IFERROR(HLOOKUP(E$2,'2.源数据-产品分析-全商品'!E$6:E$1000,ROW()-1,0),"")</f>
        <v/>
      </c>
      <c r="F411" s="5" t="str">
        <f>IFERROR(VALUE(HLOOKUP(F$2,'2.源数据-产品分析-全商品'!F$6:F$1000,ROW()-1,0)),"")</f>
        <v/>
      </c>
      <c r="G411" s="5" t="str">
        <f>IFERROR(VALUE(HLOOKUP(G$2,'2.源数据-产品分析-全商品'!G$6:G$1000,ROW()-1,0)),"")</f>
        <v/>
      </c>
      <c r="H411" s="5" t="str">
        <f>IFERROR(HLOOKUP(H$2,'2.源数据-产品分析-全商品'!H$6:H$1000,ROW()-1,0),"")</f>
        <v/>
      </c>
      <c r="I411" s="5" t="str">
        <f>IFERROR(VALUE(HLOOKUP(I$2,'2.源数据-产品分析-全商品'!I$6:I$1000,ROW()-1,0)),"")</f>
        <v/>
      </c>
      <c r="J411" s="60" t="str">
        <f>IFERROR(IF($J$2="","",INDEX('产品报告-整理'!G:G,MATCH(产品建议!A411,'产品报告-整理'!A:A,0))),"")</f>
        <v/>
      </c>
      <c r="K411" s="5" t="str">
        <f>IFERROR(IF($K$2="","",VALUE(INDEX('产品报告-整理'!E:E,MATCH(产品建议!A411,'产品报告-整理'!A:A,0)))),0)</f>
        <v/>
      </c>
      <c r="L411" s="5" t="str">
        <f>IFERROR(VALUE(HLOOKUP(L$2,'2.源数据-产品分析-全商品'!J$6:J$1000,ROW()-1,0)),"")</f>
        <v/>
      </c>
      <c r="M411" s="5" t="str">
        <f>IFERROR(VALUE(HLOOKUP(M$2,'2.源数据-产品分析-全商品'!K$6:K$1000,ROW()-1,0)),"")</f>
        <v/>
      </c>
      <c r="N411" s="5" t="str">
        <f>IFERROR(HLOOKUP(N$2,'2.源数据-产品分析-全商品'!L$6:L$1000,ROW()-1,0),"")</f>
        <v/>
      </c>
      <c r="O411" s="5" t="str">
        <f>IF($O$2='产品报告-整理'!$K$1,IFERROR(INDEX('产品报告-整理'!S:S,MATCH(产品建议!A411,'产品报告-整理'!L:L,0)),""),(IFERROR(VALUE(HLOOKUP(O$2,'2.源数据-产品分析-全商品'!M$6:M$1000,ROW()-1,0)),"")))</f>
        <v/>
      </c>
      <c r="P411" s="5" t="str">
        <f>IF($P$2='产品报告-整理'!$V$1,IFERROR(INDEX('产品报告-整理'!AD:AD,MATCH(产品建议!A411,'产品报告-整理'!W:W,0)),""),(IFERROR(VALUE(HLOOKUP(P$2,'2.源数据-产品分析-全商品'!N$6:N$1000,ROW()-1,0)),"")))</f>
        <v/>
      </c>
      <c r="Q411" s="5" t="str">
        <f>IF($Q$2='产品报告-整理'!$AG$1,IFERROR(INDEX('产品报告-整理'!AO:AO,MATCH(产品建议!A411,'产品报告-整理'!AH:AH,0)),""),(IFERROR(VALUE(HLOOKUP(Q$2,'2.源数据-产品分析-全商品'!O$6:O$1000,ROW()-1,0)),"")))</f>
        <v/>
      </c>
      <c r="R411" s="5" t="str">
        <f>IF($R$2='产品报告-整理'!$AR$1,IFERROR(INDEX('产品报告-整理'!AZ:AZ,MATCH(产品建议!A411,'产品报告-整理'!AS:AS,0)),""),(IFERROR(VALUE(HLOOKUP(R$2,'2.源数据-产品分析-全商品'!P$6:P$1000,ROW()-1,0)),"")))</f>
        <v/>
      </c>
      <c r="S411" s="5" t="str">
        <f>IF($S$2='产品报告-整理'!$BC$1,IFERROR(INDEX('产品报告-整理'!BK:BK,MATCH(产品建议!A411,'产品报告-整理'!BD:BD,0)),""),(IFERROR(VALUE(HLOOKUP(S$2,'2.源数据-产品分析-全商品'!Q$6:Q$1000,ROW()-1,0)),"")))</f>
        <v/>
      </c>
      <c r="T411" s="5" t="str">
        <f>IFERROR(HLOOKUP("产品负责人",'2.源数据-产品分析-全商品'!R$6:R$1000,ROW()-1,0),"")</f>
        <v/>
      </c>
      <c r="U411" s="5" t="str">
        <f>IFERROR(VALUE(HLOOKUP(U$2,'2.源数据-产品分析-全商品'!S$6:S$1000,ROW()-1,0)),"")</f>
        <v/>
      </c>
      <c r="V411" s="5" t="str">
        <f>IFERROR(VALUE(HLOOKUP(V$2,'2.源数据-产品分析-全商品'!T$6:T$1000,ROW()-1,0)),"")</f>
        <v/>
      </c>
      <c r="W411" s="5" t="str">
        <f>IF(OR($A$3=""),"",IF(OR($W$2="优爆品"),(IF(COUNTIF('2-2.源数据-产品分析-优品'!A:A,产品建议!A411)&gt;0,"是","")&amp;IF(COUNTIF('2-3.源数据-产品分析-爆品'!A:A,产品建议!A411)&gt;0,"是","")),IF(OR($W$2="P4P点击量"),((IFERROR(INDEX('产品报告-整理'!D:D,MATCH(产品建议!A411,'产品报告-整理'!A:A,0)),""))),((IF(COUNTIF('2-2.源数据-产品分析-优品'!A:A,产品建议!A411)&gt;0,"是",""))))))</f>
        <v/>
      </c>
      <c r="X411" s="5" t="str">
        <f>IF(OR($A$3=""),"",IF(OR($W$2="优爆品"),((IFERROR(INDEX('产品报告-整理'!D:D,MATCH(产品建议!A411,'产品报告-整理'!A:A,0)),"")&amp;" → "&amp;(IFERROR(TEXT(INDEX('产品报告-整理'!D:D,MATCH(产品建议!A411,'产品报告-整理'!A:A,0))/G411,"0%"),"")))),IF(OR($W$2="P4P点击量"),((IF($W$2="P4P点击量",IFERROR(TEXT(W411/G411,"0%"),"")))),(((IF(COUNTIF('2-3.源数据-产品分析-爆品'!A:A,产品建议!A411)&gt;0,"是","")))))))</f>
        <v/>
      </c>
      <c r="Y411" s="9" t="str">
        <f>IF(AND($Y$2="直通车总消费",'产品报告-整理'!$BN$1="推荐广告"),IFERROR(INDEX('产品报告-整理'!H:H,MATCH(产品建议!A411,'产品报告-整理'!A:A,0)),0)+IFERROR(INDEX('产品报告-整理'!BV:BV,MATCH(产品建议!A411,'产品报告-整理'!BO:BO,0)),0),IFERROR(INDEX('产品报告-整理'!H:H,MATCH(产品建议!A411,'产品报告-整理'!A:A,0)),0))</f>
        <v/>
      </c>
      <c r="Z411" s="9" t="str">
        <f t="shared" si="21"/>
        <v/>
      </c>
      <c r="AA411" s="5" t="str">
        <f t="shared" si="19"/>
        <v/>
      </c>
      <c r="AB411" s="5" t="str">
        <f t="shared" si="20"/>
        <v/>
      </c>
      <c r="AC411" s="9"/>
      <c r="AD411" s="15" t="str">
        <f>IF($AD$1="  ",IFERROR(IF(AND(Y411="未推广",L411&gt;0),"加入P4P推广 ","")&amp;IF(AND(OR(W411="是",X411="是"),Y411=0),"优爆品加推广 ","")&amp;IF(AND(C411="N",L411&gt;0),"增加橱窗绑定 ","")&amp;IF(AND(OR(Z411&gt;$Z$1*4.5,AB411&gt;$AB$1*4.5),Y411&lt;&gt;0,Y411&gt;$AB$1*2,G411&gt;($G$1/$L$1)*1),"放弃P4P推广 ","")&amp;IF(AND(AB411&gt;$AB$1*1.2,AB411&lt;$AB$1*4.5,Y411&gt;0),"优化询盘成本 ","")&amp;IF(AND(Z411&gt;$Z$1*1.2,Z411&lt;$Z$1*4.5,Y411&gt;0),"优化商机成本 ","")&amp;IF(AND(Y411&lt;&gt;0,L411&gt;0,AB411&lt;$AB$1*1.2),"加大询盘获取 ","")&amp;IF(AND(Y411&lt;&gt;0,K411&gt;0,Z411&lt;$Z$1*1.2),"加大商机获取 ","")&amp;IF(AND(L411=0,C411="Y",G411&gt;($G$1/$L$1*1.5)),"解绑橱窗绑定 ",""),"请去左表粘贴源数据"),"")</f>
        <v/>
      </c>
      <c r="AE411" s="9"/>
      <c r="AF411" s="9"/>
      <c r="AG411" s="9"/>
      <c r="AH411" s="9"/>
      <c r="AI411" s="17"/>
      <c r="AJ411" s="17"/>
      <c r="AK411" s="17"/>
    </row>
    <row r="412" spans="1:37">
      <c r="A412" s="5" t="str">
        <f>IFERROR(HLOOKUP(A$2,'2.源数据-产品分析-全商品'!A$6:A$1000,ROW()-1,0),"")</f>
        <v/>
      </c>
      <c r="B412" s="5" t="str">
        <f>IFERROR(HLOOKUP(B$2,'2.源数据-产品分析-全商品'!B$6:B$1000,ROW()-1,0),"")</f>
        <v/>
      </c>
      <c r="C412" s="5" t="str">
        <f>CLEAN(IFERROR(HLOOKUP(C$2,'2.源数据-产品分析-全商品'!C$6:C$1000,ROW()-1,0),""))</f>
        <v/>
      </c>
      <c r="D412" s="5" t="str">
        <f>IFERROR(HLOOKUP(D$2,'2.源数据-产品分析-全商品'!D$6:D$1000,ROW()-1,0),"")</f>
        <v/>
      </c>
      <c r="E412" s="5" t="str">
        <f>IFERROR(HLOOKUP(E$2,'2.源数据-产品分析-全商品'!E$6:E$1000,ROW()-1,0),"")</f>
        <v/>
      </c>
      <c r="F412" s="5" t="str">
        <f>IFERROR(VALUE(HLOOKUP(F$2,'2.源数据-产品分析-全商品'!F$6:F$1000,ROW()-1,0)),"")</f>
        <v/>
      </c>
      <c r="G412" s="5" t="str">
        <f>IFERROR(VALUE(HLOOKUP(G$2,'2.源数据-产品分析-全商品'!G$6:G$1000,ROW()-1,0)),"")</f>
        <v/>
      </c>
      <c r="H412" s="5" t="str">
        <f>IFERROR(HLOOKUP(H$2,'2.源数据-产品分析-全商品'!H$6:H$1000,ROW()-1,0),"")</f>
        <v/>
      </c>
      <c r="I412" s="5" t="str">
        <f>IFERROR(VALUE(HLOOKUP(I$2,'2.源数据-产品分析-全商品'!I$6:I$1000,ROW()-1,0)),"")</f>
        <v/>
      </c>
      <c r="J412" s="60" t="str">
        <f>IFERROR(IF($J$2="","",INDEX('产品报告-整理'!G:G,MATCH(产品建议!A412,'产品报告-整理'!A:A,0))),"")</f>
        <v/>
      </c>
      <c r="K412" s="5" t="str">
        <f>IFERROR(IF($K$2="","",VALUE(INDEX('产品报告-整理'!E:E,MATCH(产品建议!A412,'产品报告-整理'!A:A,0)))),0)</f>
        <v/>
      </c>
      <c r="L412" s="5" t="str">
        <f>IFERROR(VALUE(HLOOKUP(L$2,'2.源数据-产品分析-全商品'!J$6:J$1000,ROW()-1,0)),"")</f>
        <v/>
      </c>
      <c r="M412" s="5" t="str">
        <f>IFERROR(VALUE(HLOOKUP(M$2,'2.源数据-产品分析-全商品'!K$6:K$1000,ROW()-1,0)),"")</f>
        <v/>
      </c>
      <c r="N412" s="5" t="str">
        <f>IFERROR(HLOOKUP(N$2,'2.源数据-产品分析-全商品'!L$6:L$1000,ROW()-1,0),"")</f>
        <v/>
      </c>
      <c r="O412" s="5" t="str">
        <f>IF($O$2='产品报告-整理'!$K$1,IFERROR(INDEX('产品报告-整理'!S:S,MATCH(产品建议!A412,'产品报告-整理'!L:L,0)),""),(IFERROR(VALUE(HLOOKUP(O$2,'2.源数据-产品分析-全商品'!M$6:M$1000,ROW()-1,0)),"")))</f>
        <v/>
      </c>
      <c r="P412" s="5" t="str">
        <f>IF($P$2='产品报告-整理'!$V$1,IFERROR(INDEX('产品报告-整理'!AD:AD,MATCH(产品建议!A412,'产品报告-整理'!W:W,0)),""),(IFERROR(VALUE(HLOOKUP(P$2,'2.源数据-产品分析-全商品'!N$6:N$1000,ROW()-1,0)),"")))</f>
        <v/>
      </c>
      <c r="Q412" s="5" t="str">
        <f>IF($Q$2='产品报告-整理'!$AG$1,IFERROR(INDEX('产品报告-整理'!AO:AO,MATCH(产品建议!A412,'产品报告-整理'!AH:AH,0)),""),(IFERROR(VALUE(HLOOKUP(Q$2,'2.源数据-产品分析-全商品'!O$6:O$1000,ROW()-1,0)),"")))</f>
        <v/>
      </c>
      <c r="R412" s="5" t="str">
        <f>IF($R$2='产品报告-整理'!$AR$1,IFERROR(INDEX('产品报告-整理'!AZ:AZ,MATCH(产品建议!A412,'产品报告-整理'!AS:AS,0)),""),(IFERROR(VALUE(HLOOKUP(R$2,'2.源数据-产品分析-全商品'!P$6:P$1000,ROW()-1,0)),"")))</f>
        <v/>
      </c>
      <c r="S412" s="5" t="str">
        <f>IF($S$2='产品报告-整理'!$BC$1,IFERROR(INDEX('产品报告-整理'!BK:BK,MATCH(产品建议!A412,'产品报告-整理'!BD:BD,0)),""),(IFERROR(VALUE(HLOOKUP(S$2,'2.源数据-产品分析-全商品'!Q$6:Q$1000,ROW()-1,0)),"")))</f>
        <v/>
      </c>
      <c r="T412" s="5" t="str">
        <f>IFERROR(HLOOKUP("产品负责人",'2.源数据-产品分析-全商品'!R$6:R$1000,ROW()-1,0),"")</f>
        <v/>
      </c>
      <c r="U412" s="5" t="str">
        <f>IFERROR(VALUE(HLOOKUP(U$2,'2.源数据-产品分析-全商品'!S$6:S$1000,ROW()-1,0)),"")</f>
        <v/>
      </c>
      <c r="V412" s="5" t="str">
        <f>IFERROR(VALUE(HLOOKUP(V$2,'2.源数据-产品分析-全商品'!T$6:T$1000,ROW()-1,0)),"")</f>
        <v/>
      </c>
      <c r="W412" s="5" t="str">
        <f>IF(OR($A$3=""),"",IF(OR($W$2="优爆品"),(IF(COUNTIF('2-2.源数据-产品分析-优品'!A:A,产品建议!A412)&gt;0,"是","")&amp;IF(COUNTIF('2-3.源数据-产品分析-爆品'!A:A,产品建议!A412)&gt;0,"是","")),IF(OR($W$2="P4P点击量"),((IFERROR(INDEX('产品报告-整理'!D:D,MATCH(产品建议!A412,'产品报告-整理'!A:A,0)),""))),((IF(COUNTIF('2-2.源数据-产品分析-优品'!A:A,产品建议!A412)&gt;0,"是",""))))))</f>
        <v/>
      </c>
      <c r="X412" s="5" t="str">
        <f>IF(OR($A$3=""),"",IF(OR($W$2="优爆品"),((IFERROR(INDEX('产品报告-整理'!D:D,MATCH(产品建议!A412,'产品报告-整理'!A:A,0)),"")&amp;" → "&amp;(IFERROR(TEXT(INDEX('产品报告-整理'!D:D,MATCH(产品建议!A412,'产品报告-整理'!A:A,0))/G412,"0%"),"")))),IF(OR($W$2="P4P点击量"),((IF($W$2="P4P点击量",IFERROR(TEXT(W412/G412,"0%"),"")))),(((IF(COUNTIF('2-3.源数据-产品分析-爆品'!A:A,产品建议!A412)&gt;0,"是","")))))))</f>
        <v/>
      </c>
      <c r="Y412" s="9" t="str">
        <f>IF(AND($Y$2="直通车总消费",'产品报告-整理'!$BN$1="推荐广告"),IFERROR(INDEX('产品报告-整理'!H:H,MATCH(产品建议!A412,'产品报告-整理'!A:A,0)),0)+IFERROR(INDEX('产品报告-整理'!BV:BV,MATCH(产品建议!A412,'产品报告-整理'!BO:BO,0)),0),IFERROR(INDEX('产品报告-整理'!H:H,MATCH(产品建议!A412,'产品报告-整理'!A:A,0)),0))</f>
        <v/>
      </c>
      <c r="Z412" s="9" t="str">
        <f t="shared" si="21"/>
        <v/>
      </c>
      <c r="AA412" s="5" t="str">
        <f t="shared" si="19"/>
        <v/>
      </c>
      <c r="AB412" s="5" t="str">
        <f t="shared" si="20"/>
        <v/>
      </c>
      <c r="AC412" s="9"/>
      <c r="AD412" s="15" t="str">
        <f>IF($AD$1="  ",IFERROR(IF(AND(Y412="未推广",L412&gt;0),"加入P4P推广 ","")&amp;IF(AND(OR(W412="是",X412="是"),Y412=0),"优爆品加推广 ","")&amp;IF(AND(C412="N",L412&gt;0),"增加橱窗绑定 ","")&amp;IF(AND(OR(Z412&gt;$Z$1*4.5,AB412&gt;$AB$1*4.5),Y412&lt;&gt;0,Y412&gt;$AB$1*2,G412&gt;($G$1/$L$1)*1),"放弃P4P推广 ","")&amp;IF(AND(AB412&gt;$AB$1*1.2,AB412&lt;$AB$1*4.5,Y412&gt;0),"优化询盘成本 ","")&amp;IF(AND(Z412&gt;$Z$1*1.2,Z412&lt;$Z$1*4.5,Y412&gt;0),"优化商机成本 ","")&amp;IF(AND(Y412&lt;&gt;0,L412&gt;0,AB412&lt;$AB$1*1.2),"加大询盘获取 ","")&amp;IF(AND(Y412&lt;&gt;0,K412&gt;0,Z412&lt;$Z$1*1.2),"加大商机获取 ","")&amp;IF(AND(L412=0,C412="Y",G412&gt;($G$1/$L$1*1.5)),"解绑橱窗绑定 ",""),"请去左表粘贴源数据"),"")</f>
        <v/>
      </c>
      <c r="AE412" s="9"/>
      <c r="AF412" s="9"/>
      <c r="AG412" s="9"/>
      <c r="AH412" s="9"/>
      <c r="AI412" s="17"/>
      <c r="AJ412" s="17"/>
      <c r="AK412" s="17"/>
    </row>
    <row r="413" spans="1:37">
      <c r="A413" s="5" t="str">
        <f>IFERROR(HLOOKUP(A$2,'2.源数据-产品分析-全商品'!A$6:A$1000,ROW()-1,0),"")</f>
        <v/>
      </c>
      <c r="B413" s="5" t="str">
        <f>IFERROR(HLOOKUP(B$2,'2.源数据-产品分析-全商品'!B$6:B$1000,ROW()-1,0),"")</f>
        <v/>
      </c>
      <c r="C413" s="5" t="str">
        <f>CLEAN(IFERROR(HLOOKUP(C$2,'2.源数据-产品分析-全商品'!C$6:C$1000,ROW()-1,0),""))</f>
        <v/>
      </c>
      <c r="D413" s="5" t="str">
        <f>IFERROR(HLOOKUP(D$2,'2.源数据-产品分析-全商品'!D$6:D$1000,ROW()-1,0),"")</f>
        <v/>
      </c>
      <c r="E413" s="5" t="str">
        <f>IFERROR(HLOOKUP(E$2,'2.源数据-产品分析-全商品'!E$6:E$1000,ROW()-1,0),"")</f>
        <v/>
      </c>
      <c r="F413" s="5" t="str">
        <f>IFERROR(VALUE(HLOOKUP(F$2,'2.源数据-产品分析-全商品'!F$6:F$1000,ROW()-1,0)),"")</f>
        <v/>
      </c>
      <c r="G413" s="5" t="str">
        <f>IFERROR(VALUE(HLOOKUP(G$2,'2.源数据-产品分析-全商品'!G$6:G$1000,ROW()-1,0)),"")</f>
        <v/>
      </c>
      <c r="H413" s="5" t="str">
        <f>IFERROR(HLOOKUP(H$2,'2.源数据-产品分析-全商品'!H$6:H$1000,ROW()-1,0),"")</f>
        <v/>
      </c>
      <c r="I413" s="5" t="str">
        <f>IFERROR(VALUE(HLOOKUP(I$2,'2.源数据-产品分析-全商品'!I$6:I$1000,ROW()-1,0)),"")</f>
        <v/>
      </c>
      <c r="J413" s="60" t="str">
        <f>IFERROR(IF($J$2="","",INDEX('产品报告-整理'!G:G,MATCH(产品建议!A413,'产品报告-整理'!A:A,0))),"")</f>
        <v/>
      </c>
      <c r="K413" s="5" t="str">
        <f>IFERROR(IF($K$2="","",VALUE(INDEX('产品报告-整理'!E:E,MATCH(产品建议!A413,'产品报告-整理'!A:A,0)))),0)</f>
        <v/>
      </c>
      <c r="L413" s="5" t="str">
        <f>IFERROR(VALUE(HLOOKUP(L$2,'2.源数据-产品分析-全商品'!J$6:J$1000,ROW()-1,0)),"")</f>
        <v/>
      </c>
      <c r="M413" s="5" t="str">
        <f>IFERROR(VALUE(HLOOKUP(M$2,'2.源数据-产品分析-全商品'!K$6:K$1000,ROW()-1,0)),"")</f>
        <v/>
      </c>
      <c r="N413" s="5" t="str">
        <f>IFERROR(HLOOKUP(N$2,'2.源数据-产品分析-全商品'!L$6:L$1000,ROW()-1,0),"")</f>
        <v/>
      </c>
      <c r="O413" s="5" t="str">
        <f>IF($O$2='产品报告-整理'!$K$1,IFERROR(INDEX('产品报告-整理'!S:S,MATCH(产品建议!A413,'产品报告-整理'!L:L,0)),""),(IFERROR(VALUE(HLOOKUP(O$2,'2.源数据-产品分析-全商品'!M$6:M$1000,ROW()-1,0)),"")))</f>
        <v/>
      </c>
      <c r="P413" s="5" t="str">
        <f>IF($P$2='产品报告-整理'!$V$1,IFERROR(INDEX('产品报告-整理'!AD:AD,MATCH(产品建议!A413,'产品报告-整理'!W:W,0)),""),(IFERROR(VALUE(HLOOKUP(P$2,'2.源数据-产品分析-全商品'!N$6:N$1000,ROW()-1,0)),"")))</f>
        <v/>
      </c>
      <c r="Q413" s="5" t="str">
        <f>IF($Q$2='产品报告-整理'!$AG$1,IFERROR(INDEX('产品报告-整理'!AO:AO,MATCH(产品建议!A413,'产品报告-整理'!AH:AH,0)),""),(IFERROR(VALUE(HLOOKUP(Q$2,'2.源数据-产品分析-全商品'!O$6:O$1000,ROW()-1,0)),"")))</f>
        <v/>
      </c>
      <c r="R413" s="5" t="str">
        <f>IF($R$2='产品报告-整理'!$AR$1,IFERROR(INDEX('产品报告-整理'!AZ:AZ,MATCH(产品建议!A413,'产品报告-整理'!AS:AS,0)),""),(IFERROR(VALUE(HLOOKUP(R$2,'2.源数据-产品分析-全商品'!P$6:P$1000,ROW()-1,0)),"")))</f>
        <v/>
      </c>
      <c r="S413" s="5" t="str">
        <f>IF($S$2='产品报告-整理'!$BC$1,IFERROR(INDEX('产品报告-整理'!BK:BK,MATCH(产品建议!A413,'产品报告-整理'!BD:BD,0)),""),(IFERROR(VALUE(HLOOKUP(S$2,'2.源数据-产品分析-全商品'!Q$6:Q$1000,ROW()-1,0)),"")))</f>
        <v/>
      </c>
      <c r="T413" s="5" t="str">
        <f>IFERROR(HLOOKUP("产品负责人",'2.源数据-产品分析-全商品'!R$6:R$1000,ROW()-1,0),"")</f>
        <v/>
      </c>
      <c r="U413" s="5" t="str">
        <f>IFERROR(VALUE(HLOOKUP(U$2,'2.源数据-产品分析-全商品'!S$6:S$1000,ROW()-1,0)),"")</f>
        <v/>
      </c>
      <c r="V413" s="5" t="str">
        <f>IFERROR(VALUE(HLOOKUP(V$2,'2.源数据-产品分析-全商品'!T$6:T$1000,ROW()-1,0)),"")</f>
        <v/>
      </c>
      <c r="W413" s="5" t="str">
        <f>IF(OR($A$3=""),"",IF(OR($W$2="优爆品"),(IF(COUNTIF('2-2.源数据-产品分析-优品'!A:A,产品建议!A413)&gt;0,"是","")&amp;IF(COUNTIF('2-3.源数据-产品分析-爆品'!A:A,产品建议!A413)&gt;0,"是","")),IF(OR($W$2="P4P点击量"),((IFERROR(INDEX('产品报告-整理'!D:D,MATCH(产品建议!A413,'产品报告-整理'!A:A,0)),""))),((IF(COUNTIF('2-2.源数据-产品分析-优品'!A:A,产品建议!A413)&gt;0,"是",""))))))</f>
        <v/>
      </c>
      <c r="X413" s="5" t="str">
        <f>IF(OR($A$3=""),"",IF(OR($W$2="优爆品"),((IFERROR(INDEX('产品报告-整理'!D:D,MATCH(产品建议!A413,'产品报告-整理'!A:A,0)),"")&amp;" → "&amp;(IFERROR(TEXT(INDEX('产品报告-整理'!D:D,MATCH(产品建议!A413,'产品报告-整理'!A:A,0))/G413,"0%"),"")))),IF(OR($W$2="P4P点击量"),((IF($W$2="P4P点击量",IFERROR(TEXT(W413/G413,"0%"),"")))),(((IF(COUNTIF('2-3.源数据-产品分析-爆品'!A:A,产品建议!A413)&gt;0,"是","")))))))</f>
        <v/>
      </c>
      <c r="Y413" s="9" t="str">
        <f>IF(AND($Y$2="直通车总消费",'产品报告-整理'!$BN$1="推荐广告"),IFERROR(INDEX('产品报告-整理'!H:H,MATCH(产品建议!A413,'产品报告-整理'!A:A,0)),0)+IFERROR(INDEX('产品报告-整理'!BV:BV,MATCH(产品建议!A413,'产品报告-整理'!BO:BO,0)),0),IFERROR(INDEX('产品报告-整理'!H:H,MATCH(产品建议!A413,'产品报告-整理'!A:A,0)),0))</f>
        <v/>
      </c>
      <c r="Z413" s="9" t="str">
        <f t="shared" si="21"/>
        <v/>
      </c>
      <c r="AA413" s="5" t="str">
        <f t="shared" si="19"/>
        <v/>
      </c>
      <c r="AB413" s="5" t="str">
        <f t="shared" si="20"/>
        <v/>
      </c>
      <c r="AC413" s="9"/>
      <c r="AD413" s="15" t="str">
        <f>IF($AD$1="  ",IFERROR(IF(AND(Y413="未推广",L413&gt;0),"加入P4P推广 ","")&amp;IF(AND(OR(W413="是",X413="是"),Y413=0),"优爆品加推广 ","")&amp;IF(AND(C413="N",L413&gt;0),"增加橱窗绑定 ","")&amp;IF(AND(OR(Z413&gt;$Z$1*4.5,AB413&gt;$AB$1*4.5),Y413&lt;&gt;0,Y413&gt;$AB$1*2,G413&gt;($G$1/$L$1)*1),"放弃P4P推广 ","")&amp;IF(AND(AB413&gt;$AB$1*1.2,AB413&lt;$AB$1*4.5,Y413&gt;0),"优化询盘成本 ","")&amp;IF(AND(Z413&gt;$Z$1*1.2,Z413&lt;$Z$1*4.5,Y413&gt;0),"优化商机成本 ","")&amp;IF(AND(Y413&lt;&gt;0,L413&gt;0,AB413&lt;$AB$1*1.2),"加大询盘获取 ","")&amp;IF(AND(Y413&lt;&gt;0,K413&gt;0,Z413&lt;$Z$1*1.2),"加大商机获取 ","")&amp;IF(AND(L413=0,C413="Y",G413&gt;($G$1/$L$1*1.5)),"解绑橱窗绑定 ",""),"请去左表粘贴源数据"),"")</f>
        <v/>
      </c>
      <c r="AE413" s="9"/>
      <c r="AF413" s="9"/>
      <c r="AG413" s="9"/>
      <c r="AH413" s="9"/>
      <c r="AI413" s="17"/>
      <c r="AJ413" s="17"/>
      <c r="AK413" s="17"/>
    </row>
    <row r="414" spans="1:37">
      <c r="A414" s="5" t="str">
        <f>IFERROR(HLOOKUP(A$2,'2.源数据-产品分析-全商品'!A$6:A$1000,ROW()-1,0),"")</f>
        <v/>
      </c>
      <c r="B414" s="5" t="str">
        <f>IFERROR(HLOOKUP(B$2,'2.源数据-产品分析-全商品'!B$6:B$1000,ROW()-1,0),"")</f>
        <v/>
      </c>
      <c r="C414" s="5" t="str">
        <f>CLEAN(IFERROR(HLOOKUP(C$2,'2.源数据-产品分析-全商品'!C$6:C$1000,ROW()-1,0),""))</f>
        <v/>
      </c>
      <c r="D414" s="5" t="str">
        <f>IFERROR(HLOOKUP(D$2,'2.源数据-产品分析-全商品'!D$6:D$1000,ROW()-1,0),"")</f>
        <v/>
      </c>
      <c r="E414" s="5" t="str">
        <f>IFERROR(HLOOKUP(E$2,'2.源数据-产品分析-全商品'!E$6:E$1000,ROW()-1,0),"")</f>
        <v/>
      </c>
      <c r="F414" s="5" t="str">
        <f>IFERROR(VALUE(HLOOKUP(F$2,'2.源数据-产品分析-全商品'!F$6:F$1000,ROW()-1,0)),"")</f>
        <v/>
      </c>
      <c r="G414" s="5" t="str">
        <f>IFERROR(VALUE(HLOOKUP(G$2,'2.源数据-产品分析-全商品'!G$6:G$1000,ROW()-1,0)),"")</f>
        <v/>
      </c>
      <c r="H414" s="5" t="str">
        <f>IFERROR(HLOOKUP(H$2,'2.源数据-产品分析-全商品'!H$6:H$1000,ROW()-1,0),"")</f>
        <v/>
      </c>
      <c r="I414" s="5" t="str">
        <f>IFERROR(VALUE(HLOOKUP(I$2,'2.源数据-产品分析-全商品'!I$6:I$1000,ROW()-1,0)),"")</f>
        <v/>
      </c>
      <c r="J414" s="60" t="str">
        <f>IFERROR(IF($J$2="","",INDEX('产品报告-整理'!G:G,MATCH(产品建议!A414,'产品报告-整理'!A:A,0))),"")</f>
        <v/>
      </c>
      <c r="K414" s="5" t="str">
        <f>IFERROR(IF($K$2="","",VALUE(INDEX('产品报告-整理'!E:E,MATCH(产品建议!A414,'产品报告-整理'!A:A,0)))),0)</f>
        <v/>
      </c>
      <c r="L414" s="5" t="str">
        <f>IFERROR(VALUE(HLOOKUP(L$2,'2.源数据-产品分析-全商品'!J$6:J$1000,ROW()-1,0)),"")</f>
        <v/>
      </c>
      <c r="M414" s="5" t="str">
        <f>IFERROR(VALUE(HLOOKUP(M$2,'2.源数据-产品分析-全商品'!K$6:K$1000,ROW()-1,0)),"")</f>
        <v/>
      </c>
      <c r="N414" s="5" t="str">
        <f>IFERROR(HLOOKUP(N$2,'2.源数据-产品分析-全商品'!L$6:L$1000,ROW()-1,0),"")</f>
        <v/>
      </c>
      <c r="O414" s="5" t="str">
        <f>IF($O$2='产品报告-整理'!$K$1,IFERROR(INDEX('产品报告-整理'!S:S,MATCH(产品建议!A414,'产品报告-整理'!L:L,0)),""),(IFERROR(VALUE(HLOOKUP(O$2,'2.源数据-产品分析-全商品'!M$6:M$1000,ROW()-1,0)),"")))</f>
        <v/>
      </c>
      <c r="P414" s="5" t="str">
        <f>IF($P$2='产品报告-整理'!$V$1,IFERROR(INDEX('产品报告-整理'!AD:AD,MATCH(产品建议!A414,'产品报告-整理'!W:W,0)),""),(IFERROR(VALUE(HLOOKUP(P$2,'2.源数据-产品分析-全商品'!N$6:N$1000,ROW()-1,0)),"")))</f>
        <v/>
      </c>
      <c r="Q414" s="5" t="str">
        <f>IF($Q$2='产品报告-整理'!$AG$1,IFERROR(INDEX('产品报告-整理'!AO:AO,MATCH(产品建议!A414,'产品报告-整理'!AH:AH,0)),""),(IFERROR(VALUE(HLOOKUP(Q$2,'2.源数据-产品分析-全商品'!O$6:O$1000,ROW()-1,0)),"")))</f>
        <v/>
      </c>
      <c r="R414" s="5" t="str">
        <f>IF($R$2='产品报告-整理'!$AR$1,IFERROR(INDEX('产品报告-整理'!AZ:AZ,MATCH(产品建议!A414,'产品报告-整理'!AS:AS,0)),""),(IFERROR(VALUE(HLOOKUP(R$2,'2.源数据-产品分析-全商品'!P$6:P$1000,ROW()-1,0)),"")))</f>
        <v/>
      </c>
      <c r="S414" s="5" t="str">
        <f>IF($S$2='产品报告-整理'!$BC$1,IFERROR(INDEX('产品报告-整理'!BK:BK,MATCH(产品建议!A414,'产品报告-整理'!BD:BD,0)),""),(IFERROR(VALUE(HLOOKUP(S$2,'2.源数据-产品分析-全商品'!Q$6:Q$1000,ROW()-1,0)),"")))</f>
        <v/>
      </c>
      <c r="T414" s="5" t="str">
        <f>IFERROR(HLOOKUP("产品负责人",'2.源数据-产品分析-全商品'!R$6:R$1000,ROW()-1,0),"")</f>
        <v/>
      </c>
      <c r="U414" s="5" t="str">
        <f>IFERROR(VALUE(HLOOKUP(U$2,'2.源数据-产品分析-全商品'!S$6:S$1000,ROW()-1,0)),"")</f>
        <v/>
      </c>
      <c r="V414" s="5" t="str">
        <f>IFERROR(VALUE(HLOOKUP(V$2,'2.源数据-产品分析-全商品'!T$6:T$1000,ROW()-1,0)),"")</f>
        <v/>
      </c>
      <c r="W414" s="5" t="str">
        <f>IF(OR($A$3=""),"",IF(OR($W$2="优爆品"),(IF(COUNTIF('2-2.源数据-产品分析-优品'!A:A,产品建议!A414)&gt;0,"是","")&amp;IF(COUNTIF('2-3.源数据-产品分析-爆品'!A:A,产品建议!A414)&gt;0,"是","")),IF(OR($W$2="P4P点击量"),((IFERROR(INDEX('产品报告-整理'!D:D,MATCH(产品建议!A414,'产品报告-整理'!A:A,0)),""))),((IF(COUNTIF('2-2.源数据-产品分析-优品'!A:A,产品建议!A414)&gt;0,"是",""))))))</f>
        <v/>
      </c>
      <c r="X414" s="5" t="str">
        <f>IF(OR($A$3=""),"",IF(OR($W$2="优爆品"),((IFERROR(INDEX('产品报告-整理'!D:D,MATCH(产品建议!A414,'产品报告-整理'!A:A,0)),"")&amp;" → "&amp;(IFERROR(TEXT(INDEX('产品报告-整理'!D:D,MATCH(产品建议!A414,'产品报告-整理'!A:A,0))/G414,"0%"),"")))),IF(OR($W$2="P4P点击量"),((IF($W$2="P4P点击量",IFERROR(TEXT(W414/G414,"0%"),"")))),(((IF(COUNTIF('2-3.源数据-产品分析-爆品'!A:A,产品建议!A414)&gt;0,"是","")))))))</f>
        <v/>
      </c>
      <c r="Y414" s="9" t="str">
        <f>IF(AND($Y$2="直通车总消费",'产品报告-整理'!$BN$1="推荐广告"),IFERROR(INDEX('产品报告-整理'!H:H,MATCH(产品建议!A414,'产品报告-整理'!A:A,0)),0)+IFERROR(INDEX('产品报告-整理'!BV:BV,MATCH(产品建议!A414,'产品报告-整理'!BO:BO,0)),0),IFERROR(INDEX('产品报告-整理'!H:H,MATCH(产品建议!A414,'产品报告-整理'!A:A,0)),0))</f>
        <v/>
      </c>
      <c r="Z414" s="9" t="str">
        <f t="shared" si="21"/>
        <v/>
      </c>
      <c r="AA414" s="5" t="str">
        <f t="shared" si="19"/>
        <v/>
      </c>
      <c r="AB414" s="5" t="str">
        <f t="shared" si="20"/>
        <v/>
      </c>
      <c r="AC414" s="9"/>
      <c r="AD414" s="15" t="str">
        <f>IF($AD$1="  ",IFERROR(IF(AND(Y414="未推广",L414&gt;0),"加入P4P推广 ","")&amp;IF(AND(OR(W414="是",X414="是"),Y414=0),"优爆品加推广 ","")&amp;IF(AND(C414="N",L414&gt;0),"增加橱窗绑定 ","")&amp;IF(AND(OR(Z414&gt;$Z$1*4.5,AB414&gt;$AB$1*4.5),Y414&lt;&gt;0,Y414&gt;$AB$1*2,G414&gt;($G$1/$L$1)*1),"放弃P4P推广 ","")&amp;IF(AND(AB414&gt;$AB$1*1.2,AB414&lt;$AB$1*4.5,Y414&gt;0),"优化询盘成本 ","")&amp;IF(AND(Z414&gt;$Z$1*1.2,Z414&lt;$Z$1*4.5,Y414&gt;0),"优化商机成本 ","")&amp;IF(AND(Y414&lt;&gt;0,L414&gt;0,AB414&lt;$AB$1*1.2),"加大询盘获取 ","")&amp;IF(AND(Y414&lt;&gt;0,K414&gt;0,Z414&lt;$Z$1*1.2),"加大商机获取 ","")&amp;IF(AND(L414=0,C414="Y",G414&gt;($G$1/$L$1*1.5)),"解绑橱窗绑定 ",""),"请去左表粘贴源数据"),"")</f>
        <v/>
      </c>
      <c r="AE414" s="9"/>
      <c r="AF414" s="9"/>
      <c r="AG414" s="9"/>
      <c r="AH414" s="9"/>
      <c r="AI414" s="17"/>
      <c r="AJ414" s="17"/>
      <c r="AK414" s="17"/>
    </row>
    <row r="415" spans="1:37">
      <c r="A415" s="5" t="str">
        <f>IFERROR(HLOOKUP(A$2,'2.源数据-产品分析-全商品'!A$6:A$1000,ROW()-1,0),"")</f>
        <v/>
      </c>
      <c r="B415" s="5" t="str">
        <f>IFERROR(HLOOKUP(B$2,'2.源数据-产品分析-全商品'!B$6:B$1000,ROW()-1,0),"")</f>
        <v/>
      </c>
      <c r="C415" s="5" t="str">
        <f>CLEAN(IFERROR(HLOOKUP(C$2,'2.源数据-产品分析-全商品'!C$6:C$1000,ROW()-1,0),""))</f>
        <v/>
      </c>
      <c r="D415" s="5" t="str">
        <f>IFERROR(HLOOKUP(D$2,'2.源数据-产品分析-全商品'!D$6:D$1000,ROW()-1,0),"")</f>
        <v/>
      </c>
      <c r="E415" s="5" t="str">
        <f>IFERROR(HLOOKUP(E$2,'2.源数据-产品分析-全商品'!E$6:E$1000,ROW()-1,0),"")</f>
        <v/>
      </c>
      <c r="F415" s="5" t="str">
        <f>IFERROR(VALUE(HLOOKUP(F$2,'2.源数据-产品分析-全商品'!F$6:F$1000,ROW()-1,0)),"")</f>
        <v/>
      </c>
      <c r="G415" s="5" t="str">
        <f>IFERROR(VALUE(HLOOKUP(G$2,'2.源数据-产品分析-全商品'!G$6:G$1000,ROW()-1,0)),"")</f>
        <v/>
      </c>
      <c r="H415" s="5" t="str">
        <f>IFERROR(HLOOKUP(H$2,'2.源数据-产品分析-全商品'!H$6:H$1000,ROW()-1,0),"")</f>
        <v/>
      </c>
      <c r="I415" s="5" t="str">
        <f>IFERROR(VALUE(HLOOKUP(I$2,'2.源数据-产品分析-全商品'!I$6:I$1000,ROW()-1,0)),"")</f>
        <v/>
      </c>
      <c r="J415" s="60" t="str">
        <f>IFERROR(IF($J$2="","",INDEX('产品报告-整理'!G:G,MATCH(产品建议!A415,'产品报告-整理'!A:A,0))),"")</f>
        <v/>
      </c>
      <c r="K415" s="5" t="str">
        <f>IFERROR(IF($K$2="","",VALUE(INDEX('产品报告-整理'!E:E,MATCH(产品建议!A415,'产品报告-整理'!A:A,0)))),0)</f>
        <v/>
      </c>
      <c r="L415" s="5" t="str">
        <f>IFERROR(VALUE(HLOOKUP(L$2,'2.源数据-产品分析-全商品'!J$6:J$1000,ROW()-1,0)),"")</f>
        <v/>
      </c>
      <c r="M415" s="5" t="str">
        <f>IFERROR(VALUE(HLOOKUP(M$2,'2.源数据-产品分析-全商品'!K$6:K$1000,ROW()-1,0)),"")</f>
        <v/>
      </c>
      <c r="N415" s="5" t="str">
        <f>IFERROR(HLOOKUP(N$2,'2.源数据-产品分析-全商品'!L$6:L$1000,ROW()-1,0),"")</f>
        <v/>
      </c>
      <c r="O415" s="5" t="str">
        <f>IF($O$2='产品报告-整理'!$K$1,IFERROR(INDEX('产品报告-整理'!S:S,MATCH(产品建议!A415,'产品报告-整理'!L:L,0)),""),(IFERROR(VALUE(HLOOKUP(O$2,'2.源数据-产品分析-全商品'!M$6:M$1000,ROW()-1,0)),"")))</f>
        <v/>
      </c>
      <c r="P415" s="5" t="str">
        <f>IF($P$2='产品报告-整理'!$V$1,IFERROR(INDEX('产品报告-整理'!AD:AD,MATCH(产品建议!A415,'产品报告-整理'!W:W,0)),""),(IFERROR(VALUE(HLOOKUP(P$2,'2.源数据-产品分析-全商品'!N$6:N$1000,ROW()-1,0)),"")))</f>
        <v/>
      </c>
      <c r="Q415" s="5" t="str">
        <f>IF($Q$2='产品报告-整理'!$AG$1,IFERROR(INDEX('产品报告-整理'!AO:AO,MATCH(产品建议!A415,'产品报告-整理'!AH:AH,0)),""),(IFERROR(VALUE(HLOOKUP(Q$2,'2.源数据-产品分析-全商品'!O$6:O$1000,ROW()-1,0)),"")))</f>
        <v/>
      </c>
      <c r="R415" s="5" t="str">
        <f>IF($R$2='产品报告-整理'!$AR$1,IFERROR(INDEX('产品报告-整理'!AZ:AZ,MATCH(产品建议!A415,'产品报告-整理'!AS:AS,0)),""),(IFERROR(VALUE(HLOOKUP(R$2,'2.源数据-产品分析-全商品'!P$6:P$1000,ROW()-1,0)),"")))</f>
        <v/>
      </c>
      <c r="S415" s="5" t="str">
        <f>IF($S$2='产品报告-整理'!$BC$1,IFERROR(INDEX('产品报告-整理'!BK:BK,MATCH(产品建议!A415,'产品报告-整理'!BD:BD,0)),""),(IFERROR(VALUE(HLOOKUP(S$2,'2.源数据-产品分析-全商品'!Q$6:Q$1000,ROW()-1,0)),"")))</f>
        <v/>
      </c>
      <c r="T415" s="5" t="str">
        <f>IFERROR(HLOOKUP("产品负责人",'2.源数据-产品分析-全商品'!R$6:R$1000,ROW()-1,0),"")</f>
        <v/>
      </c>
      <c r="U415" s="5" t="str">
        <f>IFERROR(VALUE(HLOOKUP(U$2,'2.源数据-产品分析-全商品'!S$6:S$1000,ROW()-1,0)),"")</f>
        <v/>
      </c>
      <c r="V415" s="5" t="str">
        <f>IFERROR(VALUE(HLOOKUP(V$2,'2.源数据-产品分析-全商品'!T$6:T$1000,ROW()-1,0)),"")</f>
        <v/>
      </c>
      <c r="W415" s="5" t="str">
        <f>IF(OR($A$3=""),"",IF(OR($W$2="优爆品"),(IF(COUNTIF('2-2.源数据-产品分析-优品'!A:A,产品建议!A415)&gt;0,"是","")&amp;IF(COUNTIF('2-3.源数据-产品分析-爆品'!A:A,产品建议!A415)&gt;0,"是","")),IF(OR($W$2="P4P点击量"),((IFERROR(INDEX('产品报告-整理'!D:D,MATCH(产品建议!A415,'产品报告-整理'!A:A,0)),""))),((IF(COUNTIF('2-2.源数据-产品分析-优品'!A:A,产品建议!A415)&gt;0,"是",""))))))</f>
        <v/>
      </c>
      <c r="X415" s="5" t="str">
        <f>IF(OR($A$3=""),"",IF(OR($W$2="优爆品"),((IFERROR(INDEX('产品报告-整理'!D:D,MATCH(产品建议!A415,'产品报告-整理'!A:A,0)),"")&amp;" → "&amp;(IFERROR(TEXT(INDEX('产品报告-整理'!D:D,MATCH(产品建议!A415,'产品报告-整理'!A:A,0))/G415,"0%"),"")))),IF(OR($W$2="P4P点击量"),((IF($W$2="P4P点击量",IFERROR(TEXT(W415/G415,"0%"),"")))),(((IF(COUNTIF('2-3.源数据-产品分析-爆品'!A:A,产品建议!A415)&gt;0,"是","")))))))</f>
        <v/>
      </c>
      <c r="Y415" s="9" t="str">
        <f>IF(AND($Y$2="直通车总消费",'产品报告-整理'!$BN$1="推荐广告"),IFERROR(INDEX('产品报告-整理'!H:H,MATCH(产品建议!A415,'产品报告-整理'!A:A,0)),0)+IFERROR(INDEX('产品报告-整理'!BV:BV,MATCH(产品建议!A415,'产品报告-整理'!BO:BO,0)),0),IFERROR(INDEX('产品报告-整理'!H:H,MATCH(产品建议!A415,'产品报告-整理'!A:A,0)),0))</f>
        <v/>
      </c>
      <c r="Z415" s="9" t="str">
        <f t="shared" si="21"/>
        <v/>
      </c>
      <c r="AA415" s="5" t="str">
        <f t="shared" si="19"/>
        <v/>
      </c>
      <c r="AB415" s="5" t="str">
        <f t="shared" si="20"/>
        <v/>
      </c>
      <c r="AC415" s="9"/>
      <c r="AD415" s="15" t="str">
        <f>IF($AD$1="  ",IFERROR(IF(AND(Y415="未推广",L415&gt;0),"加入P4P推广 ","")&amp;IF(AND(OR(W415="是",X415="是"),Y415=0),"优爆品加推广 ","")&amp;IF(AND(C415="N",L415&gt;0),"增加橱窗绑定 ","")&amp;IF(AND(OR(Z415&gt;$Z$1*4.5,AB415&gt;$AB$1*4.5),Y415&lt;&gt;0,Y415&gt;$AB$1*2,G415&gt;($G$1/$L$1)*1),"放弃P4P推广 ","")&amp;IF(AND(AB415&gt;$AB$1*1.2,AB415&lt;$AB$1*4.5,Y415&gt;0),"优化询盘成本 ","")&amp;IF(AND(Z415&gt;$Z$1*1.2,Z415&lt;$Z$1*4.5,Y415&gt;0),"优化商机成本 ","")&amp;IF(AND(Y415&lt;&gt;0,L415&gt;0,AB415&lt;$AB$1*1.2),"加大询盘获取 ","")&amp;IF(AND(Y415&lt;&gt;0,K415&gt;0,Z415&lt;$Z$1*1.2),"加大商机获取 ","")&amp;IF(AND(L415=0,C415="Y",G415&gt;($G$1/$L$1*1.5)),"解绑橱窗绑定 ",""),"请去左表粘贴源数据"),"")</f>
        <v/>
      </c>
      <c r="AE415" s="9"/>
      <c r="AF415" s="9"/>
      <c r="AG415" s="9"/>
      <c r="AH415" s="9"/>
      <c r="AI415" s="17"/>
      <c r="AJ415" s="17"/>
      <c r="AK415" s="17"/>
    </row>
    <row r="416" spans="1:37">
      <c r="A416" s="5" t="str">
        <f>IFERROR(HLOOKUP(A$2,'2.源数据-产品分析-全商品'!A$6:A$1000,ROW()-1,0),"")</f>
        <v/>
      </c>
      <c r="B416" s="5" t="str">
        <f>IFERROR(HLOOKUP(B$2,'2.源数据-产品分析-全商品'!B$6:B$1000,ROW()-1,0),"")</f>
        <v/>
      </c>
      <c r="C416" s="5" t="str">
        <f>CLEAN(IFERROR(HLOOKUP(C$2,'2.源数据-产品分析-全商品'!C$6:C$1000,ROW()-1,0),""))</f>
        <v/>
      </c>
      <c r="D416" s="5" t="str">
        <f>IFERROR(HLOOKUP(D$2,'2.源数据-产品分析-全商品'!D$6:D$1000,ROW()-1,0),"")</f>
        <v/>
      </c>
      <c r="E416" s="5" t="str">
        <f>IFERROR(HLOOKUP(E$2,'2.源数据-产品分析-全商品'!E$6:E$1000,ROW()-1,0),"")</f>
        <v/>
      </c>
      <c r="F416" s="5" t="str">
        <f>IFERROR(VALUE(HLOOKUP(F$2,'2.源数据-产品分析-全商品'!F$6:F$1000,ROW()-1,0)),"")</f>
        <v/>
      </c>
      <c r="G416" s="5" t="str">
        <f>IFERROR(VALUE(HLOOKUP(G$2,'2.源数据-产品分析-全商品'!G$6:G$1000,ROW()-1,0)),"")</f>
        <v/>
      </c>
      <c r="H416" s="5" t="str">
        <f>IFERROR(HLOOKUP(H$2,'2.源数据-产品分析-全商品'!H$6:H$1000,ROW()-1,0),"")</f>
        <v/>
      </c>
      <c r="I416" s="5" t="str">
        <f>IFERROR(VALUE(HLOOKUP(I$2,'2.源数据-产品分析-全商品'!I$6:I$1000,ROW()-1,0)),"")</f>
        <v/>
      </c>
      <c r="J416" s="60" t="str">
        <f>IFERROR(IF($J$2="","",INDEX('产品报告-整理'!G:G,MATCH(产品建议!A416,'产品报告-整理'!A:A,0))),"")</f>
        <v/>
      </c>
      <c r="K416" s="5" t="str">
        <f>IFERROR(IF($K$2="","",VALUE(INDEX('产品报告-整理'!E:E,MATCH(产品建议!A416,'产品报告-整理'!A:A,0)))),0)</f>
        <v/>
      </c>
      <c r="L416" s="5" t="str">
        <f>IFERROR(VALUE(HLOOKUP(L$2,'2.源数据-产品分析-全商品'!J$6:J$1000,ROW()-1,0)),"")</f>
        <v/>
      </c>
      <c r="M416" s="5" t="str">
        <f>IFERROR(VALUE(HLOOKUP(M$2,'2.源数据-产品分析-全商品'!K$6:K$1000,ROW()-1,0)),"")</f>
        <v/>
      </c>
      <c r="N416" s="5" t="str">
        <f>IFERROR(HLOOKUP(N$2,'2.源数据-产品分析-全商品'!L$6:L$1000,ROW()-1,0),"")</f>
        <v/>
      </c>
      <c r="O416" s="5" t="str">
        <f>IF($O$2='产品报告-整理'!$K$1,IFERROR(INDEX('产品报告-整理'!S:S,MATCH(产品建议!A416,'产品报告-整理'!L:L,0)),""),(IFERROR(VALUE(HLOOKUP(O$2,'2.源数据-产品分析-全商品'!M$6:M$1000,ROW()-1,0)),"")))</f>
        <v/>
      </c>
      <c r="P416" s="5" t="str">
        <f>IF($P$2='产品报告-整理'!$V$1,IFERROR(INDEX('产品报告-整理'!AD:AD,MATCH(产品建议!A416,'产品报告-整理'!W:W,0)),""),(IFERROR(VALUE(HLOOKUP(P$2,'2.源数据-产品分析-全商品'!N$6:N$1000,ROW()-1,0)),"")))</f>
        <v/>
      </c>
      <c r="Q416" s="5" t="str">
        <f>IF($Q$2='产品报告-整理'!$AG$1,IFERROR(INDEX('产品报告-整理'!AO:AO,MATCH(产品建议!A416,'产品报告-整理'!AH:AH,0)),""),(IFERROR(VALUE(HLOOKUP(Q$2,'2.源数据-产品分析-全商品'!O$6:O$1000,ROW()-1,0)),"")))</f>
        <v/>
      </c>
      <c r="R416" s="5" t="str">
        <f>IF($R$2='产品报告-整理'!$AR$1,IFERROR(INDEX('产品报告-整理'!AZ:AZ,MATCH(产品建议!A416,'产品报告-整理'!AS:AS,0)),""),(IFERROR(VALUE(HLOOKUP(R$2,'2.源数据-产品分析-全商品'!P$6:P$1000,ROW()-1,0)),"")))</f>
        <v/>
      </c>
      <c r="S416" s="5" t="str">
        <f>IF($S$2='产品报告-整理'!$BC$1,IFERROR(INDEX('产品报告-整理'!BK:BK,MATCH(产品建议!A416,'产品报告-整理'!BD:BD,0)),""),(IFERROR(VALUE(HLOOKUP(S$2,'2.源数据-产品分析-全商品'!Q$6:Q$1000,ROW()-1,0)),"")))</f>
        <v/>
      </c>
      <c r="T416" s="5" t="str">
        <f>IFERROR(HLOOKUP("产品负责人",'2.源数据-产品分析-全商品'!R$6:R$1000,ROW()-1,0),"")</f>
        <v/>
      </c>
      <c r="U416" s="5" t="str">
        <f>IFERROR(VALUE(HLOOKUP(U$2,'2.源数据-产品分析-全商品'!S$6:S$1000,ROW()-1,0)),"")</f>
        <v/>
      </c>
      <c r="V416" s="5" t="str">
        <f>IFERROR(VALUE(HLOOKUP(V$2,'2.源数据-产品分析-全商品'!T$6:T$1000,ROW()-1,0)),"")</f>
        <v/>
      </c>
      <c r="W416" s="5" t="str">
        <f>IF(OR($A$3=""),"",IF(OR($W$2="优爆品"),(IF(COUNTIF('2-2.源数据-产品分析-优品'!A:A,产品建议!A416)&gt;0,"是","")&amp;IF(COUNTIF('2-3.源数据-产品分析-爆品'!A:A,产品建议!A416)&gt;0,"是","")),IF(OR($W$2="P4P点击量"),((IFERROR(INDEX('产品报告-整理'!D:D,MATCH(产品建议!A416,'产品报告-整理'!A:A,0)),""))),((IF(COUNTIF('2-2.源数据-产品分析-优品'!A:A,产品建议!A416)&gt;0,"是",""))))))</f>
        <v/>
      </c>
      <c r="X416" s="5" t="str">
        <f>IF(OR($A$3=""),"",IF(OR($W$2="优爆品"),((IFERROR(INDEX('产品报告-整理'!D:D,MATCH(产品建议!A416,'产品报告-整理'!A:A,0)),"")&amp;" → "&amp;(IFERROR(TEXT(INDEX('产品报告-整理'!D:D,MATCH(产品建议!A416,'产品报告-整理'!A:A,0))/G416,"0%"),"")))),IF(OR($W$2="P4P点击量"),((IF($W$2="P4P点击量",IFERROR(TEXT(W416/G416,"0%"),"")))),(((IF(COUNTIF('2-3.源数据-产品分析-爆品'!A:A,产品建议!A416)&gt;0,"是","")))))))</f>
        <v/>
      </c>
      <c r="Y416" s="9" t="str">
        <f>IF(AND($Y$2="直通车总消费",'产品报告-整理'!$BN$1="推荐广告"),IFERROR(INDEX('产品报告-整理'!H:H,MATCH(产品建议!A416,'产品报告-整理'!A:A,0)),0)+IFERROR(INDEX('产品报告-整理'!BV:BV,MATCH(产品建议!A416,'产品报告-整理'!BO:BO,0)),0),IFERROR(INDEX('产品报告-整理'!H:H,MATCH(产品建议!A416,'产品报告-整理'!A:A,0)),0))</f>
        <v/>
      </c>
      <c r="Z416" s="9" t="str">
        <f t="shared" si="21"/>
        <v/>
      </c>
      <c r="AA416" s="5" t="str">
        <f t="shared" si="19"/>
        <v/>
      </c>
      <c r="AB416" s="5" t="str">
        <f t="shared" si="20"/>
        <v/>
      </c>
      <c r="AC416" s="9"/>
      <c r="AD416" s="15" t="str">
        <f>IF($AD$1="  ",IFERROR(IF(AND(Y416="未推广",L416&gt;0),"加入P4P推广 ","")&amp;IF(AND(OR(W416="是",X416="是"),Y416=0),"优爆品加推广 ","")&amp;IF(AND(C416="N",L416&gt;0),"增加橱窗绑定 ","")&amp;IF(AND(OR(Z416&gt;$Z$1*4.5,AB416&gt;$AB$1*4.5),Y416&lt;&gt;0,Y416&gt;$AB$1*2,G416&gt;($G$1/$L$1)*1),"放弃P4P推广 ","")&amp;IF(AND(AB416&gt;$AB$1*1.2,AB416&lt;$AB$1*4.5,Y416&gt;0),"优化询盘成本 ","")&amp;IF(AND(Z416&gt;$Z$1*1.2,Z416&lt;$Z$1*4.5,Y416&gt;0),"优化商机成本 ","")&amp;IF(AND(Y416&lt;&gt;0,L416&gt;0,AB416&lt;$AB$1*1.2),"加大询盘获取 ","")&amp;IF(AND(Y416&lt;&gt;0,K416&gt;0,Z416&lt;$Z$1*1.2),"加大商机获取 ","")&amp;IF(AND(L416=0,C416="Y",G416&gt;($G$1/$L$1*1.5)),"解绑橱窗绑定 ",""),"请去左表粘贴源数据"),"")</f>
        <v/>
      </c>
      <c r="AE416" s="9"/>
      <c r="AF416" s="9"/>
      <c r="AG416" s="9"/>
      <c r="AH416" s="9"/>
      <c r="AI416" s="17"/>
      <c r="AJ416" s="17"/>
      <c r="AK416" s="17"/>
    </row>
    <row r="417" spans="1:37">
      <c r="A417" s="5" t="str">
        <f>IFERROR(HLOOKUP(A$2,'2.源数据-产品分析-全商品'!A$6:A$1000,ROW()-1,0),"")</f>
        <v/>
      </c>
      <c r="B417" s="5" t="str">
        <f>IFERROR(HLOOKUP(B$2,'2.源数据-产品分析-全商品'!B$6:B$1000,ROW()-1,0),"")</f>
        <v/>
      </c>
      <c r="C417" s="5" t="str">
        <f>CLEAN(IFERROR(HLOOKUP(C$2,'2.源数据-产品分析-全商品'!C$6:C$1000,ROW()-1,0),""))</f>
        <v/>
      </c>
      <c r="D417" s="5" t="str">
        <f>IFERROR(HLOOKUP(D$2,'2.源数据-产品分析-全商品'!D$6:D$1000,ROW()-1,0),"")</f>
        <v/>
      </c>
      <c r="E417" s="5" t="str">
        <f>IFERROR(HLOOKUP(E$2,'2.源数据-产品分析-全商品'!E$6:E$1000,ROW()-1,0),"")</f>
        <v/>
      </c>
      <c r="F417" s="5" t="str">
        <f>IFERROR(VALUE(HLOOKUP(F$2,'2.源数据-产品分析-全商品'!F$6:F$1000,ROW()-1,0)),"")</f>
        <v/>
      </c>
      <c r="G417" s="5" t="str">
        <f>IFERROR(VALUE(HLOOKUP(G$2,'2.源数据-产品分析-全商品'!G$6:G$1000,ROW()-1,0)),"")</f>
        <v/>
      </c>
      <c r="H417" s="5" t="str">
        <f>IFERROR(HLOOKUP(H$2,'2.源数据-产品分析-全商品'!H$6:H$1000,ROW()-1,0),"")</f>
        <v/>
      </c>
      <c r="I417" s="5" t="str">
        <f>IFERROR(VALUE(HLOOKUP(I$2,'2.源数据-产品分析-全商品'!I$6:I$1000,ROW()-1,0)),"")</f>
        <v/>
      </c>
      <c r="J417" s="60" t="str">
        <f>IFERROR(IF($J$2="","",INDEX('产品报告-整理'!G:G,MATCH(产品建议!A417,'产品报告-整理'!A:A,0))),"")</f>
        <v/>
      </c>
      <c r="K417" s="5" t="str">
        <f>IFERROR(IF($K$2="","",VALUE(INDEX('产品报告-整理'!E:E,MATCH(产品建议!A417,'产品报告-整理'!A:A,0)))),0)</f>
        <v/>
      </c>
      <c r="L417" s="5" t="str">
        <f>IFERROR(VALUE(HLOOKUP(L$2,'2.源数据-产品分析-全商品'!J$6:J$1000,ROW()-1,0)),"")</f>
        <v/>
      </c>
      <c r="M417" s="5" t="str">
        <f>IFERROR(VALUE(HLOOKUP(M$2,'2.源数据-产品分析-全商品'!K$6:K$1000,ROW()-1,0)),"")</f>
        <v/>
      </c>
      <c r="N417" s="5" t="str">
        <f>IFERROR(HLOOKUP(N$2,'2.源数据-产品分析-全商品'!L$6:L$1000,ROW()-1,0),"")</f>
        <v/>
      </c>
      <c r="O417" s="5" t="str">
        <f>IF($O$2='产品报告-整理'!$K$1,IFERROR(INDEX('产品报告-整理'!S:S,MATCH(产品建议!A417,'产品报告-整理'!L:L,0)),""),(IFERROR(VALUE(HLOOKUP(O$2,'2.源数据-产品分析-全商品'!M$6:M$1000,ROW()-1,0)),"")))</f>
        <v/>
      </c>
      <c r="P417" s="5" t="str">
        <f>IF($P$2='产品报告-整理'!$V$1,IFERROR(INDEX('产品报告-整理'!AD:AD,MATCH(产品建议!A417,'产品报告-整理'!W:W,0)),""),(IFERROR(VALUE(HLOOKUP(P$2,'2.源数据-产品分析-全商品'!N$6:N$1000,ROW()-1,0)),"")))</f>
        <v/>
      </c>
      <c r="Q417" s="5" t="str">
        <f>IF($Q$2='产品报告-整理'!$AG$1,IFERROR(INDEX('产品报告-整理'!AO:AO,MATCH(产品建议!A417,'产品报告-整理'!AH:AH,0)),""),(IFERROR(VALUE(HLOOKUP(Q$2,'2.源数据-产品分析-全商品'!O$6:O$1000,ROW()-1,0)),"")))</f>
        <v/>
      </c>
      <c r="R417" s="5" t="str">
        <f>IF($R$2='产品报告-整理'!$AR$1,IFERROR(INDEX('产品报告-整理'!AZ:AZ,MATCH(产品建议!A417,'产品报告-整理'!AS:AS,0)),""),(IFERROR(VALUE(HLOOKUP(R$2,'2.源数据-产品分析-全商品'!P$6:P$1000,ROW()-1,0)),"")))</f>
        <v/>
      </c>
      <c r="S417" s="5" t="str">
        <f>IF($S$2='产品报告-整理'!$BC$1,IFERROR(INDEX('产品报告-整理'!BK:BK,MATCH(产品建议!A417,'产品报告-整理'!BD:BD,0)),""),(IFERROR(VALUE(HLOOKUP(S$2,'2.源数据-产品分析-全商品'!Q$6:Q$1000,ROW()-1,0)),"")))</f>
        <v/>
      </c>
      <c r="T417" s="5" t="str">
        <f>IFERROR(HLOOKUP("产品负责人",'2.源数据-产品分析-全商品'!R$6:R$1000,ROW()-1,0),"")</f>
        <v/>
      </c>
      <c r="U417" s="5" t="str">
        <f>IFERROR(VALUE(HLOOKUP(U$2,'2.源数据-产品分析-全商品'!S$6:S$1000,ROW()-1,0)),"")</f>
        <v/>
      </c>
      <c r="V417" s="5" t="str">
        <f>IFERROR(VALUE(HLOOKUP(V$2,'2.源数据-产品分析-全商品'!T$6:T$1000,ROW()-1,0)),"")</f>
        <v/>
      </c>
      <c r="W417" s="5" t="str">
        <f>IF(OR($A$3=""),"",IF(OR($W$2="优爆品"),(IF(COUNTIF('2-2.源数据-产品分析-优品'!A:A,产品建议!A417)&gt;0,"是","")&amp;IF(COUNTIF('2-3.源数据-产品分析-爆品'!A:A,产品建议!A417)&gt;0,"是","")),IF(OR($W$2="P4P点击量"),((IFERROR(INDEX('产品报告-整理'!D:D,MATCH(产品建议!A417,'产品报告-整理'!A:A,0)),""))),((IF(COUNTIF('2-2.源数据-产品分析-优品'!A:A,产品建议!A417)&gt;0,"是",""))))))</f>
        <v/>
      </c>
      <c r="X417" s="5" t="str">
        <f>IF(OR($A$3=""),"",IF(OR($W$2="优爆品"),((IFERROR(INDEX('产品报告-整理'!D:D,MATCH(产品建议!A417,'产品报告-整理'!A:A,0)),"")&amp;" → "&amp;(IFERROR(TEXT(INDEX('产品报告-整理'!D:D,MATCH(产品建议!A417,'产品报告-整理'!A:A,0))/G417,"0%"),"")))),IF(OR($W$2="P4P点击量"),((IF($W$2="P4P点击量",IFERROR(TEXT(W417/G417,"0%"),"")))),(((IF(COUNTIF('2-3.源数据-产品分析-爆品'!A:A,产品建议!A417)&gt;0,"是","")))))))</f>
        <v/>
      </c>
      <c r="Y417" s="9" t="str">
        <f>IF(AND($Y$2="直通车总消费",'产品报告-整理'!$BN$1="推荐广告"),IFERROR(INDEX('产品报告-整理'!H:H,MATCH(产品建议!A417,'产品报告-整理'!A:A,0)),0)+IFERROR(INDEX('产品报告-整理'!BV:BV,MATCH(产品建议!A417,'产品报告-整理'!BO:BO,0)),0),IFERROR(INDEX('产品报告-整理'!H:H,MATCH(产品建议!A417,'产品报告-整理'!A:A,0)),0))</f>
        <v/>
      </c>
      <c r="Z417" s="9" t="str">
        <f t="shared" si="21"/>
        <v/>
      </c>
      <c r="AA417" s="5" t="str">
        <f t="shared" si="19"/>
        <v/>
      </c>
      <c r="AB417" s="5" t="str">
        <f t="shared" si="20"/>
        <v/>
      </c>
      <c r="AC417" s="9"/>
      <c r="AD417" s="15" t="str">
        <f>IF($AD$1="  ",IFERROR(IF(AND(Y417="未推广",L417&gt;0),"加入P4P推广 ","")&amp;IF(AND(OR(W417="是",X417="是"),Y417=0),"优爆品加推广 ","")&amp;IF(AND(C417="N",L417&gt;0),"增加橱窗绑定 ","")&amp;IF(AND(OR(Z417&gt;$Z$1*4.5,AB417&gt;$AB$1*4.5),Y417&lt;&gt;0,Y417&gt;$AB$1*2,G417&gt;($G$1/$L$1)*1),"放弃P4P推广 ","")&amp;IF(AND(AB417&gt;$AB$1*1.2,AB417&lt;$AB$1*4.5,Y417&gt;0),"优化询盘成本 ","")&amp;IF(AND(Z417&gt;$Z$1*1.2,Z417&lt;$Z$1*4.5,Y417&gt;0),"优化商机成本 ","")&amp;IF(AND(Y417&lt;&gt;0,L417&gt;0,AB417&lt;$AB$1*1.2),"加大询盘获取 ","")&amp;IF(AND(Y417&lt;&gt;0,K417&gt;0,Z417&lt;$Z$1*1.2),"加大商机获取 ","")&amp;IF(AND(L417=0,C417="Y",G417&gt;($G$1/$L$1*1.5)),"解绑橱窗绑定 ",""),"请去左表粘贴源数据"),"")</f>
        <v/>
      </c>
      <c r="AE417" s="9"/>
      <c r="AF417" s="9"/>
      <c r="AG417" s="9"/>
      <c r="AH417" s="9"/>
      <c r="AI417" s="17"/>
      <c r="AJ417" s="17"/>
      <c r="AK417" s="17"/>
    </row>
    <row r="418" spans="1:37">
      <c r="A418" s="5" t="str">
        <f>IFERROR(HLOOKUP(A$2,'2.源数据-产品分析-全商品'!A$6:A$1000,ROW()-1,0),"")</f>
        <v/>
      </c>
      <c r="B418" s="5" t="str">
        <f>IFERROR(HLOOKUP(B$2,'2.源数据-产品分析-全商品'!B$6:B$1000,ROW()-1,0),"")</f>
        <v/>
      </c>
      <c r="C418" s="5" t="str">
        <f>CLEAN(IFERROR(HLOOKUP(C$2,'2.源数据-产品分析-全商品'!C$6:C$1000,ROW()-1,0),""))</f>
        <v/>
      </c>
      <c r="D418" s="5" t="str">
        <f>IFERROR(HLOOKUP(D$2,'2.源数据-产品分析-全商品'!D$6:D$1000,ROW()-1,0),"")</f>
        <v/>
      </c>
      <c r="E418" s="5" t="str">
        <f>IFERROR(HLOOKUP(E$2,'2.源数据-产品分析-全商品'!E$6:E$1000,ROW()-1,0),"")</f>
        <v/>
      </c>
      <c r="F418" s="5" t="str">
        <f>IFERROR(VALUE(HLOOKUP(F$2,'2.源数据-产品分析-全商品'!F$6:F$1000,ROW()-1,0)),"")</f>
        <v/>
      </c>
      <c r="G418" s="5" t="str">
        <f>IFERROR(VALUE(HLOOKUP(G$2,'2.源数据-产品分析-全商品'!G$6:G$1000,ROW()-1,0)),"")</f>
        <v/>
      </c>
      <c r="H418" s="5" t="str">
        <f>IFERROR(HLOOKUP(H$2,'2.源数据-产品分析-全商品'!H$6:H$1000,ROW()-1,0),"")</f>
        <v/>
      </c>
      <c r="I418" s="5" t="str">
        <f>IFERROR(VALUE(HLOOKUP(I$2,'2.源数据-产品分析-全商品'!I$6:I$1000,ROW()-1,0)),"")</f>
        <v/>
      </c>
      <c r="J418" s="60" t="str">
        <f>IFERROR(IF($J$2="","",INDEX('产品报告-整理'!G:G,MATCH(产品建议!A418,'产品报告-整理'!A:A,0))),"")</f>
        <v/>
      </c>
      <c r="K418" s="5" t="str">
        <f>IFERROR(IF($K$2="","",VALUE(INDEX('产品报告-整理'!E:E,MATCH(产品建议!A418,'产品报告-整理'!A:A,0)))),0)</f>
        <v/>
      </c>
      <c r="L418" s="5" t="str">
        <f>IFERROR(VALUE(HLOOKUP(L$2,'2.源数据-产品分析-全商品'!J$6:J$1000,ROW()-1,0)),"")</f>
        <v/>
      </c>
      <c r="M418" s="5" t="str">
        <f>IFERROR(VALUE(HLOOKUP(M$2,'2.源数据-产品分析-全商品'!K$6:K$1000,ROW()-1,0)),"")</f>
        <v/>
      </c>
      <c r="N418" s="5" t="str">
        <f>IFERROR(HLOOKUP(N$2,'2.源数据-产品分析-全商品'!L$6:L$1000,ROW()-1,0),"")</f>
        <v/>
      </c>
      <c r="O418" s="5" t="str">
        <f>IF($O$2='产品报告-整理'!$K$1,IFERROR(INDEX('产品报告-整理'!S:S,MATCH(产品建议!A418,'产品报告-整理'!L:L,0)),""),(IFERROR(VALUE(HLOOKUP(O$2,'2.源数据-产品分析-全商品'!M$6:M$1000,ROW()-1,0)),"")))</f>
        <v/>
      </c>
      <c r="P418" s="5" t="str">
        <f>IF($P$2='产品报告-整理'!$V$1,IFERROR(INDEX('产品报告-整理'!AD:AD,MATCH(产品建议!A418,'产品报告-整理'!W:W,0)),""),(IFERROR(VALUE(HLOOKUP(P$2,'2.源数据-产品分析-全商品'!N$6:N$1000,ROW()-1,0)),"")))</f>
        <v/>
      </c>
      <c r="Q418" s="5" t="str">
        <f>IF($Q$2='产品报告-整理'!$AG$1,IFERROR(INDEX('产品报告-整理'!AO:AO,MATCH(产品建议!A418,'产品报告-整理'!AH:AH,0)),""),(IFERROR(VALUE(HLOOKUP(Q$2,'2.源数据-产品分析-全商品'!O$6:O$1000,ROW()-1,0)),"")))</f>
        <v/>
      </c>
      <c r="R418" s="5" t="str">
        <f>IF($R$2='产品报告-整理'!$AR$1,IFERROR(INDEX('产品报告-整理'!AZ:AZ,MATCH(产品建议!A418,'产品报告-整理'!AS:AS,0)),""),(IFERROR(VALUE(HLOOKUP(R$2,'2.源数据-产品分析-全商品'!P$6:P$1000,ROW()-1,0)),"")))</f>
        <v/>
      </c>
      <c r="S418" s="5" t="str">
        <f>IF($S$2='产品报告-整理'!$BC$1,IFERROR(INDEX('产品报告-整理'!BK:BK,MATCH(产品建议!A418,'产品报告-整理'!BD:BD,0)),""),(IFERROR(VALUE(HLOOKUP(S$2,'2.源数据-产品分析-全商品'!Q$6:Q$1000,ROW()-1,0)),"")))</f>
        <v/>
      </c>
      <c r="T418" s="5" t="str">
        <f>IFERROR(HLOOKUP("产品负责人",'2.源数据-产品分析-全商品'!R$6:R$1000,ROW()-1,0),"")</f>
        <v/>
      </c>
      <c r="U418" s="5" t="str">
        <f>IFERROR(VALUE(HLOOKUP(U$2,'2.源数据-产品分析-全商品'!S$6:S$1000,ROW()-1,0)),"")</f>
        <v/>
      </c>
      <c r="V418" s="5" t="str">
        <f>IFERROR(VALUE(HLOOKUP(V$2,'2.源数据-产品分析-全商品'!T$6:T$1000,ROW()-1,0)),"")</f>
        <v/>
      </c>
      <c r="W418" s="5" t="str">
        <f>IF(OR($A$3=""),"",IF(OR($W$2="优爆品"),(IF(COUNTIF('2-2.源数据-产品分析-优品'!A:A,产品建议!A418)&gt;0,"是","")&amp;IF(COUNTIF('2-3.源数据-产品分析-爆品'!A:A,产品建议!A418)&gt;0,"是","")),IF(OR($W$2="P4P点击量"),((IFERROR(INDEX('产品报告-整理'!D:D,MATCH(产品建议!A418,'产品报告-整理'!A:A,0)),""))),((IF(COUNTIF('2-2.源数据-产品分析-优品'!A:A,产品建议!A418)&gt;0,"是",""))))))</f>
        <v/>
      </c>
      <c r="X418" s="5" t="str">
        <f>IF(OR($A$3=""),"",IF(OR($W$2="优爆品"),((IFERROR(INDEX('产品报告-整理'!D:D,MATCH(产品建议!A418,'产品报告-整理'!A:A,0)),"")&amp;" → "&amp;(IFERROR(TEXT(INDEX('产品报告-整理'!D:D,MATCH(产品建议!A418,'产品报告-整理'!A:A,0))/G418,"0%"),"")))),IF(OR($W$2="P4P点击量"),((IF($W$2="P4P点击量",IFERROR(TEXT(W418/G418,"0%"),"")))),(((IF(COUNTIF('2-3.源数据-产品分析-爆品'!A:A,产品建议!A418)&gt;0,"是","")))))))</f>
        <v/>
      </c>
      <c r="Y418" s="9" t="str">
        <f>IF(AND($Y$2="直通车总消费",'产品报告-整理'!$BN$1="推荐广告"),IFERROR(INDEX('产品报告-整理'!H:H,MATCH(产品建议!A418,'产品报告-整理'!A:A,0)),0)+IFERROR(INDEX('产品报告-整理'!BV:BV,MATCH(产品建议!A418,'产品报告-整理'!BO:BO,0)),0),IFERROR(INDEX('产品报告-整理'!H:H,MATCH(产品建议!A418,'产品报告-整理'!A:A,0)),0))</f>
        <v/>
      </c>
      <c r="Z418" s="9" t="str">
        <f t="shared" si="21"/>
        <v/>
      </c>
      <c r="AA418" s="5" t="str">
        <f t="shared" si="19"/>
        <v/>
      </c>
      <c r="AB418" s="5" t="str">
        <f t="shared" si="20"/>
        <v/>
      </c>
      <c r="AC418" s="9"/>
      <c r="AD418" s="15" t="str">
        <f>IF($AD$1="  ",IFERROR(IF(AND(Y418="未推广",L418&gt;0),"加入P4P推广 ","")&amp;IF(AND(OR(W418="是",X418="是"),Y418=0),"优爆品加推广 ","")&amp;IF(AND(C418="N",L418&gt;0),"增加橱窗绑定 ","")&amp;IF(AND(OR(Z418&gt;$Z$1*4.5,AB418&gt;$AB$1*4.5),Y418&lt;&gt;0,Y418&gt;$AB$1*2,G418&gt;($G$1/$L$1)*1),"放弃P4P推广 ","")&amp;IF(AND(AB418&gt;$AB$1*1.2,AB418&lt;$AB$1*4.5,Y418&gt;0),"优化询盘成本 ","")&amp;IF(AND(Z418&gt;$Z$1*1.2,Z418&lt;$Z$1*4.5,Y418&gt;0),"优化商机成本 ","")&amp;IF(AND(Y418&lt;&gt;0,L418&gt;0,AB418&lt;$AB$1*1.2),"加大询盘获取 ","")&amp;IF(AND(Y418&lt;&gt;0,K418&gt;0,Z418&lt;$Z$1*1.2),"加大商机获取 ","")&amp;IF(AND(L418=0,C418="Y",G418&gt;($G$1/$L$1*1.5)),"解绑橱窗绑定 ",""),"请去左表粘贴源数据"),"")</f>
        <v/>
      </c>
      <c r="AE418" s="9"/>
      <c r="AF418" s="9"/>
      <c r="AG418" s="9"/>
      <c r="AH418" s="9"/>
      <c r="AI418" s="17"/>
      <c r="AJ418" s="17"/>
      <c r="AK418" s="17"/>
    </row>
    <row r="419" spans="1:37">
      <c r="A419" s="5" t="str">
        <f>IFERROR(HLOOKUP(A$2,'2.源数据-产品分析-全商品'!A$6:A$1000,ROW()-1,0),"")</f>
        <v/>
      </c>
      <c r="B419" s="5" t="str">
        <f>IFERROR(HLOOKUP(B$2,'2.源数据-产品分析-全商品'!B$6:B$1000,ROW()-1,0),"")</f>
        <v/>
      </c>
      <c r="C419" s="5" t="str">
        <f>CLEAN(IFERROR(HLOOKUP(C$2,'2.源数据-产品分析-全商品'!C$6:C$1000,ROW()-1,0),""))</f>
        <v/>
      </c>
      <c r="D419" s="5" t="str">
        <f>IFERROR(HLOOKUP(D$2,'2.源数据-产品分析-全商品'!D$6:D$1000,ROW()-1,0),"")</f>
        <v/>
      </c>
      <c r="E419" s="5" t="str">
        <f>IFERROR(HLOOKUP(E$2,'2.源数据-产品分析-全商品'!E$6:E$1000,ROW()-1,0),"")</f>
        <v/>
      </c>
      <c r="F419" s="5" t="str">
        <f>IFERROR(VALUE(HLOOKUP(F$2,'2.源数据-产品分析-全商品'!F$6:F$1000,ROW()-1,0)),"")</f>
        <v/>
      </c>
      <c r="G419" s="5" t="str">
        <f>IFERROR(VALUE(HLOOKUP(G$2,'2.源数据-产品分析-全商品'!G$6:G$1000,ROW()-1,0)),"")</f>
        <v/>
      </c>
      <c r="H419" s="5" t="str">
        <f>IFERROR(HLOOKUP(H$2,'2.源数据-产品分析-全商品'!H$6:H$1000,ROW()-1,0),"")</f>
        <v/>
      </c>
      <c r="I419" s="5" t="str">
        <f>IFERROR(VALUE(HLOOKUP(I$2,'2.源数据-产品分析-全商品'!I$6:I$1000,ROW()-1,0)),"")</f>
        <v/>
      </c>
      <c r="J419" s="60" t="str">
        <f>IFERROR(IF($J$2="","",INDEX('产品报告-整理'!G:G,MATCH(产品建议!A419,'产品报告-整理'!A:A,0))),"")</f>
        <v/>
      </c>
      <c r="K419" s="5" t="str">
        <f>IFERROR(IF($K$2="","",VALUE(INDEX('产品报告-整理'!E:E,MATCH(产品建议!A419,'产品报告-整理'!A:A,0)))),0)</f>
        <v/>
      </c>
      <c r="L419" s="5" t="str">
        <f>IFERROR(VALUE(HLOOKUP(L$2,'2.源数据-产品分析-全商品'!J$6:J$1000,ROW()-1,0)),"")</f>
        <v/>
      </c>
      <c r="M419" s="5" t="str">
        <f>IFERROR(VALUE(HLOOKUP(M$2,'2.源数据-产品分析-全商品'!K$6:K$1000,ROW()-1,0)),"")</f>
        <v/>
      </c>
      <c r="N419" s="5" t="str">
        <f>IFERROR(HLOOKUP(N$2,'2.源数据-产品分析-全商品'!L$6:L$1000,ROW()-1,0),"")</f>
        <v/>
      </c>
      <c r="O419" s="5" t="str">
        <f>IF($O$2='产品报告-整理'!$K$1,IFERROR(INDEX('产品报告-整理'!S:S,MATCH(产品建议!A419,'产品报告-整理'!L:L,0)),""),(IFERROR(VALUE(HLOOKUP(O$2,'2.源数据-产品分析-全商品'!M$6:M$1000,ROW()-1,0)),"")))</f>
        <v/>
      </c>
      <c r="P419" s="5" t="str">
        <f>IF($P$2='产品报告-整理'!$V$1,IFERROR(INDEX('产品报告-整理'!AD:AD,MATCH(产品建议!A419,'产品报告-整理'!W:W,0)),""),(IFERROR(VALUE(HLOOKUP(P$2,'2.源数据-产品分析-全商品'!N$6:N$1000,ROW()-1,0)),"")))</f>
        <v/>
      </c>
      <c r="Q419" s="5" t="str">
        <f>IF($Q$2='产品报告-整理'!$AG$1,IFERROR(INDEX('产品报告-整理'!AO:AO,MATCH(产品建议!A419,'产品报告-整理'!AH:AH,0)),""),(IFERROR(VALUE(HLOOKUP(Q$2,'2.源数据-产品分析-全商品'!O$6:O$1000,ROW()-1,0)),"")))</f>
        <v/>
      </c>
      <c r="R419" s="5" t="str">
        <f>IF($R$2='产品报告-整理'!$AR$1,IFERROR(INDEX('产品报告-整理'!AZ:AZ,MATCH(产品建议!A419,'产品报告-整理'!AS:AS,0)),""),(IFERROR(VALUE(HLOOKUP(R$2,'2.源数据-产品分析-全商品'!P$6:P$1000,ROW()-1,0)),"")))</f>
        <v/>
      </c>
      <c r="S419" s="5" t="str">
        <f>IF($S$2='产品报告-整理'!$BC$1,IFERROR(INDEX('产品报告-整理'!BK:BK,MATCH(产品建议!A419,'产品报告-整理'!BD:BD,0)),""),(IFERROR(VALUE(HLOOKUP(S$2,'2.源数据-产品分析-全商品'!Q$6:Q$1000,ROW()-1,0)),"")))</f>
        <v/>
      </c>
      <c r="T419" s="5" t="str">
        <f>IFERROR(HLOOKUP("产品负责人",'2.源数据-产品分析-全商品'!R$6:R$1000,ROW()-1,0),"")</f>
        <v/>
      </c>
      <c r="U419" s="5" t="str">
        <f>IFERROR(VALUE(HLOOKUP(U$2,'2.源数据-产品分析-全商品'!S$6:S$1000,ROW()-1,0)),"")</f>
        <v/>
      </c>
      <c r="V419" s="5" t="str">
        <f>IFERROR(VALUE(HLOOKUP(V$2,'2.源数据-产品分析-全商品'!T$6:T$1000,ROW()-1,0)),"")</f>
        <v/>
      </c>
      <c r="W419" s="5" t="str">
        <f>IF(OR($A$3=""),"",IF(OR($W$2="优爆品"),(IF(COUNTIF('2-2.源数据-产品分析-优品'!A:A,产品建议!A419)&gt;0,"是","")&amp;IF(COUNTIF('2-3.源数据-产品分析-爆品'!A:A,产品建议!A419)&gt;0,"是","")),IF(OR($W$2="P4P点击量"),((IFERROR(INDEX('产品报告-整理'!D:D,MATCH(产品建议!A419,'产品报告-整理'!A:A,0)),""))),((IF(COUNTIF('2-2.源数据-产品分析-优品'!A:A,产品建议!A419)&gt;0,"是",""))))))</f>
        <v/>
      </c>
      <c r="X419" s="5" t="str">
        <f>IF(OR($A$3=""),"",IF(OR($W$2="优爆品"),((IFERROR(INDEX('产品报告-整理'!D:D,MATCH(产品建议!A419,'产品报告-整理'!A:A,0)),"")&amp;" → "&amp;(IFERROR(TEXT(INDEX('产品报告-整理'!D:D,MATCH(产品建议!A419,'产品报告-整理'!A:A,0))/G419,"0%"),"")))),IF(OR($W$2="P4P点击量"),((IF($W$2="P4P点击量",IFERROR(TEXT(W419/G419,"0%"),"")))),(((IF(COUNTIF('2-3.源数据-产品分析-爆品'!A:A,产品建议!A419)&gt;0,"是","")))))))</f>
        <v/>
      </c>
      <c r="Y419" s="9" t="str">
        <f>IF(AND($Y$2="直通车总消费",'产品报告-整理'!$BN$1="推荐广告"),IFERROR(INDEX('产品报告-整理'!H:H,MATCH(产品建议!A419,'产品报告-整理'!A:A,0)),0)+IFERROR(INDEX('产品报告-整理'!BV:BV,MATCH(产品建议!A419,'产品报告-整理'!BO:BO,0)),0),IFERROR(INDEX('产品报告-整理'!H:H,MATCH(产品建议!A419,'产品报告-整理'!A:A,0)),0))</f>
        <v/>
      </c>
      <c r="Z419" s="9" t="str">
        <f t="shared" si="21"/>
        <v/>
      </c>
      <c r="AA419" s="5" t="str">
        <f t="shared" si="19"/>
        <v/>
      </c>
      <c r="AB419" s="5" t="str">
        <f t="shared" si="20"/>
        <v/>
      </c>
      <c r="AC419" s="9"/>
      <c r="AD419" s="15" t="str">
        <f>IF($AD$1="  ",IFERROR(IF(AND(Y419="未推广",L419&gt;0),"加入P4P推广 ","")&amp;IF(AND(OR(W419="是",X419="是"),Y419=0),"优爆品加推广 ","")&amp;IF(AND(C419="N",L419&gt;0),"增加橱窗绑定 ","")&amp;IF(AND(OR(Z419&gt;$Z$1*4.5,AB419&gt;$AB$1*4.5),Y419&lt;&gt;0,Y419&gt;$AB$1*2,G419&gt;($G$1/$L$1)*1),"放弃P4P推广 ","")&amp;IF(AND(AB419&gt;$AB$1*1.2,AB419&lt;$AB$1*4.5,Y419&gt;0),"优化询盘成本 ","")&amp;IF(AND(Z419&gt;$Z$1*1.2,Z419&lt;$Z$1*4.5,Y419&gt;0),"优化商机成本 ","")&amp;IF(AND(Y419&lt;&gt;0,L419&gt;0,AB419&lt;$AB$1*1.2),"加大询盘获取 ","")&amp;IF(AND(Y419&lt;&gt;0,K419&gt;0,Z419&lt;$Z$1*1.2),"加大商机获取 ","")&amp;IF(AND(L419=0,C419="Y",G419&gt;($G$1/$L$1*1.5)),"解绑橱窗绑定 ",""),"请去左表粘贴源数据"),"")</f>
        <v/>
      </c>
      <c r="AE419" s="9"/>
      <c r="AF419" s="9"/>
      <c r="AG419" s="9"/>
      <c r="AH419" s="9"/>
      <c r="AI419" s="17"/>
      <c r="AJ419" s="17"/>
      <c r="AK419" s="17"/>
    </row>
    <row r="420" spans="1:37">
      <c r="A420" s="5" t="str">
        <f>IFERROR(HLOOKUP(A$2,'2.源数据-产品分析-全商品'!A$6:A$1000,ROW()-1,0),"")</f>
        <v/>
      </c>
      <c r="B420" s="5" t="str">
        <f>IFERROR(HLOOKUP(B$2,'2.源数据-产品分析-全商品'!B$6:B$1000,ROW()-1,0),"")</f>
        <v/>
      </c>
      <c r="C420" s="5" t="str">
        <f>CLEAN(IFERROR(HLOOKUP(C$2,'2.源数据-产品分析-全商品'!C$6:C$1000,ROW()-1,0),""))</f>
        <v/>
      </c>
      <c r="D420" s="5" t="str">
        <f>IFERROR(HLOOKUP(D$2,'2.源数据-产品分析-全商品'!D$6:D$1000,ROW()-1,0),"")</f>
        <v/>
      </c>
      <c r="E420" s="5" t="str">
        <f>IFERROR(HLOOKUP(E$2,'2.源数据-产品分析-全商品'!E$6:E$1000,ROW()-1,0),"")</f>
        <v/>
      </c>
      <c r="F420" s="5" t="str">
        <f>IFERROR(VALUE(HLOOKUP(F$2,'2.源数据-产品分析-全商品'!F$6:F$1000,ROW()-1,0)),"")</f>
        <v/>
      </c>
      <c r="G420" s="5" t="str">
        <f>IFERROR(VALUE(HLOOKUP(G$2,'2.源数据-产品分析-全商品'!G$6:G$1000,ROW()-1,0)),"")</f>
        <v/>
      </c>
      <c r="H420" s="5" t="str">
        <f>IFERROR(HLOOKUP(H$2,'2.源数据-产品分析-全商品'!H$6:H$1000,ROW()-1,0),"")</f>
        <v/>
      </c>
      <c r="I420" s="5" t="str">
        <f>IFERROR(VALUE(HLOOKUP(I$2,'2.源数据-产品分析-全商品'!I$6:I$1000,ROW()-1,0)),"")</f>
        <v/>
      </c>
      <c r="J420" s="60" t="str">
        <f>IFERROR(IF($J$2="","",INDEX('产品报告-整理'!G:G,MATCH(产品建议!A420,'产品报告-整理'!A:A,0))),"")</f>
        <v/>
      </c>
      <c r="K420" s="5" t="str">
        <f>IFERROR(IF($K$2="","",VALUE(INDEX('产品报告-整理'!E:E,MATCH(产品建议!A420,'产品报告-整理'!A:A,0)))),0)</f>
        <v/>
      </c>
      <c r="L420" s="5" t="str">
        <f>IFERROR(VALUE(HLOOKUP(L$2,'2.源数据-产品分析-全商品'!J$6:J$1000,ROW()-1,0)),"")</f>
        <v/>
      </c>
      <c r="M420" s="5" t="str">
        <f>IFERROR(VALUE(HLOOKUP(M$2,'2.源数据-产品分析-全商品'!K$6:K$1000,ROW()-1,0)),"")</f>
        <v/>
      </c>
      <c r="N420" s="5" t="str">
        <f>IFERROR(HLOOKUP(N$2,'2.源数据-产品分析-全商品'!L$6:L$1000,ROW()-1,0),"")</f>
        <v/>
      </c>
      <c r="O420" s="5" t="str">
        <f>IF($O$2='产品报告-整理'!$K$1,IFERROR(INDEX('产品报告-整理'!S:S,MATCH(产品建议!A420,'产品报告-整理'!L:L,0)),""),(IFERROR(VALUE(HLOOKUP(O$2,'2.源数据-产品分析-全商品'!M$6:M$1000,ROW()-1,0)),"")))</f>
        <v/>
      </c>
      <c r="P420" s="5" t="str">
        <f>IF($P$2='产品报告-整理'!$V$1,IFERROR(INDEX('产品报告-整理'!AD:AD,MATCH(产品建议!A420,'产品报告-整理'!W:W,0)),""),(IFERROR(VALUE(HLOOKUP(P$2,'2.源数据-产品分析-全商品'!N$6:N$1000,ROW()-1,0)),"")))</f>
        <v/>
      </c>
      <c r="Q420" s="5" t="str">
        <f>IF($Q$2='产品报告-整理'!$AG$1,IFERROR(INDEX('产品报告-整理'!AO:AO,MATCH(产品建议!A420,'产品报告-整理'!AH:AH,0)),""),(IFERROR(VALUE(HLOOKUP(Q$2,'2.源数据-产品分析-全商品'!O$6:O$1000,ROW()-1,0)),"")))</f>
        <v/>
      </c>
      <c r="R420" s="5" t="str">
        <f>IF($R$2='产品报告-整理'!$AR$1,IFERROR(INDEX('产品报告-整理'!AZ:AZ,MATCH(产品建议!A420,'产品报告-整理'!AS:AS,0)),""),(IFERROR(VALUE(HLOOKUP(R$2,'2.源数据-产品分析-全商品'!P$6:P$1000,ROW()-1,0)),"")))</f>
        <v/>
      </c>
      <c r="S420" s="5" t="str">
        <f>IF($S$2='产品报告-整理'!$BC$1,IFERROR(INDEX('产品报告-整理'!BK:BK,MATCH(产品建议!A420,'产品报告-整理'!BD:BD,0)),""),(IFERROR(VALUE(HLOOKUP(S$2,'2.源数据-产品分析-全商品'!Q$6:Q$1000,ROW()-1,0)),"")))</f>
        <v/>
      </c>
      <c r="T420" s="5" t="str">
        <f>IFERROR(HLOOKUP("产品负责人",'2.源数据-产品分析-全商品'!R$6:R$1000,ROW()-1,0),"")</f>
        <v/>
      </c>
      <c r="U420" s="5" t="str">
        <f>IFERROR(VALUE(HLOOKUP(U$2,'2.源数据-产品分析-全商品'!S$6:S$1000,ROW()-1,0)),"")</f>
        <v/>
      </c>
      <c r="V420" s="5" t="str">
        <f>IFERROR(VALUE(HLOOKUP(V$2,'2.源数据-产品分析-全商品'!T$6:T$1000,ROW()-1,0)),"")</f>
        <v/>
      </c>
      <c r="W420" s="5" t="str">
        <f>IF(OR($A$3=""),"",IF(OR($W$2="优爆品"),(IF(COUNTIF('2-2.源数据-产品分析-优品'!A:A,产品建议!A420)&gt;0,"是","")&amp;IF(COUNTIF('2-3.源数据-产品分析-爆品'!A:A,产品建议!A420)&gt;0,"是","")),IF(OR($W$2="P4P点击量"),((IFERROR(INDEX('产品报告-整理'!D:D,MATCH(产品建议!A420,'产品报告-整理'!A:A,0)),""))),((IF(COUNTIF('2-2.源数据-产品分析-优品'!A:A,产品建议!A420)&gt;0,"是",""))))))</f>
        <v/>
      </c>
      <c r="X420" s="5" t="str">
        <f>IF(OR($A$3=""),"",IF(OR($W$2="优爆品"),((IFERROR(INDEX('产品报告-整理'!D:D,MATCH(产品建议!A420,'产品报告-整理'!A:A,0)),"")&amp;" → "&amp;(IFERROR(TEXT(INDEX('产品报告-整理'!D:D,MATCH(产品建议!A420,'产品报告-整理'!A:A,0))/G420,"0%"),"")))),IF(OR($W$2="P4P点击量"),((IF($W$2="P4P点击量",IFERROR(TEXT(W420/G420,"0%"),"")))),(((IF(COUNTIF('2-3.源数据-产品分析-爆品'!A:A,产品建议!A420)&gt;0,"是","")))))))</f>
        <v/>
      </c>
      <c r="Y420" s="9" t="str">
        <f>IF(AND($Y$2="直通车总消费",'产品报告-整理'!$BN$1="推荐广告"),IFERROR(INDEX('产品报告-整理'!H:H,MATCH(产品建议!A420,'产品报告-整理'!A:A,0)),0)+IFERROR(INDEX('产品报告-整理'!BV:BV,MATCH(产品建议!A420,'产品报告-整理'!BO:BO,0)),0),IFERROR(INDEX('产品报告-整理'!H:H,MATCH(产品建议!A420,'产品报告-整理'!A:A,0)),0))</f>
        <v/>
      </c>
      <c r="Z420" s="9" t="str">
        <f t="shared" si="21"/>
        <v/>
      </c>
      <c r="AA420" s="5" t="str">
        <f t="shared" si="19"/>
        <v/>
      </c>
      <c r="AB420" s="5" t="str">
        <f t="shared" si="20"/>
        <v/>
      </c>
      <c r="AC420" s="9"/>
      <c r="AD420" s="15" t="str">
        <f>IF($AD$1="  ",IFERROR(IF(AND(Y420="未推广",L420&gt;0),"加入P4P推广 ","")&amp;IF(AND(OR(W420="是",X420="是"),Y420=0),"优爆品加推广 ","")&amp;IF(AND(C420="N",L420&gt;0),"增加橱窗绑定 ","")&amp;IF(AND(OR(Z420&gt;$Z$1*4.5,AB420&gt;$AB$1*4.5),Y420&lt;&gt;0,Y420&gt;$AB$1*2,G420&gt;($G$1/$L$1)*1),"放弃P4P推广 ","")&amp;IF(AND(AB420&gt;$AB$1*1.2,AB420&lt;$AB$1*4.5,Y420&gt;0),"优化询盘成本 ","")&amp;IF(AND(Z420&gt;$Z$1*1.2,Z420&lt;$Z$1*4.5,Y420&gt;0),"优化商机成本 ","")&amp;IF(AND(Y420&lt;&gt;0,L420&gt;0,AB420&lt;$AB$1*1.2),"加大询盘获取 ","")&amp;IF(AND(Y420&lt;&gt;0,K420&gt;0,Z420&lt;$Z$1*1.2),"加大商机获取 ","")&amp;IF(AND(L420=0,C420="Y",G420&gt;($G$1/$L$1*1.5)),"解绑橱窗绑定 ",""),"请去左表粘贴源数据"),"")</f>
        <v/>
      </c>
      <c r="AE420" s="9"/>
      <c r="AF420" s="9"/>
      <c r="AG420" s="9"/>
      <c r="AH420" s="9"/>
      <c r="AI420" s="17"/>
      <c r="AJ420" s="17"/>
      <c r="AK420" s="17"/>
    </row>
    <row r="421" spans="1:37">
      <c r="A421" s="5" t="str">
        <f>IFERROR(HLOOKUP(A$2,'2.源数据-产品分析-全商品'!A$6:A$1000,ROW()-1,0),"")</f>
        <v/>
      </c>
      <c r="B421" s="5" t="str">
        <f>IFERROR(HLOOKUP(B$2,'2.源数据-产品分析-全商品'!B$6:B$1000,ROW()-1,0),"")</f>
        <v/>
      </c>
      <c r="C421" s="5" t="str">
        <f>CLEAN(IFERROR(HLOOKUP(C$2,'2.源数据-产品分析-全商品'!C$6:C$1000,ROW()-1,0),""))</f>
        <v/>
      </c>
      <c r="D421" s="5" t="str">
        <f>IFERROR(HLOOKUP(D$2,'2.源数据-产品分析-全商品'!D$6:D$1000,ROW()-1,0),"")</f>
        <v/>
      </c>
      <c r="E421" s="5" t="str">
        <f>IFERROR(HLOOKUP(E$2,'2.源数据-产品分析-全商品'!E$6:E$1000,ROW()-1,0),"")</f>
        <v/>
      </c>
      <c r="F421" s="5" t="str">
        <f>IFERROR(VALUE(HLOOKUP(F$2,'2.源数据-产品分析-全商品'!F$6:F$1000,ROW()-1,0)),"")</f>
        <v/>
      </c>
      <c r="G421" s="5" t="str">
        <f>IFERROR(VALUE(HLOOKUP(G$2,'2.源数据-产品分析-全商品'!G$6:G$1000,ROW()-1,0)),"")</f>
        <v/>
      </c>
      <c r="H421" s="5" t="str">
        <f>IFERROR(HLOOKUP(H$2,'2.源数据-产品分析-全商品'!H$6:H$1000,ROW()-1,0),"")</f>
        <v/>
      </c>
      <c r="I421" s="5" t="str">
        <f>IFERROR(VALUE(HLOOKUP(I$2,'2.源数据-产品分析-全商品'!I$6:I$1000,ROW()-1,0)),"")</f>
        <v/>
      </c>
      <c r="J421" s="60" t="str">
        <f>IFERROR(IF($J$2="","",INDEX('产品报告-整理'!G:G,MATCH(产品建议!A421,'产品报告-整理'!A:A,0))),"")</f>
        <v/>
      </c>
      <c r="K421" s="5" t="str">
        <f>IFERROR(IF($K$2="","",VALUE(INDEX('产品报告-整理'!E:E,MATCH(产品建议!A421,'产品报告-整理'!A:A,0)))),0)</f>
        <v/>
      </c>
      <c r="L421" s="5" t="str">
        <f>IFERROR(VALUE(HLOOKUP(L$2,'2.源数据-产品分析-全商品'!J$6:J$1000,ROW()-1,0)),"")</f>
        <v/>
      </c>
      <c r="M421" s="5" t="str">
        <f>IFERROR(VALUE(HLOOKUP(M$2,'2.源数据-产品分析-全商品'!K$6:K$1000,ROW()-1,0)),"")</f>
        <v/>
      </c>
      <c r="N421" s="5" t="str">
        <f>IFERROR(HLOOKUP(N$2,'2.源数据-产品分析-全商品'!L$6:L$1000,ROW()-1,0),"")</f>
        <v/>
      </c>
      <c r="O421" s="5" t="str">
        <f>IF($O$2='产品报告-整理'!$K$1,IFERROR(INDEX('产品报告-整理'!S:S,MATCH(产品建议!A421,'产品报告-整理'!L:L,0)),""),(IFERROR(VALUE(HLOOKUP(O$2,'2.源数据-产品分析-全商品'!M$6:M$1000,ROW()-1,0)),"")))</f>
        <v/>
      </c>
      <c r="P421" s="5" t="str">
        <f>IF($P$2='产品报告-整理'!$V$1,IFERROR(INDEX('产品报告-整理'!AD:AD,MATCH(产品建议!A421,'产品报告-整理'!W:W,0)),""),(IFERROR(VALUE(HLOOKUP(P$2,'2.源数据-产品分析-全商品'!N$6:N$1000,ROW()-1,0)),"")))</f>
        <v/>
      </c>
      <c r="Q421" s="5" t="str">
        <f>IF($Q$2='产品报告-整理'!$AG$1,IFERROR(INDEX('产品报告-整理'!AO:AO,MATCH(产品建议!A421,'产品报告-整理'!AH:AH,0)),""),(IFERROR(VALUE(HLOOKUP(Q$2,'2.源数据-产品分析-全商品'!O$6:O$1000,ROW()-1,0)),"")))</f>
        <v/>
      </c>
      <c r="R421" s="5" t="str">
        <f>IF($R$2='产品报告-整理'!$AR$1,IFERROR(INDEX('产品报告-整理'!AZ:AZ,MATCH(产品建议!A421,'产品报告-整理'!AS:AS,0)),""),(IFERROR(VALUE(HLOOKUP(R$2,'2.源数据-产品分析-全商品'!P$6:P$1000,ROW()-1,0)),"")))</f>
        <v/>
      </c>
      <c r="S421" s="5" t="str">
        <f>IF($S$2='产品报告-整理'!$BC$1,IFERROR(INDEX('产品报告-整理'!BK:BK,MATCH(产品建议!A421,'产品报告-整理'!BD:BD,0)),""),(IFERROR(VALUE(HLOOKUP(S$2,'2.源数据-产品分析-全商品'!Q$6:Q$1000,ROW()-1,0)),"")))</f>
        <v/>
      </c>
      <c r="T421" s="5" t="str">
        <f>IFERROR(HLOOKUP("产品负责人",'2.源数据-产品分析-全商品'!R$6:R$1000,ROW()-1,0),"")</f>
        <v/>
      </c>
      <c r="U421" s="5" t="str">
        <f>IFERROR(VALUE(HLOOKUP(U$2,'2.源数据-产品分析-全商品'!S$6:S$1000,ROW()-1,0)),"")</f>
        <v/>
      </c>
      <c r="V421" s="5" t="str">
        <f>IFERROR(VALUE(HLOOKUP(V$2,'2.源数据-产品分析-全商品'!T$6:T$1000,ROW()-1,0)),"")</f>
        <v/>
      </c>
      <c r="W421" s="5" t="str">
        <f>IF(OR($A$3=""),"",IF(OR($W$2="优爆品"),(IF(COUNTIF('2-2.源数据-产品分析-优品'!A:A,产品建议!A421)&gt;0,"是","")&amp;IF(COUNTIF('2-3.源数据-产品分析-爆品'!A:A,产品建议!A421)&gt;0,"是","")),IF(OR($W$2="P4P点击量"),((IFERROR(INDEX('产品报告-整理'!D:D,MATCH(产品建议!A421,'产品报告-整理'!A:A,0)),""))),((IF(COUNTIF('2-2.源数据-产品分析-优品'!A:A,产品建议!A421)&gt;0,"是",""))))))</f>
        <v/>
      </c>
      <c r="X421" s="5" t="str">
        <f>IF(OR($A$3=""),"",IF(OR($W$2="优爆品"),((IFERROR(INDEX('产品报告-整理'!D:D,MATCH(产品建议!A421,'产品报告-整理'!A:A,0)),"")&amp;" → "&amp;(IFERROR(TEXT(INDEX('产品报告-整理'!D:D,MATCH(产品建议!A421,'产品报告-整理'!A:A,0))/G421,"0%"),"")))),IF(OR($W$2="P4P点击量"),((IF($W$2="P4P点击量",IFERROR(TEXT(W421/G421,"0%"),"")))),(((IF(COUNTIF('2-3.源数据-产品分析-爆品'!A:A,产品建议!A421)&gt;0,"是","")))))))</f>
        <v/>
      </c>
      <c r="Y421" s="9" t="str">
        <f>IF(AND($Y$2="直通车总消费",'产品报告-整理'!$BN$1="推荐广告"),IFERROR(INDEX('产品报告-整理'!H:H,MATCH(产品建议!A421,'产品报告-整理'!A:A,0)),0)+IFERROR(INDEX('产品报告-整理'!BV:BV,MATCH(产品建议!A421,'产品报告-整理'!BO:BO,0)),0),IFERROR(INDEX('产品报告-整理'!H:H,MATCH(产品建议!A421,'产品报告-整理'!A:A,0)),0))</f>
        <v/>
      </c>
      <c r="Z421" s="9" t="str">
        <f t="shared" si="21"/>
        <v/>
      </c>
      <c r="AA421" s="5" t="str">
        <f t="shared" si="19"/>
        <v/>
      </c>
      <c r="AB421" s="5" t="str">
        <f t="shared" si="20"/>
        <v/>
      </c>
      <c r="AC421" s="9"/>
      <c r="AD421" s="15" t="str">
        <f>IF($AD$1="  ",IFERROR(IF(AND(Y421="未推广",L421&gt;0),"加入P4P推广 ","")&amp;IF(AND(OR(W421="是",X421="是"),Y421=0),"优爆品加推广 ","")&amp;IF(AND(C421="N",L421&gt;0),"增加橱窗绑定 ","")&amp;IF(AND(OR(Z421&gt;$Z$1*4.5,AB421&gt;$AB$1*4.5),Y421&lt;&gt;0,Y421&gt;$AB$1*2,G421&gt;($G$1/$L$1)*1),"放弃P4P推广 ","")&amp;IF(AND(AB421&gt;$AB$1*1.2,AB421&lt;$AB$1*4.5,Y421&gt;0),"优化询盘成本 ","")&amp;IF(AND(Z421&gt;$Z$1*1.2,Z421&lt;$Z$1*4.5,Y421&gt;0),"优化商机成本 ","")&amp;IF(AND(Y421&lt;&gt;0,L421&gt;0,AB421&lt;$AB$1*1.2),"加大询盘获取 ","")&amp;IF(AND(Y421&lt;&gt;0,K421&gt;0,Z421&lt;$Z$1*1.2),"加大商机获取 ","")&amp;IF(AND(L421=0,C421="Y",G421&gt;($G$1/$L$1*1.5)),"解绑橱窗绑定 ",""),"请去左表粘贴源数据"),"")</f>
        <v/>
      </c>
      <c r="AE421" s="9"/>
      <c r="AF421" s="9"/>
      <c r="AG421" s="9"/>
      <c r="AH421" s="9"/>
      <c r="AI421" s="17"/>
      <c r="AJ421" s="17"/>
      <c r="AK421" s="17"/>
    </row>
    <row r="422" spans="1:37">
      <c r="A422" s="5" t="str">
        <f>IFERROR(HLOOKUP(A$2,'2.源数据-产品分析-全商品'!A$6:A$1000,ROW()-1,0),"")</f>
        <v/>
      </c>
      <c r="B422" s="5" t="str">
        <f>IFERROR(HLOOKUP(B$2,'2.源数据-产品分析-全商品'!B$6:B$1000,ROW()-1,0),"")</f>
        <v/>
      </c>
      <c r="C422" s="5" t="str">
        <f>CLEAN(IFERROR(HLOOKUP(C$2,'2.源数据-产品分析-全商品'!C$6:C$1000,ROW()-1,0),""))</f>
        <v/>
      </c>
      <c r="D422" s="5" t="str">
        <f>IFERROR(HLOOKUP(D$2,'2.源数据-产品分析-全商品'!D$6:D$1000,ROW()-1,0),"")</f>
        <v/>
      </c>
      <c r="E422" s="5" t="str">
        <f>IFERROR(HLOOKUP(E$2,'2.源数据-产品分析-全商品'!E$6:E$1000,ROW()-1,0),"")</f>
        <v/>
      </c>
      <c r="F422" s="5" t="str">
        <f>IFERROR(VALUE(HLOOKUP(F$2,'2.源数据-产品分析-全商品'!F$6:F$1000,ROW()-1,0)),"")</f>
        <v/>
      </c>
      <c r="G422" s="5" t="str">
        <f>IFERROR(VALUE(HLOOKUP(G$2,'2.源数据-产品分析-全商品'!G$6:G$1000,ROW()-1,0)),"")</f>
        <v/>
      </c>
      <c r="H422" s="5" t="str">
        <f>IFERROR(HLOOKUP(H$2,'2.源数据-产品分析-全商品'!H$6:H$1000,ROW()-1,0),"")</f>
        <v/>
      </c>
      <c r="I422" s="5" t="str">
        <f>IFERROR(VALUE(HLOOKUP(I$2,'2.源数据-产品分析-全商品'!I$6:I$1000,ROW()-1,0)),"")</f>
        <v/>
      </c>
      <c r="J422" s="60" t="str">
        <f>IFERROR(IF($J$2="","",INDEX('产品报告-整理'!G:G,MATCH(产品建议!A422,'产品报告-整理'!A:A,0))),"")</f>
        <v/>
      </c>
      <c r="K422" s="5" t="str">
        <f>IFERROR(IF($K$2="","",VALUE(INDEX('产品报告-整理'!E:E,MATCH(产品建议!A422,'产品报告-整理'!A:A,0)))),0)</f>
        <v/>
      </c>
      <c r="L422" s="5" t="str">
        <f>IFERROR(VALUE(HLOOKUP(L$2,'2.源数据-产品分析-全商品'!J$6:J$1000,ROW()-1,0)),"")</f>
        <v/>
      </c>
      <c r="M422" s="5" t="str">
        <f>IFERROR(VALUE(HLOOKUP(M$2,'2.源数据-产品分析-全商品'!K$6:K$1000,ROW()-1,0)),"")</f>
        <v/>
      </c>
      <c r="N422" s="5" t="str">
        <f>IFERROR(HLOOKUP(N$2,'2.源数据-产品分析-全商品'!L$6:L$1000,ROW()-1,0),"")</f>
        <v/>
      </c>
      <c r="O422" s="5" t="str">
        <f>IF($O$2='产品报告-整理'!$K$1,IFERROR(INDEX('产品报告-整理'!S:S,MATCH(产品建议!A422,'产品报告-整理'!L:L,0)),""),(IFERROR(VALUE(HLOOKUP(O$2,'2.源数据-产品分析-全商品'!M$6:M$1000,ROW()-1,0)),"")))</f>
        <v/>
      </c>
      <c r="P422" s="5" t="str">
        <f>IF($P$2='产品报告-整理'!$V$1,IFERROR(INDEX('产品报告-整理'!AD:AD,MATCH(产品建议!A422,'产品报告-整理'!W:W,0)),""),(IFERROR(VALUE(HLOOKUP(P$2,'2.源数据-产品分析-全商品'!N$6:N$1000,ROW()-1,0)),"")))</f>
        <v/>
      </c>
      <c r="Q422" s="5" t="str">
        <f>IF($Q$2='产品报告-整理'!$AG$1,IFERROR(INDEX('产品报告-整理'!AO:AO,MATCH(产品建议!A422,'产品报告-整理'!AH:AH,0)),""),(IFERROR(VALUE(HLOOKUP(Q$2,'2.源数据-产品分析-全商品'!O$6:O$1000,ROW()-1,0)),"")))</f>
        <v/>
      </c>
      <c r="R422" s="5" t="str">
        <f>IF($R$2='产品报告-整理'!$AR$1,IFERROR(INDEX('产品报告-整理'!AZ:AZ,MATCH(产品建议!A422,'产品报告-整理'!AS:AS,0)),""),(IFERROR(VALUE(HLOOKUP(R$2,'2.源数据-产品分析-全商品'!P$6:P$1000,ROW()-1,0)),"")))</f>
        <v/>
      </c>
      <c r="S422" s="5" t="str">
        <f>IF($S$2='产品报告-整理'!$BC$1,IFERROR(INDEX('产品报告-整理'!BK:BK,MATCH(产品建议!A422,'产品报告-整理'!BD:BD,0)),""),(IFERROR(VALUE(HLOOKUP(S$2,'2.源数据-产品分析-全商品'!Q$6:Q$1000,ROW()-1,0)),"")))</f>
        <v/>
      </c>
      <c r="T422" s="5" t="str">
        <f>IFERROR(HLOOKUP("产品负责人",'2.源数据-产品分析-全商品'!R$6:R$1000,ROW()-1,0),"")</f>
        <v/>
      </c>
      <c r="U422" s="5" t="str">
        <f>IFERROR(VALUE(HLOOKUP(U$2,'2.源数据-产品分析-全商品'!S$6:S$1000,ROW()-1,0)),"")</f>
        <v/>
      </c>
      <c r="V422" s="5" t="str">
        <f>IFERROR(VALUE(HLOOKUP(V$2,'2.源数据-产品分析-全商品'!T$6:T$1000,ROW()-1,0)),"")</f>
        <v/>
      </c>
      <c r="W422" s="5" t="str">
        <f>IF(OR($A$3=""),"",IF(OR($W$2="优爆品"),(IF(COUNTIF('2-2.源数据-产品分析-优品'!A:A,产品建议!A422)&gt;0,"是","")&amp;IF(COUNTIF('2-3.源数据-产品分析-爆品'!A:A,产品建议!A422)&gt;0,"是","")),IF(OR($W$2="P4P点击量"),((IFERROR(INDEX('产品报告-整理'!D:D,MATCH(产品建议!A422,'产品报告-整理'!A:A,0)),""))),((IF(COUNTIF('2-2.源数据-产品分析-优品'!A:A,产品建议!A422)&gt;0,"是",""))))))</f>
        <v/>
      </c>
      <c r="X422" s="5" t="str">
        <f>IF(OR($A$3=""),"",IF(OR($W$2="优爆品"),((IFERROR(INDEX('产品报告-整理'!D:D,MATCH(产品建议!A422,'产品报告-整理'!A:A,0)),"")&amp;" → "&amp;(IFERROR(TEXT(INDEX('产品报告-整理'!D:D,MATCH(产品建议!A422,'产品报告-整理'!A:A,0))/G422,"0%"),"")))),IF(OR($W$2="P4P点击量"),((IF($W$2="P4P点击量",IFERROR(TEXT(W422/G422,"0%"),"")))),(((IF(COUNTIF('2-3.源数据-产品分析-爆品'!A:A,产品建议!A422)&gt;0,"是","")))))))</f>
        <v/>
      </c>
      <c r="Y422" s="9" t="str">
        <f>IF(AND($Y$2="直通车总消费",'产品报告-整理'!$BN$1="推荐广告"),IFERROR(INDEX('产品报告-整理'!H:H,MATCH(产品建议!A422,'产品报告-整理'!A:A,0)),0)+IFERROR(INDEX('产品报告-整理'!BV:BV,MATCH(产品建议!A422,'产品报告-整理'!BO:BO,0)),0),IFERROR(INDEX('产品报告-整理'!H:H,MATCH(产品建议!A422,'产品报告-整理'!A:A,0)),0))</f>
        <v/>
      </c>
      <c r="Z422" s="9" t="str">
        <f t="shared" si="21"/>
        <v/>
      </c>
      <c r="AA422" s="5" t="str">
        <f t="shared" si="19"/>
        <v/>
      </c>
      <c r="AB422" s="5" t="str">
        <f t="shared" si="20"/>
        <v/>
      </c>
      <c r="AC422" s="9"/>
      <c r="AD422" s="15" t="str">
        <f>IF($AD$1="  ",IFERROR(IF(AND(Y422="未推广",L422&gt;0),"加入P4P推广 ","")&amp;IF(AND(OR(W422="是",X422="是"),Y422=0),"优爆品加推广 ","")&amp;IF(AND(C422="N",L422&gt;0),"增加橱窗绑定 ","")&amp;IF(AND(OR(Z422&gt;$Z$1*4.5,AB422&gt;$AB$1*4.5),Y422&lt;&gt;0,Y422&gt;$AB$1*2,G422&gt;($G$1/$L$1)*1),"放弃P4P推广 ","")&amp;IF(AND(AB422&gt;$AB$1*1.2,AB422&lt;$AB$1*4.5,Y422&gt;0),"优化询盘成本 ","")&amp;IF(AND(Z422&gt;$Z$1*1.2,Z422&lt;$Z$1*4.5,Y422&gt;0),"优化商机成本 ","")&amp;IF(AND(Y422&lt;&gt;0,L422&gt;0,AB422&lt;$AB$1*1.2),"加大询盘获取 ","")&amp;IF(AND(Y422&lt;&gt;0,K422&gt;0,Z422&lt;$Z$1*1.2),"加大商机获取 ","")&amp;IF(AND(L422=0,C422="Y",G422&gt;($G$1/$L$1*1.5)),"解绑橱窗绑定 ",""),"请去左表粘贴源数据"),"")</f>
        <v/>
      </c>
      <c r="AE422" s="9"/>
      <c r="AF422" s="9"/>
      <c r="AG422" s="9"/>
      <c r="AH422" s="9"/>
      <c r="AI422" s="17"/>
      <c r="AJ422" s="17"/>
      <c r="AK422" s="17"/>
    </row>
    <row r="423" spans="1:37">
      <c r="A423" s="5" t="str">
        <f>IFERROR(HLOOKUP(A$2,'2.源数据-产品分析-全商品'!A$6:A$1000,ROW()-1,0),"")</f>
        <v/>
      </c>
      <c r="B423" s="5" t="str">
        <f>IFERROR(HLOOKUP(B$2,'2.源数据-产品分析-全商品'!B$6:B$1000,ROW()-1,0),"")</f>
        <v/>
      </c>
      <c r="C423" s="5" t="str">
        <f>CLEAN(IFERROR(HLOOKUP(C$2,'2.源数据-产品分析-全商品'!C$6:C$1000,ROW()-1,0),""))</f>
        <v/>
      </c>
      <c r="D423" s="5" t="str">
        <f>IFERROR(HLOOKUP(D$2,'2.源数据-产品分析-全商品'!D$6:D$1000,ROW()-1,0),"")</f>
        <v/>
      </c>
      <c r="E423" s="5" t="str">
        <f>IFERROR(HLOOKUP(E$2,'2.源数据-产品分析-全商品'!E$6:E$1000,ROW()-1,0),"")</f>
        <v/>
      </c>
      <c r="F423" s="5" t="str">
        <f>IFERROR(VALUE(HLOOKUP(F$2,'2.源数据-产品分析-全商品'!F$6:F$1000,ROW()-1,0)),"")</f>
        <v/>
      </c>
      <c r="G423" s="5" t="str">
        <f>IFERROR(VALUE(HLOOKUP(G$2,'2.源数据-产品分析-全商品'!G$6:G$1000,ROW()-1,0)),"")</f>
        <v/>
      </c>
      <c r="H423" s="5" t="str">
        <f>IFERROR(HLOOKUP(H$2,'2.源数据-产品分析-全商品'!H$6:H$1000,ROW()-1,0),"")</f>
        <v/>
      </c>
      <c r="I423" s="5" t="str">
        <f>IFERROR(VALUE(HLOOKUP(I$2,'2.源数据-产品分析-全商品'!I$6:I$1000,ROW()-1,0)),"")</f>
        <v/>
      </c>
      <c r="J423" s="60" t="str">
        <f>IFERROR(IF($J$2="","",INDEX('产品报告-整理'!G:G,MATCH(产品建议!A423,'产品报告-整理'!A:A,0))),"")</f>
        <v/>
      </c>
      <c r="K423" s="5" t="str">
        <f>IFERROR(IF($K$2="","",VALUE(INDEX('产品报告-整理'!E:E,MATCH(产品建议!A423,'产品报告-整理'!A:A,0)))),0)</f>
        <v/>
      </c>
      <c r="L423" s="5" t="str">
        <f>IFERROR(VALUE(HLOOKUP(L$2,'2.源数据-产品分析-全商品'!J$6:J$1000,ROW()-1,0)),"")</f>
        <v/>
      </c>
      <c r="M423" s="5" t="str">
        <f>IFERROR(VALUE(HLOOKUP(M$2,'2.源数据-产品分析-全商品'!K$6:K$1000,ROW()-1,0)),"")</f>
        <v/>
      </c>
      <c r="N423" s="5" t="str">
        <f>IFERROR(HLOOKUP(N$2,'2.源数据-产品分析-全商品'!L$6:L$1000,ROW()-1,0),"")</f>
        <v/>
      </c>
      <c r="O423" s="5" t="str">
        <f>IF($O$2='产品报告-整理'!$K$1,IFERROR(INDEX('产品报告-整理'!S:S,MATCH(产品建议!A423,'产品报告-整理'!L:L,0)),""),(IFERROR(VALUE(HLOOKUP(O$2,'2.源数据-产品分析-全商品'!M$6:M$1000,ROW()-1,0)),"")))</f>
        <v/>
      </c>
      <c r="P423" s="5" t="str">
        <f>IF($P$2='产品报告-整理'!$V$1,IFERROR(INDEX('产品报告-整理'!AD:AD,MATCH(产品建议!A423,'产品报告-整理'!W:W,0)),""),(IFERROR(VALUE(HLOOKUP(P$2,'2.源数据-产品分析-全商品'!N$6:N$1000,ROW()-1,0)),"")))</f>
        <v/>
      </c>
      <c r="Q423" s="5" t="str">
        <f>IF($Q$2='产品报告-整理'!$AG$1,IFERROR(INDEX('产品报告-整理'!AO:AO,MATCH(产品建议!A423,'产品报告-整理'!AH:AH,0)),""),(IFERROR(VALUE(HLOOKUP(Q$2,'2.源数据-产品分析-全商品'!O$6:O$1000,ROW()-1,0)),"")))</f>
        <v/>
      </c>
      <c r="R423" s="5" t="str">
        <f>IF($R$2='产品报告-整理'!$AR$1,IFERROR(INDEX('产品报告-整理'!AZ:AZ,MATCH(产品建议!A423,'产品报告-整理'!AS:AS,0)),""),(IFERROR(VALUE(HLOOKUP(R$2,'2.源数据-产品分析-全商品'!P$6:P$1000,ROW()-1,0)),"")))</f>
        <v/>
      </c>
      <c r="S423" s="5" t="str">
        <f>IF($S$2='产品报告-整理'!$BC$1,IFERROR(INDEX('产品报告-整理'!BK:BK,MATCH(产品建议!A423,'产品报告-整理'!BD:BD,0)),""),(IFERROR(VALUE(HLOOKUP(S$2,'2.源数据-产品分析-全商品'!Q$6:Q$1000,ROW()-1,0)),"")))</f>
        <v/>
      </c>
      <c r="T423" s="5" t="str">
        <f>IFERROR(HLOOKUP("产品负责人",'2.源数据-产品分析-全商品'!R$6:R$1000,ROW()-1,0),"")</f>
        <v/>
      </c>
      <c r="U423" s="5" t="str">
        <f>IFERROR(VALUE(HLOOKUP(U$2,'2.源数据-产品分析-全商品'!S$6:S$1000,ROW()-1,0)),"")</f>
        <v/>
      </c>
      <c r="V423" s="5" t="str">
        <f>IFERROR(VALUE(HLOOKUP(V$2,'2.源数据-产品分析-全商品'!T$6:T$1000,ROW()-1,0)),"")</f>
        <v/>
      </c>
      <c r="W423" s="5" t="str">
        <f>IF(OR($A$3=""),"",IF(OR($W$2="优爆品"),(IF(COUNTIF('2-2.源数据-产品分析-优品'!A:A,产品建议!A423)&gt;0,"是","")&amp;IF(COUNTIF('2-3.源数据-产品分析-爆品'!A:A,产品建议!A423)&gt;0,"是","")),IF(OR($W$2="P4P点击量"),((IFERROR(INDEX('产品报告-整理'!D:D,MATCH(产品建议!A423,'产品报告-整理'!A:A,0)),""))),((IF(COUNTIF('2-2.源数据-产品分析-优品'!A:A,产品建议!A423)&gt;0,"是",""))))))</f>
        <v/>
      </c>
      <c r="X423" s="5" t="str">
        <f>IF(OR($A$3=""),"",IF(OR($W$2="优爆品"),((IFERROR(INDEX('产品报告-整理'!D:D,MATCH(产品建议!A423,'产品报告-整理'!A:A,0)),"")&amp;" → "&amp;(IFERROR(TEXT(INDEX('产品报告-整理'!D:D,MATCH(产品建议!A423,'产品报告-整理'!A:A,0))/G423,"0%"),"")))),IF(OR($W$2="P4P点击量"),((IF($W$2="P4P点击量",IFERROR(TEXT(W423/G423,"0%"),"")))),(((IF(COUNTIF('2-3.源数据-产品分析-爆品'!A:A,产品建议!A423)&gt;0,"是","")))))))</f>
        <v/>
      </c>
      <c r="Y423" s="9" t="str">
        <f>IF(AND($Y$2="直通车总消费",'产品报告-整理'!$BN$1="推荐广告"),IFERROR(INDEX('产品报告-整理'!H:H,MATCH(产品建议!A423,'产品报告-整理'!A:A,0)),0)+IFERROR(INDEX('产品报告-整理'!BV:BV,MATCH(产品建议!A423,'产品报告-整理'!BO:BO,0)),0),IFERROR(INDEX('产品报告-整理'!H:H,MATCH(产品建议!A423,'产品报告-整理'!A:A,0)),0))</f>
        <v/>
      </c>
      <c r="Z423" s="9" t="str">
        <f t="shared" si="21"/>
        <v/>
      </c>
      <c r="AA423" s="5" t="str">
        <f t="shared" si="19"/>
        <v/>
      </c>
      <c r="AB423" s="5" t="str">
        <f t="shared" si="20"/>
        <v/>
      </c>
      <c r="AC423" s="9"/>
      <c r="AD423" s="15" t="str">
        <f>IF($AD$1="  ",IFERROR(IF(AND(Y423="未推广",L423&gt;0),"加入P4P推广 ","")&amp;IF(AND(OR(W423="是",X423="是"),Y423=0),"优爆品加推广 ","")&amp;IF(AND(C423="N",L423&gt;0),"增加橱窗绑定 ","")&amp;IF(AND(OR(Z423&gt;$Z$1*4.5,AB423&gt;$AB$1*4.5),Y423&lt;&gt;0,Y423&gt;$AB$1*2,G423&gt;($G$1/$L$1)*1),"放弃P4P推广 ","")&amp;IF(AND(AB423&gt;$AB$1*1.2,AB423&lt;$AB$1*4.5,Y423&gt;0),"优化询盘成本 ","")&amp;IF(AND(Z423&gt;$Z$1*1.2,Z423&lt;$Z$1*4.5,Y423&gt;0),"优化商机成本 ","")&amp;IF(AND(Y423&lt;&gt;0,L423&gt;0,AB423&lt;$AB$1*1.2),"加大询盘获取 ","")&amp;IF(AND(Y423&lt;&gt;0,K423&gt;0,Z423&lt;$Z$1*1.2),"加大商机获取 ","")&amp;IF(AND(L423=0,C423="Y",G423&gt;($G$1/$L$1*1.5)),"解绑橱窗绑定 ",""),"请去左表粘贴源数据"),"")</f>
        <v/>
      </c>
      <c r="AE423" s="9"/>
      <c r="AF423" s="9"/>
      <c r="AG423" s="9"/>
      <c r="AH423" s="9"/>
      <c r="AI423" s="17"/>
      <c r="AJ423" s="17"/>
      <c r="AK423" s="17"/>
    </row>
    <row r="424" spans="1:37">
      <c r="A424" s="5" t="str">
        <f>IFERROR(HLOOKUP(A$2,'2.源数据-产品分析-全商品'!A$6:A$1000,ROW()-1,0),"")</f>
        <v/>
      </c>
      <c r="B424" s="5" t="str">
        <f>IFERROR(HLOOKUP(B$2,'2.源数据-产品分析-全商品'!B$6:B$1000,ROW()-1,0),"")</f>
        <v/>
      </c>
      <c r="C424" s="5" t="str">
        <f>CLEAN(IFERROR(HLOOKUP(C$2,'2.源数据-产品分析-全商品'!C$6:C$1000,ROW()-1,0),""))</f>
        <v/>
      </c>
      <c r="D424" s="5" t="str">
        <f>IFERROR(HLOOKUP(D$2,'2.源数据-产品分析-全商品'!D$6:D$1000,ROW()-1,0),"")</f>
        <v/>
      </c>
      <c r="E424" s="5" t="str">
        <f>IFERROR(HLOOKUP(E$2,'2.源数据-产品分析-全商品'!E$6:E$1000,ROW()-1,0),"")</f>
        <v/>
      </c>
      <c r="F424" s="5" t="str">
        <f>IFERROR(VALUE(HLOOKUP(F$2,'2.源数据-产品分析-全商品'!F$6:F$1000,ROW()-1,0)),"")</f>
        <v/>
      </c>
      <c r="G424" s="5" t="str">
        <f>IFERROR(VALUE(HLOOKUP(G$2,'2.源数据-产品分析-全商品'!G$6:G$1000,ROW()-1,0)),"")</f>
        <v/>
      </c>
      <c r="H424" s="5" t="str">
        <f>IFERROR(HLOOKUP(H$2,'2.源数据-产品分析-全商品'!H$6:H$1000,ROW()-1,0),"")</f>
        <v/>
      </c>
      <c r="I424" s="5" t="str">
        <f>IFERROR(VALUE(HLOOKUP(I$2,'2.源数据-产品分析-全商品'!I$6:I$1000,ROW()-1,0)),"")</f>
        <v/>
      </c>
      <c r="J424" s="60" t="str">
        <f>IFERROR(IF($J$2="","",INDEX('产品报告-整理'!G:G,MATCH(产品建议!A424,'产品报告-整理'!A:A,0))),"")</f>
        <v/>
      </c>
      <c r="K424" s="5" t="str">
        <f>IFERROR(IF($K$2="","",VALUE(INDEX('产品报告-整理'!E:E,MATCH(产品建议!A424,'产品报告-整理'!A:A,0)))),0)</f>
        <v/>
      </c>
      <c r="L424" s="5" t="str">
        <f>IFERROR(VALUE(HLOOKUP(L$2,'2.源数据-产品分析-全商品'!J$6:J$1000,ROW()-1,0)),"")</f>
        <v/>
      </c>
      <c r="M424" s="5" t="str">
        <f>IFERROR(VALUE(HLOOKUP(M$2,'2.源数据-产品分析-全商品'!K$6:K$1000,ROW()-1,0)),"")</f>
        <v/>
      </c>
      <c r="N424" s="5" t="str">
        <f>IFERROR(HLOOKUP(N$2,'2.源数据-产品分析-全商品'!L$6:L$1000,ROW()-1,0),"")</f>
        <v/>
      </c>
      <c r="O424" s="5" t="str">
        <f>IF($O$2='产品报告-整理'!$K$1,IFERROR(INDEX('产品报告-整理'!S:S,MATCH(产品建议!A424,'产品报告-整理'!L:L,0)),""),(IFERROR(VALUE(HLOOKUP(O$2,'2.源数据-产品分析-全商品'!M$6:M$1000,ROW()-1,0)),"")))</f>
        <v/>
      </c>
      <c r="P424" s="5" t="str">
        <f>IF($P$2='产品报告-整理'!$V$1,IFERROR(INDEX('产品报告-整理'!AD:AD,MATCH(产品建议!A424,'产品报告-整理'!W:W,0)),""),(IFERROR(VALUE(HLOOKUP(P$2,'2.源数据-产品分析-全商品'!N$6:N$1000,ROW()-1,0)),"")))</f>
        <v/>
      </c>
      <c r="Q424" s="5" t="str">
        <f>IF($Q$2='产品报告-整理'!$AG$1,IFERROR(INDEX('产品报告-整理'!AO:AO,MATCH(产品建议!A424,'产品报告-整理'!AH:AH,0)),""),(IFERROR(VALUE(HLOOKUP(Q$2,'2.源数据-产品分析-全商品'!O$6:O$1000,ROW()-1,0)),"")))</f>
        <v/>
      </c>
      <c r="R424" s="5" t="str">
        <f>IF($R$2='产品报告-整理'!$AR$1,IFERROR(INDEX('产品报告-整理'!AZ:AZ,MATCH(产品建议!A424,'产品报告-整理'!AS:AS,0)),""),(IFERROR(VALUE(HLOOKUP(R$2,'2.源数据-产品分析-全商品'!P$6:P$1000,ROW()-1,0)),"")))</f>
        <v/>
      </c>
      <c r="S424" s="5" t="str">
        <f>IF($S$2='产品报告-整理'!$BC$1,IFERROR(INDEX('产品报告-整理'!BK:BK,MATCH(产品建议!A424,'产品报告-整理'!BD:BD,0)),""),(IFERROR(VALUE(HLOOKUP(S$2,'2.源数据-产品分析-全商品'!Q$6:Q$1000,ROW()-1,0)),"")))</f>
        <v/>
      </c>
      <c r="T424" s="5" t="str">
        <f>IFERROR(HLOOKUP("产品负责人",'2.源数据-产品分析-全商品'!R$6:R$1000,ROW()-1,0),"")</f>
        <v/>
      </c>
      <c r="U424" s="5" t="str">
        <f>IFERROR(VALUE(HLOOKUP(U$2,'2.源数据-产品分析-全商品'!S$6:S$1000,ROW()-1,0)),"")</f>
        <v/>
      </c>
      <c r="V424" s="5" t="str">
        <f>IFERROR(VALUE(HLOOKUP(V$2,'2.源数据-产品分析-全商品'!T$6:T$1000,ROW()-1,0)),"")</f>
        <v/>
      </c>
      <c r="W424" s="5" t="str">
        <f>IF(OR($A$3=""),"",IF(OR($W$2="优爆品"),(IF(COUNTIF('2-2.源数据-产品分析-优品'!A:A,产品建议!A424)&gt;0,"是","")&amp;IF(COUNTIF('2-3.源数据-产品分析-爆品'!A:A,产品建议!A424)&gt;0,"是","")),IF(OR($W$2="P4P点击量"),((IFERROR(INDEX('产品报告-整理'!D:D,MATCH(产品建议!A424,'产品报告-整理'!A:A,0)),""))),((IF(COUNTIF('2-2.源数据-产品分析-优品'!A:A,产品建议!A424)&gt;0,"是",""))))))</f>
        <v/>
      </c>
      <c r="X424" s="5" t="str">
        <f>IF(OR($A$3=""),"",IF(OR($W$2="优爆品"),((IFERROR(INDEX('产品报告-整理'!D:D,MATCH(产品建议!A424,'产品报告-整理'!A:A,0)),"")&amp;" → "&amp;(IFERROR(TEXT(INDEX('产品报告-整理'!D:D,MATCH(产品建议!A424,'产品报告-整理'!A:A,0))/G424,"0%"),"")))),IF(OR($W$2="P4P点击量"),((IF($W$2="P4P点击量",IFERROR(TEXT(W424/G424,"0%"),"")))),(((IF(COUNTIF('2-3.源数据-产品分析-爆品'!A:A,产品建议!A424)&gt;0,"是","")))))))</f>
        <v/>
      </c>
      <c r="Y424" s="9" t="str">
        <f>IF(AND($Y$2="直通车总消费",'产品报告-整理'!$BN$1="推荐广告"),IFERROR(INDEX('产品报告-整理'!H:H,MATCH(产品建议!A424,'产品报告-整理'!A:A,0)),0)+IFERROR(INDEX('产品报告-整理'!BV:BV,MATCH(产品建议!A424,'产品报告-整理'!BO:BO,0)),0),IFERROR(INDEX('产品报告-整理'!H:H,MATCH(产品建议!A424,'产品报告-整理'!A:A,0)),0))</f>
        <v/>
      </c>
      <c r="Z424" s="9" t="str">
        <f t="shared" si="21"/>
        <v/>
      </c>
      <c r="AA424" s="5" t="str">
        <f t="shared" si="19"/>
        <v/>
      </c>
      <c r="AB424" s="5" t="str">
        <f t="shared" si="20"/>
        <v/>
      </c>
      <c r="AC424" s="9"/>
      <c r="AD424" s="15" t="str">
        <f>IF($AD$1="  ",IFERROR(IF(AND(Y424="未推广",L424&gt;0),"加入P4P推广 ","")&amp;IF(AND(OR(W424="是",X424="是"),Y424=0),"优爆品加推广 ","")&amp;IF(AND(C424="N",L424&gt;0),"增加橱窗绑定 ","")&amp;IF(AND(OR(Z424&gt;$Z$1*4.5,AB424&gt;$AB$1*4.5),Y424&lt;&gt;0,Y424&gt;$AB$1*2,G424&gt;($G$1/$L$1)*1),"放弃P4P推广 ","")&amp;IF(AND(AB424&gt;$AB$1*1.2,AB424&lt;$AB$1*4.5,Y424&gt;0),"优化询盘成本 ","")&amp;IF(AND(Z424&gt;$Z$1*1.2,Z424&lt;$Z$1*4.5,Y424&gt;0),"优化商机成本 ","")&amp;IF(AND(Y424&lt;&gt;0,L424&gt;0,AB424&lt;$AB$1*1.2),"加大询盘获取 ","")&amp;IF(AND(Y424&lt;&gt;0,K424&gt;0,Z424&lt;$Z$1*1.2),"加大商机获取 ","")&amp;IF(AND(L424=0,C424="Y",G424&gt;($G$1/$L$1*1.5)),"解绑橱窗绑定 ",""),"请去左表粘贴源数据"),"")</f>
        <v/>
      </c>
      <c r="AE424" s="9"/>
      <c r="AF424" s="9"/>
      <c r="AG424" s="9"/>
      <c r="AH424" s="9"/>
      <c r="AI424" s="17"/>
      <c r="AJ424" s="17"/>
      <c r="AK424" s="17"/>
    </row>
    <row r="425" spans="1:37">
      <c r="A425" s="5" t="str">
        <f>IFERROR(HLOOKUP(A$2,'2.源数据-产品分析-全商品'!A$6:A$1000,ROW()-1,0),"")</f>
        <v/>
      </c>
      <c r="B425" s="5" t="str">
        <f>IFERROR(HLOOKUP(B$2,'2.源数据-产品分析-全商品'!B$6:B$1000,ROW()-1,0),"")</f>
        <v/>
      </c>
      <c r="C425" s="5" t="str">
        <f>CLEAN(IFERROR(HLOOKUP(C$2,'2.源数据-产品分析-全商品'!C$6:C$1000,ROW()-1,0),""))</f>
        <v/>
      </c>
      <c r="D425" s="5" t="str">
        <f>IFERROR(HLOOKUP(D$2,'2.源数据-产品分析-全商品'!D$6:D$1000,ROW()-1,0),"")</f>
        <v/>
      </c>
      <c r="E425" s="5" t="str">
        <f>IFERROR(HLOOKUP(E$2,'2.源数据-产品分析-全商品'!E$6:E$1000,ROW()-1,0),"")</f>
        <v/>
      </c>
      <c r="F425" s="5" t="str">
        <f>IFERROR(VALUE(HLOOKUP(F$2,'2.源数据-产品分析-全商品'!F$6:F$1000,ROW()-1,0)),"")</f>
        <v/>
      </c>
      <c r="G425" s="5" t="str">
        <f>IFERROR(VALUE(HLOOKUP(G$2,'2.源数据-产品分析-全商品'!G$6:G$1000,ROW()-1,0)),"")</f>
        <v/>
      </c>
      <c r="H425" s="5" t="str">
        <f>IFERROR(HLOOKUP(H$2,'2.源数据-产品分析-全商品'!H$6:H$1000,ROW()-1,0),"")</f>
        <v/>
      </c>
      <c r="I425" s="5" t="str">
        <f>IFERROR(VALUE(HLOOKUP(I$2,'2.源数据-产品分析-全商品'!I$6:I$1000,ROW()-1,0)),"")</f>
        <v/>
      </c>
      <c r="J425" s="60" t="str">
        <f>IFERROR(IF($J$2="","",INDEX('产品报告-整理'!G:G,MATCH(产品建议!A425,'产品报告-整理'!A:A,0))),"")</f>
        <v/>
      </c>
      <c r="K425" s="5" t="str">
        <f>IFERROR(IF($K$2="","",VALUE(INDEX('产品报告-整理'!E:E,MATCH(产品建议!A425,'产品报告-整理'!A:A,0)))),0)</f>
        <v/>
      </c>
      <c r="L425" s="5" t="str">
        <f>IFERROR(VALUE(HLOOKUP(L$2,'2.源数据-产品分析-全商品'!J$6:J$1000,ROW()-1,0)),"")</f>
        <v/>
      </c>
      <c r="M425" s="5" t="str">
        <f>IFERROR(VALUE(HLOOKUP(M$2,'2.源数据-产品分析-全商品'!K$6:K$1000,ROW()-1,0)),"")</f>
        <v/>
      </c>
      <c r="N425" s="5" t="str">
        <f>IFERROR(HLOOKUP(N$2,'2.源数据-产品分析-全商品'!L$6:L$1000,ROW()-1,0),"")</f>
        <v/>
      </c>
      <c r="O425" s="5" t="str">
        <f>IF($O$2='产品报告-整理'!$K$1,IFERROR(INDEX('产品报告-整理'!S:S,MATCH(产品建议!A425,'产品报告-整理'!L:L,0)),""),(IFERROR(VALUE(HLOOKUP(O$2,'2.源数据-产品分析-全商品'!M$6:M$1000,ROW()-1,0)),"")))</f>
        <v/>
      </c>
      <c r="P425" s="5" t="str">
        <f>IF($P$2='产品报告-整理'!$V$1,IFERROR(INDEX('产品报告-整理'!AD:AD,MATCH(产品建议!A425,'产品报告-整理'!W:W,0)),""),(IFERROR(VALUE(HLOOKUP(P$2,'2.源数据-产品分析-全商品'!N$6:N$1000,ROW()-1,0)),"")))</f>
        <v/>
      </c>
      <c r="Q425" s="5" t="str">
        <f>IF($Q$2='产品报告-整理'!$AG$1,IFERROR(INDEX('产品报告-整理'!AO:AO,MATCH(产品建议!A425,'产品报告-整理'!AH:AH,0)),""),(IFERROR(VALUE(HLOOKUP(Q$2,'2.源数据-产品分析-全商品'!O$6:O$1000,ROW()-1,0)),"")))</f>
        <v/>
      </c>
      <c r="R425" s="5" t="str">
        <f>IF($R$2='产品报告-整理'!$AR$1,IFERROR(INDEX('产品报告-整理'!AZ:AZ,MATCH(产品建议!A425,'产品报告-整理'!AS:AS,0)),""),(IFERROR(VALUE(HLOOKUP(R$2,'2.源数据-产品分析-全商品'!P$6:P$1000,ROW()-1,0)),"")))</f>
        <v/>
      </c>
      <c r="S425" s="5" t="str">
        <f>IF($S$2='产品报告-整理'!$BC$1,IFERROR(INDEX('产品报告-整理'!BK:BK,MATCH(产品建议!A425,'产品报告-整理'!BD:BD,0)),""),(IFERROR(VALUE(HLOOKUP(S$2,'2.源数据-产品分析-全商品'!Q$6:Q$1000,ROW()-1,0)),"")))</f>
        <v/>
      </c>
      <c r="T425" s="5" t="str">
        <f>IFERROR(HLOOKUP("产品负责人",'2.源数据-产品分析-全商品'!R$6:R$1000,ROW()-1,0),"")</f>
        <v/>
      </c>
      <c r="U425" s="5" t="str">
        <f>IFERROR(VALUE(HLOOKUP(U$2,'2.源数据-产品分析-全商品'!S$6:S$1000,ROW()-1,0)),"")</f>
        <v/>
      </c>
      <c r="V425" s="5" t="str">
        <f>IFERROR(VALUE(HLOOKUP(V$2,'2.源数据-产品分析-全商品'!T$6:T$1000,ROW()-1,0)),"")</f>
        <v/>
      </c>
      <c r="W425" s="5" t="str">
        <f>IF(OR($A$3=""),"",IF(OR($W$2="优爆品"),(IF(COUNTIF('2-2.源数据-产品分析-优品'!A:A,产品建议!A425)&gt;0,"是","")&amp;IF(COUNTIF('2-3.源数据-产品分析-爆品'!A:A,产品建议!A425)&gt;0,"是","")),IF(OR($W$2="P4P点击量"),((IFERROR(INDEX('产品报告-整理'!D:D,MATCH(产品建议!A425,'产品报告-整理'!A:A,0)),""))),((IF(COUNTIF('2-2.源数据-产品分析-优品'!A:A,产品建议!A425)&gt;0,"是",""))))))</f>
        <v/>
      </c>
      <c r="X425" s="5" t="str">
        <f>IF(OR($A$3=""),"",IF(OR($W$2="优爆品"),((IFERROR(INDEX('产品报告-整理'!D:D,MATCH(产品建议!A425,'产品报告-整理'!A:A,0)),"")&amp;" → "&amp;(IFERROR(TEXT(INDEX('产品报告-整理'!D:D,MATCH(产品建议!A425,'产品报告-整理'!A:A,0))/G425,"0%"),"")))),IF(OR($W$2="P4P点击量"),((IF($W$2="P4P点击量",IFERROR(TEXT(W425/G425,"0%"),"")))),(((IF(COUNTIF('2-3.源数据-产品分析-爆品'!A:A,产品建议!A425)&gt;0,"是","")))))))</f>
        <v/>
      </c>
      <c r="Y425" s="9" t="str">
        <f>IF(AND($Y$2="直通车总消费",'产品报告-整理'!$BN$1="推荐广告"),IFERROR(INDEX('产品报告-整理'!H:H,MATCH(产品建议!A425,'产品报告-整理'!A:A,0)),0)+IFERROR(INDEX('产品报告-整理'!BV:BV,MATCH(产品建议!A425,'产品报告-整理'!BO:BO,0)),0),IFERROR(INDEX('产品报告-整理'!H:H,MATCH(产品建议!A425,'产品报告-整理'!A:A,0)),0))</f>
        <v/>
      </c>
      <c r="Z425" s="9" t="str">
        <f t="shared" si="21"/>
        <v/>
      </c>
      <c r="AA425" s="5" t="str">
        <f t="shared" si="19"/>
        <v/>
      </c>
      <c r="AB425" s="5" t="str">
        <f t="shared" si="20"/>
        <v/>
      </c>
      <c r="AC425" s="9"/>
      <c r="AD425" s="15" t="str">
        <f>IF($AD$1="  ",IFERROR(IF(AND(Y425="未推广",L425&gt;0),"加入P4P推广 ","")&amp;IF(AND(OR(W425="是",X425="是"),Y425=0),"优爆品加推广 ","")&amp;IF(AND(C425="N",L425&gt;0),"增加橱窗绑定 ","")&amp;IF(AND(OR(Z425&gt;$Z$1*4.5,AB425&gt;$AB$1*4.5),Y425&lt;&gt;0,Y425&gt;$AB$1*2,G425&gt;($G$1/$L$1)*1),"放弃P4P推广 ","")&amp;IF(AND(AB425&gt;$AB$1*1.2,AB425&lt;$AB$1*4.5,Y425&gt;0),"优化询盘成本 ","")&amp;IF(AND(Z425&gt;$Z$1*1.2,Z425&lt;$Z$1*4.5,Y425&gt;0),"优化商机成本 ","")&amp;IF(AND(Y425&lt;&gt;0,L425&gt;0,AB425&lt;$AB$1*1.2),"加大询盘获取 ","")&amp;IF(AND(Y425&lt;&gt;0,K425&gt;0,Z425&lt;$Z$1*1.2),"加大商机获取 ","")&amp;IF(AND(L425=0,C425="Y",G425&gt;($G$1/$L$1*1.5)),"解绑橱窗绑定 ",""),"请去左表粘贴源数据"),"")</f>
        <v/>
      </c>
      <c r="AE425" s="9"/>
      <c r="AF425" s="9"/>
      <c r="AG425" s="9"/>
      <c r="AH425" s="9"/>
      <c r="AI425" s="17"/>
      <c r="AJ425" s="17"/>
      <c r="AK425" s="17"/>
    </row>
    <row r="426" spans="1:37">
      <c r="A426" s="5" t="str">
        <f>IFERROR(HLOOKUP(A$2,'2.源数据-产品分析-全商品'!A$6:A$1000,ROW()-1,0),"")</f>
        <v/>
      </c>
      <c r="B426" s="5" t="str">
        <f>IFERROR(HLOOKUP(B$2,'2.源数据-产品分析-全商品'!B$6:B$1000,ROW()-1,0),"")</f>
        <v/>
      </c>
      <c r="C426" s="5" t="str">
        <f>CLEAN(IFERROR(HLOOKUP(C$2,'2.源数据-产品分析-全商品'!C$6:C$1000,ROW()-1,0),""))</f>
        <v/>
      </c>
      <c r="D426" s="5" t="str">
        <f>IFERROR(HLOOKUP(D$2,'2.源数据-产品分析-全商品'!D$6:D$1000,ROW()-1,0),"")</f>
        <v/>
      </c>
      <c r="E426" s="5" t="str">
        <f>IFERROR(HLOOKUP(E$2,'2.源数据-产品分析-全商品'!E$6:E$1000,ROW()-1,0),"")</f>
        <v/>
      </c>
      <c r="F426" s="5" t="str">
        <f>IFERROR(VALUE(HLOOKUP(F$2,'2.源数据-产品分析-全商品'!F$6:F$1000,ROW()-1,0)),"")</f>
        <v/>
      </c>
      <c r="G426" s="5" t="str">
        <f>IFERROR(VALUE(HLOOKUP(G$2,'2.源数据-产品分析-全商品'!G$6:G$1000,ROW()-1,0)),"")</f>
        <v/>
      </c>
      <c r="H426" s="5" t="str">
        <f>IFERROR(HLOOKUP(H$2,'2.源数据-产品分析-全商品'!H$6:H$1000,ROW()-1,0),"")</f>
        <v/>
      </c>
      <c r="I426" s="5" t="str">
        <f>IFERROR(VALUE(HLOOKUP(I$2,'2.源数据-产品分析-全商品'!I$6:I$1000,ROW()-1,0)),"")</f>
        <v/>
      </c>
      <c r="J426" s="60" t="str">
        <f>IFERROR(IF($J$2="","",INDEX('产品报告-整理'!G:G,MATCH(产品建议!A426,'产品报告-整理'!A:A,0))),"")</f>
        <v/>
      </c>
      <c r="K426" s="5" t="str">
        <f>IFERROR(IF($K$2="","",VALUE(INDEX('产品报告-整理'!E:E,MATCH(产品建议!A426,'产品报告-整理'!A:A,0)))),0)</f>
        <v/>
      </c>
      <c r="L426" s="5" t="str">
        <f>IFERROR(VALUE(HLOOKUP(L$2,'2.源数据-产品分析-全商品'!J$6:J$1000,ROW()-1,0)),"")</f>
        <v/>
      </c>
      <c r="M426" s="5" t="str">
        <f>IFERROR(VALUE(HLOOKUP(M$2,'2.源数据-产品分析-全商品'!K$6:K$1000,ROW()-1,0)),"")</f>
        <v/>
      </c>
      <c r="N426" s="5" t="str">
        <f>IFERROR(HLOOKUP(N$2,'2.源数据-产品分析-全商品'!L$6:L$1000,ROW()-1,0),"")</f>
        <v/>
      </c>
      <c r="O426" s="5" t="str">
        <f>IF($O$2='产品报告-整理'!$K$1,IFERROR(INDEX('产品报告-整理'!S:S,MATCH(产品建议!A426,'产品报告-整理'!L:L,0)),""),(IFERROR(VALUE(HLOOKUP(O$2,'2.源数据-产品分析-全商品'!M$6:M$1000,ROW()-1,0)),"")))</f>
        <v/>
      </c>
      <c r="P426" s="5" t="str">
        <f>IF($P$2='产品报告-整理'!$V$1,IFERROR(INDEX('产品报告-整理'!AD:AD,MATCH(产品建议!A426,'产品报告-整理'!W:W,0)),""),(IFERROR(VALUE(HLOOKUP(P$2,'2.源数据-产品分析-全商品'!N$6:N$1000,ROW()-1,0)),"")))</f>
        <v/>
      </c>
      <c r="Q426" s="5" t="str">
        <f>IF($Q$2='产品报告-整理'!$AG$1,IFERROR(INDEX('产品报告-整理'!AO:AO,MATCH(产品建议!A426,'产品报告-整理'!AH:AH,0)),""),(IFERROR(VALUE(HLOOKUP(Q$2,'2.源数据-产品分析-全商品'!O$6:O$1000,ROW()-1,0)),"")))</f>
        <v/>
      </c>
      <c r="R426" s="5" t="str">
        <f>IF($R$2='产品报告-整理'!$AR$1,IFERROR(INDEX('产品报告-整理'!AZ:AZ,MATCH(产品建议!A426,'产品报告-整理'!AS:AS,0)),""),(IFERROR(VALUE(HLOOKUP(R$2,'2.源数据-产品分析-全商品'!P$6:P$1000,ROW()-1,0)),"")))</f>
        <v/>
      </c>
      <c r="S426" s="5" t="str">
        <f>IF($S$2='产品报告-整理'!$BC$1,IFERROR(INDEX('产品报告-整理'!BK:BK,MATCH(产品建议!A426,'产品报告-整理'!BD:BD,0)),""),(IFERROR(VALUE(HLOOKUP(S$2,'2.源数据-产品分析-全商品'!Q$6:Q$1000,ROW()-1,0)),"")))</f>
        <v/>
      </c>
      <c r="T426" s="5" t="str">
        <f>IFERROR(HLOOKUP("产品负责人",'2.源数据-产品分析-全商品'!R$6:R$1000,ROW()-1,0),"")</f>
        <v/>
      </c>
      <c r="U426" s="5" t="str">
        <f>IFERROR(VALUE(HLOOKUP(U$2,'2.源数据-产品分析-全商品'!S$6:S$1000,ROW()-1,0)),"")</f>
        <v/>
      </c>
      <c r="V426" s="5" t="str">
        <f>IFERROR(VALUE(HLOOKUP(V$2,'2.源数据-产品分析-全商品'!T$6:T$1000,ROW()-1,0)),"")</f>
        <v/>
      </c>
      <c r="W426" s="5" t="str">
        <f>IF(OR($A$3=""),"",IF(OR($W$2="优爆品"),(IF(COUNTIF('2-2.源数据-产品分析-优品'!A:A,产品建议!A426)&gt;0,"是","")&amp;IF(COUNTIF('2-3.源数据-产品分析-爆品'!A:A,产品建议!A426)&gt;0,"是","")),IF(OR($W$2="P4P点击量"),((IFERROR(INDEX('产品报告-整理'!D:D,MATCH(产品建议!A426,'产品报告-整理'!A:A,0)),""))),((IF(COUNTIF('2-2.源数据-产品分析-优品'!A:A,产品建议!A426)&gt;0,"是",""))))))</f>
        <v/>
      </c>
      <c r="X426" s="5" t="str">
        <f>IF(OR($A$3=""),"",IF(OR($W$2="优爆品"),((IFERROR(INDEX('产品报告-整理'!D:D,MATCH(产品建议!A426,'产品报告-整理'!A:A,0)),"")&amp;" → "&amp;(IFERROR(TEXT(INDEX('产品报告-整理'!D:D,MATCH(产品建议!A426,'产品报告-整理'!A:A,0))/G426,"0%"),"")))),IF(OR($W$2="P4P点击量"),((IF($W$2="P4P点击量",IFERROR(TEXT(W426/G426,"0%"),"")))),(((IF(COUNTIF('2-3.源数据-产品分析-爆品'!A:A,产品建议!A426)&gt;0,"是","")))))))</f>
        <v/>
      </c>
      <c r="Y426" s="9" t="str">
        <f>IF(AND($Y$2="直通车总消费",'产品报告-整理'!$BN$1="推荐广告"),IFERROR(INDEX('产品报告-整理'!H:H,MATCH(产品建议!A426,'产品报告-整理'!A:A,0)),0)+IFERROR(INDEX('产品报告-整理'!BV:BV,MATCH(产品建议!A426,'产品报告-整理'!BO:BO,0)),0),IFERROR(INDEX('产品报告-整理'!H:H,MATCH(产品建议!A426,'产品报告-整理'!A:A,0)),0))</f>
        <v/>
      </c>
      <c r="Z426" s="9" t="str">
        <f t="shared" si="21"/>
        <v/>
      </c>
      <c r="AA426" s="5" t="str">
        <f t="shared" si="19"/>
        <v/>
      </c>
      <c r="AB426" s="5" t="str">
        <f t="shared" si="20"/>
        <v/>
      </c>
      <c r="AC426" s="9"/>
      <c r="AD426" s="15" t="str">
        <f>IF($AD$1="  ",IFERROR(IF(AND(Y426="未推广",L426&gt;0),"加入P4P推广 ","")&amp;IF(AND(OR(W426="是",X426="是"),Y426=0),"优爆品加推广 ","")&amp;IF(AND(C426="N",L426&gt;0),"增加橱窗绑定 ","")&amp;IF(AND(OR(Z426&gt;$Z$1*4.5,AB426&gt;$AB$1*4.5),Y426&lt;&gt;0,Y426&gt;$AB$1*2,G426&gt;($G$1/$L$1)*1),"放弃P4P推广 ","")&amp;IF(AND(AB426&gt;$AB$1*1.2,AB426&lt;$AB$1*4.5,Y426&gt;0),"优化询盘成本 ","")&amp;IF(AND(Z426&gt;$Z$1*1.2,Z426&lt;$Z$1*4.5,Y426&gt;0),"优化商机成本 ","")&amp;IF(AND(Y426&lt;&gt;0,L426&gt;0,AB426&lt;$AB$1*1.2),"加大询盘获取 ","")&amp;IF(AND(Y426&lt;&gt;0,K426&gt;0,Z426&lt;$Z$1*1.2),"加大商机获取 ","")&amp;IF(AND(L426=0,C426="Y",G426&gt;($G$1/$L$1*1.5)),"解绑橱窗绑定 ",""),"请去左表粘贴源数据"),"")</f>
        <v/>
      </c>
      <c r="AE426" s="9"/>
      <c r="AF426" s="9"/>
      <c r="AG426" s="9"/>
      <c r="AH426" s="9"/>
      <c r="AI426" s="17"/>
      <c r="AJ426" s="17"/>
      <c r="AK426" s="17"/>
    </row>
    <row r="427" spans="1:37">
      <c r="A427" s="5" t="str">
        <f>IFERROR(HLOOKUP(A$2,'2.源数据-产品分析-全商品'!A$6:A$1000,ROW()-1,0),"")</f>
        <v/>
      </c>
      <c r="B427" s="5" t="str">
        <f>IFERROR(HLOOKUP(B$2,'2.源数据-产品分析-全商品'!B$6:B$1000,ROW()-1,0),"")</f>
        <v/>
      </c>
      <c r="C427" s="5" t="str">
        <f>CLEAN(IFERROR(HLOOKUP(C$2,'2.源数据-产品分析-全商品'!C$6:C$1000,ROW()-1,0),""))</f>
        <v/>
      </c>
      <c r="D427" s="5" t="str">
        <f>IFERROR(HLOOKUP(D$2,'2.源数据-产品分析-全商品'!D$6:D$1000,ROW()-1,0),"")</f>
        <v/>
      </c>
      <c r="E427" s="5" t="str">
        <f>IFERROR(HLOOKUP(E$2,'2.源数据-产品分析-全商品'!E$6:E$1000,ROW()-1,0),"")</f>
        <v/>
      </c>
      <c r="F427" s="5" t="str">
        <f>IFERROR(VALUE(HLOOKUP(F$2,'2.源数据-产品分析-全商品'!F$6:F$1000,ROW()-1,0)),"")</f>
        <v/>
      </c>
      <c r="G427" s="5" t="str">
        <f>IFERROR(VALUE(HLOOKUP(G$2,'2.源数据-产品分析-全商品'!G$6:G$1000,ROW()-1,0)),"")</f>
        <v/>
      </c>
      <c r="H427" s="5" t="str">
        <f>IFERROR(HLOOKUP(H$2,'2.源数据-产品分析-全商品'!H$6:H$1000,ROW()-1,0),"")</f>
        <v/>
      </c>
      <c r="I427" s="5" t="str">
        <f>IFERROR(VALUE(HLOOKUP(I$2,'2.源数据-产品分析-全商品'!I$6:I$1000,ROW()-1,0)),"")</f>
        <v/>
      </c>
      <c r="J427" s="60" t="str">
        <f>IFERROR(IF($J$2="","",INDEX('产品报告-整理'!G:G,MATCH(产品建议!A427,'产品报告-整理'!A:A,0))),"")</f>
        <v/>
      </c>
      <c r="K427" s="5" t="str">
        <f>IFERROR(IF($K$2="","",VALUE(INDEX('产品报告-整理'!E:E,MATCH(产品建议!A427,'产品报告-整理'!A:A,0)))),0)</f>
        <v/>
      </c>
      <c r="L427" s="5" t="str">
        <f>IFERROR(VALUE(HLOOKUP(L$2,'2.源数据-产品分析-全商品'!J$6:J$1000,ROW()-1,0)),"")</f>
        <v/>
      </c>
      <c r="M427" s="5" t="str">
        <f>IFERROR(VALUE(HLOOKUP(M$2,'2.源数据-产品分析-全商品'!K$6:K$1000,ROW()-1,0)),"")</f>
        <v/>
      </c>
      <c r="N427" s="5" t="str">
        <f>IFERROR(HLOOKUP(N$2,'2.源数据-产品分析-全商品'!L$6:L$1000,ROW()-1,0),"")</f>
        <v/>
      </c>
      <c r="O427" s="5" t="str">
        <f>IF($O$2='产品报告-整理'!$K$1,IFERROR(INDEX('产品报告-整理'!S:S,MATCH(产品建议!A427,'产品报告-整理'!L:L,0)),""),(IFERROR(VALUE(HLOOKUP(O$2,'2.源数据-产品分析-全商品'!M$6:M$1000,ROW()-1,0)),"")))</f>
        <v/>
      </c>
      <c r="P427" s="5" t="str">
        <f>IF($P$2='产品报告-整理'!$V$1,IFERROR(INDEX('产品报告-整理'!AD:AD,MATCH(产品建议!A427,'产品报告-整理'!W:W,0)),""),(IFERROR(VALUE(HLOOKUP(P$2,'2.源数据-产品分析-全商品'!N$6:N$1000,ROW()-1,0)),"")))</f>
        <v/>
      </c>
      <c r="Q427" s="5" t="str">
        <f>IF($Q$2='产品报告-整理'!$AG$1,IFERROR(INDEX('产品报告-整理'!AO:AO,MATCH(产品建议!A427,'产品报告-整理'!AH:AH,0)),""),(IFERROR(VALUE(HLOOKUP(Q$2,'2.源数据-产品分析-全商品'!O$6:O$1000,ROW()-1,0)),"")))</f>
        <v/>
      </c>
      <c r="R427" s="5" t="str">
        <f>IF($R$2='产品报告-整理'!$AR$1,IFERROR(INDEX('产品报告-整理'!AZ:AZ,MATCH(产品建议!A427,'产品报告-整理'!AS:AS,0)),""),(IFERROR(VALUE(HLOOKUP(R$2,'2.源数据-产品分析-全商品'!P$6:P$1000,ROW()-1,0)),"")))</f>
        <v/>
      </c>
      <c r="S427" s="5" t="str">
        <f>IF($S$2='产品报告-整理'!$BC$1,IFERROR(INDEX('产品报告-整理'!BK:BK,MATCH(产品建议!A427,'产品报告-整理'!BD:BD,0)),""),(IFERROR(VALUE(HLOOKUP(S$2,'2.源数据-产品分析-全商品'!Q$6:Q$1000,ROW()-1,0)),"")))</f>
        <v/>
      </c>
      <c r="T427" s="5" t="str">
        <f>IFERROR(HLOOKUP("产品负责人",'2.源数据-产品分析-全商品'!R$6:R$1000,ROW()-1,0),"")</f>
        <v/>
      </c>
      <c r="U427" s="5" t="str">
        <f>IFERROR(VALUE(HLOOKUP(U$2,'2.源数据-产品分析-全商品'!S$6:S$1000,ROW()-1,0)),"")</f>
        <v/>
      </c>
      <c r="V427" s="5" t="str">
        <f>IFERROR(VALUE(HLOOKUP(V$2,'2.源数据-产品分析-全商品'!T$6:T$1000,ROW()-1,0)),"")</f>
        <v/>
      </c>
      <c r="W427" s="5" t="str">
        <f>IF(OR($A$3=""),"",IF(OR($W$2="优爆品"),(IF(COUNTIF('2-2.源数据-产品分析-优品'!A:A,产品建议!A427)&gt;0,"是","")&amp;IF(COUNTIF('2-3.源数据-产品分析-爆品'!A:A,产品建议!A427)&gt;0,"是","")),IF(OR($W$2="P4P点击量"),((IFERROR(INDEX('产品报告-整理'!D:D,MATCH(产品建议!A427,'产品报告-整理'!A:A,0)),""))),((IF(COUNTIF('2-2.源数据-产品分析-优品'!A:A,产品建议!A427)&gt;0,"是",""))))))</f>
        <v/>
      </c>
      <c r="X427" s="5" t="str">
        <f>IF(OR($A$3=""),"",IF(OR($W$2="优爆品"),((IFERROR(INDEX('产品报告-整理'!D:D,MATCH(产品建议!A427,'产品报告-整理'!A:A,0)),"")&amp;" → "&amp;(IFERROR(TEXT(INDEX('产品报告-整理'!D:D,MATCH(产品建议!A427,'产品报告-整理'!A:A,0))/G427,"0%"),"")))),IF(OR($W$2="P4P点击量"),((IF($W$2="P4P点击量",IFERROR(TEXT(W427/G427,"0%"),"")))),(((IF(COUNTIF('2-3.源数据-产品分析-爆品'!A:A,产品建议!A427)&gt;0,"是","")))))))</f>
        <v/>
      </c>
      <c r="Y427" s="9" t="str">
        <f>IF(AND($Y$2="直通车总消费",'产品报告-整理'!$BN$1="推荐广告"),IFERROR(INDEX('产品报告-整理'!H:H,MATCH(产品建议!A427,'产品报告-整理'!A:A,0)),0)+IFERROR(INDEX('产品报告-整理'!BV:BV,MATCH(产品建议!A427,'产品报告-整理'!BO:BO,0)),0),IFERROR(INDEX('产品报告-整理'!H:H,MATCH(产品建议!A427,'产品报告-整理'!A:A,0)),0))</f>
        <v/>
      </c>
      <c r="Z427" s="9" t="str">
        <f t="shared" si="21"/>
        <v/>
      </c>
      <c r="AA427" s="5" t="str">
        <f t="shared" si="19"/>
        <v/>
      </c>
      <c r="AB427" s="5" t="str">
        <f t="shared" si="20"/>
        <v/>
      </c>
      <c r="AC427" s="9"/>
      <c r="AD427" s="15" t="str">
        <f>IF($AD$1="  ",IFERROR(IF(AND(Y427="未推广",L427&gt;0),"加入P4P推广 ","")&amp;IF(AND(OR(W427="是",X427="是"),Y427=0),"优爆品加推广 ","")&amp;IF(AND(C427="N",L427&gt;0),"增加橱窗绑定 ","")&amp;IF(AND(OR(Z427&gt;$Z$1*4.5,AB427&gt;$AB$1*4.5),Y427&lt;&gt;0,Y427&gt;$AB$1*2,G427&gt;($G$1/$L$1)*1),"放弃P4P推广 ","")&amp;IF(AND(AB427&gt;$AB$1*1.2,AB427&lt;$AB$1*4.5,Y427&gt;0),"优化询盘成本 ","")&amp;IF(AND(Z427&gt;$Z$1*1.2,Z427&lt;$Z$1*4.5,Y427&gt;0),"优化商机成本 ","")&amp;IF(AND(Y427&lt;&gt;0,L427&gt;0,AB427&lt;$AB$1*1.2),"加大询盘获取 ","")&amp;IF(AND(Y427&lt;&gt;0,K427&gt;0,Z427&lt;$Z$1*1.2),"加大商机获取 ","")&amp;IF(AND(L427=0,C427="Y",G427&gt;($G$1/$L$1*1.5)),"解绑橱窗绑定 ",""),"请去左表粘贴源数据"),"")</f>
        <v/>
      </c>
      <c r="AE427" s="9"/>
      <c r="AF427" s="9"/>
      <c r="AG427" s="9"/>
      <c r="AH427" s="9"/>
      <c r="AI427" s="17"/>
      <c r="AJ427" s="17"/>
      <c r="AK427" s="17"/>
    </row>
    <row r="428" spans="1:37">
      <c r="A428" s="5" t="str">
        <f>IFERROR(HLOOKUP(A$2,'2.源数据-产品分析-全商品'!A$6:A$1000,ROW()-1,0),"")</f>
        <v/>
      </c>
      <c r="B428" s="5" t="str">
        <f>IFERROR(HLOOKUP(B$2,'2.源数据-产品分析-全商品'!B$6:B$1000,ROW()-1,0),"")</f>
        <v/>
      </c>
      <c r="C428" s="5" t="str">
        <f>CLEAN(IFERROR(HLOOKUP(C$2,'2.源数据-产品分析-全商品'!C$6:C$1000,ROW()-1,0),""))</f>
        <v/>
      </c>
      <c r="D428" s="5" t="str">
        <f>IFERROR(HLOOKUP(D$2,'2.源数据-产品分析-全商品'!D$6:D$1000,ROW()-1,0),"")</f>
        <v/>
      </c>
      <c r="E428" s="5" t="str">
        <f>IFERROR(HLOOKUP(E$2,'2.源数据-产品分析-全商品'!E$6:E$1000,ROW()-1,0),"")</f>
        <v/>
      </c>
      <c r="F428" s="5" t="str">
        <f>IFERROR(VALUE(HLOOKUP(F$2,'2.源数据-产品分析-全商品'!F$6:F$1000,ROW()-1,0)),"")</f>
        <v/>
      </c>
      <c r="G428" s="5" t="str">
        <f>IFERROR(VALUE(HLOOKUP(G$2,'2.源数据-产品分析-全商品'!G$6:G$1000,ROW()-1,0)),"")</f>
        <v/>
      </c>
      <c r="H428" s="5" t="str">
        <f>IFERROR(HLOOKUP(H$2,'2.源数据-产品分析-全商品'!H$6:H$1000,ROW()-1,0),"")</f>
        <v/>
      </c>
      <c r="I428" s="5" t="str">
        <f>IFERROR(VALUE(HLOOKUP(I$2,'2.源数据-产品分析-全商品'!I$6:I$1000,ROW()-1,0)),"")</f>
        <v/>
      </c>
      <c r="J428" s="60" t="str">
        <f>IFERROR(IF($J$2="","",INDEX('产品报告-整理'!G:G,MATCH(产品建议!A428,'产品报告-整理'!A:A,0))),"")</f>
        <v/>
      </c>
      <c r="K428" s="5" t="str">
        <f>IFERROR(IF($K$2="","",VALUE(INDEX('产品报告-整理'!E:E,MATCH(产品建议!A428,'产品报告-整理'!A:A,0)))),0)</f>
        <v/>
      </c>
      <c r="L428" s="5" t="str">
        <f>IFERROR(VALUE(HLOOKUP(L$2,'2.源数据-产品分析-全商品'!J$6:J$1000,ROW()-1,0)),"")</f>
        <v/>
      </c>
      <c r="M428" s="5" t="str">
        <f>IFERROR(VALUE(HLOOKUP(M$2,'2.源数据-产品分析-全商品'!K$6:K$1000,ROW()-1,0)),"")</f>
        <v/>
      </c>
      <c r="N428" s="5" t="str">
        <f>IFERROR(HLOOKUP(N$2,'2.源数据-产品分析-全商品'!L$6:L$1000,ROW()-1,0),"")</f>
        <v/>
      </c>
      <c r="O428" s="5" t="str">
        <f>IF($O$2='产品报告-整理'!$K$1,IFERROR(INDEX('产品报告-整理'!S:S,MATCH(产品建议!A428,'产品报告-整理'!L:L,0)),""),(IFERROR(VALUE(HLOOKUP(O$2,'2.源数据-产品分析-全商品'!M$6:M$1000,ROW()-1,0)),"")))</f>
        <v/>
      </c>
      <c r="P428" s="5" t="str">
        <f>IF($P$2='产品报告-整理'!$V$1,IFERROR(INDEX('产品报告-整理'!AD:AD,MATCH(产品建议!A428,'产品报告-整理'!W:W,0)),""),(IFERROR(VALUE(HLOOKUP(P$2,'2.源数据-产品分析-全商品'!N$6:N$1000,ROW()-1,0)),"")))</f>
        <v/>
      </c>
      <c r="Q428" s="5" t="str">
        <f>IF($Q$2='产品报告-整理'!$AG$1,IFERROR(INDEX('产品报告-整理'!AO:AO,MATCH(产品建议!A428,'产品报告-整理'!AH:AH,0)),""),(IFERROR(VALUE(HLOOKUP(Q$2,'2.源数据-产品分析-全商品'!O$6:O$1000,ROW()-1,0)),"")))</f>
        <v/>
      </c>
      <c r="R428" s="5" t="str">
        <f>IF($R$2='产品报告-整理'!$AR$1,IFERROR(INDEX('产品报告-整理'!AZ:AZ,MATCH(产品建议!A428,'产品报告-整理'!AS:AS,0)),""),(IFERROR(VALUE(HLOOKUP(R$2,'2.源数据-产品分析-全商品'!P$6:P$1000,ROW()-1,0)),"")))</f>
        <v/>
      </c>
      <c r="S428" s="5" t="str">
        <f>IF($S$2='产品报告-整理'!$BC$1,IFERROR(INDEX('产品报告-整理'!BK:BK,MATCH(产品建议!A428,'产品报告-整理'!BD:BD,0)),""),(IFERROR(VALUE(HLOOKUP(S$2,'2.源数据-产品分析-全商品'!Q$6:Q$1000,ROW()-1,0)),"")))</f>
        <v/>
      </c>
      <c r="T428" s="5" t="str">
        <f>IFERROR(HLOOKUP("产品负责人",'2.源数据-产品分析-全商品'!R$6:R$1000,ROW()-1,0),"")</f>
        <v/>
      </c>
      <c r="U428" s="5" t="str">
        <f>IFERROR(VALUE(HLOOKUP(U$2,'2.源数据-产品分析-全商品'!S$6:S$1000,ROW()-1,0)),"")</f>
        <v/>
      </c>
      <c r="V428" s="5" t="str">
        <f>IFERROR(VALUE(HLOOKUP(V$2,'2.源数据-产品分析-全商品'!T$6:T$1000,ROW()-1,0)),"")</f>
        <v/>
      </c>
      <c r="W428" s="5" t="str">
        <f>IF(OR($A$3=""),"",IF(OR($W$2="优爆品"),(IF(COUNTIF('2-2.源数据-产品分析-优品'!A:A,产品建议!A428)&gt;0,"是","")&amp;IF(COUNTIF('2-3.源数据-产品分析-爆品'!A:A,产品建议!A428)&gt;0,"是","")),IF(OR($W$2="P4P点击量"),((IFERROR(INDEX('产品报告-整理'!D:D,MATCH(产品建议!A428,'产品报告-整理'!A:A,0)),""))),((IF(COUNTIF('2-2.源数据-产品分析-优品'!A:A,产品建议!A428)&gt;0,"是",""))))))</f>
        <v/>
      </c>
      <c r="X428" s="5" t="str">
        <f>IF(OR($A$3=""),"",IF(OR($W$2="优爆品"),((IFERROR(INDEX('产品报告-整理'!D:D,MATCH(产品建议!A428,'产品报告-整理'!A:A,0)),"")&amp;" → "&amp;(IFERROR(TEXT(INDEX('产品报告-整理'!D:D,MATCH(产品建议!A428,'产品报告-整理'!A:A,0))/G428,"0%"),"")))),IF(OR($W$2="P4P点击量"),((IF($W$2="P4P点击量",IFERROR(TEXT(W428/G428,"0%"),"")))),(((IF(COUNTIF('2-3.源数据-产品分析-爆品'!A:A,产品建议!A428)&gt;0,"是","")))))))</f>
        <v/>
      </c>
      <c r="Y428" s="9" t="str">
        <f>IF(AND($Y$2="直通车总消费",'产品报告-整理'!$BN$1="推荐广告"),IFERROR(INDEX('产品报告-整理'!H:H,MATCH(产品建议!A428,'产品报告-整理'!A:A,0)),0)+IFERROR(INDEX('产品报告-整理'!BV:BV,MATCH(产品建议!A428,'产品报告-整理'!BO:BO,0)),0),IFERROR(INDEX('产品报告-整理'!H:H,MATCH(产品建议!A428,'产品报告-整理'!A:A,0)),0))</f>
        <v/>
      </c>
      <c r="Z428" s="9" t="str">
        <f t="shared" si="21"/>
        <v/>
      </c>
      <c r="AA428" s="5" t="str">
        <f t="shared" si="19"/>
        <v/>
      </c>
      <c r="AB428" s="5" t="str">
        <f t="shared" si="20"/>
        <v/>
      </c>
      <c r="AC428" s="9"/>
      <c r="AD428" s="15" t="str">
        <f>IF($AD$1="  ",IFERROR(IF(AND(Y428="未推广",L428&gt;0),"加入P4P推广 ","")&amp;IF(AND(OR(W428="是",X428="是"),Y428=0),"优爆品加推广 ","")&amp;IF(AND(C428="N",L428&gt;0),"增加橱窗绑定 ","")&amp;IF(AND(OR(Z428&gt;$Z$1*4.5,AB428&gt;$AB$1*4.5),Y428&lt;&gt;0,Y428&gt;$AB$1*2,G428&gt;($G$1/$L$1)*1),"放弃P4P推广 ","")&amp;IF(AND(AB428&gt;$AB$1*1.2,AB428&lt;$AB$1*4.5,Y428&gt;0),"优化询盘成本 ","")&amp;IF(AND(Z428&gt;$Z$1*1.2,Z428&lt;$Z$1*4.5,Y428&gt;0),"优化商机成本 ","")&amp;IF(AND(Y428&lt;&gt;0,L428&gt;0,AB428&lt;$AB$1*1.2),"加大询盘获取 ","")&amp;IF(AND(Y428&lt;&gt;0,K428&gt;0,Z428&lt;$Z$1*1.2),"加大商机获取 ","")&amp;IF(AND(L428=0,C428="Y",G428&gt;($G$1/$L$1*1.5)),"解绑橱窗绑定 ",""),"请去左表粘贴源数据"),"")</f>
        <v/>
      </c>
      <c r="AE428" s="9"/>
      <c r="AF428" s="9"/>
      <c r="AG428" s="9"/>
      <c r="AH428" s="9"/>
      <c r="AI428" s="17"/>
      <c r="AJ428" s="17"/>
      <c r="AK428" s="17"/>
    </row>
    <row r="429" spans="1:37">
      <c r="A429" s="5" t="str">
        <f>IFERROR(HLOOKUP(A$2,'2.源数据-产品分析-全商品'!A$6:A$1000,ROW()-1,0),"")</f>
        <v/>
      </c>
      <c r="B429" s="5" t="str">
        <f>IFERROR(HLOOKUP(B$2,'2.源数据-产品分析-全商品'!B$6:B$1000,ROW()-1,0),"")</f>
        <v/>
      </c>
      <c r="C429" s="5" t="str">
        <f>CLEAN(IFERROR(HLOOKUP(C$2,'2.源数据-产品分析-全商品'!C$6:C$1000,ROW()-1,0),""))</f>
        <v/>
      </c>
      <c r="D429" s="5" t="str">
        <f>IFERROR(HLOOKUP(D$2,'2.源数据-产品分析-全商品'!D$6:D$1000,ROW()-1,0),"")</f>
        <v/>
      </c>
      <c r="E429" s="5" t="str">
        <f>IFERROR(HLOOKUP(E$2,'2.源数据-产品分析-全商品'!E$6:E$1000,ROW()-1,0),"")</f>
        <v/>
      </c>
      <c r="F429" s="5" t="str">
        <f>IFERROR(VALUE(HLOOKUP(F$2,'2.源数据-产品分析-全商品'!F$6:F$1000,ROW()-1,0)),"")</f>
        <v/>
      </c>
      <c r="G429" s="5" t="str">
        <f>IFERROR(VALUE(HLOOKUP(G$2,'2.源数据-产品分析-全商品'!G$6:G$1000,ROW()-1,0)),"")</f>
        <v/>
      </c>
      <c r="H429" s="5" t="str">
        <f>IFERROR(HLOOKUP(H$2,'2.源数据-产品分析-全商品'!H$6:H$1000,ROW()-1,0),"")</f>
        <v/>
      </c>
      <c r="I429" s="5" t="str">
        <f>IFERROR(VALUE(HLOOKUP(I$2,'2.源数据-产品分析-全商品'!I$6:I$1000,ROW()-1,0)),"")</f>
        <v/>
      </c>
      <c r="J429" s="60" t="str">
        <f>IFERROR(IF($J$2="","",INDEX('产品报告-整理'!G:G,MATCH(产品建议!A429,'产品报告-整理'!A:A,0))),"")</f>
        <v/>
      </c>
      <c r="K429" s="5" t="str">
        <f>IFERROR(IF($K$2="","",VALUE(INDEX('产品报告-整理'!E:E,MATCH(产品建议!A429,'产品报告-整理'!A:A,0)))),0)</f>
        <v/>
      </c>
      <c r="L429" s="5" t="str">
        <f>IFERROR(VALUE(HLOOKUP(L$2,'2.源数据-产品分析-全商品'!J$6:J$1000,ROW()-1,0)),"")</f>
        <v/>
      </c>
      <c r="M429" s="5" t="str">
        <f>IFERROR(VALUE(HLOOKUP(M$2,'2.源数据-产品分析-全商品'!K$6:K$1000,ROW()-1,0)),"")</f>
        <v/>
      </c>
      <c r="N429" s="5" t="str">
        <f>IFERROR(HLOOKUP(N$2,'2.源数据-产品分析-全商品'!L$6:L$1000,ROW()-1,0),"")</f>
        <v/>
      </c>
      <c r="O429" s="5" t="str">
        <f>IF($O$2='产品报告-整理'!$K$1,IFERROR(INDEX('产品报告-整理'!S:S,MATCH(产品建议!A429,'产品报告-整理'!L:L,0)),""),(IFERROR(VALUE(HLOOKUP(O$2,'2.源数据-产品分析-全商品'!M$6:M$1000,ROW()-1,0)),"")))</f>
        <v/>
      </c>
      <c r="P429" s="5" t="str">
        <f>IF($P$2='产品报告-整理'!$V$1,IFERROR(INDEX('产品报告-整理'!AD:AD,MATCH(产品建议!A429,'产品报告-整理'!W:W,0)),""),(IFERROR(VALUE(HLOOKUP(P$2,'2.源数据-产品分析-全商品'!N$6:N$1000,ROW()-1,0)),"")))</f>
        <v/>
      </c>
      <c r="Q429" s="5" t="str">
        <f>IF($Q$2='产品报告-整理'!$AG$1,IFERROR(INDEX('产品报告-整理'!AO:AO,MATCH(产品建议!A429,'产品报告-整理'!AH:AH,0)),""),(IFERROR(VALUE(HLOOKUP(Q$2,'2.源数据-产品分析-全商品'!O$6:O$1000,ROW()-1,0)),"")))</f>
        <v/>
      </c>
      <c r="R429" s="5" t="str">
        <f>IF($R$2='产品报告-整理'!$AR$1,IFERROR(INDEX('产品报告-整理'!AZ:AZ,MATCH(产品建议!A429,'产品报告-整理'!AS:AS,0)),""),(IFERROR(VALUE(HLOOKUP(R$2,'2.源数据-产品分析-全商品'!P$6:P$1000,ROW()-1,0)),"")))</f>
        <v/>
      </c>
      <c r="S429" s="5" t="str">
        <f>IF($S$2='产品报告-整理'!$BC$1,IFERROR(INDEX('产品报告-整理'!BK:BK,MATCH(产品建议!A429,'产品报告-整理'!BD:BD,0)),""),(IFERROR(VALUE(HLOOKUP(S$2,'2.源数据-产品分析-全商品'!Q$6:Q$1000,ROW()-1,0)),"")))</f>
        <v/>
      </c>
      <c r="T429" s="5" t="str">
        <f>IFERROR(HLOOKUP("产品负责人",'2.源数据-产品分析-全商品'!R$6:R$1000,ROW()-1,0),"")</f>
        <v/>
      </c>
      <c r="U429" s="5" t="str">
        <f>IFERROR(VALUE(HLOOKUP(U$2,'2.源数据-产品分析-全商品'!S$6:S$1000,ROW()-1,0)),"")</f>
        <v/>
      </c>
      <c r="V429" s="5" t="str">
        <f>IFERROR(VALUE(HLOOKUP(V$2,'2.源数据-产品分析-全商品'!T$6:T$1000,ROW()-1,0)),"")</f>
        <v/>
      </c>
      <c r="W429" s="5" t="str">
        <f>IF(OR($A$3=""),"",IF(OR($W$2="优爆品"),(IF(COUNTIF('2-2.源数据-产品分析-优品'!A:A,产品建议!A429)&gt;0,"是","")&amp;IF(COUNTIF('2-3.源数据-产品分析-爆品'!A:A,产品建议!A429)&gt;0,"是","")),IF(OR($W$2="P4P点击量"),((IFERROR(INDEX('产品报告-整理'!D:D,MATCH(产品建议!A429,'产品报告-整理'!A:A,0)),""))),((IF(COUNTIF('2-2.源数据-产品分析-优品'!A:A,产品建议!A429)&gt;0,"是",""))))))</f>
        <v/>
      </c>
      <c r="X429" s="5" t="str">
        <f>IF(OR($A$3=""),"",IF(OR($W$2="优爆品"),((IFERROR(INDEX('产品报告-整理'!D:D,MATCH(产品建议!A429,'产品报告-整理'!A:A,0)),"")&amp;" → "&amp;(IFERROR(TEXT(INDEX('产品报告-整理'!D:D,MATCH(产品建议!A429,'产品报告-整理'!A:A,0))/G429,"0%"),"")))),IF(OR($W$2="P4P点击量"),((IF($W$2="P4P点击量",IFERROR(TEXT(W429/G429,"0%"),"")))),(((IF(COUNTIF('2-3.源数据-产品分析-爆品'!A:A,产品建议!A429)&gt;0,"是","")))))))</f>
        <v/>
      </c>
      <c r="Y429" s="9" t="str">
        <f>IF(AND($Y$2="直通车总消费",'产品报告-整理'!$BN$1="推荐广告"),IFERROR(INDEX('产品报告-整理'!H:H,MATCH(产品建议!A429,'产品报告-整理'!A:A,0)),0)+IFERROR(INDEX('产品报告-整理'!BV:BV,MATCH(产品建议!A429,'产品报告-整理'!BO:BO,0)),0),IFERROR(INDEX('产品报告-整理'!H:H,MATCH(产品建议!A429,'产品报告-整理'!A:A,0)),0))</f>
        <v/>
      </c>
      <c r="Z429" s="9" t="str">
        <f t="shared" si="21"/>
        <v/>
      </c>
      <c r="AA429" s="5" t="str">
        <f t="shared" si="19"/>
        <v/>
      </c>
      <c r="AB429" s="5" t="str">
        <f t="shared" si="20"/>
        <v/>
      </c>
      <c r="AC429" s="9"/>
      <c r="AD429" s="15" t="str">
        <f>IF($AD$1="  ",IFERROR(IF(AND(Y429="未推广",L429&gt;0),"加入P4P推广 ","")&amp;IF(AND(OR(W429="是",X429="是"),Y429=0),"优爆品加推广 ","")&amp;IF(AND(C429="N",L429&gt;0),"增加橱窗绑定 ","")&amp;IF(AND(OR(Z429&gt;$Z$1*4.5,AB429&gt;$AB$1*4.5),Y429&lt;&gt;0,Y429&gt;$AB$1*2,G429&gt;($G$1/$L$1)*1),"放弃P4P推广 ","")&amp;IF(AND(AB429&gt;$AB$1*1.2,AB429&lt;$AB$1*4.5,Y429&gt;0),"优化询盘成本 ","")&amp;IF(AND(Z429&gt;$Z$1*1.2,Z429&lt;$Z$1*4.5,Y429&gt;0),"优化商机成本 ","")&amp;IF(AND(Y429&lt;&gt;0,L429&gt;0,AB429&lt;$AB$1*1.2),"加大询盘获取 ","")&amp;IF(AND(Y429&lt;&gt;0,K429&gt;0,Z429&lt;$Z$1*1.2),"加大商机获取 ","")&amp;IF(AND(L429=0,C429="Y",G429&gt;($G$1/$L$1*1.5)),"解绑橱窗绑定 ",""),"请去左表粘贴源数据"),"")</f>
        <v/>
      </c>
      <c r="AE429" s="9"/>
      <c r="AF429" s="9"/>
      <c r="AG429" s="9"/>
      <c r="AH429" s="9"/>
      <c r="AI429" s="17"/>
      <c r="AJ429" s="17"/>
      <c r="AK429" s="17"/>
    </row>
    <row r="430" spans="1:37">
      <c r="A430" s="5" t="str">
        <f>IFERROR(HLOOKUP(A$2,'2.源数据-产品分析-全商品'!A$6:A$1000,ROW()-1,0),"")</f>
        <v/>
      </c>
      <c r="B430" s="5" t="str">
        <f>IFERROR(HLOOKUP(B$2,'2.源数据-产品分析-全商品'!B$6:B$1000,ROW()-1,0),"")</f>
        <v/>
      </c>
      <c r="C430" s="5" t="str">
        <f>CLEAN(IFERROR(HLOOKUP(C$2,'2.源数据-产品分析-全商品'!C$6:C$1000,ROW()-1,0),""))</f>
        <v/>
      </c>
      <c r="D430" s="5" t="str">
        <f>IFERROR(HLOOKUP(D$2,'2.源数据-产品分析-全商品'!D$6:D$1000,ROW()-1,0),"")</f>
        <v/>
      </c>
      <c r="E430" s="5" t="str">
        <f>IFERROR(HLOOKUP(E$2,'2.源数据-产品分析-全商品'!E$6:E$1000,ROW()-1,0),"")</f>
        <v/>
      </c>
      <c r="F430" s="5" t="str">
        <f>IFERROR(VALUE(HLOOKUP(F$2,'2.源数据-产品分析-全商品'!F$6:F$1000,ROW()-1,0)),"")</f>
        <v/>
      </c>
      <c r="G430" s="5" t="str">
        <f>IFERROR(VALUE(HLOOKUP(G$2,'2.源数据-产品分析-全商品'!G$6:G$1000,ROW()-1,0)),"")</f>
        <v/>
      </c>
      <c r="H430" s="5" t="str">
        <f>IFERROR(HLOOKUP(H$2,'2.源数据-产品分析-全商品'!H$6:H$1000,ROW()-1,0),"")</f>
        <v/>
      </c>
      <c r="I430" s="5" t="str">
        <f>IFERROR(VALUE(HLOOKUP(I$2,'2.源数据-产品分析-全商品'!I$6:I$1000,ROW()-1,0)),"")</f>
        <v/>
      </c>
      <c r="J430" s="60" t="str">
        <f>IFERROR(IF($J$2="","",INDEX('产品报告-整理'!G:G,MATCH(产品建议!A430,'产品报告-整理'!A:A,0))),"")</f>
        <v/>
      </c>
      <c r="K430" s="5" t="str">
        <f>IFERROR(IF($K$2="","",VALUE(INDEX('产品报告-整理'!E:E,MATCH(产品建议!A430,'产品报告-整理'!A:A,0)))),0)</f>
        <v/>
      </c>
      <c r="L430" s="5" t="str">
        <f>IFERROR(VALUE(HLOOKUP(L$2,'2.源数据-产品分析-全商品'!J$6:J$1000,ROW()-1,0)),"")</f>
        <v/>
      </c>
      <c r="M430" s="5" t="str">
        <f>IFERROR(VALUE(HLOOKUP(M$2,'2.源数据-产品分析-全商品'!K$6:K$1000,ROW()-1,0)),"")</f>
        <v/>
      </c>
      <c r="N430" s="5" t="str">
        <f>IFERROR(HLOOKUP(N$2,'2.源数据-产品分析-全商品'!L$6:L$1000,ROW()-1,0),"")</f>
        <v/>
      </c>
      <c r="O430" s="5" t="str">
        <f>IF($O$2='产品报告-整理'!$K$1,IFERROR(INDEX('产品报告-整理'!S:S,MATCH(产品建议!A430,'产品报告-整理'!L:L,0)),""),(IFERROR(VALUE(HLOOKUP(O$2,'2.源数据-产品分析-全商品'!M$6:M$1000,ROW()-1,0)),"")))</f>
        <v/>
      </c>
      <c r="P430" s="5" t="str">
        <f>IF($P$2='产品报告-整理'!$V$1,IFERROR(INDEX('产品报告-整理'!AD:AD,MATCH(产品建议!A430,'产品报告-整理'!W:W,0)),""),(IFERROR(VALUE(HLOOKUP(P$2,'2.源数据-产品分析-全商品'!N$6:N$1000,ROW()-1,0)),"")))</f>
        <v/>
      </c>
      <c r="Q430" s="5" t="str">
        <f>IF($Q$2='产品报告-整理'!$AG$1,IFERROR(INDEX('产品报告-整理'!AO:AO,MATCH(产品建议!A430,'产品报告-整理'!AH:AH,0)),""),(IFERROR(VALUE(HLOOKUP(Q$2,'2.源数据-产品分析-全商品'!O$6:O$1000,ROW()-1,0)),"")))</f>
        <v/>
      </c>
      <c r="R430" s="5" t="str">
        <f>IF($R$2='产品报告-整理'!$AR$1,IFERROR(INDEX('产品报告-整理'!AZ:AZ,MATCH(产品建议!A430,'产品报告-整理'!AS:AS,0)),""),(IFERROR(VALUE(HLOOKUP(R$2,'2.源数据-产品分析-全商品'!P$6:P$1000,ROW()-1,0)),"")))</f>
        <v/>
      </c>
      <c r="S430" s="5" t="str">
        <f>IF($S$2='产品报告-整理'!$BC$1,IFERROR(INDEX('产品报告-整理'!BK:BK,MATCH(产品建议!A430,'产品报告-整理'!BD:BD,0)),""),(IFERROR(VALUE(HLOOKUP(S$2,'2.源数据-产品分析-全商品'!Q$6:Q$1000,ROW()-1,0)),"")))</f>
        <v/>
      </c>
      <c r="T430" s="5" t="str">
        <f>IFERROR(HLOOKUP("产品负责人",'2.源数据-产品分析-全商品'!R$6:R$1000,ROW()-1,0),"")</f>
        <v/>
      </c>
      <c r="U430" s="5" t="str">
        <f>IFERROR(VALUE(HLOOKUP(U$2,'2.源数据-产品分析-全商品'!S$6:S$1000,ROW()-1,0)),"")</f>
        <v/>
      </c>
      <c r="V430" s="5" t="str">
        <f>IFERROR(VALUE(HLOOKUP(V$2,'2.源数据-产品分析-全商品'!T$6:T$1000,ROW()-1,0)),"")</f>
        <v/>
      </c>
      <c r="W430" s="5" t="str">
        <f>IF(OR($A$3=""),"",IF(OR($W$2="优爆品"),(IF(COUNTIF('2-2.源数据-产品分析-优品'!A:A,产品建议!A430)&gt;0,"是","")&amp;IF(COUNTIF('2-3.源数据-产品分析-爆品'!A:A,产品建议!A430)&gt;0,"是","")),IF(OR($W$2="P4P点击量"),((IFERROR(INDEX('产品报告-整理'!D:D,MATCH(产品建议!A430,'产品报告-整理'!A:A,0)),""))),((IF(COUNTIF('2-2.源数据-产品分析-优品'!A:A,产品建议!A430)&gt;0,"是",""))))))</f>
        <v/>
      </c>
      <c r="X430" s="5" t="str">
        <f>IF(OR($A$3=""),"",IF(OR($W$2="优爆品"),((IFERROR(INDEX('产品报告-整理'!D:D,MATCH(产品建议!A430,'产品报告-整理'!A:A,0)),"")&amp;" → "&amp;(IFERROR(TEXT(INDEX('产品报告-整理'!D:D,MATCH(产品建议!A430,'产品报告-整理'!A:A,0))/G430,"0%"),"")))),IF(OR($W$2="P4P点击量"),((IF($W$2="P4P点击量",IFERROR(TEXT(W430/G430,"0%"),"")))),(((IF(COUNTIF('2-3.源数据-产品分析-爆品'!A:A,产品建议!A430)&gt;0,"是","")))))))</f>
        <v/>
      </c>
      <c r="Y430" s="9" t="str">
        <f>IF(AND($Y$2="直通车总消费",'产品报告-整理'!$BN$1="推荐广告"),IFERROR(INDEX('产品报告-整理'!H:H,MATCH(产品建议!A430,'产品报告-整理'!A:A,0)),0)+IFERROR(INDEX('产品报告-整理'!BV:BV,MATCH(产品建议!A430,'产品报告-整理'!BO:BO,0)),0),IFERROR(INDEX('产品报告-整理'!H:H,MATCH(产品建议!A430,'产品报告-整理'!A:A,0)),0))</f>
        <v/>
      </c>
      <c r="Z430" s="9" t="str">
        <f t="shared" si="21"/>
        <v/>
      </c>
      <c r="AA430" s="5" t="str">
        <f t="shared" si="19"/>
        <v/>
      </c>
      <c r="AB430" s="5" t="str">
        <f t="shared" si="20"/>
        <v/>
      </c>
      <c r="AC430" s="9"/>
      <c r="AD430" s="15" t="str">
        <f>IF($AD$1="  ",IFERROR(IF(AND(Y430="未推广",L430&gt;0),"加入P4P推广 ","")&amp;IF(AND(OR(W430="是",X430="是"),Y430=0),"优爆品加推广 ","")&amp;IF(AND(C430="N",L430&gt;0),"增加橱窗绑定 ","")&amp;IF(AND(OR(Z430&gt;$Z$1*4.5,AB430&gt;$AB$1*4.5),Y430&lt;&gt;0,Y430&gt;$AB$1*2,G430&gt;($G$1/$L$1)*1),"放弃P4P推广 ","")&amp;IF(AND(AB430&gt;$AB$1*1.2,AB430&lt;$AB$1*4.5,Y430&gt;0),"优化询盘成本 ","")&amp;IF(AND(Z430&gt;$Z$1*1.2,Z430&lt;$Z$1*4.5,Y430&gt;0),"优化商机成本 ","")&amp;IF(AND(Y430&lt;&gt;0,L430&gt;0,AB430&lt;$AB$1*1.2),"加大询盘获取 ","")&amp;IF(AND(Y430&lt;&gt;0,K430&gt;0,Z430&lt;$Z$1*1.2),"加大商机获取 ","")&amp;IF(AND(L430=0,C430="Y",G430&gt;($G$1/$L$1*1.5)),"解绑橱窗绑定 ",""),"请去左表粘贴源数据"),"")</f>
        <v/>
      </c>
      <c r="AE430" s="9"/>
      <c r="AF430" s="9"/>
      <c r="AG430" s="9"/>
      <c r="AH430" s="9"/>
      <c r="AI430" s="17"/>
      <c r="AJ430" s="17"/>
      <c r="AK430" s="17"/>
    </row>
    <row r="431" spans="1:37">
      <c r="A431" s="5" t="str">
        <f>IFERROR(HLOOKUP(A$2,'2.源数据-产品分析-全商品'!A$6:A$1000,ROW()-1,0),"")</f>
        <v/>
      </c>
      <c r="B431" s="5" t="str">
        <f>IFERROR(HLOOKUP(B$2,'2.源数据-产品分析-全商品'!B$6:B$1000,ROW()-1,0),"")</f>
        <v/>
      </c>
      <c r="C431" s="5" t="str">
        <f>CLEAN(IFERROR(HLOOKUP(C$2,'2.源数据-产品分析-全商品'!C$6:C$1000,ROW()-1,0),""))</f>
        <v/>
      </c>
      <c r="D431" s="5" t="str">
        <f>IFERROR(HLOOKUP(D$2,'2.源数据-产品分析-全商品'!D$6:D$1000,ROW()-1,0),"")</f>
        <v/>
      </c>
      <c r="E431" s="5" t="str">
        <f>IFERROR(HLOOKUP(E$2,'2.源数据-产品分析-全商品'!E$6:E$1000,ROW()-1,0),"")</f>
        <v/>
      </c>
      <c r="F431" s="5" t="str">
        <f>IFERROR(VALUE(HLOOKUP(F$2,'2.源数据-产品分析-全商品'!F$6:F$1000,ROW()-1,0)),"")</f>
        <v/>
      </c>
      <c r="G431" s="5" t="str">
        <f>IFERROR(VALUE(HLOOKUP(G$2,'2.源数据-产品分析-全商品'!G$6:G$1000,ROW()-1,0)),"")</f>
        <v/>
      </c>
      <c r="H431" s="5" t="str">
        <f>IFERROR(HLOOKUP(H$2,'2.源数据-产品分析-全商品'!H$6:H$1000,ROW()-1,0),"")</f>
        <v/>
      </c>
      <c r="I431" s="5" t="str">
        <f>IFERROR(VALUE(HLOOKUP(I$2,'2.源数据-产品分析-全商品'!I$6:I$1000,ROW()-1,0)),"")</f>
        <v/>
      </c>
      <c r="J431" s="60" t="str">
        <f>IFERROR(IF($J$2="","",INDEX('产品报告-整理'!G:G,MATCH(产品建议!A431,'产品报告-整理'!A:A,0))),"")</f>
        <v/>
      </c>
      <c r="K431" s="5" t="str">
        <f>IFERROR(IF($K$2="","",VALUE(INDEX('产品报告-整理'!E:E,MATCH(产品建议!A431,'产品报告-整理'!A:A,0)))),0)</f>
        <v/>
      </c>
      <c r="L431" s="5" t="str">
        <f>IFERROR(VALUE(HLOOKUP(L$2,'2.源数据-产品分析-全商品'!J$6:J$1000,ROW()-1,0)),"")</f>
        <v/>
      </c>
      <c r="M431" s="5" t="str">
        <f>IFERROR(VALUE(HLOOKUP(M$2,'2.源数据-产品分析-全商品'!K$6:K$1000,ROW()-1,0)),"")</f>
        <v/>
      </c>
      <c r="N431" s="5" t="str">
        <f>IFERROR(HLOOKUP(N$2,'2.源数据-产品分析-全商品'!L$6:L$1000,ROW()-1,0),"")</f>
        <v/>
      </c>
      <c r="O431" s="5" t="str">
        <f>IF($O$2='产品报告-整理'!$K$1,IFERROR(INDEX('产品报告-整理'!S:S,MATCH(产品建议!A431,'产品报告-整理'!L:L,0)),""),(IFERROR(VALUE(HLOOKUP(O$2,'2.源数据-产品分析-全商品'!M$6:M$1000,ROW()-1,0)),"")))</f>
        <v/>
      </c>
      <c r="P431" s="5" t="str">
        <f>IF($P$2='产品报告-整理'!$V$1,IFERROR(INDEX('产品报告-整理'!AD:AD,MATCH(产品建议!A431,'产品报告-整理'!W:W,0)),""),(IFERROR(VALUE(HLOOKUP(P$2,'2.源数据-产品分析-全商品'!N$6:N$1000,ROW()-1,0)),"")))</f>
        <v/>
      </c>
      <c r="Q431" s="5" t="str">
        <f>IF($Q$2='产品报告-整理'!$AG$1,IFERROR(INDEX('产品报告-整理'!AO:AO,MATCH(产品建议!A431,'产品报告-整理'!AH:AH,0)),""),(IFERROR(VALUE(HLOOKUP(Q$2,'2.源数据-产品分析-全商品'!O$6:O$1000,ROW()-1,0)),"")))</f>
        <v/>
      </c>
      <c r="R431" s="5" t="str">
        <f>IF($R$2='产品报告-整理'!$AR$1,IFERROR(INDEX('产品报告-整理'!AZ:AZ,MATCH(产品建议!A431,'产品报告-整理'!AS:AS,0)),""),(IFERROR(VALUE(HLOOKUP(R$2,'2.源数据-产品分析-全商品'!P$6:P$1000,ROW()-1,0)),"")))</f>
        <v/>
      </c>
      <c r="S431" s="5" t="str">
        <f>IF($S$2='产品报告-整理'!$BC$1,IFERROR(INDEX('产品报告-整理'!BK:BK,MATCH(产品建议!A431,'产品报告-整理'!BD:BD,0)),""),(IFERROR(VALUE(HLOOKUP(S$2,'2.源数据-产品分析-全商品'!Q$6:Q$1000,ROW()-1,0)),"")))</f>
        <v/>
      </c>
      <c r="T431" s="5" t="str">
        <f>IFERROR(HLOOKUP("产品负责人",'2.源数据-产品分析-全商品'!R$6:R$1000,ROW()-1,0),"")</f>
        <v/>
      </c>
      <c r="U431" s="5" t="str">
        <f>IFERROR(VALUE(HLOOKUP(U$2,'2.源数据-产品分析-全商品'!S$6:S$1000,ROW()-1,0)),"")</f>
        <v/>
      </c>
      <c r="V431" s="5" t="str">
        <f>IFERROR(VALUE(HLOOKUP(V$2,'2.源数据-产品分析-全商品'!T$6:T$1000,ROW()-1,0)),"")</f>
        <v/>
      </c>
      <c r="W431" s="5" t="str">
        <f>IF(OR($A$3=""),"",IF(OR($W$2="优爆品"),(IF(COUNTIF('2-2.源数据-产品分析-优品'!A:A,产品建议!A431)&gt;0,"是","")&amp;IF(COUNTIF('2-3.源数据-产品分析-爆品'!A:A,产品建议!A431)&gt;0,"是","")),IF(OR($W$2="P4P点击量"),((IFERROR(INDEX('产品报告-整理'!D:D,MATCH(产品建议!A431,'产品报告-整理'!A:A,0)),""))),((IF(COUNTIF('2-2.源数据-产品分析-优品'!A:A,产品建议!A431)&gt;0,"是",""))))))</f>
        <v/>
      </c>
      <c r="X431" s="5" t="str">
        <f>IF(OR($A$3=""),"",IF(OR($W$2="优爆品"),((IFERROR(INDEX('产品报告-整理'!D:D,MATCH(产品建议!A431,'产品报告-整理'!A:A,0)),"")&amp;" → "&amp;(IFERROR(TEXT(INDEX('产品报告-整理'!D:D,MATCH(产品建议!A431,'产品报告-整理'!A:A,0))/G431,"0%"),"")))),IF(OR($W$2="P4P点击量"),((IF($W$2="P4P点击量",IFERROR(TEXT(W431/G431,"0%"),"")))),(((IF(COUNTIF('2-3.源数据-产品分析-爆品'!A:A,产品建议!A431)&gt;0,"是","")))))))</f>
        <v/>
      </c>
      <c r="Y431" s="9" t="str">
        <f>IF(AND($Y$2="直通车总消费",'产品报告-整理'!$BN$1="推荐广告"),IFERROR(INDEX('产品报告-整理'!H:H,MATCH(产品建议!A431,'产品报告-整理'!A:A,0)),0)+IFERROR(INDEX('产品报告-整理'!BV:BV,MATCH(产品建议!A431,'产品报告-整理'!BO:BO,0)),0),IFERROR(INDEX('产品报告-整理'!H:H,MATCH(产品建议!A431,'产品报告-整理'!A:A,0)),0))</f>
        <v/>
      </c>
      <c r="Z431" s="9" t="str">
        <f t="shared" si="21"/>
        <v/>
      </c>
      <c r="AA431" s="5" t="str">
        <f t="shared" si="19"/>
        <v/>
      </c>
      <c r="AB431" s="5" t="str">
        <f t="shared" si="20"/>
        <v/>
      </c>
      <c r="AC431" s="9"/>
      <c r="AD431" s="15" t="str">
        <f>IF($AD$1="  ",IFERROR(IF(AND(Y431="未推广",L431&gt;0),"加入P4P推广 ","")&amp;IF(AND(OR(W431="是",X431="是"),Y431=0),"优爆品加推广 ","")&amp;IF(AND(C431="N",L431&gt;0),"增加橱窗绑定 ","")&amp;IF(AND(OR(Z431&gt;$Z$1*4.5,AB431&gt;$AB$1*4.5),Y431&lt;&gt;0,Y431&gt;$AB$1*2,G431&gt;($G$1/$L$1)*1),"放弃P4P推广 ","")&amp;IF(AND(AB431&gt;$AB$1*1.2,AB431&lt;$AB$1*4.5,Y431&gt;0),"优化询盘成本 ","")&amp;IF(AND(Z431&gt;$Z$1*1.2,Z431&lt;$Z$1*4.5,Y431&gt;0),"优化商机成本 ","")&amp;IF(AND(Y431&lt;&gt;0,L431&gt;0,AB431&lt;$AB$1*1.2),"加大询盘获取 ","")&amp;IF(AND(Y431&lt;&gt;0,K431&gt;0,Z431&lt;$Z$1*1.2),"加大商机获取 ","")&amp;IF(AND(L431=0,C431="Y",G431&gt;($G$1/$L$1*1.5)),"解绑橱窗绑定 ",""),"请去左表粘贴源数据"),"")</f>
        <v/>
      </c>
      <c r="AE431" s="9"/>
      <c r="AF431" s="9"/>
      <c r="AG431" s="9"/>
      <c r="AH431" s="9"/>
      <c r="AI431" s="17"/>
      <c r="AJ431" s="17"/>
      <c r="AK431" s="17"/>
    </row>
    <row r="432" spans="1:37">
      <c r="A432" s="5" t="str">
        <f>IFERROR(HLOOKUP(A$2,'2.源数据-产品分析-全商品'!A$6:A$1000,ROW()-1,0),"")</f>
        <v/>
      </c>
      <c r="B432" s="5" t="str">
        <f>IFERROR(HLOOKUP(B$2,'2.源数据-产品分析-全商品'!B$6:B$1000,ROW()-1,0),"")</f>
        <v/>
      </c>
      <c r="C432" s="5" t="str">
        <f>CLEAN(IFERROR(HLOOKUP(C$2,'2.源数据-产品分析-全商品'!C$6:C$1000,ROW()-1,0),""))</f>
        <v/>
      </c>
      <c r="D432" s="5" t="str">
        <f>IFERROR(HLOOKUP(D$2,'2.源数据-产品分析-全商品'!D$6:D$1000,ROW()-1,0),"")</f>
        <v/>
      </c>
      <c r="E432" s="5" t="str">
        <f>IFERROR(HLOOKUP(E$2,'2.源数据-产品分析-全商品'!E$6:E$1000,ROW()-1,0),"")</f>
        <v/>
      </c>
      <c r="F432" s="5" t="str">
        <f>IFERROR(VALUE(HLOOKUP(F$2,'2.源数据-产品分析-全商品'!F$6:F$1000,ROW()-1,0)),"")</f>
        <v/>
      </c>
      <c r="G432" s="5" t="str">
        <f>IFERROR(VALUE(HLOOKUP(G$2,'2.源数据-产品分析-全商品'!G$6:G$1000,ROW()-1,0)),"")</f>
        <v/>
      </c>
      <c r="H432" s="5" t="str">
        <f>IFERROR(HLOOKUP(H$2,'2.源数据-产品分析-全商品'!H$6:H$1000,ROW()-1,0),"")</f>
        <v/>
      </c>
      <c r="I432" s="5" t="str">
        <f>IFERROR(VALUE(HLOOKUP(I$2,'2.源数据-产品分析-全商品'!I$6:I$1000,ROW()-1,0)),"")</f>
        <v/>
      </c>
      <c r="J432" s="60" t="str">
        <f>IFERROR(IF($J$2="","",INDEX('产品报告-整理'!G:G,MATCH(产品建议!A432,'产品报告-整理'!A:A,0))),"")</f>
        <v/>
      </c>
      <c r="K432" s="5" t="str">
        <f>IFERROR(IF($K$2="","",VALUE(INDEX('产品报告-整理'!E:E,MATCH(产品建议!A432,'产品报告-整理'!A:A,0)))),0)</f>
        <v/>
      </c>
      <c r="L432" s="5" t="str">
        <f>IFERROR(VALUE(HLOOKUP(L$2,'2.源数据-产品分析-全商品'!J$6:J$1000,ROW()-1,0)),"")</f>
        <v/>
      </c>
      <c r="M432" s="5" t="str">
        <f>IFERROR(VALUE(HLOOKUP(M$2,'2.源数据-产品分析-全商品'!K$6:K$1000,ROW()-1,0)),"")</f>
        <v/>
      </c>
      <c r="N432" s="5" t="str">
        <f>IFERROR(HLOOKUP(N$2,'2.源数据-产品分析-全商品'!L$6:L$1000,ROW()-1,0),"")</f>
        <v/>
      </c>
      <c r="O432" s="5" t="str">
        <f>IF($O$2='产品报告-整理'!$K$1,IFERROR(INDEX('产品报告-整理'!S:S,MATCH(产品建议!A432,'产品报告-整理'!L:L,0)),""),(IFERROR(VALUE(HLOOKUP(O$2,'2.源数据-产品分析-全商品'!M$6:M$1000,ROW()-1,0)),"")))</f>
        <v/>
      </c>
      <c r="P432" s="5" t="str">
        <f>IF($P$2='产品报告-整理'!$V$1,IFERROR(INDEX('产品报告-整理'!AD:AD,MATCH(产品建议!A432,'产品报告-整理'!W:W,0)),""),(IFERROR(VALUE(HLOOKUP(P$2,'2.源数据-产品分析-全商品'!N$6:N$1000,ROW()-1,0)),"")))</f>
        <v/>
      </c>
      <c r="Q432" s="5" t="str">
        <f>IF($Q$2='产品报告-整理'!$AG$1,IFERROR(INDEX('产品报告-整理'!AO:AO,MATCH(产品建议!A432,'产品报告-整理'!AH:AH,0)),""),(IFERROR(VALUE(HLOOKUP(Q$2,'2.源数据-产品分析-全商品'!O$6:O$1000,ROW()-1,0)),"")))</f>
        <v/>
      </c>
      <c r="R432" s="5" t="str">
        <f>IF($R$2='产品报告-整理'!$AR$1,IFERROR(INDEX('产品报告-整理'!AZ:AZ,MATCH(产品建议!A432,'产品报告-整理'!AS:AS,0)),""),(IFERROR(VALUE(HLOOKUP(R$2,'2.源数据-产品分析-全商品'!P$6:P$1000,ROW()-1,0)),"")))</f>
        <v/>
      </c>
      <c r="S432" s="5" t="str">
        <f>IF($S$2='产品报告-整理'!$BC$1,IFERROR(INDEX('产品报告-整理'!BK:BK,MATCH(产品建议!A432,'产品报告-整理'!BD:BD,0)),""),(IFERROR(VALUE(HLOOKUP(S$2,'2.源数据-产品分析-全商品'!Q$6:Q$1000,ROW()-1,0)),"")))</f>
        <v/>
      </c>
      <c r="T432" s="5" t="str">
        <f>IFERROR(HLOOKUP("产品负责人",'2.源数据-产品分析-全商品'!R$6:R$1000,ROW()-1,0),"")</f>
        <v/>
      </c>
      <c r="U432" s="5" t="str">
        <f>IFERROR(VALUE(HLOOKUP(U$2,'2.源数据-产品分析-全商品'!S$6:S$1000,ROW()-1,0)),"")</f>
        <v/>
      </c>
      <c r="V432" s="5" t="str">
        <f>IFERROR(VALUE(HLOOKUP(V$2,'2.源数据-产品分析-全商品'!T$6:T$1000,ROW()-1,0)),"")</f>
        <v/>
      </c>
      <c r="W432" s="5" t="str">
        <f>IF(OR($A$3=""),"",IF(OR($W$2="优爆品"),(IF(COUNTIF('2-2.源数据-产品分析-优品'!A:A,产品建议!A432)&gt;0,"是","")&amp;IF(COUNTIF('2-3.源数据-产品分析-爆品'!A:A,产品建议!A432)&gt;0,"是","")),IF(OR($W$2="P4P点击量"),((IFERROR(INDEX('产品报告-整理'!D:D,MATCH(产品建议!A432,'产品报告-整理'!A:A,0)),""))),((IF(COUNTIF('2-2.源数据-产品分析-优品'!A:A,产品建议!A432)&gt;0,"是",""))))))</f>
        <v/>
      </c>
      <c r="X432" s="5" t="str">
        <f>IF(OR($A$3=""),"",IF(OR($W$2="优爆品"),((IFERROR(INDEX('产品报告-整理'!D:D,MATCH(产品建议!A432,'产品报告-整理'!A:A,0)),"")&amp;" → "&amp;(IFERROR(TEXT(INDEX('产品报告-整理'!D:D,MATCH(产品建议!A432,'产品报告-整理'!A:A,0))/G432,"0%"),"")))),IF(OR($W$2="P4P点击量"),((IF($W$2="P4P点击量",IFERROR(TEXT(W432/G432,"0%"),"")))),(((IF(COUNTIF('2-3.源数据-产品分析-爆品'!A:A,产品建议!A432)&gt;0,"是","")))))))</f>
        <v/>
      </c>
      <c r="Y432" s="9" t="str">
        <f>IF(AND($Y$2="直通车总消费",'产品报告-整理'!$BN$1="推荐广告"),IFERROR(INDEX('产品报告-整理'!H:H,MATCH(产品建议!A432,'产品报告-整理'!A:A,0)),0)+IFERROR(INDEX('产品报告-整理'!BV:BV,MATCH(产品建议!A432,'产品报告-整理'!BO:BO,0)),0),IFERROR(INDEX('产品报告-整理'!H:H,MATCH(产品建议!A432,'产品报告-整理'!A:A,0)),0))</f>
        <v/>
      </c>
      <c r="Z432" s="9" t="str">
        <f t="shared" si="21"/>
        <v/>
      </c>
      <c r="AA432" s="5" t="str">
        <f t="shared" si="19"/>
        <v/>
      </c>
      <c r="AB432" s="5" t="str">
        <f t="shared" si="20"/>
        <v/>
      </c>
      <c r="AC432" s="9"/>
      <c r="AD432" s="15" t="str">
        <f>IF($AD$1="  ",IFERROR(IF(AND(Y432="未推广",L432&gt;0),"加入P4P推广 ","")&amp;IF(AND(OR(W432="是",X432="是"),Y432=0),"优爆品加推广 ","")&amp;IF(AND(C432="N",L432&gt;0),"增加橱窗绑定 ","")&amp;IF(AND(OR(Z432&gt;$Z$1*4.5,AB432&gt;$AB$1*4.5),Y432&lt;&gt;0,Y432&gt;$AB$1*2,G432&gt;($G$1/$L$1)*1),"放弃P4P推广 ","")&amp;IF(AND(AB432&gt;$AB$1*1.2,AB432&lt;$AB$1*4.5,Y432&gt;0),"优化询盘成本 ","")&amp;IF(AND(Z432&gt;$Z$1*1.2,Z432&lt;$Z$1*4.5,Y432&gt;0),"优化商机成本 ","")&amp;IF(AND(Y432&lt;&gt;0,L432&gt;0,AB432&lt;$AB$1*1.2),"加大询盘获取 ","")&amp;IF(AND(Y432&lt;&gt;0,K432&gt;0,Z432&lt;$Z$1*1.2),"加大商机获取 ","")&amp;IF(AND(L432=0,C432="Y",G432&gt;($G$1/$L$1*1.5)),"解绑橱窗绑定 ",""),"请去左表粘贴源数据"),"")</f>
        <v/>
      </c>
      <c r="AE432" s="9"/>
      <c r="AF432" s="9"/>
      <c r="AG432" s="9"/>
      <c r="AH432" s="9"/>
      <c r="AI432" s="17"/>
      <c r="AJ432" s="17"/>
      <c r="AK432" s="17"/>
    </row>
    <row r="433" spans="1:37">
      <c r="A433" s="5" t="str">
        <f>IFERROR(HLOOKUP(A$2,'2.源数据-产品分析-全商品'!A$6:A$1000,ROW()-1,0),"")</f>
        <v/>
      </c>
      <c r="B433" s="5" t="str">
        <f>IFERROR(HLOOKUP(B$2,'2.源数据-产品分析-全商品'!B$6:B$1000,ROW()-1,0),"")</f>
        <v/>
      </c>
      <c r="C433" s="5" t="str">
        <f>CLEAN(IFERROR(HLOOKUP(C$2,'2.源数据-产品分析-全商品'!C$6:C$1000,ROW()-1,0),""))</f>
        <v/>
      </c>
      <c r="D433" s="5" t="str">
        <f>IFERROR(HLOOKUP(D$2,'2.源数据-产品分析-全商品'!D$6:D$1000,ROW()-1,0),"")</f>
        <v/>
      </c>
      <c r="E433" s="5" t="str">
        <f>IFERROR(HLOOKUP(E$2,'2.源数据-产品分析-全商品'!E$6:E$1000,ROW()-1,0),"")</f>
        <v/>
      </c>
      <c r="F433" s="5" t="str">
        <f>IFERROR(VALUE(HLOOKUP(F$2,'2.源数据-产品分析-全商品'!F$6:F$1000,ROW()-1,0)),"")</f>
        <v/>
      </c>
      <c r="G433" s="5" t="str">
        <f>IFERROR(VALUE(HLOOKUP(G$2,'2.源数据-产品分析-全商品'!G$6:G$1000,ROW()-1,0)),"")</f>
        <v/>
      </c>
      <c r="H433" s="5" t="str">
        <f>IFERROR(HLOOKUP(H$2,'2.源数据-产品分析-全商品'!H$6:H$1000,ROW()-1,0),"")</f>
        <v/>
      </c>
      <c r="I433" s="5" t="str">
        <f>IFERROR(VALUE(HLOOKUP(I$2,'2.源数据-产品分析-全商品'!I$6:I$1000,ROW()-1,0)),"")</f>
        <v/>
      </c>
      <c r="J433" s="60" t="str">
        <f>IFERROR(IF($J$2="","",INDEX('产品报告-整理'!G:G,MATCH(产品建议!A433,'产品报告-整理'!A:A,0))),"")</f>
        <v/>
      </c>
      <c r="K433" s="5" t="str">
        <f>IFERROR(IF($K$2="","",VALUE(INDEX('产品报告-整理'!E:E,MATCH(产品建议!A433,'产品报告-整理'!A:A,0)))),0)</f>
        <v/>
      </c>
      <c r="L433" s="5" t="str">
        <f>IFERROR(VALUE(HLOOKUP(L$2,'2.源数据-产品分析-全商品'!J$6:J$1000,ROW()-1,0)),"")</f>
        <v/>
      </c>
      <c r="M433" s="5" t="str">
        <f>IFERROR(VALUE(HLOOKUP(M$2,'2.源数据-产品分析-全商品'!K$6:K$1000,ROW()-1,0)),"")</f>
        <v/>
      </c>
      <c r="N433" s="5" t="str">
        <f>IFERROR(HLOOKUP(N$2,'2.源数据-产品分析-全商品'!L$6:L$1000,ROW()-1,0),"")</f>
        <v/>
      </c>
      <c r="O433" s="5" t="str">
        <f>IF($O$2='产品报告-整理'!$K$1,IFERROR(INDEX('产品报告-整理'!S:S,MATCH(产品建议!A433,'产品报告-整理'!L:L,0)),""),(IFERROR(VALUE(HLOOKUP(O$2,'2.源数据-产品分析-全商品'!M$6:M$1000,ROW()-1,0)),"")))</f>
        <v/>
      </c>
      <c r="P433" s="5" t="str">
        <f>IF($P$2='产品报告-整理'!$V$1,IFERROR(INDEX('产品报告-整理'!AD:AD,MATCH(产品建议!A433,'产品报告-整理'!W:W,0)),""),(IFERROR(VALUE(HLOOKUP(P$2,'2.源数据-产品分析-全商品'!N$6:N$1000,ROW()-1,0)),"")))</f>
        <v/>
      </c>
      <c r="Q433" s="5" t="str">
        <f>IF($Q$2='产品报告-整理'!$AG$1,IFERROR(INDEX('产品报告-整理'!AO:AO,MATCH(产品建议!A433,'产品报告-整理'!AH:AH,0)),""),(IFERROR(VALUE(HLOOKUP(Q$2,'2.源数据-产品分析-全商品'!O$6:O$1000,ROW()-1,0)),"")))</f>
        <v/>
      </c>
      <c r="R433" s="5" t="str">
        <f>IF($R$2='产品报告-整理'!$AR$1,IFERROR(INDEX('产品报告-整理'!AZ:AZ,MATCH(产品建议!A433,'产品报告-整理'!AS:AS,0)),""),(IFERROR(VALUE(HLOOKUP(R$2,'2.源数据-产品分析-全商品'!P$6:P$1000,ROW()-1,0)),"")))</f>
        <v/>
      </c>
      <c r="S433" s="5" t="str">
        <f>IF($S$2='产品报告-整理'!$BC$1,IFERROR(INDEX('产品报告-整理'!BK:BK,MATCH(产品建议!A433,'产品报告-整理'!BD:BD,0)),""),(IFERROR(VALUE(HLOOKUP(S$2,'2.源数据-产品分析-全商品'!Q$6:Q$1000,ROW()-1,0)),"")))</f>
        <v/>
      </c>
      <c r="T433" s="5" t="str">
        <f>IFERROR(HLOOKUP("产品负责人",'2.源数据-产品分析-全商品'!R$6:R$1000,ROW()-1,0),"")</f>
        <v/>
      </c>
      <c r="U433" s="5" t="str">
        <f>IFERROR(VALUE(HLOOKUP(U$2,'2.源数据-产品分析-全商品'!S$6:S$1000,ROW()-1,0)),"")</f>
        <v/>
      </c>
      <c r="V433" s="5" t="str">
        <f>IFERROR(VALUE(HLOOKUP(V$2,'2.源数据-产品分析-全商品'!T$6:T$1000,ROW()-1,0)),"")</f>
        <v/>
      </c>
      <c r="W433" s="5" t="str">
        <f>IF(OR($A$3=""),"",IF(OR($W$2="优爆品"),(IF(COUNTIF('2-2.源数据-产品分析-优品'!A:A,产品建议!A433)&gt;0,"是","")&amp;IF(COUNTIF('2-3.源数据-产品分析-爆品'!A:A,产品建议!A433)&gt;0,"是","")),IF(OR($W$2="P4P点击量"),((IFERROR(INDEX('产品报告-整理'!D:D,MATCH(产品建议!A433,'产品报告-整理'!A:A,0)),""))),((IF(COUNTIF('2-2.源数据-产品分析-优品'!A:A,产品建议!A433)&gt;0,"是",""))))))</f>
        <v/>
      </c>
      <c r="X433" s="5" t="str">
        <f>IF(OR($A$3=""),"",IF(OR($W$2="优爆品"),((IFERROR(INDEX('产品报告-整理'!D:D,MATCH(产品建议!A433,'产品报告-整理'!A:A,0)),"")&amp;" → "&amp;(IFERROR(TEXT(INDEX('产品报告-整理'!D:D,MATCH(产品建议!A433,'产品报告-整理'!A:A,0))/G433,"0%"),"")))),IF(OR($W$2="P4P点击量"),((IF($W$2="P4P点击量",IFERROR(TEXT(W433/G433,"0%"),"")))),(((IF(COUNTIF('2-3.源数据-产品分析-爆品'!A:A,产品建议!A433)&gt;0,"是","")))))))</f>
        <v/>
      </c>
      <c r="Y433" s="9" t="str">
        <f>IF(AND($Y$2="直通车总消费",'产品报告-整理'!$BN$1="推荐广告"),IFERROR(INDEX('产品报告-整理'!H:H,MATCH(产品建议!A433,'产品报告-整理'!A:A,0)),0)+IFERROR(INDEX('产品报告-整理'!BV:BV,MATCH(产品建议!A433,'产品报告-整理'!BO:BO,0)),0),IFERROR(INDEX('产品报告-整理'!H:H,MATCH(产品建议!A433,'产品报告-整理'!A:A,0)),0))</f>
        <v/>
      </c>
      <c r="Z433" s="9" t="str">
        <f t="shared" si="21"/>
        <v/>
      </c>
      <c r="AA433" s="5" t="str">
        <f t="shared" si="19"/>
        <v/>
      </c>
      <c r="AB433" s="5" t="str">
        <f t="shared" si="20"/>
        <v/>
      </c>
      <c r="AC433" s="9"/>
      <c r="AD433" s="15" t="str">
        <f>IF($AD$1="  ",IFERROR(IF(AND(Y433="未推广",L433&gt;0),"加入P4P推广 ","")&amp;IF(AND(OR(W433="是",X433="是"),Y433=0),"优爆品加推广 ","")&amp;IF(AND(C433="N",L433&gt;0),"增加橱窗绑定 ","")&amp;IF(AND(OR(Z433&gt;$Z$1*4.5,AB433&gt;$AB$1*4.5),Y433&lt;&gt;0,Y433&gt;$AB$1*2,G433&gt;($G$1/$L$1)*1),"放弃P4P推广 ","")&amp;IF(AND(AB433&gt;$AB$1*1.2,AB433&lt;$AB$1*4.5,Y433&gt;0),"优化询盘成本 ","")&amp;IF(AND(Z433&gt;$Z$1*1.2,Z433&lt;$Z$1*4.5,Y433&gt;0),"优化商机成本 ","")&amp;IF(AND(Y433&lt;&gt;0,L433&gt;0,AB433&lt;$AB$1*1.2),"加大询盘获取 ","")&amp;IF(AND(Y433&lt;&gt;0,K433&gt;0,Z433&lt;$Z$1*1.2),"加大商机获取 ","")&amp;IF(AND(L433=0,C433="Y",G433&gt;($G$1/$L$1*1.5)),"解绑橱窗绑定 ",""),"请去左表粘贴源数据"),"")</f>
        <v/>
      </c>
      <c r="AE433" s="9"/>
      <c r="AF433" s="9"/>
      <c r="AG433" s="9"/>
      <c r="AH433" s="9"/>
      <c r="AI433" s="17"/>
      <c r="AJ433" s="17"/>
      <c r="AK433" s="17"/>
    </row>
    <row r="434" spans="1:37">
      <c r="A434" s="5" t="str">
        <f>IFERROR(HLOOKUP(A$2,'2.源数据-产品分析-全商品'!A$6:A$1000,ROW()-1,0),"")</f>
        <v/>
      </c>
      <c r="B434" s="5" t="str">
        <f>IFERROR(HLOOKUP(B$2,'2.源数据-产品分析-全商品'!B$6:B$1000,ROW()-1,0),"")</f>
        <v/>
      </c>
      <c r="C434" s="5" t="str">
        <f>CLEAN(IFERROR(HLOOKUP(C$2,'2.源数据-产品分析-全商品'!C$6:C$1000,ROW()-1,0),""))</f>
        <v/>
      </c>
      <c r="D434" s="5" t="str">
        <f>IFERROR(HLOOKUP(D$2,'2.源数据-产品分析-全商品'!D$6:D$1000,ROW()-1,0),"")</f>
        <v/>
      </c>
      <c r="E434" s="5" t="str">
        <f>IFERROR(HLOOKUP(E$2,'2.源数据-产品分析-全商品'!E$6:E$1000,ROW()-1,0),"")</f>
        <v/>
      </c>
      <c r="F434" s="5" t="str">
        <f>IFERROR(VALUE(HLOOKUP(F$2,'2.源数据-产品分析-全商品'!F$6:F$1000,ROW()-1,0)),"")</f>
        <v/>
      </c>
      <c r="G434" s="5" t="str">
        <f>IFERROR(VALUE(HLOOKUP(G$2,'2.源数据-产品分析-全商品'!G$6:G$1000,ROW()-1,0)),"")</f>
        <v/>
      </c>
      <c r="H434" s="5" t="str">
        <f>IFERROR(HLOOKUP(H$2,'2.源数据-产品分析-全商品'!H$6:H$1000,ROW()-1,0),"")</f>
        <v/>
      </c>
      <c r="I434" s="5" t="str">
        <f>IFERROR(VALUE(HLOOKUP(I$2,'2.源数据-产品分析-全商品'!I$6:I$1000,ROW()-1,0)),"")</f>
        <v/>
      </c>
      <c r="J434" s="60" t="str">
        <f>IFERROR(IF($J$2="","",INDEX('产品报告-整理'!G:G,MATCH(产品建议!A434,'产品报告-整理'!A:A,0))),"")</f>
        <v/>
      </c>
      <c r="K434" s="5" t="str">
        <f>IFERROR(IF($K$2="","",VALUE(INDEX('产品报告-整理'!E:E,MATCH(产品建议!A434,'产品报告-整理'!A:A,0)))),0)</f>
        <v/>
      </c>
      <c r="L434" s="5" t="str">
        <f>IFERROR(VALUE(HLOOKUP(L$2,'2.源数据-产品分析-全商品'!J$6:J$1000,ROW()-1,0)),"")</f>
        <v/>
      </c>
      <c r="M434" s="5" t="str">
        <f>IFERROR(VALUE(HLOOKUP(M$2,'2.源数据-产品分析-全商品'!K$6:K$1000,ROW()-1,0)),"")</f>
        <v/>
      </c>
      <c r="N434" s="5" t="str">
        <f>IFERROR(HLOOKUP(N$2,'2.源数据-产品分析-全商品'!L$6:L$1000,ROW()-1,0),"")</f>
        <v/>
      </c>
      <c r="O434" s="5" t="str">
        <f>IF($O$2='产品报告-整理'!$K$1,IFERROR(INDEX('产品报告-整理'!S:S,MATCH(产品建议!A434,'产品报告-整理'!L:L,0)),""),(IFERROR(VALUE(HLOOKUP(O$2,'2.源数据-产品分析-全商品'!M$6:M$1000,ROW()-1,0)),"")))</f>
        <v/>
      </c>
      <c r="P434" s="5" t="str">
        <f>IF($P$2='产品报告-整理'!$V$1,IFERROR(INDEX('产品报告-整理'!AD:AD,MATCH(产品建议!A434,'产品报告-整理'!W:W,0)),""),(IFERROR(VALUE(HLOOKUP(P$2,'2.源数据-产品分析-全商品'!N$6:N$1000,ROW()-1,0)),"")))</f>
        <v/>
      </c>
      <c r="Q434" s="5" t="str">
        <f>IF($Q$2='产品报告-整理'!$AG$1,IFERROR(INDEX('产品报告-整理'!AO:AO,MATCH(产品建议!A434,'产品报告-整理'!AH:AH,0)),""),(IFERROR(VALUE(HLOOKUP(Q$2,'2.源数据-产品分析-全商品'!O$6:O$1000,ROW()-1,0)),"")))</f>
        <v/>
      </c>
      <c r="R434" s="5" t="str">
        <f>IF($R$2='产品报告-整理'!$AR$1,IFERROR(INDEX('产品报告-整理'!AZ:AZ,MATCH(产品建议!A434,'产品报告-整理'!AS:AS,0)),""),(IFERROR(VALUE(HLOOKUP(R$2,'2.源数据-产品分析-全商品'!P$6:P$1000,ROW()-1,0)),"")))</f>
        <v/>
      </c>
      <c r="S434" s="5" t="str">
        <f>IF($S$2='产品报告-整理'!$BC$1,IFERROR(INDEX('产品报告-整理'!BK:BK,MATCH(产品建议!A434,'产品报告-整理'!BD:BD,0)),""),(IFERROR(VALUE(HLOOKUP(S$2,'2.源数据-产品分析-全商品'!Q$6:Q$1000,ROW()-1,0)),"")))</f>
        <v/>
      </c>
      <c r="T434" s="5" t="str">
        <f>IFERROR(HLOOKUP("产品负责人",'2.源数据-产品分析-全商品'!R$6:R$1000,ROW()-1,0),"")</f>
        <v/>
      </c>
      <c r="U434" s="5" t="str">
        <f>IFERROR(VALUE(HLOOKUP(U$2,'2.源数据-产品分析-全商品'!S$6:S$1000,ROW()-1,0)),"")</f>
        <v/>
      </c>
      <c r="V434" s="5" t="str">
        <f>IFERROR(VALUE(HLOOKUP(V$2,'2.源数据-产品分析-全商品'!T$6:T$1000,ROW()-1,0)),"")</f>
        <v/>
      </c>
      <c r="W434" s="5" t="str">
        <f>IF(OR($A$3=""),"",IF(OR($W$2="优爆品"),(IF(COUNTIF('2-2.源数据-产品分析-优品'!A:A,产品建议!A434)&gt;0,"是","")&amp;IF(COUNTIF('2-3.源数据-产品分析-爆品'!A:A,产品建议!A434)&gt;0,"是","")),IF(OR($W$2="P4P点击量"),((IFERROR(INDEX('产品报告-整理'!D:D,MATCH(产品建议!A434,'产品报告-整理'!A:A,0)),""))),((IF(COUNTIF('2-2.源数据-产品分析-优品'!A:A,产品建议!A434)&gt;0,"是",""))))))</f>
        <v/>
      </c>
      <c r="X434" s="5" t="str">
        <f>IF(OR($A$3=""),"",IF(OR($W$2="优爆品"),((IFERROR(INDEX('产品报告-整理'!D:D,MATCH(产品建议!A434,'产品报告-整理'!A:A,0)),"")&amp;" → "&amp;(IFERROR(TEXT(INDEX('产品报告-整理'!D:D,MATCH(产品建议!A434,'产品报告-整理'!A:A,0))/G434,"0%"),"")))),IF(OR($W$2="P4P点击量"),((IF($W$2="P4P点击量",IFERROR(TEXT(W434/G434,"0%"),"")))),(((IF(COUNTIF('2-3.源数据-产品分析-爆品'!A:A,产品建议!A434)&gt;0,"是","")))))))</f>
        <v/>
      </c>
      <c r="Y434" s="9" t="str">
        <f>IF(AND($Y$2="直通车总消费",'产品报告-整理'!$BN$1="推荐广告"),IFERROR(INDEX('产品报告-整理'!H:H,MATCH(产品建议!A434,'产品报告-整理'!A:A,0)),0)+IFERROR(INDEX('产品报告-整理'!BV:BV,MATCH(产品建议!A434,'产品报告-整理'!BO:BO,0)),0),IFERROR(INDEX('产品报告-整理'!H:H,MATCH(产品建议!A434,'产品报告-整理'!A:A,0)),0))</f>
        <v/>
      </c>
      <c r="Z434" s="9" t="str">
        <f t="shared" si="21"/>
        <v/>
      </c>
      <c r="AA434" s="5" t="str">
        <f t="shared" si="19"/>
        <v/>
      </c>
      <c r="AB434" s="5" t="str">
        <f t="shared" si="20"/>
        <v/>
      </c>
      <c r="AC434" s="9"/>
      <c r="AD434" s="15" t="str">
        <f>IF($AD$1="  ",IFERROR(IF(AND(Y434="未推广",L434&gt;0),"加入P4P推广 ","")&amp;IF(AND(OR(W434="是",X434="是"),Y434=0),"优爆品加推广 ","")&amp;IF(AND(C434="N",L434&gt;0),"增加橱窗绑定 ","")&amp;IF(AND(OR(Z434&gt;$Z$1*4.5,AB434&gt;$AB$1*4.5),Y434&lt;&gt;0,Y434&gt;$AB$1*2,G434&gt;($G$1/$L$1)*1),"放弃P4P推广 ","")&amp;IF(AND(AB434&gt;$AB$1*1.2,AB434&lt;$AB$1*4.5,Y434&gt;0),"优化询盘成本 ","")&amp;IF(AND(Z434&gt;$Z$1*1.2,Z434&lt;$Z$1*4.5,Y434&gt;0),"优化商机成本 ","")&amp;IF(AND(Y434&lt;&gt;0,L434&gt;0,AB434&lt;$AB$1*1.2),"加大询盘获取 ","")&amp;IF(AND(Y434&lt;&gt;0,K434&gt;0,Z434&lt;$Z$1*1.2),"加大商机获取 ","")&amp;IF(AND(L434=0,C434="Y",G434&gt;($G$1/$L$1*1.5)),"解绑橱窗绑定 ",""),"请去左表粘贴源数据"),"")</f>
        <v/>
      </c>
      <c r="AE434" s="9"/>
      <c r="AF434" s="9"/>
      <c r="AG434" s="9"/>
      <c r="AH434" s="9"/>
      <c r="AI434" s="17"/>
      <c r="AJ434" s="17"/>
      <c r="AK434" s="17"/>
    </row>
    <row r="435" spans="1:37">
      <c r="A435" s="5" t="str">
        <f>IFERROR(HLOOKUP(A$2,'2.源数据-产品分析-全商品'!A$6:A$1000,ROW()-1,0),"")</f>
        <v/>
      </c>
      <c r="B435" s="5" t="str">
        <f>IFERROR(HLOOKUP(B$2,'2.源数据-产品分析-全商品'!B$6:B$1000,ROW()-1,0),"")</f>
        <v/>
      </c>
      <c r="C435" s="5" t="str">
        <f>CLEAN(IFERROR(HLOOKUP(C$2,'2.源数据-产品分析-全商品'!C$6:C$1000,ROW()-1,0),""))</f>
        <v/>
      </c>
      <c r="D435" s="5" t="str">
        <f>IFERROR(HLOOKUP(D$2,'2.源数据-产品分析-全商品'!D$6:D$1000,ROW()-1,0),"")</f>
        <v/>
      </c>
      <c r="E435" s="5" t="str">
        <f>IFERROR(HLOOKUP(E$2,'2.源数据-产品分析-全商品'!E$6:E$1000,ROW()-1,0),"")</f>
        <v/>
      </c>
      <c r="F435" s="5" t="str">
        <f>IFERROR(VALUE(HLOOKUP(F$2,'2.源数据-产品分析-全商品'!F$6:F$1000,ROW()-1,0)),"")</f>
        <v/>
      </c>
      <c r="G435" s="5" t="str">
        <f>IFERROR(VALUE(HLOOKUP(G$2,'2.源数据-产品分析-全商品'!G$6:G$1000,ROW()-1,0)),"")</f>
        <v/>
      </c>
      <c r="H435" s="5" t="str">
        <f>IFERROR(HLOOKUP(H$2,'2.源数据-产品分析-全商品'!H$6:H$1000,ROW()-1,0),"")</f>
        <v/>
      </c>
      <c r="I435" s="5" t="str">
        <f>IFERROR(VALUE(HLOOKUP(I$2,'2.源数据-产品分析-全商品'!I$6:I$1000,ROW()-1,0)),"")</f>
        <v/>
      </c>
      <c r="J435" s="60" t="str">
        <f>IFERROR(IF($J$2="","",INDEX('产品报告-整理'!G:G,MATCH(产品建议!A435,'产品报告-整理'!A:A,0))),"")</f>
        <v/>
      </c>
      <c r="K435" s="5" t="str">
        <f>IFERROR(IF($K$2="","",VALUE(INDEX('产品报告-整理'!E:E,MATCH(产品建议!A435,'产品报告-整理'!A:A,0)))),0)</f>
        <v/>
      </c>
      <c r="L435" s="5" t="str">
        <f>IFERROR(VALUE(HLOOKUP(L$2,'2.源数据-产品分析-全商品'!J$6:J$1000,ROW()-1,0)),"")</f>
        <v/>
      </c>
      <c r="M435" s="5" t="str">
        <f>IFERROR(VALUE(HLOOKUP(M$2,'2.源数据-产品分析-全商品'!K$6:K$1000,ROW()-1,0)),"")</f>
        <v/>
      </c>
      <c r="N435" s="5" t="str">
        <f>IFERROR(HLOOKUP(N$2,'2.源数据-产品分析-全商品'!L$6:L$1000,ROW()-1,0),"")</f>
        <v/>
      </c>
      <c r="O435" s="5" t="str">
        <f>IF($O$2='产品报告-整理'!$K$1,IFERROR(INDEX('产品报告-整理'!S:S,MATCH(产品建议!A435,'产品报告-整理'!L:L,0)),""),(IFERROR(VALUE(HLOOKUP(O$2,'2.源数据-产品分析-全商品'!M$6:M$1000,ROW()-1,0)),"")))</f>
        <v/>
      </c>
      <c r="P435" s="5" t="str">
        <f>IF($P$2='产品报告-整理'!$V$1,IFERROR(INDEX('产品报告-整理'!AD:AD,MATCH(产品建议!A435,'产品报告-整理'!W:W,0)),""),(IFERROR(VALUE(HLOOKUP(P$2,'2.源数据-产品分析-全商品'!N$6:N$1000,ROW()-1,0)),"")))</f>
        <v/>
      </c>
      <c r="Q435" s="5" t="str">
        <f>IF($Q$2='产品报告-整理'!$AG$1,IFERROR(INDEX('产品报告-整理'!AO:AO,MATCH(产品建议!A435,'产品报告-整理'!AH:AH,0)),""),(IFERROR(VALUE(HLOOKUP(Q$2,'2.源数据-产品分析-全商品'!O$6:O$1000,ROW()-1,0)),"")))</f>
        <v/>
      </c>
      <c r="R435" s="5" t="str">
        <f>IF($R$2='产品报告-整理'!$AR$1,IFERROR(INDEX('产品报告-整理'!AZ:AZ,MATCH(产品建议!A435,'产品报告-整理'!AS:AS,0)),""),(IFERROR(VALUE(HLOOKUP(R$2,'2.源数据-产品分析-全商品'!P$6:P$1000,ROW()-1,0)),"")))</f>
        <v/>
      </c>
      <c r="S435" s="5" t="str">
        <f>IF($S$2='产品报告-整理'!$BC$1,IFERROR(INDEX('产品报告-整理'!BK:BK,MATCH(产品建议!A435,'产品报告-整理'!BD:BD,0)),""),(IFERROR(VALUE(HLOOKUP(S$2,'2.源数据-产品分析-全商品'!Q$6:Q$1000,ROW()-1,0)),"")))</f>
        <v/>
      </c>
      <c r="T435" s="5" t="str">
        <f>IFERROR(HLOOKUP("产品负责人",'2.源数据-产品分析-全商品'!R$6:R$1000,ROW()-1,0),"")</f>
        <v/>
      </c>
      <c r="U435" s="5" t="str">
        <f>IFERROR(VALUE(HLOOKUP(U$2,'2.源数据-产品分析-全商品'!S$6:S$1000,ROW()-1,0)),"")</f>
        <v/>
      </c>
      <c r="V435" s="5" t="str">
        <f>IFERROR(VALUE(HLOOKUP(V$2,'2.源数据-产品分析-全商品'!T$6:T$1000,ROW()-1,0)),"")</f>
        <v/>
      </c>
      <c r="W435" s="5" t="str">
        <f>IF(OR($A$3=""),"",IF(OR($W$2="优爆品"),(IF(COUNTIF('2-2.源数据-产品分析-优品'!A:A,产品建议!A435)&gt;0,"是","")&amp;IF(COUNTIF('2-3.源数据-产品分析-爆品'!A:A,产品建议!A435)&gt;0,"是","")),IF(OR($W$2="P4P点击量"),((IFERROR(INDEX('产品报告-整理'!D:D,MATCH(产品建议!A435,'产品报告-整理'!A:A,0)),""))),((IF(COUNTIF('2-2.源数据-产品分析-优品'!A:A,产品建议!A435)&gt;0,"是",""))))))</f>
        <v/>
      </c>
      <c r="X435" s="5" t="str">
        <f>IF(OR($A$3=""),"",IF(OR($W$2="优爆品"),((IFERROR(INDEX('产品报告-整理'!D:D,MATCH(产品建议!A435,'产品报告-整理'!A:A,0)),"")&amp;" → "&amp;(IFERROR(TEXT(INDEX('产品报告-整理'!D:D,MATCH(产品建议!A435,'产品报告-整理'!A:A,0))/G435,"0%"),"")))),IF(OR($W$2="P4P点击量"),((IF($W$2="P4P点击量",IFERROR(TEXT(W435/G435,"0%"),"")))),(((IF(COUNTIF('2-3.源数据-产品分析-爆品'!A:A,产品建议!A435)&gt;0,"是","")))))))</f>
        <v/>
      </c>
      <c r="Y435" s="9" t="str">
        <f>IF(AND($Y$2="直通车总消费",'产品报告-整理'!$BN$1="推荐广告"),IFERROR(INDEX('产品报告-整理'!H:H,MATCH(产品建议!A435,'产品报告-整理'!A:A,0)),0)+IFERROR(INDEX('产品报告-整理'!BV:BV,MATCH(产品建议!A435,'产品报告-整理'!BO:BO,0)),0),IFERROR(INDEX('产品报告-整理'!H:H,MATCH(产品建议!A435,'产品报告-整理'!A:A,0)),0))</f>
        <v/>
      </c>
      <c r="Z435" s="9" t="str">
        <f t="shared" si="21"/>
        <v/>
      </c>
      <c r="AA435" s="5" t="str">
        <f t="shared" si="19"/>
        <v/>
      </c>
      <c r="AB435" s="5" t="str">
        <f t="shared" si="20"/>
        <v/>
      </c>
      <c r="AC435" s="9"/>
      <c r="AD435" s="15" t="str">
        <f>IF($AD$1="  ",IFERROR(IF(AND(Y435="未推广",L435&gt;0),"加入P4P推广 ","")&amp;IF(AND(OR(W435="是",X435="是"),Y435=0),"优爆品加推广 ","")&amp;IF(AND(C435="N",L435&gt;0),"增加橱窗绑定 ","")&amp;IF(AND(OR(Z435&gt;$Z$1*4.5,AB435&gt;$AB$1*4.5),Y435&lt;&gt;0,Y435&gt;$AB$1*2,G435&gt;($G$1/$L$1)*1),"放弃P4P推广 ","")&amp;IF(AND(AB435&gt;$AB$1*1.2,AB435&lt;$AB$1*4.5,Y435&gt;0),"优化询盘成本 ","")&amp;IF(AND(Z435&gt;$Z$1*1.2,Z435&lt;$Z$1*4.5,Y435&gt;0),"优化商机成本 ","")&amp;IF(AND(Y435&lt;&gt;0,L435&gt;0,AB435&lt;$AB$1*1.2),"加大询盘获取 ","")&amp;IF(AND(Y435&lt;&gt;0,K435&gt;0,Z435&lt;$Z$1*1.2),"加大商机获取 ","")&amp;IF(AND(L435=0,C435="Y",G435&gt;($G$1/$L$1*1.5)),"解绑橱窗绑定 ",""),"请去左表粘贴源数据"),"")</f>
        <v/>
      </c>
      <c r="AE435" s="9"/>
      <c r="AF435" s="9"/>
      <c r="AG435" s="9"/>
      <c r="AH435" s="9"/>
      <c r="AI435" s="17"/>
      <c r="AJ435" s="17"/>
      <c r="AK435" s="17"/>
    </row>
    <row r="436" spans="1:37">
      <c r="A436" s="5" t="str">
        <f>IFERROR(HLOOKUP(A$2,'2.源数据-产品分析-全商品'!A$6:A$1000,ROW()-1,0),"")</f>
        <v/>
      </c>
      <c r="B436" s="5" t="str">
        <f>IFERROR(HLOOKUP(B$2,'2.源数据-产品分析-全商品'!B$6:B$1000,ROW()-1,0),"")</f>
        <v/>
      </c>
      <c r="C436" s="5" t="str">
        <f>CLEAN(IFERROR(HLOOKUP(C$2,'2.源数据-产品分析-全商品'!C$6:C$1000,ROW()-1,0),""))</f>
        <v/>
      </c>
      <c r="D436" s="5" t="str">
        <f>IFERROR(HLOOKUP(D$2,'2.源数据-产品分析-全商品'!D$6:D$1000,ROW()-1,0),"")</f>
        <v/>
      </c>
      <c r="E436" s="5" t="str">
        <f>IFERROR(HLOOKUP(E$2,'2.源数据-产品分析-全商品'!E$6:E$1000,ROW()-1,0),"")</f>
        <v/>
      </c>
      <c r="F436" s="5" t="str">
        <f>IFERROR(VALUE(HLOOKUP(F$2,'2.源数据-产品分析-全商品'!F$6:F$1000,ROW()-1,0)),"")</f>
        <v/>
      </c>
      <c r="G436" s="5" t="str">
        <f>IFERROR(VALUE(HLOOKUP(G$2,'2.源数据-产品分析-全商品'!G$6:G$1000,ROW()-1,0)),"")</f>
        <v/>
      </c>
      <c r="H436" s="5" t="str">
        <f>IFERROR(HLOOKUP(H$2,'2.源数据-产品分析-全商品'!H$6:H$1000,ROW()-1,0),"")</f>
        <v/>
      </c>
      <c r="I436" s="5" t="str">
        <f>IFERROR(VALUE(HLOOKUP(I$2,'2.源数据-产品分析-全商品'!I$6:I$1000,ROW()-1,0)),"")</f>
        <v/>
      </c>
      <c r="J436" s="60" t="str">
        <f>IFERROR(IF($J$2="","",INDEX('产品报告-整理'!G:G,MATCH(产品建议!A436,'产品报告-整理'!A:A,0))),"")</f>
        <v/>
      </c>
      <c r="K436" s="5" t="str">
        <f>IFERROR(IF($K$2="","",VALUE(INDEX('产品报告-整理'!E:E,MATCH(产品建议!A436,'产品报告-整理'!A:A,0)))),0)</f>
        <v/>
      </c>
      <c r="L436" s="5" t="str">
        <f>IFERROR(VALUE(HLOOKUP(L$2,'2.源数据-产品分析-全商品'!J$6:J$1000,ROW()-1,0)),"")</f>
        <v/>
      </c>
      <c r="M436" s="5" t="str">
        <f>IFERROR(VALUE(HLOOKUP(M$2,'2.源数据-产品分析-全商品'!K$6:K$1000,ROW()-1,0)),"")</f>
        <v/>
      </c>
      <c r="N436" s="5" t="str">
        <f>IFERROR(HLOOKUP(N$2,'2.源数据-产品分析-全商品'!L$6:L$1000,ROW()-1,0),"")</f>
        <v/>
      </c>
      <c r="O436" s="5" t="str">
        <f>IF($O$2='产品报告-整理'!$K$1,IFERROR(INDEX('产品报告-整理'!S:S,MATCH(产品建议!A436,'产品报告-整理'!L:L,0)),""),(IFERROR(VALUE(HLOOKUP(O$2,'2.源数据-产品分析-全商品'!M$6:M$1000,ROW()-1,0)),"")))</f>
        <v/>
      </c>
      <c r="P436" s="5" t="str">
        <f>IF($P$2='产品报告-整理'!$V$1,IFERROR(INDEX('产品报告-整理'!AD:AD,MATCH(产品建议!A436,'产品报告-整理'!W:W,0)),""),(IFERROR(VALUE(HLOOKUP(P$2,'2.源数据-产品分析-全商品'!N$6:N$1000,ROW()-1,0)),"")))</f>
        <v/>
      </c>
      <c r="Q436" s="5" t="str">
        <f>IF($Q$2='产品报告-整理'!$AG$1,IFERROR(INDEX('产品报告-整理'!AO:AO,MATCH(产品建议!A436,'产品报告-整理'!AH:AH,0)),""),(IFERROR(VALUE(HLOOKUP(Q$2,'2.源数据-产品分析-全商品'!O$6:O$1000,ROW()-1,0)),"")))</f>
        <v/>
      </c>
      <c r="R436" s="5" t="str">
        <f>IF($R$2='产品报告-整理'!$AR$1,IFERROR(INDEX('产品报告-整理'!AZ:AZ,MATCH(产品建议!A436,'产品报告-整理'!AS:AS,0)),""),(IFERROR(VALUE(HLOOKUP(R$2,'2.源数据-产品分析-全商品'!P$6:P$1000,ROW()-1,0)),"")))</f>
        <v/>
      </c>
      <c r="S436" s="5" t="str">
        <f>IF($S$2='产品报告-整理'!$BC$1,IFERROR(INDEX('产品报告-整理'!BK:BK,MATCH(产品建议!A436,'产品报告-整理'!BD:BD,0)),""),(IFERROR(VALUE(HLOOKUP(S$2,'2.源数据-产品分析-全商品'!Q$6:Q$1000,ROW()-1,0)),"")))</f>
        <v/>
      </c>
      <c r="T436" s="5" t="str">
        <f>IFERROR(HLOOKUP("产品负责人",'2.源数据-产品分析-全商品'!R$6:R$1000,ROW()-1,0),"")</f>
        <v/>
      </c>
      <c r="U436" s="5" t="str">
        <f>IFERROR(VALUE(HLOOKUP(U$2,'2.源数据-产品分析-全商品'!S$6:S$1000,ROW()-1,0)),"")</f>
        <v/>
      </c>
      <c r="V436" s="5" t="str">
        <f>IFERROR(VALUE(HLOOKUP(V$2,'2.源数据-产品分析-全商品'!T$6:T$1000,ROW()-1,0)),"")</f>
        <v/>
      </c>
      <c r="W436" s="5" t="str">
        <f>IF(OR($A$3=""),"",IF(OR($W$2="优爆品"),(IF(COUNTIF('2-2.源数据-产品分析-优品'!A:A,产品建议!A436)&gt;0,"是","")&amp;IF(COUNTIF('2-3.源数据-产品分析-爆品'!A:A,产品建议!A436)&gt;0,"是","")),IF(OR($W$2="P4P点击量"),((IFERROR(INDEX('产品报告-整理'!D:D,MATCH(产品建议!A436,'产品报告-整理'!A:A,0)),""))),((IF(COUNTIF('2-2.源数据-产品分析-优品'!A:A,产品建议!A436)&gt;0,"是",""))))))</f>
        <v/>
      </c>
      <c r="X436" s="5" t="str">
        <f>IF(OR($A$3=""),"",IF(OR($W$2="优爆品"),((IFERROR(INDEX('产品报告-整理'!D:D,MATCH(产品建议!A436,'产品报告-整理'!A:A,0)),"")&amp;" → "&amp;(IFERROR(TEXT(INDEX('产品报告-整理'!D:D,MATCH(产品建议!A436,'产品报告-整理'!A:A,0))/G436,"0%"),"")))),IF(OR($W$2="P4P点击量"),((IF($W$2="P4P点击量",IFERROR(TEXT(W436/G436,"0%"),"")))),(((IF(COUNTIF('2-3.源数据-产品分析-爆品'!A:A,产品建议!A436)&gt;0,"是","")))))))</f>
        <v/>
      </c>
      <c r="Y436" s="9" t="str">
        <f>IF(AND($Y$2="直通车总消费",'产品报告-整理'!$BN$1="推荐广告"),IFERROR(INDEX('产品报告-整理'!H:H,MATCH(产品建议!A436,'产品报告-整理'!A:A,0)),0)+IFERROR(INDEX('产品报告-整理'!BV:BV,MATCH(产品建议!A436,'产品报告-整理'!BO:BO,0)),0),IFERROR(INDEX('产品报告-整理'!H:H,MATCH(产品建议!A436,'产品报告-整理'!A:A,0)),0))</f>
        <v/>
      </c>
      <c r="Z436" s="9" t="str">
        <f t="shared" si="21"/>
        <v/>
      </c>
      <c r="AA436" s="5" t="str">
        <f t="shared" si="19"/>
        <v/>
      </c>
      <c r="AB436" s="5" t="str">
        <f t="shared" si="20"/>
        <v/>
      </c>
      <c r="AC436" s="9"/>
      <c r="AD436" s="15" t="str">
        <f>IF($AD$1="  ",IFERROR(IF(AND(Y436="未推广",L436&gt;0),"加入P4P推广 ","")&amp;IF(AND(OR(W436="是",X436="是"),Y436=0),"优爆品加推广 ","")&amp;IF(AND(C436="N",L436&gt;0),"增加橱窗绑定 ","")&amp;IF(AND(OR(Z436&gt;$Z$1*4.5,AB436&gt;$AB$1*4.5),Y436&lt;&gt;0,Y436&gt;$AB$1*2,G436&gt;($G$1/$L$1)*1),"放弃P4P推广 ","")&amp;IF(AND(AB436&gt;$AB$1*1.2,AB436&lt;$AB$1*4.5,Y436&gt;0),"优化询盘成本 ","")&amp;IF(AND(Z436&gt;$Z$1*1.2,Z436&lt;$Z$1*4.5,Y436&gt;0),"优化商机成本 ","")&amp;IF(AND(Y436&lt;&gt;0,L436&gt;0,AB436&lt;$AB$1*1.2),"加大询盘获取 ","")&amp;IF(AND(Y436&lt;&gt;0,K436&gt;0,Z436&lt;$Z$1*1.2),"加大商机获取 ","")&amp;IF(AND(L436=0,C436="Y",G436&gt;($G$1/$L$1*1.5)),"解绑橱窗绑定 ",""),"请去左表粘贴源数据"),"")</f>
        <v/>
      </c>
      <c r="AE436" s="9"/>
      <c r="AF436" s="9"/>
      <c r="AG436" s="9"/>
      <c r="AH436" s="9"/>
      <c r="AI436" s="17"/>
      <c r="AJ436" s="17"/>
      <c r="AK436" s="17"/>
    </row>
    <row r="437" spans="1:37">
      <c r="A437" s="5" t="str">
        <f>IFERROR(HLOOKUP(A$2,'2.源数据-产品分析-全商品'!A$6:A$1000,ROW()-1,0),"")</f>
        <v/>
      </c>
      <c r="B437" s="5" t="str">
        <f>IFERROR(HLOOKUP(B$2,'2.源数据-产品分析-全商品'!B$6:B$1000,ROW()-1,0),"")</f>
        <v/>
      </c>
      <c r="C437" s="5" t="str">
        <f>CLEAN(IFERROR(HLOOKUP(C$2,'2.源数据-产品分析-全商品'!C$6:C$1000,ROW()-1,0),""))</f>
        <v/>
      </c>
      <c r="D437" s="5" t="str">
        <f>IFERROR(HLOOKUP(D$2,'2.源数据-产品分析-全商品'!D$6:D$1000,ROW()-1,0),"")</f>
        <v/>
      </c>
      <c r="E437" s="5" t="str">
        <f>IFERROR(HLOOKUP(E$2,'2.源数据-产品分析-全商品'!E$6:E$1000,ROW()-1,0),"")</f>
        <v/>
      </c>
      <c r="F437" s="5" t="str">
        <f>IFERROR(VALUE(HLOOKUP(F$2,'2.源数据-产品分析-全商品'!F$6:F$1000,ROW()-1,0)),"")</f>
        <v/>
      </c>
      <c r="G437" s="5" t="str">
        <f>IFERROR(VALUE(HLOOKUP(G$2,'2.源数据-产品分析-全商品'!G$6:G$1000,ROW()-1,0)),"")</f>
        <v/>
      </c>
      <c r="H437" s="5" t="str">
        <f>IFERROR(HLOOKUP(H$2,'2.源数据-产品分析-全商品'!H$6:H$1000,ROW()-1,0),"")</f>
        <v/>
      </c>
      <c r="I437" s="5" t="str">
        <f>IFERROR(VALUE(HLOOKUP(I$2,'2.源数据-产品分析-全商品'!I$6:I$1000,ROW()-1,0)),"")</f>
        <v/>
      </c>
      <c r="J437" s="60" t="str">
        <f>IFERROR(IF($J$2="","",INDEX('产品报告-整理'!G:G,MATCH(产品建议!A437,'产品报告-整理'!A:A,0))),"")</f>
        <v/>
      </c>
      <c r="K437" s="5" t="str">
        <f>IFERROR(IF($K$2="","",VALUE(INDEX('产品报告-整理'!E:E,MATCH(产品建议!A437,'产品报告-整理'!A:A,0)))),0)</f>
        <v/>
      </c>
      <c r="L437" s="5" t="str">
        <f>IFERROR(VALUE(HLOOKUP(L$2,'2.源数据-产品分析-全商品'!J$6:J$1000,ROW()-1,0)),"")</f>
        <v/>
      </c>
      <c r="M437" s="5" t="str">
        <f>IFERROR(VALUE(HLOOKUP(M$2,'2.源数据-产品分析-全商品'!K$6:K$1000,ROW()-1,0)),"")</f>
        <v/>
      </c>
      <c r="N437" s="5" t="str">
        <f>IFERROR(HLOOKUP(N$2,'2.源数据-产品分析-全商品'!L$6:L$1000,ROW()-1,0),"")</f>
        <v/>
      </c>
      <c r="O437" s="5" t="str">
        <f>IF($O$2='产品报告-整理'!$K$1,IFERROR(INDEX('产品报告-整理'!S:S,MATCH(产品建议!A437,'产品报告-整理'!L:L,0)),""),(IFERROR(VALUE(HLOOKUP(O$2,'2.源数据-产品分析-全商品'!M$6:M$1000,ROW()-1,0)),"")))</f>
        <v/>
      </c>
      <c r="P437" s="5" t="str">
        <f>IF($P$2='产品报告-整理'!$V$1,IFERROR(INDEX('产品报告-整理'!AD:AD,MATCH(产品建议!A437,'产品报告-整理'!W:W,0)),""),(IFERROR(VALUE(HLOOKUP(P$2,'2.源数据-产品分析-全商品'!N$6:N$1000,ROW()-1,0)),"")))</f>
        <v/>
      </c>
      <c r="Q437" s="5" t="str">
        <f>IF($Q$2='产品报告-整理'!$AG$1,IFERROR(INDEX('产品报告-整理'!AO:AO,MATCH(产品建议!A437,'产品报告-整理'!AH:AH,0)),""),(IFERROR(VALUE(HLOOKUP(Q$2,'2.源数据-产品分析-全商品'!O$6:O$1000,ROW()-1,0)),"")))</f>
        <v/>
      </c>
      <c r="R437" s="5" t="str">
        <f>IF($R$2='产品报告-整理'!$AR$1,IFERROR(INDEX('产品报告-整理'!AZ:AZ,MATCH(产品建议!A437,'产品报告-整理'!AS:AS,0)),""),(IFERROR(VALUE(HLOOKUP(R$2,'2.源数据-产品分析-全商品'!P$6:P$1000,ROW()-1,0)),"")))</f>
        <v/>
      </c>
      <c r="S437" s="5" t="str">
        <f>IF($S$2='产品报告-整理'!$BC$1,IFERROR(INDEX('产品报告-整理'!BK:BK,MATCH(产品建议!A437,'产品报告-整理'!BD:BD,0)),""),(IFERROR(VALUE(HLOOKUP(S$2,'2.源数据-产品分析-全商品'!Q$6:Q$1000,ROW()-1,0)),"")))</f>
        <v/>
      </c>
      <c r="T437" s="5" t="str">
        <f>IFERROR(HLOOKUP("产品负责人",'2.源数据-产品分析-全商品'!R$6:R$1000,ROW()-1,0),"")</f>
        <v/>
      </c>
      <c r="U437" s="5" t="str">
        <f>IFERROR(VALUE(HLOOKUP(U$2,'2.源数据-产品分析-全商品'!S$6:S$1000,ROW()-1,0)),"")</f>
        <v/>
      </c>
      <c r="V437" s="5" t="str">
        <f>IFERROR(VALUE(HLOOKUP(V$2,'2.源数据-产品分析-全商品'!T$6:T$1000,ROW()-1,0)),"")</f>
        <v/>
      </c>
      <c r="W437" s="5" t="str">
        <f>IF(OR($A$3=""),"",IF(OR($W$2="优爆品"),(IF(COUNTIF('2-2.源数据-产品分析-优品'!A:A,产品建议!A437)&gt;0,"是","")&amp;IF(COUNTIF('2-3.源数据-产品分析-爆品'!A:A,产品建议!A437)&gt;0,"是","")),IF(OR($W$2="P4P点击量"),((IFERROR(INDEX('产品报告-整理'!D:D,MATCH(产品建议!A437,'产品报告-整理'!A:A,0)),""))),((IF(COUNTIF('2-2.源数据-产品分析-优品'!A:A,产品建议!A437)&gt;0,"是",""))))))</f>
        <v/>
      </c>
      <c r="X437" s="5" t="str">
        <f>IF(OR($A$3=""),"",IF(OR($W$2="优爆品"),((IFERROR(INDEX('产品报告-整理'!D:D,MATCH(产品建议!A437,'产品报告-整理'!A:A,0)),"")&amp;" → "&amp;(IFERROR(TEXT(INDEX('产品报告-整理'!D:D,MATCH(产品建议!A437,'产品报告-整理'!A:A,0))/G437,"0%"),"")))),IF(OR($W$2="P4P点击量"),((IF($W$2="P4P点击量",IFERROR(TEXT(W437/G437,"0%"),"")))),(((IF(COUNTIF('2-3.源数据-产品分析-爆品'!A:A,产品建议!A437)&gt;0,"是","")))))))</f>
        <v/>
      </c>
      <c r="Y437" s="9" t="str">
        <f>IF(AND($Y$2="直通车总消费",'产品报告-整理'!$BN$1="推荐广告"),IFERROR(INDEX('产品报告-整理'!H:H,MATCH(产品建议!A437,'产品报告-整理'!A:A,0)),0)+IFERROR(INDEX('产品报告-整理'!BV:BV,MATCH(产品建议!A437,'产品报告-整理'!BO:BO,0)),0),IFERROR(INDEX('产品报告-整理'!H:H,MATCH(产品建议!A437,'产品报告-整理'!A:A,0)),0))</f>
        <v/>
      </c>
      <c r="Z437" s="9" t="str">
        <f t="shared" si="21"/>
        <v/>
      </c>
      <c r="AA437" s="5" t="str">
        <f t="shared" si="19"/>
        <v/>
      </c>
      <c r="AB437" s="5" t="str">
        <f t="shared" si="20"/>
        <v/>
      </c>
      <c r="AC437" s="9"/>
      <c r="AD437" s="15" t="str">
        <f>IF($AD$1="  ",IFERROR(IF(AND(Y437="未推广",L437&gt;0),"加入P4P推广 ","")&amp;IF(AND(OR(W437="是",X437="是"),Y437=0),"优爆品加推广 ","")&amp;IF(AND(C437="N",L437&gt;0),"增加橱窗绑定 ","")&amp;IF(AND(OR(Z437&gt;$Z$1*4.5,AB437&gt;$AB$1*4.5),Y437&lt;&gt;0,Y437&gt;$AB$1*2,G437&gt;($G$1/$L$1)*1),"放弃P4P推广 ","")&amp;IF(AND(AB437&gt;$AB$1*1.2,AB437&lt;$AB$1*4.5,Y437&gt;0),"优化询盘成本 ","")&amp;IF(AND(Z437&gt;$Z$1*1.2,Z437&lt;$Z$1*4.5,Y437&gt;0),"优化商机成本 ","")&amp;IF(AND(Y437&lt;&gt;0,L437&gt;0,AB437&lt;$AB$1*1.2),"加大询盘获取 ","")&amp;IF(AND(Y437&lt;&gt;0,K437&gt;0,Z437&lt;$Z$1*1.2),"加大商机获取 ","")&amp;IF(AND(L437=0,C437="Y",G437&gt;($G$1/$L$1*1.5)),"解绑橱窗绑定 ",""),"请去左表粘贴源数据"),"")</f>
        <v/>
      </c>
      <c r="AE437" s="9"/>
      <c r="AF437" s="9"/>
      <c r="AG437" s="9"/>
      <c r="AH437" s="9"/>
      <c r="AI437" s="17"/>
      <c r="AJ437" s="17"/>
      <c r="AK437" s="17"/>
    </row>
    <row r="438" spans="1:37">
      <c r="A438" s="5" t="str">
        <f>IFERROR(HLOOKUP(A$2,'2.源数据-产品分析-全商品'!A$6:A$1000,ROW()-1,0),"")</f>
        <v/>
      </c>
      <c r="B438" s="5" t="str">
        <f>IFERROR(HLOOKUP(B$2,'2.源数据-产品分析-全商品'!B$6:B$1000,ROW()-1,0),"")</f>
        <v/>
      </c>
      <c r="C438" s="5" t="str">
        <f>CLEAN(IFERROR(HLOOKUP(C$2,'2.源数据-产品分析-全商品'!C$6:C$1000,ROW()-1,0),""))</f>
        <v/>
      </c>
      <c r="D438" s="5" t="str">
        <f>IFERROR(HLOOKUP(D$2,'2.源数据-产品分析-全商品'!D$6:D$1000,ROW()-1,0),"")</f>
        <v/>
      </c>
      <c r="E438" s="5" t="str">
        <f>IFERROR(HLOOKUP(E$2,'2.源数据-产品分析-全商品'!E$6:E$1000,ROW()-1,0),"")</f>
        <v/>
      </c>
      <c r="F438" s="5" t="str">
        <f>IFERROR(VALUE(HLOOKUP(F$2,'2.源数据-产品分析-全商品'!F$6:F$1000,ROW()-1,0)),"")</f>
        <v/>
      </c>
      <c r="G438" s="5" t="str">
        <f>IFERROR(VALUE(HLOOKUP(G$2,'2.源数据-产品分析-全商品'!G$6:G$1000,ROW()-1,0)),"")</f>
        <v/>
      </c>
      <c r="H438" s="5" t="str">
        <f>IFERROR(HLOOKUP(H$2,'2.源数据-产品分析-全商品'!H$6:H$1000,ROW()-1,0),"")</f>
        <v/>
      </c>
      <c r="I438" s="5" t="str">
        <f>IFERROR(VALUE(HLOOKUP(I$2,'2.源数据-产品分析-全商品'!I$6:I$1000,ROW()-1,0)),"")</f>
        <v/>
      </c>
      <c r="J438" s="60" t="str">
        <f>IFERROR(IF($J$2="","",INDEX('产品报告-整理'!G:G,MATCH(产品建议!A438,'产品报告-整理'!A:A,0))),"")</f>
        <v/>
      </c>
      <c r="K438" s="5" t="str">
        <f>IFERROR(IF($K$2="","",VALUE(INDEX('产品报告-整理'!E:E,MATCH(产品建议!A438,'产品报告-整理'!A:A,0)))),0)</f>
        <v/>
      </c>
      <c r="L438" s="5" t="str">
        <f>IFERROR(VALUE(HLOOKUP(L$2,'2.源数据-产品分析-全商品'!J$6:J$1000,ROW()-1,0)),"")</f>
        <v/>
      </c>
      <c r="M438" s="5" t="str">
        <f>IFERROR(VALUE(HLOOKUP(M$2,'2.源数据-产品分析-全商品'!K$6:K$1000,ROW()-1,0)),"")</f>
        <v/>
      </c>
      <c r="N438" s="5" t="str">
        <f>IFERROR(HLOOKUP(N$2,'2.源数据-产品分析-全商品'!L$6:L$1000,ROW()-1,0),"")</f>
        <v/>
      </c>
      <c r="O438" s="5" t="str">
        <f>IF($O$2='产品报告-整理'!$K$1,IFERROR(INDEX('产品报告-整理'!S:S,MATCH(产品建议!A438,'产品报告-整理'!L:L,0)),""),(IFERROR(VALUE(HLOOKUP(O$2,'2.源数据-产品分析-全商品'!M$6:M$1000,ROW()-1,0)),"")))</f>
        <v/>
      </c>
      <c r="P438" s="5" t="str">
        <f>IF($P$2='产品报告-整理'!$V$1,IFERROR(INDEX('产品报告-整理'!AD:AD,MATCH(产品建议!A438,'产品报告-整理'!W:W,0)),""),(IFERROR(VALUE(HLOOKUP(P$2,'2.源数据-产品分析-全商品'!N$6:N$1000,ROW()-1,0)),"")))</f>
        <v/>
      </c>
      <c r="Q438" s="5" t="str">
        <f>IF($Q$2='产品报告-整理'!$AG$1,IFERROR(INDEX('产品报告-整理'!AO:AO,MATCH(产品建议!A438,'产品报告-整理'!AH:AH,0)),""),(IFERROR(VALUE(HLOOKUP(Q$2,'2.源数据-产品分析-全商品'!O$6:O$1000,ROW()-1,0)),"")))</f>
        <v/>
      </c>
      <c r="R438" s="5" t="str">
        <f>IF($R$2='产品报告-整理'!$AR$1,IFERROR(INDEX('产品报告-整理'!AZ:AZ,MATCH(产品建议!A438,'产品报告-整理'!AS:AS,0)),""),(IFERROR(VALUE(HLOOKUP(R$2,'2.源数据-产品分析-全商品'!P$6:P$1000,ROW()-1,0)),"")))</f>
        <v/>
      </c>
      <c r="S438" s="5" t="str">
        <f>IF($S$2='产品报告-整理'!$BC$1,IFERROR(INDEX('产品报告-整理'!BK:BK,MATCH(产品建议!A438,'产品报告-整理'!BD:BD,0)),""),(IFERROR(VALUE(HLOOKUP(S$2,'2.源数据-产品分析-全商品'!Q$6:Q$1000,ROW()-1,0)),"")))</f>
        <v/>
      </c>
      <c r="T438" s="5" t="str">
        <f>IFERROR(HLOOKUP("产品负责人",'2.源数据-产品分析-全商品'!R$6:R$1000,ROW()-1,0),"")</f>
        <v/>
      </c>
      <c r="U438" s="5" t="str">
        <f>IFERROR(VALUE(HLOOKUP(U$2,'2.源数据-产品分析-全商品'!S$6:S$1000,ROW()-1,0)),"")</f>
        <v/>
      </c>
      <c r="V438" s="5" t="str">
        <f>IFERROR(VALUE(HLOOKUP(V$2,'2.源数据-产品分析-全商品'!T$6:T$1000,ROW()-1,0)),"")</f>
        <v/>
      </c>
      <c r="W438" s="5" t="str">
        <f>IF(OR($A$3=""),"",IF(OR($W$2="优爆品"),(IF(COUNTIF('2-2.源数据-产品分析-优品'!A:A,产品建议!A438)&gt;0,"是","")&amp;IF(COUNTIF('2-3.源数据-产品分析-爆品'!A:A,产品建议!A438)&gt;0,"是","")),IF(OR($W$2="P4P点击量"),((IFERROR(INDEX('产品报告-整理'!D:D,MATCH(产品建议!A438,'产品报告-整理'!A:A,0)),""))),((IF(COUNTIF('2-2.源数据-产品分析-优品'!A:A,产品建议!A438)&gt;0,"是",""))))))</f>
        <v/>
      </c>
      <c r="X438" s="5" t="str">
        <f>IF(OR($A$3=""),"",IF(OR($W$2="优爆品"),((IFERROR(INDEX('产品报告-整理'!D:D,MATCH(产品建议!A438,'产品报告-整理'!A:A,0)),"")&amp;" → "&amp;(IFERROR(TEXT(INDEX('产品报告-整理'!D:D,MATCH(产品建议!A438,'产品报告-整理'!A:A,0))/G438,"0%"),"")))),IF(OR($W$2="P4P点击量"),((IF($W$2="P4P点击量",IFERROR(TEXT(W438/G438,"0%"),"")))),(((IF(COUNTIF('2-3.源数据-产品分析-爆品'!A:A,产品建议!A438)&gt;0,"是","")))))))</f>
        <v/>
      </c>
      <c r="Y438" s="9" t="str">
        <f>IF(AND($Y$2="直通车总消费",'产品报告-整理'!$BN$1="推荐广告"),IFERROR(INDEX('产品报告-整理'!H:H,MATCH(产品建议!A438,'产品报告-整理'!A:A,0)),0)+IFERROR(INDEX('产品报告-整理'!BV:BV,MATCH(产品建议!A438,'产品报告-整理'!BO:BO,0)),0),IFERROR(INDEX('产品报告-整理'!H:H,MATCH(产品建议!A438,'产品报告-整理'!A:A,0)),0))</f>
        <v/>
      </c>
      <c r="Z438" s="9" t="str">
        <f t="shared" si="21"/>
        <v/>
      </c>
      <c r="AA438" s="5" t="str">
        <f t="shared" si="19"/>
        <v/>
      </c>
      <c r="AB438" s="5" t="str">
        <f t="shared" si="20"/>
        <v/>
      </c>
      <c r="AC438" s="9"/>
      <c r="AD438" s="15" t="str">
        <f>IF($AD$1="  ",IFERROR(IF(AND(Y438="未推广",L438&gt;0),"加入P4P推广 ","")&amp;IF(AND(OR(W438="是",X438="是"),Y438=0),"优爆品加推广 ","")&amp;IF(AND(C438="N",L438&gt;0),"增加橱窗绑定 ","")&amp;IF(AND(OR(Z438&gt;$Z$1*4.5,AB438&gt;$AB$1*4.5),Y438&lt;&gt;0,Y438&gt;$AB$1*2,G438&gt;($G$1/$L$1)*1),"放弃P4P推广 ","")&amp;IF(AND(AB438&gt;$AB$1*1.2,AB438&lt;$AB$1*4.5,Y438&gt;0),"优化询盘成本 ","")&amp;IF(AND(Z438&gt;$Z$1*1.2,Z438&lt;$Z$1*4.5,Y438&gt;0),"优化商机成本 ","")&amp;IF(AND(Y438&lt;&gt;0,L438&gt;0,AB438&lt;$AB$1*1.2),"加大询盘获取 ","")&amp;IF(AND(Y438&lt;&gt;0,K438&gt;0,Z438&lt;$Z$1*1.2),"加大商机获取 ","")&amp;IF(AND(L438=0,C438="Y",G438&gt;($G$1/$L$1*1.5)),"解绑橱窗绑定 ",""),"请去左表粘贴源数据"),"")</f>
        <v/>
      </c>
      <c r="AE438" s="9"/>
      <c r="AF438" s="9"/>
      <c r="AG438" s="9"/>
      <c r="AH438" s="9"/>
      <c r="AI438" s="17"/>
      <c r="AJ438" s="17"/>
      <c r="AK438" s="17"/>
    </row>
    <row r="439" spans="1:37">
      <c r="A439" s="5" t="str">
        <f>IFERROR(HLOOKUP(A$2,'2.源数据-产品分析-全商品'!A$6:A$1000,ROW()-1,0),"")</f>
        <v/>
      </c>
      <c r="B439" s="5" t="str">
        <f>IFERROR(HLOOKUP(B$2,'2.源数据-产品分析-全商品'!B$6:B$1000,ROW()-1,0),"")</f>
        <v/>
      </c>
      <c r="C439" s="5" t="str">
        <f>CLEAN(IFERROR(HLOOKUP(C$2,'2.源数据-产品分析-全商品'!C$6:C$1000,ROW()-1,0),""))</f>
        <v/>
      </c>
      <c r="D439" s="5" t="str">
        <f>IFERROR(HLOOKUP(D$2,'2.源数据-产品分析-全商品'!D$6:D$1000,ROW()-1,0),"")</f>
        <v/>
      </c>
      <c r="E439" s="5" t="str">
        <f>IFERROR(HLOOKUP(E$2,'2.源数据-产品分析-全商品'!E$6:E$1000,ROW()-1,0),"")</f>
        <v/>
      </c>
      <c r="F439" s="5" t="str">
        <f>IFERROR(VALUE(HLOOKUP(F$2,'2.源数据-产品分析-全商品'!F$6:F$1000,ROW()-1,0)),"")</f>
        <v/>
      </c>
      <c r="G439" s="5" t="str">
        <f>IFERROR(VALUE(HLOOKUP(G$2,'2.源数据-产品分析-全商品'!G$6:G$1000,ROW()-1,0)),"")</f>
        <v/>
      </c>
      <c r="H439" s="5" t="str">
        <f>IFERROR(HLOOKUP(H$2,'2.源数据-产品分析-全商品'!H$6:H$1000,ROW()-1,0),"")</f>
        <v/>
      </c>
      <c r="I439" s="5" t="str">
        <f>IFERROR(VALUE(HLOOKUP(I$2,'2.源数据-产品分析-全商品'!I$6:I$1000,ROW()-1,0)),"")</f>
        <v/>
      </c>
      <c r="J439" s="60" t="str">
        <f>IFERROR(IF($J$2="","",INDEX('产品报告-整理'!G:G,MATCH(产品建议!A439,'产品报告-整理'!A:A,0))),"")</f>
        <v/>
      </c>
      <c r="K439" s="5" t="str">
        <f>IFERROR(IF($K$2="","",VALUE(INDEX('产品报告-整理'!E:E,MATCH(产品建议!A439,'产品报告-整理'!A:A,0)))),0)</f>
        <v/>
      </c>
      <c r="L439" s="5" t="str">
        <f>IFERROR(VALUE(HLOOKUP(L$2,'2.源数据-产品分析-全商品'!J$6:J$1000,ROW()-1,0)),"")</f>
        <v/>
      </c>
      <c r="M439" s="5" t="str">
        <f>IFERROR(VALUE(HLOOKUP(M$2,'2.源数据-产品分析-全商品'!K$6:K$1000,ROW()-1,0)),"")</f>
        <v/>
      </c>
      <c r="N439" s="5" t="str">
        <f>IFERROR(HLOOKUP(N$2,'2.源数据-产品分析-全商品'!L$6:L$1000,ROW()-1,0),"")</f>
        <v/>
      </c>
      <c r="O439" s="5" t="str">
        <f>IF($O$2='产品报告-整理'!$K$1,IFERROR(INDEX('产品报告-整理'!S:S,MATCH(产品建议!A439,'产品报告-整理'!L:L,0)),""),(IFERROR(VALUE(HLOOKUP(O$2,'2.源数据-产品分析-全商品'!M$6:M$1000,ROW()-1,0)),"")))</f>
        <v/>
      </c>
      <c r="P439" s="5" t="str">
        <f>IF($P$2='产品报告-整理'!$V$1,IFERROR(INDEX('产品报告-整理'!AD:AD,MATCH(产品建议!A439,'产品报告-整理'!W:W,0)),""),(IFERROR(VALUE(HLOOKUP(P$2,'2.源数据-产品分析-全商品'!N$6:N$1000,ROW()-1,0)),"")))</f>
        <v/>
      </c>
      <c r="Q439" s="5" t="str">
        <f>IF($Q$2='产品报告-整理'!$AG$1,IFERROR(INDEX('产品报告-整理'!AO:AO,MATCH(产品建议!A439,'产品报告-整理'!AH:AH,0)),""),(IFERROR(VALUE(HLOOKUP(Q$2,'2.源数据-产品分析-全商品'!O$6:O$1000,ROW()-1,0)),"")))</f>
        <v/>
      </c>
      <c r="R439" s="5" t="str">
        <f>IF($R$2='产品报告-整理'!$AR$1,IFERROR(INDEX('产品报告-整理'!AZ:AZ,MATCH(产品建议!A439,'产品报告-整理'!AS:AS,0)),""),(IFERROR(VALUE(HLOOKUP(R$2,'2.源数据-产品分析-全商品'!P$6:P$1000,ROW()-1,0)),"")))</f>
        <v/>
      </c>
      <c r="S439" s="5" t="str">
        <f>IF($S$2='产品报告-整理'!$BC$1,IFERROR(INDEX('产品报告-整理'!BK:BK,MATCH(产品建议!A439,'产品报告-整理'!BD:BD,0)),""),(IFERROR(VALUE(HLOOKUP(S$2,'2.源数据-产品分析-全商品'!Q$6:Q$1000,ROW()-1,0)),"")))</f>
        <v/>
      </c>
      <c r="T439" s="5" t="str">
        <f>IFERROR(HLOOKUP("产品负责人",'2.源数据-产品分析-全商品'!R$6:R$1000,ROW()-1,0),"")</f>
        <v/>
      </c>
      <c r="U439" s="5" t="str">
        <f>IFERROR(VALUE(HLOOKUP(U$2,'2.源数据-产品分析-全商品'!S$6:S$1000,ROW()-1,0)),"")</f>
        <v/>
      </c>
      <c r="V439" s="5" t="str">
        <f>IFERROR(VALUE(HLOOKUP(V$2,'2.源数据-产品分析-全商品'!T$6:T$1000,ROW()-1,0)),"")</f>
        <v/>
      </c>
      <c r="W439" s="5" t="str">
        <f>IF(OR($A$3=""),"",IF(OR($W$2="优爆品"),(IF(COUNTIF('2-2.源数据-产品分析-优品'!A:A,产品建议!A439)&gt;0,"是","")&amp;IF(COUNTIF('2-3.源数据-产品分析-爆品'!A:A,产品建议!A439)&gt;0,"是","")),IF(OR($W$2="P4P点击量"),((IFERROR(INDEX('产品报告-整理'!D:D,MATCH(产品建议!A439,'产品报告-整理'!A:A,0)),""))),((IF(COUNTIF('2-2.源数据-产品分析-优品'!A:A,产品建议!A439)&gt;0,"是",""))))))</f>
        <v/>
      </c>
      <c r="X439" s="5" t="str">
        <f>IF(OR($A$3=""),"",IF(OR($W$2="优爆品"),((IFERROR(INDEX('产品报告-整理'!D:D,MATCH(产品建议!A439,'产品报告-整理'!A:A,0)),"")&amp;" → "&amp;(IFERROR(TEXT(INDEX('产品报告-整理'!D:D,MATCH(产品建议!A439,'产品报告-整理'!A:A,0))/G439,"0%"),"")))),IF(OR($W$2="P4P点击量"),((IF($W$2="P4P点击量",IFERROR(TEXT(W439/G439,"0%"),"")))),(((IF(COUNTIF('2-3.源数据-产品分析-爆品'!A:A,产品建议!A439)&gt;0,"是","")))))))</f>
        <v/>
      </c>
      <c r="Y439" s="9" t="str">
        <f>IF(AND($Y$2="直通车总消费",'产品报告-整理'!$BN$1="推荐广告"),IFERROR(INDEX('产品报告-整理'!H:H,MATCH(产品建议!A439,'产品报告-整理'!A:A,0)),0)+IFERROR(INDEX('产品报告-整理'!BV:BV,MATCH(产品建议!A439,'产品报告-整理'!BO:BO,0)),0),IFERROR(INDEX('产品报告-整理'!H:H,MATCH(产品建议!A439,'产品报告-整理'!A:A,0)),0))</f>
        <v/>
      </c>
      <c r="Z439" s="9" t="str">
        <f t="shared" si="21"/>
        <v/>
      </c>
      <c r="AA439" s="5" t="str">
        <f t="shared" si="19"/>
        <v/>
      </c>
      <c r="AB439" s="5" t="str">
        <f t="shared" si="20"/>
        <v/>
      </c>
      <c r="AC439" s="9"/>
      <c r="AD439" s="15" t="str">
        <f>IF($AD$1="  ",IFERROR(IF(AND(Y439="未推广",L439&gt;0),"加入P4P推广 ","")&amp;IF(AND(OR(W439="是",X439="是"),Y439=0),"优爆品加推广 ","")&amp;IF(AND(C439="N",L439&gt;0),"增加橱窗绑定 ","")&amp;IF(AND(OR(Z439&gt;$Z$1*4.5,AB439&gt;$AB$1*4.5),Y439&lt;&gt;0,Y439&gt;$AB$1*2,G439&gt;($G$1/$L$1)*1),"放弃P4P推广 ","")&amp;IF(AND(AB439&gt;$AB$1*1.2,AB439&lt;$AB$1*4.5,Y439&gt;0),"优化询盘成本 ","")&amp;IF(AND(Z439&gt;$Z$1*1.2,Z439&lt;$Z$1*4.5,Y439&gt;0),"优化商机成本 ","")&amp;IF(AND(Y439&lt;&gt;0,L439&gt;0,AB439&lt;$AB$1*1.2),"加大询盘获取 ","")&amp;IF(AND(Y439&lt;&gt;0,K439&gt;0,Z439&lt;$Z$1*1.2),"加大商机获取 ","")&amp;IF(AND(L439=0,C439="Y",G439&gt;($G$1/$L$1*1.5)),"解绑橱窗绑定 ",""),"请去左表粘贴源数据"),"")</f>
        <v/>
      </c>
      <c r="AE439" s="9"/>
      <c r="AF439" s="9"/>
      <c r="AG439" s="9"/>
      <c r="AH439" s="9"/>
      <c r="AI439" s="17"/>
      <c r="AJ439" s="17"/>
      <c r="AK439" s="17"/>
    </row>
    <row r="440" spans="1:37">
      <c r="A440" s="5" t="str">
        <f>IFERROR(HLOOKUP(A$2,'2.源数据-产品分析-全商品'!A$6:A$1000,ROW()-1,0),"")</f>
        <v/>
      </c>
      <c r="B440" s="5" t="str">
        <f>IFERROR(HLOOKUP(B$2,'2.源数据-产品分析-全商品'!B$6:B$1000,ROW()-1,0),"")</f>
        <v/>
      </c>
      <c r="C440" s="5" t="str">
        <f>CLEAN(IFERROR(HLOOKUP(C$2,'2.源数据-产品分析-全商品'!C$6:C$1000,ROW()-1,0),""))</f>
        <v/>
      </c>
      <c r="D440" s="5" t="str">
        <f>IFERROR(HLOOKUP(D$2,'2.源数据-产品分析-全商品'!D$6:D$1000,ROW()-1,0),"")</f>
        <v/>
      </c>
      <c r="E440" s="5" t="str">
        <f>IFERROR(HLOOKUP(E$2,'2.源数据-产品分析-全商品'!E$6:E$1000,ROW()-1,0),"")</f>
        <v/>
      </c>
      <c r="F440" s="5" t="str">
        <f>IFERROR(VALUE(HLOOKUP(F$2,'2.源数据-产品分析-全商品'!F$6:F$1000,ROW()-1,0)),"")</f>
        <v/>
      </c>
      <c r="G440" s="5" t="str">
        <f>IFERROR(VALUE(HLOOKUP(G$2,'2.源数据-产品分析-全商品'!G$6:G$1000,ROW()-1,0)),"")</f>
        <v/>
      </c>
      <c r="H440" s="5" t="str">
        <f>IFERROR(HLOOKUP(H$2,'2.源数据-产品分析-全商品'!H$6:H$1000,ROW()-1,0),"")</f>
        <v/>
      </c>
      <c r="I440" s="5" t="str">
        <f>IFERROR(VALUE(HLOOKUP(I$2,'2.源数据-产品分析-全商品'!I$6:I$1000,ROW()-1,0)),"")</f>
        <v/>
      </c>
      <c r="J440" s="60" t="str">
        <f>IFERROR(IF($J$2="","",INDEX('产品报告-整理'!G:G,MATCH(产品建议!A440,'产品报告-整理'!A:A,0))),"")</f>
        <v/>
      </c>
      <c r="K440" s="5" t="str">
        <f>IFERROR(IF($K$2="","",VALUE(INDEX('产品报告-整理'!E:E,MATCH(产品建议!A440,'产品报告-整理'!A:A,0)))),0)</f>
        <v/>
      </c>
      <c r="L440" s="5" t="str">
        <f>IFERROR(VALUE(HLOOKUP(L$2,'2.源数据-产品分析-全商品'!J$6:J$1000,ROW()-1,0)),"")</f>
        <v/>
      </c>
      <c r="M440" s="5" t="str">
        <f>IFERROR(VALUE(HLOOKUP(M$2,'2.源数据-产品分析-全商品'!K$6:K$1000,ROW()-1,0)),"")</f>
        <v/>
      </c>
      <c r="N440" s="5" t="str">
        <f>IFERROR(HLOOKUP(N$2,'2.源数据-产品分析-全商品'!L$6:L$1000,ROW()-1,0),"")</f>
        <v/>
      </c>
      <c r="O440" s="5" t="str">
        <f>IF($O$2='产品报告-整理'!$K$1,IFERROR(INDEX('产品报告-整理'!S:S,MATCH(产品建议!A440,'产品报告-整理'!L:L,0)),""),(IFERROR(VALUE(HLOOKUP(O$2,'2.源数据-产品分析-全商品'!M$6:M$1000,ROW()-1,0)),"")))</f>
        <v/>
      </c>
      <c r="P440" s="5" t="str">
        <f>IF($P$2='产品报告-整理'!$V$1,IFERROR(INDEX('产品报告-整理'!AD:AD,MATCH(产品建议!A440,'产品报告-整理'!W:W,0)),""),(IFERROR(VALUE(HLOOKUP(P$2,'2.源数据-产品分析-全商品'!N$6:N$1000,ROW()-1,0)),"")))</f>
        <v/>
      </c>
      <c r="Q440" s="5" t="str">
        <f>IF($Q$2='产品报告-整理'!$AG$1,IFERROR(INDEX('产品报告-整理'!AO:AO,MATCH(产品建议!A440,'产品报告-整理'!AH:AH,0)),""),(IFERROR(VALUE(HLOOKUP(Q$2,'2.源数据-产品分析-全商品'!O$6:O$1000,ROW()-1,0)),"")))</f>
        <v/>
      </c>
      <c r="R440" s="5" t="str">
        <f>IF($R$2='产品报告-整理'!$AR$1,IFERROR(INDEX('产品报告-整理'!AZ:AZ,MATCH(产品建议!A440,'产品报告-整理'!AS:AS,0)),""),(IFERROR(VALUE(HLOOKUP(R$2,'2.源数据-产品分析-全商品'!P$6:P$1000,ROW()-1,0)),"")))</f>
        <v/>
      </c>
      <c r="S440" s="5" t="str">
        <f>IF($S$2='产品报告-整理'!$BC$1,IFERROR(INDEX('产品报告-整理'!BK:BK,MATCH(产品建议!A440,'产品报告-整理'!BD:BD,0)),""),(IFERROR(VALUE(HLOOKUP(S$2,'2.源数据-产品分析-全商品'!Q$6:Q$1000,ROW()-1,0)),"")))</f>
        <v/>
      </c>
      <c r="T440" s="5" t="str">
        <f>IFERROR(HLOOKUP("产品负责人",'2.源数据-产品分析-全商品'!R$6:R$1000,ROW()-1,0),"")</f>
        <v/>
      </c>
      <c r="U440" s="5" t="str">
        <f>IFERROR(VALUE(HLOOKUP(U$2,'2.源数据-产品分析-全商品'!S$6:S$1000,ROW()-1,0)),"")</f>
        <v/>
      </c>
      <c r="V440" s="5" t="str">
        <f>IFERROR(VALUE(HLOOKUP(V$2,'2.源数据-产品分析-全商品'!T$6:T$1000,ROW()-1,0)),"")</f>
        <v/>
      </c>
      <c r="W440" s="5" t="str">
        <f>IF(OR($A$3=""),"",IF(OR($W$2="优爆品"),(IF(COUNTIF('2-2.源数据-产品分析-优品'!A:A,产品建议!A440)&gt;0,"是","")&amp;IF(COUNTIF('2-3.源数据-产品分析-爆品'!A:A,产品建议!A440)&gt;0,"是","")),IF(OR($W$2="P4P点击量"),((IFERROR(INDEX('产品报告-整理'!D:D,MATCH(产品建议!A440,'产品报告-整理'!A:A,0)),""))),((IF(COUNTIF('2-2.源数据-产品分析-优品'!A:A,产品建议!A440)&gt;0,"是",""))))))</f>
        <v/>
      </c>
      <c r="X440" s="5" t="str">
        <f>IF(OR($A$3=""),"",IF(OR($W$2="优爆品"),((IFERROR(INDEX('产品报告-整理'!D:D,MATCH(产品建议!A440,'产品报告-整理'!A:A,0)),"")&amp;" → "&amp;(IFERROR(TEXT(INDEX('产品报告-整理'!D:D,MATCH(产品建议!A440,'产品报告-整理'!A:A,0))/G440,"0%"),"")))),IF(OR($W$2="P4P点击量"),((IF($W$2="P4P点击量",IFERROR(TEXT(W440/G440,"0%"),"")))),(((IF(COUNTIF('2-3.源数据-产品分析-爆品'!A:A,产品建议!A440)&gt;0,"是","")))))))</f>
        <v/>
      </c>
      <c r="Y440" s="9" t="str">
        <f>IF(AND($Y$2="直通车总消费",'产品报告-整理'!$BN$1="推荐广告"),IFERROR(INDEX('产品报告-整理'!H:H,MATCH(产品建议!A440,'产品报告-整理'!A:A,0)),0)+IFERROR(INDEX('产品报告-整理'!BV:BV,MATCH(产品建议!A440,'产品报告-整理'!BO:BO,0)),0),IFERROR(INDEX('产品报告-整理'!H:H,MATCH(产品建议!A440,'产品报告-整理'!A:A,0)),0))</f>
        <v/>
      </c>
      <c r="Z440" s="9" t="str">
        <f t="shared" si="21"/>
        <v/>
      </c>
      <c r="AA440" s="5" t="str">
        <f t="shared" si="19"/>
        <v/>
      </c>
      <c r="AB440" s="5" t="str">
        <f t="shared" si="20"/>
        <v/>
      </c>
      <c r="AC440" s="9"/>
      <c r="AD440" s="15" t="str">
        <f>IF($AD$1="  ",IFERROR(IF(AND(Y440="未推广",L440&gt;0),"加入P4P推广 ","")&amp;IF(AND(OR(W440="是",X440="是"),Y440=0),"优爆品加推广 ","")&amp;IF(AND(C440="N",L440&gt;0),"增加橱窗绑定 ","")&amp;IF(AND(OR(Z440&gt;$Z$1*4.5,AB440&gt;$AB$1*4.5),Y440&lt;&gt;0,Y440&gt;$AB$1*2,G440&gt;($G$1/$L$1)*1),"放弃P4P推广 ","")&amp;IF(AND(AB440&gt;$AB$1*1.2,AB440&lt;$AB$1*4.5,Y440&gt;0),"优化询盘成本 ","")&amp;IF(AND(Z440&gt;$Z$1*1.2,Z440&lt;$Z$1*4.5,Y440&gt;0),"优化商机成本 ","")&amp;IF(AND(Y440&lt;&gt;0,L440&gt;0,AB440&lt;$AB$1*1.2),"加大询盘获取 ","")&amp;IF(AND(Y440&lt;&gt;0,K440&gt;0,Z440&lt;$Z$1*1.2),"加大商机获取 ","")&amp;IF(AND(L440=0,C440="Y",G440&gt;($G$1/$L$1*1.5)),"解绑橱窗绑定 ",""),"请去左表粘贴源数据"),"")</f>
        <v/>
      </c>
      <c r="AE440" s="9"/>
      <c r="AF440" s="9"/>
      <c r="AG440" s="9"/>
      <c r="AH440" s="9"/>
      <c r="AI440" s="17"/>
      <c r="AJ440" s="17"/>
      <c r="AK440" s="17"/>
    </row>
    <row r="441" spans="1:37">
      <c r="A441" s="5" t="str">
        <f>IFERROR(HLOOKUP(A$2,'2.源数据-产品分析-全商品'!A$6:A$1000,ROW()-1,0),"")</f>
        <v/>
      </c>
      <c r="B441" s="5" t="str">
        <f>IFERROR(HLOOKUP(B$2,'2.源数据-产品分析-全商品'!B$6:B$1000,ROW()-1,0),"")</f>
        <v/>
      </c>
      <c r="C441" s="5" t="str">
        <f>CLEAN(IFERROR(HLOOKUP(C$2,'2.源数据-产品分析-全商品'!C$6:C$1000,ROW()-1,0),""))</f>
        <v/>
      </c>
      <c r="D441" s="5" t="str">
        <f>IFERROR(HLOOKUP(D$2,'2.源数据-产品分析-全商品'!D$6:D$1000,ROW()-1,0),"")</f>
        <v/>
      </c>
      <c r="E441" s="5" t="str">
        <f>IFERROR(HLOOKUP(E$2,'2.源数据-产品分析-全商品'!E$6:E$1000,ROW()-1,0),"")</f>
        <v/>
      </c>
      <c r="F441" s="5" t="str">
        <f>IFERROR(VALUE(HLOOKUP(F$2,'2.源数据-产品分析-全商品'!F$6:F$1000,ROW()-1,0)),"")</f>
        <v/>
      </c>
      <c r="G441" s="5" t="str">
        <f>IFERROR(VALUE(HLOOKUP(G$2,'2.源数据-产品分析-全商品'!G$6:G$1000,ROW()-1,0)),"")</f>
        <v/>
      </c>
      <c r="H441" s="5" t="str">
        <f>IFERROR(HLOOKUP(H$2,'2.源数据-产品分析-全商品'!H$6:H$1000,ROW()-1,0),"")</f>
        <v/>
      </c>
      <c r="I441" s="5" t="str">
        <f>IFERROR(VALUE(HLOOKUP(I$2,'2.源数据-产品分析-全商品'!I$6:I$1000,ROW()-1,0)),"")</f>
        <v/>
      </c>
      <c r="J441" s="60" t="str">
        <f>IFERROR(IF($J$2="","",INDEX('产品报告-整理'!G:G,MATCH(产品建议!A441,'产品报告-整理'!A:A,0))),"")</f>
        <v/>
      </c>
      <c r="K441" s="5" t="str">
        <f>IFERROR(IF($K$2="","",VALUE(INDEX('产品报告-整理'!E:E,MATCH(产品建议!A441,'产品报告-整理'!A:A,0)))),0)</f>
        <v/>
      </c>
      <c r="L441" s="5" t="str">
        <f>IFERROR(VALUE(HLOOKUP(L$2,'2.源数据-产品分析-全商品'!J$6:J$1000,ROW()-1,0)),"")</f>
        <v/>
      </c>
      <c r="M441" s="5" t="str">
        <f>IFERROR(VALUE(HLOOKUP(M$2,'2.源数据-产品分析-全商品'!K$6:K$1000,ROW()-1,0)),"")</f>
        <v/>
      </c>
      <c r="N441" s="5" t="str">
        <f>IFERROR(HLOOKUP(N$2,'2.源数据-产品分析-全商品'!L$6:L$1000,ROW()-1,0),"")</f>
        <v/>
      </c>
      <c r="O441" s="5" t="str">
        <f>IF($O$2='产品报告-整理'!$K$1,IFERROR(INDEX('产品报告-整理'!S:S,MATCH(产品建议!A441,'产品报告-整理'!L:L,0)),""),(IFERROR(VALUE(HLOOKUP(O$2,'2.源数据-产品分析-全商品'!M$6:M$1000,ROW()-1,0)),"")))</f>
        <v/>
      </c>
      <c r="P441" s="5" t="str">
        <f>IF($P$2='产品报告-整理'!$V$1,IFERROR(INDEX('产品报告-整理'!AD:AD,MATCH(产品建议!A441,'产品报告-整理'!W:W,0)),""),(IFERROR(VALUE(HLOOKUP(P$2,'2.源数据-产品分析-全商品'!N$6:N$1000,ROW()-1,0)),"")))</f>
        <v/>
      </c>
      <c r="Q441" s="5" t="str">
        <f>IF($Q$2='产品报告-整理'!$AG$1,IFERROR(INDEX('产品报告-整理'!AO:AO,MATCH(产品建议!A441,'产品报告-整理'!AH:AH,0)),""),(IFERROR(VALUE(HLOOKUP(Q$2,'2.源数据-产品分析-全商品'!O$6:O$1000,ROW()-1,0)),"")))</f>
        <v/>
      </c>
      <c r="R441" s="5" t="str">
        <f>IF($R$2='产品报告-整理'!$AR$1,IFERROR(INDEX('产品报告-整理'!AZ:AZ,MATCH(产品建议!A441,'产品报告-整理'!AS:AS,0)),""),(IFERROR(VALUE(HLOOKUP(R$2,'2.源数据-产品分析-全商品'!P$6:P$1000,ROW()-1,0)),"")))</f>
        <v/>
      </c>
      <c r="S441" s="5" t="str">
        <f>IF($S$2='产品报告-整理'!$BC$1,IFERROR(INDEX('产品报告-整理'!BK:BK,MATCH(产品建议!A441,'产品报告-整理'!BD:BD,0)),""),(IFERROR(VALUE(HLOOKUP(S$2,'2.源数据-产品分析-全商品'!Q$6:Q$1000,ROW()-1,0)),"")))</f>
        <v/>
      </c>
      <c r="T441" s="5" t="str">
        <f>IFERROR(HLOOKUP("产品负责人",'2.源数据-产品分析-全商品'!R$6:R$1000,ROW()-1,0),"")</f>
        <v/>
      </c>
      <c r="U441" s="5" t="str">
        <f>IFERROR(VALUE(HLOOKUP(U$2,'2.源数据-产品分析-全商品'!S$6:S$1000,ROW()-1,0)),"")</f>
        <v/>
      </c>
      <c r="V441" s="5" t="str">
        <f>IFERROR(VALUE(HLOOKUP(V$2,'2.源数据-产品分析-全商品'!T$6:T$1000,ROW()-1,0)),"")</f>
        <v/>
      </c>
      <c r="W441" s="5" t="str">
        <f>IF(OR($A$3=""),"",IF(OR($W$2="优爆品"),(IF(COUNTIF('2-2.源数据-产品分析-优品'!A:A,产品建议!A441)&gt;0,"是","")&amp;IF(COUNTIF('2-3.源数据-产品分析-爆品'!A:A,产品建议!A441)&gt;0,"是","")),IF(OR($W$2="P4P点击量"),((IFERROR(INDEX('产品报告-整理'!D:D,MATCH(产品建议!A441,'产品报告-整理'!A:A,0)),""))),((IF(COUNTIF('2-2.源数据-产品分析-优品'!A:A,产品建议!A441)&gt;0,"是",""))))))</f>
        <v/>
      </c>
      <c r="X441" s="5" t="str">
        <f>IF(OR($A$3=""),"",IF(OR($W$2="优爆品"),((IFERROR(INDEX('产品报告-整理'!D:D,MATCH(产品建议!A441,'产品报告-整理'!A:A,0)),"")&amp;" → "&amp;(IFERROR(TEXT(INDEX('产品报告-整理'!D:D,MATCH(产品建议!A441,'产品报告-整理'!A:A,0))/G441,"0%"),"")))),IF(OR($W$2="P4P点击量"),((IF($W$2="P4P点击量",IFERROR(TEXT(W441/G441,"0%"),"")))),(((IF(COUNTIF('2-3.源数据-产品分析-爆品'!A:A,产品建议!A441)&gt;0,"是","")))))))</f>
        <v/>
      </c>
      <c r="Y441" s="9" t="str">
        <f>IF(AND($Y$2="直通车总消费",'产品报告-整理'!$BN$1="推荐广告"),IFERROR(INDEX('产品报告-整理'!H:H,MATCH(产品建议!A441,'产品报告-整理'!A:A,0)),0)+IFERROR(INDEX('产品报告-整理'!BV:BV,MATCH(产品建议!A441,'产品报告-整理'!BO:BO,0)),0),IFERROR(INDEX('产品报告-整理'!H:H,MATCH(产品建议!A441,'产品报告-整理'!A:A,0)),0))</f>
        <v/>
      </c>
      <c r="Z441" s="9" t="str">
        <f t="shared" si="21"/>
        <v/>
      </c>
      <c r="AA441" s="5" t="str">
        <f t="shared" si="19"/>
        <v/>
      </c>
      <c r="AB441" s="5" t="str">
        <f t="shared" si="20"/>
        <v/>
      </c>
      <c r="AC441" s="9"/>
      <c r="AD441" s="15" t="str">
        <f>IF($AD$1="  ",IFERROR(IF(AND(Y441="未推广",L441&gt;0),"加入P4P推广 ","")&amp;IF(AND(OR(W441="是",X441="是"),Y441=0),"优爆品加推广 ","")&amp;IF(AND(C441="N",L441&gt;0),"增加橱窗绑定 ","")&amp;IF(AND(OR(Z441&gt;$Z$1*4.5,AB441&gt;$AB$1*4.5),Y441&lt;&gt;0,Y441&gt;$AB$1*2,G441&gt;($G$1/$L$1)*1),"放弃P4P推广 ","")&amp;IF(AND(AB441&gt;$AB$1*1.2,AB441&lt;$AB$1*4.5,Y441&gt;0),"优化询盘成本 ","")&amp;IF(AND(Z441&gt;$Z$1*1.2,Z441&lt;$Z$1*4.5,Y441&gt;0),"优化商机成本 ","")&amp;IF(AND(Y441&lt;&gt;0,L441&gt;0,AB441&lt;$AB$1*1.2),"加大询盘获取 ","")&amp;IF(AND(Y441&lt;&gt;0,K441&gt;0,Z441&lt;$Z$1*1.2),"加大商机获取 ","")&amp;IF(AND(L441=0,C441="Y",G441&gt;($G$1/$L$1*1.5)),"解绑橱窗绑定 ",""),"请去左表粘贴源数据"),"")</f>
        <v/>
      </c>
      <c r="AE441" s="9"/>
      <c r="AF441" s="9"/>
      <c r="AG441" s="9"/>
      <c r="AH441" s="9"/>
      <c r="AI441" s="17"/>
      <c r="AJ441" s="17"/>
      <c r="AK441" s="17"/>
    </row>
    <row r="442" spans="1:37">
      <c r="A442" s="5" t="str">
        <f>IFERROR(HLOOKUP(A$2,'2.源数据-产品分析-全商品'!A$6:A$1000,ROW()-1,0),"")</f>
        <v/>
      </c>
      <c r="B442" s="5" t="str">
        <f>IFERROR(HLOOKUP(B$2,'2.源数据-产品分析-全商品'!B$6:B$1000,ROW()-1,0),"")</f>
        <v/>
      </c>
      <c r="C442" s="5" t="str">
        <f>CLEAN(IFERROR(HLOOKUP(C$2,'2.源数据-产品分析-全商品'!C$6:C$1000,ROW()-1,0),""))</f>
        <v/>
      </c>
      <c r="D442" s="5" t="str">
        <f>IFERROR(HLOOKUP(D$2,'2.源数据-产品分析-全商品'!D$6:D$1000,ROW()-1,0),"")</f>
        <v/>
      </c>
      <c r="E442" s="5" t="str">
        <f>IFERROR(HLOOKUP(E$2,'2.源数据-产品分析-全商品'!E$6:E$1000,ROW()-1,0),"")</f>
        <v/>
      </c>
      <c r="F442" s="5" t="str">
        <f>IFERROR(VALUE(HLOOKUP(F$2,'2.源数据-产品分析-全商品'!F$6:F$1000,ROW()-1,0)),"")</f>
        <v/>
      </c>
      <c r="G442" s="5" t="str">
        <f>IFERROR(VALUE(HLOOKUP(G$2,'2.源数据-产品分析-全商品'!G$6:G$1000,ROW()-1,0)),"")</f>
        <v/>
      </c>
      <c r="H442" s="5" t="str">
        <f>IFERROR(HLOOKUP(H$2,'2.源数据-产品分析-全商品'!H$6:H$1000,ROW()-1,0),"")</f>
        <v/>
      </c>
      <c r="I442" s="5" t="str">
        <f>IFERROR(VALUE(HLOOKUP(I$2,'2.源数据-产品分析-全商品'!I$6:I$1000,ROW()-1,0)),"")</f>
        <v/>
      </c>
      <c r="J442" s="60" t="str">
        <f>IFERROR(IF($J$2="","",INDEX('产品报告-整理'!G:G,MATCH(产品建议!A442,'产品报告-整理'!A:A,0))),"")</f>
        <v/>
      </c>
      <c r="K442" s="5" t="str">
        <f>IFERROR(IF($K$2="","",VALUE(INDEX('产品报告-整理'!E:E,MATCH(产品建议!A442,'产品报告-整理'!A:A,0)))),0)</f>
        <v/>
      </c>
      <c r="L442" s="5" t="str">
        <f>IFERROR(VALUE(HLOOKUP(L$2,'2.源数据-产品分析-全商品'!J$6:J$1000,ROW()-1,0)),"")</f>
        <v/>
      </c>
      <c r="M442" s="5" t="str">
        <f>IFERROR(VALUE(HLOOKUP(M$2,'2.源数据-产品分析-全商品'!K$6:K$1000,ROW()-1,0)),"")</f>
        <v/>
      </c>
      <c r="N442" s="5" t="str">
        <f>IFERROR(HLOOKUP(N$2,'2.源数据-产品分析-全商品'!L$6:L$1000,ROW()-1,0),"")</f>
        <v/>
      </c>
      <c r="O442" s="5" t="str">
        <f>IF($O$2='产品报告-整理'!$K$1,IFERROR(INDEX('产品报告-整理'!S:S,MATCH(产品建议!A442,'产品报告-整理'!L:L,0)),""),(IFERROR(VALUE(HLOOKUP(O$2,'2.源数据-产品分析-全商品'!M$6:M$1000,ROW()-1,0)),"")))</f>
        <v/>
      </c>
      <c r="P442" s="5" t="str">
        <f>IF($P$2='产品报告-整理'!$V$1,IFERROR(INDEX('产品报告-整理'!AD:AD,MATCH(产品建议!A442,'产品报告-整理'!W:W,0)),""),(IFERROR(VALUE(HLOOKUP(P$2,'2.源数据-产品分析-全商品'!N$6:N$1000,ROW()-1,0)),"")))</f>
        <v/>
      </c>
      <c r="Q442" s="5" t="str">
        <f>IF($Q$2='产品报告-整理'!$AG$1,IFERROR(INDEX('产品报告-整理'!AO:AO,MATCH(产品建议!A442,'产品报告-整理'!AH:AH,0)),""),(IFERROR(VALUE(HLOOKUP(Q$2,'2.源数据-产品分析-全商品'!O$6:O$1000,ROW()-1,0)),"")))</f>
        <v/>
      </c>
      <c r="R442" s="5" t="str">
        <f>IF($R$2='产品报告-整理'!$AR$1,IFERROR(INDEX('产品报告-整理'!AZ:AZ,MATCH(产品建议!A442,'产品报告-整理'!AS:AS,0)),""),(IFERROR(VALUE(HLOOKUP(R$2,'2.源数据-产品分析-全商品'!P$6:P$1000,ROW()-1,0)),"")))</f>
        <v/>
      </c>
      <c r="S442" s="5" t="str">
        <f>IF($S$2='产品报告-整理'!$BC$1,IFERROR(INDEX('产品报告-整理'!BK:BK,MATCH(产品建议!A442,'产品报告-整理'!BD:BD,0)),""),(IFERROR(VALUE(HLOOKUP(S$2,'2.源数据-产品分析-全商品'!Q$6:Q$1000,ROW()-1,0)),"")))</f>
        <v/>
      </c>
      <c r="T442" s="5" t="str">
        <f>IFERROR(HLOOKUP("产品负责人",'2.源数据-产品分析-全商品'!R$6:R$1000,ROW()-1,0),"")</f>
        <v/>
      </c>
      <c r="U442" s="5" t="str">
        <f>IFERROR(VALUE(HLOOKUP(U$2,'2.源数据-产品分析-全商品'!S$6:S$1000,ROW()-1,0)),"")</f>
        <v/>
      </c>
      <c r="V442" s="5" t="str">
        <f>IFERROR(VALUE(HLOOKUP(V$2,'2.源数据-产品分析-全商品'!T$6:T$1000,ROW()-1,0)),"")</f>
        <v/>
      </c>
      <c r="W442" s="5" t="str">
        <f>IF(OR($A$3=""),"",IF(OR($W$2="优爆品"),(IF(COUNTIF('2-2.源数据-产品分析-优品'!A:A,产品建议!A442)&gt;0,"是","")&amp;IF(COUNTIF('2-3.源数据-产品分析-爆品'!A:A,产品建议!A442)&gt;0,"是","")),IF(OR($W$2="P4P点击量"),((IFERROR(INDEX('产品报告-整理'!D:D,MATCH(产品建议!A442,'产品报告-整理'!A:A,0)),""))),((IF(COUNTIF('2-2.源数据-产品分析-优品'!A:A,产品建议!A442)&gt;0,"是",""))))))</f>
        <v/>
      </c>
      <c r="X442" s="5" t="str">
        <f>IF(OR($A$3=""),"",IF(OR($W$2="优爆品"),((IFERROR(INDEX('产品报告-整理'!D:D,MATCH(产品建议!A442,'产品报告-整理'!A:A,0)),"")&amp;" → "&amp;(IFERROR(TEXT(INDEX('产品报告-整理'!D:D,MATCH(产品建议!A442,'产品报告-整理'!A:A,0))/G442,"0%"),"")))),IF(OR($W$2="P4P点击量"),((IF($W$2="P4P点击量",IFERROR(TEXT(W442/G442,"0%"),"")))),(((IF(COUNTIF('2-3.源数据-产品分析-爆品'!A:A,产品建议!A442)&gt;0,"是","")))))))</f>
        <v/>
      </c>
      <c r="Y442" s="9" t="str">
        <f>IF(AND($Y$2="直通车总消费",'产品报告-整理'!$BN$1="推荐广告"),IFERROR(INDEX('产品报告-整理'!H:H,MATCH(产品建议!A442,'产品报告-整理'!A:A,0)),0)+IFERROR(INDEX('产品报告-整理'!BV:BV,MATCH(产品建议!A442,'产品报告-整理'!BO:BO,0)),0),IFERROR(INDEX('产品报告-整理'!H:H,MATCH(产品建议!A442,'产品报告-整理'!A:A,0)),0))</f>
        <v/>
      </c>
      <c r="Z442" s="9" t="str">
        <f t="shared" si="21"/>
        <v/>
      </c>
      <c r="AA442" s="5" t="str">
        <f t="shared" si="19"/>
        <v/>
      </c>
      <c r="AB442" s="5" t="str">
        <f t="shared" si="20"/>
        <v/>
      </c>
      <c r="AC442" s="9"/>
      <c r="AD442" s="15" t="str">
        <f>IF($AD$1="  ",IFERROR(IF(AND(Y442="未推广",L442&gt;0),"加入P4P推广 ","")&amp;IF(AND(OR(W442="是",X442="是"),Y442=0),"优爆品加推广 ","")&amp;IF(AND(C442="N",L442&gt;0),"增加橱窗绑定 ","")&amp;IF(AND(OR(Z442&gt;$Z$1*4.5,AB442&gt;$AB$1*4.5),Y442&lt;&gt;0,Y442&gt;$AB$1*2,G442&gt;($G$1/$L$1)*1),"放弃P4P推广 ","")&amp;IF(AND(AB442&gt;$AB$1*1.2,AB442&lt;$AB$1*4.5,Y442&gt;0),"优化询盘成本 ","")&amp;IF(AND(Z442&gt;$Z$1*1.2,Z442&lt;$Z$1*4.5,Y442&gt;0),"优化商机成本 ","")&amp;IF(AND(Y442&lt;&gt;0,L442&gt;0,AB442&lt;$AB$1*1.2),"加大询盘获取 ","")&amp;IF(AND(Y442&lt;&gt;0,K442&gt;0,Z442&lt;$Z$1*1.2),"加大商机获取 ","")&amp;IF(AND(L442=0,C442="Y",G442&gt;($G$1/$L$1*1.5)),"解绑橱窗绑定 ",""),"请去左表粘贴源数据"),"")</f>
        <v/>
      </c>
      <c r="AE442" s="9"/>
      <c r="AF442" s="9"/>
      <c r="AG442" s="9"/>
      <c r="AH442" s="9"/>
      <c r="AI442" s="17"/>
      <c r="AJ442" s="17"/>
      <c r="AK442" s="17"/>
    </row>
    <row r="443" spans="1:37">
      <c r="A443" s="5" t="str">
        <f>IFERROR(HLOOKUP(A$2,'2.源数据-产品分析-全商品'!A$6:A$1000,ROW()-1,0),"")</f>
        <v/>
      </c>
      <c r="B443" s="5" t="str">
        <f>IFERROR(HLOOKUP(B$2,'2.源数据-产品分析-全商品'!B$6:B$1000,ROW()-1,0),"")</f>
        <v/>
      </c>
      <c r="C443" s="5" t="str">
        <f>CLEAN(IFERROR(HLOOKUP(C$2,'2.源数据-产品分析-全商品'!C$6:C$1000,ROW()-1,0),""))</f>
        <v/>
      </c>
      <c r="D443" s="5" t="str">
        <f>IFERROR(HLOOKUP(D$2,'2.源数据-产品分析-全商品'!D$6:D$1000,ROW()-1,0),"")</f>
        <v/>
      </c>
      <c r="E443" s="5" t="str">
        <f>IFERROR(HLOOKUP(E$2,'2.源数据-产品分析-全商品'!E$6:E$1000,ROW()-1,0),"")</f>
        <v/>
      </c>
      <c r="F443" s="5" t="str">
        <f>IFERROR(VALUE(HLOOKUP(F$2,'2.源数据-产品分析-全商品'!F$6:F$1000,ROW()-1,0)),"")</f>
        <v/>
      </c>
      <c r="G443" s="5" t="str">
        <f>IFERROR(VALUE(HLOOKUP(G$2,'2.源数据-产品分析-全商品'!G$6:G$1000,ROW()-1,0)),"")</f>
        <v/>
      </c>
      <c r="H443" s="5" t="str">
        <f>IFERROR(HLOOKUP(H$2,'2.源数据-产品分析-全商品'!H$6:H$1000,ROW()-1,0),"")</f>
        <v/>
      </c>
      <c r="I443" s="5" t="str">
        <f>IFERROR(VALUE(HLOOKUP(I$2,'2.源数据-产品分析-全商品'!I$6:I$1000,ROW()-1,0)),"")</f>
        <v/>
      </c>
      <c r="J443" s="60" t="str">
        <f>IFERROR(IF($J$2="","",INDEX('产品报告-整理'!G:G,MATCH(产品建议!A443,'产品报告-整理'!A:A,0))),"")</f>
        <v/>
      </c>
      <c r="K443" s="5" t="str">
        <f>IFERROR(IF($K$2="","",VALUE(INDEX('产品报告-整理'!E:E,MATCH(产品建议!A443,'产品报告-整理'!A:A,0)))),0)</f>
        <v/>
      </c>
      <c r="L443" s="5" t="str">
        <f>IFERROR(VALUE(HLOOKUP(L$2,'2.源数据-产品分析-全商品'!J$6:J$1000,ROW()-1,0)),"")</f>
        <v/>
      </c>
      <c r="M443" s="5" t="str">
        <f>IFERROR(VALUE(HLOOKUP(M$2,'2.源数据-产品分析-全商品'!K$6:K$1000,ROW()-1,0)),"")</f>
        <v/>
      </c>
      <c r="N443" s="5" t="str">
        <f>IFERROR(HLOOKUP(N$2,'2.源数据-产品分析-全商品'!L$6:L$1000,ROW()-1,0),"")</f>
        <v/>
      </c>
      <c r="O443" s="5" t="str">
        <f>IF($O$2='产品报告-整理'!$K$1,IFERROR(INDEX('产品报告-整理'!S:S,MATCH(产品建议!A443,'产品报告-整理'!L:L,0)),""),(IFERROR(VALUE(HLOOKUP(O$2,'2.源数据-产品分析-全商品'!M$6:M$1000,ROW()-1,0)),"")))</f>
        <v/>
      </c>
      <c r="P443" s="5" t="str">
        <f>IF($P$2='产品报告-整理'!$V$1,IFERROR(INDEX('产品报告-整理'!AD:AD,MATCH(产品建议!A443,'产品报告-整理'!W:W,0)),""),(IFERROR(VALUE(HLOOKUP(P$2,'2.源数据-产品分析-全商品'!N$6:N$1000,ROW()-1,0)),"")))</f>
        <v/>
      </c>
      <c r="Q443" s="5" t="str">
        <f>IF($Q$2='产品报告-整理'!$AG$1,IFERROR(INDEX('产品报告-整理'!AO:AO,MATCH(产品建议!A443,'产品报告-整理'!AH:AH,0)),""),(IFERROR(VALUE(HLOOKUP(Q$2,'2.源数据-产品分析-全商品'!O$6:O$1000,ROW()-1,0)),"")))</f>
        <v/>
      </c>
      <c r="R443" s="5" t="str">
        <f>IF($R$2='产品报告-整理'!$AR$1,IFERROR(INDEX('产品报告-整理'!AZ:AZ,MATCH(产品建议!A443,'产品报告-整理'!AS:AS,0)),""),(IFERROR(VALUE(HLOOKUP(R$2,'2.源数据-产品分析-全商品'!P$6:P$1000,ROW()-1,0)),"")))</f>
        <v/>
      </c>
      <c r="S443" s="5" t="str">
        <f>IF($S$2='产品报告-整理'!$BC$1,IFERROR(INDEX('产品报告-整理'!BK:BK,MATCH(产品建议!A443,'产品报告-整理'!BD:BD,0)),""),(IFERROR(VALUE(HLOOKUP(S$2,'2.源数据-产品分析-全商品'!Q$6:Q$1000,ROW()-1,0)),"")))</f>
        <v/>
      </c>
      <c r="T443" s="5" t="str">
        <f>IFERROR(HLOOKUP("产品负责人",'2.源数据-产品分析-全商品'!R$6:R$1000,ROW()-1,0),"")</f>
        <v/>
      </c>
      <c r="U443" s="5" t="str">
        <f>IFERROR(VALUE(HLOOKUP(U$2,'2.源数据-产品分析-全商品'!S$6:S$1000,ROW()-1,0)),"")</f>
        <v/>
      </c>
      <c r="V443" s="5" t="str">
        <f>IFERROR(VALUE(HLOOKUP(V$2,'2.源数据-产品分析-全商品'!T$6:T$1000,ROW()-1,0)),"")</f>
        <v/>
      </c>
      <c r="W443" s="5" t="str">
        <f>IF(OR($A$3=""),"",IF(OR($W$2="优爆品"),(IF(COUNTIF('2-2.源数据-产品分析-优品'!A:A,产品建议!A443)&gt;0,"是","")&amp;IF(COUNTIF('2-3.源数据-产品分析-爆品'!A:A,产品建议!A443)&gt;0,"是","")),IF(OR($W$2="P4P点击量"),((IFERROR(INDEX('产品报告-整理'!D:D,MATCH(产品建议!A443,'产品报告-整理'!A:A,0)),""))),((IF(COUNTIF('2-2.源数据-产品分析-优品'!A:A,产品建议!A443)&gt;0,"是",""))))))</f>
        <v/>
      </c>
      <c r="X443" s="5" t="str">
        <f>IF(OR($A$3=""),"",IF(OR($W$2="优爆品"),((IFERROR(INDEX('产品报告-整理'!D:D,MATCH(产品建议!A443,'产品报告-整理'!A:A,0)),"")&amp;" → "&amp;(IFERROR(TEXT(INDEX('产品报告-整理'!D:D,MATCH(产品建议!A443,'产品报告-整理'!A:A,0))/G443,"0%"),"")))),IF(OR($W$2="P4P点击量"),((IF($W$2="P4P点击量",IFERROR(TEXT(W443/G443,"0%"),"")))),(((IF(COUNTIF('2-3.源数据-产品分析-爆品'!A:A,产品建议!A443)&gt;0,"是","")))))))</f>
        <v/>
      </c>
      <c r="Y443" s="9" t="str">
        <f>IF(AND($Y$2="直通车总消费",'产品报告-整理'!$BN$1="推荐广告"),IFERROR(INDEX('产品报告-整理'!H:H,MATCH(产品建议!A443,'产品报告-整理'!A:A,0)),0)+IFERROR(INDEX('产品报告-整理'!BV:BV,MATCH(产品建议!A443,'产品报告-整理'!BO:BO,0)),0),IFERROR(INDEX('产品报告-整理'!H:H,MATCH(产品建议!A443,'产品报告-整理'!A:A,0)),0))</f>
        <v/>
      </c>
      <c r="Z443" s="9" t="str">
        <f t="shared" si="21"/>
        <v/>
      </c>
      <c r="AA443" s="5" t="str">
        <f t="shared" si="19"/>
        <v/>
      </c>
      <c r="AB443" s="5" t="str">
        <f t="shared" si="20"/>
        <v/>
      </c>
      <c r="AC443" s="9"/>
      <c r="AD443" s="15" t="str">
        <f>IF($AD$1="  ",IFERROR(IF(AND(Y443="未推广",L443&gt;0),"加入P4P推广 ","")&amp;IF(AND(OR(W443="是",X443="是"),Y443=0),"优爆品加推广 ","")&amp;IF(AND(C443="N",L443&gt;0),"增加橱窗绑定 ","")&amp;IF(AND(OR(Z443&gt;$Z$1*4.5,AB443&gt;$AB$1*4.5),Y443&lt;&gt;0,Y443&gt;$AB$1*2,G443&gt;($G$1/$L$1)*1),"放弃P4P推广 ","")&amp;IF(AND(AB443&gt;$AB$1*1.2,AB443&lt;$AB$1*4.5,Y443&gt;0),"优化询盘成本 ","")&amp;IF(AND(Z443&gt;$Z$1*1.2,Z443&lt;$Z$1*4.5,Y443&gt;0),"优化商机成本 ","")&amp;IF(AND(Y443&lt;&gt;0,L443&gt;0,AB443&lt;$AB$1*1.2),"加大询盘获取 ","")&amp;IF(AND(Y443&lt;&gt;0,K443&gt;0,Z443&lt;$Z$1*1.2),"加大商机获取 ","")&amp;IF(AND(L443=0,C443="Y",G443&gt;($G$1/$L$1*1.5)),"解绑橱窗绑定 ",""),"请去左表粘贴源数据"),"")</f>
        <v/>
      </c>
      <c r="AE443" s="9"/>
      <c r="AF443" s="9"/>
      <c r="AG443" s="9"/>
      <c r="AH443" s="9"/>
      <c r="AI443" s="17"/>
      <c r="AJ443" s="17"/>
      <c r="AK443" s="17"/>
    </row>
    <row r="444" spans="1:37">
      <c r="A444" s="5" t="str">
        <f>IFERROR(HLOOKUP(A$2,'2.源数据-产品分析-全商品'!A$6:A$1000,ROW()-1,0),"")</f>
        <v/>
      </c>
      <c r="B444" s="5" t="str">
        <f>IFERROR(HLOOKUP(B$2,'2.源数据-产品分析-全商品'!B$6:B$1000,ROW()-1,0),"")</f>
        <v/>
      </c>
      <c r="C444" s="5" t="str">
        <f>CLEAN(IFERROR(HLOOKUP(C$2,'2.源数据-产品分析-全商品'!C$6:C$1000,ROW()-1,0),""))</f>
        <v/>
      </c>
      <c r="D444" s="5" t="str">
        <f>IFERROR(HLOOKUP(D$2,'2.源数据-产品分析-全商品'!D$6:D$1000,ROW()-1,0),"")</f>
        <v/>
      </c>
      <c r="E444" s="5" t="str">
        <f>IFERROR(HLOOKUP(E$2,'2.源数据-产品分析-全商品'!E$6:E$1000,ROW()-1,0),"")</f>
        <v/>
      </c>
      <c r="F444" s="5" t="str">
        <f>IFERROR(VALUE(HLOOKUP(F$2,'2.源数据-产品分析-全商品'!F$6:F$1000,ROW()-1,0)),"")</f>
        <v/>
      </c>
      <c r="G444" s="5" t="str">
        <f>IFERROR(VALUE(HLOOKUP(G$2,'2.源数据-产品分析-全商品'!G$6:G$1000,ROW()-1,0)),"")</f>
        <v/>
      </c>
      <c r="H444" s="5" t="str">
        <f>IFERROR(HLOOKUP(H$2,'2.源数据-产品分析-全商品'!H$6:H$1000,ROW()-1,0),"")</f>
        <v/>
      </c>
      <c r="I444" s="5" t="str">
        <f>IFERROR(VALUE(HLOOKUP(I$2,'2.源数据-产品分析-全商品'!I$6:I$1000,ROW()-1,0)),"")</f>
        <v/>
      </c>
      <c r="J444" s="60" t="str">
        <f>IFERROR(IF($J$2="","",INDEX('产品报告-整理'!G:G,MATCH(产品建议!A444,'产品报告-整理'!A:A,0))),"")</f>
        <v/>
      </c>
      <c r="K444" s="5" t="str">
        <f>IFERROR(IF($K$2="","",VALUE(INDEX('产品报告-整理'!E:E,MATCH(产品建议!A444,'产品报告-整理'!A:A,0)))),0)</f>
        <v/>
      </c>
      <c r="L444" s="5" t="str">
        <f>IFERROR(VALUE(HLOOKUP(L$2,'2.源数据-产品分析-全商品'!J$6:J$1000,ROW()-1,0)),"")</f>
        <v/>
      </c>
      <c r="M444" s="5" t="str">
        <f>IFERROR(VALUE(HLOOKUP(M$2,'2.源数据-产品分析-全商品'!K$6:K$1000,ROW()-1,0)),"")</f>
        <v/>
      </c>
      <c r="N444" s="5" t="str">
        <f>IFERROR(HLOOKUP(N$2,'2.源数据-产品分析-全商品'!L$6:L$1000,ROW()-1,0),"")</f>
        <v/>
      </c>
      <c r="O444" s="5" t="str">
        <f>IF($O$2='产品报告-整理'!$K$1,IFERROR(INDEX('产品报告-整理'!S:S,MATCH(产品建议!A444,'产品报告-整理'!L:L,0)),""),(IFERROR(VALUE(HLOOKUP(O$2,'2.源数据-产品分析-全商品'!M$6:M$1000,ROW()-1,0)),"")))</f>
        <v/>
      </c>
      <c r="P444" s="5" t="str">
        <f>IF($P$2='产品报告-整理'!$V$1,IFERROR(INDEX('产品报告-整理'!AD:AD,MATCH(产品建议!A444,'产品报告-整理'!W:W,0)),""),(IFERROR(VALUE(HLOOKUP(P$2,'2.源数据-产品分析-全商品'!N$6:N$1000,ROW()-1,0)),"")))</f>
        <v/>
      </c>
      <c r="Q444" s="5" t="str">
        <f>IF($Q$2='产品报告-整理'!$AG$1,IFERROR(INDEX('产品报告-整理'!AO:AO,MATCH(产品建议!A444,'产品报告-整理'!AH:AH,0)),""),(IFERROR(VALUE(HLOOKUP(Q$2,'2.源数据-产品分析-全商品'!O$6:O$1000,ROW()-1,0)),"")))</f>
        <v/>
      </c>
      <c r="R444" s="5" t="str">
        <f>IF($R$2='产品报告-整理'!$AR$1,IFERROR(INDEX('产品报告-整理'!AZ:AZ,MATCH(产品建议!A444,'产品报告-整理'!AS:AS,0)),""),(IFERROR(VALUE(HLOOKUP(R$2,'2.源数据-产品分析-全商品'!P$6:P$1000,ROW()-1,0)),"")))</f>
        <v/>
      </c>
      <c r="S444" s="5" t="str">
        <f>IF($S$2='产品报告-整理'!$BC$1,IFERROR(INDEX('产品报告-整理'!BK:BK,MATCH(产品建议!A444,'产品报告-整理'!BD:BD,0)),""),(IFERROR(VALUE(HLOOKUP(S$2,'2.源数据-产品分析-全商品'!Q$6:Q$1000,ROW()-1,0)),"")))</f>
        <v/>
      </c>
      <c r="T444" s="5" t="str">
        <f>IFERROR(HLOOKUP("产品负责人",'2.源数据-产品分析-全商品'!R$6:R$1000,ROW()-1,0),"")</f>
        <v/>
      </c>
      <c r="U444" s="5" t="str">
        <f>IFERROR(VALUE(HLOOKUP(U$2,'2.源数据-产品分析-全商品'!S$6:S$1000,ROW()-1,0)),"")</f>
        <v/>
      </c>
      <c r="V444" s="5" t="str">
        <f>IFERROR(VALUE(HLOOKUP(V$2,'2.源数据-产品分析-全商品'!T$6:T$1000,ROW()-1,0)),"")</f>
        <v/>
      </c>
      <c r="W444" s="5" t="str">
        <f>IF(OR($A$3=""),"",IF(OR($W$2="优爆品"),(IF(COUNTIF('2-2.源数据-产品分析-优品'!A:A,产品建议!A444)&gt;0,"是","")&amp;IF(COUNTIF('2-3.源数据-产品分析-爆品'!A:A,产品建议!A444)&gt;0,"是","")),IF(OR($W$2="P4P点击量"),((IFERROR(INDEX('产品报告-整理'!D:D,MATCH(产品建议!A444,'产品报告-整理'!A:A,0)),""))),((IF(COUNTIF('2-2.源数据-产品分析-优品'!A:A,产品建议!A444)&gt;0,"是",""))))))</f>
        <v/>
      </c>
      <c r="X444" s="5" t="str">
        <f>IF(OR($A$3=""),"",IF(OR($W$2="优爆品"),((IFERROR(INDEX('产品报告-整理'!D:D,MATCH(产品建议!A444,'产品报告-整理'!A:A,0)),"")&amp;" → "&amp;(IFERROR(TEXT(INDEX('产品报告-整理'!D:D,MATCH(产品建议!A444,'产品报告-整理'!A:A,0))/G444,"0%"),"")))),IF(OR($W$2="P4P点击量"),((IF($W$2="P4P点击量",IFERROR(TEXT(W444/G444,"0%"),"")))),(((IF(COUNTIF('2-3.源数据-产品分析-爆品'!A:A,产品建议!A444)&gt;0,"是","")))))))</f>
        <v/>
      </c>
      <c r="Y444" s="9" t="str">
        <f>IF(AND($Y$2="直通车总消费",'产品报告-整理'!$BN$1="推荐广告"),IFERROR(INDEX('产品报告-整理'!H:H,MATCH(产品建议!A444,'产品报告-整理'!A:A,0)),0)+IFERROR(INDEX('产品报告-整理'!BV:BV,MATCH(产品建议!A444,'产品报告-整理'!BO:BO,0)),0),IFERROR(INDEX('产品报告-整理'!H:H,MATCH(产品建议!A444,'产品报告-整理'!A:A,0)),0))</f>
        <v/>
      </c>
      <c r="Z444" s="9" t="str">
        <f t="shared" si="21"/>
        <v/>
      </c>
      <c r="AA444" s="5" t="str">
        <f t="shared" si="19"/>
        <v/>
      </c>
      <c r="AB444" s="5" t="str">
        <f t="shared" si="20"/>
        <v/>
      </c>
      <c r="AC444" s="9"/>
      <c r="AD444" s="15" t="str">
        <f>IF($AD$1="  ",IFERROR(IF(AND(Y444="未推广",L444&gt;0),"加入P4P推广 ","")&amp;IF(AND(OR(W444="是",X444="是"),Y444=0),"优爆品加推广 ","")&amp;IF(AND(C444="N",L444&gt;0),"增加橱窗绑定 ","")&amp;IF(AND(OR(Z444&gt;$Z$1*4.5,AB444&gt;$AB$1*4.5),Y444&lt;&gt;0,Y444&gt;$AB$1*2,G444&gt;($G$1/$L$1)*1),"放弃P4P推广 ","")&amp;IF(AND(AB444&gt;$AB$1*1.2,AB444&lt;$AB$1*4.5,Y444&gt;0),"优化询盘成本 ","")&amp;IF(AND(Z444&gt;$Z$1*1.2,Z444&lt;$Z$1*4.5,Y444&gt;0),"优化商机成本 ","")&amp;IF(AND(Y444&lt;&gt;0,L444&gt;0,AB444&lt;$AB$1*1.2),"加大询盘获取 ","")&amp;IF(AND(Y444&lt;&gt;0,K444&gt;0,Z444&lt;$Z$1*1.2),"加大商机获取 ","")&amp;IF(AND(L444=0,C444="Y",G444&gt;($G$1/$L$1*1.5)),"解绑橱窗绑定 ",""),"请去左表粘贴源数据"),"")</f>
        <v/>
      </c>
      <c r="AE444" s="9"/>
      <c r="AF444" s="9"/>
      <c r="AG444" s="9"/>
      <c r="AH444" s="9"/>
      <c r="AI444" s="17"/>
      <c r="AJ444" s="17"/>
      <c r="AK444" s="17"/>
    </row>
    <row r="445" spans="1:37">
      <c r="A445" s="5" t="str">
        <f>IFERROR(HLOOKUP(A$2,'2.源数据-产品分析-全商品'!A$6:A$1000,ROW()-1,0),"")</f>
        <v/>
      </c>
      <c r="B445" s="5" t="str">
        <f>IFERROR(HLOOKUP(B$2,'2.源数据-产品分析-全商品'!B$6:B$1000,ROW()-1,0),"")</f>
        <v/>
      </c>
      <c r="C445" s="5" t="str">
        <f>CLEAN(IFERROR(HLOOKUP(C$2,'2.源数据-产品分析-全商品'!C$6:C$1000,ROW()-1,0),""))</f>
        <v/>
      </c>
      <c r="D445" s="5" t="str">
        <f>IFERROR(HLOOKUP(D$2,'2.源数据-产品分析-全商品'!D$6:D$1000,ROW()-1,0),"")</f>
        <v/>
      </c>
      <c r="E445" s="5" t="str">
        <f>IFERROR(HLOOKUP(E$2,'2.源数据-产品分析-全商品'!E$6:E$1000,ROW()-1,0),"")</f>
        <v/>
      </c>
      <c r="F445" s="5" t="str">
        <f>IFERROR(VALUE(HLOOKUP(F$2,'2.源数据-产品分析-全商品'!F$6:F$1000,ROW()-1,0)),"")</f>
        <v/>
      </c>
      <c r="G445" s="5" t="str">
        <f>IFERROR(VALUE(HLOOKUP(G$2,'2.源数据-产品分析-全商品'!G$6:G$1000,ROW()-1,0)),"")</f>
        <v/>
      </c>
      <c r="H445" s="5" t="str">
        <f>IFERROR(HLOOKUP(H$2,'2.源数据-产品分析-全商品'!H$6:H$1000,ROW()-1,0),"")</f>
        <v/>
      </c>
      <c r="I445" s="5" t="str">
        <f>IFERROR(VALUE(HLOOKUP(I$2,'2.源数据-产品分析-全商品'!I$6:I$1000,ROW()-1,0)),"")</f>
        <v/>
      </c>
      <c r="J445" s="60" t="str">
        <f>IFERROR(IF($J$2="","",INDEX('产品报告-整理'!G:G,MATCH(产品建议!A445,'产品报告-整理'!A:A,0))),"")</f>
        <v/>
      </c>
      <c r="K445" s="5" t="str">
        <f>IFERROR(IF($K$2="","",VALUE(INDEX('产品报告-整理'!E:E,MATCH(产品建议!A445,'产品报告-整理'!A:A,0)))),0)</f>
        <v/>
      </c>
      <c r="L445" s="5" t="str">
        <f>IFERROR(VALUE(HLOOKUP(L$2,'2.源数据-产品分析-全商品'!J$6:J$1000,ROW()-1,0)),"")</f>
        <v/>
      </c>
      <c r="M445" s="5" t="str">
        <f>IFERROR(VALUE(HLOOKUP(M$2,'2.源数据-产品分析-全商品'!K$6:K$1000,ROW()-1,0)),"")</f>
        <v/>
      </c>
      <c r="N445" s="5" t="str">
        <f>IFERROR(HLOOKUP(N$2,'2.源数据-产品分析-全商品'!L$6:L$1000,ROW()-1,0),"")</f>
        <v/>
      </c>
      <c r="O445" s="5" t="str">
        <f>IF($O$2='产品报告-整理'!$K$1,IFERROR(INDEX('产品报告-整理'!S:S,MATCH(产品建议!A445,'产品报告-整理'!L:L,0)),""),(IFERROR(VALUE(HLOOKUP(O$2,'2.源数据-产品分析-全商品'!M$6:M$1000,ROW()-1,0)),"")))</f>
        <v/>
      </c>
      <c r="P445" s="5" t="str">
        <f>IF($P$2='产品报告-整理'!$V$1,IFERROR(INDEX('产品报告-整理'!AD:AD,MATCH(产品建议!A445,'产品报告-整理'!W:W,0)),""),(IFERROR(VALUE(HLOOKUP(P$2,'2.源数据-产品分析-全商品'!N$6:N$1000,ROW()-1,0)),"")))</f>
        <v/>
      </c>
      <c r="Q445" s="5" t="str">
        <f>IF($Q$2='产品报告-整理'!$AG$1,IFERROR(INDEX('产品报告-整理'!AO:AO,MATCH(产品建议!A445,'产品报告-整理'!AH:AH,0)),""),(IFERROR(VALUE(HLOOKUP(Q$2,'2.源数据-产品分析-全商品'!O$6:O$1000,ROW()-1,0)),"")))</f>
        <v/>
      </c>
      <c r="R445" s="5" t="str">
        <f>IF($R$2='产品报告-整理'!$AR$1,IFERROR(INDEX('产品报告-整理'!AZ:AZ,MATCH(产品建议!A445,'产品报告-整理'!AS:AS,0)),""),(IFERROR(VALUE(HLOOKUP(R$2,'2.源数据-产品分析-全商品'!P$6:P$1000,ROW()-1,0)),"")))</f>
        <v/>
      </c>
      <c r="S445" s="5" t="str">
        <f>IF($S$2='产品报告-整理'!$BC$1,IFERROR(INDEX('产品报告-整理'!BK:BK,MATCH(产品建议!A445,'产品报告-整理'!BD:BD,0)),""),(IFERROR(VALUE(HLOOKUP(S$2,'2.源数据-产品分析-全商品'!Q$6:Q$1000,ROW()-1,0)),"")))</f>
        <v/>
      </c>
      <c r="T445" s="5" t="str">
        <f>IFERROR(HLOOKUP("产品负责人",'2.源数据-产品分析-全商品'!R$6:R$1000,ROW()-1,0),"")</f>
        <v/>
      </c>
      <c r="U445" s="5" t="str">
        <f>IFERROR(VALUE(HLOOKUP(U$2,'2.源数据-产品分析-全商品'!S$6:S$1000,ROW()-1,0)),"")</f>
        <v/>
      </c>
      <c r="V445" s="5" t="str">
        <f>IFERROR(VALUE(HLOOKUP(V$2,'2.源数据-产品分析-全商品'!T$6:T$1000,ROW()-1,0)),"")</f>
        <v/>
      </c>
      <c r="W445" s="5" t="str">
        <f>IF(OR($A$3=""),"",IF(OR($W$2="优爆品"),(IF(COUNTIF('2-2.源数据-产品分析-优品'!A:A,产品建议!A445)&gt;0,"是","")&amp;IF(COUNTIF('2-3.源数据-产品分析-爆品'!A:A,产品建议!A445)&gt;0,"是","")),IF(OR($W$2="P4P点击量"),((IFERROR(INDEX('产品报告-整理'!D:D,MATCH(产品建议!A445,'产品报告-整理'!A:A,0)),""))),((IF(COUNTIF('2-2.源数据-产品分析-优品'!A:A,产品建议!A445)&gt;0,"是",""))))))</f>
        <v/>
      </c>
      <c r="X445" s="5" t="str">
        <f>IF(OR($A$3=""),"",IF(OR($W$2="优爆品"),((IFERROR(INDEX('产品报告-整理'!D:D,MATCH(产品建议!A445,'产品报告-整理'!A:A,0)),"")&amp;" → "&amp;(IFERROR(TEXT(INDEX('产品报告-整理'!D:D,MATCH(产品建议!A445,'产品报告-整理'!A:A,0))/G445,"0%"),"")))),IF(OR($W$2="P4P点击量"),((IF($W$2="P4P点击量",IFERROR(TEXT(W445/G445,"0%"),"")))),(((IF(COUNTIF('2-3.源数据-产品分析-爆品'!A:A,产品建议!A445)&gt;0,"是","")))))))</f>
        <v/>
      </c>
      <c r="Y445" s="9" t="str">
        <f>IF(AND($Y$2="直通车总消费",'产品报告-整理'!$BN$1="推荐广告"),IFERROR(INDEX('产品报告-整理'!H:H,MATCH(产品建议!A445,'产品报告-整理'!A:A,0)),0)+IFERROR(INDEX('产品报告-整理'!BV:BV,MATCH(产品建议!A445,'产品报告-整理'!BO:BO,0)),0),IFERROR(INDEX('产品报告-整理'!H:H,MATCH(产品建议!A445,'产品报告-整理'!A:A,0)),0))</f>
        <v/>
      </c>
      <c r="Z445" s="9" t="str">
        <f t="shared" si="21"/>
        <v/>
      </c>
      <c r="AA445" s="5" t="str">
        <f t="shared" si="19"/>
        <v/>
      </c>
      <c r="AB445" s="5" t="str">
        <f t="shared" si="20"/>
        <v/>
      </c>
      <c r="AC445" s="9"/>
      <c r="AD445" s="15" t="str">
        <f>IF($AD$1="  ",IFERROR(IF(AND(Y445="未推广",L445&gt;0),"加入P4P推广 ","")&amp;IF(AND(OR(W445="是",X445="是"),Y445=0),"优爆品加推广 ","")&amp;IF(AND(C445="N",L445&gt;0),"增加橱窗绑定 ","")&amp;IF(AND(OR(Z445&gt;$Z$1*4.5,AB445&gt;$AB$1*4.5),Y445&lt;&gt;0,Y445&gt;$AB$1*2,G445&gt;($G$1/$L$1)*1),"放弃P4P推广 ","")&amp;IF(AND(AB445&gt;$AB$1*1.2,AB445&lt;$AB$1*4.5,Y445&gt;0),"优化询盘成本 ","")&amp;IF(AND(Z445&gt;$Z$1*1.2,Z445&lt;$Z$1*4.5,Y445&gt;0),"优化商机成本 ","")&amp;IF(AND(Y445&lt;&gt;0,L445&gt;0,AB445&lt;$AB$1*1.2),"加大询盘获取 ","")&amp;IF(AND(Y445&lt;&gt;0,K445&gt;0,Z445&lt;$Z$1*1.2),"加大商机获取 ","")&amp;IF(AND(L445=0,C445="Y",G445&gt;($G$1/$L$1*1.5)),"解绑橱窗绑定 ",""),"请去左表粘贴源数据"),"")</f>
        <v/>
      </c>
      <c r="AE445" s="9"/>
      <c r="AF445" s="9"/>
      <c r="AG445" s="9"/>
      <c r="AH445" s="9"/>
      <c r="AI445" s="17"/>
      <c r="AJ445" s="17"/>
      <c r="AK445" s="17"/>
    </row>
    <row r="446" spans="1:37">
      <c r="A446" s="5" t="str">
        <f>IFERROR(HLOOKUP(A$2,'2.源数据-产品分析-全商品'!A$6:A$1000,ROW()-1,0),"")</f>
        <v/>
      </c>
      <c r="B446" s="5" t="str">
        <f>IFERROR(HLOOKUP(B$2,'2.源数据-产品分析-全商品'!B$6:B$1000,ROW()-1,0),"")</f>
        <v/>
      </c>
      <c r="C446" s="5" t="str">
        <f>CLEAN(IFERROR(HLOOKUP(C$2,'2.源数据-产品分析-全商品'!C$6:C$1000,ROW()-1,0),""))</f>
        <v/>
      </c>
      <c r="D446" s="5" t="str">
        <f>IFERROR(HLOOKUP(D$2,'2.源数据-产品分析-全商品'!D$6:D$1000,ROW()-1,0),"")</f>
        <v/>
      </c>
      <c r="E446" s="5" t="str">
        <f>IFERROR(HLOOKUP(E$2,'2.源数据-产品分析-全商品'!E$6:E$1000,ROW()-1,0),"")</f>
        <v/>
      </c>
      <c r="F446" s="5" t="str">
        <f>IFERROR(VALUE(HLOOKUP(F$2,'2.源数据-产品分析-全商品'!F$6:F$1000,ROW()-1,0)),"")</f>
        <v/>
      </c>
      <c r="G446" s="5" t="str">
        <f>IFERROR(VALUE(HLOOKUP(G$2,'2.源数据-产品分析-全商品'!G$6:G$1000,ROW()-1,0)),"")</f>
        <v/>
      </c>
      <c r="H446" s="5" t="str">
        <f>IFERROR(HLOOKUP(H$2,'2.源数据-产品分析-全商品'!H$6:H$1000,ROW()-1,0),"")</f>
        <v/>
      </c>
      <c r="I446" s="5" t="str">
        <f>IFERROR(VALUE(HLOOKUP(I$2,'2.源数据-产品分析-全商品'!I$6:I$1000,ROW()-1,0)),"")</f>
        <v/>
      </c>
      <c r="J446" s="60" t="str">
        <f>IFERROR(IF($J$2="","",INDEX('产品报告-整理'!G:G,MATCH(产品建议!A446,'产品报告-整理'!A:A,0))),"")</f>
        <v/>
      </c>
      <c r="K446" s="5" t="str">
        <f>IFERROR(IF($K$2="","",VALUE(INDEX('产品报告-整理'!E:E,MATCH(产品建议!A446,'产品报告-整理'!A:A,0)))),0)</f>
        <v/>
      </c>
      <c r="L446" s="5" t="str">
        <f>IFERROR(VALUE(HLOOKUP(L$2,'2.源数据-产品分析-全商品'!J$6:J$1000,ROW()-1,0)),"")</f>
        <v/>
      </c>
      <c r="M446" s="5" t="str">
        <f>IFERROR(VALUE(HLOOKUP(M$2,'2.源数据-产品分析-全商品'!K$6:K$1000,ROW()-1,0)),"")</f>
        <v/>
      </c>
      <c r="N446" s="5" t="str">
        <f>IFERROR(HLOOKUP(N$2,'2.源数据-产品分析-全商品'!L$6:L$1000,ROW()-1,0),"")</f>
        <v/>
      </c>
      <c r="O446" s="5" t="str">
        <f>IF($O$2='产品报告-整理'!$K$1,IFERROR(INDEX('产品报告-整理'!S:S,MATCH(产品建议!A446,'产品报告-整理'!L:L,0)),""),(IFERROR(VALUE(HLOOKUP(O$2,'2.源数据-产品分析-全商品'!M$6:M$1000,ROW()-1,0)),"")))</f>
        <v/>
      </c>
      <c r="P446" s="5" t="str">
        <f>IF($P$2='产品报告-整理'!$V$1,IFERROR(INDEX('产品报告-整理'!AD:AD,MATCH(产品建议!A446,'产品报告-整理'!W:W,0)),""),(IFERROR(VALUE(HLOOKUP(P$2,'2.源数据-产品分析-全商品'!N$6:N$1000,ROW()-1,0)),"")))</f>
        <v/>
      </c>
      <c r="Q446" s="5" t="str">
        <f>IF($Q$2='产品报告-整理'!$AG$1,IFERROR(INDEX('产品报告-整理'!AO:AO,MATCH(产品建议!A446,'产品报告-整理'!AH:AH,0)),""),(IFERROR(VALUE(HLOOKUP(Q$2,'2.源数据-产品分析-全商品'!O$6:O$1000,ROW()-1,0)),"")))</f>
        <v/>
      </c>
      <c r="R446" s="5" t="str">
        <f>IF($R$2='产品报告-整理'!$AR$1,IFERROR(INDEX('产品报告-整理'!AZ:AZ,MATCH(产品建议!A446,'产品报告-整理'!AS:AS,0)),""),(IFERROR(VALUE(HLOOKUP(R$2,'2.源数据-产品分析-全商品'!P$6:P$1000,ROW()-1,0)),"")))</f>
        <v/>
      </c>
      <c r="S446" s="5" t="str">
        <f>IF($S$2='产品报告-整理'!$BC$1,IFERROR(INDEX('产品报告-整理'!BK:BK,MATCH(产品建议!A446,'产品报告-整理'!BD:BD,0)),""),(IFERROR(VALUE(HLOOKUP(S$2,'2.源数据-产品分析-全商品'!Q$6:Q$1000,ROW()-1,0)),"")))</f>
        <v/>
      </c>
      <c r="T446" s="5" t="str">
        <f>IFERROR(HLOOKUP("产品负责人",'2.源数据-产品分析-全商品'!R$6:R$1000,ROW()-1,0),"")</f>
        <v/>
      </c>
      <c r="U446" s="5" t="str">
        <f>IFERROR(VALUE(HLOOKUP(U$2,'2.源数据-产品分析-全商品'!S$6:S$1000,ROW()-1,0)),"")</f>
        <v/>
      </c>
      <c r="V446" s="5" t="str">
        <f>IFERROR(VALUE(HLOOKUP(V$2,'2.源数据-产品分析-全商品'!T$6:T$1000,ROW()-1,0)),"")</f>
        <v/>
      </c>
      <c r="W446" s="5" t="str">
        <f>IF(OR($A$3=""),"",IF(OR($W$2="优爆品"),(IF(COUNTIF('2-2.源数据-产品分析-优品'!A:A,产品建议!A446)&gt;0,"是","")&amp;IF(COUNTIF('2-3.源数据-产品分析-爆品'!A:A,产品建议!A446)&gt;0,"是","")),IF(OR($W$2="P4P点击量"),((IFERROR(INDEX('产品报告-整理'!D:D,MATCH(产品建议!A446,'产品报告-整理'!A:A,0)),""))),((IF(COUNTIF('2-2.源数据-产品分析-优品'!A:A,产品建议!A446)&gt;0,"是",""))))))</f>
        <v/>
      </c>
      <c r="X446" s="5" t="str">
        <f>IF(OR($A$3=""),"",IF(OR($W$2="优爆品"),((IFERROR(INDEX('产品报告-整理'!D:D,MATCH(产品建议!A446,'产品报告-整理'!A:A,0)),"")&amp;" → "&amp;(IFERROR(TEXT(INDEX('产品报告-整理'!D:D,MATCH(产品建议!A446,'产品报告-整理'!A:A,0))/G446,"0%"),"")))),IF(OR($W$2="P4P点击量"),((IF($W$2="P4P点击量",IFERROR(TEXT(W446/G446,"0%"),"")))),(((IF(COUNTIF('2-3.源数据-产品分析-爆品'!A:A,产品建议!A446)&gt;0,"是","")))))))</f>
        <v/>
      </c>
      <c r="Y446" s="9" t="str">
        <f>IF(AND($Y$2="直通车总消费",'产品报告-整理'!$BN$1="推荐广告"),IFERROR(INDEX('产品报告-整理'!H:H,MATCH(产品建议!A446,'产品报告-整理'!A:A,0)),0)+IFERROR(INDEX('产品报告-整理'!BV:BV,MATCH(产品建议!A446,'产品报告-整理'!BO:BO,0)),0),IFERROR(INDEX('产品报告-整理'!H:H,MATCH(产品建议!A446,'产品报告-整理'!A:A,0)),0))</f>
        <v/>
      </c>
      <c r="Z446" s="9" t="str">
        <f t="shared" si="21"/>
        <v/>
      </c>
      <c r="AA446" s="5" t="str">
        <f t="shared" si="19"/>
        <v/>
      </c>
      <c r="AB446" s="5" t="str">
        <f t="shared" si="20"/>
        <v/>
      </c>
      <c r="AC446" s="9"/>
      <c r="AD446" s="15" t="str">
        <f>IF($AD$1="  ",IFERROR(IF(AND(Y446="未推广",L446&gt;0),"加入P4P推广 ","")&amp;IF(AND(OR(W446="是",X446="是"),Y446=0),"优爆品加推广 ","")&amp;IF(AND(C446="N",L446&gt;0),"增加橱窗绑定 ","")&amp;IF(AND(OR(Z446&gt;$Z$1*4.5,AB446&gt;$AB$1*4.5),Y446&lt;&gt;0,Y446&gt;$AB$1*2,G446&gt;($G$1/$L$1)*1),"放弃P4P推广 ","")&amp;IF(AND(AB446&gt;$AB$1*1.2,AB446&lt;$AB$1*4.5,Y446&gt;0),"优化询盘成本 ","")&amp;IF(AND(Z446&gt;$Z$1*1.2,Z446&lt;$Z$1*4.5,Y446&gt;0),"优化商机成本 ","")&amp;IF(AND(Y446&lt;&gt;0,L446&gt;0,AB446&lt;$AB$1*1.2),"加大询盘获取 ","")&amp;IF(AND(Y446&lt;&gt;0,K446&gt;0,Z446&lt;$Z$1*1.2),"加大商机获取 ","")&amp;IF(AND(L446=0,C446="Y",G446&gt;($G$1/$L$1*1.5)),"解绑橱窗绑定 ",""),"请去左表粘贴源数据"),"")</f>
        <v/>
      </c>
      <c r="AE446" s="9"/>
      <c r="AF446" s="9"/>
      <c r="AG446" s="9"/>
      <c r="AH446" s="9"/>
      <c r="AI446" s="17"/>
      <c r="AJ446" s="17"/>
      <c r="AK446" s="17"/>
    </row>
    <row r="447" spans="1:37">
      <c r="A447" s="5" t="str">
        <f>IFERROR(HLOOKUP(A$2,'2.源数据-产品分析-全商品'!A$6:A$1000,ROW()-1,0),"")</f>
        <v/>
      </c>
      <c r="B447" s="5" t="str">
        <f>IFERROR(HLOOKUP(B$2,'2.源数据-产品分析-全商品'!B$6:B$1000,ROW()-1,0),"")</f>
        <v/>
      </c>
      <c r="C447" s="5" t="str">
        <f>CLEAN(IFERROR(HLOOKUP(C$2,'2.源数据-产品分析-全商品'!C$6:C$1000,ROW()-1,0),""))</f>
        <v/>
      </c>
      <c r="D447" s="5" t="str">
        <f>IFERROR(HLOOKUP(D$2,'2.源数据-产品分析-全商品'!D$6:D$1000,ROW()-1,0),"")</f>
        <v/>
      </c>
      <c r="E447" s="5" t="str">
        <f>IFERROR(HLOOKUP(E$2,'2.源数据-产品分析-全商品'!E$6:E$1000,ROW()-1,0),"")</f>
        <v/>
      </c>
      <c r="F447" s="5" t="str">
        <f>IFERROR(VALUE(HLOOKUP(F$2,'2.源数据-产品分析-全商品'!F$6:F$1000,ROW()-1,0)),"")</f>
        <v/>
      </c>
      <c r="G447" s="5" t="str">
        <f>IFERROR(VALUE(HLOOKUP(G$2,'2.源数据-产品分析-全商品'!G$6:G$1000,ROW()-1,0)),"")</f>
        <v/>
      </c>
      <c r="H447" s="5" t="str">
        <f>IFERROR(HLOOKUP(H$2,'2.源数据-产品分析-全商品'!H$6:H$1000,ROW()-1,0),"")</f>
        <v/>
      </c>
      <c r="I447" s="5" t="str">
        <f>IFERROR(VALUE(HLOOKUP(I$2,'2.源数据-产品分析-全商品'!I$6:I$1000,ROW()-1,0)),"")</f>
        <v/>
      </c>
      <c r="J447" s="60" t="str">
        <f>IFERROR(IF($J$2="","",INDEX('产品报告-整理'!G:G,MATCH(产品建议!A447,'产品报告-整理'!A:A,0))),"")</f>
        <v/>
      </c>
      <c r="K447" s="5" t="str">
        <f>IFERROR(IF($K$2="","",VALUE(INDEX('产品报告-整理'!E:E,MATCH(产品建议!A447,'产品报告-整理'!A:A,0)))),0)</f>
        <v/>
      </c>
      <c r="L447" s="5" t="str">
        <f>IFERROR(VALUE(HLOOKUP(L$2,'2.源数据-产品分析-全商品'!J$6:J$1000,ROW()-1,0)),"")</f>
        <v/>
      </c>
      <c r="M447" s="5" t="str">
        <f>IFERROR(VALUE(HLOOKUP(M$2,'2.源数据-产品分析-全商品'!K$6:K$1000,ROW()-1,0)),"")</f>
        <v/>
      </c>
      <c r="N447" s="5" t="str">
        <f>IFERROR(HLOOKUP(N$2,'2.源数据-产品分析-全商品'!L$6:L$1000,ROW()-1,0),"")</f>
        <v/>
      </c>
      <c r="O447" s="5" t="str">
        <f>IF($O$2='产品报告-整理'!$K$1,IFERROR(INDEX('产品报告-整理'!S:S,MATCH(产品建议!A447,'产品报告-整理'!L:L,0)),""),(IFERROR(VALUE(HLOOKUP(O$2,'2.源数据-产品分析-全商品'!M$6:M$1000,ROW()-1,0)),"")))</f>
        <v/>
      </c>
      <c r="P447" s="5" t="str">
        <f>IF($P$2='产品报告-整理'!$V$1,IFERROR(INDEX('产品报告-整理'!AD:AD,MATCH(产品建议!A447,'产品报告-整理'!W:W,0)),""),(IFERROR(VALUE(HLOOKUP(P$2,'2.源数据-产品分析-全商品'!N$6:N$1000,ROW()-1,0)),"")))</f>
        <v/>
      </c>
      <c r="Q447" s="5" t="str">
        <f>IF($Q$2='产品报告-整理'!$AG$1,IFERROR(INDEX('产品报告-整理'!AO:AO,MATCH(产品建议!A447,'产品报告-整理'!AH:AH,0)),""),(IFERROR(VALUE(HLOOKUP(Q$2,'2.源数据-产品分析-全商品'!O$6:O$1000,ROW()-1,0)),"")))</f>
        <v/>
      </c>
      <c r="R447" s="5" t="str">
        <f>IF($R$2='产品报告-整理'!$AR$1,IFERROR(INDEX('产品报告-整理'!AZ:AZ,MATCH(产品建议!A447,'产品报告-整理'!AS:AS,0)),""),(IFERROR(VALUE(HLOOKUP(R$2,'2.源数据-产品分析-全商品'!P$6:P$1000,ROW()-1,0)),"")))</f>
        <v/>
      </c>
      <c r="S447" s="5" t="str">
        <f>IF($S$2='产品报告-整理'!$BC$1,IFERROR(INDEX('产品报告-整理'!BK:BK,MATCH(产品建议!A447,'产品报告-整理'!BD:BD,0)),""),(IFERROR(VALUE(HLOOKUP(S$2,'2.源数据-产品分析-全商品'!Q$6:Q$1000,ROW()-1,0)),"")))</f>
        <v/>
      </c>
      <c r="T447" s="5" t="str">
        <f>IFERROR(HLOOKUP("产品负责人",'2.源数据-产品分析-全商品'!R$6:R$1000,ROW()-1,0),"")</f>
        <v/>
      </c>
      <c r="U447" s="5" t="str">
        <f>IFERROR(VALUE(HLOOKUP(U$2,'2.源数据-产品分析-全商品'!S$6:S$1000,ROW()-1,0)),"")</f>
        <v/>
      </c>
      <c r="V447" s="5" t="str">
        <f>IFERROR(VALUE(HLOOKUP(V$2,'2.源数据-产品分析-全商品'!T$6:T$1000,ROW()-1,0)),"")</f>
        <v/>
      </c>
      <c r="W447" s="5" t="str">
        <f>IF(OR($A$3=""),"",IF(OR($W$2="优爆品"),(IF(COUNTIF('2-2.源数据-产品分析-优品'!A:A,产品建议!A447)&gt;0,"是","")&amp;IF(COUNTIF('2-3.源数据-产品分析-爆品'!A:A,产品建议!A447)&gt;0,"是","")),IF(OR($W$2="P4P点击量"),((IFERROR(INDEX('产品报告-整理'!D:D,MATCH(产品建议!A447,'产品报告-整理'!A:A,0)),""))),((IF(COUNTIF('2-2.源数据-产品分析-优品'!A:A,产品建议!A447)&gt;0,"是",""))))))</f>
        <v/>
      </c>
      <c r="X447" s="5" t="str">
        <f>IF(OR($A$3=""),"",IF(OR($W$2="优爆品"),((IFERROR(INDEX('产品报告-整理'!D:D,MATCH(产品建议!A447,'产品报告-整理'!A:A,0)),"")&amp;" → "&amp;(IFERROR(TEXT(INDEX('产品报告-整理'!D:D,MATCH(产品建议!A447,'产品报告-整理'!A:A,0))/G447,"0%"),"")))),IF(OR($W$2="P4P点击量"),((IF($W$2="P4P点击量",IFERROR(TEXT(W447/G447,"0%"),"")))),(((IF(COUNTIF('2-3.源数据-产品分析-爆品'!A:A,产品建议!A447)&gt;0,"是","")))))))</f>
        <v/>
      </c>
      <c r="Y447" s="9" t="str">
        <f>IF(AND($Y$2="直通车总消费",'产品报告-整理'!$BN$1="推荐广告"),IFERROR(INDEX('产品报告-整理'!H:H,MATCH(产品建议!A447,'产品报告-整理'!A:A,0)),0)+IFERROR(INDEX('产品报告-整理'!BV:BV,MATCH(产品建议!A447,'产品报告-整理'!BO:BO,0)),0),IFERROR(INDEX('产品报告-整理'!H:H,MATCH(产品建议!A447,'产品报告-整理'!A:A,0)),0))</f>
        <v/>
      </c>
      <c r="Z447" s="9" t="str">
        <f t="shared" si="21"/>
        <v/>
      </c>
      <c r="AA447" s="5" t="str">
        <f t="shared" si="19"/>
        <v/>
      </c>
      <c r="AB447" s="5" t="str">
        <f t="shared" si="20"/>
        <v/>
      </c>
      <c r="AC447" s="9"/>
      <c r="AD447" s="15" t="str">
        <f>IF($AD$1="  ",IFERROR(IF(AND(Y447="未推广",L447&gt;0),"加入P4P推广 ","")&amp;IF(AND(OR(W447="是",X447="是"),Y447=0),"优爆品加推广 ","")&amp;IF(AND(C447="N",L447&gt;0),"增加橱窗绑定 ","")&amp;IF(AND(OR(Z447&gt;$Z$1*4.5,AB447&gt;$AB$1*4.5),Y447&lt;&gt;0,Y447&gt;$AB$1*2,G447&gt;($G$1/$L$1)*1),"放弃P4P推广 ","")&amp;IF(AND(AB447&gt;$AB$1*1.2,AB447&lt;$AB$1*4.5,Y447&gt;0),"优化询盘成本 ","")&amp;IF(AND(Z447&gt;$Z$1*1.2,Z447&lt;$Z$1*4.5,Y447&gt;0),"优化商机成本 ","")&amp;IF(AND(Y447&lt;&gt;0,L447&gt;0,AB447&lt;$AB$1*1.2),"加大询盘获取 ","")&amp;IF(AND(Y447&lt;&gt;0,K447&gt;0,Z447&lt;$Z$1*1.2),"加大商机获取 ","")&amp;IF(AND(L447=0,C447="Y",G447&gt;($G$1/$L$1*1.5)),"解绑橱窗绑定 ",""),"请去左表粘贴源数据"),"")</f>
        <v/>
      </c>
      <c r="AE447" s="9"/>
      <c r="AF447" s="9"/>
      <c r="AG447" s="9"/>
      <c r="AH447" s="9"/>
      <c r="AI447" s="17"/>
      <c r="AJ447" s="17"/>
      <c r="AK447" s="17"/>
    </row>
    <row r="448" spans="1:37">
      <c r="A448" s="5" t="str">
        <f>IFERROR(HLOOKUP(A$2,'2.源数据-产品分析-全商品'!A$6:A$1000,ROW()-1,0),"")</f>
        <v/>
      </c>
      <c r="B448" s="5" t="str">
        <f>IFERROR(HLOOKUP(B$2,'2.源数据-产品分析-全商品'!B$6:B$1000,ROW()-1,0),"")</f>
        <v/>
      </c>
      <c r="C448" s="5" t="str">
        <f>CLEAN(IFERROR(HLOOKUP(C$2,'2.源数据-产品分析-全商品'!C$6:C$1000,ROW()-1,0),""))</f>
        <v/>
      </c>
      <c r="D448" s="5" t="str">
        <f>IFERROR(HLOOKUP(D$2,'2.源数据-产品分析-全商品'!D$6:D$1000,ROW()-1,0),"")</f>
        <v/>
      </c>
      <c r="E448" s="5" t="str">
        <f>IFERROR(HLOOKUP(E$2,'2.源数据-产品分析-全商品'!E$6:E$1000,ROW()-1,0),"")</f>
        <v/>
      </c>
      <c r="F448" s="5" t="str">
        <f>IFERROR(VALUE(HLOOKUP(F$2,'2.源数据-产品分析-全商品'!F$6:F$1000,ROW()-1,0)),"")</f>
        <v/>
      </c>
      <c r="G448" s="5" t="str">
        <f>IFERROR(VALUE(HLOOKUP(G$2,'2.源数据-产品分析-全商品'!G$6:G$1000,ROW()-1,0)),"")</f>
        <v/>
      </c>
      <c r="H448" s="5" t="str">
        <f>IFERROR(HLOOKUP(H$2,'2.源数据-产品分析-全商品'!H$6:H$1000,ROW()-1,0),"")</f>
        <v/>
      </c>
      <c r="I448" s="5" t="str">
        <f>IFERROR(VALUE(HLOOKUP(I$2,'2.源数据-产品分析-全商品'!I$6:I$1000,ROW()-1,0)),"")</f>
        <v/>
      </c>
      <c r="J448" s="60" t="str">
        <f>IFERROR(IF($J$2="","",INDEX('产品报告-整理'!G:G,MATCH(产品建议!A448,'产品报告-整理'!A:A,0))),"")</f>
        <v/>
      </c>
      <c r="K448" s="5" t="str">
        <f>IFERROR(IF($K$2="","",VALUE(INDEX('产品报告-整理'!E:E,MATCH(产品建议!A448,'产品报告-整理'!A:A,0)))),0)</f>
        <v/>
      </c>
      <c r="L448" s="5" t="str">
        <f>IFERROR(VALUE(HLOOKUP(L$2,'2.源数据-产品分析-全商品'!J$6:J$1000,ROW()-1,0)),"")</f>
        <v/>
      </c>
      <c r="M448" s="5" t="str">
        <f>IFERROR(VALUE(HLOOKUP(M$2,'2.源数据-产品分析-全商品'!K$6:K$1000,ROW()-1,0)),"")</f>
        <v/>
      </c>
      <c r="N448" s="5" t="str">
        <f>IFERROR(HLOOKUP(N$2,'2.源数据-产品分析-全商品'!L$6:L$1000,ROW()-1,0),"")</f>
        <v/>
      </c>
      <c r="O448" s="5" t="str">
        <f>IF($O$2='产品报告-整理'!$K$1,IFERROR(INDEX('产品报告-整理'!S:S,MATCH(产品建议!A448,'产品报告-整理'!L:L,0)),""),(IFERROR(VALUE(HLOOKUP(O$2,'2.源数据-产品分析-全商品'!M$6:M$1000,ROW()-1,0)),"")))</f>
        <v/>
      </c>
      <c r="P448" s="5" t="str">
        <f>IF($P$2='产品报告-整理'!$V$1,IFERROR(INDEX('产品报告-整理'!AD:AD,MATCH(产品建议!A448,'产品报告-整理'!W:W,0)),""),(IFERROR(VALUE(HLOOKUP(P$2,'2.源数据-产品分析-全商品'!N$6:N$1000,ROW()-1,0)),"")))</f>
        <v/>
      </c>
      <c r="Q448" s="5" t="str">
        <f>IF($Q$2='产品报告-整理'!$AG$1,IFERROR(INDEX('产品报告-整理'!AO:AO,MATCH(产品建议!A448,'产品报告-整理'!AH:AH,0)),""),(IFERROR(VALUE(HLOOKUP(Q$2,'2.源数据-产品分析-全商品'!O$6:O$1000,ROW()-1,0)),"")))</f>
        <v/>
      </c>
      <c r="R448" s="5" t="str">
        <f>IF($R$2='产品报告-整理'!$AR$1,IFERROR(INDEX('产品报告-整理'!AZ:AZ,MATCH(产品建议!A448,'产品报告-整理'!AS:AS,0)),""),(IFERROR(VALUE(HLOOKUP(R$2,'2.源数据-产品分析-全商品'!P$6:P$1000,ROW()-1,0)),"")))</f>
        <v/>
      </c>
      <c r="S448" s="5" t="str">
        <f>IF($S$2='产品报告-整理'!$BC$1,IFERROR(INDEX('产品报告-整理'!BK:BK,MATCH(产品建议!A448,'产品报告-整理'!BD:BD,0)),""),(IFERROR(VALUE(HLOOKUP(S$2,'2.源数据-产品分析-全商品'!Q$6:Q$1000,ROW()-1,0)),"")))</f>
        <v/>
      </c>
      <c r="T448" s="5" t="str">
        <f>IFERROR(HLOOKUP("产品负责人",'2.源数据-产品分析-全商品'!R$6:R$1000,ROW()-1,0),"")</f>
        <v/>
      </c>
      <c r="U448" s="5" t="str">
        <f>IFERROR(VALUE(HLOOKUP(U$2,'2.源数据-产品分析-全商品'!S$6:S$1000,ROW()-1,0)),"")</f>
        <v/>
      </c>
      <c r="V448" s="5" t="str">
        <f>IFERROR(VALUE(HLOOKUP(V$2,'2.源数据-产品分析-全商品'!T$6:T$1000,ROW()-1,0)),"")</f>
        <v/>
      </c>
      <c r="W448" s="5" t="str">
        <f>IF(OR($A$3=""),"",IF(OR($W$2="优爆品"),(IF(COUNTIF('2-2.源数据-产品分析-优品'!A:A,产品建议!A448)&gt;0,"是","")&amp;IF(COUNTIF('2-3.源数据-产品分析-爆品'!A:A,产品建议!A448)&gt;0,"是","")),IF(OR($W$2="P4P点击量"),((IFERROR(INDEX('产品报告-整理'!D:D,MATCH(产品建议!A448,'产品报告-整理'!A:A,0)),""))),((IF(COUNTIF('2-2.源数据-产品分析-优品'!A:A,产品建议!A448)&gt;0,"是",""))))))</f>
        <v/>
      </c>
      <c r="X448" s="5" t="str">
        <f>IF(OR($A$3=""),"",IF(OR($W$2="优爆品"),((IFERROR(INDEX('产品报告-整理'!D:D,MATCH(产品建议!A448,'产品报告-整理'!A:A,0)),"")&amp;" → "&amp;(IFERROR(TEXT(INDEX('产品报告-整理'!D:D,MATCH(产品建议!A448,'产品报告-整理'!A:A,0))/G448,"0%"),"")))),IF(OR($W$2="P4P点击量"),((IF($W$2="P4P点击量",IFERROR(TEXT(W448/G448,"0%"),"")))),(((IF(COUNTIF('2-3.源数据-产品分析-爆品'!A:A,产品建议!A448)&gt;0,"是","")))))))</f>
        <v/>
      </c>
      <c r="Y448" s="9" t="str">
        <f>IF(AND($Y$2="直通车总消费",'产品报告-整理'!$BN$1="推荐广告"),IFERROR(INDEX('产品报告-整理'!H:H,MATCH(产品建议!A448,'产品报告-整理'!A:A,0)),0)+IFERROR(INDEX('产品报告-整理'!BV:BV,MATCH(产品建议!A448,'产品报告-整理'!BO:BO,0)),0),IFERROR(INDEX('产品报告-整理'!H:H,MATCH(产品建议!A448,'产品报告-整理'!A:A,0)),0))</f>
        <v/>
      </c>
      <c r="Z448" s="9" t="str">
        <f t="shared" si="21"/>
        <v/>
      </c>
      <c r="AA448" s="5" t="str">
        <f t="shared" si="19"/>
        <v/>
      </c>
      <c r="AB448" s="5" t="str">
        <f t="shared" si="20"/>
        <v/>
      </c>
      <c r="AC448" s="9"/>
      <c r="AD448" s="15" t="str">
        <f>IF($AD$1="  ",IFERROR(IF(AND(Y448="未推广",L448&gt;0),"加入P4P推广 ","")&amp;IF(AND(OR(W448="是",X448="是"),Y448=0),"优爆品加推广 ","")&amp;IF(AND(C448="N",L448&gt;0),"增加橱窗绑定 ","")&amp;IF(AND(OR(Z448&gt;$Z$1*4.5,AB448&gt;$AB$1*4.5),Y448&lt;&gt;0,Y448&gt;$AB$1*2,G448&gt;($G$1/$L$1)*1),"放弃P4P推广 ","")&amp;IF(AND(AB448&gt;$AB$1*1.2,AB448&lt;$AB$1*4.5,Y448&gt;0),"优化询盘成本 ","")&amp;IF(AND(Z448&gt;$Z$1*1.2,Z448&lt;$Z$1*4.5,Y448&gt;0),"优化商机成本 ","")&amp;IF(AND(Y448&lt;&gt;0,L448&gt;0,AB448&lt;$AB$1*1.2),"加大询盘获取 ","")&amp;IF(AND(Y448&lt;&gt;0,K448&gt;0,Z448&lt;$Z$1*1.2),"加大商机获取 ","")&amp;IF(AND(L448=0,C448="Y",G448&gt;($G$1/$L$1*1.5)),"解绑橱窗绑定 ",""),"请去左表粘贴源数据"),"")</f>
        <v/>
      </c>
      <c r="AE448" s="9"/>
      <c r="AF448" s="9"/>
      <c r="AG448" s="9"/>
      <c r="AH448" s="9"/>
      <c r="AI448" s="17"/>
      <c r="AJ448" s="17"/>
      <c r="AK448" s="17"/>
    </row>
    <row r="449" spans="1:37">
      <c r="A449" s="5" t="str">
        <f>IFERROR(HLOOKUP(A$2,'2.源数据-产品分析-全商品'!A$6:A$1000,ROW()-1,0),"")</f>
        <v/>
      </c>
      <c r="B449" s="5" t="str">
        <f>IFERROR(HLOOKUP(B$2,'2.源数据-产品分析-全商品'!B$6:B$1000,ROW()-1,0),"")</f>
        <v/>
      </c>
      <c r="C449" s="5" t="str">
        <f>CLEAN(IFERROR(HLOOKUP(C$2,'2.源数据-产品分析-全商品'!C$6:C$1000,ROW()-1,0),""))</f>
        <v/>
      </c>
      <c r="D449" s="5" t="str">
        <f>IFERROR(HLOOKUP(D$2,'2.源数据-产品分析-全商品'!D$6:D$1000,ROW()-1,0),"")</f>
        <v/>
      </c>
      <c r="E449" s="5" t="str">
        <f>IFERROR(HLOOKUP(E$2,'2.源数据-产品分析-全商品'!E$6:E$1000,ROW()-1,0),"")</f>
        <v/>
      </c>
      <c r="F449" s="5" t="str">
        <f>IFERROR(VALUE(HLOOKUP(F$2,'2.源数据-产品分析-全商品'!F$6:F$1000,ROW()-1,0)),"")</f>
        <v/>
      </c>
      <c r="G449" s="5" t="str">
        <f>IFERROR(VALUE(HLOOKUP(G$2,'2.源数据-产品分析-全商品'!G$6:G$1000,ROW()-1,0)),"")</f>
        <v/>
      </c>
      <c r="H449" s="5" t="str">
        <f>IFERROR(HLOOKUP(H$2,'2.源数据-产品分析-全商品'!H$6:H$1000,ROW()-1,0),"")</f>
        <v/>
      </c>
      <c r="I449" s="5" t="str">
        <f>IFERROR(VALUE(HLOOKUP(I$2,'2.源数据-产品分析-全商品'!I$6:I$1000,ROW()-1,0)),"")</f>
        <v/>
      </c>
      <c r="J449" s="60" t="str">
        <f>IFERROR(IF($J$2="","",INDEX('产品报告-整理'!G:G,MATCH(产品建议!A449,'产品报告-整理'!A:A,0))),"")</f>
        <v/>
      </c>
      <c r="K449" s="5" t="str">
        <f>IFERROR(IF($K$2="","",VALUE(INDEX('产品报告-整理'!E:E,MATCH(产品建议!A449,'产品报告-整理'!A:A,0)))),0)</f>
        <v/>
      </c>
      <c r="L449" s="5" t="str">
        <f>IFERROR(VALUE(HLOOKUP(L$2,'2.源数据-产品分析-全商品'!J$6:J$1000,ROW()-1,0)),"")</f>
        <v/>
      </c>
      <c r="M449" s="5" t="str">
        <f>IFERROR(VALUE(HLOOKUP(M$2,'2.源数据-产品分析-全商品'!K$6:K$1000,ROW()-1,0)),"")</f>
        <v/>
      </c>
      <c r="N449" s="5" t="str">
        <f>IFERROR(HLOOKUP(N$2,'2.源数据-产品分析-全商品'!L$6:L$1000,ROW()-1,0),"")</f>
        <v/>
      </c>
      <c r="O449" s="5" t="str">
        <f>IF($O$2='产品报告-整理'!$K$1,IFERROR(INDEX('产品报告-整理'!S:S,MATCH(产品建议!A449,'产品报告-整理'!L:L,0)),""),(IFERROR(VALUE(HLOOKUP(O$2,'2.源数据-产品分析-全商品'!M$6:M$1000,ROW()-1,0)),"")))</f>
        <v/>
      </c>
      <c r="P449" s="5" t="str">
        <f>IF($P$2='产品报告-整理'!$V$1,IFERROR(INDEX('产品报告-整理'!AD:AD,MATCH(产品建议!A449,'产品报告-整理'!W:W,0)),""),(IFERROR(VALUE(HLOOKUP(P$2,'2.源数据-产品分析-全商品'!N$6:N$1000,ROW()-1,0)),"")))</f>
        <v/>
      </c>
      <c r="Q449" s="5" t="str">
        <f>IF($Q$2='产品报告-整理'!$AG$1,IFERROR(INDEX('产品报告-整理'!AO:AO,MATCH(产品建议!A449,'产品报告-整理'!AH:AH,0)),""),(IFERROR(VALUE(HLOOKUP(Q$2,'2.源数据-产品分析-全商品'!O$6:O$1000,ROW()-1,0)),"")))</f>
        <v/>
      </c>
      <c r="R449" s="5" t="str">
        <f>IF($R$2='产品报告-整理'!$AR$1,IFERROR(INDEX('产品报告-整理'!AZ:AZ,MATCH(产品建议!A449,'产品报告-整理'!AS:AS,0)),""),(IFERROR(VALUE(HLOOKUP(R$2,'2.源数据-产品分析-全商品'!P$6:P$1000,ROW()-1,0)),"")))</f>
        <v/>
      </c>
      <c r="S449" s="5" t="str">
        <f>IF($S$2='产品报告-整理'!$BC$1,IFERROR(INDEX('产品报告-整理'!BK:BK,MATCH(产品建议!A449,'产品报告-整理'!BD:BD,0)),""),(IFERROR(VALUE(HLOOKUP(S$2,'2.源数据-产品分析-全商品'!Q$6:Q$1000,ROW()-1,0)),"")))</f>
        <v/>
      </c>
      <c r="T449" s="5" t="str">
        <f>IFERROR(HLOOKUP("产品负责人",'2.源数据-产品分析-全商品'!R$6:R$1000,ROW()-1,0),"")</f>
        <v/>
      </c>
      <c r="U449" s="5" t="str">
        <f>IFERROR(VALUE(HLOOKUP(U$2,'2.源数据-产品分析-全商品'!S$6:S$1000,ROW()-1,0)),"")</f>
        <v/>
      </c>
      <c r="V449" s="5" t="str">
        <f>IFERROR(VALUE(HLOOKUP(V$2,'2.源数据-产品分析-全商品'!T$6:T$1000,ROW()-1,0)),"")</f>
        <v/>
      </c>
      <c r="W449" s="5" t="str">
        <f>IF(OR($A$3=""),"",IF(OR($W$2="优爆品"),(IF(COUNTIF('2-2.源数据-产品分析-优品'!A:A,产品建议!A449)&gt;0,"是","")&amp;IF(COUNTIF('2-3.源数据-产品分析-爆品'!A:A,产品建议!A449)&gt;0,"是","")),IF(OR($W$2="P4P点击量"),((IFERROR(INDEX('产品报告-整理'!D:D,MATCH(产品建议!A449,'产品报告-整理'!A:A,0)),""))),((IF(COUNTIF('2-2.源数据-产品分析-优品'!A:A,产品建议!A449)&gt;0,"是",""))))))</f>
        <v/>
      </c>
      <c r="X449" s="5" t="str">
        <f>IF(OR($A$3=""),"",IF(OR($W$2="优爆品"),((IFERROR(INDEX('产品报告-整理'!D:D,MATCH(产品建议!A449,'产品报告-整理'!A:A,0)),"")&amp;" → "&amp;(IFERROR(TEXT(INDEX('产品报告-整理'!D:D,MATCH(产品建议!A449,'产品报告-整理'!A:A,0))/G449,"0%"),"")))),IF(OR($W$2="P4P点击量"),((IF($W$2="P4P点击量",IFERROR(TEXT(W449/G449,"0%"),"")))),(((IF(COUNTIF('2-3.源数据-产品分析-爆品'!A:A,产品建议!A449)&gt;0,"是","")))))))</f>
        <v/>
      </c>
      <c r="Y449" s="9" t="str">
        <f>IF(AND($Y$2="直通车总消费",'产品报告-整理'!$BN$1="推荐广告"),IFERROR(INDEX('产品报告-整理'!H:H,MATCH(产品建议!A449,'产品报告-整理'!A:A,0)),0)+IFERROR(INDEX('产品报告-整理'!BV:BV,MATCH(产品建议!A449,'产品报告-整理'!BO:BO,0)),0),IFERROR(INDEX('产品报告-整理'!H:H,MATCH(产品建议!A449,'产品报告-整理'!A:A,0)),0))</f>
        <v/>
      </c>
      <c r="Z449" s="9" t="str">
        <f t="shared" si="21"/>
        <v/>
      </c>
      <c r="AA449" s="5" t="str">
        <f t="shared" si="19"/>
        <v/>
      </c>
      <c r="AB449" s="5" t="str">
        <f t="shared" si="20"/>
        <v/>
      </c>
      <c r="AC449" s="9"/>
      <c r="AD449" s="15" t="str">
        <f>IF($AD$1="  ",IFERROR(IF(AND(Y449="未推广",L449&gt;0),"加入P4P推广 ","")&amp;IF(AND(OR(W449="是",X449="是"),Y449=0),"优爆品加推广 ","")&amp;IF(AND(C449="N",L449&gt;0),"增加橱窗绑定 ","")&amp;IF(AND(OR(Z449&gt;$Z$1*4.5,AB449&gt;$AB$1*4.5),Y449&lt;&gt;0,Y449&gt;$AB$1*2,G449&gt;($G$1/$L$1)*1),"放弃P4P推广 ","")&amp;IF(AND(AB449&gt;$AB$1*1.2,AB449&lt;$AB$1*4.5,Y449&gt;0),"优化询盘成本 ","")&amp;IF(AND(Z449&gt;$Z$1*1.2,Z449&lt;$Z$1*4.5,Y449&gt;0),"优化商机成本 ","")&amp;IF(AND(Y449&lt;&gt;0,L449&gt;0,AB449&lt;$AB$1*1.2),"加大询盘获取 ","")&amp;IF(AND(Y449&lt;&gt;0,K449&gt;0,Z449&lt;$Z$1*1.2),"加大商机获取 ","")&amp;IF(AND(L449=0,C449="Y",G449&gt;($G$1/$L$1*1.5)),"解绑橱窗绑定 ",""),"请去左表粘贴源数据"),"")</f>
        <v/>
      </c>
      <c r="AE449" s="9"/>
      <c r="AF449" s="9"/>
      <c r="AG449" s="9"/>
      <c r="AH449" s="9"/>
      <c r="AI449" s="17"/>
      <c r="AJ449" s="17"/>
      <c r="AK449" s="17"/>
    </row>
    <row r="450" spans="1:37">
      <c r="A450" s="5" t="str">
        <f>IFERROR(HLOOKUP(A$2,'2.源数据-产品分析-全商品'!A$6:A$1000,ROW()-1,0),"")</f>
        <v/>
      </c>
      <c r="B450" s="5" t="str">
        <f>IFERROR(HLOOKUP(B$2,'2.源数据-产品分析-全商品'!B$6:B$1000,ROW()-1,0),"")</f>
        <v/>
      </c>
      <c r="C450" s="5" t="str">
        <f>CLEAN(IFERROR(HLOOKUP(C$2,'2.源数据-产品分析-全商品'!C$6:C$1000,ROW()-1,0),""))</f>
        <v/>
      </c>
      <c r="D450" s="5" t="str">
        <f>IFERROR(HLOOKUP(D$2,'2.源数据-产品分析-全商品'!D$6:D$1000,ROW()-1,0),"")</f>
        <v/>
      </c>
      <c r="E450" s="5" t="str">
        <f>IFERROR(HLOOKUP(E$2,'2.源数据-产品分析-全商品'!E$6:E$1000,ROW()-1,0),"")</f>
        <v/>
      </c>
      <c r="F450" s="5" t="str">
        <f>IFERROR(VALUE(HLOOKUP(F$2,'2.源数据-产品分析-全商品'!F$6:F$1000,ROW()-1,0)),"")</f>
        <v/>
      </c>
      <c r="G450" s="5" t="str">
        <f>IFERROR(VALUE(HLOOKUP(G$2,'2.源数据-产品分析-全商品'!G$6:G$1000,ROW()-1,0)),"")</f>
        <v/>
      </c>
      <c r="H450" s="5" t="str">
        <f>IFERROR(HLOOKUP(H$2,'2.源数据-产品分析-全商品'!H$6:H$1000,ROW()-1,0),"")</f>
        <v/>
      </c>
      <c r="I450" s="5" t="str">
        <f>IFERROR(VALUE(HLOOKUP(I$2,'2.源数据-产品分析-全商品'!I$6:I$1000,ROW()-1,0)),"")</f>
        <v/>
      </c>
      <c r="J450" s="60" t="str">
        <f>IFERROR(IF($J$2="","",INDEX('产品报告-整理'!G:G,MATCH(产品建议!A450,'产品报告-整理'!A:A,0))),"")</f>
        <v/>
      </c>
      <c r="K450" s="5" t="str">
        <f>IFERROR(IF($K$2="","",VALUE(INDEX('产品报告-整理'!E:E,MATCH(产品建议!A450,'产品报告-整理'!A:A,0)))),0)</f>
        <v/>
      </c>
      <c r="L450" s="5" t="str">
        <f>IFERROR(VALUE(HLOOKUP(L$2,'2.源数据-产品分析-全商品'!J$6:J$1000,ROW()-1,0)),"")</f>
        <v/>
      </c>
      <c r="M450" s="5" t="str">
        <f>IFERROR(VALUE(HLOOKUP(M$2,'2.源数据-产品分析-全商品'!K$6:K$1000,ROW()-1,0)),"")</f>
        <v/>
      </c>
      <c r="N450" s="5" t="str">
        <f>IFERROR(HLOOKUP(N$2,'2.源数据-产品分析-全商品'!L$6:L$1000,ROW()-1,0),"")</f>
        <v/>
      </c>
      <c r="O450" s="5" t="str">
        <f>IF($O$2='产品报告-整理'!$K$1,IFERROR(INDEX('产品报告-整理'!S:S,MATCH(产品建议!A450,'产品报告-整理'!L:L,0)),""),(IFERROR(VALUE(HLOOKUP(O$2,'2.源数据-产品分析-全商品'!M$6:M$1000,ROW()-1,0)),"")))</f>
        <v/>
      </c>
      <c r="P450" s="5" t="str">
        <f>IF($P$2='产品报告-整理'!$V$1,IFERROR(INDEX('产品报告-整理'!AD:AD,MATCH(产品建议!A450,'产品报告-整理'!W:W,0)),""),(IFERROR(VALUE(HLOOKUP(P$2,'2.源数据-产品分析-全商品'!N$6:N$1000,ROW()-1,0)),"")))</f>
        <v/>
      </c>
      <c r="Q450" s="5" t="str">
        <f>IF($Q$2='产品报告-整理'!$AG$1,IFERROR(INDEX('产品报告-整理'!AO:AO,MATCH(产品建议!A450,'产品报告-整理'!AH:AH,0)),""),(IFERROR(VALUE(HLOOKUP(Q$2,'2.源数据-产品分析-全商品'!O$6:O$1000,ROW()-1,0)),"")))</f>
        <v/>
      </c>
      <c r="R450" s="5" t="str">
        <f>IF($R$2='产品报告-整理'!$AR$1,IFERROR(INDEX('产品报告-整理'!AZ:AZ,MATCH(产品建议!A450,'产品报告-整理'!AS:AS,0)),""),(IFERROR(VALUE(HLOOKUP(R$2,'2.源数据-产品分析-全商品'!P$6:P$1000,ROW()-1,0)),"")))</f>
        <v/>
      </c>
      <c r="S450" s="5" t="str">
        <f>IF($S$2='产品报告-整理'!$BC$1,IFERROR(INDEX('产品报告-整理'!BK:BK,MATCH(产品建议!A450,'产品报告-整理'!BD:BD,0)),""),(IFERROR(VALUE(HLOOKUP(S$2,'2.源数据-产品分析-全商品'!Q$6:Q$1000,ROW()-1,0)),"")))</f>
        <v/>
      </c>
      <c r="T450" s="5" t="str">
        <f>IFERROR(HLOOKUP("产品负责人",'2.源数据-产品分析-全商品'!R$6:R$1000,ROW()-1,0),"")</f>
        <v/>
      </c>
      <c r="U450" s="5" t="str">
        <f>IFERROR(VALUE(HLOOKUP(U$2,'2.源数据-产品分析-全商品'!S$6:S$1000,ROW()-1,0)),"")</f>
        <v/>
      </c>
      <c r="V450" s="5" t="str">
        <f>IFERROR(VALUE(HLOOKUP(V$2,'2.源数据-产品分析-全商品'!T$6:T$1000,ROW()-1,0)),"")</f>
        <v/>
      </c>
      <c r="W450" s="5" t="str">
        <f>IF(OR($A$3=""),"",IF(OR($W$2="优爆品"),(IF(COUNTIF('2-2.源数据-产品分析-优品'!A:A,产品建议!A450)&gt;0,"是","")&amp;IF(COUNTIF('2-3.源数据-产品分析-爆品'!A:A,产品建议!A450)&gt;0,"是","")),IF(OR($W$2="P4P点击量"),((IFERROR(INDEX('产品报告-整理'!D:D,MATCH(产品建议!A450,'产品报告-整理'!A:A,0)),""))),((IF(COUNTIF('2-2.源数据-产品分析-优品'!A:A,产品建议!A450)&gt;0,"是",""))))))</f>
        <v/>
      </c>
      <c r="X450" s="5" t="str">
        <f>IF(OR($A$3=""),"",IF(OR($W$2="优爆品"),((IFERROR(INDEX('产品报告-整理'!D:D,MATCH(产品建议!A450,'产品报告-整理'!A:A,0)),"")&amp;" → "&amp;(IFERROR(TEXT(INDEX('产品报告-整理'!D:D,MATCH(产品建议!A450,'产品报告-整理'!A:A,0))/G450,"0%"),"")))),IF(OR($W$2="P4P点击量"),((IF($W$2="P4P点击量",IFERROR(TEXT(W450/G450,"0%"),"")))),(((IF(COUNTIF('2-3.源数据-产品分析-爆品'!A:A,产品建议!A450)&gt;0,"是","")))))))</f>
        <v/>
      </c>
      <c r="Y450" s="9" t="str">
        <f>IF(AND($Y$2="直通车总消费",'产品报告-整理'!$BN$1="推荐广告"),IFERROR(INDEX('产品报告-整理'!H:H,MATCH(产品建议!A450,'产品报告-整理'!A:A,0)),0)+IFERROR(INDEX('产品报告-整理'!BV:BV,MATCH(产品建议!A450,'产品报告-整理'!BO:BO,0)),0),IFERROR(INDEX('产品报告-整理'!H:H,MATCH(产品建议!A450,'产品报告-整理'!A:A,0)),0))</f>
        <v/>
      </c>
      <c r="Z450" s="9" t="str">
        <f t="shared" si="21"/>
        <v/>
      </c>
      <c r="AA450" s="5" t="str">
        <f t="shared" si="19"/>
        <v/>
      </c>
      <c r="AB450" s="5" t="str">
        <f t="shared" si="20"/>
        <v/>
      </c>
      <c r="AC450" s="9"/>
      <c r="AD450" s="15" t="str">
        <f>IF($AD$1="  ",IFERROR(IF(AND(Y450="未推广",L450&gt;0),"加入P4P推广 ","")&amp;IF(AND(OR(W450="是",X450="是"),Y450=0),"优爆品加推广 ","")&amp;IF(AND(C450="N",L450&gt;0),"增加橱窗绑定 ","")&amp;IF(AND(OR(Z450&gt;$Z$1*4.5,AB450&gt;$AB$1*4.5),Y450&lt;&gt;0,Y450&gt;$AB$1*2,G450&gt;($G$1/$L$1)*1),"放弃P4P推广 ","")&amp;IF(AND(AB450&gt;$AB$1*1.2,AB450&lt;$AB$1*4.5,Y450&gt;0),"优化询盘成本 ","")&amp;IF(AND(Z450&gt;$Z$1*1.2,Z450&lt;$Z$1*4.5,Y450&gt;0),"优化商机成本 ","")&amp;IF(AND(Y450&lt;&gt;0,L450&gt;0,AB450&lt;$AB$1*1.2),"加大询盘获取 ","")&amp;IF(AND(Y450&lt;&gt;0,K450&gt;0,Z450&lt;$Z$1*1.2),"加大商机获取 ","")&amp;IF(AND(L450=0,C450="Y",G450&gt;($G$1/$L$1*1.5)),"解绑橱窗绑定 ",""),"请去左表粘贴源数据"),"")</f>
        <v/>
      </c>
      <c r="AE450" s="9"/>
      <c r="AF450" s="9"/>
      <c r="AG450" s="9"/>
      <c r="AH450" s="9"/>
      <c r="AI450" s="17"/>
      <c r="AJ450" s="17"/>
      <c r="AK450" s="17"/>
    </row>
    <row r="451" spans="1:37">
      <c r="A451" s="5" t="str">
        <f>IFERROR(HLOOKUP(A$2,'2.源数据-产品分析-全商品'!A$6:A$1000,ROW()-1,0),"")</f>
        <v/>
      </c>
      <c r="B451" s="5" t="str">
        <f>IFERROR(HLOOKUP(B$2,'2.源数据-产品分析-全商品'!B$6:B$1000,ROW()-1,0),"")</f>
        <v/>
      </c>
      <c r="C451" s="5" t="str">
        <f>CLEAN(IFERROR(HLOOKUP(C$2,'2.源数据-产品分析-全商品'!C$6:C$1000,ROW()-1,0),""))</f>
        <v/>
      </c>
      <c r="D451" s="5" t="str">
        <f>IFERROR(HLOOKUP(D$2,'2.源数据-产品分析-全商品'!D$6:D$1000,ROW()-1,0),"")</f>
        <v/>
      </c>
      <c r="E451" s="5" t="str">
        <f>IFERROR(HLOOKUP(E$2,'2.源数据-产品分析-全商品'!E$6:E$1000,ROW()-1,0),"")</f>
        <v/>
      </c>
      <c r="F451" s="5" t="str">
        <f>IFERROR(VALUE(HLOOKUP(F$2,'2.源数据-产品分析-全商品'!F$6:F$1000,ROW()-1,0)),"")</f>
        <v/>
      </c>
      <c r="G451" s="5" t="str">
        <f>IFERROR(VALUE(HLOOKUP(G$2,'2.源数据-产品分析-全商品'!G$6:G$1000,ROW()-1,0)),"")</f>
        <v/>
      </c>
      <c r="H451" s="5" t="str">
        <f>IFERROR(HLOOKUP(H$2,'2.源数据-产品分析-全商品'!H$6:H$1000,ROW()-1,0),"")</f>
        <v/>
      </c>
      <c r="I451" s="5" t="str">
        <f>IFERROR(VALUE(HLOOKUP(I$2,'2.源数据-产品分析-全商品'!I$6:I$1000,ROW()-1,0)),"")</f>
        <v/>
      </c>
      <c r="J451" s="60" t="str">
        <f>IFERROR(IF($J$2="","",INDEX('产品报告-整理'!G:G,MATCH(产品建议!A451,'产品报告-整理'!A:A,0))),"")</f>
        <v/>
      </c>
      <c r="K451" s="5" t="str">
        <f>IFERROR(IF($K$2="","",VALUE(INDEX('产品报告-整理'!E:E,MATCH(产品建议!A451,'产品报告-整理'!A:A,0)))),0)</f>
        <v/>
      </c>
      <c r="L451" s="5" t="str">
        <f>IFERROR(VALUE(HLOOKUP(L$2,'2.源数据-产品分析-全商品'!J$6:J$1000,ROW()-1,0)),"")</f>
        <v/>
      </c>
      <c r="M451" s="5" t="str">
        <f>IFERROR(VALUE(HLOOKUP(M$2,'2.源数据-产品分析-全商品'!K$6:K$1000,ROW()-1,0)),"")</f>
        <v/>
      </c>
      <c r="N451" s="5" t="str">
        <f>IFERROR(HLOOKUP(N$2,'2.源数据-产品分析-全商品'!L$6:L$1000,ROW()-1,0),"")</f>
        <v/>
      </c>
      <c r="O451" s="5" t="str">
        <f>IF($O$2='产品报告-整理'!$K$1,IFERROR(INDEX('产品报告-整理'!S:S,MATCH(产品建议!A451,'产品报告-整理'!L:L,0)),""),(IFERROR(VALUE(HLOOKUP(O$2,'2.源数据-产品分析-全商品'!M$6:M$1000,ROW()-1,0)),"")))</f>
        <v/>
      </c>
      <c r="P451" s="5" t="str">
        <f>IF($P$2='产品报告-整理'!$V$1,IFERROR(INDEX('产品报告-整理'!AD:AD,MATCH(产品建议!A451,'产品报告-整理'!W:W,0)),""),(IFERROR(VALUE(HLOOKUP(P$2,'2.源数据-产品分析-全商品'!N$6:N$1000,ROW()-1,0)),"")))</f>
        <v/>
      </c>
      <c r="Q451" s="5" t="str">
        <f>IF($Q$2='产品报告-整理'!$AG$1,IFERROR(INDEX('产品报告-整理'!AO:AO,MATCH(产品建议!A451,'产品报告-整理'!AH:AH,0)),""),(IFERROR(VALUE(HLOOKUP(Q$2,'2.源数据-产品分析-全商品'!O$6:O$1000,ROW()-1,0)),"")))</f>
        <v/>
      </c>
      <c r="R451" s="5" t="str">
        <f>IF($R$2='产品报告-整理'!$AR$1,IFERROR(INDEX('产品报告-整理'!AZ:AZ,MATCH(产品建议!A451,'产品报告-整理'!AS:AS,0)),""),(IFERROR(VALUE(HLOOKUP(R$2,'2.源数据-产品分析-全商品'!P$6:P$1000,ROW()-1,0)),"")))</f>
        <v/>
      </c>
      <c r="S451" s="5" t="str">
        <f>IF($S$2='产品报告-整理'!$BC$1,IFERROR(INDEX('产品报告-整理'!BK:BK,MATCH(产品建议!A451,'产品报告-整理'!BD:BD,0)),""),(IFERROR(VALUE(HLOOKUP(S$2,'2.源数据-产品分析-全商品'!Q$6:Q$1000,ROW()-1,0)),"")))</f>
        <v/>
      </c>
      <c r="T451" s="5" t="str">
        <f>IFERROR(HLOOKUP("产品负责人",'2.源数据-产品分析-全商品'!R$6:R$1000,ROW()-1,0),"")</f>
        <v/>
      </c>
      <c r="U451" s="5" t="str">
        <f>IFERROR(VALUE(HLOOKUP(U$2,'2.源数据-产品分析-全商品'!S$6:S$1000,ROW()-1,0)),"")</f>
        <v/>
      </c>
      <c r="V451" s="5" t="str">
        <f>IFERROR(VALUE(HLOOKUP(V$2,'2.源数据-产品分析-全商品'!T$6:T$1000,ROW()-1,0)),"")</f>
        <v/>
      </c>
      <c r="W451" s="5" t="str">
        <f>IF(OR($A$3=""),"",IF(OR($W$2="优爆品"),(IF(COUNTIF('2-2.源数据-产品分析-优品'!A:A,产品建议!A451)&gt;0,"是","")&amp;IF(COUNTIF('2-3.源数据-产品分析-爆品'!A:A,产品建议!A451)&gt;0,"是","")),IF(OR($W$2="P4P点击量"),((IFERROR(INDEX('产品报告-整理'!D:D,MATCH(产品建议!A451,'产品报告-整理'!A:A,0)),""))),((IF(COUNTIF('2-2.源数据-产品分析-优品'!A:A,产品建议!A451)&gt;0,"是",""))))))</f>
        <v/>
      </c>
      <c r="X451" s="5" t="str">
        <f>IF(OR($A$3=""),"",IF(OR($W$2="优爆品"),((IFERROR(INDEX('产品报告-整理'!D:D,MATCH(产品建议!A451,'产品报告-整理'!A:A,0)),"")&amp;" → "&amp;(IFERROR(TEXT(INDEX('产品报告-整理'!D:D,MATCH(产品建议!A451,'产品报告-整理'!A:A,0))/G451,"0%"),"")))),IF(OR($W$2="P4P点击量"),((IF($W$2="P4P点击量",IFERROR(TEXT(W451/G451,"0%"),"")))),(((IF(COUNTIF('2-3.源数据-产品分析-爆品'!A:A,产品建议!A451)&gt;0,"是","")))))))</f>
        <v/>
      </c>
      <c r="Y451" s="9" t="str">
        <f>IF(AND($Y$2="直通车总消费",'产品报告-整理'!$BN$1="推荐广告"),IFERROR(INDEX('产品报告-整理'!H:H,MATCH(产品建议!A451,'产品报告-整理'!A:A,0)),0)+IFERROR(INDEX('产品报告-整理'!BV:BV,MATCH(产品建议!A451,'产品报告-整理'!BO:BO,0)),0),IFERROR(INDEX('产品报告-整理'!H:H,MATCH(产品建议!A451,'产品报告-整理'!A:A,0)),0))</f>
        <v/>
      </c>
      <c r="Z451" s="9" t="str">
        <f t="shared" si="21"/>
        <v/>
      </c>
      <c r="AA451" s="5" t="str">
        <f t="shared" ref="AA451:AA514" si="22">IFERROR(VALUE(Y451/L451),"")</f>
        <v/>
      </c>
      <c r="AB451" s="5" t="str">
        <f t="shared" ref="AB451:AB514" si="23">IF(AND($AB$2="总询盘人数成本",$S$2="TM咨询人数 "),IFERROR(ROUND(Y451/(M451+S451),2),""),IFERROR(ROUND(Y451/M451,2),""))</f>
        <v/>
      </c>
      <c r="AC451" s="9"/>
      <c r="AD451" s="15" t="str">
        <f>IF($AD$1="  ",IFERROR(IF(AND(Y451="未推广",L451&gt;0),"加入P4P推广 ","")&amp;IF(AND(OR(W451="是",X451="是"),Y451=0),"优爆品加推广 ","")&amp;IF(AND(C451="N",L451&gt;0),"增加橱窗绑定 ","")&amp;IF(AND(OR(Z451&gt;$Z$1*4.5,AB451&gt;$AB$1*4.5),Y451&lt;&gt;0,Y451&gt;$AB$1*2,G451&gt;($G$1/$L$1)*1),"放弃P4P推广 ","")&amp;IF(AND(AB451&gt;$AB$1*1.2,AB451&lt;$AB$1*4.5,Y451&gt;0),"优化询盘成本 ","")&amp;IF(AND(Z451&gt;$Z$1*1.2,Z451&lt;$Z$1*4.5,Y451&gt;0),"优化商机成本 ","")&amp;IF(AND(Y451&lt;&gt;0,L451&gt;0,AB451&lt;$AB$1*1.2),"加大询盘获取 ","")&amp;IF(AND(Y451&lt;&gt;0,K451&gt;0,Z451&lt;$Z$1*1.2),"加大商机获取 ","")&amp;IF(AND(L451=0,C451="Y",G451&gt;($G$1/$L$1*1.5)),"解绑橱窗绑定 ",""),"请去左表粘贴源数据"),"")</f>
        <v/>
      </c>
      <c r="AE451" s="9"/>
      <c r="AF451" s="9"/>
      <c r="AG451" s="9"/>
      <c r="AH451" s="9"/>
      <c r="AI451" s="17"/>
      <c r="AJ451" s="17"/>
      <c r="AK451" s="17"/>
    </row>
    <row r="452" spans="1:37">
      <c r="A452" s="5" t="str">
        <f>IFERROR(HLOOKUP(A$2,'2.源数据-产品分析-全商品'!A$6:A$1000,ROW()-1,0),"")</f>
        <v/>
      </c>
      <c r="B452" s="5" t="str">
        <f>IFERROR(HLOOKUP(B$2,'2.源数据-产品分析-全商品'!B$6:B$1000,ROW()-1,0),"")</f>
        <v/>
      </c>
      <c r="C452" s="5" t="str">
        <f>CLEAN(IFERROR(HLOOKUP(C$2,'2.源数据-产品分析-全商品'!C$6:C$1000,ROW()-1,0),""))</f>
        <v/>
      </c>
      <c r="D452" s="5" t="str">
        <f>IFERROR(HLOOKUP(D$2,'2.源数据-产品分析-全商品'!D$6:D$1000,ROW()-1,0),"")</f>
        <v/>
      </c>
      <c r="E452" s="5" t="str">
        <f>IFERROR(HLOOKUP(E$2,'2.源数据-产品分析-全商品'!E$6:E$1000,ROW()-1,0),"")</f>
        <v/>
      </c>
      <c r="F452" s="5" t="str">
        <f>IFERROR(VALUE(HLOOKUP(F$2,'2.源数据-产品分析-全商品'!F$6:F$1000,ROW()-1,0)),"")</f>
        <v/>
      </c>
      <c r="G452" s="5" t="str">
        <f>IFERROR(VALUE(HLOOKUP(G$2,'2.源数据-产品分析-全商品'!G$6:G$1000,ROW()-1,0)),"")</f>
        <v/>
      </c>
      <c r="H452" s="5" t="str">
        <f>IFERROR(HLOOKUP(H$2,'2.源数据-产品分析-全商品'!H$6:H$1000,ROW()-1,0),"")</f>
        <v/>
      </c>
      <c r="I452" s="5" t="str">
        <f>IFERROR(VALUE(HLOOKUP(I$2,'2.源数据-产品分析-全商品'!I$6:I$1000,ROW()-1,0)),"")</f>
        <v/>
      </c>
      <c r="J452" s="60" t="str">
        <f>IFERROR(IF($J$2="","",INDEX('产品报告-整理'!G:G,MATCH(产品建议!A452,'产品报告-整理'!A:A,0))),"")</f>
        <v/>
      </c>
      <c r="K452" s="5" t="str">
        <f>IFERROR(IF($K$2="","",VALUE(INDEX('产品报告-整理'!E:E,MATCH(产品建议!A452,'产品报告-整理'!A:A,0)))),0)</f>
        <v/>
      </c>
      <c r="L452" s="5" t="str">
        <f>IFERROR(VALUE(HLOOKUP(L$2,'2.源数据-产品分析-全商品'!J$6:J$1000,ROW()-1,0)),"")</f>
        <v/>
      </c>
      <c r="M452" s="5" t="str">
        <f>IFERROR(VALUE(HLOOKUP(M$2,'2.源数据-产品分析-全商品'!K$6:K$1000,ROW()-1,0)),"")</f>
        <v/>
      </c>
      <c r="N452" s="5" t="str">
        <f>IFERROR(HLOOKUP(N$2,'2.源数据-产品分析-全商品'!L$6:L$1000,ROW()-1,0),"")</f>
        <v/>
      </c>
      <c r="O452" s="5" t="str">
        <f>IF($O$2='产品报告-整理'!$K$1,IFERROR(INDEX('产品报告-整理'!S:S,MATCH(产品建议!A452,'产品报告-整理'!L:L,0)),""),(IFERROR(VALUE(HLOOKUP(O$2,'2.源数据-产品分析-全商品'!M$6:M$1000,ROW()-1,0)),"")))</f>
        <v/>
      </c>
      <c r="P452" s="5" t="str">
        <f>IF($P$2='产品报告-整理'!$V$1,IFERROR(INDEX('产品报告-整理'!AD:AD,MATCH(产品建议!A452,'产品报告-整理'!W:W,0)),""),(IFERROR(VALUE(HLOOKUP(P$2,'2.源数据-产品分析-全商品'!N$6:N$1000,ROW()-1,0)),"")))</f>
        <v/>
      </c>
      <c r="Q452" s="5" t="str">
        <f>IF($Q$2='产品报告-整理'!$AG$1,IFERROR(INDEX('产品报告-整理'!AO:AO,MATCH(产品建议!A452,'产品报告-整理'!AH:AH,0)),""),(IFERROR(VALUE(HLOOKUP(Q$2,'2.源数据-产品分析-全商品'!O$6:O$1000,ROW()-1,0)),"")))</f>
        <v/>
      </c>
      <c r="R452" s="5" t="str">
        <f>IF($R$2='产品报告-整理'!$AR$1,IFERROR(INDEX('产品报告-整理'!AZ:AZ,MATCH(产品建议!A452,'产品报告-整理'!AS:AS,0)),""),(IFERROR(VALUE(HLOOKUP(R$2,'2.源数据-产品分析-全商品'!P$6:P$1000,ROW()-1,0)),"")))</f>
        <v/>
      </c>
      <c r="S452" s="5" t="str">
        <f>IF($S$2='产品报告-整理'!$BC$1,IFERROR(INDEX('产品报告-整理'!BK:BK,MATCH(产品建议!A452,'产品报告-整理'!BD:BD,0)),""),(IFERROR(VALUE(HLOOKUP(S$2,'2.源数据-产品分析-全商品'!Q$6:Q$1000,ROW()-1,0)),"")))</f>
        <v/>
      </c>
      <c r="T452" s="5" t="str">
        <f>IFERROR(HLOOKUP("产品负责人",'2.源数据-产品分析-全商品'!R$6:R$1000,ROW()-1,0),"")</f>
        <v/>
      </c>
      <c r="U452" s="5" t="str">
        <f>IFERROR(VALUE(HLOOKUP(U$2,'2.源数据-产品分析-全商品'!S$6:S$1000,ROW()-1,0)),"")</f>
        <v/>
      </c>
      <c r="V452" s="5" t="str">
        <f>IFERROR(VALUE(HLOOKUP(V$2,'2.源数据-产品分析-全商品'!T$6:T$1000,ROW()-1,0)),"")</f>
        <v/>
      </c>
      <c r="W452" s="5" t="str">
        <f>IF(OR($A$3=""),"",IF(OR($W$2="优爆品"),(IF(COUNTIF('2-2.源数据-产品分析-优品'!A:A,产品建议!A452)&gt;0,"是","")&amp;IF(COUNTIF('2-3.源数据-产品分析-爆品'!A:A,产品建议!A452)&gt;0,"是","")),IF(OR($W$2="P4P点击量"),((IFERROR(INDEX('产品报告-整理'!D:D,MATCH(产品建议!A452,'产品报告-整理'!A:A,0)),""))),((IF(COUNTIF('2-2.源数据-产品分析-优品'!A:A,产品建议!A452)&gt;0,"是",""))))))</f>
        <v/>
      </c>
      <c r="X452" s="5" t="str">
        <f>IF(OR($A$3=""),"",IF(OR($W$2="优爆品"),((IFERROR(INDEX('产品报告-整理'!D:D,MATCH(产品建议!A452,'产品报告-整理'!A:A,0)),"")&amp;" → "&amp;(IFERROR(TEXT(INDEX('产品报告-整理'!D:D,MATCH(产品建议!A452,'产品报告-整理'!A:A,0))/G452,"0%"),"")))),IF(OR($W$2="P4P点击量"),((IF($W$2="P4P点击量",IFERROR(TEXT(W452/G452,"0%"),"")))),(((IF(COUNTIF('2-3.源数据-产品分析-爆品'!A:A,产品建议!A452)&gt;0,"是","")))))))</f>
        <v/>
      </c>
      <c r="Y452" s="9" t="str">
        <f>IF(AND($Y$2="直通车总消费",'产品报告-整理'!$BN$1="推荐广告"),IFERROR(INDEX('产品报告-整理'!H:H,MATCH(产品建议!A452,'产品报告-整理'!A:A,0)),0)+IFERROR(INDEX('产品报告-整理'!BV:BV,MATCH(产品建议!A452,'产品报告-整理'!BO:BO,0)),0),IFERROR(INDEX('产品报告-整理'!H:H,MATCH(产品建议!A452,'产品报告-整理'!A:A,0)),0))</f>
        <v/>
      </c>
      <c r="Z452" s="9" t="str">
        <f t="shared" ref="Z452:Z515" si="24">IFERROR(VALUE(ROUND((Y452/K452),2)),"")</f>
        <v/>
      </c>
      <c r="AA452" s="5" t="str">
        <f t="shared" si="22"/>
        <v/>
      </c>
      <c r="AB452" s="5" t="str">
        <f t="shared" si="23"/>
        <v/>
      </c>
      <c r="AC452" s="9"/>
      <c r="AD452" s="15" t="str">
        <f>IF($AD$1="  ",IFERROR(IF(AND(Y452="未推广",L452&gt;0),"加入P4P推广 ","")&amp;IF(AND(OR(W452="是",X452="是"),Y452=0),"优爆品加推广 ","")&amp;IF(AND(C452="N",L452&gt;0),"增加橱窗绑定 ","")&amp;IF(AND(OR(Z452&gt;$Z$1*4.5,AB452&gt;$AB$1*4.5),Y452&lt;&gt;0,Y452&gt;$AB$1*2,G452&gt;($G$1/$L$1)*1),"放弃P4P推广 ","")&amp;IF(AND(AB452&gt;$AB$1*1.2,AB452&lt;$AB$1*4.5,Y452&gt;0),"优化询盘成本 ","")&amp;IF(AND(Z452&gt;$Z$1*1.2,Z452&lt;$Z$1*4.5,Y452&gt;0),"优化商机成本 ","")&amp;IF(AND(Y452&lt;&gt;0,L452&gt;0,AB452&lt;$AB$1*1.2),"加大询盘获取 ","")&amp;IF(AND(Y452&lt;&gt;0,K452&gt;0,Z452&lt;$Z$1*1.2),"加大商机获取 ","")&amp;IF(AND(L452=0,C452="Y",G452&gt;($G$1/$L$1*1.5)),"解绑橱窗绑定 ",""),"请去左表粘贴源数据"),"")</f>
        <v/>
      </c>
      <c r="AE452" s="9"/>
      <c r="AF452" s="9"/>
      <c r="AG452" s="9"/>
      <c r="AH452" s="9"/>
      <c r="AI452" s="17"/>
      <c r="AJ452" s="17"/>
      <c r="AK452" s="17"/>
    </row>
    <row r="453" spans="1:37">
      <c r="A453" s="5" t="str">
        <f>IFERROR(HLOOKUP(A$2,'2.源数据-产品分析-全商品'!A$6:A$1000,ROW()-1,0),"")</f>
        <v/>
      </c>
      <c r="B453" s="5" t="str">
        <f>IFERROR(HLOOKUP(B$2,'2.源数据-产品分析-全商品'!B$6:B$1000,ROW()-1,0),"")</f>
        <v/>
      </c>
      <c r="C453" s="5" t="str">
        <f>CLEAN(IFERROR(HLOOKUP(C$2,'2.源数据-产品分析-全商品'!C$6:C$1000,ROW()-1,0),""))</f>
        <v/>
      </c>
      <c r="D453" s="5" t="str">
        <f>IFERROR(HLOOKUP(D$2,'2.源数据-产品分析-全商品'!D$6:D$1000,ROW()-1,0),"")</f>
        <v/>
      </c>
      <c r="E453" s="5" t="str">
        <f>IFERROR(HLOOKUP(E$2,'2.源数据-产品分析-全商品'!E$6:E$1000,ROW()-1,0),"")</f>
        <v/>
      </c>
      <c r="F453" s="5" t="str">
        <f>IFERROR(VALUE(HLOOKUP(F$2,'2.源数据-产品分析-全商品'!F$6:F$1000,ROW()-1,0)),"")</f>
        <v/>
      </c>
      <c r="G453" s="5" t="str">
        <f>IFERROR(VALUE(HLOOKUP(G$2,'2.源数据-产品分析-全商品'!G$6:G$1000,ROW()-1,0)),"")</f>
        <v/>
      </c>
      <c r="H453" s="5" t="str">
        <f>IFERROR(HLOOKUP(H$2,'2.源数据-产品分析-全商品'!H$6:H$1000,ROW()-1,0),"")</f>
        <v/>
      </c>
      <c r="I453" s="5" t="str">
        <f>IFERROR(VALUE(HLOOKUP(I$2,'2.源数据-产品分析-全商品'!I$6:I$1000,ROW()-1,0)),"")</f>
        <v/>
      </c>
      <c r="J453" s="60" t="str">
        <f>IFERROR(IF($J$2="","",INDEX('产品报告-整理'!G:G,MATCH(产品建议!A453,'产品报告-整理'!A:A,0))),"")</f>
        <v/>
      </c>
      <c r="K453" s="5" t="str">
        <f>IFERROR(IF($K$2="","",VALUE(INDEX('产品报告-整理'!E:E,MATCH(产品建议!A453,'产品报告-整理'!A:A,0)))),0)</f>
        <v/>
      </c>
      <c r="L453" s="5" t="str">
        <f>IFERROR(VALUE(HLOOKUP(L$2,'2.源数据-产品分析-全商品'!J$6:J$1000,ROW()-1,0)),"")</f>
        <v/>
      </c>
      <c r="M453" s="5" t="str">
        <f>IFERROR(VALUE(HLOOKUP(M$2,'2.源数据-产品分析-全商品'!K$6:K$1000,ROW()-1,0)),"")</f>
        <v/>
      </c>
      <c r="N453" s="5" t="str">
        <f>IFERROR(HLOOKUP(N$2,'2.源数据-产品分析-全商品'!L$6:L$1000,ROW()-1,0),"")</f>
        <v/>
      </c>
      <c r="O453" s="5" t="str">
        <f>IF($O$2='产品报告-整理'!$K$1,IFERROR(INDEX('产品报告-整理'!S:S,MATCH(产品建议!A453,'产品报告-整理'!L:L,0)),""),(IFERROR(VALUE(HLOOKUP(O$2,'2.源数据-产品分析-全商品'!M$6:M$1000,ROW()-1,0)),"")))</f>
        <v/>
      </c>
      <c r="P453" s="5" t="str">
        <f>IF($P$2='产品报告-整理'!$V$1,IFERROR(INDEX('产品报告-整理'!AD:AD,MATCH(产品建议!A453,'产品报告-整理'!W:W,0)),""),(IFERROR(VALUE(HLOOKUP(P$2,'2.源数据-产品分析-全商品'!N$6:N$1000,ROW()-1,0)),"")))</f>
        <v/>
      </c>
      <c r="Q453" s="5" t="str">
        <f>IF($Q$2='产品报告-整理'!$AG$1,IFERROR(INDEX('产品报告-整理'!AO:AO,MATCH(产品建议!A453,'产品报告-整理'!AH:AH,0)),""),(IFERROR(VALUE(HLOOKUP(Q$2,'2.源数据-产品分析-全商品'!O$6:O$1000,ROW()-1,0)),"")))</f>
        <v/>
      </c>
      <c r="R453" s="5" t="str">
        <f>IF($R$2='产品报告-整理'!$AR$1,IFERROR(INDEX('产品报告-整理'!AZ:AZ,MATCH(产品建议!A453,'产品报告-整理'!AS:AS,0)),""),(IFERROR(VALUE(HLOOKUP(R$2,'2.源数据-产品分析-全商品'!P$6:P$1000,ROW()-1,0)),"")))</f>
        <v/>
      </c>
      <c r="S453" s="5" t="str">
        <f>IF($S$2='产品报告-整理'!$BC$1,IFERROR(INDEX('产品报告-整理'!BK:BK,MATCH(产品建议!A453,'产品报告-整理'!BD:BD,0)),""),(IFERROR(VALUE(HLOOKUP(S$2,'2.源数据-产品分析-全商品'!Q$6:Q$1000,ROW()-1,0)),"")))</f>
        <v/>
      </c>
      <c r="T453" s="5" t="str">
        <f>IFERROR(HLOOKUP("产品负责人",'2.源数据-产品分析-全商品'!R$6:R$1000,ROW()-1,0),"")</f>
        <v/>
      </c>
      <c r="U453" s="5" t="str">
        <f>IFERROR(VALUE(HLOOKUP(U$2,'2.源数据-产品分析-全商品'!S$6:S$1000,ROW()-1,0)),"")</f>
        <v/>
      </c>
      <c r="V453" s="5" t="str">
        <f>IFERROR(VALUE(HLOOKUP(V$2,'2.源数据-产品分析-全商品'!T$6:T$1000,ROW()-1,0)),"")</f>
        <v/>
      </c>
      <c r="W453" s="5" t="str">
        <f>IF(OR($A$3=""),"",IF(OR($W$2="优爆品"),(IF(COUNTIF('2-2.源数据-产品分析-优品'!A:A,产品建议!A453)&gt;0,"是","")&amp;IF(COUNTIF('2-3.源数据-产品分析-爆品'!A:A,产品建议!A453)&gt;0,"是","")),IF(OR($W$2="P4P点击量"),((IFERROR(INDEX('产品报告-整理'!D:D,MATCH(产品建议!A453,'产品报告-整理'!A:A,0)),""))),((IF(COUNTIF('2-2.源数据-产品分析-优品'!A:A,产品建议!A453)&gt;0,"是",""))))))</f>
        <v/>
      </c>
      <c r="X453" s="5" t="str">
        <f>IF(OR($A$3=""),"",IF(OR($W$2="优爆品"),((IFERROR(INDEX('产品报告-整理'!D:D,MATCH(产品建议!A453,'产品报告-整理'!A:A,0)),"")&amp;" → "&amp;(IFERROR(TEXT(INDEX('产品报告-整理'!D:D,MATCH(产品建议!A453,'产品报告-整理'!A:A,0))/G453,"0%"),"")))),IF(OR($W$2="P4P点击量"),((IF($W$2="P4P点击量",IFERROR(TEXT(W453/G453,"0%"),"")))),(((IF(COUNTIF('2-3.源数据-产品分析-爆品'!A:A,产品建议!A453)&gt;0,"是","")))))))</f>
        <v/>
      </c>
      <c r="Y453" s="9" t="str">
        <f>IF(AND($Y$2="直通车总消费",'产品报告-整理'!$BN$1="推荐广告"),IFERROR(INDEX('产品报告-整理'!H:H,MATCH(产品建议!A453,'产品报告-整理'!A:A,0)),0)+IFERROR(INDEX('产品报告-整理'!BV:BV,MATCH(产品建议!A453,'产品报告-整理'!BO:BO,0)),0),IFERROR(INDEX('产品报告-整理'!H:H,MATCH(产品建议!A453,'产品报告-整理'!A:A,0)),0))</f>
        <v/>
      </c>
      <c r="Z453" s="9" t="str">
        <f t="shared" si="24"/>
        <v/>
      </c>
      <c r="AA453" s="5" t="str">
        <f t="shared" si="22"/>
        <v/>
      </c>
      <c r="AB453" s="5" t="str">
        <f t="shared" si="23"/>
        <v/>
      </c>
      <c r="AC453" s="9"/>
      <c r="AD453" s="15" t="str">
        <f>IF($AD$1="  ",IFERROR(IF(AND(Y453="未推广",L453&gt;0),"加入P4P推广 ","")&amp;IF(AND(OR(W453="是",X453="是"),Y453=0),"优爆品加推广 ","")&amp;IF(AND(C453="N",L453&gt;0),"增加橱窗绑定 ","")&amp;IF(AND(OR(Z453&gt;$Z$1*4.5,AB453&gt;$AB$1*4.5),Y453&lt;&gt;0,Y453&gt;$AB$1*2,G453&gt;($G$1/$L$1)*1),"放弃P4P推广 ","")&amp;IF(AND(AB453&gt;$AB$1*1.2,AB453&lt;$AB$1*4.5,Y453&gt;0),"优化询盘成本 ","")&amp;IF(AND(Z453&gt;$Z$1*1.2,Z453&lt;$Z$1*4.5,Y453&gt;0),"优化商机成本 ","")&amp;IF(AND(Y453&lt;&gt;0,L453&gt;0,AB453&lt;$AB$1*1.2),"加大询盘获取 ","")&amp;IF(AND(Y453&lt;&gt;0,K453&gt;0,Z453&lt;$Z$1*1.2),"加大商机获取 ","")&amp;IF(AND(L453=0,C453="Y",G453&gt;($G$1/$L$1*1.5)),"解绑橱窗绑定 ",""),"请去左表粘贴源数据"),"")</f>
        <v/>
      </c>
      <c r="AE453" s="9"/>
      <c r="AF453" s="9"/>
      <c r="AG453" s="9"/>
      <c r="AH453" s="9"/>
      <c r="AI453" s="17"/>
      <c r="AJ453" s="17"/>
      <c r="AK453" s="17"/>
    </row>
    <row r="454" spans="1:37">
      <c r="A454" s="5" t="str">
        <f>IFERROR(HLOOKUP(A$2,'2.源数据-产品分析-全商品'!A$6:A$1000,ROW()-1,0),"")</f>
        <v/>
      </c>
      <c r="B454" s="5" t="str">
        <f>IFERROR(HLOOKUP(B$2,'2.源数据-产品分析-全商品'!B$6:B$1000,ROW()-1,0),"")</f>
        <v/>
      </c>
      <c r="C454" s="5" t="str">
        <f>CLEAN(IFERROR(HLOOKUP(C$2,'2.源数据-产品分析-全商品'!C$6:C$1000,ROW()-1,0),""))</f>
        <v/>
      </c>
      <c r="D454" s="5" t="str">
        <f>IFERROR(HLOOKUP(D$2,'2.源数据-产品分析-全商品'!D$6:D$1000,ROW()-1,0),"")</f>
        <v/>
      </c>
      <c r="E454" s="5" t="str">
        <f>IFERROR(HLOOKUP(E$2,'2.源数据-产品分析-全商品'!E$6:E$1000,ROW()-1,0),"")</f>
        <v/>
      </c>
      <c r="F454" s="5" t="str">
        <f>IFERROR(VALUE(HLOOKUP(F$2,'2.源数据-产品分析-全商品'!F$6:F$1000,ROW()-1,0)),"")</f>
        <v/>
      </c>
      <c r="G454" s="5" t="str">
        <f>IFERROR(VALUE(HLOOKUP(G$2,'2.源数据-产品分析-全商品'!G$6:G$1000,ROW()-1,0)),"")</f>
        <v/>
      </c>
      <c r="H454" s="5" t="str">
        <f>IFERROR(HLOOKUP(H$2,'2.源数据-产品分析-全商品'!H$6:H$1000,ROW()-1,0),"")</f>
        <v/>
      </c>
      <c r="I454" s="5" t="str">
        <f>IFERROR(VALUE(HLOOKUP(I$2,'2.源数据-产品分析-全商品'!I$6:I$1000,ROW()-1,0)),"")</f>
        <v/>
      </c>
      <c r="J454" s="60" t="str">
        <f>IFERROR(IF($J$2="","",INDEX('产品报告-整理'!G:G,MATCH(产品建议!A454,'产品报告-整理'!A:A,0))),"")</f>
        <v/>
      </c>
      <c r="K454" s="5" t="str">
        <f>IFERROR(IF($K$2="","",VALUE(INDEX('产品报告-整理'!E:E,MATCH(产品建议!A454,'产品报告-整理'!A:A,0)))),0)</f>
        <v/>
      </c>
      <c r="L454" s="5" t="str">
        <f>IFERROR(VALUE(HLOOKUP(L$2,'2.源数据-产品分析-全商品'!J$6:J$1000,ROW()-1,0)),"")</f>
        <v/>
      </c>
      <c r="M454" s="5" t="str">
        <f>IFERROR(VALUE(HLOOKUP(M$2,'2.源数据-产品分析-全商品'!K$6:K$1000,ROW()-1,0)),"")</f>
        <v/>
      </c>
      <c r="N454" s="5" t="str">
        <f>IFERROR(HLOOKUP(N$2,'2.源数据-产品分析-全商品'!L$6:L$1000,ROW()-1,0),"")</f>
        <v/>
      </c>
      <c r="O454" s="5" t="str">
        <f>IF($O$2='产品报告-整理'!$K$1,IFERROR(INDEX('产品报告-整理'!S:S,MATCH(产品建议!A454,'产品报告-整理'!L:L,0)),""),(IFERROR(VALUE(HLOOKUP(O$2,'2.源数据-产品分析-全商品'!M$6:M$1000,ROW()-1,0)),"")))</f>
        <v/>
      </c>
      <c r="P454" s="5" t="str">
        <f>IF($P$2='产品报告-整理'!$V$1,IFERROR(INDEX('产品报告-整理'!AD:AD,MATCH(产品建议!A454,'产品报告-整理'!W:W,0)),""),(IFERROR(VALUE(HLOOKUP(P$2,'2.源数据-产品分析-全商品'!N$6:N$1000,ROW()-1,0)),"")))</f>
        <v/>
      </c>
      <c r="Q454" s="5" t="str">
        <f>IF($Q$2='产品报告-整理'!$AG$1,IFERROR(INDEX('产品报告-整理'!AO:AO,MATCH(产品建议!A454,'产品报告-整理'!AH:AH,0)),""),(IFERROR(VALUE(HLOOKUP(Q$2,'2.源数据-产品分析-全商品'!O$6:O$1000,ROW()-1,0)),"")))</f>
        <v/>
      </c>
      <c r="R454" s="5" t="str">
        <f>IF($R$2='产品报告-整理'!$AR$1,IFERROR(INDEX('产品报告-整理'!AZ:AZ,MATCH(产品建议!A454,'产品报告-整理'!AS:AS,0)),""),(IFERROR(VALUE(HLOOKUP(R$2,'2.源数据-产品分析-全商品'!P$6:P$1000,ROW()-1,0)),"")))</f>
        <v/>
      </c>
      <c r="S454" s="5" t="str">
        <f>IF($S$2='产品报告-整理'!$BC$1,IFERROR(INDEX('产品报告-整理'!BK:BK,MATCH(产品建议!A454,'产品报告-整理'!BD:BD,0)),""),(IFERROR(VALUE(HLOOKUP(S$2,'2.源数据-产品分析-全商品'!Q$6:Q$1000,ROW()-1,0)),"")))</f>
        <v/>
      </c>
      <c r="T454" s="5" t="str">
        <f>IFERROR(HLOOKUP("产品负责人",'2.源数据-产品分析-全商品'!R$6:R$1000,ROW()-1,0),"")</f>
        <v/>
      </c>
      <c r="U454" s="5" t="str">
        <f>IFERROR(VALUE(HLOOKUP(U$2,'2.源数据-产品分析-全商品'!S$6:S$1000,ROW()-1,0)),"")</f>
        <v/>
      </c>
      <c r="V454" s="5" t="str">
        <f>IFERROR(VALUE(HLOOKUP(V$2,'2.源数据-产品分析-全商品'!T$6:T$1000,ROW()-1,0)),"")</f>
        <v/>
      </c>
      <c r="W454" s="5" t="str">
        <f>IF(OR($A$3=""),"",IF(OR($W$2="优爆品"),(IF(COUNTIF('2-2.源数据-产品分析-优品'!A:A,产品建议!A454)&gt;0,"是","")&amp;IF(COUNTIF('2-3.源数据-产品分析-爆品'!A:A,产品建议!A454)&gt;0,"是","")),IF(OR($W$2="P4P点击量"),((IFERROR(INDEX('产品报告-整理'!D:D,MATCH(产品建议!A454,'产品报告-整理'!A:A,0)),""))),((IF(COUNTIF('2-2.源数据-产品分析-优品'!A:A,产品建议!A454)&gt;0,"是",""))))))</f>
        <v/>
      </c>
      <c r="X454" s="5" t="str">
        <f>IF(OR($A$3=""),"",IF(OR($W$2="优爆品"),((IFERROR(INDEX('产品报告-整理'!D:D,MATCH(产品建议!A454,'产品报告-整理'!A:A,0)),"")&amp;" → "&amp;(IFERROR(TEXT(INDEX('产品报告-整理'!D:D,MATCH(产品建议!A454,'产品报告-整理'!A:A,0))/G454,"0%"),"")))),IF(OR($W$2="P4P点击量"),((IF($W$2="P4P点击量",IFERROR(TEXT(W454/G454,"0%"),"")))),(((IF(COUNTIF('2-3.源数据-产品分析-爆品'!A:A,产品建议!A454)&gt;0,"是","")))))))</f>
        <v/>
      </c>
      <c r="Y454" s="9" t="str">
        <f>IF(AND($Y$2="直通车总消费",'产品报告-整理'!$BN$1="推荐广告"),IFERROR(INDEX('产品报告-整理'!H:H,MATCH(产品建议!A454,'产品报告-整理'!A:A,0)),0)+IFERROR(INDEX('产品报告-整理'!BV:BV,MATCH(产品建议!A454,'产品报告-整理'!BO:BO,0)),0),IFERROR(INDEX('产品报告-整理'!H:H,MATCH(产品建议!A454,'产品报告-整理'!A:A,0)),0))</f>
        <v/>
      </c>
      <c r="Z454" s="9" t="str">
        <f t="shared" si="24"/>
        <v/>
      </c>
      <c r="AA454" s="5" t="str">
        <f t="shared" si="22"/>
        <v/>
      </c>
      <c r="AB454" s="5" t="str">
        <f t="shared" si="23"/>
        <v/>
      </c>
      <c r="AC454" s="9"/>
      <c r="AD454" s="15" t="str">
        <f>IF($AD$1="  ",IFERROR(IF(AND(Y454="未推广",L454&gt;0),"加入P4P推广 ","")&amp;IF(AND(OR(W454="是",X454="是"),Y454=0),"优爆品加推广 ","")&amp;IF(AND(C454="N",L454&gt;0),"增加橱窗绑定 ","")&amp;IF(AND(OR(Z454&gt;$Z$1*4.5,AB454&gt;$AB$1*4.5),Y454&lt;&gt;0,Y454&gt;$AB$1*2,G454&gt;($G$1/$L$1)*1),"放弃P4P推广 ","")&amp;IF(AND(AB454&gt;$AB$1*1.2,AB454&lt;$AB$1*4.5,Y454&gt;0),"优化询盘成本 ","")&amp;IF(AND(Z454&gt;$Z$1*1.2,Z454&lt;$Z$1*4.5,Y454&gt;0),"优化商机成本 ","")&amp;IF(AND(Y454&lt;&gt;0,L454&gt;0,AB454&lt;$AB$1*1.2),"加大询盘获取 ","")&amp;IF(AND(Y454&lt;&gt;0,K454&gt;0,Z454&lt;$Z$1*1.2),"加大商机获取 ","")&amp;IF(AND(L454=0,C454="Y",G454&gt;($G$1/$L$1*1.5)),"解绑橱窗绑定 ",""),"请去左表粘贴源数据"),"")</f>
        <v/>
      </c>
      <c r="AE454" s="9"/>
      <c r="AF454" s="9"/>
      <c r="AG454" s="9"/>
      <c r="AH454" s="9"/>
      <c r="AI454" s="17"/>
      <c r="AJ454" s="17"/>
      <c r="AK454" s="17"/>
    </row>
    <row r="455" spans="1:37">
      <c r="A455" s="5" t="str">
        <f>IFERROR(HLOOKUP(A$2,'2.源数据-产品分析-全商品'!A$6:A$1000,ROW()-1,0),"")</f>
        <v/>
      </c>
      <c r="B455" s="5" t="str">
        <f>IFERROR(HLOOKUP(B$2,'2.源数据-产品分析-全商品'!B$6:B$1000,ROW()-1,0),"")</f>
        <v/>
      </c>
      <c r="C455" s="5" t="str">
        <f>CLEAN(IFERROR(HLOOKUP(C$2,'2.源数据-产品分析-全商品'!C$6:C$1000,ROW()-1,0),""))</f>
        <v/>
      </c>
      <c r="D455" s="5" t="str">
        <f>IFERROR(HLOOKUP(D$2,'2.源数据-产品分析-全商品'!D$6:D$1000,ROW()-1,0),"")</f>
        <v/>
      </c>
      <c r="E455" s="5" t="str">
        <f>IFERROR(HLOOKUP(E$2,'2.源数据-产品分析-全商品'!E$6:E$1000,ROW()-1,0),"")</f>
        <v/>
      </c>
      <c r="F455" s="5" t="str">
        <f>IFERROR(VALUE(HLOOKUP(F$2,'2.源数据-产品分析-全商品'!F$6:F$1000,ROW()-1,0)),"")</f>
        <v/>
      </c>
      <c r="G455" s="5" t="str">
        <f>IFERROR(VALUE(HLOOKUP(G$2,'2.源数据-产品分析-全商品'!G$6:G$1000,ROW()-1,0)),"")</f>
        <v/>
      </c>
      <c r="H455" s="5" t="str">
        <f>IFERROR(HLOOKUP(H$2,'2.源数据-产品分析-全商品'!H$6:H$1000,ROW()-1,0),"")</f>
        <v/>
      </c>
      <c r="I455" s="5" t="str">
        <f>IFERROR(VALUE(HLOOKUP(I$2,'2.源数据-产品分析-全商品'!I$6:I$1000,ROW()-1,0)),"")</f>
        <v/>
      </c>
      <c r="J455" s="60" t="str">
        <f>IFERROR(IF($J$2="","",INDEX('产品报告-整理'!G:G,MATCH(产品建议!A455,'产品报告-整理'!A:A,0))),"")</f>
        <v/>
      </c>
      <c r="K455" s="5" t="str">
        <f>IFERROR(IF($K$2="","",VALUE(INDEX('产品报告-整理'!E:E,MATCH(产品建议!A455,'产品报告-整理'!A:A,0)))),0)</f>
        <v/>
      </c>
      <c r="L455" s="5" t="str">
        <f>IFERROR(VALUE(HLOOKUP(L$2,'2.源数据-产品分析-全商品'!J$6:J$1000,ROW()-1,0)),"")</f>
        <v/>
      </c>
      <c r="M455" s="5" t="str">
        <f>IFERROR(VALUE(HLOOKUP(M$2,'2.源数据-产品分析-全商品'!K$6:K$1000,ROW()-1,0)),"")</f>
        <v/>
      </c>
      <c r="N455" s="5" t="str">
        <f>IFERROR(HLOOKUP(N$2,'2.源数据-产品分析-全商品'!L$6:L$1000,ROW()-1,0),"")</f>
        <v/>
      </c>
      <c r="O455" s="5" t="str">
        <f>IF($O$2='产品报告-整理'!$K$1,IFERROR(INDEX('产品报告-整理'!S:S,MATCH(产品建议!A455,'产品报告-整理'!L:L,0)),""),(IFERROR(VALUE(HLOOKUP(O$2,'2.源数据-产品分析-全商品'!M$6:M$1000,ROW()-1,0)),"")))</f>
        <v/>
      </c>
      <c r="P455" s="5" t="str">
        <f>IF($P$2='产品报告-整理'!$V$1,IFERROR(INDEX('产品报告-整理'!AD:AD,MATCH(产品建议!A455,'产品报告-整理'!W:W,0)),""),(IFERROR(VALUE(HLOOKUP(P$2,'2.源数据-产品分析-全商品'!N$6:N$1000,ROW()-1,0)),"")))</f>
        <v/>
      </c>
      <c r="Q455" s="5" t="str">
        <f>IF($Q$2='产品报告-整理'!$AG$1,IFERROR(INDEX('产品报告-整理'!AO:AO,MATCH(产品建议!A455,'产品报告-整理'!AH:AH,0)),""),(IFERROR(VALUE(HLOOKUP(Q$2,'2.源数据-产品分析-全商品'!O$6:O$1000,ROW()-1,0)),"")))</f>
        <v/>
      </c>
      <c r="R455" s="5" t="str">
        <f>IF($R$2='产品报告-整理'!$AR$1,IFERROR(INDEX('产品报告-整理'!AZ:AZ,MATCH(产品建议!A455,'产品报告-整理'!AS:AS,0)),""),(IFERROR(VALUE(HLOOKUP(R$2,'2.源数据-产品分析-全商品'!P$6:P$1000,ROW()-1,0)),"")))</f>
        <v/>
      </c>
      <c r="S455" s="5" t="str">
        <f>IF($S$2='产品报告-整理'!$BC$1,IFERROR(INDEX('产品报告-整理'!BK:BK,MATCH(产品建议!A455,'产品报告-整理'!BD:BD,0)),""),(IFERROR(VALUE(HLOOKUP(S$2,'2.源数据-产品分析-全商品'!Q$6:Q$1000,ROW()-1,0)),"")))</f>
        <v/>
      </c>
      <c r="T455" s="5" t="str">
        <f>IFERROR(HLOOKUP("产品负责人",'2.源数据-产品分析-全商品'!R$6:R$1000,ROW()-1,0),"")</f>
        <v/>
      </c>
      <c r="U455" s="5" t="str">
        <f>IFERROR(VALUE(HLOOKUP(U$2,'2.源数据-产品分析-全商品'!S$6:S$1000,ROW()-1,0)),"")</f>
        <v/>
      </c>
      <c r="V455" s="5" t="str">
        <f>IFERROR(VALUE(HLOOKUP(V$2,'2.源数据-产品分析-全商品'!T$6:T$1000,ROW()-1,0)),"")</f>
        <v/>
      </c>
      <c r="W455" s="5" t="str">
        <f>IF(OR($A$3=""),"",IF(OR($W$2="优爆品"),(IF(COUNTIF('2-2.源数据-产品分析-优品'!A:A,产品建议!A455)&gt;0,"是","")&amp;IF(COUNTIF('2-3.源数据-产品分析-爆品'!A:A,产品建议!A455)&gt;0,"是","")),IF(OR($W$2="P4P点击量"),((IFERROR(INDEX('产品报告-整理'!D:D,MATCH(产品建议!A455,'产品报告-整理'!A:A,0)),""))),((IF(COUNTIF('2-2.源数据-产品分析-优品'!A:A,产品建议!A455)&gt;0,"是",""))))))</f>
        <v/>
      </c>
      <c r="X455" s="5" t="str">
        <f>IF(OR($A$3=""),"",IF(OR($W$2="优爆品"),((IFERROR(INDEX('产品报告-整理'!D:D,MATCH(产品建议!A455,'产品报告-整理'!A:A,0)),"")&amp;" → "&amp;(IFERROR(TEXT(INDEX('产品报告-整理'!D:D,MATCH(产品建议!A455,'产品报告-整理'!A:A,0))/G455,"0%"),"")))),IF(OR($W$2="P4P点击量"),((IF($W$2="P4P点击量",IFERROR(TEXT(W455/G455,"0%"),"")))),(((IF(COUNTIF('2-3.源数据-产品分析-爆品'!A:A,产品建议!A455)&gt;0,"是","")))))))</f>
        <v/>
      </c>
      <c r="Y455" s="9" t="str">
        <f>IF(AND($Y$2="直通车总消费",'产品报告-整理'!$BN$1="推荐广告"),IFERROR(INDEX('产品报告-整理'!H:H,MATCH(产品建议!A455,'产品报告-整理'!A:A,0)),0)+IFERROR(INDEX('产品报告-整理'!BV:BV,MATCH(产品建议!A455,'产品报告-整理'!BO:BO,0)),0),IFERROR(INDEX('产品报告-整理'!H:H,MATCH(产品建议!A455,'产品报告-整理'!A:A,0)),0))</f>
        <v/>
      </c>
      <c r="Z455" s="9" t="str">
        <f t="shared" si="24"/>
        <v/>
      </c>
      <c r="AA455" s="5" t="str">
        <f t="shared" si="22"/>
        <v/>
      </c>
      <c r="AB455" s="5" t="str">
        <f t="shared" si="23"/>
        <v/>
      </c>
      <c r="AC455" s="9"/>
      <c r="AD455" s="15" t="str">
        <f>IF($AD$1="  ",IFERROR(IF(AND(Y455="未推广",L455&gt;0),"加入P4P推广 ","")&amp;IF(AND(OR(W455="是",X455="是"),Y455=0),"优爆品加推广 ","")&amp;IF(AND(C455="N",L455&gt;0),"增加橱窗绑定 ","")&amp;IF(AND(OR(Z455&gt;$Z$1*4.5,AB455&gt;$AB$1*4.5),Y455&lt;&gt;0,Y455&gt;$AB$1*2,G455&gt;($G$1/$L$1)*1),"放弃P4P推广 ","")&amp;IF(AND(AB455&gt;$AB$1*1.2,AB455&lt;$AB$1*4.5,Y455&gt;0),"优化询盘成本 ","")&amp;IF(AND(Z455&gt;$Z$1*1.2,Z455&lt;$Z$1*4.5,Y455&gt;0),"优化商机成本 ","")&amp;IF(AND(Y455&lt;&gt;0,L455&gt;0,AB455&lt;$AB$1*1.2),"加大询盘获取 ","")&amp;IF(AND(Y455&lt;&gt;0,K455&gt;0,Z455&lt;$Z$1*1.2),"加大商机获取 ","")&amp;IF(AND(L455=0,C455="Y",G455&gt;($G$1/$L$1*1.5)),"解绑橱窗绑定 ",""),"请去左表粘贴源数据"),"")</f>
        <v/>
      </c>
      <c r="AE455" s="9"/>
      <c r="AF455" s="9"/>
      <c r="AG455" s="9"/>
      <c r="AH455" s="9"/>
      <c r="AI455" s="17"/>
      <c r="AJ455" s="17"/>
      <c r="AK455" s="17"/>
    </row>
    <row r="456" spans="1:37">
      <c r="A456" s="5" t="str">
        <f>IFERROR(HLOOKUP(A$2,'2.源数据-产品分析-全商品'!A$6:A$1000,ROW()-1,0),"")</f>
        <v/>
      </c>
      <c r="B456" s="5" t="str">
        <f>IFERROR(HLOOKUP(B$2,'2.源数据-产品分析-全商品'!B$6:B$1000,ROW()-1,0),"")</f>
        <v/>
      </c>
      <c r="C456" s="5" t="str">
        <f>CLEAN(IFERROR(HLOOKUP(C$2,'2.源数据-产品分析-全商品'!C$6:C$1000,ROW()-1,0),""))</f>
        <v/>
      </c>
      <c r="D456" s="5" t="str">
        <f>IFERROR(HLOOKUP(D$2,'2.源数据-产品分析-全商品'!D$6:D$1000,ROW()-1,0),"")</f>
        <v/>
      </c>
      <c r="E456" s="5" t="str">
        <f>IFERROR(HLOOKUP(E$2,'2.源数据-产品分析-全商品'!E$6:E$1000,ROW()-1,0),"")</f>
        <v/>
      </c>
      <c r="F456" s="5" t="str">
        <f>IFERROR(VALUE(HLOOKUP(F$2,'2.源数据-产品分析-全商品'!F$6:F$1000,ROW()-1,0)),"")</f>
        <v/>
      </c>
      <c r="G456" s="5" t="str">
        <f>IFERROR(VALUE(HLOOKUP(G$2,'2.源数据-产品分析-全商品'!G$6:G$1000,ROW()-1,0)),"")</f>
        <v/>
      </c>
      <c r="H456" s="5" t="str">
        <f>IFERROR(HLOOKUP(H$2,'2.源数据-产品分析-全商品'!H$6:H$1000,ROW()-1,0),"")</f>
        <v/>
      </c>
      <c r="I456" s="5" t="str">
        <f>IFERROR(VALUE(HLOOKUP(I$2,'2.源数据-产品分析-全商品'!I$6:I$1000,ROW()-1,0)),"")</f>
        <v/>
      </c>
      <c r="J456" s="60" t="str">
        <f>IFERROR(IF($J$2="","",INDEX('产品报告-整理'!G:G,MATCH(产品建议!A456,'产品报告-整理'!A:A,0))),"")</f>
        <v/>
      </c>
      <c r="K456" s="5" t="str">
        <f>IFERROR(IF($K$2="","",VALUE(INDEX('产品报告-整理'!E:E,MATCH(产品建议!A456,'产品报告-整理'!A:A,0)))),0)</f>
        <v/>
      </c>
      <c r="L456" s="5" t="str">
        <f>IFERROR(VALUE(HLOOKUP(L$2,'2.源数据-产品分析-全商品'!J$6:J$1000,ROW()-1,0)),"")</f>
        <v/>
      </c>
      <c r="M456" s="5" t="str">
        <f>IFERROR(VALUE(HLOOKUP(M$2,'2.源数据-产品分析-全商品'!K$6:K$1000,ROW()-1,0)),"")</f>
        <v/>
      </c>
      <c r="N456" s="5" t="str">
        <f>IFERROR(HLOOKUP(N$2,'2.源数据-产品分析-全商品'!L$6:L$1000,ROW()-1,0),"")</f>
        <v/>
      </c>
      <c r="O456" s="5" t="str">
        <f>IF($O$2='产品报告-整理'!$K$1,IFERROR(INDEX('产品报告-整理'!S:S,MATCH(产品建议!A456,'产品报告-整理'!L:L,0)),""),(IFERROR(VALUE(HLOOKUP(O$2,'2.源数据-产品分析-全商品'!M$6:M$1000,ROW()-1,0)),"")))</f>
        <v/>
      </c>
      <c r="P456" s="5" t="str">
        <f>IF($P$2='产品报告-整理'!$V$1,IFERROR(INDEX('产品报告-整理'!AD:AD,MATCH(产品建议!A456,'产品报告-整理'!W:W,0)),""),(IFERROR(VALUE(HLOOKUP(P$2,'2.源数据-产品分析-全商品'!N$6:N$1000,ROW()-1,0)),"")))</f>
        <v/>
      </c>
      <c r="Q456" s="5" t="str">
        <f>IF($Q$2='产品报告-整理'!$AG$1,IFERROR(INDEX('产品报告-整理'!AO:AO,MATCH(产品建议!A456,'产品报告-整理'!AH:AH,0)),""),(IFERROR(VALUE(HLOOKUP(Q$2,'2.源数据-产品分析-全商品'!O$6:O$1000,ROW()-1,0)),"")))</f>
        <v/>
      </c>
      <c r="R456" s="5" t="str">
        <f>IF($R$2='产品报告-整理'!$AR$1,IFERROR(INDEX('产品报告-整理'!AZ:AZ,MATCH(产品建议!A456,'产品报告-整理'!AS:AS,0)),""),(IFERROR(VALUE(HLOOKUP(R$2,'2.源数据-产品分析-全商品'!P$6:P$1000,ROW()-1,0)),"")))</f>
        <v/>
      </c>
      <c r="S456" s="5" t="str">
        <f>IF($S$2='产品报告-整理'!$BC$1,IFERROR(INDEX('产品报告-整理'!BK:BK,MATCH(产品建议!A456,'产品报告-整理'!BD:BD,0)),""),(IFERROR(VALUE(HLOOKUP(S$2,'2.源数据-产品分析-全商品'!Q$6:Q$1000,ROW()-1,0)),"")))</f>
        <v/>
      </c>
      <c r="T456" s="5" t="str">
        <f>IFERROR(HLOOKUP("产品负责人",'2.源数据-产品分析-全商品'!R$6:R$1000,ROW()-1,0),"")</f>
        <v/>
      </c>
      <c r="U456" s="5" t="str">
        <f>IFERROR(VALUE(HLOOKUP(U$2,'2.源数据-产品分析-全商品'!S$6:S$1000,ROW()-1,0)),"")</f>
        <v/>
      </c>
      <c r="V456" s="5" t="str">
        <f>IFERROR(VALUE(HLOOKUP(V$2,'2.源数据-产品分析-全商品'!T$6:T$1000,ROW()-1,0)),"")</f>
        <v/>
      </c>
      <c r="W456" s="5" t="str">
        <f>IF(OR($A$3=""),"",IF(OR($W$2="优爆品"),(IF(COUNTIF('2-2.源数据-产品分析-优品'!A:A,产品建议!A456)&gt;0,"是","")&amp;IF(COUNTIF('2-3.源数据-产品分析-爆品'!A:A,产品建议!A456)&gt;0,"是","")),IF(OR($W$2="P4P点击量"),((IFERROR(INDEX('产品报告-整理'!D:D,MATCH(产品建议!A456,'产品报告-整理'!A:A,0)),""))),((IF(COUNTIF('2-2.源数据-产品分析-优品'!A:A,产品建议!A456)&gt;0,"是",""))))))</f>
        <v/>
      </c>
      <c r="X456" s="5" t="str">
        <f>IF(OR($A$3=""),"",IF(OR($W$2="优爆品"),((IFERROR(INDEX('产品报告-整理'!D:D,MATCH(产品建议!A456,'产品报告-整理'!A:A,0)),"")&amp;" → "&amp;(IFERROR(TEXT(INDEX('产品报告-整理'!D:D,MATCH(产品建议!A456,'产品报告-整理'!A:A,0))/G456,"0%"),"")))),IF(OR($W$2="P4P点击量"),((IF($W$2="P4P点击量",IFERROR(TEXT(W456/G456,"0%"),"")))),(((IF(COUNTIF('2-3.源数据-产品分析-爆品'!A:A,产品建议!A456)&gt;0,"是","")))))))</f>
        <v/>
      </c>
      <c r="Y456" s="9" t="str">
        <f>IF(AND($Y$2="直通车总消费",'产品报告-整理'!$BN$1="推荐广告"),IFERROR(INDEX('产品报告-整理'!H:H,MATCH(产品建议!A456,'产品报告-整理'!A:A,0)),0)+IFERROR(INDEX('产品报告-整理'!BV:BV,MATCH(产品建议!A456,'产品报告-整理'!BO:BO,0)),0),IFERROR(INDEX('产品报告-整理'!H:H,MATCH(产品建议!A456,'产品报告-整理'!A:A,0)),0))</f>
        <v/>
      </c>
      <c r="Z456" s="9" t="str">
        <f t="shared" si="24"/>
        <v/>
      </c>
      <c r="AA456" s="5" t="str">
        <f t="shared" si="22"/>
        <v/>
      </c>
      <c r="AB456" s="5" t="str">
        <f t="shared" si="23"/>
        <v/>
      </c>
      <c r="AC456" s="9"/>
      <c r="AD456" s="15" t="str">
        <f>IF($AD$1="  ",IFERROR(IF(AND(Y456="未推广",L456&gt;0),"加入P4P推广 ","")&amp;IF(AND(OR(W456="是",X456="是"),Y456=0),"优爆品加推广 ","")&amp;IF(AND(C456="N",L456&gt;0),"增加橱窗绑定 ","")&amp;IF(AND(OR(Z456&gt;$Z$1*4.5,AB456&gt;$AB$1*4.5),Y456&lt;&gt;0,Y456&gt;$AB$1*2,G456&gt;($G$1/$L$1)*1),"放弃P4P推广 ","")&amp;IF(AND(AB456&gt;$AB$1*1.2,AB456&lt;$AB$1*4.5,Y456&gt;0),"优化询盘成本 ","")&amp;IF(AND(Z456&gt;$Z$1*1.2,Z456&lt;$Z$1*4.5,Y456&gt;0),"优化商机成本 ","")&amp;IF(AND(Y456&lt;&gt;0,L456&gt;0,AB456&lt;$AB$1*1.2),"加大询盘获取 ","")&amp;IF(AND(Y456&lt;&gt;0,K456&gt;0,Z456&lt;$Z$1*1.2),"加大商机获取 ","")&amp;IF(AND(L456=0,C456="Y",G456&gt;($G$1/$L$1*1.5)),"解绑橱窗绑定 ",""),"请去左表粘贴源数据"),"")</f>
        <v/>
      </c>
      <c r="AE456" s="9"/>
      <c r="AF456" s="9"/>
      <c r="AG456" s="9"/>
      <c r="AH456" s="9"/>
      <c r="AI456" s="17"/>
      <c r="AJ456" s="17"/>
      <c r="AK456" s="17"/>
    </row>
    <row r="457" spans="1:37">
      <c r="A457" s="5" t="str">
        <f>IFERROR(HLOOKUP(A$2,'2.源数据-产品分析-全商品'!A$6:A$1000,ROW()-1,0),"")</f>
        <v/>
      </c>
      <c r="B457" s="5" t="str">
        <f>IFERROR(HLOOKUP(B$2,'2.源数据-产品分析-全商品'!B$6:B$1000,ROW()-1,0),"")</f>
        <v/>
      </c>
      <c r="C457" s="5" t="str">
        <f>CLEAN(IFERROR(HLOOKUP(C$2,'2.源数据-产品分析-全商品'!C$6:C$1000,ROW()-1,0),""))</f>
        <v/>
      </c>
      <c r="D457" s="5" t="str">
        <f>IFERROR(HLOOKUP(D$2,'2.源数据-产品分析-全商品'!D$6:D$1000,ROW()-1,0),"")</f>
        <v/>
      </c>
      <c r="E457" s="5" t="str">
        <f>IFERROR(HLOOKUP(E$2,'2.源数据-产品分析-全商品'!E$6:E$1000,ROW()-1,0),"")</f>
        <v/>
      </c>
      <c r="F457" s="5" t="str">
        <f>IFERROR(VALUE(HLOOKUP(F$2,'2.源数据-产品分析-全商品'!F$6:F$1000,ROW()-1,0)),"")</f>
        <v/>
      </c>
      <c r="G457" s="5" t="str">
        <f>IFERROR(VALUE(HLOOKUP(G$2,'2.源数据-产品分析-全商品'!G$6:G$1000,ROW()-1,0)),"")</f>
        <v/>
      </c>
      <c r="H457" s="5" t="str">
        <f>IFERROR(HLOOKUP(H$2,'2.源数据-产品分析-全商品'!H$6:H$1000,ROW()-1,0),"")</f>
        <v/>
      </c>
      <c r="I457" s="5" t="str">
        <f>IFERROR(VALUE(HLOOKUP(I$2,'2.源数据-产品分析-全商品'!I$6:I$1000,ROW()-1,0)),"")</f>
        <v/>
      </c>
      <c r="J457" s="60" t="str">
        <f>IFERROR(IF($J$2="","",INDEX('产品报告-整理'!G:G,MATCH(产品建议!A457,'产品报告-整理'!A:A,0))),"")</f>
        <v/>
      </c>
      <c r="K457" s="5" t="str">
        <f>IFERROR(IF($K$2="","",VALUE(INDEX('产品报告-整理'!E:E,MATCH(产品建议!A457,'产品报告-整理'!A:A,0)))),0)</f>
        <v/>
      </c>
      <c r="L457" s="5" t="str">
        <f>IFERROR(VALUE(HLOOKUP(L$2,'2.源数据-产品分析-全商品'!J$6:J$1000,ROW()-1,0)),"")</f>
        <v/>
      </c>
      <c r="M457" s="5" t="str">
        <f>IFERROR(VALUE(HLOOKUP(M$2,'2.源数据-产品分析-全商品'!K$6:K$1000,ROW()-1,0)),"")</f>
        <v/>
      </c>
      <c r="N457" s="5" t="str">
        <f>IFERROR(HLOOKUP(N$2,'2.源数据-产品分析-全商品'!L$6:L$1000,ROW()-1,0),"")</f>
        <v/>
      </c>
      <c r="O457" s="5" t="str">
        <f>IF($O$2='产品报告-整理'!$K$1,IFERROR(INDEX('产品报告-整理'!S:S,MATCH(产品建议!A457,'产品报告-整理'!L:L,0)),""),(IFERROR(VALUE(HLOOKUP(O$2,'2.源数据-产品分析-全商品'!M$6:M$1000,ROW()-1,0)),"")))</f>
        <v/>
      </c>
      <c r="P457" s="5" t="str">
        <f>IF($P$2='产品报告-整理'!$V$1,IFERROR(INDEX('产品报告-整理'!AD:AD,MATCH(产品建议!A457,'产品报告-整理'!W:W,0)),""),(IFERROR(VALUE(HLOOKUP(P$2,'2.源数据-产品分析-全商品'!N$6:N$1000,ROW()-1,0)),"")))</f>
        <v/>
      </c>
      <c r="Q457" s="5" t="str">
        <f>IF($Q$2='产品报告-整理'!$AG$1,IFERROR(INDEX('产品报告-整理'!AO:AO,MATCH(产品建议!A457,'产品报告-整理'!AH:AH,0)),""),(IFERROR(VALUE(HLOOKUP(Q$2,'2.源数据-产品分析-全商品'!O$6:O$1000,ROW()-1,0)),"")))</f>
        <v/>
      </c>
      <c r="R457" s="5" t="str">
        <f>IF($R$2='产品报告-整理'!$AR$1,IFERROR(INDEX('产品报告-整理'!AZ:AZ,MATCH(产品建议!A457,'产品报告-整理'!AS:AS,0)),""),(IFERROR(VALUE(HLOOKUP(R$2,'2.源数据-产品分析-全商品'!P$6:P$1000,ROW()-1,0)),"")))</f>
        <v/>
      </c>
      <c r="S457" s="5" t="str">
        <f>IF($S$2='产品报告-整理'!$BC$1,IFERROR(INDEX('产品报告-整理'!BK:BK,MATCH(产品建议!A457,'产品报告-整理'!BD:BD,0)),""),(IFERROR(VALUE(HLOOKUP(S$2,'2.源数据-产品分析-全商品'!Q$6:Q$1000,ROW()-1,0)),"")))</f>
        <v/>
      </c>
      <c r="T457" s="5" t="str">
        <f>IFERROR(HLOOKUP("产品负责人",'2.源数据-产品分析-全商品'!R$6:R$1000,ROW()-1,0),"")</f>
        <v/>
      </c>
      <c r="U457" s="5" t="str">
        <f>IFERROR(VALUE(HLOOKUP(U$2,'2.源数据-产品分析-全商品'!S$6:S$1000,ROW()-1,0)),"")</f>
        <v/>
      </c>
      <c r="V457" s="5" t="str">
        <f>IFERROR(VALUE(HLOOKUP(V$2,'2.源数据-产品分析-全商品'!T$6:T$1000,ROW()-1,0)),"")</f>
        <v/>
      </c>
      <c r="W457" s="5" t="str">
        <f>IF(OR($A$3=""),"",IF(OR($W$2="优爆品"),(IF(COUNTIF('2-2.源数据-产品分析-优品'!A:A,产品建议!A457)&gt;0,"是","")&amp;IF(COUNTIF('2-3.源数据-产品分析-爆品'!A:A,产品建议!A457)&gt;0,"是","")),IF(OR($W$2="P4P点击量"),((IFERROR(INDEX('产品报告-整理'!D:D,MATCH(产品建议!A457,'产品报告-整理'!A:A,0)),""))),((IF(COUNTIF('2-2.源数据-产品分析-优品'!A:A,产品建议!A457)&gt;0,"是",""))))))</f>
        <v/>
      </c>
      <c r="X457" s="5" t="str">
        <f>IF(OR($A$3=""),"",IF(OR($W$2="优爆品"),((IFERROR(INDEX('产品报告-整理'!D:D,MATCH(产品建议!A457,'产品报告-整理'!A:A,0)),"")&amp;" → "&amp;(IFERROR(TEXT(INDEX('产品报告-整理'!D:D,MATCH(产品建议!A457,'产品报告-整理'!A:A,0))/G457,"0%"),"")))),IF(OR($W$2="P4P点击量"),((IF($W$2="P4P点击量",IFERROR(TEXT(W457/G457,"0%"),"")))),(((IF(COUNTIF('2-3.源数据-产品分析-爆品'!A:A,产品建议!A457)&gt;0,"是","")))))))</f>
        <v/>
      </c>
      <c r="Y457" s="9" t="str">
        <f>IF(AND($Y$2="直通车总消费",'产品报告-整理'!$BN$1="推荐广告"),IFERROR(INDEX('产品报告-整理'!H:H,MATCH(产品建议!A457,'产品报告-整理'!A:A,0)),0)+IFERROR(INDEX('产品报告-整理'!BV:BV,MATCH(产品建议!A457,'产品报告-整理'!BO:BO,0)),0),IFERROR(INDEX('产品报告-整理'!H:H,MATCH(产品建议!A457,'产品报告-整理'!A:A,0)),0))</f>
        <v/>
      </c>
      <c r="Z457" s="9" t="str">
        <f t="shared" si="24"/>
        <v/>
      </c>
      <c r="AA457" s="5" t="str">
        <f t="shared" si="22"/>
        <v/>
      </c>
      <c r="AB457" s="5" t="str">
        <f t="shared" si="23"/>
        <v/>
      </c>
      <c r="AC457" s="9"/>
      <c r="AD457" s="15" t="str">
        <f>IF($AD$1="  ",IFERROR(IF(AND(Y457="未推广",L457&gt;0),"加入P4P推广 ","")&amp;IF(AND(OR(W457="是",X457="是"),Y457=0),"优爆品加推广 ","")&amp;IF(AND(C457="N",L457&gt;0),"增加橱窗绑定 ","")&amp;IF(AND(OR(Z457&gt;$Z$1*4.5,AB457&gt;$AB$1*4.5),Y457&lt;&gt;0,Y457&gt;$AB$1*2,G457&gt;($G$1/$L$1)*1),"放弃P4P推广 ","")&amp;IF(AND(AB457&gt;$AB$1*1.2,AB457&lt;$AB$1*4.5,Y457&gt;0),"优化询盘成本 ","")&amp;IF(AND(Z457&gt;$Z$1*1.2,Z457&lt;$Z$1*4.5,Y457&gt;0),"优化商机成本 ","")&amp;IF(AND(Y457&lt;&gt;0,L457&gt;0,AB457&lt;$AB$1*1.2),"加大询盘获取 ","")&amp;IF(AND(Y457&lt;&gt;0,K457&gt;0,Z457&lt;$Z$1*1.2),"加大商机获取 ","")&amp;IF(AND(L457=0,C457="Y",G457&gt;($G$1/$L$1*1.5)),"解绑橱窗绑定 ",""),"请去左表粘贴源数据"),"")</f>
        <v/>
      </c>
      <c r="AE457" s="9"/>
      <c r="AF457" s="9"/>
      <c r="AG457" s="9"/>
      <c r="AH457" s="9"/>
      <c r="AI457" s="17"/>
      <c r="AJ457" s="17"/>
      <c r="AK457" s="17"/>
    </row>
    <row r="458" spans="1:37">
      <c r="A458" s="5" t="str">
        <f>IFERROR(HLOOKUP(A$2,'2.源数据-产品分析-全商品'!A$6:A$1000,ROW()-1,0),"")</f>
        <v/>
      </c>
      <c r="B458" s="5" t="str">
        <f>IFERROR(HLOOKUP(B$2,'2.源数据-产品分析-全商品'!B$6:B$1000,ROW()-1,0),"")</f>
        <v/>
      </c>
      <c r="C458" s="5" t="str">
        <f>CLEAN(IFERROR(HLOOKUP(C$2,'2.源数据-产品分析-全商品'!C$6:C$1000,ROW()-1,0),""))</f>
        <v/>
      </c>
      <c r="D458" s="5" t="str">
        <f>IFERROR(HLOOKUP(D$2,'2.源数据-产品分析-全商品'!D$6:D$1000,ROW()-1,0),"")</f>
        <v/>
      </c>
      <c r="E458" s="5" t="str">
        <f>IFERROR(HLOOKUP(E$2,'2.源数据-产品分析-全商品'!E$6:E$1000,ROW()-1,0),"")</f>
        <v/>
      </c>
      <c r="F458" s="5" t="str">
        <f>IFERROR(VALUE(HLOOKUP(F$2,'2.源数据-产品分析-全商品'!F$6:F$1000,ROW()-1,0)),"")</f>
        <v/>
      </c>
      <c r="G458" s="5" t="str">
        <f>IFERROR(VALUE(HLOOKUP(G$2,'2.源数据-产品分析-全商品'!G$6:G$1000,ROW()-1,0)),"")</f>
        <v/>
      </c>
      <c r="H458" s="5" t="str">
        <f>IFERROR(HLOOKUP(H$2,'2.源数据-产品分析-全商品'!H$6:H$1000,ROW()-1,0),"")</f>
        <v/>
      </c>
      <c r="I458" s="5" t="str">
        <f>IFERROR(VALUE(HLOOKUP(I$2,'2.源数据-产品分析-全商品'!I$6:I$1000,ROW()-1,0)),"")</f>
        <v/>
      </c>
      <c r="J458" s="60" t="str">
        <f>IFERROR(IF($J$2="","",INDEX('产品报告-整理'!G:G,MATCH(产品建议!A458,'产品报告-整理'!A:A,0))),"")</f>
        <v/>
      </c>
      <c r="K458" s="5" t="str">
        <f>IFERROR(IF($K$2="","",VALUE(INDEX('产品报告-整理'!E:E,MATCH(产品建议!A458,'产品报告-整理'!A:A,0)))),0)</f>
        <v/>
      </c>
      <c r="L458" s="5" t="str">
        <f>IFERROR(VALUE(HLOOKUP(L$2,'2.源数据-产品分析-全商品'!J$6:J$1000,ROW()-1,0)),"")</f>
        <v/>
      </c>
      <c r="M458" s="5" t="str">
        <f>IFERROR(VALUE(HLOOKUP(M$2,'2.源数据-产品分析-全商品'!K$6:K$1000,ROW()-1,0)),"")</f>
        <v/>
      </c>
      <c r="N458" s="5" t="str">
        <f>IFERROR(HLOOKUP(N$2,'2.源数据-产品分析-全商品'!L$6:L$1000,ROW()-1,0),"")</f>
        <v/>
      </c>
      <c r="O458" s="5" t="str">
        <f>IF($O$2='产品报告-整理'!$K$1,IFERROR(INDEX('产品报告-整理'!S:S,MATCH(产品建议!A458,'产品报告-整理'!L:L,0)),""),(IFERROR(VALUE(HLOOKUP(O$2,'2.源数据-产品分析-全商品'!M$6:M$1000,ROW()-1,0)),"")))</f>
        <v/>
      </c>
      <c r="P458" s="5" t="str">
        <f>IF($P$2='产品报告-整理'!$V$1,IFERROR(INDEX('产品报告-整理'!AD:AD,MATCH(产品建议!A458,'产品报告-整理'!W:W,0)),""),(IFERROR(VALUE(HLOOKUP(P$2,'2.源数据-产品分析-全商品'!N$6:N$1000,ROW()-1,0)),"")))</f>
        <v/>
      </c>
      <c r="Q458" s="5" t="str">
        <f>IF($Q$2='产品报告-整理'!$AG$1,IFERROR(INDEX('产品报告-整理'!AO:AO,MATCH(产品建议!A458,'产品报告-整理'!AH:AH,0)),""),(IFERROR(VALUE(HLOOKUP(Q$2,'2.源数据-产品分析-全商品'!O$6:O$1000,ROW()-1,0)),"")))</f>
        <v/>
      </c>
      <c r="R458" s="5" t="str">
        <f>IF($R$2='产品报告-整理'!$AR$1,IFERROR(INDEX('产品报告-整理'!AZ:AZ,MATCH(产品建议!A458,'产品报告-整理'!AS:AS,0)),""),(IFERROR(VALUE(HLOOKUP(R$2,'2.源数据-产品分析-全商品'!P$6:P$1000,ROW()-1,0)),"")))</f>
        <v/>
      </c>
      <c r="S458" s="5" t="str">
        <f>IF($S$2='产品报告-整理'!$BC$1,IFERROR(INDEX('产品报告-整理'!BK:BK,MATCH(产品建议!A458,'产品报告-整理'!BD:BD,0)),""),(IFERROR(VALUE(HLOOKUP(S$2,'2.源数据-产品分析-全商品'!Q$6:Q$1000,ROW()-1,0)),"")))</f>
        <v/>
      </c>
      <c r="T458" s="5" t="str">
        <f>IFERROR(HLOOKUP("产品负责人",'2.源数据-产品分析-全商品'!R$6:R$1000,ROW()-1,0),"")</f>
        <v/>
      </c>
      <c r="U458" s="5" t="str">
        <f>IFERROR(VALUE(HLOOKUP(U$2,'2.源数据-产品分析-全商品'!S$6:S$1000,ROW()-1,0)),"")</f>
        <v/>
      </c>
      <c r="V458" s="5" t="str">
        <f>IFERROR(VALUE(HLOOKUP(V$2,'2.源数据-产品分析-全商品'!T$6:T$1000,ROW()-1,0)),"")</f>
        <v/>
      </c>
      <c r="W458" s="5" t="str">
        <f>IF(OR($A$3=""),"",IF(OR($W$2="优爆品"),(IF(COUNTIF('2-2.源数据-产品分析-优品'!A:A,产品建议!A458)&gt;0,"是","")&amp;IF(COUNTIF('2-3.源数据-产品分析-爆品'!A:A,产品建议!A458)&gt;0,"是","")),IF(OR($W$2="P4P点击量"),((IFERROR(INDEX('产品报告-整理'!D:D,MATCH(产品建议!A458,'产品报告-整理'!A:A,0)),""))),((IF(COUNTIF('2-2.源数据-产品分析-优品'!A:A,产品建议!A458)&gt;0,"是",""))))))</f>
        <v/>
      </c>
      <c r="X458" s="5" t="str">
        <f>IF(OR($A$3=""),"",IF(OR($W$2="优爆品"),((IFERROR(INDEX('产品报告-整理'!D:D,MATCH(产品建议!A458,'产品报告-整理'!A:A,0)),"")&amp;" → "&amp;(IFERROR(TEXT(INDEX('产品报告-整理'!D:D,MATCH(产品建议!A458,'产品报告-整理'!A:A,0))/G458,"0%"),"")))),IF(OR($W$2="P4P点击量"),((IF($W$2="P4P点击量",IFERROR(TEXT(W458/G458,"0%"),"")))),(((IF(COUNTIF('2-3.源数据-产品分析-爆品'!A:A,产品建议!A458)&gt;0,"是","")))))))</f>
        <v/>
      </c>
      <c r="Y458" s="9" t="str">
        <f>IF(AND($Y$2="直通车总消费",'产品报告-整理'!$BN$1="推荐广告"),IFERROR(INDEX('产品报告-整理'!H:H,MATCH(产品建议!A458,'产品报告-整理'!A:A,0)),0)+IFERROR(INDEX('产品报告-整理'!BV:BV,MATCH(产品建议!A458,'产品报告-整理'!BO:BO,0)),0),IFERROR(INDEX('产品报告-整理'!H:H,MATCH(产品建议!A458,'产品报告-整理'!A:A,0)),0))</f>
        <v/>
      </c>
      <c r="Z458" s="9" t="str">
        <f t="shared" si="24"/>
        <v/>
      </c>
      <c r="AA458" s="5" t="str">
        <f t="shared" si="22"/>
        <v/>
      </c>
      <c r="AB458" s="5" t="str">
        <f t="shared" si="23"/>
        <v/>
      </c>
      <c r="AC458" s="9"/>
      <c r="AD458" s="15" t="str">
        <f>IF($AD$1="  ",IFERROR(IF(AND(Y458="未推广",L458&gt;0),"加入P4P推广 ","")&amp;IF(AND(OR(W458="是",X458="是"),Y458=0),"优爆品加推广 ","")&amp;IF(AND(C458="N",L458&gt;0),"增加橱窗绑定 ","")&amp;IF(AND(OR(Z458&gt;$Z$1*4.5,AB458&gt;$AB$1*4.5),Y458&lt;&gt;0,Y458&gt;$AB$1*2,G458&gt;($G$1/$L$1)*1),"放弃P4P推广 ","")&amp;IF(AND(AB458&gt;$AB$1*1.2,AB458&lt;$AB$1*4.5,Y458&gt;0),"优化询盘成本 ","")&amp;IF(AND(Z458&gt;$Z$1*1.2,Z458&lt;$Z$1*4.5,Y458&gt;0),"优化商机成本 ","")&amp;IF(AND(Y458&lt;&gt;0,L458&gt;0,AB458&lt;$AB$1*1.2),"加大询盘获取 ","")&amp;IF(AND(Y458&lt;&gt;0,K458&gt;0,Z458&lt;$Z$1*1.2),"加大商机获取 ","")&amp;IF(AND(L458=0,C458="Y",G458&gt;($G$1/$L$1*1.5)),"解绑橱窗绑定 ",""),"请去左表粘贴源数据"),"")</f>
        <v/>
      </c>
      <c r="AE458" s="9"/>
      <c r="AF458" s="9"/>
      <c r="AG458" s="9"/>
      <c r="AH458" s="9"/>
      <c r="AI458" s="17"/>
      <c r="AJ458" s="17"/>
      <c r="AK458" s="17"/>
    </row>
    <row r="459" spans="1:37">
      <c r="A459" s="5" t="str">
        <f>IFERROR(HLOOKUP(A$2,'2.源数据-产品分析-全商品'!A$6:A$1000,ROW()-1,0),"")</f>
        <v/>
      </c>
      <c r="B459" s="5" t="str">
        <f>IFERROR(HLOOKUP(B$2,'2.源数据-产品分析-全商品'!B$6:B$1000,ROW()-1,0),"")</f>
        <v/>
      </c>
      <c r="C459" s="5" t="str">
        <f>CLEAN(IFERROR(HLOOKUP(C$2,'2.源数据-产品分析-全商品'!C$6:C$1000,ROW()-1,0),""))</f>
        <v/>
      </c>
      <c r="D459" s="5" t="str">
        <f>IFERROR(HLOOKUP(D$2,'2.源数据-产品分析-全商品'!D$6:D$1000,ROW()-1,0),"")</f>
        <v/>
      </c>
      <c r="E459" s="5" t="str">
        <f>IFERROR(HLOOKUP(E$2,'2.源数据-产品分析-全商品'!E$6:E$1000,ROW()-1,0),"")</f>
        <v/>
      </c>
      <c r="F459" s="5" t="str">
        <f>IFERROR(VALUE(HLOOKUP(F$2,'2.源数据-产品分析-全商品'!F$6:F$1000,ROW()-1,0)),"")</f>
        <v/>
      </c>
      <c r="G459" s="5" t="str">
        <f>IFERROR(VALUE(HLOOKUP(G$2,'2.源数据-产品分析-全商品'!G$6:G$1000,ROW()-1,0)),"")</f>
        <v/>
      </c>
      <c r="H459" s="5" t="str">
        <f>IFERROR(HLOOKUP(H$2,'2.源数据-产品分析-全商品'!H$6:H$1000,ROW()-1,0),"")</f>
        <v/>
      </c>
      <c r="I459" s="5" t="str">
        <f>IFERROR(VALUE(HLOOKUP(I$2,'2.源数据-产品分析-全商品'!I$6:I$1000,ROW()-1,0)),"")</f>
        <v/>
      </c>
      <c r="J459" s="60" t="str">
        <f>IFERROR(IF($J$2="","",INDEX('产品报告-整理'!G:G,MATCH(产品建议!A459,'产品报告-整理'!A:A,0))),"")</f>
        <v/>
      </c>
      <c r="K459" s="5" t="str">
        <f>IFERROR(IF($K$2="","",VALUE(INDEX('产品报告-整理'!E:E,MATCH(产品建议!A459,'产品报告-整理'!A:A,0)))),0)</f>
        <v/>
      </c>
      <c r="L459" s="5" t="str">
        <f>IFERROR(VALUE(HLOOKUP(L$2,'2.源数据-产品分析-全商品'!J$6:J$1000,ROW()-1,0)),"")</f>
        <v/>
      </c>
      <c r="M459" s="5" t="str">
        <f>IFERROR(VALUE(HLOOKUP(M$2,'2.源数据-产品分析-全商品'!K$6:K$1000,ROW()-1,0)),"")</f>
        <v/>
      </c>
      <c r="N459" s="5" t="str">
        <f>IFERROR(HLOOKUP(N$2,'2.源数据-产品分析-全商品'!L$6:L$1000,ROW()-1,0),"")</f>
        <v/>
      </c>
      <c r="O459" s="5" t="str">
        <f>IF($O$2='产品报告-整理'!$K$1,IFERROR(INDEX('产品报告-整理'!S:S,MATCH(产品建议!A459,'产品报告-整理'!L:L,0)),""),(IFERROR(VALUE(HLOOKUP(O$2,'2.源数据-产品分析-全商品'!M$6:M$1000,ROW()-1,0)),"")))</f>
        <v/>
      </c>
      <c r="P459" s="5" t="str">
        <f>IF($P$2='产品报告-整理'!$V$1,IFERROR(INDEX('产品报告-整理'!AD:AD,MATCH(产品建议!A459,'产品报告-整理'!W:W,0)),""),(IFERROR(VALUE(HLOOKUP(P$2,'2.源数据-产品分析-全商品'!N$6:N$1000,ROW()-1,0)),"")))</f>
        <v/>
      </c>
      <c r="Q459" s="5" t="str">
        <f>IF($Q$2='产品报告-整理'!$AG$1,IFERROR(INDEX('产品报告-整理'!AO:AO,MATCH(产品建议!A459,'产品报告-整理'!AH:AH,0)),""),(IFERROR(VALUE(HLOOKUP(Q$2,'2.源数据-产品分析-全商品'!O$6:O$1000,ROW()-1,0)),"")))</f>
        <v/>
      </c>
      <c r="R459" s="5" t="str">
        <f>IF($R$2='产品报告-整理'!$AR$1,IFERROR(INDEX('产品报告-整理'!AZ:AZ,MATCH(产品建议!A459,'产品报告-整理'!AS:AS,0)),""),(IFERROR(VALUE(HLOOKUP(R$2,'2.源数据-产品分析-全商品'!P$6:P$1000,ROW()-1,0)),"")))</f>
        <v/>
      </c>
      <c r="S459" s="5" t="str">
        <f>IF($S$2='产品报告-整理'!$BC$1,IFERROR(INDEX('产品报告-整理'!BK:BK,MATCH(产品建议!A459,'产品报告-整理'!BD:BD,0)),""),(IFERROR(VALUE(HLOOKUP(S$2,'2.源数据-产品分析-全商品'!Q$6:Q$1000,ROW()-1,0)),"")))</f>
        <v/>
      </c>
      <c r="T459" s="5" t="str">
        <f>IFERROR(HLOOKUP("产品负责人",'2.源数据-产品分析-全商品'!R$6:R$1000,ROW()-1,0),"")</f>
        <v/>
      </c>
      <c r="U459" s="5" t="str">
        <f>IFERROR(VALUE(HLOOKUP(U$2,'2.源数据-产品分析-全商品'!S$6:S$1000,ROW()-1,0)),"")</f>
        <v/>
      </c>
      <c r="V459" s="5" t="str">
        <f>IFERROR(VALUE(HLOOKUP(V$2,'2.源数据-产品分析-全商品'!T$6:T$1000,ROW()-1,0)),"")</f>
        <v/>
      </c>
      <c r="W459" s="5" t="str">
        <f>IF(OR($A$3=""),"",IF(OR($W$2="优爆品"),(IF(COUNTIF('2-2.源数据-产品分析-优品'!A:A,产品建议!A459)&gt;0,"是","")&amp;IF(COUNTIF('2-3.源数据-产品分析-爆品'!A:A,产品建议!A459)&gt;0,"是","")),IF(OR($W$2="P4P点击量"),((IFERROR(INDEX('产品报告-整理'!D:D,MATCH(产品建议!A459,'产品报告-整理'!A:A,0)),""))),((IF(COUNTIF('2-2.源数据-产品分析-优品'!A:A,产品建议!A459)&gt;0,"是",""))))))</f>
        <v/>
      </c>
      <c r="X459" s="5" t="str">
        <f>IF(OR($A$3=""),"",IF(OR($W$2="优爆品"),((IFERROR(INDEX('产品报告-整理'!D:D,MATCH(产品建议!A459,'产品报告-整理'!A:A,0)),"")&amp;" → "&amp;(IFERROR(TEXT(INDEX('产品报告-整理'!D:D,MATCH(产品建议!A459,'产品报告-整理'!A:A,0))/G459,"0%"),"")))),IF(OR($W$2="P4P点击量"),((IF($W$2="P4P点击量",IFERROR(TEXT(W459/G459,"0%"),"")))),(((IF(COUNTIF('2-3.源数据-产品分析-爆品'!A:A,产品建议!A459)&gt;0,"是","")))))))</f>
        <v/>
      </c>
      <c r="Y459" s="9" t="str">
        <f>IF(AND($Y$2="直通车总消费",'产品报告-整理'!$BN$1="推荐广告"),IFERROR(INDEX('产品报告-整理'!H:H,MATCH(产品建议!A459,'产品报告-整理'!A:A,0)),0)+IFERROR(INDEX('产品报告-整理'!BV:BV,MATCH(产品建议!A459,'产品报告-整理'!BO:BO,0)),0),IFERROR(INDEX('产品报告-整理'!H:H,MATCH(产品建议!A459,'产品报告-整理'!A:A,0)),0))</f>
        <v/>
      </c>
      <c r="Z459" s="9" t="str">
        <f t="shared" si="24"/>
        <v/>
      </c>
      <c r="AA459" s="5" t="str">
        <f t="shared" si="22"/>
        <v/>
      </c>
      <c r="AB459" s="5" t="str">
        <f t="shared" si="23"/>
        <v/>
      </c>
      <c r="AC459" s="9"/>
      <c r="AD459" s="15" t="str">
        <f>IF($AD$1="  ",IFERROR(IF(AND(Y459="未推广",L459&gt;0),"加入P4P推广 ","")&amp;IF(AND(OR(W459="是",X459="是"),Y459=0),"优爆品加推广 ","")&amp;IF(AND(C459="N",L459&gt;0),"增加橱窗绑定 ","")&amp;IF(AND(OR(Z459&gt;$Z$1*4.5,AB459&gt;$AB$1*4.5),Y459&lt;&gt;0,Y459&gt;$AB$1*2,G459&gt;($G$1/$L$1)*1),"放弃P4P推广 ","")&amp;IF(AND(AB459&gt;$AB$1*1.2,AB459&lt;$AB$1*4.5,Y459&gt;0),"优化询盘成本 ","")&amp;IF(AND(Z459&gt;$Z$1*1.2,Z459&lt;$Z$1*4.5,Y459&gt;0),"优化商机成本 ","")&amp;IF(AND(Y459&lt;&gt;0,L459&gt;0,AB459&lt;$AB$1*1.2),"加大询盘获取 ","")&amp;IF(AND(Y459&lt;&gt;0,K459&gt;0,Z459&lt;$Z$1*1.2),"加大商机获取 ","")&amp;IF(AND(L459=0,C459="Y",G459&gt;($G$1/$L$1*1.5)),"解绑橱窗绑定 ",""),"请去左表粘贴源数据"),"")</f>
        <v/>
      </c>
      <c r="AE459" s="9"/>
      <c r="AF459" s="9"/>
      <c r="AG459" s="9"/>
      <c r="AH459" s="9"/>
      <c r="AI459" s="17"/>
      <c r="AJ459" s="17"/>
      <c r="AK459" s="17"/>
    </row>
    <row r="460" spans="1:37">
      <c r="A460" s="5" t="str">
        <f>IFERROR(HLOOKUP(A$2,'2.源数据-产品分析-全商品'!A$6:A$1000,ROW()-1,0),"")</f>
        <v/>
      </c>
      <c r="B460" s="5" t="str">
        <f>IFERROR(HLOOKUP(B$2,'2.源数据-产品分析-全商品'!B$6:B$1000,ROW()-1,0),"")</f>
        <v/>
      </c>
      <c r="C460" s="5" t="str">
        <f>CLEAN(IFERROR(HLOOKUP(C$2,'2.源数据-产品分析-全商品'!C$6:C$1000,ROW()-1,0),""))</f>
        <v/>
      </c>
      <c r="D460" s="5" t="str">
        <f>IFERROR(HLOOKUP(D$2,'2.源数据-产品分析-全商品'!D$6:D$1000,ROW()-1,0),"")</f>
        <v/>
      </c>
      <c r="E460" s="5" t="str">
        <f>IFERROR(HLOOKUP(E$2,'2.源数据-产品分析-全商品'!E$6:E$1000,ROW()-1,0),"")</f>
        <v/>
      </c>
      <c r="F460" s="5" t="str">
        <f>IFERROR(VALUE(HLOOKUP(F$2,'2.源数据-产品分析-全商品'!F$6:F$1000,ROW()-1,0)),"")</f>
        <v/>
      </c>
      <c r="G460" s="5" t="str">
        <f>IFERROR(VALUE(HLOOKUP(G$2,'2.源数据-产品分析-全商品'!G$6:G$1000,ROW()-1,0)),"")</f>
        <v/>
      </c>
      <c r="H460" s="5" t="str">
        <f>IFERROR(HLOOKUP(H$2,'2.源数据-产品分析-全商品'!H$6:H$1000,ROW()-1,0),"")</f>
        <v/>
      </c>
      <c r="I460" s="5" t="str">
        <f>IFERROR(VALUE(HLOOKUP(I$2,'2.源数据-产品分析-全商品'!I$6:I$1000,ROW()-1,0)),"")</f>
        <v/>
      </c>
      <c r="J460" s="60" t="str">
        <f>IFERROR(IF($J$2="","",INDEX('产品报告-整理'!G:G,MATCH(产品建议!A460,'产品报告-整理'!A:A,0))),"")</f>
        <v/>
      </c>
      <c r="K460" s="5" t="str">
        <f>IFERROR(IF($K$2="","",VALUE(INDEX('产品报告-整理'!E:E,MATCH(产品建议!A460,'产品报告-整理'!A:A,0)))),0)</f>
        <v/>
      </c>
      <c r="L460" s="5" t="str">
        <f>IFERROR(VALUE(HLOOKUP(L$2,'2.源数据-产品分析-全商品'!J$6:J$1000,ROW()-1,0)),"")</f>
        <v/>
      </c>
      <c r="M460" s="5" t="str">
        <f>IFERROR(VALUE(HLOOKUP(M$2,'2.源数据-产品分析-全商品'!K$6:K$1000,ROW()-1,0)),"")</f>
        <v/>
      </c>
      <c r="N460" s="5" t="str">
        <f>IFERROR(HLOOKUP(N$2,'2.源数据-产品分析-全商品'!L$6:L$1000,ROW()-1,0),"")</f>
        <v/>
      </c>
      <c r="O460" s="5" t="str">
        <f>IF($O$2='产品报告-整理'!$K$1,IFERROR(INDEX('产品报告-整理'!S:S,MATCH(产品建议!A460,'产品报告-整理'!L:L,0)),""),(IFERROR(VALUE(HLOOKUP(O$2,'2.源数据-产品分析-全商品'!M$6:M$1000,ROW()-1,0)),"")))</f>
        <v/>
      </c>
      <c r="P460" s="5" t="str">
        <f>IF($P$2='产品报告-整理'!$V$1,IFERROR(INDEX('产品报告-整理'!AD:AD,MATCH(产品建议!A460,'产品报告-整理'!W:W,0)),""),(IFERROR(VALUE(HLOOKUP(P$2,'2.源数据-产品分析-全商品'!N$6:N$1000,ROW()-1,0)),"")))</f>
        <v/>
      </c>
      <c r="Q460" s="5" t="str">
        <f>IF($Q$2='产品报告-整理'!$AG$1,IFERROR(INDEX('产品报告-整理'!AO:AO,MATCH(产品建议!A460,'产品报告-整理'!AH:AH,0)),""),(IFERROR(VALUE(HLOOKUP(Q$2,'2.源数据-产品分析-全商品'!O$6:O$1000,ROW()-1,0)),"")))</f>
        <v/>
      </c>
      <c r="R460" s="5" t="str">
        <f>IF($R$2='产品报告-整理'!$AR$1,IFERROR(INDEX('产品报告-整理'!AZ:AZ,MATCH(产品建议!A460,'产品报告-整理'!AS:AS,0)),""),(IFERROR(VALUE(HLOOKUP(R$2,'2.源数据-产品分析-全商品'!P$6:P$1000,ROW()-1,0)),"")))</f>
        <v/>
      </c>
      <c r="S460" s="5" t="str">
        <f>IF($S$2='产品报告-整理'!$BC$1,IFERROR(INDEX('产品报告-整理'!BK:BK,MATCH(产品建议!A460,'产品报告-整理'!BD:BD,0)),""),(IFERROR(VALUE(HLOOKUP(S$2,'2.源数据-产品分析-全商品'!Q$6:Q$1000,ROW()-1,0)),"")))</f>
        <v/>
      </c>
      <c r="T460" s="5" t="str">
        <f>IFERROR(HLOOKUP("产品负责人",'2.源数据-产品分析-全商品'!R$6:R$1000,ROW()-1,0),"")</f>
        <v/>
      </c>
      <c r="U460" s="5" t="str">
        <f>IFERROR(VALUE(HLOOKUP(U$2,'2.源数据-产品分析-全商品'!S$6:S$1000,ROW()-1,0)),"")</f>
        <v/>
      </c>
      <c r="V460" s="5" t="str">
        <f>IFERROR(VALUE(HLOOKUP(V$2,'2.源数据-产品分析-全商品'!T$6:T$1000,ROW()-1,0)),"")</f>
        <v/>
      </c>
      <c r="W460" s="5" t="str">
        <f>IF(OR($A$3=""),"",IF(OR($W$2="优爆品"),(IF(COUNTIF('2-2.源数据-产品分析-优品'!A:A,产品建议!A460)&gt;0,"是","")&amp;IF(COUNTIF('2-3.源数据-产品分析-爆品'!A:A,产品建议!A460)&gt;0,"是","")),IF(OR($W$2="P4P点击量"),((IFERROR(INDEX('产品报告-整理'!D:D,MATCH(产品建议!A460,'产品报告-整理'!A:A,0)),""))),((IF(COUNTIF('2-2.源数据-产品分析-优品'!A:A,产品建议!A460)&gt;0,"是",""))))))</f>
        <v/>
      </c>
      <c r="X460" s="5" t="str">
        <f>IF(OR($A$3=""),"",IF(OR($W$2="优爆品"),((IFERROR(INDEX('产品报告-整理'!D:D,MATCH(产品建议!A460,'产品报告-整理'!A:A,0)),"")&amp;" → "&amp;(IFERROR(TEXT(INDEX('产品报告-整理'!D:D,MATCH(产品建议!A460,'产品报告-整理'!A:A,0))/G460,"0%"),"")))),IF(OR($W$2="P4P点击量"),((IF($W$2="P4P点击量",IFERROR(TEXT(W460/G460,"0%"),"")))),(((IF(COUNTIF('2-3.源数据-产品分析-爆品'!A:A,产品建议!A460)&gt;0,"是","")))))))</f>
        <v/>
      </c>
      <c r="Y460" s="9" t="str">
        <f>IF(AND($Y$2="直通车总消费",'产品报告-整理'!$BN$1="推荐广告"),IFERROR(INDEX('产品报告-整理'!H:H,MATCH(产品建议!A460,'产品报告-整理'!A:A,0)),0)+IFERROR(INDEX('产品报告-整理'!BV:BV,MATCH(产品建议!A460,'产品报告-整理'!BO:BO,0)),0),IFERROR(INDEX('产品报告-整理'!H:H,MATCH(产品建议!A460,'产品报告-整理'!A:A,0)),0))</f>
        <v/>
      </c>
      <c r="Z460" s="9" t="str">
        <f t="shared" si="24"/>
        <v/>
      </c>
      <c r="AA460" s="5" t="str">
        <f t="shared" si="22"/>
        <v/>
      </c>
      <c r="AB460" s="5" t="str">
        <f t="shared" si="23"/>
        <v/>
      </c>
      <c r="AC460" s="9"/>
      <c r="AD460" s="15" t="str">
        <f>IF($AD$1="  ",IFERROR(IF(AND(Y460="未推广",L460&gt;0),"加入P4P推广 ","")&amp;IF(AND(OR(W460="是",X460="是"),Y460=0),"优爆品加推广 ","")&amp;IF(AND(C460="N",L460&gt;0),"增加橱窗绑定 ","")&amp;IF(AND(OR(Z460&gt;$Z$1*4.5,AB460&gt;$AB$1*4.5),Y460&lt;&gt;0,Y460&gt;$AB$1*2,G460&gt;($G$1/$L$1)*1),"放弃P4P推广 ","")&amp;IF(AND(AB460&gt;$AB$1*1.2,AB460&lt;$AB$1*4.5,Y460&gt;0),"优化询盘成本 ","")&amp;IF(AND(Z460&gt;$Z$1*1.2,Z460&lt;$Z$1*4.5,Y460&gt;0),"优化商机成本 ","")&amp;IF(AND(Y460&lt;&gt;0,L460&gt;0,AB460&lt;$AB$1*1.2),"加大询盘获取 ","")&amp;IF(AND(Y460&lt;&gt;0,K460&gt;0,Z460&lt;$Z$1*1.2),"加大商机获取 ","")&amp;IF(AND(L460=0,C460="Y",G460&gt;($G$1/$L$1*1.5)),"解绑橱窗绑定 ",""),"请去左表粘贴源数据"),"")</f>
        <v/>
      </c>
      <c r="AE460" s="9"/>
      <c r="AF460" s="9"/>
      <c r="AG460" s="9"/>
      <c r="AH460" s="9"/>
      <c r="AI460" s="17"/>
      <c r="AJ460" s="17"/>
      <c r="AK460" s="17"/>
    </row>
    <row r="461" spans="1:37">
      <c r="A461" s="5" t="str">
        <f>IFERROR(HLOOKUP(A$2,'2.源数据-产品分析-全商品'!A$6:A$1000,ROW()-1,0),"")</f>
        <v/>
      </c>
      <c r="B461" s="5" t="str">
        <f>IFERROR(HLOOKUP(B$2,'2.源数据-产品分析-全商品'!B$6:B$1000,ROW()-1,0),"")</f>
        <v/>
      </c>
      <c r="C461" s="5" t="str">
        <f>CLEAN(IFERROR(HLOOKUP(C$2,'2.源数据-产品分析-全商品'!C$6:C$1000,ROW()-1,0),""))</f>
        <v/>
      </c>
      <c r="D461" s="5" t="str">
        <f>IFERROR(HLOOKUP(D$2,'2.源数据-产品分析-全商品'!D$6:D$1000,ROW()-1,0),"")</f>
        <v/>
      </c>
      <c r="E461" s="5" t="str">
        <f>IFERROR(HLOOKUP(E$2,'2.源数据-产品分析-全商品'!E$6:E$1000,ROW()-1,0),"")</f>
        <v/>
      </c>
      <c r="F461" s="5" t="str">
        <f>IFERROR(VALUE(HLOOKUP(F$2,'2.源数据-产品分析-全商品'!F$6:F$1000,ROW()-1,0)),"")</f>
        <v/>
      </c>
      <c r="G461" s="5" t="str">
        <f>IFERROR(VALUE(HLOOKUP(G$2,'2.源数据-产品分析-全商品'!G$6:G$1000,ROW()-1,0)),"")</f>
        <v/>
      </c>
      <c r="H461" s="5" t="str">
        <f>IFERROR(HLOOKUP(H$2,'2.源数据-产品分析-全商品'!H$6:H$1000,ROW()-1,0),"")</f>
        <v/>
      </c>
      <c r="I461" s="5" t="str">
        <f>IFERROR(VALUE(HLOOKUP(I$2,'2.源数据-产品分析-全商品'!I$6:I$1000,ROW()-1,0)),"")</f>
        <v/>
      </c>
      <c r="J461" s="60" t="str">
        <f>IFERROR(IF($J$2="","",INDEX('产品报告-整理'!G:G,MATCH(产品建议!A461,'产品报告-整理'!A:A,0))),"")</f>
        <v/>
      </c>
      <c r="K461" s="5" t="str">
        <f>IFERROR(IF($K$2="","",VALUE(INDEX('产品报告-整理'!E:E,MATCH(产品建议!A461,'产品报告-整理'!A:A,0)))),0)</f>
        <v/>
      </c>
      <c r="L461" s="5" t="str">
        <f>IFERROR(VALUE(HLOOKUP(L$2,'2.源数据-产品分析-全商品'!J$6:J$1000,ROW()-1,0)),"")</f>
        <v/>
      </c>
      <c r="M461" s="5" t="str">
        <f>IFERROR(VALUE(HLOOKUP(M$2,'2.源数据-产品分析-全商品'!K$6:K$1000,ROW()-1,0)),"")</f>
        <v/>
      </c>
      <c r="N461" s="5" t="str">
        <f>IFERROR(HLOOKUP(N$2,'2.源数据-产品分析-全商品'!L$6:L$1000,ROW()-1,0),"")</f>
        <v/>
      </c>
      <c r="O461" s="5" t="str">
        <f>IF($O$2='产品报告-整理'!$K$1,IFERROR(INDEX('产品报告-整理'!S:S,MATCH(产品建议!A461,'产品报告-整理'!L:L,0)),""),(IFERROR(VALUE(HLOOKUP(O$2,'2.源数据-产品分析-全商品'!M$6:M$1000,ROW()-1,0)),"")))</f>
        <v/>
      </c>
      <c r="P461" s="5" t="str">
        <f>IF($P$2='产品报告-整理'!$V$1,IFERROR(INDEX('产品报告-整理'!AD:AD,MATCH(产品建议!A461,'产品报告-整理'!W:W,0)),""),(IFERROR(VALUE(HLOOKUP(P$2,'2.源数据-产品分析-全商品'!N$6:N$1000,ROW()-1,0)),"")))</f>
        <v/>
      </c>
      <c r="Q461" s="5" t="str">
        <f>IF($Q$2='产品报告-整理'!$AG$1,IFERROR(INDEX('产品报告-整理'!AO:AO,MATCH(产品建议!A461,'产品报告-整理'!AH:AH,0)),""),(IFERROR(VALUE(HLOOKUP(Q$2,'2.源数据-产品分析-全商品'!O$6:O$1000,ROW()-1,0)),"")))</f>
        <v/>
      </c>
      <c r="R461" s="5" t="str">
        <f>IF($R$2='产品报告-整理'!$AR$1,IFERROR(INDEX('产品报告-整理'!AZ:AZ,MATCH(产品建议!A461,'产品报告-整理'!AS:AS,0)),""),(IFERROR(VALUE(HLOOKUP(R$2,'2.源数据-产品分析-全商品'!P$6:P$1000,ROW()-1,0)),"")))</f>
        <v/>
      </c>
      <c r="S461" s="5" t="str">
        <f>IF($S$2='产品报告-整理'!$BC$1,IFERROR(INDEX('产品报告-整理'!BK:BK,MATCH(产品建议!A461,'产品报告-整理'!BD:BD,0)),""),(IFERROR(VALUE(HLOOKUP(S$2,'2.源数据-产品分析-全商品'!Q$6:Q$1000,ROW()-1,0)),"")))</f>
        <v/>
      </c>
      <c r="T461" s="5" t="str">
        <f>IFERROR(HLOOKUP("产品负责人",'2.源数据-产品分析-全商品'!R$6:R$1000,ROW()-1,0),"")</f>
        <v/>
      </c>
      <c r="U461" s="5" t="str">
        <f>IFERROR(VALUE(HLOOKUP(U$2,'2.源数据-产品分析-全商品'!S$6:S$1000,ROW()-1,0)),"")</f>
        <v/>
      </c>
      <c r="V461" s="5" t="str">
        <f>IFERROR(VALUE(HLOOKUP(V$2,'2.源数据-产品分析-全商品'!T$6:T$1000,ROW()-1,0)),"")</f>
        <v/>
      </c>
      <c r="W461" s="5" t="str">
        <f>IF(OR($A$3=""),"",IF(OR($W$2="优爆品"),(IF(COUNTIF('2-2.源数据-产品分析-优品'!A:A,产品建议!A461)&gt;0,"是","")&amp;IF(COUNTIF('2-3.源数据-产品分析-爆品'!A:A,产品建议!A461)&gt;0,"是","")),IF(OR($W$2="P4P点击量"),((IFERROR(INDEX('产品报告-整理'!D:D,MATCH(产品建议!A461,'产品报告-整理'!A:A,0)),""))),((IF(COUNTIF('2-2.源数据-产品分析-优品'!A:A,产品建议!A461)&gt;0,"是",""))))))</f>
        <v/>
      </c>
      <c r="X461" s="5" t="str">
        <f>IF(OR($A$3=""),"",IF(OR($W$2="优爆品"),((IFERROR(INDEX('产品报告-整理'!D:D,MATCH(产品建议!A461,'产品报告-整理'!A:A,0)),"")&amp;" → "&amp;(IFERROR(TEXT(INDEX('产品报告-整理'!D:D,MATCH(产品建议!A461,'产品报告-整理'!A:A,0))/G461,"0%"),"")))),IF(OR($W$2="P4P点击量"),((IF($W$2="P4P点击量",IFERROR(TEXT(W461/G461,"0%"),"")))),(((IF(COUNTIF('2-3.源数据-产品分析-爆品'!A:A,产品建议!A461)&gt;0,"是","")))))))</f>
        <v/>
      </c>
      <c r="Y461" s="9" t="str">
        <f>IF(AND($Y$2="直通车总消费",'产品报告-整理'!$BN$1="推荐广告"),IFERROR(INDEX('产品报告-整理'!H:H,MATCH(产品建议!A461,'产品报告-整理'!A:A,0)),0)+IFERROR(INDEX('产品报告-整理'!BV:BV,MATCH(产品建议!A461,'产品报告-整理'!BO:BO,0)),0),IFERROR(INDEX('产品报告-整理'!H:H,MATCH(产品建议!A461,'产品报告-整理'!A:A,0)),0))</f>
        <v/>
      </c>
      <c r="Z461" s="9" t="str">
        <f t="shared" si="24"/>
        <v/>
      </c>
      <c r="AA461" s="5" t="str">
        <f t="shared" si="22"/>
        <v/>
      </c>
      <c r="AB461" s="5" t="str">
        <f t="shared" si="23"/>
        <v/>
      </c>
      <c r="AC461" s="9"/>
      <c r="AD461" s="15" t="str">
        <f>IF($AD$1="  ",IFERROR(IF(AND(Y461="未推广",L461&gt;0),"加入P4P推广 ","")&amp;IF(AND(OR(W461="是",X461="是"),Y461=0),"优爆品加推广 ","")&amp;IF(AND(C461="N",L461&gt;0),"增加橱窗绑定 ","")&amp;IF(AND(OR(Z461&gt;$Z$1*4.5,AB461&gt;$AB$1*4.5),Y461&lt;&gt;0,Y461&gt;$AB$1*2,G461&gt;($G$1/$L$1)*1),"放弃P4P推广 ","")&amp;IF(AND(AB461&gt;$AB$1*1.2,AB461&lt;$AB$1*4.5,Y461&gt;0),"优化询盘成本 ","")&amp;IF(AND(Z461&gt;$Z$1*1.2,Z461&lt;$Z$1*4.5,Y461&gt;0),"优化商机成本 ","")&amp;IF(AND(Y461&lt;&gt;0,L461&gt;0,AB461&lt;$AB$1*1.2),"加大询盘获取 ","")&amp;IF(AND(Y461&lt;&gt;0,K461&gt;0,Z461&lt;$Z$1*1.2),"加大商机获取 ","")&amp;IF(AND(L461=0,C461="Y",G461&gt;($G$1/$L$1*1.5)),"解绑橱窗绑定 ",""),"请去左表粘贴源数据"),"")</f>
        <v/>
      </c>
      <c r="AE461" s="9"/>
      <c r="AF461" s="9"/>
      <c r="AG461" s="9"/>
      <c r="AH461" s="9"/>
      <c r="AI461" s="17"/>
      <c r="AJ461" s="17"/>
      <c r="AK461" s="17"/>
    </row>
    <row r="462" spans="1:37">
      <c r="A462" s="5" t="str">
        <f>IFERROR(HLOOKUP(A$2,'2.源数据-产品分析-全商品'!A$6:A$1000,ROW()-1,0),"")</f>
        <v/>
      </c>
      <c r="B462" s="5" t="str">
        <f>IFERROR(HLOOKUP(B$2,'2.源数据-产品分析-全商品'!B$6:B$1000,ROW()-1,0),"")</f>
        <v/>
      </c>
      <c r="C462" s="5" t="str">
        <f>CLEAN(IFERROR(HLOOKUP(C$2,'2.源数据-产品分析-全商品'!C$6:C$1000,ROW()-1,0),""))</f>
        <v/>
      </c>
      <c r="D462" s="5" t="str">
        <f>IFERROR(HLOOKUP(D$2,'2.源数据-产品分析-全商品'!D$6:D$1000,ROW()-1,0),"")</f>
        <v/>
      </c>
      <c r="E462" s="5" t="str">
        <f>IFERROR(HLOOKUP(E$2,'2.源数据-产品分析-全商品'!E$6:E$1000,ROW()-1,0),"")</f>
        <v/>
      </c>
      <c r="F462" s="5" t="str">
        <f>IFERROR(VALUE(HLOOKUP(F$2,'2.源数据-产品分析-全商品'!F$6:F$1000,ROW()-1,0)),"")</f>
        <v/>
      </c>
      <c r="G462" s="5" t="str">
        <f>IFERROR(VALUE(HLOOKUP(G$2,'2.源数据-产品分析-全商品'!G$6:G$1000,ROW()-1,0)),"")</f>
        <v/>
      </c>
      <c r="H462" s="5" t="str">
        <f>IFERROR(HLOOKUP(H$2,'2.源数据-产品分析-全商品'!H$6:H$1000,ROW()-1,0),"")</f>
        <v/>
      </c>
      <c r="I462" s="5" t="str">
        <f>IFERROR(VALUE(HLOOKUP(I$2,'2.源数据-产品分析-全商品'!I$6:I$1000,ROW()-1,0)),"")</f>
        <v/>
      </c>
      <c r="J462" s="60" t="str">
        <f>IFERROR(IF($J$2="","",INDEX('产品报告-整理'!G:G,MATCH(产品建议!A462,'产品报告-整理'!A:A,0))),"")</f>
        <v/>
      </c>
      <c r="K462" s="5" t="str">
        <f>IFERROR(IF($K$2="","",VALUE(INDEX('产品报告-整理'!E:E,MATCH(产品建议!A462,'产品报告-整理'!A:A,0)))),0)</f>
        <v/>
      </c>
      <c r="L462" s="5" t="str">
        <f>IFERROR(VALUE(HLOOKUP(L$2,'2.源数据-产品分析-全商品'!J$6:J$1000,ROW()-1,0)),"")</f>
        <v/>
      </c>
      <c r="M462" s="5" t="str">
        <f>IFERROR(VALUE(HLOOKUP(M$2,'2.源数据-产品分析-全商品'!K$6:K$1000,ROW()-1,0)),"")</f>
        <v/>
      </c>
      <c r="N462" s="5" t="str">
        <f>IFERROR(HLOOKUP(N$2,'2.源数据-产品分析-全商品'!L$6:L$1000,ROW()-1,0),"")</f>
        <v/>
      </c>
      <c r="O462" s="5" t="str">
        <f>IF($O$2='产品报告-整理'!$K$1,IFERROR(INDEX('产品报告-整理'!S:S,MATCH(产品建议!A462,'产品报告-整理'!L:L,0)),""),(IFERROR(VALUE(HLOOKUP(O$2,'2.源数据-产品分析-全商品'!M$6:M$1000,ROW()-1,0)),"")))</f>
        <v/>
      </c>
      <c r="P462" s="5" t="str">
        <f>IF($P$2='产品报告-整理'!$V$1,IFERROR(INDEX('产品报告-整理'!AD:AD,MATCH(产品建议!A462,'产品报告-整理'!W:W,0)),""),(IFERROR(VALUE(HLOOKUP(P$2,'2.源数据-产品分析-全商品'!N$6:N$1000,ROW()-1,0)),"")))</f>
        <v/>
      </c>
      <c r="Q462" s="5" t="str">
        <f>IF($Q$2='产品报告-整理'!$AG$1,IFERROR(INDEX('产品报告-整理'!AO:AO,MATCH(产品建议!A462,'产品报告-整理'!AH:AH,0)),""),(IFERROR(VALUE(HLOOKUP(Q$2,'2.源数据-产品分析-全商品'!O$6:O$1000,ROW()-1,0)),"")))</f>
        <v/>
      </c>
      <c r="R462" s="5" t="str">
        <f>IF($R$2='产品报告-整理'!$AR$1,IFERROR(INDEX('产品报告-整理'!AZ:AZ,MATCH(产品建议!A462,'产品报告-整理'!AS:AS,0)),""),(IFERROR(VALUE(HLOOKUP(R$2,'2.源数据-产品分析-全商品'!P$6:P$1000,ROW()-1,0)),"")))</f>
        <v/>
      </c>
      <c r="S462" s="5" t="str">
        <f>IF($S$2='产品报告-整理'!$BC$1,IFERROR(INDEX('产品报告-整理'!BK:BK,MATCH(产品建议!A462,'产品报告-整理'!BD:BD,0)),""),(IFERROR(VALUE(HLOOKUP(S$2,'2.源数据-产品分析-全商品'!Q$6:Q$1000,ROW()-1,0)),"")))</f>
        <v/>
      </c>
      <c r="T462" s="5" t="str">
        <f>IFERROR(HLOOKUP("产品负责人",'2.源数据-产品分析-全商品'!R$6:R$1000,ROW()-1,0),"")</f>
        <v/>
      </c>
      <c r="U462" s="5" t="str">
        <f>IFERROR(VALUE(HLOOKUP(U$2,'2.源数据-产品分析-全商品'!S$6:S$1000,ROW()-1,0)),"")</f>
        <v/>
      </c>
      <c r="V462" s="5" t="str">
        <f>IFERROR(VALUE(HLOOKUP(V$2,'2.源数据-产品分析-全商品'!T$6:T$1000,ROW()-1,0)),"")</f>
        <v/>
      </c>
      <c r="W462" s="5" t="str">
        <f>IF(OR($A$3=""),"",IF(OR($W$2="优爆品"),(IF(COUNTIF('2-2.源数据-产品分析-优品'!A:A,产品建议!A462)&gt;0,"是","")&amp;IF(COUNTIF('2-3.源数据-产品分析-爆品'!A:A,产品建议!A462)&gt;0,"是","")),IF(OR($W$2="P4P点击量"),((IFERROR(INDEX('产品报告-整理'!D:D,MATCH(产品建议!A462,'产品报告-整理'!A:A,0)),""))),((IF(COUNTIF('2-2.源数据-产品分析-优品'!A:A,产品建议!A462)&gt;0,"是",""))))))</f>
        <v/>
      </c>
      <c r="X462" s="5" t="str">
        <f>IF(OR($A$3=""),"",IF(OR($W$2="优爆品"),((IFERROR(INDEX('产品报告-整理'!D:D,MATCH(产品建议!A462,'产品报告-整理'!A:A,0)),"")&amp;" → "&amp;(IFERROR(TEXT(INDEX('产品报告-整理'!D:D,MATCH(产品建议!A462,'产品报告-整理'!A:A,0))/G462,"0%"),"")))),IF(OR($W$2="P4P点击量"),((IF($W$2="P4P点击量",IFERROR(TEXT(W462/G462,"0%"),"")))),(((IF(COUNTIF('2-3.源数据-产品分析-爆品'!A:A,产品建议!A462)&gt;0,"是","")))))))</f>
        <v/>
      </c>
      <c r="Y462" s="9" t="str">
        <f>IF(AND($Y$2="直通车总消费",'产品报告-整理'!$BN$1="推荐广告"),IFERROR(INDEX('产品报告-整理'!H:H,MATCH(产品建议!A462,'产品报告-整理'!A:A,0)),0)+IFERROR(INDEX('产品报告-整理'!BV:BV,MATCH(产品建议!A462,'产品报告-整理'!BO:BO,0)),0),IFERROR(INDEX('产品报告-整理'!H:H,MATCH(产品建议!A462,'产品报告-整理'!A:A,0)),0))</f>
        <v/>
      </c>
      <c r="Z462" s="9" t="str">
        <f t="shared" si="24"/>
        <v/>
      </c>
      <c r="AA462" s="5" t="str">
        <f t="shared" si="22"/>
        <v/>
      </c>
      <c r="AB462" s="5" t="str">
        <f t="shared" si="23"/>
        <v/>
      </c>
      <c r="AC462" s="9"/>
      <c r="AD462" s="15" t="str">
        <f>IF($AD$1="  ",IFERROR(IF(AND(Y462="未推广",L462&gt;0),"加入P4P推广 ","")&amp;IF(AND(OR(W462="是",X462="是"),Y462=0),"优爆品加推广 ","")&amp;IF(AND(C462="N",L462&gt;0),"增加橱窗绑定 ","")&amp;IF(AND(OR(Z462&gt;$Z$1*4.5,AB462&gt;$AB$1*4.5),Y462&lt;&gt;0,Y462&gt;$AB$1*2,G462&gt;($G$1/$L$1)*1),"放弃P4P推广 ","")&amp;IF(AND(AB462&gt;$AB$1*1.2,AB462&lt;$AB$1*4.5,Y462&gt;0),"优化询盘成本 ","")&amp;IF(AND(Z462&gt;$Z$1*1.2,Z462&lt;$Z$1*4.5,Y462&gt;0),"优化商机成本 ","")&amp;IF(AND(Y462&lt;&gt;0,L462&gt;0,AB462&lt;$AB$1*1.2),"加大询盘获取 ","")&amp;IF(AND(Y462&lt;&gt;0,K462&gt;0,Z462&lt;$Z$1*1.2),"加大商机获取 ","")&amp;IF(AND(L462=0,C462="Y",G462&gt;($G$1/$L$1*1.5)),"解绑橱窗绑定 ",""),"请去左表粘贴源数据"),"")</f>
        <v/>
      </c>
      <c r="AE462" s="9"/>
      <c r="AF462" s="9"/>
      <c r="AG462" s="9"/>
      <c r="AH462" s="9"/>
      <c r="AI462" s="17"/>
      <c r="AJ462" s="17"/>
      <c r="AK462" s="17"/>
    </row>
    <row r="463" spans="1:37">
      <c r="A463" s="5" t="str">
        <f>IFERROR(HLOOKUP(A$2,'2.源数据-产品分析-全商品'!A$6:A$1000,ROW()-1,0),"")</f>
        <v/>
      </c>
      <c r="B463" s="5" t="str">
        <f>IFERROR(HLOOKUP(B$2,'2.源数据-产品分析-全商品'!B$6:B$1000,ROW()-1,0),"")</f>
        <v/>
      </c>
      <c r="C463" s="5" t="str">
        <f>CLEAN(IFERROR(HLOOKUP(C$2,'2.源数据-产品分析-全商品'!C$6:C$1000,ROW()-1,0),""))</f>
        <v/>
      </c>
      <c r="D463" s="5" t="str">
        <f>IFERROR(HLOOKUP(D$2,'2.源数据-产品分析-全商品'!D$6:D$1000,ROW()-1,0),"")</f>
        <v/>
      </c>
      <c r="E463" s="5" t="str">
        <f>IFERROR(HLOOKUP(E$2,'2.源数据-产品分析-全商品'!E$6:E$1000,ROW()-1,0),"")</f>
        <v/>
      </c>
      <c r="F463" s="5" t="str">
        <f>IFERROR(VALUE(HLOOKUP(F$2,'2.源数据-产品分析-全商品'!F$6:F$1000,ROW()-1,0)),"")</f>
        <v/>
      </c>
      <c r="G463" s="5" t="str">
        <f>IFERROR(VALUE(HLOOKUP(G$2,'2.源数据-产品分析-全商品'!G$6:G$1000,ROW()-1,0)),"")</f>
        <v/>
      </c>
      <c r="H463" s="5" t="str">
        <f>IFERROR(HLOOKUP(H$2,'2.源数据-产品分析-全商品'!H$6:H$1000,ROW()-1,0),"")</f>
        <v/>
      </c>
      <c r="I463" s="5" t="str">
        <f>IFERROR(VALUE(HLOOKUP(I$2,'2.源数据-产品分析-全商品'!I$6:I$1000,ROW()-1,0)),"")</f>
        <v/>
      </c>
      <c r="J463" s="60" t="str">
        <f>IFERROR(IF($J$2="","",INDEX('产品报告-整理'!G:G,MATCH(产品建议!A463,'产品报告-整理'!A:A,0))),"")</f>
        <v/>
      </c>
      <c r="K463" s="5" t="str">
        <f>IFERROR(IF($K$2="","",VALUE(INDEX('产品报告-整理'!E:E,MATCH(产品建议!A463,'产品报告-整理'!A:A,0)))),0)</f>
        <v/>
      </c>
      <c r="L463" s="5" t="str">
        <f>IFERROR(VALUE(HLOOKUP(L$2,'2.源数据-产品分析-全商品'!J$6:J$1000,ROW()-1,0)),"")</f>
        <v/>
      </c>
      <c r="M463" s="5" t="str">
        <f>IFERROR(VALUE(HLOOKUP(M$2,'2.源数据-产品分析-全商品'!K$6:K$1000,ROW()-1,0)),"")</f>
        <v/>
      </c>
      <c r="N463" s="5" t="str">
        <f>IFERROR(HLOOKUP(N$2,'2.源数据-产品分析-全商品'!L$6:L$1000,ROW()-1,0),"")</f>
        <v/>
      </c>
      <c r="O463" s="5" t="str">
        <f>IF($O$2='产品报告-整理'!$K$1,IFERROR(INDEX('产品报告-整理'!S:S,MATCH(产品建议!A463,'产品报告-整理'!L:L,0)),""),(IFERROR(VALUE(HLOOKUP(O$2,'2.源数据-产品分析-全商品'!M$6:M$1000,ROW()-1,0)),"")))</f>
        <v/>
      </c>
      <c r="P463" s="5" t="str">
        <f>IF($P$2='产品报告-整理'!$V$1,IFERROR(INDEX('产品报告-整理'!AD:AD,MATCH(产品建议!A463,'产品报告-整理'!W:W,0)),""),(IFERROR(VALUE(HLOOKUP(P$2,'2.源数据-产品分析-全商品'!N$6:N$1000,ROW()-1,0)),"")))</f>
        <v/>
      </c>
      <c r="Q463" s="5" t="str">
        <f>IF($Q$2='产品报告-整理'!$AG$1,IFERROR(INDEX('产品报告-整理'!AO:AO,MATCH(产品建议!A463,'产品报告-整理'!AH:AH,0)),""),(IFERROR(VALUE(HLOOKUP(Q$2,'2.源数据-产品分析-全商品'!O$6:O$1000,ROW()-1,0)),"")))</f>
        <v/>
      </c>
      <c r="R463" s="5" t="str">
        <f>IF($R$2='产品报告-整理'!$AR$1,IFERROR(INDEX('产品报告-整理'!AZ:AZ,MATCH(产品建议!A463,'产品报告-整理'!AS:AS,0)),""),(IFERROR(VALUE(HLOOKUP(R$2,'2.源数据-产品分析-全商品'!P$6:P$1000,ROW()-1,0)),"")))</f>
        <v/>
      </c>
      <c r="S463" s="5" t="str">
        <f>IF($S$2='产品报告-整理'!$BC$1,IFERROR(INDEX('产品报告-整理'!BK:BK,MATCH(产品建议!A463,'产品报告-整理'!BD:BD,0)),""),(IFERROR(VALUE(HLOOKUP(S$2,'2.源数据-产品分析-全商品'!Q$6:Q$1000,ROW()-1,0)),"")))</f>
        <v/>
      </c>
      <c r="T463" s="5" t="str">
        <f>IFERROR(HLOOKUP("产品负责人",'2.源数据-产品分析-全商品'!R$6:R$1000,ROW()-1,0),"")</f>
        <v/>
      </c>
      <c r="U463" s="5" t="str">
        <f>IFERROR(VALUE(HLOOKUP(U$2,'2.源数据-产品分析-全商品'!S$6:S$1000,ROW()-1,0)),"")</f>
        <v/>
      </c>
      <c r="V463" s="5" t="str">
        <f>IFERROR(VALUE(HLOOKUP(V$2,'2.源数据-产品分析-全商品'!T$6:T$1000,ROW()-1,0)),"")</f>
        <v/>
      </c>
      <c r="W463" s="5" t="str">
        <f>IF(OR($A$3=""),"",IF(OR($W$2="优爆品"),(IF(COUNTIF('2-2.源数据-产品分析-优品'!A:A,产品建议!A463)&gt;0,"是","")&amp;IF(COUNTIF('2-3.源数据-产品分析-爆品'!A:A,产品建议!A463)&gt;0,"是","")),IF(OR($W$2="P4P点击量"),((IFERROR(INDEX('产品报告-整理'!D:D,MATCH(产品建议!A463,'产品报告-整理'!A:A,0)),""))),((IF(COUNTIF('2-2.源数据-产品分析-优品'!A:A,产品建议!A463)&gt;0,"是",""))))))</f>
        <v/>
      </c>
      <c r="X463" s="5" t="str">
        <f>IF(OR($A$3=""),"",IF(OR($W$2="优爆品"),((IFERROR(INDEX('产品报告-整理'!D:D,MATCH(产品建议!A463,'产品报告-整理'!A:A,0)),"")&amp;" → "&amp;(IFERROR(TEXT(INDEX('产品报告-整理'!D:D,MATCH(产品建议!A463,'产品报告-整理'!A:A,0))/G463,"0%"),"")))),IF(OR($W$2="P4P点击量"),((IF($W$2="P4P点击量",IFERROR(TEXT(W463/G463,"0%"),"")))),(((IF(COUNTIF('2-3.源数据-产品分析-爆品'!A:A,产品建议!A463)&gt;0,"是","")))))))</f>
        <v/>
      </c>
      <c r="Y463" s="9" t="str">
        <f>IF(AND($Y$2="直通车总消费",'产品报告-整理'!$BN$1="推荐广告"),IFERROR(INDEX('产品报告-整理'!H:H,MATCH(产品建议!A463,'产品报告-整理'!A:A,0)),0)+IFERROR(INDEX('产品报告-整理'!BV:BV,MATCH(产品建议!A463,'产品报告-整理'!BO:BO,0)),0),IFERROR(INDEX('产品报告-整理'!H:H,MATCH(产品建议!A463,'产品报告-整理'!A:A,0)),0))</f>
        <v/>
      </c>
      <c r="Z463" s="9" t="str">
        <f t="shared" si="24"/>
        <v/>
      </c>
      <c r="AA463" s="5" t="str">
        <f t="shared" si="22"/>
        <v/>
      </c>
      <c r="AB463" s="5" t="str">
        <f t="shared" si="23"/>
        <v/>
      </c>
      <c r="AC463" s="9"/>
      <c r="AD463" s="15" t="str">
        <f>IF($AD$1="  ",IFERROR(IF(AND(Y463="未推广",L463&gt;0),"加入P4P推广 ","")&amp;IF(AND(OR(W463="是",X463="是"),Y463=0),"优爆品加推广 ","")&amp;IF(AND(C463="N",L463&gt;0),"增加橱窗绑定 ","")&amp;IF(AND(OR(Z463&gt;$Z$1*4.5,AB463&gt;$AB$1*4.5),Y463&lt;&gt;0,Y463&gt;$AB$1*2,G463&gt;($G$1/$L$1)*1),"放弃P4P推广 ","")&amp;IF(AND(AB463&gt;$AB$1*1.2,AB463&lt;$AB$1*4.5,Y463&gt;0),"优化询盘成本 ","")&amp;IF(AND(Z463&gt;$Z$1*1.2,Z463&lt;$Z$1*4.5,Y463&gt;0),"优化商机成本 ","")&amp;IF(AND(Y463&lt;&gt;0,L463&gt;0,AB463&lt;$AB$1*1.2),"加大询盘获取 ","")&amp;IF(AND(Y463&lt;&gt;0,K463&gt;0,Z463&lt;$Z$1*1.2),"加大商机获取 ","")&amp;IF(AND(L463=0,C463="Y",G463&gt;($G$1/$L$1*1.5)),"解绑橱窗绑定 ",""),"请去左表粘贴源数据"),"")</f>
        <v/>
      </c>
      <c r="AE463" s="9"/>
      <c r="AF463" s="9"/>
      <c r="AG463" s="9"/>
      <c r="AH463" s="9"/>
      <c r="AI463" s="17"/>
      <c r="AJ463" s="17"/>
      <c r="AK463" s="17"/>
    </row>
    <row r="464" spans="1:37">
      <c r="A464" s="5" t="str">
        <f>IFERROR(HLOOKUP(A$2,'2.源数据-产品分析-全商品'!A$6:A$1000,ROW()-1,0),"")</f>
        <v/>
      </c>
      <c r="B464" s="5" t="str">
        <f>IFERROR(HLOOKUP(B$2,'2.源数据-产品分析-全商品'!B$6:B$1000,ROW()-1,0),"")</f>
        <v/>
      </c>
      <c r="C464" s="5" t="str">
        <f>CLEAN(IFERROR(HLOOKUP(C$2,'2.源数据-产品分析-全商品'!C$6:C$1000,ROW()-1,0),""))</f>
        <v/>
      </c>
      <c r="D464" s="5" t="str">
        <f>IFERROR(HLOOKUP(D$2,'2.源数据-产品分析-全商品'!D$6:D$1000,ROW()-1,0),"")</f>
        <v/>
      </c>
      <c r="E464" s="5" t="str">
        <f>IFERROR(HLOOKUP(E$2,'2.源数据-产品分析-全商品'!E$6:E$1000,ROW()-1,0),"")</f>
        <v/>
      </c>
      <c r="F464" s="5" t="str">
        <f>IFERROR(VALUE(HLOOKUP(F$2,'2.源数据-产品分析-全商品'!F$6:F$1000,ROW()-1,0)),"")</f>
        <v/>
      </c>
      <c r="G464" s="5" t="str">
        <f>IFERROR(VALUE(HLOOKUP(G$2,'2.源数据-产品分析-全商品'!G$6:G$1000,ROW()-1,0)),"")</f>
        <v/>
      </c>
      <c r="H464" s="5" t="str">
        <f>IFERROR(HLOOKUP(H$2,'2.源数据-产品分析-全商品'!H$6:H$1000,ROW()-1,0),"")</f>
        <v/>
      </c>
      <c r="I464" s="5" t="str">
        <f>IFERROR(VALUE(HLOOKUP(I$2,'2.源数据-产品分析-全商品'!I$6:I$1000,ROW()-1,0)),"")</f>
        <v/>
      </c>
      <c r="J464" s="60" t="str">
        <f>IFERROR(IF($J$2="","",INDEX('产品报告-整理'!G:G,MATCH(产品建议!A464,'产品报告-整理'!A:A,0))),"")</f>
        <v/>
      </c>
      <c r="K464" s="5" t="str">
        <f>IFERROR(IF($K$2="","",VALUE(INDEX('产品报告-整理'!E:E,MATCH(产品建议!A464,'产品报告-整理'!A:A,0)))),0)</f>
        <v/>
      </c>
      <c r="L464" s="5" t="str">
        <f>IFERROR(VALUE(HLOOKUP(L$2,'2.源数据-产品分析-全商品'!J$6:J$1000,ROW()-1,0)),"")</f>
        <v/>
      </c>
      <c r="M464" s="5" t="str">
        <f>IFERROR(VALUE(HLOOKUP(M$2,'2.源数据-产品分析-全商品'!K$6:K$1000,ROW()-1,0)),"")</f>
        <v/>
      </c>
      <c r="N464" s="5" t="str">
        <f>IFERROR(HLOOKUP(N$2,'2.源数据-产品分析-全商品'!L$6:L$1000,ROW()-1,0),"")</f>
        <v/>
      </c>
      <c r="O464" s="5" t="str">
        <f>IF($O$2='产品报告-整理'!$K$1,IFERROR(INDEX('产品报告-整理'!S:S,MATCH(产品建议!A464,'产品报告-整理'!L:L,0)),""),(IFERROR(VALUE(HLOOKUP(O$2,'2.源数据-产品分析-全商品'!M$6:M$1000,ROW()-1,0)),"")))</f>
        <v/>
      </c>
      <c r="P464" s="5" t="str">
        <f>IF($P$2='产品报告-整理'!$V$1,IFERROR(INDEX('产品报告-整理'!AD:AD,MATCH(产品建议!A464,'产品报告-整理'!W:W,0)),""),(IFERROR(VALUE(HLOOKUP(P$2,'2.源数据-产品分析-全商品'!N$6:N$1000,ROW()-1,0)),"")))</f>
        <v/>
      </c>
      <c r="Q464" s="5" t="str">
        <f>IF($Q$2='产品报告-整理'!$AG$1,IFERROR(INDEX('产品报告-整理'!AO:AO,MATCH(产品建议!A464,'产品报告-整理'!AH:AH,0)),""),(IFERROR(VALUE(HLOOKUP(Q$2,'2.源数据-产品分析-全商品'!O$6:O$1000,ROW()-1,0)),"")))</f>
        <v/>
      </c>
      <c r="R464" s="5" t="str">
        <f>IF($R$2='产品报告-整理'!$AR$1,IFERROR(INDEX('产品报告-整理'!AZ:AZ,MATCH(产品建议!A464,'产品报告-整理'!AS:AS,0)),""),(IFERROR(VALUE(HLOOKUP(R$2,'2.源数据-产品分析-全商品'!P$6:P$1000,ROW()-1,0)),"")))</f>
        <v/>
      </c>
      <c r="S464" s="5" t="str">
        <f>IF($S$2='产品报告-整理'!$BC$1,IFERROR(INDEX('产品报告-整理'!BK:BK,MATCH(产品建议!A464,'产品报告-整理'!BD:BD,0)),""),(IFERROR(VALUE(HLOOKUP(S$2,'2.源数据-产品分析-全商品'!Q$6:Q$1000,ROW()-1,0)),"")))</f>
        <v/>
      </c>
      <c r="T464" s="5" t="str">
        <f>IFERROR(HLOOKUP("产品负责人",'2.源数据-产品分析-全商品'!R$6:R$1000,ROW()-1,0),"")</f>
        <v/>
      </c>
      <c r="U464" s="5" t="str">
        <f>IFERROR(VALUE(HLOOKUP(U$2,'2.源数据-产品分析-全商品'!S$6:S$1000,ROW()-1,0)),"")</f>
        <v/>
      </c>
      <c r="V464" s="5" t="str">
        <f>IFERROR(VALUE(HLOOKUP(V$2,'2.源数据-产品分析-全商品'!T$6:T$1000,ROW()-1,0)),"")</f>
        <v/>
      </c>
      <c r="W464" s="5" t="str">
        <f>IF(OR($A$3=""),"",IF(OR($W$2="优爆品"),(IF(COUNTIF('2-2.源数据-产品分析-优品'!A:A,产品建议!A464)&gt;0,"是","")&amp;IF(COUNTIF('2-3.源数据-产品分析-爆品'!A:A,产品建议!A464)&gt;0,"是","")),IF(OR($W$2="P4P点击量"),((IFERROR(INDEX('产品报告-整理'!D:D,MATCH(产品建议!A464,'产品报告-整理'!A:A,0)),""))),((IF(COUNTIF('2-2.源数据-产品分析-优品'!A:A,产品建议!A464)&gt;0,"是",""))))))</f>
        <v/>
      </c>
      <c r="X464" s="5" t="str">
        <f>IF(OR($A$3=""),"",IF(OR($W$2="优爆品"),((IFERROR(INDEX('产品报告-整理'!D:D,MATCH(产品建议!A464,'产品报告-整理'!A:A,0)),"")&amp;" → "&amp;(IFERROR(TEXT(INDEX('产品报告-整理'!D:D,MATCH(产品建议!A464,'产品报告-整理'!A:A,0))/G464,"0%"),"")))),IF(OR($W$2="P4P点击量"),((IF($W$2="P4P点击量",IFERROR(TEXT(W464/G464,"0%"),"")))),(((IF(COUNTIF('2-3.源数据-产品分析-爆品'!A:A,产品建议!A464)&gt;0,"是","")))))))</f>
        <v/>
      </c>
      <c r="Y464" s="9" t="str">
        <f>IF(AND($Y$2="直通车总消费",'产品报告-整理'!$BN$1="推荐广告"),IFERROR(INDEX('产品报告-整理'!H:H,MATCH(产品建议!A464,'产品报告-整理'!A:A,0)),0)+IFERROR(INDEX('产品报告-整理'!BV:BV,MATCH(产品建议!A464,'产品报告-整理'!BO:BO,0)),0),IFERROR(INDEX('产品报告-整理'!H:H,MATCH(产品建议!A464,'产品报告-整理'!A:A,0)),0))</f>
        <v/>
      </c>
      <c r="Z464" s="9" t="str">
        <f t="shared" si="24"/>
        <v/>
      </c>
      <c r="AA464" s="5" t="str">
        <f t="shared" si="22"/>
        <v/>
      </c>
      <c r="AB464" s="5" t="str">
        <f t="shared" si="23"/>
        <v/>
      </c>
      <c r="AC464" s="9"/>
      <c r="AD464" s="15" t="str">
        <f>IF($AD$1="  ",IFERROR(IF(AND(Y464="未推广",L464&gt;0),"加入P4P推广 ","")&amp;IF(AND(OR(W464="是",X464="是"),Y464=0),"优爆品加推广 ","")&amp;IF(AND(C464="N",L464&gt;0),"增加橱窗绑定 ","")&amp;IF(AND(OR(Z464&gt;$Z$1*4.5,AB464&gt;$AB$1*4.5),Y464&lt;&gt;0,Y464&gt;$AB$1*2,G464&gt;($G$1/$L$1)*1),"放弃P4P推广 ","")&amp;IF(AND(AB464&gt;$AB$1*1.2,AB464&lt;$AB$1*4.5,Y464&gt;0),"优化询盘成本 ","")&amp;IF(AND(Z464&gt;$Z$1*1.2,Z464&lt;$Z$1*4.5,Y464&gt;0),"优化商机成本 ","")&amp;IF(AND(Y464&lt;&gt;0,L464&gt;0,AB464&lt;$AB$1*1.2),"加大询盘获取 ","")&amp;IF(AND(Y464&lt;&gt;0,K464&gt;0,Z464&lt;$Z$1*1.2),"加大商机获取 ","")&amp;IF(AND(L464=0,C464="Y",G464&gt;($G$1/$L$1*1.5)),"解绑橱窗绑定 ",""),"请去左表粘贴源数据"),"")</f>
        <v/>
      </c>
      <c r="AE464" s="9"/>
      <c r="AF464" s="9"/>
      <c r="AG464" s="9"/>
      <c r="AH464" s="9"/>
      <c r="AI464" s="17"/>
      <c r="AJ464" s="17"/>
      <c r="AK464" s="17"/>
    </row>
    <row r="465" spans="1:37">
      <c r="A465" s="5" t="str">
        <f>IFERROR(HLOOKUP(A$2,'2.源数据-产品分析-全商品'!A$6:A$1000,ROW()-1,0),"")</f>
        <v/>
      </c>
      <c r="B465" s="5" t="str">
        <f>IFERROR(HLOOKUP(B$2,'2.源数据-产品分析-全商品'!B$6:B$1000,ROW()-1,0),"")</f>
        <v/>
      </c>
      <c r="C465" s="5" t="str">
        <f>CLEAN(IFERROR(HLOOKUP(C$2,'2.源数据-产品分析-全商品'!C$6:C$1000,ROW()-1,0),""))</f>
        <v/>
      </c>
      <c r="D465" s="5" t="str">
        <f>IFERROR(HLOOKUP(D$2,'2.源数据-产品分析-全商品'!D$6:D$1000,ROW()-1,0),"")</f>
        <v/>
      </c>
      <c r="E465" s="5" t="str">
        <f>IFERROR(HLOOKUP(E$2,'2.源数据-产品分析-全商品'!E$6:E$1000,ROW()-1,0),"")</f>
        <v/>
      </c>
      <c r="F465" s="5" t="str">
        <f>IFERROR(VALUE(HLOOKUP(F$2,'2.源数据-产品分析-全商品'!F$6:F$1000,ROW()-1,0)),"")</f>
        <v/>
      </c>
      <c r="G465" s="5" t="str">
        <f>IFERROR(VALUE(HLOOKUP(G$2,'2.源数据-产品分析-全商品'!G$6:G$1000,ROW()-1,0)),"")</f>
        <v/>
      </c>
      <c r="H465" s="5" t="str">
        <f>IFERROR(HLOOKUP(H$2,'2.源数据-产品分析-全商品'!H$6:H$1000,ROW()-1,0),"")</f>
        <v/>
      </c>
      <c r="I465" s="5" t="str">
        <f>IFERROR(VALUE(HLOOKUP(I$2,'2.源数据-产品分析-全商品'!I$6:I$1000,ROW()-1,0)),"")</f>
        <v/>
      </c>
      <c r="J465" s="60" t="str">
        <f>IFERROR(IF($J$2="","",INDEX('产品报告-整理'!G:G,MATCH(产品建议!A465,'产品报告-整理'!A:A,0))),"")</f>
        <v/>
      </c>
      <c r="K465" s="5" t="str">
        <f>IFERROR(IF($K$2="","",VALUE(INDEX('产品报告-整理'!E:E,MATCH(产品建议!A465,'产品报告-整理'!A:A,0)))),0)</f>
        <v/>
      </c>
      <c r="L465" s="5" t="str">
        <f>IFERROR(VALUE(HLOOKUP(L$2,'2.源数据-产品分析-全商品'!J$6:J$1000,ROW()-1,0)),"")</f>
        <v/>
      </c>
      <c r="M465" s="5" t="str">
        <f>IFERROR(VALUE(HLOOKUP(M$2,'2.源数据-产品分析-全商品'!K$6:K$1000,ROW()-1,0)),"")</f>
        <v/>
      </c>
      <c r="N465" s="5" t="str">
        <f>IFERROR(HLOOKUP(N$2,'2.源数据-产品分析-全商品'!L$6:L$1000,ROW()-1,0),"")</f>
        <v/>
      </c>
      <c r="O465" s="5" t="str">
        <f>IF($O$2='产品报告-整理'!$K$1,IFERROR(INDEX('产品报告-整理'!S:S,MATCH(产品建议!A465,'产品报告-整理'!L:L,0)),""),(IFERROR(VALUE(HLOOKUP(O$2,'2.源数据-产品分析-全商品'!M$6:M$1000,ROW()-1,0)),"")))</f>
        <v/>
      </c>
      <c r="P465" s="5" t="str">
        <f>IF($P$2='产品报告-整理'!$V$1,IFERROR(INDEX('产品报告-整理'!AD:AD,MATCH(产品建议!A465,'产品报告-整理'!W:W,0)),""),(IFERROR(VALUE(HLOOKUP(P$2,'2.源数据-产品分析-全商品'!N$6:N$1000,ROW()-1,0)),"")))</f>
        <v/>
      </c>
      <c r="Q465" s="5" t="str">
        <f>IF($Q$2='产品报告-整理'!$AG$1,IFERROR(INDEX('产品报告-整理'!AO:AO,MATCH(产品建议!A465,'产品报告-整理'!AH:AH,0)),""),(IFERROR(VALUE(HLOOKUP(Q$2,'2.源数据-产品分析-全商品'!O$6:O$1000,ROW()-1,0)),"")))</f>
        <v/>
      </c>
      <c r="R465" s="5" t="str">
        <f>IF($R$2='产品报告-整理'!$AR$1,IFERROR(INDEX('产品报告-整理'!AZ:AZ,MATCH(产品建议!A465,'产品报告-整理'!AS:AS,0)),""),(IFERROR(VALUE(HLOOKUP(R$2,'2.源数据-产品分析-全商品'!P$6:P$1000,ROW()-1,0)),"")))</f>
        <v/>
      </c>
      <c r="S465" s="5" t="str">
        <f>IF($S$2='产品报告-整理'!$BC$1,IFERROR(INDEX('产品报告-整理'!BK:BK,MATCH(产品建议!A465,'产品报告-整理'!BD:BD,0)),""),(IFERROR(VALUE(HLOOKUP(S$2,'2.源数据-产品分析-全商品'!Q$6:Q$1000,ROW()-1,0)),"")))</f>
        <v/>
      </c>
      <c r="T465" s="5" t="str">
        <f>IFERROR(HLOOKUP("产品负责人",'2.源数据-产品分析-全商品'!R$6:R$1000,ROW()-1,0),"")</f>
        <v/>
      </c>
      <c r="U465" s="5" t="str">
        <f>IFERROR(VALUE(HLOOKUP(U$2,'2.源数据-产品分析-全商品'!S$6:S$1000,ROW()-1,0)),"")</f>
        <v/>
      </c>
      <c r="V465" s="5" t="str">
        <f>IFERROR(VALUE(HLOOKUP(V$2,'2.源数据-产品分析-全商品'!T$6:T$1000,ROW()-1,0)),"")</f>
        <v/>
      </c>
      <c r="W465" s="5" t="str">
        <f>IF(OR($A$3=""),"",IF(OR($W$2="优爆品"),(IF(COUNTIF('2-2.源数据-产品分析-优品'!A:A,产品建议!A465)&gt;0,"是","")&amp;IF(COUNTIF('2-3.源数据-产品分析-爆品'!A:A,产品建议!A465)&gt;0,"是","")),IF(OR($W$2="P4P点击量"),((IFERROR(INDEX('产品报告-整理'!D:D,MATCH(产品建议!A465,'产品报告-整理'!A:A,0)),""))),((IF(COUNTIF('2-2.源数据-产品分析-优品'!A:A,产品建议!A465)&gt;0,"是",""))))))</f>
        <v/>
      </c>
      <c r="X465" s="5" t="str">
        <f>IF(OR($A$3=""),"",IF(OR($W$2="优爆品"),((IFERROR(INDEX('产品报告-整理'!D:D,MATCH(产品建议!A465,'产品报告-整理'!A:A,0)),"")&amp;" → "&amp;(IFERROR(TEXT(INDEX('产品报告-整理'!D:D,MATCH(产品建议!A465,'产品报告-整理'!A:A,0))/G465,"0%"),"")))),IF(OR($W$2="P4P点击量"),((IF($W$2="P4P点击量",IFERROR(TEXT(W465/G465,"0%"),"")))),(((IF(COUNTIF('2-3.源数据-产品分析-爆品'!A:A,产品建议!A465)&gt;0,"是","")))))))</f>
        <v/>
      </c>
      <c r="Y465" s="9" t="str">
        <f>IF(AND($Y$2="直通车总消费",'产品报告-整理'!$BN$1="推荐广告"),IFERROR(INDEX('产品报告-整理'!H:H,MATCH(产品建议!A465,'产品报告-整理'!A:A,0)),0)+IFERROR(INDEX('产品报告-整理'!BV:BV,MATCH(产品建议!A465,'产品报告-整理'!BO:BO,0)),0),IFERROR(INDEX('产品报告-整理'!H:H,MATCH(产品建议!A465,'产品报告-整理'!A:A,0)),0))</f>
        <v/>
      </c>
      <c r="Z465" s="9" t="str">
        <f t="shared" si="24"/>
        <v/>
      </c>
      <c r="AA465" s="5" t="str">
        <f t="shared" si="22"/>
        <v/>
      </c>
      <c r="AB465" s="5" t="str">
        <f t="shared" si="23"/>
        <v/>
      </c>
      <c r="AC465" s="9"/>
      <c r="AD465" s="15" t="str">
        <f>IF($AD$1="  ",IFERROR(IF(AND(Y465="未推广",L465&gt;0),"加入P4P推广 ","")&amp;IF(AND(OR(W465="是",X465="是"),Y465=0),"优爆品加推广 ","")&amp;IF(AND(C465="N",L465&gt;0),"增加橱窗绑定 ","")&amp;IF(AND(OR(Z465&gt;$Z$1*4.5,AB465&gt;$AB$1*4.5),Y465&lt;&gt;0,Y465&gt;$AB$1*2,G465&gt;($G$1/$L$1)*1),"放弃P4P推广 ","")&amp;IF(AND(AB465&gt;$AB$1*1.2,AB465&lt;$AB$1*4.5,Y465&gt;0),"优化询盘成本 ","")&amp;IF(AND(Z465&gt;$Z$1*1.2,Z465&lt;$Z$1*4.5,Y465&gt;0),"优化商机成本 ","")&amp;IF(AND(Y465&lt;&gt;0,L465&gt;0,AB465&lt;$AB$1*1.2),"加大询盘获取 ","")&amp;IF(AND(Y465&lt;&gt;0,K465&gt;0,Z465&lt;$Z$1*1.2),"加大商机获取 ","")&amp;IF(AND(L465=0,C465="Y",G465&gt;($G$1/$L$1*1.5)),"解绑橱窗绑定 ",""),"请去左表粘贴源数据"),"")</f>
        <v/>
      </c>
      <c r="AE465" s="9"/>
      <c r="AF465" s="9"/>
      <c r="AG465" s="9"/>
      <c r="AH465" s="9"/>
      <c r="AI465" s="17"/>
      <c r="AJ465" s="17"/>
      <c r="AK465" s="17"/>
    </row>
    <row r="466" spans="1:37">
      <c r="A466" s="5" t="str">
        <f>IFERROR(HLOOKUP(A$2,'2.源数据-产品分析-全商品'!A$6:A$1000,ROW()-1,0),"")</f>
        <v/>
      </c>
      <c r="B466" s="5" t="str">
        <f>IFERROR(HLOOKUP(B$2,'2.源数据-产品分析-全商品'!B$6:B$1000,ROW()-1,0),"")</f>
        <v/>
      </c>
      <c r="C466" s="5" t="str">
        <f>CLEAN(IFERROR(HLOOKUP(C$2,'2.源数据-产品分析-全商品'!C$6:C$1000,ROW()-1,0),""))</f>
        <v/>
      </c>
      <c r="D466" s="5" t="str">
        <f>IFERROR(HLOOKUP(D$2,'2.源数据-产品分析-全商品'!D$6:D$1000,ROW()-1,0),"")</f>
        <v/>
      </c>
      <c r="E466" s="5" t="str">
        <f>IFERROR(HLOOKUP(E$2,'2.源数据-产品分析-全商品'!E$6:E$1000,ROW()-1,0),"")</f>
        <v/>
      </c>
      <c r="F466" s="5" t="str">
        <f>IFERROR(VALUE(HLOOKUP(F$2,'2.源数据-产品分析-全商品'!F$6:F$1000,ROW()-1,0)),"")</f>
        <v/>
      </c>
      <c r="G466" s="5" t="str">
        <f>IFERROR(VALUE(HLOOKUP(G$2,'2.源数据-产品分析-全商品'!G$6:G$1000,ROW()-1,0)),"")</f>
        <v/>
      </c>
      <c r="H466" s="5" t="str">
        <f>IFERROR(HLOOKUP(H$2,'2.源数据-产品分析-全商品'!H$6:H$1000,ROW()-1,0),"")</f>
        <v/>
      </c>
      <c r="I466" s="5" t="str">
        <f>IFERROR(VALUE(HLOOKUP(I$2,'2.源数据-产品分析-全商品'!I$6:I$1000,ROW()-1,0)),"")</f>
        <v/>
      </c>
      <c r="J466" s="60" t="str">
        <f>IFERROR(IF($J$2="","",INDEX('产品报告-整理'!G:G,MATCH(产品建议!A466,'产品报告-整理'!A:A,0))),"")</f>
        <v/>
      </c>
      <c r="K466" s="5" t="str">
        <f>IFERROR(IF($K$2="","",VALUE(INDEX('产品报告-整理'!E:E,MATCH(产品建议!A466,'产品报告-整理'!A:A,0)))),0)</f>
        <v/>
      </c>
      <c r="L466" s="5" t="str">
        <f>IFERROR(VALUE(HLOOKUP(L$2,'2.源数据-产品分析-全商品'!J$6:J$1000,ROW()-1,0)),"")</f>
        <v/>
      </c>
      <c r="M466" s="5" t="str">
        <f>IFERROR(VALUE(HLOOKUP(M$2,'2.源数据-产品分析-全商品'!K$6:K$1000,ROW()-1,0)),"")</f>
        <v/>
      </c>
      <c r="N466" s="5" t="str">
        <f>IFERROR(HLOOKUP(N$2,'2.源数据-产品分析-全商品'!L$6:L$1000,ROW()-1,0),"")</f>
        <v/>
      </c>
      <c r="O466" s="5" t="str">
        <f>IF($O$2='产品报告-整理'!$K$1,IFERROR(INDEX('产品报告-整理'!S:S,MATCH(产品建议!A466,'产品报告-整理'!L:L,0)),""),(IFERROR(VALUE(HLOOKUP(O$2,'2.源数据-产品分析-全商品'!M$6:M$1000,ROW()-1,0)),"")))</f>
        <v/>
      </c>
      <c r="P466" s="5" t="str">
        <f>IF($P$2='产品报告-整理'!$V$1,IFERROR(INDEX('产品报告-整理'!AD:AD,MATCH(产品建议!A466,'产品报告-整理'!W:W,0)),""),(IFERROR(VALUE(HLOOKUP(P$2,'2.源数据-产品分析-全商品'!N$6:N$1000,ROW()-1,0)),"")))</f>
        <v/>
      </c>
      <c r="Q466" s="5" t="str">
        <f>IF($Q$2='产品报告-整理'!$AG$1,IFERROR(INDEX('产品报告-整理'!AO:AO,MATCH(产品建议!A466,'产品报告-整理'!AH:AH,0)),""),(IFERROR(VALUE(HLOOKUP(Q$2,'2.源数据-产品分析-全商品'!O$6:O$1000,ROW()-1,0)),"")))</f>
        <v/>
      </c>
      <c r="R466" s="5" t="str">
        <f>IF($R$2='产品报告-整理'!$AR$1,IFERROR(INDEX('产品报告-整理'!AZ:AZ,MATCH(产品建议!A466,'产品报告-整理'!AS:AS,0)),""),(IFERROR(VALUE(HLOOKUP(R$2,'2.源数据-产品分析-全商品'!P$6:P$1000,ROW()-1,0)),"")))</f>
        <v/>
      </c>
      <c r="S466" s="5" t="str">
        <f>IF($S$2='产品报告-整理'!$BC$1,IFERROR(INDEX('产品报告-整理'!BK:BK,MATCH(产品建议!A466,'产品报告-整理'!BD:BD,0)),""),(IFERROR(VALUE(HLOOKUP(S$2,'2.源数据-产品分析-全商品'!Q$6:Q$1000,ROW()-1,0)),"")))</f>
        <v/>
      </c>
      <c r="T466" s="5" t="str">
        <f>IFERROR(HLOOKUP("产品负责人",'2.源数据-产品分析-全商品'!R$6:R$1000,ROW()-1,0),"")</f>
        <v/>
      </c>
      <c r="U466" s="5" t="str">
        <f>IFERROR(VALUE(HLOOKUP(U$2,'2.源数据-产品分析-全商品'!S$6:S$1000,ROW()-1,0)),"")</f>
        <v/>
      </c>
      <c r="V466" s="5" t="str">
        <f>IFERROR(VALUE(HLOOKUP(V$2,'2.源数据-产品分析-全商品'!T$6:T$1000,ROW()-1,0)),"")</f>
        <v/>
      </c>
      <c r="W466" s="5" t="str">
        <f>IF(OR($A$3=""),"",IF(OR($W$2="优爆品"),(IF(COUNTIF('2-2.源数据-产品分析-优品'!A:A,产品建议!A466)&gt;0,"是","")&amp;IF(COUNTIF('2-3.源数据-产品分析-爆品'!A:A,产品建议!A466)&gt;0,"是","")),IF(OR($W$2="P4P点击量"),((IFERROR(INDEX('产品报告-整理'!D:D,MATCH(产品建议!A466,'产品报告-整理'!A:A,0)),""))),((IF(COUNTIF('2-2.源数据-产品分析-优品'!A:A,产品建议!A466)&gt;0,"是",""))))))</f>
        <v/>
      </c>
      <c r="X466" s="5" t="str">
        <f>IF(OR($A$3=""),"",IF(OR($W$2="优爆品"),((IFERROR(INDEX('产品报告-整理'!D:D,MATCH(产品建议!A466,'产品报告-整理'!A:A,0)),"")&amp;" → "&amp;(IFERROR(TEXT(INDEX('产品报告-整理'!D:D,MATCH(产品建议!A466,'产品报告-整理'!A:A,0))/G466,"0%"),"")))),IF(OR($W$2="P4P点击量"),((IF($W$2="P4P点击量",IFERROR(TEXT(W466/G466,"0%"),"")))),(((IF(COUNTIF('2-3.源数据-产品分析-爆品'!A:A,产品建议!A466)&gt;0,"是","")))))))</f>
        <v/>
      </c>
      <c r="Y466" s="9" t="str">
        <f>IF(AND($Y$2="直通车总消费",'产品报告-整理'!$BN$1="推荐广告"),IFERROR(INDEX('产品报告-整理'!H:H,MATCH(产品建议!A466,'产品报告-整理'!A:A,0)),0)+IFERROR(INDEX('产品报告-整理'!BV:BV,MATCH(产品建议!A466,'产品报告-整理'!BO:BO,0)),0),IFERROR(INDEX('产品报告-整理'!H:H,MATCH(产品建议!A466,'产品报告-整理'!A:A,0)),0))</f>
        <v/>
      </c>
      <c r="Z466" s="9" t="str">
        <f t="shared" si="24"/>
        <v/>
      </c>
      <c r="AA466" s="5" t="str">
        <f t="shared" si="22"/>
        <v/>
      </c>
      <c r="AB466" s="5" t="str">
        <f t="shared" si="23"/>
        <v/>
      </c>
      <c r="AC466" s="9"/>
      <c r="AD466" s="15" t="str">
        <f>IF($AD$1="  ",IFERROR(IF(AND(Y466="未推广",L466&gt;0),"加入P4P推广 ","")&amp;IF(AND(OR(W466="是",X466="是"),Y466=0),"优爆品加推广 ","")&amp;IF(AND(C466="N",L466&gt;0),"增加橱窗绑定 ","")&amp;IF(AND(OR(Z466&gt;$Z$1*4.5,AB466&gt;$AB$1*4.5),Y466&lt;&gt;0,Y466&gt;$AB$1*2,G466&gt;($G$1/$L$1)*1),"放弃P4P推广 ","")&amp;IF(AND(AB466&gt;$AB$1*1.2,AB466&lt;$AB$1*4.5,Y466&gt;0),"优化询盘成本 ","")&amp;IF(AND(Z466&gt;$Z$1*1.2,Z466&lt;$Z$1*4.5,Y466&gt;0),"优化商机成本 ","")&amp;IF(AND(Y466&lt;&gt;0,L466&gt;0,AB466&lt;$AB$1*1.2),"加大询盘获取 ","")&amp;IF(AND(Y466&lt;&gt;0,K466&gt;0,Z466&lt;$Z$1*1.2),"加大商机获取 ","")&amp;IF(AND(L466=0,C466="Y",G466&gt;($G$1/$L$1*1.5)),"解绑橱窗绑定 ",""),"请去左表粘贴源数据"),"")</f>
        <v/>
      </c>
      <c r="AE466" s="9"/>
      <c r="AF466" s="9"/>
      <c r="AG466" s="9"/>
      <c r="AH466" s="9"/>
      <c r="AI466" s="17"/>
      <c r="AJ466" s="17"/>
      <c r="AK466" s="17"/>
    </row>
    <row r="467" spans="1:37">
      <c r="A467" s="5" t="str">
        <f>IFERROR(HLOOKUP(A$2,'2.源数据-产品分析-全商品'!A$6:A$1000,ROW()-1,0),"")</f>
        <v/>
      </c>
      <c r="B467" s="5" t="str">
        <f>IFERROR(HLOOKUP(B$2,'2.源数据-产品分析-全商品'!B$6:B$1000,ROW()-1,0),"")</f>
        <v/>
      </c>
      <c r="C467" s="5" t="str">
        <f>CLEAN(IFERROR(HLOOKUP(C$2,'2.源数据-产品分析-全商品'!C$6:C$1000,ROW()-1,0),""))</f>
        <v/>
      </c>
      <c r="D467" s="5" t="str">
        <f>IFERROR(HLOOKUP(D$2,'2.源数据-产品分析-全商品'!D$6:D$1000,ROW()-1,0),"")</f>
        <v/>
      </c>
      <c r="E467" s="5" t="str">
        <f>IFERROR(HLOOKUP(E$2,'2.源数据-产品分析-全商品'!E$6:E$1000,ROW()-1,0),"")</f>
        <v/>
      </c>
      <c r="F467" s="5" t="str">
        <f>IFERROR(VALUE(HLOOKUP(F$2,'2.源数据-产品分析-全商品'!F$6:F$1000,ROW()-1,0)),"")</f>
        <v/>
      </c>
      <c r="G467" s="5" t="str">
        <f>IFERROR(VALUE(HLOOKUP(G$2,'2.源数据-产品分析-全商品'!G$6:G$1000,ROW()-1,0)),"")</f>
        <v/>
      </c>
      <c r="H467" s="5" t="str">
        <f>IFERROR(HLOOKUP(H$2,'2.源数据-产品分析-全商品'!H$6:H$1000,ROW()-1,0),"")</f>
        <v/>
      </c>
      <c r="I467" s="5" t="str">
        <f>IFERROR(VALUE(HLOOKUP(I$2,'2.源数据-产品分析-全商品'!I$6:I$1000,ROW()-1,0)),"")</f>
        <v/>
      </c>
      <c r="J467" s="60" t="str">
        <f>IFERROR(IF($J$2="","",INDEX('产品报告-整理'!G:G,MATCH(产品建议!A467,'产品报告-整理'!A:A,0))),"")</f>
        <v/>
      </c>
      <c r="K467" s="5" t="str">
        <f>IFERROR(IF($K$2="","",VALUE(INDEX('产品报告-整理'!E:E,MATCH(产品建议!A467,'产品报告-整理'!A:A,0)))),0)</f>
        <v/>
      </c>
      <c r="L467" s="5" t="str">
        <f>IFERROR(VALUE(HLOOKUP(L$2,'2.源数据-产品分析-全商品'!J$6:J$1000,ROW()-1,0)),"")</f>
        <v/>
      </c>
      <c r="M467" s="5" t="str">
        <f>IFERROR(VALUE(HLOOKUP(M$2,'2.源数据-产品分析-全商品'!K$6:K$1000,ROW()-1,0)),"")</f>
        <v/>
      </c>
      <c r="N467" s="5" t="str">
        <f>IFERROR(HLOOKUP(N$2,'2.源数据-产品分析-全商品'!L$6:L$1000,ROW()-1,0),"")</f>
        <v/>
      </c>
      <c r="O467" s="5" t="str">
        <f>IF($O$2='产品报告-整理'!$K$1,IFERROR(INDEX('产品报告-整理'!S:S,MATCH(产品建议!A467,'产品报告-整理'!L:L,0)),""),(IFERROR(VALUE(HLOOKUP(O$2,'2.源数据-产品分析-全商品'!M$6:M$1000,ROW()-1,0)),"")))</f>
        <v/>
      </c>
      <c r="P467" s="5" t="str">
        <f>IF($P$2='产品报告-整理'!$V$1,IFERROR(INDEX('产品报告-整理'!AD:AD,MATCH(产品建议!A467,'产品报告-整理'!W:W,0)),""),(IFERROR(VALUE(HLOOKUP(P$2,'2.源数据-产品分析-全商品'!N$6:N$1000,ROW()-1,0)),"")))</f>
        <v/>
      </c>
      <c r="Q467" s="5" t="str">
        <f>IF($Q$2='产品报告-整理'!$AG$1,IFERROR(INDEX('产品报告-整理'!AO:AO,MATCH(产品建议!A467,'产品报告-整理'!AH:AH,0)),""),(IFERROR(VALUE(HLOOKUP(Q$2,'2.源数据-产品分析-全商品'!O$6:O$1000,ROW()-1,0)),"")))</f>
        <v/>
      </c>
      <c r="R467" s="5" t="str">
        <f>IF($R$2='产品报告-整理'!$AR$1,IFERROR(INDEX('产品报告-整理'!AZ:AZ,MATCH(产品建议!A467,'产品报告-整理'!AS:AS,0)),""),(IFERROR(VALUE(HLOOKUP(R$2,'2.源数据-产品分析-全商品'!P$6:P$1000,ROW()-1,0)),"")))</f>
        <v/>
      </c>
      <c r="S467" s="5" t="str">
        <f>IF($S$2='产品报告-整理'!$BC$1,IFERROR(INDEX('产品报告-整理'!BK:BK,MATCH(产品建议!A467,'产品报告-整理'!BD:BD,0)),""),(IFERROR(VALUE(HLOOKUP(S$2,'2.源数据-产品分析-全商品'!Q$6:Q$1000,ROW()-1,0)),"")))</f>
        <v/>
      </c>
      <c r="T467" s="5" t="str">
        <f>IFERROR(HLOOKUP("产品负责人",'2.源数据-产品分析-全商品'!R$6:R$1000,ROW()-1,0),"")</f>
        <v/>
      </c>
      <c r="U467" s="5" t="str">
        <f>IFERROR(VALUE(HLOOKUP(U$2,'2.源数据-产品分析-全商品'!S$6:S$1000,ROW()-1,0)),"")</f>
        <v/>
      </c>
      <c r="V467" s="5" t="str">
        <f>IFERROR(VALUE(HLOOKUP(V$2,'2.源数据-产品分析-全商品'!T$6:T$1000,ROW()-1,0)),"")</f>
        <v/>
      </c>
      <c r="W467" s="5" t="str">
        <f>IF(OR($A$3=""),"",IF(OR($W$2="优爆品"),(IF(COUNTIF('2-2.源数据-产品分析-优品'!A:A,产品建议!A467)&gt;0,"是","")&amp;IF(COUNTIF('2-3.源数据-产品分析-爆品'!A:A,产品建议!A467)&gt;0,"是","")),IF(OR($W$2="P4P点击量"),((IFERROR(INDEX('产品报告-整理'!D:D,MATCH(产品建议!A467,'产品报告-整理'!A:A,0)),""))),((IF(COUNTIF('2-2.源数据-产品分析-优品'!A:A,产品建议!A467)&gt;0,"是",""))))))</f>
        <v/>
      </c>
      <c r="X467" s="5" t="str">
        <f>IF(OR($A$3=""),"",IF(OR($W$2="优爆品"),((IFERROR(INDEX('产品报告-整理'!D:D,MATCH(产品建议!A467,'产品报告-整理'!A:A,0)),"")&amp;" → "&amp;(IFERROR(TEXT(INDEX('产品报告-整理'!D:D,MATCH(产品建议!A467,'产品报告-整理'!A:A,0))/G467,"0%"),"")))),IF(OR($W$2="P4P点击量"),((IF($W$2="P4P点击量",IFERROR(TEXT(W467/G467,"0%"),"")))),(((IF(COUNTIF('2-3.源数据-产品分析-爆品'!A:A,产品建议!A467)&gt;0,"是","")))))))</f>
        <v/>
      </c>
      <c r="Y467" s="9" t="str">
        <f>IF(AND($Y$2="直通车总消费",'产品报告-整理'!$BN$1="推荐广告"),IFERROR(INDEX('产品报告-整理'!H:H,MATCH(产品建议!A467,'产品报告-整理'!A:A,0)),0)+IFERROR(INDEX('产品报告-整理'!BV:BV,MATCH(产品建议!A467,'产品报告-整理'!BO:BO,0)),0),IFERROR(INDEX('产品报告-整理'!H:H,MATCH(产品建议!A467,'产品报告-整理'!A:A,0)),0))</f>
        <v/>
      </c>
      <c r="Z467" s="9" t="str">
        <f t="shared" si="24"/>
        <v/>
      </c>
      <c r="AA467" s="5" t="str">
        <f t="shared" si="22"/>
        <v/>
      </c>
      <c r="AB467" s="5" t="str">
        <f t="shared" si="23"/>
        <v/>
      </c>
      <c r="AC467" s="9"/>
      <c r="AD467" s="15" t="str">
        <f>IF($AD$1="  ",IFERROR(IF(AND(Y467="未推广",L467&gt;0),"加入P4P推广 ","")&amp;IF(AND(OR(W467="是",X467="是"),Y467=0),"优爆品加推广 ","")&amp;IF(AND(C467="N",L467&gt;0),"增加橱窗绑定 ","")&amp;IF(AND(OR(Z467&gt;$Z$1*4.5,AB467&gt;$AB$1*4.5),Y467&lt;&gt;0,Y467&gt;$AB$1*2,G467&gt;($G$1/$L$1)*1),"放弃P4P推广 ","")&amp;IF(AND(AB467&gt;$AB$1*1.2,AB467&lt;$AB$1*4.5,Y467&gt;0),"优化询盘成本 ","")&amp;IF(AND(Z467&gt;$Z$1*1.2,Z467&lt;$Z$1*4.5,Y467&gt;0),"优化商机成本 ","")&amp;IF(AND(Y467&lt;&gt;0,L467&gt;0,AB467&lt;$AB$1*1.2),"加大询盘获取 ","")&amp;IF(AND(Y467&lt;&gt;0,K467&gt;0,Z467&lt;$Z$1*1.2),"加大商机获取 ","")&amp;IF(AND(L467=0,C467="Y",G467&gt;($G$1/$L$1*1.5)),"解绑橱窗绑定 ",""),"请去左表粘贴源数据"),"")</f>
        <v/>
      </c>
      <c r="AE467" s="9"/>
      <c r="AF467" s="9"/>
      <c r="AG467" s="9"/>
      <c r="AH467" s="9"/>
      <c r="AI467" s="17"/>
      <c r="AJ467" s="17"/>
      <c r="AK467" s="17"/>
    </row>
    <row r="468" spans="1:37">
      <c r="A468" s="5" t="str">
        <f>IFERROR(HLOOKUP(A$2,'2.源数据-产品分析-全商品'!A$6:A$1000,ROW()-1,0),"")</f>
        <v/>
      </c>
      <c r="B468" s="5" t="str">
        <f>IFERROR(HLOOKUP(B$2,'2.源数据-产品分析-全商品'!B$6:B$1000,ROW()-1,0),"")</f>
        <v/>
      </c>
      <c r="C468" s="5" t="str">
        <f>CLEAN(IFERROR(HLOOKUP(C$2,'2.源数据-产品分析-全商品'!C$6:C$1000,ROW()-1,0),""))</f>
        <v/>
      </c>
      <c r="D468" s="5" t="str">
        <f>IFERROR(HLOOKUP(D$2,'2.源数据-产品分析-全商品'!D$6:D$1000,ROW()-1,0),"")</f>
        <v/>
      </c>
      <c r="E468" s="5" t="str">
        <f>IFERROR(HLOOKUP(E$2,'2.源数据-产品分析-全商品'!E$6:E$1000,ROW()-1,0),"")</f>
        <v/>
      </c>
      <c r="F468" s="5" t="str">
        <f>IFERROR(VALUE(HLOOKUP(F$2,'2.源数据-产品分析-全商品'!F$6:F$1000,ROW()-1,0)),"")</f>
        <v/>
      </c>
      <c r="G468" s="5" t="str">
        <f>IFERROR(VALUE(HLOOKUP(G$2,'2.源数据-产品分析-全商品'!G$6:G$1000,ROW()-1,0)),"")</f>
        <v/>
      </c>
      <c r="H468" s="5" t="str">
        <f>IFERROR(HLOOKUP(H$2,'2.源数据-产品分析-全商品'!H$6:H$1000,ROW()-1,0),"")</f>
        <v/>
      </c>
      <c r="I468" s="5" t="str">
        <f>IFERROR(VALUE(HLOOKUP(I$2,'2.源数据-产品分析-全商品'!I$6:I$1000,ROW()-1,0)),"")</f>
        <v/>
      </c>
      <c r="J468" s="60" t="str">
        <f>IFERROR(IF($J$2="","",INDEX('产品报告-整理'!G:G,MATCH(产品建议!A468,'产品报告-整理'!A:A,0))),"")</f>
        <v/>
      </c>
      <c r="K468" s="5" t="str">
        <f>IFERROR(IF($K$2="","",VALUE(INDEX('产品报告-整理'!E:E,MATCH(产品建议!A468,'产品报告-整理'!A:A,0)))),0)</f>
        <v/>
      </c>
      <c r="L468" s="5" t="str">
        <f>IFERROR(VALUE(HLOOKUP(L$2,'2.源数据-产品分析-全商品'!J$6:J$1000,ROW()-1,0)),"")</f>
        <v/>
      </c>
      <c r="M468" s="5" t="str">
        <f>IFERROR(VALUE(HLOOKUP(M$2,'2.源数据-产品分析-全商品'!K$6:K$1000,ROW()-1,0)),"")</f>
        <v/>
      </c>
      <c r="N468" s="5" t="str">
        <f>IFERROR(HLOOKUP(N$2,'2.源数据-产品分析-全商品'!L$6:L$1000,ROW()-1,0),"")</f>
        <v/>
      </c>
      <c r="O468" s="5" t="str">
        <f>IF($O$2='产品报告-整理'!$K$1,IFERROR(INDEX('产品报告-整理'!S:S,MATCH(产品建议!A468,'产品报告-整理'!L:L,0)),""),(IFERROR(VALUE(HLOOKUP(O$2,'2.源数据-产品分析-全商品'!M$6:M$1000,ROW()-1,0)),"")))</f>
        <v/>
      </c>
      <c r="P468" s="5" t="str">
        <f>IF($P$2='产品报告-整理'!$V$1,IFERROR(INDEX('产品报告-整理'!AD:AD,MATCH(产品建议!A468,'产品报告-整理'!W:W,0)),""),(IFERROR(VALUE(HLOOKUP(P$2,'2.源数据-产品分析-全商品'!N$6:N$1000,ROW()-1,0)),"")))</f>
        <v/>
      </c>
      <c r="Q468" s="5" t="str">
        <f>IF($Q$2='产品报告-整理'!$AG$1,IFERROR(INDEX('产品报告-整理'!AO:AO,MATCH(产品建议!A468,'产品报告-整理'!AH:AH,0)),""),(IFERROR(VALUE(HLOOKUP(Q$2,'2.源数据-产品分析-全商品'!O$6:O$1000,ROW()-1,0)),"")))</f>
        <v/>
      </c>
      <c r="R468" s="5" t="str">
        <f>IF($R$2='产品报告-整理'!$AR$1,IFERROR(INDEX('产品报告-整理'!AZ:AZ,MATCH(产品建议!A468,'产品报告-整理'!AS:AS,0)),""),(IFERROR(VALUE(HLOOKUP(R$2,'2.源数据-产品分析-全商品'!P$6:P$1000,ROW()-1,0)),"")))</f>
        <v/>
      </c>
      <c r="S468" s="5" t="str">
        <f>IF($S$2='产品报告-整理'!$BC$1,IFERROR(INDEX('产品报告-整理'!BK:BK,MATCH(产品建议!A468,'产品报告-整理'!BD:BD,0)),""),(IFERROR(VALUE(HLOOKUP(S$2,'2.源数据-产品分析-全商品'!Q$6:Q$1000,ROW()-1,0)),"")))</f>
        <v/>
      </c>
      <c r="T468" s="5" t="str">
        <f>IFERROR(HLOOKUP("产品负责人",'2.源数据-产品分析-全商品'!R$6:R$1000,ROW()-1,0),"")</f>
        <v/>
      </c>
      <c r="U468" s="5" t="str">
        <f>IFERROR(VALUE(HLOOKUP(U$2,'2.源数据-产品分析-全商品'!S$6:S$1000,ROW()-1,0)),"")</f>
        <v/>
      </c>
      <c r="V468" s="5" t="str">
        <f>IFERROR(VALUE(HLOOKUP(V$2,'2.源数据-产品分析-全商品'!T$6:T$1000,ROW()-1,0)),"")</f>
        <v/>
      </c>
      <c r="W468" s="5" t="str">
        <f>IF(OR($A$3=""),"",IF(OR($W$2="优爆品"),(IF(COUNTIF('2-2.源数据-产品分析-优品'!A:A,产品建议!A468)&gt;0,"是","")&amp;IF(COUNTIF('2-3.源数据-产品分析-爆品'!A:A,产品建议!A468)&gt;0,"是","")),IF(OR($W$2="P4P点击量"),((IFERROR(INDEX('产品报告-整理'!D:D,MATCH(产品建议!A468,'产品报告-整理'!A:A,0)),""))),((IF(COUNTIF('2-2.源数据-产品分析-优品'!A:A,产品建议!A468)&gt;0,"是",""))))))</f>
        <v/>
      </c>
      <c r="X468" s="5" t="str">
        <f>IF(OR($A$3=""),"",IF(OR($W$2="优爆品"),((IFERROR(INDEX('产品报告-整理'!D:D,MATCH(产品建议!A468,'产品报告-整理'!A:A,0)),"")&amp;" → "&amp;(IFERROR(TEXT(INDEX('产品报告-整理'!D:D,MATCH(产品建议!A468,'产品报告-整理'!A:A,0))/G468,"0%"),"")))),IF(OR($W$2="P4P点击量"),((IF($W$2="P4P点击量",IFERROR(TEXT(W468/G468,"0%"),"")))),(((IF(COUNTIF('2-3.源数据-产品分析-爆品'!A:A,产品建议!A468)&gt;0,"是","")))))))</f>
        <v/>
      </c>
      <c r="Y468" s="9" t="str">
        <f>IF(AND($Y$2="直通车总消费",'产品报告-整理'!$BN$1="推荐广告"),IFERROR(INDEX('产品报告-整理'!H:H,MATCH(产品建议!A468,'产品报告-整理'!A:A,0)),0)+IFERROR(INDEX('产品报告-整理'!BV:BV,MATCH(产品建议!A468,'产品报告-整理'!BO:BO,0)),0),IFERROR(INDEX('产品报告-整理'!H:H,MATCH(产品建议!A468,'产品报告-整理'!A:A,0)),0))</f>
        <v/>
      </c>
      <c r="Z468" s="9" t="str">
        <f t="shared" si="24"/>
        <v/>
      </c>
      <c r="AA468" s="5" t="str">
        <f t="shared" si="22"/>
        <v/>
      </c>
      <c r="AB468" s="5" t="str">
        <f t="shared" si="23"/>
        <v/>
      </c>
      <c r="AC468" s="9"/>
      <c r="AD468" s="15" t="str">
        <f>IF($AD$1="  ",IFERROR(IF(AND(Y468="未推广",L468&gt;0),"加入P4P推广 ","")&amp;IF(AND(OR(W468="是",X468="是"),Y468=0),"优爆品加推广 ","")&amp;IF(AND(C468="N",L468&gt;0),"增加橱窗绑定 ","")&amp;IF(AND(OR(Z468&gt;$Z$1*4.5,AB468&gt;$AB$1*4.5),Y468&lt;&gt;0,Y468&gt;$AB$1*2,G468&gt;($G$1/$L$1)*1),"放弃P4P推广 ","")&amp;IF(AND(AB468&gt;$AB$1*1.2,AB468&lt;$AB$1*4.5,Y468&gt;0),"优化询盘成本 ","")&amp;IF(AND(Z468&gt;$Z$1*1.2,Z468&lt;$Z$1*4.5,Y468&gt;0),"优化商机成本 ","")&amp;IF(AND(Y468&lt;&gt;0,L468&gt;0,AB468&lt;$AB$1*1.2),"加大询盘获取 ","")&amp;IF(AND(Y468&lt;&gt;0,K468&gt;0,Z468&lt;$Z$1*1.2),"加大商机获取 ","")&amp;IF(AND(L468=0,C468="Y",G468&gt;($G$1/$L$1*1.5)),"解绑橱窗绑定 ",""),"请去左表粘贴源数据"),"")</f>
        <v/>
      </c>
      <c r="AE468" s="9"/>
      <c r="AF468" s="9"/>
      <c r="AG468" s="9"/>
      <c r="AH468" s="9"/>
      <c r="AI468" s="17"/>
      <c r="AJ468" s="17"/>
      <c r="AK468" s="17"/>
    </row>
    <row r="469" spans="1:37">
      <c r="A469" s="5" t="str">
        <f>IFERROR(HLOOKUP(A$2,'2.源数据-产品分析-全商品'!A$6:A$1000,ROW()-1,0),"")</f>
        <v/>
      </c>
      <c r="B469" s="5" t="str">
        <f>IFERROR(HLOOKUP(B$2,'2.源数据-产品分析-全商品'!B$6:B$1000,ROW()-1,0),"")</f>
        <v/>
      </c>
      <c r="C469" s="5" t="str">
        <f>CLEAN(IFERROR(HLOOKUP(C$2,'2.源数据-产品分析-全商品'!C$6:C$1000,ROW()-1,0),""))</f>
        <v/>
      </c>
      <c r="D469" s="5" t="str">
        <f>IFERROR(HLOOKUP(D$2,'2.源数据-产品分析-全商品'!D$6:D$1000,ROW()-1,0),"")</f>
        <v/>
      </c>
      <c r="E469" s="5" t="str">
        <f>IFERROR(HLOOKUP(E$2,'2.源数据-产品分析-全商品'!E$6:E$1000,ROW()-1,0),"")</f>
        <v/>
      </c>
      <c r="F469" s="5" t="str">
        <f>IFERROR(VALUE(HLOOKUP(F$2,'2.源数据-产品分析-全商品'!F$6:F$1000,ROW()-1,0)),"")</f>
        <v/>
      </c>
      <c r="G469" s="5" t="str">
        <f>IFERROR(VALUE(HLOOKUP(G$2,'2.源数据-产品分析-全商品'!G$6:G$1000,ROW()-1,0)),"")</f>
        <v/>
      </c>
      <c r="H469" s="5" t="str">
        <f>IFERROR(HLOOKUP(H$2,'2.源数据-产品分析-全商品'!H$6:H$1000,ROW()-1,0),"")</f>
        <v/>
      </c>
      <c r="I469" s="5" t="str">
        <f>IFERROR(VALUE(HLOOKUP(I$2,'2.源数据-产品分析-全商品'!I$6:I$1000,ROW()-1,0)),"")</f>
        <v/>
      </c>
      <c r="J469" s="60" t="str">
        <f>IFERROR(IF($J$2="","",INDEX('产品报告-整理'!G:G,MATCH(产品建议!A469,'产品报告-整理'!A:A,0))),"")</f>
        <v/>
      </c>
      <c r="K469" s="5" t="str">
        <f>IFERROR(IF($K$2="","",VALUE(INDEX('产品报告-整理'!E:E,MATCH(产品建议!A469,'产品报告-整理'!A:A,0)))),0)</f>
        <v/>
      </c>
      <c r="L469" s="5" t="str">
        <f>IFERROR(VALUE(HLOOKUP(L$2,'2.源数据-产品分析-全商品'!J$6:J$1000,ROW()-1,0)),"")</f>
        <v/>
      </c>
      <c r="M469" s="5" t="str">
        <f>IFERROR(VALUE(HLOOKUP(M$2,'2.源数据-产品分析-全商品'!K$6:K$1000,ROW()-1,0)),"")</f>
        <v/>
      </c>
      <c r="N469" s="5" t="str">
        <f>IFERROR(HLOOKUP(N$2,'2.源数据-产品分析-全商品'!L$6:L$1000,ROW()-1,0),"")</f>
        <v/>
      </c>
      <c r="O469" s="5" t="str">
        <f>IF($O$2='产品报告-整理'!$K$1,IFERROR(INDEX('产品报告-整理'!S:S,MATCH(产品建议!A469,'产品报告-整理'!L:L,0)),""),(IFERROR(VALUE(HLOOKUP(O$2,'2.源数据-产品分析-全商品'!M$6:M$1000,ROW()-1,0)),"")))</f>
        <v/>
      </c>
      <c r="P469" s="5" t="str">
        <f>IF($P$2='产品报告-整理'!$V$1,IFERROR(INDEX('产品报告-整理'!AD:AD,MATCH(产品建议!A469,'产品报告-整理'!W:W,0)),""),(IFERROR(VALUE(HLOOKUP(P$2,'2.源数据-产品分析-全商品'!N$6:N$1000,ROW()-1,0)),"")))</f>
        <v/>
      </c>
      <c r="Q469" s="5" t="str">
        <f>IF($Q$2='产品报告-整理'!$AG$1,IFERROR(INDEX('产品报告-整理'!AO:AO,MATCH(产品建议!A469,'产品报告-整理'!AH:AH,0)),""),(IFERROR(VALUE(HLOOKUP(Q$2,'2.源数据-产品分析-全商品'!O$6:O$1000,ROW()-1,0)),"")))</f>
        <v/>
      </c>
      <c r="R469" s="5" t="str">
        <f>IF($R$2='产品报告-整理'!$AR$1,IFERROR(INDEX('产品报告-整理'!AZ:AZ,MATCH(产品建议!A469,'产品报告-整理'!AS:AS,0)),""),(IFERROR(VALUE(HLOOKUP(R$2,'2.源数据-产品分析-全商品'!P$6:P$1000,ROW()-1,0)),"")))</f>
        <v/>
      </c>
      <c r="S469" s="5" t="str">
        <f>IF($S$2='产品报告-整理'!$BC$1,IFERROR(INDEX('产品报告-整理'!BK:BK,MATCH(产品建议!A469,'产品报告-整理'!BD:BD,0)),""),(IFERROR(VALUE(HLOOKUP(S$2,'2.源数据-产品分析-全商品'!Q$6:Q$1000,ROW()-1,0)),"")))</f>
        <v/>
      </c>
      <c r="T469" s="5" t="str">
        <f>IFERROR(HLOOKUP("产品负责人",'2.源数据-产品分析-全商品'!R$6:R$1000,ROW()-1,0),"")</f>
        <v/>
      </c>
      <c r="U469" s="5" t="str">
        <f>IFERROR(VALUE(HLOOKUP(U$2,'2.源数据-产品分析-全商品'!S$6:S$1000,ROW()-1,0)),"")</f>
        <v/>
      </c>
      <c r="V469" s="5" t="str">
        <f>IFERROR(VALUE(HLOOKUP(V$2,'2.源数据-产品分析-全商品'!T$6:T$1000,ROW()-1,0)),"")</f>
        <v/>
      </c>
      <c r="W469" s="5" t="str">
        <f>IF(OR($A$3=""),"",IF(OR($W$2="优爆品"),(IF(COUNTIF('2-2.源数据-产品分析-优品'!A:A,产品建议!A469)&gt;0,"是","")&amp;IF(COUNTIF('2-3.源数据-产品分析-爆品'!A:A,产品建议!A469)&gt;0,"是","")),IF(OR($W$2="P4P点击量"),((IFERROR(INDEX('产品报告-整理'!D:D,MATCH(产品建议!A469,'产品报告-整理'!A:A,0)),""))),((IF(COUNTIF('2-2.源数据-产品分析-优品'!A:A,产品建议!A469)&gt;0,"是",""))))))</f>
        <v/>
      </c>
      <c r="X469" s="5" t="str">
        <f>IF(OR($A$3=""),"",IF(OR($W$2="优爆品"),((IFERROR(INDEX('产品报告-整理'!D:D,MATCH(产品建议!A469,'产品报告-整理'!A:A,0)),"")&amp;" → "&amp;(IFERROR(TEXT(INDEX('产品报告-整理'!D:D,MATCH(产品建议!A469,'产品报告-整理'!A:A,0))/G469,"0%"),"")))),IF(OR($W$2="P4P点击量"),((IF($W$2="P4P点击量",IFERROR(TEXT(W469/G469,"0%"),"")))),(((IF(COUNTIF('2-3.源数据-产品分析-爆品'!A:A,产品建议!A469)&gt;0,"是","")))))))</f>
        <v/>
      </c>
      <c r="Y469" s="9" t="str">
        <f>IF(AND($Y$2="直通车总消费",'产品报告-整理'!$BN$1="推荐广告"),IFERROR(INDEX('产品报告-整理'!H:H,MATCH(产品建议!A469,'产品报告-整理'!A:A,0)),0)+IFERROR(INDEX('产品报告-整理'!BV:BV,MATCH(产品建议!A469,'产品报告-整理'!BO:BO,0)),0),IFERROR(INDEX('产品报告-整理'!H:H,MATCH(产品建议!A469,'产品报告-整理'!A:A,0)),0))</f>
        <v/>
      </c>
      <c r="Z469" s="9" t="str">
        <f t="shared" si="24"/>
        <v/>
      </c>
      <c r="AA469" s="5" t="str">
        <f t="shared" si="22"/>
        <v/>
      </c>
      <c r="AB469" s="5" t="str">
        <f t="shared" si="23"/>
        <v/>
      </c>
      <c r="AC469" s="9"/>
      <c r="AD469" s="15" t="str">
        <f>IF($AD$1="  ",IFERROR(IF(AND(Y469="未推广",L469&gt;0),"加入P4P推广 ","")&amp;IF(AND(OR(W469="是",X469="是"),Y469=0),"优爆品加推广 ","")&amp;IF(AND(C469="N",L469&gt;0),"增加橱窗绑定 ","")&amp;IF(AND(OR(Z469&gt;$Z$1*4.5,AB469&gt;$AB$1*4.5),Y469&lt;&gt;0,Y469&gt;$AB$1*2,G469&gt;($G$1/$L$1)*1),"放弃P4P推广 ","")&amp;IF(AND(AB469&gt;$AB$1*1.2,AB469&lt;$AB$1*4.5,Y469&gt;0),"优化询盘成本 ","")&amp;IF(AND(Z469&gt;$Z$1*1.2,Z469&lt;$Z$1*4.5,Y469&gt;0),"优化商机成本 ","")&amp;IF(AND(Y469&lt;&gt;0,L469&gt;0,AB469&lt;$AB$1*1.2),"加大询盘获取 ","")&amp;IF(AND(Y469&lt;&gt;0,K469&gt;0,Z469&lt;$Z$1*1.2),"加大商机获取 ","")&amp;IF(AND(L469=0,C469="Y",G469&gt;($G$1/$L$1*1.5)),"解绑橱窗绑定 ",""),"请去左表粘贴源数据"),"")</f>
        <v/>
      </c>
      <c r="AE469" s="9"/>
      <c r="AF469" s="9"/>
      <c r="AG469" s="9"/>
      <c r="AH469" s="9"/>
      <c r="AI469" s="17"/>
      <c r="AJ469" s="17"/>
      <c r="AK469" s="17"/>
    </row>
    <row r="470" spans="1:37">
      <c r="A470" s="5" t="str">
        <f>IFERROR(HLOOKUP(A$2,'2.源数据-产品分析-全商品'!A$6:A$1000,ROW()-1,0),"")</f>
        <v/>
      </c>
      <c r="B470" s="5" t="str">
        <f>IFERROR(HLOOKUP(B$2,'2.源数据-产品分析-全商品'!B$6:B$1000,ROW()-1,0),"")</f>
        <v/>
      </c>
      <c r="C470" s="5" t="str">
        <f>CLEAN(IFERROR(HLOOKUP(C$2,'2.源数据-产品分析-全商品'!C$6:C$1000,ROW()-1,0),""))</f>
        <v/>
      </c>
      <c r="D470" s="5" t="str">
        <f>IFERROR(HLOOKUP(D$2,'2.源数据-产品分析-全商品'!D$6:D$1000,ROW()-1,0),"")</f>
        <v/>
      </c>
      <c r="E470" s="5" t="str">
        <f>IFERROR(HLOOKUP(E$2,'2.源数据-产品分析-全商品'!E$6:E$1000,ROW()-1,0),"")</f>
        <v/>
      </c>
      <c r="F470" s="5" t="str">
        <f>IFERROR(VALUE(HLOOKUP(F$2,'2.源数据-产品分析-全商品'!F$6:F$1000,ROW()-1,0)),"")</f>
        <v/>
      </c>
      <c r="G470" s="5" t="str">
        <f>IFERROR(VALUE(HLOOKUP(G$2,'2.源数据-产品分析-全商品'!G$6:G$1000,ROW()-1,0)),"")</f>
        <v/>
      </c>
      <c r="H470" s="5" t="str">
        <f>IFERROR(HLOOKUP(H$2,'2.源数据-产品分析-全商品'!H$6:H$1000,ROW()-1,0),"")</f>
        <v/>
      </c>
      <c r="I470" s="5" t="str">
        <f>IFERROR(VALUE(HLOOKUP(I$2,'2.源数据-产品分析-全商品'!I$6:I$1000,ROW()-1,0)),"")</f>
        <v/>
      </c>
      <c r="J470" s="60" t="str">
        <f>IFERROR(IF($J$2="","",INDEX('产品报告-整理'!G:G,MATCH(产品建议!A470,'产品报告-整理'!A:A,0))),"")</f>
        <v/>
      </c>
      <c r="K470" s="5" t="str">
        <f>IFERROR(IF($K$2="","",VALUE(INDEX('产品报告-整理'!E:E,MATCH(产品建议!A470,'产品报告-整理'!A:A,0)))),0)</f>
        <v/>
      </c>
      <c r="L470" s="5" t="str">
        <f>IFERROR(VALUE(HLOOKUP(L$2,'2.源数据-产品分析-全商品'!J$6:J$1000,ROW()-1,0)),"")</f>
        <v/>
      </c>
      <c r="M470" s="5" t="str">
        <f>IFERROR(VALUE(HLOOKUP(M$2,'2.源数据-产品分析-全商品'!K$6:K$1000,ROW()-1,0)),"")</f>
        <v/>
      </c>
      <c r="N470" s="5" t="str">
        <f>IFERROR(HLOOKUP(N$2,'2.源数据-产品分析-全商品'!L$6:L$1000,ROW()-1,0),"")</f>
        <v/>
      </c>
      <c r="O470" s="5" t="str">
        <f>IF($O$2='产品报告-整理'!$K$1,IFERROR(INDEX('产品报告-整理'!S:S,MATCH(产品建议!A470,'产品报告-整理'!L:L,0)),""),(IFERROR(VALUE(HLOOKUP(O$2,'2.源数据-产品分析-全商品'!M$6:M$1000,ROW()-1,0)),"")))</f>
        <v/>
      </c>
      <c r="P470" s="5" t="str">
        <f>IF($P$2='产品报告-整理'!$V$1,IFERROR(INDEX('产品报告-整理'!AD:AD,MATCH(产品建议!A470,'产品报告-整理'!W:W,0)),""),(IFERROR(VALUE(HLOOKUP(P$2,'2.源数据-产品分析-全商品'!N$6:N$1000,ROW()-1,0)),"")))</f>
        <v/>
      </c>
      <c r="Q470" s="5" t="str">
        <f>IF($Q$2='产品报告-整理'!$AG$1,IFERROR(INDEX('产品报告-整理'!AO:AO,MATCH(产品建议!A470,'产品报告-整理'!AH:AH,0)),""),(IFERROR(VALUE(HLOOKUP(Q$2,'2.源数据-产品分析-全商品'!O$6:O$1000,ROW()-1,0)),"")))</f>
        <v/>
      </c>
      <c r="R470" s="5" t="str">
        <f>IF($R$2='产品报告-整理'!$AR$1,IFERROR(INDEX('产品报告-整理'!AZ:AZ,MATCH(产品建议!A470,'产品报告-整理'!AS:AS,0)),""),(IFERROR(VALUE(HLOOKUP(R$2,'2.源数据-产品分析-全商品'!P$6:P$1000,ROW()-1,0)),"")))</f>
        <v/>
      </c>
      <c r="S470" s="5" t="str">
        <f>IF($S$2='产品报告-整理'!$BC$1,IFERROR(INDEX('产品报告-整理'!BK:BK,MATCH(产品建议!A470,'产品报告-整理'!BD:BD,0)),""),(IFERROR(VALUE(HLOOKUP(S$2,'2.源数据-产品分析-全商品'!Q$6:Q$1000,ROW()-1,0)),"")))</f>
        <v/>
      </c>
      <c r="T470" s="5" t="str">
        <f>IFERROR(HLOOKUP("产品负责人",'2.源数据-产品分析-全商品'!R$6:R$1000,ROW()-1,0),"")</f>
        <v/>
      </c>
      <c r="U470" s="5" t="str">
        <f>IFERROR(VALUE(HLOOKUP(U$2,'2.源数据-产品分析-全商品'!S$6:S$1000,ROW()-1,0)),"")</f>
        <v/>
      </c>
      <c r="V470" s="5" t="str">
        <f>IFERROR(VALUE(HLOOKUP(V$2,'2.源数据-产品分析-全商品'!T$6:T$1000,ROW()-1,0)),"")</f>
        <v/>
      </c>
      <c r="W470" s="5" t="str">
        <f>IF(OR($A$3=""),"",IF(OR($W$2="优爆品"),(IF(COUNTIF('2-2.源数据-产品分析-优品'!A:A,产品建议!A470)&gt;0,"是","")&amp;IF(COUNTIF('2-3.源数据-产品分析-爆品'!A:A,产品建议!A470)&gt;0,"是","")),IF(OR($W$2="P4P点击量"),((IFERROR(INDEX('产品报告-整理'!D:D,MATCH(产品建议!A470,'产品报告-整理'!A:A,0)),""))),((IF(COUNTIF('2-2.源数据-产品分析-优品'!A:A,产品建议!A470)&gt;0,"是",""))))))</f>
        <v/>
      </c>
      <c r="X470" s="5" t="str">
        <f>IF(OR($A$3=""),"",IF(OR($W$2="优爆品"),((IFERROR(INDEX('产品报告-整理'!D:D,MATCH(产品建议!A470,'产品报告-整理'!A:A,0)),"")&amp;" → "&amp;(IFERROR(TEXT(INDEX('产品报告-整理'!D:D,MATCH(产品建议!A470,'产品报告-整理'!A:A,0))/G470,"0%"),"")))),IF(OR($W$2="P4P点击量"),((IF($W$2="P4P点击量",IFERROR(TEXT(W470/G470,"0%"),"")))),(((IF(COUNTIF('2-3.源数据-产品分析-爆品'!A:A,产品建议!A470)&gt;0,"是","")))))))</f>
        <v/>
      </c>
      <c r="Y470" s="9" t="str">
        <f>IF(AND($Y$2="直通车总消费",'产品报告-整理'!$BN$1="推荐广告"),IFERROR(INDEX('产品报告-整理'!H:H,MATCH(产品建议!A470,'产品报告-整理'!A:A,0)),0)+IFERROR(INDEX('产品报告-整理'!BV:BV,MATCH(产品建议!A470,'产品报告-整理'!BO:BO,0)),0),IFERROR(INDEX('产品报告-整理'!H:H,MATCH(产品建议!A470,'产品报告-整理'!A:A,0)),0))</f>
        <v/>
      </c>
      <c r="Z470" s="9" t="str">
        <f t="shared" si="24"/>
        <v/>
      </c>
      <c r="AA470" s="5" t="str">
        <f t="shared" si="22"/>
        <v/>
      </c>
      <c r="AB470" s="5" t="str">
        <f t="shared" si="23"/>
        <v/>
      </c>
      <c r="AC470" s="9"/>
      <c r="AD470" s="15" t="str">
        <f>IF($AD$1="  ",IFERROR(IF(AND(Y470="未推广",L470&gt;0),"加入P4P推广 ","")&amp;IF(AND(OR(W470="是",X470="是"),Y470=0),"优爆品加推广 ","")&amp;IF(AND(C470="N",L470&gt;0),"增加橱窗绑定 ","")&amp;IF(AND(OR(Z470&gt;$Z$1*4.5,AB470&gt;$AB$1*4.5),Y470&lt;&gt;0,Y470&gt;$AB$1*2,G470&gt;($G$1/$L$1)*1),"放弃P4P推广 ","")&amp;IF(AND(AB470&gt;$AB$1*1.2,AB470&lt;$AB$1*4.5,Y470&gt;0),"优化询盘成本 ","")&amp;IF(AND(Z470&gt;$Z$1*1.2,Z470&lt;$Z$1*4.5,Y470&gt;0),"优化商机成本 ","")&amp;IF(AND(Y470&lt;&gt;0,L470&gt;0,AB470&lt;$AB$1*1.2),"加大询盘获取 ","")&amp;IF(AND(Y470&lt;&gt;0,K470&gt;0,Z470&lt;$Z$1*1.2),"加大商机获取 ","")&amp;IF(AND(L470=0,C470="Y",G470&gt;($G$1/$L$1*1.5)),"解绑橱窗绑定 ",""),"请去左表粘贴源数据"),"")</f>
        <v/>
      </c>
      <c r="AE470" s="9"/>
      <c r="AF470" s="9"/>
      <c r="AG470" s="9"/>
      <c r="AH470" s="9"/>
      <c r="AI470" s="17"/>
      <c r="AJ470" s="17"/>
      <c r="AK470" s="17"/>
    </row>
    <row r="471" spans="1:37">
      <c r="A471" s="5" t="str">
        <f>IFERROR(HLOOKUP(A$2,'2.源数据-产品分析-全商品'!A$6:A$1000,ROW()-1,0),"")</f>
        <v/>
      </c>
      <c r="B471" s="5" t="str">
        <f>IFERROR(HLOOKUP(B$2,'2.源数据-产品分析-全商品'!B$6:B$1000,ROW()-1,0),"")</f>
        <v/>
      </c>
      <c r="C471" s="5" t="str">
        <f>CLEAN(IFERROR(HLOOKUP(C$2,'2.源数据-产品分析-全商品'!C$6:C$1000,ROW()-1,0),""))</f>
        <v/>
      </c>
      <c r="D471" s="5" t="str">
        <f>IFERROR(HLOOKUP(D$2,'2.源数据-产品分析-全商品'!D$6:D$1000,ROW()-1,0),"")</f>
        <v/>
      </c>
      <c r="E471" s="5" t="str">
        <f>IFERROR(HLOOKUP(E$2,'2.源数据-产品分析-全商品'!E$6:E$1000,ROW()-1,0),"")</f>
        <v/>
      </c>
      <c r="F471" s="5" t="str">
        <f>IFERROR(VALUE(HLOOKUP(F$2,'2.源数据-产品分析-全商品'!F$6:F$1000,ROW()-1,0)),"")</f>
        <v/>
      </c>
      <c r="G471" s="5" t="str">
        <f>IFERROR(VALUE(HLOOKUP(G$2,'2.源数据-产品分析-全商品'!G$6:G$1000,ROW()-1,0)),"")</f>
        <v/>
      </c>
      <c r="H471" s="5" t="str">
        <f>IFERROR(HLOOKUP(H$2,'2.源数据-产品分析-全商品'!H$6:H$1000,ROW()-1,0),"")</f>
        <v/>
      </c>
      <c r="I471" s="5" t="str">
        <f>IFERROR(VALUE(HLOOKUP(I$2,'2.源数据-产品分析-全商品'!I$6:I$1000,ROW()-1,0)),"")</f>
        <v/>
      </c>
      <c r="J471" s="60" t="str">
        <f>IFERROR(IF($J$2="","",INDEX('产品报告-整理'!G:G,MATCH(产品建议!A471,'产品报告-整理'!A:A,0))),"")</f>
        <v/>
      </c>
      <c r="K471" s="5" t="str">
        <f>IFERROR(IF($K$2="","",VALUE(INDEX('产品报告-整理'!E:E,MATCH(产品建议!A471,'产品报告-整理'!A:A,0)))),0)</f>
        <v/>
      </c>
      <c r="L471" s="5" t="str">
        <f>IFERROR(VALUE(HLOOKUP(L$2,'2.源数据-产品分析-全商品'!J$6:J$1000,ROW()-1,0)),"")</f>
        <v/>
      </c>
      <c r="M471" s="5" t="str">
        <f>IFERROR(VALUE(HLOOKUP(M$2,'2.源数据-产品分析-全商品'!K$6:K$1000,ROW()-1,0)),"")</f>
        <v/>
      </c>
      <c r="N471" s="5" t="str">
        <f>IFERROR(HLOOKUP(N$2,'2.源数据-产品分析-全商品'!L$6:L$1000,ROW()-1,0),"")</f>
        <v/>
      </c>
      <c r="O471" s="5" t="str">
        <f>IF($O$2='产品报告-整理'!$K$1,IFERROR(INDEX('产品报告-整理'!S:S,MATCH(产品建议!A471,'产品报告-整理'!L:L,0)),""),(IFERROR(VALUE(HLOOKUP(O$2,'2.源数据-产品分析-全商品'!M$6:M$1000,ROW()-1,0)),"")))</f>
        <v/>
      </c>
      <c r="P471" s="5" t="str">
        <f>IF($P$2='产品报告-整理'!$V$1,IFERROR(INDEX('产品报告-整理'!AD:AD,MATCH(产品建议!A471,'产品报告-整理'!W:W,0)),""),(IFERROR(VALUE(HLOOKUP(P$2,'2.源数据-产品分析-全商品'!N$6:N$1000,ROW()-1,0)),"")))</f>
        <v/>
      </c>
      <c r="Q471" s="5" t="str">
        <f>IF($Q$2='产品报告-整理'!$AG$1,IFERROR(INDEX('产品报告-整理'!AO:AO,MATCH(产品建议!A471,'产品报告-整理'!AH:AH,0)),""),(IFERROR(VALUE(HLOOKUP(Q$2,'2.源数据-产品分析-全商品'!O$6:O$1000,ROW()-1,0)),"")))</f>
        <v/>
      </c>
      <c r="R471" s="5" t="str">
        <f>IF($R$2='产品报告-整理'!$AR$1,IFERROR(INDEX('产品报告-整理'!AZ:AZ,MATCH(产品建议!A471,'产品报告-整理'!AS:AS,0)),""),(IFERROR(VALUE(HLOOKUP(R$2,'2.源数据-产品分析-全商品'!P$6:P$1000,ROW()-1,0)),"")))</f>
        <v/>
      </c>
      <c r="S471" s="5" t="str">
        <f>IF($S$2='产品报告-整理'!$BC$1,IFERROR(INDEX('产品报告-整理'!BK:BK,MATCH(产品建议!A471,'产品报告-整理'!BD:BD,0)),""),(IFERROR(VALUE(HLOOKUP(S$2,'2.源数据-产品分析-全商品'!Q$6:Q$1000,ROW()-1,0)),"")))</f>
        <v/>
      </c>
      <c r="T471" s="5" t="str">
        <f>IFERROR(HLOOKUP("产品负责人",'2.源数据-产品分析-全商品'!R$6:R$1000,ROW()-1,0),"")</f>
        <v/>
      </c>
      <c r="U471" s="5" t="str">
        <f>IFERROR(VALUE(HLOOKUP(U$2,'2.源数据-产品分析-全商品'!S$6:S$1000,ROW()-1,0)),"")</f>
        <v/>
      </c>
      <c r="V471" s="5" t="str">
        <f>IFERROR(VALUE(HLOOKUP(V$2,'2.源数据-产品分析-全商品'!T$6:T$1000,ROW()-1,0)),"")</f>
        <v/>
      </c>
      <c r="W471" s="5" t="str">
        <f>IF(OR($A$3=""),"",IF(OR($W$2="优爆品"),(IF(COUNTIF('2-2.源数据-产品分析-优品'!A:A,产品建议!A471)&gt;0,"是","")&amp;IF(COUNTIF('2-3.源数据-产品分析-爆品'!A:A,产品建议!A471)&gt;0,"是","")),IF(OR($W$2="P4P点击量"),((IFERROR(INDEX('产品报告-整理'!D:D,MATCH(产品建议!A471,'产品报告-整理'!A:A,0)),""))),((IF(COUNTIF('2-2.源数据-产品分析-优品'!A:A,产品建议!A471)&gt;0,"是",""))))))</f>
        <v/>
      </c>
      <c r="X471" s="5" t="str">
        <f>IF(OR($A$3=""),"",IF(OR($W$2="优爆品"),((IFERROR(INDEX('产品报告-整理'!D:D,MATCH(产品建议!A471,'产品报告-整理'!A:A,0)),"")&amp;" → "&amp;(IFERROR(TEXT(INDEX('产品报告-整理'!D:D,MATCH(产品建议!A471,'产品报告-整理'!A:A,0))/G471,"0%"),"")))),IF(OR($W$2="P4P点击量"),((IF($W$2="P4P点击量",IFERROR(TEXT(W471/G471,"0%"),"")))),(((IF(COUNTIF('2-3.源数据-产品分析-爆品'!A:A,产品建议!A471)&gt;0,"是","")))))))</f>
        <v/>
      </c>
      <c r="Y471" s="9" t="str">
        <f>IF(AND($Y$2="直通车总消费",'产品报告-整理'!$BN$1="推荐广告"),IFERROR(INDEX('产品报告-整理'!H:H,MATCH(产品建议!A471,'产品报告-整理'!A:A,0)),0)+IFERROR(INDEX('产品报告-整理'!BV:BV,MATCH(产品建议!A471,'产品报告-整理'!BO:BO,0)),0),IFERROR(INDEX('产品报告-整理'!H:H,MATCH(产品建议!A471,'产品报告-整理'!A:A,0)),0))</f>
        <v/>
      </c>
      <c r="Z471" s="9" t="str">
        <f t="shared" si="24"/>
        <v/>
      </c>
      <c r="AA471" s="5" t="str">
        <f t="shared" si="22"/>
        <v/>
      </c>
      <c r="AB471" s="5" t="str">
        <f t="shared" si="23"/>
        <v/>
      </c>
      <c r="AC471" s="9"/>
      <c r="AD471" s="15" t="str">
        <f>IF($AD$1="  ",IFERROR(IF(AND(Y471="未推广",L471&gt;0),"加入P4P推广 ","")&amp;IF(AND(OR(W471="是",X471="是"),Y471=0),"优爆品加推广 ","")&amp;IF(AND(C471="N",L471&gt;0),"增加橱窗绑定 ","")&amp;IF(AND(OR(Z471&gt;$Z$1*4.5,AB471&gt;$AB$1*4.5),Y471&lt;&gt;0,Y471&gt;$AB$1*2,G471&gt;($G$1/$L$1)*1),"放弃P4P推广 ","")&amp;IF(AND(AB471&gt;$AB$1*1.2,AB471&lt;$AB$1*4.5,Y471&gt;0),"优化询盘成本 ","")&amp;IF(AND(Z471&gt;$Z$1*1.2,Z471&lt;$Z$1*4.5,Y471&gt;0),"优化商机成本 ","")&amp;IF(AND(Y471&lt;&gt;0,L471&gt;0,AB471&lt;$AB$1*1.2),"加大询盘获取 ","")&amp;IF(AND(Y471&lt;&gt;0,K471&gt;0,Z471&lt;$Z$1*1.2),"加大商机获取 ","")&amp;IF(AND(L471=0,C471="Y",G471&gt;($G$1/$L$1*1.5)),"解绑橱窗绑定 ",""),"请去左表粘贴源数据"),"")</f>
        <v/>
      </c>
      <c r="AE471" s="9"/>
      <c r="AF471" s="9"/>
      <c r="AG471" s="9"/>
      <c r="AH471" s="9"/>
      <c r="AI471" s="17"/>
      <c r="AJ471" s="17"/>
      <c r="AK471" s="17"/>
    </row>
    <row r="472" spans="1:37">
      <c r="A472" s="5" t="str">
        <f>IFERROR(HLOOKUP(A$2,'2.源数据-产品分析-全商品'!A$6:A$1000,ROW()-1,0),"")</f>
        <v/>
      </c>
      <c r="B472" s="5" t="str">
        <f>IFERROR(HLOOKUP(B$2,'2.源数据-产品分析-全商品'!B$6:B$1000,ROW()-1,0),"")</f>
        <v/>
      </c>
      <c r="C472" s="5" t="str">
        <f>CLEAN(IFERROR(HLOOKUP(C$2,'2.源数据-产品分析-全商品'!C$6:C$1000,ROW()-1,0),""))</f>
        <v/>
      </c>
      <c r="D472" s="5" t="str">
        <f>IFERROR(HLOOKUP(D$2,'2.源数据-产品分析-全商品'!D$6:D$1000,ROW()-1,0),"")</f>
        <v/>
      </c>
      <c r="E472" s="5" t="str">
        <f>IFERROR(HLOOKUP(E$2,'2.源数据-产品分析-全商品'!E$6:E$1000,ROW()-1,0),"")</f>
        <v/>
      </c>
      <c r="F472" s="5" t="str">
        <f>IFERROR(VALUE(HLOOKUP(F$2,'2.源数据-产品分析-全商品'!F$6:F$1000,ROW()-1,0)),"")</f>
        <v/>
      </c>
      <c r="G472" s="5" t="str">
        <f>IFERROR(VALUE(HLOOKUP(G$2,'2.源数据-产品分析-全商品'!G$6:G$1000,ROW()-1,0)),"")</f>
        <v/>
      </c>
      <c r="H472" s="5" t="str">
        <f>IFERROR(HLOOKUP(H$2,'2.源数据-产品分析-全商品'!H$6:H$1000,ROW()-1,0),"")</f>
        <v/>
      </c>
      <c r="I472" s="5" t="str">
        <f>IFERROR(VALUE(HLOOKUP(I$2,'2.源数据-产品分析-全商品'!I$6:I$1000,ROW()-1,0)),"")</f>
        <v/>
      </c>
      <c r="J472" s="60" t="str">
        <f>IFERROR(IF($J$2="","",INDEX('产品报告-整理'!G:G,MATCH(产品建议!A472,'产品报告-整理'!A:A,0))),"")</f>
        <v/>
      </c>
      <c r="K472" s="5" t="str">
        <f>IFERROR(IF($K$2="","",VALUE(INDEX('产品报告-整理'!E:E,MATCH(产品建议!A472,'产品报告-整理'!A:A,0)))),0)</f>
        <v/>
      </c>
      <c r="L472" s="5" t="str">
        <f>IFERROR(VALUE(HLOOKUP(L$2,'2.源数据-产品分析-全商品'!J$6:J$1000,ROW()-1,0)),"")</f>
        <v/>
      </c>
      <c r="M472" s="5" t="str">
        <f>IFERROR(VALUE(HLOOKUP(M$2,'2.源数据-产品分析-全商品'!K$6:K$1000,ROW()-1,0)),"")</f>
        <v/>
      </c>
      <c r="N472" s="5" t="str">
        <f>IFERROR(HLOOKUP(N$2,'2.源数据-产品分析-全商品'!L$6:L$1000,ROW()-1,0),"")</f>
        <v/>
      </c>
      <c r="O472" s="5" t="str">
        <f>IF($O$2='产品报告-整理'!$K$1,IFERROR(INDEX('产品报告-整理'!S:S,MATCH(产品建议!A472,'产品报告-整理'!L:L,0)),""),(IFERROR(VALUE(HLOOKUP(O$2,'2.源数据-产品分析-全商品'!M$6:M$1000,ROW()-1,0)),"")))</f>
        <v/>
      </c>
      <c r="P472" s="5" t="str">
        <f>IF($P$2='产品报告-整理'!$V$1,IFERROR(INDEX('产品报告-整理'!AD:AD,MATCH(产品建议!A472,'产品报告-整理'!W:W,0)),""),(IFERROR(VALUE(HLOOKUP(P$2,'2.源数据-产品分析-全商品'!N$6:N$1000,ROW()-1,0)),"")))</f>
        <v/>
      </c>
      <c r="Q472" s="5" t="str">
        <f>IF($Q$2='产品报告-整理'!$AG$1,IFERROR(INDEX('产品报告-整理'!AO:AO,MATCH(产品建议!A472,'产品报告-整理'!AH:AH,0)),""),(IFERROR(VALUE(HLOOKUP(Q$2,'2.源数据-产品分析-全商品'!O$6:O$1000,ROW()-1,0)),"")))</f>
        <v/>
      </c>
      <c r="R472" s="5" t="str">
        <f>IF($R$2='产品报告-整理'!$AR$1,IFERROR(INDEX('产品报告-整理'!AZ:AZ,MATCH(产品建议!A472,'产品报告-整理'!AS:AS,0)),""),(IFERROR(VALUE(HLOOKUP(R$2,'2.源数据-产品分析-全商品'!P$6:P$1000,ROW()-1,0)),"")))</f>
        <v/>
      </c>
      <c r="S472" s="5" t="str">
        <f>IF($S$2='产品报告-整理'!$BC$1,IFERROR(INDEX('产品报告-整理'!BK:BK,MATCH(产品建议!A472,'产品报告-整理'!BD:BD,0)),""),(IFERROR(VALUE(HLOOKUP(S$2,'2.源数据-产品分析-全商品'!Q$6:Q$1000,ROW()-1,0)),"")))</f>
        <v/>
      </c>
      <c r="T472" s="5" t="str">
        <f>IFERROR(HLOOKUP("产品负责人",'2.源数据-产品分析-全商品'!R$6:R$1000,ROW()-1,0),"")</f>
        <v/>
      </c>
      <c r="U472" s="5" t="str">
        <f>IFERROR(VALUE(HLOOKUP(U$2,'2.源数据-产品分析-全商品'!S$6:S$1000,ROW()-1,0)),"")</f>
        <v/>
      </c>
      <c r="V472" s="5" t="str">
        <f>IFERROR(VALUE(HLOOKUP(V$2,'2.源数据-产品分析-全商品'!T$6:T$1000,ROW()-1,0)),"")</f>
        <v/>
      </c>
      <c r="W472" s="5" t="str">
        <f>IF(OR($A$3=""),"",IF(OR($W$2="优爆品"),(IF(COUNTIF('2-2.源数据-产品分析-优品'!A:A,产品建议!A472)&gt;0,"是","")&amp;IF(COUNTIF('2-3.源数据-产品分析-爆品'!A:A,产品建议!A472)&gt;0,"是","")),IF(OR($W$2="P4P点击量"),((IFERROR(INDEX('产品报告-整理'!D:D,MATCH(产品建议!A472,'产品报告-整理'!A:A,0)),""))),((IF(COUNTIF('2-2.源数据-产品分析-优品'!A:A,产品建议!A472)&gt;0,"是",""))))))</f>
        <v/>
      </c>
      <c r="X472" s="5" t="str">
        <f>IF(OR($A$3=""),"",IF(OR($W$2="优爆品"),((IFERROR(INDEX('产品报告-整理'!D:D,MATCH(产品建议!A472,'产品报告-整理'!A:A,0)),"")&amp;" → "&amp;(IFERROR(TEXT(INDEX('产品报告-整理'!D:D,MATCH(产品建议!A472,'产品报告-整理'!A:A,0))/G472,"0%"),"")))),IF(OR($W$2="P4P点击量"),((IF($W$2="P4P点击量",IFERROR(TEXT(W472/G472,"0%"),"")))),(((IF(COUNTIF('2-3.源数据-产品分析-爆品'!A:A,产品建议!A472)&gt;0,"是","")))))))</f>
        <v/>
      </c>
      <c r="Y472" s="9" t="str">
        <f>IF(AND($Y$2="直通车总消费",'产品报告-整理'!$BN$1="推荐广告"),IFERROR(INDEX('产品报告-整理'!H:H,MATCH(产品建议!A472,'产品报告-整理'!A:A,0)),0)+IFERROR(INDEX('产品报告-整理'!BV:BV,MATCH(产品建议!A472,'产品报告-整理'!BO:BO,0)),0),IFERROR(INDEX('产品报告-整理'!H:H,MATCH(产品建议!A472,'产品报告-整理'!A:A,0)),0))</f>
        <v/>
      </c>
      <c r="Z472" s="9" t="str">
        <f t="shared" si="24"/>
        <v/>
      </c>
      <c r="AA472" s="5" t="str">
        <f t="shared" si="22"/>
        <v/>
      </c>
      <c r="AB472" s="5" t="str">
        <f t="shared" si="23"/>
        <v/>
      </c>
      <c r="AC472" s="9"/>
      <c r="AD472" s="15" t="str">
        <f>IF($AD$1="  ",IFERROR(IF(AND(Y472="未推广",L472&gt;0),"加入P4P推广 ","")&amp;IF(AND(OR(W472="是",X472="是"),Y472=0),"优爆品加推广 ","")&amp;IF(AND(C472="N",L472&gt;0),"增加橱窗绑定 ","")&amp;IF(AND(OR(Z472&gt;$Z$1*4.5,AB472&gt;$AB$1*4.5),Y472&lt;&gt;0,Y472&gt;$AB$1*2,G472&gt;($G$1/$L$1)*1),"放弃P4P推广 ","")&amp;IF(AND(AB472&gt;$AB$1*1.2,AB472&lt;$AB$1*4.5,Y472&gt;0),"优化询盘成本 ","")&amp;IF(AND(Z472&gt;$Z$1*1.2,Z472&lt;$Z$1*4.5,Y472&gt;0),"优化商机成本 ","")&amp;IF(AND(Y472&lt;&gt;0,L472&gt;0,AB472&lt;$AB$1*1.2),"加大询盘获取 ","")&amp;IF(AND(Y472&lt;&gt;0,K472&gt;0,Z472&lt;$Z$1*1.2),"加大商机获取 ","")&amp;IF(AND(L472=0,C472="Y",G472&gt;($G$1/$L$1*1.5)),"解绑橱窗绑定 ",""),"请去左表粘贴源数据"),"")</f>
        <v/>
      </c>
      <c r="AE472" s="9"/>
      <c r="AF472" s="9"/>
      <c r="AG472" s="9"/>
      <c r="AH472" s="9"/>
      <c r="AI472" s="17"/>
      <c r="AJ472" s="17"/>
      <c r="AK472" s="17"/>
    </row>
    <row r="473" spans="1:37">
      <c r="A473" s="5" t="str">
        <f>IFERROR(HLOOKUP(A$2,'2.源数据-产品分析-全商品'!A$6:A$1000,ROW()-1,0),"")</f>
        <v/>
      </c>
      <c r="B473" s="5" t="str">
        <f>IFERROR(HLOOKUP(B$2,'2.源数据-产品分析-全商品'!B$6:B$1000,ROW()-1,0),"")</f>
        <v/>
      </c>
      <c r="C473" s="5" t="str">
        <f>CLEAN(IFERROR(HLOOKUP(C$2,'2.源数据-产品分析-全商品'!C$6:C$1000,ROW()-1,0),""))</f>
        <v/>
      </c>
      <c r="D473" s="5" t="str">
        <f>IFERROR(HLOOKUP(D$2,'2.源数据-产品分析-全商品'!D$6:D$1000,ROW()-1,0),"")</f>
        <v/>
      </c>
      <c r="E473" s="5" t="str">
        <f>IFERROR(HLOOKUP(E$2,'2.源数据-产品分析-全商品'!E$6:E$1000,ROW()-1,0),"")</f>
        <v/>
      </c>
      <c r="F473" s="5" t="str">
        <f>IFERROR(VALUE(HLOOKUP(F$2,'2.源数据-产品分析-全商品'!F$6:F$1000,ROW()-1,0)),"")</f>
        <v/>
      </c>
      <c r="G473" s="5" t="str">
        <f>IFERROR(VALUE(HLOOKUP(G$2,'2.源数据-产品分析-全商品'!G$6:G$1000,ROW()-1,0)),"")</f>
        <v/>
      </c>
      <c r="H473" s="5" t="str">
        <f>IFERROR(HLOOKUP(H$2,'2.源数据-产品分析-全商品'!H$6:H$1000,ROW()-1,0),"")</f>
        <v/>
      </c>
      <c r="I473" s="5" t="str">
        <f>IFERROR(VALUE(HLOOKUP(I$2,'2.源数据-产品分析-全商品'!I$6:I$1000,ROW()-1,0)),"")</f>
        <v/>
      </c>
      <c r="J473" s="60" t="str">
        <f>IFERROR(IF($J$2="","",INDEX('产品报告-整理'!G:G,MATCH(产品建议!A473,'产品报告-整理'!A:A,0))),"")</f>
        <v/>
      </c>
      <c r="K473" s="5" t="str">
        <f>IFERROR(IF($K$2="","",VALUE(INDEX('产品报告-整理'!E:E,MATCH(产品建议!A473,'产品报告-整理'!A:A,0)))),0)</f>
        <v/>
      </c>
      <c r="L473" s="5" t="str">
        <f>IFERROR(VALUE(HLOOKUP(L$2,'2.源数据-产品分析-全商品'!J$6:J$1000,ROW()-1,0)),"")</f>
        <v/>
      </c>
      <c r="M473" s="5" t="str">
        <f>IFERROR(VALUE(HLOOKUP(M$2,'2.源数据-产品分析-全商品'!K$6:K$1000,ROW()-1,0)),"")</f>
        <v/>
      </c>
      <c r="N473" s="5" t="str">
        <f>IFERROR(HLOOKUP(N$2,'2.源数据-产品分析-全商品'!L$6:L$1000,ROW()-1,0),"")</f>
        <v/>
      </c>
      <c r="O473" s="5" t="str">
        <f>IF($O$2='产品报告-整理'!$K$1,IFERROR(INDEX('产品报告-整理'!S:S,MATCH(产品建议!A473,'产品报告-整理'!L:L,0)),""),(IFERROR(VALUE(HLOOKUP(O$2,'2.源数据-产品分析-全商品'!M$6:M$1000,ROW()-1,0)),"")))</f>
        <v/>
      </c>
      <c r="P473" s="5" t="str">
        <f>IF($P$2='产品报告-整理'!$V$1,IFERROR(INDEX('产品报告-整理'!AD:AD,MATCH(产品建议!A473,'产品报告-整理'!W:W,0)),""),(IFERROR(VALUE(HLOOKUP(P$2,'2.源数据-产品分析-全商品'!N$6:N$1000,ROW()-1,0)),"")))</f>
        <v/>
      </c>
      <c r="Q473" s="5" t="str">
        <f>IF($Q$2='产品报告-整理'!$AG$1,IFERROR(INDEX('产品报告-整理'!AO:AO,MATCH(产品建议!A473,'产品报告-整理'!AH:AH,0)),""),(IFERROR(VALUE(HLOOKUP(Q$2,'2.源数据-产品分析-全商品'!O$6:O$1000,ROW()-1,0)),"")))</f>
        <v/>
      </c>
      <c r="R473" s="5" t="str">
        <f>IF($R$2='产品报告-整理'!$AR$1,IFERROR(INDEX('产品报告-整理'!AZ:AZ,MATCH(产品建议!A473,'产品报告-整理'!AS:AS,0)),""),(IFERROR(VALUE(HLOOKUP(R$2,'2.源数据-产品分析-全商品'!P$6:P$1000,ROW()-1,0)),"")))</f>
        <v/>
      </c>
      <c r="S473" s="5" t="str">
        <f>IF($S$2='产品报告-整理'!$BC$1,IFERROR(INDEX('产品报告-整理'!BK:BK,MATCH(产品建议!A473,'产品报告-整理'!BD:BD,0)),""),(IFERROR(VALUE(HLOOKUP(S$2,'2.源数据-产品分析-全商品'!Q$6:Q$1000,ROW()-1,0)),"")))</f>
        <v/>
      </c>
      <c r="T473" s="5" t="str">
        <f>IFERROR(HLOOKUP("产品负责人",'2.源数据-产品分析-全商品'!R$6:R$1000,ROW()-1,0),"")</f>
        <v/>
      </c>
      <c r="U473" s="5" t="str">
        <f>IFERROR(VALUE(HLOOKUP(U$2,'2.源数据-产品分析-全商品'!S$6:S$1000,ROW()-1,0)),"")</f>
        <v/>
      </c>
      <c r="V473" s="5" t="str">
        <f>IFERROR(VALUE(HLOOKUP(V$2,'2.源数据-产品分析-全商品'!T$6:T$1000,ROW()-1,0)),"")</f>
        <v/>
      </c>
      <c r="W473" s="5" t="str">
        <f>IF(OR($A$3=""),"",IF(OR($W$2="优爆品"),(IF(COUNTIF('2-2.源数据-产品分析-优品'!A:A,产品建议!A473)&gt;0,"是","")&amp;IF(COUNTIF('2-3.源数据-产品分析-爆品'!A:A,产品建议!A473)&gt;0,"是","")),IF(OR($W$2="P4P点击量"),((IFERROR(INDEX('产品报告-整理'!D:D,MATCH(产品建议!A473,'产品报告-整理'!A:A,0)),""))),((IF(COUNTIF('2-2.源数据-产品分析-优品'!A:A,产品建议!A473)&gt;0,"是",""))))))</f>
        <v/>
      </c>
      <c r="X473" s="5" t="str">
        <f>IF(OR($A$3=""),"",IF(OR($W$2="优爆品"),((IFERROR(INDEX('产品报告-整理'!D:D,MATCH(产品建议!A473,'产品报告-整理'!A:A,0)),"")&amp;" → "&amp;(IFERROR(TEXT(INDEX('产品报告-整理'!D:D,MATCH(产品建议!A473,'产品报告-整理'!A:A,0))/G473,"0%"),"")))),IF(OR($W$2="P4P点击量"),((IF($W$2="P4P点击量",IFERROR(TEXT(W473/G473,"0%"),"")))),(((IF(COUNTIF('2-3.源数据-产品分析-爆品'!A:A,产品建议!A473)&gt;0,"是","")))))))</f>
        <v/>
      </c>
      <c r="Y473" s="9" t="str">
        <f>IF(AND($Y$2="直通车总消费",'产品报告-整理'!$BN$1="推荐广告"),IFERROR(INDEX('产品报告-整理'!H:H,MATCH(产品建议!A473,'产品报告-整理'!A:A,0)),0)+IFERROR(INDEX('产品报告-整理'!BV:BV,MATCH(产品建议!A473,'产品报告-整理'!BO:BO,0)),0),IFERROR(INDEX('产品报告-整理'!H:H,MATCH(产品建议!A473,'产品报告-整理'!A:A,0)),0))</f>
        <v/>
      </c>
      <c r="Z473" s="9" t="str">
        <f t="shared" si="24"/>
        <v/>
      </c>
      <c r="AA473" s="5" t="str">
        <f t="shared" si="22"/>
        <v/>
      </c>
      <c r="AB473" s="5" t="str">
        <f t="shared" si="23"/>
        <v/>
      </c>
      <c r="AC473" s="9"/>
      <c r="AD473" s="15" t="str">
        <f>IF($AD$1="  ",IFERROR(IF(AND(Y473="未推广",L473&gt;0),"加入P4P推广 ","")&amp;IF(AND(OR(W473="是",X473="是"),Y473=0),"优爆品加推广 ","")&amp;IF(AND(C473="N",L473&gt;0),"增加橱窗绑定 ","")&amp;IF(AND(OR(Z473&gt;$Z$1*4.5,AB473&gt;$AB$1*4.5),Y473&lt;&gt;0,Y473&gt;$AB$1*2,G473&gt;($G$1/$L$1)*1),"放弃P4P推广 ","")&amp;IF(AND(AB473&gt;$AB$1*1.2,AB473&lt;$AB$1*4.5,Y473&gt;0),"优化询盘成本 ","")&amp;IF(AND(Z473&gt;$Z$1*1.2,Z473&lt;$Z$1*4.5,Y473&gt;0),"优化商机成本 ","")&amp;IF(AND(Y473&lt;&gt;0,L473&gt;0,AB473&lt;$AB$1*1.2),"加大询盘获取 ","")&amp;IF(AND(Y473&lt;&gt;0,K473&gt;0,Z473&lt;$Z$1*1.2),"加大商机获取 ","")&amp;IF(AND(L473=0,C473="Y",G473&gt;($G$1/$L$1*1.5)),"解绑橱窗绑定 ",""),"请去左表粘贴源数据"),"")</f>
        <v/>
      </c>
      <c r="AE473" s="9"/>
      <c r="AF473" s="9"/>
      <c r="AG473" s="9"/>
      <c r="AH473" s="9"/>
      <c r="AI473" s="17"/>
      <c r="AJ473" s="17"/>
      <c r="AK473" s="17"/>
    </row>
    <row r="474" spans="1:37">
      <c r="A474" s="5" t="str">
        <f>IFERROR(HLOOKUP(A$2,'2.源数据-产品分析-全商品'!A$6:A$1000,ROW()-1,0),"")</f>
        <v/>
      </c>
      <c r="B474" s="5" t="str">
        <f>IFERROR(HLOOKUP(B$2,'2.源数据-产品分析-全商品'!B$6:B$1000,ROW()-1,0),"")</f>
        <v/>
      </c>
      <c r="C474" s="5" t="str">
        <f>CLEAN(IFERROR(HLOOKUP(C$2,'2.源数据-产品分析-全商品'!C$6:C$1000,ROW()-1,0),""))</f>
        <v/>
      </c>
      <c r="D474" s="5" t="str">
        <f>IFERROR(HLOOKUP(D$2,'2.源数据-产品分析-全商品'!D$6:D$1000,ROW()-1,0),"")</f>
        <v/>
      </c>
      <c r="E474" s="5" t="str">
        <f>IFERROR(HLOOKUP(E$2,'2.源数据-产品分析-全商品'!E$6:E$1000,ROW()-1,0),"")</f>
        <v/>
      </c>
      <c r="F474" s="5" t="str">
        <f>IFERROR(VALUE(HLOOKUP(F$2,'2.源数据-产品分析-全商品'!F$6:F$1000,ROW()-1,0)),"")</f>
        <v/>
      </c>
      <c r="G474" s="5" t="str">
        <f>IFERROR(VALUE(HLOOKUP(G$2,'2.源数据-产品分析-全商品'!G$6:G$1000,ROW()-1,0)),"")</f>
        <v/>
      </c>
      <c r="H474" s="5" t="str">
        <f>IFERROR(HLOOKUP(H$2,'2.源数据-产品分析-全商品'!H$6:H$1000,ROW()-1,0),"")</f>
        <v/>
      </c>
      <c r="I474" s="5" t="str">
        <f>IFERROR(VALUE(HLOOKUP(I$2,'2.源数据-产品分析-全商品'!I$6:I$1000,ROW()-1,0)),"")</f>
        <v/>
      </c>
      <c r="J474" s="60" t="str">
        <f>IFERROR(IF($J$2="","",INDEX('产品报告-整理'!G:G,MATCH(产品建议!A474,'产品报告-整理'!A:A,0))),"")</f>
        <v/>
      </c>
      <c r="K474" s="5" t="str">
        <f>IFERROR(IF($K$2="","",VALUE(INDEX('产品报告-整理'!E:E,MATCH(产品建议!A474,'产品报告-整理'!A:A,0)))),0)</f>
        <v/>
      </c>
      <c r="L474" s="5" t="str">
        <f>IFERROR(VALUE(HLOOKUP(L$2,'2.源数据-产品分析-全商品'!J$6:J$1000,ROW()-1,0)),"")</f>
        <v/>
      </c>
      <c r="M474" s="5" t="str">
        <f>IFERROR(VALUE(HLOOKUP(M$2,'2.源数据-产品分析-全商品'!K$6:K$1000,ROW()-1,0)),"")</f>
        <v/>
      </c>
      <c r="N474" s="5" t="str">
        <f>IFERROR(HLOOKUP(N$2,'2.源数据-产品分析-全商品'!L$6:L$1000,ROW()-1,0),"")</f>
        <v/>
      </c>
      <c r="O474" s="5" t="str">
        <f>IF($O$2='产品报告-整理'!$K$1,IFERROR(INDEX('产品报告-整理'!S:S,MATCH(产品建议!A474,'产品报告-整理'!L:L,0)),""),(IFERROR(VALUE(HLOOKUP(O$2,'2.源数据-产品分析-全商品'!M$6:M$1000,ROW()-1,0)),"")))</f>
        <v/>
      </c>
      <c r="P474" s="5" t="str">
        <f>IF($P$2='产品报告-整理'!$V$1,IFERROR(INDEX('产品报告-整理'!AD:AD,MATCH(产品建议!A474,'产品报告-整理'!W:W,0)),""),(IFERROR(VALUE(HLOOKUP(P$2,'2.源数据-产品分析-全商品'!N$6:N$1000,ROW()-1,0)),"")))</f>
        <v/>
      </c>
      <c r="Q474" s="5" t="str">
        <f>IF($Q$2='产品报告-整理'!$AG$1,IFERROR(INDEX('产品报告-整理'!AO:AO,MATCH(产品建议!A474,'产品报告-整理'!AH:AH,0)),""),(IFERROR(VALUE(HLOOKUP(Q$2,'2.源数据-产品分析-全商品'!O$6:O$1000,ROW()-1,0)),"")))</f>
        <v/>
      </c>
      <c r="R474" s="5" t="str">
        <f>IF($R$2='产品报告-整理'!$AR$1,IFERROR(INDEX('产品报告-整理'!AZ:AZ,MATCH(产品建议!A474,'产品报告-整理'!AS:AS,0)),""),(IFERROR(VALUE(HLOOKUP(R$2,'2.源数据-产品分析-全商品'!P$6:P$1000,ROW()-1,0)),"")))</f>
        <v/>
      </c>
      <c r="S474" s="5" t="str">
        <f>IF($S$2='产品报告-整理'!$BC$1,IFERROR(INDEX('产品报告-整理'!BK:BK,MATCH(产品建议!A474,'产品报告-整理'!BD:BD,0)),""),(IFERROR(VALUE(HLOOKUP(S$2,'2.源数据-产品分析-全商品'!Q$6:Q$1000,ROW()-1,0)),"")))</f>
        <v/>
      </c>
      <c r="T474" s="5" t="str">
        <f>IFERROR(HLOOKUP("产品负责人",'2.源数据-产品分析-全商品'!R$6:R$1000,ROW()-1,0),"")</f>
        <v/>
      </c>
      <c r="U474" s="5" t="str">
        <f>IFERROR(VALUE(HLOOKUP(U$2,'2.源数据-产品分析-全商品'!S$6:S$1000,ROW()-1,0)),"")</f>
        <v/>
      </c>
      <c r="V474" s="5" t="str">
        <f>IFERROR(VALUE(HLOOKUP(V$2,'2.源数据-产品分析-全商品'!T$6:T$1000,ROW()-1,0)),"")</f>
        <v/>
      </c>
      <c r="W474" s="5" t="str">
        <f>IF(OR($A$3=""),"",IF(OR($W$2="优爆品"),(IF(COUNTIF('2-2.源数据-产品分析-优品'!A:A,产品建议!A474)&gt;0,"是","")&amp;IF(COUNTIF('2-3.源数据-产品分析-爆品'!A:A,产品建议!A474)&gt;0,"是","")),IF(OR($W$2="P4P点击量"),((IFERROR(INDEX('产品报告-整理'!D:D,MATCH(产品建议!A474,'产品报告-整理'!A:A,0)),""))),((IF(COUNTIF('2-2.源数据-产品分析-优品'!A:A,产品建议!A474)&gt;0,"是",""))))))</f>
        <v/>
      </c>
      <c r="X474" s="5" t="str">
        <f>IF(OR($A$3=""),"",IF(OR($W$2="优爆品"),((IFERROR(INDEX('产品报告-整理'!D:D,MATCH(产品建议!A474,'产品报告-整理'!A:A,0)),"")&amp;" → "&amp;(IFERROR(TEXT(INDEX('产品报告-整理'!D:D,MATCH(产品建议!A474,'产品报告-整理'!A:A,0))/G474,"0%"),"")))),IF(OR($W$2="P4P点击量"),((IF($W$2="P4P点击量",IFERROR(TEXT(W474/G474,"0%"),"")))),(((IF(COUNTIF('2-3.源数据-产品分析-爆品'!A:A,产品建议!A474)&gt;0,"是","")))))))</f>
        <v/>
      </c>
      <c r="Y474" s="9" t="str">
        <f>IF(AND($Y$2="直通车总消费",'产品报告-整理'!$BN$1="推荐广告"),IFERROR(INDEX('产品报告-整理'!H:H,MATCH(产品建议!A474,'产品报告-整理'!A:A,0)),0)+IFERROR(INDEX('产品报告-整理'!BV:BV,MATCH(产品建议!A474,'产品报告-整理'!BO:BO,0)),0),IFERROR(INDEX('产品报告-整理'!H:H,MATCH(产品建议!A474,'产品报告-整理'!A:A,0)),0))</f>
        <v/>
      </c>
      <c r="Z474" s="9" t="str">
        <f t="shared" si="24"/>
        <v/>
      </c>
      <c r="AA474" s="5" t="str">
        <f t="shared" si="22"/>
        <v/>
      </c>
      <c r="AB474" s="5" t="str">
        <f t="shared" si="23"/>
        <v/>
      </c>
      <c r="AC474" s="9"/>
      <c r="AD474" s="15" t="str">
        <f>IF($AD$1="  ",IFERROR(IF(AND(Y474="未推广",L474&gt;0),"加入P4P推广 ","")&amp;IF(AND(OR(W474="是",X474="是"),Y474=0),"优爆品加推广 ","")&amp;IF(AND(C474="N",L474&gt;0),"增加橱窗绑定 ","")&amp;IF(AND(OR(Z474&gt;$Z$1*4.5,AB474&gt;$AB$1*4.5),Y474&lt;&gt;0,Y474&gt;$AB$1*2,G474&gt;($G$1/$L$1)*1),"放弃P4P推广 ","")&amp;IF(AND(AB474&gt;$AB$1*1.2,AB474&lt;$AB$1*4.5,Y474&gt;0),"优化询盘成本 ","")&amp;IF(AND(Z474&gt;$Z$1*1.2,Z474&lt;$Z$1*4.5,Y474&gt;0),"优化商机成本 ","")&amp;IF(AND(Y474&lt;&gt;0,L474&gt;0,AB474&lt;$AB$1*1.2),"加大询盘获取 ","")&amp;IF(AND(Y474&lt;&gt;0,K474&gt;0,Z474&lt;$Z$1*1.2),"加大商机获取 ","")&amp;IF(AND(L474=0,C474="Y",G474&gt;($G$1/$L$1*1.5)),"解绑橱窗绑定 ",""),"请去左表粘贴源数据"),"")</f>
        <v/>
      </c>
      <c r="AE474" s="9"/>
      <c r="AF474" s="9"/>
      <c r="AG474" s="9"/>
      <c r="AH474" s="9"/>
      <c r="AI474" s="17"/>
      <c r="AJ474" s="17"/>
      <c r="AK474" s="17"/>
    </row>
    <row r="475" spans="1:37">
      <c r="A475" s="5" t="str">
        <f>IFERROR(HLOOKUP(A$2,'2.源数据-产品分析-全商品'!A$6:A$1000,ROW()-1,0),"")</f>
        <v/>
      </c>
      <c r="B475" s="5" t="str">
        <f>IFERROR(HLOOKUP(B$2,'2.源数据-产品分析-全商品'!B$6:B$1000,ROW()-1,0),"")</f>
        <v/>
      </c>
      <c r="C475" s="5" t="str">
        <f>CLEAN(IFERROR(HLOOKUP(C$2,'2.源数据-产品分析-全商品'!C$6:C$1000,ROW()-1,0),""))</f>
        <v/>
      </c>
      <c r="D475" s="5" t="str">
        <f>IFERROR(HLOOKUP(D$2,'2.源数据-产品分析-全商品'!D$6:D$1000,ROW()-1,0),"")</f>
        <v/>
      </c>
      <c r="E475" s="5" t="str">
        <f>IFERROR(HLOOKUP(E$2,'2.源数据-产品分析-全商品'!E$6:E$1000,ROW()-1,0),"")</f>
        <v/>
      </c>
      <c r="F475" s="5" t="str">
        <f>IFERROR(VALUE(HLOOKUP(F$2,'2.源数据-产品分析-全商品'!F$6:F$1000,ROW()-1,0)),"")</f>
        <v/>
      </c>
      <c r="G475" s="5" t="str">
        <f>IFERROR(VALUE(HLOOKUP(G$2,'2.源数据-产品分析-全商品'!G$6:G$1000,ROW()-1,0)),"")</f>
        <v/>
      </c>
      <c r="H475" s="5" t="str">
        <f>IFERROR(HLOOKUP(H$2,'2.源数据-产品分析-全商品'!H$6:H$1000,ROW()-1,0),"")</f>
        <v/>
      </c>
      <c r="I475" s="5" t="str">
        <f>IFERROR(VALUE(HLOOKUP(I$2,'2.源数据-产品分析-全商品'!I$6:I$1000,ROW()-1,0)),"")</f>
        <v/>
      </c>
      <c r="J475" s="60" t="str">
        <f>IFERROR(IF($J$2="","",INDEX('产品报告-整理'!G:G,MATCH(产品建议!A475,'产品报告-整理'!A:A,0))),"")</f>
        <v/>
      </c>
      <c r="K475" s="5" t="str">
        <f>IFERROR(IF($K$2="","",VALUE(INDEX('产品报告-整理'!E:E,MATCH(产品建议!A475,'产品报告-整理'!A:A,0)))),0)</f>
        <v/>
      </c>
      <c r="L475" s="5" t="str">
        <f>IFERROR(VALUE(HLOOKUP(L$2,'2.源数据-产品分析-全商品'!J$6:J$1000,ROW()-1,0)),"")</f>
        <v/>
      </c>
      <c r="M475" s="5" t="str">
        <f>IFERROR(VALUE(HLOOKUP(M$2,'2.源数据-产品分析-全商品'!K$6:K$1000,ROW()-1,0)),"")</f>
        <v/>
      </c>
      <c r="N475" s="5" t="str">
        <f>IFERROR(HLOOKUP(N$2,'2.源数据-产品分析-全商品'!L$6:L$1000,ROW()-1,0),"")</f>
        <v/>
      </c>
      <c r="O475" s="5" t="str">
        <f>IF($O$2='产品报告-整理'!$K$1,IFERROR(INDEX('产品报告-整理'!S:S,MATCH(产品建议!A475,'产品报告-整理'!L:L,0)),""),(IFERROR(VALUE(HLOOKUP(O$2,'2.源数据-产品分析-全商品'!M$6:M$1000,ROW()-1,0)),"")))</f>
        <v/>
      </c>
      <c r="P475" s="5" t="str">
        <f>IF($P$2='产品报告-整理'!$V$1,IFERROR(INDEX('产品报告-整理'!AD:AD,MATCH(产品建议!A475,'产品报告-整理'!W:W,0)),""),(IFERROR(VALUE(HLOOKUP(P$2,'2.源数据-产品分析-全商品'!N$6:N$1000,ROW()-1,0)),"")))</f>
        <v/>
      </c>
      <c r="Q475" s="5" t="str">
        <f>IF($Q$2='产品报告-整理'!$AG$1,IFERROR(INDEX('产品报告-整理'!AO:AO,MATCH(产品建议!A475,'产品报告-整理'!AH:AH,0)),""),(IFERROR(VALUE(HLOOKUP(Q$2,'2.源数据-产品分析-全商品'!O$6:O$1000,ROW()-1,0)),"")))</f>
        <v/>
      </c>
      <c r="R475" s="5" t="str">
        <f>IF($R$2='产品报告-整理'!$AR$1,IFERROR(INDEX('产品报告-整理'!AZ:AZ,MATCH(产品建议!A475,'产品报告-整理'!AS:AS,0)),""),(IFERROR(VALUE(HLOOKUP(R$2,'2.源数据-产品分析-全商品'!P$6:P$1000,ROW()-1,0)),"")))</f>
        <v/>
      </c>
      <c r="S475" s="5" t="str">
        <f>IF($S$2='产品报告-整理'!$BC$1,IFERROR(INDEX('产品报告-整理'!BK:BK,MATCH(产品建议!A475,'产品报告-整理'!BD:BD,0)),""),(IFERROR(VALUE(HLOOKUP(S$2,'2.源数据-产品分析-全商品'!Q$6:Q$1000,ROW()-1,0)),"")))</f>
        <v/>
      </c>
      <c r="T475" s="5" t="str">
        <f>IFERROR(HLOOKUP("产品负责人",'2.源数据-产品分析-全商品'!R$6:R$1000,ROW()-1,0),"")</f>
        <v/>
      </c>
      <c r="U475" s="5" t="str">
        <f>IFERROR(VALUE(HLOOKUP(U$2,'2.源数据-产品分析-全商品'!S$6:S$1000,ROW()-1,0)),"")</f>
        <v/>
      </c>
      <c r="V475" s="5" t="str">
        <f>IFERROR(VALUE(HLOOKUP(V$2,'2.源数据-产品分析-全商品'!T$6:T$1000,ROW()-1,0)),"")</f>
        <v/>
      </c>
      <c r="W475" s="5" t="str">
        <f>IF(OR($A$3=""),"",IF(OR($W$2="优爆品"),(IF(COUNTIF('2-2.源数据-产品分析-优品'!A:A,产品建议!A475)&gt;0,"是","")&amp;IF(COUNTIF('2-3.源数据-产品分析-爆品'!A:A,产品建议!A475)&gt;0,"是","")),IF(OR($W$2="P4P点击量"),((IFERROR(INDEX('产品报告-整理'!D:D,MATCH(产品建议!A475,'产品报告-整理'!A:A,0)),""))),((IF(COUNTIF('2-2.源数据-产品分析-优品'!A:A,产品建议!A475)&gt;0,"是",""))))))</f>
        <v/>
      </c>
      <c r="X475" s="5" t="str">
        <f>IF(OR($A$3=""),"",IF(OR($W$2="优爆品"),((IFERROR(INDEX('产品报告-整理'!D:D,MATCH(产品建议!A475,'产品报告-整理'!A:A,0)),"")&amp;" → "&amp;(IFERROR(TEXT(INDEX('产品报告-整理'!D:D,MATCH(产品建议!A475,'产品报告-整理'!A:A,0))/G475,"0%"),"")))),IF(OR($W$2="P4P点击量"),((IF($W$2="P4P点击量",IFERROR(TEXT(W475/G475,"0%"),"")))),(((IF(COUNTIF('2-3.源数据-产品分析-爆品'!A:A,产品建议!A475)&gt;0,"是","")))))))</f>
        <v/>
      </c>
      <c r="Y475" s="9" t="str">
        <f>IF(AND($Y$2="直通车总消费",'产品报告-整理'!$BN$1="推荐广告"),IFERROR(INDEX('产品报告-整理'!H:H,MATCH(产品建议!A475,'产品报告-整理'!A:A,0)),0)+IFERROR(INDEX('产品报告-整理'!BV:BV,MATCH(产品建议!A475,'产品报告-整理'!BO:BO,0)),0),IFERROR(INDEX('产品报告-整理'!H:H,MATCH(产品建议!A475,'产品报告-整理'!A:A,0)),0))</f>
        <v/>
      </c>
      <c r="Z475" s="9" t="str">
        <f t="shared" si="24"/>
        <v/>
      </c>
      <c r="AA475" s="5" t="str">
        <f t="shared" si="22"/>
        <v/>
      </c>
      <c r="AB475" s="5" t="str">
        <f t="shared" si="23"/>
        <v/>
      </c>
      <c r="AC475" s="9"/>
      <c r="AD475" s="15" t="str">
        <f>IF($AD$1="  ",IFERROR(IF(AND(Y475="未推广",L475&gt;0),"加入P4P推广 ","")&amp;IF(AND(OR(W475="是",X475="是"),Y475=0),"优爆品加推广 ","")&amp;IF(AND(C475="N",L475&gt;0),"增加橱窗绑定 ","")&amp;IF(AND(OR(Z475&gt;$Z$1*4.5,AB475&gt;$AB$1*4.5),Y475&lt;&gt;0,Y475&gt;$AB$1*2,G475&gt;($G$1/$L$1)*1),"放弃P4P推广 ","")&amp;IF(AND(AB475&gt;$AB$1*1.2,AB475&lt;$AB$1*4.5,Y475&gt;0),"优化询盘成本 ","")&amp;IF(AND(Z475&gt;$Z$1*1.2,Z475&lt;$Z$1*4.5,Y475&gt;0),"优化商机成本 ","")&amp;IF(AND(Y475&lt;&gt;0,L475&gt;0,AB475&lt;$AB$1*1.2),"加大询盘获取 ","")&amp;IF(AND(Y475&lt;&gt;0,K475&gt;0,Z475&lt;$Z$1*1.2),"加大商机获取 ","")&amp;IF(AND(L475=0,C475="Y",G475&gt;($G$1/$L$1*1.5)),"解绑橱窗绑定 ",""),"请去左表粘贴源数据"),"")</f>
        <v/>
      </c>
      <c r="AE475" s="9"/>
      <c r="AF475" s="9"/>
      <c r="AG475" s="9"/>
      <c r="AH475" s="9"/>
      <c r="AI475" s="17"/>
      <c r="AJ475" s="17"/>
      <c r="AK475" s="17"/>
    </row>
    <row r="476" spans="1:37">
      <c r="A476" s="5" t="str">
        <f>IFERROR(HLOOKUP(A$2,'2.源数据-产品分析-全商品'!A$6:A$1000,ROW()-1,0),"")</f>
        <v/>
      </c>
      <c r="B476" s="5" t="str">
        <f>IFERROR(HLOOKUP(B$2,'2.源数据-产品分析-全商品'!B$6:B$1000,ROW()-1,0),"")</f>
        <v/>
      </c>
      <c r="C476" s="5" t="str">
        <f>CLEAN(IFERROR(HLOOKUP(C$2,'2.源数据-产品分析-全商品'!C$6:C$1000,ROW()-1,0),""))</f>
        <v/>
      </c>
      <c r="D476" s="5" t="str">
        <f>IFERROR(HLOOKUP(D$2,'2.源数据-产品分析-全商品'!D$6:D$1000,ROW()-1,0),"")</f>
        <v/>
      </c>
      <c r="E476" s="5" t="str">
        <f>IFERROR(HLOOKUP(E$2,'2.源数据-产品分析-全商品'!E$6:E$1000,ROW()-1,0),"")</f>
        <v/>
      </c>
      <c r="F476" s="5" t="str">
        <f>IFERROR(VALUE(HLOOKUP(F$2,'2.源数据-产品分析-全商品'!F$6:F$1000,ROW()-1,0)),"")</f>
        <v/>
      </c>
      <c r="G476" s="5" t="str">
        <f>IFERROR(VALUE(HLOOKUP(G$2,'2.源数据-产品分析-全商品'!G$6:G$1000,ROW()-1,0)),"")</f>
        <v/>
      </c>
      <c r="H476" s="5" t="str">
        <f>IFERROR(HLOOKUP(H$2,'2.源数据-产品分析-全商品'!H$6:H$1000,ROW()-1,0),"")</f>
        <v/>
      </c>
      <c r="I476" s="5" t="str">
        <f>IFERROR(VALUE(HLOOKUP(I$2,'2.源数据-产品分析-全商品'!I$6:I$1000,ROW()-1,0)),"")</f>
        <v/>
      </c>
      <c r="J476" s="60" t="str">
        <f>IFERROR(IF($J$2="","",INDEX('产品报告-整理'!G:G,MATCH(产品建议!A476,'产品报告-整理'!A:A,0))),"")</f>
        <v/>
      </c>
      <c r="K476" s="5" t="str">
        <f>IFERROR(IF($K$2="","",VALUE(INDEX('产品报告-整理'!E:E,MATCH(产品建议!A476,'产品报告-整理'!A:A,0)))),0)</f>
        <v/>
      </c>
      <c r="L476" s="5" t="str">
        <f>IFERROR(VALUE(HLOOKUP(L$2,'2.源数据-产品分析-全商品'!J$6:J$1000,ROW()-1,0)),"")</f>
        <v/>
      </c>
      <c r="M476" s="5" t="str">
        <f>IFERROR(VALUE(HLOOKUP(M$2,'2.源数据-产品分析-全商品'!K$6:K$1000,ROW()-1,0)),"")</f>
        <v/>
      </c>
      <c r="N476" s="5" t="str">
        <f>IFERROR(HLOOKUP(N$2,'2.源数据-产品分析-全商品'!L$6:L$1000,ROW()-1,0),"")</f>
        <v/>
      </c>
      <c r="O476" s="5" t="str">
        <f>IF($O$2='产品报告-整理'!$K$1,IFERROR(INDEX('产品报告-整理'!S:S,MATCH(产品建议!A476,'产品报告-整理'!L:L,0)),""),(IFERROR(VALUE(HLOOKUP(O$2,'2.源数据-产品分析-全商品'!M$6:M$1000,ROW()-1,0)),"")))</f>
        <v/>
      </c>
      <c r="P476" s="5" t="str">
        <f>IF($P$2='产品报告-整理'!$V$1,IFERROR(INDEX('产品报告-整理'!AD:AD,MATCH(产品建议!A476,'产品报告-整理'!W:W,0)),""),(IFERROR(VALUE(HLOOKUP(P$2,'2.源数据-产品分析-全商品'!N$6:N$1000,ROW()-1,0)),"")))</f>
        <v/>
      </c>
      <c r="Q476" s="5" t="str">
        <f>IF($Q$2='产品报告-整理'!$AG$1,IFERROR(INDEX('产品报告-整理'!AO:AO,MATCH(产品建议!A476,'产品报告-整理'!AH:AH,0)),""),(IFERROR(VALUE(HLOOKUP(Q$2,'2.源数据-产品分析-全商品'!O$6:O$1000,ROW()-1,0)),"")))</f>
        <v/>
      </c>
      <c r="R476" s="5" t="str">
        <f>IF($R$2='产品报告-整理'!$AR$1,IFERROR(INDEX('产品报告-整理'!AZ:AZ,MATCH(产品建议!A476,'产品报告-整理'!AS:AS,0)),""),(IFERROR(VALUE(HLOOKUP(R$2,'2.源数据-产品分析-全商品'!P$6:P$1000,ROW()-1,0)),"")))</f>
        <v/>
      </c>
      <c r="S476" s="5" t="str">
        <f>IF($S$2='产品报告-整理'!$BC$1,IFERROR(INDEX('产品报告-整理'!BK:BK,MATCH(产品建议!A476,'产品报告-整理'!BD:BD,0)),""),(IFERROR(VALUE(HLOOKUP(S$2,'2.源数据-产品分析-全商品'!Q$6:Q$1000,ROW()-1,0)),"")))</f>
        <v/>
      </c>
      <c r="T476" s="5" t="str">
        <f>IFERROR(HLOOKUP("产品负责人",'2.源数据-产品分析-全商品'!R$6:R$1000,ROW()-1,0),"")</f>
        <v/>
      </c>
      <c r="U476" s="5" t="str">
        <f>IFERROR(VALUE(HLOOKUP(U$2,'2.源数据-产品分析-全商品'!S$6:S$1000,ROW()-1,0)),"")</f>
        <v/>
      </c>
      <c r="V476" s="5" t="str">
        <f>IFERROR(VALUE(HLOOKUP(V$2,'2.源数据-产品分析-全商品'!T$6:T$1000,ROW()-1,0)),"")</f>
        <v/>
      </c>
      <c r="W476" s="5" t="str">
        <f>IF(OR($A$3=""),"",IF(OR($W$2="优爆品"),(IF(COUNTIF('2-2.源数据-产品分析-优品'!A:A,产品建议!A476)&gt;0,"是","")&amp;IF(COUNTIF('2-3.源数据-产品分析-爆品'!A:A,产品建议!A476)&gt;0,"是","")),IF(OR($W$2="P4P点击量"),((IFERROR(INDEX('产品报告-整理'!D:D,MATCH(产品建议!A476,'产品报告-整理'!A:A,0)),""))),((IF(COUNTIF('2-2.源数据-产品分析-优品'!A:A,产品建议!A476)&gt;0,"是",""))))))</f>
        <v/>
      </c>
      <c r="X476" s="5" t="str">
        <f>IF(OR($A$3=""),"",IF(OR($W$2="优爆品"),((IFERROR(INDEX('产品报告-整理'!D:D,MATCH(产品建议!A476,'产品报告-整理'!A:A,0)),"")&amp;" → "&amp;(IFERROR(TEXT(INDEX('产品报告-整理'!D:D,MATCH(产品建议!A476,'产品报告-整理'!A:A,0))/G476,"0%"),"")))),IF(OR($W$2="P4P点击量"),((IF($W$2="P4P点击量",IFERROR(TEXT(W476/G476,"0%"),"")))),(((IF(COUNTIF('2-3.源数据-产品分析-爆品'!A:A,产品建议!A476)&gt;0,"是","")))))))</f>
        <v/>
      </c>
      <c r="Y476" s="9" t="str">
        <f>IF(AND($Y$2="直通车总消费",'产品报告-整理'!$BN$1="推荐广告"),IFERROR(INDEX('产品报告-整理'!H:H,MATCH(产品建议!A476,'产品报告-整理'!A:A,0)),0)+IFERROR(INDEX('产品报告-整理'!BV:BV,MATCH(产品建议!A476,'产品报告-整理'!BO:BO,0)),0),IFERROR(INDEX('产品报告-整理'!H:H,MATCH(产品建议!A476,'产品报告-整理'!A:A,0)),0))</f>
        <v/>
      </c>
      <c r="Z476" s="9" t="str">
        <f t="shared" si="24"/>
        <v/>
      </c>
      <c r="AA476" s="5" t="str">
        <f t="shared" si="22"/>
        <v/>
      </c>
      <c r="AB476" s="5" t="str">
        <f t="shared" si="23"/>
        <v/>
      </c>
      <c r="AC476" s="9"/>
      <c r="AD476" s="15" t="str">
        <f>IF($AD$1="  ",IFERROR(IF(AND(Y476="未推广",L476&gt;0),"加入P4P推广 ","")&amp;IF(AND(OR(W476="是",X476="是"),Y476=0),"优爆品加推广 ","")&amp;IF(AND(C476="N",L476&gt;0),"增加橱窗绑定 ","")&amp;IF(AND(OR(Z476&gt;$Z$1*4.5,AB476&gt;$AB$1*4.5),Y476&lt;&gt;0,Y476&gt;$AB$1*2,G476&gt;($G$1/$L$1)*1),"放弃P4P推广 ","")&amp;IF(AND(AB476&gt;$AB$1*1.2,AB476&lt;$AB$1*4.5,Y476&gt;0),"优化询盘成本 ","")&amp;IF(AND(Z476&gt;$Z$1*1.2,Z476&lt;$Z$1*4.5,Y476&gt;0),"优化商机成本 ","")&amp;IF(AND(Y476&lt;&gt;0,L476&gt;0,AB476&lt;$AB$1*1.2),"加大询盘获取 ","")&amp;IF(AND(Y476&lt;&gt;0,K476&gt;0,Z476&lt;$Z$1*1.2),"加大商机获取 ","")&amp;IF(AND(L476=0,C476="Y",G476&gt;($G$1/$L$1*1.5)),"解绑橱窗绑定 ",""),"请去左表粘贴源数据"),"")</f>
        <v/>
      </c>
      <c r="AE476" s="9"/>
      <c r="AF476" s="9"/>
      <c r="AG476" s="9"/>
      <c r="AH476" s="9"/>
      <c r="AI476" s="17"/>
      <c r="AJ476" s="17"/>
      <c r="AK476" s="17"/>
    </row>
    <row r="477" spans="1:37">
      <c r="A477" s="5" t="str">
        <f>IFERROR(HLOOKUP(A$2,'2.源数据-产品分析-全商品'!A$6:A$1000,ROW()-1,0),"")</f>
        <v/>
      </c>
      <c r="B477" s="5" t="str">
        <f>IFERROR(HLOOKUP(B$2,'2.源数据-产品分析-全商品'!B$6:B$1000,ROW()-1,0),"")</f>
        <v/>
      </c>
      <c r="C477" s="5" t="str">
        <f>CLEAN(IFERROR(HLOOKUP(C$2,'2.源数据-产品分析-全商品'!C$6:C$1000,ROW()-1,0),""))</f>
        <v/>
      </c>
      <c r="D477" s="5" t="str">
        <f>IFERROR(HLOOKUP(D$2,'2.源数据-产品分析-全商品'!D$6:D$1000,ROW()-1,0),"")</f>
        <v/>
      </c>
      <c r="E477" s="5" t="str">
        <f>IFERROR(HLOOKUP(E$2,'2.源数据-产品分析-全商品'!E$6:E$1000,ROW()-1,0),"")</f>
        <v/>
      </c>
      <c r="F477" s="5" t="str">
        <f>IFERROR(VALUE(HLOOKUP(F$2,'2.源数据-产品分析-全商品'!F$6:F$1000,ROW()-1,0)),"")</f>
        <v/>
      </c>
      <c r="G477" s="5" t="str">
        <f>IFERROR(VALUE(HLOOKUP(G$2,'2.源数据-产品分析-全商品'!G$6:G$1000,ROW()-1,0)),"")</f>
        <v/>
      </c>
      <c r="H477" s="5" t="str">
        <f>IFERROR(HLOOKUP(H$2,'2.源数据-产品分析-全商品'!H$6:H$1000,ROW()-1,0),"")</f>
        <v/>
      </c>
      <c r="I477" s="5" t="str">
        <f>IFERROR(VALUE(HLOOKUP(I$2,'2.源数据-产品分析-全商品'!I$6:I$1000,ROW()-1,0)),"")</f>
        <v/>
      </c>
      <c r="J477" s="60" t="str">
        <f>IFERROR(IF($J$2="","",INDEX('产品报告-整理'!G:G,MATCH(产品建议!A477,'产品报告-整理'!A:A,0))),"")</f>
        <v/>
      </c>
      <c r="K477" s="5" t="str">
        <f>IFERROR(IF($K$2="","",VALUE(INDEX('产品报告-整理'!E:E,MATCH(产品建议!A477,'产品报告-整理'!A:A,0)))),0)</f>
        <v/>
      </c>
      <c r="L477" s="5" t="str">
        <f>IFERROR(VALUE(HLOOKUP(L$2,'2.源数据-产品分析-全商品'!J$6:J$1000,ROW()-1,0)),"")</f>
        <v/>
      </c>
      <c r="M477" s="5" t="str">
        <f>IFERROR(VALUE(HLOOKUP(M$2,'2.源数据-产品分析-全商品'!K$6:K$1000,ROW()-1,0)),"")</f>
        <v/>
      </c>
      <c r="N477" s="5" t="str">
        <f>IFERROR(HLOOKUP(N$2,'2.源数据-产品分析-全商品'!L$6:L$1000,ROW()-1,0),"")</f>
        <v/>
      </c>
      <c r="O477" s="5" t="str">
        <f>IF($O$2='产品报告-整理'!$K$1,IFERROR(INDEX('产品报告-整理'!S:S,MATCH(产品建议!A477,'产品报告-整理'!L:L,0)),""),(IFERROR(VALUE(HLOOKUP(O$2,'2.源数据-产品分析-全商品'!M$6:M$1000,ROW()-1,0)),"")))</f>
        <v/>
      </c>
      <c r="P477" s="5" t="str">
        <f>IF($P$2='产品报告-整理'!$V$1,IFERROR(INDEX('产品报告-整理'!AD:AD,MATCH(产品建议!A477,'产品报告-整理'!W:W,0)),""),(IFERROR(VALUE(HLOOKUP(P$2,'2.源数据-产品分析-全商品'!N$6:N$1000,ROW()-1,0)),"")))</f>
        <v/>
      </c>
      <c r="Q477" s="5" t="str">
        <f>IF($Q$2='产品报告-整理'!$AG$1,IFERROR(INDEX('产品报告-整理'!AO:AO,MATCH(产品建议!A477,'产品报告-整理'!AH:AH,0)),""),(IFERROR(VALUE(HLOOKUP(Q$2,'2.源数据-产品分析-全商品'!O$6:O$1000,ROW()-1,0)),"")))</f>
        <v/>
      </c>
      <c r="R477" s="5" t="str">
        <f>IF($R$2='产品报告-整理'!$AR$1,IFERROR(INDEX('产品报告-整理'!AZ:AZ,MATCH(产品建议!A477,'产品报告-整理'!AS:AS,0)),""),(IFERROR(VALUE(HLOOKUP(R$2,'2.源数据-产品分析-全商品'!P$6:P$1000,ROW()-1,0)),"")))</f>
        <v/>
      </c>
      <c r="S477" s="5" t="str">
        <f>IF($S$2='产品报告-整理'!$BC$1,IFERROR(INDEX('产品报告-整理'!BK:BK,MATCH(产品建议!A477,'产品报告-整理'!BD:BD,0)),""),(IFERROR(VALUE(HLOOKUP(S$2,'2.源数据-产品分析-全商品'!Q$6:Q$1000,ROW()-1,0)),"")))</f>
        <v/>
      </c>
      <c r="T477" s="5" t="str">
        <f>IFERROR(HLOOKUP("产品负责人",'2.源数据-产品分析-全商品'!R$6:R$1000,ROW()-1,0),"")</f>
        <v/>
      </c>
      <c r="U477" s="5" t="str">
        <f>IFERROR(VALUE(HLOOKUP(U$2,'2.源数据-产品分析-全商品'!S$6:S$1000,ROW()-1,0)),"")</f>
        <v/>
      </c>
      <c r="V477" s="5" t="str">
        <f>IFERROR(VALUE(HLOOKUP(V$2,'2.源数据-产品分析-全商品'!T$6:T$1000,ROW()-1,0)),"")</f>
        <v/>
      </c>
      <c r="W477" s="5" t="str">
        <f>IF(OR($A$3=""),"",IF(OR($W$2="优爆品"),(IF(COUNTIF('2-2.源数据-产品分析-优品'!A:A,产品建议!A477)&gt;0,"是","")&amp;IF(COUNTIF('2-3.源数据-产品分析-爆品'!A:A,产品建议!A477)&gt;0,"是","")),IF(OR($W$2="P4P点击量"),((IFERROR(INDEX('产品报告-整理'!D:D,MATCH(产品建议!A477,'产品报告-整理'!A:A,0)),""))),((IF(COUNTIF('2-2.源数据-产品分析-优品'!A:A,产品建议!A477)&gt;0,"是",""))))))</f>
        <v/>
      </c>
      <c r="X477" s="5" t="str">
        <f>IF(OR($A$3=""),"",IF(OR($W$2="优爆品"),((IFERROR(INDEX('产品报告-整理'!D:D,MATCH(产品建议!A477,'产品报告-整理'!A:A,0)),"")&amp;" → "&amp;(IFERROR(TEXT(INDEX('产品报告-整理'!D:D,MATCH(产品建议!A477,'产品报告-整理'!A:A,0))/G477,"0%"),"")))),IF(OR($W$2="P4P点击量"),((IF($W$2="P4P点击量",IFERROR(TEXT(W477/G477,"0%"),"")))),(((IF(COUNTIF('2-3.源数据-产品分析-爆品'!A:A,产品建议!A477)&gt;0,"是","")))))))</f>
        <v/>
      </c>
      <c r="Y477" s="9" t="str">
        <f>IF(AND($Y$2="直通车总消费",'产品报告-整理'!$BN$1="推荐广告"),IFERROR(INDEX('产品报告-整理'!H:H,MATCH(产品建议!A477,'产品报告-整理'!A:A,0)),0)+IFERROR(INDEX('产品报告-整理'!BV:BV,MATCH(产品建议!A477,'产品报告-整理'!BO:BO,0)),0),IFERROR(INDEX('产品报告-整理'!H:H,MATCH(产品建议!A477,'产品报告-整理'!A:A,0)),0))</f>
        <v/>
      </c>
      <c r="Z477" s="9" t="str">
        <f t="shared" si="24"/>
        <v/>
      </c>
      <c r="AA477" s="5" t="str">
        <f t="shared" si="22"/>
        <v/>
      </c>
      <c r="AB477" s="5" t="str">
        <f t="shared" si="23"/>
        <v/>
      </c>
      <c r="AC477" s="9"/>
      <c r="AD477" s="15" t="str">
        <f>IF($AD$1="  ",IFERROR(IF(AND(Y477="未推广",L477&gt;0),"加入P4P推广 ","")&amp;IF(AND(OR(W477="是",X477="是"),Y477=0),"优爆品加推广 ","")&amp;IF(AND(C477="N",L477&gt;0),"增加橱窗绑定 ","")&amp;IF(AND(OR(Z477&gt;$Z$1*4.5,AB477&gt;$AB$1*4.5),Y477&lt;&gt;0,Y477&gt;$AB$1*2,G477&gt;($G$1/$L$1)*1),"放弃P4P推广 ","")&amp;IF(AND(AB477&gt;$AB$1*1.2,AB477&lt;$AB$1*4.5,Y477&gt;0),"优化询盘成本 ","")&amp;IF(AND(Z477&gt;$Z$1*1.2,Z477&lt;$Z$1*4.5,Y477&gt;0),"优化商机成本 ","")&amp;IF(AND(Y477&lt;&gt;0,L477&gt;0,AB477&lt;$AB$1*1.2),"加大询盘获取 ","")&amp;IF(AND(Y477&lt;&gt;0,K477&gt;0,Z477&lt;$Z$1*1.2),"加大商机获取 ","")&amp;IF(AND(L477=0,C477="Y",G477&gt;($G$1/$L$1*1.5)),"解绑橱窗绑定 ",""),"请去左表粘贴源数据"),"")</f>
        <v/>
      </c>
      <c r="AE477" s="9"/>
      <c r="AF477" s="9"/>
      <c r="AG477" s="9"/>
      <c r="AH477" s="9"/>
      <c r="AI477" s="17"/>
      <c r="AJ477" s="17"/>
      <c r="AK477" s="17"/>
    </row>
    <row r="478" spans="1:37">
      <c r="A478" s="5" t="str">
        <f>IFERROR(HLOOKUP(A$2,'2.源数据-产品分析-全商品'!A$6:A$1000,ROW()-1,0),"")</f>
        <v/>
      </c>
      <c r="B478" s="5" t="str">
        <f>IFERROR(HLOOKUP(B$2,'2.源数据-产品分析-全商品'!B$6:B$1000,ROW()-1,0),"")</f>
        <v/>
      </c>
      <c r="C478" s="5" t="str">
        <f>CLEAN(IFERROR(HLOOKUP(C$2,'2.源数据-产品分析-全商品'!C$6:C$1000,ROW()-1,0),""))</f>
        <v/>
      </c>
      <c r="D478" s="5" t="str">
        <f>IFERROR(HLOOKUP(D$2,'2.源数据-产品分析-全商品'!D$6:D$1000,ROW()-1,0),"")</f>
        <v/>
      </c>
      <c r="E478" s="5" t="str">
        <f>IFERROR(HLOOKUP(E$2,'2.源数据-产品分析-全商品'!E$6:E$1000,ROW()-1,0),"")</f>
        <v/>
      </c>
      <c r="F478" s="5" t="str">
        <f>IFERROR(VALUE(HLOOKUP(F$2,'2.源数据-产品分析-全商品'!F$6:F$1000,ROW()-1,0)),"")</f>
        <v/>
      </c>
      <c r="G478" s="5" t="str">
        <f>IFERROR(VALUE(HLOOKUP(G$2,'2.源数据-产品分析-全商品'!G$6:G$1000,ROW()-1,0)),"")</f>
        <v/>
      </c>
      <c r="H478" s="5" t="str">
        <f>IFERROR(HLOOKUP(H$2,'2.源数据-产品分析-全商品'!H$6:H$1000,ROW()-1,0),"")</f>
        <v/>
      </c>
      <c r="I478" s="5" t="str">
        <f>IFERROR(VALUE(HLOOKUP(I$2,'2.源数据-产品分析-全商品'!I$6:I$1000,ROW()-1,0)),"")</f>
        <v/>
      </c>
      <c r="J478" s="60" t="str">
        <f>IFERROR(IF($J$2="","",INDEX('产品报告-整理'!G:G,MATCH(产品建议!A478,'产品报告-整理'!A:A,0))),"")</f>
        <v/>
      </c>
      <c r="K478" s="5" t="str">
        <f>IFERROR(IF($K$2="","",VALUE(INDEX('产品报告-整理'!E:E,MATCH(产品建议!A478,'产品报告-整理'!A:A,0)))),0)</f>
        <v/>
      </c>
      <c r="L478" s="5" t="str">
        <f>IFERROR(VALUE(HLOOKUP(L$2,'2.源数据-产品分析-全商品'!J$6:J$1000,ROW()-1,0)),"")</f>
        <v/>
      </c>
      <c r="M478" s="5" t="str">
        <f>IFERROR(VALUE(HLOOKUP(M$2,'2.源数据-产品分析-全商品'!K$6:K$1000,ROW()-1,0)),"")</f>
        <v/>
      </c>
      <c r="N478" s="5" t="str">
        <f>IFERROR(HLOOKUP(N$2,'2.源数据-产品分析-全商品'!L$6:L$1000,ROW()-1,0),"")</f>
        <v/>
      </c>
      <c r="O478" s="5" t="str">
        <f>IF($O$2='产品报告-整理'!$K$1,IFERROR(INDEX('产品报告-整理'!S:S,MATCH(产品建议!A478,'产品报告-整理'!L:L,0)),""),(IFERROR(VALUE(HLOOKUP(O$2,'2.源数据-产品分析-全商品'!M$6:M$1000,ROW()-1,0)),"")))</f>
        <v/>
      </c>
      <c r="P478" s="5" t="str">
        <f>IF($P$2='产品报告-整理'!$V$1,IFERROR(INDEX('产品报告-整理'!AD:AD,MATCH(产品建议!A478,'产品报告-整理'!W:W,0)),""),(IFERROR(VALUE(HLOOKUP(P$2,'2.源数据-产品分析-全商品'!N$6:N$1000,ROW()-1,0)),"")))</f>
        <v/>
      </c>
      <c r="Q478" s="5" t="str">
        <f>IF($Q$2='产品报告-整理'!$AG$1,IFERROR(INDEX('产品报告-整理'!AO:AO,MATCH(产品建议!A478,'产品报告-整理'!AH:AH,0)),""),(IFERROR(VALUE(HLOOKUP(Q$2,'2.源数据-产品分析-全商品'!O$6:O$1000,ROW()-1,0)),"")))</f>
        <v/>
      </c>
      <c r="R478" s="5" t="str">
        <f>IF($R$2='产品报告-整理'!$AR$1,IFERROR(INDEX('产品报告-整理'!AZ:AZ,MATCH(产品建议!A478,'产品报告-整理'!AS:AS,0)),""),(IFERROR(VALUE(HLOOKUP(R$2,'2.源数据-产品分析-全商品'!P$6:P$1000,ROW()-1,0)),"")))</f>
        <v/>
      </c>
      <c r="S478" s="5" t="str">
        <f>IF($S$2='产品报告-整理'!$BC$1,IFERROR(INDEX('产品报告-整理'!BK:BK,MATCH(产品建议!A478,'产品报告-整理'!BD:BD,0)),""),(IFERROR(VALUE(HLOOKUP(S$2,'2.源数据-产品分析-全商品'!Q$6:Q$1000,ROW()-1,0)),"")))</f>
        <v/>
      </c>
      <c r="T478" s="5" t="str">
        <f>IFERROR(HLOOKUP("产品负责人",'2.源数据-产品分析-全商品'!R$6:R$1000,ROW()-1,0),"")</f>
        <v/>
      </c>
      <c r="U478" s="5" t="str">
        <f>IFERROR(VALUE(HLOOKUP(U$2,'2.源数据-产品分析-全商品'!S$6:S$1000,ROW()-1,0)),"")</f>
        <v/>
      </c>
      <c r="V478" s="5" t="str">
        <f>IFERROR(VALUE(HLOOKUP(V$2,'2.源数据-产品分析-全商品'!T$6:T$1000,ROW()-1,0)),"")</f>
        <v/>
      </c>
      <c r="W478" s="5" t="str">
        <f>IF(OR($A$3=""),"",IF(OR($W$2="优爆品"),(IF(COUNTIF('2-2.源数据-产品分析-优品'!A:A,产品建议!A478)&gt;0,"是","")&amp;IF(COUNTIF('2-3.源数据-产品分析-爆品'!A:A,产品建议!A478)&gt;0,"是","")),IF(OR($W$2="P4P点击量"),((IFERROR(INDEX('产品报告-整理'!D:D,MATCH(产品建议!A478,'产品报告-整理'!A:A,0)),""))),((IF(COUNTIF('2-2.源数据-产品分析-优品'!A:A,产品建议!A478)&gt;0,"是",""))))))</f>
        <v/>
      </c>
      <c r="X478" s="5" t="str">
        <f>IF(OR($A$3=""),"",IF(OR($W$2="优爆品"),((IFERROR(INDEX('产品报告-整理'!D:D,MATCH(产品建议!A478,'产品报告-整理'!A:A,0)),"")&amp;" → "&amp;(IFERROR(TEXT(INDEX('产品报告-整理'!D:D,MATCH(产品建议!A478,'产品报告-整理'!A:A,0))/G478,"0%"),"")))),IF(OR($W$2="P4P点击量"),((IF($W$2="P4P点击量",IFERROR(TEXT(W478/G478,"0%"),"")))),(((IF(COUNTIF('2-3.源数据-产品分析-爆品'!A:A,产品建议!A478)&gt;0,"是","")))))))</f>
        <v/>
      </c>
      <c r="Y478" s="9" t="str">
        <f>IF(AND($Y$2="直通车总消费",'产品报告-整理'!$BN$1="推荐广告"),IFERROR(INDEX('产品报告-整理'!H:H,MATCH(产品建议!A478,'产品报告-整理'!A:A,0)),0)+IFERROR(INDEX('产品报告-整理'!BV:BV,MATCH(产品建议!A478,'产品报告-整理'!BO:BO,0)),0),IFERROR(INDEX('产品报告-整理'!H:H,MATCH(产品建议!A478,'产品报告-整理'!A:A,0)),0))</f>
        <v/>
      </c>
      <c r="Z478" s="9" t="str">
        <f t="shared" si="24"/>
        <v/>
      </c>
      <c r="AA478" s="5" t="str">
        <f t="shared" si="22"/>
        <v/>
      </c>
      <c r="AB478" s="5" t="str">
        <f t="shared" si="23"/>
        <v/>
      </c>
      <c r="AC478" s="9"/>
      <c r="AD478" s="15" t="str">
        <f>IF($AD$1="  ",IFERROR(IF(AND(Y478="未推广",L478&gt;0),"加入P4P推广 ","")&amp;IF(AND(OR(W478="是",X478="是"),Y478=0),"优爆品加推广 ","")&amp;IF(AND(C478="N",L478&gt;0),"增加橱窗绑定 ","")&amp;IF(AND(OR(Z478&gt;$Z$1*4.5,AB478&gt;$AB$1*4.5),Y478&lt;&gt;0,Y478&gt;$AB$1*2,G478&gt;($G$1/$L$1)*1),"放弃P4P推广 ","")&amp;IF(AND(AB478&gt;$AB$1*1.2,AB478&lt;$AB$1*4.5,Y478&gt;0),"优化询盘成本 ","")&amp;IF(AND(Z478&gt;$Z$1*1.2,Z478&lt;$Z$1*4.5,Y478&gt;0),"优化商机成本 ","")&amp;IF(AND(Y478&lt;&gt;0,L478&gt;0,AB478&lt;$AB$1*1.2),"加大询盘获取 ","")&amp;IF(AND(Y478&lt;&gt;0,K478&gt;0,Z478&lt;$Z$1*1.2),"加大商机获取 ","")&amp;IF(AND(L478=0,C478="Y",G478&gt;($G$1/$L$1*1.5)),"解绑橱窗绑定 ",""),"请去左表粘贴源数据"),"")</f>
        <v/>
      </c>
      <c r="AE478" s="9"/>
      <c r="AF478" s="9"/>
      <c r="AG478" s="9"/>
      <c r="AH478" s="9"/>
      <c r="AI478" s="17"/>
      <c r="AJ478" s="17"/>
      <c r="AK478" s="17"/>
    </row>
    <row r="479" spans="1:37">
      <c r="A479" s="5" t="str">
        <f>IFERROR(HLOOKUP(A$2,'2.源数据-产品分析-全商品'!A$6:A$1000,ROW()-1,0),"")</f>
        <v/>
      </c>
      <c r="B479" s="5" t="str">
        <f>IFERROR(HLOOKUP(B$2,'2.源数据-产品分析-全商品'!B$6:B$1000,ROW()-1,0),"")</f>
        <v/>
      </c>
      <c r="C479" s="5" t="str">
        <f>CLEAN(IFERROR(HLOOKUP(C$2,'2.源数据-产品分析-全商品'!C$6:C$1000,ROW()-1,0),""))</f>
        <v/>
      </c>
      <c r="D479" s="5" t="str">
        <f>IFERROR(HLOOKUP(D$2,'2.源数据-产品分析-全商品'!D$6:D$1000,ROW()-1,0),"")</f>
        <v/>
      </c>
      <c r="E479" s="5" t="str">
        <f>IFERROR(HLOOKUP(E$2,'2.源数据-产品分析-全商品'!E$6:E$1000,ROW()-1,0),"")</f>
        <v/>
      </c>
      <c r="F479" s="5" t="str">
        <f>IFERROR(VALUE(HLOOKUP(F$2,'2.源数据-产品分析-全商品'!F$6:F$1000,ROW()-1,0)),"")</f>
        <v/>
      </c>
      <c r="G479" s="5" t="str">
        <f>IFERROR(VALUE(HLOOKUP(G$2,'2.源数据-产品分析-全商品'!G$6:G$1000,ROW()-1,0)),"")</f>
        <v/>
      </c>
      <c r="H479" s="5" t="str">
        <f>IFERROR(HLOOKUP(H$2,'2.源数据-产品分析-全商品'!H$6:H$1000,ROW()-1,0),"")</f>
        <v/>
      </c>
      <c r="I479" s="5" t="str">
        <f>IFERROR(VALUE(HLOOKUP(I$2,'2.源数据-产品分析-全商品'!I$6:I$1000,ROW()-1,0)),"")</f>
        <v/>
      </c>
      <c r="J479" s="60" t="str">
        <f>IFERROR(IF($J$2="","",INDEX('产品报告-整理'!G:G,MATCH(产品建议!A479,'产品报告-整理'!A:A,0))),"")</f>
        <v/>
      </c>
      <c r="K479" s="5" t="str">
        <f>IFERROR(IF($K$2="","",VALUE(INDEX('产品报告-整理'!E:E,MATCH(产品建议!A479,'产品报告-整理'!A:A,0)))),0)</f>
        <v/>
      </c>
      <c r="L479" s="5" t="str">
        <f>IFERROR(VALUE(HLOOKUP(L$2,'2.源数据-产品分析-全商品'!J$6:J$1000,ROW()-1,0)),"")</f>
        <v/>
      </c>
      <c r="M479" s="5" t="str">
        <f>IFERROR(VALUE(HLOOKUP(M$2,'2.源数据-产品分析-全商品'!K$6:K$1000,ROW()-1,0)),"")</f>
        <v/>
      </c>
      <c r="N479" s="5" t="str">
        <f>IFERROR(HLOOKUP(N$2,'2.源数据-产品分析-全商品'!L$6:L$1000,ROW()-1,0),"")</f>
        <v/>
      </c>
      <c r="O479" s="5" t="str">
        <f>IF($O$2='产品报告-整理'!$K$1,IFERROR(INDEX('产品报告-整理'!S:S,MATCH(产品建议!A479,'产品报告-整理'!L:L,0)),""),(IFERROR(VALUE(HLOOKUP(O$2,'2.源数据-产品分析-全商品'!M$6:M$1000,ROW()-1,0)),"")))</f>
        <v/>
      </c>
      <c r="P479" s="5" t="str">
        <f>IF($P$2='产品报告-整理'!$V$1,IFERROR(INDEX('产品报告-整理'!AD:AD,MATCH(产品建议!A479,'产品报告-整理'!W:W,0)),""),(IFERROR(VALUE(HLOOKUP(P$2,'2.源数据-产品分析-全商品'!N$6:N$1000,ROW()-1,0)),"")))</f>
        <v/>
      </c>
      <c r="Q479" s="5" t="str">
        <f>IF($Q$2='产品报告-整理'!$AG$1,IFERROR(INDEX('产品报告-整理'!AO:AO,MATCH(产品建议!A479,'产品报告-整理'!AH:AH,0)),""),(IFERROR(VALUE(HLOOKUP(Q$2,'2.源数据-产品分析-全商品'!O$6:O$1000,ROW()-1,0)),"")))</f>
        <v/>
      </c>
      <c r="R479" s="5" t="str">
        <f>IF($R$2='产品报告-整理'!$AR$1,IFERROR(INDEX('产品报告-整理'!AZ:AZ,MATCH(产品建议!A479,'产品报告-整理'!AS:AS,0)),""),(IFERROR(VALUE(HLOOKUP(R$2,'2.源数据-产品分析-全商品'!P$6:P$1000,ROW()-1,0)),"")))</f>
        <v/>
      </c>
      <c r="S479" s="5" t="str">
        <f>IF($S$2='产品报告-整理'!$BC$1,IFERROR(INDEX('产品报告-整理'!BK:BK,MATCH(产品建议!A479,'产品报告-整理'!BD:BD,0)),""),(IFERROR(VALUE(HLOOKUP(S$2,'2.源数据-产品分析-全商品'!Q$6:Q$1000,ROW()-1,0)),"")))</f>
        <v/>
      </c>
      <c r="T479" s="5" t="str">
        <f>IFERROR(HLOOKUP("产品负责人",'2.源数据-产品分析-全商品'!R$6:R$1000,ROW()-1,0),"")</f>
        <v/>
      </c>
      <c r="U479" s="5" t="str">
        <f>IFERROR(VALUE(HLOOKUP(U$2,'2.源数据-产品分析-全商品'!S$6:S$1000,ROW()-1,0)),"")</f>
        <v/>
      </c>
      <c r="V479" s="5" t="str">
        <f>IFERROR(VALUE(HLOOKUP(V$2,'2.源数据-产品分析-全商品'!T$6:T$1000,ROW()-1,0)),"")</f>
        <v/>
      </c>
      <c r="W479" s="5" t="str">
        <f>IF(OR($A$3=""),"",IF(OR($W$2="优爆品"),(IF(COUNTIF('2-2.源数据-产品分析-优品'!A:A,产品建议!A479)&gt;0,"是","")&amp;IF(COUNTIF('2-3.源数据-产品分析-爆品'!A:A,产品建议!A479)&gt;0,"是","")),IF(OR($W$2="P4P点击量"),((IFERROR(INDEX('产品报告-整理'!D:D,MATCH(产品建议!A479,'产品报告-整理'!A:A,0)),""))),((IF(COUNTIF('2-2.源数据-产品分析-优品'!A:A,产品建议!A479)&gt;0,"是",""))))))</f>
        <v/>
      </c>
      <c r="X479" s="5" t="str">
        <f>IF(OR($A$3=""),"",IF(OR($W$2="优爆品"),((IFERROR(INDEX('产品报告-整理'!D:D,MATCH(产品建议!A479,'产品报告-整理'!A:A,0)),"")&amp;" → "&amp;(IFERROR(TEXT(INDEX('产品报告-整理'!D:D,MATCH(产品建议!A479,'产品报告-整理'!A:A,0))/G479,"0%"),"")))),IF(OR($W$2="P4P点击量"),((IF($W$2="P4P点击量",IFERROR(TEXT(W479/G479,"0%"),"")))),(((IF(COUNTIF('2-3.源数据-产品分析-爆品'!A:A,产品建议!A479)&gt;0,"是","")))))))</f>
        <v/>
      </c>
      <c r="Y479" s="9" t="str">
        <f>IF(AND($Y$2="直通车总消费",'产品报告-整理'!$BN$1="推荐广告"),IFERROR(INDEX('产品报告-整理'!H:H,MATCH(产品建议!A479,'产品报告-整理'!A:A,0)),0)+IFERROR(INDEX('产品报告-整理'!BV:BV,MATCH(产品建议!A479,'产品报告-整理'!BO:BO,0)),0),IFERROR(INDEX('产品报告-整理'!H:H,MATCH(产品建议!A479,'产品报告-整理'!A:A,0)),0))</f>
        <v/>
      </c>
      <c r="Z479" s="9" t="str">
        <f t="shared" si="24"/>
        <v/>
      </c>
      <c r="AA479" s="5" t="str">
        <f t="shared" si="22"/>
        <v/>
      </c>
      <c r="AB479" s="5" t="str">
        <f t="shared" si="23"/>
        <v/>
      </c>
      <c r="AC479" s="9"/>
      <c r="AD479" s="15" t="str">
        <f>IF($AD$1="  ",IFERROR(IF(AND(Y479="未推广",L479&gt;0),"加入P4P推广 ","")&amp;IF(AND(OR(W479="是",X479="是"),Y479=0),"优爆品加推广 ","")&amp;IF(AND(C479="N",L479&gt;0),"增加橱窗绑定 ","")&amp;IF(AND(OR(Z479&gt;$Z$1*4.5,AB479&gt;$AB$1*4.5),Y479&lt;&gt;0,Y479&gt;$AB$1*2,G479&gt;($G$1/$L$1)*1),"放弃P4P推广 ","")&amp;IF(AND(AB479&gt;$AB$1*1.2,AB479&lt;$AB$1*4.5,Y479&gt;0),"优化询盘成本 ","")&amp;IF(AND(Z479&gt;$Z$1*1.2,Z479&lt;$Z$1*4.5,Y479&gt;0),"优化商机成本 ","")&amp;IF(AND(Y479&lt;&gt;0,L479&gt;0,AB479&lt;$AB$1*1.2),"加大询盘获取 ","")&amp;IF(AND(Y479&lt;&gt;0,K479&gt;0,Z479&lt;$Z$1*1.2),"加大商机获取 ","")&amp;IF(AND(L479=0,C479="Y",G479&gt;($G$1/$L$1*1.5)),"解绑橱窗绑定 ",""),"请去左表粘贴源数据"),"")</f>
        <v/>
      </c>
      <c r="AE479" s="9"/>
      <c r="AF479" s="9"/>
      <c r="AG479" s="9"/>
      <c r="AH479" s="9"/>
      <c r="AI479" s="17"/>
      <c r="AJ479" s="17"/>
      <c r="AK479" s="17"/>
    </row>
    <row r="480" spans="1:37">
      <c r="A480" s="5" t="str">
        <f>IFERROR(HLOOKUP(A$2,'2.源数据-产品分析-全商品'!A$6:A$1000,ROW()-1,0),"")</f>
        <v/>
      </c>
      <c r="B480" s="5" t="str">
        <f>IFERROR(HLOOKUP(B$2,'2.源数据-产品分析-全商品'!B$6:B$1000,ROW()-1,0),"")</f>
        <v/>
      </c>
      <c r="C480" s="5" t="str">
        <f>CLEAN(IFERROR(HLOOKUP(C$2,'2.源数据-产品分析-全商品'!C$6:C$1000,ROW()-1,0),""))</f>
        <v/>
      </c>
      <c r="D480" s="5" t="str">
        <f>IFERROR(HLOOKUP(D$2,'2.源数据-产品分析-全商品'!D$6:D$1000,ROW()-1,0),"")</f>
        <v/>
      </c>
      <c r="E480" s="5" t="str">
        <f>IFERROR(HLOOKUP(E$2,'2.源数据-产品分析-全商品'!E$6:E$1000,ROW()-1,0),"")</f>
        <v/>
      </c>
      <c r="F480" s="5" t="str">
        <f>IFERROR(VALUE(HLOOKUP(F$2,'2.源数据-产品分析-全商品'!F$6:F$1000,ROW()-1,0)),"")</f>
        <v/>
      </c>
      <c r="G480" s="5" t="str">
        <f>IFERROR(VALUE(HLOOKUP(G$2,'2.源数据-产品分析-全商品'!G$6:G$1000,ROW()-1,0)),"")</f>
        <v/>
      </c>
      <c r="H480" s="5" t="str">
        <f>IFERROR(HLOOKUP(H$2,'2.源数据-产品分析-全商品'!H$6:H$1000,ROW()-1,0),"")</f>
        <v/>
      </c>
      <c r="I480" s="5" t="str">
        <f>IFERROR(VALUE(HLOOKUP(I$2,'2.源数据-产品分析-全商品'!I$6:I$1000,ROW()-1,0)),"")</f>
        <v/>
      </c>
      <c r="J480" s="60" t="str">
        <f>IFERROR(IF($J$2="","",INDEX('产品报告-整理'!G:G,MATCH(产品建议!A480,'产品报告-整理'!A:A,0))),"")</f>
        <v/>
      </c>
      <c r="K480" s="5" t="str">
        <f>IFERROR(IF($K$2="","",VALUE(INDEX('产品报告-整理'!E:E,MATCH(产品建议!A480,'产品报告-整理'!A:A,0)))),0)</f>
        <v/>
      </c>
      <c r="L480" s="5" t="str">
        <f>IFERROR(VALUE(HLOOKUP(L$2,'2.源数据-产品分析-全商品'!J$6:J$1000,ROW()-1,0)),"")</f>
        <v/>
      </c>
      <c r="M480" s="5" t="str">
        <f>IFERROR(VALUE(HLOOKUP(M$2,'2.源数据-产品分析-全商品'!K$6:K$1000,ROW()-1,0)),"")</f>
        <v/>
      </c>
      <c r="N480" s="5" t="str">
        <f>IFERROR(HLOOKUP(N$2,'2.源数据-产品分析-全商品'!L$6:L$1000,ROW()-1,0),"")</f>
        <v/>
      </c>
      <c r="O480" s="5" t="str">
        <f>IF($O$2='产品报告-整理'!$K$1,IFERROR(INDEX('产品报告-整理'!S:S,MATCH(产品建议!A480,'产品报告-整理'!L:L,0)),""),(IFERROR(VALUE(HLOOKUP(O$2,'2.源数据-产品分析-全商品'!M$6:M$1000,ROW()-1,0)),"")))</f>
        <v/>
      </c>
      <c r="P480" s="5" t="str">
        <f>IF($P$2='产品报告-整理'!$V$1,IFERROR(INDEX('产品报告-整理'!AD:AD,MATCH(产品建议!A480,'产品报告-整理'!W:W,0)),""),(IFERROR(VALUE(HLOOKUP(P$2,'2.源数据-产品分析-全商品'!N$6:N$1000,ROW()-1,0)),"")))</f>
        <v/>
      </c>
      <c r="Q480" s="5" t="str">
        <f>IF($Q$2='产品报告-整理'!$AG$1,IFERROR(INDEX('产品报告-整理'!AO:AO,MATCH(产品建议!A480,'产品报告-整理'!AH:AH,0)),""),(IFERROR(VALUE(HLOOKUP(Q$2,'2.源数据-产品分析-全商品'!O$6:O$1000,ROW()-1,0)),"")))</f>
        <v/>
      </c>
      <c r="R480" s="5" t="str">
        <f>IF($R$2='产品报告-整理'!$AR$1,IFERROR(INDEX('产品报告-整理'!AZ:AZ,MATCH(产品建议!A480,'产品报告-整理'!AS:AS,0)),""),(IFERROR(VALUE(HLOOKUP(R$2,'2.源数据-产品分析-全商品'!P$6:P$1000,ROW()-1,0)),"")))</f>
        <v/>
      </c>
      <c r="S480" s="5" t="str">
        <f>IF($S$2='产品报告-整理'!$BC$1,IFERROR(INDEX('产品报告-整理'!BK:BK,MATCH(产品建议!A480,'产品报告-整理'!BD:BD,0)),""),(IFERROR(VALUE(HLOOKUP(S$2,'2.源数据-产品分析-全商品'!Q$6:Q$1000,ROW()-1,0)),"")))</f>
        <v/>
      </c>
      <c r="T480" s="5" t="str">
        <f>IFERROR(HLOOKUP("产品负责人",'2.源数据-产品分析-全商品'!R$6:R$1000,ROW()-1,0),"")</f>
        <v/>
      </c>
      <c r="U480" s="5" t="str">
        <f>IFERROR(VALUE(HLOOKUP(U$2,'2.源数据-产品分析-全商品'!S$6:S$1000,ROW()-1,0)),"")</f>
        <v/>
      </c>
      <c r="V480" s="5" t="str">
        <f>IFERROR(VALUE(HLOOKUP(V$2,'2.源数据-产品分析-全商品'!T$6:T$1000,ROW()-1,0)),"")</f>
        <v/>
      </c>
      <c r="W480" s="5" t="str">
        <f>IF(OR($A$3=""),"",IF(OR($W$2="优爆品"),(IF(COUNTIF('2-2.源数据-产品分析-优品'!A:A,产品建议!A480)&gt;0,"是","")&amp;IF(COUNTIF('2-3.源数据-产品分析-爆品'!A:A,产品建议!A480)&gt;0,"是","")),IF(OR($W$2="P4P点击量"),((IFERROR(INDEX('产品报告-整理'!D:D,MATCH(产品建议!A480,'产品报告-整理'!A:A,0)),""))),((IF(COUNTIF('2-2.源数据-产品分析-优品'!A:A,产品建议!A480)&gt;0,"是",""))))))</f>
        <v/>
      </c>
      <c r="X480" s="5" t="str">
        <f>IF(OR($A$3=""),"",IF(OR($W$2="优爆品"),((IFERROR(INDEX('产品报告-整理'!D:D,MATCH(产品建议!A480,'产品报告-整理'!A:A,0)),"")&amp;" → "&amp;(IFERROR(TEXT(INDEX('产品报告-整理'!D:D,MATCH(产品建议!A480,'产品报告-整理'!A:A,0))/G480,"0%"),"")))),IF(OR($W$2="P4P点击量"),((IF($W$2="P4P点击量",IFERROR(TEXT(W480/G480,"0%"),"")))),(((IF(COUNTIF('2-3.源数据-产品分析-爆品'!A:A,产品建议!A480)&gt;0,"是","")))))))</f>
        <v/>
      </c>
      <c r="Y480" s="9" t="str">
        <f>IF(AND($Y$2="直通车总消费",'产品报告-整理'!$BN$1="推荐广告"),IFERROR(INDEX('产品报告-整理'!H:H,MATCH(产品建议!A480,'产品报告-整理'!A:A,0)),0)+IFERROR(INDEX('产品报告-整理'!BV:BV,MATCH(产品建议!A480,'产品报告-整理'!BO:BO,0)),0),IFERROR(INDEX('产品报告-整理'!H:H,MATCH(产品建议!A480,'产品报告-整理'!A:A,0)),0))</f>
        <v/>
      </c>
      <c r="Z480" s="9" t="str">
        <f t="shared" si="24"/>
        <v/>
      </c>
      <c r="AA480" s="5" t="str">
        <f t="shared" si="22"/>
        <v/>
      </c>
      <c r="AB480" s="5" t="str">
        <f t="shared" si="23"/>
        <v/>
      </c>
      <c r="AC480" s="9"/>
      <c r="AD480" s="15" t="str">
        <f>IF($AD$1="  ",IFERROR(IF(AND(Y480="未推广",L480&gt;0),"加入P4P推广 ","")&amp;IF(AND(OR(W480="是",X480="是"),Y480=0),"优爆品加推广 ","")&amp;IF(AND(C480="N",L480&gt;0),"增加橱窗绑定 ","")&amp;IF(AND(OR(Z480&gt;$Z$1*4.5,AB480&gt;$AB$1*4.5),Y480&lt;&gt;0,Y480&gt;$AB$1*2,G480&gt;($G$1/$L$1)*1),"放弃P4P推广 ","")&amp;IF(AND(AB480&gt;$AB$1*1.2,AB480&lt;$AB$1*4.5,Y480&gt;0),"优化询盘成本 ","")&amp;IF(AND(Z480&gt;$Z$1*1.2,Z480&lt;$Z$1*4.5,Y480&gt;0),"优化商机成本 ","")&amp;IF(AND(Y480&lt;&gt;0,L480&gt;0,AB480&lt;$AB$1*1.2),"加大询盘获取 ","")&amp;IF(AND(Y480&lt;&gt;0,K480&gt;0,Z480&lt;$Z$1*1.2),"加大商机获取 ","")&amp;IF(AND(L480=0,C480="Y",G480&gt;($G$1/$L$1*1.5)),"解绑橱窗绑定 ",""),"请去左表粘贴源数据"),"")</f>
        <v/>
      </c>
      <c r="AE480" s="9"/>
      <c r="AF480" s="9"/>
      <c r="AG480" s="9"/>
      <c r="AH480" s="9"/>
      <c r="AI480" s="17"/>
      <c r="AJ480" s="17"/>
      <c r="AK480" s="17"/>
    </row>
    <row r="481" spans="1:37">
      <c r="A481" s="5" t="str">
        <f>IFERROR(HLOOKUP(A$2,'2.源数据-产品分析-全商品'!A$6:A$1000,ROW()-1,0),"")</f>
        <v/>
      </c>
      <c r="B481" s="5" t="str">
        <f>IFERROR(HLOOKUP(B$2,'2.源数据-产品分析-全商品'!B$6:B$1000,ROW()-1,0),"")</f>
        <v/>
      </c>
      <c r="C481" s="5" t="str">
        <f>CLEAN(IFERROR(HLOOKUP(C$2,'2.源数据-产品分析-全商品'!C$6:C$1000,ROW()-1,0),""))</f>
        <v/>
      </c>
      <c r="D481" s="5" t="str">
        <f>IFERROR(HLOOKUP(D$2,'2.源数据-产品分析-全商品'!D$6:D$1000,ROW()-1,0),"")</f>
        <v/>
      </c>
      <c r="E481" s="5" t="str">
        <f>IFERROR(HLOOKUP(E$2,'2.源数据-产品分析-全商品'!E$6:E$1000,ROW()-1,0),"")</f>
        <v/>
      </c>
      <c r="F481" s="5" t="str">
        <f>IFERROR(VALUE(HLOOKUP(F$2,'2.源数据-产品分析-全商品'!F$6:F$1000,ROW()-1,0)),"")</f>
        <v/>
      </c>
      <c r="G481" s="5" t="str">
        <f>IFERROR(VALUE(HLOOKUP(G$2,'2.源数据-产品分析-全商品'!G$6:G$1000,ROW()-1,0)),"")</f>
        <v/>
      </c>
      <c r="H481" s="5" t="str">
        <f>IFERROR(HLOOKUP(H$2,'2.源数据-产品分析-全商品'!H$6:H$1000,ROW()-1,0),"")</f>
        <v/>
      </c>
      <c r="I481" s="5" t="str">
        <f>IFERROR(VALUE(HLOOKUP(I$2,'2.源数据-产品分析-全商品'!I$6:I$1000,ROW()-1,0)),"")</f>
        <v/>
      </c>
      <c r="J481" s="60" t="str">
        <f>IFERROR(IF($J$2="","",INDEX('产品报告-整理'!G:G,MATCH(产品建议!A481,'产品报告-整理'!A:A,0))),"")</f>
        <v/>
      </c>
      <c r="K481" s="5" t="str">
        <f>IFERROR(IF($K$2="","",VALUE(INDEX('产品报告-整理'!E:E,MATCH(产品建议!A481,'产品报告-整理'!A:A,0)))),0)</f>
        <v/>
      </c>
      <c r="L481" s="5" t="str">
        <f>IFERROR(VALUE(HLOOKUP(L$2,'2.源数据-产品分析-全商品'!J$6:J$1000,ROW()-1,0)),"")</f>
        <v/>
      </c>
      <c r="M481" s="5" t="str">
        <f>IFERROR(VALUE(HLOOKUP(M$2,'2.源数据-产品分析-全商品'!K$6:K$1000,ROW()-1,0)),"")</f>
        <v/>
      </c>
      <c r="N481" s="5" t="str">
        <f>IFERROR(HLOOKUP(N$2,'2.源数据-产品分析-全商品'!L$6:L$1000,ROW()-1,0),"")</f>
        <v/>
      </c>
      <c r="O481" s="5" t="str">
        <f>IF($O$2='产品报告-整理'!$K$1,IFERROR(INDEX('产品报告-整理'!S:S,MATCH(产品建议!A481,'产品报告-整理'!L:L,0)),""),(IFERROR(VALUE(HLOOKUP(O$2,'2.源数据-产品分析-全商品'!M$6:M$1000,ROW()-1,0)),"")))</f>
        <v/>
      </c>
      <c r="P481" s="5" t="str">
        <f>IF($P$2='产品报告-整理'!$V$1,IFERROR(INDEX('产品报告-整理'!AD:AD,MATCH(产品建议!A481,'产品报告-整理'!W:W,0)),""),(IFERROR(VALUE(HLOOKUP(P$2,'2.源数据-产品分析-全商品'!N$6:N$1000,ROW()-1,0)),"")))</f>
        <v/>
      </c>
      <c r="Q481" s="5" t="str">
        <f>IF($Q$2='产品报告-整理'!$AG$1,IFERROR(INDEX('产品报告-整理'!AO:AO,MATCH(产品建议!A481,'产品报告-整理'!AH:AH,0)),""),(IFERROR(VALUE(HLOOKUP(Q$2,'2.源数据-产品分析-全商品'!O$6:O$1000,ROW()-1,0)),"")))</f>
        <v/>
      </c>
      <c r="R481" s="5" t="str">
        <f>IF($R$2='产品报告-整理'!$AR$1,IFERROR(INDEX('产品报告-整理'!AZ:AZ,MATCH(产品建议!A481,'产品报告-整理'!AS:AS,0)),""),(IFERROR(VALUE(HLOOKUP(R$2,'2.源数据-产品分析-全商品'!P$6:P$1000,ROW()-1,0)),"")))</f>
        <v/>
      </c>
      <c r="S481" s="5" t="str">
        <f>IF($S$2='产品报告-整理'!$BC$1,IFERROR(INDEX('产品报告-整理'!BK:BK,MATCH(产品建议!A481,'产品报告-整理'!BD:BD,0)),""),(IFERROR(VALUE(HLOOKUP(S$2,'2.源数据-产品分析-全商品'!Q$6:Q$1000,ROW()-1,0)),"")))</f>
        <v/>
      </c>
      <c r="T481" s="5" t="str">
        <f>IFERROR(HLOOKUP("产品负责人",'2.源数据-产品分析-全商品'!R$6:R$1000,ROW()-1,0),"")</f>
        <v/>
      </c>
      <c r="U481" s="5" t="str">
        <f>IFERROR(VALUE(HLOOKUP(U$2,'2.源数据-产品分析-全商品'!S$6:S$1000,ROW()-1,0)),"")</f>
        <v/>
      </c>
      <c r="V481" s="5" t="str">
        <f>IFERROR(VALUE(HLOOKUP(V$2,'2.源数据-产品分析-全商品'!T$6:T$1000,ROW()-1,0)),"")</f>
        <v/>
      </c>
      <c r="W481" s="5" t="str">
        <f>IF(OR($A$3=""),"",IF(OR($W$2="优爆品"),(IF(COUNTIF('2-2.源数据-产品分析-优品'!A:A,产品建议!A481)&gt;0,"是","")&amp;IF(COUNTIF('2-3.源数据-产品分析-爆品'!A:A,产品建议!A481)&gt;0,"是","")),IF(OR($W$2="P4P点击量"),((IFERROR(INDEX('产品报告-整理'!D:D,MATCH(产品建议!A481,'产品报告-整理'!A:A,0)),""))),((IF(COUNTIF('2-2.源数据-产品分析-优品'!A:A,产品建议!A481)&gt;0,"是",""))))))</f>
        <v/>
      </c>
      <c r="X481" s="5" t="str">
        <f>IF(OR($A$3=""),"",IF(OR($W$2="优爆品"),((IFERROR(INDEX('产品报告-整理'!D:D,MATCH(产品建议!A481,'产品报告-整理'!A:A,0)),"")&amp;" → "&amp;(IFERROR(TEXT(INDEX('产品报告-整理'!D:D,MATCH(产品建议!A481,'产品报告-整理'!A:A,0))/G481,"0%"),"")))),IF(OR($W$2="P4P点击量"),((IF($W$2="P4P点击量",IFERROR(TEXT(W481/G481,"0%"),"")))),(((IF(COUNTIF('2-3.源数据-产品分析-爆品'!A:A,产品建议!A481)&gt;0,"是","")))))))</f>
        <v/>
      </c>
      <c r="Y481" s="9" t="str">
        <f>IF(AND($Y$2="直通车总消费",'产品报告-整理'!$BN$1="推荐广告"),IFERROR(INDEX('产品报告-整理'!H:H,MATCH(产品建议!A481,'产品报告-整理'!A:A,0)),0)+IFERROR(INDEX('产品报告-整理'!BV:BV,MATCH(产品建议!A481,'产品报告-整理'!BO:BO,0)),0),IFERROR(INDEX('产品报告-整理'!H:H,MATCH(产品建议!A481,'产品报告-整理'!A:A,0)),0))</f>
        <v/>
      </c>
      <c r="Z481" s="9" t="str">
        <f t="shared" si="24"/>
        <v/>
      </c>
      <c r="AA481" s="5" t="str">
        <f t="shared" si="22"/>
        <v/>
      </c>
      <c r="AB481" s="5" t="str">
        <f t="shared" si="23"/>
        <v/>
      </c>
      <c r="AC481" s="9"/>
      <c r="AD481" s="15" t="str">
        <f>IF($AD$1="  ",IFERROR(IF(AND(Y481="未推广",L481&gt;0),"加入P4P推广 ","")&amp;IF(AND(OR(W481="是",X481="是"),Y481=0),"优爆品加推广 ","")&amp;IF(AND(C481="N",L481&gt;0),"增加橱窗绑定 ","")&amp;IF(AND(OR(Z481&gt;$Z$1*4.5,AB481&gt;$AB$1*4.5),Y481&lt;&gt;0,Y481&gt;$AB$1*2,G481&gt;($G$1/$L$1)*1),"放弃P4P推广 ","")&amp;IF(AND(AB481&gt;$AB$1*1.2,AB481&lt;$AB$1*4.5,Y481&gt;0),"优化询盘成本 ","")&amp;IF(AND(Z481&gt;$Z$1*1.2,Z481&lt;$Z$1*4.5,Y481&gt;0),"优化商机成本 ","")&amp;IF(AND(Y481&lt;&gt;0,L481&gt;0,AB481&lt;$AB$1*1.2),"加大询盘获取 ","")&amp;IF(AND(Y481&lt;&gt;0,K481&gt;0,Z481&lt;$Z$1*1.2),"加大商机获取 ","")&amp;IF(AND(L481=0,C481="Y",G481&gt;($G$1/$L$1*1.5)),"解绑橱窗绑定 ",""),"请去左表粘贴源数据"),"")</f>
        <v/>
      </c>
      <c r="AE481" s="9"/>
      <c r="AF481" s="9"/>
      <c r="AG481" s="9"/>
      <c r="AH481" s="9"/>
      <c r="AI481" s="17"/>
      <c r="AJ481" s="17"/>
      <c r="AK481" s="17"/>
    </row>
    <row r="482" spans="1:37">
      <c r="A482" s="5" t="str">
        <f>IFERROR(HLOOKUP(A$2,'2.源数据-产品分析-全商品'!A$6:A$1000,ROW()-1,0),"")</f>
        <v/>
      </c>
      <c r="B482" s="5" t="str">
        <f>IFERROR(HLOOKUP(B$2,'2.源数据-产品分析-全商品'!B$6:B$1000,ROW()-1,0),"")</f>
        <v/>
      </c>
      <c r="C482" s="5" t="str">
        <f>CLEAN(IFERROR(HLOOKUP(C$2,'2.源数据-产品分析-全商品'!C$6:C$1000,ROW()-1,0),""))</f>
        <v/>
      </c>
      <c r="D482" s="5" t="str">
        <f>IFERROR(HLOOKUP(D$2,'2.源数据-产品分析-全商品'!D$6:D$1000,ROW()-1,0),"")</f>
        <v/>
      </c>
      <c r="E482" s="5" t="str">
        <f>IFERROR(HLOOKUP(E$2,'2.源数据-产品分析-全商品'!E$6:E$1000,ROW()-1,0),"")</f>
        <v/>
      </c>
      <c r="F482" s="5" t="str">
        <f>IFERROR(VALUE(HLOOKUP(F$2,'2.源数据-产品分析-全商品'!F$6:F$1000,ROW()-1,0)),"")</f>
        <v/>
      </c>
      <c r="G482" s="5" t="str">
        <f>IFERROR(VALUE(HLOOKUP(G$2,'2.源数据-产品分析-全商品'!G$6:G$1000,ROW()-1,0)),"")</f>
        <v/>
      </c>
      <c r="H482" s="5" t="str">
        <f>IFERROR(HLOOKUP(H$2,'2.源数据-产品分析-全商品'!H$6:H$1000,ROW()-1,0),"")</f>
        <v/>
      </c>
      <c r="I482" s="5" t="str">
        <f>IFERROR(VALUE(HLOOKUP(I$2,'2.源数据-产品分析-全商品'!I$6:I$1000,ROW()-1,0)),"")</f>
        <v/>
      </c>
      <c r="J482" s="60" t="str">
        <f>IFERROR(IF($J$2="","",INDEX('产品报告-整理'!G:G,MATCH(产品建议!A482,'产品报告-整理'!A:A,0))),"")</f>
        <v/>
      </c>
      <c r="K482" s="5" t="str">
        <f>IFERROR(IF($K$2="","",VALUE(INDEX('产品报告-整理'!E:E,MATCH(产品建议!A482,'产品报告-整理'!A:A,0)))),0)</f>
        <v/>
      </c>
      <c r="L482" s="5" t="str">
        <f>IFERROR(VALUE(HLOOKUP(L$2,'2.源数据-产品分析-全商品'!J$6:J$1000,ROW()-1,0)),"")</f>
        <v/>
      </c>
      <c r="M482" s="5" t="str">
        <f>IFERROR(VALUE(HLOOKUP(M$2,'2.源数据-产品分析-全商品'!K$6:K$1000,ROW()-1,0)),"")</f>
        <v/>
      </c>
      <c r="N482" s="5" t="str">
        <f>IFERROR(HLOOKUP(N$2,'2.源数据-产品分析-全商品'!L$6:L$1000,ROW()-1,0),"")</f>
        <v/>
      </c>
      <c r="O482" s="5" t="str">
        <f>IF($O$2='产品报告-整理'!$K$1,IFERROR(INDEX('产品报告-整理'!S:S,MATCH(产品建议!A482,'产品报告-整理'!L:L,0)),""),(IFERROR(VALUE(HLOOKUP(O$2,'2.源数据-产品分析-全商品'!M$6:M$1000,ROW()-1,0)),"")))</f>
        <v/>
      </c>
      <c r="P482" s="5" t="str">
        <f>IF($P$2='产品报告-整理'!$V$1,IFERROR(INDEX('产品报告-整理'!AD:AD,MATCH(产品建议!A482,'产品报告-整理'!W:W,0)),""),(IFERROR(VALUE(HLOOKUP(P$2,'2.源数据-产品分析-全商品'!N$6:N$1000,ROW()-1,0)),"")))</f>
        <v/>
      </c>
      <c r="Q482" s="5" t="str">
        <f>IF($Q$2='产品报告-整理'!$AG$1,IFERROR(INDEX('产品报告-整理'!AO:AO,MATCH(产品建议!A482,'产品报告-整理'!AH:AH,0)),""),(IFERROR(VALUE(HLOOKUP(Q$2,'2.源数据-产品分析-全商品'!O$6:O$1000,ROW()-1,0)),"")))</f>
        <v/>
      </c>
      <c r="R482" s="5" t="str">
        <f>IF($R$2='产品报告-整理'!$AR$1,IFERROR(INDEX('产品报告-整理'!AZ:AZ,MATCH(产品建议!A482,'产品报告-整理'!AS:AS,0)),""),(IFERROR(VALUE(HLOOKUP(R$2,'2.源数据-产品分析-全商品'!P$6:P$1000,ROW()-1,0)),"")))</f>
        <v/>
      </c>
      <c r="S482" s="5" t="str">
        <f>IF($S$2='产品报告-整理'!$BC$1,IFERROR(INDEX('产品报告-整理'!BK:BK,MATCH(产品建议!A482,'产品报告-整理'!BD:BD,0)),""),(IFERROR(VALUE(HLOOKUP(S$2,'2.源数据-产品分析-全商品'!Q$6:Q$1000,ROW()-1,0)),"")))</f>
        <v/>
      </c>
      <c r="T482" s="5" t="str">
        <f>IFERROR(HLOOKUP("产品负责人",'2.源数据-产品分析-全商品'!R$6:R$1000,ROW()-1,0),"")</f>
        <v/>
      </c>
      <c r="U482" s="5" t="str">
        <f>IFERROR(VALUE(HLOOKUP(U$2,'2.源数据-产品分析-全商品'!S$6:S$1000,ROW()-1,0)),"")</f>
        <v/>
      </c>
      <c r="V482" s="5" t="str">
        <f>IFERROR(VALUE(HLOOKUP(V$2,'2.源数据-产品分析-全商品'!T$6:T$1000,ROW()-1,0)),"")</f>
        <v/>
      </c>
      <c r="W482" s="5" t="str">
        <f>IF(OR($A$3=""),"",IF(OR($W$2="优爆品"),(IF(COUNTIF('2-2.源数据-产品分析-优品'!A:A,产品建议!A482)&gt;0,"是","")&amp;IF(COUNTIF('2-3.源数据-产品分析-爆品'!A:A,产品建议!A482)&gt;0,"是","")),IF(OR($W$2="P4P点击量"),((IFERROR(INDEX('产品报告-整理'!D:D,MATCH(产品建议!A482,'产品报告-整理'!A:A,0)),""))),((IF(COUNTIF('2-2.源数据-产品分析-优品'!A:A,产品建议!A482)&gt;0,"是",""))))))</f>
        <v/>
      </c>
      <c r="X482" s="5" t="str">
        <f>IF(OR($A$3=""),"",IF(OR($W$2="优爆品"),((IFERROR(INDEX('产品报告-整理'!D:D,MATCH(产品建议!A482,'产品报告-整理'!A:A,0)),"")&amp;" → "&amp;(IFERROR(TEXT(INDEX('产品报告-整理'!D:D,MATCH(产品建议!A482,'产品报告-整理'!A:A,0))/G482,"0%"),"")))),IF(OR($W$2="P4P点击量"),((IF($W$2="P4P点击量",IFERROR(TEXT(W482/G482,"0%"),"")))),(((IF(COUNTIF('2-3.源数据-产品分析-爆品'!A:A,产品建议!A482)&gt;0,"是","")))))))</f>
        <v/>
      </c>
      <c r="Y482" s="9" t="str">
        <f>IF(AND($Y$2="直通车总消费",'产品报告-整理'!$BN$1="推荐广告"),IFERROR(INDEX('产品报告-整理'!H:H,MATCH(产品建议!A482,'产品报告-整理'!A:A,0)),0)+IFERROR(INDEX('产品报告-整理'!BV:BV,MATCH(产品建议!A482,'产品报告-整理'!BO:BO,0)),0),IFERROR(INDEX('产品报告-整理'!H:H,MATCH(产品建议!A482,'产品报告-整理'!A:A,0)),0))</f>
        <v/>
      </c>
      <c r="Z482" s="9" t="str">
        <f t="shared" si="24"/>
        <v/>
      </c>
      <c r="AA482" s="5" t="str">
        <f t="shared" si="22"/>
        <v/>
      </c>
      <c r="AB482" s="5" t="str">
        <f t="shared" si="23"/>
        <v/>
      </c>
      <c r="AC482" s="9"/>
      <c r="AD482" s="15" t="str">
        <f>IF($AD$1="  ",IFERROR(IF(AND(Y482="未推广",L482&gt;0),"加入P4P推广 ","")&amp;IF(AND(OR(W482="是",X482="是"),Y482=0),"优爆品加推广 ","")&amp;IF(AND(C482="N",L482&gt;0),"增加橱窗绑定 ","")&amp;IF(AND(OR(Z482&gt;$Z$1*4.5,AB482&gt;$AB$1*4.5),Y482&lt;&gt;0,Y482&gt;$AB$1*2,G482&gt;($G$1/$L$1)*1),"放弃P4P推广 ","")&amp;IF(AND(AB482&gt;$AB$1*1.2,AB482&lt;$AB$1*4.5,Y482&gt;0),"优化询盘成本 ","")&amp;IF(AND(Z482&gt;$Z$1*1.2,Z482&lt;$Z$1*4.5,Y482&gt;0),"优化商机成本 ","")&amp;IF(AND(Y482&lt;&gt;0,L482&gt;0,AB482&lt;$AB$1*1.2),"加大询盘获取 ","")&amp;IF(AND(Y482&lt;&gt;0,K482&gt;0,Z482&lt;$Z$1*1.2),"加大商机获取 ","")&amp;IF(AND(L482=0,C482="Y",G482&gt;($G$1/$L$1*1.5)),"解绑橱窗绑定 ",""),"请去左表粘贴源数据"),"")</f>
        <v/>
      </c>
      <c r="AE482" s="9"/>
      <c r="AF482" s="9"/>
      <c r="AG482" s="9"/>
      <c r="AH482" s="9"/>
      <c r="AI482" s="17"/>
      <c r="AJ482" s="17"/>
      <c r="AK482" s="17"/>
    </row>
    <row r="483" spans="1:37">
      <c r="A483" s="5" t="str">
        <f>IFERROR(HLOOKUP(A$2,'2.源数据-产品分析-全商品'!A$6:A$1000,ROW()-1,0),"")</f>
        <v/>
      </c>
      <c r="B483" s="5" t="str">
        <f>IFERROR(HLOOKUP(B$2,'2.源数据-产品分析-全商品'!B$6:B$1000,ROW()-1,0),"")</f>
        <v/>
      </c>
      <c r="C483" s="5" t="str">
        <f>CLEAN(IFERROR(HLOOKUP(C$2,'2.源数据-产品分析-全商品'!C$6:C$1000,ROW()-1,0),""))</f>
        <v/>
      </c>
      <c r="D483" s="5" t="str">
        <f>IFERROR(HLOOKUP(D$2,'2.源数据-产品分析-全商品'!D$6:D$1000,ROW()-1,0),"")</f>
        <v/>
      </c>
      <c r="E483" s="5" t="str">
        <f>IFERROR(HLOOKUP(E$2,'2.源数据-产品分析-全商品'!E$6:E$1000,ROW()-1,0),"")</f>
        <v/>
      </c>
      <c r="F483" s="5" t="str">
        <f>IFERROR(VALUE(HLOOKUP(F$2,'2.源数据-产品分析-全商品'!F$6:F$1000,ROW()-1,0)),"")</f>
        <v/>
      </c>
      <c r="G483" s="5" t="str">
        <f>IFERROR(VALUE(HLOOKUP(G$2,'2.源数据-产品分析-全商品'!G$6:G$1000,ROW()-1,0)),"")</f>
        <v/>
      </c>
      <c r="H483" s="5" t="str">
        <f>IFERROR(HLOOKUP(H$2,'2.源数据-产品分析-全商品'!H$6:H$1000,ROW()-1,0),"")</f>
        <v/>
      </c>
      <c r="I483" s="5" t="str">
        <f>IFERROR(VALUE(HLOOKUP(I$2,'2.源数据-产品分析-全商品'!I$6:I$1000,ROW()-1,0)),"")</f>
        <v/>
      </c>
      <c r="J483" s="60" t="str">
        <f>IFERROR(IF($J$2="","",INDEX('产品报告-整理'!G:G,MATCH(产品建议!A483,'产品报告-整理'!A:A,0))),"")</f>
        <v/>
      </c>
      <c r="K483" s="5" t="str">
        <f>IFERROR(IF($K$2="","",VALUE(INDEX('产品报告-整理'!E:E,MATCH(产品建议!A483,'产品报告-整理'!A:A,0)))),0)</f>
        <v/>
      </c>
      <c r="L483" s="5" t="str">
        <f>IFERROR(VALUE(HLOOKUP(L$2,'2.源数据-产品分析-全商品'!J$6:J$1000,ROW()-1,0)),"")</f>
        <v/>
      </c>
      <c r="M483" s="5" t="str">
        <f>IFERROR(VALUE(HLOOKUP(M$2,'2.源数据-产品分析-全商品'!K$6:K$1000,ROW()-1,0)),"")</f>
        <v/>
      </c>
      <c r="N483" s="5" t="str">
        <f>IFERROR(HLOOKUP(N$2,'2.源数据-产品分析-全商品'!L$6:L$1000,ROW()-1,0),"")</f>
        <v/>
      </c>
      <c r="O483" s="5" t="str">
        <f>IF($O$2='产品报告-整理'!$K$1,IFERROR(INDEX('产品报告-整理'!S:S,MATCH(产品建议!A483,'产品报告-整理'!L:L,0)),""),(IFERROR(VALUE(HLOOKUP(O$2,'2.源数据-产品分析-全商品'!M$6:M$1000,ROW()-1,0)),"")))</f>
        <v/>
      </c>
      <c r="P483" s="5" t="str">
        <f>IF($P$2='产品报告-整理'!$V$1,IFERROR(INDEX('产品报告-整理'!AD:AD,MATCH(产品建议!A483,'产品报告-整理'!W:W,0)),""),(IFERROR(VALUE(HLOOKUP(P$2,'2.源数据-产品分析-全商品'!N$6:N$1000,ROW()-1,0)),"")))</f>
        <v/>
      </c>
      <c r="Q483" s="5" t="str">
        <f>IF($Q$2='产品报告-整理'!$AG$1,IFERROR(INDEX('产品报告-整理'!AO:AO,MATCH(产品建议!A483,'产品报告-整理'!AH:AH,0)),""),(IFERROR(VALUE(HLOOKUP(Q$2,'2.源数据-产品分析-全商品'!O$6:O$1000,ROW()-1,0)),"")))</f>
        <v/>
      </c>
      <c r="R483" s="5" t="str">
        <f>IF($R$2='产品报告-整理'!$AR$1,IFERROR(INDEX('产品报告-整理'!AZ:AZ,MATCH(产品建议!A483,'产品报告-整理'!AS:AS,0)),""),(IFERROR(VALUE(HLOOKUP(R$2,'2.源数据-产品分析-全商品'!P$6:P$1000,ROW()-1,0)),"")))</f>
        <v/>
      </c>
      <c r="S483" s="5" t="str">
        <f>IF($S$2='产品报告-整理'!$BC$1,IFERROR(INDEX('产品报告-整理'!BK:BK,MATCH(产品建议!A483,'产品报告-整理'!BD:BD,0)),""),(IFERROR(VALUE(HLOOKUP(S$2,'2.源数据-产品分析-全商品'!Q$6:Q$1000,ROW()-1,0)),"")))</f>
        <v/>
      </c>
      <c r="T483" s="5" t="str">
        <f>IFERROR(HLOOKUP("产品负责人",'2.源数据-产品分析-全商品'!R$6:R$1000,ROW()-1,0),"")</f>
        <v/>
      </c>
      <c r="U483" s="5" t="str">
        <f>IFERROR(VALUE(HLOOKUP(U$2,'2.源数据-产品分析-全商品'!S$6:S$1000,ROW()-1,0)),"")</f>
        <v/>
      </c>
      <c r="V483" s="5" t="str">
        <f>IFERROR(VALUE(HLOOKUP(V$2,'2.源数据-产品分析-全商品'!T$6:T$1000,ROW()-1,0)),"")</f>
        <v/>
      </c>
      <c r="W483" s="5" t="str">
        <f>IF(OR($A$3=""),"",IF(OR($W$2="优爆品"),(IF(COUNTIF('2-2.源数据-产品分析-优品'!A:A,产品建议!A483)&gt;0,"是","")&amp;IF(COUNTIF('2-3.源数据-产品分析-爆品'!A:A,产品建议!A483)&gt;0,"是","")),IF(OR($W$2="P4P点击量"),((IFERROR(INDEX('产品报告-整理'!D:D,MATCH(产品建议!A483,'产品报告-整理'!A:A,0)),""))),((IF(COUNTIF('2-2.源数据-产品分析-优品'!A:A,产品建议!A483)&gt;0,"是",""))))))</f>
        <v/>
      </c>
      <c r="X483" s="5" t="str">
        <f>IF(OR($A$3=""),"",IF(OR($W$2="优爆品"),((IFERROR(INDEX('产品报告-整理'!D:D,MATCH(产品建议!A483,'产品报告-整理'!A:A,0)),"")&amp;" → "&amp;(IFERROR(TEXT(INDEX('产品报告-整理'!D:D,MATCH(产品建议!A483,'产品报告-整理'!A:A,0))/G483,"0%"),"")))),IF(OR($W$2="P4P点击量"),((IF($W$2="P4P点击量",IFERROR(TEXT(W483/G483,"0%"),"")))),(((IF(COUNTIF('2-3.源数据-产品分析-爆品'!A:A,产品建议!A483)&gt;0,"是","")))))))</f>
        <v/>
      </c>
      <c r="Y483" s="9" t="str">
        <f>IF(AND($Y$2="直通车总消费",'产品报告-整理'!$BN$1="推荐广告"),IFERROR(INDEX('产品报告-整理'!H:H,MATCH(产品建议!A483,'产品报告-整理'!A:A,0)),0)+IFERROR(INDEX('产品报告-整理'!BV:BV,MATCH(产品建议!A483,'产品报告-整理'!BO:BO,0)),0),IFERROR(INDEX('产品报告-整理'!H:H,MATCH(产品建议!A483,'产品报告-整理'!A:A,0)),0))</f>
        <v/>
      </c>
      <c r="Z483" s="9" t="str">
        <f t="shared" si="24"/>
        <v/>
      </c>
      <c r="AA483" s="5" t="str">
        <f t="shared" si="22"/>
        <v/>
      </c>
      <c r="AB483" s="5" t="str">
        <f t="shared" si="23"/>
        <v/>
      </c>
      <c r="AC483" s="9"/>
      <c r="AD483" s="15" t="str">
        <f>IF($AD$1="  ",IFERROR(IF(AND(Y483="未推广",L483&gt;0),"加入P4P推广 ","")&amp;IF(AND(OR(W483="是",X483="是"),Y483=0),"优爆品加推广 ","")&amp;IF(AND(C483="N",L483&gt;0),"增加橱窗绑定 ","")&amp;IF(AND(OR(Z483&gt;$Z$1*4.5,AB483&gt;$AB$1*4.5),Y483&lt;&gt;0,Y483&gt;$AB$1*2,G483&gt;($G$1/$L$1)*1),"放弃P4P推广 ","")&amp;IF(AND(AB483&gt;$AB$1*1.2,AB483&lt;$AB$1*4.5,Y483&gt;0),"优化询盘成本 ","")&amp;IF(AND(Z483&gt;$Z$1*1.2,Z483&lt;$Z$1*4.5,Y483&gt;0),"优化商机成本 ","")&amp;IF(AND(Y483&lt;&gt;0,L483&gt;0,AB483&lt;$AB$1*1.2),"加大询盘获取 ","")&amp;IF(AND(Y483&lt;&gt;0,K483&gt;0,Z483&lt;$Z$1*1.2),"加大商机获取 ","")&amp;IF(AND(L483=0,C483="Y",G483&gt;($G$1/$L$1*1.5)),"解绑橱窗绑定 ",""),"请去左表粘贴源数据"),"")</f>
        <v/>
      </c>
      <c r="AE483" s="9"/>
      <c r="AF483" s="9"/>
      <c r="AG483" s="9"/>
      <c r="AH483" s="9"/>
      <c r="AI483" s="17"/>
      <c r="AJ483" s="17"/>
      <c r="AK483" s="17"/>
    </row>
    <row r="484" spans="1:37">
      <c r="A484" s="5" t="str">
        <f>IFERROR(HLOOKUP(A$2,'2.源数据-产品分析-全商品'!A$6:A$1000,ROW()-1,0),"")</f>
        <v/>
      </c>
      <c r="B484" s="5" t="str">
        <f>IFERROR(HLOOKUP(B$2,'2.源数据-产品分析-全商品'!B$6:B$1000,ROW()-1,0),"")</f>
        <v/>
      </c>
      <c r="C484" s="5" t="str">
        <f>CLEAN(IFERROR(HLOOKUP(C$2,'2.源数据-产品分析-全商品'!C$6:C$1000,ROW()-1,0),""))</f>
        <v/>
      </c>
      <c r="D484" s="5" t="str">
        <f>IFERROR(HLOOKUP(D$2,'2.源数据-产品分析-全商品'!D$6:D$1000,ROW()-1,0),"")</f>
        <v/>
      </c>
      <c r="E484" s="5" t="str">
        <f>IFERROR(HLOOKUP(E$2,'2.源数据-产品分析-全商品'!E$6:E$1000,ROW()-1,0),"")</f>
        <v/>
      </c>
      <c r="F484" s="5" t="str">
        <f>IFERROR(VALUE(HLOOKUP(F$2,'2.源数据-产品分析-全商品'!F$6:F$1000,ROW()-1,0)),"")</f>
        <v/>
      </c>
      <c r="G484" s="5" t="str">
        <f>IFERROR(VALUE(HLOOKUP(G$2,'2.源数据-产品分析-全商品'!G$6:G$1000,ROW()-1,0)),"")</f>
        <v/>
      </c>
      <c r="H484" s="5" t="str">
        <f>IFERROR(HLOOKUP(H$2,'2.源数据-产品分析-全商品'!H$6:H$1000,ROW()-1,0),"")</f>
        <v/>
      </c>
      <c r="I484" s="5" t="str">
        <f>IFERROR(VALUE(HLOOKUP(I$2,'2.源数据-产品分析-全商品'!I$6:I$1000,ROW()-1,0)),"")</f>
        <v/>
      </c>
      <c r="J484" s="60" t="str">
        <f>IFERROR(IF($J$2="","",INDEX('产品报告-整理'!G:G,MATCH(产品建议!A484,'产品报告-整理'!A:A,0))),"")</f>
        <v/>
      </c>
      <c r="K484" s="5" t="str">
        <f>IFERROR(IF($K$2="","",VALUE(INDEX('产品报告-整理'!E:E,MATCH(产品建议!A484,'产品报告-整理'!A:A,0)))),0)</f>
        <v/>
      </c>
      <c r="L484" s="5" t="str">
        <f>IFERROR(VALUE(HLOOKUP(L$2,'2.源数据-产品分析-全商品'!J$6:J$1000,ROW()-1,0)),"")</f>
        <v/>
      </c>
      <c r="M484" s="5" t="str">
        <f>IFERROR(VALUE(HLOOKUP(M$2,'2.源数据-产品分析-全商品'!K$6:K$1000,ROW()-1,0)),"")</f>
        <v/>
      </c>
      <c r="N484" s="5" t="str">
        <f>IFERROR(HLOOKUP(N$2,'2.源数据-产品分析-全商品'!L$6:L$1000,ROW()-1,0),"")</f>
        <v/>
      </c>
      <c r="O484" s="5" t="str">
        <f>IF($O$2='产品报告-整理'!$K$1,IFERROR(INDEX('产品报告-整理'!S:S,MATCH(产品建议!A484,'产品报告-整理'!L:L,0)),""),(IFERROR(VALUE(HLOOKUP(O$2,'2.源数据-产品分析-全商品'!M$6:M$1000,ROW()-1,0)),"")))</f>
        <v/>
      </c>
      <c r="P484" s="5" t="str">
        <f>IF($P$2='产品报告-整理'!$V$1,IFERROR(INDEX('产品报告-整理'!AD:AD,MATCH(产品建议!A484,'产品报告-整理'!W:W,0)),""),(IFERROR(VALUE(HLOOKUP(P$2,'2.源数据-产品分析-全商品'!N$6:N$1000,ROW()-1,0)),"")))</f>
        <v/>
      </c>
      <c r="Q484" s="5" t="str">
        <f>IF($Q$2='产品报告-整理'!$AG$1,IFERROR(INDEX('产品报告-整理'!AO:AO,MATCH(产品建议!A484,'产品报告-整理'!AH:AH,0)),""),(IFERROR(VALUE(HLOOKUP(Q$2,'2.源数据-产品分析-全商品'!O$6:O$1000,ROW()-1,0)),"")))</f>
        <v/>
      </c>
      <c r="R484" s="5" t="str">
        <f>IF($R$2='产品报告-整理'!$AR$1,IFERROR(INDEX('产品报告-整理'!AZ:AZ,MATCH(产品建议!A484,'产品报告-整理'!AS:AS,0)),""),(IFERROR(VALUE(HLOOKUP(R$2,'2.源数据-产品分析-全商品'!P$6:P$1000,ROW()-1,0)),"")))</f>
        <v/>
      </c>
      <c r="S484" s="5" t="str">
        <f>IF($S$2='产品报告-整理'!$BC$1,IFERROR(INDEX('产品报告-整理'!BK:BK,MATCH(产品建议!A484,'产品报告-整理'!BD:BD,0)),""),(IFERROR(VALUE(HLOOKUP(S$2,'2.源数据-产品分析-全商品'!Q$6:Q$1000,ROW()-1,0)),"")))</f>
        <v/>
      </c>
      <c r="T484" s="5" t="str">
        <f>IFERROR(HLOOKUP("产品负责人",'2.源数据-产品分析-全商品'!R$6:R$1000,ROW()-1,0),"")</f>
        <v/>
      </c>
      <c r="U484" s="5" t="str">
        <f>IFERROR(VALUE(HLOOKUP(U$2,'2.源数据-产品分析-全商品'!S$6:S$1000,ROW()-1,0)),"")</f>
        <v/>
      </c>
      <c r="V484" s="5" t="str">
        <f>IFERROR(VALUE(HLOOKUP(V$2,'2.源数据-产品分析-全商品'!T$6:T$1000,ROW()-1,0)),"")</f>
        <v/>
      </c>
      <c r="W484" s="5" t="str">
        <f>IF(OR($A$3=""),"",IF(OR($W$2="优爆品"),(IF(COUNTIF('2-2.源数据-产品分析-优品'!A:A,产品建议!A484)&gt;0,"是","")&amp;IF(COUNTIF('2-3.源数据-产品分析-爆品'!A:A,产品建议!A484)&gt;0,"是","")),IF(OR($W$2="P4P点击量"),((IFERROR(INDEX('产品报告-整理'!D:D,MATCH(产品建议!A484,'产品报告-整理'!A:A,0)),""))),((IF(COUNTIF('2-2.源数据-产品分析-优品'!A:A,产品建议!A484)&gt;0,"是",""))))))</f>
        <v/>
      </c>
      <c r="X484" s="5" t="str">
        <f>IF(OR($A$3=""),"",IF(OR($W$2="优爆品"),((IFERROR(INDEX('产品报告-整理'!D:D,MATCH(产品建议!A484,'产品报告-整理'!A:A,0)),"")&amp;" → "&amp;(IFERROR(TEXT(INDEX('产品报告-整理'!D:D,MATCH(产品建议!A484,'产品报告-整理'!A:A,0))/G484,"0%"),"")))),IF(OR($W$2="P4P点击量"),((IF($W$2="P4P点击量",IFERROR(TEXT(W484/G484,"0%"),"")))),(((IF(COUNTIF('2-3.源数据-产品分析-爆品'!A:A,产品建议!A484)&gt;0,"是","")))))))</f>
        <v/>
      </c>
      <c r="Y484" s="9" t="str">
        <f>IF(AND($Y$2="直通车总消费",'产品报告-整理'!$BN$1="推荐广告"),IFERROR(INDEX('产品报告-整理'!H:H,MATCH(产品建议!A484,'产品报告-整理'!A:A,0)),0)+IFERROR(INDEX('产品报告-整理'!BV:BV,MATCH(产品建议!A484,'产品报告-整理'!BO:BO,0)),0),IFERROR(INDEX('产品报告-整理'!H:H,MATCH(产品建议!A484,'产品报告-整理'!A:A,0)),0))</f>
        <v/>
      </c>
      <c r="Z484" s="9" t="str">
        <f t="shared" si="24"/>
        <v/>
      </c>
      <c r="AA484" s="5" t="str">
        <f t="shared" si="22"/>
        <v/>
      </c>
      <c r="AB484" s="5" t="str">
        <f t="shared" si="23"/>
        <v/>
      </c>
      <c r="AC484" s="9"/>
      <c r="AD484" s="15" t="str">
        <f>IF($AD$1="  ",IFERROR(IF(AND(Y484="未推广",L484&gt;0),"加入P4P推广 ","")&amp;IF(AND(OR(W484="是",X484="是"),Y484=0),"优爆品加推广 ","")&amp;IF(AND(C484="N",L484&gt;0),"增加橱窗绑定 ","")&amp;IF(AND(OR(Z484&gt;$Z$1*4.5,AB484&gt;$AB$1*4.5),Y484&lt;&gt;0,Y484&gt;$AB$1*2,G484&gt;($G$1/$L$1)*1),"放弃P4P推广 ","")&amp;IF(AND(AB484&gt;$AB$1*1.2,AB484&lt;$AB$1*4.5,Y484&gt;0),"优化询盘成本 ","")&amp;IF(AND(Z484&gt;$Z$1*1.2,Z484&lt;$Z$1*4.5,Y484&gt;0),"优化商机成本 ","")&amp;IF(AND(Y484&lt;&gt;0,L484&gt;0,AB484&lt;$AB$1*1.2),"加大询盘获取 ","")&amp;IF(AND(Y484&lt;&gt;0,K484&gt;0,Z484&lt;$Z$1*1.2),"加大商机获取 ","")&amp;IF(AND(L484=0,C484="Y",G484&gt;($G$1/$L$1*1.5)),"解绑橱窗绑定 ",""),"请去左表粘贴源数据"),"")</f>
        <v/>
      </c>
      <c r="AE484" s="9"/>
      <c r="AF484" s="9"/>
      <c r="AG484" s="9"/>
      <c r="AH484" s="9"/>
      <c r="AI484" s="17"/>
      <c r="AJ484" s="17"/>
      <c r="AK484" s="17"/>
    </row>
    <row r="485" spans="1:37">
      <c r="A485" s="5" t="str">
        <f>IFERROR(HLOOKUP(A$2,'2.源数据-产品分析-全商品'!A$6:A$1000,ROW()-1,0),"")</f>
        <v/>
      </c>
      <c r="B485" s="5" t="str">
        <f>IFERROR(HLOOKUP(B$2,'2.源数据-产品分析-全商品'!B$6:B$1000,ROW()-1,0),"")</f>
        <v/>
      </c>
      <c r="C485" s="5" t="str">
        <f>CLEAN(IFERROR(HLOOKUP(C$2,'2.源数据-产品分析-全商品'!C$6:C$1000,ROW()-1,0),""))</f>
        <v/>
      </c>
      <c r="D485" s="5" t="str">
        <f>IFERROR(HLOOKUP(D$2,'2.源数据-产品分析-全商品'!D$6:D$1000,ROW()-1,0),"")</f>
        <v/>
      </c>
      <c r="E485" s="5" t="str">
        <f>IFERROR(HLOOKUP(E$2,'2.源数据-产品分析-全商品'!E$6:E$1000,ROW()-1,0),"")</f>
        <v/>
      </c>
      <c r="F485" s="5" t="str">
        <f>IFERROR(VALUE(HLOOKUP(F$2,'2.源数据-产品分析-全商品'!F$6:F$1000,ROW()-1,0)),"")</f>
        <v/>
      </c>
      <c r="G485" s="5" t="str">
        <f>IFERROR(VALUE(HLOOKUP(G$2,'2.源数据-产品分析-全商品'!G$6:G$1000,ROW()-1,0)),"")</f>
        <v/>
      </c>
      <c r="H485" s="5" t="str">
        <f>IFERROR(HLOOKUP(H$2,'2.源数据-产品分析-全商品'!H$6:H$1000,ROW()-1,0),"")</f>
        <v/>
      </c>
      <c r="I485" s="5" t="str">
        <f>IFERROR(VALUE(HLOOKUP(I$2,'2.源数据-产品分析-全商品'!I$6:I$1000,ROW()-1,0)),"")</f>
        <v/>
      </c>
      <c r="J485" s="60" t="str">
        <f>IFERROR(IF($J$2="","",INDEX('产品报告-整理'!G:G,MATCH(产品建议!A485,'产品报告-整理'!A:A,0))),"")</f>
        <v/>
      </c>
      <c r="K485" s="5" t="str">
        <f>IFERROR(IF($K$2="","",VALUE(INDEX('产品报告-整理'!E:E,MATCH(产品建议!A485,'产品报告-整理'!A:A,0)))),0)</f>
        <v/>
      </c>
      <c r="L485" s="5" t="str">
        <f>IFERROR(VALUE(HLOOKUP(L$2,'2.源数据-产品分析-全商品'!J$6:J$1000,ROW()-1,0)),"")</f>
        <v/>
      </c>
      <c r="M485" s="5" t="str">
        <f>IFERROR(VALUE(HLOOKUP(M$2,'2.源数据-产品分析-全商品'!K$6:K$1000,ROW()-1,0)),"")</f>
        <v/>
      </c>
      <c r="N485" s="5" t="str">
        <f>IFERROR(HLOOKUP(N$2,'2.源数据-产品分析-全商品'!L$6:L$1000,ROW()-1,0),"")</f>
        <v/>
      </c>
      <c r="O485" s="5" t="str">
        <f>IF($O$2='产品报告-整理'!$K$1,IFERROR(INDEX('产品报告-整理'!S:S,MATCH(产品建议!A485,'产品报告-整理'!L:L,0)),""),(IFERROR(VALUE(HLOOKUP(O$2,'2.源数据-产品分析-全商品'!M$6:M$1000,ROW()-1,0)),"")))</f>
        <v/>
      </c>
      <c r="P485" s="5" t="str">
        <f>IF($P$2='产品报告-整理'!$V$1,IFERROR(INDEX('产品报告-整理'!AD:AD,MATCH(产品建议!A485,'产品报告-整理'!W:W,0)),""),(IFERROR(VALUE(HLOOKUP(P$2,'2.源数据-产品分析-全商品'!N$6:N$1000,ROW()-1,0)),"")))</f>
        <v/>
      </c>
      <c r="Q485" s="5" t="str">
        <f>IF($Q$2='产品报告-整理'!$AG$1,IFERROR(INDEX('产品报告-整理'!AO:AO,MATCH(产品建议!A485,'产品报告-整理'!AH:AH,0)),""),(IFERROR(VALUE(HLOOKUP(Q$2,'2.源数据-产品分析-全商品'!O$6:O$1000,ROW()-1,0)),"")))</f>
        <v/>
      </c>
      <c r="R485" s="5" t="str">
        <f>IF($R$2='产品报告-整理'!$AR$1,IFERROR(INDEX('产品报告-整理'!AZ:AZ,MATCH(产品建议!A485,'产品报告-整理'!AS:AS,0)),""),(IFERROR(VALUE(HLOOKUP(R$2,'2.源数据-产品分析-全商品'!P$6:P$1000,ROW()-1,0)),"")))</f>
        <v/>
      </c>
      <c r="S485" s="5" t="str">
        <f>IF($S$2='产品报告-整理'!$BC$1,IFERROR(INDEX('产品报告-整理'!BK:BK,MATCH(产品建议!A485,'产品报告-整理'!BD:BD,0)),""),(IFERROR(VALUE(HLOOKUP(S$2,'2.源数据-产品分析-全商品'!Q$6:Q$1000,ROW()-1,0)),"")))</f>
        <v/>
      </c>
      <c r="T485" s="5" t="str">
        <f>IFERROR(HLOOKUP("产品负责人",'2.源数据-产品分析-全商品'!R$6:R$1000,ROW()-1,0),"")</f>
        <v/>
      </c>
      <c r="U485" s="5" t="str">
        <f>IFERROR(VALUE(HLOOKUP(U$2,'2.源数据-产品分析-全商品'!S$6:S$1000,ROW()-1,0)),"")</f>
        <v/>
      </c>
      <c r="V485" s="5" t="str">
        <f>IFERROR(VALUE(HLOOKUP(V$2,'2.源数据-产品分析-全商品'!T$6:T$1000,ROW()-1,0)),"")</f>
        <v/>
      </c>
      <c r="W485" s="5" t="str">
        <f>IF(OR($A$3=""),"",IF(OR($W$2="优爆品"),(IF(COUNTIF('2-2.源数据-产品分析-优品'!A:A,产品建议!A485)&gt;0,"是","")&amp;IF(COUNTIF('2-3.源数据-产品分析-爆品'!A:A,产品建议!A485)&gt;0,"是","")),IF(OR($W$2="P4P点击量"),((IFERROR(INDEX('产品报告-整理'!D:D,MATCH(产品建议!A485,'产品报告-整理'!A:A,0)),""))),((IF(COUNTIF('2-2.源数据-产品分析-优品'!A:A,产品建议!A485)&gt;0,"是",""))))))</f>
        <v/>
      </c>
      <c r="X485" s="5" t="str">
        <f>IF(OR($A$3=""),"",IF(OR($W$2="优爆品"),((IFERROR(INDEX('产品报告-整理'!D:D,MATCH(产品建议!A485,'产品报告-整理'!A:A,0)),"")&amp;" → "&amp;(IFERROR(TEXT(INDEX('产品报告-整理'!D:D,MATCH(产品建议!A485,'产品报告-整理'!A:A,0))/G485,"0%"),"")))),IF(OR($W$2="P4P点击量"),((IF($W$2="P4P点击量",IFERROR(TEXT(W485/G485,"0%"),"")))),(((IF(COUNTIF('2-3.源数据-产品分析-爆品'!A:A,产品建议!A485)&gt;0,"是","")))))))</f>
        <v/>
      </c>
      <c r="Y485" s="9" t="str">
        <f>IF(AND($Y$2="直通车总消费",'产品报告-整理'!$BN$1="推荐广告"),IFERROR(INDEX('产品报告-整理'!H:H,MATCH(产品建议!A485,'产品报告-整理'!A:A,0)),0)+IFERROR(INDEX('产品报告-整理'!BV:BV,MATCH(产品建议!A485,'产品报告-整理'!BO:BO,0)),0),IFERROR(INDEX('产品报告-整理'!H:H,MATCH(产品建议!A485,'产品报告-整理'!A:A,0)),0))</f>
        <v/>
      </c>
      <c r="Z485" s="9" t="str">
        <f t="shared" si="24"/>
        <v/>
      </c>
      <c r="AA485" s="5" t="str">
        <f t="shared" si="22"/>
        <v/>
      </c>
      <c r="AB485" s="5" t="str">
        <f t="shared" si="23"/>
        <v/>
      </c>
      <c r="AC485" s="9"/>
      <c r="AD485" s="15" t="str">
        <f>IF($AD$1="  ",IFERROR(IF(AND(Y485="未推广",L485&gt;0),"加入P4P推广 ","")&amp;IF(AND(OR(W485="是",X485="是"),Y485=0),"优爆品加推广 ","")&amp;IF(AND(C485="N",L485&gt;0),"增加橱窗绑定 ","")&amp;IF(AND(OR(Z485&gt;$Z$1*4.5,AB485&gt;$AB$1*4.5),Y485&lt;&gt;0,Y485&gt;$AB$1*2,G485&gt;($G$1/$L$1)*1),"放弃P4P推广 ","")&amp;IF(AND(AB485&gt;$AB$1*1.2,AB485&lt;$AB$1*4.5,Y485&gt;0),"优化询盘成本 ","")&amp;IF(AND(Z485&gt;$Z$1*1.2,Z485&lt;$Z$1*4.5,Y485&gt;0),"优化商机成本 ","")&amp;IF(AND(Y485&lt;&gt;0,L485&gt;0,AB485&lt;$AB$1*1.2),"加大询盘获取 ","")&amp;IF(AND(Y485&lt;&gt;0,K485&gt;0,Z485&lt;$Z$1*1.2),"加大商机获取 ","")&amp;IF(AND(L485=0,C485="Y",G485&gt;($G$1/$L$1*1.5)),"解绑橱窗绑定 ",""),"请去左表粘贴源数据"),"")</f>
        <v/>
      </c>
      <c r="AE485" s="9"/>
      <c r="AF485" s="9"/>
      <c r="AG485" s="9"/>
      <c r="AH485" s="9"/>
      <c r="AI485" s="17"/>
      <c r="AJ485" s="17"/>
      <c r="AK485" s="17"/>
    </row>
    <row r="486" spans="1:37">
      <c r="A486" s="5" t="str">
        <f>IFERROR(HLOOKUP(A$2,'2.源数据-产品分析-全商品'!A$6:A$1000,ROW()-1,0),"")</f>
        <v/>
      </c>
      <c r="B486" s="5" t="str">
        <f>IFERROR(HLOOKUP(B$2,'2.源数据-产品分析-全商品'!B$6:B$1000,ROW()-1,0),"")</f>
        <v/>
      </c>
      <c r="C486" s="5" t="str">
        <f>CLEAN(IFERROR(HLOOKUP(C$2,'2.源数据-产品分析-全商品'!C$6:C$1000,ROW()-1,0),""))</f>
        <v/>
      </c>
      <c r="D486" s="5" t="str">
        <f>IFERROR(HLOOKUP(D$2,'2.源数据-产品分析-全商品'!D$6:D$1000,ROW()-1,0),"")</f>
        <v/>
      </c>
      <c r="E486" s="5" t="str">
        <f>IFERROR(HLOOKUP(E$2,'2.源数据-产品分析-全商品'!E$6:E$1000,ROW()-1,0),"")</f>
        <v/>
      </c>
      <c r="F486" s="5" t="str">
        <f>IFERROR(VALUE(HLOOKUP(F$2,'2.源数据-产品分析-全商品'!F$6:F$1000,ROW()-1,0)),"")</f>
        <v/>
      </c>
      <c r="G486" s="5" t="str">
        <f>IFERROR(VALUE(HLOOKUP(G$2,'2.源数据-产品分析-全商品'!G$6:G$1000,ROW()-1,0)),"")</f>
        <v/>
      </c>
      <c r="H486" s="5" t="str">
        <f>IFERROR(HLOOKUP(H$2,'2.源数据-产品分析-全商品'!H$6:H$1000,ROW()-1,0),"")</f>
        <v/>
      </c>
      <c r="I486" s="5" t="str">
        <f>IFERROR(VALUE(HLOOKUP(I$2,'2.源数据-产品分析-全商品'!I$6:I$1000,ROW()-1,0)),"")</f>
        <v/>
      </c>
      <c r="J486" s="60" t="str">
        <f>IFERROR(IF($J$2="","",INDEX('产品报告-整理'!G:G,MATCH(产品建议!A486,'产品报告-整理'!A:A,0))),"")</f>
        <v/>
      </c>
      <c r="K486" s="5" t="str">
        <f>IFERROR(IF($K$2="","",VALUE(INDEX('产品报告-整理'!E:E,MATCH(产品建议!A486,'产品报告-整理'!A:A,0)))),0)</f>
        <v/>
      </c>
      <c r="L486" s="5" t="str">
        <f>IFERROR(VALUE(HLOOKUP(L$2,'2.源数据-产品分析-全商品'!J$6:J$1000,ROW()-1,0)),"")</f>
        <v/>
      </c>
      <c r="M486" s="5" t="str">
        <f>IFERROR(VALUE(HLOOKUP(M$2,'2.源数据-产品分析-全商品'!K$6:K$1000,ROW()-1,0)),"")</f>
        <v/>
      </c>
      <c r="N486" s="5" t="str">
        <f>IFERROR(HLOOKUP(N$2,'2.源数据-产品分析-全商品'!L$6:L$1000,ROW()-1,0),"")</f>
        <v/>
      </c>
      <c r="O486" s="5" t="str">
        <f>IF($O$2='产品报告-整理'!$K$1,IFERROR(INDEX('产品报告-整理'!S:S,MATCH(产品建议!A486,'产品报告-整理'!L:L,0)),""),(IFERROR(VALUE(HLOOKUP(O$2,'2.源数据-产品分析-全商品'!M$6:M$1000,ROW()-1,0)),"")))</f>
        <v/>
      </c>
      <c r="P486" s="5" t="str">
        <f>IF($P$2='产品报告-整理'!$V$1,IFERROR(INDEX('产品报告-整理'!AD:AD,MATCH(产品建议!A486,'产品报告-整理'!W:W,0)),""),(IFERROR(VALUE(HLOOKUP(P$2,'2.源数据-产品分析-全商品'!N$6:N$1000,ROW()-1,0)),"")))</f>
        <v/>
      </c>
      <c r="Q486" s="5" t="str">
        <f>IF($Q$2='产品报告-整理'!$AG$1,IFERROR(INDEX('产品报告-整理'!AO:AO,MATCH(产品建议!A486,'产品报告-整理'!AH:AH,0)),""),(IFERROR(VALUE(HLOOKUP(Q$2,'2.源数据-产品分析-全商品'!O$6:O$1000,ROW()-1,0)),"")))</f>
        <v/>
      </c>
      <c r="R486" s="5" t="str">
        <f>IF($R$2='产品报告-整理'!$AR$1,IFERROR(INDEX('产品报告-整理'!AZ:AZ,MATCH(产品建议!A486,'产品报告-整理'!AS:AS,0)),""),(IFERROR(VALUE(HLOOKUP(R$2,'2.源数据-产品分析-全商品'!P$6:P$1000,ROW()-1,0)),"")))</f>
        <v/>
      </c>
      <c r="S486" s="5" t="str">
        <f>IF($S$2='产品报告-整理'!$BC$1,IFERROR(INDEX('产品报告-整理'!BK:BK,MATCH(产品建议!A486,'产品报告-整理'!BD:BD,0)),""),(IFERROR(VALUE(HLOOKUP(S$2,'2.源数据-产品分析-全商品'!Q$6:Q$1000,ROW()-1,0)),"")))</f>
        <v/>
      </c>
      <c r="T486" s="5" t="str">
        <f>IFERROR(HLOOKUP("产品负责人",'2.源数据-产品分析-全商品'!R$6:R$1000,ROW()-1,0),"")</f>
        <v/>
      </c>
      <c r="U486" s="5" t="str">
        <f>IFERROR(VALUE(HLOOKUP(U$2,'2.源数据-产品分析-全商品'!S$6:S$1000,ROW()-1,0)),"")</f>
        <v/>
      </c>
      <c r="V486" s="5" t="str">
        <f>IFERROR(VALUE(HLOOKUP(V$2,'2.源数据-产品分析-全商品'!T$6:T$1000,ROW()-1,0)),"")</f>
        <v/>
      </c>
      <c r="W486" s="5" t="str">
        <f>IF(OR($A$3=""),"",IF(OR($W$2="优爆品"),(IF(COUNTIF('2-2.源数据-产品分析-优品'!A:A,产品建议!A486)&gt;0,"是","")&amp;IF(COUNTIF('2-3.源数据-产品分析-爆品'!A:A,产品建议!A486)&gt;0,"是","")),IF(OR($W$2="P4P点击量"),((IFERROR(INDEX('产品报告-整理'!D:D,MATCH(产品建议!A486,'产品报告-整理'!A:A,0)),""))),((IF(COUNTIF('2-2.源数据-产品分析-优品'!A:A,产品建议!A486)&gt;0,"是",""))))))</f>
        <v/>
      </c>
      <c r="X486" s="5" t="str">
        <f>IF(OR($A$3=""),"",IF(OR($W$2="优爆品"),((IFERROR(INDEX('产品报告-整理'!D:D,MATCH(产品建议!A486,'产品报告-整理'!A:A,0)),"")&amp;" → "&amp;(IFERROR(TEXT(INDEX('产品报告-整理'!D:D,MATCH(产品建议!A486,'产品报告-整理'!A:A,0))/G486,"0%"),"")))),IF(OR($W$2="P4P点击量"),((IF($W$2="P4P点击量",IFERROR(TEXT(W486/G486,"0%"),"")))),(((IF(COUNTIF('2-3.源数据-产品分析-爆品'!A:A,产品建议!A486)&gt;0,"是","")))))))</f>
        <v/>
      </c>
      <c r="Y486" s="9" t="str">
        <f>IF(AND($Y$2="直通车总消费",'产品报告-整理'!$BN$1="推荐广告"),IFERROR(INDEX('产品报告-整理'!H:H,MATCH(产品建议!A486,'产品报告-整理'!A:A,0)),0)+IFERROR(INDEX('产品报告-整理'!BV:BV,MATCH(产品建议!A486,'产品报告-整理'!BO:BO,0)),0),IFERROR(INDEX('产品报告-整理'!H:H,MATCH(产品建议!A486,'产品报告-整理'!A:A,0)),0))</f>
        <v/>
      </c>
      <c r="Z486" s="9" t="str">
        <f t="shared" si="24"/>
        <v/>
      </c>
      <c r="AA486" s="5" t="str">
        <f t="shared" si="22"/>
        <v/>
      </c>
      <c r="AB486" s="5" t="str">
        <f t="shared" si="23"/>
        <v/>
      </c>
      <c r="AC486" s="9"/>
      <c r="AD486" s="15" t="str">
        <f>IF($AD$1="  ",IFERROR(IF(AND(Y486="未推广",L486&gt;0),"加入P4P推广 ","")&amp;IF(AND(OR(W486="是",X486="是"),Y486=0),"优爆品加推广 ","")&amp;IF(AND(C486="N",L486&gt;0),"增加橱窗绑定 ","")&amp;IF(AND(OR(Z486&gt;$Z$1*4.5,AB486&gt;$AB$1*4.5),Y486&lt;&gt;0,Y486&gt;$AB$1*2,G486&gt;($G$1/$L$1)*1),"放弃P4P推广 ","")&amp;IF(AND(AB486&gt;$AB$1*1.2,AB486&lt;$AB$1*4.5,Y486&gt;0),"优化询盘成本 ","")&amp;IF(AND(Z486&gt;$Z$1*1.2,Z486&lt;$Z$1*4.5,Y486&gt;0),"优化商机成本 ","")&amp;IF(AND(Y486&lt;&gt;0,L486&gt;0,AB486&lt;$AB$1*1.2),"加大询盘获取 ","")&amp;IF(AND(Y486&lt;&gt;0,K486&gt;0,Z486&lt;$Z$1*1.2),"加大商机获取 ","")&amp;IF(AND(L486=0,C486="Y",G486&gt;($G$1/$L$1*1.5)),"解绑橱窗绑定 ",""),"请去左表粘贴源数据"),"")</f>
        <v/>
      </c>
      <c r="AE486" s="9"/>
      <c r="AF486" s="9"/>
      <c r="AG486" s="9"/>
      <c r="AH486" s="9"/>
      <c r="AI486" s="17"/>
      <c r="AJ486" s="17"/>
      <c r="AK486" s="17"/>
    </row>
    <row r="487" spans="1:37">
      <c r="A487" s="5" t="str">
        <f>IFERROR(HLOOKUP(A$2,'2.源数据-产品分析-全商品'!A$6:A$1000,ROW()-1,0),"")</f>
        <v/>
      </c>
      <c r="B487" s="5" t="str">
        <f>IFERROR(HLOOKUP(B$2,'2.源数据-产品分析-全商品'!B$6:B$1000,ROW()-1,0),"")</f>
        <v/>
      </c>
      <c r="C487" s="5" t="str">
        <f>CLEAN(IFERROR(HLOOKUP(C$2,'2.源数据-产品分析-全商品'!C$6:C$1000,ROW()-1,0),""))</f>
        <v/>
      </c>
      <c r="D487" s="5" t="str">
        <f>IFERROR(HLOOKUP(D$2,'2.源数据-产品分析-全商品'!D$6:D$1000,ROW()-1,0),"")</f>
        <v/>
      </c>
      <c r="E487" s="5" t="str">
        <f>IFERROR(HLOOKUP(E$2,'2.源数据-产品分析-全商品'!E$6:E$1000,ROW()-1,0),"")</f>
        <v/>
      </c>
      <c r="F487" s="5" t="str">
        <f>IFERROR(VALUE(HLOOKUP(F$2,'2.源数据-产品分析-全商品'!F$6:F$1000,ROW()-1,0)),"")</f>
        <v/>
      </c>
      <c r="G487" s="5" t="str">
        <f>IFERROR(VALUE(HLOOKUP(G$2,'2.源数据-产品分析-全商品'!G$6:G$1000,ROW()-1,0)),"")</f>
        <v/>
      </c>
      <c r="H487" s="5" t="str">
        <f>IFERROR(HLOOKUP(H$2,'2.源数据-产品分析-全商品'!H$6:H$1000,ROW()-1,0),"")</f>
        <v/>
      </c>
      <c r="I487" s="5" t="str">
        <f>IFERROR(VALUE(HLOOKUP(I$2,'2.源数据-产品分析-全商品'!I$6:I$1000,ROW()-1,0)),"")</f>
        <v/>
      </c>
      <c r="J487" s="60" t="str">
        <f>IFERROR(IF($J$2="","",INDEX('产品报告-整理'!G:G,MATCH(产品建议!A487,'产品报告-整理'!A:A,0))),"")</f>
        <v/>
      </c>
      <c r="K487" s="5" t="str">
        <f>IFERROR(IF($K$2="","",VALUE(INDEX('产品报告-整理'!E:E,MATCH(产品建议!A487,'产品报告-整理'!A:A,0)))),0)</f>
        <v/>
      </c>
      <c r="L487" s="5" t="str">
        <f>IFERROR(VALUE(HLOOKUP(L$2,'2.源数据-产品分析-全商品'!J$6:J$1000,ROW()-1,0)),"")</f>
        <v/>
      </c>
      <c r="M487" s="5" t="str">
        <f>IFERROR(VALUE(HLOOKUP(M$2,'2.源数据-产品分析-全商品'!K$6:K$1000,ROW()-1,0)),"")</f>
        <v/>
      </c>
      <c r="N487" s="5" t="str">
        <f>IFERROR(HLOOKUP(N$2,'2.源数据-产品分析-全商品'!L$6:L$1000,ROW()-1,0),"")</f>
        <v/>
      </c>
      <c r="O487" s="5" t="str">
        <f>IF($O$2='产品报告-整理'!$K$1,IFERROR(INDEX('产品报告-整理'!S:S,MATCH(产品建议!A487,'产品报告-整理'!L:L,0)),""),(IFERROR(VALUE(HLOOKUP(O$2,'2.源数据-产品分析-全商品'!M$6:M$1000,ROW()-1,0)),"")))</f>
        <v/>
      </c>
      <c r="P487" s="5" t="str">
        <f>IF($P$2='产品报告-整理'!$V$1,IFERROR(INDEX('产品报告-整理'!AD:AD,MATCH(产品建议!A487,'产品报告-整理'!W:W,0)),""),(IFERROR(VALUE(HLOOKUP(P$2,'2.源数据-产品分析-全商品'!N$6:N$1000,ROW()-1,0)),"")))</f>
        <v/>
      </c>
      <c r="Q487" s="5" t="str">
        <f>IF($Q$2='产品报告-整理'!$AG$1,IFERROR(INDEX('产品报告-整理'!AO:AO,MATCH(产品建议!A487,'产品报告-整理'!AH:AH,0)),""),(IFERROR(VALUE(HLOOKUP(Q$2,'2.源数据-产品分析-全商品'!O$6:O$1000,ROW()-1,0)),"")))</f>
        <v/>
      </c>
      <c r="R487" s="5" t="str">
        <f>IF($R$2='产品报告-整理'!$AR$1,IFERROR(INDEX('产品报告-整理'!AZ:AZ,MATCH(产品建议!A487,'产品报告-整理'!AS:AS,0)),""),(IFERROR(VALUE(HLOOKUP(R$2,'2.源数据-产品分析-全商品'!P$6:P$1000,ROW()-1,0)),"")))</f>
        <v/>
      </c>
      <c r="S487" s="5" t="str">
        <f>IF($S$2='产品报告-整理'!$BC$1,IFERROR(INDEX('产品报告-整理'!BK:BK,MATCH(产品建议!A487,'产品报告-整理'!BD:BD,0)),""),(IFERROR(VALUE(HLOOKUP(S$2,'2.源数据-产品分析-全商品'!Q$6:Q$1000,ROW()-1,0)),"")))</f>
        <v/>
      </c>
      <c r="T487" s="5" t="str">
        <f>IFERROR(HLOOKUP("产品负责人",'2.源数据-产品分析-全商品'!R$6:R$1000,ROW()-1,0),"")</f>
        <v/>
      </c>
      <c r="U487" s="5" t="str">
        <f>IFERROR(VALUE(HLOOKUP(U$2,'2.源数据-产品分析-全商品'!S$6:S$1000,ROW()-1,0)),"")</f>
        <v/>
      </c>
      <c r="V487" s="5" t="str">
        <f>IFERROR(VALUE(HLOOKUP(V$2,'2.源数据-产品分析-全商品'!T$6:T$1000,ROW()-1,0)),"")</f>
        <v/>
      </c>
      <c r="W487" s="5" t="str">
        <f>IF(OR($A$3=""),"",IF(OR($W$2="优爆品"),(IF(COUNTIF('2-2.源数据-产品分析-优品'!A:A,产品建议!A487)&gt;0,"是","")&amp;IF(COUNTIF('2-3.源数据-产品分析-爆品'!A:A,产品建议!A487)&gt;0,"是","")),IF(OR($W$2="P4P点击量"),((IFERROR(INDEX('产品报告-整理'!D:D,MATCH(产品建议!A487,'产品报告-整理'!A:A,0)),""))),((IF(COUNTIF('2-2.源数据-产品分析-优品'!A:A,产品建议!A487)&gt;0,"是",""))))))</f>
        <v/>
      </c>
      <c r="X487" s="5" t="str">
        <f>IF(OR($A$3=""),"",IF(OR($W$2="优爆品"),((IFERROR(INDEX('产品报告-整理'!D:D,MATCH(产品建议!A487,'产品报告-整理'!A:A,0)),"")&amp;" → "&amp;(IFERROR(TEXT(INDEX('产品报告-整理'!D:D,MATCH(产品建议!A487,'产品报告-整理'!A:A,0))/G487,"0%"),"")))),IF(OR($W$2="P4P点击量"),((IF($W$2="P4P点击量",IFERROR(TEXT(W487/G487,"0%"),"")))),(((IF(COUNTIF('2-3.源数据-产品分析-爆品'!A:A,产品建议!A487)&gt;0,"是","")))))))</f>
        <v/>
      </c>
      <c r="Y487" s="9" t="str">
        <f>IF(AND($Y$2="直通车总消费",'产品报告-整理'!$BN$1="推荐广告"),IFERROR(INDEX('产品报告-整理'!H:H,MATCH(产品建议!A487,'产品报告-整理'!A:A,0)),0)+IFERROR(INDEX('产品报告-整理'!BV:BV,MATCH(产品建议!A487,'产品报告-整理'!BO:BO,0)),0),IFERROR(INDEX('产品报告-整理'!H:H,MATCH(产品建议!A487,'产品报告-整理'!A:A,0)),0))</f>
        <v/>
      </c>
      <c r="Z487" s="9" t="str">
        <f t="shared" si="24"/>
        <v/>
      </c>
      <c r="AA487" s="5" t="str">
        <f t="shared" si="22"/>
        <v/>
      </c>
      <c r="AB487" s="5" t="str">
        <f t="shared" si="23"/>
        <v/>
      </c>
      <c r="AC487" s="9"/>
      <c r="AD487" s="15" t="str">
        <f>IF($AD$1="  ",IFERROR(IF(AND(Y487="未推广",L487&gt;0),"加入P4P推广 ","")&amp;IF(AND(OR(W487="是",X487="是"),Y487=0),"优爆品加推广 ","")&amp;IF(AND(C487="N",L487&gt;0),"增加橱窗绑定 ","")&amp;IF(AND(OR(Z487&gt;$Z$1*4.5,AB487&gt;$AB$1*4.5),Y487&lt;&gt;0,Y487&gt;$AB$1*2,G487&gt;($G$1/$L$1)*1),"放弃P4P推广 ","")&amp;IF(AND(AB487&gt;$AB$1*1.2,AB487&lt;$AB$1*4.5,Y487&gt;0),"优化询盘成本 ","")&amp;IF(AND(Z487&gt;$Z$1*1.2,Z487&lt;$Z$1*4.5,Y487&gt;0),"优化商机成本 ","")&amp;IF(AND(Y487&lt;&gt;0,L487&gt;0,AB487&lt;$AB$1*1.2),"加大询盘获取 ","")&amp;IF(AND(Y487&lt;&gt;0,K487&gt;0,Z487&lt;$Z$1*1.2),"加大商机获取 ","")&amp;IF(AND(L487=0,C487="Y",G487&gt;($G$1/$L$1*1.5)),"解绑橱窗绑定 ",""),"请去左表粘贴源数据"),"")</f>
        <v/>
      </c>
      <c r="AE487" s="9"/>
      <c r="AF487" s="9"/>
      <c r="AG487" s="9"/>
      <c r="AH487" s="9"/>
      <c r="AI487" s="17"/>
      <c r="AJ487" s="17"/>
      <c r="AK487" s="17"/>
    </row>
    <row r="488" spans="1:37">
      <c r="A488" s="5" t="str">
        <f>IFERROR(HLOOKUP(A$2,'2.源数据-产品分析-全商品'!A$6:A$1000,ROW()-1,0),"")</f>
        <v/>
      </c>
      <c r="B488" s="5" t="str">
        <f>IFERROR(HLOOKUP(B$2,'2.源数据-产品分析-全商品'!B$6:B$1000,ROW()-1,0),"")</f>
        <v/>
      </c>
      <c r="C488" s="5" t="str">
        <f>CLEAN(IFERROR(HLOOKUP(C$2,'2.源数据-产品分析-全商品'!C$6:C$1000,ROW()-1,0),""))</f>
        <v/>
      </c>
      <c r="D488" s="5" t="str">
        <f>IFERROR(HLOOKUP(D$2,'2.源数据-产品分析-全商品'!D$6:D$1000,ROW()-1,0),"")</f>
        <v/>
      </c>
      <c r="E488" s="5" t="str">
        <f>IFERROR(HLOOKUP(E$2,'2.源数据-产品分析-全商品'!E$6:E$1000,ROW()-1,0),"")</f>
        <v/>
      </c>
      <c r="F488" s="5" t="str">
        <f>IFERROR(VALUE(HLOOKUP(F$2,'2.源数据-产品分析-全商品'!F$6:F$1000,ROW()-1,0)),"")</f>
        <v/>
      </c>
      <c r="G488" s="5" t="str">
        <f>IFERROR(VALUE(HLOOKUP(G$2,'2.源数据-产品分析-全商品'!G$6:G$1000,ROW()-1,0)),"")</f>
        <v/>
      </c>
      <c r="H488" s="5" t="str">
        <f>IFERROR(HLOOKUP(H$2,'2.源数据-产品分析-全商品'!H$6:H$1000,ROW()-1,0),"")</f>
        <v/>
      </c>
      <c r="I488" s="5" t="str">
        <f>IFERROR(VALUE(HLOOKUP(I$2,'2.源数据-产品分析-全商品'!I$6:I$1000,ROW()-1,0)),"")</f>
        <v/>
      </c>
      <c r="J488" s="60" t="str">
        <f>IFERROR(IF($J$2="","",INDEX('产品报告-整理'!G:G,MATCH(产品建议!A488,'产品报告-整理'!A:A,0))),"")</f>
        <v/>
      </c>
      <c r="K488" s="5" t="str">
        <f>IFERROR(IF($K$2="","",VALUE(INDEX('产品报告-整理'!E:E,MATCH(产品建议!A488,'产品报告-整理'!A:A,0)))),0)</f>
        <v/>
      </c>
      <c r="L488" s="5" t="str">
        <f>IFERROR(VALUE(HLOOKUP(L$2,'2.源数据-产品分析-全商品'!J$6:J$1000,ROW()-1,0)),"")</f>
        <v/>
      </c>
      <c r="M488" s="5" t="str">
        <f>IFERROR(VALUE(HLOOKUP(M$2,'2.源数据-产品分析-全商品'!K$6:K$1000,ROW()-1,0)),"")</f>
        <v/>
      </c>
      <c r="N488" s="5" t="str">
        <f>IFERROR(HLOOKUP(N$2,'2.源数据-产品分析-全商品'!L$6:L$1000,ROW()-1,0),"")</f>
        <v/>
      </c>
      <c r="O488" s="5" t="str">
        <f>IF($O$2='产品报告-整理'!$K$1,IFERROR(INDEX('产品报告-整理'!S:S,MATCH(产品建议!A488,'产品报告-整理'!L:L,0)),""),(IFERROR(VALUE(HLOOKUP(O$2,'2.源数据-产品分析-全商品'!M$6:M$1000,ROW()-1,0)),"")))</f>
        <v/>
      </c>
      <c r="P488" s="5" t="str">
        <f>IF($P$2='产品报告-整理'!$V$1,IFERROR(INDEX('产品报告-整理'!AD:AD,MATCH(产品建议!A488,'产品报告-整理'!W:W,0)),""),(IFERROR(VALUE(HLOOKUP(P$2,'2.源数据-产品分析-全商品'!N$6:N$1000,ROW()-1,0)),"")))</f>
        <v/>
      </c>
      <c r="Q488" s="5" t="str">
        <f>IF($Q$2='产品报告-整理'!$AG$1,IFERROR(INDEX('产品报告-整理'!AO:AO,MATCH(产品建议!A488,'产品报告-整理'!AH:AH,0)),""),(IFERROR(VALUE(HLOOKUP(Q$2,'2.源数据-产品分析-全商品'!O$6:O$1000,ROW()-1,0)),"")))</f>
        <v/>
      </c>
      <c r="R488" s="5" t="str">
        <f>IF($R$2='产品报告-整理'!$AR$1,IFERROR(INDEX('产品报告-整理'!AZ:AZ,MATCH(产品建议!A488,'产品报告-整理'!AS:AS,0)),""),(IFERROR(VALUE(HLOOKUP(R$2,'2.源数据-产品分析-全商品'!P$6:P$1000,ROW()-1,0)),"")))</f>
        <v/>
      </c>
      <c r="S488" s="5" t="str">
        <f>IF($S$2='产品报告-整理'!$BC$1,IFERROR(INDEX('产品报告-整理'!BK:BK,MATCH(产品建议!A488,'产品报告-整理'!BD:BD,0)),""),(IFERROR(VALUE(HLOOKUP(S$2,'2.源数据-产品分析-全商品'!Q$6:Q$1000,ROW()-1,0)),"")))</f>
        <v/>
      </c>
      <c r="T488" s="5" t="str">
        <f>IFERROR(HLOOKUP("产品负责人",'2.源数据-产品分析-全商品'!R$6:R$1000,ROW()-1,0),"")</f>
        <v/>
      </c>
      <c r="U488" s="5" t="str">
        <f>IFERROR(VALUE(HLOOKUP(U$2,'2.源数据-产品分析-全商品'!S$6:S$1000,ROW()-1,0)),"")</f>
        <v/>
      </c>
      <c r="V488" s="5" t="str">
        <f>IFERROR(VALUE(HLOOKUP(V$2,'2.源数据-产品分析-全商品'!T$6:T$1000,ROW()-1,0)),"")</f>
        <v/>
      </c>
      <c r="W488" s="5" t="str">
        <f>IF(OR($A$3=""),"",IF(OR($W$2="优爆品"),(IF(COUNTIF('2-2.源数据-产品分析-优品'!A:A,产品建议!A488)&gt;0,"是","")&amp;IF(COUNTIF('2-3.源数据-产品分析-爆品'!A:A,产品建议!A488)&gt;0,"是","")),IF(OR($W$2="P4P点击量"),((IFERROR(INDEX('产品报告-整理'!D:D,MATCH(产品建议!A488,'产品报告-整理'!A:A,0)),""))),((IF(COUNTIF('2-2.源数据-产品分析-优品'!A:A,产品建议!A488)&gt;0,"是",""))))))</f>
        <v/>
      </c>
      <c r="X488" s="5" t="str">
        <f>IF(OR($A$3=""),"",IF(OR($W$2="优爆品"),((IFERROR(INDEX('产品报告-整理'!D:D,MATCH(产品建议!A488,'产品报告-整理'!A:A,0)),"")&amp;" → "&amp;(IFERROR(TEXT(INDEX('产品报告-整理'!D:D,MATCH(产品建议!A488,'产品报告-整理'!A:A,0))/G488,"0%"),"")))),IF(OR($W$2="P4P点击量"),((IF($W$2="P4P点击量",IFERROR(TEXT(W488/G488,"0%"),"")))),(((IF(COUNTIF('2-3.源数据-产品分析-爆品'!A:A,产品建议!A488)&gt;0,"是","")))))))</f>
        <v/>
      </c>
      <c r="Y488" s="9" t="str">
        <f>IF(AND($Y$2="直通车总消费",'产品报告-整理'!$BN$1="推荐广告"),IFERROR(INDEX('产品报告-整理'!H:H,MATCH(产品建议!A488,'产品报告-整理'!A:A,0)),0)+IFERROR(INDEX('产品报告-整理'!BV:BV,MATCH(产品建议!A488,'产品报告-整理'!BO:BO,0)),0),IFERROR(INDEX('产品报告-整理'!H:H,MATCH(产品建议!A488,'产品报告-整理'!A:A,0)),0))</f>
        <v/>
      </c>
      <c r="Z488" s="9" t="str">
        <f t="shared" si="24"/>
        <v/>
      </c>
      <c r="AA488" s="5" t="str">
        <f t="shared" si="22"/>
        <v/>
      </c>
      <c r="AB488" s="5" t="str">
        <f t="shared" si="23"/>
        <v/>
      </c>
      <c r="AC488" s="9"/>
      <c r="AD488" s="15" t="str">
        <f>IF($AD$1="  ",IFERROR(IF(AND(Y488="未推广",L488&gt;0),"加入P4P推广 ","")&amp;IF(AND(OR(W488="是",X488="是"),Y488=0),"优爆品加推广 ","")&amp;IF(AND(C488="N",L488&gt;0),"增加橱窗绑定 ","")&amp;IF(AND(OR(Z488&gt;$Z$1*4.5,AB488&gt;$AB$1*4.5),Y488&lt;&gt;0,Y488&gt;$AB$1*2,G488&gt;($G$1/$L$1)*1),"放弃P4P推广 ","")&amp;IF(AND(AB488&gt;$AB$1*1.2,AB488&lt;$AB$1*4.5,Y488&gt;0),"优化询盘成本 ","")&amp;IF(AND(Z488&gt;$Z$1*1.2,Z488&lt;$Z$1*4.5,Y488&gt;0),"优化商机成本 ","")&amp;IF(AND(Y488&lt;&gt;0,L488&gt;0,AB488&lt;$AB$1*1.2),"加大询盘获取 ","")&amp;IF(AND(Y488&lt;&gt;0,K488&gt;0,Z488&lt;$Z$1*1.2),"加大商机获取 ","")&amp;IF(AND(L488=0,C488="Y",G488&gt;($G$1/$L$1*1.5)),"解绑橱窗绑定 ",""),"请去左表粘贴源数据"),"")</f>
        <v/>
      </c>
      <c r="AE488" s="9"/>
      <c r="AF488" s="9"/>
      <c r="AG488" s="9"/>
      <c r="AH488" s="9"/>
      <c r="AI488" s="17"/>
      <c r="AJ488" s="17"/>
      <c r="AK488" s="17"/>
    </row>
    <row r="489" spans="1:37">
      <c r="A489" s="5" t="str">
        <f>IFERROR(HLOOKUP(A$2,'2.源数据-产品分析-全商品'!A$6:A$1000,ROW()-1,0),"")</f>
        <v/>
      </c>
      <c r="B489" s="5" t="str">
        <f>IFERROR(HLOOKUP(B$2,'2.源数据-产品分析-全商品'!B$6:B$1000,ROW()-1,0),"")</f>
        <v/>
      </c>
      <c r="C489" s="5" t="str">
        <f>CLEAN(IFERROR(HLOOKUP(C$2,'2.源数据-产品分析-全商品'!C$6:C$1000,ROW()-1,0),""))</f>
        <v/>
      </c>
      <c r="D489" s="5" t="str">
        <f>IFERROR(HLOOKUP(D$2,'2.源数据-产品分析-全商品'!D$6:D$1000,ROW()-1,0),"")</f>
        <v/>
      </c>
      <c r="E489" s="5" t="str">
        <f>IFERROR(HLOOKUP(E$2,'2.源数据-产品分析-全商品'!E$6:E$1000,ROW()-1,0),"")</f>
        <v/>
      </c>
      <c r="F489" s="5" t="str">
        <f>IFERROR(VALUE(HLOOKUP(F$2,'2.源数据-产品分析-全商品'!F$6:F$1000,ROW()-1,0)),"")</f>
        <v/>
      </c>
      <c r="G489" s="5" t="str">
        <f>IFERROR(VALUE(HLOOKUP(G$2,'2.源数据-产品分析-全商品'!G$6:G$1000,ROW()-1,0)),"")</f>
        <v/>
      </c>
      <c r="H489" s="5" t="str">
        <f>IFERROR(HLOOKUP(H$2,'2.源数据-产品分析-全商品'!H$6:H$1000,ROW()-1,0),"")</f>
        <v/>
      </c>
      <c r="I489" s="5" t="str">
        <f>IFERROR(VALUE(HLOOKUP(I$2,'2.源数据-产品分析-全商品'!I$6:I$1000,ROW()-1,0)),"")</f>
        <v/>
      </c>
      <c r="J489" s="60" t="str">
        <f>IFERROR(IF($J$2="","",INDEX('产品报告-整理'!G:G,MATCH(产品建议!A489,'产品报告-整理'!A:A,0))),"")</f>
        <v/>
      </c>
      <c r="K489" s="5" t="str">
        <f>IFERROR(IF($K$2="","",VALUE(INDEX('产品报告-整理'!E:E,MATCH(产品建议!A489,'产品报告-整理'!A:A,0)))),0)</f>
        <v/>
      </c>
      <c r="L489" s="5" t="str">
        <f>IFERROR(VALUE(HLOOKUP(L$2,'2.源数据-产品分析-全商品'!J$6:J$1000,ROW()-1,0)),"")</f>
        <v/>
      </c>
      <c r="M489" s="5" t="str">
        <f>IFERROR(VALUE(HLOOKUP(M$2,'2.源数据-产品分析-全商品'!K$6:K$1000,ROW()-1,0)),"")</f>
        <v/>
      </c>
      <c r="N489" s="5" t="str">
        <f>IFERROR(HLOOKUP(N$2,'2.源数据-产品分析-全商品'!L$6:L$1000,ROW()-1,0),"")</f>
        <v/>
      </c>
      <c r="O489" s="5" t="str">
        <f>IF($O$2='产品报告-整理'!$K$1,IFERROR(INDEX('产品报告-整理'!S:S,MATCH(产品建议!A489,'产品报告-整理'!L:L,0)),""),(IFERROR(VALUE(HLOOKUP(O$2,'2.源数据-产品分析-全商品'!M$6:M$1000,ROW()-1,0)),"")))</f>
        <v/>
      </c>
      <c r="P489" s="5" t="str">
        <f>IF($P$2='产品报告-整理'!$V$1,IFERROR(INDEX('产品报告-整理'!AD:AD,MATCH(产品建议!A489,'产品报告-整理'!W:W,0)),""),(IFERROR(VALUE(HLOOKUP(P$2,'2.源数据-产品分析-全商品'!N$6:N$1000,ROW()-1,0)),"")))</f>
        <v/>
      </c>
      <c r="Q489" s="5" t="str">
        <f>IF($Q$2='产品报告-整理'!$AG$1,IFERROR(INDEX('产品报告-整理'!AO:AO,MATCH(产品建议!A489,'产品报告-整理'!AH:AH,0)),""),(IFERROR(VALUE(HLOOKUP(Q$2,'2.源数据-产品分析-全商品'!O$6:O$1000,ROW()-1,0)),"")))</f>
        <v/>
      </c>
      <c r="R489" s="5" t="str">
        <f>IF($R$2='产品报告-整理'!$AR$1,IFERROR(INDEX('产品报告-整理'!AZ:AZ,MATCH(产品建议!A489,'产品报告-整理'!AS:AS,0)),""),(IFERROR(VALUE(HLOOKUP(R$2,'2.源数据-产品分析-全商品'!P$6:P$1000,ROW()-1,0)),"")))</f>
        <v/>
      </c>
      <c r="S489" s="5" t="str">
        <f>IF($S$2='产品报告-整理'!$BC$1,IFERROR(INDEX('产品报告-整理'!BK:BK,MATCH(产品建议!A489,'产品报告-整理'!BD:BD,0)),""),(IFERROR(VALUE(HLOOKUP(S$2,'2.源数据-产品分析-全商品'!Q$6:Q$1000,ROW()-1,0)),"")))</f>
        <v/>
      </c>
      <c r="T489" s="5" t="str">
        <f>IFERROR(HLOOKUP("产品负责人",'2.源数据-产品分析-全商品'!R$6:R$1000,ROW()-1,0),"")</f>
        <v/>
      </c>
      <c r="U489" s="5" t="str">
        <f>IFERROR(VALUE(HLOOKUP(U$2,'2.源数据-产品分析-全商品'!S$6:S$1000,ROW()-1,0)),"")</f>
        <v/>
      </c>
      <c r="V489" s="5" t="str">
        <f>IFERROR(VALUE(HLOOKUP(V$2,'2.源数据-产品分析-全商品'!T$6:T$1000,ROW()-1,0)),"")</f>
        <v/>
      </c>
      <c r="W489" s="5" t="str">
        <f>IF(OR($A$3=""),"",IF(OR($W$2="优爆品"),(IF(COUNTIF('2-2.源数据-产品分析-优品'!A:A,产品建议!A489)&gt;0,"是","")&amp;IF(COUNTIF('2-3.源数据-产品分析-爆品'!A:A,产品建议!A489)&gt;0,"是","")),IF(OR($W$2="P4P点击量"),((IFERROR(INDEX('产品报告-整理'!D:D,MATCH(产品建议!A489,'产品报告-整理'!A:A,0)),""))),((IF(COUNTIF('2-2.源数据-产品分析-优品'!A:A,产品建议!A489)&gt;0,"是",""))))))</f>
        <v/>
      </c>
      <c r="X489" s="5" t="str">
        <f>IF(OR($A$3=""),"",IF(OR($W$2="优爆品"),((IFERROR(INDEX('产品报告-整理'!D:D,MATCH(产品建议!A489,'产品报告-整理'!A:A,0)),"")&amp;" → "&amp;(IFERROR(TEXT(INDEX('产品报告-整理'!D:D,MATCH(产品建议!A489,'产品报告-整理'!A:A,0))/G489,"0%"),"")))),IF(OR($W$2="P4P点击量"),((IF($W$2="P4P点击量",IFERROR(TEXT(W489/G489,"0%"),"")))),(((IF(COUNTIF('2-3.源数据-产品分析-爆品'!A:A,产品建议!A489)&gt;0,"是","")))))))</f>
        <v/>
      </c>
      <c r="Y489" s="9" t="str">
        <f>IF(AND($Y$2="直通车总消费",'产品报告-整理'!$BN$1="推荐广告"),IFERROR(INDEX('产品报告-整理'!H:H,MATCH(产品建议!A489,'产品报告-整理'!A:A,0)),0)+IFERROR(INDEX('产品报告-整理'!BV:BV,MATCH(产品建议!A489,'产品报告-整理'!BO:BO,0)),0),IFERROR(INDEX('产品报告-整理'!H:H,MATCH(产品建议!A489,'产品报告-整理'!A:A,0)),0))</f>
        <v/>
      </c>
      <c r="Z489" s="9" t="str">
        <f t="shared" si="24"/>
        <v/>
      </c>
      <c r="AA489" s="5" t="str">
        <f t="shared" si="22"/>
        <v/>
      </c>
      <c r="AB489" s="5" t="str">
        <f t="shared" si="23"/>
        <v/>
      </c>
      <c r="AC489" s="9"/>
      <c r="AD489" s="15" t="str">
        <f>IF($AD$1="  ",IFERROR(IF(AND(Y489="未推广",L489&gt;0),"加入P4P推广 ","")&amp;IF(AND(OR(W489="是",X489="是"),Y489=0),"优爆品加推广 ","")&amp;IF(AND(C489="N",L489&gt;0),"增加橱窗绑定 ","")&amp;IF(AND(OR(Z489&gt;$Z$1*4.5,AB489&gt;$AB$1*4.5),Y489&lt;&gt;0,Y489&gt;$AB$1*2,G489&gt;($G$1/$L$1)*1),"放弃P4P推广 ","")&amp;IF(AND(AB489&gt;$AB$1*1.2,AB489&lt;$AB$1*4.5,Y489&gt;0),"优化询盘成本 ","")&amp;IF(AND(Z489&gt;$Z$1*1.2,Z489&lt;$Z$1*4.5,Y489&gt;0),"优化商机成本 ","")&amp;IF(AND(Y489&lt;&gt;0,L489&gt;0,AB489&lt;$AB$1*1.2),"加大询盘获取 ","")&amp;IF(AND(Y489&lt;&gt;0,K489&gt;0,Z489&lt;$Z$1*1.2),"加大商机获取 ","")&amp;IF(AND(L489=0,C489="Y",G489&gt;($G$1/$L$1*1.5)),"解绑橱窗绑定 ",""),"请去左表粘贴源数据"),"")</f>
        <v/>
      </c>
      <c r="AE489" s="9"/>
      <c r="AF489" s="9"/>
      <c r="AG489" s="9"/>
      <c r="AH489" s="9"/>
      <c r="AI489" s="17"/>
      <c r="AJ489" s="17"/>
      <c r="AK489" s="17"/>
    </row>
    <row r="490" spans="1:37">
      <c r="A490" s="5" t="str">
        <f>IFERROR(HLOOKUP(A$2,'2.源数据-产品分析-全商品'!A$6:A$1000,ROW()-1,0),"")</f>
        <v/>
      </c>
      <c r="B490" s="5" t="str">
        <f>IFERROR(HLOOKUP(B$2,'2.源数据-产品分析-全商品'!B$6:B$1000,ROW()-1,0),"")</f>
        <v/>
      </c>
      <c r="C490" s="5" t="str">
        <f>CLEAN(IFERROR(HLOOKUP(C$2,'2.源数据-产品分析-全商品'!C$6:C$1000,ROW()-1,0),""))</f>
        <v/>
      </c>
      <c r="D490" s="5" t="str">
        <f>IFERROR(HLOOKUP(D$2,'2.源数据-产品分析-全商品'!D$6:D$1000,ROW()-1,0),"")</f>
        <v/>
      </c>
      <c r="E490" s="5" t="str">
        <f>IFERROR(HLOOKUP(E$2,'2.源数据-产品分析-全商品'!E$6:E$1000,ROW()-1,0),"")</f>
        <v/>
      </c>
      <c r="F490" s="5" t="str">
        <f>IFERROR(VALUE(HLOOKUP(F$2,'2.源数据-产品分析-全商品'!F$6:F$1000,ROW()-1,0)),"")</f>
        <v/>
      </c>
      <c r="G490" s="5" t="str">
        <f>IFERROR(VALUE(HLOOKUP(G$2,'2.源数据-产品分析-全商品'!G$6:G$1000,ROW()-1,0)),"")</f>
        <v/>
      </c>
      <c r="H490" s="5" t="str">
        <f>IFERROR(HLOOKUP(H$2,'2.源数据-产品分析-全商品'!H$6:H$1000,ROW()-1,0),"")</f>
        <v/>
      </c>
      <c r="I490" s="5" t="str">
        <f>IFERROR(VALUE(HLOOKUP(I$2,'2.源数据-产品分析-全商品'!I$6:I$1000,ROW()-1,0)),"")</f>
        <v/>
      </c>
      <c r="J490" s="60" t="str">
        <f>IFERROR(IF($J$2="","",INDEX('产品报告-整理'!G:G,MATCH(产品建议!A490,'产品报告-整理'!A:A,0))),"")</f>
        <v/>
      </c>
      <c r="K490" s="5" t="str">
        <f>IFERROR(IF($K$2="","",VALUE(INDEX('产品报告-整理'!E:E,MATCH(产品建议!A490,'产品报告-整理'!A:A,0)))),0)</f>
        <v/>
      </c>
      <c r="L490" s="5" t="str">
        <f>IFERROR(VALUE(HLOOKUP(L$2,'2.源数据-产品分析-全商品'!J$6:J$1000,ROW()-1,0)),"")</f>
        <v/>
      </c>
      <c r="M490" s="5" t="str">
        <f>IFERROR(VALUE(HLOOKUP(M$2,'2.源数据-产品分析-全商品'!K$6:K$1000,ROW()-1,0)),"")</f>
        <v/>
      </c>
      <c r="N490" s="5" t="str">
        <f>IFERROR(HLOOKUP(N$2,'2.源数据-产品分析-全商品'!L$6:L$1000,ROW()-1,0),"")</f>
        <v/>
      </c>
      <c r="O490" s="5" t="str">
        <f>IF($O$2='产品报告-整理'!$K$1,IFERROR(INDEX('产品报告-整理'!S:S,MATCH(产品建议!A490,'产品报告-整理'!L:L,0)),""),(IFERROR(VALUE(HLOOKUP(O$2,'2.源数据-产品分析-全商品'!M$6:M$1000,ROW()-1,0)),"")))</f>
        <v/>
      </c>
      <c r="P490" s="5" t="str">
        <f>IF($P$2='产品报告-整理'!$V$1,IFERROR(INDEX('产品报告-整理'!AD:AD,MATCH(产品建议!A490,'产品报告-整理'!W:W,0)),""),(IFERROR(VALUE(HLOOKUP(P$2,'2.源数据-产品分析-全商品'!N$6:N$1000,ROW()-1,0)),"")))</f>
        <v/>
      </c>
      <c r="Q490" s="5" t="str">
        <f>IF($Q$2='产品报告-整理'!$AG$1,IFERROR(INDEX('产品报告-整理'!AO:AO,MATCH(产品建议!A490,'产品报告-整理'!AH:AH,0)),""),(IFERROR(VALUE(HLOOKUP(Q$2,'2.源数据-产品分析-全商品'!O$6:O$1000,ROW()-1,0)),"")))</f>
        <v/>
      </c>
      <c r="R490" s="5" t="str">
        <f>IF($R$2='产品报告-整理'!$AR$1,IFERROR(INDEX('产品报告-整理'!AZ:AZ,MATCH(产品建议!A490,'产品报告-整理'!AS:AS,0)),""),(IFERROR(VALUE(HLOOKUP(R$2,'2.源数据-产品分析-全商品'!P$6:P$1000,ROW()-1,0)),"")))</f>
        <v/>
      </c>
      <c r="S490" s="5" t="str">
        <f>IF($S$2='产品报告-整理'!$BC$1,IFERROR(INDEX('产品报告-整理'!BK:BK,MATCH(产品建议!A490,'产品报告-整理'!BD:BD,0)),""),(IFERROR(VALUE(HLOOKUP(S$2,'2.源数据-产品分析-全商品'!Q$6:Q$1000,ROW()-1,0)),"")))</f>
        <v/>
      </c>
      <c r="T490" s="5" t="str">
        <f>IFERROR(HLOOKUP("产品负责人",'2.源数据-产品分析-全商品'!R$6:R$1000,ROW()-1,0),"")</f>
        <v/>
      </c>
      <c r="U490" s="5" t="str">
        <f>IFERROR(VALUE(HLOOKUP(U$2,'2.源数据-产品分析-全商品'!S$6:S$1000,ROW()-1,0)),"")</f>
        <v/>
      </c>
      <c r="V490" s="5" t="str">
        <f>IFERROR(VALUE(HLOOKUP(V$2,'2.源数据-产品分析-全商品'!T$6:T$1000,ROW()-1,0)),"")</f>
        <v/>
      </c>
      <c r="W490" s="5" t="str">
        <f>IF(OR($A$3=""),"",IF(OR($W$2="优爆品"),(IF(COUNTIF('2-2.源数据-产品分析-优品'!A:A,产品建议!A490)&gt;0,"是","")&amp;IF(COUNTIF('2-3.源数据-产品分析-爆品'!A:A,产品建议!A490)&gt;0,"是","")),IF(OR($W$2="P4P点击量"),((IFERROR(INDEX('产品报告-整理'!D:D,MATCH(产品建议!A490,'产品报告-整理'!A:A,0)),""))),((IF(COUNTIF('2-2.源数据-产品分析-优品'!A:A,产品建议!A490)&gt;0,"是",""))))))</f>
        <v/>
      </c>
      <c r="X490" s="5" t="str">
        <f>IF(OR($A$3=""),"",IF(OR($W$2="优爆品"),((IFERROR(INDEX('产品报告-整理'!D:D,MATCH(产品建议!A490,'产品报告-整理'!A:A,0)),"")&amp;" → "&amp;(IFERROR(TEXT(INDEX('产品报告-整理'!D:D,MATCH(产品建议!A490,'产品报告-整理'!A:A,0))/G490,"0%"),"")))),IF(OR($W$2="P4P点击量"),((IF($W$2="P4P点击量",IFERROR(TEXT(W490/G490,"0%"),"")))),(((IF(COUNTIF('2-3.源数据-产品分析-爆品'!A:A,产品建议!A490)&gt;0,"是","")))))))</f>
        <v/>
      </c>
      <c r="Y490" s="9" t="str">
        <f>IF(AND($Y$2="直通车总消费",'产品报告-整理'!$BN$1="推荐广告"),IFERROR(INDEX('产品报告-整理'!H:H,MATCH(产品建议!A490,'产品报告-整理'!A:A,0)),0)+IFERROR(INDEX('产品报告-整理'!BV:BV,MATCH(产品建议!A490,'产品报告-整理'!BO:BO,0)),0),IFERROR(INDEX('产品报告-整理'!H:H,MATCH(产品建议!A490,'产品报告-整理'!A:A,0)),0))</f>
        <v/>
      </c>
      <c r="Z490" s="9" t="str">
        <f t="shared" si="24"/>
        <v/>
      </c>
      <c r="AA490" s="5" t="str">
        <f t="shared" si="22"/>
        <v/>
      </c>
      <c r="AB490" s="5" t="str">
        <f t="shared" si="23"/>
        <v/>
      </c>
      <c r="AC490" s="9"/>
      <c r="AD490" s="15" t="str">
        <f>IF($AD$1="  ",IFERROR(IF(AND(Y490="未推广",L490&gt;0),"加入P4P推广 ","")&amp;IF(AND(OR(W490="是",X490="是"),Y490=0),"优爆品加推广 ","")&amp;IF(AND(C490="N",L490&gt;0),"增加橱窗绑定 ","")&amp;IF(AND(OR(Z490&gt;$Z$1*4.5,AB490&gt;$AB$1*4.5),Y490&lt;&gt;0,Y490&gt;$AB$1*2,G490&gt;($G$1/$L$1)*1),"放弃P4P推广 ","")&amp;IF(AND(AB490&gt;$AB$1*1.2,AB490&lt;$AB$1*4.5,Y490&gt;0),"优化询盘成本 ","")&amp;IF(AND(Z490&gt;$Z$1*1.2,Z490&lt;$Z$1*4.5,Y490&gt;0),"优化商机成本 ","")&amp;IF(AND(Y490&lt;&gt;0,L490&gt;0,AB490&lt;$AB$1*1.2),"加大询盘获取 ","")&amp;IF(AND(Y490&lt;&gt;0,K490&gt;0,Z490&lt;$Z$1*1.2),"加大商机获取 ","")&amp;IF(AND(L490=0,C490="Y",G490&gt;($G$1/$L$1*1.5)),"解绑橱窗绑定 ",""),"请去左表粘贴源数据"),"")</f>
        <v/>
      </c>
      <c r="AE490" s="9"/>
      <c r="AF490" s="9"/>
      <c r="AG490" s="9"/>
      <c r="AH490" s="9"/>
      <c r="AI490" s="17"/>
      <c r="AJ490" s="17"/>
      <c r="AK490" s="17"/>
    </row>
    <row r="491" spans="1:37">
      <c r="A491" s="5" t="str">
        <f>IFERROR(HLOOKUP(A$2,'2.源数据-产品分析-全商品'!A$6:A$1000,ROW()-1,0),"")</f>
        <v/>
      </c>
      <c r="B491" s="5" t="str">
        <f>IFERROR(HLOOKUP(B$2,'2.源数据-产品分析-全商品'!B$6:B$1000,ROW()-1,0),"")</f>
        <v/>
      </c>
      <c r="C491" s="5" t="str">
        <f>CLEAN(IFERROR(HLOOKUP(C$2,'2.源数据-产品分析-全商品'!C$6:C$1000,ROW()-1,0),""))</f>
        <v/>
      </c>
      <c r="D491" s="5" t="str">
        <f>IFERROR(HLOOKUP(D$2,'2.源数据-产品分析-全商品'!D$6:D$1000,ROW()-1,0),"")</f>
        <v/>
      </c>
      <c r="E491" s="5" t="str">
        <f>IFERROR(HLOOKUP(E$2,'2.源数据-产品分析-全商品'!E$6:E$1000,ROW()-1,0),"")</f>
        <v/>
      </c>
      <c r="F491" s="5" t="str">
        <f>IFERROR(VALUE(HLOOKUP(F$2,'2.源数据-产品分析-全商品'!F$6:F$1000,ROW()-1,0)),"")</f>
        <v/>
      </c>
      <c r="G491" s="5" t="str">
        <f>IFERROR(VALUE(HLOOKUP(G$2,'2.源数据-产品分析-全商品'!G$6:G$1000,ROW()-1,0)),"")</f>
        <v/>
      </c>
      <c r="H491" s="5" t="str">
        <f>IFERROR(HLOOKUP(H$2,'2.源数据-产品分析-全商品'!H$6:H$1000,ROW()-1,0),"")</f>
        <v/>
      </c>
      <c r="I491" s="5" t="str">
        <f>IFERROR(VALUE(HLOOKUP(I$2,'2.源数据-产品分析-全商品'!I$6:I$1000,ROW()-1,0)),"")</f>
        <v/>
      </c>
      <c r="J491" s="60" t="str">
        <f>IFERROR(IF($J$2="","",INDEX('产品报告-整理'!G:G,MATCH(产品建议!A491,'产品报告-整理'!A:A,0))),"")</f>
        <v/>
      </c>
      <c r="K491" s="5" t="str">
        <f>IFERROR(IF($K$2="","",VALUE(INDEX('产品报告-整理'!E:E,MATCH(产品建议!A491,'产品报告-整理'!A:A,0)))),0)</f>
        <v/>
      </c>
      <c r="L491" s="5" t="str">
        <f>IFERROR(VALUE(HLOOKUP(L$2,'2.源数据-产品分析-全商品'!J$6:J$1000,ROW()-1,0)),"")</f>
        <v/>
      </c>
      <c r="M491" s="5" t="str">
        <f>IFERROR(VALUE(HLOOKUP(M$2,'2.源数据-产品分析-全商品'!K$6:K$1000,ROW()-1,0)),"")</f>
        <v/>
      </c>
      <c r="N491" s="5" t="str">
        <f>IFERROR(HLOOKUP(N$2,'2.源数据-产品分析-全商品'!L$6:L$1000,ROW()-1,0),"")</f>
        <v/>
      </c>
      <c r="O491" s="5" t="str">
        <f>IF($O$2='产品报告-整理'!$K$1,IFERROR(INDEX('产品报告-整理'!S:S,MATCH(产品建议!A491,'产品报告-整理'!L:L,0)),""),(IFERROR(VALUE(HLOOKUP(O$2,'2.源数据-产品分析-全商品'!M$6:M$1000,ROW()-1,0)),"")))</f>
        <v/>
      </c>
      <c r="P491" s="5" t="str">
        <f>IF($P$2='产品报告-整理'!$V$1,IFERROR(INDEX('产品报告-整理'!AD:AD,MATCH(产品建议!A491,'产品报告-整理'!W:W,0)),""),(IFERROR(VALUE(HLOOKUP(P$2,'2.源数据-产品分析-全商品'!N$6:N$1000,ROW()-1,0)),"")))</f>
        <v/>
      </c>
      <c r="Q491" s="5" t="str">
        <f>IF($Q$2='产品报告-整理'!$AG$1,IFERROR(INDEX('产品报告-整理'!AO:AO,MATCH(产品建议!A491,'产品报告-整理'!AH:AH,0)),""),(IFERROR(VALUE(HLOOKUP(Q$2,'2.源数据-产品分析-全商品'!O$6:O$1000,ROW()-1,0)),"")))</f>
        <v/>
      </c>
      <c r="R491" s="5" t="str">
        <f>IF($R$2='产品报告-整理'!$AR$1,IFERROR(INDEX('产品报告-整理'!AZ:AZ,MATCH(产品建议!A491,'产品报告-整理'!AS:AS,0)),""),(IFERROR(VALUE(HLOOKUP(R$2,'2.源数据-产品分析-全商品'!P$6:P$1000,ROW()-1,0)),"")))</f>
        <v/>
      </c>
      <c r="S491" s="5" t="str">
        <f>IF($S$2='产品报告-整理'!$BC$1,IFERROR(INDEX('产品报告-整理'!BK:BK,MATCH(产品建议!A491,'产品报告-整理'!BD:BD,0)),""),(IFERROR(VALUE(HLOOKUP(S$2,'2.源数据-产品分析-全商品'!Q$6:Q$1000,ROW()-1,0)),"")))</f>
        <v/>
      </c>
      <c r="T491" s="5" t="str">
        <f>IFERROR(HLOOKUP("产品负责人",'2.源数据-产品分析-全商品'!R$6:R$1000,ROW()-1,0),"")</f>
        <v/>
      </c>
      <c r="U491" s="5" t="str">
        <f>IFERROR(VALUE(HLOOKUP(U$2,'2.源数据-产品分析-全商品'!S$6:S$1000,ROW()-1,0)),"")</f>
        <v/>
      </c>
      <c r="V491" s="5" t="str">
        <f>IFERROR(VALUE(HLOOKUP(V$2,'2.源数据-产品分析-全商品'!T$6:T$1000,ROW()-1,0)),"")</f>
        <v/>
      </c>
      <c r="W491" s="5" t="str">
        <f>IF(OR($A$3=""),"",IF(OR($W$2="优爆品"),(IF(COUNTIF('2-2.源数据-产品分析-优品'!A:A,产品建议!A491)&gt;0,"是","")&amp;IF(COUNTIF('2-3.源数据-产品分析-爆品'!A:A,产品建议!A491)&gt;0,"是","")),IF(OR($W$2="P4P点击量"),((IFERROR(INDEX('产品报告-整理'!D:D,MATCH(产品建议!A491,'产品报告-整理'!A:A,0)),""))),((IF(COUNTIF('2-2.源数据-产品分析-优品'!A:A,产品建议!A491)&gt;0,"是",""))))))</f>
        <v/>
      </c>
      <c r="X491" s="5" t="str">
        <f>IF(OR($A$3=""),"",IF(OR($W$2="优爆品"),((IFERROR(INDEX('产品报告-整理'!D:D,MATCH(产品建议!A491,'产品报告-整理'!A:A,0)),"")&amp;" → "&amp;(IFERROR(TEXT(INDEX('产品报告-整理'!D:D,MATCH(产品建议!A491,'产品报告-整理'!A:A,0))/G491,"0%"),"")))),IF(OR($W$2="P4P点击量"),((IF($W$2="P4P点击量",IFERROR(TEXT(W491/G491,"0%"),"")))),(((IF(COUNTIF('2-3.源数据-产品分析-爆品'!A:A,产品建议!A491)&gt;0,"是","")))))))</f>
        <v/>
      </c>
      <c r="Y491" s="9" t="str">
        <f>IF(AND($Y$2="直通车总消费",'产品报告-整理'!$BN$1="推荐广告"),IFERROR(INDEX('产品报告-整理'!H:H,MATCH(产品建议!A491,'产品报告-整理'!A:A,0)),0)+IFERROR(INDEX('产品报告-整理'!BV:BV,MATCH(产品建议!A491,'产品报告-整理'!BO:BO,0)),0),IFERROR(INDEX('产品报告-整理'!H:H,MATCH(产品建议!A491,'产品报告-整理'!A:A,0)),0))</f>
        <v/>
      </c>
      <c r="Z491" s="9" t="str">
        <f t="shared" si="24"/>
        <v/>
      </c>
      <c r="AA491" s="5" t="str">
        <f t="shared" si="22"/>
        <v/>
      </c>
      <c r="AB491" s="5" t="str">
        <f t="shared" si="23"/>
        <v/>
      </c>
      <c r="AC491" s="9"/>
      <c r="AD491" s="15" t="str">
        <f>IF($AD$1="  ",IFERROR(IF(AND(Y491="未推广",L491&gt;0),"加入P4P推广 ","")&amp;IF(AND(OR(W491="是",X491="是"),Y491=0),"优爆品加推广 ","")&amp;IF(AND(C491="N",L491&gt;0),"增加橱窗绑定 ","")&amp;IF(AND(OR(Z491&gt;$Z$1*4.5,AB491&gt;$AB$1*4.5),Y491&lt;&gt;0,Y491&gt;$AB$1*2,G491&gt;($G$1/$L$1)*1),"放弃P4P推广 ","")&amp;IF(AND(AB491&gt;$AB$1*1.2,AB491&lt;$AB$1*4.5,Y491&gt;0),"优化询盘成本 ","")&amp;IF(AND(Z491&gt;$Z$1*1.2,Z491&lt;$Z$1*4.5,Y491&gt;0),"优化商机成本 ","")&amp;IF(AND(Y491&lt;&gt;0,L491&gt;0,AB491&lt;$AB$1*1.2),"加大询盘获取 ","")&amp;IF(AND(Y491&lt;&gt;0,K491&gt;0,Z491&lt;$Z$1*1.2),"加大商机获取 ","")&amp;IF(AND(L491=0,C491="Y",G491&gt;($G$1/$L$1*1.5)),"解绑橱窗绑定 ",""),"请去左表粘贴源数据"),"")</f>
        <v/>
      </c>
      <c r="AE491" s="9"/>
      <c r="AF491" s="9"/>
      <c r="AG491" s="9"/>
      <c r="AH491" s="9"/>
      <c r="AI491" s="17"/>
      <c r="AJ491" s="17"/>
      <c r="AK491" s="17"/>
    </row>
    <row r="492" spans="1:37">
      <c r="A492" s="5" t="str">
        <f>IFERROR(HLOOKUP(A$2,'2.源数据-产品分析-全商品'!A$6:A$1000,ROW()-1,0),"")</f>
        <v/>
      </c>
      <c r="B492" s="5" t="str">
        <f>IFERROR(HLOOKUP(B$2,'2.源数据-产品分析-全商品'!B$6:B$1000,ROW()-1,0),"")</f>
        <v/>
      </c>
      <c r="C492" s="5" t="str">
        <f>CLEAN(IFERROR(HLOOKUP(C$2,'2.源数据-产品分析-全商品'!C$6:C$1000,ROW()-1,0),""))</f>
        <v/>
      </c>
      <c r="D492" s="5" t="str">
        <f>IFERROR(HLOOKUP(D$2,'2.源数据-产品分析-全商品'!D$6:D$1000,ROW()-1,0),"")</f>
        <v/>
      </c>
      <c r="E492" s="5" t="str">
        <f>IFERROR(HLOOKUP(E$2,'2.源数据-产品分析-全商品'!E$6:E$1000,ROW()-1,0),"")</f>
        <v/>
      </c>
      <c r="F492" s="5" t="str">
        <f>IFERROR(VALUE(HLOOKUP(F$2,'2.源数据-产品分析-全商品'!F$6:F$1000,ROW()-1,0)),"")</f>
        <v/>
      </c>
      <c r="G492" s="5" t="str">
        <f>IFERROR(VALUE(HLOOKUP(G$2,'2.源数据-产品分析-全商品'!G$6:G$1000,ROW()-1,0)),"")</f>
        <v/>
      </c>
      <c r="H492" s="5" t="str">
        <f>IFERROR(HLOOKUP(H$2,'2.源数据-产品分析-全商品'!H$6:H$1000,ROW()-1,0),"")</f>
        <v/>
      </c>
      <c r="I492" s="5" t="str">
        <f>IFERROR(VALUE(HLOOKUP(I$2,'2.源数据-产品分析-全商品'!I$6:I$1000,ROW()-1,0)),"")</f>
        <v/>
      </c>
      <c r="J492" s="60" t="str">
        <f>IFERROR(IF($J$2="","",INDEX('产品报告-整理'!G:G,MATCH(产品建议!A492,'产品报告-整理'!A:A,0))),"")</f>
        <v/>
      </c>
      <c r="K492" s="5" t="str">
        <f>IFERROR(IF($K$2="","",VALUE(INDEX('产品报告-整理'!E:E,MATCH(产品建议!A492,'产品报告-整理'!A:A,0)))),0)</f>
        <v/>
      </c>
      <c r="L492" s="5" t="str">
        <f>IFERROR(VALUE(HLOOKUP(L$2,'2.源数据-产品分析-全商品'!J$6:J$1000,ROW()-1,0)),"")</f>
        <v/>
      </c>
      <c r="M492" s="5" t="str">
        <f>IFERROR(VALUE(HLOOKUP(M$2,'2.源数据-产品分析-全商品'!K$6:K$1000,ROW()-1,0)),"")</f>
        <v/>
      </c>
      <c r="N492" s="5" t="str">
        <f>IFERROR(HLOOKUP(N$2,'2.源数据-产品分析-全商品'!L$6:L$1000,ROW()-1,0),"")</f>
        <v/>
      </c>
      <c r="O492" s="5" t="str">
        <f>IF($O$2='产品报告-整理'!$K$1,IFERROR(INDEX('产品报告-整理'!S:S,MATCH(产品建议!A492,'产品报告-整理'!L:L,0)),""),(IFERROR(VALUE(HLOOKUP(O$2,'2.源数据-产品分析-全商品'!M$6:M$1000,ROW()-1,0)),"")))</f>
        <v/>
      </c>
      <c r="P492" s="5" t="str">
        <f>IF($P$2='产品报告-整理'!$V$1,IFERROR(INDEX('产品报告-整理'!AD:AD,MATCH(产品建议!A492,'产品报告-整理'!W:W,0)),""),(IFERROR(VALUE(HLOOKUP(P$2,'2.源数据-产品分析-全商品'!N$6:N$1000,ROW()-1,0)),"")))</f>
        <v/>
      </c>
      <c r="Q492" s="5" t="str">
        <f>IF($Q$2='产品报告-整理'!$AG$1,IFERROR(INDEX('产品报告-整理'!AO:AO,MATCH(产品建议!A492,'产品报告-整理'!AH:AH,0)),""),(IFERROR(VALUE(HLOOKUP(Q$2,'2.源数据-产品分析-全商品'!O$6:O$1000,ROW()-1,0)),"")))</f>
        <v/>
      </c>
      <c r="R492" s="5" t="str">
        <f>IF($R$2='产品报告-整理'!$AR$1,IFERROR(INDEX('产品报告-整理'!AZ:AZ,MATCH(产品建议!A492,'产品报告-整理'!AS:AS,0)),""),(IFERROR(VALUE(HLOOKUP(R$2,'2.源数据-产品分析-全商品'!P$6:P$1000,ROW()-1,0)),"")))</f>
        <v/>
      </c>
      <c r="S492" s="5" t="str">
        <f>IF($S$2='产品报告-整理'!$BC$1,IFERROR(INDEX('产品报告-整理'!BK:BK,MATCH(产品建议!A492,'产品报告-整理'!BD:BD,0)),""),(IFERROR(VALUE(HLOOKUP(S$2,'2.源数据-产品分析-全商品'!Q$6:Q$1000,ROW()-1,0)),"")))</f>
        <v/>
      </c>
      <c r="T492" s="5" t="str">
        <f>IFERROR(HLOOKUP("产品负责人",'2.源数据-产品分析-全商品'!R$6:R$1000,ROW()-1,0),"")</f>
        <v/>
      </c>
      <c r="U492" s="5" t="str">
        <f>IFERROR(VALUE(HLOOKUP(U$2,'2.源数据-产品分析-全商品'!S$6:S$1000,ROW()-1,0)),"")</f>
        <v/>
      </c>
      <c r="V492" s="5" t="str">
        <f>IFERROR(VALUE(HLOOKUP(V$2,'2.源数据-产品分析-全商品'!T$6:T$1000,ROW()-1,0)),"")</f>
        <v/>
      </c>
      <c r="W492" s="5" t="str">
        <f>IF(OR($A$3=""),"",IF(OR($W$2="优爆品"),(IF(COUNTIF('2-2.源数据-产品分析-优品'!A:A,产品建议!A492)&gt;0,"是","")&amp;IF(COUNTIF('2-3.源数据-产品分析-爆品'!A:A,产品建议!A492)&gt;0,"是","")),IF(OR($W$2="P4P点击量"),((IFERROR(INDEX('产品报告-整理'!D:D,MATCH(产品建议!A492,'产品报告-整理'!A:A,0)),""))),((IF(COUNTIF('2-2.源数据-产品分析-优品'!A:A,产品建议!A492)&gt;0,"是",""))))))</f>
        <v/>
      </c>
      <c r="X492" s="5" t="str">
        <f>IF(OR($A$3=""),"",IF(OR($W$2="优爆品"),((IFERROR(INDEX('产品报告-整理'!D:D,MATCH(产品建议!A492,'产品报告-整理'!A:A,0)),"")&amp;" → "&amp;(IFERROR(TEXT(INDEX('产品报告-整理'!D:D,MATCH(产品建议!A492,'产品报告-整理'!A:A,0))/G492,"0%"),"")))),IF(OR($W$2="P4P点击量"),((IF($W$2="P4P点击量",IFERROR(TEXT(W492/G492,"0%"),"")))),(((IF(COUNTIF('2-3.源数据-产品分析-爆品'!A:A,产品建议!A492)&gt;0,"是","")))))))</f>
        <v/>
      </c>
      <c r="Y492" s="9" t="str">
        <f>IF(AND($Y$2="直通车总消费",'产品报告-整理'!$BN$1="推荐广告"),IFERROR(INDEX('产品报告-整理'!H:H,MATCH(产品建议!A492,'产品报告-整理'!A:A,0)),0)+IFERROR(INDEX('产品报告-整理'!BV:BV,MATCH(产品建议!A492,'产品报告-整理'!BO:BO,0)),0),IFERROR(INDEX('产品报告-整理'!H:H,MATCH(产品建议!A492,'产品报告-整理'!A:A,0)),0))</f>
        <v/>
      </c>
      <c r="Z492" s="9" t="str">
        <f t="shared" si="24"/>
        <v/>
      </c>
      <c r="AA492" s="5" t="str">
        <f t="shared" si="22"/>
        <v/>
      </c>
      <c r="AB492" s="5" t="str">
        <f t="shared" si="23"/>
        <v/>
      </c>
      <c r="AC492" s="9"/>
      <c r="AD492" s="15" t="str">
        <f>IF($AD$1="  ",IFERROR(IF(AND(Y492="未推广",L492&gt;0),"加入P4P推广 ","")&amp;IF(AND(OR(W492="是",X492="是"),Y492=0),"优爆品加推广 ","")&amp;IF(AND(C492="N",L492&gt;0),"增加橱窗绑定 ","")&amp;IF(AND(OR(Z492&gt;$Z$1*4.5,AB492&gt;$AB$1*4.5),Y492&lt;&gt;0,Y492&gt;$AB$1*2,G492&gt;($G$1/$L$1)*1),"放弃P4P推广 ","")&amp;IF(AND(AB492&gt;$AB$1*1.2,AB492&lt;$AB$1*4.5,Y492&gt;0),"优化询盘成本 ","")&amp;IF(AND(Z492&gt;$Z$1*1.2,Z492&lt;$Z$1*4.5,Y492&gt;0),"优化商机成本 ","")&amp;IF(AND(Y492&lt;&gt;0,L492&gt;0,AB492&lt;$AB$1*1.2),"加大询盘获取 ","")&amp;IF(AND(Y492&lt;&gt;0,K492&gt;0,Z492&lt;$Z$1*1.2),"加大商机获取 ","")&amp;IF(AND(L492=0,C492="Y",G492&gt;($G$1/$L$1*1.5)),"解绑橱窗绑定 ",""),"请去左表粘贴源数据"),"")</f>
        <v/>
      </c>
      <c r="AE492" s="9"/>
      <c r="AF492" s="9"/>
      <c r="AG492" s="9"/>
      <c r="AH492" s="9"/>
      <c r="AI492" s="17"/>
      <c r="AJ492" s="17"/>
      <c r="AK492" s="17"/>
    </row>
    <row r="493" spans="1:37">
      <c r="A493" s="5" t="str">
        <f>IFERROR(HLOOKUP(A$2,'2.源数据-产品分析-全商品'!A$6:A$1000,ROW()-1,0),"")</f>
        <v/>
      </c>
      <c r="B493" s="5" t="str">
        <f>IFERROR(HLOOKUP(B$2,'2.源数据-产品分析-全商品'!B$6:B$1000,ROW()-1,0),"")</f>
        <v/>
      </c>
      <c r="C493" s="5" t="str">
        <f>CLEAN(IFERROR(HLOOKUP(C$2,'2.源数据-产品分析-全商品'!C$6:C$1000,ROW()-1,0),""))</f>
        <v/>
      </c>
      <c r="D493" s="5" t="str">
        <f>IFERROR(HLOOKUP(D$2,'2.源数据-产品分析-全商品'!D$6:D$1000,ROW()-1,0),"")</f>
        <v/>
      </c>
      <c r="E493" s="5" t="str">
        <f>IFERROR(HLOOKUP(E$2,'2.源数据-产品分析-全商品'!E$6:E$1000,ROW()-1,0),"")</f>
        <v/>
      </c>
      <c r="F493" s="5" t="str">
        <f>IFERROR(VALUE(HLOOKUP(F$2,'2.源数据-产品分析-全商品'!F$6:F$1000,ROW()-1,0)),"")</f>
        <v/>
      </c>
      <c r="G493" s="5" t="str">
        <f>IFERROR(VALUE(HLOOKUP(G$2,'2.源数据-产品分析-全商品'!G$6:G$1000,ROW()-1,0)),"")</f>
        <v/>
      </c>
      <c r="H493" s="5" t="str">
        <f>IFERROR(HLOOKUP(H$2,'2.源数据-产品分析-全商品'!H$6:H$1000,ROW()-1,0),"")</f>
        <v/>
      </c>
      <c r="I493" s="5" t="str">
        <f>IFERROR(VALUE(HLOOKUP(I$2,'2.源数据-产品分析-全商品'!I$6:I$1000,ROW()-1,0)),"")</f>
        <v/>
      </c>
      <c r="J493" s="60" t="str">
        <f>IFERROR(IF($J$2="","",INDEX('产品报告-整理'!G:G,MATCH(产品建议!A493,'产品报告-整理'!A:A,0))),"")</f>
        <v/>
      </c>
      <c r="K493" s="5" t="str">
        <f>IFERROR(IF($K$2="","",VALUE(INDEX('产品报告-整理'!E:E,MATCH(产品建议!A493,'产品报告-整理'!A:A,0)))),0)</f>
        <v/>
      </c>
      <c r="L493" s="5" t="str">
        <f>IFERROR(VALUE(HLOOKUP(L$2,'2.源数据-产品分析-全商品'!J$6:J$1000,ROW()-1,0)),"")</f>
        <v/>
      </c>
      <c r="M493" s="5" t="str">
        <f>IFERROR(VALUE(HLOOKUP(M$2,'2.源数据-产品分析-全商品'!K$6:K$1000,ROW()-1,0)),"")</f>
        <v/>
      </c>
      <c r="N493" s="5" t="str">
        <f>IFERROR(HLOOKUP(N$2,'2.源数据-产品分析-全商品'!L$6:L$1000,ROW()-1,0),"")</f>
        <v/>
      </c>
      <c r="O493" s="5" t="str">
        <f>IF($O$2='产品报告-整理'!$K$1,IFERROR(INDEX('产品报告-整理'!S:S,MATCH(产品建议!A493,'产品报告-整理'!L:L,0)),""),(IFERROR(VALUE(HLOOKUP(O$2,'2.源数据-产品分析-全商品'!M$6:M$1000,ROW()-1,0)),"")))</f>
        <v/>
      </c>
      <c r="P493" s="5" t="str">
        <f>IF($P$2='产品报告-整理'!$V$1,IFERROR(INDEX('产品报告-整理'!AD:AD,MATCH(产品建议!A493,'产品报告-整理'!W:W,0)),""),(IFERROR(VALUE(HLOOKUP(P$2,'2.源数据-产品分析-全商品'!N$6:N$1000,ROW()-1,0)),"")))</f>
        <v/>
      </c>
      <c r="Q493" s="5" t="str">
        <f>IF($Q$2='产品报告-整理'!$AG$1,IFERROR(INDEX('产品报告-整理'!AO:AO,MATCH(产品建议!A493,'产品报告-整理'!AH:AH,0)),""),(IFERROR(VALUE(HLOOKUP(Q$2,'2.源数据-产品分析-全商品'!O$6:O$1000,ROW()-1,0)),"")))</f>
        <v/>
      </c>
      <c r="R493" s="5" t="str">
        <f>IF($R$2='产品报告-整理'!$AR$1,IFERROR(INDEX('产品报告-整理'!AZ:AZ,MATCH(产品建议!A493,'产品报告-整理'!AS:AS,0)),""),(IFERROR(VALUE(HLOOKUP(R$2,'2.源数据-产品分析-全商品'!P$6:P$1000,ROW()-1,0)),"")))</f>
        <v/>
      </c>
      <c r="S493" s="5" t="str">
        <f>IF($S$2='产品报告-整理'!$BC$1,IFERROR(INDEX('产品报告-整理'!BK:BK,MATCH(产品建议!A493,'产品报告-整理'!BD:BD,0)),""),(IFERROR(VALUE(HLOOKUP(S$2,'2.源数据-产品分析-全商品'!Q$6:Q$1000,ROW()-1,0)),"")))</f>
        <v/>
      </c>
      <c r="T493" s="5" t="str">
        <f>IFERROR(HLOOKUP("产品负责人",'2.源数据-产品分析-全商品'!R$6:R$1000,ROW()-1,0),"")</f>
        <v/>
      </c>
      <c r="U493" s="5" t="str">
        <f>IFERROR(VALUE(HLOOKUP(U$2,'2.源数据-产品分析-全商品'!S$6:S$1000,ROW()-1,0)),"")</f>
        <v/>
      </c>
      <c r="V493" s="5" t="str">
        <f>IFERROR(VALUE(HLOOKUP(V$2,'2.源数据-产品分析-全商品'!T$6:T$1000,ROW()-1,0)),"")</f>
        <v/>
      </c>
      <c r="W493" s="5" t="str">
        <f>IF(OR($A$3=""),"",IF(OR($W$2="优爆品"),(IF(COUNTIF('2-2.源数据-产品分析-优品'!A:A,产品建议!A493)&gt;0,"是","")&amp;IF(COUNTIF('2-3.源数据-产品分析-爆品'!A:A,产品建议!A493)&gt;0,"是","")),IF(OR($W$2="P4P点击量"),((IFERROR(INDEX('产品报告-整理'!D:D,MATCH(产品建议!A493,'产品报告-整理'!A:A,0)),""))),((IF(COUNTIF('2-2.源数据-产品分析-优品'!A:A,产品建议!A493)&gt;0,"是",""))))))</f>
        <v/>
      </c>
      <c r="X493" s="5" t="str">
        <f>IF(OR($A$3=""),"",IF(OR($W$2="优爆品"),((IFERROR(INDEX('产品报告-整理'!D:D,MATCH(产品建议!A493,'产品报告-整理'!A:A,0)),"")&amp;" → "&amp;(IFERROR(TEXT(INDEX('产品报告-整理'!D:D,MATCH(产品建议!A493,'产品报告-整理'!A:A,0))/G493,"0%"),"")))),IF(OR($W$2="P4P点击量"),((IF($W$2="P4P点击量",IFERROR(TEXT(W493/G493,"0%"),"")))),(((IF(COUNTIF('2-3.源数据-产品分析-爆品'!A:A,产品建议!A493)&gt;0,"是","")))))))</f>
        <v/>
      </c>
      <c r="Y493" s="9" t="str">
        <f>IF(AND($Y$2="直通车总消费",'产品报告-整理'!$BN$1="推荐广告"),IFERROR(INDEX('产品报告-整理'!H:H,MATCH(产品建议!A493,'产品报告-整理'!A:A,0)),0)+IFERROR(INDEX('产品报告-整理'!BV:BV,MATCH(产品建议!A493,'产品报告-整理'!BO:BO,0)),0),IFERROR(INDEX('产品报告-整理'!H:H,MATCH(产品建议!A493,'产品报告-整理'!A:A,0)),0))</f>
        <v/>
      </c>
      <c r="Z493" s="9" t="str">
        <f t="shared" si="24"/>
        <v/>
      </c>
      <c r="AA493" s="5" t="str">
        <f t="shared" si="22"/>
        <v/>
      </c>
      <c r="AB493" s="5" t="str">
        <f t="shared" si="23"/>
        <v/>
      </c>
      <c r="AC493" s="9"/>
      <c r="AD493" s="15" t="str">
        <f>IF($AD$1="  ",IFERROR(IF(AND(Y493="未推广",L493&gt;0),"加入P4P推广 ","")&amp;IF(AND(OR(W493="是",X493="是"),Y493=0),"优爆品加推广 ","")&amp;IF(AND(C493="N",L493&gt;0),"增加橱窗绑定 ","")&amp;IF(AND(OR(Z493&gt;$Z$1*4.5,AB493&gt;$AB$1*4.5),Y493&lt;&gt;0,Y493&gt;$AB$1*2,G493&gt;($G$1/$L$1)*1),"放弃P4P推广 ","")&amp;IF(AND(AB493&gt;$AB$1*1.2,AB493&lt;$AB$1*4.5,Y493&gt;0),"优化询盘成本 ","")&amp;IF(AND(Z493&gt;$Z$1*1.2,Z493&lt;$Z$1*4.5,Y493&gt;0),"优化商机成本 ","")&amp;IF(AND(Y493&lt;&gt;0,L493&gt;0,AB493&lt;$AB$1*1.2),"加大询盘获取 ","")&amp;IF(AND(Y493&lt;&gt;0,K493&gt;0,Z493&lt;$Z$1*1.2),"加大商机获取 ","")&amp;IF(AND(L493=0,C493="Y",G493&gt;($G$1/$L$1*1.5)),"解绑橱窗绑定 ",""),"请去左表粘贴源数据"),"")</f>
        <v/>
      </c>
      <c r="AE493" s="9"/>
      <c r="AF493" s="9"/>
      <c r="AG493" s="9"/>
      <c r="AH493" s="9"/>
      <c r="AI493" s="17"/>
      <c r="AJ493" s="17"/>
      <c r="AK493" s="17"/>
    </row>
    <row r="494" spans="1:37">
      <c r="A494" s="5" t="str">
        <f>IFERROR(HLOOKUP(A$2,'2.源数据-产品分析-全商品'!A$6:A$1000,ROW()-1,0),"")</f>
        <v/>
      </c>
      <c r="B494" s="5" t="str">
        <f>IFERROR(HLOOKUP(B$2,'2.源数据-产品分析-全商品'!B$6:B$1000,ROW()-1,0),"")</f>
        <v/>
      </c>
      <c r="C494" s="5" t="str">
        <f>CLEAN(IFERROR(HLOOKUP(C$2,'2.源数据-产品分析-全商品'!C$6:C$1000,ROW()-1,0),""))</f>
        <v/>
      </c>
      <c r="D494" s="5" t="str">
        <f>IFERROR(HLOOKUP(D$2,'2.源数据-产品分析-全商品'!D$6:D$1000,ROW()-1,0),"")</f>
        <v/>
      </c>
      <c r="E494" s="5" t="str">
        <f>IFERROR(HLOOKUP(E$2,'2.源数据-产品分析-全商品'!E$6:E$1000,ROW()-1,0),"")</f>
        <v/>
      </c>
      <c r="F494" s="5" t="str">
        <f>IFERROR(VALUE(HLOOKUP(F$2,'2.源数据-产品分析-全商品'!F$6:F$1000,ROW()-1,0)),"")</f>
        <v/>
      </c>
      <c r="G494" s="5" t="str">
        <f>IFERROR(VALUE(HLOOKUP(G$2,'2.源数据-产品分析-全商品'!G$6:G$1000,ROW()-1,0)),"")</f>
        <v/>
      </c>
      <c r="H494" s="5" t="str">
        <f>IFERROR(HLOOKUP(H$2,'2.源数据-产品分析-全商品'!H$6:H$1000,ROW()-1,0),"")</f>
        <v/>
      </c>
      <c r="I494" s="5" t="str">
        <f>IFERROR(VALUE(HLOOKUP(I$2,'2.源数据-产品分析-全商品'!I$6:I$1000,ROW()-1,0)),"")</f>
        <v/>
      </c>
      <c r="J494" s="60" t="str">
        <f>IFERROR(IF($J$2="","",INDEX('产品报告-整理'!G:G,MATCH(产品建议!A494,'产品报告-整理'!A:A,0))),"")</f>
        <v/>
      </c>
      <c r="K494" s="5" t="str">
        <f>IFERROR(IF($K$2="","",VALUE(INDEX('产品报告-整理'!E:E,MATCH(产品建议!A494,'产品报告-整理'!A:A,0)))),0)</f>
        <v/>
      </c>
      <c r="L494" s="5" t="str">
        <f>IFERROR(VALUE(HLOOKUP(L$2,'2.源数据-产品分析-全商品'!J$6:J$1000,ROW()-1,0)),"")</f>
        <v/>
      </c>
      <c r="M494" s="5" t="str">
        <f>IFERROR(VALUE(HLOOKUP(M$2,'2.源数据-产品分析-全商品'!K$6:K$1000,ROW()-1,0)),"")</f>
        <v/>
      </c>
      <c r="N494" s="5" t="str">
        <f>IFERROR(HLOOKUP(N$2,'2.源数据-产品分析-全商品'!L$6:L$1000,ROW()-1,0),"")</f>
        <v/>
      </c>
      <c r="O494" s="5" t="str">
        <f>IF($O$2='产品报告-整理'!$K$1,IFERROR(INDEX('产品报告-整理'!S:S,MATCH(产品建议!A494,'产品报告-整理'!L:L,0)),""),(IFERROR(VALUE(HLOOKUP(O$2,'2.源数据-产品分析-全商品'!M$6:M$1000,ROW()-1,0)),"")))</f>
        <v/>
      </c>
      <c r="P494" s="5" t="str">
        <f>IF($P$2='产品报告-整理'!$V$1,IFERROR(INDEX('产品报告-整理'!AD:AD,MATCH(产品建议!A494,'产品报告-整理'!W:W,0)),""),(IFERROR(VALUE(HLOOKUP(P$2,'2.源数据-产品分析-全商品'!N$6:N$1000,ROW()-1,0)),"")))</f>
        <v/>
      </c>
      <c r="Q494" s="5" t="str">
        <f>IF($Q$2='产品报告-整理'!$AG$1,IFERROR(INDEX('产品报告-整理'!AO:AO,MATCH(产品建议!A494,'产品报告-整理'!AH:AH,0)),""),(IFERROR(VALUE(HLOOKUP(Q$2,'2.源数据-产品分析-全商品'!O$6:O$1000,ROW()-1,0)),"")))</f>
        <v/>
      </c>
      <c r="R494" s="5" t="str">
        <f>IF($R$2='产品报告-整理'!$AR$1,IFERROR(INDEX('产品报告-整理'!AZ:AZ,MATCH(产品建议!A494,'产品报告-整理'!AS:AS,0)),""),(IFERROR(VALUE(HLOOKUP(R$2,'2.源数据-产品分析-全商品'!P$6:P$1000,ROW()-1,0)),"")))</f>
        <v/>
      </c>
      <c r="S494" s="5" t="str">
        <f>IF($S$2='产品报告-整理'!$BC$1,IFERROR(INDEX('产品报告-整理'!BK:BK,MATCH(产品建议!A494,'产品报告-整理'!BD:BD,0)),""),(IFERROR(VALUE(HLOOKUP(S$2,'2.源数据-产品分析-全商品'!Q$6:Q$1000,ROW()-1,0)),"")))</f>
        <v/>
      </c>
      <c r="T494" s="5" t="str">
        <f>IFERROR(HLOOKUP("产品负责人",'2.源数据-产品分析-全商品'!R$6:R$1000,ROW()-1,0),"")</f>
        <v/>
      </c>
      <c r="U494" s="5" t="str">
        <f>IFERROR(VALUE(HLOOKUP(U$2,'2.源数据-产品分析-全商品'!S$6:S$1000,ROW()-1,0)),"")</f>
        <v/>
      </c>
      <c r="V494" s="5" t="str">
        <f>IFERROR(VALUE(HLOOKUP(V$2,'2.源数据-产品分析-全商品'!T$6:T$1000,ROW()-1,0)),"")</f>
        <v/>
      </c>
      <c r="W494" s="5" t="str">
        <f>IF(OR($A$3=""),"",IF(OR($W$2="优爆品"),(IF(COUNTIF('2-2.源数据-产品分析-优品'!A:A,产品建议!A494)&gt;0,"是","")&amp;IF(COUNTIF('2-3.源数据-产品分析-爆品'!A:A,产品建议!A494)&gt;0,"是","")),IF(OR($W$2="P4P点击量"),((IFERROR(INDEX('产品报告-整理'!D:D,MATCH(产品建议!A494,'产品报告-整理'!A:A,0)),""))),((IF(COUNTIF('2-2.源数据-产品分析-优品'!A:A,产品建议!A494)&gt;0,"是",""))))))</f>
        <v/>
      </c>
      <c r="X494" s="5" t="str">
        <f>IF(OR($A$3=""),"",IF(OR($W$2="优爆品"),((IFERROR(INDEX('产品报告-整理'!D:D,MATCH(产品建议!A494,'产品报告-整理'!A:A,0)),"")&amp;" → "&amp;(IFERROR(TEXT(INDEX('产品报告-整理'!D:D,MATCH(产品建议!A494,'产品报告-整理'!A:A,0))/G494,"0%"),"")))),IF(OR($W$2="P4P点击量"),((IF($W$2="P4P点击量",IFERROR(TEXT(W494/G494,"0%"),"")))),(((IF(COUNTIF('2-3.源数据-产品分析-爆品'!A:A,产品建议!A494)&gt;0,"是","")))))))</f>
        <v/>
      </c>
      <c r="Y494" s="9" t="str">
        <f>IF(AND($Y$2="直通车总消费",'产品报告-整理'!$BN$1="推荐广告"),IFERROR(INDEX('产品报告-整理'!H:H,MATCH(产品建议!A494,'产品报告-整理'!A:A,0)),0)+IFERROR(INDEX('产品报告-整理'!BV:BV,MATCH(产品建议!A494,'产品报告-整理'!BO:BO,0)),0),IFERROR(INDEX('产品报告-整理'!H:H,MATCH(产品建议!A494,'产品报告-整理'!A:A,0)),0))</f>
        <v/>
      </c>
      <c r="Z494" s="9" t="str">
        <f t="shared" si="24"/>
        <v/>
      </c>
      <c r="AA494" s="5" t="str">
        <f t="shared" si="22"/>
        <v/>
      </c>
      <c r="AB494" s="5" t="str">
        <f t="shared" si="23"/>
        <v/>
      </c>
      <c r="AC494" s="9"/>
      <c r="AD494" s="15" t="str">
        <f>IF($AD$1="  ",IFERROR(IF(AND(Y494="未推广",L494&gt;0),"加入P4P推广 ","")&amp;IF(AND(OR(W494="是",X494="是"),Y494=0),"优爆品加推广 ","")&amp;IF(AND(C494="N",L494&gt;0),"增加橱窗绑定 ","")&amp;IF(AND(OR(Z494&gt;$Z$1*4.5,AB494&gt;$AB$1*4.5),Y494&lt;&gt;0,Y494&gt;$AB$1*2,G494&gt;($G$1/$L$1)*1),"放弃P4P推广 ","")&amp;IF(AND(AB494&gt;$AB$1*1.2,AB494&lt;$AB$1*4.5,Y494&gt;0),"优化询盘成本 ","")&amp;IF(AND(Z494&gt;$Z$1*1.2,Z494&lt;$Z$1*4.5,Y494&gt;0),"优化商机成本 ","")&amp;IF(AND(Y494&lt;&gt;0,L494&gt;0,AB494&lt;$AB$1*1.2),"加大询盘获取 ","")&amp;IF(AND(Y494&lt;&gt;0,K494&gt;0,Z494&lt;$Z$1*1.2),"加大商机获取 ","")&amp;IF(AND(L494=0,C494="Y",G494&gt;($G$1/$L$1*1.5)),"解绑橱窗绑定 ",""),"请去左表粘贴源数据"),"")</f>
        <v/>
      </c>
      <c r="AE494" s="9"/>
      <c r="AF494" s="9"/>
      <c r="AG494" s="9"/>
      <c r="AH494" s="9"/>
      <c r="AI494" s="17"/>
      <c r="AJ494" s="17"/>
      <c r="AK494" s="17"/>
    </row>
    <row r="495" spans="1:37">
      <c r="A495" s="5" t="str">
        <f>IFERROR(HLOOKUP(A$2,'2.源数据-产品分析-全商品'!A$6:A$1000,ROW()-1,0),"")</f>
        <v/>
      </c>
      <c r="B495" s="5" t="str">
        <f>IFERROR(HLOOKUP(B$2,'2.源数据-产品分析-全商品'!B$6:B$1000,ROW()-1,0),"")</f>
        <v/>
      </c>
      <c r="C495" s="5" t="str">
        <f>CLEAN(IFERROR(HLOOKUP(C$2,'2.源数据-产品分析-全商品'!C$6:C$1000,ROW()-1,0),""))</f>
        <v/>
      </c>
      <c r="D495" s="5" t="str">
        <f>IFERROR(HLOOKUP(D$2,'2.源数据-产品分析-全商品'!D$6:D$1000,ROW()-1,0),"")</f>
        <v/>
      </c>
      <c r="E495" s="5" t="str">
        <f>IFERROR(HLOOKUP(E$2,'2.源数据-产品分析-全商品'!E$6:E$1000,ROW()-1,0),"")</f>
        <v/>
      </c>
      <c r="F495" s="5" t="str">
        <f>IFERROR(VALUE(HLOOKUP(F$2,'2.源数据-产品分析-全商品'!F$6:F$1000,ROW()-1,0)),"")</f>
        <v/>
      </c>
      <c r="G495" s="5" t="str">
        <f>IFERROR(VALUE(HLOOKUP(G$2,'2.源数据-产品分析-全商品'!G$6:G$1000,ROW()-1,0)),"")</f>
        <v/>
      </c>
      <c r="H495" s="5" t="str">
        <f>IFERROR(HLOOKUP(H$2,'2.源数据-产品分析-全商品'!H$6:H$1000,ROW()-1,0),"")</f>
        <v/>
      </c>
      <c r="I495" s="5" t="str">
        <f>IFERROR(VALUE(HLOOKUP(I$2,'2.源数据-产品分析-全商品'!I$6:I$1000,ROW()-1,0)),"")</f>
        <v/>
      </c>
      <c r="J495" s="60" t="str">
        <f>IFERROR(IF($J$2="","",INDEX('产品报告-整理'!G:G,MATCH(产品建议!A495,'产品报告-整理'!A:A,0))),"")</f>
        <v/>
      </c>
      <c r="K495" s="5" t="str">
        <f>IFERROR(IF($K$2="","",VALUE(INDEX('产品报告-整理'!E:E,MATCH(产品建议!A495,'产品报告-整理'!A:A,0)))),0)</f>
        <v/>
      </c>
      <c r="L495" s="5" t="str">
        <f>IFERROR(VALUE(HLOOKUP(L$2,'2.源数据-产品分析-全商品'!J$6:J$1000,ROW()-1,0)),"")</f>
        <v/>
      </c>
      <c r="M495" s="5" t="str">
        <f>IFERROR(VALUE(HLOOKUP(M$2,'2.源数据-产品分析-全商品'!K$6:K$1000,ROW()-1,0)),"")</f>
        <v/>
      </c>
      <c r="N495" s="5" t="str">
        <f>IFERROR(HLOOKUP(N$2,'2.源数据-产品分析-全商品'!L$6:L$1000,ROW()-1,0),"")</f>
        <v/>
      </c>
      <c r="O495" s="5" t="str">
        <f>IF($O$2='产品报告-整理'!$K$1,IFERROR(INDEX('产品报告-整理'!S:S,MATCH(产品建议!A495,'产品报告-整理'!L:L,0)),""),(IFERROR(VALUE(HLOOKUP(O$2,'2.源数据-产品分析-全商品'!M$6:M$1000,ROW()-1,0)),"")))</f>
        <v/>
      </c>
      <c r="P495" s="5" t="str">
        <f>IF($P$2='产品报告-整理'!$V$1,IFERROR(INDEX('产品报告-整理'!AD:AD,MATCH(产品建议!A495,'产品报告-整理'!W:W,0)),""),(IFERROR(VALUE(HLOOKUP(P$2,'2.源数据-产品分析-全商品'!N$6:N$1000,ROW()-1,0)),"")))</f>
        <v/>
      </c>
      <c r="Q495" s="5" t="str">
        <f>IF($Q$2='产品报告-整理'!$AG$1,IFERROR(INDEX('产品报告-整理'!AO:AO,MATCH(产品建议!A495,'产品报告-整理'!AH:AH,0)),""),(IFERROR(VALUE(HLOOKUP(Q$2,'2.源数据-产品分析-全商品'!O$6:O$1000,ROW()-1,0)),"")))</f>
        <v/>
      </c>
      <c r="R495" s="5" t="str">
        <f>IF($R$2='产品报告-整理'!$AR$1,IFERROR(INDEX('产品报告-整理'!AZ:AZ,MATCH(产品建议!A495,'产品报告-整理'!AS:AS,0)),""),(IFERROR(VALUE(HLOOKUP(R$2,'2.源数据-产品分析-全商品'!P$6:P$1000,ROW()-1,0)),"")))</f>
        <v/>
      </c>
      <c r="S495" s="5" t="str">
        <f>IF($S$2='产品报告-整理'!$BC$1,IFERROR(INDEX('产品报告-整理'!BK:BK,MATCH(产品建议!A495,'产品报告-整理'!BD:BD,0)),""),(IFERROR(VALUE(HLOOKUP(S$2,'2.源数据-产品分析-全商品'!Q$6:Q$1000,ROW()-1,0)),"")))</f>
        <v/>
      </c>
      <c r="T495" s="5" t="str">
        <f>IFERROR(HLOOKUP("产品负责人",'2.源数据-产品分析-全商品'!R$6:R$1000,ROW()-1,0),"")</f>
        <v/>
      </c>
      <c r="U495" s="5" t="str">
        <f>IFERROR(VALUE(HLOOKUP(U$2,'2.源数据-产品分析-全商品'!S$6:S$1000,ROW()-1,0)),"")</f>
        <v/>
      </c>
      <c r="V495" s="5" t="str">
        <f>IFERROR(VALUE(HLOOKUP(V$2,'2.源数据-产品分析-全商品'!T$6:T$1000,ROW()-1,0)),"")</f>
        <v/>
      </c>
      <c r="W495" s="5" t="str">
        <f>IF(OR($A$3=""),"",IF(OR($W$2="优爆品"),(IF(COUNTIF('2-2.源数据-产品分析-优品'!A:A,产品建议!A495)&gt;0,"是","")&amp;IF(COUNTIF('2-3.源数据-产品分析-爆品'!A:A,产品建议!A495)&gt;0,"是","")),IF(OR($W$2="P4P点击量"),((IFERROR(INDEX('产品报告-整理'!D:D,MATCH(产品建议!A495,'产品报告-整理'!A:A,0)),""))),((IF(COUNTIF('2-2.源数据-产品分析-优品'!A:A,产品建议!A495)&gt;0,"是",""))))))</f>
        <v/>
      </c>
      <c r="X495" s="5" t="str">
        <f>IF(OR($A$3=""),"",IF(OR($W$2="优爆品"),((IFERROR(INDEX('产品报告-整理'!D:D,MATCH(产品建议!A495,'产品报告-整理'!A:A,0)),"")&amp;" → "&amp;(IFERROR(TEXT(INDEX('产品报告-整理'!D:D,MATCH(产品建议!A495,'产品报告-整理'!A:A,0))/G495,"0%"),"")))),IF(OR($W$2="P4P点击量"),((IF($W$2="P4P点击量",IFERROR(TEXT(W495/G495,"0%"),"")))),(((IF(COUNTIF('2-3.源数据-产品分析-爆品'!A:A,产品建议!A495)&gt;0,"是","")))))))</f>
        <v/>
      </c>
      <c r="Y495" s="9" t="str">
        <f>IF(AND($Y$2="直通车总消费",'产品报告-整理'!$BN$1="推荐广告"),IFERROR(INDEX('产品报告-整理'!H:H,MATCH(产品建议!A495,'产品报告-整理'!A:A,0)),0)+IFERROR(INDEX('产品报告-整理'!BV:BV,MATCH(产品建议!A495,'产品报告-整理'!BO:BO,0)),0),IFERROR(INDEX('产品报告-整理'!H:H,MATCH(产品建议!A495,'产品报告-整理'!A:A,0)),0))</f>
        <v/>
      </c>
      <c r="Z495" s="9" t="str">
        <f t="shared" si="24"/>
        <v/>
      </c>
      <c r="AA495" s="5" t="str">
        <f t="shared" si="22"/>
        <v/>
      </c>
      <c r="AB495" s="5" t="str">
        <f t="shared" si="23"/>
        <v/>
      </c>
      <c r="AC495" s="9"/>
      <c r="AD495" s="15" t="str">
        <f>IF($AD$1="  ",IFERROR(IF(AND(Y495="未推广",L495&gt;0),"加入P4P推广 ","")&amp;IF(AND(OR(W495="是",X495="是"),Y495=0),"优爆品加推广 ","")&amp;IF(AND(C495="N",L495&gt;0),"增加橱窗绑定 ","")&amp;IF(AND(OR(Z495&gt;$Z$1*4.5,AB495&gt;$AB$1*4.5),Y495&lt;&gt;0,Y495&gt;$AB$1*2,G495&gt;($G$1/$L$1)*1),"放弃P4P推广 ","")&amp;IF(AND(AB495&gt;$AB$1*1.2,AB495&lt;$AB$1*4.5,Y495&gt;0),"优化询盘成本 ","")&amp;IF(AND(Z495&gt;$Z$1*1.2,Z495&lt;$Z$1*4.5,Y495&gt;0),"优化商机成本 ","")&amp;IF(AND(Y495&lt;&gt;0,L495&gt;0,AB495&lt;$AB$1*1.2),"加大询盘获取 ","")&amp;IF(AND(Y495&lt;&gt;0,K495&gt;0,Z495&lt;$Z$1*1.2),"加大商机获取 ","")&amp;IF(AND(L495=0,C495="Y",G495&gt;($G$1/$L$1*1.5)),"解绑橱窗绑定 ",""),"请去左表粘贴源数据"),"")</f>
        <v/>
      </c>
      <c r="AE495" s="9"/>
      <c r="AF495" s="9"/>
      <c r="AG495" s="9"/>
      <c r="AH495" s="9"/>
      <c r="AI495" s="17"/>
      <c r="AJ495" s="17"/>
      <c r="AK495" s="17"/>
    </row>
    <row r="496" spans="1:37">
      <c r="A496" s="5" t="str">
        <f>IFERROR(HLOOKUP(A$2,'2.源数据-产品分析-全商品'!A$6:A$1000,ROW()-1,0),"")</f>
        <v/>
      </c>
      <c r="B496" s="5" t="str">
        <f>IFERROR(HLOOKUP(B$2,'2.源数据-产品分析-全商品'!B$6:B$1000,ROW()-1,0),"")</f>
        <v/>
      </c>
      <c r="C496" s="5" t="str">
        <f>CLEAN(IFERROR(HLOOKUP(C$2,'2.源数据-产品分析-全商品'!C$6:C$1000,ROW()-1,0),""))</f>
        <v/>
      </c>
      <c r="D496" s="5" t="str">
        <f>IFERROR(HLOOKUP(D$2,'2.源数据-产品分析-全商品'!D$6:D$1000,ROW()-1,0),"")</f>
        <v/>
      </c>
      <c r="E496" s="5" t="str">
        <f>IFERROR(HLOOKUP(E$2,'2.源数据-产品分析-全商品'!E$6:E$1000,ROW()-1,0),"")</f>
        <v/>
      </c>
      <c r="F496" s="5" t="str">
        <f>IFERROR(VALUE(HLOOKUP(F$2,'2.源数据-产品分析-全商品'!F$6:F$1000,ROW()-1,0)),"")</f>
        <v/>
      </c>
      <c r="G496" s="5" t="str">
        <f>IFERROR(VALUE(HLOOKUP(G$2,'2.源数据-产品分析-全商品'!G$6:G$1000,ROW()-1,0)),"")</f>
        <v/>
      </c>
      <c r="H496" s="5" t="str">
        <f>IFERROR(HLOOKUP(H$2,'2.源数据-产品分析-全商品'!H$6:H$1000,ROW()-1,0),"")</f>
        <v/>
      </c>
      <c r="I496" s="5" t="str">
        <f>IFERROR(VALUE(HLOOKUP(I$2,'2.源数据-产品分析-全商品'!I$6:I$1000,ROW()-1,0)),"")</f>
        <v/>
      </c>
      <c r="J496" s="60" t="str">
        <f>IFERROR(IF($J$2="","",INDEX('产品报告-整理'!G:G,MATCH(产品建议!A496,'产品报告-整理'!A:A,0))),"")</f>
        <v/>
      </c>
      <c r="K496" s="5" t="str">
        <f>IFERROR(IF($K$2="","",VALUE(INDEX('产品报告-整理'!E:E,MATCH(产品建议!A496,'产品报告-整理'!A:A,0)))),0)</f>
        <v/>
      </c>
      <c r="L496" s="5" t="str">
        <f>IFERROR(VALUE(HLOOKUP(L$2,'2.源数据-产品分析-全商品'!J$6:J$1000,ROW()-1,0)),"")</f>
        <v/>
      </c>
      <c r="M496" s="5" t="str">
        <f>IFERROR(VALUE(HLOOKUP(M$2,'2.源数据-产品分析-全商品'!K$6:K$1000,ROW()-1,0)),"")</f>
        <v/>
      </c>
      <c r="N496" s="5" t="str">
        <f>IFERROR(HLOOKUP(N$2,'2.源数据-产品分析-全商品'!L$6:L$1000,ROW()-1,0),"")</f>
        <v/>
      </c>
      <c r="O496" s="5" t="str">
        <f>IF($O$2='产品报告-整理'!$K$1,IFERROR(INDEX('产品报告-整理'!S:S,MATCH(产品建议!A496,'产品报告-整理'!L:L,0)),""),(IFERROR(VALUE(HLOOKUP(O$2,'2.源数据-产品分析-全商品'!M$6:M$1000,ROW()-1,0)),"")))</f>
        <v/>
      </c>
      <c r="P496" s="5" t="str">
        <f>IF($P$2='产品报告-整理'!$V$1,IFERROR(INDEX('产品报告-整理'!AD:AD,MATCH(产品建议!A496,'产品报告-整理'!W:W,0)),""),(IFERROR(VALUE(HLOOKUP(P$2,'2.源数据-产品分析-全商品'!N$6:N$1000,ROW()-1,0)),"")))</f>
        <v/>
      </c>
      <c r="Q496" s="5" t="str">
        <f>IF($Q$2='产品报告-整理'!$AG$1,IFERROR(INDEX('产品报告-整理'!AO:AO,MATCH(产品建议!A496,'产品报告-整理'!AH:AH,0)),""),(IFERROR(VALUE(HLOOKUP(Q$2,'2.源数据-产品分析-全商品'!O$6:O$1000,ROW()-1,0)),"")))</f>
        <v/>
      </c>
      <c r="R496" s="5" t="str">
        <f>IF($R$2='产品报告-整理'!$AR$1,IFERROR(INDEX('产品报告-整理'!AZ:AZ,MATCH(产品建议!A496,'产品报告-整理'!AS:AS,0)),""),(IFERROR(VALUE(HLOOKUP(R$2,'2.源数据-产品分析-全商品'!P$6:P$1000,ROW()-1,0)),"")))</f>
        <v/>
      </c>
      <c r="S496" s="5" t="str">
        <f>IF($S$2='产品报告-整理'!$BC$1,IFERROR(INDEX('产品报告-整理'!BK:BK,MATCH(产品建议!A496,'产品报告-整理'!BD:BD,0)),""),(IFERROR(VALUE(HLOOKUP(S$2,'2.源数据-产品分析-全商品'!Q$6:Q$1000,ROW()-1,0)),"")))</f>
        <v/>
      </c>
      <c r="T496" s="5" t="str">
        <f>IFERROR(HLOOKUP("产品负责人",'2.源数据-产品分析-全商品'!R$6:R$1000,ROW()-1,0),"")</f>
        <v/>
      </c>
      <c r="U496" s="5" t="str">
        <f>IFERROR(VALUE(HLOOKUP(U$2,'2.源数据-产品分析-全商品'!S$6:S$1000,ROW()-1,0)),"")</f>
        <v/>
      </c>
      <c r="V496" s="5" t="str">
        <f>IFERROR(VALUE(HLOOKUP(V$2,'2.源数据-产品分析-全商品'!T$6:T$1000,ROW()-1,0)),"")</f>
        <v/>
      </c>
      <c r="W496" s="5" t="str">
        <f>IF(OR($A$3=""),"",IF(OR($W$2="优爆品"),(IF(COUNTIF('2-2.源数据-产品分析-优品'!A:A,产品建议!A496)&gt;0,"是","")&amp;IF(COUNTIF('2-3.源数据-产品分析-爆品'!A:A,产品建议!A496)&gt;0,"是","")),IF(OR($W$2="P4P点击量"),((IFERROR(INDEX('产品报告-整理'!D:D,MATCH(产品建议!A496,'产品报告-整理'!A:A,0)),""))),((IF(COUNTIF('2-2.源数据-产品分析-优品'!A:A,产品建议!A496)&gt;0,"是",""))))))</f>
        <v/>
      </c>
      <c r="X496" s="5" t="str">
        <f>IF(OR($A$3=""),"",IF(OR($W$2="优爆品"),((IFERROR(INDEX('产品报告-整理'!D:D,MATCH(产品建议!A496,'产品报告-整理'!A:A,0)),"")&amp;" → "&amp;(IFERROR(TEXT(INDEX('产品报告-整理'!D:D,MATCH(产品建议!A496,'产品报告-整理'!A:A,0))/G496,"0%"),"")))),IF(OR($W$2="P4P点击量"),((IF($W$2="P4P点击量",IFERROR(TEXT(W496/G496,"0%"),"")))),(((IF(COUNTIF('2-3.源数据-产品分析-爆品'!A:A,产品建议!A496)&gt;0,"是","")))))))</f>
        <v/>
      </c>
      <c r="Y496" s="9" t="str">
        <f>IF(AND($Y$2="直通车总消费",'产品报告-整理'!$BN$1="推荐广告"),IFERROR(INDEX('产品报告-整理'!H:H,MATCH(产品建议!A496,'产品报告-整理'!A:A,0)),0)+IFERROR(INDEX('产品报告-整理'!BV:BV,MATCH(产品建议!A496,'产品报告-整理'!BO:BO,0)),0),IFERROR(INDEX('产品报告-整理'!H:H,MATCH(产品建议!A496,'产品报告-整理'!A:A,0)),0))</f>
        <v/>
      </c>
      <c r="Z496" s="9" t="str">
        <f t="shared" si="24"/>
        <v/>
      </c>
      <c r="AA496" s="5" t="str">
        <f t="shared" si="22"/>
        <v/>
      </c>
      <c r="AB496" s="5" t="str">
        <f t="shared" si="23"/>
        <v/>
      </c>
      <c r="AC496" s="9"/>
      <c r="AD496" s="15" t="str">
        <f>IF($AD$1="  ",IFERROR(IF(AND(Y496="未推广",L496&gt;0),"加入P4P推广 ","")&amp;IF(AND(OR(W496="是",X496="是"),Y496=0),"优爆品加推广 ","")&amp;IF(AND(C496="N",L496&gt;0),"增加橱窗绑定 ","")&amp;IF(AND(OR(Z496&gt;$Z$1*4.5,AB496&gt;$AB$1*4.5),Y496&lt;&gt;0,Y496&gt;$AB$1*2,G496&gt;($G$1/$L$1)*1),"放弃P4P推广 ","")&amp;IF(AND(AB496&gt;$AB$1*1.2,AB496&lt;$AB$1*4.5,Y496&gt;0),"优化询盘成本 ","")&amp;IF(AND(Z496&gt;$Z$1*1.2,Z496&lt;$Z$1*4.5,Y496&gt;0),"优化商机成本 ","")&amp;IF(AND(Y496&lt;&gt;0,L496&gt;0,AB496&lt;$AB$1*1.2),"加大询盘获取 ","")&amp;IF(AND(Y496&lt;&gt;0,K496&gt;0,Z496&lt;$Z$1*1.2),"加大商机获取 ","")&amp;IF(AND(L496=0,C496="Y",G496&gt;($G$1/$L$1*1.5)),"解绑橱窗绑定 ",""),"请去左表粘贴源数据"),"")</f>
        <v/>
      </c>
      <c r="AE496" s="9"/>
      <c r="AF496" s="9"/>
      <c r="AG496" s="9"/>
      <c r="AH496" s="9"/>
      <c r="AI496" s="17"/>
      <c r="AJ496" s="17"/>
      <c r="AK496" s="17"/>
    </row>
    <row r="497" spans="1:37">
      <c r="A497" s="5" t="str">
        <f>IFERROR(HLOOKUP(A$2,'2.源数据-产品分析-全商品'!A$6:A$1000,ROW()-1,0),"")</f>
        <v/>
      </c>
      <c r="B497" s="5" t="str">
        <f>IFERROR(HLOOKUP(B$2,'2.源数据-产品分析-全商品'!B$6:B$1000,ROW()-1,0),"")</f>
        <v/>
      </c>
      <c r="C497" s="5" t="str">
        <f>CLEAN(IFERROR(HLOOKUP(C$2,'2.源数据-产品分析-全商品'!C$6:C$1000,ROW()-1,0),""))</f>
        <v/>
      </c>
      <c r="D497" s="5" t="str">
        <f>IFERROR(HLOOKUP(D$2,'2.源数据-产品分析-全商品'!D$6:D$1000,ROW()-1,0),"")</f>
        <v/>
      </c>
      <c r="E497" s="5" t="str">
        <f>IFERROR(HLOOKUP(E$2,'2.源数据-产品分析-全商品'!E$6:E$1000,ROW()-1,0),"")</f>
        <v/>
      </c>
      <c r="F497" s="5" t="str">
        <f>IFERROR(VALUE(HLOOKUP(F$2,'2.源数据-产品分析-全商品'!F$6:F$1000,ROW()-1,0)),"")</f>
        <v/>
      </c>
      <c r="G497" s="5" t="str">
        <f>IFERROR(VALUE(HLOOKUP(G$2,'2.源数据-产品分析-全商品'!G$6:G$1000,ROW()-1,0)),"")</f>
        <v/>
      </c>
      <c r="H497" s="5" t="str">
        <f>IFERROR(HLOOKUP(H$2,'2.源数据-产品分析-全商品'!H$6:H$1000,ROW()-1,0),"")</f>
        <v/>
      </c>
      <c r="I497" s="5" t="str">
        <f>IFERROR(VALUE(HLOOKUP(I$2,'2.源数据-产品分析-全商品'!I$6:I$1000,ROW()-1,0)),"")</f>
        <v/>
      </c>
      <c r="J497" s="60" t="str">
        <f>IFERROR(IF($J$2="","",INDEX('产品报告-整理'!G:G,MATCH(产品建议!A497,'产品报告-整理'!A:A,0))),"")</f>
        <v/>
      </c>
      <c r="K497" s="5" t="str">
        <f>IFERROR(IF($K$2="","",VALUE(INDEX('产品报告-整理'!E:E,MATCH(产品建议!A497,'产品报告-整理'!A:A,0)))),0)</f>
        <v/>
      </c>
      <c r="L497" s="5" t="str">
        <f>IFERROR(VALUE(HLOOKUP(L$2,'2.源数据-产品分析-全商品'!J$6:J$1000,ROW()-1,0)),"")</f>
        <v/>
      </c>
      <c r="M497" s="5" t="str">
        <f>IFERROR(VALUE(HLOOKUP(M$2,'2.源数据-产品分析-全商品'!K$6:K$1000,ROW()-1,0)),"")</f>
        <v/>
      </c>
      <c r="N497" s="5" t="str">
        <f>IFERROR(HLOOKUP(N$2,'2.源数据-产品分析-全商品'!L$6:L$1000,ROW()-1,0),"")</f>
        <v/>
      </c>
      <c r="O497" s="5" t="str">
        <f>IF($O$2='产品报告-整理'!$K$1,IFERROR(INDEX('产品报告-整理'!S:S,MATCH(产品建议!A497,'产品报告-整理'!L:L,0)),""),(IFERROR(VALUE(HLOOKUP(O$2,'2.源数据-产品分析-全商品'!M$6:M$1000,ROW()-1,0)),"")))</f>
        <v/>
      </c>
      <c r="P497" s="5" t="str">
        <f>IF($P$2='产品报告-整理'!$V$1,IFERROR(INDEX('产品报告-整理'!AD:AD,MATCH(产品建议!A497,'产品报告-整理'!W:W,0)),""),(IFERROR(VALUE(HLOOKUP(P$2,'2.源数据-产品分析-全商品'!N$6:N$1000,ROW()-1,0)),"")))</f>
        <v/>
      </c>
      <c r="Q497" s="5" t="str">
        <f>IF($Q$2='产品报告-整理'!$AG$1,IFERROR(INDEX('产品报告-整理'!AO:AO,MATCH(产品建议!A497,'产品报告-整理'!AH:AH,0)),""),(IFERROR(VALUE(HLOOKUP(Q$2,'2.源数据-产品分析-全商品'!O$6:O$1000,ROW()-1,0)),"")))</f>
        <v/>
      </c>
      <c r="R497" s="5" t="str">
        <f>IF($R$2='产品报告-整理'!$AR$1,IFERROR(INDEX('产品报告-整理'!AZ:AZ,MATCH(产品建议!A497,'产品报告-整理'!AS:AS,0)),""),(IFERROR(VALUE(HLOOKUP(R$2,'2.源数据-产品分析-全商品'!P$6:P$1000,ROW()-1,0)),"")))</f>
        <v/>
      </c>
      <c r="S497" s="5" t="str">
        <f>IF($S$2='产品报告-整理'!$BC$1,IFERROR(INDEX('产品报告-整理'!BK:BK,MATCH(产品建议!A497,'产品报告-整理'!BD:BD,0)),""),(IFERROR(VALUE(HLOOKUP(S$2,'2.源数据-产品分析-全商品'!Q$6:Q$1000,ROW()-1,0)),"")))</f>
        <v/>
      </c>
      <c r="T497" s="5" t="str">
        <f>IFERROR(HLOOKUP("产品负责人",'2.源数据-产品分析-全商品'!R$6:R$1000,ROW()-1,0),"")</f>
        <v/>
      </c>
      <c r="U497" s="5" t="str">
        <f>IFERROR(VALUE(HLOOKUP(U$2,'2.源数据-产品分析-全商品'!S$6:S$1000,ROW()-1,0)),"")</f>
        <v/>
      </c>
      <c r="V497" s="5" t="str">
        <f>IFERROR(VALUE(HLOOKUP(V$2,'2.源数据-产品分析-全商品'!T$6:T$1000,ROW()-1,0)),"")</f>
        <v/>
      </c>
      <c r="W497" s="5" t="str">
        <f>IF(OR($A$3=""),"",IF(OR($W$2="优爆品"),(IF(COUNTIF('2-2.源数据-产品分析-优品'!A:A,产品建议!A497)&gt;0,"是","")&amp;IF(COUNTIF('2-3.源数据-产品分析-爆品'!A:A,产品建议!A497)&gt;0,"是","")),IF(OR($W$2="P4P点击量"),((IFERROR(INDEX('产品报告-整理'!D:D,MATCH(产品建议!A497,'产品报告-整理'!A:A,0)),""))),((IF(COUNTIF('2-2.源数据-产品分析-优品'!A:A,产品建议!A497)&gt;0,"是",""))))))</f>
        <v/>
      </c>
      <c r="X497" s="5" t="str">
        <f>IF(OR($A$3=""),"",IF(OR($W$2="优爆品"),((IFERROR(INDEX('产品报告-整理'!D:D,MATCH(产品建议!A497,'产品报告-整理'!A:A,0)),"")&amp;" → "&amp;(IFERROR(TEXT(INDEX('产品报告-整理'!D:D,MATCH(产品建议!A497,'产品报告-整理'!A:A,0))/G497,"0%"),"")))),IF(OR($W$2="P4P点击量"),((IF($W$2="P4P点击量",IFERROR(TEXT(W497/G497,"0%"),"")))),(((IF(COUNTIF('2-3.源数据-产品分析-爆品'!A:A,产品建议!A497)&gt;0,"是","")))))))</f>
        <v/>
      </c>
      <c r="Y497" s="9" t="str">
        <f>IF(AND($Y$2="直通车总消费",'产品报告-整理'!$BN$1="推荐广告"),IFERROR(INDEX('产品报告-整理'!H:H,MATCH(产品建议!A497,'产品报告-整理'!A:A,0)),0)+IFERROR(INDEX('产品报告-整理'!BV:BV,MATCH(产品建议!A497,'产品报告-整理'!BO:BO,0)),0),IFERROR(INDEX('产品报告-整理'!H:H,MATCH(产品建议!A497,'产品报告-整理'!A:A,0)),0))</f>
        <v/>
      </c>
      <c r="Z497" s="9" t="str">
        <f t="shared" si="24"/>
        <v/>
      </c>
      <c r="AA497" s="5" t="str">
        <f t="shared" si="22"/>
        <v/>
      </c>
      <c r="AB497" s="5" t="str">
        <f t="shared" si="23"/>
        <v/>
      </c>
      <c r="AC497" s="9"/>
      <c r="AD497" s="15" t="str">
        <f>IF($AD$1="  ",IFERROR(IF(AND(Y497="未推广",L497&gt;0),"加入P4P推广 ","")&amp;IF(AND(OR(W497="是",X497="是"),Y497=0),"优爆品加推广 ","")&amp;IF(AND(C497="N",L497&gt;0),"增加橱窗绑定 ","")&amp;IF(AND(OR(Z497&gt;$Z$1*4.5,AB497&gt;$AB$1*4.5),Y497&lt;&gt;0,Y497&gt;$AB$1*2,G497&gt;($G$1/$L$1)*1),"放弃P4P推广 ","")&amp;IF(AND(AB497&gt;$AB$1*1.2,AB497&lt;$AB$1*4.5,Y497&gt;0),"优化询盘成本 ","")&amp;IF(AND(Z497&gt;$Z$1*1.2,Z497&lt;$Z$1*4.5,Y497&gt;0),"优化商机成本 ","")&amp;IF(AND(Y497&lt;&gt;0,L497&gt;0,AB497&lt;$AB$1*1.2),"加大询盘获取 ","")&amp;IF(AND(Y497&lt;&gt;0,K497&gt;0,Z497&lt;$Z$1*1.2),"加大商机获取 ","")&amp;IF(AND(L497=0,C497="Y",G497&gt;($G$1/$L$1*1.5)),"解绑橱窗绑定 ",""),"请去左表粘贴源数据"),"")</f>
        <v/>
      </c>
      <c r="AE497" s="9"/>
      <c r="AF497" s="9"/>
      <c r="AG497" s="9"/>
      <c r="AH497" s="9"/>
      <c r="AI497" s="17"/>
      <c r="AJ497" s="17"/>
      <c r="AK497" s="17"/>
    </row>
    <row r="498" spans="1:37">
      <c r="A498" s="5" t="str">
        <f>IFERROR(HLOOKUP(A$2,'2.源数据-产品分析-全商品'!A$6:A$1000,ROW()-1,0),"")</f>
        <v/>
      </c>
      <c r="B498" s="5" t="str">
        <f>IFERROR(HLOOKUP(B$2,'2.源数据-产品分析-全商品'!B$6:B$1000,ROW()-1,0),"")</f>
        <v/>
      </c>
      <c r="C498" s="5" t="str">
        <f>CLEAN(IFERROR(HLOOKUP(C$2,'2.源数据-产品分析-全商品'!C$6:C$1000,ROW()-1,0),""))</f>
        <v/>
      </c>
      <c r="D498" s="5" t="str">
        <f>IFERROR(HLOOKUP(D$2,'2.源数据-产品分析-全商品'!D$6:D$1000,ROW()-1,0),"")</f>
        <v/>
      </c>
      <c r="E498" s="5" t="str">
        <f>IFERROR(HLOOKUP(E$2,'2.源数据-产品分析-全商品'!E$6:E$1000,ROW()-1,0),"")</f>
        <v/>
      </c>
      <c r="F498" s="5" t="str">
        <f>IFERROR(VALUE(HLOOKUP(F$2,'2.源数据-产品分析-全商品'!F$6:F$1000,ROW()-1,0)),"")</f>
        <v/>
      </c>
      <c r="G498" s="5" t="str">
        <f>IFERROR(VALUE(HLOOKUP(G$2,'2.源数据-产品分析-全商品'!G$6:G$1000,ROW()-1,0)),"")</f>
        <v/>
      </c>
      <c r="H498" s="5" t="str">
        <f>IFERROR(HLOOKUP(H$2,'2.源数据-产品分析-全商品'!H$6:H$1000,ROW()-1,0),"")</f>
        <v/>
      </c>
      <c r="I498" s="5" t="str">
        <f>IFERROR(VALUE(HLOOKUP(I$2,'2.源数据-产品分析-全商品'!I$6:I$1000,ROW()-1,0)),"")</f>
        <v/>
      </c>
      <c r="J498" s="60" t="str">
        <f>IFERROR(IF($J$2="","",INDEX('产品报告-整理'!G:G,MATCH(产品建议!A498,'产品报告-整理'!A:A,0))),"")</f>
        <v/>
      </c>
      <c r="K498" s="5" t="str">
        <f>IFERROR(IF($K$2="","",VALUE(INDEX('产品报告-整理'!E:E,MATCH(产品建议!A498,'产品报告-整理'!A:A,0)))),0)</f>
        <v/>
      </c>
      <c r="L498" s="5" t="str">
        <f>IFERROR(VALUE(HLOOKUP(L$2,'2.源数据-产品分析-全商品'!J$6:J$1000,ROW()-1,0)),"")</f>
        <v/>
      </c>
      <c r="M498" s="5" t="str">
        <f>IFERROR(VALUE(HLOOKUP(M$2,'2.源数据-产品分析-全商品'!K$6:K$1000,ROW()-1,0)),"")</f>
        <v/>
      </c>
      <c r="N498" s="5" t="str">
        <f>IFERROR(HLOOKUP(N$2,'2.源数据-产品分析-全商品'!L$6:L$1000,ROW()-1,0),"")</f>
        <v/>
      </c>
      <c r="O498" s="5" t="str">
        <f>IF($O$2='产品报告-整理'!$K$1,IFERROR(INDEX('产品报告-整理'!S:S,MATCH(产品建议!A498,'产品报告-整理'!L:L,0)),""),(IFERROR(VALUE(HLOOKUP(O$2,'2.源数据-产品分析-全商品'!M$6:M$1000,ROW()-1,0)),"")))</f>
        <v/>
      </c>
      <c r="P498" s="5" t="str">
        <f>IF($P$2='产品报告-整理'!$V$1,IFERROR(INDEX('产品报告-整理'!AD:AD,MATCH(产品建议!A498,'产品报告-整理'!W:W,0)),""),(IFERROR(VALUE(HLOOKUP(P$2,'2.源数据-产品分析-全商品'!N$6:N$1000,ROW()-1,0)),"")))</f>
        <v/>
      </c>
      <c r="Q498" s="5" t="str">
        <f>IF($Q$2='产品报告-整理'!$AG$1,IFERROR(INDEX('产品报告-整理'!AO:AO,MATCH(产品建议!A498,'产品报告-整理'!AH:AH,0)),""),(IFERROR(VALUE(HLOOKUP(Q$2,'2.源数据-产品分析-全商品'!O$6:O$1000,ROW()-1,0)),"")))</f>
        <v/>
      </c>
      <c r="R498" s="5" t="str">
        <f>IF($R$2='产品报告-整理'!$AR$1,IFERROR(INDEX('产品报告-整理'!AZ:AZ,MATCH(产品建议!A498,'产品报告-整理'!AS:AS,0)),""),(IFERROR(VALUE(HLOOKUP(R$2,'2.源数据-产品分析-全商品'!P$6:P$1000,ROW()-1,0)),"")))</f>
        <v/>
      </c>
      <c r="S498" s="5" t="str">
        <f>IF($S$2='产品报告-整理'!$BC$1,IFERROR(INDEX('产品报告-整理'!BK:BK,MATCH(产品建议!A498,'产品报告-整理'!BD:BD,0)),""),(IFERROR(VALUE(HLOOKUP(S$2,'2.源数据-产品分析-全商品'!Q$6:Q$1000,ROW()-1,0)),"")))</f>
        <v/>
      </c>
      <c r="T498" s="5" t="str">
        <f>IFERROR(HLOOKUP("产品负责人",'2.源数据-产品分析-全商品'!R$6:R$1000,ROW()-1,0),"")</f>
        <v/>
      </c>
      <c r="U498" s="5" t="str">
        <f>IFERROR(VALUE(HLOOKUP(U$2,'2.源数据-产品分析-全商品'!S$6:S$1000,ROW()-1,0)),"")</f>
        <v/>
      </c>
      <c r="V498" s="5" t="str">
        <f>IFERROR(VALUE(HLOOKUP(V$2,'2.源数据-产品分析-全商品'!T$6:T$1000,ROW()-1,0)),"")</f>
        <v/>
      </c>
      <c r="W498" s="5" t="str">
        <f>IF(OR($A$3=""),"",IF(OR($W$2="优爆品"),(IF(COUNTIF('2-2.源数据-产品分析-优品'!A:A,产品建议!A498)&gt;0,"是","")&amp;IF(COUNTIF('2-3.源数据-产品分析-爆品'!A:A,产品建议!A498)&gt;0,"是","")),IF(OR($W$2="P4P点击量"),((IFERROR(INDEX('产品报告-整理'!D:D,MATCH(产品建议!A498,'产品报告-整理'!A:A,0)),""))),((IF(COUNTIF('2-2.源数据-产品分析-优品'!A:A,产品建议!A498)&gt;0,"是",""))))))</f>
        <v/>
      </c>
      <c r="X498" s="5" t="str">
        <f>IF(OR($A$3=""),"",IF(OR($W$2="优爆品"),((IFERROR(INDEX('产品报告-整理'!D:D,MATCH(产品建议!A498,'产品报告-整理'!A:A,0)),"")&amp;" → "&amp;(IFERROR(TEXT(INDEX('产品报告-整理'!D:D,MATCH(产品建议!A498,'产品报告-整理'!A:A,0))/G498,"0%"),"")))),IF(OR($W$2="P4P点击量"),((IF($W$2="P4P点击量",IFERROR(TEXT(W498/G498,"0%"),"")))),(((IF(COUNTIF('2-3.源数据-产品分析-爆品'!A:A,产品建议!A498)&gt;0,"是","")))))))</f>
        <v/>
      </c>
      <c r="Y498" s="9" t="str">
        <f>IF(AND($Y$2="直通车总消费",'产品报告-整理'!$BN$1="推荐广告"),IFERROR(INDEX('产品报告-整理'!H:H,MATCH(产品建议!A498,'产品报告-整理'!A:A,0)),0)+IFERROR(INDEX('产品报告-整理'!BV:BV,MATCH(产品建议!A498,'产品报告-整理'!BO:BO,0)),0),IFERROR(INDEX('产品报告-整理'!H:H,MATCH(产品建议!A498,'产品报告-整理'!A:A,0)),0))</f>
        <v/>
      </c>
      <c r="Z498" s="9" t="str">
        <f t="shared" si="24"/>
        <v/>
      </c>
      <c r="AA498" s="5" t="str">
        <f t="shared" si="22"/>
        <v/>
      </c>
      <c r="AB498" s="5" t="str">
        <f t="shared" si="23"/>
        <v/>
      </c>
      <c r="AC498" s="9"/>
      <c r="AD498" s="15" t="str">
        <f>IF($AD$1="  ",IFERROR(IF(AND(Y498="未推广",L498&gt;0),"加入P4P推广 ","")&amp;IF(AND(OR(W498="是",X498="是"),Y498=0),"优爆品加推广 ","")&amp;IF(AND(C498="N",L498&gt;0),"增加橱窗绑定 ","")&amp;IF(AND(OR(Z498&gt;$Z$1*4.5,AB498&gt;$AB$1*4.5),Y498&lt;&gt;0,Y498&gt;$AB$1*2,G498&gt;($G$1/$L$1)*1),"放弃P4P推广 ","")&amp;IF(AND(AB498&gt;$AB$1*1.2,AB498&lt;$AB$1*4.5,Y498&gt;0),"优化询盘成本 ","")&amp;IF(AND(Z498&gt;$Z$1*1.2,Z498&lt;$Z$1*4.5,Y498&gt;0),"优化商机成本 ","")&amp;IF(AND(Y498&lt;&gt;0,L498&gt;0,AB498&lt;$AB$1*1.2),"加大询盘获取 ","")&amp;IF(AND(Y498&lt;&gt;0,K498&gt;0,Z498&lt;$Z$1*1.2),"加大商机获取 ","")&amp;IF(AND(L498=0,C498="Y",G498&gt;($G$1/$L$1*1.5)),"解绑橱窗绑定 ",""),"请去左表粘贴源数据"),"")</f>
        <v/>
      </c>
      <c r="AE498" s="9"/>
      <c r="AF498" s="9"/>
      <c r="AG498" s="9"/>
      <c r="AH498" s="9"/>
      <c r="AI498" s="17"/>
      <c r="AJ498" s="17"/>
      <c r="AK498" s="17"/>
    </row>
    <row r="499" spans="1:37">
      <c r="A499" s="5" t="str">
        <f>IFERROR(HLOOKUP(A$2,'2.源数据-产品分析-全商品'!A$6:A$1000,ROW()-1,0),"")</f>
        <v/>
      </c>
      <c r="B499" s="5" t="str">
        <f>IFERROR(HLOOKUP(B$2,'2.源数据-产品分析-全商品'!B$6:B$1000,ROW()-1,0),"")</f>
        <v/>
      </c>
      <c r="C499" s="5" t="str">
        <f>CLEAN(IFERROR(HLOOKUP(C$2,'2.源数据-产品分析-全商品'!C$6:C$1000,ROW()-1,0),""))</f>
        <v/>
      </c>
      <c r="D499" s="5" t="str">
        <f>IFERROR(HLOOKUP(D$2,'2.源数据-产品分析-全商品'!D$6:D$1000,ROW()-1,0),"")</f>
        <v/>
      </c>
      <c r="E499" s="5" t="str">
        <f>IFERROR(HLOOKUP(E$2,'2.源数据-产品分析-全商品'!E$6:E$1000,ROW()-1,0),"")</f>
        <v/>
      </c>
      <c r="F499" s="5" t="str">
        <f>IFERROR(VALUE(HLOOKUP(F$2,'2.源数据-产品分析-全商品'!F$6:F$1000,ROW()-1,0)),"")</f>
        <v/>
      </c>
      <c r="G499" s="5" t="str">
        <f>IFERROR(VALUE(HLOOKUP(G$2,'2.源数据-产品分析-全商品'!G$6:G$1000,ROW()-1,0)),"")</f>
        <v/>
      </c>
      <c r="H499" s="5" t="str">
        <f>IFERROR(HLOOKUP(H$2,'2.源数据-产品分析-全商品'!H$6:H$1000,ROW()-1,0),"")</f>
        <v/>
      </c>
      <c r="I499" s="5" t="str">
        <f>IFERROR(VALUE(HLOOKUP(I$2,'2.源数据-产品分析-全商品'!I$6:I$1000,ROW()-1,0)),"")</f>
        <v/>
      </c>
      <c r="J499" s="60" t="str">
        <f>IFERROR(IF($J$2="","",INDEX('产品报告-整理'!G:G,MATCH(产品建议!A499,'产品报告-整理'!A:A,0))),"")</f>
        <v/>
      </c>
      <c r="K499" s="5" t="str">
        <f>IFERROR(IF($K$2="","",VALUE(INDEX('产品报告-整理'!E:E,MATCH(产品建议!A499,'产品报告-整理'!A:A,0)))),0)</f>
        <v/>
      </c>
      <c r="L499" s="5" t="str">
        <f>IFERROR(VALUE(HLOOKUP(L$2,'2.源数据-产品分析-全商品'!J$6:J$1000,ROW()-1,0)),"")</f>
        <v/>
      </c>
      <c r="M499" s="5" t="str">
        <f>IFERROR(VALUE(HLOOKUP(M$2,'2.源数据-产品分析-全商品'!K$6:K$1000,ROW()-1,0)),"")</f>
        <v/>
      </c>
      <c r="N499" s="5" t="str">
        <f>IFERROR(HLOOKUP(N$2,'2.源数据-产品分析-全商品'!L$6:L$1000,ROW()-1,0),"")</f>
        <v/>
      </c>
      <c r="O499" s="5" t="str">
        <f>IF($O$2='产品报告-整理'!$K$1,IFERROR(INDEX('产品报告-整理'!S:S,MATCH(产品建议!A499,'产品报告-整理'!L:L,0)),""),(IFERROR(VALUE(HLOOKUP(O$2,'2.源数据-产品分析-全商品'!M$6:M$1000,ROW()-1,0)),"")))</f>
        <v/>
      </c>
      <c r="P499" s="5" t="str">
        <f>IF($P$2='产品报告-整理'!$V$1,IFERROR(INDEX('产品报告-整理'!AD:AD,MATCH(产品建议!A499,'产品报告-整理'!W:W,0)),""),(IFERROR(VALUE(HLOOKUP(P$2,'2.源数据-产品分析-全商品'!N$6:N$1000,ROW()-1,0)),"")))</f>
        <v/>
      </c>
      <c r="Q499" s="5" t="str">
        <f>IF($Q$2='产品报告-整理'!$AG$1,IFERROR(INDEX('产品报告-整理'!AO:AO,MATCH(产品建议!A499,'产品报告-整理'!AH:AH,0)),""),(IFERROR(VALUE(HLOOKUP(Q$2,'2.源数据-产品分析-全商品'!O$6:O$1000,ROW()-1,0)),"")))</f>
        <v/>
      </c>
      <c r="R499" s="5" t="str">
        <f>IF($R$2='产品报告-整理'!$AR$1,IFERROR(INDEX('产品报告-整理'!AZ:AZ,MATCH(产品建议!A499,'产品报告-整理'!AS:AS,0)),""),(IFERROR(VALUE(HLOOKUP(R$2,'2.源数据-产品分析-全商品'!P$6:P$1000,ROW()-1,0)),"")))</f>
        <v/>
      </c>
      <c r="S499" s="5" t="str">
        <f>IF($S$2='产品报告-整理'!$BC$1,IFERROR(INDEX('产品报告-整理'!BK:BK,MATCH(产品建议!A499,'产品报告-整理'!BD:BD,0)),""),(IFERROR(VALUE(HLOOKUP(S$2,'2.源数据-产品分析-全商品'!Q$6:Q$1000,ROW()-1,0)),"")))</f>
        <v/>
      </c>
      <c r="T499" s="5" t="str">
        <f>IFERROR(HLOOKUP("产品负责人",'2.源数据-产品分析-全商品'!R$6:R$1000,ROW()-1,0),"")</f>
        <v/>
      </c>
      <c r="U499" s="5" t="str">
        <f>IFERROR(VALUE(HLOOKUP(U$2,'2.源数据-产品分析-全商品'!S$6:S$1000,ROW()-1,0)),"")</f>
        <v/>
      </c>
      <c r="V499" s="5" t="str">
        <f>IFERROR(VALUE(HLOOKUP(V$2,'2.源数据-产品分析-全商品'!T$6:T$1000,ROW()-1,0)),"")</f>
        <v/>
      </c>
      <c r="W499" s="5" t="str">
        <f>IF(OR($A$3=""),"",IF(OR($W$2="优爆品"),(IF(COUNTIF('2-2.源数据-产品分析-优品'!A:A,产品建议!A499)&gt;0,"是","")&amp;IF(COUNTIF('2-3.源数据-产品分析-爆品'!A:A,产品建议!A499)&gt;0,"是","")),IF(OR($W$2="P4P点击量"),((IFERROR(INDEX('产品报告-整理'!D:D,MATCH(产品建议!A499,'产品报告-整理'!A:A,0)),""))),((IF(COUNTIF('2-2.源数据-产品分析-优品'!A:A,产品建议!A499)&gt;0,"是",""))))))</f>
        <v/>
      </c>
      <c r="X499" s="5" t="str">
        <f>IF(OR($A$3=""),"",IF(OR($W$2="优爆品"),((IFERROR(INDEX('产品报告-整理'!D:D,MATCH(产品建议!A499,'产品报告-整理'!A:A,0)),"")&amp;" → "&amp;(IFERROR(TEXT(INDEX('产品报告-整理'!D:D,MATCH(产品建议!A499,'产品报告-整理'!A:A,0))/G499,"0%"),"")))),IF(OR($W$2="P4P点击量"),((IF($W$2="P4P点击量",IFERROR(TEXT(W499/G499,"0%"),"")))),(((IF(COUNTIF('2-3.源数据-产品分析-爆品'!A:A,产品建议!A499)&gt;0,"是","")))))))</f>
        <v/>
      </c>
      <c r="Y499" s="9" t="str">
        <f>IF(AND($Y$2="直通车总消费",'产品报告-整理'!$BN$1="推荐广告"),IFERROR(INDEX('产品报告-整理'!H:H,MATCH(产品建议!A499,'产品报告-整理'!A:A,0)),0)+IFERROR(INDEX('产品报告-整理'!BV:BV,MATCH(产品建议!A499,'产品报告-整理'!BO:BO,0)),0),IFERROR(INDEX('产品报告-整理'!H:H,MATCH(产品建议!A499,'产品报告-整理'!A:A,0)),0))</f>
        <v/>
      </c>
      <c r="Z499" s="9" t="str">
        <f t="shared" si="24"/>
        <v/>
      </c>
      <c r="AA499" s="5" t="str">
        <f t="shared" si="22"/>
        <v/>
      </c>
      <c r="AB499" s="5" t="str">
        <f t="shared" si="23"/>
        <v/>
      </c>
      <c r="AC499" s="9"/>
      <c r="AD499" s="15" t="str">
        <f>IF($AD$1="  ",IFERROR(IF(AND(Y499="未推广",L499&gt;0),"加入P4P推广 ","")&amp;IF(AND(OR(W499="是",X499="是"),Y499=0),"优爆品加推广 ","")&amp;IF(AND(C499="N",L499&gt;0),"增加橱窗绑定 ","")&amp;IF(AND(OR(Z499&gt;$Z$1*4.5,AB499&gt;$AB$1*4.5),Y499&lt;&gt;0,Y499&gt;$AB$1*2,G499&gt;($G$1/$L$1)*1),"放弃P4P推广 ","")&amp;IF(AND(AB499&gt;$AB$1*1.2,AB499&lt;$AB$1*4.5,Y499&gt;0),"优化询盘成本 ","")&amp;IF(AND(Z499&gt;$Z$1*1.2,Z499&lt;$Z$1*4.5,Y499&gt;0),"优化商机成本 ","")&amp;IF(AND(Y499&lt;&gt;0,L499&gt;0,AB499&lt;$AB$1*1.2),"加大询盘获取 ","")&amp;IF(AND(Y499&lt;&gt;0,K499&gt;0,Z499&lt;$Z$1*1.2),"加大商机获取 ","")&amp;IF(AND(L499=0,C499="Y",G499&gt;($G$1/$L$1*1.5)),"解绑橱窗绑定 ",""),"请去左表粘贴源数据"),"")</f>
        <v/>
      </c>
      <c r="AE499" s="9"/>
      <c r="AF499" s="9"/>
      <c r="AG499" s="9"/>
      <c r="AH499" s="9"/>
      <c r="AI499" s="17"/>
      <c r="AJ499" s="17"/>
      <c r="AK499" s="17"/>
    </row>
    <row r="500" spans="1:37">
      <c r="A500" s="5" t="str">
        <f>IFERROR(HLOOKUP(A$2,'2.源数据-产品分析-全商品'!A$6:A$1000,ROW()-1,0),"")</f>
        <v/>
      </c>
      <c r="B500" s="5" t="str">
        <f>IFERROR(HLOOKUP(B$2,'2.源数据-产品分析-全商品'!B$6:B$1000,ROW()-1,0),"")</f>
        <v/>
      </c>
      <c r="C500" s="5" t="str">
        <f>CLEAN(IFERROR(HLOOKUP(C$2,'2.源数据-产品分析-全商品'!C$6:C$1000,ROW()-1,0),""))</f>
        <v/>
      </c>
      <c r="D500" s="5" t="str">
        <f>IFERROR(HLOOKUP(D$2,'2.源数据-产品分析-全商品'!D$6:D$1000,ROW()-1,0),"")</f>
        <v/>
      </c>
      <c r="E500" s="5" t="str">
        <f>IFERROR(HLOOKUP(E$2,'2.源数据-产品分析-全商品'!E$6:E$1000,ROW()-1,0),"")</f>
        <v/>
      </c>
      <c r="F500" s="5" t="str">
        <f>IFERROR(VALUE(HLOOKUP(F$2,'2.源数据-产品分析-全商品'!F$6:F$1000,ROW()-1,0)),"")</f>
        <v/>
      </c>
      <c r="G500" s="5" t="str">
        <f>IFERROR(VALUE(HLOOKUP(G$2,'2.源数据-产品分析-全商品'!G$6:G$1000,ROW()-1,0)),"")</f>
        <v/>
      </c>
      <c r="H500" s="5" t="str">
        <f>IFERROR(HLOOKUP(H$2,'2.源数据-产品分析-全商品'!H$6:H$1000,ROW()-1,0),"")</f>
        <v/>
      </c>
      <c r="I500" s="5" t="str">
        <f>IFERROR(VALUE(HLOOKUP(I$2,'2.源数据-产品分析-全商品'!I$6:I$1000,ROW()-1,0)),"")</f>
        <v/>
      </c>
      <c r="J500" s="60" t="str">
        <f>IFERROR(IF($J$2="","",INDEX('产品报告-整理'!G:G,MATCH(产品建议!A500,'产品报告-整理'!A:A,0))),"")</f>
        <v/>
      </c>
      <c r="K500" s="5" t="str">
        <f>IFERROR(IF($K$2="","",VALUE(INDEX('产品报告-整理'!E:E,MATCH(产品建议!A500,'产品报告-整理'!A:A,0)))),0)</f>
        <v/>
      </c>
      <c r="L500" s="5" t="str">
        <f>IFERROR(VALUE(HLOOKUP(L$2,'2.源数据-产品分析-全商品'!J$6:J$1000,ROW()-1,0)),"")</f>
        <v/>
      </c>
      <c r="M500" s="5" t="str">
        <f>IFERROR(VALUE(HLOOKUP(M$2,'2.源数据-产品分析-全商品'!K$6:K$1000,ROW()-1,0)),"")</f>
        <v/>
      </c>
      <c r="N500" s="5" t="str">
        <f>IFERROR(HLOOKUP(N$2,'2.源数据-产品分析-全商品'!L$6:L$1000,ROW()-1,0),"")</f>
        <v/>
      </c>
      <c r="O500" s="5" t="str">
        <f>IF($O$2='产品报告-整理'!$K$1,IFERROR(INDEX('产品报告-整理'!S:S,MATCH(产品建议!A500,'产品报告-整理'!L:L,0)),""),(IFERROR(VALUE(HLOOKUP(O$2,'2.源数据-产品分析-全商品'!M$6:M$1000,ROW()-1,0)),"")))</f>
        <v/>
      </c>
      <c r="P500" s="5" t="str">
        <f>IF($P$2='产品报告-整理'!$V$1,IFERROR(INDEX('产品报告-整理'!AD:AD,MATCH(产品建议!A500,'产品报告-整理'!W:W,0)),""),(IFERROR(VALUE(HLOOKUP(P$2,'2.源数据-产品分析-全商品'!N$6:N$1000,ROW()-1,0)),"")))</f>
        <v/>
      </c>
      <c r="Q500" s="5" t="str">
        <f>IF($Q$2='产品报告-整理'!$AG$1,IFERROR(INDEX('产品报告-整理'!AO:AO,MATCH(产品建议!A500,'产品报告-整理'!AH:AH,0)),""),(IFERROR(VALUE(HLOOKUP(Q$2,'2.源数据-产品分析-全商品'!O$6:O$1000,ROW()-1,0)),"")))</f>
        <v/>
      </c>
      <c r="R500" s="5" t="str">
        <f>IF($R$2='产品报告-整理'!$AR$1,IFERROR(INDEX('产品报告-整理'!AZ:AZ,MATCH(产品建议!A500,'产品报告-整理'!AS:AS,0)),""),(IFERROR(VALUE(HLOOKUP(R$2,'2.源数据-产品分析-全商品'!P$6:P$1000,ROW()-1,0)),"")))</f>
        <v/>
      </c>
      <c r="S500" s="5" t="str">
        <f>IF($S$2='产品报告-整理'!$BC$1,IFERROR(INDEX('产品报告-整理'!BK:BK,MATCH(产品建议!A500,'产品报告-整理'!BD:BD,0)),""),(IFERROR(VALUE(HLOOKUP(S$2,'2.源数据-产品分析-全商品'!Q$6:Q$1000,ROW()-1,0)),"")))</f>
        <v/>
      </c>
      <c r="T500" s="5" t="str">
        <f>IFERROR(HLOOKUP("产品负责人",'2.源数据-产品分析-全商品'!R$6:R$1000,ROW()-1,0),"")</f>
        <v/>
      </c>
      <c r="U500" s="5" t="str">
        <f>IFERROR(VALUE(HLOOKUP(U$2,'2.源数据-产品分析-全商品'!S$6:S$1000,ROW()-1,0)),"")</f>
        <v/>
      </c>
      <c r="V500" s="5" t="str">
        <f>IFERROR(VALUE(HLOOKUP(V$2,'2.源数据-产品分析-全商品'!T$6:T$1000,ROW()-1,0)),"")</f>
        <v/>
      </c>
      <c r="W500" s="5" t="str">
        <f>IF(OR($A$3=""),"",IF(OR($W$2="优爆品"),(IF(COUNTIF('2-2.源数据-产品分析-优品'!A:A,产品建议!A500)&gt;0,"是","")&amp;IF(COUNTIF('2-3.源数据-产品分析-爆品'!A:A,产品建议!A500)&gt;0,"是","")),IF(OR($W$2="P4P点击量"),((IFERROR(INDEX('产品报告-整理'!D:D,MATCH(产品建议!A500,'产品报告-整理'!A:A,0)),""))),((IF(COUNTIF('2-2.源数据-产品分析-优品'!A:A,产品建议!A500)&gt;0,"是",""))))))</f>
        <v/>
      </c>
      <c r="X500" s="5" t="str">
        <f>IF(OR($A$3=""),"",IF(OR($W$2="优爆品"),((IFERROR(INDEX('产品报告-整理'!D:D,MATCH(产品建议!A500,'产品报告-整理'!A:A,0)),"")&amp;" → "&amp;(IFERROR(TEXT(INDEX('产品报告-整理'!D:D,MATCH(产品建议!A500,'产品报告-整理'!A:A,0))/G500,"0%"),"")))),IF(OR($W$2="P4P点击量"),((IF($W$2="P4P点击量",IFERROR(TEXT(W500/G500,"0%"),"")))),(((IF(COUNTIF('2-3.源数据-产品分析-爆品'!A:A,产品建议!A500)&gt;0,"是","")))))))</f>
        <v/>
      </c>
      <c r="Y500" s="9" t="str">
        <f>IF(AND($Y$2="直通车总消费",'产品报告-整理'!$BN$1="推荐广告"),IFERROR(INDEX('产品报告-整理'!H:H,MATCH(产品建议!A500,'产品报告-整理'!A:A,0)),0)+IFERROR(INDEX('产品报告-整理'!BV:BV,MATCH(产品建议!A500,'产品报告-整理'!BO:BO,0)),0),IFERROR(INDEX('产品报告-整理'!H:H,MATCH(产品建议!A500,'产品报告-整理'!A:A,0)),0))</f>
        <v/>
      </c>
      <c r="Z500" s="9" t="str">
        <f t="shared" si="24"/>
        <v/>
      </c>
      <c r="AA500" s="5" t="str">
        <f t="shared" si="22"/>
        <v/>
      </c>
      <c r="AB500" s="5" t="str">
        <f t="shared" si="23"/>
        <v/>
      </c>
      <c r="AC500" s="9"/>
      <c r="AD500" s="15" t="str">
        <f>IF($AD$1="  ",IFERROR(IF(AND(Y500="未推广",L500&gt;0),"加入P4P推广 ","")&amp;IF(AND(OR(W500="是",X500="是"),Y500=0),"优爆品加推广 ","")&amp;IF(AND(C500="N",L500&gt;0),"增加橱窗绑定 ","")&amp;IF(AND(OR(Z500&gt;$Z$1*4.5,AB500&gt;$AB$1*4.5),Y500&lt;&gt;0,Y500&gt;$AB$1*2,G500&gt;($G$1/$L$1)*1),"放弃P4P推广 ","")&amp;IF(AND(AB500&gt;$AB$1*1.2,AB500&lt;$AB$1*4.5,Y500&gt;0),"优化询盘成本 ","")&amp;IF(AND(Z500&gt;$Z$1*1.2,Z500&lt;$Z$1*4.5,Y500&gt;0),"优化商机成本 ","")&amp;IF(AND(Y500&lt;&gt;0,L500&gt;0,AB500&lt;$AB$1*1.2),"加大询盘获取 ","")&amp;IF(AND(Y500&lt;&gt;0,K500&gt;0,Z500&lt;$Z$1*1.2),"加大商机获取 ","")&amp;IF(AND(L500=0,C500="Y",G500&gt;($G$1/$L$1*1.5)),"解绑橱窗绑定 ",""),"请去左表粘贴源数据"),"")</f>
        <v/>
      </c>
      <c r="AE500" s="9"/>
      <c r="AF500" s="9"/>
      <c r="AG500" s="9"/>
      <c r="AH500" s="9"/>
      <c r="AI500" s="17"/>
      <c r="AJ500" s="17"/>
      <c r="AK500" s="17"/>
    </row>
    <row r="501" spans="1:37">
      <c r="A501" s="5" t="str">
        <f>IFERROR(HLOOKUP(A$2,'2.源数据-产品分析-全商品'!A$6:A$1000,ROW()-1,0),"")</f>
        <v/>
      </c>
      <c r="B501" s="5" t="str">
        <f>IFERROR(HLOOKUP(B$2,'2.源数据-产品分析-全商品'!B$6:B$1000,ROW()-1,0),"")</f>
        <v/>
      </c>
      <c r="C501" s="5" t="str">
        <f>CLEAN(IFERROR(HLOOKUP(C$2,'2.源数据-产品分析-全商品'!C$6:C$1000,ROW()-1,0),""))</f>
        <v/>
      </c>
      <c r="D501" s="5" t="str">
        <f>IFERROR(HLOOKUP(D$2,'2.源数据-产品分析-全商品'!D$6:D$1000,ROW()-1,0),"")</f>
        <v/>
      </c>
      <c r="E501" s="5" t="str">
        <f>IFERROR(HLOOKUP(E$2,'2.源数据-产品分析-全商品'!E$6:E$1000,ROW()-1,0),"")</f>
        <v/>
      </c>
      <c r="F501" s="5" t="str">
        <f>IFERROR(VALUE(HLOOKUP(F$2,'2.源数据-产品分析-全商品'!F$6:F$1000,ROW()-1,0)),"")</f>
        <v/>
      </c>
      <c r="G501" s="5" t="str">
        <f>IFERROR(VALUE(HLOOKUP(G$2,'2.源数据-产品分析-全商品'!G$6:G$1000,ROW()-1,0)),"")</f>
        <v/>
      </c>
      <c r="H501" s="5" t="str">
        <f>IFERROR(HLOOKUP(H$2,'2.源数据-产品分析-全商品'!H$6:H$1000,ROW()-1,0),"")</f>
        <v/>
      </c>
      <c r="I501" s="5" t="str">
        <f>IFERROR(VALUE(HLOOKUP(I$2,'2.源数据-产品分析-全商品'!I$6:I$1000,ROW()-1,0)),"")</f>
        <v/>
      </c>
      <c r="J501" s="60" t="str">
        <f>IFERROR(IF($J$2="","",INDEX('产品报告-整理'!G:G,MATCH(产品建议!A501,'产品报告-整理'!A:A,0))),"")</f>
        <v/>
      </c>
      <c r="K501" s="5" t="str">
        <f>IFERROR(IF($K$2="","",VALUE(INDEX('产品报告-整理'!E:E,MATCH(产品建议!A501,'产品报告-整理'!A:A,0)))),0)</f>
        <v/>
      </c>
      <c r="L501" s="5" t="str">
        <f>IFERROR(VALUE(HLOOKUP(L$2,'2.源数据-产品分析-全商品'!J$6:J$1000,ROW()-1,0)),"")</f>
        <v/>
      </c>
      <c r="M501" s="5" t="str">
        <f>IFERROR(VALUE(HLOOKUP(M$2,'2.源数据-产品分析-全商品'!K$6:K$1000,ROW()-1,0)),"")</f>
        <v/>
      </c>
      <c r="N501" s="5" t="str">
        <f>IFERROR(HLOOKUP(N$2,'2.源数据-产品分析-全商品'!L$6:L$1000,ROW()-1,0),"")</f>
        <v/>
      </c>
      <c r="O501" s="5" t="str">
        <f>IF($O$2='产品报告-整理'!$K$1,IFERROR(INDEX('产品报告-整理'!S:S,MATCH(产品建议!A501,'产品报告-整理'!L:L,0)),""),(IFERROR(VALUE(HLOOKUP(O$2,'2.源数据-产品分析-全商品'!M$6:M$1000,ROW()-1,0)),"")))</f>
        <v/>
      </c>
      <c r="P501" s="5" t="str">
        <f>IF($P$2='产品报告-整理'!$V$1,IFERROR(INDEX('产品报告-整理'!AD:AD,MATCH(产品建议!A501,'产品报告-整理'!W:W,0)),""),(IFERROR(VALUE(HLOOKUP(P$2,'2.源数据-产品分析-全商品'!N$6:N$1000,ROW()-1,0)),"")))</f>
        <v/>
      </c>
      <c r="Q501" s="5" t="str">
        <f>IF($Q$2='产品报告-整理'!$AG$1,IFERROR(INDEX('产品报告-整理'!AO:AO,MATCH(产品建议!A501,'产品报告-整理'!AH:AH,0)),""),(IFERROR(VALUE(HLOOKUP(Q$2,'2.源数据-产品分析-全商品'!O$6:O$1000,ROW()-1,0)),"")))</f>
        <v/>
      </c>
      <c r="R501" s="5" t="str">
        <f>IF($R$2='产品报告-整理'!$AR$1,IFERROR(INDEX('产品报告-整理'!AZ:AZ,MATCH(产品建议!A501,'产品报告-整理'!AS:AS,0)),""),(IFERROR(VALUE(HLOOKUP(R$2,'2.源数据-产品分析-全商品'!P$6:P$1000,ROW()-1,0)),"")))</f>
        <v/>
      </c>
      <c r="S501" s="5" t="str">
        <f>IF($S$2='产品报告-整理'!$BC$1,IFERROR(INDEX('产品报告-整理'!BK:BK,MATCH(产品建议!A501,'产品报告-整理'!BD:BD,0)),""),(IFERROR(VALUE(HLOOKUP(S$2,'2.源数据-产品分析-全商品'!Q$6:Q$1000,ROW()-1,0)),"")))</f>
        <v/>
      </c>
      <c r="T501" s="5" t="str">
        <f>IFERROR(HLOOKUP("产品负责人",'2.源数据-产品分析-全商品'!R$6:R$1000,ROW()-1,0),"")</f>
        <v/>
      </c>
      <c r="U501" s="5" t="str">
        <f>IFERROR(VALUE(HLOOKUP(U$2,'2.源数据-产品分析-全商品'!S$6:S$1000,ROW()-1,0)),"")</f>
        <v/>
      </c>
      <c r="V501" s="5" t="str">
        <f>IFERROR(VALUE(HLOOKUP(V$2,'2.源数据-产品分析-全商品'!T$6:T$1000,ROW()-1,0)),"")</f>
        <v/>
      </c>
      <c r="W501" s="5" t="str">
        <f>IF(OR($A$3=""),"",IF(OR($W$2="优爆品"),(IF(COUNTIF('2-2.源数据-产品分析-优品'!A:A,产品建议!A501)&gt;0,"是","")&amp;IF(COUNTIF('2-3.源数据-产品分析-爆品'!A:A,产品建议!A501)&gt;0,"是","")),IF(OR($W$2="P4P点击量"),((IFERROR(INDEX('产品报告-整理'!D:D,MATCH(产品建议!A501,'产品报告-整理'!A:A,0)),""))),((IF(COUNTIF('2-2.源数据-产品分析-优品'!A:A,产品建议!A501)&gt;0,"是",""))))))</f>
        <v/>
      </c>
      <c r="X501" s="5" t="str">
        <f>IF(OR($A$3=""),"",IF(OR($W$2="优爆品"),((IFERROR(INDEX('产品报告-整理'!D:D,MATCH(产品建议!A501,'产品报告-整理'!A:A,0)),"")&amp;" → "&amp;(IFERROR(TEXT(INDEX('产品报告-整理'!D:D,MATCH(产品建议!A501,'产品报告-整理'!A:A,0))/G501,"0%"),"")))),IF(OR($W$2="P4P点击量"),((IF($W$2="P4P点击量",IFERROR(TEXT(W501/G501,"0%"),"")))),(((IF(COUNTIF('2-3.源数据-产品分析-爆品'!A:A,产品建议!A501)&gt;0,"是","")))))))</f>
        <v/>
      </c>
      <c r="Y501" s="9" t="str">
        <f>IF(AND($Y$2="直通车总消费",'产品报告-整理'!$BN$1="推荐广告"),IFERROR(INDEX('产品报告-整理'!H:H,MATCH(产品建议!A501,'产品报告-整理'!A:A,0)),0)+IFERROR(INDEX('产品报告-整理'!BV:BV,MATCH(产品建议!A501,'产品报告-整理'!BO:BO,0)),0),IFERROR(INDEX('产品报告-整理'!H:H,MATCH(产品建议!A501,'产品报告-整理'!A:A,0)),0))</f>
        <v/>
      </c>
      <c r="Z501" s="9" t="str">
        <f t="shared" si="24"/>
        <v/>
      </c>
      <c r="AA501" s="5" t="str">
        <f t="shared" si="22"/>
        <v/>
      </c>
      <c r="AB501" s="5" t="str">
        <f t="shared" si="23"/>
        <v/>
      </c>
      <c r="AC501" s="9"/>
      <c r="AD501" s="15" t="str">
        <f>IF($AD$1="  ",IFERROR(IF(AND(Y501="未推广",L501&gt;0),"加入P4P推广 ","")&amp;IF(AND(OR(W501="是",X501="是"),Y501=0),"优爆品加推广 ","")&amp;IF(AND(C501="N",L501&gt;0),"增加橱窗绑定 ","")&amp;IF(AND(OR(Z501&gt;$Z$1*4.5,AB501&gt;$AB$1*4.5),Y501&lt;&gt;0,Y501&gt;$AB$1*2,G501&gt;($G$1/$L$1)*1),"放弃P4P推广 ","")&amp;IF(AND(AB501&gt;$AB$1*1.2,AB501&lt;$AB$1*4.5,Y501&gt;0),"优化询盘成本 ","")&amp;IF(AND(Z501&gt;$Z$1*1.2,Z501&lt;$Z$1*4.5,Y501&gt;0),"优化商机成本 ","")&amp;IF(AND(Y501&lt;&gt;0,L501&gt;0,AB501&lt;$AB$1*1.2),"加大询盘获取 ","")&amp;IF(AND(Y501&lt;&gt;0,K501&gt;0,Z501&lt;$Z$1*1.2),"加大商机获取 ","")&amp;IF(AND(L501=0,C501="Y",G501&gt;($G$1/$L$1*1.5)),"解绑橱窗绑定 ",""),"请去左表粘贴源数据"),"")</f>
        <v/>
      </c>
      <c r="AE501" s="9"/>
      <c r="AF501" s="9"/>
      <c r="AG501" s="9"/>
      <c r="AH501" s="9"/>
      <c r="AI501" s="17"/>
      <c r="AJ501" s="17"/>
      <c r="AK501" s="17"/>
    </row>
    <row r="502" spans="1:37">
      <c r="A502" s="5" t="str">
        <f>IFERROR(HLOOKUP(A$2,'2.源数据-产品分析-全商品'!A$6:A$1000,ROW()-1,0),"")</f>
        <v/>
      </c>
      <c r="B502" s="5" t="str">
        <f>IFERROR(HLOOKUP(B$2,'2.源数据-产品分析-全商品'!B$6:B$1000,ROW()-1,0),"")</f>
        <v/>
      </c>
      <c r="C502" s="5" t="str">
        <f>CLEAN(IFERROR(HLOOKUP(C$2,'2.源数据-产品分析-全商品'!C$6:C$1000,ROW()-1,0),""))</f>
        <v/>
      </c>
      <c r="D502" s="5" t="str">
        <f>IFERROR(HLOOKUP(D$2,'2.源数据-产品分析-全商品'!D$6:D$1000,ROW()-1,0),"")</f>
        <v/>
      </c>
      <c r="E502" s="5" t="str">
        <f>IFERROR(HLOOKUP(E$2,'2.源数据-产品分析-全商品'!E$6:E$1000,ROW()-1,0),"")</f>
        <v/>
      </c>
      <c r="F502" s="5" t="str">
        <f>IFERROR(VALUE(HLOOKUP(F$2,'2.源数据-产品分析-全商品'!F$6:F$1000,ROW()-1,0)),"")</f>
        <v/>
      </c>
      <c r="G502" s="5" t="str">
        <f>IFERROR(VALUE(HLOOKUP(G$2,'2.源数据-产品分析-全商品'!G$6:G$1000,ROW()-1,0)),"")</f>
        <v/>
      </c>
      <c r="H502" s="5" t="str">
        <f>IFERROR(HLOOKUP(H$2,'2.源数据-产品分析-全商品'!H$6:H$1000,ROW()-1,0),"")</f>
        <v/>
      </c>
      <c r="I502" s="5" t="str">
        <f>IFERROR(VALUE(HLOOKUP(I$2,'2.源数据-产品分析-全商品'!I$6:I$1000,ROW()-1,0)),"")</f>
        <v/>
      </c>
      <c r="J502" s="60" t="str">
        <f>IFERROR(IF($J$2="","",INDEX('产品报告-整理'!G:G,MATCH(产品建议!A502,'产品报告-整理'!A:A,0))),"")</f>
        <v/>
      </c>
      <c r="K502" s="5" t="str">
        <f>IFERROR(IF($K$2="","",VALUE(INDEX('产品报告-整理'!E:E,MATCH(产品建议!A502,'产品报告-整理'!A:A,0)))),0)</f>
        <v/>
      </c>
      <c r="L502" s="5" t="str">
        <f>IFERROR(VALUE(HLOOKUP(L$2,'2.源数据-产品分析-全商品'!J$6:J$1000,ROW()-1,0)),"")</f>
        <v/>
      </c>
      <c r="M502" s="5" t="str">
        <f>IFERROR(VALUE(HLOOKUP(M$2,'2.源数据-产品分析-全商品'!K$6:K$1000,ROW()-1,0)),"")</f>
        <v/>
      </c>
      <c r="N502" s="5" t="str">
        <f>IFERROR(HLOOKUP(N$2,'2.源数据-产品分析-全商品'!L$6:L$1000,ROW()-1,0),"")</f>
        <v/>
      </c>
      <c r="O502" s="5" t="str">
        <f>IF($O$2='产品报告-整理'!$K$1,IFERROR(INDEX('产品报告-整理'!S:S,MATCH(产品建议!A502,'产品报告-整理'!L:L,0)),""),(IFERROR(VALUE(HLOOKUP(O$2,'2.源数据-产品分析-全商品'!M$6:M$1000,ROW()-1,0)),"")))</f>
        <v/>
      </c>
      <c r="P502" s="5" t="str">
        <f>IF($P$2='产品报告-整理'!$V$1,IFERROR(INDEX('产品报告-整理'!AD:AD,MATCH(产品建议!A502,'产品报告-整理'!W:W,0)),""),(IFERROR(VALUE(HLOOKUP(P$2,'2.源数据-产品分析-全商品'!N$6:N$1000,ROW()-1,0)),"")))</f>
        <v/>
      </c>
      <c r="Q502" s="5" t="str">
        <f>IF($Q$2='产品报告-整理'!$AG$1,IFERROR(INDEX('产品报告-整理'!AO:AO,MATCH(产品建议!A502,'产品报告-整理'!AH:AH,0)),""),(IFERROR(VALUE(HLOOKUP(Q$2,'2.源数据-产品分析-全商品'!O$6:O$1000,ROW()-1,0)),"")))</f>
        <v/>
      </c>
      <c r="R502" s="5" t="str">
        <f>IF($R$2='产品报告-整理'!$AR$1,IFERROR(INDEX('产品报告-整理'!AZ:AZ,MATCH(产品建议!A502,'产品报告-整理'!AS:AS,0)),""),(IFERROR(VALUE(HLOOKUP(R$2,'2.源数据-产品分析-全商品'!P$6:P$1000,ROW()-1,0)),"")))</f>
        <v/>
      </c>
      <c r="S502" s="5" t="str">
        <f>IF($S$2='产品报告-整理'!$BC$1,IFERROR(INDEX('产品报告-整理'!BK:BK,MATCH(产品建议!A502,'产品报告-整理'!BD:BD,0)),""),(IFERROR(VALUE(HLOOKUP(S$2,'2.源数据-产品分析-全商品'!Q$6:Q$1000,ROW()-1,0)),"")))</f>
        <v/>
      </c>
      <c r="T502" s="5" t="str">
        <f>IFERROR(HLOOKUP("产品负责人",'2.源数据-产品分析-全商品'!R$6:R$1000,ROW()-1,0),"")</f>
        <v/>
      </c>
      <c r="U502" s="5" t="str">
        <f>IFERROR(VALUE(HLOOKUP(U$2,'2.源数据-产品分析-全商品'!S$6:S$1000,ROW()-1,0)),"")</f>
        <v/>
      </c>
      <c r="V502" s="5" t="str">
        <f>IFERROR(VALUE(HLOOKUP(V$2,'2.源数据-产品分析-全商品'!T$6:T$1000,ROW()-1,0)),"")</f>
        <v/>
      </c>
      <c r="W502" s="5" t="str">
        <f>IF(OR($A$3=""),"",IF(OR($W$2="优爆品"),(IF(COUNTIF('2-2.源数据-产品分析-优品'!A:A,产品建议!A502)&gt;0,"是","")&amp;IF(COUNTIF('2-3.源数据-产品分析-爆品'!A:A,产品建议!A502)&gt;0,"是","")),IF(OR($W$2="P4P点击量"),((IFERROR(INDEX('产品报告-整理'!D:D,MATCH(产品建议!A502,'产品报告-整理'!A:A,0)),""))),((IF(COUNTIF('2-2.源数据-产品分析-优品'!A:A,产品建议!A502)&gt;0,"是",""))))))</f>
        <v/>
      </c>
      <c r="X502" s="5" t="str">
        <f>IF(OR($A$3=""),"",IF(OR($W$2="优爆品"),((IFERROR(INDEX('产品报告-整理'!D:D,MATCH(产品建议!A502,'产品报告-整理'!A:A,0)),"")&amp;" → "&amp;(IFERROR(TEXT(INDEX('产品报告-整理'!D:D,MATCH(产品建议!A502,'产品报告-整理'!A:A,0))/G502,"0%"),"")))),IF(OR($W$2="P4P点击量"),((IF($W$2="P4P点击量",IFERROR(TEXT(W502/G502,"0%"),"")))),(((IF(COUNTIF('2-3.源数据-产品分析-爆品'!A:A,产品建议!A502)&gt;0,"是","")))))))</f>
        <v/>
      </c>
      <c r="Y502" s="9" t="str">
        <f>IF(AND($Y$2="直通车总消费",'产品报告-整理'!$BN$1="推荐广告"),IFERROR(INDEX('产品报告-整理'!H:H,MATCH(产品建议!A502,'产品报告-整理'!A:A,0)),0)+IFERROR(INDEX('产品报告-整理'!BV:BV,MATCH(产品建议!A502,'产品报告-整理'!BO:BO,0)),0),IFERROR(INDEX('产品报告-整理'!H:H,MATCH(产品建议!A502,'产品报告-整理'!A:A,0)),0))</f>
        <v/>
      </c>
      <c r="Z502" s="9" t="str">
        <f t="shared" si="24"/>
        <v/>
      </c>
      <c r="AA502" s="5" t="str">
        <f t="shared" si="22"/>
        <v/>
      </c>
      <c r="AB502" s="5" t="str">
        <f t="shared" si="23"/>
        <v/>
      </c>
      <c r="AC502" s="9"/>
      <c r="AD502" s="15" t="str">
        <f>IF($AD$1="  ",IFERROR(IF(AND(Y502="未推广",L502&gt;0),"加入P4P推广 ","")&amp;IF(AND(OR(W502="是",X502="是"),Y502=0),"优爆品加推广 ","")&amp;IF(AND(C502="N",L502&gt;0),"增加橱窗绑定 ","")&amp;IF(AND(OR(Z502&gt;$Z$1*4.5,AB502&gt;$AB$1*4.5),Y502&lt;&gt;0,Y502&gt;$AB$1*2,G502&gt;($G$1/$L$1)*1),"放弃P4P推广 ","")&amp;IF(AND(AB502&gt;$AB$1*1.2,AB502&lt;$AB$1*4.5,Y502&gt;0),"优化询盘成本 ","")&amp;IF(AND(Z502&gt;$Z$1*1.2,Z502&lt;$Z$1*4.5,Y502&gt;0),"优化商机成本 ","")&amp;IF(AND(Y502&lt;&gt;0,L502&gt;0,AB502&lt;$AB$1*1.2),"加大询盘获取 ","")&amp;IF(AND(Y502&lt;&gt;0,K502&gt;0,Z502&lt;$Z$1*1.2),"加大商机获取 ","")&amp;IF(AND(L502=0,C502="Y",G502&gt;($G$1/$L$1*1.5)),"解绑橱窗绑定 ",""),"请去左表粘贴源数据"),"")</f>
        <v/>
      </c>
      <c r="AE502" s="9"/>
      <c r="AF502" s="9"/>
      <c r="AG502" s="9"/>
      <c r="AH502" s="9"/>
      <c r="AI502" s="17"/>
      <c r="AJ502" s="17"/>
      <c r="AK502" s="17"/>
    </row>
    <row r="503" spans="1:37">
      <c r="A503" s="5" t="str">
        <f>IFERROR(HLOOKUP(A$2,'2.源数据-产品分析-全商品'!A$6:A$1000,ROW()-1,0),"")</f>
        <v/>
      </c>
      <c r="B503" s="5" t="str">
        <f>IFERROR(HLOOKUP(B$2,'2.源数据-产品分析-全商品'!B$6:B$1000,ROW()-1,0),"")</f>
        <v/>
      </c>
      <c r="C503" s="5" t="str">
        <f>CLEAN(IFERROR(HLOOKUP(C$2,'2.源数据-产品分析-全商品'!C$6:C$1000,ROW()-1,0),""))</f>
        <v/>
      </c>
      <c r="D503" s="5" t="str">
        <f>IFERROR(HLOOKUP(D$2,'2.源数据-产品分析-全商品'!D$6:D$1000,ROW()-1,0),"")</f>
        <v/>
      </c>
      <c r="E503" s="5" t="str">
        <f>IFERROR(HLOOKUP(E$2,'2.源数据-产品分析-全商品'!E$6:E$1000,ROW()-1,0),"")</f>
        <v/>
      </c>
      <c r="F503" s="5" t="str">
        <f>IFERROR(VALUE(HLOOKUP(F$2,'2.源数据-产品分析-全商品'!F$6:F$1000,ROW()-1,0)),"")</f>
        <v/>
      </c>
      <c r="G503" s="5" t="str">
        <f>IFERROR(VALUE(HLOOKUP(G$2,'2.源数据-产品分析-全商品'!G$6:G$1000,ROW()-1,0)),"")</f>
        <v/>
      </c>
      <c r="H503" s="5" t="str">
        <f>IFERROR(HLOOKUP(H$2,'2.源数据-产品分析-全商品'!H$6:H$1000,ROW()-1,0),"")</f>
        <v/>
      </c>
      <c r="I503" s="5" t="str">
        <f>IFERROR(VALUE(HLOOKUP(I$2,'2.源数据-产品分析-全商品'!I$6:I$1000,ROW()-1,0)),"")</f>
        <v/>
      </c>
      <c r="J503" s="60" t="str">
        <f>IFERROR(IF($J$2="","",INDEX('产品报告-整理'!G:G,MATCH(产品建议!A503,'产品报告-整理'!A:A,0))),"")</f>
        <v/>
      </c>
      <c r="K503" s="5" t="str">
        <f>IFERROR(IF($K$2="","",VALUE(INDEX('产品报告-整理'!E:E,MATCH(产品建议!A503,'产品报告-整理'!A:A,0)))),0)</f>
        <v/>
      </c>
      <c r="L503" s="5" t="str">
        <f>IFERROR(VALUE(HLOOKUP(L$2,'2.源数据-产品分析-全商品'!J$6:J$1000,ROW()-1,0)),"")</f>
        <v/>
      </c>
      <c r="M503" s="5" t="str">
        <f>IFERROR(VALUE(HLOOKUP(M$2,'2.源数据-产品分析-全商品'!K$6:K$1000,ROW()-1,0)),"")</f>
        <v/>
      </c>
      <c r="N503" s="5" t="str">
        <f>IFERROR(HLOOKUP(N$2,'2.源数据-产品分析-全商品'!L$6:L$1000,ROW()-1,0),"")</f>
        <v/>
      </c>
      <c r="O503" s="5" t="str">
        <f>IF($O$2='产品报告-整理'!$K$1,IFERROR(INDEX('产品报告-整理'!S:S,MATCH(产品建议!A503,'产品报告-整理'!L:L,0)),""),(IFERROR(VALUE(HLOOKUP(O$2,'2.源数据-产品分析-全商品'!M$6:M$1000,ROW()-1,0)),"")))</f>
        <v/>
      </c>
      <c r="P503" s="5" t="str">
        <f>IF($P$2='产品报告-整理'!$V$1,IFERROR(INDEX('产品报告-整理'!AD:AD,MATCH(产品建议!A503,'产品报告-整理'!W:W,0)),""),(IFERROR(VALUE(HLOOKUP(P$2,'2.源数据-产品分析-全商品'!N$6:N$1000,ROW()-1,0)),"")))</f>
        <v/>
      </c>
      <c r="Q503" s="5" t="str">
        <f>IF($Q$2='产品报告-整理'!$AG$1,IFERROR(INDEX('产品报告-整理'!AO:AO,MATCH(产品建议!A503,'产品报告-整理'!AH:AH,0)),""),(IFERROR(VALUE(HLOOKUP(Q$2,'2.源数据-产品分析-全商品'!O$6:O$1000,ROW()-1,0)),"")))</f>
        <v/>
      </c>
      <c r="R503" s="5" t="str">
        <f>IF($R$2='产品报告-整理'!$AR$1,IFERROR(INDEX('产品报告-整理'!AZ:AZ,MATCH(产品建议!A503,'产品报告-整理'!AS:AS,0)),""),(IFERROR(VALUE(HLOOKUP(R$2,'2.源数据-产品分析-全商品'!P$6:P$1000,ROW()-1,0)),"")))</f>
        <v/>
      </c>
      <c r="S503" s="5" t="str">
        <f>IF($S$2='产品报告-整理'!$BC$1,IFERROR(INDEX('产品报告-整理'!BK:BK,MATCH(产品建议!A503,'产品报告-整理'!BD:BD,0)),""),(IFERROR(VALUE(HLOOKUP(S$2,'2.源数据-产品分析-全商品'!Q$6:Q$1000,ROW()-1,0)),"")))</f>
        <v/>
      </c>
      <c r="T503" s="5" t="str">
        <f>IFERROR(HLOOKUP("产品负责人",'2.源数据-产品分析-全商品'!R$6:R$1000,ROW()-1,0),"")</f>
        <v/>
      </c>
      <c r="U503" s="5" t="str">
        <f>IFERROR(VALUE(HLOOKUP(U$2,'2.源数据-产品分析-全商品'!S$6:S$1000,ROW()-1,0)),"")</f>
        <v/>
      </c>
      <c r="V503" s="5" t="str">
        <f>IFERROR(VALUE(HLOOKUP(V$2,'2.源数据-产品分析-全商品'!T$6:T$1000,ROW()-1,0)),"")</f>
        <v/>
      </c>
      <c r="W503" s="5" t="str">
        <f>IF(OR($A$3=""),"",IF(OR($W$2="优爆品"),(IF(COUNTIF('2-2.源数据-产品分析-优品'!A:A,产品建议!A503)&gt;0,"是","")&amp;IF(COUNTIF('2-3.源数据-产品分析-爆品'!A:A,产品建议!A503)&gt;0,"是","")),IF(OR($W$2="P4P点击量"),((IFERROR(INDEX('产品报告-整理'!D:D,MATCH(产品建议!A503,'产品报告-整理'!A:A,0)),""))),((IF(COUNTIF('2-2.源数据-产品分析-优品'!A:A,产品建议!A503)&gt;0,"是",""))))))</f>
        <v/>
      </c>
      <c r="X503" s="5" t="str">
        <f>IF(OR($A$3=""),"",IF(OR($W$2="优爆品"),((IFERROR(INDEX('产品报告-整理'!D:D,MATCH(产品建议!A503,'产品报告-整理'!A:A,0)),"")&amp;" → "&amp;(IFERROR(TEXT(INDEX('产品报告-整理'!D:D,MATCH(产品建议!A503,'产品报告-整理'!A:A,0))/G503,"0%"),"")))),IF(OR($W$2="P4P点击量"),((IF($W$2="P4P点击量",IFERROR(TEXT(W503/G503,"0%"),"")))),(((IF(COUNTIF('2-3.源数据-产品分析-爆品'!A:A,产品建议!A503)&gt;0,"是","")))))))</f>
        <v/>
      </c>
      <c r="Y503" s="9" t="str">
        <f>IF(AND($Y$2="直通车总消费",'产品报告-整理'!$BN$1="推荐广告"),IFERROR(INDEX('产品报告-整理'!H:H,MATCH(产品建议!A503,'产品报告-整理'!A:A,0)),0)+IFERROR(INDEX('产品报告-整理'!BV:BV,MATCH(产品建议!A503,'产品报告-整理'!BO:BO,0)),0),IFERROR(INDEX('产品报告-整理'!H:H,MATCH(产品建议!A503,'产品报告-整理'!A:A,0)),0))</f>
        <v/>
      </c>
      <c r="Z503" s="9" t="str">
        <f t="shared" si="24"/>
        <v/>
      </c>
      <c r="AA503" s="5" t="str">
        <f t="shared" si="22"/>
        <v/>
      </c>
      <c r="AB503" s="5" t="str">
        <f t="shared" si="23"/>
        <v/>
      </c>
      <c r="AC503" s="9"/>
      <c r="AD503" s="15" t="str">
        <f>IF($AD$1="  ",IFERROR(IF(AND(Y503="未推广",L503&gt;0),"加入P4P推广 ","")&amp;IF(AND(OR(W503="是",X503="是"),Y503=0),"优爆品加推广 ","")&amp;IF(AND(C503="N",L503&gt;0),"增加橱窗绑定 ","")&amp;IF(AND(OR(Z503&gt;$Z$1*4.5,AB503&gt;$AB$1*4.5),Y503&lt;&gt;0,Y503&gt;$AB$1*2,G503&gt;($G$1/$L$1)*1),"放弃P4P推广 ","")&amp;IF(AND(AB503&gt;$AB$1*1.2,AB503&lt;$AB$1*4.5,Y503&gt;0),"优化询盘成本 ","")&amp;IF(AND(Z503&gt;$Z$1*1.2,Z503&lt;$Z$1*4.5,Y503&gt;0),"优化商机成本 ","")&amp;IF(AND(Y503&lt;&gt;0,L503&gt;0,AB503&lt;$AB$1*1.2),"加大询盘获取 ","")&amp;IF(AND(Y503&lt;&gt;0,K503&gt;0,Z503&lt;$Z$1*1.2),"加大商机获取 ","")&amp;IF(AND(L503=0,C503="Y",G503&gt;($G$1/$L$1*1.5)),"解绑橱窗绑定 ",""),"请去左表粘贴源数据"),"")</f>
        <v/>
      </c>
      <c r="AE503" s="9"/>
      <c r="AF503" s="9"/>
      <c r="AG503" s="9"/>
      <c r="AH503" s="9"/>
      <c r="AI503" s="17"/>
      <c r="AJ503" s="17"/>
      <c r="AK503" s="17"/>
    </row>
    <row r="504" spans="1:37">
      <c r="A504" s="5" t="str">
        <f>IFERROR(HLOOKUP(A$2,'2.源数据-产品分析-全商品'!A$6:A$1000,ROW()-1,0),"")</f>
        <v/>
      </c>
      <c r="B504" s="5" t="str">
        <f>IFERROR(HLOOKUP(B$2,'2.源数据-产品分析-全商品'!B$6:B$1000,ROW()-1,0),"")</f>
        <v/>
      </c>
      <c r="C504" s="5" t="str">
        <f>CLEAN(IFERROR(HLOOKUP(C$2,'2.源数据-产品分析-全商品'!C$6:C$1000,ROW()-1,0),""))</f>
        <v/>
      </c>
      <c r="D504" s="5" t="str">
        <f>IFERROR(HLOOKUP(D$2,'2.源数据-产品分析-全商品'!D$6:D$1000,ROW()-1,0),"")</f>
        <v/>
      </c>
      <c r="E504" s="5" t="str">
        <f>IFERROR(HLOOKUP(E$2,'2.源数据-产品分析-全商品'!E$6:E$1000,ROW()-1,0),"")</f>
        <v/>
      </c>
      <c r="F504" s="5" t="str">
        <f>IFERROR(VALUE(HLOOKUP(F$2,'2.源数据-产品分析-全商品'!F$6:F$1000,ROW()-1,0)),"")</f>
        <v/>
      </c>
      <c r="G504" s="5" t="str">
        <f>IFERROR(VALUE(HLOOKUP(G$2,'2.源数据-产品分析-全商品'!G$6:G$1000,ROW()-1,0)),"")</f>
        <v/>
      </c>
      <c r="H504" s="5" t="str">
        <f>IFERROR(HLOOKUP(H$2,'2.源数据-产品分析-全商品'!H$6:H$1000,ROW()-1,0),"")</f>
        <v/>
      </c>
      <c r="I504" s="5" t="str">
        <f>IFERROR(VALUE(HLOOKUP(I$2,'2.源数据-产品分析-全商品'!I$6:I$1000,ROW()-1,0)),"")</f>
        <v/>
      </c>
      <c r="J504" s="60" t="str">
        <f>IFERROR(IF($J$2="","",INDEX('产品报告-整理'!G:G,MATCH(产品建议!A504,'产品报告-整理'!A:A,0))),"")</f>
        <v/>
      </c>
      <c r="K504" s="5" t="str">
        <f>IFERROR(IF($K$2="","",VALUE(INDEX('产品报告-整理'!E:E,MATCH(产品建议!A504,'产品报告-整理'!A:A,0)))),0)</f>
        <v/>
      </c>
      <c r="L504" s="5" t="str">
        <f>IFERROR(VALUE(HLOOKUP(L$2,'2.源数据-产品分析-全商品'!J$6:J$1000,ROW()-1,0)),"")</f>
        <v/>
      </c>
      <c r="M504" s="5" t="str">
        <f>IFERROR(VALUE(HLOOKUP(M$2,'2.源数据-产品分析-全商品'!K$6:K$1000,ROW()-1,0)),"")</f>
        <v/>
      </c>
      <c r="N504" s="5" t="str">
        <f>IFERROR(HLOOKUP(N$2,'2.源数据-产品分析-全商品'!L$6:L$1000,ROW()-1,0),"")</f>
        <v/>
      </c>
      <c r="O504" s="5" t="str">
        <f>IF($O$2='产品报告-整理'!$K$1,IFERROR(INDEX('产品报告-整理'!S:S,MATCH(产品建议!A504,'产品报告-整理'!L:L,0)),""),(IFERROR(VALUE(HLOOKUP(O$2,'2.源数据-产品分析-全商品'!M$6:M$1000,ROW()-1,0)),"")))</f>
        <v/>
      </c>
      <c r="P504" s="5" t="str">
        <f>IF($P$2='产品报告-整理'!$V$1,IFERROR(INDEX('产品报告-整理'!AD:AD,MATCH(产品建议!A504,'产品报告-整理'!W:W,0)),""),(IFERROR(VALUE(HLOOKUP(P$2,'2.源数据-产品分析-全商品'!N$6:N$1000,ROW()-1,0)),"")))</f>
        <v/>
      </c>
      <c r="Q504" s="5" t="str">
        <f>IF($Q$2='产品报告-整理'!$AG$1,IFERROR(INDEX('产品报告-整理'!AO:AO,MATCH(产品建议!A504,'产品报告-整理'!AH:AH,0)),""),(IFERROR(VALUE(HLOOKUP(Q$2,'2.源数据-产品分析-全商品'!O$6:O$1000,ROW()-1,0)),"")))</f>
        <v/>
      </c>
      <c r="R504" s="5" t="str">
        <f>IF($R$2='产品报告-整理'!$AR$1,IFERROR(INDEX('产品报告-整理'!AZ:AZ,MATCH(产品建议!A504,'产品报告-整理'!AS:AS,0)),""),(IFERROR(VALUE(HLOOKUP(R$2,'2.源数据-产品分析-全商品'!P$6:P$1000,ROW()-1,0)),"")))</f>
        <v/>
      </c>
      <c r="S504" s="5" t="str">
        <f>IF($S$2='产品报告-整理'!$BC$1,IFERROR(INDEX('产品报告-整理'!BK:BK,MATCH(产品建议!A504,'产品报告-整理'!BD:BD,0)),""),(IFERROR(VALUE(HLOOKUP(S$2,'2.源数据-产品分析-全商品'!Q$6:Q$1000,ROW()-1,0)),"")))</f>
        <v/>
      </c>
      <c r="T504" s="5" t="str">
        <f>IFERROR(HLOOKUP("产品负责人",'2.源数据-产品分析-全商品'!R$6:R$1000,ROW()-1,0),"")</f>
        <v/>
      </c>
      <c r="U504" s="5" t="str">
        <f>IFERROR(VALUE(HLOOKUP(U$2,'2.源数据-产品分析-全商品'!S$6:S$1000,ROW()-1,0)),"")</f>
        <v/>
      </c>
      <c r="V504" s="5" t="str">
        <f>IFERROR(VALUE(HLOOKUP(V$2,'2.源数据-产品分析-全商品'!T$6:T$1000,ROW()-1,0)),"")</f>
        <v/>
      </c>
      <c r="W504" s="5" t="str">
        <f>IF(OR($A$3=""),"",IF(OR($W$2="优爆品"),(IF(COUNTIF('2-2.源数据-产品分析-优品'!A:A,产品建议!A504)&gt;0,"是","")&amp;IF(COUNTIF('2-3.源数据-产品分析-爆品'!A:A,产品建议!A504)&gt;0,"是","")),IF(OR($W$2="P4P点击量"),((IFERROR(INDEX('产品报告-整理'!D:D,MATCH(产品建议!A504,'产品报告-整理'!A:A,0)),""))),((IF(COUNTIF('2-2.源数据-产品分析-优品'!A:A,产品建议!A504)&gt;0,"是",""))))))</f>
        <v/>
      </c>
      <c r="X504" s="5" t="str">
        <f>IF(OR($A$3=""),"",IF(OR($W$2="优爆品"),((IFERROR(INDEX('产品报告-整理'!D:D,MATCH(产品建议!A504,'产品报告-整理'!A:A,0)),"")&amp;" → "&amp;(IFERROR(TEXT(INDEX('产品报告-整理'!D:D,MATCH(产品建议!A504,'产品报告-整理'!A:A,0))/G504,"0%"),"")))),IF(OR($W$2="P4P点击量"),((IF($W$2="P4P点击量",IFERROR(TEXT(W504/G504,"0%"),"")))),(((IF(COUNTIF('2-3.源数据-产品分析-爆品'!A:A,产品建议!A504)&gt;0,"是","")))))))</f>
        <v/>
      </c>
      <c r="Y504" s="9" t="str">
        <f>IF(AND($Y$2="直通车总消费",'产品报告-整理'!$BN$1="推荐广告"),IFERROR(INDEX('产品报告-整理'!H:H,MATCH(产品建议!A504,'产品报告-整理'!A:A,0)),0)+IFERROR(INDEX('产品报告-整理'!BV:BV,MATCH(产品建议!A504,'产品报告-整理'!BO:BO,0)),0),IFERROR(INDEX('产品报告-整理'!H:H,MATCH(产品建议!A504,'产品报告-整理'!A:A,0)),0))</f>
        <v/>
      </c>
      <c r="Z504" s="9" t="str">
        <f t="shared" si="24"/>
        <v/>
      </c>
      <c r="AA504" s="5" t="str">
        <f t="shared" si="22"/>
        <v/>
      </c>
      <c r="AB504" s="5" t="str">
        <f t="shared" si="23"/>
        <v/>
      </c>
      <c r="AC504" s="9"/>
      <c r="AD504" s="15" t="str">
        <f>IF($AD$1="  ",IFERROR(IF(AND(Y504="未推广",L504&gt;0),"加入P4P推广 ","")&amp;IF(AND(OR(W504="是",X504="是"),Y504=0),"优爆品加推广 ","")&amp;IF(AND(C504="N",L504&gt;0),"增加橱窗绑定 ","")&amp;IF(AND(OR(Z504&gt;$Z$1*4.5,AB504&gt;$AB$1*4.5),Y504&lt;&gt;0,Y504&gt;$AB$1*2,G504&gt;($G$1/$L$1)*1),"放弃P4P推广 ","")&amp;IF(AND(AB504&gt;$AB$1*1.2,AB504&lt;$AB$1*4.5,Y504&gt;0),"优化询盘成本 ","")&amp;IF(AND(Z504&gt;$Z$1*1.2,Z504&lt;$Z$1*4.5,Y504&gt;0),"优化商机成本 ","")&amp;IF(AND(Y504&lt;&gt;0,L504&gt;0,AB504&lt;$AB$1*1.2),"加大询盘获取 ","")&amp;IF(AND(Y504&lt;&gt;0,K504&gt;0,Z504&lt;$Z$1*1.2),"加大商机获取 ","")&amp;IF(AND(L504=0,C504="Y",G504&gt;($G$1/$L$1*1.5)),"解绑橱窗绑定 ",""),"请去左表粘贴源数据"),"")</f>
        <v/>
      </c>
      <c r="AE504" s="9"/>
      <c r="AF504" s="9"/>
      <c r="AG504" s="9"/>
      <c r="AH504" s="9"/>
      <c r="AI504" s="17"/>
      <c r="AJ504" s="17"/>
      <c r="AK504" s="17"/>
    </row>
    <row r="505" spans="1:37">
      <c r="A505" s="5" t="str">
        <f>IFERROR(HLOOKUP(A$2,'2.源数据-产品分析-全商品'!A$6:A$1000,ROW()-1,0),"")</f>
        <v/>
      </c>
      <c r="B505" s="5" t="str">
        <f>IFERROR(HLOOKUP(B$2,'2.源数据-产品分析-全商品'!B$6:B$1000,ROW()-1,0),"")</f>
        <v/>
      </c>
      <c r="C505" s="5" t="str">
        <f>CLEAN(IFERROR(HLOOKUP(C$2,'2.源数据-产品分析-全商品'!C$6:C$1000,ROW()-1,0),""))</f>
        <v/>
      </c>
      <c r="D505" s="5" t="str">
        <f>IFERROR(HLOOKUP(D$2,'2.源数据-产品分析-全商品'!D$6:D$1000,ROW()-1,0),"")</f>
        <v/>
      </c>
      <c r="E505" s="5" t="str">
        <f>IFERROR(HLOOKUP(E$2,'2.源数据-产品分析-全商品'!E$6:E$1000,ROW()-1,0),"")</f>
        <v/>
      </c>
      <c r="F505" s="5" t="str">
        <f>IFERROR(VALUE(HLOOKUP(F$2,'2.源数据-产品分析-全商品'!F$6:F$1000,ROW()-1,0)),"")</f>
        <v/>
      </c>
      <c r="G505" s="5" t="str">
        <f>IFERROR(VALUE(HLOOKUP(G$2,'2.源数据-产品分析-全商品'!G$6:G$1000,ROW()-1,0)),"")</f>
        <v/>
      </c>
      <c r="H505" s="5" t="str">
        <f>IFERROR(HLOOKUP(H$2,'2.源数据-产品分析-全商品'!H$6:H$1000,ROW()-1,0),"")</f>
        <v/>
      </c>
      <c r="I505" s="5" t="str">
        <f>IFERROR(VALUE(HLOOKUP(I$2,'2.源数据-产品分析-全商品'!I$6:I$1000,ROW()-1,0)),"")</f>
        <v/>
      </c>
      <c r="J505" s="60" t="str">
        <f>IFERROR(IF($J$2="","",INDEX('产品报告-整理'!G:G,MATCH(产品建议!A505,'产品报告-整理'!A:A,0))),"")</f>
        <v/>
      </c>
      <c r="K505" s="5" t="str">
        <f>IFERROR(IF($K$2="","",VALUE(INDEX('产品报告-整理'!E:E,MATCH(产品建议!A505,'产品报告-整理'!A:A,0)))),0)</f>
        <v/>
      </c>
      <c r="L505" s="5" t="str">
        <f>IFERROR(VALUE(HLOOKUP(L$2,'2.源数据-产品分析-全商品'!J$6:J$1000,ROW()-1,0)),"")</f>
        <v/>
      </c>
      <c r="M505" s="5" t="str">
        <f>IFERROR(VALUE(HLOOKUP(M$2,'2.源数据-产品分析-全商品'!K$6:K$1000,ROW()-1,0)),"")</f>
        <v/>
      </c>
      <c r="N505" s="5" t="str">
        <f>IFERROR(HLOOKUP(N$2,'2.源数据-产品分析-全商品'!L$6:L$1000,ROW()-1,0),"")</f>
        <v/>
      </c>
      <c r="O505" s="5" t="str">
        <f>IF($O$2='产品报告-整理'!$K$1,IFERROR(INDEX('产品报告-整理'!S:S,MATCH(产品建议!A505,'产品报告-整理'!L:L,0)),""),(IFERROR(VALUE(HLOOKUP(O$2,'2.源数据-产品分析-全商品'!M$6:M$1000,ROW()-1,0)),"")))</f>
        <v/>
      </c>
      <c r="P505" s="5" t="str">
        <f>IF($P$2='产品报告-整理'!$V$1,IFERROR(INDEX('产品报告-整理'!AD:AD,MATCH(产品建议!A505,'产品报告-整理'!W:W,0)),""),(IFERROR(VALUE(HLOOKUP(P$2,'2.源数据-产品分析-全商品'!N$6:N$1000,ROW()-1,0)),"")))</f>
        <v/>
      </c>
      <c r="Q505" s="5" t="str">
        <f>IF($Q$2='产品报告-整理'!$AG$1,IFERROR(INDEX('产品报告-整理'!AO:AO,MATCH(产品建议!A505,'产品报告-整理'!AH:AH,0)),""),(IFERROR(VALUE(HLOOKUP(Q$2,'2.源数据-产品分析-全商品'!O$6:O$1000,ROW()-1,0)),"")))</f>
        <v/>
      </c>
      <c r="R505" s="5" t="str">
        <f>IF($R$2='产品报告-整理'!$AR$1,IFERROR(INDEX('产品报告-整理'!AZ:AZ,MATCH(产品建议!A505,'产品报告-整理'!AS:AS,0)),""),(IFERROR(VALUE(HLOOKUP(R$2,'2.源数据-产品分析-全商品'!P$6:P$1000,ROW()-1,0)),"")))</f>
        <v/>
      </c>
      <c r="S505" s="5" t="str">
        <f>IF($S$2='产品报告-整理'!$BC$1,IFERROR(INDEX('产品报告-整理'!BK:BK,MATCH(产品建议!A505,'产品报告-整理'!BD:BD,0)),""),(IFERROR(VALUE(HLOOKUP(S$2,'2.源数据-产品分析-全商品'!Q$6:Q$1000,ROW()-1,0)),"")))</f>
        <v/>
      </c>
      <c r="T505" s="5" t="str">
        <f>IFERROR(HLOOKUP("产品负责人",'2.源数据-产品分析-全商品'!R$6:R$1000,ROW()-1,0),"")</f>
        <v/>
      </c>
      <c r="U505" s="5" t="str">
        <f>IFERROR(VALUE(HLOOKUP(U$2,'2.源数据-产品分析-全商品'!S$6:S$1000,ROW()-1,0)),"")</f>
        <v/>
      </c>
      <c r="V505" s="5" t="str">
        <f>IFERROR(VALUE(HLOOKUP(V$2,'2.源数据-产品分析-全商品'!T$6:T$1000,ROW()-1,0)),"")</f>
        <v/>
      </c>
      <c r="W505" s="5" t="str">
        <f>IF(OR($A$3=""),"",IF(OR($W$2="优爆品"),(IF(COUNTIF('2-2.源数据-产品分析-优品'!A:A,产品建议!A505)&gt;0,"是","")&amp;IF(COUNTIF('2-3.源数据-产品分析-爆品'!A:A,产品建议!A505)&gt;0,"是","")),IF(OR($W$2="P4P点击量"),((IFERROR(INDEX('产品报告-整理'!D:D,MATCH(产品建议!A505,'产品报告-整理'!A:A,0)),""))),((IF(COUNTIF('2-2.源数据-产品分析-优品'!A:A,产品建议!A505)&gt;0,"是",""))))))</f>
        <v/>
      </c>
      <c r="X505" s="5" t="str">
        <f>IF(OR($A$3=""),"",IF(OR($W$2="优爆品"),((IFERROR(INDEX('产品报告-整理'!D:D,MATCH(产品建议!A505,'产品报告-整理'!A:A,0)),"")&amp;" → "&amp;(IFERROR(TEXT(INDEX('产品报告-整理'!D:D,MATCH(产品建议!A505,'产品报告-整理'!A:A,0))/G505,"0%"),"")))),IF(OR($W$2="P4P点击量"),((IF($W$2="P4P点击量",IFERROR(TEXT(W505/G505,"0%"),"")))),(((IF(COUNTIF('2-3.源数据-产品分析-爆品'!A:A,产品建议!A505)&gt;0,"是","")))))))</f>
        <v/>
      </c>
      <c r="Y505" s="9" t="str">
        <f>IF(AND($Y$2="直通车总消费",'产品报告-整理'!$BN$1="推荐广告"),IFERROR(INDEX('产品报告-整理'!H:H,MATCH(产品建议!A505,'产品报告-整理'!A:A,0)),0)+IFERROR(INDEX('产品报告-整理'!BV:BV,MATCH(产品建议!A505,'产品报告-整理'!BO:BO,0)),0),IFERROR(INDEX('产品报告-整理'!H:H,MATCH(产品建议!A505,'产品报告-整理'!A:A,0)),0))</f>
        <v/>
      </c>
      <c r="Z505" s="9" t="str">
        <f t="shared" si="24"/>
        <v/>
      </c>
      <c r="AA505" s="5" t="str">
        <f t="shared" si="22"/>
        <v/>
      </c>
      <c r="AB505" s="5" t="str">
        <f t="shared" si="23"/>
        <v/>
      </c>
      <c r="AC505" s="9"/>
      <c r="AD505" s="15" t="str">
        <f>IF($AD$1="  ",IFERROR(IF(AND(Y505="未推广",L505&gt;0),"加入P4P推广 ","")&amp;IF(AND(OR(W505="是",X505="是"),Y505=0),"优爆品加推广 ","")&amp;IF(AND(C505="N",L505&gt;0),"增加橱窗绑定 ","")&amp;IF(AND(OR(Z505&gt;$Z$1*4.5,AB505&gt;$AB$1*4.5),Y505&lt;&gt;0,Y505&gt;$AB$1*2,G505&gt;($G$1/$L$1)*1),"放弃P4P推广 ","")&amp;IF(AND(AB505&gt;$AB$1*1.2,AB505&lt;$AB$1*4.5,Y505&gt;0),"优化询盘成本 ","")&amp;IF(AND(Z505&gt;$Z$1*1.2,Z505&lt;$Z$1*4.5,Y505&gt;0),"优化商机成本 ","")&amp;IF(AND(Y505&lt;&gt;0,L505&gt;0,AB505&lt;$AB$1*1.2),"加大询盘获取 ","")&amp;IF(AND(Y505&lt;&gt;0,K505&gt;0,Z505&lt;$Z$1*1.2),"加大商机获取 ","")&amp;IF(AND(L505=0,C505="Y",G505&gt;($G$1/$L$1*1.5)),"解绑橱窗绑定 ",""),"请去左表粘贴源数据"),"")</f>
        <v/>
      </c>
      <c r="AE505" s="9"/>
      <c r="AF505" s="9"/>
      <c r="AG505" s="9"/>
      <c r="AH505" s="9"/>
      <c r="AI505" s="17"/>
      <c r="AJ505" s="17"/>
      <c r="AK505" s="17"/>
    </row>
    <row r="506" spans="1:37">
      <c r="A506" s="5" t="str">
        <f>IFERROR(HLOOKUP(A$2,'2.源数据-产品分析-全商品'!A$6:A$1000,ROW()-1,0),"")</f>
        <v/>
      </c>
      <c r="B506" s="5" t="str">
        <f>IFERROR(HLOOKUP(B$2,'2.源数据-产品分析-全商品'!B$6:B$1000,ROW()-1,0),"")</f>
        <v/>
      </c>
      <c r="C506" s="5" t="str">
        <f>CLEAN(IFERROR(HLOOKUP(C$2,'2.源数据-产品分析-全商品'!C$6:C$1000,ROW()-1,0),""))</f>
        <v/>
      </c>
      <c r="D506" s="5" t="str">
        <f>IFERROR(HLOOKUP(D$2,'2.源数据-产品分析-全商品'!D$6:D$1000,ROW()-1,0),"")</f>
        <v/>
      </c>
      <c r="E506" s="5" t="str">
        <f>IFERROR(HLOOKUP(E$2,'2.源数据-产品分析-全商品'!E$6:E$1000,ROW()-1,0),"")</f>
        <v/>
      </c>
      <c r="F506" s="5" t="str">
        <f>IFERROR(VALUE(HLOOKUP(F$2,'2.源数据-产品分析-全商品'!F$6:F$1000,ROW()-1,0)),"")</f>
        <v/>
      </c>
      <c r="G506" s="5" t="str">
        <f>IFERROR(VALUE(HLOOKUP(G$2,'2.源数据-产品分析-全商品'!G$6:G$1000,ROW()-1,0)),"")</f>
        <v/>
      </c>
      <c r="H506" s="5" t="str">
        <f>IFERROR(HLOOKUP(H$2,'2.源数据-产品分析-全商品'!H$6:H$1000,ROW()-1,0),"")</f>
        <v/>
      </c>
      <c r="I506" s="5" t="str">
        <f>IFERROR(VALUE(HLOOKUP(I$2,'2.源数据-产品分析-全商品'!I$6:I$1000,ROW()-1,0)),"")</f>
        <v/>
      </c>
      <c r="J506" s="60" t="str">
        <f>IFERROR(IF($J$2="","",INDEX('产品报告-整理'!G:G,MATCH(产品建议!A506,'产品报告-整理'!A:A,0))),"")</f>
        <v/>
      </c>
      <c r="K506" s="5" t="str">
        <f>IFERROR(IF($K$2="","",VALUE(INDEX('产品报告-整理'!E:E,MATCH(产品建议!A506,'产品报告-整理'!A:A,0)))),0)</f>
        <v/>
      </c>
      <c r="L506" s="5" t="str">
        <f>IFERROR(VALUE(HLOOKUP(L$2,'2.源数据-产品分析-全商品'!J$6:J$1000,ROW()-1,0)),"")</f>
        <v/>
      </c>
      <c r="M506" s="5" t="str">
        <f>IFERROR(VALUE(HLOOKUP(M$2,'2.源数据-产品分析-全商品'!K$6:K$1000,ROW()-1,0)),"")</f>
        <v/>
      </c>
      <c r="N506" s="5" t="str">
        <f>IFERROR(HLOOKUP(N$2,'2.源数据-产品分析-全商品'!L$6:L$1000,ROW()-1,0),"")</f>
        <v/>
      </c>
      <c r="O506" s="5" t="str">
        <f>IF($O$2='产品报告-整理'!$K$1,IFERROR(INDEX('产品报告-整理'!S:S,MATCH(产品建议!A506,'产品报告-整理'!L:L,0)),""),(IFERROR(VALUE(HLOOKUP(O$2,'2.源数据-产品分析-全商品'!M$6:M$1000,ROW()-1,0)),"")))</f>
        <v/>
      </c>
      <c r="P506" s="5" t="str">
        <f>IF($P$2='产品报告-整理'!$V$1,IFERROR(INDEX('产品报告-整理'!AD:AD,MATCH(产品建议!A506,'产品报告-整理'!W:W,0)),""),(IFERROR(VALUE(HLOOKUP(P$2,'2.源数据-产品分析-全商品'!N$6:N$1000,ROW()-1,0)),"")))</f>
        <v/>
      </c>
      <c r="Q506" s="5" t="str">
        <f>IF($Q$2='产品报告-整理'!$AG$1,IFERROR(INDEX('产品报告-整理'!AO:AO,MATCH(产品建议!A506,'产品报告-整理'!AH:AH,0)),""),(IFERROR(VALUE(HLOOKUP(Q$2,'2.源数据-产品分析-全商品'!O$6:O$1000,ROW()-1,0)),"")))</f>
        <v/>
      </c>
      <c r="R506" s="5" t="str">
        <f>IF($R$2='产品报告-整理'!$AR$1,IFERROR(INDEX('产品报告-整理'!AZ:AZ,MATCH(产品建议!A506,'产品报告-整理'!AS:AS,0)),""),(IFERROR(VALUE(HLOOKUP(R$2,'2.源数据-产品分析-全商品'!P$6:P$1000,ROW()-1,0)),"")))</f>
        <v/>
      </c>
      <c r="S506" s="5" t="str">
        <f>IF($S$2='产品报告-整理'!$BC$1,IFERROR(INDEX('产品报告-整理'!BK:BK,MATCH(产品建议!A506,'产品报告-整理'!BD:BD,0)),""),(IFERROR(VALUE(HLOOKUP(S$2,'2.源数据-产品分析-全商品'!Q$6:Q$1000,ROW()-1,0)),"")))</f>
        <v/>
      </c>
      <c r="T506" s="5" t="str">
        <f>IFERROR(HLOOKUP("产品负责人",'2.源数据-产品分析-全商品'!R$6:R$1000,ROW()-1,0),"")</f>
        <v/>
      </c>
      <c r="U506" s="5" t="str">
        <f>IFERROR(VALUE(HLOOKUP(U$2,'2.源数据-产品分析-全商品'!S$6:S$1000,ROW()-1,0)),"")</f>
        <v/>
      </c>
      <c r="V506" s="5" t="str">
        <f>IFERROR(VALUE(HLOOKUP(V$2,'2.源数据-产品分析-全商品'!T$6:T$1000,ROW()-1,0)),"")</f>
        <v/>
      </c>
      <c r="W506" s="5" t="str">
        <f>IF(OR($A$3=""),"",IF(OR($W$2="优爆品"),(IF(COUNTIF('2-2.源数据-产品分析-优品'!A:A,产品建议!A506)&gt;0,"是","")&amp;IF(COUNTIF('2-3.源数据-产品分析-爆品'!A:A,产品建议!A506)&gt;0,"是","")),IF(OR($W$2="P4P点击量"),((IFERROR(INDEX('产品报告-整理'!D:D,MATCH(产品建议!A506,'产品报告-整理'!A:A,0)),""))),((IF(COUNTIF('2-2.源数据-产品分析-优品'!A:A,产品建议!A506)&gt;0,"是",""))))))</f>
        <v/>
      </c>
      <c r="X506" s="5" t="str">
        <f>IF(OR($A$3=""),"",IF(OR($W$2="优爆品"),((IFERROR(INDEX('产品报告-整理'!D:D,MATCH(产品建议!A506,'产品报告-整理'!A:A,0)),"")&amp;" → "&amp;(IFERROR(TEXT(INDEX('产品报告-整理'!D:D,MATCH(产品建议!A506,'产品报告-整理'!A:A,0))/G506,"0%"),"")))),IF(OR($W$2="P4P点击量"),((IF($W$2="P4P点击量",IFERROR(TEXT(W506/G506,"0%"),"")))),(((IF(COUNTIF('2-3.源数据-产品分析-爆品'!A:A,产品建议!A506)&gt;0,"是","")))))))</f>
        <v/>
      </c>
      <c r="Y506" s="9" t="str">
        <f>IF(AND($Y$2="直通车总消费",'产品报告-整理'!$BN$1="推荐广告"),IFERROR(INDEX('产品报告-整理'!H:H,MATCH(产品建议!A506,'产品报告-整理'!A:A,0)),0)+IFERROR(INDEX('产品报告-整理'!BV:BV,MATCH(产品建议!A506,'产品报告-整理'!BO:BO,0)),0),IFERROR(INDEX('产品报告-整理'!H:H,MATCH(产品建议!A506,'产品报告-整理'!A:A,0)),0))</f>
        <v/>
      </c>
      <c r="Z506" s="9" t="str">
        <f t="shared" si="24"/>
        <v/>
      </c>
      <c r="AA506" s="5" t="str">
        <f t="shared" si="22"/>
        <v/>
      </c>
      <c r="AB506" s="5" t="str">
        <f t="shared" si="23"/>
        <v/>
      </c>
      <c r="AC506" s="9"/>
      <c r="AD506" s="15" t="str">
        <f>IF($AD$1="  ",IFERROR(IF(AND(Y506="未推广",L506&gt;0),"加入P4P推广 ","")&amp;IF(AND(OR(W506="是",X506="是"),Y506=0),"优爆品加推广 ","")&amp;IF(AND(C506="N",L506&gt;0),"增加橱窗绑定 ","")&amp;IF(AND(OR(Z506&gt;$Z$1*4.5,AB506&gt;$AB$1*4.5),Y506&lt;&gt;0,Y506&gt;$AB$1*2,G506&gt;($G$1/$L$1)*1),"放弃P4P推广 ","")&amp;IF(AND(AB506&gt;$AB$1*1.2,AB506&lt;$AB$1*4.5,Y506&gt;0),"优化询盘成本 ","")&amp;IF(AND(Z506&gt;$Z$1*1.2,Z506&lt;$Z$1*4.5,Y506&gt;0),"优化商机成本 ","")&amp;IF(AND(Y506&lt;&gt;0,L506&gt;0,AB506&lt;$AB$1*1.2),"加大询盘获取 ","")&amp;IF(AND(Y506&lt;&gt;0,K506&gt;0,Z506&lt;$Z$1*1.2),"加大商机获取 ","")&amp;IF(AND(L506=0,C506="Y",G506&gt;($G$1/$L$1*1.5)),"解绑橱窗绑定 ",""),"请去左表粘贴源数据"),"")</f>
        <v/>
      </c>
      <c r="AE506" s="9"/>
      <c r="AF506" s="9"/>
      <c r="AG506" s="9"/>
      <c r="AH506" s="9"/>
      <c r="AI506" s="17"/>
      <c r="AJ506" s="17"/>
      <c r="AK506" s="17"/>
    </row>
    <row r="507" spans="1:37">
      <c r="A507" s="5" t="str">
        <f>IFERROR(HLOOKUP(A$2,'2.源数据-产品分析-全商品'!A$6:A$1000,ROW()-1,0),"")</f>
        <v/>
      </c>
      <c r="B507" s="5" t="str">
        <f>IFERROR(HLOOKUP(B$2,'2.源数据-产品分析-全商品'!B$6:B$1000,ROW()-1,0),"")</f>
        <v/>
      </c>
      <c r="C507" s="5" t="str">
        <f>CLEAN(IFERROR(HLOOKUP(C$2,'2.源数据-产品分析-全商品'!C$6:C$1000,ROW()-1,0),""))</f>
        <v/>
      </c>
      <c r="D507" s="5" t="str">
        <f>IFERROR(HLOOKUP(D$2,'2.源数据-产品分析-全商品'!D$6:D$1000,ROW()-1,0),"")</f>
        <v/>
      </c>
      <c r="E507" s="5" t="str">
        <f>IFERROR(HLOOKUP(E$2,'2.源数据-产品分析-全商品'!E$6:E$1000,ROW()-1,0),"")</f>
        <v/>
      </c>
      <c r="F507" s="5" t="str">
        <f>IFERROR(VALUE(HLOOKUP(F$2,'2.源数据-产品分析-全商品'!F$6:F$1000,ROW()-1,0)),"")</f>
        <v/>
      </c>
      <c r="G507" s="5" t="str">
        <f>IFERROR(VALUE(HLOOKUP(G$2,'2.源数据-产品分析-全商品'!G$6:G$1000,ROW()-1,0)),"")</f>
        <v/>
      </c>
      <c r="H507" s="5" t="str">
        <f>IFERROR(HLOOKUP(H$2,'2.源数据-产品分析-全商品'!H$6:H$1000,ROW()-1,0),"")</f>
        <v/>
      </c>
      <c r="I507" s="5" t="str">
        <f>IFERROR(VALUE(HLOOKUP(I$2,'2.源数据-产品分析-全商品'!I$6:I$1000,ROW()-1,0)),"")</f>
        <v/>
      </c>
      <c r="J507" s="60" t="str">
        <f>IFERROR(IF($J$2="","",INDEX('产品报告-整理'!G:G,MATCH(产品建议!A507,'产品报告-整理'!A:A,0))),"")</f>
        <v/>
      </c>
      <c r="K507" s="5" t="str">
        <f>IFERROR(IF($K$2="","",VALUE(INDEX('产品报告-整理'!E:E,MATCH(产品建议!A507,'产品报告-整理'!A:A,0)))),0)</f>
        <v/>
      </c>
      <c r="L507" s="5" t="str">
        <f>IFERROR(VALUE(HLOOKUP(L$2,'2.源数据-产品分析-全商品'!J$6:J$1000,ROW()-1,0)),"")</f>
        <v/>
      </c>
      <c r="M507" s="5" t="str">
        <f>IFERROR(VALUE(HLOOKUP(M$2,'2.源数据-产品分析-全商品'!K$6:K$1000,ROW()-1,0)),"")</f>
        <v/>
      </c>
      <c r="N507" s="5" t="str">
        <f>IFERROR(HLOOKUP(N$2,'2.源数据-产品分析-全商品'!L$6:L$1000,ROW()-1,0),"")</f>
        <v/>
      </c>
      <c r="O507" s="5" t="str">
        <f>IF($O$2='产品报告-整理'!$K$1,IFERROR(INDEX('产品报告-整理'!S:S,MATCH(产品建议!A507,'产品报告-整理'!L:L,0)),""),(IFERROR(VALUE(HLOOKUP(O$2,'2.源数据-产品分析-全商品'!M$6:M$1000,ROW()-1,0)),"")))</f>
        <v/>
      </c>
      <c r="P507" s="5" t="str">
        <f>IF($P$2='产品报告-整理'!$V$1,IFERROR(INDEX('产品报告-整理'!AD:AD,MATCH(产品建议!A507,'产品报告-整理'!W:W,0)),""),(IFERROR(VALUE(HLOOKUP(P$2,'2.源数据-产品分析-全商品'!N$6:N$1000,ROW()-1,0)),"")))</f>
        <v/>
      </c>
      <c r="Q507" s="5" t="str">
        <f>IF($Q$2='产品报告-整理'!$AG$1,IFERROR(INDEX('产品报告-整理'!AO:AO,MATCH(产品建议!A507,'产品报告-整理'!AH:AH,0)),""),(IFERROR(VALUE(HLOOKUP(Q$2,'2.源数据-产品分析-全商品'!O$6:O$1000,ROW()-1,0)),"")))</f>
        <v/>
      </c>
      <c r="R507" s="5" t="str">
        <f>IF($R$2='产品报告-整理'!$AR$1,IFERROR(INDEX('产品报告-整理'!AZ:AZ,MATCH(产品建议!A507,'产品报告-整理'!AS:AS,0)),""),(IFERROR(VALUE(HLOOKUP(R$2,'2.源数据-产品分析-全商品'!P$6:P$1000,ROW()-1,0)),"")))</f>
        <v/>
      </c>
      <c r="S507" s="5" t="str">
        <f>IF($S$2='产品报告-整理'!$BC$1,IFERROR(INDEX('产品报告-整理'!BK:BK,MATCH(产品建议!A507,'产品报告-整理'!BD:BD,0)),""),(IFERROR(VALUE(HLOOKUP(S$2,'2.源数据-产品分析-全商品'!Q$6:Q$1000,ROW()-1,0)),"")))</f>
        <v/>
      </c>
      <c r="T507" s="5" t="str">
        <f>IFERROR(HLOOKUP("产品负责人",'2.源数据-产品分析-全商品'!R$6:R$1000,ROW()-1,0),"")</f>
        <v/>
      </c>
      <c r="U507" s="5" t="str">
        <f>IFERROR(VALUE(HLOOKUP(U$2,'2.源数据-产品分析-全商品'!S$6:S$1000,ROW()-1,0)),"")</f>
        <v/>
      </c>
      <c r="V507" s="5" t="str">
        <f>IFERROR(VALUE(HLOOKUP(V$2,'2.源数据-产品分析-全商品'!T$6:T$1000,ROW()-1,0)),"")</f>
        <v/>
      </c>
      <c r="W507" s="5" t="str">
        <f>IF(OR($A$3=""),"",IF(OR($W$2="优爆品"),(IF(COUNTIF('2-2.源数据-产品分析-优品'!A:A,产品建议!A507)&gt;0,"是","")&amp;IF(COUNTIF('2-3.源数据-产品分析-爆品'!A:A,产品建议!A507)&gt;0,"是","")),IF(OR($W$2="P4P点击量"),((IFERROR(INDEX('产品报告-整理'!D:D,MATCH(产品建议!A507,'产品报告-整理'!A:A,0)),""))),((IF(COUNTIF('2-2.源数据-产品分析-优品'!A:A,产品建议!A507)&gt;0,"是",""))))))</f>
        <v/>
      </c>
      <c r="X507" s="5" t="str">
        <f>IF(OR($A$3=""),"",IF(OR($W$2="优爆品"),((IFERROR(INDEX('产品报告-整理'!D:D,MATCH(产品建议!A507,'产品报告-整理'!A:A,0)),"")&amp;" → "&amp;(IFERROR(TEXT(INDEX('产品报告-整理'!D:D,MATCH(产品建议!A507,'产品报告-整理'!A:A,0))/G507,"0%"),"")))),IF(OR($W$2="P4P点击量"),((IF($W$2="P4P点击量",IFERROR(TEXT(W507/G507,"0%"),"")))),(((IF(COUNTIF('2-3.源数据-产品分析-爆品'!A:A,产品建议!A507)&gt;0,"是","")))))))</f>
        <v/>
      </c>
      <c r="Y507" s="9" t="str">
        <f>IF(AND($Y$2="直通车总消费",'产品报告-整理'!$BN$1="推荐广告"),IFERROR(INDEX('产品报告-整理'!H:H,MATCH(产品建议!A507,'产品报告-整理'!A:A,0)),0)+IFERROR(INDEX('产品报告-整理'!BV:BV,MATCH(产品建议!A507,'产品报告-整理'!BO:BO,0)),0),IFERROR(INDEX('产品报告-整理'!H:H,MATCH(产品建议!A507,'产品报告-整理'!A:A,0)),0))</f>
        <v/>
      </c>
      <c r="Z507" s="9" t="str">
        <f t="shared" si="24"/>
        <v/>
      </c>
      <c r="AA507" s="5" t="str">
        <f t="shared" si="22"/>
        <v/>
      </c>
      <c r="AB507" s="5" t="str">
        <f t="shared" si="23"/>
        <v/>
      </c>
      <c r="AC507" s="9"/>
      <c r="AD507" s="15" t="str">
        <f>IF($AD$1="  ",IFERROR(IF(AND(Y507="未推广",L507&gt;0),"加入P4P推广 ","")&amp;IF(AND(OR(W507="是",X507="是"),Y507=0),"优爆品加推广 ","")&amp;IF(AND(C507="N",L507&gt;0),"增加橱窗绑定 ","")&amp;IF(AND(OR(Z507&gt;$Z$1*4.5,AB507&gt;$AB$1*4.5),Y507&lt;&gt;0,Y507&gt;$AB$1*2,G507&gt;($G$1/$L$1)*1),"放弃P4P推广 ","")&amp;IF(AND(AB507&gt;$AB$1*1.2,AB507&lt;$AB$1*4.5,Y507&gt;0),"优化询盘成本 ","")&amp;IF(AND(Z507&gt;$Z$1*1.2,Z507&lt;$Z$1*4.5,Y507&gt;0),"优化商机成本 ","")&amp;IF(AND(Y507&lt;&gt;0,L507&gt;0,AB507&lt;$AB$1*1.2),"加大询盘获取 ","")&amp;IF(AND(Y507&lt;&gt;0,K507&gt;0,Z507&lt;$Z$1*1.2),"加大商机获取 ","")&amp;IF(AND(L507=0,C507="Y",G507&gt;($G$1/$L$1*1.5)),"解绑橱窗绑定 ",""),"请去左表粘贴源数据"),"")</f>
        <v/>
      </c>
      <c r="AE507" s="9"/>
      <c r="AF507" s="9"/>
      <c r="AG507" s="9"/>
      <c r="AH507" s="9"/>
      <c r="AI507" s="17"/>
      <c r="AJ507" s="17"/>
      <c r="AK507" s="17"/>
    </row>
    <row r="508" spans="1:37">
      <c r="A508" s="5" t="str">
        <f>IFERROR(HLOOKUP(A$2,'2.源数据-产品分析-全商品'!A$6:A$1000,ROW()-1,0),"")</f>
        <v/>
      </c>
      <c r="B508" s="5" t="str">
        <f>IFERROR(HLOOKUP(B$2,'2.源数据-产品分析-全商品'!B$6:B$1000,ROW()-1,0),"")</f>
        <v/>
      </c>
      <c r="C508" s="5" t="str">
        <f>CLEAN(IFERROR(HLOOKUP(C$2,'2.源数据-产品分析-全商品'!C$6:C$1000,ROW()-1,0),""))</f>
        <v/>
      </c>
      <c r="D508" s="5" t="str">
        <f>IFERROR(HLOOKUP(D$2,'2.源数据-产品分析-全商品'!D$6:D$1000,ROW()-1,0),"")</f>
        <v/>
      </c>
      <c r="E508" s="5" t="str">
        <f>IFERROR(HLOOKUP(E$2,'2.源数据-产品分析-全商品'!E$6:E$1000,ROW()-1,0),"")</f>
        <v/>
      </c>
      <c r="F508" s="5" t="str">
        <f>IFERROR(VALUE(HLOOKUP(F$2,'2.源数据-产品分析-全商品'!F$6:F$1000,ROW()-1,0)),"")</f>
        <v/>
      </c>
      <c r="G508" s="5" t="str">
        <f>IFERROR(VALUE(HLOOKUP(G$2,'2.源数据-产品分析-全商品'!G$6:G$1000,ROW()-1,0)),"")</f>
        <v/>
      </c>
      <c r="H508" s="5" t="str">
        <f>IFERROR(HLOOKUP(H$2,'2.源数据-产品分析-全商品'!H$6:H$1000,ROW()-1,0),"")</f>
        <v/>
      </c>
      <c r="I508" s="5" t="str">
        <f>IFERROR(VALUE(HLOOKUP(I$2,'2.源数据-产品分析-全商品'!I$6:I$1000,ROW()-1,0)),"")</f>
        <v/>
      </c>
      <c r="J508" s="60" t="str">
        <f>IFERROR(IF($J$2="","",INDEX('产品报告-整理'!G:G,MATCH(产品建议!A508,'产品报告-整理'!A:A,0))),"")</f>
        <v/>
      </c>
      <c r="K508" s="5" t="str">
        <f>IFERROR(IF($K$2="","",VALUE(INDEX('产品报告-整理'!E:E,MATCH(产品建议!A508,'产品报告-整理'!A:A,0)))),0)</f>
        <v/>
      </c>
      <c r="L508" s="5" t="str">
        <f>IFERROR(VALUE(HLOOKUP(L$2,'2.源数据-产品分析-全商品'!J$6:J$1000,ROW()-1,0)),"")</f>
        <v/>
      </c>
      <c r="M508" s="5" t="str">
        <f>IFERROR(VALUE(HLOOKUP(M$2,'2.源数据-产品分析-全商品'!K$6:K$1000,ROW()-1,0)),"")</f>
        <v/>
      </c>
      <c r="N508" s="5" t="str">
        <f>IFERROR(HLOOKUP(N$2,'2.源数据-产品分析-全商品'!L$6:L$1000,ROW()-1,0),"")</f>
        <v/>
      </c>
      <c r="O508" s="5" t="str">
        <f>IF($O$2='产品报告-整理'!$K$1,IFERROR(INDEX('产品报告-整理'!S:S,MATCH(产品建议!A508,'产品报告-整理'!L:L,0)),""),(IFERROR(VALUE(HLOOKUP(O$2,'2.源数据-产品分析-全商品'!M$6:M$1000,ROW()-1,0)),"")))</f>
        <v/>
      </c>
      <c r="P508" s="5" t="str">
        <f>IF($P$2='产品报告-整理'!$V$1,IFERROR(INDEX('产品报告-整理'!AD:AD,MATCH(产品建议!A508,'产品报告-整理'!W:W,0)),""),(IFERROR(VALUE(HLOOKUP(P$2,'2.源数据-产品分析-全商品'!N$6:N$1000,ROW()-1,0)),"")))</f>
        <v/>
      </c>
      <c r="Q508" s="5" t="str">
        <f>IF($Q$2='产品报告-整理'!$AG$1,IFERROR(INDEX('产品报告-整理'!AO:AO,MATCH(产品建议!A508,'产品报告-整理'!AH:AH,0)),""),(IFERROR(VALUE(HLOOKUP(Q$2,'2.源数据-产品分析-全商品'!O$6:O$1000,ROW()-1,0)),"")))</f>
        <v/>
      </c>
      <c r="R508" s="5" t="str">
        <f>IF($R$2='产品报告-整理'!$AR$1,IFERROR(INDEX('产品报告-整理'!AZ:AZ,MATCH(产品建议!A508,'产品报告-整理'!AS:AS,0)),""),(IFERROR(VALUE(HLOOKUP(R$2,'2.源数据-产品分析-全商品'!P$6:P$1000,ROW()-1,0)),"")))</f>
        <v/>
      </c>
      <c r="S508" s="5" t="str">
        <f>IF($S$2='产品报告-整理'!$BC$1,IFERROR(INDEX('产品报告-整理'!BK:BK,MATCH(产品建议!A508,'产品报告-整理'!BD:BD,0)),""),(IFERROR(VALUE(HLOOKUP(S$2,'2.源数据-产品分析-全商品'!Q$6:Q$1000,ROW()-1,0)),"")))</f>
        <v/>
      </c>
      <c r="T508" s="5" t="str">
        <f>IFERROR(HLOOKUP("产品负责人",'2.源数据-产品分析-全商品'!R$6:R$1000,ROW()-1,0),"")</f>
        <v/>
      </c>
      <c r="U508" s="5" t="str">
        <f>IFERROR(VALUE(HLOOKUP(U$2,'2.源数据-产品分析-全商品'!S$6:S$1000,ROW()-1,0)),"")</f>
        <v/>
      </c>
      <c r="V508" s="5" t="str">
        <f>IFERROR(VALUE(HLOOKUP(V$2,'2.源数据-产品分析-全商品'!T$6:T$1000,ROW()-1,0)),"")</f>
        <v/>
      </c>
      <c r="W508" s="5" t="str">
        <f>IF(OR($A$3=""),"",IF(OR($W$2="优爆品"),(IF(COUNTIF('2-2.源数据-产品分析-优品'!A:A,产品建议!A508)&gt;0,"是","")&amp;IF(COUNTIF('2-3.源数据-产品分析-爆品'!A:A,产品建议!A508)&gt;0,"是","")),IF(OR($W$2="P4P点击量"),((IFERROR(INDEX('产品报告-整理'!D:D,MATCH(产品建议!A508,'产品报告-整理'!A:A,0)),""))),((IF(COUNTIF('2-2.源数据-产品分析-优品'!A:A,产品建议!A508)&gt;0,"是",""))))))</f>
        <v/>
      </c>
      <c r="X508" s="5" t="str">
        <f>IF(OR($A$3=""),"",IF(OR($W$2="优爆品"),((IFERROR(INDEX('产品报告-整理'!D:D,MATCH(产品建议!A508,'产品报告-整理'!A:A,0)),"")&amp;" → "&amp;(IFERROR(TEXT(INDEX('产品报告-整理'!D:D,MATCH(产品建议!A508,'产品报告-整理'!A:A,0))/G508,"0%"),"")))),IF(OR($W$2="P4P点击量"),((IF($W$2="P4P点击量",IFERROR(TEXT(W508/G508,"0%"),"")))),(((IF(COUNTIF('2-3.源数据-产品分析-爆品'!A:A,产品建议!A508)&gt;0,"是","")))))))</f>
        <v/>
      </c>
      <c r="Y508" s="9" t="str">
        <f>IF(AND($Y$2="直通车总消费",'产品报告-整理'!$BN$1="推荐广告"),IFERROR(INDEX('产品报告-整理'!H:H,MATCH(产品建议!A508,'产品报告-整理'!A:A,0)),0)+IFERROR(INDEX('产品报告-整理'!BV:BV,MATCH(产品建议!A508,'产品报告-整理'!BO:BO,0)),0),IFERROR(INDEX('产品报告-整理'!H:H,MATCH(产品建议!A508,'产品报告-整理'!A:A,0)),0))</f>
        <v/>
      </c>
      <c r="Z508" s="9" t="str">
        <f t="shared" si="24"/>
        <v/>
      </c>
      <c r="AA508" s="5" t="str">
        <f t="shared" si="22"/>
        <v/>
      </c>
      <c r="AB508" s="5" t="str">
        <f t="shared" si="23"/>
        <v/>
      </c>
      <c r="AC508" s="9"/>
      <c r="AD508" s="15" t="str">
        <f>IF($AD$1="  ",IFERROR(IF(AND(Y508="未推广",L508&gt;0),"加入P4P推广 ","")&amp;IF(AND(OR(W508="是",X508="是"),Y508=0),"优爆品加推广 ","")&amp;IF(AND(C508="N",L508&gt;0),"增加橱窗绑定 ","")&amp;IF(AND(OR(Z508&gt;$Z$1*4.5,AB508&gt;$AB$1*4.5),Y508&lt;&gt;0,Y508&gt;$AB$1*2,G508&gt;($G$1/$L$1)*1),"放弃P4P推广 ","")&amp;IF(AND(AB508&gt;$AB$1*1.2,AB508&lt;$AB$1*4.5,Y508&gt;0),"优化询盘成本 ","")&amp;IF(AND(Z508&gt;$Z$1*1.2,Z508&lt;$Z$1*4.5,Y508&gt;0),"优化商机成本 ","")&amp;IF(AND(Y508&lt;&gt;0,L508&gt;0,AB508&lt;$AB$1*1.2),"加大询盘获取 ","")&amp;IF(AND(Y508&lt;&gt;0,K508&gt;0,Z508&lt;$Z$1*1.2),"加大商机获取 ","")&amp;IF(AND(L508=0,C508="Y",G508&gt;($G$1/$L$1*1.5)),"解绑橱窗绑定 ",""),"请去左表粘贴源数据"),"")</f>
        <v/>
      </c>
      <c r="AE508" s="9"/>
      <c r="AF508" s="9"/>
      <c r="AG508" s="9"/>
      <c r="AH508" s="9"/>
      <c r="AI508" s="17"/>
      <c r="AJ508" s="17"/>
      <c r="AK508" s="17"/>
    </row>
    <row r="509" spans="1:37">
      <c r="A509" s="5" t="str">
        <f>IFERROR(HLOOKUP(A$2,'2.源数据-产品分析-全商品'!A$6:A$1000,ROW()-1,0),"")</f>
        <v/>
      </c>
      <c r="B509" s="5" t="str">
        <f>IFERROR(HLOOKUP(B$2,'2.源数据-产品分析-全商品'!B$6:B$1000,ROW()-1,0),"")</f>
        <v/>
      </c>
      <c r="C509" s="5" t="str">
        <f>CLEAN(IFERROR(HLOOKUP(C$2,'2.源数据-产品分析-全商品'!C$6:C$1000,ROW()-1,0),""))</f>
        <v/>
      </c>
      <c r="D509" s="5" t="str">
        <f>IFERROR(HLOOKUP(D$2,'2.源数据-产品分析-全商品'!D$6:D$1000,ROW()-1,0),"")</f>
        <v/>
      </c>
      <c r="E509" s="5" t="str">
        <f>IFERROR(HLOOKUP(E$2,'2.源数据-产品分析-全商品'!E$6:E$1000,ROW()-1,0),"")</f>
        <v/>
      </c>
      <c r="F509" s="5" t="str">
        <f>IFERROR(VALUE(HLOOKUP(F$2,'2.源数据-产品分析-全商品'!F$6:F$1000,ROW()-1,0)),"")</f>
        <v/>
      </c>
      <c r="G509" s="5" t="str">
        <f>IFERROR(VALUE(HLOOKUP(G$2,'2.源数据-产品分析-全商品'!G$6:G$1000,ROW()-1,0)),"")</f>
        <v/>
      </c>
      <c r="H509" s="5" t="str">
        <f>IFERROR(HLOOKUP(H$2,'2.源数据-产品分析-全商品'!H$6:H$1000,ROW()-1,0),"")</f>
        <v/>
      </c>
      <c r="I509" s="5" t="str">
        <f>IFERROR(VALUE(HLOOKUP(I$2,'2.源数据-产品分析-全商品'!I$6:I$1000,ROW()-1,0)),"")</f>
        <v/>
      </c>
      <c r="J509" s="60" t="str">
        <f>IFERROR(IF($J$2="","",INDEX('产品报告-整理'!G:G,MATCH(产品建议!A509,'产品报告-整理'!A:A,0))),"")</f>
        <v/>
      </c>
      <c r="K509" s="5" t="str">
        <f>IFERROR(IF($K$2="","",VALUE(INDEX('产品报告-整理'!E:E,MATCH(产品建议!A509,'产品报告-整理'!A:A,0)))),0)</f>
        <v/>
      </c>
      <c r="L509" s="5" t="str">
        <f>IFERROR(VALUE(HLOOKUP(L$2,'2.源数据-产品分析-全商品'!J$6:J$1000,ROW()-1,0)),"")</f>
        <v/>
      </c>
      <c r="M509" s="5" t="str">
        <f>IFERROR(VALUE(HLOOKUP(M$2,'2.源数据-产品分析-全商品'!K$6:K$1000,ROW()-1,0)),"")</f>
        <v/>
      </c>
      <c r="N509" s="5" t="str">
        <f>IFERROR(HLOOKUP(N$2,'2.源数据-产品分析-全商品'!L$6:L$1000,ROW()-1,0),"")</f>
        <v/>
      </c>
      <c r="O509" s="5" t="str">
        <f>IF($O$2='产品报告-整理'!$K$1,IFERROR(INDEX('产品报告-整理'!S:S,MATCH(产品建议!A509,'产品报告-整理'!L:L,0)),""),(IFERROR(VALUE(HLOOKUP(O$2,'2.源数据-产品分析-全商品'!M$6:M$1000,ROW()-1,0)),"")))</f>
        <v/>
      </c>
      <c r="P509" s="5" t="str">
        <f>IF($P$2='产品报告-整理'!$V$1,IFERROR(INDEX('产品报告-整理'!AD:AD,MATCH(产品建议!A509,'产品报告-整理'!W:W,0)),""),(IFERROR(VALUE(HLOOKUP(P$2,'2.源数据-产品分析-全商品'!N$6:N$1000,ROW()-1,0)),"")))</f>
        <v/>
      </c>
      <c r="Q509" s="5" t="str">
        <f>IF($Q$2='产品报告-整理'!$AG$1,IFERROR(INDEX('产品报告-整理'!AO:AO,MATCH(产品建议!A509,'产品报告-整理'!AH:AH,0)),""),(IFERROR(VALUE(HLOOKUP(Q$2,'2.源数据-产品分析-全商品'!O$6:O$1000,ROW()-1,0)),"")))</f>
        <v/>
      </c>
      <c r="R509" s="5" t="str">
        <f>IF($R$2='产品报告-整理'!$AR$1,IFERROR(INDEX('产品报告-整理'!AZ:AZ,MATCH(产品建议!A509,'产品报告-整理'!AS:AS,0)),""),(IFERROR(VALUE(HLOOKUP(R$2,'2.源数据-产品分析-全商品'!P$6:P$1000,ROW()-1,0)),"")))</f>
        <v/>
      </c>
      <c r="S509" s="5" t="str">
        <f>IF($S$2='产品报告-整理'!$BC$1,IFERROR(INDEX('产品报告-整理'!BK:BK,MATCH(产品建议!A509,'产品报告-整理'!BD:BD,0)),""),(IFERROR(VALUE(HLOOKUP(S$2,'2.源数据-产品分析-全商品'!Q$6:Q$1000,ROW()-1,0)),"")))</f>
        <v/>
      </c>
      <c r="T509" s="5" t="str">
        <f>IFERROR(HLOOKUP("产品负责人",'2.源数据-产品分析-全商品'!R$6:R$1000,ROW()-1,0),"")</f>
        <v/>
      </c>
      <c r="U509" s="5" t="str">
        <f>IFERROR(VALUE(HLOOKUP(U$2,'2.源数据-产品分析-全商品'!S$6:S$1000,ROW()-1,0)),"")</f>
        <v/>
      </c>
      <c r="V509" s="5" t="str">
        <f>IFERROR(VALUE(HLOOKUP(V$2,'2.源数据-产品分析-全商品'!T$6:T$1000,ROW()-1,0)),"")</f>
        <v/>
      </c>
      <c r="W509" s="5" t="str">
        <f>IF(OR($A$3=""),"",IF(OR($W$2="优爆品"),(IF(COUNTIF('2-2.源数据-产品分析-优品'!A:A,产品建议!A509)&gt;0,"是","")&amp;IF(COUNTIF('2-3.源数据-产品分析-爆品'!A:A,产品建议!A509)&gt;0,"是","")),IF(OR($W$2="P4P点击量"),((IFERROR(INDEX('产品报告-整理'!D:D,MATCH(产品建议!A509,'产品报告-整理'!A:A,0)),""))),((IF(COUNTIF('2-2.源数据-产品分析-优品'!A:A,产品建议!A509)&gt;0,"是",""))))))</f>
        <v/>
      </c>
      <c r="X509" s="5" t="str">
        <f>IF(OR($A$3=""),"",IF(OR($W$2="优爆品"),((IFERROR(INDEX('产品报告-整理'!D:D,MATCH(产品建议!A509,'产品报告-整理'!A:A,0)),"")&amp;" → "&amp;(IFERROR(TEXT(INDEX('产品报告-整理'!D:D,MATCH(产品建议!A509,'产品报告-整理'!A:A,0))/G509,"0%"),"")))),IF(OR($W$2="P4P点击量"),((IF($W$2="P4P点击量",IFERROR(TEXT(W509/G509,"0%"),"")))),(((IF(COUNTIF('2-3.源数据-产品分析-爆品'!A:A,产品建议!A509)&gt;0,"是","")))))))</f>
        <v/>
      </c>
      <c r="Y509" s="9" t="str">
        <f>IF(AND($Y$2="直通车总消费",'产品报告-整理'!$BN$1="推荐广告"),IFERROR(INDEX('产品报告-整理'!H:H,MATCH(产品建议!A509,'产品报告-整理'!A:A,0)),0)+IFERROR(INDEX('产品报告-整理'!BV:BV,MATCH(产品建议!A509,'产品报告-整理'!BO:BO,0)),0),IFERROR(INDEX('产品报告-整理'!H:H,MATCH(产品建议!A509,'产品报告-整理'!A:A,0)),0))</f>
        <v/>
      </c>
      <c r="Z509" s="9" t="str">
        <f t="shared" si="24"/>
        <v/>
      </c>
      <c r="AA509" s="5" t="str">
        <f t="shared" si="22"/>
        <v/>
      </c>
      <c r="AB509" s="5" t="str">
        <f t="shared" si="23"/>
        <v/>
      </c>
      <c r="AC509" s="9"/>
      <c r="AD509" s="15" t="str">
        <f>IF($AD$1="  ",IFERROR(IF(AND(Y509="未推广",L509&gt;0),"加入P4P推广 ","")&amp;IF(AND(OR(W509="是",X509="是"),Y509=0),"优爆品加推广 ","")&amp;IF(AND(C509="N",L509&gt;0),"增加橱窗绑定 ","")&amp;IF(AND(OR(Z509&gt;$Z$1*4.5,AB509&gt;$AB$1*4.5),Y509&lt;&gt;0,Y509&gt;$AB$1*2,G509&gt;($G$1/$L$1)*1),"放弃P4P推广 ","")&amp;IF(AND(AB509&gt;$AB$1*1.2,AB509&lt;$AB$1*4.5,Y509&gt;0),"优化询盘成本 ","")&amp;IF(AND(Z509&gt;$Z$1*1.2,Z509&lt;$Z$1*4.5,Y509&gt;0),"优化商机成本 ","")&amp;IF(AND(Y509&lt;&gt;0,L509&gt;0,AB509&lt;$AB$1*1.2),"加大询盘获取 ","")&amp;IF(AND(Y509&lt;&gt;0,K509&gt;0,Z509&lt;$Z$1*1.2),"加大商机获取 ","")&amp;IF(AND(L509=0,C509="Y",G509&gt;($G$1/$L$1*1.5)),"解绑橱窗绑定 ",""),"请去左表粘贴源数据"),"")</f>
        <v/>
      </c>
      <c r="AE509" s="9"/>
      <c r="AF509" s="9"/>
      <c r="AG509" s="9"/>
      <c r="AH509" s="9"/>
      <c r="AI509" s="17"/>
      <c r="AJ509" s="17"/>
      <c r="AK509" s="17"/>
    </row>
    <row r="510" spans="1:37">
      <c r="A510" s="5" t="str">
        <f>IFERROR(HLOOKUP(A$2,'2.源数据-产品分析-全商品'!A$6:A$1000,ROW()-1,0),"")</f>
        <v/>
      </c>
      <c r="B510" s="5" t="str">
        <f>IFERROR(HLOOKUP(B$2,'2.源数据-产品分析-全商品'!B$6:B$1000,ROW()-1,0),"")</f>
        <v/>
      </c>
      <c r="C510" s="5" t="str">
        <f>CLEAN(IFERROR(HLOOKUP(C$2,'2.源数据-产品分析-全商品'!C$6:C$1000,ROW()-1,0),""))</f>
        <v/>
      </c>
      <c r="D510" s="5" t="str">
        <f>IFERROR(HLOOKUP(D$2,'2.源数据-产品分析-全商品'!D$6:D$1000,ROW()-1,0),"")</f>
        <v/>
      </c>
      <c r="E510" s="5" t="str">
        <f>IFERROR(HLOOKUP(E$2,'2.源数据-产品分析-全商品'!E$6:E$1000,ROW()-1,0),"")</f>
        <v/>
      </c>
      <c r="F510" s="5" t="str">
        <f>IFERROR(VALUE(HLOOKUP(F$2,'2.源数据-产品分析-全商品'!F$6:F$1000,ROW()-1,0)),"")</f>
        <v/>
      </c>
      <c r="G510" s="5" t="str">
        <f>IFERROR(VALUE(HLOOKUP(G$2,'2.源数据-产品分析-全商品'!G$6:G$1000,ROW()-1,0)),"")</f>
        <v/>
      </c>
      <c r="H510" s="5" t="str">
        <f>IFERROR(HLOOKUP(H$2,'2.源数据-产品分析-全商品'!H$6:H$1000,ROW()-1,0),"")</f>
        <v/>
      </c>
      <c r="I510" s="5" t="str">
        <f>IFERROR(VALUE(HLOOKUP(I$2,'2.源数据-产品分析-全商品'!I$6:I$1000,ROW()-1,0)),"")</f>
        <v/>
      </c>
      <c r="J510" s="60" t="str">
        <f>IFERROR(IF($J$2="","",INDEX('产品报告-整理'!G:G,MATCH(产品建议!A510,'产品报告-整理'!A:A,0))),"")</f>
        <v/>
      </c>
      <c r="K510" s="5" t="str">
        <f>IFERROR(IF($K$2="","",VALUE(INDEX('产品报告-整理'!E:E,MATCH(产品建议!A510,'产品报告-整理'!A:A,0)))),0)</f>
        <v/>
      </c>
      <c r="L510" s="5" t="str">
        <f>IFERROR(VALUE(HLOOKUP(L$2,'2.源数据-产品分析-全商品'!J$6:J$1000,ROW()-1,0)),"")</f>
        <v/>
      </c>
      <c r="M510" s="5" t="str">
        <f>IFERROR(VALUE(HLOOKUP(M$2,'2.源数据-产品分析-全商品'!K$6:K$1000,ROW()-1,0)),"")</f>
        <v/>
      </c>
      <c r="N510" s="5" t="str">
        <f>IFERROR(HLOOKUP(N$2,'2.源数据-产品分析-全商品'!L$6:L$1000,ROW()-1,0),"")</f>
        <v/>
      </c>
      <c r="O510" s="5" t="str">
        <f>IF($O$2='产品报告-整理'!$K$1,IFERROR(INDEX('产品报告-整理'!S:S,MATCH(产品建议!A510,'产品报告-整理'!L:L,0)),""),(IFERROR(VALUE(HLOOKUP(O$2,'2.源数据-产品分析-全商品'!M$6:M$1000,ROW()-1,0)),"")))</f>
        <v/>
      </c>
      <c r="P510" s="5" t="str">
        <f>IF($P$2='产品报告-整理'!$V$1,IFERROR(INDEX('产品报告-整理'!AD:AD,MATCH(产品建议!A510,'产品报告-整理'!W:W,0)),""),(IFERROR(VALUE(HLOOKUP(P$2,'2.源数据-产品分析-全商品'!N$6:N$1000,ROW()-1,0)),"")))</f>
        <v/>
      </c>
      <c r="Q510" s="5" t="str">
        <f>IF($Q$2='产品报告-整理'!$AG$1,IFERROR(INDEX('产品报告-整理'!AO:AO,MATCH(产品建议!A510,'产品报告-整理'!AH:AH,0)),""),(IFERROR(VALUE(HLOOKUP(Q$2,'2.源数据-产品分析-全商品'!O$6:O$1000,ROW()-1,0)),"")))</f>
        <v/>
      </c>
      <c r="R510" s="5" t="str">
        <f>IF($R$2='产品报告-整理'!$AR$1,IFERROR(INDEX('产品报告-整理'!AZ:AZ,MATCH(产品建议!A510,'产品报告-整理'!AS:AS,0)),""),(IFERROR(VALUE(HLOOKUP(R$2,'2.源数据-产品分析-全商品'!P$6:P$1000,ROW()-1,0)),"")))</f>
        <v/>
      </c>
      <c r="S510" s="5" t="str">
        <f>IF($S$2='产品报告-整理'!$BC$1,IFERROR(INDEX('产品报告-整理'!BK:BK,MATCH(产品建议!A510,'产品报告-整理'!BD:BD,0)),""),(IFERROR(VALUE(HLOOKUP(S$2,'2.源数据-产品分析-全商品'!Q$6:Q$1000,ROW()-1,0)),"")))</f>
        <v/>
      </c>
      <c r="T510" s="5" t="str">
        <f>IFERROR(HLOOKUP("产品负责人",'2.源数据-产品分析-全商品'!R$6:R$1000,ROW()-1,0),"")</f>
        <v/>
      </c>
      <c r="U510" s="5" t="str">
        <f>IFERROR(VALUE(HLOOKUP(U$2,'2.源数据-产品分析-全商品'!S$6:S$1000,ROW()-1,0)),"")</f>
        <v/>
      </c>
      <c r="V510" s="5" t="str">
        <f>IFERROR(VALUE(HLOOKUP(V$2,'2.源数据-产品分析-全商品'!T$6:T$1000,ROW()-1,0)),"")</f>
        <v/>
      </c>
      <c r="W510" s="5" t="str">
        <f>IF(OR($A$3=""),"",IF(OR($W$2="优爆品"),(IF(COUNTIF('2-2.源数据-产品分析-优品'!A:A,产品建议!A510)&gt;0,"是","")&amp;IF(COUNTIF('2-3.源数据-产品分析-爆品'!A:A,产品建议!A510)&gt;0,"是","")),IF(OR($W$2="P4P点击量"),((IFERROR(INDEX('产品报告-整理'!D:D,MATCH(产品建议!A510,'产品报告-整理'!A:A,0)),""))),((IF(COUNTIF('2-2.源数据-产品分析-优品'!A:A,产品建议!A510)&gt;0,"是",""))))))</f>
        <v/>
      </c>
      <c r="X510" s="5" t="str">
        <f>IF(OR($A$3=""),"",IF(OR($W$2="优爆品"),((IFERROR(INDEX('产品报告-整理'!D:D,MATCH(产品建议!A510,'产品报告-整理'!A:A,0)),"")&amp;" → "&amp;(IFERROR(TEXT(INDEX('产品报告-整理'!D:D,MATCH(产品建议!A510,'产品报告-整理'!A:A,0))/G510,"0%"),"")))),IF(OR($W$2="P4P点击量"),((IF($W$2="P4P点击量",IFERROR(TEXT(W510/G510,"0%"),"")))),(((IF(COUNTIF('2-3.源数据-产品分析-爆品'!A:A,产品建议!A510)&gt;0,"是","")))))))</f>
        <v/>
      </c>
      <c r="Y510" s="9" t="str">
        <f>IF(AND($Y$2="直通车总消费",'产品报告-整理'!$BN$1="推荐广告"),IFERROR(INDEX('产品报告-整理'!H:H,MATCH(产品建议!A510,'产品报告-整理'!A:A,0)),0)+IFERROR(INDEX('产品报告-整理'!BV:BV,MATCH(产品建议!A510,'产品报告-整理'!BO:BO,0)),0),IFERROR(INDEX('产品报告-整理'!H:H,MATCH(产品建议!A510,'产品报告-整理'!A:A,0)),0))</f>
        <v/>
      </c>
      <c r="Z510" s="9" t="str">
        <f t="shared" si="24"/>
        <v/>
      </c>
      <c r="AA510" s="5" t="str">
        <f t="shared" si="22"/>
        <v/>
      </c>
      <c r="AB510" s="5" t="str">
        <f t="shared" si="23"/>
        <v/>
      </c>
      <c r="AC510" s="9"/>
      <c r="AD510" s="15" t="str">
        <f>IF($AD$1="  ",IFERROR(IF(AND(Y510="未推广",L510&gt;0),"加入P4P推广 ","")&amp;IF(AND(OR(W510="是",X510="是"),Y510=0),"优爆品加推广 ","")&amp;IF(AND(C510="N",L510&gt;0),"增加橱窗绑定 ","")&amp;IF(AND(OR(Z510&gt;$Z$1*4.5,AB510&gt;$AB$1*4.5),Y510&lt;&gt;0,Y510&gt;$AB$1*2,G510&gt;($G$1/$L$1)*1),"放弃P4P推广 ","")&amp;IF(AND(AB510&gt;$AB$1*1.2,AB510&lt;$AB$1*4.5,Y510&gt;0),"优化询盘成本 ","")&amp;IF(AND(Z510&gt;$Z$1*1.2,Z510&lt;$Z$1*4.5,Y510&gt;0),"优化商机成本 ","")&amp;IF(AND(Y510&lt;&gt;0,L510&gt;0,AB510&lt;$AB$1*1.2),"加大询盘获取 ","")&amp;IF(AND(Y510&lt;&gt;0,K510&gt;0,Z510&lt;$Z$1*1.2),"加大商机获取 ","")&amp;IF(AND(L510=0,C510="Y",G510&gt;($G$1/$L$1*1.5)),"解绑橱窗绑定 ",""),"请去左表粘贴源数据"),"")</f>
        <v/>
      </c>
      <c r="AE510" s="9"/>
      <c r="AF510" s="9"/>
      <c r="AG510" s="9"/>
      <c r="AH510" s="9"/>
      <c r="AI510" s="17"/>
      <c r="AJ510" s="17"/>
      <c r="AK510" s="17"/>
    </row>
    <row r="511" spans="1:37">
      <c r="A511" s="5" t="str">
        <f>IFERROR(HLOOKUP(A$2,'2.源数据-产品分析-全商品'!A$6:A$1000,ROW()-1,0),"")</f>
        <v/>
      </c>
      <c r="B511" s="5" t="str">
        <f>IFERROR(HLOOKUP(B$2,'2.源数据-产品分析-全商品'!B$6:B$1000,ROW()-1,0),"")</f>
        <v/>
      </c>
      <c r="C511" s="5" t="str">
        <f>CLEAN(IFERROR(HLOOKUP(C$2,'2.源数据-产品分析-全商品'!C$6:C$1000,ROW()-1,0),""))</f>
        <v/>
      </c>
      <c r="D511" s="5" t="str">
        <f>IFERROR(HLOOKUP(D$2,'2.源数据-产品分析-全商品'!D$6:D$1000,ROW()-1,0),"")</f>
        <v/>
      </c>
      <c r="E511" s="5" t="str">
        <f>IFERROR(HLOOKUP(E$2,'2.源数据-产品分析-全商品'!E$6:E$1000,ROW()-1,0),"")</f>
        <v/>
      </c>
      <c r="F511" s="5" t="str">
        <f>IFERROR(VALUE(HLOOKUP(F$2,'2.源数据-产品分析-全商品'!F$6:F$1000,ROW()-1,0)),"")</f>
        <v/>
      </c>
      <c r="G511" s="5" t="str">
        <f>IFERROR(VALUE(HLOOKUP(G$2,'2.源数据-产品分析-全商品'!G$6:G$1000,ROW()-1,0)),"")</f>
        <v/>
      </c>
      <c r="H511" s="5" t="str">
        <f>IFERROR(HLOOKUP(H$2,'2.源数据-产品分析-全商品'!H$6:H$1000,ROW()-1,0),"")</f>
        <v/>
      </c>
      <c r="I511" s="5" t="str">
        <f>IFERROR(VALUE(HLOOKUP(I$2,'2.源数据-产品分析-全商品'!I$6:I$1000,ROW()-1,0)),"")</f>
        <v/>
      </c>
      <c r="J511" s="60" t="str">
        <f>IFERROR(IF($J$2="","",INDEX('产品报告-整理'!G:G,MATCH(产品建议!A511,'产品报告-整理'!A:A,0))),"")</f>
        <v/>
      </c>
      <c r="K511" s="5" t="str">
        <f>IFERROR(IF($K$2="","",VALUE(INDEX('产品报告-整理'!E:E,MATCH(产品建议!A511,'产品报告-整理'!A:A,0)))),0)</f>
        <v/>
      </c>
      <c r="L511" s="5" t="str">
        <f>IFERROR(VALUE(HLOOKUP(L$2,'2.源数据-产品分析-全商品'!J$6:J$1000,ROW()-1,0)),"")</f>
        <v/>
      </c>
      <c r="M511" s="5" t="str">
        <f>IFERROR(VALUE(HLOOKUP(M$2,'2.源数据-产品分析-全商品'!K$6:K$1000,ROW()-1,0)),"")</f>
        <v/>
      </c>
      <c r="N511" s="5" t="str">
        <f>IFERROR(HLOOKUP(N$2,'2.源数据-产品分析-全商品'!L$6:L$1000,ROW()-1,0),"")</f>
        <v/>
      </c>
      <c r="O511" s="5" t="str">
        <f>IF($O$2='产品报告-整理'!$K$1,IFERROR(INDEX('产品报告-整理'!S:S,MATCH(产品建议!A511,'产品报告-整理'!L:L,0)),""),(IFERROR(VALUE(HLOOKUP(O$2,'2.源数据-产品分析-全商品'!M$6:M$1000,ROW()-1,0)),"")))</f>
        <v/>
      </c>
      <c r="P511" s="5" t="str">
        <f>IF($P$2='产品报告-整理'!$V$1,IFERROR(INDEX('产品报告-整理'!AD:AD,MATCH(产品建议!A511,'产品报告-整理'!W:W,0)),""),(IFERROR(VALUE(HLOOKUP(P$2,'2.源数据-产品分析-全商品'!N$6:N$1000,ROW()-1,0)),"")))</f>
        <v/>
      </c>
      <c r="Q511" s="5" t="str">
        <f>IF($Q$2='产品报告-整理'!$AG$1,IFERROR(INDEX('产品报告-整理'!AO:AO,MATCH(产品建议!A511,'产品报告-整理'!AH:AH,0)),""),(IFERROR(VALUE(HLOOKUP(Q$2,'2.源数据-产品分析-全商品'!O$6:O$1000,ROW()-1,0)),"")))</f>
        <v/>
      </c>
      <c r="R511" s="5" t="str">
        <f>IF($R$2='产品报告-整理'!$AR$1,IFERROR(INDEX('产品报告-整理'!AZ:AZ,MATCH(产品建议!A511,'产品报告-整理'!AS:AS,0)),""),(IFERROR(VALUE(HLOOKUP(R$2,'2.源数据-产品分析-全商品'!P$6:P$1000,ROW()-1,0)),"")))</f>
        <v/>
      </c>
      <c r="S511" s="5" t="str">
        <f>IF($S$2='产品报告-整理'!$BC$1,IFERROR(INDEX('产品报告-整理'!BK:BK,MATCH(产品建议!A511,'产品报告-整理'!BD:BD,0)),""),(IFERROR(VALUE(HLOOKUP(S$2,'2.源数据-产品分析-全商品'!Q$6:Q$1000,ROW()-1,0)),"")))</f>
        <v/>
      </c>
      <c r="T511" s="5" t="str">
        <f>IFERROR(HLOOKUP("产品负责人",'2.源数据-产品分析-全商品'!R$6:R$1000,ROW()-1,0),"")</f>
        <v/>
      </c>
      <c r="U511" s="5" t="str">
        <f>IFERROR(VALUE(HLOOKUP(U$2,'2.源数据-产品分析-全商品'!S$6:S$1000,ROW()-1,0)),"")</f>
        <v/>
      </c>
      <c r="V511" s="5" t="str">
        <f>IFERROR(VALUE(HLOOKUP(V$2,'2.源数据-产品分析-全商品'!T$6:T$1000,ROW()-1,0)),"")</f>
        <v/>
      </c>
      <c r="W511" s="5" t="str">
        <f>IF(OR($A$3=""),"",IF(OR($W$2="优爆品"),(IF(COUNTIF('2-2.源数据-产品分析-优品'!A:A,产品建议!A511)&gt;0,"是","")&amp;IF(COUNTIF('2-3.源数据-产品分析-爆品'!A:A,产品建议!A511)&gt;0,"是","")),IF(OR($W$2="P4P点击量"),((IFERROR(INDEX('产品报告-整理'!D:D,MATCH(产品建议!A511,'产品报告-整理'!A:A,0)),""))),((IF(COUNTIF('2-2.源数据-产品分析-优品'!A:A,产品建议!A511)&gt;0,"是",""))))))</f>
        <v/>
      </c>
      <c r="X511" s="5" t="str">
        <f>IF(OR($A$3=""),"",IF(OR($W$2="优爆品"),((IFERROR(INDEX('产品报告-整理'!D:D,MATCH(产品建议!A511,'产品报告-整理'!A:A,0)),"")&amp;" → "&amp;(IFERROR(TEXT(INDEX('产品报告-整理'!D:D,MATCH(产品建议!A511,'产品报告-整理'!A:A,0))/G511,"0%"),"")))),IF(OR($W$2="P4P点击量"),((IF($W$2="P4P点击量",IFERROR(TEXT(W511/G511,"0%"),"")))),(((IF(COUNTIF('2-3.源数据-产品分析-爆品'!A:A,产品建议!A511)&gt;0,"是","")))))))</f>
        <v/>
      </c>
      <c r="Y511" s="9" t="str">
        <f>IF(AND($Y$2="直通车总消费",'产品报告-整理'!$BN$1="推荐广告"),IFERROR(INDEX('产品报告-整理'!H:H,MATCH(产品建议!A511,'产品报告-整理'!A:A,0)),0)+IFERROR(INDEX('产品报告-整理'!BV:BV,MATCH(产品建议!A511,'产品报告-整理'!BO:BO,0)),0),IFERROR(INDEX('产品报告-整理'!H:H,MATCH(产品建议!A511,'产品报告-整理'!A:A,0)),0))</f>
        <v/>
      </c>
      <c r="Z511" s="9" t="str">
        <f t="shared" si="24"/>
        <v/>
      </c>
      <c r="AA511" s="5" t="str">
        <f t="shared" si="22"/>
        <v/>
      </c>
      <c r="AB511" s="5" t="str">
        <f t="shared" si="23"/>
        <v/>
      </c>
      <c r="AC511" s="9"/>
      <c r="AD511" s="15" t="str">
        <f>IF($AD$1="  ",IFERROR(IF(AND(Y511="未推广",L511&gt;0),"加入P4P推广 ","")&amp;IF(AND(OR(W511="是",X511="是"),Y511=0),"优爆品加推广 ","")&amp;IF(AND(C511="N",L511&gt;0),"增加橱窗绑定 ","")&amp;IF(AND(OR(Z511&gt;$Z$1*4.5,AB511&gt;$AB$1*4.5),Y511&lt;&gt;0,Y511&gt;$AB$1*2,G511&gt;($G$1/$L$1)*1),"放弃P4P推广 ","")&amp;IF(AND(AB511&gt;$AB$1*1.2,AB511&lt;$AB$1*4.5,Y511&gt;0),"优化询盘成本 ","")&amp;IF(AND(Z511&gt;$Z$1*1.2,Z511&lt;$Z$1*4.5,Y511&gt;0),"优化商机成本 ","")&amp;IF(AND(Y511&lt;&gt;0,L511&gt;0,AB511&lt;$AB$1*1.2),"加大询盘获取 ","")&amp;IF(AND(Y511&lt;&gt;0,K511&gt;0,Z511&lt;$Z$1*1.2),"加大商机获取 ","")&amp;IF(AND(L511=0,C511="Y",G511&gt;($G$1/$L$1*1.5)),"解绑橱窗绑定 ",""),"请去左表粘贴源数据"),"")</f>
        <v/>
      </c>
      <c r="AE511" s="9"/>
      <c r="AF511" s="9"/>
      <c r="AG511" s="9"/>
      <c r="AH511" s="9"/>
      <c r="AI511" s="17"/>
      <c r="AJ511" s="17"/>
      <c r="AK511" s="17"/>
    </row>
    <row r="512" spans="1:37">
      <c r="A512" s="5" t="str">
        <f>IFERROR(HLOOKUP(A$2,'2.源数据-产品分析-全商品'!A$6:A$1000,ROW()-1,0),"")</f>
        <v/>
      </c>
      <c r="B512" s="5" t="str">
        <f>IFERROR(HLOOKUP(B$2,'2.源数据-产品分析-全商品'!B$6:B$1000,ROW()-1,0),"")</f>
        <v/>
      </c>
      <c r="C512" s="5" t="str">
        <f>CLEAN(IFERROR(HLOOKUP(C$2,'2.源数据-产品分析-全商品'!C$6:C$1000,ROW()-1,0),""))</f>
        <v/>
      </c>
      <c r="D512" s="5" t="str">
        <f>IFERROR(HLOOKUP(D$2,'2.源数据-产品分析-全商品'!D$6:D$1000,ROW()-1,0),"")</f>
        <v/>
      </c>
      <c r="E512" s="5" t="str">
        <f>IFERROR(HLOOKUP(E$2,'2.源数据-产品分析-全商品'!E$6:E$1000,ROW()-1,0),"")</f>
        <v/>
      </c>
      <c r="F512" s="5" t="str">
        <f>IFERROR(VALUE(HLOOKUP(F$2,'2.源数据-产品分析-全商品'!F$6:F$1000,ROW()-1,0)),"")</f>
        <v/>
      </c>
      <c r="G512" s="5" t="str">
        <f>IFERROR(VALUE(HLOOKUP(G$2,'2.源数据-产品分析-全商品'!G$6:G$1000,ROW()-1,0)),"")</f>
        <v/>
      </c>
      <c r="H512" s="5" t="str">
        <f>IFERROR(HLOOKUP(H$2,'2.源数据-产品分析-全商品'!H$6:H$1000,ROW()-1,0),"")</f>
        <v/>
      </c>
      <c r="I512" s="5" t="str">
        <f>IFERROR(VALUE(HLOOKUP(I$2,'2.源数据-产品分析-全商品'!I$6:I$1000,ROW()-1,0)),"")</f>
        <v/>
      </c>
      <c r="J512" s="60" t="str">
        <f>IFERROR(IF($J$2="","",INDEX('产品报告-整理'!G:G,MATCH(产品建议!A512,'产品报告-整理'!A:A,0))),"")</f>
        <v/>
      </c>
      <c r="K512" s="5" t="str">
        <f>IFERROR(IF($K$2="","",VALUE(INDEX('产品报告-整理'!E:E,MATCH(产品建议!A512,'产品报告-整理'!A:A,0)))),0)</f>
        <v/>
      </c>
      <c r="L512" s="5" t="str">
        <f>IFERROR(VALUE(HLOOKUP(L$2,'2.源数据-产品分析-全商品'!J$6:J$1000,ROW()-1,0)),"")</f>
        <v/>
      </c>
      <c r="M512" s="5" t="str">
        <f>IFERROR(VALUE(HLOOKUP(M$2,'2.源数据-产品分析-全商品'!K$6:K$1000,ROW()-1,0)),"")</f>
        <v/>
      </c>
      <c r="N512" s="5" t="str">
        <f>IFERROR(HLOOKUP(N$2,'2.源数据-产品分析-全商品'!L$6:L$1000,ROW()-1,0),"")</f>
        <v/>
      </c>
      <c r="O512" s="5" t="str">
        <f>IF($O$2='产品报告-整理'!$K$1,IFERROR(INDEX('产品报告-整理'!S:S,MATCH(产品建议!A512,'产品报告-整理'!L:L,0)),""),(IFERROR(VALUE(HLOOKUP(O$2,'2.源数据-产品分析-全商品'!M$6:M$1000,ROW()-1,0)),"")))</f>
        <v/>
      </c>
      <c r="P512" s="5" t="str">
        <f>IF($P$2='产品报告-整理'!$V$1,IFERROR(INDEX('产品报告-整理'!AD:AD,MATCH(产品建议!A512,'产品报告-整理'!W:W,0)),""),(IFERROR(VALUE(HLOOKUP(P$2,'2.源数据-产品分析-全商品'!N$6:N$1000,ROW()-1,0)),"")))</f>
        <v/>
      </c>
      <c r="Q512" s="5" t="str">
        <f>IF($Q$2='产品报告-整理'!$AG$1,IFERROR(INDEX('产品报告-整理'!AO:AO,MATCH(产品建议!A512,'产品报告-整理'!AH:AH,0)),""),(IFERROR(VALUE(HLOOKUP(Q$2,'2.源数据-产品分析-全商品'!O$6:O$1000,ROW()-1,0)),"")))</f>
        <v/>
      </c>
      <c r="R512" s="5" t="str">
        <f>IF($R$2='产品报告-整理'!$AR$1,IFERROR(INDEX('产品报告-整理'!AZ:AZ,MATCH(产品建议!A512,'产品报告-整理'!AS:AS,0)),""),(IFERROR(VALUE(HLOOKUP(R$2,'2.源数据-产品分析-全商品'!P$6:P$1000,ROW()-1,0)),"")))</f>
        <v/>
      </c>
      <c r="S512" s="5" t="str">
        <f>IF($S$2='产品报告-整理'!$BC$1,IFERROR(INDEX('产品报告-整理'!BK:BK,MATCH(产品建议!A512,'产品报告-整理'!BD:BD,0)),""),(IFERROR(VALUE(HLOOKUP(S$2,'2.源数据-产品分析-全商品'!Q$6:Q$1000,ROW()-1,0)),"")))</f>
        <v/>
      </c>
      <c r="T512" s="5" t="str">
        <f>IFERROR(HLOOKUP("产品负责人",'2.源数据-产品分析-全商品'!R$6:R$1000,ROW()-1,0),"")</f>
        <v/>
      </c>
      <c r="U512" s="5" t="str">
        <f>IFERROR(VALUE(HLOOKUP(U$2,'2.源数据-产品分析-全商品'!S$6:S$1000,ROW()-1,0)),"")</f>
        <v/>
      </c>
      <c r="V512" s="5" t="str">
        <f>IFERROR(VALUE(HLOOKUP(V$2,'2.源数据-产品分析-全商品'!T$6:T$1000,ROW()-1,0)),"")</f>
        <v/>
      </c>
      <c r="W512" s="5" t="str">
        <f>IF(OR($A$3=""),"",IF(OR($W$2="优爆品"),(IF(COUNTIF('2-2.源数据-产品分析-优品'!A:A,产品建议!A512)&gt;0,"是","")&amp;IF(COUNTIF('2-3.源数据-产品分析-爆品'!A:A,产品建议!A512)&gt;0,"是","")),IF(OR($W$2="P4P点击量"),((IFERROR(INDEX('产品报告-整理'!D:D,MATCH(产品建议!A512,'产品报告-整理'!A:A,0)),""))),((IF(COUNTIF('2-2.源数据-产品分析-优品'!A:A,产品建议!A512)&gt;0,"是",""))))))</f>
        <v/>
      </c>
      <c r="X512" s="5" t="str">
        <f>IF(OR($A$3=""),"",IF(OR($W$2="优爆品"),((IFERROR(INDEX('产品报告-整理'!D:D,MATCH(产品建议!A512,'产品报告-整理'!A:A,0)),"")&amp;" → "&amp;(IFERROR(TEXT(INDEX('产品报告-整理'!D:D,MATCH(产品建议!A512,'产品报告-整理'!A:A,0))/G512,"0%"),"")))),IF(OR($W$2="P4P点击量"),((IF($W$2="P4P点击量",IFERROR(TEXT(W512/G512,"0%"),"")))),(((IF(COUNTIF('2-3.源数据-产品分析-爆品'!A:A,产品建议!A512)&gt;0,"是","")))))))</f>
        <v/>
      </c>
      <c r="Y512" s="9" t="str">
        <f>IF(AND($Y$2="直通车总消费",'产品报告-整理'!$BN$1="推荐广告"),IFERROR(INDEX('产品报告-整理'!H:H,MATCH(产品建议!A512,'产品报告-整理'!A:A,0)),0)+IFERROR(INDEX('产品报告-整理'!BV:BV,MATCH(产品建议!A512,'产品报告-整理'!BO:BO,0)),0),IFERROR(INDEX('产品报告-整理'!H:H,MATCH(产品建议!A512,'产品报告-整理'!A:A,0)),0))</f>
        <v/>
      </c>
      <c r="Z512" s="9" t="str">
        <f t="shared" si="24"/>
        <v/>
      </c>
      <c r="AA512" s="5" t="str">
        <f t="shared" si="22"/>
        <v/>
      </c>
      <c r="AB512" s="5" t="str">
        <f t="shared" si="23"/>
        <v/>
      </c>
      <c r="AC512" s="9"/>
      <c r="AD512" s="15" t="str">
        <f>IF($AD$1="  ",IFERROR(IF(AND(Y512="未推广",L512&gt;0),"加入P4P推广 ","")&amp;IF(AND(OR(W512="是",X512="是"),Y512=0),"优爆品加推广 ","")&amp;IF(AND(C512="N",L512&gt;0),"增加橱窗绑定 ","")&amp;IF(AND(OR(Z512&gt;$Z$1*4.5,AB512&gt;$AB$1*4.5),Y512&lt;&gt;0,Y512&gt;$AB$1*2,G512&gt;($G$1/$L$1)*1),"放弃P4P推广 ","")&amp;IF(AND(AB512&gt;$AB$1*1.2,AB512&lt;$AB$1*4.5,Y512&gt;0),"优化询盘成本 ","")&amp;IF(AND(Z512&gt;$Z$1*1.2,Z512&lt;$Z$1*4.5,Y512&gt;0),"优化商机成本 ","")&amp;IF(AND(Y512&lt;&gt;0,L512&gt;0,AB512&lt;$AB$1*1.2),"加大询盘获取 ","")&amp;IF(AND(Y512&lt;&gt;0,K512&gt;0,Z512&lt;$Z$1*1.2),"加大商机获取 ","")&amp;IF(AND(L512=0,C512="Y",G512&gt;($G$1/$L$1*1.5)),"解绑橱窗绑定 ",""),"请去左表粘贴源数据"),"")</f>
        <v/>
      </c>
      <c r="AE512" s="9"/>
      <c r="AF512" s="9"/>
      <c r="AG512" s="9"/>
      <c r="AH512" s="9"/>
      <c r="AI512" s="17"/>
      <c r="AJ512" s="17"/>
      <c r="AK512" s="17"/>
    </row>
    <row r="513" spans="1:37">
      <c r="A513" s="5" t="str">
        <f>IFERROR(HLOOKUP(A$2,'2.源数据-产品分析-全商品'!A$6:A$1000,ROW()-1,0),"")</f>
        <v/>
      </c>
      <c r="B513" s="5" t="str">
        <f>IFERROR(HLOOKUP(B$2,'2.源数据-产品分析-全商品'!B$6:B$1000,ROW()-1,0),"")</f>
        <v/>
      </c>
      <c r="C513" s="5" t="str">
        <f>CLEAN(IFERROR(HLOOKUP(C$2,'2.源数据-产品分析-全商品'!C$6:C$1000,ROW()-1,0),""))</f>
        <v/>
      </c>
      <c r="D513" s="5" t="str">
        <f>IFERROR(HLOOKUP(D$2,'2.源数据-产品分析-全商品'!D$6:D$1000,ROW()-1,0),"")</f>
        <v/>
      </c>
      <c r="E513" s="5" t="str">
        <f>IFERROR(HLOOKUP(E$2,'2.源数据-产品分析-全商品'!E$6:E$1000,ROW()-1,0),"")</f>
        <v/>
      </c>
      <c r="F513" s="5" t="str">
        <f>IFERROR(VALUE(HLOOKUP(F$2,'2.源数据-产品分析-全商品'!F$6:F$1000,ROW()-1,0)),"")</f>
        <v/>
      </c>
      <c r="G513" s="5" t="str">
        <f>IFERROR(VALUE(HLOOKUP(G$2,'2.源数据-产品分析-全商品'!G$6:G$1000,ROW()-1,0)),"")</f>
        <v/>
      </c>
      <c r="H513" s="5" t="str">
        <f>IFERROR(HLOOKUP(H$2,'2.源数据-产品分析-全商品'!H$6:H$1000,ROW()-1,0),"")</f>
        <v/>
      </c>
      <c r="I513" s="5" t="str">
        <f>IFERROR(VALUE(HLOOKUP(I$2,'2.源数据-产品分析-全商品'!I$6:I$1000,ROW()-1,0)),"")</f>
        <v/>
      </c>
      <c r="J513" s="60" t="str">
        <f>IFERROR(IF($J$2="","",INDEX('产品报告-整理'!G:G,MATCH(产品建议!A513,'产品报告-整理'!A:A,0))),"")</f>
        <v/>
      </c>
      <c r="K513" s="5" t="str">
        <f>IFERROR(IF($K$2="","",VALUE(INDEX('产品报告-整理'!E:E,MATCH(产品建议!A513,'产品报告-整理'!A:A,0)))),0)</f>
        <v/>
      </c>
      <c r="L513" s="5" t="str">
        <f>IFERROR(VALUE(HLOOKUP(L$2,'2.源数据-产品分析-全商品'!J$6:J$1000,ROW()-1,0)),"")</f>
        <v/>
      </c>
      <c r="M513" s="5" t="str">
        <f>IFERROR(VALUE(HLOOKUP(M$2,'2.源数据-产品分析-全商品'!K$6:K$1000,ROW()-1,0)),"")</f>
        <v/>
      </c>
      <c r="N513" s="5" t="str">
        <f>IFERROR(HLOOKUP(N$2,'2.源数据-产品分析-全商品'!L$6:L$1000,ROW()-1,0),"")</f>
        <v/>
      </c>
      <c r="O513" s="5" t="str">
        <f>IF($O$2='产品报告-整理'!$K$1,IFERROR(INDEX('产品报告-整理'!S:S,MATCH(产品建议!A513,'产品报告-整理'!L:L,0)),""),(IFERROR(VALUE(HLOOKUP(O$2,'2.源数据-产品分析-全商品'!M$6:M$1000,ROW()-1,0)),"")))</f>
        <v/>
      </c>
      <c r="P513" s="5" t="str">
        <f>IF($P$2='产品报告-整理'!$V$1,IFERROR(INDEX('产品报告-整理'!AD:AD,MATCH(产品建议!A513,'产品报告-整理'!W:W,0)),""),(IFERROR(VALUE(HLOOKUP(P$2,'2.源数据-产品分析-全商品'!N$6:N$1000,ROW()-1,0)),"")))</f>
        <v/>
      </c>
      <c r="Q513" s="5" t="str">
        <f>IF($Q$2='产品报告-整理'!$AG$1,IFERROR(INDEX('产品报告-整理'!AO:AO,MATCH(产品建议!A513,'产品报告-整理'!AH:AH,0)),""),(IFERROR(VALUE(HLOOKUP(Q$2,'2.源数据-产品分析-全商品'!O$6:O$1000,ROW()-1,0)),"")))</f>
        <v/>
      </c>
      <c r="R513" s="5" t="str">
        <f>IF($R$2='产品报告-整理'!$AR$1,IFERROR(INDEX('产品报告-整理'!AZ:AZ,MATCH(产品建议!A513,'产品报告-整理'!AS:AS,0)),""),(IFERROR(VALUE(HLOOKUP(R$2,'2.源数据-产品分析-全商品'!P$6:P$1000,ROW()-1,0)),"")))</f>
        <v/>
      </c>
      <c r="S513" s="5" t="str">
        <f>IF($S$2='产品报告-整理'!$BC$1,IFERROR(INDEX('产品报告-整理'!BK:BK,MATCH(产品建议!A513,'产品报告-整理'!BD:BD,0)),""),(IFERROR(VALUE(HLOOKUP(S$2,'2.源数据-产品分析-全商品'!Q$6:Q$1000,ROW()-1,0)),"")))</f>
        <v/>
      </c>
      <c r="T513" s="5" t="str">
        <f>IFERROR(HLOOKUP("产品负责人",'2.源数据-产品分析-全商品'!R$6:R$1000,ROW()-1,0),"")</f>
        <v/>
      </c>
      <c r="U513" s="5" t="str">
        <f>IFERROR(VALUE(HLOOKUP(U$2,'2.源数据-产品分析-全商品'!S$6:S$1000,ROW()-1,0)),"")</f>
        <v/>
      </c>
      <c r="V513" s="5" t="str">
        <f>IFERROR(VALUE(HLOOKUP(V$2,'2.源数据-产品分析-全商品'!T$6:T$1000,ROW()-1,0)),"")</f>
        <v/>
      </c>
      <c r="W513" s="5" t="str">
        <f>IF(OR($A$3=""),"",IF(OR($W$2="优爆品"),(IF(COUNTIF('2-2.源数据-产品分析-优品'!A:A,产品建议!A513)&gt;0,"是","")&amp;IF(COUNTIF('2-3.源数据-产品分析-爆品'!A:A,产品建议!A513)&gt;0,"是","")),IF(OR($W$2="P4P点击量"),((IFERROR(INDEX('产品报告-整理'!D:D,MATCH(产品建议!A513,'产品报告-整理'!A:A,0)),""))),((IF(COUNTIF('2-2.源数据-产品分析-优品'!A:A,产品建议!A513)&gt;0,"是",""))))))</f>
        <v/>
      </c>
      <c r="X513" s="5" t="str">
        <f>IF(OR($A$3=""),"",IF(OR($W$2="优爆品"),((IFERROR(INDEX('产品报告-整理'!D:D,MATCH(产品建议!A513,'产品报告-整理'!A:A,0)),"")&amp;" → "&amp;(IFERROR(TEXT(INDEX('产品报告-整理'!D:D,MATCH(产品建议!A513,'产品报告-整理'!A:A,0))/G513,"0%"),"")))),IF(OR($W$2="P4P点击量"),((IF($W$2="P4P点击量",IFERROR(TEXT(W513/G513,"0%"),"")))),(((IF(COUNTIF('2-3.源数据-产品分析-爆品'!A:A,产品建议!A513)&gt;0,"是","")))))))</f>
        <v/>
      </c>
      <c r="Y513" s="9" t="str">
        <f>IF(AND($Y$2="直通车总消费",'产品报告-整理'!$BN$1="推荐广告"),IFERROR(INDEX('产品报告-整理'!H:H,MATCH(产品建议!A513,'产品报告-整理'!A:A,0)),0)+IFERROR(INDEX('产品报告-整理'!BV:BV,MATCH(产品建议!A513,'产品报告-整理'!BO:BO,0)),0),IFERROR(INDEX('产品报告-整理'!H:H,MATCH(产品建议!A513,'产品报告-整理'!A:A,0)),0))</f>
        <v/>
      </c>
      <c r="Z513" s="9" t="str">
        <f t="shared" si="24"/>
        <v/>
      </c>
      <c r="AA513" s="5" t="str">
        <f t="shared" si="22"/>
        <v/>
      </c>
      <c r="AB513" s="5" t="str">
        <f t="shared" si="23"/>
        <v/>
      </c>
      <c r="AC513" s="9"/>
      <c r="AD513" s="15" t="str">
        <f>IF($AD$1="  ",IFERROR(IF(AND(Y513="未推广",L513&gt;0),"加入P4P推广 ","")&amp;IF(AND(OR(W513="是",X513="是"),Y513=0),"优爆品加推广 ","")&amp;IF(AND(C513="N",L513&gt;0),"增加橱窗绑定 ","")&amp;IF(AND(OR(Z513&gt;$Z$1*4.5,AB513&gt;$AB$1*4.5),Y513&lt;&gt;0,Y513&gt;$AB$1*2,G513&gt;($G$1/$L$1)*1),"放弃P4P推广 ","")&amp;IF(AND(AB513&gt;$AB$1*1.2,AB513&lt;$AB$1*4.5,Y513&gt;0),"优化询盘成本 ","")&amp;IF(AND(Z513&gt;$Z$1*1.2,Z513&lt;$Z$1*4.5,Y513&gt;0),"优化商机成本 ","")&amp;IF(AND(Y513&lt;&gt;0,L513&gt;0,AB513&lt;$AB$1*1.2),"加大询盘获取 ","")&amp;IF(AND(Y513&lt;&gt;0,K513&gt;0,Z513&lt;$Z$1*1.2),"加大商机获取 ","")&amp;IF(AND(L513=0,C513="Y",G513&gt;($G$1/$L$1*1.5)),"解绑橱窗绑定 ",""),"请去左表粘贴源数据"),"")</f>
        <v/>
      </c>
      <c r="AE513" s="9"/>
      <c r="AF513" s="9"/>
      <c r="AG513" s="9"/>
      <c r="AH513" s="9"/>
      <c r="AI513" s="17"/>
      <c r="AJ513" s="17"/>
      <c r="AK513" s="17"/>
    </row>
    <row r="514" spans="1:37">
      <c r="A514" s="5" t="str">
        <f>IFERROR(HLOOKUP(A$2,'2.源数据-产品分析-全商品'!A$6:A$1000,ROW()-1,0),"")</f>
        <v/>
      </c>
      <c r="B514" s="5" t="str">
        <f>IFERROR(HLOOKUP(B$2,'2.源数据-产品分析-全商品'!B$6:B$1000,ROW()-1,0),"")</f>
        <v/>
      </c>
      <c r="C514" s="5" t="str">
        <f>CLEAN(IFERROR(HLOOKUP(C$2,'2.源数据-产品分析-全商品'!C$6:C$1000,ROW()-1,0),""))</f>
        <v/>
      </c>
      <c r="D514" s="5" t="str">
        <f>IFERROR(HLOOKUP(D$2,'2.源数据-产品分析-全商品'!D$6:D$1000,ROW()-1,0),"")</f>
        <v/>
      </c>
      <c r="E514" s="5" t="str">
        <f>IFERROR(HLOOKUP(E$2,'2.源数据-产品分析-全商品'!E$6:E$1000,ROW()-1,0),"")</f>
        <v/>
      </c>
      <c r="F514" s="5" t="str">
        <f>IFERROR(VALUE(HLOOKUP(F$2,'2.源数据-产品分析-全商品'!F$6:F$1000,ROW()-1,0)),"")</f>
        <v/>
      </c>
      <c r="G514" s="5" t="str">
        <f>IFERROR(VALUE(HLOOKUP(G$2,'2.源数据-产品分析-全商品'!G$6:G$1000,ROW()-1,0)),"")</f>
        <v/>
      </c>
      <c r="H514" s="5" t="str">
        <f>IFERROR(HLOOKUP(H$2,'2.源数据-产品分析-全商品'!H$6:H$1000,ROW()-1,0),"")</f>
        <v/>
      </c>
      <c r="I514" s="5" t="str">
        <f>IFERROR(VALUE(HLOOKUP(I$2,'2.源数据-产品分析-全商品'!I$6:I$1000,ROW()-1,0)),"")</f>
        <v/>
      </c>
      <c r="J514" s="60" t="str">
        <f>IFERROR(IF($J$2="","",INDEX('产品报告-整理'!G:G,MATCH(产品建议!A514,'产品报告-整理'!A:A,0))),"")</f>
        <v/>
      </c>
      <c r="K514" s="5" t="str">
        <f>IFERROR(IF($K$2="","",VALUE(INDEX('产品报告-整理'!E:E,MATCH(产品建议!A514,'产品报告-整理'!A:A,0)))),0)</f>
        <v/>
      </c>
      <c r="L514" s="5" t="str">
        <f>IFERROR(VALUE(HLOOKUP(L$2,'2.源数据-产品分析-全商品'!J$6:J$1000,ROW()-1,0)),"")</f>
        <v/>
      </c>
      <c r="M514" s="5" t="str">
        <f>IFERROR(VALUE(HLOOKUP(M$2,'2.源数据-产品分析-全商品'!K$6:K$1000,ROW()-1,0)),"")</f>
        <v/>
      </c>
      <c r="N514" s="5" t="str">
        <f>IFERROR(HLOOKUP(N$2,'2.源数据-产品分析-全商品'!L$6:L$1000,ROW()-1,0),"")</f>
        <v/>
      </c>
      <c r="O514" s="5" t="str">
        <f>IF($O$2='产品报告-整理'!$K$1,IFERROR(INDEX('产品报告-整理'!S:S,MATCH(产品建议!A514,'产品报告-整理'!L:L,0)),""),(IFERROR(VALUE(HLOOKUP(O$2,'2.源数据-产品分析-全商品'!M$6:M$1000,ROW()-1,0)),"")))</f>
        <v/>
      </c>
      <c r="P514" s="5" t="str">
        <f>IF($P$2='产品报告-整理'!$V$1,IFERROR(INDEX('产品报告-整理'!AD:AD,MATCH(产品建议!A514,'产品报告-整理'!W:W,0)),""),(IFERROR(VALUE(HLOOKUP(P$2,'2.源数据-产品分析-全商品'!N$6:N$1000,ROW()-1,0)),"")))</f>
        <v/>
      </c>
      <c r="Q514" s="5" t="str">
        <f>IF($Q$2='产品报告-整理'!$AG$1,IFERROR(INDEX('产品报告-整理'!AO:AO,MATCH(产品建议!A514,'产品报告-整理'!AH:AH,0)),""),(IFERROR(VALUE(HLOOKUP(Q$2,'2.源数据-产品分析-全商品'!O$6:O$1000,ROW()-1,0)),"")))</f>
        <v/>
      </c>
      <c r="R514" s="5" t="str">
        <f>IF($R$2='产品报告-整理'!$AR$1,IFERROR(INDEX('产品报告-整理'!AZ:AZ,MATCH(产品建议!A514,'产品报告-整理'!AS:AS,0)),""),(IFERROR(VALUE(HLOOKUP(R$2,'2.源数据-产品分析-全商品'!P$6:P$1000,ROW()-1,0)),"")))</f>
        <v/>
      </c>
      <c r="S514" s="5" t="str">
        <f>IF($S$2='产品报告-整理'!$BC$1,IFERROR(INDEX('产品报告-整理'!BK:BK,MATCH(产品建议!A514,'产品报告-整理'!BD:BD,0)),""),(IFERROR(VALUE(HLOOKUP(S$2,'2.源数据-产品分析-全商品'!Q$6:Q$1000,ROW()-1,0)),"")))</f>
        <v/>
      </c>
      <c r="T514" s="5" t="str">
        <f>IFERROR(HLOOKUP("产品负责人",'2.源数据-产品分析-全商品'!R$6:R$1000,ROW()-1,0),"")</f>
        <v/>
      </c>
      <c r="U514" s="5" t="str">
        <f>IFERROR(VALUE(HLOOKUP(U$2,'2.源数据-产品分析-全商品'!S$6:S$1000,ROW()-1,0)),"")</f>
        <v/>
      </c>
      <c r="V514" s="5" t="str">
        <f>IFERROR(VALUE(HLOOKUP(V$2,'2.源数据-产品分析-全商品'!T$6:T$1000,ROW()-1,0)),"")</f>
        <v/>
      </c>
      <c r="W514" s="5" t="str">
        <f>IF(OR($A$3=""),"",IF(OR($W$2="优爆品"),(IF(COUNTIF('2-2.源数据-产品分析-优品'!A:A,产品建议!A514)&gt;0,"是","")&amp;IF(COUNTIF('2-3.源数据-产品分析-爆品'!A:A,产品建议!A514)&gt;0,"是","")),IF(OR($W$2="P4P点击量"),((IFERROR(INDEX('产品报告-整理'!D:D,MATCH(产品建议!A514,'产品报告-整理'!A:A,0)),""))),((IF(COUNTIF('2-2.源数据-产品分析-优品'!A:A,产品建议!A514)&gt;0,"是",""))))))</f>
        <v/>
      </c>
      <c r="X514" s="5" t="str">
        <f>IF(OR($A$3=""),"",IF(OR($W$2="优爆品"),((IFERROR(INDEX('产品报告-整理'!D:D,MATCH(产品建议!A514,'产品报告-整理'!A:A,0)),"")&amp;" → "&amp;(IFERROR(TEXT(INDEX('产品报告-整理'!D:D,MATCH(产品建议!A514,'产品报告-整理'!A:A,0))/G514,"0%"),"")))),IF(OR($W$2="P4P点击量"),((IF($W$2="P4P点击量",IFERROR(TEXT(W514/G514,"0%"),"")))),(((IF(COUNTIF('2-3.源数据-产品分析-爆品'!A:A,产品建议!A514)&gt;0,"是","")))))))</f>
        <v/>
      </c>
      <c r="Y514" s="9" t="str">
        <f>IF(AND($Y$2="直通车总消费",'产品报告-整理'!$BN$1="推荐广告"),IFERROR(INDEX('产品报告-整理'!H:H,MATCH(产品建议!A514,'产品报告-整理'!A:A,0)),0)+IFERROR(INDEX('产品报告-整理'!BV:BV,MATCH(产品建议!A514,'产品报告-整理'!BO:BO,0)),0),IFERROR(INDEX('产品报告-整理'!H:H,MATCH(产品建议!A514,'产品报告-整理'!A:A,0)),0))</f>
        <v/>
      </c>
      <c r="Z514" s="9" t="str">
        <f t="shared" si="24"/>
        <v/>
      </c>
      <c r="AA514" s="5" t="str">
        <f t="shared" si="22"/>
        <v/>
      </c>
      <c r="AB514" s="5" t="str">
        <f t="shared" si="23"/>
        <v/>
      </c>
      <c r="AC514" s="9"/>
      <c r="AD514" s="15" t="str">
        <f>IF($AD$1="  ",IFERROR(IF(AND(Y514="未推广",L514&gt;0),"加入P4P推广 ","")&amp;IF(AND(OR(W514="是",X514="是"),Y514=0),"优爆品加推广 ","")&amp;IF(AND(C514="N",L514&gt;0),"增加橱窗绑定 ","")&amp;IF(AND(OR(Z514&gt;$Z$1*4.5,AB514&gt;$AB$1*4.5),Y514&lt;&gt;0,Y514&gt;$AB$1*2,G514&gt;($G$1/$L$1)*1),"放弃P4P推广 ","")&amp;IF(AND(AB514&gt;$AB$1*1.2,AB514&lt;$AB$1*4.5,Y514&gt;0),"优化询盘成本 ","")&amp;IF(AND(Z514&gt;$Z$1*1.2,Z514&lt;$Z$1*4.5,Y514&gt;0),"优化商机成本 ","")&amp;IF(AND(Y514&lt;&gt;0,L514&gt;0,AB514&lt;$AB$1*1.2),"加大询盘获取 ","")&amp;IF(AND(Y514&lt;&gt;0,K514&gt;0,Z514&lt;$Z$1*1.2),"加大商机获取 ","")&amp;IF(AND(L514=0,C514="Y",G514&gt;($G$1/$L$1*1.5)),"解绑橱窗绑定 ",""),"请去左表粘贴源数据"),"")</f>
        <v/>
      </c>
      <c r="AE514" s="9"/>
      <c r="AF514" s="9"/>
      <c r="AG514" s="9"/>
      <c r="AH514" s="9"/>
      <c r="AI514" s="17"/>
      <c r="AJ514" s="17"/>
      <c r="AK514" s="17"/>
    </row>
    <row r="515" spans="1:37">
      <c r="A515" s="5" t="str">
        <f>IFERROR(HLOOKUP(A$2,'2.源数据-产品分析-全商品'!A$6:A$1000,ROW()-1,0),"")</f>
        <v/>
      </c>
      <c r="B515" s="5" t="str">
        <f>IFERROR(HLOOKUP(B$2,'2.源数据-产品分析-全商品'!B$6:B$1000,ROW()-1,0),"")</f>
        <v/>
      </c>
      <c r="C515" s="5" t="str">
        <f>CLEAN(IFERROR(HLOOKUP(C$2,'2.源数据-产品分析-全商品'!C$6:C$1000,ROW()-1,0),""))</f>
        <v/>
      </c>
      <c r="D515" s="5" t="str">
        <f>IFERROR(HLOOKUP(D$2,'2.源数据-产品分析-全商品'!D$6:D$1000,ROW()-1,0),"")</f>
        <v/>
      </c>
      <c r="E515" s="5" t="str">
        <f>IFERROR(HLOOKUP(E$2,'2.源数据-产品分析-全商品'!E$6:E$1000,ROW()-1,0),"")</f>
        <v/>
      </c>
      <c r="F515" s="5" t="str">
        <f>IFERROR(VALUE(HLOOKUP(F$2,'2.源数据-产品分析-全商品'!F$6:F$1000,ROW()-1,0)),"")</f>
        <v/>
      </c>
      <c r="G515" s="5" t="str">
        <f>IFERROR(VALUE(HLOOKUP(G$2,'2.源数据-产品分析-全商品'!G$6:G$1000,ROW()-1,0)),"")</f>
        <v/>
      </c>
      <c r="H515" s="5" t="str">
        <f>IFERROR(HLOOKUP(H$2,'2.源数据-产品分析-全商品'!H$6:H$1000,ROW()-1,0),"")</f>
        <v/>
      </c>
      <c r="I515" s="5" t="str">
        <f>IFERROR(VALUE(HLOOKUP(I$2,'2.源数据-产品分析-全商品'!I$6:I$1000,ROW()-1,0)),"")</f>
        <v/>
      </c>
      <c r="J515" s="60" t="str">
        <f>IFERROR(IF($J$2="","",INDEX('产品报告-整理'!G:G,MATCH(产品建议!A515,'产品报告-整理'!A:A,0))),"")</f>
        <v/>
      </c>
      <c r="K515" s="5" t="str">
        <f>IFERROR(IF($K$2="","",VALUE(INDEX('产品报告-整理'!E:E,MATCH(产品建议!A515,'产品报告-整理'!A:A,0)))),0)</f>
        <v/>
      </c>
      <c r="L515" s="5" t="str">
        <f>IFERROR(VALUE(HLOOKUP(L$2,'2.源数据-产品分析-全商品'!J$6:J$1000,ROW()-1,0)),"")</f>
        <v/>
      </c>
      <c r="M515" s="5" t="str">
        <f>IFERROR(VALUE(HLOOKUP(M$2,'2.源数据-产品分析-全商品'!K$6:K$1000,ROW()-1,0)),"")</f>
        <v/>
      </c>
      <c r="N515" s="5" t="str">
        <f>IFERROR(HLOOKUP(N$2,'2.源数据-产品分析-全商品'!L$6:L$1000,ROW()-1,0),"")</f>
        <v/>
      </c>
      <c r="O515" s="5" t="str">
        <f>IF($O$2='产品报告-整理'!$K$1,IFERROR(INDEX('产品报告-整理'!S:S,MATCH(产品建议!A515,'产品报告-整理'!L:L,0)),""),(IFERROR(VALUE(HLOOKUP(O$2,'2.源数据-产品分析-全商品'!M$6:M$1000,ROW()-1,0)),"")))</f>
        <v/>
      </c>
      <c r="P515" s="5" t="str">
        <f>IF($P$2='产品报告-整理'!$V$1,IFERROR(INDEX('产品报告-整理'!AD:AD,MATCH(产品建议!A515,'产品报告-整理'!W:W,0)),""),(IFERROR(VALUE(HLOOKUP(P$2,'2.源数据-产品分析-全商品'!N$6:N$1000,ROW()-1,0)),"")))</f>
        <v/>
      </c>
      <c r="Q515" s="5" t="str">
        <f>IF($Q$2='产品报告-整理'!$AG$1,IFERROR(INDEX('产品报告-整理'!AO:AO,MATCH(产品建议!A515,'产品报告-整理'!AH:AH,0)),""),(IFERROR(VALUE(HLOOKUP(Q$2,'2.源数据-产品分析-全商品'!O$6:O$1000,ROW()-1,0)),"")))</f>
        <v/>
      </c>
      <c r="R515" s="5" t="str">
        <f>IF($R$2='产品报告-整理'!$AR$1,IFERROR(INDEX('产品报告-整理'!AZ:AZ,MATCH(产品建议!A515,'产品报告-整理'!AS:AS,0)),""),(IFERROR(VALUE(HLOOKUP(R$2,'2.源数据-产品分析-全商品'!P$6:P$1000,ROW()-1,0)),"")))</f>
        <v/>
      </c>
      <c r="S515" s="5" t="str">
        <f>IF($S$2='产品报告-整理'!$BC$1,IFERROR(INDEX('产品报告-整理'!BK:BK,MATCH(产品建议!A515,'产品报告-整理'!BD:BD,0)),""),(IFERROR(VALUE(HLOOKUP(S$2,'2.源数据-产品分析-全商品'!Q$6:Q$1000,ROW()-1,0)),"")))</f>
        <v/>
      </c>
      <c r="T515" s="5" t="str">
        <f>IFERROR(HLOOKUP("产品负责人",'2.源数据-产品分析-全商品'!R$6:R$1000,ROW()-1,0),"")</f>
        <v/>
      </c>
      <c r="U515" s="5" t="str">
        <f>IFERROR(VALUE(HLOOKUP(U$2,'2.源数据-产品分析-全商品'!S$6:S$1000,ROW()-1,0)),"")</f>
        <v/>
      </c>
      <c r="V515" s="5" t="str">
        <f>IFERROR(VALUE(HLOOKUP(V$2,'2.源数据-产品分析-全商品'!T$6:T$1000,ROW()-1,0)),"")</f>
        <v/>
      </c>
      <c r="W515" s="5" t="str">
        <f>IF(OR($A$3=""),"",IF(OR($W$2="优爆品"),(IF(COUNTIF('2-2.源数据-产品分析-优品'!A:A,产品建议!A515)&gt;0,"是","")&amp;IF(COUNTIF('2-3.源数据-产品分析-爆品'!A:A,产品建议!A515)&gt;0,"是","")),IF(OR($W$2="P4P点击量"),((IFERROR(INDEX('产品报告-整理'!D:D,MATCH(产品建议!A515,'产品报告-整理'!A:A,0)),""))),((IF(COUNTIF('2-2.源数据-产品分析-优品'!A:A,产品建议!A515)&gt;0,"是",""))))))</f>
        <v/>
      </c>
      <c r="X515" s="5" t="str">
        <f>IF(OR($A$3=""),"",IF(OR($W$2="优爆品"),((IFERROR(INDEX('产品报告-整理'!D:D,MATCH(产品建议!A515,'产品报告-整理'!A:A,0)),"")&amp;" → "&amp;(IFERROR(TEXT(INDEX('产品报告-整理'!D:D,MATCH(产品建议!A515,'产品报告-整理'!A:A,0))/G515,"0%"),"")))),IF(OR($W$2="P4P点击量"),((IF($W$2="P4P点击量",IFERROR(TEXT(W515/G515,"0%"),"")))),(((IF(COUNTIF('2-3.源数据-产品分析-爆品'!A:A,产品建议!A515)&gt;0,"是","")))))))</f>
        <v/>
      </c>
      <c r="Y515" s="9" t="str">
        <f>IF(AND($Y$2="直通车总消费",'产品报告-整理'!$BN$1="推荐广告"),IFERROR(INDEX('产品报告-整理'!H:H,MATCH(产品建议!A515,'产品报告-整理'!A:A,0)),0)+IFERROR(INDEX('产品报告-整理'!BV:BV,MATCH(产品建议!A515,'产品报告-整理'!BO:BO,0)),0),IFERROR(INDEX('产品报告-整理'!H:H,MATCH(产品建议!A515,'产品报告-整理'!A:A,0)),0))</f>
        <v/>
      </c>
      <c r="Z515" s="9" t="str">
        <f t="shared" si="24"/>
        <v/>
      </c>
      <c r="AA515" s="5" t="str">
        <f t="shared" ref="AA515:AA578" si="25">IFERROR(VALUE(Y515/L515),"")</f>
        <v/>
      </c>
      <c r="AB515" s="5" t="str">
        <f t="shared" ref="AB515:AB578" si="26">IF(AND($AB$2="总询盘人数成本",$S$2="TM咨询人数 "),IFERROR(ROUND(Y515/(M515+S515),2),""),IFERROR(ROUND(Y515/M515,2),""))</f>
        <v/>
      </c>
      <c r="AC515" s="9"/>
      <c r="AD515" s="15" t="str">
        <f>IF($AD$1="  ",IFERROR(IF(AND(Y515="未推广",L515&gt;0),"加入P4P推广 ","")&amp;IF(AND(OR(W515="是",X515="是"),Y515=0),"优爆品加推广 ","")&amp;IF(AND(C515="N",L515&gt;0),"增加橱窗绑定 ","")&amp;IF(AND(OR(Z515&gt;$Z$1*4.5,AB515&gt;$AB$1*4.5),Y515&lt;&gt;0,Y515&gt;$AB$1*2,G515&gt;($G$1/$L$1)*1),"放弃P4P推广 ","")&amp;IF(AND(AB515&gt;$AB$1*1.2,AB515&lt;$AB$1*4.5,Y515&gt;0),"优化询盘成本 ","")&amp;IF(AND(Z515&gt;$Z$1*1.2,Z515&lt;$Z$1*4.5,Y515&gt;0),"优化商机成本 ","")&amp;IF(AND(Y515&lt;&gt;0,L515&gt;0,AB515&lt;$AB$1*1.2),"加大询盘获取 ","")&amp;IF(AND(Y515&lt;&gt;0,K515&gt;0,Z515&lt;$Z$1*1.2),"加大商机获取 ","")&amp;IF(AND(L515=0,C515="Y",G515&gt;($G$1/$L$1*1.5)),"解绑橱窗绑定 ",""),"请去左表粘贴源数据"),"")</f>
        <v/>
      </c>
      <c r="AE515" s="9"/>
      <c r="AF515" s="9"/>
      <c r="AG515" s="9"/>
      <c r="AH515" s="9"/>
      <c r="AI515" s="17"/>
      <c r="AJ515" s="17"/>
      <c r="AK515" s="17"/>
    </row>
    <row r="516" spans="1:37">
      <c r="A516" s="5" t="str">
        <f>IFERROR(HLOOKUP(A$2,'2.源数据-产品分析-全商品'!A$6:A$1000,ROW()-1,0),"")</f>
        <v/>
      </c>
      <c r="B516" s="5" t="str">
        <f>IFERROR(HLOOKUP(B$2,'2.源数据-产品分析-全商品'!B$6:B$1000,ROW()-1,0),"")</f>
        <v/>
      </c>
      <c r="C516" s="5" t="str">
        <f>CLEAN(IFERROR(HLOOKUP(C$2,'2.源数据-产品分析-全商品'!C$6:C$1000,ROW()-1,0),""))</f>
        <v/>
      </c>
      <c r="D516" s="5" t="str">
        <f>IFERROR(HLOOKUP(D$2,'2.源数据-产品分析-全商品'!D$6:D$1000,ROW()-1,0),"")</f>
        <v/>
      </c>
      <c r="E516" s="5" t="str">
        <f>IFERROR(HLOOKUP(E$2,'2.源数据-产品分析-全商品'!E$6:E$1000,ROW()-1,0),"")</f>
        <v/>
      </c>
      <c r="F516" s="5" t="str">
        <f>IFERROR(VALUE(HLOOKUP(F$2,'2.源数据-产品分析-全商品'!F$6:F$1000,ROW()-1,0)),"")</f>
        <v/>
      </c>
      <c r="G516" s="5" t="str">
        <f>IFERROR(VALUE(HLOOKUP(G$2,'2.源数据-产品分析-全商品'!G$6:G$1000,ROW()-1,0)),"")</f>
        <v/>
      </c>
      <c r="H516" s="5" t="str">
        <f>IFERROR(HLOOKUP(H$2,'2.源数据-产品分析-全商品'!H$6:H$1000,ROW()-1,0),"")</f>
        <v/>
      </c>
      <c r="I516" s="5" t="str">
        <f>IFERROR(VALUE(HLOOKUP(I$2,'2.源数据-产品分析-全商品'!I$6:I$1000,ROW()-1,0)),"")</f>
        <v/>
      </c>
      <c r="J516" s="60" t="str">
        <f>IFERROR(IF($J$2="","",INDEX('产品报告-整理'!G:G,MATCH(产品建议!A516,'产品报告-整理'!A:A,0))),"")</f>
        <v/>
      </c>
      <c r="K516" s="5" t="str">
        <f>IFERROR(IF($K$2="","",VALUE(INDEX('产品报告-整理'!E:E,MATCH(产品建议!A516,'产品报告-整理'!A:A,0)))),0)</f>
        <v/>
      </c>
      <c r="L516" s="5" t="str">
        <f>IFERROR(VALUE(HLOOKUP(L$2,'2.源数据-产品分析-全商品'!J$6:J$1000,ROW()-1,0)),"")</f>
        <v/>
      </c>
      <c r="M516" s="5" t="str">
        <f>IFERROR(VALUE(HLOOKUP(M$2,'2.源数据-产品分析-全商品'!K$6:K$1000,ROW()-1,0)),"")</f>
        <v/>
      </c>
      <c r="N516" s="5" t="str">
        <f>IFERROR(HLOOKUP(N$2,'2.源数据-产品分析-全商品'!L$6:L$1000,ROW()-1,0),"")</f>
        <v/>
      </c>
      <c r="O516" s="5" t="str">
        <f>IF($O$2='产品报告-整理'!$K$1,IFERROR(INDEX('产品报告-整理'!S:S,MATCH(产品建议!A516,'产品报告-整理'!L:L,0)),""),(IFERROR(VALUE(HLOOKUP(O$2,'2.源数据-产品分析-全商品'!M$6:M$1000,ROW()-1,0)),"")))</f>
        <v/>
      </c>
      <c r="P516" s="5" t="str">
        <f>IF($P$2='产品报告-整理'!$V$1,IFERROR(INDEX('产品报告-整理'!AD:AD,MATCH(产品建议!A516,'产品报告-整理'!W:W,0)),""),(IFERROR(VALUE(HLOOKUP(P$2,'2.源数据-产品分析-全商品'!N$6:N$1000,ROW()-1,0)),"")))</f>
        <v/>
      </c>
      <c r="Q516" s="5" t="str">
        <f>IF($Q$2='产品报告-整理'!$AG$1,IFERROR(INDEX('产品报告-整理'!AO:AO,MATCH(产品建议!A516,'产品报告-整理'!AH:AH,0)),""),(IFERROR(VALUE(HLOOKUP(Q$2,'2.源数据-产品分析-全商品'!O$6:O$1000,ROW()-1,0)),"")))</f>
        <v/>
      </c>
      <c r="R516" s="5" t="str">
        <f>IF($R$2='产品报告-整理'!$AR$1,IFERROR(INDEX('产品报告-整理'!AZ:AZ,MATCH(产品建议!A516,'产品报告-整理'!AS:AS,0)),""),(IFERROR(VALUE(HLOOKUP(R$2,'2.源数据-产品分析-全商品'!P$6:P$1000,ROW()-1,0)),"")))</f>
        <v/>
      </c>
      <c r="S516" s="5" t="str">
        <f>IF($S$2='产品报告-整理'!$BC$1,IFERROR(INDEX('产品报告-整理'!BK:BK,MATCH(产品建议!A516,'产品报告-整理'!BD:BD,0)),""),(IFERROR(VALUE(HLOOKUP(S$2,'2.源数据-产品分析-全商品'!Q$6:Q$1000,ROW()-1,0)),"")))</f>
        <v/>
      </c>
      <c r="T516" s="5" t="str">
        <f>IFERROR(HLOOKUP("产品负责人",'2.源数据-产品分析-全商品'!R$6:R$1000,ROW()-1,0),"")</f>
        <v/>
      </c>
      <c r="U516" s="5" t="str">
        <f>IFERROR(VALUE(HLOOKUP(U$2,'2.源数据-产品分析-全商品'!S$6:S$1000,ROW()-1,0)),"")</f>
        <v/>
      </c>
      <c r="V516" s="5" t="str">
        <f>IFERROR(VALUE(HLOOKUP(V$2,'2.源数据-产品分析-全商品'!T$6:T$1000,ROW()-1,0)),"")</f>
        <v/>
      </c>
      <c r="W516" s="5" t="str">
        <f>IF(OR($A$3=""),"",IF(OR($W$2="优爆品"),(IF(COUNTIF('2-2.源数据-产品分析-优品'!A:A,产品建议!A516)&gt;0,"是","")&amp;IF(COUNTIF('2-3.源数据-产品分析-爆品'!A:A,产品建议!A516)&gt;0,"是","")),IF(OR($W$2="P4P点击量"),((IFERROR(INDEX('产品报告-整理'!D:D,MATCH(产品建议!A516,'产品报告-整理'!A:A,0)),""))),((IF(COUNTIF('2-2.源数据-产品分析-优品'!A:A,产品建议!A516)&gt;0,"是",""))))))</f>
        <v/>
      </c>
      <c r="X516" s="5" t="str">
        <f>IF(OR($A$3=""),"",IF(OR($W$2="优爆品"),((IFERROR(INDEX('产品报告-整理'!D:D,MATCH(产品建议!A516,'产品报告-整理'!A:A,0)),"")&amp;" → "&amp;(IFERROR(TEXT(INDEX('产品报告-整理'!D:D,MATCH(产品建议!A516,'产品报告-整理'!A:A,0))/G516,"0%"),"")))),IF(OR($W$2="P4P点击量"),((IF($W$2="P4P点击量",IFERROR(TEXT(W516/G516,"0%"),"")))),(((IF(COUNTIF('2-3.源数据-产品分析-爆品'!A:A,产品建议!A516)&gt;0,"是","")))))))</f>
        <v/>
      </c>
      <c r="Y516" s="9" t="str">
        <f>IF(AND($Y$2="直通车总消费",'产品报告-整理'!$BN$1="推荐广告"),IFERROR(INDEX('产品报告-整理'!H:H,MATCH(产品建议!A516,'产品报告-整理'!A:A,0)),0)+IFERROR(INDEX('产品报告-整理'!BV:BV,MATCH(产品建议!A516,'产品报告-整理'!BO:BO,0)),0),IFERROR(INDEX('产品报告-整理'!H:H,MATCH(产品建议!A516,'产品报告-整理'!A:A,0)),0))</f>
        <v/>
      </c>
      <c r="Z516" s="9" t="str">
        <f t="shared" ref="Z516:Z579" si="27">IFERROR(VALUE(ROUND((Y516/K516),2)),"")</f>
        <v/>
      </c>
      <c r="AA516" s="5" t="str">
        <f t="shared" si="25"/>
        <v/>
      </c>
      <c r="AB516" s="5" t="str">
        <f t="shared" si="26"/>
        <v/>
      </c>
      <c r="AC516" s="9"/>
      <c r="AD516" s="15" t="str">
        <f>IF($AD$1="  ",IFERROR(IF(AND(Y516="未推广",L516&gt;0),"加入P4P推广 ","")&amp;IF(AND(OR(W516="是",X516="是"),Y516=0),"优爆品加推广 ","")&amp;IF(AND(C516="N",L516&gt;0),"增加橱窗绑定 ","")&amp;IF(AND(OR(Z516&gt;$Z$1*4.5,AB516&gt;$AB$1*4.5),Y516&lt;&gt;0,Y516&gt;$AB$1*2,G516&gt;($G$1/$L$1)*1),"放弃P4P推广 ","")&amp;IF(AND(AB516&gt;$AB$1*1.2,AB516&lt;$AB$1*4.5,Y516&gt;0),"优化询盘成本 ","")&amp;IF(AND(Z516&gt;$Z$1*1.2,Z516&lt;$Z$1*4.5,Y516&gt;0),"优化商机成本 ","")&amp;IF(AND(Y516&lt;&gt;0,L516&gt;0,AB516&lt;$AB$1*1.2),"加大询盘获取 ","")&amp;IF(AND(Y516&lt;&gt;0,K516&gt;0,Z516&lt;$Z$1*1.2),"加大商机获取 ","")&amp;IF(AND(L516=0,C516="Y",G516&gt;($G$1/$L$1*1.5)),"解绑橱窗绑定 ",""),"请去左表粘贴源数据"),"")</f>
        <v/>
      </c>
      <c r="AE516" s="9"/>
      <c r="AF516" s="9"/>
      <c r="AG516" s="9"/>
      <c r="AH516" s="9"/>
      <c r="AI516" s="17"/>
      <c r="AJ516" s="17"/>
      <c r="AK516" s="17"/>
    </row>
    <row r="517" spans="1:37">
      <c r="A517" s="5" t="str">
        <f>IFERROR(HLOOKUP(A$2,'2.源数据-产品分析-全商品'!A$6:A$1000,ROW()-1,0),"")</f>
        <v/>
      </c>
      <c r="B517" s="5" t="str">
        <f>IFERROR(HLOOKUP(B$2,'2.源数据-产品分析-全商品'!B$6:B$1000,ROW()-1,0),"")</f>
        <v/>
      </c>
      <c r="C517" s="5" t="str">
        <f>CLEAN(IFERROR(HLOOKUP(C$2,'2.源数据-产品分析-全商品'!C$6:C$1000,ROW()-1,0),""))</f>
        <v/>
      </c>
      <c r="D517" s="5" t="str">
        <f>IFERROR(HLOOKUP(D$2,'2.源数据-产品分析-全商品'!D$6:D$1000,ROW()-1,0),"")</f>
        <v/>
      </c>
      <c r="E517" s="5" t="str">
        <f>IFERROR(HLOOKUP(E$2,'2.源数据-产品分析-全商品'!E$6:E$1000,ROW()-1,0),"")</f>
        <v/>
      </c>
      <c r="F517" s="5" t="str">
        <f>IFERROR(VALUE(HLOOKUP(F$2,'2.源数据-产品分析-全商品'!F$6:F$1000,ROW()-1,0)),"")</f>
        <v/>
      </c>
      <c r="G517" s="5" t="str">
        <f>IFERROR(VALUE(HLOOKUP(G$2,'2.源数据-产品分析-全商品'!G$6:G$1000,ROW()-1,0)),"")</f>
        <v/>
      </c>
      <c r="H517" s="5" t="str">
        <f>IFERROR(HLOOKUP(H$2,'2.源数据-产品分析-全商品'!H$6:H$1000,ROW()-1,0),"")</f>
        <v/>
      </c>
      <c r="I517" s="5" t="str">
        <f>IFERROR(VALUE(HLOOKUP(I$2,'2.源数据-产品分析-全商品'!I$6:I$1000,ROW()-1,0)),"")</f>
        <v/>
      </c>
      <c r="J517" s="60" t="str">
        <f>IFERROR(IF($J$2="","",INDEX('产品报告-整理'!G:G,MATCH(产品建议!A517,'产品报告-整理'!A:A,0))),"")</f>
        <v/>
      </c>
      <c r="K517" s="5" t="str">
        <f>IFERROR(IF($K$2="","",VALUE(INDEX('产品报告-整理'!E:E,MATCH(产品建议!A517,'产品报告-整理'!A:A,0)))),0)</f>
        <v/>
      </c>
      <c r="L517" s="5" t="str">
        <f>IFERROR(VALUE(HLOOKUP(L$2,'2.源数据-产品分析-全商品'!J$6:J$1000,ROW()-1,0)),"")</f>
        <v/>
      </c>
      <c r="M517" s="5" t="str">
        <f>IFERROR(VALUE(HLOOKUP(M$2,'2.源数据-产品分析-全商品'!K$6:K$1000,ROW()-1,0)),"")</f>
        <v/>
      </c>
      <c r="N517" s="5" t="str">
        <f>IFERROR(HLOOKUP(N$2,'2.源数据-产品分析-全商品'!L$6:L$1000,ROW()-1,0),"")</f>
        <v/>
      </c>
      <c r="O517" s="5" t="str">
        <f>IF($O$2='产品报告-整理'!$K$1,IFERROR(INDEX('产品报告-整理'!S:S,MATCH(产品建议!A517,'产品报告-整理'!L:L,0)),""),(IFERROR(VALUE(HLOOKUP(O$2,'2.源数据-产品分析-全商品'!M$6:M$1000,ROW()-1,0)),"")))</f>
        <v/>
      </c>
      <c r="P517" s="5" t="str">
        <f>IF($P$2='产品报告-整理'!$V$1,IFERROR(INDEX('产品报告-整理'!AD:AD,MATCH(产品建议!A517,'产品报告-整理'!W:W,0)),""),(IFERROR(VALUE(HLOOKUP(P$2,'2.源数据-产品分析-全商品'!N$6:N$1000,ROW()-1,0)),"")))</f>
        <v/>
      </c>
      <c r="Q517" s="5" t="str">
        <f>IF($Q$2='产品报告-整理'!$AG$1,IFERROR(INDEX('产品报告-整理'!AO:AO,MATCH(产品建议!A517,'产品报告-整理'!AH:AH,0)),""),(IFERROR(VALUE(HLOOKUP(Q$2,'2.源数据-产品分析-全商品'!O$6:O$1000,ROW()-1,0)),"")))</f>
        <v/>
      </c>
      <c r="R517" s="5" t="str">
        <f>IF($R$2='产品报告-整理'!$AR$1,IFERROR(INDEX('产品报告-整理'!AZ:AZ,MATCH(产品建议!A517,'产品报告-整理'!AS:AS,0)),""),(IFERROR(VALUE(HLOOKUP(R$2,'2.源数据-产品分析-全商品'!P$6:P$1000,ROW()-1,0)),"")))</f>
        <v/>
      </c>
      <c r="S517" s="5" t="str">
        <f>IF($S$2='产品报告-整理'!$BC$1,IFERROR(INDEX('产品报告-整理'!BK:BK,MATCH(产品建议!A517,'产品报告-整理'!BD:BD,0)),""),(IFERROR(VALUE(HLOOKUP(S$2,'2.源数据-产品分析-全商品'!Q$6:Q$1000,ROW()-1,0)),"")))</f>
        <v/>
      </c>
      <c r="T517" s="5" t="str">
        <f>IFERROR(HLOOKUP("产品负责人",'2.源数据-产品分析-全商品'!R$6:R$1000,ROW()-1,0),"")</f>
        <v/>
      </c>
      <c r="U517" s="5" t="str">
        <f>IFERROR(VALUE(HLOOKUP(U$2,'2.源数据-产品分析-全商品'!S$6:S$1000,ROW()-1,0)),"")</f>
        <v/>
      </c>
      <c r="V517" s="5" t="str">
        <f>IFERROR(VALUE(HLOOKUP(V$2,'2.源数据-产品分析-全商品'!T$6:T$1000,ROW()-1,0)),"")</f>
        <v/>
      </c>
      <c r="W517" s="5" t="str">
        <f>IF(OR($A$3=""),"",IF(OR($W$2="优爆品"),(IF(COUNTIF('2-2.源数据-产品分析-优品'!A:A,产品建议!A517)&gt;0,"是","")&amp;IF(COUNTIF('2-3.源数据-产品分析-爆品'!A:A,产品建议!A517)&gt;0,"是","")),IF(OR($W$2="P4P点击量"),((IFERROR(INDEX('产品报告-整理'!D:D,MATCH(产品建议!A517,'产品报告-整理'!A:A,0)),""))),((IF(COUNTIF('2-2.源数据-产品分析-优品'!A:A,产品建议!A517)&gt;0,"是",""))))))</f>
        <v/>
      </c>
      <c r="X517" s="5" t="str">
        <f>IF(OR($A$3=""),"",IF(OR($W$2="优爆品"),((IFERROR(INDEX('产品报告-整理'!D:D,MATCH(产品建议!A517,'产品报告-整理'!A:A,0)),"")&amp;" → "&amp;(IFERROR(TEXT(INDEX('产品报告-整理'!D:D,MATCH(产品建议!A517,'产品报告-整理'!A:A,0))/G517,"0%"),"")))),IF(OR($W$2="P4P点击量"),((IF($W$2="P4P点击量",IFERROR(TEXT(W517/G517,"0%"),"")))),(((IF(COUNTIF('2-3.源数据-产品分析-爆品'!A:A,产品建议!A517)&gt;0,"是","")))))))</f>
        <v/>
      </c>
      <c r="Y517" s="9" t="str">
        <f>IF(AND($Y$2="直通车总消费",'产品报告-整理'!$BN$1="推荐广告"),IFERROR(INDEX('产品报告-整理'!H:H,MATCH(产品建议!A517,'产品报告-整理'!A:A,0)),0)+IFERROR(INDEX('产品报告-整理'!BV:BV,MATCH(产品建议!A517,'产品报告-整理'!BO:BO,0)),0),IFERROR(INDEX('产品报告-整理'!H:H,MATCH(产品建议!A517,'产品报告-整理'!A:A,0)),0))</f>
        <v/>
      </c>
      <c r="Z517" s="9" t="str">
        <f t="shared" si="27"/>
        <v/>
      </c>
      <c r="AA517" s="5" t="str">
        <f t="shared" si="25"/>
        <v/>
      </c>
      <c r="AB517" s="5" t="str">
        <f t="shared" si="26"/>
        <v/>
      </c>
      <c r="AC517" s="9"/>
      <c r="AD517" s="15" t="str">
        <f>IF($AD$1="  ",IFERROR(IF(AND(Y517="未推广",L517&gt;0),"加入P4P推广 ","")&amp;IF(AND(OR(W517="是",X517="是"),Y517=0),"优爆品加推广 ","")&amp;IF(AND(C517="N",L517&gt;0),"增加橱窗绑定 ","")&amp;IF(AND(OR(Z517&gt;$Z$1*4.5,AB517&gt;$AB$1*4.5),Y517&lt;&gt;0,Y517&gt;$AB$1*2,G517&gt;($G$1/$L$1)*1),"放弃P4P推广 ","")&amp;IF(AND(AB517&gt;$AB$1*1.2,AB517&lt;$AB$1*4.5,Y517&gt;0),"优化询盘成本 ","")&amp;IF(AND(Z517&gt;$Z$1*1.2,Z517&lt;$Z$1*4.5,Y517&gt;0),"优化商机成本 ","")&amp;IF(AND(Y517&lt;&gt;0,L517&gt;0,AB517&lt;$AB$1*1.2),"加大询盘获取 ","")&amp;IF(AND(Y517&lt;&gt;0,K517&gt;0,Z517&lt;$Z$1*1.2),"加大商机获取 ","")&amp;IF(AND(L517=0,C517="Y",G517&gt;($G$1/$L$1*1.5)),"解绑橱窗绑定 ",""),"请去左表粘贴源数据"),"")</f>
        <v/>
      </c>
      <c r="AE517" s="9"/>
      <c r="AF517" s="9"/>
      <c r="AG517" s="9"/>
      <c r="AH517" s="9"/>
      <c r="AI517" s="17"/>
      <c r="AJ517" s="17"/>
      <c r="AK517" s="17"/>
    </row>
    <row r="518" spans="1:37">
      <c r="A518" s="5" t="str">
        <f>IFERROR(HLOOKUP(A$2,'2.源数据-产品分析-全商品'!A$6:A$1000,ROW()-1,0),"")</f>
        <v/>
      </c>
      <c r="B518" s="5" t="str">
        <f>IFERROR(HLOOKUP(B$2,'2.源数据-产品分析-全商品'!B$6:B$1000,ROW()-1,0),"")</f>
        <v/>
      </c>
      <c r="C518" s="5" t="str">
        <f>CLEAN(IFERROR(HLOOKUP(C$2,'2.源数据-产品分析-全商品'!C$6:C$1000,ROW()-1,0),""))</f>
        <v/>
      </c>
      <c r="D518" s="5" t="str">
        <f>IFERROR(HLOOKUP(D$2,'2.源数据-产品分析-全商品'!D$6:D$1000,ROW()-1,0),"")</f>
        <v/>
      </c>
      <c r="E518" s="5" t="str">
        <f>IFERROR(HLOOKUP(E$2,'2.源数据-产品分析-全商品'!E$6:E$1000,ROW()-1,0),"")</f>
        <v/>
      </c>
      <c r="F518" s="5" t="str">
        <f>IFERROR(VALUE(HLOOKUP(F$2,'2.源数据-产品分析-全商品'!F$6:F$1000,ROW()-1,0)),"")</f>
        <v/>
      </c>
      <c r="G518" s="5" t="str">
        <f>IFERROR(VALUE(HLOOKUP(G$2,'2.源数据-产品分析-全商品'!G$6:G$1000,ROW()-1,0)),"")</f>
        <v/>
      </c>
      <c r="H518" s="5" t="str">
        <f>IFERROR(HLOOKUP(H$2,'2.源数据-产品分析-全商品'!H$6:H$1000,ROW()-1,0),"")</f>
        <v/>
      </c>
      <c r="I518" s="5" t="str">
        <f>IFERROR(VALUE(HLOOKUP(I$2,'2.源数据-产品分析-全商品'!I$6:I$1000,ROW()-1,0)),"")</f>
        <v/>
      </c>
      <c r="J518" s="60" t="str">
        <f>IFERROR(IF($J$2="","",INDEX('产品报告-整理'!G:G,MATCH(产品建议!A518,'产品报告-整理'!A:A,0))),"")</f>
        <v/>
      </c>
      <c r="K518" s="5" t="str">
        <f>IFERROR(IF($K$2="","",VALUE(INDEX('产品报告-整理'!E:E,MATCH(产品建议!A518,'产品报告-整理'!A:A,0)))),0)</f>
        <v/>
      </c>
      <c r="L518" s="5" t="str">
        <f>IFERROR(VALUE(HLOOKUP(L$2,'2.源数据-产品分析-全商品'!J$6:J$1000,ROW()-1,0)),"")</f>
        <v/>
      </c>
      <c r="M518" s="5" t="str">
        <f>IFERROR(VALUE(HLOOKUP(M$2,'2.源数据-产品分析-全商品'!K$6:K$1000,ROW()-1,0)),"")</f>
        <v/>
      </c>
      <c r="N518" s="5" t="str">
        <f>IFERROR(HLOOKUP(N$2,'2.源数据-产品分析-全商品'!L$6:L$1000,ROW()-1,0),"")</f>
        <v/>
      </c>
      <c r="O518" s="5" t="str">
        <f>IF($O$2='产品报告-整理'!$K$1,IFERROR(INDEX('产品报告-整理'!S:S,MATCH(产品建议!A518,'产品报告-整理'!L:L,0)),""),(IFERROR(VALUE(HLOOKUP(O$2,'2.源数据-产品分析-全商品'!M$6:M$1000,ROW()-1,0)),"")))</f>
        <v/>
      </c>
      <c r="P518" s="5" t="str">
        <f>IF($P$2='产品报告-整理'!$V$1,IFERROR(INDEX('产品报告-整理'!AD:AD,MATCH(产品建议!A518,'产品报告-整理'!W:W,0)),""),(IFERROR(VALUE(HLOOKUP(P$2,'2.源数据-产品分析-全商品'!N$6:N$1000,ROW()-1,0)),"")))</f>
        <v/>
      </c>
      <c r="Q518" s="5" t="str">
        <f>IF($Q$2='产品报告-整理'!$AG$1,IFERROR(INDEX('产品报告-整理'!AO:AO,MATCH(产品建议!A518,'产品报告-整理'!AH:AH,0)),""),(IFERROR(VALUE(HLOOKUP(Q$2,'2.源数据-产品分析-全商品'!O$6:O$1000,ROW()-1,0)),"")))</f>
        <v/>
      </c>
      <c r="R518" s="5" t="str">
        <f>IF($R$2='产品报告-整理'!$AR$1,IFERROR(INDEX('产品报告-整理'!AZ:AZ,MATCH(产品建议!A518,'产品报告-整理'!AS:AS,0)),""),(IFERROR(VALUE(HLOOKUP(R$2,'2.源数据-产品分析-全商品'!P$6:P$1000,ROW()-1,0)),"")))</f>
        <v/>
      </c>
      <c r="S518" s="5" t="str">
        <f>IF($S$2='产品报告-整理'!$BC$1,IFERROR(INDEX('产品报告-整理'!BK:BK,MATCH(产品建议!A518,'产品报告-整理'!BD:BD,0)),""),(IFERROR(VALUE(HLOOKUP(S$2,'2.源数据-产品分析-全商品'!Q$6:Q$1000,ROW()-1,0)),"")))</f>
        <v/>
      </c>
      <c r="T518" s="5" t="str">
        <f>IFERROR(HLOOKUP("产品负责人",'2.源数据-产品分析-全商品'!R$6:R$1000,ROW()-1,0),"")</f>
        <v/>
      </c>
      <c r="U518" s="5" t="str">
        <f>IFERROR(VALUE(HLOOKUP(U$2,'2.源数据-产品分析-全商品'!S$6:S$1000,ROW()-1,0)),"")</f>
        <v/>
      </c>
      <c r="V518" s="5" t="str">
        <f>IFERROR(VALUE(HLOOKUP(V$2,'2.源数据-产品分析-全商品'!T$6:T$1000,ROW()-1,0)),"")</f>
        <v/>
      </c>
      <c r="W518" s="5" t="str">
        <f>IF(OR($A$3=""),"",IF(OR($W$2="优爆品"),(IF(COUNTIF('2-2.源数据-产品分析-优品'!A:A,产品建议!A518)&gt;0,"是","")&amp;IF(COUNTIF('2-3.源数据-产品分析-爆品'!A:A,产品建议!A518)&gt;0,"是","")),IF(OR($W$2="P4P点击量"),((IFERROR(INDEX('产品报告-整理'!D:D,MATCH(产品建议!A518,'产品报告-整理'!A:A,0)),""))),((IF(COUNTIF('2-2.源数据-产品分析-优品'!A:A,产品建议!A518)&gt;0,"是",""))))))</f>
        <v/>
      </c>
      <c r="X518" s="5" t="str">
        <f>IF(OR($A$3=""),"",IF(OR($W$2="优爆品"),((IFERROR(INDEX('产品报告-整理'!D:D,MATCH(产品建议!A518,'产品报告-整理'!A:A,0)),"")&amp;" → "&amp;(IFERROR(TEXT(INDEX('产品报告-整理'!D:D,MATCH(产品建议!A518,'产品报告-整理'!A:A,0))/G518,"0%"),"")))),IF(OR($W$2="P4P点击量"),((IF($W$2="P4P点击量",IFERROR(TEXT(W518/G518,"0%"),"")))),(((IF(COUNTIF('2-3.源数据-产品分析-爆品'!A:A,产品建议!A518)&gt;0,"是","")))))))</f>
        <v/>
      </c>
      <c r="Y518" s="9" t="str">
        <f>IF(AND($Y$2="直通车总消费",'产品报告-整理'!$BN$1="推荐广告"),IFERROR(INDEX('产品报告-整理'!H:H,MATCH(产品建议!A518,'产品报告-整理'!A:A,0)),0)+IFERROR(INDEX('产品报告-整理'!BV:BV,MATCH(产品建议!A518,'产品报告-整理'!BO:BO,0)),0),IFERROR(INDEX('产品报告-整理'!H:H,MATCH(产品建议!A518,'产品报告-整理'!A:A,0)),0))</f>
        <v/>
      </c>
      <c r="Z518" s="9" t="str">
        <f t="shared" si="27"/>
        <v/>
      </c>
      <c r="AA518" s="5" t="str">
        <f t="shared" si="25"/>
        <v/>
      </c>
      <c r="AB518" s="5" t="str">
        <f t="shared" si="26"/>
        <v/>
      </c>
      <c r="AC518" s="9"/>
      <c r="AD518" s="15" t="str">
        <f>IF($AD$1="  ",IFERROR(IF(AND(Y518="未推广",L518&gt;0),"加入P4P推广 ","")&amp;IF(AND(OR(W518="是",X518="是"),Y518=0),"优爆品加推广 ","")&amp;IF(AND(C518="N",L518&gt;0),"增加橱窗绑定 ","")&amp;IF(AND(OR(Z518&gt;$Z$1*4.5,AB518&gt;$AB$1*4.5),Y518&lt;&gt;0,Y518&gt;$AB$1*2,G518&gt;($G$1/$L$1)*1),"放弃P4P推广 ","")&amp;IF(AND(AB518&gt;$AB$1*1.2,AB518&lt;$AB$1*4.5,Y518&gt;0),"优化询盘成本 ","")&amp;IF(AND(Z518&gt;$Z$1*1.2,Z518&lt;$Z$1*4.5,Y518&gt;0),"优化商机成本 ","")&amp;IF(AND(Y518&lt;&gt;0,L518&gt;0,AB518&lt;$AB$1*1.2),"加大询盘获取 ","")&amp;IF(AND(Y518&lt;&gt;0,K518&gt;0,Z518&lt;$Z$1*1.2),"加大商机获取 ","")&amp;IF(AND(L518=0,C518="Y",G518&gt;($G$1/$L$1*1.5)),"解绑橱窗绑定 ",""),"请去左表粘贴源数据"),"")</f>
        <v/>
      </c>
      <c r="AE518" s="9"/>
      <c r="AF518" s="9"/>
      <c r="AG518" s="9"/>
      <c r="AH518" s="9"/>
      <c r="AI518" s="17"/>
      <c r="AJ518" s="17"/>
      <c r="AK518" s="17"/>
    </row>
    <row r="519" spans="1:37">
      <c r="A519" s="5" t="str">
        <f>IFERROR(HLOOKUP(A$2,'2.源数据-产品分析-全商品'!A$6:A$1000,ROW()-1,0),"")</f>
        <v/>
      </c>
      <c r="B519" s="5" t="str">
        <f>IFERROR(HLOOKUP(B$2,'2.源数据-产品分析-全商品'!B$6:B$1000,ROW()-1,0),"")</f>
        <v/>
      </c>
      <c r="C519" s="5" t="str">
        <f>CLEAN(IFERROR(HLOOKUP(C$2,'2.源数据-产品分析-全商品'!C$6:C$1000,ROW()-1,0),""))</f>
        <v/>
      </c>
      <c r="D519" s="5" t="str">
        <f>IFERROR(HLOOKUP(D$2,'2.源数据-产品分析-全商品'!D$6:D$1000,ROW()-1,0),"")</f>
        <v/>
      </c>
      <c r="E519" s="5" t="str">
        <f>IFERROR(HLOOKUP(E$2,'2.源数据-产品分析-全商品'!E$6:E$1000,ROW()-1,0),"")</f>
        <v/>
      </c>
      <c r="F519" s="5" t="str">
        <f>IFERROR(VALUE(HLOOKUP(F$2,'2.源数据-产品分析-全商品'!F$6:F$1000,ROW()-1,0)),"")</f>
        <v/>
      </c>
      <c r="G519" s="5" t="str">
        <f>IFERROR(VALUE(HLOOKUP(G$2,'2.源数据-产品分析-全商品'!G$6:G$1000,ROW()-1,0)),"")</f>
        <v/>
      </c>
      <c r="H519" s="5" t="str">
        <f>IFERROR(HLOOKUP(H$2,'2.源数据-产品分析-全商品'!H$6:H$1000,ROW()-1,0),"")</f>
        <v/>
      </c>
      <c r="I519" s="5" t="str">
        <f>IFERROR(VALUE(HLOOKUP(I$2,'2.源数据-产品分析-全商品'!I$6:I$1000,ROW()-1,0)),"")</f>
        <v/>
      </c>
      <c r="J519" s="60" t="str">
        <f>IFERROR(IF($J$2="","",INDEX('产品报告-整理'!G:G,MATCH(产品建议!A519,'产品报告-整理'!A:A,0))),"")</f>
        <v/>
      </c>
      <c r="K519" s="5" t="str">
        <f>IFERROR(IF($K$2="","",VALUE(INDEX('产品报告-整理'!E:E,MATCH(产品建议!A519,'产品报告-整理'!A:A,0)))),0)</f>
        <v/>
      </c>
      <c r="L519" s="5" t="str">
        <f>IFERROR(VALUE(HLOOKUP(L$2,'2.源数据-产品分析-全商品'!J$6:J$1000,ROW()-1,0)),"")</f>
        <v/>
      </c>
      <c r="M519" s="5" t="str">
        <f>IFERROR(VALUE(HLOOKUP(M$2,'2.源数据-产品分析-全商品'!K$6:K$1000,ROW()-1,0)),"")</f>
        <v/>
      </c>
      <c r="N519" s="5" t="str">
        <f>IFERROR(HLOOKUP(N$2,'2.源数据-产品分析-全商品'!L$6:L$1000,ROW()-1,0),"")</f>
        <v/>
      </c>
      <c r="O519" s="5" t="str">
        <f>IF($O$2='产品报告-整理'!$K$1,IFERROR(INDEX('产品报告-整理'!S:S,MATCH(产品建议!A519,'产品报告-整理'!L:L,0)),""),(IFERROR(VALUE(HLOOKUP(O$2,'2.源数据-产品分析-全商品'!M$6:M$1000,ROW()-1,0)),"")))</f>
        <v/>
      </c>
      <c r="P519" s="5" t="str">
        <f>IF($P$2='产品报告-整理'!$V$1,IFERROR(INDEX('产品报告-整理'!AD:AD,MATCH(产品建议!A519,'产品报告-整理'!W:W,0)),""),(IFERROR(VALUE(HLOOKUP(P$2,'2.源数据-产品分析-全商品'!N$6:N$1000,ROW()-1,0)),"")))</f>
        <v/>
      </c>
      <c r="Q519" s="5" t="str">
        <f>IF($Q$2='产品报告-整理'!$AG$1,IFERROR(INDEX('产品报告-整理'!AO:AO,MATCH(产品建议!A519,'产品报告-整理'!AH:AH,0)),""),(IFERROR(VALUE(HLOOKUP(Q$2,'2.源数据-产品分析-全商品'!O$6:O$1000,ROW()-1,0)),"")))</f>
        <v/>
      </c>
      <c r="R519" s="5" t="str">
        <f>IF($R$2='产品报告-整理'!$AR$1,IFERROR(INDEX('产品报告-整理'!AZ:AZ,MATCH(产品建议!A519,'产品报告-整理'!AS:AS,0)),""),(IFERROR(VALUE(HLOOKUP(R$2,'2.源数据-产品分析-全商品'!P$6:P$1000,ROW()-1,0)),"")))</f>
        <v/>
      </c>
      <c r="S519" s="5" t="str">
        <f>IF($S$2='产品报告-整理'!$BC$1,IFERROR(INDEX('产品报告-整理'!BK:BK,MATCH(产品建议!A519,'产品报告-整理'!BD:BD,0)),""),(IFERROR(VALUE(HLOOKUP(S$2,'2.源数据-产品分析-全商品'!Q$6:Q$1000,ROW()-1,0)),"")))</f>
        <v/>
      </c>
      <c r="T519" s="5" t="str">
        <f>IFERROR(HLOOKUP("产品负责人",'2.源数据-产品分析-全商品'!R$6:R$1000,ROW()-1,0),"")</f>
        <v/>
      </c>
      <c r="U519" s="5" t="str">
        <f>IFERROR(VALUE(HLOOKUP(U$2,'2.源数据-产品分析-全商品'!S$6:S$1000,ROW()-1,0)),"")</f>
        <v/>
      </c>
      <c r="V519" s="5" t="str">
        <f>IFERROR(VALUE(HLOOKUP(V$2,'2.源数据-产品分析-全商品'!T$6:T$1000,ROW()-1,0)),"")</f>
        <v/>
      </c>
      <c r="W519" s="5" t="str">
        <f>IF(OR($A$3=""),"",IF(OR($W$2="优爆品"),(IF(COUNTIF('2-2.源数据-产品分析-优品'!A:A,产品建议!A519)&gt;0,"是","")&amp;IF(COUNTIF('2-3.源数据-产品分析-爆品'!A:A,产品建议!A519)&gt;0,"是","")),IF(OR($W$2="P4P点击量"),((IFERROR(INDEX('产品报告-整理'!D:D,MATCH(产品建议!A519,'产品报告-整理'!A:A,0)),""))),((IF(COUNTIF('2-2.源数据-产品分析-优品'!A:A,产品建议!A519)&gt;0,"是",""))))))</f>
        <v/>
      </c>
      <c r="X519" s="5" t="str">
        <f>IF(OR($A$3=""),"",IF(OR($W$2="优爆品"),((IFERROR(INDEX('产品报告-整理'!D:D,MATCH(产品建议!A519,'产品报告-整理'!A:A,0)),"")&amp;" → "&amp;(IFERROR(TEXT(INDEX('产品报告-整理'!D:D,MATCH(产品建议!A519,'产品报告-整理'!A:A,0))/G519,"0%"),"")))),IF(OR($W$2="P4P点击量"),((IF($W$2="P4P点击量",IFERROR(TEXT(W519/G519,"0%"),"")))),(((IF(COUNTIF('2-3.源数据-产品分析-爆品'!A:A,产品建议!A519)&gt;0,"是","")))))))</f>
        <v/>
      </c>
      <c r="Y519" s="9" t="str">
        <f>IF(AND($Y$2="直通车总消费",'产品报告-整理'!$BN$1="推荐广告"),IFERROR(INDEX('产品报告-整理'!H:H,MATCH(产品建议!A519,'产品报告-整理'!A:A,0)),0)+IFERROR(INDEX('产品报告-整理'!BV:BV,MATCH(产品建议!A519,'产品报告-整理'!BO:BO,0)),0),IFERROR(INDEX('产品报告-整理'!H:H,MATCH(产品建议!A519,'产品报告-整理'!A:A,0)),0))</f>
        <v/>
      </c>
      <c r="Z519" s="9" t="str">
        <f t="shared" si="27"/>
        <v/>
      </c>
      <c r="AA519" s="5" t="str">
        <f t="shared" si="25"/>
        <v/>
      </c>
      <c r="AB519" s="5" t="str">
        <f t="shared" si="26"/>
        <v/>
      </c>
      <c r="AC519" s="9"/>
      <c r="AD519" s="15" t="str">
        <f>IF($AD$1="  ",IFERROR(IF(AND(Y519="未推广",L519&gt;0),"加入P4P推广 ","")&amp;IF(AND(OR(W519="是",X519="是"),Y519=0),"优爆品加推广 ","")&amp;IF(AND(C519="N",L519&gt;0),"增加橱窗绑定 ","")&amp;IF(AND(OR(Z519&gt;$Z$1*4.5,AB519&gt;$AB$1*4.5),Y519&lt;&gt;0,Y519&gt;$AB$1*2,G519&gt;($G$1/$L$1)*1),"放弃P4P推广 ","")&amp;IF(AND(AB519&gt;$AB$1*1.2,AB519&lt;$AB$1*4.5,Y519&gt;0),"优化询盘成本 ","")&amp;IF(AND(Z519&gt;$Z$1*1.2,Z519&lt;$Z$1*4.5,Y519&gt;0),"优化商机成本 ","")&amp;IF(AND(Y519&lt;&gt;0,L519&gt;0,AB519&lt;$AB$1*1.2),"加大询盘获取 ","")&amp;IF(AND(Y519&lt;&gt;0,K519&gt;0,Z519&lt;$Z$1*1.2),"加大商机获取 ","")&amp;IF(AND(L519=0,C519="Y",G519&gt;($G$1/$L$1*1.5)),"解绑橱窗绑定 ",""),"请去左表粘贴源数据"),"")</f>
        <v/>
      </c>
      <c r="AE519" s="9"/>
      <c r="AF519" s="9"/>
      <c r="AG519" s="9"/>
      <c r="AH519" s="9"/>
      <c r="AI519" s="17"/>
      <c r="AJ519" s="17"/>
      <c r="AK519" s="17"/>
    </row>
    <row r="520" spans="1:37">
      <c r="A520" s="5" t="str">
        <f>IFERROR(HLOOKUP(A$2,'2.源数据-产品分析-全商品'!A$6:A$1000,ROW()-1,0),"")</f>
        <v/>
      </c>
      <c r="B520" s="5" t="str">
        <f>IFERROR(HLOOKUP(B$2,'2.源数据-产品分析-全商品'!B$6:B$1000,ROW()-1,0),"")</f>
        <v/>
      </c>
      <c r="C520" s="5" t="str">
        <f>CLEAN(IFERROR(HLOOKUP(C$2,'2.源数据-产品分析-全商品'!C$6:C$1000,ROW()-1,0),""))</f>
        <v/>
      </c>
      <c r="D520" s="5" t="str">
        <f>IFERROR(HLOOKUP(D$2,'2.源数据-产品分析-全商品'!D$6:D$1000,ROW()-1,0),"")</f>
        <v/>
      </c>
      <c r="E520" s="5" t="str">
        <f>IFERROR(HLOOKUP(E$2,'2.源数据-产品分析-全商品'!E$6:E$1000,ROW()-1,0),"")</f>
        <v/>
      </c>
      <c r="F520" s="5" t="str">
        <f>IFERROR(VALUE(HLOOKUP(F$2,'2.源数据-产品分析-全商品'!F$6:F$1000,ROW()-1,0)),"")</f>
        <v/>
      </c>
      <c r="G520" s="5" t="str">
        <f>IFERROR(VALUE(HLOOKUP(G$2,'2.源数据-产品分析-全商品'!G$6:G$1000,ROW()-1,0)),"")</f>
        <v/>
      </c>
      <c r="H520" s="5" t="str">
        <f>IFERROR(HLOOKUP(H$2,'2.源数据-产品分析-全商品'!H$6:H$1000,ROW()-1,0),"")</f>
        <v/>
      </c>
      <c r="I520" s="5" t="str">
        <f>IFERROR(VALUE(HLOOKUP(I$2,'2.源数据-产品分析-全商品'!I$6:I$1000,ROW()-1,0)),"")</f>
        <v/>
      </c>
      <c r="J520" s="60" t="str">
        <f>IFERROR(IF($J$2="","",INDEX('产品报告-整理'!G:G,MATCH(产品建议!A520,'产品报告-整理'!A:A,0))),"")</f>
        <v/>
      </c>
      <c r="K520" s="5" t="str">
        <f>IFERROR(IF($K$2="","",VALUE(INDEX('产品报告-整理'!E:E,MATCH(产品建议!A520,'产品报告-整理'!A:A,0)))),0)</f>
        <v/>
      </c>
      <c r="L520" s="5" t="str">
        <f>IFERROR(VALUE(HLOOKUP(L$2,'2.源数据-产品分析-全商品'!J$6:J$1000,ROW()-1,0)),"")</f>
        <v/>
      </c>
      <c r="M520" s="5" t="str">
        <f>IFERROR(VALUE(HLOOKUP(M$2,'2.源数据-产品分析-全商品'!K$6:K$1000,ROW()-1,0)),"")</f>
        <v/>
      </c>
      <c r="N520" s="5" t="str">
        <f>IFERROR(HLOOKUP(N$2,'2.源数据-产品分析-全商品'!L$6:L$1000,ROW()-1,0),"")</f>
        <v/>
      </c>
      <c r="O520" s="5" t="str">
        <f>IF($O$2='产品报告-整理'!$K$1,IFERROR(INDEX('产品报告-整理'!S:S,MATCH(产品建议!A520,'产品报告-整理'!L:L,0)),""),(IFERROR(VALUE(HLOOKUP(O$2,'2.源数据-产品分析-全商品'!M$6:M$1000,ROW()-1,0)),"")))</f>
        <v/>
      </c>
      <c r="P520" s="5" t="str">
        <f>IF($P$2='产品报告-整理'!$V$1,IFERROR(INDEX('产品报告-整理'!AD:AD,MATCH(产品建议!A520,'产品报告-整理'!W:W,0)),""),(IFERROR(VALUE(HLOOKUP(P$2,'2.源数据-产品分析-全商品'!N$6:N$1000,ROW()-1,0)),"")))</f>
        <v/>
      </c>
      <c r="Q520" s="5" t="str">
        <f>IF($Q$2='产品报告-整理'!$AG$1,IFERROR(INDEX('产品报告-整理'!AO:AO,MATCH(产品建议!A520,'产品报告-整理'!AH:AH,0)),""),(IFERROR(VALUE(HLOOKUP(Q$2,'2.源数据-产品分析-全商品'!O$6:O$1000,ROW()-1,0)),"")))</f>
        <v/>
      </c>
      <c r="R520" s="5" t="str">
        <f>IF($R$2='产品报告-整理'!$AR$1,IFERROR(INDEX('产品报告-整理'!AZ:AZ,MATCH(产品建议!A520,'产品报告-整理'!AS:AS,0)),""),(IFERROR(VALUE(HLOOKUP(R$2,'2.源数据-产品分析-全商品'!P$6:P$1000,ROW()-1,0)),"")))</f>
        <v/>
      </c>
      <c r="S520" s="5" t="str">
        <f>IF($S$2='产品报告-整理'!$BC$1,IFERROR(INDEX('产品报告-整理'!BK:BK,MATCH(产品建议!A520,'产品报告-整理'!BD:BD,0)),""),(IFERROR(VALUE(HLOOKUP(S$2,'2.源数据-产品分析-全商品'!Q$6:Q$1000,ROW()-1,0)),"")))</f>
        <v/>
      </c>
      <c r="T520" s="5" t="str">
        <f>IFERROR(HLOOKUP("产品负责人",'2.源数据-产品分析-全商品'!R$6:R$1000,ROW()-1,0),"")</f>
        <v/>
      </c>
      <c r="U520" s="5" t="str">
        <f>IFERROR(VALUE(HLOOKUP(U$2,'2.源数据-产品分析-全商品'!S$6:S$1000,ROW()-1,0)),"")</f>
        <v/>
      </c>
      <c r="V520" s="5" t="str">
        <f>IFERROR(VALUE(HLOOKUP(V$2,'2.源数据-产品分析-全商品'!T$6:T$1000,ROW()-1,0)),"")</f>
        <v/>
      </c>
      <c r="W520" s="5" t="str">
        <f>IF(OR($A$3=""),"",IF(OR($W$2="优爆品"),(IF(COUNTIF('2-2.源数据-产品分析-优品'!A:A,产品建议!A520)&gt;0,"是","")&amp;IF(COUNTIF('2-3.源数据-产品分析-爆品'!A:A,产品建议!A520)&gt;0,"是","")),IF(OR($W$2="P4P点击量"),((IFERROR(INDEX('产品报告-整理'!D:D,MATCH(产品建议!A520,'产品报告-整理'!A:A,0)),""))),((IF(COUNTIF('2-2.源数据-产品分析-优品'!A:A,产品建议!A520)&gt;0,"是",""))))))</f>
        <v/>
      </c>
      <c r="X520" s="5" t="str">
        <f>IF(OR($A$3=""),"",IF(OR($W$2="优爆品"),((IFERROR(INDEX('产品报告-整理'!D:D,MATCH(产品建议!A520,'产品报告-整理'!A:A,0)),"")&amp;" → "&amp;(IFERROR(TEXT(INDEX('产品报告-整理'!D:D,MATCH(产品建议!A520,'产品报告-整理'!A:A,0))/G520,"0%"),"")))),IF(OR($W$2="P4P点击量"),((IF($W$2="P4P点击量",IFERROR(TEXT(W520/G520,"0%"),"")))),(((IF(COUNTIF('2-3.源数据-产品分析-爆品'!A:A,产品建议!A520)&gt;0,"是","")))))))</f>
        <v/>
      </c>
      <c r="Y520" s="9" t="str">
        <f>IF(AND($Y$2="直通车总消费",'产品报告-整理'!$BN$1="推荐广告"),IFERROR(INDEX('产品报告-整理'!H:H,MATCH(产品建议!A520,'产品报告-整理'!A:A,0)),0)+IFERROR(INDEX('产品报告-整理'!BV:BV,MATCH(产品建议!A520,'产品报告-整理'!BO:BO,0)),0),IFERROR(INDEX('产品报告-整理'!H:H,MATCH(产品建议!A520,'产品报告-整理'!A:A,0)),0))</f>
        <v/>
      </c>
      <c r="Z520" s="9" t="str">
        <f t="shared" si="27"/>
        <v/>
      </c>
      <c r="AA520" s="8" t="str">
        <f t="shared" si="25"/>
        <v/>
      </c>
      <c r="AB520" s="5" t="str">
        <f t="shared" si="26"/>
        <v/>
      </c>
      <c r="AC520" s="9"/>
      <c r="AD520" s="15" t="str">
        <f>IF($AD$1="  ",IFERROR(IF(AND(Y520="未推广",L520&gt;0),"加入P4P推广 ","")&amp;IF(AND(OR(W520="是",X520="是"),Y520=0),"优爆品加推广 ","")&amp;IF(AND(C520="N",L520&gt;0),"增加橱窗绑定 ","")&amp;IF(AND(OR(Z520&gt;$Z$1*4.5,AB520&gt;$AB$1*4.5),Y520&lt;&gt;0,Y520&gt;$AB$1*2,G520&gt;($G$1/$L$1)*1),"放弃P4P推广 ","")&amp;IF(AND(AB520&gt;$AB$1*1.2,AB520&lt;$AB$1*4.5,Y520&gt;0),"优化询盘成本 ","")&amp;IF(AND(Z520&gt;$Z$1*1.2,Z520&lt;$Z$1*4.5,Y520&gt;0),"优化商机成本 ","")&amp;IF(AND(Y520&lt;&gt;0,L520&gt;0,AB520&lt;$AB$1*1.2),"加大询盘获取 ","")&amp;IF(AND(Y520&lt;&gt;0,K520&gt;0,Z520&lt;$Z$1*1.2),"加大商机获取 ","")&amp;IF(AND(L520=0,C520="Y",G520&gt;($G$1/$L$1*1.5)),"解绑橱窗绑定 ",""),"请去左表粘贴源数据"),"")</f>
        <v/>
      </c>
      <c r="AE520" s="9"/>
      <c r="AF520" s="9"/>
      <c r="AG520" s="9"/>
      <c r="AH520" s="9"/>
      <c r="AI520" s="17"/>
      <c r="AJ520" s="17"/>
      <c r="AK520" s="17"/>
    </row>
    <row r="521" spans="1:37">
      <c r="A521" s="5" t="str">
        <f>IFERROR(HLOOKUP(A$2,'2.源数据-产品分析-全商品'!A$6:A$1000,ROW()-1,0),"")</f>
        <v/>
      </c>
      <c r="B521" s="5" t="str">
        <f>IFERROR(HLOOKUP(B$2,'2.源数据-产品分析-全商品'!B$6:B$1000,ROW()-1,0),"")</f>
        <v/>
      </c>
      <c r="C521" s="5" t="str">
        <f>CLEAN(IFERROR(HLOOKUP(C$2,'2.源数据-产品分析-全商品'!C$6:C$1000,ROW()-1,0),""))</f>
        <v/>
      </c>
      <c r="D521" s="5" t="str">
        <f>IFERROR(HLOOKUP(D$2,'2.源数据-产品分析-全商品'!D$6:D$1000,ROW()-1,0),"")</f>
        <v/>
      </c>
      <c r="E521" s="5" t="str">
        <f>IFERROR(HLOOKUP(E$2,'2.源数据-产品分析-全商品'!E$6:E$1000,ROW()-1,0),"")</f>
        <v/>
      </c>
      <c r="F521" s="5" t="str">
        <f>IFERROR(VALUE(HLOOKUP(F$2,'2.源数据-产品分析-全商品'!F$6:F$1000,ROW()-1,0)),"")</f>
        <v/>
      </c>
      <c r="G521" s="5" t="str">
        <f>IFERROR(VALUE(HLOOKUP(G$2,'2.源数据-产品分析-全商品'!G$6:G$1000,ROW()-1,0)),"")</f>
        <v/>
      </c>
      <c r="H521" s="5" t="str">
        <f>IFERROR(HLOOKUP(H$2,'2.源数据-产品分析-全商品'!H$6:H$1000,ROW()-1,0),"")</f>
        <v/>
      </c>
      <c r="I521" s="5" t="str">
        <f>IFERROR(VALUE(HLOOKUP(I$2,'2.源数据-产品分析-全商品'!I$6:I$1000,ROW()-1,0)),"")</f>
        <v/>
      </c>
      <c r="J521" s="60" t="str">
        <f>IFERROR(IF($J$2="","",INDEX('产品报告-整理'!G:G,MATCH(产品建议!A521,'产品报告-整理'!A:A,0))),"")</f>
        <v/>
      </c>
      <c r="K521" s="5" t="str">
        <f>IFERROR(IF($K$2="","",VALUE(INDEX('产品报告-整理'!E:E,MATCH(产品建议!A521,'产品报告-整理'!A:A,0)))),0)</f>
        <v/>
      </c>
      <c r="L521" s="5" t="str">
        <f>IFERROR(VALUE(HLOOKUP(L$2,'2.源数据-产品分析-全商品'!J$6:J$1000,ROW()-1,0)),"")</f>
        <v/>
      </c>
      <c r="M521" s="5" t="str">
        <f>IFERROR(VALUE(HLOOKUP(M$2,'2.源数据-产品分析-全商品'!K$6:K$1000,ROW()-1,0)),"")</f>
        <v/>
      </c>
      <c r="N521" s="5" t="str">
        <f>IFERROR(HLOOKUP(N$2,'2.源数据-产品分析-全商品'!L$6:L$1000,ROW()-1,0),"")</f>
        <v/>
      </c>
      <c r="O521" s="5" t="str">
        <f>IF($O$2='产品报告-整理'!$K$1,IFERROR(INDEX('产品报告-整理'!S:S,MATCH(产品建议!A521,'产品报告-整理'!L:L,0)),""),(IFERROR(VALUE(HLOOKUP(O$2,'2.源数据-产品分析-全商品'!M$6:M$1000,ROW()-1,0)),"")))</f>
        <v/>
      </c>
      <c r="P521" s="5" t="str">
        <f>IF($P$2='产品报告-整理'!$V$1,IFERROR(INDEX('产品报告-整理'!AD:AD,MATCH(产品建议!A521,'产品报告-整理'!W:W,0)),""),(IFERROR(VALUE(HLOOKUP(P$2,'2.源数据-产品分析-全商品'!N$6:N$1000,ROW()-1,0)),"")))</f>
        <v/>
      </c>
      <c r="Q521" s="5" t="str">
        <f>IF($Q$2='产品报告-整理'!$AG$1,IFERROR(INDEX('产品报告-整理'!AO:AO,MATCH(产品建议!A521,'产品报告-整理'!AH:AH,0)),""),(IFERROR(VALUE(HLOOKUP(Q$2,'2.源数据-产品分析-全商品'!O$6:O$1000,ROW()-1,0)),"")))</f>
        <v/>
      </c>
      <c r="R521" s="5" t="str">
        <f>IF($R$2='产品报告-整理'!$AR$1,IFERROR(INDEX('产品报告-整理'!AZ:AZ,MATCH(产品建议!A521,'产品报告-整理'!AS:AS,0)),""),(IFERROR(VALUE(HLOOKUP(R$2,'2.源数据-产品分析-全商品'!P$6:P$1000,ROW()-1,0)),"")))</f>
        <v/>
      </c>
      <c r="S521" s="5" t="str">
        <f>IF($S$2='产品报告-整理'!$BC$1,IFERROR(INDEX('产品报告-整理'!BK:BK,MATCH(产品建议!A521,'产品报告-整理'!BD:BD,0)),""),(IFERROR(VALUE(HLOOKUP(S$2,'2.源数据-产品分析-全商品'!Q$6:Q$1000,ROW()-1,0)),"")))</f>
        <v/>
      </c>
      <c r="T521" s="5" t="str">
        <f>IFERROR(HLOOKUP("产品负责人",'2.源数据-产品分析-全商品'!R$6:R$1000,ROW()-1,0),"")</f>
        <v/>
      </c>
      <c r="U521" s="5" t="str">
        <f>IFERROR(VALUE(HLOOKUP(U$2,'2.源数据-产品分析-全商品'!S$6:S$1000,ROW()-1,0)),"")</f>
        <v/>
      </c>
      <c r="V521" s="5" t="str">
        <f>IFERROR(VALUE(HLOOKUP(V$2,'2.源数据-产品分析-全商品'!T$6:T$1000,ROW()-1,0)),"")</f>
        <v/>
      </c>
      <c r="W521" s="5" t="str">
        <f>IF(OR($A$3=""),"",IF(OR($W$2="优爆品"),(IF(COUNTIF('2-2.源数据-产品分析-优品'!A:A,产品建议!A521)&gt;0,"是","")&amp;IF(COUNTIF('2-3.源数据-产品分析-爆品'!A:A,产品建议!A521)&gt;0,"是","")),IF(OR($W$2="P4P点击量"),((IFERROR(INDEX('产品报告-整理'!D:D,MATCH(产品建议!A521,'产品报告-整理'!A:A,0)),""))),((IF(COUNTIF('2-2.源数据-产品分析-优品'!A:A,产品建议!A521)&gt;0,"是",""))))))</f>
        <v/>
      </c>
      <c r="X521" s="5" t="str">
        <f>IF(OR($A$3=""),"",IF(OR($W$2="优爆品"),((IFERROR(INDEX('产品报告-整理'!D:D,MATCH(产品建议!A521,'产品报告-整理'!A:A,0)),"")&amp;" → "&amp;(IFERROR(TEXT(INDEX('产品报告-整理'!D:D,MATCH(产品建议!A521,'产品报告-整理'!A:A,0))/G521,"0%"),"")))),IF(OR($W$2="P4P点击量"),((IF($W$2="P4P点击量",IFERROR(TEXT(W521/G521,"0%"),"")))),(((IF(COUNTIF('2-3.源数据-产品分析-爆品'!A:A,产品建议!A521)&gt;0,"是","")))))))</f>
        <v/>
      </c>
      <c r="Y521" s="9" t="str">
        <f>IF(AND($Y$2="直通车总消费",'产品报告-整理'!$BN$1="推荐广告"),IFERROR(INDEX('产品报告-整理'!H:H,MATCH(产品建议!A521,'产品报告-整理'!A:A,0)),0)+IFERROR(INDEX('产品报告-整理'!BV:BV,MATCH(产品建议!A521,'产品报告-整理'!BO:BO,0)),0),IFERROR(INDEX('产品报告-整理'!H:H,MATCH(产品建议!A521,'产品报告-整理'!A:A,0)),0))</f>
        <v/>
      </c>
      <c r="Z521" s="9" t="str">
        <f t="shared" si="27"/>
        <v/>
      </c>
      <c r="AA521" s="5" t="str">
        <f t="shared" si="25"/>
        <v/>
      </c>
      <c r="AB521" s="5" t="str">
        <f t="shared" si="26"/>
        <v/>
      </c>
      <c r="AC521" s="9"/>
      <c r="AD521" s="15" t="str">
        <f>IF($AD$1="  ",IFERROR(IF(AND(Y521="未推广",L521&gt;0),"加入P4P推广 ","")&amp;IF(AND(OR(W521="是",X521="是"),Y521=0),"优爆品加推广 ","")&amp;IF(AND(C521="N",L521&gt;0),"增加橱窗绑定 ","")&amp;IF(AND(OR(Z521&gt;$Z$1*4.5,AB521&gt;$AB$1*4.5),Y521&lt;&gt;0,Y521&gt;$AB$1*2,G521&gt;($G$1/$L$1)*1),"放弃P4P推广 ","")&amp;IF(AND(AB521&gt;$AB$1*1.2,AB521&lt;$AB$1*4.5,Y521&gt;0),"优化询盘成本 ","")&amp;IF(AND(Z521&gt;$Z$1*1.2,Z521&lt;$Z$1*4.5,Y521&gt;0),"优化商机成本 ","")&amp;IF(AND(Y521&lt;&gt;0,L521&gt;0,AB521&lt;$AB$1*1.2),"加大询盘获取 ","")&amp;IF(AND(Y521&lt;&gt;0,K521&gt;0,Z521&lt;$Z$1*1.2),"加大商机获取 ","")&amp;IF(AND(L521=0,C521="Y",G521&gt;($G$1/$L$1*1.5)),"解绑橱窗绑定 ",""),"请去左表粘贴源数据"),"")</f>
        <v/>
      </c>
      <c r="AE521" s="9"/>
      <c r="AF521" s="9"/>
      <c r="AG521" s="9"/>
      <c r="AH521" s="9"/>
      <c r="AI521" s="17"/>
      <c r="AJ521" s="17"/>
      <c r="AK521" s="17"/>
    </row>
    <row r="522" spans="1:37">
      <c r="A522" s="5" t="str">
        <f>IFERROR(HLOOKUP(A$2,'2.源数据-产品分析-全商品'!A$6:A$1000,ROW()-1,0),"")</f>
        <v/>
      </c>
      <c r="B522" s="5" t="str">
        <f>IFERROR(HLOOKUP(B$2,'2.源数据-产品分析-全商品'!B$6:B$1000,ROW()-1,0),"")</f>
        <v/>
      </c>
      <c r="C522" s="5" t="str">
        <f>CLEAN(IFERROR(HLOOKUP(C$2,'2.源数据-产品分析-全商品'!C$6:C$1000,ROW()-1,0),""))</f>
        <v/>
      </c>
      <c r="D522" s="5" t="str">
        <f>IFERROR(HLOOKUP(D$2,'2.源数据-产品分析-全商品'!D$6:D$1000,ROW()-1,0),"")</f>
        <v/>
      </c>
      <c r="E522" s="5" t="str">
        <f>IFERROR(HLOOKUP(E$2,'2.源数据-产品分析-全商品'!E$6:E$1000,ROW()-1,0),"")</f>
        <v/>
      </c>
      <c r="F522" s="5" t="str">
        <f>IFERROR(VALUE(HLOOKUP(F$2,'2.源数据-产品分析-全商品'!F$6:F$1000,ROW()-1,0)),"")</f>
        <v/>
      </c>
      <c r="G522" s="5" t="str">
        <f>IFERROR(VALUE(HLOOKUP(G$2,'2.源数据-产品分析-全商品'!G$6:G$1000,ROW()-1,0)),"")</f>
        <v/>
      </c>
      <c r="H522" s="5" t="str">
        <f>IFERROR(HLOOKUP(H$2,'2.源数据-产品分析-全商品'!H$6:H$1000,ROW()-1,0),"")</f>
        <v/>
      </c>
      <c r="I522" s="5" t="str">
        <f>IFERROR(VALUE(HLOOKUP(I$2,'2.源数据-产品分析-全商品'!I$6:I$1000,ROW()-1,0)),"")</f>
        <v/>
      </c>
      <c r="J522" s="60" t="str">
        <f>IFERROR(IF($J$2="","",INDEX('产品报告-整理'!G:G,MATCH(产品建议!A522,'产品报告-整理'!A:A,0))),"")</f>
        <v/>
      </c>
      <c r="K522" s="5" t="str">
        <f>IFERROR(IF($K$2="","",VALUE(INDEX('产品报告-整理'!E:E,MATCH(产品建议!A522,'产品报告-整理'!A:A,0)))),0)</f>
        <v/>
      </c>
      <c r="L522" s="5" t="str">
        <f>IFERROR(VALUE(HLOOKUP(L$2,'2.源数据-产品分析-全商品'!J$6:J$1000,ROW()-1,0)),"")</f>
        <v/>
      </c>
      <c r="M522" s="5" t="str">
        <f>IFERROR(VALUE(HLOOKUP(M$2,'2.源数据-产品分析-全商品'!K$6:K$1000,ROW()-1,0)),"")</f>
        <v/>
      </c>
      <c r="N522" s="5" t="str">
        <f>IFERROR(HLOOKUP(N$2,'2.源数据-产品分析-全商品'!L$6:L$1000,ROW()-1,0),"")</f>
        <v/>
      </c>
      <c r="O522" s="5" t="str">
        <f>IF($O$2='产品报告-整理'!$K$1,IFERROR(INDEX('产品报告-整理'!S:S,MATCH(产品建议!A522,'产品报告-整理'!L:L,0)),""),(IFERROR(VALUE(HLOOKUP(O$2,'2.源数据-产品分析-全商品'!M$6:M$1000,ROW()-1,0)),"")))</f>
        <v/>
      </c>
      <c r="P522" s="5" t="str">
        <f>IF($P$2='产品报告-整理'!$V$1,IFERROR(INDEX('产品报告-整理'!AD:AD,MATCH(产品建议!A522,'产品报告-整理'!W:W,0)),""),(IFERROR(VALUE(HLOOKUP(P$2,'2.源数据-产品分析-全商品'!N$6:N$1000,ROW()-1,0)),"")))</f>
        <v/>
      </c>
      <c r="Q522" s="5" t="str">
        <f>IF($Q$2='产品报告-整理'!$AG$1,IFERROR(INDEX('产品报告-整理'!AO:AO,MATCH(产品建议!A522,'产品报告-整理'!AH:AH,0)),""),(IFERROR(VALUE(HLOOKUP(Q$2,'2.源数据-产品分析-全商品'!O$6:O$1000,ROW()-1,0)),"")))</f>
        <v/>
      </c>
      <c r="R522" s="5" t="str">
        <f>IF($R$2='产品报告-整理'!$AR$1,IFERROR(INDEX('产品报告-整理'!AZ:AZ,MATCH(产品建议!A522,'产品报告-整理'!AS:AS,0)),""),(IFERROR(VALUE(HLOOKUP(R$2,'2.源数据-产品分析-全商品'!P$6:P$1000,ROW()-1,0)),"")))</f>
        <v/>
      </c>
      <c r="S522" s="5" t="str">
        <f>IF($S$2='产品报告-整理'!$BC$1,IFERROR(INDEX('产品报告-整理'!BK:BK,MATCH(产品建议!A522,'产品报告-整理'!BD:BD,0)),""),(IFERROR(VALUE(HLOOKUP(S$2,'2.源数据-产品分析-全商品'!Q$6:Q$1000,ROW()-1,0)),"")))</f>
        <v/>
      </c>
      <c r="T522" s="5" t="str">
        <f>IFERROR(HLOOKUP("产品负责人",'2.源数据-产品分析-全商品'!R$6:R$1000,ROW()-1,0),"")</f>
        <v/>
      </c>
      <c r="U522" s="5" t="str">
        <f>IFERROR(VALUE(HLOOKUP(U$2,'2.源数据-产品分析-全商品'!S$6:S$1000,ROW()-1,0)),"")</f>
        <v/>
      </c>
      <c r="V522" s="5" t="str">
        <f>IFERROR(VALUE(HLOOKUP(V$2,'2.源数据-产品分析-全商品'!T$6:T$1000,ROW()-1,0)),"")</f>
        <v/>
      </c>
      <c r="W522" s="5" t="str">
        <f>IF(OR($A$3=""),"",IF(OR($W$2="优爆品"),(IF(COUNTIF('2-2.源数据-产品分析-优品'!A:A,产品建议!A522)&gt;0,"是","")&amp;IF(COUNTIF('2-3.源数据-产品分析-爆品'!A:A,产品建议!A522)&gt;0,"是","")),IF(OR($W$2="P4P点击量"),((IFERROR(INDEX('产品报告-整理'!D:D,MATCH(产品建议!A522,'产品报告-整理'!A:A,0)),""))),((IF(COUNTIF('2-2.源数据-产品分析-优品'!A:A,产品建议!A522)&gt;0,"是",""))))))</f>
        <v/>
      </c>
      <c r="X522" s="5" t="str">
        <f>IF(OR($A$3=""),"",IF(OR($W$2="优爆品"),((IFERROR(INDEX('产品报告-整理'!D:D,MATCH(产品建议!A522,'产品报告-整理'!A:A,0)),"")&amp;" → "&amp;(IFERROR(TEXT(INDEX('产品报告-整理'!D:D,MATCH(产品建议!A522,'产品报告-整理'!A:A,0))/G522,"0%"),"")))),IF(OR($W$2="P4P点击量"),((IF($W$2="P4P点击量",IFERROR(TEXT(W522/G522,"0%"),"")))),(((IF(COUNTIF('2-3.源数据-产品分析-爆品'!A:A,产品建议!A522)&gt;0,"是","")))))))</f>
        <v/>
      </c>
      <c r="Y522" s="9" t="str">
        <f>IF(AND($Y$2="直通车总消费",'产品报告-整理'!$BN$1="推荐广告"),IFERROR(INDEX('产品报告-整理'!H:H,MATCH(产品建议!A522,'产品报告-整理'!A:A,0)),0)+IFERROR(INDEX('产品报告-整理'!BV:BV,MATCH(产品建议!A522,'产品报告-整理'!BO:BO,0)),0),IFERROR(INDEX('产品报告-整理'!H:H,MATCH(产品建议!A522,'产品报告-整理'!A:A,0)),0))</f>
        <v/>
      </c>
      <c r="Z522" s="9" t="str">
        <f t="shared" si="27"/>
        <v/>
      </c>
      <c r="AA522" s="5" t="str">
        <f t="shared" si="25"/>
        <v/>
      </c>
      <c r="AB522" s="5" t="str">
        <f t="shared" si="26"/>
        <v/>
      </c>
      <c r="AC522" s="9"/>
      <c r="AD522" s="15" t="str">
        <f>IF($AD$1="  ",IFERROR(IF(AND(Y522="未推广",L522&gt;0),"加入P4P推广 ","")&amp;IF(AND(OR(W522="是",X522="是"),Y522=0),"优爆品加推广 ","")&amp;IF(AND(C522="N",L522&gt;0),"增加橱窗绑定 ","")&amp;IF(AND(OR(Z522&gt;$Z$1*4.5,AB522&gt;$AB$1*4.5),Y522&lt;&gt;0,Y522&gt;$AB$1*2,G522&gt;($G$1/$L$1)*1),"放弃P4P推广 ","")&amp;IF(AND(AB522&gt;$AB$1*1.2,AB522&lt;$AB$1*4.5,Y522&gt;0),"优化询盘成本 ","")&amp;IF(AND(Z522&gt;$Z$1*1.2,Z522&lt;$Z$1*4.5,Y522&gt;0),"优化商机成本 ","")&amp;IF(AND(Y522&lt;&gt;0,L522&gt;0,AB522&lt;$AB$1*1.2),"加大询盘获取 ","")&amp;IF(AND(Y522&lt;&gt;0,K522&gt;0,Z522&lt;$Z$1*1.2),"加大商机获取 ","")&amp;IF(AND(L522=0,C522="Y",G522&gt;($G$1/$L$1*1.5)),"解绑橱窗绑定 ",""),"请去左表粘贴源数据"),"")</f>
        <v/>
      </c>
      <c r="AE522" s="9"/>
      <c r="AF522" s="9"/>
      <c r="AG522" s="9"/>
      <c r="AH522" s="9"/>
      <c r="AI522" s="17"/>
      <c r="AJ522" s="17"/>
      <c r="AK522" s="17"/>
    </row>
    <row r="523" spans="1:37">
      <c r="A523" s="5" t="str">
        <f>IFERROR(HLOOKUP(A$2,'2.源数据-产品分析-全商品'!A$6:A$1000,ROW()-1,0),"")</f>
        <v/>
      </c>
      <c r="B523" s="5" t="str">
        <f>IFERROR(HLOOKUP(B$2,'2.源数据-产品分析-全商品'!B$6:B$1000,ROW()-1,0),"")</f>
        <v/>
      </c>
      <c r="C523" s="5" t="str">
        <f>CLEAN(IFERROR(HLOOKUP(C$2,'2.源数据-产品分析-全商品'!C$6:C$1000,ROW()-1,0),""))</f>
        <v/>
      </c>
      <c r="D523" s="5" t="str">
        <f>IFERROR(HLOOKUP(D$2,'2.源数据-产品分析-全商品'!D$6:D$1000,ROW()-1,0),"")</f>
        <v/>
      </c>
      <c r="E523" s="5" t="str">
        <f>IFERROR(HLOOKUP(E$2,'2.源数据-产品分析-全商品'!E$6:E$1000,ROW()-1,0),"")</f>
        <v/>
      </c>
      <c r="F523" s="5" t="str">
        <f>IFERROR(VALUE(HLOOKUP(F$2,'2.源数据-产品分析-全商品'!F$6:F$1000,ROW()-1,0)),"")</f>
        <v/>
      </c>
      <c r="G523" s="5" t="str">
        <f>IFERROR(VALUE(HLOOKUP(G$2,'2.源数据-产品分析-全商品'!G$6:G$1000,ROW()-1,0)),"")</f>
        <v/>
      </c>
      <c r="H523" s="5" t="str">
        <f>IFERROR(HLOOKUP(H$2,'2.源数据-产品分析-全商品'!H$6:H$1000,ROW()-1,0),"")</f>
        <v/>
      </c>
      <c r="I523" s="5" t="str">
        <f>IFERROR(VALUE(HLOOKUP(I$2,'2.源数据-产品分析-全商品'!I$6:I$1000,ROW()-1,0)),"")</f>
        <v/>
      </c>
      <c r="J523" s="60" t="str">
        <f>IFERROR(IF($J$2="","",INDEX('产品报告-整理'!G:G,MATCH(产品建议!A523,'产品报告-整理'!A:A,0))),"")</f>
        <v/>
      </c>
      <c r="K523" s="5" t="str">
        <f>IFERROR(IF($K$2="","",VALUE(INDEX('产品报告-整理'!E:E,MATCH(产品建议!A523,'产品报告-整理'!A:A,0)))),0)</f>
        <v/>
      </c>
      <c r="L523" s="5" t="str">
        <f>IFERROR(VALUE(HLOOKUP(L$2,'2.源数据-产品分析-全商品'!J$6:J$1000,ROW()-1,0)),"")</f>
        <v/>
      </c>
      <c r="M523" s="5" t="str">
        <f>IFERROR(VALUE(HLOOKUP(M$2,'2.源数据-产品分析-全商品'!K$6:K$1000,ROW()-1,0)),"")</f>
        <v/>
      </c>
      <c r="N523" s="5" t="str">
        <f>IFERROR(HLOOKUP(N$2,'2.源数据-产品分析-全商品'!L$6:L$1000,ROW()-1,0),"")</f>
        <v/>
      </c>
      <c r="O523" s="5" t="str">
        <f>IF($O$2='产品报告-整理'!$K$1,IFERROR(INDEX('产品报告-整理'!S:S,MATCH(产品建议!A523,'产品报告-整理'!L:L,0)),""),(IFERROR(VALUE(HLOOKUP(O$2,'2.源数据-产品分析-全商品'!M$6:M$1000,ROW()-1,0)),"")))</f>
        <v/>
      </c>
      <c r="P523" s="5" t="str">
        <f>IF($P$2='产品报告-整理'!$V$1,IFERROR(INDEX('产品报告-整理'!AD:AD,MATCH(产品建议!A523,'产品报告-整理'!W:W,0)),""),(IFERROR(VALUE(HLOOKUP(P$2,'2.源数据-产品分析-全商品'!N$6:N$1000,ROW()-1,0)),"")))</f>
        <v/>
      </c>
      <c r="Q523" s="5" t="str">
        <f>IF($Q$2='产品报告-整理'!$AG$1,IFERROR(INDEX('产品报告-整理'!AO:AO,MATCH(产品建议!A523,'产品报告-整理'!AH:AH,0)),""),(IFERROR(VALUE(HLOOKUP(Q$2,'2.源数据-产品分析-全商品'!O$6:O$1000,ROW()-1,0)),"")))</f>
        <v/>
      </c>
      <c r="R523" s="5" t="str">
        <f>IF($R$2='产品报告-整理'!$AR$1,IFERROR(INDEX('产品报告-整理'!AZ:AZ,MATCH(产品建议!A523,'产品报告-整理'!AS:AS,0)),""),(IFERROR(VALUE(HLOOKUP(R$2,'2.源数据-产品分析-全商品'!P$6:P$1000,ROW()-1,0)),"")))</f>
        <v/>
      </c>
      <c r="S523" s="5" t="str">
        <f>IF($S$2='产品报告-整理'!$BC$1,IFERROR(INDEX('产品报告-整理'!BK:BK,MATCH(产品建议!A523,'产品报告-整理'!BD:BD,0)),""),(IFERROR(VALUE(HLOOKUP(S$2,'2.源数据-产品分析-全商品'!Q$6:Q$1000,ROW()-1,0)),"")))</f>
        <v/>
      </c>
      <c r="T523" s="5" t="str">
        <f>IFERROR(HLOOKUP("产品负责人",'2.源数据-产品分析-全商品'!R$6:R$1000,ROW()-1,0),"")</f>
        <v/>
      </c>
      <c r="U523" s="5" t="str">
        <f>IFERROR(VALUE(HLOOKUP(U$2,'2.源数据-产品分析-全商品'!S$6:S$1000,ROW()-1,0)),"")</f>
        <v/>
      </c>
      <c r="V523" s="5" t="str">
        <f>IFERROR(VALUE(HLOOKUP(V$2,'2.源数据-产品分析-全商品'!T$6:T$1000,ROW()-1,0)),"")</f>
        <v/>
      </c>
      <c r="W523" s="5" t="str">
        <f>IF(OR($A$3=""),"",IF(OR($W$2="优爆品"),(IF(COUNTIF('2-2.源数据-产品分析-优品'!A:A,产品建议!A523)&gt;0,"是","")&amp;IF(COUNTIF('2-3.源数据-产品分析-爆品'!A:A,产品建议!A523)&gt;0,"是","")),IF(OR($W$2="P4P点击量"),((IFERROR(INDEX('产品报告-整理'!D:D,MATCH(产品建议!A523,'产品报告-整理'!A:A,0)),""))),((IF(COUNTIF('2-2.源数据-产品分析-优品'!A:A,产品建议!A523)&gt;0,"是",""))))))</f>
        <v/>
      </c>
      <c r="X523" s="5" t="str">
        <f>IF(OR($A$3=""),"",IF(OR($W$2="优爆品"),((IFERROR(INDEX('产品报告-整理'!D:D,MATCH(产品建议!A523,'产品报告-整理'!A:A,0)),"")&amp;" → "&amp;(IFERROR(TEXT(INDEX('产品报告-整理'!D:D,MATCH(产品建议!A523,'产品报告-整理'!A:A,0))/G523,"0%"),"")))),IF(OR($W$2="P4P点击量"),((IF($W$2="P4P点击量",IFERROR(TEXT(W523/G523,"0%"),"")))),(((IF(COUNTIF('2-3.源数据-产品分析-爆品'!A:A,产品建议!A523)&gt;0,"是","")))))))</f>
        <v/>
      </c>
      <c r="Y523" s="9" t="str">
        <f>IF(AND($Y$2="直通车总消费",'产品报告-整理'!$BN$1="推荐广告"),IFERROR(INDEX('产品报告-整理'!H:H,MATCH(产品建议!A523,'产品报告-整理'!A:A,0)),0)+IFERROR(INDEX('产品报告-整理'!BV:BV,MATCH(产品建议!A523,'产品报告-整理'!BO:BO,0)),0),IFERROR(INDEX('产品报告-整理'!H:H,MATCH(产品建议!A523,'产品报告-整理'!A:A,0)),0))</f>
        <v/>
      </c>
      <c r="Z523" s="9" t="str">
        <f t="shared" si="27"/>
        <v/>
      </c>
      <c r="AA523" s="5" t="str">
        <f t="shared" si="25"/>
        <v/>
      </c>
      <c r="AB523" s="5" t="str">
        <f t="shared" si="26"/>
        <v/>
      </c>
      <c r="AC523" s="9"/>
      <c r="AD523" s="15" t="str">
        <f>IF($AD$1="  ",IFERROR(IF(AND(Y523="未推广",L523&gt;0),"加入P4P推广 ","")&amp;IF(AND(OR(W523="是",X523="是"),Y523=0),"优爆品加推广 ","")&amp;IF(AND(C523="N",L523&gt;0),"增加橱窗绑定 ","")&amp;IF(AND(OR(Z523&gt;$Z$1*4.5,AB523&gt;$AB$1*4.5),Y523&lt;&gt;0,Y523&gt;$AB$1*2,G523&gt;($G$1/$L$1)*1),"放弃P4P推广 ","")&amp;IF(AND(AB523&gt;$AB$1*1.2,AB523&lt;$AB$1*4.5,Y523&gt;0),"优化询盘成本 ","")&amp;IF(AND(Z523&gt;$Z$1*1.2,Z523&lt;$Z$1*4.5,Y523&gt;0),"优化商机成本 ","")&amp;IF(AND(Y523&lt;&gt;0,L523&gt;0,AB523&lt;$AB$1*1.2),"加大询盘获取 ","")&amp;IF(AND(Y523&lt;&gt;0,K523&gt;0,Z523&lt;$Z$1*1.2),"加大商机获取 ","")&amp;IF(AND(L523=0,C523="Y",G523&gt;($G$1/$L$1*1.5)),"解绑橱窗绑定 ",""),"请去左表粘贴源数据"),"")</f>
        <v/>
      </c>
      <c r="AE523" s="9"/>
      <c r="AF523" s="9"/>
      <c r="AG523" s="9"/>
      <c r="AH523" s="9"/>
      <c r="AI523" s="17"/>
      <c r="AJ523" s="17"/>
      <c r="AK523" s="17"/>
    </row>
    <row r="524" spans="1:37">
      <c r="A524" s="5" t="str">
        <f>IFERROR(HLOOKUP(A$2,'2.源数据-产品分析-全商品'!A$6:A$1000,ROW()-1,0),"")</f>
        <v/>
      </c>
      <c r="B524" s="5" t="str">
        <f>IFERROR(HLOOKUP(B$2,'2.源数据-产品分析-全商品'!B$6:B$1000,ROW()-1,0),"")</f>
        <v/>
      </c>
      <c r="C524" s="5" t="str">
        <f>CLEAN(IFERROR(HLOOKUP(C$2,'2.源数据-产品分析-全商品'!C$6:C$1000,ROW()-1,0),""))</f>
        <v/>
      </c>
      <c r="D524" s="5" t="str">
        <f>IFERROR(HLOOKUP(D$2,'2.源数据-产品分析-全商品'!D$6:D$1000,ROW()-1,0),"")</f>
        <v/>
      </c>
      <c r="E524" s="5" t="str">
        <f>IFERROR(HLOOKUP(E$2,'2.源数据-产品分析-全商品'!E$6:E$1000,ROW()-1,0),"")</f>
        <v/>
      </c>
      <c r="F524" s="5" t="str">
        <f>IFERROR(VALUE(HLOOKUP(F$2,'2.源数据-产品分析-全商品'!F$6:F$1000,ROW()-1,0)),"")</f>
        <v/>
      </c>
      <c r="G524" s="5" t="str">
        <f>IFERROR(VALUE(HLOOKUP(G$2,'2.源数据-产品分析-全商品'!G$6:G$1000,ROW()-1,0)),"")</f>
        <v/>
      </c>
      <c r="H524" s="5" t="str">
        <f>IFERROR(HLOOKUP(H$2,'2.源数据-产品分析-全商品'!H$6:H$1000,ROW()-1,0),"")</f>
        <v/>
      </c>
      <c r="I524" s="5" t="str">
        <f>IFERROR(VALUE(HLOOKUP(I$2,'2.源数据-产品分析-全商品'!I$6:I$1000,ROW()-1,0)),"")</f>
        <v/>
      </c>
      <c r="J524" s="60" t="str">
        <f>IFERROR(IF($J$2="","",INDEX('产品报告-整理'!G:G,MATCH(产品建议!A524,'产品报告-整理'!A:A,0))),"")</f>
        <v/>
      </c>
      <c r="K524" s="5" t="str">
        <f>IFERROR(IF($K$2="","",VALUE(INDEX('产品报告-整理'!E:E,MATCH(产品建议!A524,'产品报告-整理'!A:A,0)))),0)</f>
        <v/>
      </c>
      <c r="L524" s="5" t="str">
        <f>IFERROR(VALUE(HLOOKUP(L$2,'2.源数据-产品分析-全商品'!J$6:J$1000,ROW()-1,0)),"")</f>
        <v/>
      </c>
      <c r="M524" s="5" t="str">
        <f>IFERROR(VALUE(HLOOKUP(M$2,'2.源数据-产品分析-全商品'!K$6:K$1000,ROW()-1,0)),"")</f>
        <v/>
      </c>
      <c r="N524" s="5" t="str">
        <f>IFERROR(HLOOKUP(N$2,'2.源数据-产品分析-全商品'!L$6:L$1000,ROW()-1,0),"")</f>
        <v/>
      </c>
      <c r="O524" s="5" t="str">
        <f>IF($O$2='产品报告-整理'!$K$1,IFERROR(INDEX('产品报告-整理'!S:S,MATCH(产品建议!A524,'产品报告-整理'!L:L,0)),""),(IFERROR(VALUE(HLOOKUP(O$2,'2.源数据-产品分析-全商品'!M$6:M$1000,ROW()-1,0)),"")))</f>
        <v/>
      </c>
      <c r="P524" s="5" t="str">
        <f>IF($P$2='产品报告-整理'!$V$1,IFERROR(INDEX('产品报告-整理'!AD:AD,MATCH(产品建议!A524,'产品报告-整理'!W:W,0)),""),(IFERROR(VALUE(HLOOKUP(P$2,'2.源数据-产品分析-全商品'!N$6:N$1000,ROW()-1,0)),"")))</f>
        <v/>
      </c>
      <c r="Q524" s="5" t="str">
        <f>IF($Q$2='产品报告-整理'!$AG$1,IFERROR(INDEX('产品报告-整理'!AO:AO,MATCH(产品建议!A524,'产品报告-整理'!AH:AH,0)),""),(IFERROR(VALUE(HLOOKUP(Q$2,'2.源数据-产品分析-全商品'!O$6:O$1000,ROW()-1,0)),"")))</f>
        <v/>
      </c>
      <c r="R524" s="5" t="str">
        <f>IF($R$2='产品报告-整理'!$AR$1,IFERROR(INDEX('产品报告-整理'!AZ:AZ,MATCH(产品建议!A524,'产品报告-整理'!AS:AS,0)),""),(IFERROR(VALUE(HLOOKUP(R$2,'2.源数据-产品分析-全商品'!P$6:P$1000,ROW()-1,0)),"")))</f>
        <v/>
      </c>
      <c r="S524" s="5" t="str">
        <f>IF($S$2='产品报告-整理'!$BC$1,IFERROR(INDEX('产品报告-整理'!BK:BK,MATCH(产品建议!A524,'产品报告-整理'!BD:BD,0)),""),(IFERROR(VALUE(HLOOKUP(S$2,'2.源数据-产品分析-全商品'!Q$6:Q$1000,ROW()-1,0)),"")))</f>
        <v/>
      </c>
      <c r="T524" s="5" t="str">
        <f>IFERROR(HLOOKUP("产品负责人",'2.源数据-产品分析-全商品'!R$6:R$1000,ROW()-1,0),"")</f>
        <v/>
      </c>
      <c r="U524" s="5" t="str">
        <f>IFERROR(VALUE(HLOOKUP(U$2,'2.源数据-产品分析-全商品'!S$6:S$1000,ROW()-1,0)),"")</f>
        <v/>
      </c>
      <c r="V524" s="5" t="str">
        <f>IFERROR(VALUE(HLOOKUP(V$2,'2.源数据-产品分析-全商品'!T$6:T$1000,ROW()-1,0)),"")</f>
        <v/>
      </c>
      <c r="W524" s="5" t="str">
        <f>IF(OR($A$3=""),"",IF(OR($W$2="优爆品"),(IF(COUNTIF('2-2.源数据-产品分析-优品'!A:A,产品建议!A524)&gt;0,"是","")&amp;IF(COUNTIF('2-3.源数据-产品分析-爆品'!A:A,产品建议!A524)&gt;0,"是","")),IF(OR($W$2="P4P点击量"),((IFERROR(INDEX('产品报告-整理'!D:D,MATCH(产品建议!A524,'产品报告-整理'!A:A,0)),""))),((IF(COUNTIF('2-2.源数据-产品分析-优品'!A:A,产品建议!A524)&gt;0,"是",""))))))</f>
        <v/>
      </c>
      <c r="X524" s="5" t="str">
        <f>IF(OR($A$3=""),"",IF(OR($W$2="优爆品"),((IFERROR(INDEX('产品报告-整理'!D:D,MATCH(产品建议!A524,'产品报告-整理'!A:A,0)),"")&amp;" → "&amp;(IFERROR(TEXT(INDEX('产品报告-整理'!D:D,MATCH(产品建议!A524,'产品报告-整理'!A:A,0))/G524,"0%"),"")))),IF(OR($W$2="P4P点击量"),((IF($W$2="P4P点击量",IFERROR(TEXT(W524/G524,"0%"),"")))),(((IF(COUNTIF('2-3.源数据-产品分析-爆品'!A:A,产品建议!A524)&gt;0,"是","")))))))</f>
        <v/>
      </c>
      <c r="Y524" s="9" t="str">
        <f>IF(AND($Y$2="直通车总消费",'产品报告-整理'!$BN$1="推荐广告"),IFERROR(INDEX('产品报告-整理'!H:H,MATCH(产品建议!A524,'产品报告-整理'!A:A,0)),0)+IFERROR(INDEX('产品报告-整理'!BV:BV,MATCH(产品建议!A524,'产品报告-整理'!BO:BO,0)),0),IFERROR(INDEX('产品报告-整理'!H:H,MATCH(产品建议!A524,'产品报告-整理'!A:A,0)),0))</f>
        <v/>
      </c>
      <c r="Z524" s="9" t="str">
        <f t="shared" si="27"/>
        <v/>
      </c>
      <c r="AA524" s="5" t="str">
        <f t="shared" si="25"/>
        <v/>
      </c>
      <c r="AB524" s="5" t="str">
        <f t="shared" si="26"/>
        <v/>
      </c>
      <c r="AC524" s="9"/>
      <c r="AD524" s="15" t="str">
        <f>IF($AD$1="  ",IFERROR(IF(AND(Y524="未推广",L524&gt;0),"加入P4P推广 ","")&amp;IF(AND(OR(W524="是",X524="是"),Y524=0),"优爆品加推广 ","")&amp;IF(AND(C524="N",L524&gt;0),"增加橱窗绑定 ","")&amp;IF(AND(OR(Z524&gt;$Z$1*4.5,AB524&gt;$AB$1*4.5),Y524&lt;&gt;0,Y524&gt;$AB$1*2,G524&gt;($G$1/$L$1)*1),"放弃P4P推广 ","")&amp;IF(AND(AB524&gt;$AB$1*1.2,AB524&lt;$AB$1*4.5,Y524&gt;0),"优化询盘成本 ","")&amp;IF(AND(Z524&gt;$Z$1*1.2,Z524&lt;$Z$1*4.5,Y524&gt;0),"优化商机成本 ","")&amp;IF(AND(Y524&lt;&gt;0,L524&gt;0,AB524&lt;$AB$1*1.2),"加大询盘获取 ","")&amp;IF(AND(Y524&lt;&gt;0,K524&gt;0,Z524&lt;$Z$1*1.2),"加大商机获取 ","")&amp;IF(AND(L524=0,C524="Y",G524&gt;($G$1/$L$1*1.5)),"解绑橱窗绑定 ",""),"请去左表粘贴源数据"),"")</f>
        <v/>
      </c>
      <c r="AE524" s="9"/>
      <c r="AF524" s="9"/>
      <c r="AG524" s="9"/>
      <c r="AH524" s="9"/>
      <c r="AI524" s="17"/>
      <c r="AJ524" s="17"/>
      <c r="AK524" s="17"/>
    </row>
    <row r="525" spans="1:37">
      <c r="A525" s="5" t="str">
        <f>IFERROR(HLOOKUP(A$2,'2.源数据-产品分析-全商品'!A$6:A$1000,ROW()-1,0),"")</f>
        <v/>
      </c>
      <c r="B525" s="5" t="str">
        <f>IFERROR(HLOOKUP(B$2,'2.源数据-产品分析-全商品'!B$6:B$1000,ROW()-1,0),"")</f>
        <v/>
      </c>
      <c r="C525" s="5" t="str">
        <f>CLEAN(IFERROR(HLOOKUP(C$2,'2.源数据-产品分析-全商品'!C$6:C$1000,ROW()-1,0),""))</f>
        <v/>
      </c>
      <c r="D525" s="5" t="str">
        <f>IFERROR(HLOOKUP(D$2,'2.源数据-产品分析-全商品'!D$6:D$1000,ROW()-1,0),"")</f>
        <v/>
      </c>
      <c r="E525" s="5" t="str">
        <f>IFERROR(HLOOKUP(E$2,'2.源数据-产品分析-全商品'!E$6:E$1000,ROW()-1,0),"")</f>
        <v/>
      </c>
      <c r="F525" s="5" t="str">
        <f>IFERROR(VALUE(HLOOKUP(F$2,'2.源数据-产品分析-全商品'!F$6:F$1000,ROW()-1,0)),"")</f>
        <v/>
      </c>
      <c r="G525" s="5" t="str">
        <f>IFERROR(VALUE(HLOOKUP(G$2,'2.源数据-产品分析-全商品'!G$6:G$1000,ROW()-1,0)),"")</f>
        <v/>
      </c>
      <c r="H525" s="5" t="str">
        <f>IFERROR(HLOOKUP(H$2,'2.源数据-产品分析-全商品'!H$6:H$1000,ROW()-1,0),"")</f>
        <v/>
      </c>
      <c r="I525" s="5" t="str">
        <f>IFERROR(VALUE(HLOOKUP(I$2,'2.源数据-产品分析-全商品'!I$6:I$1000,ROW()-1,0)),"")</f>
        <v/>
      </c>
      <c r="J525" s="60" t="str">
        <f>IFERROR(IF($J$2="","",INDEX('产品报告-整理'!G:G,MATCH(产品建议!A525,'产品报告-整理'!A:A,0))),"")</f>
        <v/>
      </c>
      <c r="K525" s="5" t="str">
        <f>IFERROR(IF($K$2="","",VALUE(INDEX('产品报告-整理'!E:E,MATCH(产品建议!A525,'产品报告-整理'!A:A,0)))),0)</f>
        <v/>
      </c>
      <c r="L525" s="5" t="str">
        <f>IFERROR(VALUE(HLOOKUP(L$2,'2.源数据-产品分析-全商品'!J$6:J$1000,ROW()-1,0)),"")</f>
        <v/>
      </c>
      <c r="M525" s="5" t="str">
        <f>IFERROR(VALUE(HLOOKUP(M$2,'2.源数据-产品分析-全商品'!K$6:K$1000,ROW()-1,0)),"")</f>
        <v/>
      </c>
      <c r="N525" s="5" t="str">
        <f>IFERROR(HLOOKUP(N$2,'2.源数据-产品分析-全商品'!L$6:L$1000,ROW()-1,0),"")</f>
        <v/>
      </c>
      <c r="O525" s="5" t="str">
        <f>IF($O$2='产品报告-整理'!$K$1,IFERROR(INDEX('产品报告-整理'!S:S,MATCH(产品建议!A525,'产品报告-整理'!L:L,0)),""),(IFERROR(VALUE(HLOOKUP(O$2,'2.源数据-产品分析-全商品'!M$6:M$1000,ROW()-1,0)),"")))</f>
        <v/>
      </c>
      <c r="P525" s="5" t="str">
        <f>IF($P$2='产品报告-整理'!$V$1,IFERROR(INDEX('产品报告-整理'!AD:AD,MATCH(产品建议!A525,'产品报告-整理'!W:W,0)),""),(IFERROR(VALUE(HLOOKUP(P$2,'2.源数据-产品分析-全商品'!N$6:N$1000,ROW()-1,0)),"")))</f>
        <v/>
      </c>
      <c r="Q525" s="5" t="str">
        <f>IF($Q$2='产品报告-整理'!$AG$1,IFERROR(INDEX('产品报告-整理'!AO:AO,MATCH(产品建议!A525,'产品报告-整理'!AH:AH,0)),""),(IFERROR(VALUE(HLOOKUP(Q$2,'2.源数据-产品分析-全商品'!O$6:O$1000,ROW()-1,0)),"")))</f>
        <v/>
      </c>
      <c r="R525" s="5" t="str">
        <f>IF($R$2='产品报告-整理'!$AR$1,IFERROR(INDEX('产品报告-整理'!AZ:AZ,MATCH(产品建议!A525,'产品报告-整理'!AS:AS,0)),""),(IFERROR(VALUE(HLOOKUP(R$2,'2.源数据-产品分析-全商品'!P$6:P$1000,ROW()-1,0)),"")))</f>
        <v/>
      </c>
      <c r="S525" s="5" t="str">
        <f>IF($S$2='产品报告-整理'!$BC$1,IFERROR(INDEX('产品报告-整理'!BK:BK,MATCH(产品建议!A525,'产品报告-整理'!BD:BD,0)),""),(IFERROR(VALUE(HLOOKUP(S$2,'2.源数据-产品分析-全商品'!Q$6:Q$1000,ROW()-1,0)),"")))</f>
        <v/>
      </c>
      <c r="T525" s="5" t="str">
        <f>IFERROR(HLOOKUP("产品负责人",'2.源数据-产品分析-全商品'!R$6:R$1000,ROW()-1,0),"")</f>
        <v/>
      </c>
      <c r="U525" s="5" t="str">
        <f>IFERROR(VALUE(HLOOKUP(U$2,'2.源数据-产品分析-全商品'!S$6:S$1000,ROW()-1,0)),"")</f>
        <v/>
      </c>
      <c r="V525" s="5" t="str">
        <f>IFERROR(VALUE(HLOOKUP(V$2,'2.源数据-产品分析-全商品'!T$6:T$1000,ROW()-1,0)),"")</f>
        <v/>
      </c>
      <c r="W525" s="5" t="str">
        <f>IF(OR($A$3=""),"",IF(OR($W$2="优爆品"),(IF(COUNTIF('2-2.源数据-产品分析-优品'!A:A,产品建议!A525)&gt;0,"是","")&amp;IF(COUNTIF('2-3.源数据-产品分析-爆品'!A:A,产品建议!A525)&gt;0,"是","")),IF(OR($W$2="P4P点击量"),((IFERROR(INDEX('产品报告-整理'!D:D,MATCH(产品建议!A525,'产品报告-整理'!A:A,0)),""))),((IF(COUNTIF('2-2.源数据-产品分析-优品'!A:A,产品建议!A525)&gt;0,"是",""))))))</f>
        <v/>
      </c>
      <c r="X525" s="5" t="str">
        <f>IF(OR($A$3=""),"",IF(OR($W$2="优爆品"),((IFERROR(INDEX('产品报告-整理'!D:D,MATCH(产品建议!A525,'产品报告-整理'!A:A,0)),"")&amp;" → "&amp;(IFERROR(TEXT(INDEX('产品报告-整理'!D:D,MATCH(产品建议!A525,'产品报告-整理'!A:A,0))/G525,"0%"),"")))),IF(OR($W$2="P4P点击量"),((IF($W$2="P4P点击量",IFERROR(TEXT(W525/G525,"0%"),"")))),(((IF(COUNTIF('2-3.源数据-产品分析-爆品'!A:A,产品建议!A525)&gt;0,"是","")))))))</f>
        <v/>
      </c>
      <c r="Y525" s="9" t="str">
        <f>IF(AND($Y$2="直通车总消费",'产品报告-整理'!$BN$1="推荐广告"),IFERROR(INDEX('产品报告-整理'!H:H,MATCH(产品建议!A525,'产品报告-整理'!A:A,0)),0)+IFERROR(INDEX('产品报告-整理'!BV:BV,MATCH(产品建议!A525,'产品报告-整理'!BO:BO,0)),0),IFERROR(INDEX('产品报告-整理'!H:H,MATCH(产品建议!A525,'产品报告-整理'!A:A,0)),0))</f>
        <v/>
      </c>
      <c r="Z525" s="9" t="str">
        <f t="shared" si="27"/>
        <v/>
      </c>
      <c r="AA525" s="5" t="str">
        <f t="shared" si="25"/>
        <v/>
      </c>
      <c r="AB525" s="5" t="str">
        <f t="shared" si="26"/>
        <v/>
      </c>
      <c r="AC525" s="9"/>
      <c r="AD525" s="15" t="str">
        <f>IF($AD$1="  ",IFERROR(IF(AND(Y525="未推广",L525&gt;0),"加入P4P推广 ","")&amp;IF(AND(OR(W525="是",X525="是"),Y525=0),"优爆品加推广 ","")&amp;IF(AND(C525="N",L525&gt;0),"增加橱窗绑定 ","")&amp;IF(AND(OR(Z525&gt;$Z$1*4.5,AB525&gt;$AB$1*4.5),Y525&lt;&gt;0,Y525&gt;$AB$1*2,G525&gt;($G$1/$L$1)*1),"放弃P4P推广 ","")&amp;IF(AND(AB525&gt;$AB$1*1.2,AB525&lt;$AB$1*4.5,Y525&gt;0),"优化询盘成本 ","")&amp;IF(AND(Z525&gt;$Z$1*1.2,Z525&lt;$Z$1*4.5,Y525&gt;0),"优化商机成本 ","")&amp;IF(AND(Y525&lt;&gt;0,L525&gt;0,AB525&lt;$AB$1*1.2),"加大询盘获取 ","")&amp;IF(AND(Y525&lt;&gt;0,K525&gt;0,Z525&lt;$Z$1*1.2),"加大商机获取 ","")&amp;IF(AND(L525=0,C525="Y",G525&gt;($G$1/$L$1*1.5)),"解绑橱窗绑定 ",""),"请去左表粘贴源数据"),"")</f>
        <v/>
      </c>
      <c r="AE525" s="9"/>
      <c r="AF525" s="9"/>
      <c r="AG525" s="9"/>
      <c r="AH525" s="9"/>
      <c r="AI525" s="17"/>
      <c r="AJ525" s="17"/>
      <c r="AK525" s="17"/>
    </row>
    <row r="526" spans="1:37">
      <c r="A526" s="5" t="str">
        <f>IFERROR(HLOOKUP(A$2,'2.源数据-产品分析-全商品'!A$6:A$1000,ROW()-1,0),"")</f>
        <v/>
      </c>
      <c r="B526" s="5" t="str">
        <f>IFERROR(HLOOKUP(B$2,'2.源数据-产品分析-全商品'!B$6:B$1000,ROW()-1,0),"")</f>
        <v/>
      </c>
      <c r="C526" s="5" t="str">
        <f>CLEAN(IFERROR(HLOOKUP(C$2,'2.源数据-产品分析-全商品'!C$6:C$1000,ROW()-1,0),""))</f>
        <v/>
      </c>
      <c r="D526" s="5" t="str">
        <f>IFERROR(HLOOKUP(D$2,'2.源数据-产品分析-全商品'!D$6:D$1000,ROW()-1,0),"")</f>
        <v/>
      </c>
      <c r="E526" s="5" t="str">
        <f>IFERROR(HLOOKUP(E$2,'2.源数据-产品分析-全商品'!E$6:E$1000,ROW()-1,0),"")</f>
        <v/>
      </c>
      <c r="F526" s="5" t="str">
        <f>IFERROR(VALUE(HLOOKUP(F$2,'2.源数据-产品分析-全商品'!F$6:F$1000,ROW()-1,0)),"")</f>
        <v/>
      </c>
      <c r="G526" s="5" t="str">
        <f>IFERROR(VALUE(HLOOKUP(G$2,'2.源数据-产品分析-全商品'!G$6:G$1000,ROW()-1,0)),"")</f>
        <v/>
      </c>
      <c r="H526" s="5" t="str">
        <f>IFERROR(HLOOKUP(H$2,'2.源数据-产品分析-全商品'!H$6:H$1000,ROW()-1,0),"")</f>
        <v/>
      </c>
      <c r="I526" s="5" t="str">
        <f>IFERROR(VALUE(HLOOKUP(I$2,'2.源数据-产品分析-全商品'!I$6:I$1000,ROW()-1,0)),"")</f>
        <v/>
      </c>
      <c r="J526" s="60" t="str">
        <f>IFERROR(IF($J$2="","",INDEX('产品报告-整理'!G:G,MATCH(产品建议!A526,'产品报告-整理'!A:A,0))),"")</f>
        <v/>
      </c>
      <c r="K526" s="5" t="str">
        <f>IFERROR(IF($K$2="","",VALUE(INDEX('产品报告-整理'!E:E,MATCH(产品建议!A526,'产品报告-整理'!A:A,0)))),0)</f>
        <v/>
      </c>
      <c r="L526" s="5" t="str">
        <f>IFERROR(VALUE(HLOOKUP(L$2,'2.源数据-产品分析-全商品'!J$6:J$1000,ROW()-1,0)),"")</f>
        <v/>
      </c>
      <c r="M526" s="5" t="str">
        <f>IFERROR(VALUE(HLOOKUP(M$2,'2.源数据-产品分析-全商品'!K$6:K$1000,ROW()-1,0)),"")</f>
        <v/>
      </c>
      <c r="N526" s="5" t="str">
        <f>IFERROR(HLOOKUP(N$2,'2.源数据-产品分析-全商品'!L$6:L$1000,ROW()-1,0),"")</f>
        <v/>
      </c>
      <c r="O526" s="5" t="str">
        <f>IF($O$2='产品报告-整理'!$K$1,IFERROR(INDEX('产品报告-整理'!S:S,MATCH(产品建议!A526,'产品报告-整理'!L:L,0)),""),(IFERROR(VALUE(HLOOKUP(O$2,'2.源数据-产品分析-全商品'!M$6:M$1000,ROW()-1,0)),"")))</f>
        <v/>
      </c>
      <c r="P526" s="5" t="str">
        <f>IF($P$2='产品报告-整理'!$V$1,IFERROR(INDEX('产品报告-整理'!AD:AD,MATCH(产品建议!A526,'产品报告-整理'!W:W,0)),""),(IFERROR(VALUE(HLOOKUP(P$2,'2.源数据-产品分析-全商品'!N$6:N$1000,ROW()-1,0)),"")))</f>
        <v/>
      </c>
      <c r="Q526" s="5" t="str">
        <f>IF($Q$2='产品报告-整理'!$AG$1,IFERROR(INDEX('产品报告-整理'!AO:AO,MATCH(产品建议!A526,'产品报告-整理'!AH:AH,0)),""),(IFERROR(VALUE(HLOOKUP(Q$2,'2.源数据-产品分析-全商品'!O$6:O$1000,ROW()-1,0)),"")))</f>
        <v/>
      </c>
      <c r="R526" s="5" t="str">
        <f>IF($R$2='产品报告-整理'!$AR$1,IFERROR(INDEX('产品报告-整理'!AZ:AZ,MATCH(产品建议!A526,'产品报告-整理'!AS:AS,0)),""),(IFERROR(VALUE(HLOOKUP(R$2,'2.源数据-产品分析-全商品'!P$6:P$1000,ROW()-1,0)),"")))</f>
        <v/>
      </c>
      <c r="S526" s="5" t="str">
        <f>IF($S$2='产品报告-整理'!$BC$1,IFERROR(INDEX('产品报告-整理'!BK:BK,MATCH(产品建议!A526,'产品报告-整理'!BD:BD,0)),""),(IFERROR(VALUE(HLOOKUP(S$2,'2.源数据-产品分析-全商品'!Q$6:Q$1000,ROW()-1,0)),"")))</f>
        <v/>
      </c>
      <c r="T526" s="5" t="str">
        <f>IFERROR(HLOOKUP("产品负责人",'2.源数据-产品分析-全商品'!R$6:R$1000,ROW()-1,0),"")</f>
        <v/>
      </c>
      <c r="U526" s="5" t="str">
        <f>IFERROR(VALUE(HLOOKUP(U$2,'2.源数据-产品分析-全商品'!S$6:S$1000,ROW()-1,0)),"")</f>
        <v/>
      </c>
      <c r="V526" s="5" t="str">
        <f>IFERROR(VALUE(HLOOKUP(V$2,'2.源数据-产品分析-全商品'!T$6:T$1000,ROW()-1,0)),"")</f>
        <v/>
      </c>
      <c r="W526" s="5" t="str">
        <f>IF(OR($A$3=""),"",IF(OR($W$2="优爆品"),(IF(COUNTIF('2-2.源数据-产品分析-优品'!A:A,产品建议!A526)&gt;0,"是","")&amp;IF(COUNTIF('2-3.源数据-产品分析-爆品'!A:A,产品建议!A526)&gt;0,"是","")),IF(OR($W$2="P4P点击量"),((IFERROR(INDEX('产品报告-整理'!D:D,MATCH(产品建议!A526,'产品报告-整理'!A:A,0)),""))),((IF(COUNTIF('2-2.源数据-产品分析-优品'!A:A,产品建议!A526)&gt;0,"是",""))))))</f>
        <v/>
      </c>
      <c r="X526" s="5" t="str">
        <f>IF(OR($A$3=""),"",IF(OR($W$2="优爆品"),((IFERROR(INDEX('产品报告-整理'!D:D,MATCH(产品建议!A526,'产品报告-整理'!A:A,0)),"")&amp;" → "&amp;(IFERROR(TEXT(INDEX('产品报告-整理'!D:D,MATCH(产品建议!A526,'产品报告-整理'!A:A,0))/G526,"0%"),"")))),IF(OR($W$2="P4P点击量"),((IF($W$2="P4P点击量",IFERROR(TEXT(W526/G526,"0%"),"")))),(((IF(COUNTIF('2-3.源数据-产品分析-爆品'!A:A,产品建议!A526)&gt;0,"是","")))))))</f>
        <v/>
      </c>
      <c r="Y526" s="9" t="str">
        <f>IF(AND($Y$2="直通车总消费",'产品报告-整理'!$BN$1="推荐广告"),IFERROR(INDEX('产品报告-整理'!H:H,MATCH(产品建议!A526,'产品报告-整理'!A:A,0)),0)+IFERROR(INDEX('产品报告-整理'!BV:BV,MATCH(产品建议!A526,'产品报告-整理'!BO:BO,0)),0),IFERROR(INDEX('产品报告-整理'!H:H,MATCH(产品建议!A526,'产品报告-整理'!A:A,0)),0))</f>
        <v/>
      </c>
      <c r="Z526" s="9" t="str">
        <f t="shared" si="27"/>
        <v/>
      </c>
      <c r="AA526" s="5" t="str">
        <f t="shared" si="25"/>
        <v/>
      </c>
      <c r="AB526" s="5" t="str">
        <f t="shared" si="26"/>
        <v/>
      </c>
      <c r="AC526" s="9"/>
      <c r="AD526" s="15" t="str">
        <f>IF($AD$1="  ",IFERROR(IF(AND(Y526="未推广",L526&gt;0),"加入P4P推广 ","")&amp;IF(AND(OR(W526="是",X526="是"),Y526=0),"优爆品加推广 ","")&amp;IF(AND(C526="N",L526&gt;0),"增加橱窗绑定 ","")&amp;IF(AND(OR(Z526&gt;$Z$1*4.5,AB526&gt;$AB$1*4.5),Y526&lt;&gt;0,Y526&gt;$AB$1*2,G526&gt;($G$1/$L$1)*1),"放弃P4P推广 ","")&amp;IF(AND(AB526&gt;$AB$1*1.2,AB526&lt;$AB$1*4.5,Y526&gt;0),"优化询盘成本 ","")&amp;IF(AND(Z526&gt;$Z$1*1.2,Z526&lt;$Z$1*4.5,Y526&gt;0),"优化商机成本 ","")&amp;IF(AND(Y526&lt;&gt;0,L526&gt;0,AB526&lt;$AB$1*1.2),"加大询盘获取 ","")&amp;IF(AND(Y526&lt;&gt;0,K526&gt;0,Z526&lt;$Z$1*1.2),"加大商机获取 ","")&amp;IF(AND(L526=0,C526="Y",G526&gt;($G$1/$L$1*1.5)),"解绑橱窗绑定 ",""),"请去左表粘贴源数据"),"")</f>
        <v/>
      </c>
      <c r="AE526" s="9"/>
      <c r="AF526" s="9"/>
      <c r="AG526" s="9"/>
      <c r="AH526" s="9"/>
      <c r="AI526" s="17"/>
      <c r="AJ526" s="17"/>
      <c r="AK526" s="17"/>
    </row>
    <row r="527" spans="1:37">
      <c r="A527" s="5" t="str">
        <f>IFERROR(HLOOKUP(A$2,'2.源数据-产品分析-全商品'!A$6:A$1000,ROW()-1,0),"")</f>
        <v/>
      </c>
      <c r="B527" s="5" t="str">
        <f>IFERROR(HLOOKUP(B$2,'2.源数据-产品分析-全商品'!B$6:B$1000,ROW()-1,0),"")</f>
        <v/>
      </c>
      <c r="C527" s="5" t="str">
        <f>CLEAN(IFERROR(HLOOKUP(C$2,'2.源数据-产品分析-全商品'!C$6:C$1000,ROW()-1,0),""))</f>
        <v/>
      </c>
      <c r="D527" s="5" t="str">
        <f>IFERROR(HLOOKUP(D$2,'2.源数据-产品分析-全商品'!D$6:D$1000,ROW()-1,0),"")</f>
        <v/>
      </c>
      <c r="E527" s="5" t="str">
        <f>IFERROR(HLOOKUP(E$2,'2.源数据-产品分析-全商品'!E$6:E$1000,ROW()-1,0),"")</f>
        <v/>
      </c>
      <c r="F527" s="5" t="str">
        <f>IFERROR(VALUE(HLOOKUP(F$2,'2.源数据-产品分析-全商品'!F$6:F$1000,ROW()-1,0)),"")</f>
        <v/>
      </c>
      <c r="G527" s="5" t="str">
        <f>IFERROR(VALUE(HLOOKUP(G$2,'2.源数据-产品分析-全商品'!G$6:G$1000,ROW()-1,0)),"")</f>
        <v/>
      </c>
      <c r="H527" s="5" t="str">
        <f>IFERROR(HLOOKUP(H$2,'2.源数据-产品分析-全商品'!H$6:H$1000,ROW()-1,0),"")</f>
        <v/>
      </c>
      <c r="I527" s="5" t="str">
        <f>IFERROR(VALUE(HLOOKUP(I$2,'2.源数据-产品分析-全商品'!I$6:I$1000,ROW()-1,0)),"")</f>
        <v/>
      </c>
      <c r="J527" s="60" t="str">
        <f>IFERROR(IF($J$2="","",INDEX('产品报告-整理'!G:G,MATCH(产品建议!A527,'产品报告-整理'!A:A,0))),"")</f>
        <v/>
      </c>
      <c r="K527" s="5" t="str">
        <f>IFERROR(IF($K$2="","",VALUE(INDEX('产品报告-整理'!E:E,MATCH(产品建议!A527,'产品报告-整理'!A:A,0)))),0)</f>
        <v/>
      </c>
      <c r="L527" s="5" t="str">
        <f>IFERROR(VALUE(HLOOKUP(L$2,'2.源数据-产品分析-全商品'!J$6:J$1000,ROW()-1,0)),"")</f>
        <v/>
      </c>
      <c r="M527" s="5" t="str">
        <f>IFERROR(VALUE(HLOOKUP(M$2,'2.源数据-产品分析-全商品'!K$6:K$1000,ROW()-1,0)),"")</f>
        <v/>
      </c>
      <c r="N527" s="5" t="str">
        <f>IFERROR(HLOOKUP(N$2,'2.源数据-产品分析-全商品'!L$6:L$1000,ROW()-1,0),"")</f>
        <v/>
      </c>
      <c r="O527" s="5" t="str">
        <f>IF($O$2='产品报告-整理'!$K$1,IFERROR(INDEX('产品报告-整理'!S:S,MATCH(产品建议!A527,'产品报告-整理'!L:L,0)),""),(IFERROR(VALUE(HLOOKUP(O$2,'2.源数据-产品分析-全商品'!M$6:M$1000,ROW()-1,0)),"")))</f>
        <v/>
      </c>
      <c r="P527" s="5" t="str">
        <f>IF($P$2='产品报告-整理'!$V$1,IFERROR(INDEX('产品报告-整理'!AD:AD,MATCH(产品建议!A527,'产品报告-整理'!W:W,0)),""),(IFERROR(VALUE(HLOOKUP(P$2,'2.源数据-产品分析-全商品'!N$6:N$1000,ROW()-1,0)),"")))</f>
        <v/>
      </c>
      <c r="Q527" s="5" t="str">
        <f>IF($Q$2='产品报告-整理'!$AG$1,IFERROR(INDEX('产品报告-整理'!AO:AO,MATCH(产品建议!A527,'产品报告-整理'!AH:AH,0)),""),(IFERROR(VALUE(HLOOKUP(Q$2,'2.源数据-产品分析-全商品'!O$6:O$1000,ROW()-1,0)),"")))</f>
        <v/>
      </c>
      <c r="R527" s="5" t="str">
        <f>IF($R$2='产品报告-整理'!$AR$1,IFERROR(INDEX('产品报告-整理'!AZ:AZ,MATCH(产品建议!A527,'产品报告-整理'!AS:AS,0)),""),(IFERROR(VALUE(HLOOKUP(R$2,'2.源数据-产品分析-全商品'!P$6:P$1000,ROW()-1,0)),"")))</f>
        <v/>
      </c>
      <c r="S527" s="5" t="str">
        <f>IF($S$2='产品报告-整理'!$BC$1,IFERROR(INDEX('产品报告-整理'!BK:BK,MATCH(产品建议!A527,'产品报告-整理'!BD:BD,0)),""),(IFERROR(VALUE(HLOOKUP(S$2,'2.源数据-产品分析-全商品'!Q$6:Q$1000,ROW()-1,0)),"")))</f>
        <v/>
      </c>
      <c r="T527" s="5" t="str">
        <f>IFERROR(HLOOKUP("产品负责人",'2.源数据-产品分析-全商品'!R$6:R$1000,ROW()-1,0),"")</f>
        <v/>
      </c>
      <c r="U527" s="5" t="str">
        <f>IFERROR(VALUE(HLOOKUP(U$2,'2.源数据-产品分析-全商品'!S$6:S$1000,ROW()-1,0)),"")</f>
        <v/>
      </c>
      <c r="V527" s="5" t="str">
        <f>IFERROR(VALUE(HLOOKUP(V$2,'2.源数据-产品分析-全商品'!T$6:T$1000,ROW()-1,0)),"")</f>
        <v/>
      </c>
      <c r="W527" s="5" t="str">
        <f>IF(OR($A$3=""),"",IF(OR($W$2="优爆品"),(IF(COUNTIF('2-2.源数据-产品分析-优品'!A:A,产品建议!A527)&gt;0,"是","")&amp;IF(COUNTIF('2-3.源数据-产品分析-爆品'!A:A,产品建议!A527)&gt;0,"是","")),IF(OR($W$2="P4P点击量"),((IFERROR(INDEX('产品报告-整理'!D:D,MATCH(产品建议!A527,'产品报告-整理'!A:A,0)),""))),((IF(COUNTIF('2-2.源数据-产品分析-优品'!A:A,产品建议!A527)&gt;0,"是",""))))))</f>
        <v/>
      </c>
      <c r="X527" s="5" t="str">
        <f>IF(OR($A$3=""),"",IF(OR($W$2="优爆品"),((IFERROR(INDEX('产品报告-整理'!D:D,MATCH(产品建议!A527,'产品报告-整理'!A:A,0)),"")&amp;" → "&amp;(IFERROR(TEXT(INDEX('产品报告-整理'!D:D,MATCH(产品建议!A527,'产品报告-整理'!A:A,0))/G527,"0%"),"")))),IF(OR($W$2="P4P点击量"),((IF($W$2="P4P点击量",IFERROR(TEXT(W527/G527,"0%"),"")))),(((IF(COUNTIF('2-3.源数据-产品分析-爆品'!A:A,产品建议!A527)&gt;0,"是","")))))))</f>
        <v/>
      </c>
      <c r="Y527" s="9" t="str">
        <f>IF(AND($Y$2="直通车总消费",'产品报告-整理'!$BN$1="推荐广告"),IFERROR(INDEX('产品报告-整理'!H:H,MATCH(产品建议!A527,'产品报告-整理'!A:A,0)),0)+IFERROR(INDEX('产品报告-整理'!BV:BV,MATCH(产品建议!A527,'产品报告-整理'!BO:BO,0)),0),IFERROR(INDEX('产品报告-整理'!H:H,MATCH(产品建议!A527,'产品报告-整理'!A:A,0)),0))</f>
        <v/>
      </c>
      <c r="Z527" s="9" t="str">
        <f t="shared" si="27"/>
        <v/>
      </c>
      <c r="AA527" s="5" t="str">
        <f t="shared" si="25"/>
        <v/>
      </c>
      <c r="AB527" s="5" t="str">
        <f t="shared" si="26"/>
        <v/>
      </c>
      <c r="AC527" s="9"/>
      <c r="AD527" s="15" t="str">
        <f>IF($AD$1="  ",IFERROR(IF(AND(Y527="未推广",L527&gt;0),"加入P4P推广 ","")&amp;IF(AND(OR(W527="是",X527="是"),Y527=0),"优爆品加推广 ","")&amp;IF(AND(C527="N",L527&gt;0),"增加橱窗绑定 ","")&amp;IF(AND(OR(Z527&gt;$Z$1*4.5,AB527&gt;$AB$1*4.5),Y527&lt;&gt;0,Y527&gt;$AB$1*2,G527&gt;($G$1/$L$1)*1),"放弃P4P推广 ","")&amp;IF(AND(AB527&gt;$AB$1*1.2,AB527&lt;$AB$1*4.5,Y527&gt;0),"优化询盘成本 ","")&amp;IF(AND(Z527&gt;$Z$1*1.2,Z527&lt;$Z$1*4.5,Y527&gt;0),"优化商机成本 ","")&amp;IF(AND(Y527&lt;&gt;0,L527&gt;0,AB527&lt;$AB$1*1.2),"加大询盘获取 ","")&amp;IF(AND(Y527&lt;&gt;0,K527&gt;0,Z527&lt;$Z$1*1.2),"加大商机获取 ","")&amp;IF(AND(L527=0,C527="Y",G527&gt;($G$1/$L$1*1.5)),"解绑橱窗绑定 ",""),"请去左表粘贴源数据"),"")</f>
        <v/>
      </c>
      <c r="AE527" s="9"/>
      <c r="AF527" s="9"/>
      <c r="AG527" s="9"/>
      <c r="AH527" s="9"/>
      <c r="AI527" s="17"/>
      <c r="AJ527" s="17"/>
      <c r="AK527" s="17"/>
    </row>
    <row r="528" spans="1:37">
      <c r="A528" s="5" t="str">
        <f>IFERROR(HLOOKUP(A$2,'2.源数据-产品分析-全商品'!A$6:A$1000,ROW()-1,0),"")</f>
        <v/>
      </c>
      <c r="B528" s="5" t="str">
        <f>IFERROR(HLOOKUP(B$2,'2.源数据-产品分析-全商品'!B$6:B$1000,ROW()-1,0),"")</f>
        <v/>
      </c>
      <c r="C528" s="5" t="str">
        <f>CLEAN(IFERROR(HLOOKUP(C$2,'2.源数据-产品分析-全商品'!C$6:C$1000,ROW()-1,0),""))</f>
        <v/>
      </c>
      <c r="D528" s="5" t="str">
        <f>IFERROR(HLOOKUP(D$2,'2.源数据-产品分析-全商品'!D$6:D$1000,ROW()-1,0),"")</f>
        <v/>
      </c>
      <c r="E528" s="5" t="str">
        <f>IFERROR(HLOOKUP(E$2,'2.源数据-产品分析-全商品'!E$6:E$1000,ROW()-1,0),"")</f>
        <v/>
      </c>
      <c r="F528" s="5" t="str">
        <f>IFERROR(VALUE(HLOOKUP(F$2,'2.源数据-产品分析-全商品'!F$6:F$1000,ROW()-1,0)),"")</f>
        <v/>
      </c>
      <c r="G528" s="5" t="str">
        <f>IFERROR(VALUE(HLOOKUP(G$2,'2.源数据-产品分析-全商品'!G$6:G$1000,ROW()-1,0)),"")</f>
        <v/>
      </c>
      <c r="H528" s="5" t="str">
        <f>IFERROR(HLOOKUP(H$2,'2.源数据-产品分析-全商品'!H$6:H$1000,ROW()-1,0),"")</f>
        <v/>
      </c>
      <c r="I528" s="5" t="str">
        <f>IFERROR(VALUE(HLOOKUP(I$2,'2.源数据-产品分析-全商品'!I$6:I$1000,ROW()-1,0)),"")</f>
        <v/>
      </c>
      <c r="J528" s="60" t="str">
        <f>IFERROR(IF($J$2="","",INDEX('产品报告-整理'!G:G,MATCH(产品建议!A528,'产品报告-整理'!A:A,0))),"")</f>
        <v/>
      </c>
      <c r="K528" s="5" t="str">
        <f>IFERROR(IF($K$2="","",VALUE(INDEX('产品报告-整理'!E:E,MATCH(产品建议!A528,'产品报告-整理'!A:A,0)))),0)</f>
        <v/>
      </c>
      <c r="L528" s="5" t="str">
        <f>IFERROR(VALUE(HLOOKUP(L$2,'2.源数据-产品分析-全商品'!J$6:J$1000,ROW()-1,0)),"")</f>
        <v/>
      </c>
      <c r="M528" s="5" t="str">
        <f>IFERROR(VALUE(HLOOKUP(M$2,'2.源数据-产品分析-全商品'!K$6:K$1000,ROW()-1,0)),"")</f>
        <v/>
      </c>
      <c r="N528" s="5" t="str">
        <f>IFERROR(HLOOKUP(N$2,'2.源数据-产品分析-全商品'!L$6:L$1000,ROW()-1,0),"")</f>
        <v/>
      </c>
      <c r="O528" s="5" t="str">
        <f>IF($O$2='产品报告-整理'!$K$1,IFERROR(INDEX('产品报告-整理'!S:S,MATCH(产品建议!A528,'产品报告-整理'!L:L,0)),""),(IFERROR(VALUE(HLOOKUP(O$2,'2.源数据-产品分析-全商品'!M$6:M$1000,ROW()-1,0)),"")))</f>
        <v/>
      </c>
      <c r="P528" s="5" t="str">
        <f>IF($P$2='产品报告-整理'!$V$1,IFERROR(INDEX('产品报告-整理'!AD:AD,MATCH(产品建议!A528,'产品报告-整理'!W:W,0)),""),(IFERROR(VALUE(HLOOKUP(P$2,'2.源数据-产品分析-全商品'!N$6:N$1000,ROW()-1,0)),"")))</f>
        <v/>
      </c>
      <c r="Q528" s="5" t="str">
        <f>IF($Q$2='产品报告-整理'!$AG$1,IFERROR(INDEX('产品报告-整理'!AO:AO,MATCH(产品建议!A528,'产品报告-整理'!AH:AH,0)),""),(IFERROR(VALUE(HLOOKUP(Q$2,'2.源数据-产品分析-全商品'!O$6:O$1000,ROW()-1,0)),"")))</f>
        <v/>
      </c>
      <c r="R528" s="5" t="str">
        <f>IF($R$2='产品报告-整理'!$AR$1,IFERROR(INDEX('产品报告-整理'!AZ:AZ,MATCH(产品建议!A528,'产品报告-整理'!AS:AS,0)),""),(IFERROR(VALUE(HLOOKUP(R$2,'2.源数据-产品分析-全商品'!P$6:P$1000,ROW()-1,0)),"")))</f>
        <v/>
      </c>
      <c r="S528" s="5" t="str">
        <f>IF($S$2='产品报告-整理'!$BC$1,IFERROR(INDEX('产品报告-整理'!BK:BK,MATCH(产品建议!A528,'产品报告-整理'!BD:BD,0)),""),(IFERROR(VALUE(HLOOKUP(S$2,'2.源数据-产品分析-全商品'!Q$6:Q$1000,ROW()-1,0)),"")))</f>
        <v/>
      </c>
      <c r="T528" s="5" t="str">
        <f>IFERROR(HLOOKUP("产品负责人",'2.源数据-产品分析-全商品'!R$6:R$1000,ROW()-1,0),"")</f>
        <v/>
      </c>
      <c r="U528" s="5" t="str">
        <f>IFERROR(VALUE(HLOOKUP(U$2,'2.源数据-产品分析-全商品'!S$6:S$1000,ROW()-1,0)),"")</f>
        <v/>
      </c>
      <c r="V528" s="5" t="str">
        <f>IFERROR(VALUE(HLOOKUP(V$2,'2.源数据-产品分析-全商品'!T$6:T$1000,ROW()-1,0)),"")</f>
        <v/>
      </c>
      <c r="W528" s="5" t="str">
        <f>IF(OR($A$3=""),"",IF(OR($W$2="优爆品"),(IF(COUNTIF('2-2.源数据-产品分析-优品'!A:A,产品建议!A528)&gt;0,"是","")&amp;IF(COUNTIF('2-3.源数据-产品分析-爆品'!A:A,产品建议!A528)&gt;0,"是","")),IF(OR($W$2="P4P点击量"),((IFERROR(INDEX('产品报告-整理'!D:D,MATCH(产品建议!A528,'产品报告-整理'!A:A,0)),""))),((IF(COUNTIF('2-2.源数据-产品分析-优品'!A:A,产品建议!A528)&gt;0,"是",""))))))</f>
        <v/>
      </c>
      <c r="X528" s="5" t="str">
        <f>IF(OR($A$3=""),"",IF(OR($W$2="优爆品"),((IFERROR(INDEX('产品报告-整理'!D:D,MATCH(产品建议!A528,'产品报告-整理'!A:A,0)),"")&amp;" → "&amp;(IFERROR(TEXT(INDEX('产品报告-整理'!D:D,MATCH(产品建议!A528,'产品报告-整理'!A:A,0))/G528,"0%"),"")))),IF(OR($W$2="P4P点击量"),((IF($W$2="P4P点击量",IFERROR(TEXT(W528/G528,"0%"),"")))),(((IF(COUNTIF('2-3.源数据-产品分析-爆品'!A:A,产品建议!A528)&gt;0,"是","")))))))</f>
        <v/>
      </c>
      <c r="Y528" s="9" t="str">
        <f>IF(AND($Y$2="直通车总消费",'产品报告-整理'!$BN$1="推荐广告"),IFERROR(INDEX('产品报告-整理'!H:H,MATCH(产品建议!A528,'产品报告-整理'!A:A,0)),0)+IFERROR(INDEX('产品报告-整理'!BV:BV,MATCH(产品建议!A528,'产品报告-整理'!BO:BO,0)),0),IFERROR(INDEX('产品报告-整理'!H:H,MATCH(产品建议!A528,'产品报告-整理'!A:A,0)),0))</f>
        <v/>
      </c>
      <c r="Z528" s="9" t="str">
        <f t="shared" si="27"/>
        <v/>
      </c>
      <c r="AA528" s="5" t="str">
        <f t="shared" si="25"/>
        <v/>
      </c>
      <c r="AB528" s="5" t="str">
        <f t="shared" si="26"/>
        <v/>
      </c>
      <c r="AC528" s="9"/>
      <c r="AD528" s="15" t="str">
        <f>IF($AD$1="  ",IFERROR(IF(AND(Y528="未推广",L528&gt;0),"加入P4P推广 ","")&amp;IF(AND(OR(W528="是",X528="是"),Y528=0),"优爆品加推广 ","")&amp;IF(AND(C528="N",L528&gt;0),"增加橱窗绑定 ","")&amp;IF(AND(OR(Z528&gt;$Z$1*4.5,AB528&gt;$AB$1*4.5),Y528&lt;&gt;0,Y528&gt;$AB$1*2,G528&gt;($G$1/$L$1)*1),"放弃P4P推广 ","")&amp;IF(AND(AB528&gt;$AB$1*1.2,AB528&lt;$AB$1*4.5,Y528&gt;0),"优化询盘成本 ","")&amp;IF(AND(Z528&gt;$Z$1*1.2,Z528&lt;$Z$1*4.5,Y528&gt;0),"优化商机成本 ","")&amp;IF(AND(Y528&lt;&gt;0,L528&gt;0,AB528&lt;$AB$1*1.2),"加大询盘获取 ","")&amp;IF(AND(Y528&lt;&gt;0,K528&gt;0,Z528&lt;$Z$1*1.2),"加大商机获取 ","")&amp;IF(AND(L528=0,C528="Y",G528&gt;($G$1/$L$1*1.5)),"解绑橱窗绑定 ",""),"请去左表粘贴源数据"),"")</f>
        <v/>
      </c>
      <c r="AE528" s="9"/>
      <c r="AF528" s="9"/>
      <c r="AG528" s="9"/>
      <c r="AH528" s="9"/>
      <c r="AI528" s="17"/>
      <c r="AJ528" s="17"/>
      <c r="AK528" s="17"/>
    </row>
    <row r="529" spans="1:37">
      <c r="A529" s="5" t="str">
        <f>IFERROR(HLOOKUP(A$2,'2.源数据-产品分析-全商品'!A$6:A$1000,ROW()-1,0),"")</f>
        <v/>
      </c>
      <c r="B529" s="5" t="str">
        <f>IFERROR(HLOOKUP(B$2,'2.源数据-产品分析-全商品'!B$6:B$1000,ROW()-1,0),"")</f>
        <v/>
      </c>
      <c r="C529" s="5" t="str">
        <f>CLEAN(IFERROR(HLOOKUP(C$2,'2.源数据-产品分析-全商品'!C$6:C$1000,ROW()-1,0),""))</f>
        <v/>
      </c>
      <c r="D529" s="5" t="str">
        <f>IFERROR(HLOOKUP(D$2,'2.源数据-产品分析-全商品'!D$6:D$1000,ROW()-1,0),"")</f>
        <v/>
      </c>
      <c r="E529" s="5" t="str">
        <f>IFERROR(HLOOKUP(E$2,'2.源数据-产品分析-全商品'!E$6:E$1000,ROW()-1,0),"")</f>
        <v/>
      </c>
      <c r="F529" s="5" t="str">
        <f>IFERROR(VALUE(HLOOKUP(F$2,'2.源数据-产品分析-全商品'!F$6:F$1000,ROW()-1,0)),"")</f>
        <v/>
      </c>
      <c r="G529" s="5" t="str">
        <f>IFERROR(VALUE(HLOOKUP(G$2,'2.源数据-产品分析-全商品'!G$6:G$1000,ROW()-1,0)),"")</f>
        <v/>
      </c>
      <c r="H529" s="5" t="str">
        <f>IFERROR(HLOOKUP(H$2,'2.源数据-产品分析-全商品'!H$6:H$1000,ROW()-1,0),"")</f>
        <v/>
      </c>
      <c r="I529" s="5" t="str">
        <f>IFERROR(VALUE(HLOOKUP(I$2,'2.源数据-产品分析-全商品'!I$6:I$1000,ROW()-1,0)),"")</f>
        <v/>
      </c>
      <c r="J529" s="60" t="str">
        <f>IFERROR(IF($J$2="","",INDEX('产品报告-整理'!G:G,MATCH(产品建议!A529,'产品报告-整理'!A:A,0))),"")</f>
        <v/>
      </c>
      <c r="K529" s="5" t="str">
        <f>IFERROR(IF($K$2="","",VALUE(INDEX('产品报告-整理'!E:E,MATCH(产品建议!A529,'产品报告-整理'!A:A,0)))),0)</f>
        <v/>
      </c>
      <c r="L529" s="5" t="str">
        <f>IFERROR(VALUE(HLOOKUP(L$2,'2.源数据-产品分析-全商品'!J$6:J$1000,ROW()-1,0)),"")</f>
        <v/>
      </c>
      <c r="M529" s="5" t="str">
        <f>IFERROR(VALUE(HLOOKUP(M$2,'2.源数据-产品分析-全商品'!K$6:K$1000,ROW()-1,0)),"")</f>
        <v/>
      </c>
      <c r="N529" s="5" t="str">
        <f>IFERROR(HLOOKUP(N$2,'2.源数据-产品分析-全商品'!L$6:L$1000,ROW()-1,0),"")</f>
        <v/>
      </c>
      <c r="O529" s="5" t="str">
        <f>IF($O$2='产品报告-整理'!$K$1,IFERROR(INDEX('产品报告-整理'!S:S,MATCH(产品建议!A529,'产品报告-整理'!L:L,0)),""),(IFERROR(VALUE(HLOOKUP(O$2,'2.源数据-产品分析-全商品'!M$6:M$1000,ROW()-1,0)),"")))</f>
        <v/>
      </c>
      <c r="P529" s="5" t="str">
        <f>IF($P$2='产品报告-整理'!$V$1,IFERROR(INDEX('产品报告-整理'!AD:AD,MATCH(产品建议!A529,'产品报告-整理'!W:W,0)),""),(IFERROR(VALUE(HLOOKUP(P$2,'2.源数据-产品分析-全商品'!N$6:N$1000,ROW()-1,0)),"")))</f>
        <v/>
      </c>
      <c r="Q529" s="5" t="str">
        <f>IF($Q$2='产品报告-整理'!$AG$1,IFERROR(INDEX('产品报告-整理'!AO:AO,MATCH(产品建议!A529,'产品报告-整理'!AH:AH,0)),""),(IFERROR(VALUE(HLOOKUP(Q$2,'2.源数据-产品分析-全商品'!O$6:O$1000,ROW()-1,0)),"")))</f>
        <v/>
      </c>
      <c r="R529" s="5" t="str">
        <f>IF($R$2='产品报告-整理'!$AR$1,IFERROR(INDEX('产品报告-整理'!AZ:AZ,MATCH(产品建议!A529,'产品报告-整理'!AS:AS,0)),""),(IFERROR(VALUE(HLOOKUP(R$2,'2.源数据-产品分析-全商品'!P$6:P$1000,ROW()-1,0)),"")))</f>
        <v/>
      </c>
      <c r="S529" s="5" t="str">
        <f>IF($S$2='产品报告-整理'!$BC$1,IFERROR(INDEX('产品报告-整理'!BK:BK,MATCH(产品建议!A529,'产品报告-整理'!BD:BD,0)),""),(IFERROR(VALUE(HLOOKUP(S$2,'2.源数据-产品分析-全商品'!Q$6:Q$1000,ROW()-1,0)),"")))</f>
        <v/>
      </c>
      <c r="T529" s="5" t="str">
        <f>IFERROR(HLOOKUP("产品负责人",'2.源数据-产品分析-全商品'!R$6:R$1000,ROW()-1,0),"")</f>
        <v/>
      </c>
      <c r="U529" s="5" t="str">
        <f>IFERROR(VALUE(HLOOKUP(U$2,'2.源数据-产品分析-全商品'!S$6:S$1000,ROW()-1,0)),"")</f>
        <v/>
      </c>
      <c r="V529" s="5" t="str">
        <f>IFERROR(VALUE(HLOOKUP(V$2,'2.源数据-产品分析-全商品'!T$6:T$1000,ROW()-1,0)),"")</f>
        <v/>
      </c>
      <c r="W529" s="5" t="str">
        <f>IF(OR($A$3=""),"",IF(OR($W$2="优爆品"),(IF(COUNTIF('2-2.源数据-产品分析-优品'!A:A,产品建议!A529)&gt;0,"是","")&amp;IF(COUNTIF('2-3.源数据-产品分析-爆品'!A:A,产品建议!A529)&gt;0,"是","")),IF(OR($W$2="P4P点击量"),((IFERROR(INDEX('产品报告-整理'!D:D,MATCH(产品建议!A529,'产品报告-整理'!A:A,0)),""))),((IF(COUNTIF('2-2.源数据-产品分析-优品'!A:A,产品建议!A529)&gt;0,"是",""))))))</f>
        <v/>
      </c>
      <c r="X529" s="5" t="str">
        <f>IF(OR($A$3=""),"",IF(OR($W$2="优爆品"),((IFERROR(INDEX('产品报告-整理'!D:D,MATCH(产品建议!A529,'产品报告-整理'!A:A,0)),"")&amp;" → "&amp;(IFERROR(TEXT(INDEX('产品报告-整理'!D:D,MATCH(产品建议!A529,'产品报告-整理'!A:A,0))/G529,"0%"),"")))),IF(OR($W$2="P4P点击量"),((IF($W$2="P4P点击量",IFERROR(TEXT(W529/G529,"0%"),"")))),(((IF(COUNTIF('2-3.源数据-产品分析-爆品'!A:A,产品建议!A529)&gt;0,"是","")))))))</f>
        <v/>
      </c>
      <c r="Y529" s="9" t="str">
        <f>IF(AND($Y$2="直通车总消费",'产品报告-整理'!$BN$1="推荐广告"),IFERROR(INDEX('产品报告-整理'!H:H,MATCH(产品建议!A529,'产品报告-整理'!A:A,0)),0)+IFERROR(INDEX('产品报告-整理'!BV:BV,MATCH(产品建议!A529,'产品报告-整理'!BO:BO,0)),0),IFERROR(INDEX('产品报告-整理'!H:H,MATCH(产品建议!A529,'产品报告-整理'!A:A,0)),0))</f>
        <v/>
      </c>
      <c r="Z529" s="9" t="str">
        <f t="shared" si="27"/>
        <v/>
      </c>
      <c r="AA529" s="5" t="str">
        <f t="shared" si="25"/>
        <v/>
      </c>
      <c r="AB529" s="5" t="str">
        <f t="shared" si="26"/>
        <v/>
      </c>
      <c r="AC529" s="9"/>
      <c r="AD529" s="15" t="str">
        <f>IF($AD$1="  ",IFERROR(IF(AND(Y529="未推广",L529&gt;0),"加入P4P推广 ","")&amp;IF(AND(OR(W529="是",X529="是"),Y529=0),"优爆品加推广 ","")&amp;IF(AND(C529="N",L529&gt;0),"增加橱窗绑定 ","")&amp;IF(AND(OR(Z529&gt;$Z$1*4.5,AB529&gt;$AB$1*4.5),Y529&lt;&gt;0,Y529&gt;$AB$1*2,G529&gt;($G$1/$L$1)*1),"放弃P4P推广 ","")&amp;IF(AND(AB529&gt;$AB$1*1.2,AB529&lt;$AB$1*4.5,Y529&gt;0),"优化询盘成本 ","")&amp;IF(AND(Z529&gt;$Z$1*1.2,Z529&lt;$Z$1*4.5,Y529&gt;0),"优化商机成本 ","")&amp;IF(AND(Y529&lt;&gt;0,L529&gt;0,AB529&lt;$AB$1*1.2),"加大询盘获取 ","")&amp;IF(AND(Y529&lt;&gt;0,K529&gt;0,Z529&lt;$Z$1*1.2),"加大商机获取 ","")&amp;IF(AND(L529=0,C529="Y",G529&gt;($G$1/$L$1*1.5)),"解绑橱窗绑定 ",""),"请去左表粘贴源数据"),"")</f>
        <v/>
      </c>
      <c r="AE529" s="9"/>
      <c r="AF529" s="9"/>
      <c r="AG529" s="9"/>
      <c r="AH529" s="9"/>
      <c r="AI529" s="17"/>
      <c r="AJ529" s="17"/>
      <c r="AK529" s="17"/>
    </row>
    <row r="530" spans="1:37">
      <c r="A530" s="5" t="str">
        <f>IFERROR(HLOOKUP(A$2,'2.源数据-产品分析-全商品'!A$6:A$1000,ROW()-1,0),"")</f>
        <v/>
      </c>
      <c r="B530" s="5" t="str">
        <f>IFERROR(HLOOKUP(B$2,'2.源数据-产品分析-全商品'!B$6:B$1000,ROW()-1,0),"")</f>
        <v/>
      </c>
      <c r="C530" s="5" t="str">
        <f>CLEAN(IFERROR(HLOOKUP(C$2,'2.源数据-产品分析-全商品'!C$6:C$1000,ROW()-1,0),""))</f>
        <v/>
      </c>
      <c r="D530" s="5" t="str">
        <f>IFERROR(HLOOKUP(D$2,'2.源数据-产品分析-全商品'!D$6:D$1000,ROW()-1,0),"")</f>
        <v/>
      </c>
      <c r="E530" s="5" t="str">
        <f>IFERROR(HLOOKUP(E$2,'2.源数据-产品分析-全商品'!E$6:E$1000,ROW()-1,0),"")</f>
        <v/>
      </c>
      <c r="F530" s="5" t="str">
        <f>IFERROR(VALUE(HLOOKUP(F$2,'2.源数据-产品分析-全商品'!F$6:F$1000,ROW()-1,0)),"")</f>
        <v/>
      </c>
      <c r="G530" s="5" t="str">
        <f>IFERROR(VALUE(HLOOKUP(G$2,'2.源数据-产品分析-全商品'!G$6:G$1000,ROW()-1,0)),"")</f>
        <v/>
      </c>
      <c r="H530" s="5" t="str">
        <f>IFERROR(HLOOKUP(H$2,'2.源数据-产品分析-全商品'!H$6:H$1000,ROW()-1,0),"")</f>
        <v/>
      </c>
      <c r="I530" s="5" t="str">
        <f>IFERROR(VALUE(HLOOKUP(I$2,'2.源数据-产品分析-全商品'!I$6:I$1000,ROW()-1,0)),"")</f>
        <v/>
      </c>
      <c r="J530" s="60" t="str">
        <f>IFERROR(IF($J$2="","",INDEX('产品报告-整理'!G:G,MATCH(产品建议!A530,'产品报告-整理'!A:A,0))),"")</f>
        <v/>
      </c>
      <c r="K530" s="5" t="str">
        <f>IFERROR(IF($K$2="","",VALUE(INDEX('产品报告-整理'!E:E,MATCH(产品建议!A530,'产品报告-整理'!A:A,0)))),0)</f>
        <v/>
      </c>
      <c r="L530" s="5" t="str">
        <f>IFERROR(VALUE(HLOOKUP(L$2,'2.源数据-产品分析-全商品'!J$6:J$1000,ROW()-1,0)),"")</f>
        <v/>
      </c>
      <c r="M530" s="5" t="str">
        <f>IFERROR(VALUE(HLOOKUP(M$2,'2.源数据-产品分析-全商品'!K$6:K$1000,ROW()-1,0)),"")</f>
        <v/>
      </c>
      <c r="N530" s="5" t="str">
        <f>IFERROR(HLOOKUP(N$2,'2.源数据-产品分析-全商品'!L$6:L$1000,ROW()-1,0),"")</f>
        <v/>
      </c>
      <c r="O530" s="5" t="str">
        <f>IF($O$2='产品报告-整理'!$K$1,IFERROR(INDEX('产品报告-整理'!S:S,MATCH(产品建议!A530,'产品报告-整理'!L:L,0)),""),(IFERROR(VALUE(HLOOKUP(O$2,'2.源数据-产品分析-全商品'!M$6:M$1000,ROW()-1,0)),"")))</f>
        <v/>
      </c>
      <c r="P530" s="5" t="str">
        <f>IF($P$2='产品报告-整理'!$V$1,IFERROR(INDEX('产品报告-整理'!AD:AD,MATCH(产品建议!A530,'产品报告-整理'!W:W,0)),""),(IFERROR(VALUE(HLOOKUP(P$2,'2.源数据-产品分析-全商品'!N$6:N$1000,ROW()-1,0)),"")))</f>
        <v/>
      </c>
      <c r="Q530" s="5" t="str">
        <f>IF($Q$2='产品报告-整理'!$AG$1,IFERROR(INDEX('产品报告-整理'!AO:AO,MATCH(产品建议!A530,'产品报告-整理'!AH:AH,0)),""),(IFERROR(VALUE(HLOOKUP(Q$2,'2.源数据-产品分析-全商品'!O$6:O$1000,ROW()-1,0)),"")))</f>
        <v/>
      </c>
      <c r="R530" s="5" t="str">
        <f>IF($R$2='产品报告-整理'!$AR$1,IFERROR(INDEX('产品报告-整理'!AZ:AZ,MATCH(产品建议!A530,'产品报告-整理'!AS:AS,0)),""),(IFERROR(VALUE(HLOOKUP(R$2,'2.源数据-产品分析-全商品'!P$6:P$1000,ROW()-1,0)),"")))</f>
        <v/>
      </c>
      <c r="S530" s="5" t="str">
        <f>IF($S$2='产品报告-整理'!$BC$1,IFERROR(INDEX('产品报告-整理'!BK:BK,MATCH(产品建议!A530,'产品报告-整理'!BD:BD,0)),""),(IFERROR(VALUE(HLOOKUP(S$2,'2.源数据-产品分析-全商品'!Q$6:Q$1000,ROW()-1,0)),"")))</f>
        <v/>
      </c>
      <c r="T530" s="5" t="str">
        <f>IFERROR(HLOOKUP("产品负责人",'2.源数据-产品分析-全商品'!R$6:R$1000,ROW()-1,0),"")</f>
        <v/>
      </c>
      <c r="U530" s="5" t="str">
        <f>IFERROR(VALUE(HLOOKUP(U$2,'2.源数据-产品分析-全商品'!S$6:S$1000,ROW()-1,0)),"")</f>
        <v/>
      </c>
      <c r="V530" s="5" t="str">
        <f>IFERROR(VALUE(HLOOKUP(V$2,'2.源数据-产品分析-全商品'!T$6:T$1000,ROW()-1,0)),"")</f>
        <v/>
      </c>
      <c r="W530" s="5" t="str">
        <f>IF(OR($A$3=""),"",IF(OR($W$2="优爆品"),(IF(COUNTIF('2-2.源数据-产品分析-优品'!A:A,产品建议!A530)&gt;0,"是","")&amp;IF(COUNTIF('2-3.源数据-产品分析-爆品'!A:A,产品建议!A530)&gt;0,"是","")),IF(OR($W$2="P4P点击量"),((IFERROR(INDEX('产品报告-整理'!D:D,MATCH(产品建议!A530,'产品报告-整理'!A:A,0)),""))),((IF(COUNTIF('2-2.源数据-产品分析-优品'!A:A,产品建议!A530)&gt;0,"是",""))))))</f>
        <v/>
      </c>
      <c r="X530" s="5" t="str">
        <f>IF(OR($A$3=""),"",IF(OR($W$2="优爆品"),((IFERROR(INDEX('产品报告-整理'!D:D,MATCH(产品建议!A530,'产品报告-整理'!A:A,0)),"")&amp;" → "&amp;(IFERROR(TEXT(INDEX('产品报告-整理'!D:D,MATCH(产品建议!A530,'产品报告-整理'!A:A,0))/G530,"0%"),"")))),IF(OR($W$2="P4P点击量"),((IF($W$2="P4P点击量",IFERROR(TEXT(W530/G530,"0%"),"")))),(((IF(COUNTIF('2-3.源数据-产品分析-爆品'!A:A,产品建议!A530)&gt;0,"是","")))))))</f>
        <v/>
      </c>
      <c r="Y530" s="9" t="str">
        <f>IF(AND($Y$2="直通车总消费",'产品报告-整理'!$BN$1="推荐广告"),IFERROR(INDEX('产品报告-整理'!H:H,MATCH(产品建议!A530,'产品报告-整理'!A:A,0)),0)+IFERROR(INDEX('产品报告-整理'!BV:BV,MATCH(产品建议!A530,'产品报告-整理'!BO:BO,0)),0),IFERROR(INDEX('产品报告-整理'!H:H,MATCH(产品建议!A530,'产品报告-整理'!A:A,0)),0))</f>
        <v/>
      </c>
      <c r="Z530" s="9" t="str">
        <f t="shared" si="27"/>
        <v/>
      </c>
      <c r="AA530" s="5" t="str">
        <f t="shared" si="25"/>
        <v/>
      </c>
      <c r="AB530" s="5" t="str">
        <f t="shared" si="26"/>
        <v/>
      </c>
      <c r="AC530" s="9"/>
      <c r="AD530" s="15" t="str">
        <f>IF($AD$1="  ",IFERROR(IF(AND(Y530="未推广",L530&gt;0),"加入P4P推广 ","")&amp;IF(AND(OR(W530="是",X530="是"),Y530=0),"优爆品加推广 ","")&amp;IF(AND(C530="N",L530&gt;0),"增加橱窗绑定 ","")&amp;IF(AND(OR(Z530&gt;$Z$1*4.5,AB530&gt;$AB$1*4.5),Y530&lt;&gt;0,Y530&gt;$AB$1*2,G530&gt;($G$1/$L$1)*1),"放弃P4P推广 ","")&amp;IF(AND(AB530&gt;$AB$1*1.2,AB530&lt;$AB$1*4.5,Y530&gt;0),"优化询盘成本 ","")&amp;IF(AND(Z530&gt;$Z$1*1.2,Z530&lt;$Z$1*4.5,Y530&gt;0),"优化商机成本 ","")&amp;IF(AND(Y530&lt;&gt;0,L530&gt;0,AB530&lt;$AB$1*1.2),"加大询盘获取 ","")&amp;IF(AND(Y530&lt;&gt;0,K530&gt;0,Z530&lt;$Z$1*1.2),"加大商机获取 ","")&amp;IF(AND(L530=0,C530="Y",G530&gt;($G$1/$L$1*1.5)),"解绑橱窗绑定 ",""),"请去左表粘贴源数据"),"")</f>
        <v/>
      </c>
      <c r="AE530" s="9"/>
      <c r="AF530" s="9"/>
      <c r="AG530" s="9"/>
      <c r="AH530" s="9"/>
      <c r="AI530" s="17"/>
      <c r="AJ530" s="17"/>
      <c r="AK530" s="17"/>
    </row>
    <row r="531" spans="1:37">
      <c r="A531" s="5" t="str">
        <f>IFERROR(HLOOKUP(A$2,'2.源数据-产品分析-全商品'!A$6:A$1000,ROW()-1,0),"")</f>
        <v/>
      </c>
      <c r="B531" s="5" t="str">
        <f>IFERROR(HLOOKUP(B$2,'2.源数据-产品分析-全商品'!B$6:B$1000,ROW()-1,0),"")</f>
        <v/>
      </c>
      <c r="C531" s="5" t="str">
        <f>CLEAN(IFERROR(HLOOKUP(C$2,'2.源数据-产品分析-全商品'!C$6:C$1000,ROW()-1,0),""))</f>
        <v/>
      </c>
      <c r="D531" s="5" t="str">
        <f>IFERROR(HLOOKUP(D$2,'2.源数据-产品分析-全商品'!D$6:D$1000,ROW()-1,0),"")</f>
        <v/>
      </c>
      <c r="E531" s="5" t="str">
        <f>IFERROR(HLOOKUP(E$2,'2.源数据-产品分析-全商品'!E$6:E$1000,ROW()-1,0),"")</f>
        <v/>
      </c>
      <c r="F531" s="5" t="str">
        <f>IFERROR(VALUE(HLOOKUP(F$2,'2.源数据-产品分析-全商品'!F$6:F$1000,ROW()-1,0)),"")</f>
        <v/>
      </c>
      <c r="G531" s="5" t="str">
        <f>IFERROR(VALUE(HLOOKUP(G$2,'2.源数据-产品分析-全商品'!G$6:G$1000,ROW()-1,0)),"")</f>
        <v/>
      </c>
      <c r="H531" s="5" t="str">
        <f>IFERROR(HLOOKUP(H$2,'2.源数据-产品分析-全商品'!H$6:H$1000,ROW()-1,0),"")</f>
        <v/>
      </c>
      <c r="I531" s="5" t="str">
        <f>IFERROR(VALUE(HLOOKUP(I$2,'2.源数据-产品分析-全商品'!I$6:I$1000,ROW()-1,0)),"")</f>
        <v/>
      </c>
      <c r="J531" s="60" t="str">
        <f>IFERROR(IF($J$2="","",INDEX('产品报告-整理'!G:G,MATCH(产品建议!A531,'产品报告-整理'!A:A,0))),"")</f>
        <v/>
      </c>
      <c r="K531" s="5" t="str">
        <f>IFERROR(IF($K$2="","",VALUE(INDEX('产品报告-整理'!E:E,MATCH(产品建议!A531,'产品报告-整理'!A:A,0)))),0)</f>
        <v/>
      </c>
      <c r="L531" s="5" t="str">
        <f>IFERROR(VALUE(HLOOKUP(L$2,'2.源数据-产品分析-全商品'!J$6:J$1000,ROW()-1,0)),"")</f>
        <v/>
      </c>
      <c r="M531" s="5" t="str">
        <f>IFERROR(VALUE(HLOOKUP(M$2,'2.源数据-产品分析-全商品'!K$6:K$1000,ROW()-1,0)),"")</f>
        <v/>
      </c>
      <c r="N531" s="5" t="str">
        <f>IFERROR(HLOOKUP(N$2,'2.源数据-产品分析-全商品'!L$6:L$1000,ROW()-1,0),"")</f>
        <v/>
      </c>
      <c r="O531" s="5" t="str">
        <f>IF($O$2='产品报告-整理'!$K$1,IFERROR(INDEX('产品报告-整理'!S:S,MATCH(产品建议!A531,'产品报告-整理'!L:L,0)),""),(IFERROR(VALUE(HLOOKUP(O$2,'2.源数据-产品分析-全商品'!M$6:M$1000,ROW()-1,0)),"")))</f>
        <v/>
      </c>
      <c r="P531" s="5" t="str">
        <f>IF($P$2='产品报告-整理'!$V$1,IFERROR(INDEX('产品报告-整理'!AD:AD,MATCH(产品建议!A531,'产品报告-整理'!W:W,0)),""),(IFERROR(VALUE(HLOOKUP(P$2,'2.源数据-产品分析-全商品'!N$6:N$1000,ROW()-1,0)),"")))</f>
        <v/>
      </c>
      <c r="Q531" s="5" t="str">
        <f>IF($Q$2='产品报告-整理'!$AG$1,IFERROR(INDEX('产品报告-整理'!AO:AO,MATCH(产品建议!A531,'产品报告-整理'!AH:AH,0)),""),(IFERROR(VALUE(HLOOKUP(Q$2,'2.源数据-产品分析-全商品'!O$6:O$1000,ROW()-1,0)),"")))</f>
        <v/>
      </c>
      <c r="R531" s="5" t="str">
        <f>IF($R$2='产品报告-整理'!$AR$1,IFERROR(INDEX('产品报告-整理'!AZ:AZ,MATCH(产品建议!A531,'产品报告-整理'!AS:AS,0)),""),(IFERROR(VALUE(HLOOKUP(R$2,'2.源数据-产品分析-全商品'!P$6:P$1000,ROW()-1,0)),"")))</f>
        <v/>
      </c>
      <c r="S531" s="5" t="str">
        <f>IF($S$2='产品报告-整理'!$BC$1,IFERROR(INDEX('产品报告-整理'!BK:BK,MATCH(产品建议!A531,'产品报告-整理'!BD:BD,0)),""),(IFERROR(VALUE(HLOOKUP(S$2,'2.源数据-产品分析-全商品'!Q$6:Q$1000,ROW()-1,0)),"")))</f>
        <v/>
      </c>
      <c r="T531" s="5" t="str">
        <f>IFERROR(HLOOKUP("产品负责人",'2.源数据-产品分析-全商品'!R$6:R$1000,ROW()-1,0),"")</f>
        <v/>
      </c>
      <c r="U531" s="5" t="str">
        <f>IFERROR(VALUE(HLOOKUP(U$2,'2.源数据-产品分析-全商品'!S$6:S$1000,ROW()-1,0)),"")</f>
        <v/>
      </c>
      <c r="V531" s="5" t="str">
        <f>IFERROR(VALUE(HLOOKUP(V$2,'2.源数据-产品分析-全商品'!T$6:T$1000,ROW()-1,0)),"")</f>
        <v/>
      </c>
      <c r="W531" s="5" t="str">
        <f>IF(OR($A$3=""),"",IF(OR($W$2="优爆品"),(IF(COUNTIF('2-2.源数据-产品分析-优品'!A:A,产品建议!A531)&gt;0,"是","")&amp;IF(COUNTIF('2-3.源数据-产品分析-爆品'!A:A,产品建议!A531)&gt;0,"是","")),IF(OR($W$2="P4P点击量"),((IFERROR(INDEX('产品报告-整理'!D:D,MATCH(产品建议!A531,'产品报告-整理'!A:A,0)),""))),((IF(COUNTIF('2-2.源数据-产品分析-优品'!A:A,产品建议!A531)&gt;0,"是",""))))))</f>
        <v/>
      </c>
      <c r="X531" s="5" t="str">
        <f>IF(OR($A$3=""),"",IF(OR($W$2="优爆品"),((IFERROR(INDEX('产品报告-整理'!D:D,MATCH(产品建议!A531,'产品报告-整理'!A:A,0)),"")&amp;" → "&amp;(IFERROR(TEXT(INDEX('产品报告-整理'!D:D,MATCH(产品建议!A531,'产品报告-整理'!A:A,0))/G531,"0%"),"")))),IF(OR($W$2="P4P点击量"),((IF($W$2="P4P点击量",IFERROR(TEXT(W531/G531,"0%"),"")))),(((IF(COUNTIF('2-3.源数据-产品分析-爆品'!A:A,产品建议!A531)&gt;0,"是","")))))))</f>
        <v/>
      </c>
      <c r="Y531" s="9" t="str">
        <f>IF(AND($Y$2="直通车总消费",'产品报告-整理'!$BN$1="推荐广告"),IFERROR(INDEX('产品报告-整理'!H:H,MATCH(产品建议!A531,'产品报告-整理'!A:A,0)),0)+IFERROR(INDEX('产品报告-整理'!BV:BV,MATCH(产品建议!A531,'产品报告-整理'!BO:BO,0)),0),IFERROR(INDEX('产品报告-整理'!H:H,MATCH(产品建议!A531,'产品报告-整理'!A:A,0)),0))</f>
        <v/>
      </c>
      <c r="Z531" s="9" t="str">
        <f t="shared" si="27"/>
        <v/>
      </c>
      <c r="AA531" s="5" t="str">
        <f t="shared" si="25"/>
        <v/>
      </c>
      <c r="AB531" s="5" t="str">
        <f t="shared" si="26"/>
        <v/>
      </c>
      <c r="AC531" s="9"/>
      <c r="AD531" s="15" t="str">
        <f>IF($AD$1="  ",IFERROR(IF(AND(Y531="未推广",L531&gt;0),"加入P4P推广 ","")&amp;IF(AND(OR(W531="是",X531="是"),Y531=0),"优爆品加推广 ","")&amp;IF(AND(C531="N",L531&gt;0),"增加橱窗绑定 ","")&amp;IF(AND(OR(Z531&gt;$Z$1*4.5,AB531&gt;$AB$1*4.5),Y531&lt;&gt;0,Y531&gt;$AB$1*2,G531&gt;($G$1/$L$1)*1),"放弃P4P推广 ","")&amp;IF(AND(AB531&gt;$AB$1*1.2,AB531&lt;$AB$1*4.5,Y531&gt;0),"优化询盘成本 ","")&amp;IF(AND(Z531&gt;$Z$1*1.2,Z531&lt;$Z$1*4.5,Y531&gt;0),"优化商机成本 ","")&amp;IF(AND(Y531&lt;&gt;0,L531&gt;0,AB531&lt;$AB$1*1.2),"加大询盘获取 ","")&amp;IF(AND(Y531&lt;&gt;0,K531&gt;0,Z531&lt;$Z$1*1.2),"加大商机获取 ","")&amp;IF(AND(L531=0,C531="Y",G531&gt;($G$1/$L$1*1.5)),"解绑橱窗绑定 ",""),"请去左表粘贴源数据"),"")</f>
        <v/>
      </c>
      <c r="AE531" s="9"/>
      <c r="AF531" s="9"/>
      <c r="AG531" s="9"/>
      <c r="AH531" s="9"/>
      <c r="AI531" s="17"/>
      <c r="AJ531" s="17"/>
      <c r="AK531" s="17"/>
    </row>
    <row r="532" spans="1:37">
      <c r="A532" s="5" t="str">
        <f>IFERROR(HLOOKUP(A$2,'2.源数据-产品分析-全商品'!A$6:A$1000,ROW()-1,0),"")</f>
        <v/>
      </c>
      <c r="B532" s="5" t="str">
        <f>IFERROR(HLOOKUP(B$2,'2.源数据-产品分析-全商品'!B$6:B$1000,ROW()-1,0),"")</f>
        <v/>
      </c>
      <c r="C532" s="5" t="str">
        <f>CLEAN(IFERROR(HLOOKUP(C$2,'2.源数据-产品分析-全商品'!C$6:C$1000,ROW()-1,0),""))</f>
        <v/>
      </c>
      <c r="D532" s="5" t="str">
        <f>IFERROR(HLOOKUP(D$2,'2.源数据-产品分析-全商品'!D$6:D$1000,ROW()-1,0),"")</f>
        <v/>
      </c>
      <c r="E532" s="5" t="str">
        <f>IFERROR(HLOOKUP(E$2,'2.源数据-产品分析-全商品'!E$6:E$1000,ROW()-1,0),"")</f>
        <v/>
      </c>
      <c r="F532" s="5" t="str">
        <f>IFERROR(VALUE(HLOOKUP(F$2,'2.源数据-产品分析-全商品'!F$6:F$1000,ROW()-1,0)),"")</f>
        <v/>
      </c>
      <c r="G532" s="5" t="str">
        <f>IFERROR(VALUE(HLOOKUP(G$2,'2.源数据-产品分析-全商品'!G$6:G$1000,ROW()-1,0)),"")</f>
        <v/>
      </c>
      <c r="H532" s="5" t="str">
        <f>IFERROR(HLOOKUP(H$2,'2.源数据-产品分析-全商品'!H$6:H$1000,ROW()-1,0),"")</f>
        <v/>
      </c>
      <c r="I532" s="5" t="str">
        <f>IFERROR(VALUE(HLOOKUP(I$2,'2.源数据-产品分析-全商品'!I$6:I$1000,ROW()-1,0)),"")</f>
        <v/>
      </c>
      <c r="J532" s="60" t="str">
        <f>IFERROR(IF($J$2="","",INDEX('产品报告-整理'!G:G,MATCH(产品建议!A532,'产品报告-整理'!A:A,0))),"")</f>
        <v/>
      </c>
      <c r="K532" s="5" t="str">
        <f>IFERROR(IF($K$2="","",VALUE(INDEX('产品报告-整理'!E:E,MATCH(产品建议!A532,'产品报告-整理'!A:A,0)))),0)</f>
        <v/>
      </c>
      <c r="L532" s="5" t="str">
        <f>IFERROR(VALUE(HLOOKUP(L$2,'2.源数据-产品分析-全商品'!J$6:J$1000,ROW()-1,0)),"")</f>
        <v/>
      </c>
      <c r="M532" s="5" t="str">
        <f>IFERROR(VALUE(HLOOKUP(M$2,'2.源数据-产品分析-全商品'!K$6:K$1000,ROW()-1,0)),"")</f>
        <v/>
      </c>
      <c r="N532" s="5" t="str">
        <f>IFERROR(HLOOKUP(N$2,'2.源数据-产品分析-全商品'!L$6:L$1000,ROW()-1,0),"")</f>
        <v/>
      </c>
      <c r="O532" s="5" t="str">
        <f>IF($O$2='产品报告-整理'!$K$1,IFERROR(INDEX('产品报告-整理'!S:S,MATCH(产品建议!A532,'产品报告-整理'!L:L,0)),""),(IFERROR(VALUE(HLOOKUP(O$2,'2.源数据-产品分析-全商品'!M$6:M$1000,ROW()-1,0)),"")))</f>
        <v/>
      </c>
      <c r="P532" s="5" t="str">
        <f>IF($P$2='产品报告-整理'!$V$1,IFERROR(INDEX('产品报告-整理'!AD:AD,MATCH(产品建议!A532,'产品报告-整理'!W:W,0)),""),(IFERROR(VALUE(HLOOKUP(P$2,'2.源数据-产品分析-全商品'!N$6:N$1000,ROW()-1,0)),"")))</f>
        <v/>
      </c>
      <c r="Q532" s="5" t="str">
        <f>IF($Q$2='产品报告-整理'!$AG$1,IFERROR(INDEX('产品报告-整理'!AO:AO,MATCH(产品建议!A532,'产品报告-整理'!AH:AH,0)),""),(IFERROR(VALUE(HLOOKUP(Q$2,'2.源数据-产品分析-全商品'!O$6:O$1000,ROW()-1,0)),"")))</f>
        <v/>
      </c>
      <c r="R532" s="5" t="str">
        <f>IF($R$2='产品报告-整理'!$AR$1,IFERROR(INDEX('产品报告-整理'!AZ:AZ,MATCH(产品建议!A532,'产品报告-整理'!AS:AS,0)),""),(IFERROR(VALUE(HLOOKUP(R$2,'2.源数据-产品分析-全商品'!P$6:P$1000,ROW()-1,0)),"")))</f>
        <v/>
      </c>
      <c r="S532" s="5" t="str">
        <f>IF($S$2='产品报告-整理'!$BC$1,IFERROR(INDEX('产品报告-整理'!BK:BK,MATCH(产品建议!A532,'产品报告-整理'!BD:BD,0)),""),(IFERROR(VALUE(HLOOKUP(S$2,'2.源数据-产品分析-全商品'!Q$6:Q$1000,ROW()-1,0)),"")))</f>
        <v/>
      </c>
      <c r="T532" s="5" t="str">
        <f>IFERROR(HLOOKUP("产品负责人",'2.源数据-产品分析-全商品'!R$6:R$1000,ROW()-1,0),"")</f>
        <v/>
      </c>
      <c r="U532" s="5" t="str">
        <f>IFERROR(VALUE(HLOOKUP(U$2,'2.源数据-产品分析-全商品'!S$6:S$1000,ROW()-1,0)),"")</f>
        <v/>
      </c>
      <c r="V532" s="5" t="str">
        <f>IFERROR(VALUE(HLOOKUP(V$2,'2.源数据-产品分析-全商品'!T$6:T$1000,ROW()-1,0)),"")</f>
        <v/>
      </c>
      <c r="W532" s="5" t="str">
        <f>IF(OR($A$3=""),"",IF(OR($W$2="优爆品"),(IF(COUNTIF('2-2.源数据-产品分析-优品'!A:A,产品建议!A532)&gt;0,"是","")&amp;IF(COUNTIF('2-3.源数据-产品分析-爆品'!A:A,产品建议!A532)&gt;0,"是","")),IF(OR($W$2="P4P点击量"),((IFERROR(INDEX('产品报告-整理'!D:D,MATCH(产品建议!A532,'产品报告-整理'!A:A,0)),""))),((IF(COUNTIF('2-2.源数据-产品分析-优品'!A:A,产品建议!A532)&gt;0,"是",""))))))</f>
        <v/>
      </c>
      <c r="X532" s="5" t="str">
        <f>IF(OR($A$3=""),"",IF(OR($W$2="优爆品"),((IFERROR(INDEX('产品报告-整理'!D:D,MATCH(产品建议!A532,'产品报告-整理'!A:A,0)),"")&amp;" → "&amp;(IFERROR(TEXT(INDEX('产品报告-整理'!D:D,MATCH(产品建议!A532,'产品报告-整理'!A:A,0))/G532,"0%"),"")))),IF(OR($W$2="P4P点击量"),((IF($W$2="P4P点击量",IFERROR(TEXT(W532/G532,"0%"),"")))),(((IF(COUNTIF('2-3.源数据-产品分析-爆品'!A:A,产品建议!A532)&gt;0,"是","")))))))</f>
        <v/>
      </c>
      <c r="Y532" s="9" t="str">
        <f>IF(AND($Y$2="直通车总消费",'产品报告-整理'!$BN$1="推荐广告"),IFERROR(INDEX('产品报告-整理'!H:H,MATCH(产品建议!A532,'产品报告-整理'!A:A,0)),0)+IFERROR(INDEX('产品报告-整理'!BV:BV,MATCH(产品建议!A532,'产品报告-整理'!BO:BO,0)),0),IFERROR(INDEX('产品报告-整理'!H:H,MATCH(产品建议!A532,'产品报告-整理'!A:A,0)),0))</f>
        <v/>
      </c>
      <c r="Z532" s="9" t="str">
        <f t="shared" si="27"/>
        <v/>
      </c>
      <c r="AA532" s="5" t="str">
        <f t="shared" si="25"/>
        <v/>
      </c>
      <c r="AB532" s="5" t="str">
        <f t="shared" si="26"/>
        <v/>
      </c>
      <c r="AC532" s="9"/>
      <c r="AD532" s="15" t="str">
        <f>IF($AD$1="  ",IFERROR(IF(AND(Y532="未推广",L532&gt;0),"加入P4P推广 ","")&amp;IF(AND(OR(W532="是",X532="是"),Y532=0),"优爆品加推广 ","")&amp;IF(AND(C532="N",L532&gt;0),"增加橱窗绑定 ","")&amp;IF(AND(OR(Z532&gt;$Z$1*4.5,AB532&gt;$AB$1*4.5),Y532&lt;&gt;0,Y532&gt;$AB$1*2,G532&gt;($G$1/$L$1)*1),"放弃P4P推广 ","")&amp;IF(AND(AB532&gt;$AB$1*1.2,AB532&lt;$AB$1*4.5,Y532&gt;0),"优化询盘成本 ","")&amp;IF(AND(Z532&gt;$Z$1*1.2,Z532&lt;$Z$1*4.5,Y532&gt;0),"优化商机成本 ","")&amp;IF(AND(Y532&lt;&gt;0,L532&gt;0,AB532&lt;$AB$1*1.2),"加大询盘获取 ","")&amp;IF(AND(Y532&lt;&gt;0,K532&gt;0,Z532&lt;$Z$1*1.2),"加大商机获取 ","")&amp;IF(AND(L532=0,C532="Y",G532&gt;($G$1/$L$1*1.5)),"解绑橱窗绑定 ",""),"请去左表粘贴源数据"),"")</f>
        <v/>
      </c>
      <c r="AE532" s="9"/>
      <c r="AF532" s="9"/>
      <c r="AG532" s="9"/>
      <c r="AH532" s="9"/>
      <c r="AI532" s="17"/>
      <c r="AJ532" s="17"/>
      <c r="AK532" s="17"/>
    </row>
    <row r="533" spans="1:37">
      <c r="A533" s="5" t="str">
        <f>IFERROR(HLOOKUP(A$2,'2.源数据-产品分析-全商品'!A$6:A$1000,ROW()-1,0),"")</f>
        <v/>
      </c>
      <c r="B533" s="5" t="str">
        <f>IFERROR(HLOOKUP(B$2,'2.源数据-产品分析-全商品'!B$6:B$1000,ROW()-1,0),"")</f>
        <v/>
      </c>
      <c r="C533" s="5" t="str">
        <f>CLEAN(IFERROR(HLOOKUP(C$2,'2.源数据-产品分析-全商品'!C$6:C$1000,ROW()-1,0),""))</f>
        <v/>
      </c>
      <c r="D533" s="5" t="str">
        <f>IFERROR(HLOOKUP(D$2,'2.源数据-产品分析-全商品'!D$6:D$1000,ROW()-1,0),"")</f>
        <v/>
      </c>
      <c r="E533" s="5" t="str">
        <f>IFERROR(HLOOKUP(E$2,'2.源数据-产品分析-全商品'!E$6:E$1000,ROW()-1,0),"")</f>
        <v/>
      </c>
      <c r="F533" s="5" t="str">
        <f>IFERROR(VALUE(HLOOKUP(F$2,'2.源数据-产品分析-全商品'!F$6:F$1000,ROW()-1,0)),"")</f>
        <v/>
      </c>
      <c r="G533" s="5" t="str">
        <f>IFERROR(VALUE(HLOOKUP(G$2,'2.源数据-产品分析-全商品'!G$6:G$1000,ROW()-1,0)),"")</f>
        <v/>
      </c>
      <c r="H533" s="5" t="str">
        <f>IFERROR(HLOOKUP(H$2,'2.源数据-产品分析-全商品'!H$6:H$1000,ROW()-1,0),"")</f>
        <v/>
      </c>
      <c r="I533" s="5" t="str">
        <f>IFERROR(VALUE(HLOOKUP(I$2,'2.源数据-产品分析-全商品'!I$6:I$1000,ROW()-1,0)),"")</f>
        <v/>
      </c>
      <c r="J533" s="60" t="str">
        <f>IFERROR(IF($J$2="","",INDEX('产品报告-整理'!G:G,MATCH(产品建议!A533,'产品报告-整理'!A:A,0))),"")</f>
        <v/>
      </c>
      <c r="K533" s="5" t="str">
        <f>IFERROR(IF($K$2="","",VALUE(INDEX('产品报告-整理'!E:E,MATCH(产品建议!A533,'产品报告-整理'!A:A,0)))),0)</f>
        <v/>
      </c>
      <c r="L533" s="5" t="str">
        <f>IFERROR(VALUE(HLOOKUP(L$2,'2.源数据-产品分析-全商品'!J$6:J$1000,ROW()-1,0)),"")</f>
        <v/>
      </c>
      <c r="M533" s="5" t="str">
        <f>IFERROR(VALUE(HLOOKUP(M$2,'2.源数据-产品分析-全商品'!K$6:K$1000,ROW()-1,0)),"")</f>
        <v/>
      </c>
      <c r="N533" s="5" t="str">
        <f>IFERROR(HLOOKUP(N$2,'2.源数据-产品分析-全商品'!L$6:L$1000,ROW()-1,0),"")</f>
        <v/>
      </c>
      <c r="O533" s="5" t="str">
        <f>IF($O$2='产品报告-整理'!$K$1,IFERROR(INDEX('产品报告-整理'!S:S,MATCH(产品建议!A533,'产品报告-整理'!L:L,0)),""),(IFERROR(VALUE(HLOOKUP(O$2,'2.源数据-产品分析-全商品'!M$6:M$1000,ROW()-1,0)),"")))</f>
        <v/>
      </c>
      <c r="P533" s="5" t="str">
        <f>IF($P$2='产品报告-整理'!$V$1,IFERROR(INDEX('产品报告-整理'!AD:AD,MATCH(产品建议!A533,'产品报告-整理'!W:W,0)),""),(IFERROR(VALUE(HLOOKUP(P$2,'2.源数据-产品分析-全商品'!N$6:N$1000,ROW()-1,0)),"")))</f>
        <v/>
      </c>
      <c r="Q533" s="5" t="str">
        <f>IF($Q$2='产品报告-整理'!$AG$1,IFERROR(INDEX('产品报告-整理'!AO:AO,MATCH(产品建议!A533,'产品报告-整理'!AH:AH,0)),""),(IFERROR(VALUE(HLOOKUP(Q$2,'2.源数据-产品分析-全商品'!O$6:O$1000,ROW()-1,0)),"")))</f>
        <v/>
      </c>
      <c r="R533" s="5" t="str">
        <f>IF($R$2='产品报告-整理'!$AR$1,IFERROR(INDEX('产品报告-整理'!AZ:AZ,MATCH(产品建议!A533,'产品报告-整理'!AS:AS,0)),""),(IFERROR(VALUE(HLOOKUP(R$2,'2.源数据-产品分析-全商品'!P$6:P$1000,ROW()-1,0)),"")))</f>
        <v/>
      </c>
      <c r="S533" s="5" t="str">
        <f>IF($S$2='产品报告-整理'!$BC$1,IFERROR(INDEX('产品报告-整理'!BK:BK,MATCH(产品建议!A533,'产品报告-整理'!BD:BD,0)),""),(IFERROR(VALUE(HLOOKUP(S$2,'2.源数据-产品分析-全商品'!Q$6:Q$1000,ROW()-1,0)),"")))</f>
        <v/>
      </c>
      <c r="T533" s="5" t="str">
        <f>IFERROR(HLOOKUP("产品负责人",'2.源数据-产品分析-全商品'!R$6:R$1000,ROW()-1,0),"")</f>
        <v/>
      </c>
      <c r="U533" s="5" t="str">
        <f>IFERROR(VALUE(HLOOKUP(U$2,'2.源数据-产品分析-全商品'!S$6:S$1000,ROW()-1,0)),"")</f>
        <v/>
      </c>
      <c r="V533" s="5" t="str">
        <f>IFERROR(VALUE(HLOOKUP(V$2,'2.源数据-产品分析-全商品'!T$6:T$1000,ROW()-1,0)),"")</f>
        <v/>
      </c>
      <c r="W533" s="5" t="str">
        <f>IF(OR($A$3=""),"",IF(OR($W$2="优爆品"),(IF(COUNTIF('2-2.源数据-产品分析-优品'!A:A,产品建议!A533)&gt;0,"是","")&amp;IF(COUNTIF('2-3.源数据-产品分析-爆品'!A:A,产品建议!A533)&gt;0,"是","")),IF(OR($W$2="P4P点击量"),((IFERROR(INDEX('产品报告-整理'!D:D,MATCH(产品建议!A533,'产品报告-整理'!A:A,0)),""))),((IF(COUNTIF('2-2.源数据-产品分析-优品'!A:A,产品建议!A533)&gt;0,"是",""))))))</f>
        <v/>
      </c>
      <c r="X533" s="5" t="str">
        <f>IF(OR($A$3=""),"",IF(OR($W$2="优爆品"),((IFERROR(INDEX('产品报告-整理'!D:D,MATCH(产品建议!A533,'产品报告-整理'!A:A,0)),"")&amp;" → "&amp;(IFERROR(TEXT(INDEX('产品报告-整理'!D:D,MATCH(产品建议!A533,'产品报告-整理'!A:A,0))/G533,"0%"),"")))),IF(OR($W$2="P4P点击量"),((IF($W$2="P4P点击量",IFERROR(TEXT(W533/G533,"0%"),"")))),(((IF(COUNTIF('2-3.源数据-产品分析-爆品'!A:A,产品建议!A533)&gt;0,"是","")))))))</f>
        <v/>
      </c>
      <c r="Y533" s="9" t="str">
        <f>IF(AND($Y$2="直通车总消费",'产品报告-整理'!$BN$1="推荐广告"),IFERROR(INDEX('产品报告-整理'!H:H,MATCH(产品建议!A533,'产品报告-整理'!A:A,0)),0)+IFERROR(INDEX('产品报告-整理'!BV:BV,MATCH(产品建议!A533,'产品报告-整理'!BO:BO,0)),0),IFERROR(INDEX('产品报告-整理'!H:H,MATCH(产品建议!A533,'产品报告-整理'!A:A,0)),0))</f>
        <v/>
      </c>
      <c r="Z533" s="9" t="str">
        <f t="shared" si="27"/>
        <v/>
      </c>
      <c r="AA533" s="5" t="str">
        <f t="shared" si="25"/>
        <v/>
      </c>
      <c r="AB533" s="5" t="str">
        <f t="shared" si="26"/>
        <v/>
      </c>
      <c r="AC533" s="9"/>
      <c r="AD533" s="15" t="str">
        <f>IF($AD$1="  ",IFERROR(IF(AND(Y533="未推广",L533&gt;0),"加入P4P推广 ","")&amp;IF(AND(OR(W533="是",X533="是"),Y533=0),"优爆品加推广 ","")&amp;IF(AND(C533="N",L533&gt;0),"增加橱窗绑定 ","")&amp;IF(AND(OR(Z533&gt;$Z$1*4.5,AB533&gt;$AB$1*4.5),Y533&lt;&gt;0,Y533&gt;$AB$1*2,G533&gt;($G$1/$L$1)*1),"放弃P4P推广 ","")&amp;IF(AND(AB533&gt;$AB$1*1.2,AB533&lt;$AB$1*4.5,Y533&gt;0),"优化询盘成本 ","")&amp;IF(AND(Z533&gt;$Z$1*1.2,Z533&lt;$Z$1*4.5,Y533&gt;0),"优化商机成本 ","")&amp;IF(AND(Y533&lt;&gt;0,L533&gt;0,AB533&lt;$AB$1*1.2),"加大询盘获取 ","")&amp;IF(AND(Y533&lt;&gt;0,K533&gt;0,Z533&lt;$Z$1*1.2),"加大商机获取 ","")&amp;IF(AND(L533=0,C533="Y",G533&gt;($G$1/$L$1*1.5)),"解绑橱窗绑定 ",""),"请去左表粘贴源数据"),"")</f>
        <v/>
      </c>
      <c r="AE533" s="9"/>
      <c r="AF533" s="9"/>
      <c r="AG533" s="9"/>
      <c r="AH533" s="9"/>
      <c r="AI533" s="17"/>
      <c r="AJ533" s="17"/>
      <c r="AK533" s="17"/>
    </row>
    <row r="534" spans="1:37">
      <c r="A534" s="5" t="str">
        <f>IFERROR(HLOOKUP(A$2,'2.源数据-产品分析-全商品'!A$6:A$1000,ROW()-1,0),"")</f>
        <v/>
      </c>
      <c r="B534" s="5" t="str">
        <f>IFERROR(HLOOKUP(B$2,'2.源数据-产品分析-全商品'!B$6:B$1000,ROW()-1,0),"")</f>
        <v/>
      </c>
      <c r="C534" s="5" t="str">
        <f>CLEAN(IFERROR(HLOOKUP(C$2,'2.源数据-产品分析-全商品'!C$6:C$1000,ROW()-1,0),""))</f>
        <v/>
      </c>
      <c r="D534" s="5" t="str">
        <f>IFERROR(HLOOKUP(D$2,'2.源数据-产品分析-全商品'!D$6:D$1000,ROW()-1,0),"")</f>
        <v/>
      </c>
      <c r="E534" s="5" t="str">
        <f>IFERROR(HLOOKUP(E$2,'2.源数据-产品分析-全商品'!E$6:E$1000,ROW()-1,0),"")</f>
        <v/>
      </c>
      <c r="F534" s="5" t="str">
        <f>IFERROR(VALUE(HLOOKUP(F$2,'2.源数据-产品分析-全商品'!F$6:F$1000,ROW()-1,0)),"")</f>
        <v/>
      </c>
      <c r="G534" s="5" t="str">
        <f>IFERROR(VALUE(HLOOKUP(G$2,'2.源数据-产品分析-全商品'!G$6:G$1000,ROW()-1,0)),"")</f>
        <v/>
      </c>
      <c r="H534" s="5" t="str">
        <f>IFERROR(HLOOKUP(H$2,'2.源数据-产品分析-全商品'!H$6:H$1000,ROW()-1,0),"")</f>
        <v/>
      </c>
      <c r="I534" s="5" t="str">
        <f>IFERROR(VALUE(HLOOKUP(I$2,'2.源数据-产品分析-全商品'!I$6:I$1000,ROW()-1,0)),"")</f>
        <v/>
      </c>
      <c r="J534" s="60" t="str">
        <f>IFERROR(IF($J$2="","",INDEX('产品报告-整理'!G:G,MATCH(产品建议!A534,'产品报告-整理'!A:A,0))),"")</f>
        <v/>
      </c>
      <c r="K534" s="5" t="str">
        <f>IFERROR(IF($K$2="","",VALUE(INDEX('产品报告-整理'!E:E,MATCH(产品建议!A534,'产品报告-整理'!A:A,0)))),0)</f>
        <v/>
      </c>
      <c r="L534" s="5" t="str">
        <f>IFERROR(VALUE(HLOOKUP(L$2,'2.源数据-产品分析-全商品'!J$6:J$1000,ROW()-1,0)),"")</f>
        <v/>
      </c>
      <c r="M534" s="5" t="str">
        <f>IFERROR(VALUE(HLOOKUP(M$2,'2.源数据-产品分析-全商品'!K$6:K$1000,ROW()-1,0)),"")</f>
        <v/>
      </c>
      <c r="N534" s="5" t="str">
        <f>IFERROR(HLOOKUP(N$2,'2.源数据-产品分析-全商品'!L$6:L$1000,ROW()-1,0),"")</f>
        <v/>
      </c>
      <c r="O534" s="5" t="str">
        <f>IF($O$2='产品报告-整理'!$K$1,IFERROR(INDEX('产品报告-整理'!S:S,MATCH(产品建议!A534,'产品报告-整理'!L:L,0)),""),(IFERROR(VALUE(HLOOKUP(O$2,'2.源数据-产品分析-全商品'!M$6:M$1000,ROW()-1,0)),"")))</f>
        <v/>
      </c>
      <c r="P534" s="5" t="str">
        <f>IF($P$2='产品报告-整理'!$V$1,IFERROR(INDEX('产品报告-整理'!AD:AD,MATCH(产品建议!A534,'产品报告-整理'!W:W,0)),""),(IFERROR(VALUE(HLOOKUP(P$2,'2.源数据-产品分析-全商品'!N$6:N$1000,ROW()-1,0)),"")))</f>
        <v/>
      </c>
      <c r="Q534" s="5" t="str">
        <f>IF($Q$2='产品报告-整理'!$AG$1,IFERROR(INDEX('产品报告-整理'!AO:AO,MATCH(产品建议!A534,'产品报告-整理'!AH:AH,0)),""),(IFERROR(VALUE(HLOOKUP(Q$2,'2.源数据-产品分析-全商品'!O$6:O$1000,ROW()-1,0)),"")))</f>
        <v/>
      </c>
      <c r="R534" s="5" t="str">
        <f>IF($R$2='产品报告-整理'!$AR$1,IFERROR(INDEX('产品报告-整理'!AZ:AZ,MATCH(产品建议!A534,'产品报告-整理'!AS:AS,0)),""),(IFERROR(VALUE(HLOOKUP(R$2,'2.源数据-产品分析-全商品'!P$6:P$1000,ROW()-1,0)),"")))</f>
        <v/>
      </c>
      <c r="S534" s="5" t="str">
        <f>IF($S$2='产品报告-整理'!$BC$1,IFERROR(INDEX('产品报告-整理'!BK:BK,MATCH(产品建议!A534,'产品报告-整理'!BD:BD,0)),""),(IFERROR(VALUE(HLOOKUP(S$2,'2.源数据-产品分析-全商品'!Q$6:Q$1000,ROW()-1,0)),"")))</f>
        <v/>
      </c>
      <c r="T534" s="5" t="str">
        <f>IFERROR(HLOOKUP("产品负责人",'2.源数据-产品分析-全商品'!R$6:R$1000,ROW()-1,0),"")</f>
        <v/>
      </c>
      <c r="U534" s="5" t="str">
        <f>IFERROR(VALUE(HLOOKUP(U$2,'2.源数据-产品分析-全商品'!S$6:S$1000,ROW()-1,0)),"")</f>
        <v/>
      </c>
      <c r="V534" s="5" t="str">
        <f>IFERROR(VALUE(HLOOKUP(V$2,'2.源数据-产品分析-全商品'!T$6:T$1000,ROW()-1,0)),"")</f>
        <v/>
      </c>
      <c r="W534" s="5" t="str">
        <f>IF(OR($A$3=""),"",IF(OR($W$2="优爆品"),(IF(COUNTIF('2-2.源数据-产品分析-优品'!A:A,产品建议!A534)&gt;0,"是","")&amp;IF(COUNTIF('2-3.源数据-产品分析-爆品'!A:A,产品建议!A534)&gt;0,"是","")),IF(OR($W$2="P4P点击量"),((IFERROR(INDEX('产品报告-整理'!D:D,MATCH(产品建议!A534,'产品报告-整理'!A:A,0)),""))),((IF(COUNTIF('2-2.源数据-产品分析-优品'!A:A,产品建议!A534)&gt;0,"是",""))))))</f>
        <v/>
      </c>
      <c r="X534" s="5" t="str">
        <f>IF(OR($A$3=""),"",IF(OR($W$2="优爆品"),((IFERROR(INDEX('产品报告-整理'!D:D,MATCH(产品建议!A534,'产品报告-整理'!A:A,0)),"")&amp;" → "&amp;(IFERROR(TEXT(INDEX('产品报告-整理'!D:D,MATCH(产品建议!A534,'产品报告-整理'!A:A,0))/G534,"0%"),"")))),IF(OR($W$2="P4P点击量"),((IF($W$2="P4P点击量",IFERROR(TEXT(W534/G534,"0%"),"")))),(((IF(COUNTIF('2-3.源数据-产品分析-爆品'!A:A,产品建议!A534)&gt;0,"是","")))))))</f>
        <v/>
      </c>
      <c r="Y534" s="9" t="str">
        <f>IF(AND($Y$2="直通车总消费",'产品报告-整理'!$BN$1="推荐广告"),IFERROR(INDEX('产品报告-整理'!H:H,MATCH(产品建议!A534,'产品报告-整理'!A:A,0)),0)+IFERROR(INDEX('产品报告-整理'!BV:BV,MATCH(产品建议!A534,'产品报告-整理'!BO:BO,0)),0),IFERROR(INDEX('产品报告-整理'!H:H,MATCH(产品建议!A534,'产品报告-整理'!A:A,0)),0))</f>
        <v/>
      </c>
      <c r="Z534" s="9" t="str">
        <f t="shared" si="27"/>
        <v/>
      </c>
      <c r="AA534" s="5" t="str">
        <f t="shared" si="25"/>
        <v/>
      </c>
      <c r="AB534" s="5" t="str">
        <f t="shared" si="26"/>
        <v/>
      </c>
      <c r="AC534" s="9"/>
      <c r="AD534" s="15" t="str">
        <f>IF($AD$1="  ",IFERROR(IF(AND(Y534="未推广",L534&gt;0),"加入P4P推广 ","")&amp;IF(AND(OR(W534="是",X534="是"),Y534=0),"优爆品加推广 ","")&amp;IF(AND(C534="N",L534&gt;0),"增加橱窗绑定 ","")&amp;IF(AND(OR(Z534&gt;$Z$1*4.5,AB534&gt;$AB$1*4.5),Y534&lt;&gt;0,Y534&gt;$AB$1*2,G534&gt;($G$1/$L$1)*1),"放弃P4P推广 ","")&amp;IF(AND(AB534&gt;$AB$1*1.2,AB534&lt;$AB$1*4.5,Y534&gt;0),"优化询盘成本 ","")&amp;IF(AND(Z534&gt;$Z$1*1.2,Z534&lt;$Z$1*4.5,Y534&gt;0),"优化商机成本 ","")&amp;IF(AND(Y534&lt;&gt;0,L534&gt;0,AB534&lt;$AB$1*1.2),"加大询盘获取 ","")&amp;IF(AND(Y534&lt;&gt;0,K534&gt;0,Z534&lt;$Z$1*1.2),"加大商机获取 ","")&amp;IF(AND(L534=0,C534="Y",G534&gt;($G$1/$L$1*1.5)),"解绑橱窗绑定 ",""),"请去左表粘贴源数据"),"")</f>
        <v/>
      </c>
      <c r="AE534" s="9"/>
      <c r="AF534" s="9"/>
      <c r="AG534" s="9"/>
      <c r="AH534" s="9"/>
      <c r="AI534" s="17"/>
      <c r="AJ534" s="17"/>
      <c r="AK534" s="17"/>
    </row>
    <row r="535" spans="1:37">
      <c r="A535" s="5" t="str">
        <f>IFERROR(HLOOKUP(A$2,'2.源数据-产品分析-全商品'!A$6:A$1000,ROW()-1,0),"")</f>
        <v/>
      </c>
      <c r="B535" s="5" t="str">
        <f>IFERROR(HLOOKUP(B$2,'2.源数据-产品分析-全商品'!B$6:B$1000,ROW()-1,0),"")</f>
        <v/>
      </c>
      <c r="C535" s="5" t="str">
        <f>CLEAN(IFERROR(HLOOKUP(C$2,'2.源数据-产品分析-全商品'!C$6:C$1000,ROW()-1,0),""))</f>
        <v/>
      </c>
      <c r="D535" s="5" t="str">
        <f>IFERROR(HLOOKUP(D$2,'2.源数据-产品分析-全商品'!D$6:D$1000,ROW()-1,0),"")</f>
        <v/>
      </c>
      <c r="E535" s="5" t="str">
        <f>IFERROR(HLOOKUP(E$2,'2.源数据-产品分析-全商品'!E$6:E$1000,ROW()-1,0),"")</f>
        <v/>
      </c>
      <c r="F535" s="5" t="str">
        <f>IFERROR(VALUE(HLOOKUP(F$2,'2.源数据-产品分析-全商品'!F$6:F$1000,ROW()-1,0)),"")</f>
        <v/>
      </c>
      <c r="G535" s="5" t="str">
        <f>IFERROR(VALUE(HLOOKUP(G$2,'2.源数据-产品分析-全商品'!G$6:G$1000,ROW()-1,0)),"")</f>
        <v/>
      </c>
      <c r="H535" s="5" t="str">
        <f>IFERROR(HLOOKUP(H$2,'2.源数据-产品分析-全商品'!H$6:H$1000,ROW()-1,0),"")</f>
        <v/>
      </c>
      <c r="I535" s="5" t="str">
        <f>IFERROR(VALUE(HLOOKUP(I$2,'2.源数据-产品分析-全商品'!I$6:I$1000,ROW()-1,0)),"")</f>
        <v/>
      </c>
      <c r="J535" s="60" t="str">
        <f>IFERROR(IF($J$2="","",INDEX('产品报告-整理'!G:G,MATCH(产品建议!A535,'产品报告-整理'!A:A,0))),"")</f>
        <v/>
      </c>
      <c r="K535" s="5" t="str">
        <f>IFERROR(IF($K$2="","",VALUE(INDEX('产品报告-整理'!E:E,MATCH(产品建议!A535,'产品报告-整理'!A:A,0)))),0)</f>
        <v/>
      </c>
      <c r="L535" s="5" t="str">
        <f>IFERROR(VALUE(HLOOKUP(L$2,'2.源数据-产品分析-全商品'!J$6:J$1000,ROW()-1,0)),"")</f>
        <v/>
      </c>
      <c r="M535" s="5" t="str">
        <f>IFERROR(VALUE(HLOOKUP(M$2,'2.源数据-产品分析-全商品'!K$6:K$1000,ROW()-1,0)),"")</f>
        <v/>
      </c>
      <c r="N535" s="5" t="str">
        <f>IFERROR(HLOOKUP(N$2,'2.源数据-产品分析-全商品'!L$6:L$1000,ROW()-1,0),"")</f>
        <v/>
      </c>
      <c r="O535" s="5" t="str">
        <f>IF($O$2='产品报告-整理'!$K$1,IFERROR(INDEX('产品报告-整理'!S:S,MATCH(产品建议!A535,'产品报告-整理'!L:L,0)),""),(IFERROR(VALUE(HLOOKUP(O$2,'2.源数据-产品分析-全商品'!M$6:M$1000,ROW()-1,0)),"")))</f>
        <v/>
      </c>
      <c r="P535" s="5" t="str">
        <f>IF($P$2='产品报告-整理'!$V$1,IFERROR(INDEX('产品报告-整理'!AD:AD,MATCH(产品建议!A535,'产品报告-整理'!W:W,0)),""),(IFERROR(VALUE(HLOOKUP(P$2,'2.源数据-产品分析-全商品'!N$6:N$1000,ROW()-1,0)),"")))</f>
        <v/>
      </c>
      <c r="Q535" s="5" t="str">
        <f>IF($Q$2='产品报告-整理'!$AG$1,IFERROR(INDEX('产品报告-整理'!AO:AO,MATCH(产品建议!A535,'产品报告-整理'!AH:AH,0)),""),(IFERROR(VALUE(HLOOKUP(Q$2,'2.源数据-产品分析-全商品'!O$6:O$1000,ROW()-1,0)),"")))</f>
        <v/>
      </c>
      <c r="R535" s="5" t="str">
        <f>IF($R$2='产品报告-整理'!$AR$1,IFERROR(INDEX('产品报告-整理'!AZ:AZ,MATCH(产品建议!A535,'产品报告-整理'!AS:AS,0)),""),(IFERROR(VALUE(HLOOKUP(R$2,'2.源数据-产品分析-全商品'!P$6:P$1000,ROW()-1,0)),"")))</f>
        <v/>
      </c>
      <c r="S535" s="5" t="str">
        <f>IF($S$2='产品报告-整理'!$BC$1,IFERROR(INDEX('产品报告-整理'!BK:BK,MATCH(产品建议!A535,'产品报告-整理'!BD:BD,0)),""),(IFERROR(VALUE(HLOOKUP(S$2,'2.源数据-产品分析-全商品'!Q$6:Q$1000,ROW()-1,0)),"")))</f>
        <v/>
      </c>
      <c r="T535" s="5" t="str">
        <f>IFERROR(HLOOKUP("产品负责人",'2.源数据-产品分析-全商品'!R$6:R$1000,ROW()-1,0),"")</f>
        <v/>
      </c>
      <c r="U535" s="5" t="str">
        <f>IFERROR(VALUE(HLOOKUP(U$2,'2.源数据-产品分析-全商品'!S$6:S$1000,ROW()-1,0)),"")</f>
        <v/>
      </c>
      <c r="V535" s="5" t="str">
        <f>IFERROR(VALUE(HLOOKUP(V$2,'2.源数据-产品分析-全商品'!T$6:T$1000,ROW()-1,0)),"")</f>
        <v/>
      </c>
      <c r="W535" s="5" t="str">
        <f>IF(OR($A$3=""),"",IF(OR($W$2="优爆品"),(IF(COUNTIF('2-2.源数据-产品分析-优品'!A:A,产品建议!A535)&gt;0,"是","")&amp;IF(COUNTIF('2-3.源数据-产品分析-爆品'!A:A,产品建议!A535)&gt;0,"是","")),IF(OR($W$2="P4P点击量"),((IFERROR(INDEX('产品报告-整理'!D:D,MATCH(产品建议!A535,'产品报告-整理'!A:A,0)),""))),((IF(COUNTIF('2-2.源数据-产品分析-优品'!A:A,产品建议!A535)&gt;0,"是",""))))))</f>
        <v/>
      </c>
      <c r="X535" s="5" t="str">
        <f>IF(OR($A$3=""),"",IF(OR($W$2="优爆品"),((IFERROR(INDEX('产品报告-整理'!D:D,MATCH(产品建议!A535,'产品报告-整理'!A:A,0)),"")&amp;" → "&amp;(IFERROR(TEXT(INDEX('产品报告-整理'!D:D,MATCH(产品建议!A535,'产品报告-整理'!A:A,0))/G535,"0%"),"")))),IF(OR($W$2="P4P点击量"),((IF($W$2="P4P点击量",IFERROR(TEXT(W535/G535,"0%"),"")))),(((IF(COUNTIF('2-3.源数据-产品分析-爆品'!A:A,产品建议!A535)&gt;0,"是","")))))))</f>
        <v/>
      </c>
      <c r="Y535" s="9" t="str">
        <f>IF(AND($Y$2="直通车总消费",'产品报告-整理'!$BN$1="推荐广告"),IFERROR(INDEX('产品报告-整理'!H:H,MATCH(产品建议!A535,'产品报告-整理'!A:A,0)),0)+IFERROR(INDEX('产品报告-整理'!BV:BV,MATCH(产品建议!A535,'产品报告-整理'!BO:BO,0)),0),IFERROR(INDEX('产品报告-整理'!H:H,MATCH(产品建议!A535,'产品报告-整理'!A:A,0)),0))</f>
        <v/>
      </c>
      <c r="Z535" s="9" t="str">
        <f t="shared" si="27"/>
        <v/>
      </c>
      <c r="AA535" s="5" t="str">
        <f t="shared" si="25"/>
        <v/>
      </c>
      <c r="AB535" s="5" t="str">
        <f t="shared" si="26"/>
        <v/>
      </c>
      <c r="AC535" s="9"/>
      <c r="AD535" s="15" t="str">
        <f>IF($AD$1="  ",IFERROR(IF(AND(Y535="未推广",L535&gt;0),"加入P4P推广 ","")&amp;IF(AND(OR(W535="是",X535="是"),Y535=0),"优爆品加推广 ","")&amp;IF(AND(C535="N",L535&gt;0),"增加橱窗绑定 ","")&amp;IF(AND(OR(Z535&gt;$Z$1*4.5,AB535&gt;$AB$1*4.5),Y535&lt;&gt;0,Y535&gt;$AB$1*2,G535&gt;($G$1/$L$1)*1),"放弃P4P推广 ","")&amp;IF(AND(AB535&gt;$AB$1*1.2,AB535&lt;$AB$1*4.5,Y535&gt;0),"优化询盘成本 ","")&amp;IF(AND(Z535&gt;$Z$1*1.2,Z535&lt;$Z$1*4.5,Y535&gt;0),"优化商机成本 ","")&amp;IF(AND(Y535&lt;&gt;0,L535&gt;0,AB535&lt;$AB$1*1.2),"加大询盘获取 ","")&amp;IF(AND(Y535&lt;&gt;0,K535&gt;0,Z535&lt;$Z$1*1.2),"加大商机获取 ","")&amp;IF(AND(L535=0,C535="Y",G535&gt;($G$1/$L$1*1.5)),"解绑橱窗绑定 ",""),"请去左表粘贴源数据"),"")</f>
        <v/>
      </c>
      <c r="AE535" s="9"/>
      <c r="AF535" s="9"/>
      <c r="AG535" s="9"/>
      <c r="AH535" s="9"/>
      <c r="AI535" s="17"/>
      <c r="AJ535" s="17"/>
      <c r="AK535" s="17"/>
    </row>
    <row r="536" spans="1:37">
      <c r="A536" s="5" t="str">
        <f>IFERROR(HLOOKUP(A$2,'2.源数据-产品分析-全商品'!A$6:A$1000,ROW()-1,0),"")</f>
        <v/>
      </c>
      <c r="B536" s="5" t="str">
        <f>IFERROR(HLOOKUP(B$2,'2.源数据-产品分析-全商品'!B$6:B$1000,ROW()-1,0),"")</f>
        <v/>
      </c>
      <c r="C536" s="5" t="str">
        <f>CLEAN(IFERROR(HLOOKUP(C$2,'2.源数据-产品分析-全商品'!C$6:C$1000,ROW()-1,0),""))</f>
        <v/>
      </c>
      <c r="D536" s="5" t="str">
        <f>IFERROR(HLOOKUP(D$2,'2.源数据-产品分析-全商品'!D$6:D$1000,ROW()-1,0),"")</f>
        <v/>
      </c>
      <c r="E536" s="5" t="str">
        <f>IFERROR(HLOOKUP(E$2,'2.源数据-产品分析-全商品'!E$6:E$1000,ROW()-1,0),"")</f>
        <v/>
      </c>
      <c r="F536" s="5" t="str">
        <f>IFERROR(VALUE(HLOOKUP(F$2,'2.源数据-产品分析-全商品'!F$6:F$1000,ROW()-1,0)),"")</f>
        <v/>
      </c>
      <c r="G536" s="5" t="str">
        <f>IFERROR(VALUE(HLOOKUP(G$2,'2.源数据-产品分析-全商品'!G$6:G$1000,ROW()-1,0)),"")</f>
        <v/>
      </c>
      <c r="H536" s="5" t="str">
        <f>IFERROR(HLOOKUP(H$2,'2.源数据-产品分析-全商品'!H$6:H$1000,ROW()-1,0),"")</f>
        <v/>
      </c>
      <c r="I536" s="5" t="str">
        <f>IFERROR(VALUE(HLOOKUP(I$2,'2.源数据-产品分析-全商品'!I$6:I$1000,ROW()-1,0)),"")</f>
        <v/>
      </c>
      <c r="J536" s="60" t="str">
        <f>IFERROR(IF($J$2="","",INDEX('产品报告-整理'!G:G,MATCH(产品建议!A536,'产品报告-整理'!A:A,0))),"")</f>
        <v/>
      </c>
      <c r="K536" s="5" t="str">
        <f>IFERROR(IF($K$2="","",VALUE(INDEX('产品报告-整理'!E:E,MATCH(产品建议!A536,'产品报告-整理'!A:A,0)))),0)</f>
        <v/>
      </c>
      <c r="L536" s="5" t="str">
        <f>IFERROR(VALUE(HLOOKUP(L$2,'2.源数据-产品分析-全商品'!J$6:J$1000,ROW()-1,0)),"")</f>
        <v/>
      </c>
      <c r="M536" s="5" t="str">
        <f>IFERROR(VALUE(HLOOKUP(M$2,'2.源数据-产品分析-全商品'!K$6:K$1000,ROW()-1,0)),"")</f>
        <v/>
      </c>
      <c r="N536" s="5" t="str">
        <f>IFERROR(HLOOKUP(N$2,'2.源数据-产品分析-全商品'!L$6:L$1000,ROW()-1,0),"")</f>
        <v/>
      </c>
      <c r="O536" s="5" t="str">
        <f>IF($O$2='产品报告-整理'!$K$1,IFERROR(INDEX('产品报告-整理'!S:S,MATCH(产品建议!A536,'产品报告-整理'!L:L,0)),""),(IFERROR(VALUE(HLOOKUP(O$2,'2.源数据-产品分析-全商品'!M$6:M$1000,ROW()-1,0)),"")))</f>
        <v/>
      </c>
      <c r="P536" s="5" t="str">
        <f>IF($P$2='产品报告-整理'!$V$1,IFERROR(INDEX('产品报告-整理'!AD:AD,MATCH(产品建议!A536,'产品报告-整理'!W:W,0)),""),(IFERROR(VALUE(HLOOKUP(P$2,'2.源数据-产品分析-全商品'!N$6:N$1000,ROW()-1,0)),"")))</f>
        <v/>
      </c>
      <c r="Q536" s="5" t="str">
        <f>IF($Q$2='产品报告-整理'!$AG$1,IFERROR(INDEX('产品报告-整理'!AO:AO,MATCH(产品建议!A536,'产品报告-整理'!AH:AH,0)),""),(IFERROR(VALUE(HLOOKUP(Q$2,'2.源数据-产品分析-全商品'!O$6:O$1000,ROW()-1,0)),"")))</f>
        <v/>
      </c>
      <c r="R536" s="5" t="str">
        <f>IF($R$2='产品报告-整理'!$AR$1,IFERROR(INDEX('产品报告-整理'!AZ:AZ,MATCH(产品建议!A536,'产品报告-整理'!AS:AS,0)),""),(IFERROR(VALUE(HLOOKUP(R$2,'2.源数据-产品分析-全商品'!P$6:P$1000,ROW()-1,0)),"")))</f>
        <v/>
      </c>
      <c r="S536" s="5" t="str">
        <f>IF($S$2='产品报告-整理'!$BC$1,IFERROR(INDEX('产品报告-整理'!BK:BK,MATCH(产品建议!A536,'产品报告-整理'!BD:BD,0)),""),(IFERROR(VALUE(HLOOKUP(S$2,'2.源数据-产品分析-全商品'!Q$6:Q$1000,ROW()-1,0)),"")))</f>
        <v/>
      </c>
      <c r="T536" s="5" t="str">
        <f>IFERROR(HLOOKUP("产品负责人",'2.源数据-产品分析-全商品'!R$6:R$1000,ROW()-1,0),"")</f>
        <v/>
      </c>
      <c r="U536" s="5" t="str">
        <f>IFERROR(VALUE(HLOOKUP(U$2,'2.源数据-产品分析-全商品'!S$6:S$1000,ROW()-1,0)),"")</f>
        <v/>
      </c>
      <c r="V536" s="5" t="str">
        <f>IFERROR(VALUE(HLOOKUP(V$2,'2.源数据-产品分析-全商品'!T$6:T$1000,ROW()-1,0)),"")</f>
        <v/>
      </c>
      <c r="W536" s="5" t="str">
        <f>IF(OR($A$3=""),"",IF(OR($W$2="优爆品"),(IF(COUNTIF('2-2.源数据-产品分析-优品'!A:A,产品建议!A536)&gt;0,"是","")&amp;IF(COUNTIF('2-3.源数据-产品分析-爆品'!A:A,产品建议!A536)&gt;0,"是","")),IF(OR($W$2="P4P点击量"),((IFERROR(INDEX('产品报告-整理'!D:D,MATCH(产品建议!A536,'产品报告-整理'!A:A,0)),""))),((IF(COUNTIF('2-2.源数据-产品分析-优品'!A:A,产品建议!A536)&gt;0,"是",""))))))</f>
        <v/>
      </c>
      <c r="X536" s="5" t="str">
        <f>IF(OR($A$3=""),"",IF(OR($W$2="优爆品"),((IFERROR(INDEX('产品报告-整理'!D:D,MATCH(产品建议!A536,'产品报告-整理'!A:A,0)),"")&amp;" → "&amp;(IFERROR(TEXT(INDEX('产品报告-整理'!D:D,MATCH(产品建议!A536,'产品报告-整理'!A:A,0))/G536,"0%"),"")))),IF(OR($W$2="P4P点击量"),((IF($W$2="P4P点击量",IFERROR(TEXT(W536/G536,"0%"),"")))),(((IF(COUNTIF('2-3.源数据-产品分析-爆品'!A:A,产品建议!A536)&gt;0,"是","")))))))</f>
        <v/>
      </c>
      <c r="Y536" s="9" t="str">
        <f>IF(AND($Y$2="直通车总消费",'产品报告-整理'!$BN$1="推荐广告"),IFERROR(INDEX('产品报告-整理'!H:H,MATCH(产品建议!A536,'产品报告-整理'!A:A,0)),0)+IFERROR(INDEX('产品报告-整理'!BV:BV,MATCH(产品建议!A536,'产品报告-整理'!BO:BO,0)),0),IFERROR(INDEX('产品报告-整理'!H:H,MATCH(产品建议!A536,'产品报告-整理'!A:A,0)),0))</f>
        <v/>
      </c>
      <c r="Z536" s="9" t="str">
        <f t="shared" si="27"/>
        <v/>
      </c>
      <c r="AA536" s="5" t="str">
        <f t="shared" si="25"/>
        <v/>
      </c>
      <c r="AB536" s="5" t="str">
        <f t="shared" si="26"/>
        <v/>
      </c>
      <c r="AC536" s="9"/>
      <c r="AD536" s="15" t="str">
        <f>IF($AD$1="  ",IFERROR(IF(AND(Y536="未推广",L536&gt;0),"加入P4P推广 ","")&amp;IF(AND(OR(W536="是",X536="是"),Y536=0),"优爆品加推广 ","")&amp;IF(AND(C536="N",L536&gt;0),"增加橱窗绑定 ","")&amp;IF(AND(OR(Z536&gt;$Z$1*4.5,AB536&gt;$AB$1*4.5),Y536&lt;&gt;0,Y536&gt;$AB$1*2,G536&gt;($G$1/$L$1)*1),"放弃P4P推广 ","")&amp;IF(AND(AB536&gt;$AB$1*1.2,AB536&lt;$AB$1*4.5,Y536&gt;0),"优化询盘成本 ","")&amp;IF(AND(Z536&gt;$Z$1*1.2,Z536&lt;$Z$1*4.5,Y536&gt;0),"优化商机成本 ","")&amp;IF(AND(Y536&lt;&gt;0,L536&gt;0,AB536&lt;$AB$1*1.2),"加大询盘获取 ","")&amp;IF(AND(Y536&lt;&gt;0,K536&gt;0,Z536&lt;$Z$1*1.2),"加大商机获取 ","")&amp;IF(AND(L536=0,C536="Y",G536&gt;($G$1/$L$1*1.5)),"解绑橱窗绑定 ",""),"请去左表粘贴源数据"),"")</f>
        <v/>
      </c>
      <c r="AE536" s="9"/>
      <c r="AF536" s="9"/>
      <c r="AG536" s="9"/>
      <c r="AH536" s="9"/>
      <c r="AI536" s="17"/>
      <c r="AJ536" s="17"/>
      <c r="AK536" s="17"/>
    </row>
    <row r="537" spans="1:37">
      <c r="A537" s="5" t="str">
        <f>IFERROR(HLOOKUP(A$2,'2.源数据-产品分析-全商品'!A$6:A$1000,ROW()-1,0),"")</f>
        <v/>
      </c>
      <c r="B537" s="5" t="str">
        <f>IFERROR(HLOOKUP(B$2,'2.源数据-产品分析-全商品'!B$6:B$1000,ROW()-1,0),"")</f>
        <v/>
      </c>
      <c r="C537" s="5" t="str">
        <f>CLEAN(IFERROR(HLOOKUP(C$2,'2.源数据-产品分析-全商品'!C$6:C$1000,ROW()-1,0),""))</f>
        <v/>
      </c>
      <c r="D537" s="5" t="str">
        <f>IFERROR(HLOOKUP(D$2,'2.源数据-产品分析-全商品'!D$6:D$1000,ROW()-1,0),"")</f>
        <v/>
      </c>
      <c r="E537" s="5" t="str">
        <f>IFERROR(HLOOKUP(E$2,'2.源数据-产品分析-全商品'!E$6:E$1000,ROW()-1,0),"")</f>
        <v/>
      </c>
      <c r="F537" s="5" t="str">
        <f>IFERROR(VALUE(HLOOKUP(F$2,'2.源数据-产品分析-全商品'!F$6:F$1000,ROW()-1,0)),"")</f>
        <v/>
      </c>
      <c r="G537" s="5" t="str">
        <f>IFERROR(VALUE(HLOOKUP(G$2,'2.源数据-产品分析-全商品'!G$6:G$1000,ROW()-1,0)),"")</f>
        <v/>
      </c>
      <c r="H537" s="5" t="str">
        <f>IFERROR(HLOOKUP(H$2,'2.源数据-产品分析-全商品'!H$6:H$1000,ROW()-1,0),"")</f>
        <v/>
      </c>
      <c r="I537" s="5" t="str">
        <f>IFERROR(VALUE(HLOOKUP(I$2,'2.源数据-产品分析-全商品'!I$6:I$1000,ROW()-1,0)),"")</f>
        <v/>
      </c>
      <c r="J537" s="60" t="str">
        <f>IFERROR(IF($J$2="","",INDEX('产品报告-整理'!G:G,MATCH(产品建议!A537,'产品报告-整理'!A:A,0))),"")</f>
        <v/>
      </c>
      <c r="K537" s="5" t="str">
        <f>IFERROR(IF($K$2="","",VALUE(INDEX('产品报告-整理'!E:E,MATCH(产品建议!A537,'产品报告-整理'!A:A,0)))),0)</f>
        <v/>
      </c>
      <c r="L537" s="5" t="str">
        <f>IFERROR(VALUE(HLOOKUP(L$2,'2.源数据-产品分析-全商品'!J$6:J$1000,ROW()-1,0)),"")</f>
        <v/>
      </c>
      <c r="M537" s="5" t="str">
        <f>IFERROR(VALUE(HLOOKUP(M$2,'2.源数据-产品分析-全商品'!K$6:K$1000,ROW()-1,0)),"")</f>
        <v/>
      </c>
      <c r="N537" s="5" t="str">
        <f>IFERROR(HLOOKUP(N$2,'2.源数据-产品分析-全商品'!L$6:L$1000,ROW()-1,0),"")</f>
        <v/>
      </c>
      <c r="O537" s="5" t="str">
        <f>IF($O$2='产品报告-整理'!$K$1,IFERROR(INDEX('产品报告-整理'!S:S,MATCH(产品建议!A537,'产品报告-整理'!L:L,0)),""),(IFERROR(VALUE(HLOOKUP(O$2,'2.源数据-产品分析-全商品'!M$6:M$1000,ROW()-1,0)),"")))</f>
        <v/>
      </c>
      <c r="P537" s="5" t="str">
        <f>IF($P$2='产品报告-整理'!$V$1,IFERROR(INDEX('产品报告-整理'!AD:AD,MATCH(产品建议!A537,'产品报告-整理'!W:W,0)),""),(IFERROR(VALUE(HLOOKUP(P$2,'2.源数据-产品分析-全商品'!N$6:N$1000,ROW()-1,0)),"")))</f>
        <v/>
      </c>
      <c r="Q537" s="5" t="str">
        <f>IF($Q$2='产品报告-整理'!$AG$1,IFERROR(INDEX('产品报告-整理'!AO:AO,MATCH(产品建议!A537,'产品报告-整理'!AH:AH,0)),""),(IFERROR(VALUE(HLOOKUP(Q$2,'2.源数据-产品分析-全商品'!O$6:O$1000,ROW()-1,0)),"")))</f>
        <v/>
      </c>
      <c r="R537" s="5" t="str">
        <f>IF($R$2='产品报告-整理'!$AR$1,IFERROR(INDEX('产品报告-整理'!AZ:AZ,MATCH(产品建议!A537,'产品报告-整理'!AS:AS,0)),""),(IFERROR(VALUE(HLOOKUP(R$2,'2.源数据-产品分析-全商品'!P$6:P$1000,ROW()-1,0)),"")))</f>
        <v/>
      </c>
      <c r="S537" s="5" t="str">
        <f>IF($S$2='产品报告-整理'!$BC$1,IFERROR(INDEX('产品报告-整理'!BK:BK,MATCH(产品建议!A537,'产品报告-整理'!BD:BD,0)),""),(IFERROR(VALUE(HLOOKUP(S$2,'2.源数据-产品分析-全商品'!Q$6:Q$1000,ROW()-1,0)),"")))</f>
        <v/>
      </c>
      <c r="T537" s="5" t="str">
        <f>IFERROR(HLOOKUP("产品负责人",'2.源数据-产品分析-全商品'!R$6:R$1000,ROW()-1,0),"")</f>
        <v/>
      </c>
      <c r="U537" s="5" t="str">
        <f>IFERROR(VALUE(HLOOKUP(U$2,'2.源数据-产品分析-全商品'!S$6:S$1000,ROW()-1,0)),"")</f>
        <v/>
      </c>
      <c r="V537" s="5" t="str">
        <f>IFERROR(VALUE(HLOOKUP(V$2,'2.源数据-产品分析-全商品'!T$6:T$1000,ROW()-1,0)),"")</f>
        <v/>
      </c>
      <c r="W537" s="5" t="str">
        <f>IF(OR($A$3=""),"",IF(OR($W$2="优爆品"),(IF(COUNTIF('2-2.源数据-产品分析-优品'!A:A,产品建议!A537)&gt;0,"是","")&amp;IF(COUNTIF('2-3.源数据-产品分析-爆品'!A:A,产品建议!A537)&gt;0,"是","")),IF(OR($W$2="P4P点击量"),((IFERROR(INDEX('产品报告-整理'!D:D,MATCH(产品建议!A537,'产品报告-整理'!A:A,0)),""))),((IF(COUNTIF('2-2.源数据-产品分析-优品'!A:A,产品建议!A537)&gt;0,"是",""))))))</f>
        <v/>
      </c>
      <c r="X537" s="5" t="str">
        <f>IF(OR($A$3=""),"",IF(OR($W$2="优爆品"),((IFERROR(INDEX('产品报告-整理'!D:D,MATCH(产品建议!A537,'产品报告-整理'!A:A,0)),"")&amp;" → "&amp;(IFERROR(TEXT(INDEX('产品报告-整理'!D:D,MATCH(产品建议!A537,'产品报告-整理'!A:A,0))/G537,"0%"),"")))),IF(OR($W$2="P4P点击量"),((IF($W$2="P4P点击量",IFERROR(TEXT(W537/G537,"0%"),"")))),(((IF(COUNTIF('2-3.源数据-产品分析-爆品'!A:A,产品建议!A537)&gt;0,"是","")))))))</f>
        <v/>
      </c>
      <c r="Y537" s="9" t="str">
        <f>IF(AND($Y$2="直通车总消费",'产品报告-整理'!$BN$1="推荐广告"),IFERROR(INDEX('产品报告-整理'!H:H,MATCH(产品建议!A537,'产品报告-整理'!A:A,0)),0)+IFERROR(INDEX('产品报告-整理'!BV:BV,MATCH(产品建议!A537,'产品报告-整理'!BO:BO,0)),0),IFERROR(INDEX('产品报告-整理'!H:H,MATCH(产品建议!A537,'产品报告-整理'!A:A,0)),0))</f>
        <v/>
      </c>
      <c r="Z537" s="9" t="str">
        <f t="shared" si="27"/>
        <v/>
      </c>
      <c r="AA537" s="5" t="str">
        <f t="shared" si="25"/>
        <v/>
      </c>
      <c r="AB537" s="5" t="str">
        <f t="shared" si="26"/>
        <v/>
      </c>
      <c r="AC537" s="9"/>
      <c r="AD537" s="15" t="str">
        <f>IF($AD$1="  ",IFERROR(IF(AND(Y537="未推广",L537&gt;0),"加入P4P推广 ","")&amp;IF(AND(OR(W537="是",X537="是"),Y537=0),"优爆品加推广 ","")&amp;IF(AND(C537="N",L537&gt;0),"增加橱窗绑定 ","")&amp;IF(AND(OR(Z537&gt;$Z$1*4.5,AB537&gt;$AB$1*4.5),Y537&lt;&gt;0,Y537&gt;$AB$1*2,G537&gt;($G$1/$L$1)*1),"放弃P4P推广 ","")&amp;IF(AND(AB537&gt;$AB$1*1.2,AB537&lt;$AB$1*4.5,Y537&gt;0),"优化询盘成本 ","")&amp;IF(AND(Z537&gt;$Z$1*1.2,Z537&lt;$Z$1*4.5,Y537&gt;0),"优化商机成本 ","")&amp;IF(AND(Y537&lt;&gt;0,L537&gt;0,AB537&lt;$AB$1*1.2),"加大询盘获取 ","")&amp;IF(AND(Y537&lt;&gt;0,K537&gt;0,Z537&lt;$Z$1*1.2),"加大商机获取 ","")&amp;IF(AND(L537=0,C537="Y",G537&gt;($G$1/$L$1*1.5)),"解绑橱窗绑定 ",""),"请去左表粘贴源数据"),"")</f>
        <v/>
      </c>
      <c r="AE537" s="9"/>
      <c r="AF537" s="9"/>
      <c r="AG537" s="9"/>
      <c r="AH537" s="9"/>
      <c r="AI537" s="17"/>
      <c r="AJ537" s="17"/>
      <c r="AK537" s="17"/>
    </row>
    <row r="538" spans="1:37">
      <c r="A538" s="5" t="str">
        <f>IFERROR(HLOOKUP(A$2,'2.源数据-产品分析-全商品'!A$6:A$1000,ROW()-1,0),"")</f>
        <v/>
      </c>
      <c r="B538" s="5" t="str">
        <f>IFERROR(HLOOKUP(B$2,'2.源数据-产品分析-全商品'!B$6:B$1000,ROW()-1,0),"")</f>
        <v/>
      </c>
      <c r="C538" s="5" t="str">
        <f>CLEAN(IFERROR(HLOOKUP(C$2,'2.源数据-产品分析-全商品'!C$6:C$1000,ROW()-1,0),""))</f>
        <v/>
      </c>
      <c r="D538" s="5" t="str">
        <f>IFERROR(HLOOKUP(D$2,'2.源数据-产品分析-全商品'!D$6:D$1000,ROW()-1,0),"")</f>
        <v/>
      </c>
      <c r="E538" s="5" t="str">
        <f>IFERROR(HLOOKUP(E$2,'2.源数据-产品分析-全商品'!E$6:E$1000,ROW()-1,0),"")</f>
        <v/>
      </c>
      <c r="F538" s="5" t="str">
        <f>IFERROR(VALUE(HLOOKUP(F$2,'2.源数据-产品分析-全商品'!F$6:F$1000,ROW()-1,0)),"")</f>
        <v/>
      </c>
      <c r="G538" s="5" t="str">
        <f>IFERROR(VALUE(HLOOKUP(G$2,'2.源数据-产品分析-全商品'!G$6:G$1000,ROW()-1,0)),"")</f>
        <v/>
      </c>
      <c r="H538" s="5" t="str">
        <f>IFERROR(HLOOKUP(H$2,'2.源数据-产品分析-全商品'!H$6:H$1000,ROW()-1,0),"")</f>
        <v/>
      </c>
      <c r="I538" s="5" t="str">
        <f>IFERROR(VALUE(HLOOKUP(I$2,'2.源数据-产品分析-全商品'!I$6:I$1000,ROW()-1,0)),"")</f>
        <v/>
      </c>
      <c r="J538" s="60" t="str">
        <f>IFERROR(IF($J$2="","",INDEX('产品报告-整理'!G:G,MATCH(产品建议!A538,'产品报告-整理'!A:A,0))),"")</f>
        <v/>
      </c>
      <c r="K538" s="5" t="str">
        <f>IFERROR(IF($K$2="","",VALUE(INDEX('产品报告-整理'!E:E,MATCH(产品建议!A538,'产品报告-整理'!A:A,0)))),0)</f>
        <v/>
      </c>
      <c r="L538" s="5" t="str">
        <f>IFERROR(VALUE(HLOOKUP(L$2,'2.源数据-产品分析-全商品'!J$6:J$1000,ROW()-1,0)),"")</f>
        <v/>
      </c>
      <c r="M538" s="5" t="str">
        <f>IFERROR(VALUE(HLOOKUP(M$2,'2.源数据-产品分析-全商品'!K$6:K$1000,ROW()-1,0)),"")</f>
        <v/>
      </c>
      <c r="N538" s="5" t="str">
        <f>IFERROR(HLOOKUP(N$2,'2.源数据-产品分析-全商品'!L$6:L$1000,ROW()-1,0),"")</f>
        <v/>
      </c>
      <c r="O538" s="5" t="str">
        <f>IF($O$2='产品报告-整理'!$K$1,IFERROR(INDEX('产品报告-整理'!S:S,MATCH(产品建议!A538,'产品报告-整理'!L:L,0)),""),(IFERROR(VALUE(HLOOKUP(O$2,'2.源数据-产品分析-全商品'!M$6:M$1000,ROW()-1,0)),"")))</f>
        <v/>
      </c>
      <c r="P538" s="5" t="str">
        <f>IF($P$2='产品报告-整理'!$V$1,IFERROR(INDEX('产品报告-整理'!AD:AD,MATCH(产品建议!A538,'产品报告-整理'!W:W,0)),""),(IFERROR(VALUE(HLOOKUP(P$2,'2.源数据-产品分析-全商品'!N$6:N$1000,ROW()-1,0)),"")))</f>
        <v/>
      </c>
      <c r="Q538" s="5" t="str">
        <f>IF($Q$2='产品报告-整理'!$AG$1,IFERROR(INDEX('产品报告-整理'!AO:AO,MATCH(产品建议!A538,'产品报告-整理'!AH:AH,0)),""),(IFERROR(VALUE(HLOOKUP(Q$2,'2.源数据-产品分析-全商品'!O$6:O$1000,ROW()-1,0)),"")))</f>
        <v/>
      </c>
      <c r="R538" s="5" t="str">
        <f>IF($R$2='产品报告-整理'!$AR$1,IFERROR(INDEX('产品报告-整理'!AZ:AZ,MATCH(产品建议!A538,'产品报告-整理'!AS:AS,0)),""),(IFERROR(VALUE(HLOOKUP(R$2,'2.源数据-产品分析-全商品'!P$6:P$1000,ROW()-1,0)),"")))</f>
        <v/>
      </c>
      <c r="S538" s="5" t="str">
        <f>IF($S$2='产品报告-整理'!$BC$1,IFERROR(INDEX('产品报告-整理'!BK:BK,MATCH(产品建议!A538,'产品报告-整理'!BD:BD,0)),""),(IFERROR(VALUE(HLOOKUP(S$2,'2.源数据-产品分析-全商品'!Q$6:Q$1000,ROW()-1,0)),"")))</f>
        <v/>
      </c>
      <c r="T538" s="5" t="str">
        <f>IFERROR(HLOOKUP("产品负责人",'2.源数据-产品分析-全商品'!R$6:R$1000,ROW()-1,0),"")</f>
        <v/>
      </c>
      <c r="U538" s="5" t="str">
        <f>IFERROR(VALUE(HLOOKUP(U$2,'2.源数据-产品分析-全商品'!S$6:S$1000,ROW()-1,0)),"")</f>
        <v/>
      </c>
      <c r="V538" s="5" t="str">
        <f>IFERROR(VALUE(HLOOKUP(V$2,'2.源数据-产品分析-全商品'!T$6:T$1000,ROW()-1,0)),"")</f>
        <v/>
      </c>
      <c r="W538" s="5" t="str">
        <f>IF(OR($A$3=""),"",IF(OR($W$2="优爆品"),(IF(COUNTIF('2-2.源数据-产品分析-优品'!A:A,产品建议!A538)&gt;0,"是","")&amp;IF(COUNTIF('2-3.源数据-产品分析-爆品'!A:A,产品建议!A538)&gt;0,"是","")),IF(OR($W$2="P4P点击量"),((IFERROR(INDEX('产品报告-整理'!D:D,MATCH(产品建议!A538,'产品报告-整理'!A:A,0)),""))),((IF(COUNTIF('2-2.源数据-产品分析-优品'!A:A,产品建议!A538)&gt;0,"是",""))))))</f>
        <v/>
      </c>
      <c r="X538" s="5" t="str">
        <f>IF(OR($A$3=""),"",IF(OR($W$2="优爆品"),((IFERROR(INDEX('产品报告-整理'!D:D,MATCH(产品建议!A538,'产品报告-整理'!A:A,0)),"")&amp;" → "&amp;(IFERROR(TEXT(INDEX('产品报告-整理'!D:D,MATCH(产品建议!A538,'产品报告-整理'!A:A,0))/G538,"0%"),"")))),IF(OR($W$2="P4P点击量"),((IF($W$2="P4P点击量",IFERROR(TEXT(W538/G538,"0%"),"")))),(((IF(COUNTIF('2-3.源数据-产品分析-爆品'!A:A,产品建议!A538)&gt;0,"是","")))))))</f>
        <v/>
      </c>
      <c r="Y538" s="9" t="str">
        <f>IF(AND($Y$2="直通车总消费",'产品报告-整理'!$BN$1="推荐广告"),IFERROR(INDEX('产品报告-整理'!H:H,MATCH(产品建议!A538,'产品报告-整理'!A:A,0)),0)+IFERROR(INDEX('产品报告-整理'!BV:BV,MATCH(产品建议!A538,'产品报告-整理'!BO:BO,0)),0),IFERROR(INDEX('产品报告-整理'!H:H,MATCH(产品建议!A538,'产品报告-整理'!A:A,0)),0))</f>
        <v/>
      </c>
      <c r="Z538" s="9" t="str">
        <f t="shared" si="27"/>
        <v/>
      </c>
      <c r="AA538" s="5" t="str">
        <f t="shared" si="25"/>
        <v/>
      </c>
      <c r="AB538" s="5" t="str">
        <f t="shared" si="26"/>
        <v/>
      </c>
      <c r="AC538" s="9"/>
      <c r="AD538" s="15" t="str">
        <f>IF($AD$1="  ",IFERROR(IF(AND(Y538="未推广",L538&gt;0),"加入P4P推广 ","")&amp;IF(AND(OR(W538="是",X538="是"),Y538=0),"优爆品加推广 ","")&amp;IF(AND(C538="N",L538&gt;0),"增加橱窗绑定 ","")&amp;IF(AND(OR(Z538&gt;$Z$1*4.5,AB538&gt;$AB$1*4.5),Y538&lt;&gt;0,Y538&gt;$AB$1*2,G538&gt;($G$1/$L$1)*1),"放弃P4P推广 ","")&amp;IF(AND(AB538&gt;$AB$1*1.2,AB538&lt;$AB$1*4.5,Y538&gt;0),"优化询盘成本 ","")&amp;IF(AND(Z538&gt;$Z$1*1.2,Z538&lt;$Z$1*4.5,Y538&gt;0),"优化商机成本 ","")&amp;IF(AND(Y538&lt;&gt;0,L538&gt;0,AB538&lt;$AB$1*1.2),"加大询盘获取 ","")&amp;IF(AND(Y538&lt;&gt;0,K538&gt;0,Z538&lt;$Z$1*1.2),"加大商机获取 ","")&amp;IF(AND(L538=0,C538="Y",G538&gt;($G$1/$L$1*1.5)),"解绑橱窗绑定 ",""),"请去左表粘贴源数据"),"")</f>
        <v/>
      </c>
      <c r="AE538" s="9"/>
      <c r="AF538" s="9"/>
      <c r="AG538" s="9"/>
      <c r="AH538" s="9"/>
      <c r="AI538" s="17"/>
      <c r="AJ538" s="17"/>
      <c r="AK538" s="17"/>
    </row>
    <row r="539" spans="1:37">
      <c r="A539" s="5" t="str">
        <f>IFERROR(HLOOKUP(A$2,'2.源数据-产品分析-全商品'!A$6:A$1000,ROW()-1,0),"")</f>
        <v/>
      </c>
      <c r="B539" s="5" t="str">
        <f>IFERROR(HLOOKUP(B$2,'2.源数据-产品分析-全商品'!B$6:B$1000,ROW()-1,0),"")</f>
        <v/>
      </c>
      <c r="C539" s="5" t="str">
        <f>CLEAN(IFERROR(HLOOKUP(C$2,'2.源数据-产品分析-全商品'!C$6:C$1000,ROW()-1,0),""))</f>
        <v/>
      </c>
      <c r="D539" s="5" t="str">
        <f>IFERROR(HLOOKUP(D$2,'2.源数据-产品分析-全商品'!D$6:D$1000,ROW()-1,0),"")</f>
        <v/>
      </c>
      <c r="E539" s="5" t="str">
        <f>IFERROR(HLOOKUP(E$2,'2.源数据-产品分析-全商品'!E$6:E$1000,ROW()-1,0),"")</f>
        <v/>
      </c>
      <c r="F539" s="5" t="str">
        <f>IFERROR(VALUE(HLOOKUP(F$2,'2.源数据-产品分析-全商品'!F$6:F$1000,ROW()-1,0)),"")</f>
        <v/>
      </c>
      <c r="G539" s="5" t="str">
        <f>IFERROR(VALUE(HLOOKUP(G$2,'2.源数据-产品分析-全商品'!G$6:G$1000,ROW()-1,0)),"")</f>
        <v/>
      </c>
      <c r="H539" s="5" t="str">
        <f>IFERROR(HLOOKUP(H$2,'2.源数据-产品分析-全商品'!H$6:H$1000,ROW()-1,0),"")</f>
        <v/>
      </c>
      <c r="I539" s="5" t="str">
        <f>IFERROR(VALUE(HLOOKUP(I$2,'2.源数据-产品分析-全商品'!I$6:I$1000,ROW()-1,0)),"")</f>
        <v/>
      </c>
      <c r="J539" s="60" t="str">
        <f>IFERROR(IF($J$2="","",INDEX('产品报告-整理'!G:G,MATCH(产品建议!A539,'产品报告-整理'!A:A,0))),"")</f>
        <v/>
      </c>
      <c r="K539" s="5" t="str">
        <f>IFERROR(IF($K$2="","",VALUE(INDEX('产品报告-整理'!E:E,MATCH(产品建议!A539,'产品报告-整理'!A:A,0)))),0)</f>
        <v/>
      </c>
      <c r="L539" s="5" t="str">
        <f>IFERROR(VALUE(HLOOKUP(L$2,'2.源数据-产品分析-全商品'!J$6:J$1000,ROW()-1,0)),"")</f>
        <v/>
      </c>
      <c r="M539" s="5" t="str">
        <f>IFERROR(VALUE(HLOOKUP(M$2,'2.源数据-产品分析-全商品'!K$6:K$1000,ROW()-1,0)),"")</f>
        <v/>
      </c>
      <c r="N539" s="5" t="str">
        <f>IFERROR(HLOOKUP(N$2,'2.源数据-产品分析-全商品'!L$6:L$1000,ROW()-1,0),"")</f>
        <v/>
      </c>
      <c r="O539" s="5" t="str">
        <f>IF($O$2='产品报告-整理'!$K$1,IFERROR(INDEX('产品报告-整理'!S:S,MATCH(产品建议!A539,'产品报告-整理'!L:L,0)),""),(IFERROR(VALUE(HLOOKUP(O$2,'2.源数据-产品分析-全商品'!M$6:M$1000,ROW()-1,0)),"")))</f>
        <v/>
      </c>
      <c r="P539" s="5" t="str">
        <f>IF($P$2='产品报告-整理'!$V$1,IFERROR(INDEX('产品报告-整理'!AD:AD,MATCH(产品建议!A539,'产品报告-整理'!W:W,0)),""),(IFERROR(VALUE(HLOOKUP(P$2,'2.源数据-产品分析-全商品'!N$6:N$1000,ROW()-1,0)),"")))</f>
        <v/>
      </c>
      <c r="Q539" s="5" t="str">
        <f>IF($Q$2='产品报告-整理'!$AG$1,IFERROR(INDEX('产品报告-整理'!AO:AO,MATCH(产品建议!A539,'产品报告-整理'!AH:AH,0)),""),(IFERROR(VALUE(HLOOKUP(Q$2,'2.源数据-产品分析-全商品'!O$6:O$1000,ROW()-1,0)),"")))</f>
        <v/>
      </c>
      <c r="R539" s="5" t="str">
        <f>IF($R$2='产品报告-整理'!$AR$1,IFERROR(INDEX('产品报告-整理'!AZ:AZ,MATCH(产品建议!A539,'产品报告-整理'!AS:AS,0)),""),(IFERROR(VALUE(HLOOKUP(R$2,'2.源数据-产品分析-全商品'!P$6:P$1000,ROW()-1,0)),"")))</f>
        <v/>
      </c>
      <c r="S539" s="5" t="str">
        <f>IF($S$2='产品报告-整理'!$BC$1,IFERROR(INDEX('产品报告-整理'!BK:BK,MATCH(产品建议!A539,'产品报告-整理'!BD:BD,0)),""),(IFERROR(VALUE(HLOOKUP(S$2,'2.源数据-产品分析-全商品'!Q$6:Q$1000,ROW()-1,0)),"")))</f>
        <v/>
      </c>
      <c r="T539" s="5" t="str">
        <f>IFERROR(HLOOKUP("产品负责人",'2.源数据-产品分析-全商品'!R$6:R$1000,ROW()-1,0),"")</f>
        <v/>
      </c>
      <c r="U539" s="5" t="str">
        <f>IFERROR(VALUE(HLOOKUP(U$2,'2.源数据-产品分析-全商品'!S$6:S$1000,ROW()-1,0)),"")</f>
        <v/>
      </c>
      <c r="V539" s="5" t="str">
        <f>IFERROR(VALUE(HLOOKUP(V$2,'2.源数据-产品分析-全商品'!T$6:T$1000,ROW()-1,0)),"")</f>
        <v/>
      </c>
      <c r="W539" s="5" t="str">
        <f>IF(OR($A$3=""),"",IF(OR($W$2="优爆品"),(IF(COUNTIF('2-2.源数据-产品分析-优品'!A:A,产品建议!A539)&gt;0,"是","")&amp;IF(COUNTIF('2-3.源数据-产品分析-爆品'!A:A,产品建议!A539)&gt;0,"是","")),IF(OR($W$2="P4P点击量"),((IFERROR(INDEX('产品报告-整理'!D:D,MATCH(产品建议!A539,'产品报告-整理'!A:A,0)),""))),((IF(COUNTIF('2-2.源数据-产品分析-优品'!A:A,产品建议!A539)&gt;0,"是",""))))))</f>
        <v/>
      </c>
      <c r="X539" s="5" t="str">
        <f>IF(OR($A$3=""),"",IF(OR($W$2="优爆品"),((IFERROR(INDEX('产品报告-整理'!D:D,MATCH(产品建议!A539,'产品报告-整理'!A:A,0)),"")&amp;" → "&amp;(IFERROR(TEXT(INDEX('产品报告-整理'!D:D,MATCH(产品建议!A539,'产品报告-整理'!A:A,0))/G539,"0%"),"")))),IF(OR($W$2="P4P点击量"),((IF($W$2="P4P点击量",IFERROR(TEXT(W539/G539,"0%"),"")))),(((IF(COUNTIF('2-3.源数据-产品分析-爆品'!A:A,产品建议!A539)&gt;0,"是","")))))))</f>
        <v/>
      </c>
      <c r="Y539" s="9" t="str">
        <f>IF(AND($Y$2="直通车总消费",'产品报告-整理'!$BN$1="推荐广告"),IFERROR(INDEX('产品报告-整理'!H:H,MATCH(产品建议!A539,'产品报告-整理'!A:A,0)),0)+IFERROR(INDEX('产品报告-整理'!BV:BV,MATCH(产品建议!A539,'产品报告-整理'!BO:BO,0)),0),IFERROR(INDEX('产品报告-整理'!H:H,MATCH(产品建议!A539,'产品报告-整理'!A:A,0)),0))</f>
        <v/>
      </c>
      <c r="Z539" s="9" t="str">
        <f t="shared" si="27"/>
        <v/>
      </c>
      <c r="AA539" s="5" t="str">
        <f t="shared" si="25"/>
        <v/>
      </c>
      <c r="AB539" s="5" t="str">
        <f t="shared" si="26"/>
        <v/>
      </c>
      <c r="AC539" s="9"/>
      <c r="AD539" s="15" t="str">
        <f>IF($AD$1="  ",IFERROR(IF(AND(Y539="未推广",L539&gt;0),"加入P4P推广 ","")&amp;IF(AND(OR(W539="是",X539="是"),Y539=0),"优爆品加推广 ","")&amp;IF(AND(C539="N",L539&gt;0),"增加橱窗绑定 ","")&amp;IF(AND(OR(Z539&gt;$Z$1*4.5,AB539&gt;$AB$1*4.5),Y539&lt;&gt;0,Y539&gt;$AB$1*2,G539&gt;($G$1/$L$1)*1),"放弃P4P推广 ","")&amp;IF(AND(AB539&gt;$AB$1*1.2,AB539&lt;$AB$1*4.5,Y539&gt;0),"优化询盘成本 ","")&amp;IF(AND(Z539&gt;$Z$1*1.2,Z539&lt;$Z$1*4.5,Y539&gt;0),"优化商机成本 ","")&amp;IF(AND(Y539&lt;&gt;0,L539&gt;0,AB539&lt;$AB$1*1.2),"加大询盘获取 ","")&amp;IF(AND(Y539&lt;&gt;0,K539&gt;0,Z539&lt;$Z$1*1.2),"加大商机获取 ","")&amp;IF(AND(L539=0,C539="Y",G539&gt;($G$1/$L$1*1.5)),"解绑橱窗绑定 ",""),"请去左表粘贴源数据"),"")</f>
        <v/>
      </c>
      <c r="AE539" s="9"/>
      <c r="AF539" s="9"/>
      <c r="AG539" s="9"/>
      <c r="AH539" s="9"/>
      <c r="AI539" s="17"/>
      <c r="AJ539" s="17"/>
      <c r="AK539" s="17"/>
    </row>
    <row r="540" spans="1:37">
      <c r="A540" s="5" t="str">
        <f>IFERROR(HLOOKUP(A$2,'2.源数据-产品分析-全商品'!A$6:A$1000,ROW()-1,0),"")</f>
        <v/>
      </c>
      <c r="B540" s="5" t="str">
        <f>IFERROR(HLOOKUP(B$2,'2.源数据-产品分析-全商品'!B$6:B$1000,ROW()-1,0),"")</f>
        <v/>
      </c>
      <c r="C540" s="5" t="str">
        <f>CLEAN(IFERROR(HLOOKUP(C$2,'2.源数据-产品分析-全商品'!C$6:C$1000,ROW()-1,0),""))</f>
        <v/>
      </c>
      <c r="D540" s="5" t="str">
        <f>IFERROR(HLOOKUP(D$2,'2.源数据-产品分析-全商品'!D$6:D$1000,ROW()-1,0),"")</f>
        <v/>
      </c>
      <c r="E540" s="5" t="str">
        <f>IFERROR(HLOOKUP(E$2,'2.源数据-产品分析-全商品'!E$6:E$1000,ROW()-1,0),"")</f>
        <v/>
      </c>
      <c r="F540" s="5" t="str">
        <f>IFERROR(VALUE(HLOOKUP(F$2,'2.源数据-产品分析-全商品'!F$6:F$1000,ROW()-1,0)),"")</f>
        <v/>
      </c>
      <c r="G540" s="5" t="str">
        <f>IFERROR(VALUE(HLOOKUP(G$2,'2.源数据-产品分析-全商品'!G$6:G$1000,ROW()-1,0)),"")</f>
        <v/>
      </c>
      <c r="H540" s="5" t="str">
        <f>IFERROR(HLOOKUP(H$2,'2.源数据-产品分析-全商品'!H$6:H$1000,ROW()-1,0),"")</f>
        <v/>
      </c>
      <c r="I540" s="5" t="str">
        <f>IFERROR(VALUE(HLOOKUP(I$2,'2.源数据-产品分析-全商品'!I$6:I$1000,ROW()-1,0)),"")</f>
        <v/>
      </c>
      <c r="J540" s="60" t="str">
        <f>IFERROR(IF($J$2="","",INDEX('产品报告-整理'!G:G,MATCH(产品建议!A540,'产品报告-整理'!A:A,0))),"")</f>
        <v/>
      </c>
      <c r="K540" s="5" t="str">
        <f>IFERROR(IF($K$2="","",VALUE(INDEX('产品报告-整理'!E:E,MATCH(产品建议!A540,'产品报告-整理'!A:A,0)))),0)</f>
        <v/>
      </c>
      <c r="L540" s="5" t="str">
        <f>IFERROR(VALUE(HLOOKUP(L$2,'2.源数据-产品分析-全商品'!J$6:J$1000,ROW()-1,0)),"")</f>
        <v/>
      </c>
      <c r="M540" s="5" t="str">
        <f>IFERROR(VALUE(HLOOKUP(M$2,'2.源数据-产品分析-全商品'!K$6:K$1000,ROW()-1,0)),"")</f>
        <v/>
      </c>
      <c r="N540" s="5" t="str">
        <f>IFERROR(HLOOKUP(N$2,'2.源数据-产品分析-全商品'!L$6:L$1000,ROW()-1,0),"")</f>
        <v/>
      </c>
      <c r="O540" s="5" t="str">
        <f>IF($O$2='产品报告-整理'!$K$1,IFERROR(INDEX('产品报告-整理'!S:S,MATCH(产品建议!A540,'产品报告-整理'!L:L,0)),""),(IFERROR(VALUE(HLOOKUP(O$2,'2.源数据-产品分析-全商品'!M$6:M$1000,ROW()-1,0)),"")))</f>
        <v/>
      </c>
      <c r="P540" s="5" t="str">
        <f>IF($P$2='产品报告-整理'!$V$1,IFERROR(INDEX('产品报告-整理'!AD:AD,MATCH(产品建议!A540,'产品报告-整理'!W:W,0)),""),(IFERROR(VALUE(HLOOKUP(P$2,'2.源数据-产品分析-全商品'!N$6:N$1000,ROW()-1,0)),"")))</f>
        <v/>
      </c>
      <c r="Q540" s="5" t="str">
        <f>IF($Q$2='产品报告-整理'!$AG$1,IFERROR(INDEX('产品报告-整理'!AO:AO,MATCH(产品建议!A540,'产品报告-整理'!AH:AH,0)),""),(IFERROR(VALUE(HLOOKUP(Q$2,'2.源数据-产品分析-全商品'!O$6:O$1000,ROW()-1,0)),"")))</f>
        <v/>
      </c>
      <c r="R540" s="5" t="str">
        <f>IF($R$2='产品报告-整理'!$AR$1,IFERROR(INDEX('产品报告-整理'!AZ:AZ,MATCH(产品建议!A540,'产品报告-整理'!AS:AS,0)),""),(IFERROR(VALUE(HLOOKUP(R$2,'2.源数据-产品分析-全商品'!P$6:P$1000,ROW()-1,0)),"")))</f>
        <v/>
      </c>
      <c r="S540" s="5" t="str">
        <f>IF($S$2='产品报告-整理'!$BC$1,IFERROR(INDEX('产品报告-整理'!BK:BK,MATCH(产品建议!A540,'产品报告-整理'!BD:BD,0)),""),(IFERROR(VALUE(HLOOKUP(S$2,'2.源数据-产品分析-全商品'!Q$6:Q$1000,ROW()-1,0)),"")))</f>
        <v/>
      </c>
      <c r="T540" s="5" t="str">
        <f>IFERROR(HLOOKUP("产品负责人",'2.源数据-产品分析-全商品'!R$6:R$1000,ROW()-1,0),"")</f>
        <v/>
      </c>
      <c r="U540" s="5" t="str">
        <f>IFERROR(VALUE(HLOOKUP(U$2,'2.源数据-产品分析-全商品'!S$6:S$1000,ROW()-1,0)),"")</f>
        <v/>
      </c>
      <c r="V540" s="5" t="str">
        <f>IFERROR(VALUE(HLOOKUP(V$2,'2.源数据-产品分析-全商品'!T$6:T$1000,ROW()-1,0)),"")</f>
        <v/>
      </c>
      <c r="W540" s="5" t="str">
        <f>IF(OR($A$3=""),"",IF(OR($W$2="优爆品"),(IF(COUNTIF('2-2.源数据-产品分析-优品'!A:A,产品建议!A540)&gt;0,"是","")&amp;IF(COUNTIF('2-3.源数据-产品分析-爆品'!A:A,产品建议!A540)&gt;0,"是","")),IF(OR($W$2="P4P点击量"),((IFERROR(INDEX('产品报告-整理'!D:D,MATCH(产品建议!A540,'产品报告-整理'!A:A,0)),""))),((IF(COUNTIF('2-2.源数据-产品分析-优品'!A:A,产品建议!A540)&gt;0,"是",""))))))</f>
        <v/>
      </c>
      <c r="X540" s="5" t="str">
        <f>IF(OR($A$3=""),"",IF(OR($W$2="优爆品"),((IFERROR(INDEX('产品报告-整理'!D:D,MATCH(产品建议!A540,'产品报告-整理'!A:A,0)),"")&amp;" → "&amp;(IFERROR(TEXT(INDEX('产品报告-整理'!D:D,MATCH(产品建议!A540,'产品报告-整理'!A:A,0))/G540,"0%"),"")))),IF(OR($W$2="P4P点击量"),((IF($W$2="P4P点击量",IFERROR(TEXT(W540/G540,"0%"),"")))),(((IF(COUNTIF('2-3.源数据-产品分析-爆品'!A:A,产品建议!A540)&gt;0,"是","")))))))</f>
        <v/>
      </c>
      <c r="Y540" s="9" t="str">
        <f>IF(AND($Y$2="直通车总消费",'产品报告-整理'!$BN$1="推荐广告"),IFERROR(INDEX('产品报告-整理'!H:H,MATCH(产品建议!A540,'产品报告-整理'!A:A,0)),0)+IFERROR(INDEX('产品报告-整理'!BV:BV,MATCH(产品建议!A540,'产品报告-整理'!BO:BO,0)),0),IFERROR(INDEX('产品报告-整理'!H:H,MATCH(产品建议!A540,'产品报告-整理'!A:A,0)),0))</f>
        <v/>
      </c>
      <c r="Z540" s="9" t="str">
        <f t="shared" si="27"/>
        <v/>
      </c>
      <c r="AA540" s="5" t="str">
        <f t="shared" si="25"/>
        <v/>
      </c>
      <c r="AB540" s="5" t="str">
        <f t="shared" si="26"/>
        <v/>
      </c>
      <c r="AC540" s="9"/>
      <c r="AD540" s="15" t="str">
        <f>IF($AD$1="  ",IFERROR(IF(AND(Y540="未推广",L540&gt;0),"加入P4P推广 ","")&amp;IF(AND(OR(W540="是",X540="是"),Y540=0),"优爆品加推广 ","")&amp;IF(AND(C540="N",L540&gt;0),"增加橱窗绑定 ","")&amp;IF(AND(OR(Z540&gt;$Z$1*4.5,AB540&gt;$AB$1*4.5),Y540&lt;&gt;0,Y540&gt;$AB$1*2,G540&gt;($G$1/$L$1)*1),"放弃P4P推广 ","")&amp;IF(AND(AB540&gt;$AB$1*1.2,AB540&lt;$AB$1*4.5,Y540&gt;0),"优化询盘成本 ","")&amp;IF(AND(Z540&gt;$Z$1*1.2,Z540&lt;$Z$1*4.5,Y540&gt;0),"优化商机成本 ","")&amp;IF(AND(Y540&lt;&gt;0,L540&gt;0,AB540&lt;$AB$1*1.2),"加大询盘获取 ","")&amp;IF(AND(Y540&lt;&gt;0,K540&gt;0,Z540&lt;$Z$1*1.2),"加大商机获取 ","")&amp;IF(AND(L540=0,C540="Y",G540&gt;($G$1/$L$1*1.5)),"解绑橱窗绑定 ",""),"请去左表粘贴源数据"),"")</f>
        <v/>
      </c>
      <c r="AE540" s="9"/>
      <c r="AF540" s="9"/>
      <c r="AG540" s="9"/>
      <c r="AH540" s="9"/>
      <c r="AI540" s="17"/>
      <c r="AJ540" s="17"/>
      <c r="AK540" s="17"/>
    </row>
    <row r="541" spans="1:37">
      <c r="A541" s="5" t="str">
        <f>IFERROR(HLOOKUP(A$2,'2.源数据-产品分析-全商品'!A$6:A$1000,ROW()-1,0),"")</f>
        <v/>
      </c>
      <c r="B541" s="5" t="str">
        <f>IFERROR(HLOOKUP(B$2,'2.源数据-产品分析-全商品'!B$6:B$1000,ROW()-1,0),"")</f>
        <v/>
      </c>
      <c r="C541" s="5" t="str">
        <f>CLEAN(IFERROR(HLOOKUP(C$2,'2.源数据-产品分析-全商品'!C$6:C$1000,ROW()-1,0),""))</f>
        <v/>
      </c>
      <c r="D541" s="5" t="str">
        <f>IFERROR(HLOOKUP(D$2,'2.源数据-产品分析-全商品'!D$6:D$1000,ROW()-1,0),"")</f>
        <v/>
      </c>
      <c r="E541" s="5" t="str">
        <f>IFERROR(HLOOKUP(E$2,'2.源数据-产品分析-全商品'!E$6:E$1000,ROW()-1,0),"")</f>
        <v/>
      </c>
      <c r="F541" s="5" t="str">
        <f>IFERROR(VALUE(HLOOKUP(F$2,'2.源数据-产品分析-全商品'!F$6:F$1000,ROW()-1,0)),"")</f>
        <v/>
      </c>
      <c r="G541" s="5" t="str">
        <f>IFERROR(VALUE(HLOOKUP(G$2,'2.源数据-产品分析-全商品'!G$6:G$1000,ROW()-1,0)),"")</f>
        <v/>
      </c>
      <c r="H541" s="5" t="str">
        <f>IFERROR(HLOOKUP(H$2,'2.源数据-产品分析-全商品'!H$6:H$1000,ROW()-1,0),"")</f>
        <v/>
      </c>
      <c r="I541" s="5" t="str">
        <f>IFERROR(VALUE(HLOOKUP(I$2,'2.源数据-产品分析-全商品'!I$6:I$1000,ROW()-1,0)),"")</f>
        <v/>
      </c>
      <c r="J541" s="60" t="str">
        <f>IFERROR(IF($J$2="","",INDEX('产品报告-整理'!G:G,MATCH(产品建议!A541,'产品报告-整理'!A:A,0))),"")</f>
        <v/>
      </c>
      <c r="K541" s="5" t="str">
        <f>IFERROR(IF($K$2="","",VALUE(INDEX('产品报告-整理'!E:E,MATCH(产品建议!A541,'产品报告-整理'!A:A,0)))),0)</f>
        <v/>
      </c>
      <c r="L541" s="5" t="str">
        <f>IFERROR(VALUE(HLOOKUP(L$2,'2.源数据-产品分析-全商品'!J$6:J$1000,ROW()-1,0)),"")</f>
        <v/>
      </c>
      <c r="M541" s="5" t="str">
        <f>IFERROR(VALUE(HLOOKUP(M$2,'2.源数据-产品分析-全商品'!K$6:K$1000,ROW()-1,0)),"")</f>
        <v/>
      </c>
      <c r="N541" s="5" t="str">
        <f>IFERROR(HLOOKUP(N$2,'2.源数据-产品分析-全商品'!L$6:L$1000,ROW()-1,0),"")</f>
        <v/>
      </c>
      <c r="O541" s="5" t="str">
        <f>IF($O$2='产品报告-整理'!$K$1,IFERROR(INDEX('产品报告-整理'!S:S,MATCH(产品建议!A541,'产品报告-整理'!L:L,0)),""),(IFERROR(VALUE(HLOOKUP(O$2,'2.源数据-产品分析-全商品'!M$6:M$1000,ROW()-1,0)),"")))</f>
        <v/>
      </c>
      <c r="P541" s="5" t="str">
        <f>IF($P$2='产品报告-整理'!$V$1,IFERROR(INDEX('产品报告-整理'!AD:AD,MATCH(产品建议!A541,'产品报告-整理'!W:W,0)),""),(IFERROR(VALUE(HLOOKUP(P$2,'2.源数据-产品分析-全商品'!N$6:N$1000,ROW()-1,0)),"")))</f>
        <v/>
      </c>
      <c r="Q541" s="5" t="str">
        <f>IF($Q$2='产品报告-整理'!$AG$1,IFERROR(INDEX('产品报告-整理'!AO:AO,MATCH(产品建议!A541,'产品报告-整理'!AH:AH,0)),""),(IFERROR(VALUE(HLOOKUP(Q$2,'2.源数据-产品分析-全商品'!O$6:O$1000,ROW()-1,0)),"")))</f>
        <v/>
      </c>
      <c r="R541" s="5" t="str">
        <f>IF($R$2='产品报告-整理'!$AR$1,IFERROR(INDEX('产品报告-整理'!AZ:AZ,MATCH(产品建议!A541,'产品报告-整理'!AS:AS,0)),""),(IFERROR(VALUE(HLOOKUP(R$2,'2.源数据-产品分析-全商品'!P$6:P$1000,ROW()-1,0)),"")))</f>
        <v/>
      </c>
      <c r="S541" s="5" t="str">
        <f>IF($S$2='产品报告-整理'!$BC$1,IFERROR(INDEX('产品报告-整理'!BK:BK,MATCH(产品建议!A541,'产品报告-整理'!BD:BD,0)),""),(IFERROR(VALUE(HLOOKUP(S$2,'2.源数据-产品分析-全商品'!Q$6:Q$1000,ROW()-1,0)),"")))</f>
        <v/>
      </c>
      <c r="T541" s="5" t="str">
        <f>IFERROR(HLOOKUP("产品负责人",'2.源数据-产品分析-全商品'!R$6:R$1000,ROW()-1,0),"")</f>
        <v/>
      </c>
      <c r="U541" s="5" t="str">
        <f>IFERROR(VALUE(HLOOKUP(U$2,'2.源数据-产品分析-全商品'!S$6:S$1000,ROW()-1,0)),"")</f>
        <v/>
      </c>
      <c r="V541" s="5" t="str">
        <f>IFERROR(VALUE(HLOOKUP(V$2,'2.源数据-产品分析-全商品'!T$6:T$1000,ROW()-1,0)),"")</f>
        <v/>
      </c>
      <c r="W541" s="5" t="str">
        <f>IF(OR($A$3=""),"",IF(OR($W$2="优爆品"),(IF(COUNTIF('2-2.源数据-产品分析-优品'!A:A,产品建议!A541)&gt;0,"是","")&amp;IF(COUNTIF('2-3.源数据-产品分析-爆品'!A:A,产品建议!A541)&gt;0,"是","")),IF(OR($W$2="P4P点击量"),((IFERROR(INDEX('产品报告-整理'!D:D,MATCH(产品建议!A541,'产品报告-整理'!A:A,0)),""))),((IF(COUNTIF('2-2.源数据-产品分析-优品'!A:A,产品建议!A541)&gt;0,"是",""))))))</f>
        <v/>
      </c>
      <c r="X541" s="5" t="str">
        <f>IF(OR($A$3=""),"",IF(OR($W$2="优爆品"),((IFERROR(INDEX('产品报告-整理'!D:D,MATCH(产品建议!A541,'产品报告-整理'!A:A,0)),"")&amp;" → "&amp;(IFERROR(TEXT(INDEX('产品报告-整理'!D:D,MATCH(产品建议!A541,'产品报告-整理'!A:A,0))/G541,"0%"),"")))),IF(OR($W$2="P4P点击量"),((IF($W$2="P4P点击量",IFERROR(TEXT(W541/G541,"0%"),"")))),(((IF(COUNTIF('2-3.源数据-产品分析-爆品'!A:A,产品建议!A541)&gt;0,"是","")))))))</f>
        <v/>
      </c>
      <c r="Y541" s="9" t="str">
        <f>IF(AND($Y$2="直通车总消费",'产品报告-整理'!$BN$1="推荐广告"),IFERROR(INDEX('产品报告-整理'!H:H,MATCH(产品建议!A541,'产品报告-整理'!A:A,0)),0)+IFERROR(INDEX('产品报告-整理'!BV:BV,MATCH(产品建议!A541,'产品报告-整理'!BO:BO,0)),0),IFERROR(INDEX('产品报告-整理'!H:H,MATCH(产品建议!A541,'产品报告-整理'!A:A,0)),0))</f>
        <v/>
      </c>
      <c r="Z541" s="9" t="str">
        <f t="shared" si="27"/>
        <v/>
      </c>
      <c r="AA541" s="5" t="str">
        <f t="shared" si="25"/>
        <v/>
      </c>
      <c r="AB541" s="5" t="str">
        <f t="shared" si="26"/>
        <v/>
      </c>
      <c r="AC541" s="9"/>
      <c r="AD541" s="15" t="str">
        <f>IF($AD$1="  ",IFERROR(IF(AND(Y541="未推广",L541&gt;0),"加入P4P推广 ","")&amp;IF(AND(OR(W541="是",X541="是"),Y541=0),"优爆品加推广 ","")&amp;IF(AND(C541="N",L541&gt;0),"增加橱窗绑定 ","")&amp;IF(AND(OR(Z541&gt;$Z$1*4.5,AB541&gt;$AB$1*4.5),Y541&lt;&gt;0,Y541&gt;$AB$1*2,G541&gt;($G$1/$L$1)*1),"放弃P4P推广 ","")&amp;IF(AND(AB541&gt;$AB$1*1.2,AB541&lt;$AB$1*4.5,Y541&gt;0),"优化询盘成本 ","")&amp;IF(AND(Z541&gt;$Z$1*1.2,Z541&lt;$Z$1*4.5,Y541&gt;0),"优化商机成本 ","")&amp;IF(AND(Y541&lt;&gt;0,L541&gt;0,AB541&lt;$AB$1*1.2),"加大询盘获取 ","")&amp;IF(AND(Y541&lt;&gt;0,K541&gt;0,Z541&lt;$Z$1*1.2),"加大商机获取 ","")&amp;IF(AND(L541=0,C541="Y",G541&gt;($G$1/$L$1*1.5)),"解绑橱窗绑定 ",""),"请去左表粘贴源数据"),"")</f>
        <v/>
      </c>
      <c r="AE541" s="9"/>
      <c r="AF541" s="9"/>
      <c r="AG541" s="9"/>
      <c r="AH541" s="9"/>
      <c r="AI541" s="17"/>
      <c r="AJ541" s="17"/>
      <c r="AK541" s="17"/>
    </row>
    <row r="542" spans="1:37">
      <c r="A542" s="5" t="str">
        <f>IFERROR(HLOOKUP(A$2,'2.源数据-产品分析-全商品'!A$6:A$1000,ROW()-1,0),"")</f>
        <v/>
      </c>
      <c r="B542" s="5" t="str">
        <f>IFERROR(HLOOKUP(B$2,'2.源数据-产品分析-全商品'!B$6:B$1000,ROW()-1,0),"")</f>
        <v/>
      </c>
      <c r="C542" s="5" t="str">
        <f>CLEAN(IFERROR(HLOOKUP(C$2,'2.源数据-产品分析-全商品'!C$6:C$1000,ROW()-1,0),""))</f>
        <v/>
      </c>
      <c r="D542" s="5" t="str">
        <f>IFERROR(HLOOKUP(D$2,'2.源数据-产品分析-全商品'!D$6:D$1000,ROW()-1,0),"")</f>
        <v/>
      </c>
      <c r="E542" s="5" t="str">
        <f>IFERROR(HLOOKUP(E$2,'2.源数据-产品分析-全商品'!E$6:E$1000,ROW()-1,0),"")</f>
        <v/>
      </c>
      <c r="F542" s="5" t="str">
        <f>IFERROR(VALUE(HLOOKUP(F$2,'2.源数据-产品分析-全商品'!F$6:F$1000,ROW()-1,0)),"")</f>
        <v/>
      </c>
      <c r="G542" s="5" t="str">
        <f>IFERROR(VALUE(HLOOKUP(G$2,'2.源数据-产品分析-全商品'!G$6:G$1000,ROW()-1,0)),"")</f>
        <v/>
      </c>
      <c r="H542" s="5" t="str">
        <f>IFERROR(HLOOKUP(H$2,'2.源数据-产品分析-全商品'!H$6:H$1000,ROW()-1,0),"")</f>
        <v/>
      </c>
      <c r="I542" s="5" t="str">
        <f>IFERROR(VALUE(HLOOKUP(I$2,'2.源数据-产品分析-全商品'!I$6:I$1000,ROW()-1,0)),"")</f>
        <v/>
      </c>
      <c r="J542" s="60" t="str">
        <f>IFERROR(IF($J$2="","",INDEX('产品报告-整理'!G:G,MATCH(产品建议!A542,'产品报告-整理'!A:A,0))),"")</f>
        <v/>
      </c>
      <c r="K542" s="5" t="str">
        <f>IFERROR(IF($K$2="","",VALUE(INDEX('产品报告-整理'!E:E,MATCH(产品建议!A542,'产品报告-整理'!A:A,0)))),0)</f>
        <v/>
      </c>
      <c r="L542" s="5" t="str">
        <f>IFERROR(VALUE(HLOOKUP(L$2,'2.源数据-产品分析-全商品'!J$6:J$1000,ROW()-1,0)),"")</f>
        <v/>
      </c>
      <c r="M542" s="5" t="str">
        <f>IFERROR(VALUE(HLOOKUP(M$2,'2.源数据-产品分析-全商品'!K$6:K$1000,ROW()-1,0)),"")</f>
        <v/>
      </c>
      <c r="N542" s="5" t="str">
        <f>IFERROR(HLOOKUP(N$2,'2.源数据-产品分析-全商品'!L$6:L$1000,ROW()-1,0),"")</f>
        <v/>
      </c>
      <c r="O542" s="5" t="str">
        <f>IF($O$2='产品报告-整理'!$K$1,IFERROR(INDEX('产品报告-整理'!S:S,MATCH(产品建议!A542,'产品报告-整理'!L:L,0)),""),(IFERROR(VALUE(HLOOKUP(O$2,'2.源数据-产品分析-全商品'!M$6:M$1000,ROW()-1,0)),"")))</f>
        <v/>
      </c>
      <c r="P542" s="5" t="str">
        <f>IF($P$2='产品报告-整理'!$V$1,IFERROR(INDEX('产品报告-整理'!AD:AD,MATCH(产品建议!A542,'产品报告-整理'!W:W,0)),""),(IFERROR(VALUE(HLOOKUP(P$2,'2.源数据-产品分析-全商品'!N$6:N$1000,ROW()-1,0)),"")))</f>
        <v/>
      </c>
      <c r="Q542" s="5" t="str">
        <f>IF($Q$2='产品报告-整理'!$AG$1,IFERROR(INDEX('产品报告-整理'!AO:AO,MATCH(产品建议!A542,'产品报告-整理'!AH:AH,0)),""),(IFERROR(VALUE(HLOOKUP(Q$2,'2.源数据-产品分析-全商品'!O$6:O$1000,ROW()-1,0)),"")))</f>
        <v/>
      </c>
      <c r="R542" s="5" t="str">
        <f>IF($R$2='产品报告-整理'!$AR$1,IFERROR(INDEX('产品报告-整理'!AZ:AZ,MATCH(产品建议!A542,'产品报告-整理'!AS:AS,0)),""),(IFERROR(VALUE(HLOOKUP(R$2,'2.源数据-产品分析-全商品'!P$6:P$1000,ROW()-1,0)),"")))</f>
        <v/>
      </c>
      <c r="S542" s="5" t="str">
        <f>IF($S$2='产品报告-整理'!$BC$1,IFERROR(INDEX('产品报告-整理'!BK:BK,MATCH(产品建议!A542,'产品报告-整理'!BD:BD,0)),""),(IFERROR(VALUE(HLOOKUP(S$2,'2.源数据-产品分析-全商品'!Q$6:Q$1000,ROW()-1,0)),"")))</f>
        <v/>
      </c>
      <c r="T542" s="5" t="str">
        <f>IFERROR(HLOOKUP("产品负责人",'2.源数据-产品分析-全商品'!R$6:R$1000,ROW()-1,0),"")</f>
        <v/>
      </c>
      <c r="U542" s="5" t="str">
        <f>IFERROR(VALUE(HLOOKUP(U$2,'2.源数据-产品分析-全商品'!S$6:S$1000,ROW()-1,0)),"")</f>
        <v/>
      </c>
      <c r="V542" s="5" t="str">
        <f>IFERROR(VALUE(HLOOKUP(V$2,'2.源数据-产品分析-全商品'!T$6:T$1000,ROW()-1,0)),"")</f>
        <v/>
      </c>
      <c r="W542" s="5" t="str">
        <f>IF(OR($A$3=""),"",IF(OR($W$2="优爆品"),(IF(COUNTIF('2-2.源数据-产品分析-优品'!A:A,产品建议!A542)&gt;0,"是","")&amp;IF(COUNTIF('2-3.源数据-产品分析-爆品'!A:A,产品建议!A542)&gt;0,"是","")),IF(OR($W$2="P4P点击量"),((IFERROR(INDEX('产品报告-整理'!D:D,MATCH(产品建议!A542,'产品报告-整理'!A:A,0)),""))),((IF(COUNTIF('2-2.源数据-产品分析-优品'!A:A,产品建议!A542)&gt;0,"是",""))))))</f>
        <v/>
      </c>
      <c r="X542" s="5" t="str">
        <f>IF(OR($A$3=""),"",IF(OR($W$2="优爆品"),((IFERROR(INDEX('产品报告-整理'!D:D,MATCH(产品建议!A542,'产品报告-整理'!A:A,0)),"")&amp;" → "&amp;(IFERROR(TEXT(INDEX('产品报告-整理'!D:D,MATCH(产品建议!A542,'产品报告-整理'!A:A,0))/G542,"0%"),"")))),IF(OR($W$2="P4P点击量"),((IF($W$2="P4P点击量",IFERROR(TEXT(W542/G542,"0%"),"")))),(((IF(COUNTIF('2-3.源数据-产品分析-爆品'!A:A,产品建议!A542)&gt;0,"是","")))))))</f>
        <v/>
      </c>
      <c r="Y542" s="9" t="str">
        <f>IF(AND($Y$2="直通车总消费",'产品报告-整理'!$BN$1="推荐广告"),IFERROR(INDEX('产品报告-整理'!H:H,MATCH(产品建议!A542,'产品报告-整理'!A:A,0)),0)+IFERROR(INDEX('产品报告-整理'!BV:BV,MATCH(产品建议!A542,'产品报告-整理'!BO:BO,0)),0),IFERROR(INDEX('产品报告-整理'!H:H,MATCH(产品建议!A542,'产品报告-整理'!A:A,0)),0))</f>
        <v/>
      </c>
      <c r="Z542" s="9" t="str">
        <f t="shared" si="27"/>
        <v/>
      </c>
      <c r="AA542" s="5" t="str">
        <f t="shared" si="25"/>
        <v/>
      </c>
      <c r="AB542" s="5" t="str">
        <f t="shared" si="26"/>
        <v/>
      </c>
      <c r="AC542" s="9"/>
      <c r="AD542" s="15" t="str">
        <f>IF($AD$1="  ",IFERROR(IF(AND(Y542="未推广",L542&gt;0),"加入P4P推广 ","")&amp;IF(AND(OR(W542="是",X542="是"),Y542=0),"优爆品加推广 ","")&amp;IF(AND(C542="N",L542&gt;0),"增加橱窗绑定 ","")&amp;IF(AND(OR(Z542&gt;$Z$1*4.5,AB542&gt;$AB$1*4.5),Y542&lt;&gt;0,Y542&gt;$AB$1*2,G542&gt;($G$1/$L$1)*1),"放弃P4P推广 ","")&amp;IF(AND(AB542&gt;$AB$1*1.2,AB542&lt;$AB$1*4.5,Y542&gt;0),"优化询盘成本 ","")&amp;IF(AND(Z542&gt;$Z$1*1.2,Z542&lt;$Z$1*4.5,Y542&gt;0),"优化商机成本 ","")&amp;IF(AND(Y542&lt;&gt;0,L542&gt;0,AB542&lt;$AB$1*1.2),"加大询盘获取 ","")&amp;IF(AND(Y542&lt;&gt;0,K542&gt;0,Z542&lt;$Z$1*1.2),"加大商机获取 ","")&amp;IF(AND(L542=0,C542="Y",G542&gt;($G$1/$L$1*1.5)),"解绑橱窗绑定 ",""),"请去左表粘贴源数据"),"")</f>
        <v/>
      </c>
      <c r="AE542" s="9"/>
      <c r="AF542" s="9"/>
      <c r="AG542" s="9"/>
      <c r="AH542" s="9"/>
      <c r="AI542" s="17"/>
      <c r="AJ542" s="17"/>
      <c r="AK542" s="17"/>
    </row>
    <row r="543" spans="1:37">
      <c r="A543" s="5" t="str">
        <f>IFERROR(HLOOKUP(A$2,'2.源数据-产品分析-全商品'!A$6:A$1000,ROW()-1,0),"")</f>
        <v/>
      </c>
      <c r="B543" s="5" t="str">
        <f>IFERROR(HLOOKUP(B$2,'2.源数据-产品分析-全商品'!B$6:B$1000,ROW()-1,0),"")</f>
        <v/>
      </c>
      <c r="C543" s="5" t="str">
        <f>CLEAN(IFERROR(HLOOKUP(C$2,'2.源数据-产品分析-全商品'!C$6:C$1000,ROW()-1,0),""))</f>
        <v/>
      </c>
      <c r="D543" s="5" t="str">
        <f>IFERROR(HLOOKUP(D$2,'2.源数据-产品分析-全商品'!D$6:D$1000,ROW()-1,0),"")</f>
        <v/>
      </c>
      <c r="E543" s="5" t="str">
        <f>IFERROR(HLOOKUP(E$2,'2.源数据-产品分析-全商品'!E$6:E$1000,ROW()-1,0),"")</f>
        <v/>
      </c>
      <c r="F543" s="5" t="str">
        <f>IFERROR(VALUE(HLOOKUP(F$2,'2.源数据-产品分析-全商品'!F$6:F$1000,ROW()-1,0)),"")</f>
        <v/>
      </c>
      <c r="G543" s="5" t="str">
        <f>IFERROR(VALUE(HLOOKUP(G$2,'2.源数据-产品分析-全商品'!G$6:G$1000,ROW()-1,0)),"")</f>
        <v/>
      </c>
      <c r="H543" s="5" t="str">
        <f>IFERROR(HLOOKUP(H$2,'2.源数据-产品分析-全商品'!H$6:H$1000,ROW()-1,0),"")</f>
        <v/>
      </c>
      <c r="I543" s="5" t="str">
        <f>IFERROR(VALUE(HLOOKUP(I$2,'2.源数据-产品分析-全商品'!I$6:I$1000,ROW()-1,0)),"")</f>
        <v/>
      </c>
      <c r="J543" s="60" t="str">
        <f>IFERROR(IF($J$2="","",INDEX('产品报告-整理'!G:G,MATCH(产品建议!A543,'产品报告-整理'!A:A,0))),"")</f>
        <v/>
      </c>
      <c r="K543" s="5" t="str">
        <f>IFERROR(IF($K$2="","",VALUE(INDEX('产品报告-整理'!E:E,MATCH(产品建议!A543,'产品报告-整理'!A:A,0)))),0)</f>
        <v/>
      </c>
      <c r="L543" s="5" t="str">
        <f>IFERROR(VALUE(HLOOKUP(L$2,'2.源数据-产品分析-全商品'!J$6:J$1000,ROW()-1,0)),"")</f>
        <v/>
      </c>
      <c r="M543" s="5" t="str">
        <f>IFERROR(VALUE(HLOOKUP(M$2,'2.源数据-产品分析-全商品'!K$6:K$1000,ROW()-1,0)),"")</f>
        <v/>
      </c>
      <c r="N543" s="5" t="str">
        <f>IFERROR(HLOOKUP(N$2,'2.源数据-产品分析-全商品'!L$6:L$1000,ROW()-1,0),"")</f>
        <v/>
      </c>
      <c r="O543" s="5" t="str">
        <f>IF($O$2='产品报告-整理'!$K$1,IFERROR(INDEX('产品报告-整理'!S:S,MATCH(产品建议!A543,'产品报告-整理'!L:L,0)),""),(IFERROR(VALUE(HLOOKUP(O$2,'2.源数据-产品分析-全商品'!M$6:M$1000,ROW()-1,0)),"")))</f>
        <v/>
      </c>
      <c r="P543" s="5" t="str">
        <f>IF($P$2='产品报告-整理'!$V$1,IFERROR(INDEX('产品报告-整理'!AD:AD,MATCH(产品建议!A543,'产品报告-整理'!W:W,0)),""),(IFERROR(VALUE(HLOOKUP(P$2,'2.源数据-产品分析-全商品'!N$6:N$1000,ROW()-1,0)),"")))</f>
        <v/>
      </c>
      <c r="Q543" s="5" t="str">
        <f>IF($Q$2='产品报告-整理'!$AG$1,IFERROR(INDEX('产品报告-整理'!AO:AO,MATCH(产品建议!A543,'产品报告-整理'!AH:AH,0)),""),(IFERROR(VALUE(HLOOKUP(Q$2,'2.源数据-产品分析-全商品'!O$6:O$1000,ROW()-1,0)),"")))</f>
        <v/>
      </c>
      <c r="R543" s="5" t="str">
        <f>IF($R$2='产品报告-整理'!$AR$1,IFERROR(INDEX('产品报告-整理'!AZ:AZ,MATCH(产品建议!A543,'产品报告-整理'!AS:AS,0)),""),(IFERROR(VALUE(HLOOKUP(R$2,'2.源数据-产品分析-全商品'!P$6:P$1000,ROW()-1,0)),"")))</f>
        <v/>
      </c>
      <c r="S543" s="5" t="str">
        <f>IF($S$2='产品报告-整理'!$BC$1,IFERROR(INDEX('产品报告-整理'!BK:BK,MATCH(产品建议!A543,'产品报告-整理'!BD:BD,0)),""),(IFERROR(VALUE(HLOOKUP(S$2,'2.源数据-产品分析-全商品'!Q$6:Q$1000,ROW()-1,0)),"")))</f>
        <v/>
      </c>
      <c r="T543" s="5" t="str">
        <f>IFERROR(HLOOKUP("产品负责人",'2.源数据-产品分析-全商品'!R$6:R$1000,ROW()-1,0),"")</f>
        <v/>
      </c>
      <c r="U543" s="5" t="str">
        <f>IFERROR(VALUE(HLOOKUP(U$2,'2.源数据-产品分析-全商品'!S$6:S$1000,ROW()-1,0)),"")</f>
        <v/>
      </c>
      <c r="V543" s="5" t="str">
        <f>IFERROR(VALUE(HLOOKUP(V$2,'2.源数据-产品分析-全商品'!T$6:T$1000,ROW()-1,0)),"")</f>
        <v/>
      </c>
      <c r="W543" s="5" t="str">
        <f>IF(OR($A$3=""),"",IF(OR($W$2="优爆品"),(IF(COUNTIF('2-2.源数据-产品分析-优品'!A:A,产品建议!A543)&gt;0,"是","")&amp;IF(COUNTIF('2-3.源数据-产品分析-爆品'!A:A,产品建议!A543)&gt;0,"是","")),IF(OR($W$2="P4P点击量"),((IFERROR(INDEX('产品报告-整理'!D:D,MATCH(产品建议!A543,'产品报告-整理'!A:A,0)),""))),((IF(COUNTIF('2-2.源数据-产品分析-优品'!A:A,产品建议!A543)&gt;0,"是",""))))))</f>
        <v/>
      </c>
      <c r="X543" s="5" t="str">
        <f>IF(OR($A$3=""),"",IF(OR($W$2="优爆品"),((IFERROR(INDEX('产品报告-整理'!D:D,MATCH(产品建议!A543,'产品报告-整理'!A:A,0)),"")&amp;" → "&amp;(IFERROR(TEXT(INDEX('产品报告-整理'!D:D,MATCH(产品建议!A543,'产品报告-整理'!A:A,0))/G543,"0%"),"")))),IF(OR($W$2="P4P点击量"),((IF($W$2="P4P点击量",IFERROR(TEXT(W543/G543,"0%"),"")))),(((IF(COUNTIF('2-3.源数据-产品分析-爆品'!A:A,产品建议!A543)&gt;0,"是","")))))))</f>
        <v/>
      </c>
      <c r="Y543" s="9" t="str">
        <f>IF(AND($Y$2="直通车总消费",'产品报告-整理'!$BN$1="推荐广告"),IFERROR(INDEX('产品报告-整理'!H:H,MATCH(产品建议!A543,'产品报告-整理'!A:A,0)),0)+IFERROR(INDEX('产品报告-整理'!BV:BV,MATCH(产品建议!A543,'产品报告-整理'!BO:BO,0)),0),IFERROR(INDEX('产品报告-整理'!H:H,MATCH(产品建议!A543,'产品报告-整理'!A:A,0)),0))</f>
        <v/>
      </c>
      <c r="Z543" s="9" t="str">
        <f t="shared" si="27"/>
        <v/>
      </c>
      <c r="AA543" s="5" t="str">
        <f t="shared" si="25"/>
        <v/>
      </c>
      <c r="AB543" s="5" t="str">
        <f t="shared" si="26"/>
        <v/>
      </c>
      <c r="AC543" s="9"/>
      <c r="AD543" s="15" t="str">
        <f>IF($AD$1="  ",IFERROR(IF(AND(Y543="未推广",L543&gt;0),"加入P4P推广 ","")&amp;IF(AND(OR(W543="是",X543="是"),Y543=0),"优爆品加推广 ","")&amp;IF(AND(C543="N",L543&gt;0),"增加橱窗绑定 ","")&amp;IF(AND(OR(Z543&gt;$Z$1*4.5,AB543&gt;$AB$1*4.5),Y543&lt;&gt;0,Y543&gt;$AB$1*2,G543&gt;($G$1/$L$1)*1),"放弃P4P推广 ","")&amp;IF(AND(AB543&gt;$AB$1*1.2,AB543&lt;$AB$1*4.5,Y543&gt;0),"优化询盘成本 ","")&amp;IF(AND(Z543&gt;$Z$1*1.2,Z543&lt;$Z$1*4.5,Y543&gt;0),"优化商机成本 ","")&amp;IF(AND(Y543&lt;&gt;0,L543&gt;0,AB543&lt;$AB$1*1.2),"加大询盘获取 ","")&amp;IF(AND(Y543&lt;&gt;0,K543&gt;0,Z543&lt;$Z$1*1.2),"加大商机获取 ","")&amp;IF(AND(L543=0,C543="Y",G543&gt;($G$1/$L$1*1.5)),"解绑橱窗绑定 ",""),"请去左表粘贴源数据"),"")</f>
        <v/>
      </c>
      <c r="AE543" s="9"/>
      <c r="AF543" s="9"/>
      <c r="AG543" s="9"/>
      <c r="AH543" s="9"/>
      <c r="AI543" s="17"/>
      <c r="AJ543" s="17"/>
      <c r="AK543" s="17"/>
    </row>
    <row r="544" spans="1:37">
      <c r="A544" s="5" t="str">
        <f>IFERROR(HLOOKUP(A$2,'2.源数据-产品分析-全商品'!A$6:A$1000,ROW()-1,0),"")</f>
        <v/>
      </c>
      <c r="B544" s="5" t="str">
        <f>IFERROR(HLOOKUP(B$2,'2.源数据-产品分析-全商品'!B$6:B$1000,ROW()-1,0),"")</f>
        <v/>
      </c>
      <c r="C544" s="5" t="str">
        <f>CLEAN(IFERROR(HLOOKUP(C$2,'2.源数据-产品分析-全商品'!C$6:C$1000,ROW()-1,0),""))</f>
        <v/>
      </c>
      <c r="D544" s="5" t="str">
        <f>IFERROR(HLOOKUP(D$2,'2.源数据-产品分析-全商品'!D$6:D$1000,ROW()-1,0),"")</f>
        <v/>
      </c>
      <c r="E544" s="5" t="str">
        <f>IFERROR(HLOOKUP(E$2,'2.源数据-产品分析-全商品'!E$6:E$1000,ROW()-1,0),"")</f>
        <v/>
      </c>
      <c r="F544" s="5" t="str">
        <f>IFERROR(VALUE(HLOOKUP(F$2,'2.源数据-产品分析-全商品'!F$6:F$1000,ROW()-1,0)),"")</f>
        <v/>
      </c>
      <c r="G544" s="5" t="str">
        <f>IFERROR(VALUE(HLOOKUP(G$2,'2.源数据-产品分析-全商品'!G$6:G$1000,ROW()-1,0)),"")</f>
        <v/>
      </c>
      <c r="H544" s="5" t="str">
        <f>IFERROR(HLOOKUP(H$2,'2.源数据-产品分析-全商品'!H$6:H$1000,ROW()-1,0),"")</f>
        <v/>
      </c>
      <c r="I544" s="5" t="str">
        <f>IFERROR(VALUE(HLOOKUP(I$2,'2.源数据-产品分析-全商品'!I$6:I$1000,ROW()-1,0)),"")</f>
        <v/>
      </c>
      <c r="J544" s="60" t="str">
        <f>IFERROR(IF($J$2="","",INDEX('产品报告-整理'!G:G,MATCH(产品建议!A544,'产品报告-整理'!A:A,0))),"")</f>
        <v/>
      </c>
      <c r="K544" s="5" t="str">
        <f>IFERROR(IF($K$2="","",VALUE(INDEX('产品报告-整理'!E:E,MATCH(产品建议!A544,'产品报告-整理'!A:A,0)))),0)</f>
        <v/>
      </c>
      <c r="L544" s="5" t="str">
        <f>IFERROR(VALUE(HLOOKUP(L$2,'2.源数据-产品分析-全商品'!J$6:J$1000,ROW()-1,0)),"")</f>
        <v/>
      </c>
      <c r="M544" s="5" t="str">
        <f>IFERROR(VALUE(HLOOKUP(M$2,'2.源数据-产品分析-全商品'!K$6:K$1000,ROW()-1,0)),"")</f>
        <v/>
      </c>
      <c r="N544" s="5" t="str">
        <f>IFERROR(HLOOKUP(N$2,'2.源数据-产品分析-全商品'!L$6:L$1000,ROW()-1,0),"")</f>
        <v/>
      </c>
      <c r="O544" s="5" t="str">
        <f>IF($O$2='产品报告-整理'!$K$1,IFERROR(INDEX('产品报告-整理'!S:S,MATCH(产品建议!A544,'产品报告-整理'!L:L,0)),""),(IFERROR(VALUE(HLOOKUP(O$2,'2.源数据-产品分析-全商品'!M$6:M$1000,ROW()-1,0)),"")))</f>
        <v/>
      </c>
      <c r="P544" s="5" t="str">
        <f>IF($P$2='产品报告-整理'!$V$1,IFERROR(INDEX('产品报告-整理'!AD:AD,MATCH(产品建议!A544,'产品报告-整理'!W:W,0)),""),(IFERROR(VALUE(HLOOKUP(P$2,'2.源数据-产品分析-全商品'!N$6:N$1000,ROW()-1,0)),"")))</f>
        <v/>
      </c>
      <c r="Q544" s="5" t="str">
        <f>IF($Q$2='产品报告-整理'!$AG$1,IFERROR(INDEX('产品报告-整理'!AO:AO,MATCH(产品建议!A544,'产品报告-整理'!AH:AH,0)),""),(IFERROR(VALUE(HLOOKUP(Q$2,'2.源数据-产品分析-全商品'!O$6:O$1000,ROW()-1,0)),"")))</f>
        <v/>
      </c>
      <c r="R544" s="5" t="str">
        <f>IF($R$2='产品报告-整理'!$AR$1,IFERROR(INDEX('产品报告-整理'!AZ:AZ,MATCH(产品建议!A544,'产品报告-整理'!AS:AS,0)),""),(IFERROR(VALUE(HLOOKUP(R$2,'2.源数据-产品分析-全商品'!P$6:P$1000,ROW()-1,0)),"")))</f>
        <v/>
      </c>
      <c r="S544" s="5" t="str">
        <f>IF($S$2='产品报告-整理'!$BC$1,IFERROR(INDEX('产品报告-整理'!BK:BK,MATCH(产品建议!A544,'产品报告-整理'!BD:BD,0)),""),(IFERROR(VALUE(HLOOKUP(S$2,'2.源数据-产品分析-全商品'!Q$6:Q$1000,ROW()-1,0)),"")))</f>
        <v/>
      </c>
      <c r="T544" s="5" t="str">
        <f>IFERROR(HLOOKUP("产品负责人",'2.源数据-产品分析-全商品'!R$6:R$1000,ROW()-1,0),"")</f>
        <v/>
      </c>
      <c r="U544" s="5" t="str">
        <f>IFERROR(VALUE(HLOOKUP(U$2,'2.源数据-产品分析-全商品'!S$6:S$1000,ROW()-1,0)),"")</f>
        <v/>
      </c>
      <c r="V544" s="5" t="str">
        <f>IFERROR(VALUE(HLOOKUP(V$2,'2.源数据-产品分析-全商品'!T$6:T$1000,ROW()-1,0)),"")</f>
        <v/>
      </c>
      <c r="W544" s="5" t="str">
        <f>IF(OR($A$3=""),"",IF(OR($W$2="优爆品"),(IF(COUNTIF('2-2.源数据-产品分析-优品'!A:A,产品建议!A544)&gt;0,"是","")&amp;IF(COUNTIF('2-3.源数据-产品分析-爆品'!A:A,产品建议!A544)&gt;0,"是","")),IF(OR($W$2="P4P点击量"),((IFERROR(INDEX('产品报告-整理'!D:D,MATCH(产品建议!A544,'产品报告-整理'!A:A,0)),""))),((IF(COUNTIF('2-2.源数据-产品分析-优品'!A:A,产品建议!A544)&gt;0,"是",""))))))</f>
        <v/>
      </c>
      <c r="X544" s="5" t="str">
        <f>IF(OR($A$3=""),"",IF(OR($W$2="优爆品"),((IFERROR(INDEX('产品报告-整理'!D:D,MATCH(产品建议!A544,'产品报告-整理'!A:A,0)),"")&amp;" → "&amp;(IFERROR(TEXT(INDEX('产品报告-整理'!D:D,MATCH(产品建议!A544,'产品报告-整理'!A:A,0))/G544,"0%"),"")))),IF(OR($W$2="P4P点击量"),((IF($W$2="P4P点击量",IFERROR(TEXT(W544/G544,"0%"),"")))),(((IF(COUNTIF('2-3.源数据-产品分析-爆品'!A:A,产品建议!A544)&gt;0,"是","")))))))</f>
        <v/>
      </c>
      <c r="Y544" s="9" t="str">
        <f>IF(AND($Y$2="直通车总消费",'产品报告-整理'!$BN$1="推荐广告"),IFERROR(INDEX('产品报告-整理'!H:H,MATCH(产品建议!A544,'产品报告-整理'!A:A,0)),0)+IFERROR(INDEX('产品报告-整理'!BV:BV,MATCH(产品建议!A544,'产品报告-整理'!BO:BO,0)),0),IFERROR(INDEX('产品报告-整理'!H:H,MATCH(产品建议!A544,'产品报告-整理'!A:A,0)),0))</f>
        <v/>
      </c>
      <c r="Z544" s="9" t="str">
        <f t="shared" si="27"/>
        <v/>
      </c>
      <c r="AA544" s="5" t="str">
        <f t="shared" si="25"/>
        <v/>
      </c>
      <c r="AB544" s="5" t="str">
        <f t="shared" si="26"/>
        <v/>
      </c>
      <c r="AC544" s="9"/>
      <c r="AD544" s="15" t="str">
        <f>IF($AD$1="  ",IFERROR(IF(AND(Y544="未推广",L544&gt;0),"加入P4P推广 ","")&amp;IF(AND(OR(W544="是",X544="是"),Y544=0),"优爆品加推广 ","")&amp;IF(AND(C544="N",L544&gt;0),"增加橱窗绑定 ","")&amp;IF(AND(OR(Z544&gt;$Z$1*4.5,AB544&gt;$AB$1*4.5),Y544&lt;&gt;0,Y544&gt;$AB$1*2,G544&gt;($G$1/$L$1)*1),"放弃P4P推广 ","")&amp;IF(AND(AB544&gt;$AB$1*1.2,AB544&lt;$AB$1*4.5,Y544&gt;0),"优化询盘成本 ","")&amp;IF(AND(Z544&gt;$Z$1*1.2,Z544&lt;$Z$1*4.5,Y544&gt;0),"优化商机成本 ","")&amp;IF(AND(Y544&lt;&gt;0,L544&gt;0,AB544&lt;$AB$1*1.2),"加大询盘获取 ","")&amp;IF(AND(Y544&lt;&gt;0,K544&gt;0,Z544&lt;$Z$1*1.2),"加大商机获取 ","")&amp;IF(AND(L544=0,C544="Y",G544&gt;($G$1/$L$1*1.5)),"解绑橱窗绑定 ",""),"请去左表粘贴源数据"),"")</f>
        <v/>
      </c>
      <c r="AE544" s="9"/>
      <c r="AF544" s="9"/>
      <c r="AG544" s="9"/>
      <c r="AH544" s="9"/>
      <c r="AI544" s="17"/>
      <c r="AJ544" s="17"/>
      <c r="AK544" s="17"/>
    </row>
    <row r="545" spans="1:37">
      <c r="A545" s="5" t="str">
        <f>IFERROR(HLOOKUP(A$2,'2.源数据-产品分析-全商品'!A$6:A$1000,ROW()-1,0),"")</f>
        <v/>
      </c>
      <c r="B545" s="5" t="str">
        <f>IFERROR(HLOOKUP(B$2,'2.源数据-产品分析-全商品'!B$6:B$1000,ROW()-1,0),"")</f>
        <v/>
      </c>
      <c r="C545" s="5" t="str">
        <f>CLEAN(IFERROR(HLOOKUP(C$2,'2.源数据-产品分析-全商品'!C$6:C$1000,ROW()-1,0),""))</f>
        <v/>
      </c>
      <c r="D545" s="5" t="str">
        <f>IFERROR(HLOOKUP(D$2,'2.源数据-产品分析-全商品'!D$6:D$1000,ROW()-1,0),"")</f>
        <v/>
      </c>
      <c r="E545" s="5" t="str">
        <f>IFERROR(HLOOKUP(E$2,'2.源数据-产品分析-全商品'!E$6:E$1000,ROW()-1,0),"")</f>
        <v/>
      </c>
      <c r="F545" s="5" t="str">
        <f>IFERROR(VALUE(HLOOKUP(F$2,'2.源数据-产品分析-全商品'!F$6:F$1000,ROW()-1,0)),"")</f>
        <v/>
      </c>
      <c r="G545" s="5" t="str">
        <f>IFERROR(VALUE(HLOOKUP(G$2,'2.源数据-产品分析-全商品'!G$6:G$1000,ROW()-1,0)),"")</f>
        <v/>
      </c>
      <c r="H545" s="5" t="str">
        <f>IFERROR(HLOOKUP(H$2,'2.源数据-产品分析-全商品'!H$6:H$1000,ROW()-1,0),"")</f>
        <v/>
      </c>
      <c r="I545" s="5" t="str">
        <f>IFERROR(VALUE(HLOOKUP(I$2,'2.源数据-产品分析-全商品'!I$6:I$1000,ROW()-1,0)),"")</f>
        <v/>
      </c>
      <c r="J545" s="60" t="str">
        <f>IFERROR(IF($J$2="","",INDEX('产品报告-整理'!G:G,MATCH(产品建议!A545,'产品报告-整理'!A:A,0))),"")</f>
        <v/>
      </c>
      <c r="K545" s="5" t="str">
        <f>IFERROR(IF($K$2="","",VALUE(INDEX('产品报告-整理'!E:E,MATCH(产品建议!A545,'产品报告-整理'!A:A,0)))),0)</f>
        <v/>
      </c>
      <c r="L545" s="5" t="str">
        <f>IFERROR(VALUE(HLOOKUP(L$2,'2.源数据-产品分析-全商品'!J$6:J$1000,ROW()-1,0)),"")</f>
        <v/>
      </c>
      <c r="M545" s="5" t="str">
        <f>IFERROR(VALUE(HLOOKUP(M$2,'2.源数据-产品分析-全商品'!K$6:K$1000,ROW()-1,0)),"")</f>
        <v/>
      </c>
      <c r="N545" s="5" t="str">
        <f>IFERROR(HLOOKUP(N$2,'2.源数据-产品分析-全商品'!L$6:L$1000,ROW()-1,0),"")</f>
        <v/>
      </c>
      <c r="O545" s="5" t="str">
        <f>IF($O$2='产品报告-整理'!$K$1,IFERROR(INDEX('产品报告-整理'!S:S,MATCH(产品建议!A545,'产品报告-整理'!L:L,0)),""),(IFERROR(VALUE(HLOOKUP(O$2,'2.源数据-产品分析-全商品'!M$6:M$1000,ROW()-1,0)),"")))</f>
        <v/>
      </c>
      <c r="P545" s="5" t="str">
        <f>IF($P$2='产品报告-整理'!$V$1,IFERROR(INDEX('产品报告-整理'!AD:AD,MATCH(产品建议!A545,'产品报告-整理'!W:W,0)),""),(IFERROR(VALUE(HLOOKUP(P$2,'2.源数据-产品分析-全商品'!N$6:N$1000,ROW()-1,0)),"")))</f>
        <v/>
      </c>
      <c r="Q545" s="5" t="str">
        <f>IF($Q$2='产品报告-整理'!$AG$1,IFERROR(INDEX('产品报告-整理'!AO:AO,MATCH(产品建议!A545,'产品报告-整理'!AH:AH,0)),""),(IFERROR(VALUE(HLOOKUP(Q$2,'2.源数据-产品分析-全商品'!O$6:O$1000,ROW()-1,0)),"")))</f>
        <v/>
      </c>
      <c r="R545" s="5" t="str">
        <f>IF($R$2='产品报告-整理'!$AR$1,IFERROR(INDEX('产品报告-整理'!AZ:AZ,MATCH(产品建议!A545,'产品报告-整理'!AS:AS,0)),""),(IFERROR(VALUE(HLOOKUP(R$2,'2.源数据-产品分析-全商品'!P$6:P$1000,ROW()-1,0)),"")))</f>
        <v/>
      </c>
      <c r="S545" s="5" t="str">
        <f>IF($S$2='产品报告-整理'!$BC$1,IFERROR(INDEX('产品报告-整理'!BK:BK,MATCH(产品建议!A545,'产品报告-整理'!BD:BD,0)),""),(IFERROR(VALUE(HLOOKUP(S$2,'2.源数据-产品分析-全商品'!Q$6:Q$1000,ROW()-1,0)),"")))</f>
        <v/>
      </c>
      <c r="T545" s="5" t="str">
        <f>IFERROR(HLOOKUP("产品负责人",'2.源数据-产品分析-全商品'!R$6:R$1000,ROW()-1,0),"")</f>
        <v/>
      </c>
      <c r="U545" s="5" t="str">
        <f>IFERROR(VALUE(HLOOKUP(U$2,'2.源数据-产品分析-全商品'!S$6:S$1000,ROW()-1,0)),"")</f>
        <v/>
      </c>
      <c r="V545" s="5" t="str">
        <f>IFERROR(VALUE(HLOOKUP(V$2,'2.源数据-产品分析-全商品'!T$6:T$1000,ROW()-1,0)),"")</f>
        <v/>
      </c>
      <c r="W545" s="5" t="str">
        <f>IF(OR($A$3=""),"",IF(OR($W$2="优爆品"),(IF(COUNTIF('2-2.源数据-产品分析-优品'!A:A,产品建议!A545)&gt;0,"是","")&amp;IF(COUNTIF('2-3.源数据-产品分析-爆品'!A:A,产品建议!A545)&gt;0,"是","")),IF(OR($W$2="P4P点击量"),((IFERROR(INDEX('产品报告-整理'!D:D,MATCH(产品建议!A545,'产品报告-整理'!A:A,0)),""))),((IF(COUNTIF('2-2.源数据-产品分析-优品'!A:A,产品建议!A545)&gt;0,"是",""))))))</f>
        <v/>
      </c>
      <c r="X545" s="5" t="str">
        <f>IF(OR($A$3=""),"",IF(OR($W$2="优爆品"),((IFERROR(INDEX('产品报告-整理'!D:D,MATCH(产品建议!A545,'产品报告-整理'!A:A,0)),"")&amp;" → "&amp;(IFERROR(TEXT(INDEX('产品报告-整理'!D:D,MATCH(产品建议!A545,'产品报告-整理'!A:A,0))/G545,"0%"),"")))),IF(OR($W$2="P4P点击量"),((IF($W$2="P4P点击量",IFERROR(TEXT(W545/G545,"0%"),"")))),(((IF(COUNTIF('2-3.源数据-产品分析-爆品'!A:A,产品建议!A545)&gt;0,"是","")))))))</f>
        <v/>
      </c>
      <c r="Y545" s="9" t="str">
        <f>IF(AND($Y$2="直通车总消费",'产品报告-整理'!$BN$1="推荐广告"),IFERROR(INDEX('产品报告-整理'!H:H,MATCH(产品建议!A545,'产品报告-整理'!A:A,0)),0)+IFERROR(INDEX('产品报告-整理'!BV:BV,MATCH(产品建议!A545,'产品报告-整理'!BO:BO,0)),0),IFERROR(INDEX('产品报告-整理'!H:H,MATCH(产品建议!A545,'产品报告-整理'!A:A,0)),0))</f>
        <v/>
      </c>
      <c r="Z545" s="9" t="str">
        <f t="shared" si="27"/>
        <v/>
      </c>
      <c r="AA545" s="5" t="str">
        <f t="shared" si="25"/>
        <v/>
      </c>
      <c r="AB545" s="5" t="str">
        <f t="shared" si="26"/>
        <v/>
      </c>
      <c r="AC545" s="9"/>
      <c r="AD545" s="15" t="str">
        <f>IF($AD$1="  ",IFERROR(IF(AND(Y545="未推广",L545&gt;0),"加入P4P推广 ","")&amp;IF(AND(OR(W545="是",X545="是"),Y545=0),"优爆品加推广 ","")&amp;IF(AND(C545="N",L545&gt;0),"增加橱窗绑定 ","")&amp;IF(AND(OR(Z545&gt;$Z$1*4.5,AB545&gt;$AB$1*4.5),Y545&lt;&gt;0,Y545&gt;$AB$1*2,G545&gt;($G$1/$L$1)*1),"放弃P4P推广 ","")&amp;IF(AND(AB545&gt;$AB$1*1.2,AB545&lt;$AB$1*4.5,Y545&gt;0),"优化询盘成本 ","")&amp;IF(AND(Z545&gt;$Z$1*1.2,Z545&lt;$Z$1*4.5,Y545&gt;0),"优化商机成本 ","")&amp;IF(AND(Y545&lt;&gt;0,L545&gt;0,AB545&lt;$AB$1*1.2),"加大询盘获取 ","")&amp;IF(AND(Y545&lt;&gt;0,K545&gt;0,Z545&lt;$Z$1*1.2),"加大商机获取 ","")&amp;IF(AND(L545=0,C545="Y",G545&gt;($G$1/$L$1*1.5)),"解绑橱窗绑定 ",""),"请去左表粘贴源数据"),"")</f>
        <v/>
      </c>
      <c r="AE545" s="9"/>
      <c r="AF545" s="9"/>
      <c r="AG545" s="9"/>
      <c r="AH545" s="9"/>
      <c r="AI545" s="17"/>
      <c r="AJ545" s="17"/>
      <c r="AK545" s="17"/>
    </row>
    <row r="546" spans="1:37">
      <c r="A546" s="5" t="str">
        <f>IFERROR(HLOOKUP(A$2,'2.源数据-产品分析-全商品'!A$6:A$1000,ROW()-1,0),"")</f>
        <v/>
      </c>
      <c r="B546" s="5" t="str">
        <f>IFERROR(HLOOKUP(B$2,'2.源数据-产品分析-全商品'!B$6:B$1000,ROW()-1,0),"")</f>
        <v/>
      </c>
      <c r="C546" s="5" t="str">
        <f>CLEAN(IFERROR(HLOOKUP(C$2,'2.源数据-产品分析-全商品'!C$6:C$1000,ROW()-1,0),""))</f>
        <v/>
      </c>
      <c r="D546" s="5" t="str">
        <f>IFERROR(HLOOKUP(D$2,'2.源数据-产品分析-全商品'!D$6:D$1000,ROW()-1,0),"")</f>
        <v/>
      </c>
      <c r="E546" s="5" t="str">
        <f>IFERROR(HLOOKUP(E$2,'2.源数据-产品分析-全商品'!E$6:E$1000,ROW()-1,0),"")</f>
        <v/>
      </c>
      <c r="F546" s="5" t="str">
        <f>IFERROR(VALUE(HLOOKUP(F$2,'2.源数据-产品分析-全商品'!F$6:F$1000,ROW()-1,0)),"")</f>
        <v/>
      </c>
      <c r="G546" s="5" t="str">
        <f>IFERROR(VALUE(HLOOKUP(G$2,'2.源数据-产品分析-全商品'!G$6:G$1000,ROW()-1,0)),"")</f>
        <v/>
      </c>
      <c r="H546" s="5" t="str">
        <f>IFERROR(HLOOKUP(H$2,'2.源数据-产品分析-全商品'!H$6:H$1000,ROW()-1,0),"")</f>
        <v/>
      </c>
      <c r="I546" s="5" t="str">
        <f>IFERROR(VALUE(HLOOKUP(I$2,'2.源数据-产品分析-全商品'!I$6:I$1000,ROW()-1,0)),"")</f>
        <v/>
      </c>
      <c r="J546" s="60" t="str">
        <f>IFERROR(IF($J$2="","",INDEX('产品报告-整理'!G:G,MATCH(产品建议!A546,'产品报告-整理'!A:A,0))),"")</f>
        <v/>
      </c>
      <c r="K546" s="5" t="str">
        <f>IFERROR(IF($K$2="","",VALUE(INDEX('产品报告-整理'!E:E,MATCH(产品建议!A546,'产品报告-整理'!A:A,0)))),0)</f>
        <v/>
      </c>
      <c r="L546" s="5" t="str">
        <f>IFERROR(VALUE(HLOOKUP(L$2,'2.源数据-产品分析-全商品'!J$6:J$1000,ROW()-1,0)),"")</f>
        <v/>
      </c>
      <c r="M546" s="5" t="str">
        <f>IFERROR(VALUE(HLOOKUP(M$2,'2.源数据-产品分析-全商品'!K$6:K$1000,ROW()-1,0)),"")</f>
        <v/>
      </c>
      <c r="N546" s="5" t="str">
        <f>IFERROR(HLOOKUP(N$2,'2.源数据-产品分析-全商品'!L$6:L$1000,ROW()-1,0),"")</f>
        <v/>
      </c>
      <c r="O546" s="5" t="str">
        <f>IF($O$2='产品报告-整理'!$K$1,IFERROR(INDEX('产品报告-整理'!S:S,MATCH(产品建议!A546,'产品报告-整理'!L:L,0)),""),(IFERROR(VALUE(HLOOKUP(O$2,'2.源数据-产品分析-全商品'!M$6:M$1000,ROW()-1,0)),"")))</f>
        <v/>
      </c>
      <c r="P546" s="5" t="str">
        <f>IF($P$2='产品报告-整理'!$V$1,IFERROR(INDEX('产品报告-整理'!AD:AD,MATCH(产品建议!A546,'产品报告-整理'!W:W,0)),""),(IFERROR(VALUE(HLOOKUP(P$2,'2.源数据-产品分析-全商品'!N$6:N$1000,ROW()-1,0)),"")))</f>
        <v/>
      </c>
      <c r="Q546" s="5" t="str">
        <f>IF($Q$2='产品报告-整理'!$AG$1,IFERROR(INDEX('产品报告-整理'!AO:AO,MATCH(产品建议!A546,'产品报告-整理'!AH:AH,0)),""),(IFERROR(VALUE(HLOOKUP(Q$2,'2.源数据-产品分析-全商品'!O$6:O$1000,ROW()-1,0)),"")))</f>
        <v/>
      </c>
      <c r="R546" s="5" t="str">
        <f>IF($R$2='产品报告-整理'!$AR$1,IFERROR(INDEX('产品报告-整理'!AZ:AZ,MATCH(产品建议!A546,'产品报告-整理'!AS:AS,0)),""),(IFERROR(VALUE(HLOOKUP(R$2,'2.源数据-产品分析-全商品'!P$6:P$1000,ROW()-1,0)),"")))</f>
        <v/>
      </c>
      <c r="S546" s="5" t="str">
        <f>IF($S$2='产品报告-整理'!$BC$1,IFERROR(INDEX('产品报告-整理'!BK:BK,MATCH(产品建议!A546,'产品报告-整理'!BD:BD,0)),""),(IFERROR(VALUE(HLOOKUP(S$2,'2.源数据-产品分析-全商品'!Q$6:Q$1000,ROW()-1,0)),"")))</f>
        <v/>
      </c>
      <c r="T546" s="5" t="str">
        <f>IFERROR(HLOOKUP("产品负责人",'2.源数据-产品分析-全商品'!R$6:R$1000,ROW()-1,0),"")</f>
        <v/>
      </c>
      <c r="U546" s="5" t="str">
        <f>IFERROR(VALUE(HLOOKUP(U$2,'2.源数据-产品分析-全商品'!S$6:S$1000,ROW()-1,0)),"")</f>
        <v/>
      </c>
      <c r="V546" s="5" t="str">
        <f>IFERROR(VALUE(HLOOKUP(V$2,'2.源数据-产品分析-全商品'!T$6:T$1000,ROW()-1,0)),"")</f>
        <v/>
      </c>
      <c r="W546" s="5" t="str">
        <f>IF(OR($A$3=""),"",IF(OR($W$2="优爆品"),(IF(COUNTIF('2-2.源数据-产品分析-优品'!A:A,产品建议!A546)&gt;0,"是","")&amp;IF(COUNTIF('2-3.源数据-产品分析-爆品'!A:A,产品建议!A546)&gt;0,"是","")),IF(OR($W$2="P4P点击量"),((IFERROR(INDEX('产品报告-整理'!D:D,MATCH(产品建议!A546,'产品报告-整理'!A:A,0)),""))),((IF(COUNTIF('2-2.源数据-产品分析-优品'!A:A,产品建议!A546)&gt;0,"是",""))))))</f>
        <v/>
      </c>
      <c r="X546" s="5" t="str">
        <f>IF(OR($A$3=""),"",IF(OR($W$2="优爆品"),((IFERROR(INDEX('产品报告-整理'!D:D,MATCH(产品建议!A546,'产品报告-整理'!A:A,0)),"")&amp;" → "&amp;(IFERROR(TEXT(INDEX('产品报告-整理'!D:D,MATCH(产品建议!A546,'产品报告-整理'!A:A,0))/G546,"0%"),"")))),IF(OR($W$2="P4P点击量"),((IF($W$2="P4P点击量",IFERROR(TEXT(W546/G546,"0%"),"")))),(((IF(COUNTIF('2-3.源数据-产品分析-爆品'!A:A,产品建议!A546)&gt;0,"是","")))))))</f>
        <v/>
      </c>
      <c r="Y546" s="9" t="str">
        <f>IF(AND($Y$2="直通车总消费",'产品报告-整理'!$BN$1="推荐广告"),IFERROR(INDEX('产品报告-整理'!H:H,MATCH(产品建议!A546,'产品报告-整理'!A:A,0)),0)+IFERROR(INDEX('产品报告-整理'!BV:BV,MATCH(产品建议!A546,'产品报告-整理'!BO:BO,0)),0),IFERROR(INDEX('产品报告-整理'!H:H,MATCH(产品建议!A546,'产品报告-整理'!A:A,0)),0))</f>
        <v/>
      </c>
      <c r="Z546" s="9" t="str">
        <f t="shared" si="27"/>
        <v/>
      </c>
      <c r="AA546" s="5" t="str">
        <f t="shared" si="25"/>
        <v/>
      </c>
      <c r="AB546" s="5" t="str">
        <f t="shared" si="26"/>
        <v/>
      </c>
      <c r="AC546" s="9"/>
      <c r="AD546" s="15" t="str">
        <f>IF($AD$1="  ",IFERROR(IF(AND(Y546="未推广",L546&gt;0),"加入P4P推广 ","")&amp;IF(AND(OR(W546="是",X546="是"),Y546=0),"优爆品加推广 ","")&amp;IF(AND(C546="N",L546&gt;0),"增加橱窗绑定 ","")&amp;IF(AND(OR(Z546&gt;$Z$1*4.5,AB546&gt;$AB$1*4.5),Y546&lt;&gt;0,Y546&gt;$AB$1*2,G546&gt;($G$1/$L$1)*1),"放弃P4P推广 ","")&amp;IF(AND(AB546&gt;$AB$1*1.2,AB546&lt;$AB$1*4.5,Y546&gt;0),"优化询盘成本 ","")&amp;IF(AND(Z546&gt;$Z$1*1.2,Z546&lt;$Z$1*4.5,Y546&gt;0),"优化商机成本 ","")&amp;IF(AND(Y546&lt;&gt;0,L546&gt;0,AB546&lt;$AB$1*1.2),"加大询盘获取 ","")&amp;IF(AND(Y546&lt;&gt;0,K546&gt;0,Z546&lt;$Z$1*1.2),"加大商机获取 ","")&amp;IF(AND(L546=0,C546="Y",G546&gt;($G$1/$L$1*1.5)),"解绑橱窗绑定 ",""),"请去左表粘贴源数据"),"")</f>
        <v/>
      </c>
      <c r="AE546" s="9"/>
      <c r="AF546" s="9"/>
      <c r="AG546" s="9"/>
      <c r="AH546" s="9"/>
      <c r="AI546" s="17"/>
      <c r="AJ546" s="17"/>
      <c r="AK546" s="17"/>
    </row>
    <row r="547" spans="1:37">
      <c r="A547" s="5" t="str">
        <f>IFERROR(HLOOKUP(A$2,'2.源数据-产品分析-全商品'!A$6:A$1000,ROW()-1,0),"")</f>
        <v/>
      </c>
      <c r="B547" s="5" t="str">
        <f>IFERROR(HLOOKUP(B$2,'2.源数据-产品分析-全商品'!B$6:B$1000,ROW()-1,0),"")</f>
        <v/>
      </c>
      <c r="C547" s="5" t="str">
        <f>CLEAN(IFERROR(HLOOKUP(C$2,'2.源数据-产品分析-全商品'!C$6:C$1000,ROW()-1,0),""))</f>
        <v/>
      </c>
      <c r="D547" s="5" t="str">
        <f>IFERROR(HLOOKUP(D$2,'2.源数据-产品分析-全商品'!D$6:D$1000,ROW()-1,0),"")</f>
        <v/>
      </c>
      <c r="E547" s="5" t="str">
        <f>IFERROR(HLOOKUP(E$2,'2.源数据-产品分析-全商品'!E$6:E$1000,ROW()-1,0),"")</f>
        <v/>
      </c>
      <c r="F547" s="5" t="str">
        <f>IFERROR(VALUE(HLOOKUP(F$2,'2.源数据-产品分析-全商品'!F$6:F$1000,ROW()-1,0)),"")</f>
        <v/>
      </c>
      <c r="G547" s="5" t="str">
        <f>IFERROR(VALUE(HLOOKUP(G$2,'2.源数据-产品分析-全商品'!G$6:G$1000,ROW()-1,0)),"")</f>
        <v/>
      </c>
      <c r="H547" s="5" t="str">
        <f>IFERROR(HLOOKUP(H$2,'2.源数据-产品分析-全商品'!H$6:H$1000,ROW()-1,0),"")</f>
        <v/>
      </c>
      <c r="I547" s="5" t="str">
        <f>IFERROR(VALUE(HLOOKUP(I$2,'2.源数据-产品分析-全商品'!I$6:I$1000,ROW()-1,0)),"")</f>
        <v/>
      </c>
      <c r="J547" s="60" t="str">
        <f>IFERROR(IF($J$2="","",INDEX('产品报告-整理'!G:G,MATCH(产品建议!A547,'产品报告-整理'!A:A,0))),"")</f>
        <v/>
      </c>
      <c r="K547" s="5" t="str">
        <f>IFERROR(IF($K$2="","",VALUE(INDEX('产品报告-整理'!E:E,MATCH(产品建议!A547,'产品报告-整理'!A:A,0)))),0)</f>
        <v/>
      </c>
      <c r="L547" s="5" t="str">
        <f>IFERROR(VALUE(HLOOKUP(L$2,'2.源数据-产品分析-全商品'!J$6:J$1000,ROW()-1,0)),"")</f>
        <v/>
      </c>
      <c r="M547" s="5" t="str">
        <f>IFERROR(VALUE(HLOOKUP(M$2,'2.源数据-产品分析-全商品'!K$6:K$1000,ROW()-1,0)),"")</f>
        <v/>
      </c>
      <c r="N547" s="5" t="str">
        <f>IFERROR(HLOOKUP(N$2,'2.源数据-产品分析-全商品'!L$6:L$1000,ROW()-1,0),"")</f>
        <v/>
      </c>
      <c r="O547" s="5" t="str">
        <f>IF($O$2='产品报告-整理'!$K$1,IFERROR(INDEX('产品报告-整理'!S:S,MATCH(产品建议!A547,'产品报告-整理'!L:L,0)),""),(IFERROR(VALUE(HLOOKUP(O$2,'2.源数据-产品分析-全商品'!M$6:M$1000,ROW()-1,0)),"")))</f>
        <v/>
      </c>
      <c r="P547" s="5" t="str">
        <f>IF($P$2='产品报告-整理'!$V$1,IFERROR(INDEX('产品报告-整理'!AD:AD,MATCH(产品建议!A547,'产品报告-整理'!W:W,0)),""),(IFERROR(VALUE(HLOOKUP(P$2,'2.源数据-产品分析-全商品'!N$6:N$1000,ROW()-1,0)),"")))</f>
        <v/>
      </c>
      <c r="Q547" s="5" t="str">
        <f>IF($Q$2='产品报告-整理'!$AG$1,IFERROR(INDEX('产品报告-整理'!AO:AO,MATCH(产品建议!A547,'产品报告-整理'!AH:AH,0)),""),(IFERROR(VALUE(HLOOKUP(Q$2,'2.源数据-产品分析-全商品'!O$6:O$1000,ROW()-1,0)),"")))</f>
        <v/>
      </c>
      <c r="R547" s="5" t="str">
        <f>IF($R$2='产品报告-整理'!$AR$1,IFERROR(INDEX('产品报告-整理'!AZ:AZ,MATCH(产品建议!A547,'产品报告-整理'!AS:AS,0)),""),(IFERROR(VALUE(HLOOKUP(R$2,'2.源数据-产品分析-全商品'!P$6:P$1000,ROW()-1,0)),"")))</f>
        <v/>
      </c>
      <c r="S547" s="5" t="str">
        <f>IF($S$2='产品报告-整理'!$BC$1,IFERROR(INDEX('产品报告-整理'!BK:BK,MATCH(产品建议!A547,'产品报告-整理'!BD:BD,0)),""),(IFERROR(VALUE(HLOOKUP(S$2,'2.源数据-产品分析-全商品'!Q$6:Q$1000,ROW()-1,0)),"")))</f>
        <v/>
      </c>
      <c r="T547" s="5" t="str">
        <f>IFERROR(HLOOKUP("产品负责人",'2.源数据-产品分析-全商品'!R$6:R$1000,ROW()-1,0),"")</f>
        <v/>
      </c>
      <c r="U547" s="5" t="str">
        <f>IFERROR(VALUE(HLOOKUP(U$2,'2.源数据-产品分析-全商品'!S$6:S$1000,ROW()-1,0)),"")</f>
        <v/>
      </c>
      <c r="V547" s="5" t="str">
        <f>IFERROR(VALUE(HLOOKUP(V$2,'2.源数据-产品分析-全商品'!T$6:T$1000,ROW()-1,0)),"")</f>
        <v/>
      </c>
      <c r="W547" s="5" t="str">
        <f>IF(OR($A$3=""),"",IF(OR($W$2="优爆品"),(IF(COUNTIF('2-2.源数据-产品分析-优品'!A:A,产品建议!A547)&gt;0,"是","")&amp;IF(COUNTIF('2-3.源数据-产品分析-爆品'!A:A,产品建议!A547)&gt;0,"是","")),IF(OR($W$2="P4P点击量"),((IFERROR(INDEX('产品报告-整理'!D:D,MATCH(产品建议!A547,'产品报告-整理'!A:A,0)),""))),((IF(COUNTIF('2-2.源数据-产品分析-优品'!A:A,产品建议!A547)&gt;0,"是",""))))))</f>
        <v/>
      </c>
      <c r="X547" s="5" t="str">
        <f>IF(OR($A$3=""),"",IF(OR($W$2="优爆品"),((IFERROR(INDEX('产品报告-整理'!D:D,MATCH(产品建议!A547,'产品报告-整理'!A:A,0)),"")&amp;" → "&amp;(IFERROR(TEXT(INDEX('产品报告-整理'!D:D,MATCH(产品建议!A547,'产品报告-整理'!A:A,0))/G547,"0%"),"")))),IF(OR($W$2="P4P点击量"),((IF($W$2="P4P点击量",IFERROR(TEXT(W547/G547,"0%"),"")))),(((IF(COUNTIF('2-3.源数据-产品分析-爆品'!A:A,产品建议!A547)&gt;0,"是","")))))))</f>
        <v/>
      </c>
      <c r="Y547" s="9" t="str">
        <f>IF(AND($Y$2="直通车总消费",'产品报告-整理'!$BN$1="推荐广告"),IFERROR(INDEX('产品报告-整理'!H:H,MATCH(产品建议!A547,'产品报告-整理'!A:A,0)),0)+IFERROR(INDEX('产品报告-整理'!BV:BV,MATCH(产品建议!A547,'产品报告-整理'!BO:BO,0)),0),IFERROR(INDEX('产品报告-整理'!H:H,MATCH(产品建议!A547,'产品报告-整理'!A:A,0)),0))</f>
        <v/>
      </c>
      <c r="Z547" s="9" t="str">
        <f t="shared" si="27"/>
        <v/>
      </c>
      <c r="AA547" s="5" t="str">
        <f t="shared" si="25"/>
        <v/>
      </c>
      <c r="AB547" s="5" t="str">
        <f t="shared" si="26"/>
        <v/>
      </c>
      <c r="AC547" s="9"/>
      <c r="AD547" s="15" t="str">
        <f>IF($AD$1="  ",IFERROR(IF(AND(Y547="未推广",L547&gt;0),"加入P4P推广 ","")&amp;IF(AND(OR(W547="是",X547="是"),Y547=0),"优爆品加推广 ","")&amp;IF(AND(C547="N",L547&gt;0),"增加橱窗绑定 ","")&amp;IF(AND(OR(Z547&gt;$Z$1*4.5,AB547&gt;$AB$1*4.5),Y547&lt;&gt;0,Y547&gt;$AB$1*2,G547&gt;($G$1/$L$1)*1),"放弃P4P推广 ","")&amp;IF(AND(AB547&gt;$AB$1*1.2,AB547&lt;$AB$1*4.5,Y547&gt;0),"优化询盘成本 ","")&amp;IF(AND(Z547&gt;$Z$1*1.2,Z547&lt;$Z$1*4.5,Y547&gt;0),"优化商机成本 ","")&amp;IF(AND(Y547&lt;&gt;0,L547&gt;0,AB547&lt;$AB$1*1.2),"加大询盘获取 ","")&amp;IF(AND(Y547&lt;&gt;0,K547&gt;0,Z547&lt;$Z$1*1.2),"加大商机获取 ","")&amp;IF(AND(L547=0,C547="Y",G547&gt;($G$1/$L$1*1.5)),"解绑橱窗绑定 ",""),"请去左表粘贴源数据"),"")</f>
        <v/>
      </c>
      <c r="AE547" s="9"/>
      <c r="AF547" s="9"/>
      <c r="AG547" s="9"/>
      <c r="AH547" s="9"/>
      <c r="AI547" s="17"/>
      <c r="AJ547" s="17"/>
      <c r="AK547" s="17"/>
    </row>
    <row r="548" spans="1:37">
      <c r="A548" s="5" t="str">
        <f>IFERROR(HLOOKUP(A$2,'2.源数据-产品分析-全商品'!A$6:A$1000,ROW()-1,0),"")</f>
        <v/>
      </c>
      <c r="B548" s="5" t="str">
        <f>IFERROR(HLOOKUP(B$2,'2.源数据-产品分析-全商品'!B$6:B$1000,ROW()-1,0),"")</f>
        <v/>
      </c>
      <c r="C548" s="5" t="str">
        <f>CLEAN(IFERROR(HLOOKUP(C$2,'2.源数据-产品分析-全商品'!C$6:C$1000,ROW()-1,0),""))</f>
        <v/>
      </c>
      <c r="D548" s="5" t="str">
        <f>IFERROR(HLOOKUP(D$2,'2.源数据-产品分析-全商品'!D$6:D$1000,ROW()-1,0),"")</f>
        <v/>
      </c>
      <c r="E548" s="5" t="str">
        <f>IFERROR(HLOOKUP(E$2,'2.源数据-产品分析-全商品'!E$6:E$1000,ROW()-1,0),"")</f>
        <v/>
      </c>
      <c r="F548" s="5" t="str">
        <f>IFERROR(VALUE(HLOOKUP(F$2,'2.源数据-产品分析-全商品'!F$6:F$1000,ROW()-1,0)),"")</f>
        <v/>
      </c>
      <c r="G548" s="5" t="str">
        <f>IFERROR(VALUE(HLOOKUP(G$2,'2.源数据-产品分析-全商品'!G$6:G$1000,ROW()-1,0)),"")</f>
        <v/>
      </c>
      <c r="H548" s="5" t="str">
        <f>IFERROR(HLOOKUP(H$2,'2.源数据-产品分析-全商品'!H$6:H$1000,ROW()-1,0),"")</f>
        <v/>
      </c>
      <c r="I548" s="5" t="str">
        <f>IFERROR(VALUE(HLOOKUP(I$2,'2.源数据-产品分析-全商品'!I$6:I$1000,ROW()-1,0)),"")</f>
        <v/>
      </c>
      <c r="J548" s="60" t="str">
        <f>IFERROR(IF($J$2="","",INDEX('产品报告-整理'!G:G,MATCH(产品建议!A548,'产品报告-整理'!A:A,0))),"")</f>
        <v/>
      </c>
      <c r="K548" s="5" t="str">
        <f>IFERROR(IF($K$2="","",VALUE(INDEX('产品报告-整理'!E:E,MATCH(产品建议!A548,'产品报告-整理'!A:A,0)))),0)</f>
        <v/>
      </c>
      <c r="L548" s="5" t="str">
        <f>IFERROR(VALUE(HLOOKUP(L$2,'2.源数据-产品分析-全商品'!J$6:J$1000,ROW()-1,0)),"")</f>
        <v/>
      </c>
      <c r="M548" s="5" t="str">
        <f>IFERROR(VALUE(HLOOKUP(M$2,'2.源数据-产品分析-全商品'!K$6:K$1000,ROW()-1,0)),"")</f>
        <v/>
      </c>
      <c r="N548" s="5" t="str">
        <f>IFERROR(HLOOKUP(N$2,'2.源数据-产品分析-全商品'!L$6:L$1000,ROW()-1,0),"")</f>
        <v/>
      </c>
      <c r="O548" s="5" t="str">
        <f>IF($O$2='产品报告-整理'!$K$1,IFERROR(INDEX('产品报告-整理'!S:S,MATCH(产品建议!A548,'产品报告-整理'!L:L,0)),""),(IFERROR(VALUE(HLOOKUP(O$2,'2.源数据-产品分析-全商品'!M$6:M$1000,ROW()-1,0)),"")))</f>
        <v/>
      </c>
      <c r="P548" s="5" t="str">
        <f>IF($P$2='产品报告-整理'!$V$1,IFERROR(INDEX('产品报告-整理'!AD:AD,MATCH(产品建议!A548,'产品报告-整理'!W:W,0)),""),(IFERROR(VALUE(HLOOKUP(P$2,'2.源数据-产品分析-全商品'!N$6:N$1000,ROW()-1,0)),"")))</f>
        <v/>
      </c>
      <c r="Q548" s="5" t="str">
        <f>IF($Q$2='产品报告-整理'!$AG$1,IFERROR(INDEX('产品报告-整理'!AO:AO,MATCH(产品建议!A548,'产品报告-整理'!AH:AH,0)),""),(IFERROR(VALUE(HLOOKUP(Q$2,'2.源数据-产品分析-全商品'!O$6:O$1000,ROW()-1,0)),"")))</f>
        <v/>
      </c>
      <c r="R548" s="5" t="str">
        <f>IF($R$2='产品报告-整理'!$AR$1,IFERROR(INDEX('产品报告-整理'!AZ:AZ,MATCH(产品建议!A548,'产品报告-整理'!AS:AS,0)),""),(IFERROR(VALUE(HLOOKUP(R$2,'2.源数据-产品分析-全商品'!P$6:P$1000,ROW()-1,0)),"")))</f>
        <v/>
      </c>
      <c r="S548" s="5" t="str">
        <f>IF($S$2='产品报告-整理'!$BC$1,IFERROR(INDEX('产品报告-整理'!BK:BK,MATCH(产品建议!A548,'产品报告-整理'!BD:BD,0)),""),(IFERROR(VALUE(HLOOKUP(S$2,'2.源数据-产品分析-全商品'!Q$6:Q$1000,ROW()-1,0)),"")))</f>
        <v/>
      </c>
      <c r="T548" s="5" t="str">
        <f>IFERROR(HLOOKUP("产品负责人",'2.源数据-产品分析-全商品'!R$6:R$1000,ROW()-1,0),"")</f>
        <v/>
      </c>
      <c r="U548" s="5" t="str">
        <f>IFERROR(VALUE(HLOOKUP(U$2,'2.源数据-产品分析-全商品'!S$6:S$1000,ROW()-1,0)),"")</f>
        <v/>
      </c>
      <c r="V548" s="5" t="str">
        <f>IFERROR(VALUE(HLOOKUP(V$2,'2.源数据-产品分析-全商品'!T$6:T$1000,ROW()-1,0)),"")</f>
        <v/>
      </c>
      <c r="W548" s="5" t="str">
        <f>IF(OR($A$3=""),"",IF(OR($W$2="优爆品"),(IF(COUNTIF('2-2.源数据-产品分析-优品'!A:A,产品建议!A548)&gt;0,"是","")&amp;IF(COUNTIF('2-3.源数据-产品分析-爆品'!A:A,产品建议!A548)&gt;0,"是","")),IF(OR($W$2="P4P点击量"),((IFERROR(INDEX('产品报告-整理'!D:D,MATCH(产品建议!A548,'产品报告-整理'!A:A,0)),""))),((IF(COUNTIF('2-2.源数据-产品分析-优品'!A:A,产品建议!A548)&gt;0,"是",""))))))</f>
        <v/>
      </c>
      <c r="X548" s="5" t="str">
        <f>IF(OR($A$3=""),"",IF(OR($W$2="优爆品"),((IFERROR(INDEX('产品报告-整理'!D:D,MATCH(产品建议!A548,'产品报告-整理'!A:A,0)),"")&amp;" → "&amp;(IFERROR(TEXT(INDEX('产品报告-整理'!D:D,MATCH(产品建议!A548,'产品报告-整理'!A:A,0))/G548,"0%"),"")))),IF(OR($W$2="P4P点击量"),((IF($W$2="P4P点击量",IFERROR(TEXT(W548/G548,"0%"),"")))),(((IF(COUNTIF('2-3.源数据-产品分析-爆品'!A:A,产品建议!A548)&gt;0,"是","")))))))</f>
        <v/>
      </c>
      <c r="Y548" s="9" t="str">
        <f>IF(AND($Y$2="直通车总消费",'产品报告-整理'!$BN$1="推荐广告"),IFERROR(INDEX('产品报告-整理'!H:H,MATCH(产品建议!A548,'产品报告-整理'!A:A,0)),0)+IFERROR(INDEX('产品报告-整理'!BV:BV,MATCH(产品建议!A548,'产品报告-整理'!BO:BO,0)),0),IFERROR(INDEX('产品报告-整理'!H:H,MATCH(产品建议!A548,'产品报告-整理'!A:A,0)),0))</f>
        <v/>
      </c>
      <c r="Z548" s="9" t="str">
        <f t="shared" si="27"/>
        <v/>
      </c>
      <c r="AA548" s="5" t="str">
        <f t="shared" si="25"/>
        <v/>
      </c>
      <c r="AB548" s="5" t="str">
        <f t="shared" si="26"/>
        <v/>
      </c>
      <c r="AC548" s="9"/>
      <c r="AD548" s="15" t="str">
        <f>IF($AD$1="  ",IFERROR(IF(AND(Y548="未推广",L548&gt;0),"加入P4P推广 ","")&amp;IF(AND(OR(W548="是",X548="是"),Y548=0),"优爆品加推广 ","")&amp;IF(AND(C548="N",L548&gt;0),"增加橱窗绑定 ","")&amp;IF(AND(OR(Z548&gt;$Z$1*4.5,AB548&gt;$AB$1*4.5),Y548&lt;&gt;0,Y548&gt;$AB$1*2,G548&gt;($G$1/$L$1)*1),"放弃P4P推广 ","")&amp;IF(AND(AB548&gt;$AB$1*1.2,AB548&lt;$AB$1*4.5,Y548&gt;0),"优化询盘成本 ","")&amp;IF(AND(Z548&gt;$Z$1*1.2,Z548&lt;$Z$1*4.5,Y548&gt;0),"优化商机成本 ","")&amp;IF(AND(Y548&lt;&gt;0,L548&gt;0,AB548&lt;$AB$1*1.2),"加大询盘获取 ","")&amp;IF(AND(Y548&lt;&gt;0,K548&gt;0,Z548&lt;$Z$1*1.2),"加大商机获取 ","")&amp;IF(AND(L548=0,C548="Y",G548&gt;($G$1/$L$1*1.5)),"解绑橱窗绑定 ",""),"请去左表粘贴源数据"),"")</f>
        <v/>
      </c>
      <c r="AE548" s="9"/>
      <c r="AF548" s="9"/>
      <c r="AG548" s="9"/>
      <c r="AH548" s="9"/>
      <c r="AI548" s="17"/>
      <c r="AJ548" s="17"/>
      <c r="AK548" s="17"/>
    </row>
    <row r="549" spans="1:37">
      <c r="A549" s="5" t="str">
        <f>IFERROR(HLOOKUP(A$2,'2.源数据-产品分析-全商品'!A$6:A$1000,ROW()-1,0),"")</f>
        <v/>
      </c>
      <c r="B549" s="5" t="str">
        <f>IFERROR(HLOOKUP(B$2,'2.源数据-产品分析-全商品'!B$6:B$1000,ROW()-1,0),"")</f>
        <v/>
      </c>
      <c r="C549" s="5" t="str">
        <f>CLEAN(IFERROR(HLOOKUP(C$2,'2.源数据-产品分析-全商品'!C$6:C$1000,ROW()-1,0),""))</f>
        <v/>
      </c>
      <c r="D549" s="5" t="str">
        <f>IFERROR(HLOOKUP(D$2,'2.源数据-产品分析-全商品'!D$6:D$1000,ROW()-1,0),"")</f>
        <v/>
      </c>
      <c r="E549" s="5" t="str">
        <f>IFERROR(HLOOKUP(E$2,'2.源数据-产品分析-全商品'!E$6:E$1000,ROW()-1,0),"")</f>
        <v/>
      </c>
      <c r="F549" s="5" t="str">
        <f>IFERROR(VALUE(HLOOKUP(F$2,'2.源数据-产品分析-全商品'!F$6:F$1000,ROW()-1,0)),"")</f>
        <v/>
      </c>
      <c r="G549" s="5" t="str">
        <f>IFERROR(VALUE(HLOOKUP(G$2,'2.源数据-产品分析-全商品'!G$6:G$1000,ROW()-1,0)),"")</f>
        <v/>
      </c>
      <c r="H549" s="5" t="str">
        <f>IFERROR(HLOOKUP(H$2,'2.源数据-产品分析-全商品'!H$6:H$1000,ROW()-1,0),"")</f>
        <v/>
      </c>
      <c r="I549" s="5" t="str">
        <f>IFERROR(VALUE(HLOOKUP(I$2,'2.源数据-产品分析-全商品'!I$6:I$1000,ROW()-1,0)),"")</f>
        <v/>
      </c>
      <c r="J549" s="60" t="str">
        <f>IFERROR(IF($J$2="","",INDEX('产品报告-整理'!G:G,MATCH(产品建议!A549,'产品报告-整理'!A:A,0))),"")</f>
        <v/>
      </c>
      <c r="K549" s="5" t="str">
        <f>IFERROR(IF($K$2="","",VALUE(INDEX('产品报告-整理'!E:E,MATCH(产品建议!A549,'产品报告-整理'!A:A,0)))),0)</f>
        <v/>
      </c>
      <c r="L549" s="5" t="str">
        <f>IFERROR(VALUE(HLOOKUP(L$2,'2.源数据-产品分析-全商品'!J$6:J$1000,ROW()-1,0)),"")</f>
        <v/>
      </c>
      <c r="M549" s="5" t="str">
        <f>IFERROR(VALUE(HLOOKUP(M$2,'2.源数据-产品分析-全商品'!K$6:K$1000,ROW()-1,0)),"")</f>
        <v/>
      </c>
      <c r="N549" s="5" t="str">
        <f>IFERROR(HLOOKUP(N$2,'2.源数据-产品分析-全商品'!L$6:L$1000,ROW()-1,0),"")</f>
        <v/>
      </c>
      <c r="O549" s="5" t="str">
        <f>IF($O$2='产品报告-整理'!$K$1,IFERROR(INDEX('产品报告-整理'!S:S,MATCH(产品建议!A549,'产品报告-整理'!L:L,0)),""),(IFERROR(VALUE(HLOOKUP(O$2,'2.源数据-产品分析-全商品'!M$6:M$1000,ROW()-1,0)),"")))</f>
        <v/>
      </c>
      <c r="P549" s="5" t="str">
        <f>IF($P$2='产品报告-整理'!$V$1,IFERROR(INDEX('产品报告-整理'!AD:AD,MATCH(产品建议!A549,'产品报告-整理'!W:W,0)),""),(IFERROR(VALUE(HLOOKUP(P$2,'2.源数据-产品分析-全商品'!N$6:N$1000,ROW()-1,0)),"")))</f>
        <v/>
      </c>
      <c r="Q549" s="5" t="str">
        <f>IF($Q$2='产品报告-整理'!$AG$1,IFERROR(INDEX('产品报告-整理'!AO:AO,MATCH(产品建议!A549,'产品报告-整理'!AH:AH,0)),""),(IFERROR(VALUE(HLOOKUP(Q$2,'2.源数据-产品分析-全商品'!O$6:O$1000,ROW()-1,0)),"")))</f>
        <v/>
      </c>
      <c r="R549" s="5" t="str">
        <f>IF($R$2='产品报告-整理'!$AR$1,IFERROR(INDEX('产品报告-整理'!AZ:AZ,MATCH(产品建议!A549,'产品报告-整理'!AS:AS,0)),""),(IFERROR(VALUE(HLOOKUP(R$2,'2.源数据-产品分析-全商品'!P$6:P$1000,ROW()-1,0)),"")))</f>
        <v/>
      </c>
      <c r="S549" s="5" t="str">
        <f>IF($S$2='产品报告-整理'!$BC$1,IFERROR(INDEX('产品报告-整理'!BK:BK,MATCH(产品建议!A549,'产品报告-整理'!BD:BD,0)),""),(IFERROR(VALUE(HLOOKUP(S$2,'2.源数据-产品分析-全商品'!Q$6:Q$1000,ROW()-1,0)),"")))</f>
        <v/>
      </c>
      <c r="T549" s="5" t="str">
        <f>IFERROR(HLOOKUP("产品负责人",'2.源数据-产品分析-全商品'!R$6:R$1000,ROW()-1,0),"")</f>
        <v/>
      </c>
      <c r="U549" s="5" t="str">
        <f>IFERROR(VALUE(HLOOKUP(U$2,'2.源数据-产品分析-全商品'!S$6:S$1000,ROW()-1,0)),"")</f>
        <v/>
      </c>
      <c r="V549" s="5" t="str">
        <f>IFERROR(VALUE(HLOOKUP(V$2,'2.源数据-产品分析-全商品'!T$6:T$1000,ROW()-1,0)),"")</f>
        <v/>
      </c>
      <c r="W549" s="5" t="str">
        <f>IF(OR($A$3=""),"",IF(OR($W$2="优爆品"),(IF(COUNTIF('2-2.源数据-产品分析-优品'!A:A,产品建议!A549)&gt;0,"是","")&amp;IF(COUNTIF('2-3.源数据-产品分析-爆品'!A:A,产品建议!A549)&gt;0,"是","")),IF(OR($W$2="P4P点击量"),((IFERROR(INDEX('产品报告-整理'!D:D,MATCH(产品建议!A549,'产品报告-整理'!A:A,0)),""))),((IF(COUNTIF('2-2.源数据-产品分析-优品'!A:A,产品建议!A549)&gt;0,"是",""))))))</f>
        <v/>
      </c>
      <c r="X549" s="5" t="str">
        <f>IF(OR($A$3=""),"",IF(OR($W$2="优爆品"),((IFERROR(INDEX('产品报告-整理'!D:D,MATCH(产品建议!A549,'产品报告-整理'!A:A,0)),"")&amp;" → "&amp;(IFERROR(TEXT(INDEX('产品报告-整理'!D:D,MATCH(产品建议!A549,'产品报告-整理'!A:A,0))/G549,"0%"),"")))),IF(OR($W$2="P4P点击量"),((IF($W$2="P4P点击量",IFERROR(TEXT(W549/G549,"0%"),"")))),(((IF(COUNTIF('2-3.源数据-产品分析-爆品'!A:A,产品建议!A549)&gt;0,"是","")))))))</f>
        <v/>
      </c>
      <c r="Y549" s="9" t="str">
        <f>IF(AND($Y$2="直通车总消费",'产品报告-整理'!$BN$1="推荐广告"),IFERROR(INDEX('产品报告-整理'!H:H,MATCH(产品建议!A549,'产品报告-整理'!A:A,0)),0)+IFERROR(INDEX('产品报告-整理'!BV:BV,MATCH(产品建议!A549,'产品报告-整理'!BO:BO,0)),0),IFERROR(INDEX('产品报告-整理'!H:H,MATCH(产品建议!A549,'产品报告-整理'!A:A,0)),0))</f>
        <v/>
      </c>
      <c r="Z549" s="9" t="str">
        <f t="shared" si="27"/>
        <v/>
      </c>
      <c r="AA549" s="5" t="str">
        <f t="shared" si="25"/>
        <v/>
      </c>
      <c r="AB549" s="5" t="str">
        <f t="shared" si="26"/>
        <v/>
      </c>
      <c r="AC549" s="9"/>
      <c r="AD549" s="15" t="str">
        <f>IF($AD$1="  ",IFERROR(IF(AND(Y549="未推广",L549&gt;0),"加入P4P推广 ","")&amp;IF(AND(OR(W549="是",X549="是"),Y549=0),"优爆品加推广 ","")&amp;IF(AND(C549="N",L549&gt;0),"增加橱窗绑定 ","")&amp;IF(AND(OR(Z549&gt;$Z$1*4.5,AB549&gt;$AB$1*4.5),Y549&lt;&gt;0,Y549&gt;$AB$1*2,G549&gt;($G$1/$L$1)*1),"放弃P4P推广 ","")&amp;IF(AND(AB549&gt;$AB$1*1.2,AB549&lt;$AB$1*4.5,Y549&gt;0),"优化询盘成本 ","")&amp;IF(AND(Z549&gt;$Z$1*1.2,Z549&lt;$Z$1*4.5,Y549&gt;0),"优化商机成本 ","")&amp;IF(AND(Y549&lt;&gt;0,L549&gt;0,AB549&lt;$AB$1*1.2),"加大询盘获取 ","")&amp;IF(AND(Y549&lt;&gt;0,K549&gt;0,Z549&lt;$Z$1*1.2),"加大商机获取 ","")&amp;IF(AND(L549=0,C549="Y",G549&gt;($G$1/$L$1*1.5)),"解绑橱窗绑定 ",""),"请去左表粘贴源数据"),"")</f>
        <v/>
      </c>
      <c r="AE549" s="9"/>
      <c r="AF549" s="9"/>
      <c r="AG549" s="9"/>
      <c r="AH549" s="9"/>
      <c r="AI549" s="17"/>
      <c r="AJ549" s="17"/>
      <c r="AK549" s="17"/>
    </row>
    <row r="550" spans="1:37">
      <c r="A550" s="5" t="str">
        <f>IFERROR(HLOOKUP(A$2,'2.源数据-产品分析-全商品'!A$6:A$1000,ROW()-1,0),"")</f>
        <v/>
      </c>
      <c r="B550" s="5" t="str">
        <f>IFERROR(HLOOKUP(B$2,'2.源数据-产品分析-全商品'!B$6:B$1000,ROW()-1,0),"")</f>
        <v/>
      </c>
      <c r="C550" s="5" t="str">
        <f>CLEAN(IFERROR(HLOOKUP(C$2,'2.源数据-产品分析-全商品'!C$6:C$1000,ROW()-1,0),""))</f>
        <v/>
      </c>
      <c r="D550" s="5" t="str">
        <f>IFERROR(HLOOKUP(D$2,'2.源数据-产品分析-全商品'!D$6:D$1000,ROW()-1,0),"")</f>
        <v/>
      </c>
      <c r="E550" s="5" t="str">
        <f>IFERROR(HLOOKUP(E$2,'2.源数据-产品分析-全商品'!E$6:E$1000,ROW()-1,0),"")</f>
        <v/>
      </c>
      <c r="F550" s="5" t="str">
        <f>IFERROR(VALUE(HLOOKUP(F$2,'2.源数据-产品分析-全商品'!F$6:F$1000,ROW()-1,0)),"")</f>
        <v/>
      </c>
      <c r="G550" s="5" t="str">
        <f>IFERROR(VALUE(HLOOKUP(G$2,'2.源数据-产品分析-全商品'!G$6:G$1000,ROW()-1,0)),"")</f>
        <v/>
      </c>
      <c r="H550" s="5" t="str">
        <f>IFERROR(HLOOKUP(H$2,'2.源数据-产品分析-全商品'!H$6:H$1000,ROW()-1,0),"")</f>
        <v/>
      </c>
      <c r="I550" s="5" t="str">
        <f>IFERROR(VALUE(HLOOKUP(I$2,'2.源数据-产品分析-全商品'!I$6:I$1000,ROW()-1,0)),"")</f>
        <v/>
      </c>
      <c r="J550" s="60" t="str">
        <f>IFERROR(IF($J$2="","",INDEX('产品报告-整理'!G:G,MATCH(产品建议!A550,'产品报告-整理'!A:A,0))),"")</f>
        <v/>
      </c>
      <c r="K550" s="5" t="str">
        <f>IFERROR(IF($K$2="","",VALUE(INDEX('产品报告-整理'!E:E,MATCH(产品建议!A550,'产品报告-整理'!A:A,0)))),0)</f>
        <v/>
      </c>
      <c r="L550" s="5" t="str">
        <f>IFERROR(VALUE(HLOOKUP(L$2,'2.源数据-产品分析-全商品'!J$6:J$1000,ROW()-1,0)),"")</f>
        <v/>
      </c>
      <c r="M550" s="5" t="str">
        <f>IFERROR(VALUE(HLOOKUP(M$2,'2.源数据-产品分析-全商品'!K$6:K$1000,ROW()-1,0)),"")</f>
        <v/>
      </c>
      <c r="N550" s="5" t="str">
        <f>IFERROR(HLOOKUP(N$2,'2.源数据-产品分析-全商品'!L$6:L$1000,ROW()-1,0),"")</f>
        <v/>
      </c>
      <c r="O550" s="5" t="str">
        <f>IF($O$2='产品报告-整理'!$K$1,IFERROR(INDEX('产品报告-整理'!S:S,MATCH(产品建议!A550,'产品报告-整理'!L:L,0)),""),(IFERROR(VALUE(HLOOKUP(O$2,'2.源数据-产品分析-全商品'!M$6:M$1000,ROW()-1,0)),"")))</f>
        <v/>
      </c>
      <c r="P550" s="5" t="str">
        <f>IF($P$2='产品报告-整理'!$V$1,IFERROR(INDEX('产品报告-整理'!AD:AD,MATCH(产品建议!A550,'产品报告-整理'!W:W,0)),""),(IFERROR(VALUE(HLOOKUP(P$2,'2.源数据-产品分析-全商品'!N$6:N$1000,ROW()-1,0)),"")))</f>
        <v/>
      </c>
      <c r="Q550" s="5" t="str">
        <f>IF($Q$2='产品报告-整理'!$AG$1,IFERROR(INDEX('产品报告-整理'!AO:AO,MATCH(产品建议!A550,'产品报告-整理'!AH:AH,0)),""),(IFERROR(VALUE(HLOOKUP(Q$2,'2.源数据-产品分析-全商品'!O$6:O$1000,ROW()-1,0)),"")))</f>
        <v/>
      </c>
      <c r="R550" s="5" t="str">
        <f>IF($R$2='产品报告-整理'!$AR$1,IFERROR(INDEX('产品报告-整理'!AZ:AZ,MATCH(产品建议!A550,'产品报告-整理'!AS:AS,0)),""),(IFERROR(VALUE(HLOOKUP(R$2,'2.源数据-产品分析-全商品'!P$6:P$1000,ROW()-1,0)),"")))</f>
        <v/>
      </c>
      <c r="S550" s="5" t="str">
        <f>IF($S$2='产品报告-整理'!$BC$1,IFERROR(INDEX('产品报告-整理'!BK:BK,MATCH(产品建议!A550,'产品报告-整理'!BD:BD,0)),""),(IFERROR(VALUE(HLOOKUP(S$2,'2.源数据-产品分析-全商品'!Q$6:Q$1000,ROW()-1,0)),"")))</f>
        <v/>
      </c>
      <c r="T550" s="5" t="str">
        <f>IFERROR(HLOOKUP("产品负责人",'2.源数据-产品分析-全商品'!R$6:R$1000,ROW()-1,0),"")</f>
        <v/>
      </c>
      <c r="U550" s="5" t="str">
        <f>IFERROR(VALUE(HLOOKUP(U$2,'2.源数据-产品分析-全商品'!S$6:S$1000,ROW()-1,0)),"")</f>
        <v/>
      </c>
      <c r="V550" s="5" t="str">
        <f>IFERROR(VALUE(HLOOKUP(V$2,'2.源数据-产品分析-全商品'!T$6:T$1000,ROW()-1,0)),"")</f>
        <v/>
      </c>
      <c r="W550" s="5" t="str">
        <f>IF(OR($A$3=""),"",IF(OR($W$2="优爆品"),(IF(COUNTIF('2-2.源数据-产品分析-优品'!A:A,产品建议!A550)&gt;0,"是","")&amp;IF(COUNTIF('2-3.源数据-产品分析-爆品'!A:A,产品建议!A550)&gt;0,"是","")),IF(OR($W$2="P4P点击量"),((IFERROR(INDEX('产品报告-整理'!D:D,MATCH(产品建议!A550,'产品报告-整理'!A:A,0)),""))),((IF(COUNTIF('2-2.源数据-产品分析-优品'!A:A,产品建议!A550)&gt;0,"是",""))))))</f>
        <v/>
      </c>
      <c r="X550" s="5" t="str">
        <f>IF(OR($A$3=""),"",IF(OR($W$2="优爆品"),((IFERROR(INDEX('产品报告-整理'!D:D,MATCH(产品建议!A550,'产品报告-整理'!A:A,0)),"")&amp;" → "&amp;(IFERROR(TEXT(INDEX('产品报告-整理'!D:D,MATCH(产品建议!A550,'产品报告-整理'!A:A,0))/G550,"0%"),"")))),IF(OR($W$2="P4P点击量"),((IF($W$2="P4P点击量",IFERROR(TEXT(W550/G550,"0%"),"")))),(((IF(COUNTIF('2-3.源数据-产品分析-爆品'!A:A,产品建议!A550)&gt;0,"是","")))))))</f>
        <v/>
      </c>
      <c r="Y550" s="9" t="str">
        <f>IF(AND($Y$2="直通车总消费",'产品报告-整理'!$BN$1="推荐广告"),IFERROR(INDEX('产品报告-整理'!H:H,MATCH(产品建议!A550,'产品报告-整理'!A:A,0)),0)+IFERROR(INDEX('产品报告-整理'!BV:BV,MATCH(产品建议!A550,'产品报告-整理'!BO:BO,0)),0),IFERROR(INDEX('产品报告-整理'!H:H,MATCH(产品建议!A550,'产品报告-整理'!A:A,0)),0))</f>
        <v/>
      </c>
      <c r="Z550" s="9" t="str">
        <f t="shared" si="27"/>
        <v/>
      </c>
      <c r="AA550" s="5" t="str">
        <f t="shared" si="25"/>
        <v/>
      </c>
      <c r="AB550" s="5" t="str">
        <f t="shared" si="26"/>
        <v/>
      </c>
      <c r="AC550" s="9"/>
      <c r="AD550" s="15" t="str">
        <f>IF($AD$1="  ",IFERROR(IF(AND(Y550="未推广",L550&gt;0),"加入P4P推广 ","")&amp;IF(AND(OR(W550="是",X550="是"),Y550=0),"优爆品加推广 ","")&amp;IF(AND(C550="N",L550&gt;0),"增加橱窗绑定 ","")&amp;IF(AND(OR(Z550&gt;$Z$1*4.5,AB550&gt;$AB$1*4.5),Y550&lt;&gt;0,Y550&gt;$AB$1*2,G550&gt;($G$1/$L$1)*1),"放弃P4P推广 ","")&amp;IF(AND(AB550&gt;$AB$1*1.2,AB550&lt;$AB$1*4.5,Y550&gt;0),"优化询盘成本 ","")&amp;IF(AND(Z550&gt;$Z$1*1.2,Z550&lt;$Z$1*4.5,Y550&gt;0),"优化商机成本 ","")&amp;IF(AND(Y550&lt;&gt;0,L550&gt;0,AB550&lt;$AB$1*1.2),"加大询盘获取 ","")&amp;IF(AND(Y550&lt;&gt;0,K550&gt;0,Z550&lt;$Z$1*1.2),"加大商机获取 ","")&amp;IF(AND(L550=0,C550="Y",G550&gt;($G$1/$L$1*1.5)),"解绑橱窗绑定 ",""),"请去左表粘贴源数据"),"")</f>
        <v/>
      </c>
      <c r="AE550" s="9"/>
      <c r="AF550" s="9"/>
      <c r="AG550" s="9"/>
      <c r="AH550" s="9"/>
      <c r="AI550" s="17"/>
      <c r="AJ550" s="17"/>
      <c r="AK550" s="17"/>
    </row>
    <row r="551" spans="1:37">
      <c r="A551" s="5" t="str">
        <f>IFERROR(HLOOKUP(A$2,'2.源数据-产品分析-全商品'!A$6:A$1000,ROW()-1,0),"")</f>
        <v/>
      </c>
      <c r="B551" s="5" t="str">
        <f>IFERROR(HLOOKUP(B$2,'2.源数据-产品分析-全商品'!B$6:B$1000,ROW()-1,0),"")</f>
        <v/>
      </c>
      <c r="C551" s="5" t="str">
        <f>CLEAN(IFERROR(HLOOKUP(C$2,'2.源数据-产品分析-全商品'!C$6:C$1000,ROW()-1,0),""))</f>
        <v/>
      </c>
      <c r="D551" s="5" t="str">
        <f>IFERROR(HLOOKUP(D$2,'2.源数据-产品分析-全商品'!D$6:D$1000,ROW()-1,0),"")</f>
        <v/>
      </c>
      <c r="E551" s="5" t="str">
        <f>IFERROR(HLOOKUP(E$2,'2.源数据-产品分析-全商品'!E$6:E$1000,ROW()-1,0),"")</f>
        <v/>
      </c>
      <c r="F551" s="5" t="str">
        <f>IFERROR(VALUE(HLOOKUP(F$2,'2.源数据-产品分析-全商品'!F$6:F$1000,ROW()-1,0)),"")</f>
        <v/>
      </c>
      <c r="G551" s="5" t="str">
        <f>IFERROR(VALUE(HLOOKUP(G$2,'2.源数据-产品分析-全商品'!G$6:G$1000,ROW()-1,0)),"")</f>
        <v/>
      </c>
      <c r="H551" s="5" t="str">
        <f>IFERROR(HLOOKUP(H$2,'2.源数据-产品分析-全商品'!H$6:H$1000,ROW()-1,0),"")</f>
        <v/>
      </c>
      <c r="I551" s="5" t="str">
        <f>IFERROR(VALUE(HLOOKUP(I$2,'2.源数据-产品分析-全商品'!I$6:I$1000,ROW()-1,0)),"")</f>
        <v/>
      </c>
      <c r="J551" s="60" t="str">
        <f>IFERROR(IF($J$2="","",INDEX('产品报告-整理'!G:G,MATCH(产品建议!A551,'产品报告-整理'!A:A,0))),"")</f>
        <v/>
      </c>
      <c r="K551" s="5" t="str">
        <f>IFERROR(IF($K$2="","",VALUE(INDEX('产品报告-整理'!E:E,MATCH(产品建议!A551,'产品报告-整理'!A:A,0)))),0)</f>
        <v/>
      </c>
      <c r="L551" s="5" t="str">
        <f>IFERROR(VALUE(HLOOKUP(L$2,'2.源数据-产品分析-全商品'!J$6:J$1000,ROW()-1,0)),"")</f>
        <v/>
      </c>
      <c r="M551" s="5" t="str">
        <f>IFERROR(VALUE(HLOOKUP(M$2,'2.源数据-产品分析-全商品'!K$6:K$1000,ROW()-1,0)),"")</f>
        <v/>
      </c>
      <c r="N551" s="5" t="str">
        <f>IFERROR(HLOOKUP(N$2,'2.源数据-产品分析-全商品'!L$6:L$1000,ROW()-1,0),"")</f>
        <v/>
      </c>
      <c r="O551" s="5" t="str">
        <f>IF($O$2='产品报告-整理'!$K$1,IFERROR(INDEX('产品报告-整理'!S:S,MATCH(产品建议!A551,'产品报告-整理'!L:L,0)),""),(IFERROR(VALUE(HLOOKUP(O$2,'2.源数据-产品分析-全商品'!M$6:M$1000,ROW()-1,0)),"")))</f>
        <v/>
      </c>
      <c r="P551" s="5" t="str">
        <f>IF($P$2='产品报告-整理'!$V$1,IFERROR(INDEX('产品报告-整理'!AD:AD,MATCH(产品建议!A551,'产品报告-整理'!W:W,0)),""),(IFERROR(VALUE(HLOOKUP(P$2,'2.源数据-产品分析-全商品'!N$6:N$1000,ROW()-1,0)),"")))</f>
        <v/>
      </c>
      <c r="Q551" s="5" t="str">
        <f>IF($Q$2='产品报告-整理'!$AG$1,IFERROR(INDEX('产品报告-整理'!AO:AO,MATCH(产品建议!A551,'产品报告-整理'!AH:AH,0)),""),(IFERROR(VALUE(HLOOKUP(Q$2,'2.源数据-产品分析-全商品'!O$6:O$1000,ROW()-1,0)),"")))</f>
        <v/>
      </c>
      <c r="R551" s="5" t="str">
        <f>IF($R$2='产品报告-整理'!$AR$1,IFERROR(INDEX('产品报告-整理'!AZ:AZ,MATCH(产品建议!A551,'产品报告-整理'!AS:AS,0)),""),(IFERROR(VALUE(HLOOKUP(R$2,'2.源数据-产品分析-全商品'!P$6:P$1000,ROW()-1,0)),"")))</f>
        <v/>
      </c>
      <c r="S551" s="5" t="str">
        <f>IF($S$2='产品报告-整理'!$BC$1,IFERROR(INDEX('产品报告-整理'!BK:BK,MATCH(产品建议!A551,'产品报告-整理'!BD:BD,0)),""),(IFERROR(VALUE(HLOOKUP(S$2,'2.源数据-产品分析-全商品'!Q$6:Q$1000,ROW()-1,0)),"")))</f>
        <v/>
      </c>
      <c r="T551" s="5" t="str">
        <f>IFERROR(HLOOKUP("产品负责人",'2.源数据-产品分析-全商品'!R$6:R$1000,ROW()-1,0),"")</f>
        <v/>
      </c>
      <c r="U551" s="5" t="str">
        <f>IFERROR(VALUE(HLOOKUP(U$2,'2.源数据-产品分析-全商品'!S$6:S$1000,ROW()-1,0)),"")</f>
        <v/>
      </c>
      <c r="V551" s="5" t="str">
        <f>IFERROR(VALUE(HLOOKUP(V$2,'2.源数据-产品分析-全商品'!T$6:T$1000,ROW()-1,0)),"")</f>
        <v/>
      </c>
      <c r="W551" s="5" t="str">
        <f>IF(OR($A$3=""),"",IF(OR($W$2="优爆品"),(IF(COUNTIF('2-2.源数据-产品分析-优品'!A:A,产品建议!A551)&gt;0,"是","")&amp;IF(COUNTIF('2-3.源数据-产品分析-爆品'!A:A,产品建议!A551)&gt;0,"是","")),IF(OR($W$2="P4P点击量"),((IFERROR(INDEX('产品报告-整理'!D:D,MATCH(产品建议!A551,'产品报告-整理'!A:A,0)),""))),((IF(COUNTIF('2-2.源数据-产品分析-优品'!A:A,产品建议!A551)&gt;0,"是",""))))))</f>
        <v/>
      </c>
      <c r="X551" s="5" t="str">
        <f>IF(OR($A$3=""),"",IF(OR($W$2="优爆品"),((IFERROR(INDEX('产品报告-整理'!D:D,MATCH(产品建议!A551,'产品报告-整理'!A:A,0)),"")&amp;" → "&amp;(IFERROR(TEXT(INDEX('产品报告-整理'!D:D,MATCH(产品建议!A551,'产品报告-整理'!A:A,0))/G551,"0%"),"")))),IF(OR($W$2="P4P点击量"),((IF($W$2="P4P点击量",IFERROR(TEXT(W551/G551,"0%"),"")))),(((IF(COUNTIF('2-3.源数据-产品分析-爆品'!A:A,产品建议!A551)&gt;0,"是","")))))))</f>
        <v/>
      </c>
      <c r="Y551" s="9" t="str">
        <f>IF(AND($Y$2="直通车总消费",'产品报告-整理'!$BN$1="推荐广告"),IFERROR(INDEX('产品报告-整理'!H:H,MATCH(产品建议!A551,'产品报告-整理'!A:A,0)),0)+IFERROR(INDEX('产品报告-整理'!BV:BV,MATCH(产品建议!A551,'产品报告-整理'!BO:BO,0)),0),IFERROR(INDEX('产品报告-整理'!H:H,MATCH(产品建议!A551,'产品报告-整理'!A:A,0)),0))</f>
        <v/>
      </c>
      <c r="Z551" s="9" t="str">
        <f t="shared" si="27"/>
        <v/>
      </c>
      <c r="AA551" s="5" t="str">
        <f t="shared" si="25"/>
        <v/>
      </c>
      <c r="AB551" s="5" t="str">
        <f t="shared" si="26"/>
        <v/>
      </c>
      <c r="AC551" s="9"/>
      <c r="AD551" s="15" t="str">
        <f>IF($AD$1="  ",IFERROR(IF(AND(Y551="未推广",L551&gt;0),"加入P4P推广 ","")&amp;IF(AND(OR(W551="是",X551="是"),Y551=0),"优爆品加推广 ","")&amp;IF(AND(C551="N",L551&gt;0),"增加橱窗绑定 ","")&amp;IF(AND(OR(Z551&gt;$Z$1*4.5,AB551&gt;$AB$1*4.5),Y551&lt;&gt;0,Y551&gt;$AB$1*2,G551&gt;($G$1/$L$1)*1),"放弃P4P推广 ","")&amp;IF(AND(AB551&gt;$AB$1*1.2,AB551&lt;$AB$1*4.5,Y551&gt;0),"优化询盘成本 ","")&amp;IF(AND(Z551&gt;$Z$1*1.2,Z551&lt;$Z$1*4.5,Y551&gt;0),"优化商机成本 ","")&amp;IF(AND(Y551&lt;&gt;0,L551&gt;0,AB551&lt;$AB$1*1.2),"加大询盘获取 ","")&amp;IF(AND(Y551&lt;&gt;0,K551&gt;0,Z551&lt;$Z$1*1.2),"加大商机获取 ","")&amp;IF(AND(L551=0,C551="Y",G551&gt;($G$1/$L$1*1.5)),"解绑橱窗绑定 ",""),"请去左表粘贴源数据"),"")</f>
        <v/>
      </c>
      <c r="AE551" s="9"/>
      <c r="AF551" s="9"/>
      <c r="AG551" s="9"/>
      <c r="AH551" s="9"/>
      <c r="AI551" s="17"/>
      <c r="AJ551" s="17"/>
      <c r="AK551" s="17"/>
    </row>
    <row r="552" spans="1:37">
      <c r="A552" s="5" t="str">
        <f>IFERROR(HLOOKUP(A$2,'2.源数据-产品分析-全商品'!A$6:A$1000,ROW()-1,0),"")</f>
        <v/>
      </c>
      <c r="B552" s="5" t="str">
        <f>IFERROR(HLOOKUP(B$2,'2.源数据-产品分析-全商品'!B$6:B$1000,ROW()-1,0),"")</f>
        <v/>
      </c>
      <c r="C552" s="5" t="str">
        <f>CLEAN(IFERROR(HLOOKUP(C$2,'2.源数据-产品分析-全商品'!C$6:C$1000,ROW()-1,0),""))</f>
        <v/>
      </c>
      <c r="D552" s="5" t="str">
        <f>IFERROR(HLOOKUP(D$2,'2.源数据-产品分析-全商品'!D$6:D$1000,ROW()-1,0),"")</f>
        <v/>
      </c>
      <c r="E552" s="5" t="str">
        <f>IFERROR(HLOOKUP(E$2,'2.源数据-产品分析-全商品'!E$6:E$1000,ROW()-1,0),"")</f>
        <v/>
      </c>
      <c r="F552" s="5" t="str">
        <f>IFERROR(VALUE(HLOOKUP(F$2,'2.源数据-产品分析-全商品'!F$6:F$1000,ROW()-1,0)),"")</f>
        <v/>
      </c>
      <c r="G552" s="5" t="str">
        <f>IFERROR(VALUE(HLOOKUP(G$2,'2.源数据-产品分析-全商品'!G$6:G$1000,ROW()-1,0)),"")</f>
        <v/>
      </c>
      <c r="H552" s="5" t="str">
        <f>IFERROR(HLOOKUP(H$2,'2.源数据-产品分析-全商品'!H$6:H$1000,ROW()-1,0),"")</f>
        <v/>
      </c>
      <c r="I552" s="5" t="str">
        <f>IFERROR(VALUE(HLOOKUP(I$2,'2.源数据-产品分析-全商品'!I$6:I$1000,ROW()-1,0)),"")</f>
        <v/>
      </c>
      <c r="J552" s="60" t="str">
        <f>IFERROR(IF($J$2="","",INDEX('产品报告-整理'!G:G,MATCH(产品建议!A552,'产品报告-整理'!A:A,0))),"")</f>
        <v/>
      </c>
      <c r="K552" s="5" t="str">
        <f>IFERROR(IF($K$2="","",VALUE(INDEX('产品报告-整理'!E:E,MATCH(产品建议!A552,'产品报告-整理'!A:A,0)))),0)</f>
        <v/>
      </c>
      <c r="L552" s="5" t="str">
        <f>IFERROR(VALUE(HLOOKUP(L$2,'2.源数据-产品分析-全商品'!J$6:J$1000,ROW()-1,0)),"")</f>
        <v/>
      </c>
      <c r="M552" s="5" t="str">
        <f>IFERROR(VALUE(HLOOKUP(M$2,'2.源数据-产品分析-全商品'!K$6:K$1000,ROW()-1,0)),"")</f>
        <v/>
      </c>
      <c r="N552" s="5" t="str">
        <f>IFERROR(HLOOKUP(N$2,'2.源数据-产品分析-全商品'!L$6:L$1000,ROW()-1,0),"")</f>
        <v/>
      </c>
      <c r="O552" s="5" t="str">
        <f>IF($O$2='产品报告-整理'!$K$1,IFERROR(INDEX('产品报告-整理'!S:S,MATCH(产品建议!A552,'产品报告-整理'!L:L,0)),""),(IFERROR(VALUE(HLOOKUP(O$2,'2.源数据-产品分析-全商品'!M$6:M$1000,ROW()-1,0)),"")))</f>
        <v/>
      </c>
      <c r="P552" s="5" t="str">
        <f>IF($P$2='产品报告-整理'!$V$1,IFERROR(INDEX('产品报告-整理'!AD:AD,MATCH(产品建议!A552,'产品报告-整理'!W:W,0)),""),(IFERROR(VALUE(HLOOKUP(P$2,'2.源数据-产品分析-全商品'!N$6:N$1000,ROW()-1,0)),"")))</f>
        <v/>
      </c>
      <c r="Q552" s="5" t="str">
        <f>IF($Q$2='产品报告-整理'!$AG$1,IFERROR(INDEX('产品报告-整理'!AO:AO,MATCH(产品建议!A552,'产品报告-整理'!AH:AH,0)),""),(IFERROR(VALUE(HLOOKUP(Q$2,'2.源数据-产品分析-全商品'!O$6:O$1000,ROW()-1,0)),"")))</f>
        <v/>
      </c>
      <c r="R552" s="5" t="str">
        <f>IF($R$2='产品报告-整理'!$AR$1,IFERROR(INDEX('产品报告-整理'!AZ:AZ,MATCH(产品建议!A552,'产品报告-整理'!AS:AS,0)),""),(IFERROR(VALUE(HLOOKUP(R$2,'2.源数据-产品分析-全商品'!P$6:P$1000,ROW()-1,0)),"")))</f>
        <v/>
      </c>
      <c r="S552" s="5" t="str">
        <f>IF($S$2='产品报告-整理'!$BC$1,IFERROR(INDEX('产品报告-整理'!BK:BK,MATCH(产品建议!A552,'产品报告-整理'!BD:BD,0)),""),(IFERROR(VALUE(HLOOKUP(S$2,'2.源数据-产品分析-全商品'!Q$6:Q$1000,ROW()-1,0)),"")))</f>
        <v/>
      </c>
      <c r="T552" s="5" t="str">
        <f>IFERROR(HLOOKUP("产品负责人",'2.源数据-产品分析-全商品'!R$6:R$1000,ROW()-1,0),"")</f>
        <v/>
      </c>
      <c r="U552" s="5" t="str">
        <f>IFERROR(VALUE(HLOOKUP(U$2,'2.源数据-产品分析-全商品'!S$6:S$1000,ROW()-1,0)),"")</f>
        <v/>
      </c>
      <c r="V552" s="5" t="str">
        <f>IFERROR(VALUE(HLOOKUP(V$2,'2.源数据-产品分析-全商品'!T$6:T$1000,ROW()-1,0)),"")</f>
        <v/>
      </c>
      <c r="W552" s="5" t="str">
        <f>IF(OR($A$3=""),"",IF(OR($W$2="优爆品"),(IF(COUNTIF('2-2.源数据-产品分析-优品'!A:A,产品建议!A552)&gt;0,"是","")&amp;IF(COUNTIF('2-3.源数据-产品分析-爆品'!A:A,产品建议!A552)&gt;0,"是","")),IF(OR($W$2="P4P点击量"),((IFERROR(INDEX('产品报告-整理'!D:D,MATCH(产品建议!A552,'产品报告-整理'!A:A,0)),""))),((IF(COUNTIF('2-2.源数据-产品分析-优品'!A:A,产品建议!A552)&gt;0,"是",""))))))</f>
        <v/>
      </c>
      <c r="X552" s="5" t="str">
        <f>IF(OR($A$3=""),"",IF(OR($W$2="优爆品"),((IFERROR(INDEX('产品报告-整理'!D:D,MATCH(产品建议!A552,'产品报告-整理'!A:A,0)),"")&amp;" → "&amp;(IFERROR(TEXT(INDEX('产品报告-整理'!D:D,MATCH(产品建议!A552,'产品报告-整理'!A:A,0))/G552,"0%"),"")))),IF(OR($W$2="P4P点击量"),((IF($W$2="P4P点击量",IFERROR(TEXT(W552/G552,"0%"),"")))),(((IF(COUNTIF('2-3.源数据-产品分析-爆品'!A:A,产品建议!A552)&gt;0,"是","")))))))</f>
        <v/>
      </c>
      <c r="Y552" s="9" t="str">
        <f>IF(AND($Y$2="直通车总消费",'产品报告-整理'!$BN$1="推荐广告"),IFERROR(INDEX('产品报告-整理'!H:H,MATCH(产品建议!A552,'产品报告-整理'!A:A,0)),0)+IFERROR(INDEX('产品报告-整理'!BV:BV,MATCH(产品建议!A552,'产品报告-整理'!BO:BO,0)),0),IFERROR(INDEX('产品报告-整理'!H:H,MATCH(产品建议!A552,'产品报告-整理'!A:A,0)),0))</f>
        <v/>
      </c>
      <c r="Z552" s="9" t="str">
        <f t="shared" si="27"/>
        <v/>
      </c>
      <c r="AA552" s="5" t="str">
        <f t="shared" si="25"/>
        <v/>
      </c>
      <c r="AB552" s="5" t="str">
        <f t="shared" si="26"/>
        <v/>
      </c>
      <c r="AC552" s="9"/>
      <c r="AD552" s="15" t="str">
        <f>IF($AD$1="  ",IFERROR(IF(AND(Y552="未推广",L552&gt;0),"加入P4P推广 ","")&amp;IF(AND(OR(W552="是",X552="是"),Y552=0),"优爆品加推广 ","")&amp;IF(AND(C552="N",L552&gt;0),"增加橱窗绑定 ","")&amp;IF(AND(OR(Z552&gt;$Z$1*4.5,AB552&gt;$AB$1*4.5),Y552&lt;&gt;0,Y552&gt;$AB$1*2,G552&gt;($G$1/$L$1)*1),"放弃P4P推广 ","")&amp;IF(AND(AB552&gt;$AB$1*1.2,AB552&lt;$AB$1*4.5,Y552&gt;0),"优化询盘成本 ","")&amp;IF(AND(Z552&gt;$Z$1*1.2,Z552&lt;$Z$1*4.5,Y552&gt;0),"优化商机成本 ","")&amp;IF(AND(Y552&lt;&gt;0,L552&gt;0,AB552&lt;$AB$1*1.2),"加大询盘获取 ","")&amp;IF(AND(Y552&lt;&gt;0,K552&gt;0,Z552&lt;$Z$1*1.2),"加大商机获取 ","")&amp;IF(AND(L552=0,C552="Y",G552&gt;($G$1/$L$1*1.5)),"解绑橱窗绑定 ",""),"请去左表粘贴源数据"),"")</f>
        <v/>
      </c>
      <c r="AE552" s="9"/>
      <c r="AF552" s="9"/>
      <c r="AG552" s="9"/>
      <c r="AH552" s="9"/>
      <c r="AI552" s="17"/>
      <c r="AJ552" s="17"/>
      <c r="AK552" s="17"/>
    </row>
    <row r="553" spans="1:37">
      <c r="A553" s="5" t="str">
        <f>IFERROR(HLOOKUP(A$2,'2.源数据-产品分析-全商品'!A$6:A$1000,ROW()-1,0),"")</f>
        <v/>
      </c>
      <c r="B553" s="5" t="str">
        <f>IFERROR(HLOOKUP(B$2,'2.源数据-产品分析-全商品'!B$6:B$1000,ROW()-1,0),"")</f>
        <v/>
      </c>
      <c r="C553" s="5" t="str">
        <f>CLEAN(IFERROR(HLOOKUP(C$2,'2.源数据-产品分析-全商品'!C$6:C$1000,ROW()-1,0),""))</f>
        <v/>
      </c>
      <c r="D553" s="5" t="str">
        <f>IFERROR(HLOOKUP(D$2,'2.源数据-产品分析-全商品'!D$6:D$1000,ROW()-1,0),"")</f>
        <v/>
      </c>
      <c r="E553" s="5" t="str">
        <f>IFERROR(HLOOKUP(E$2,'2.源数据-产品分析-全商品'!E$6:E$1000,ROW()-1,0),"")</f>
        <v/>
      </c>
      <c r="F553" s="5" t="str">
        <f>IFERROR(VALUE(HLOOKUP(F$2,'2.源数据-产品分析-全商品'!F$6:F$1000,ROW()-1,0)),"")</f>
        <v/>
      </c>
      <c r="G553" s="5" t="str">
        <f>IFERROR(VALUE(HLOOKUP(G$2,'2.源数据-产品分析-全商品'!G$6:G$1000,ROW()-1,0)),"")</f>
        <v/>
      </c>
      <c r="H553" s="5" t="str">
        <f>IFERROR(HLOOKUP(H$2,'2.源数据-产品分析-全商品'!H$6:H$1000,ROW()-1,0),"")</f>
        <v/>
      </c>
      <c r="I553" s="5" t="str">
        <f>IFERROR(VALUE(HLOOKUP(I$2,'2.源数据-产品分析-全商品'!I$6:I$1000,ROW()-1,0)),"")</f>
        <v/>
      </c>
      <c r="J553" s="60" t="str">
        <f>IFERROR(IF($J$2="","",INDEX('产品报告-整理'!G:G,MATCH(产品建议!A553,'产品报告-整理'!A:A,0))),"")</f>
        <v/>
      </c>
      <c r="K553" s="5" t="str">
        <f>IFERROR(IF($K$2="","",VALUE(INDEX('产品报告-整理'!E:E,MATCH(产品建议!A553,'产品报告-整理'!A:A,0)))),0)</f>
        <v/>
      </c>
      <c r="L553" s="5" t="str">
        <f>IFERROR(VALUE(HLOOKUP(L$2,'2.源数据-产品分析-全商品'!J$6:J$1000,ROW()-1,0)),"")</f>
        <v/>
      </c>
      <c r="M553" s="5" t="str">
        <f>IFERROR(VALUE(HLOOKUP(M$2,'2.源数据-产品分析-全商品'!K$6:K$1000,ROW()-1,0)),"")</f>
        <v/>
      </c>
      <c r="N553" s="5" t="str">
        <f>IFERROR(HLOOKUP(N$2,'2.源数据-产品分析-全商品'!L$6:L$1000,ROW()-1,0),"")</f>
        <v/>
      </c>
      <c r="O553" s="5" t="str">
        <f>IF($O$2='产品报告-整理'!$K$1,IFERROR(INDEX('产品报告-整理'!S:S,MATCH(产品建议!A553,'产品报告-整理'!L:L,0)),""),(IFERROR(VALUE(HLOOKUP(O$2,'2.源数据-产品分析-全商品'!M$6:M$1000,ROW()-1,0)),"")))</f>
        <v/>
      </c>
      <c r="P553" s="5" t="str">
        <f>IF($P$2='产品报告-整理'!$V$1,IFERROR(INDEX('产品报告-整理'!AD:AD,MATCH(产品建议!A553,'产品报告-整理'!W:W,0)),""),(IFERROR(VALUE(HLOOKUP(P$2,'2.源数据-产品分析-全商品'!N$6:N$1000,ROW()-1,0)),"")))</f>
        <v/>
      </c>
      <c r="Q553" s="5" t="str">
        <f>IF($Q$2='产品报告-整理'!$AG$1,IFERROR(INDEX('产品报告-整理'!AO:AO,MATCH(产品建议!A553,'产品报告-整理'!AH:AH,0)),""),(IFERROR(VALUE(HLOOKUP(Q$2,'2.源数据-产品分析-全商品'!O$6:O$1000,ROW()-1,0)),"")))</f>
        <v/>
      </c>
      <c r="R553" s="5" t="str">
        <f>IF($R$2='产品报告-整理'!$AR$1,IFERROR(INDEX('产品报告-整理'!AZ:AZ,MATCH(产品建议!A553,'产品报告-整理'!AS:AS,0)),""),(IFERROR(VALUE(HLOOKUP(R$2,'2.源数据-产品分析-全商品'!P$6:P$1000,ROW()-1,0)),"")))</f>
        <v/>
      </c>
      <c r="S553" s="5" t="str">
        <f>IF($S$2='产品报告-整理'!$BC$1,IFERROR(INDEX('产品报告-整理'!BK:BK,MATCH(产品建议!A553,'产品报告-整理'!BD:BD,0)),""),(IFERROR(VALUE(HLOOKUP(S$2,'2.源数据-产品分析-全商品'!Q$6:Q$1000,ROW()-1,0)),"")))</f>
        <v/>
      </c>
      <c r="T553" s="5" t="str">
        <f>IFERROR(HLOOKUP("产品负责人",'2.源数据-产品分析-全商品'!R$6:R$1000,ROW()-1,0),"")</f>
        <v/>
      </c>
      <c r="U553" s="5" t="str">
        <f>IFERROR(VALUE(HLOOKUP(U$2,'2.源数据-产品分析-全商品'!S$6:S$1000,ROW()-1,0)),"")</f>
        <v/>
      </c>
      <c r="V553" s="5" t="str">
        <f>IFERROR(VALUE(HLOOKUP(V$2,'2.源数据-产品分析-全商品'!T$6:T$1000,ROW()-1,0)),"")</f>
        <v/>
      </c>
      <c r="W553" s="5" t="str">
        <f>IF(OR($A$3=""),"",IF(OR($W$2="优爆品"),(IF(COUNTIF('2-2.源数据-产品分析-优品'!A:A,产品建议!A553)&gt;0,"是","")&amp;IF(COUNTIF('2-3.源数据-产品分析-爆品'!A:A,产品建议!A553)&gt;0,"是","")),IF(OR($W$2="P4P点击量"),((IFERROR(INDEX('产品报告-整理'!D:D,MATCH(产品建议!A553,'产品报告-整理'!A:A,0)),""))),((IF(COUNTIF('2-2.源数据-产品分析-优品'!A:A,产品建议!A553)&gt;0,"是",""))))))</f>
        <v/>
      </c>
      <c r="X553" s="5" t="str">
        <f>IF(OR($A$3=""),"",IF(OR($W$2="优爆品"),((IFERROR(INDEX('产品报告-整理'!D:D,MATCH(产品建议!A553,'产品报告-整理'!A:A,0)),"")&amp;" → "&amp;(IFERROR(TEXT(INDEX('产品报告-整理'!D:D,MATCH(产品建议!A553,'产品报告-整理'!A:A,0))/G553,"0%"),"")))),IF(OR($W$2="P4P点击量"),((IF($W$2="P4P点击量",IFERROR(TEXT(W553/G553,"0%"),"")))),(((IF(COUNTIF('2-3.源数据-产品分析-爆品'!A:A,产品建议!A553)&gt;0,"是","")))))))</f>
        <v/>
      </c>
      <c r="Y553" s="9" t="str">
        <f>IF(AND($Y$2="直通车总消费",'产品报告-整理'!$BN$1="推荐广告"),IFERROR(INDEX('产品报告-整理'!H:H,MATCH(产品建议!A553,'产品报告-整理'!A:A,0)),0)+IFERROR(INDEX('产品报告-整理'!BV:BV,MATCH(产品建议!A553,'产品报告-整理'!BO:BO,0)),0),IFERROR(INDEX('产品报告-整理'!H:H,MATCH(产品建议!A553,'产品报告-整理'!A:A,0)),0))</f>
        <v/>
      </c>
      <c r="Z553" s="9" t="str">
        <f t="shared" si="27"/>
        <v/>
      </c>
      <c r="AA553" s="5" t="str">
        <f t="shared" si="25"/>
        <v/>
      </c>
      <c r="AB553" s="5" t="str">
        <f t="shared" si="26"/>
        <v/>
      </c>
      <c r="AC553" s="9"/>
      <c r="AD553" s="15" t="str">
        <f>IF($AD$1="  ",IFERROR(IF(AND(Y553="未推广",L553&gt;0),"加入P4P推广 ","")&amp;IF(AND(OR(W553="是",X553="是"),Y553=0),"优爆品加推广 ","")&amp;IF(AND(C553="N",L553&gt;0),"增加橱窗绑定 ","")&amp;IF(AND(OR(Z553&gt;$Z$1*4.5,AB553&gt;$AB$1*4.5),Y553&lt;&gt;0,Y553&gt;$AB$1*2,G553&gt;($G$1/$L$1)*1),"放弃P4P推广 ","")&amp;IF(AND(AB553&gt;$AB$1*1.2,AB553&lt;$AB$1*4.5,Y553&gt;0),"优化询盘成本 ","")&amp;IF(AND(Z553&gt;$Z$1*1.2,Z553&lt;$Z$1*4.5,Y553&gt;0),"优化商机成本 ","")&amp;IF(AND(Y553&lt;&gt;0,L553&gt;0,AB553&lt;$AB$1*1.2),"加大询盘获取 ","")&amp;IF(AND(Y553&lt;&gt;0,K553&gt;0,Z553&lt;$Z$1*1.2),"加大商机获取 ","")&amp;IF(AND(L553=0,C553="Y",G553&gt;($G$1/$L$1*1.5)),"解绑橱窗绑定 ",""),"请去左表粘贴源数据"),"")</f>
        <v/>
      </c>
      <c r="AE553" s="9"/>
      <c r="AF553" s="9"/>
      <c r="AG553" s="9"/>
      <c r="AH553" s="9"/>
      <c r="AI553" s="17"/>
      <c r="AJ553" s="17"/>
      <c r="AK553" s="17"/>
    </row>
    <row r="554" spans="1:37">
      <c r="A554" s="5" t="str">
        <f>IFERROR(HLOOKUP(A$2,'2.源数据-产品分析-全商品'!A$6:A$1000,ROW()-1,0),"")</f>
        <v/>
      </c>
      <c r="B554" s="5" t="str">
        <f>IFERROR(HLOOKUP(B$2,'2.源数据-产品分析-全商品'!B$6:B$1000,ROW()-1,0),"")</f>
        <v/>
      </c>
      <c r="C554" s="5" t="str">
        <f>CLEAN(IFERROR(HLOOKUP(C$2,'2.源数据-产品分析-全商品'!C$6:C$1000,ROW()-1,0),""))</f>
        <v/>
      </c>
      <c r="D554" s="5" t="str">
        <f>IFERROR(HLOOKUP(D$2,'2.源数据-产品分析-全商品'!D$6:D$1000,ROW()-1,0),"")</f>
        <v/>
      </c>
      <c r="E554" s="5" t="str">
        <f>IFERROR(HLOOKUP(E$2,'2.源数据-产品分析-全商品'!E$6:E$1000,ROW()-1,0),"")</f>
        <v/>
      </c>
      <c r="F554" s="5" t="str">
        <f>IFERROR(VALUE(HLOOKUP(F$2,'2.源数据-产品分析-全商品'!F$6:F$1000,ROW()-1,0)),"")</f>
        <v/>
      </c>
      <c r="G554" s="5" t="str">
        <f>IFERROR(VALUE(HLOOKUP(G$2,'2.源数据-产品分析-全商品'!G$6:G$1000,ROW()-1,0)),"")</f>
        <v/>
      </c>
      <c r="H554" s="5" t="str">
        <f>IFERROR(HLOOKUP(H$2,'2.源数据-产品分析-全商品'!H$6:H$1000,ROW()-1,0),"")</f>
        <v/>
      </c>
      <c r="I554" s="5" t="str">
        <f>IFERROR(VALUE(HLOOKUP(I$2,'2.源数据-产品分析-全商品'!I$6:I$1000,ROW()-1,0)),"")</f>
        <v/>
      </c>
      <c r="J554" s="60" t="str">
        <f>IFERROR(IF($J$2="","",INDEX('产品报告-整理'!G:G,MATCH(产品建议!A554,'产品报告-整理'!A:A,0))),"")</f>
        <v/>
      </c>
      <c r="K554" s="5" t="str">
        <f>IFERROR(IF($K$2="","",VALUE(INDEX('产品报告-整理'!E:E,MATCH(产品建议!A554,'产品报告-整理'!A:A,0)))),0)</f>
        <v/>
      </c>
      <c r="L554" s="5" t="str">
        <f>IFERROR(VALUE(HLOOKUP(L$2,'2.源数据-产品分析-全商品'!J$6:J$1000,ROW()-1,0)),"")</f>
        <v/>
      </c>
      <c r="M554" s="5" t="str">
        <f>IFERROR(VALUE(HLOOKUP(M$2,'2.源数据-产品分析-全商品'!K$6:K$1000,ROW()-1,0)),"")</f>
        <v/>
      </c>
      <c r="N554" s="5" t="str">
        <f>IFERROR(HLOOKUP(N$2,'2.源数据-产品分析-全商品'!L$6:L$1000,ROW()-1,0),"")</f>
        <v/>
      </c>
      <c r="O554" s="5" t="str">
        <f>IF($O$2='产品报告-整理'!$K$1,IFERROR(INDEX('产品报告-整理'!S:S,MATCH(产品建议!A554,'产品报告-整理'!L:L,0)),""),(IFERROR(VALUE(HLOOKUP(O$2,'2.源数据-产品分析-全商品'!M$6:M$1000,ROW()-1,0)),"")))</f>
        <v/>
      </c>
      <c r="P554" s="5" t="str">
        <f>IF($P$2='产品报告-整理'!$V$1,IFERROR(INDEX('产品报告-整理'!AD:AD,MATCH(产品建议!A554,'产品报告-整理'!W:W,0)),""),(IFERROR(VALUE(HLOOKUP(P$2,'2.源数据-产品分析-全商品'!N$6:N$1000,ROW()-1,0)),"")))</f>
        <v/>
      </c>
      <c r="Q554" s="5" t="str">
        <f>IF($Q$2='产品报告-整理'!$AG$1,IFERROR(INDEX('产品报告-整理'!AO:AO,MATCH(产品建议!A554,'产品报告-整理'!AH:AH,0)),""),(IFERROR(VALUE(HLOOKUP(Q$2,'2.源数据-产品分析-全商品'!O$6:O$1000,ROW()-1,0)),"")))</f>
        <v/>
      </c>
      <c r="R554" s="5" t="str">
        <f>IF($R$2='产品报告-整理'!$AR$1,IFERROR(INDEX('产品报告-整理'!AZ:AZ,MATCH(产品建议!A554,'产品报告-整理'!AS:AS,0)),""),(IFERROR(VALUE(HLOOKUP(R$2,'2.源数据-产品分析-全商品'!P$6:P$1000,ROW()-1,0)),"")))</f>
        <v/>
      </c>
      <c r="S554" s="5" t="str">
        <f>IF($S$2='产品报告-整理'!$BC$1,IFERROR(INDEX('产品报告-整理'!BK:BK,MATCH(产品建议!A554,'产品报告-整理'!BD:BD,0)),""),(IFERROR(VALUE(HLOOKUP(S$2,'2.源数据-产品分析-全商品'!Q$6:Q$1000,ROW()-1,0)),"")))</f>
        <v/>
      </c>
      <c r="T554" s="5" t="str">
        <f>IFERROR(HLOOKUP("产品负责人",'2.源数据-产品分析-全商品'!R$6:R$1000,ROW()-1,0),"")</f>
        <v/>
      </c>
      <c r="U554" s="5" t="str">
        <f>IFERROR(VALUE(HLOOKUP(U$2,'2.源数据-产品分析-全商品'!S$6:S$1000,ROW()-1,0)),"")</f>
        <v/>
      </c>
      <c r="V554" s="5" t="str">
        <f>IFERROR(VALUE(HLOOKUP(V$2,'2.源数据-产品分析-全商品'!T$6:T$1000,ROW()-1,0)),"")</f>
        <v/>
      </c>
      <c r="W554" s="5" t="str">
        <f>IF(OR($A$3=""),"",IF(OR($W$2="优爆品"),(IF(COUNTIF('2-2.源数据-产品分析-优品'!A:A,产品建议!A554)&gt;0,"是","")&amp;IF(COUNTIF('2-3.源数据-产品分析-爆品'!A:A,产品建议!A554)&gt;0,"是","")),IF(OR($W$2="P4P点击量"),((IFERROR(INDEX('产品报告-整理'!D:D,MATCH(产品建议!A554,'产品报告-整理'!A:A,0)),""))),((IF(COUNTIF('2-2.源数据-产品分析-优品'!A:A,产品建议!A554)&gt;0,"是",""))))))</f>
        <v/>
      </c>
      <c r="X554" s="5" t="str">
        <f>IF(OR($A$3=""),"",IF(OR($W$2="优爆品"),((IFERROR(INDEX('产品报告-整理'!D:D,MATCH(产品建议!A554,'产品报告-整理'!A:A,0)),"")&amp;" → "&amp;(IFERROR(TEXT(INDEX('产品报告-整理'!D:D,MATCH(产品建议!A554,'产品报告-整理'!A:A,0))/G554,"0%"),"")))),IF(OR($W$2="P4P点击量"),((IF($W$2="P4P点击量",IFERROR(TEXT(W554/G554,"0%"),"")))),(((IF(COUNTIF('2-3.源数据-产品分析-爆品'!A:A,产品建议!A554)&gt;0,"是","")))))))</f>
        <v/>
      </c>
      <c r="Y554" s="9" t="str">
        <f>IF(AND($Y$2="直通车总消费",'产品报告-整理'!$BN$1="推荐广告"),IFERROR(INDEX('产品报告-整理'!H:H,MATCH(产品建议!A554,'产品报告-整理'!A:A,0)),0)+IFERROR(INDEX('产品报告-整理'!BV:BV,MATCH(产品建议!A554,'产品报告-整理'!BO:BO,0)),0),IFERROR(INDEX('产品报告-整理'!H:H,MATCH(产品建议!A554,'产品报告-整理'!A:A,0)),0))</f>
        <v/>
      </c>
      <c r="Z554" s="9" t="str">
        <f t="shared" si="27"/>
        <v/>
      </c>
      <c r="AA554" s="5" t="str">
        <f t="shared" si="25"/>
        <v/>
      </c>
      <c r="AB554" s="5" t="str">
        <f t="shared" si="26"/>
        <v/>
      </c>
      <c r="AC554" s="9"/>
      <c r="AD554" s="15" t="str">
        <f>IF($AD$1="  ",IFERROR(IF(AND(Y554="未推广",L554&gt;0),"加入P4P推广 ","")&amp;IF(AND(OR(W554="是",X554="是"),Y554=0),"优爆品加推广 ","")&amp;IF(AND(C554="N",L554&gt;0),"增加橱窗绑定 ","")&amp;IF(AND(OR(Z554&gt;$Z$1*4.5,AB554&gt;$AB$1*4.5),Y554&lt;&gt;0,Y554&gt;$AB$1*2,G554&gt;($G$1/$L$1)*1),"放弃P4P推广 ","")&amp;IF(AND(AB554&gt;$AB$1*1.2,AB554&lt;$AB$1*4.5,Y554&gt;0),"优化询盘成本 ","")&amp;IF(AND(Z554&gt;$Z$1*1.2,Z554&lt;$Z$1*4.5,Y554&gt;0),"优化商机成本 ","")&amp;IF(AND(Y554&lt;&gt;0,L554&gt;0,AB554&lt;$AB$1*1.2),"加大询盘获取 ","")&amp;IF(AND(Y554&lt;&gt;0,K554&gt;0,Z554&lt;$Z$1*1.2),"加大商机获取 ","")&amp;IF(AND(L554=0,C554="Y",G554&gt;($G$1/$L$1*1.5)),"解绑橱窗绑定 ",""),"请去左表粘贴源数据"),"")</f>
        <v/>
      </c>
      <c r="AE554" s="9"/>
      <c r="AF554" s="9"/>
      <c r="AG554" s="9"/>
      <c r="AH554" s="9"/>
      <c r="AI554" s="17"/>
      <c r="AJ554" s="17"/>
      <c r="AK554" s="17"/>
    </row>
    <row r="555" spans="1:37">
      <c r="A555" s="5" t="str">
        <f>IFERROR(HLOOKUP(A$2,'2.源数据-产品分析-全商品'!A$6:A$1000,ROW()-1,0),"")</f>
        <v/>
      </c>
      <c r="B555" s="5" t="str">
        <f>IFERROR(HLOOKUP(B$2,'2.源数据-产品分析-全商品'!B$6:B$1000,ROW()-1,0),"")</f>
        <v/>
      </c>
      <c r="C555" s="5" t="str">
        <f>CLEAN(IFERROR(HLOOKUP(C$2,'2.源数据-产品分析-全商品'!C$6:C$1000,ROW()-1,0),""))</f>
        <v/>
      </c>
      <c r="D555" s="5" t="str">
        <f>IFERROR(HLOOKUP(D$2,'2.源数据-产品分析-全商品'!D$6:D$1000,ROW()-1,0),"")</f>
        <v/>
      </c>
      <c r="E555" s="5" t="str">
        <f>IFERROR(HLOOKUP(E$2,'2.源数据-产品分析-全商品'!E$6:E$1000,ROW()-1,0),"")</f>
        <v/>
      </c>
      <c r="F555" s="5" t="str">
        <f>IFERROR(VALUE(HLOOKUP(F$2,'2.源数据-产品分析-全商品'!F$6:F$1000,ROW()-1,0)),"")</f>
        <v/>
      </c>
      <c r="G555" s="5" t="str">
        <f>IFERROR(VALUE(HLOOKUP(G$2,'2.源数据-产品分析-全商品'!G$6:G$1000,ROW()-1,0)),"")</f>
        <v/>
      </c>
      <c r="H555" s="5" t="str">
        <f>IFERROR(HLOOKUP(H$2,'2.源数据-产品分析-全商品'!H$6:H$1000,ROW()-1,0),"")</f>
        <v/>
      </c>
      <c r="I555" s="5" t="str">
        <f>IFERROR(VALUE(HLOOKUP(I$2,'2.源数据-产品分析-全商品'!I$6:I$1000,ROW()-1,0)),"")</f>
        <v/>
      </c>
      <c r="J555" s="60" t="str">
        <f>IFERROR(IF($J$2="","",INDEX('产品报告-整理'!G:G,MATCH(产品建议!A555,'产品报告-整理'!A:A,0))),"")</f>
        <v/>
      </c>
      <c r="K555" s="5" t="str">
        <f>IFERROR(IF($K$2="","",VALUE(INDEX('产品报告-整理'!E:E,MATCH(产品建议!A555,'产品报告-整理'!A:A,0)))),0)</f>
        <v/>
      </c>
      <c r="L555" s="5" t="str">
        <f>IFERROR(VALUE(HLOOKUP(L$2,'2.源数据-产品分析-全商品'!J$6:J$1000,ROW()-1,0)),"")</f>
        <v/>
      </c>
      <c r="M555" s="5" t="str">
        <f>IFERROR(VALUE(HLOOKUP(M$2,'2.源数据-产品分析-全商品'!K$6:K$1000,ROW()-1,0)),"")</f>
        <v/>
      </c>
      <c r="N555" s="5" t="str">
        <f>IFERROR(HLOOKUP(N$2,'2.源数据-产品分析-全商品'!L$6:L$1000,ROW()-1,0),"")</f>
        <v/>
      </c>
      <c r="O555" s="5" t="str">
        <f>IF($O$2='产品报告-整理'!$K$1,IFERROR(INDEX('产品报告-整理'!S:S,MATCH(产品建议!A555,'产品报告-整理'!L:L,0)),""),(IFERROR(VALUE(HLOOKUP(O$2,'2.源数据-产品分析-全商品'!M$6:M$1000,ROW()-1,0)),"")))</f>
        <v/>
      </c>
      <c r="P555" s="5" t="str">
        <f>IF($P$2='产品报告-整理'!$V$1,IFERROR(INDEX('产品报告-整理'!AD:AD,MATCH(产品建议!A555,'产品报告-整理'!W:W,0)),""),(IFERROR(VALUE(HLOOKUP(P$2,'2.源数据-产品分析-全商品'!N$6:N$1000,ROW()-1,0)),"")))</f>
        <v/>
      </c>
      <c r="Q555" s="5" t="str">
        <f>IF($Q$2='产品报告-整理'!$AG$1,IFERROR(INDEX('产品报告-整理'!AO:AO,MATCH(产品建议!A555,'产品报告-整理'!AH:AH,0)),""),(IFERROR(VALUE(HLOOKUP(Q$2,'2.源数据-产品分析-全商品'!O$6:O$1000,ROW()-1,0)),"")))</f>
        <v/>
      </c>
      <c r="R555" s="5" t="str">
        <f>IF($R$2='产品报告-整理'!$AR$1,IFERROR(INDEX('产品报告-整理'!AZ:AZ,MATCH(产品建议!A555,'产品报告-整理'!AS:AS,0)),""),(IFERROR(VALUE(HLOOKUP(R$2,'2.源数据-产品分析-全商品'!P$6:P$1000,ROW()-1,0)),"")))</f>
        <v/>
      </c>
      <c r="S555" s="5" t="str">
        <f>IF($S$2='产品报告-整理'!$BC$1,IFERROR(INDEX('产品报告-整理'!BK:BK,MATCH(产品建议!A555,'产品报告-整理'!BD:BD,0)),""),(IFERROR(VALUE(HLOOKUP(S$2,'2.源数据-产品分析-全商品'!Q$6:Q$1000,ROW()-1,0)),"")))</f>
        <v/>
      </c>
      <c r="T555" s="5" t="str">
        <f>IFERROR(HLOOKUP("产品负责人",'2.源数据-产品分析-全商品'!R$6:R$1000,ROW()-1,0),"")</f>
        <v/>
      </c>
      <c r="U555" s="5" t="str">
        <f>IFERROR(VALUE(HLOOKUP(U$2,'2.源数据-产品分析-全商品'!S$6:S$1000,ROW()-1,0)),"")</f>
        <v/>
      </c>
      <c r="V555" s="5" t="str">
        <f>IFERROR(VALUE(HLOOKUP(V$2,'2.源数据-产品分析-全商品'!T$6:T$1000,ROW()-1,0)),"")</f>
        <v/>
      </c>
      <c r="W555" s="5" t="str">
        <f>IF(OR($A$3=""),"",IF(OR($W$2="优爆品"),(IF(COUNTIF('2-2.源数据-产品分析-优品'!A:A,产品建议!A555)&gt;0,"是","")&amp;IF(COUNTIF('2-3.源数据-产品分析-爆品'!A:A,产品建议!A555)&gt;0,"是","")),IF(OR($W$2="P4P点击量"),((IFERROR(INDEX('产品报告-整理'!D:D,MATCH(产品建议!A555,'产品报告-整理'!A:A,0)),""))),((IF(COUNTIF('2-2.源数据-产品分析-优品'!A:A,产品建议!A555)&gt;0,"是",""))))))</f>
        <v/>
      </c>
      <c r="X555" s="5" t="str">
        <f>IF(OR($A$3=""),"",IF(OR($W$2="优爆品"),((IFERROR(INDEX('产品报告-整理'!D:D,MATCH(产品建议!A555,'产品报告-整理'!A:A,0)),"")&amp;" → "&amp;(IFERROR(TEXT(INDEX('产品报告-整理'!D:D,MATCH(产品建议!A555,'产品报告-整理'!A:A,0))/G555,"0%"),"")))),IF(OR($W$2="P4P点击量"),((IF($W$2="P4P点击量",IFERROR(TEXT(W555/G555,"0%"),"")))),(((IF(COUNTIF('2-3.源数据-产品分析-爆品'!A:A,产品建议!A555)&gt;0,"是","")))))))</f>
        <v/>
      </c>
      <c r="Y555" s="9" t="str">
        <f>IF(AND($Y$2="直通车总消费",'产品报告-整理'!$BN$1="推荐广告"),IFERROR(INDEX('产品报告-整理'!H:H,MATCH(产品建议!A555,'产品报告-整理'!A:A,0)),0)+IFERROR(INDEX('产品报告-整理'!BV:BV,MATCH(产品建议!A555,'产品报告-整理'!BO:BO,0)),0),IFERROR(INDEX('产品报告-整理'!H:H,MATCH(产品建议!A555,'产品报告-整理'!A:A,0)),0))</f>
        <v/>
      </c>
      <c r="Z555" s="9" t="str">
        <f t="shared" si="27"/>
        <v/>
      </c>
      <c r="AA555" s="5" t="str">
        <f t="shared" si="25"/>
        <v/>
      </c>
      <c r="AB555" s="5" t="str">
        <f t="shared" si="26"/>
        <v/>
      </c>
      <c r="AC555" s="9"/>
      <c r="AD555" s="15" t="str">
        <f>IF($AD$1="  ",IFERROR(IF(AND(Y555="未推广",L555&gt;0),"加入P4P推广 ","")&amp;IF(AND(OR(W555="是",X555="是"),Y555=0),"优爆品加推广 ","")&amp;IF(AND(C555="N",L555&gt;0),"增加橱窗绑定 ","")&amp;IF(AND(OR(Z555&gt;$Z$1*4.5,AB555&gt;$AB$1*4.5),Y555&lt;&gt;0,Y555&gt;$AB$1*2,G555&gt;($G$1/$L$1)*1),"放弃P4P推广 ","")&amp;IF(AND(AB555&gt;$AB$1*1.2,AB555&lt;$AB$1*4.5,Y555&gt;0),"优化询盘成本 ","")&amp;IF(AND(Z555&gt;$Z$1*1.2,Z555&lt;$Z$1*4.5,Y555&gt;0),"优化商机成本 ","")&amp;IF(AND(Y555&lt;&gt;0,L555&gt;0,AB555&lt;$AB$1*1.2),"加大询盘获取 ","")&amp;IF(AND(Y555&lt;&gt;0,K555&gt;0,Z555&lt;$Z$1*1.2),"加大商机获取 ","")&amp;IF(AND(L555=0,C555="Y",G555&gt;($G$1/$L$1*1.5)),"解绑橱窗绑定 ",""),"请去左表粘贴源数据"),"")</f>
        <v/>
      </c>
      <c r="AE555" s="9"/>
      <c r="AF555" s="9"/>
      <c r="AG555" s="9"/>
      <c r="AH555" s="9"/>
      <c r="AI555" s="17"/>
      <c r="AJ555" s="17"/>
      <c r="AK555" s="17"/>
    </row>
    <row r="556" spans="1:37">
      <c r="A556" s="5" t="str">
        <f>IFERROR(HLOOKUP(A$2,'2.源数据-产品分析-全商品'!A$6:A$1000,ROW()-1,0),"")</f>
        <v/>
      </c>
      <c r="B556" s="5" t="str">
        <f>IFERROR(HLOOKUP(B$2,'2.源数据-产品分析-全商品'!B$6:B$1000,ROW()-1,0),"")</f>
        <v/>
      </c>
      <c r="C556" s="5" t="str">
        <f>CLEAN(IFERROR(HLOOKUP(C$2,'2.源数据-产品分析-全商品'!C$6:C$1000,ROW()-1,0),""))</f>
        <v/>
      </c>
      <c r="D556" s="5" t="str">
        <f>IFERROR(HLOOKUP(D$2,'2.源数据-产品分析-全商品'!D$6:D$1000,ROW()-1,0),"")</f>
        <v/>
      </c>
      <c r="E556" s="5" t="str">
        <f>IFERROR(HLOOKUP(E$2,'2.源数据-产品分析-全商品'!E$6:E$1000,ROW()-1,0),"")</f>
        <v/>
      </c>
      <c r="F556" s="5" t="str">
        <f>IFERROR(VALUE(HLOOKUP(F$2,'2.源数据-产品分析-全商品'!F$6:F$1000,ROW()-1,0)),"")</f>
        <v/>
      </c>
      <c r="G556" s="5" t="str">
        <f>IFERROR(VALUE(HLOOKUP(G$2,'2.源数据-产品分析-全商品'!G$6:G$1000,ROW()-1,0)),"")</f>
        <v/>
      </c>
      <c r="H556" s="5" t="str">
        <f>IFERROR(HLOOKUP(H$2,'2.源数据-产品分析-全商品'!H$6:H$1000,ROW()-1,0),"")</f>
        <v/>
      </c>
      <c r="I556" s="5" t="str">
        <f>IFERROR(VALUE(HLOOKUP(I$2,'2.源数据-产品分析-全商品'!I$6:I$1000,ROW()-1,0)),"")</f>
        <v/>
      </c>
      <c r="J556" s="60" t="str">
        <f>IFERROR(IF($J$2="","",INDEX('产品报告-整理'!G:G,MATCH(产品建议!A556,'产品报告-整理'!A:A,0))),"")</f>
        <v/>
      </c>
      <c r="K556" s="5" t="str">
        <f>IFERROR(IF($K$2="","",VALUE(INDEX('产品报告-整理'!E:E,MATCH(产品建议!A556,'产品报告-整理'!A:A,0)))),0)</f>
        <v/>
      </c>
      <c r="L556" s="5" t="str">
        <f>IFERROR(VALUE(HLOOKUP(L$2,'2.源数据-产品分析-全商品'!J$6:J$1000,ROW()-1,0)),"")</f>
        <v/>
      </c>
      <c r="M556" s="5" t="str">
        <f>IFERROR(VALUE(HLOOKUP(M$2,'2.源数据-产品分析-全商品'!K$6:K$1000,ROW()-1,0)),"")</f>
        <v/>
      </c>
      <c r="N556" s="5" t="str">
        <f>IFERROR(HLOOKUP(N$2,'2.源数据-产品分析-全商品'!L$6:L$1000,ROW()-1,0),"")</f>
        <v/>
      </c>
      <c r="O556" s="5" t="str">
        <f>IF($O$2='产品报告-整理'!$K$1,IFERROR(INDEX('产品报告-整理'!S:S,MATCH(产品建议!A556,'产品报告-整理'!L:L,0)),""),(IFERROR(VALUE(HLOOKUP(O$2,'2.源数据-产品分析-全商品'!M$6:M$1000,ROW()-1,0)),"")))</f>
        <v/>
      </c>
      <c r="P556" s="5" t="str">
        <f>IF($P$2='产品报告-整理'!$V$1,IFERROR(INDEX('产品报告-整理'!AD:AD,MATCH(产品建议!A556,'产品报告-整理'!W:W,0)),""),(IFERROR(VALUE(HLOOKUP(P$2,'2.源数据-产品分析-全商品'!N$6:N$1000,ROW()-1,0)),"")))</f>
        <v/>
      </c>
      <c r="Q556" s="5" t="str">
        <f>IF($Q$2='产品报告-整理'!$AG$1,IFERROR(INDEX('产品报告-整理'!AO:AO,MATCH(产品建议!A556,'产品报告-整理'!AH:AH,0)),""),(IFERROR(VALUE(HLOOKUP(Q$2,'2.源数据-产品分析-全商品'!O$6:O$1000,ROW()-1,0)),"")))</f>
        <v/>
      </c>
      <c r="R556" s="5" t="str">
        <f>IF($R$2='产品报告-整理'!$AR$1,IFERROR(INDEX('产品报告-整理'!AZ:AZ,MATCH(产品建议!A556,'产品报告-整理'!AS:AS,0)),""),(IFERROR(VALUE(HLOOKUP(R$2,'2.源数据-产品分析-全商品'!P$6:P$1000,ROW()-1,0)),"")))</f>
        <v/>
      </c>
      <c r="S556" s="5" t="str">
        <f>IF($S$2='产品报告-整理'!$BC$1,IFERROR(INDEX('产品报告-整理'!BK:BK,MATCH(产品建议!A556,'产品报告-整理'!BD:BD,0)),""),(IFERROR(VALUE(HLOOKUP(S$2,'2.源数据-产品分析-全商品'!Q$6:Q$1000,ROW()-1,0)),"")))</f>
        <v/>
      </c>
      <c r="T556" s="5" t="str">
        <f>IFERROR(HLOOKUP("产品负责人",'2.源数据-产品分析-全商品'!R$6:R$1000,ROW()-1,0),"")</f>
        <v/>
      </c>
      <c r="U556" s="5" t="str">
        <f>IFERROR(VALUE(HLOOKUP(U$2,'2.源数据-产品分析-全商品'!S$6:S$1000,ROW()-1,0)),"")</f>
        <v/>
      </c>
      <c r="V556" s="5" t="str">
        <f>IFERROR(VALUE(HLOOKUP(V$2,'2.源数据-产品分析-全商品'!T$6:T$1000,ROW()-1,0)),"")</f>
        <v/>
      </c>
      <c r="W556" s="5" t="str">
        <f>IF(OR($A$3=""),"",IF(OR($W$2="优爆品"),(IF(COUNTIF('2-2.源数据-产品分析-优品'!A:A,产品建议!A556)&gt;0,"是","")&amp;IF(COUNTIF('2-3.源数据-产品分析-爆品'!A:A,产品建议!A556)&gt;0,"是","")),IF(OR($W$2="P4P点击量"),((IFERROR(INDEX('产品报告-整理'!D:D,MATCH(产品建议!A556,'产品报告-整理'!A:A,0)),""))),((IF(COUNTIF('2-2.源数据-产品分析-优品'!A:A,产品建议!A556)&gt;0,"是",""))))))</f>
        <v/>
      </c>
      <c r="X556" s="5" t="str">
        <f>IF(OR($A$3=""),"",IF(OR($W$2="优爆品"),((IFERROR(INDEX('产品报告-整理'!D:D,MATCH(产品建议!A556,'产品报告-整理'!A:A,0)),"")&amp;" → "&amp;(IFERROR(TEXT(INDEX('产品报告-整理'!D:D,MATCH(产品建议!A556,'产品报告-整理'!A:A,0))/G556,"0%"),"")))),IF(OR($W$2="P4P点击量"),((IF($W$2="P4P点击量",IFERROR(TEXT(W556/G556,"0%"),"")))),(((IF(COUNTIF('2-3.源数据-产品分析-爆品'!A:A,产品建议!A556)&gt;0,"是","")))))))</f>
        <v/>
      </c>
      <c r="Y556" s="9" t="str">
        <f>IF(AND($Y$2="直通车总消费",'产品报告-整理'!$BN$1="推荐广告"),IFERROR(INDEX('产品报告-整理'!H:H,MATCH(产品建议!A556,'产品报告-整理'!A:A,0)),0)+IFERROR(INDEX('产品报告-整理'!BV:BV,MATCH(产品建议!A556,'产品报告-整理'!BO:BO,0)),0),IFERROR(INDEX('产品报告-整理'!H:H,MATCH(产品建议!A556,'产品报告-整理'!A:A,0)),0))</f>
        <v/>
      </c>
      <c r="Z556" s="9" t="str">
        <f t="shared" si="27"/>
        <v/>
      </c>
      <c r="AA556" s="5" t="str">
        <f t="shared" si="25"/>
        <v/>
      </c>
      <c r="AB556" s="5" t="str">
        <f t="shared" si="26"/>
        <v/>
      </c>
      <c r="AC556" s="9"/>
      <c r="AD556" s="15" t="str">
        <f>IF($AD$1="  ",IFERROR(IF(AND(Y556="未推广",L556&gt;0),"加入P4P推广 ","")&amp;IF(AND(OR(W556="是",X556="是"),Y556=0),"优爆品加推广 ","")&amp;IF(AND(C556="N",L556&gt;0),"增加橱窗绑定 ","")&amp;IF(AND(OR(Z556&gt;$Z$1*4.5,AB556&gt;$AB$1*4.5),Y556&lt;&gt;0,Y556&gt;$AB$1*2,G556&gt;($G$1/$L$1)*1),"放弃P4P推广 ","")&amp;IF(AND(AB556&gt;$AB$1*1.2,AB556&lt;$AB$1*4.5,Y556&gt;0),"优化询盘成本 ","")&amp;IF(AND(Z556&gt;$Z$1*1.2,Z556&lt;$Z$1*4.5,Y556&gt;0),"优化商机成本 ","")&amp;IF(AND(Y556&lt;&gt;0,L556&gt;0,AB556&lt;$AB$1*1.2),"加大询盘获取 ","")&amp;IF(AND(Y556&lt;&gt;0,K556&gt;0,Z556&lt;$Z$1*1.2),"加大商机获取 ","")&amp;IF(AND(L556=0,C556="Y",G556&gt;($G$1/$L$1*1.5)),"解绑橱窗绑定 ",""),"请去左表粘贴源数据"),"")</f>
        <v/>
      </c>
      <c r="AE556" s="9"/>
      <c r="AF556" s="9"/>
      <c r="AG556" s="9"/>
      <c r="AH556" s="9"/>
      <c r="AI556" s="17"/>
      <c r="AJ556" s="17"/>
      <c r="AK556" s="17"/>
    </row>
    <row r="557" spans="1:37">
      <c r="A557" s="5" t="str">
        <f>IFERROR(HLOOKUP(A$2,'2.源数据-产品分析-全商品'!A$6:A$1000,ROW()-1,0),"")</f>
        <v/>
      </c>
      <c r="B557" s="5" t="str">
        <f>IFERROR(HLOOKUP(B$2,'2.源数据-产品分析-全商品'!B$6:B$1000,ROW()-1,0),"")</f>
        <v/>
      </c>
      <c r="C557" s="5" t="str">
        <f>CLEAN(IFERROR(HLOOKUP(C$2,'2.源数据-产品分析-全商品'!C$6:C$1000,ROW()-1,0),""))</f>
        <v/>
      </c>
      <c r="D557" s="5" t="str">
        <f>IFERROR(HLOOKUP(D$2,'2.源数据-产品分析-全商品'!D$6:D$1000,ROW()-1,0),"")</f>
        <v/>
      </c>
      <c r="E557" s="5" t="str">
        <f>IFERROR(HLOOKUP(E$2,'2.源数据-产品分析-全商品'!E$6:E$1000,ROW()-1,0),"")</f>
        <v/>
      </c>
      <c r="F557" s="5" t="str">
        <f>IFERROR(VALUE(HLOOKUP(F$2,'2.源数据-产品分析-全商品'!F$6:F$1000,ROW()-1,0)),"")</f>
        <v/>
      </c>
      <c r="G557" s="5" t="str">
        <f>IFERROR(VALUE(HLOOKUP(G$2,'2.源数据-产品分析-全商品'!G$6:G$1000,ROW()-1,0)),"")</f>
        <v/>
      </c>
      <c r="H557" s="5" t="str">
        <f>IFERROR(HLOOKUP(H$2,'2.源数据-产品分析-全商品'!H$6:H$1000,ROW()-1,0),"")</f>
        <v/>
      </c>
      <c r="I557" s="5" t="str">
        <f>IFERROR(VALUE(HLOOKUP(I$2,'2.源数据-产品分析-全商品'!I$6:I$1000,ROW()-1,0)),"")</f>
        <v/>
      </c>
      <c r="J557" s="60" t="str">
        <f>IFERROR(IF($J$2="","",INDEX('产品报告-整理'!G:G,MATCH(产品建议!A557,'产品报告-整理'!A:A,0))),"")</f>
        <v/>
      </c>
      <c r="K557" s="5" t="str">
        <f>IFERROR(IF($K$2="","",VALUE(INDEX('产品报告-整理'!E:E,MATCH(产品建议!A557,'产品报告-整理'!A:A,0)))),0)</f>
        <v/>
      </c>
      <c r="L557" s="5" t="str">
        <f>IFERROR(VALUE(HLOOKUP(L$2,'2.源数据-产品分析-全商品'!J$6:J$1000,ROW()-1,0)),"")</f>
        <v/>
      </c>
      <c r="M557" s="5" t="str">
        <f>IFERROR(VALUE(HLOOKUP(M$2,'2.源数据-产品分析-全商品'!K$6:K$1000,ROW()-1,0)),"")</f>
        <v/>
      </c>
      <c r="N557" s="5" t="str">
        <f>IFERROR(HLOOKUP(N$2,'2.源数据-产品分析-全商品'!L$6:L$1000,ROW()-1,0),"")</f>
        <v/>
      </c>
      <c r="O557" s="5" t="str">
        <f>IF($O$2='产品报告-整理'!$K$1,IFERROR(INDEX('产品报告-整理'!S:S,MATCH(产品建议!A557,'产品报告-整理'!L:L,0)),""),(IFERROR(VALUE(HLOOKUP(O$2,'2.源数据-产品分析-全商品'!M$6:M$1000,ROW()-1,0)),"")))</f>
        <v/>
      </c>
      <c r="P557" s="5" t="str">
        <f>IF($P$2='产品报告-整理'!$V$1,IFERROR(INDEX('产品报告-整理'!AD:AD,MATCH(产品建议!A557,'产品报告-整理'!W:W,0)),""),(IFERROR(VALUE(HLOOKUP(P$2,'2.源数据-产品分析-全商品'!N$6:N$1000,ROW()-1,0)),"")))</f>
        <v/>
      </c>
      <c r="Q557" s="5" t="str">
        <f>IF($Q$2='产品报告-整理'!$AG$1,IFERROR(INDEX('产品报告-整理'!AO:AO,MATCH(产品建议!A557,'产品报告-整理'!AH:AH,0)),""),(IFERROR(VALUE(HLOOKUP(Q$2,'2.源数据-产品分析-全商品'!O$6:O$1000,ROW()-1,0)),"")))</f>
        <v/>
      </c>
      <c r="R557" s="5" t="str">
        <f>IF($R$2='产品报告-整理'!$AR$1,IFERROR(INDEX('产品报告-整理'!AZ:AZ,MATCH(产品建议!A557,'产品报告-整理'!AS:AS,0)),""),(IFERROR(VALUE(HLOOKUP(R$2,'2.源数据-产品分析-全商品'!P$6:P$1000,ROW()-1,0)),"")))</f>
        <v/>
      </c>
      <c r="S557" s="5" t="str">
        <f>IF($S$2='产品报告-整理'!$BC$1,IFERROR(INDEX('产品报告-整理'!BK:BK,MATCH(产品建议!A557,'产品报告-整理'!BD:BD,0)),""),(IFERROR(VALUE(HLOOKUP(S$2,'2.源数据-产品分析-全商品'!Q$6:Q$1000,ROW()-1,0)),"")))</f>
        <v/>
      </c>
      <c r="T557" s="5" t="str">
        <f>IFERROR(HLOOKUP("产品负责人",'2.源数据-产品分析-全商品'!R$6:R$1000,ROW()-1,0),"")</f>
        <v/>
      </c>
      <c r="U557" s="5" t="str">
        <f>IFERROR(VALUE(HLOOKUP(U$2,'2.源数据-产品分析-全商品'!S$6:S$1000,ROW()-1,0)),"")</f>
        <v/>
      </c>
      <c r="V557" s="5" t="str">
        <f>IFERROR(VALUE(HLOOKUP(V$2,'2.源数据-产品分析-全商品'!T$6:T$1000,ROW()-1,0)),"")</f>
        <v/>
      </c>
      <c r="W557" s="5" t="str">
        <f>IF(OR($A$3=""),"",IF(OR($W$2="优爆品"),(IF(COUNTIF('2-2.源数据-产品分析-优品'!A:A,产品建议!A557)&gt;0,"是","")&amp;IF(COUNTIF('2-3.源数据-产品分析-爆品'!A:A,产品建议!A557)&gt;0,"是","")),IF(OR($W$2="P4P点击量"),((IFERROR(INDEX('产品报告-整理'!D:D,MATCH(产品建议!A557,'产品报告-整理'!A:A,0)),""))),((IF(COUNTIF('2-2.源数据-产品分析-优品'!A:A,产品建议!A557)&gt;0,"是",""))))))</f>
        <v/>
      </c>
      <c r="X557" s="5" t="str">
        <f>IF(OR($A$3=""),"",IF(OR($W$2="优爆品"),((IFERROR(INDEX('产品报告-整理'!D:D,MATCH(产品建议!A557,'产品报告-整理'!A:A,0)),"")&amp;" → "&amp;(IFERROR(TEXT(INDEX('产品报告-整理'!D:D,MATCH(产品建议!A557,'产品报告-整理'!A:A,0))/G557,"0%"),"")))),IF(OR($W$2="P4P点击量"),((IF($W$2="P4P点击量",IFERROR(TEXT(W557/G557,"0%"),"")))),(((IF(COUNTIF('2-3.源数据-产品分析-爆品'!A:A,产品建议!A557)&gt;0,"是","")))))))</f>
        <v/>
      </c>
      <c r="Y557" s="9" t="str">
        <f>IF(AND($Y$2="直通车总消费",'产品报告-整理'!$BN$1="推荐广告"),IFERROR(INDEX('产品报告-整理'!H:H,MATCH(产品建议!A557,'产品报告-整理'!A:A,0)),0)+IFERROR(INDEX('产品报告-整理'!BV:BV,MATCH(产品建议!A557,'产品报告-整理'!BO:BO,0)),0),IFERROR(INDEX('产品报告-整理'!H:H,MATCH(产品建议!A557,'产品报告-整理'!A:A,0)),0))</f>
        <v/>
      </c>
      <c r="Z557" s="9" t="str">
        <f t="shared" si="27"/>
        <v/>
      </c>
      <c r="AA557" s="5" t="str">
        <f t="shared" si="25"/>
        <v/>
      </c>
      <c r="AB557" s="5" t="str">
        <f t="shared" si="26"/>
        <v/>
      </c>
      <c r="AC557" s="9"/>
      <c r="AD557" s="15" t="str">
        <f>IF($AD$1="  ",IFERROR(IF(AND(Y557="未推广",L557&gt;0),"加入P4P推广 ","")&amp;IF(AND(OR(W557="是",X557="是"),Y557=0),"优爆品加推广 ","")&amp;IF(AND(C557="N",L557&gt;0),"增加橱窗绑定 ","")&amp;IF(AND(OR(Z557&gt;$Z$1*4.5,AB557&gt;$AB$1*4.5),Y557&lt;&gt;0,Y557&gt;$AB$1*2,G557&gt;($G$1/$L$1)*1),"放弃P4P推广 ","")&amp;IF(AND(AB557&gt;$AB$1*1.2,AB557&lt;$AB$1*4.5,Y557&gt;0),"优化询盘成本 ","")&amp;IF(AND(Z557&gt;$Z$1*1.2,Z557&lt;$Z$1*4.5,Y557&gt;0),"优化商机成本 ","")&amp;IF(AND(Y557&lt;&gt;0,L557&gt;0,AB557&lt;$AB$1*1.2),"加大询盘获取 ","")&amp;IF(AND(Y557&lt;&gt;0,K557&gt;0,Z557&lt;$Z$1*1.2),"加大商机获取 ","")&amp;IF(AND(L557=0,C557="Y",G557&gt;($G$1/$L$1*1.5)),"解绑橱窗绑定 ",""),"请去左表粘贴源数据"),"")</f>
        <v/>
      </c>
      <c r="AE557" s="9"/>
      <c r="AF557" s="9"/>
      <c r="AG557" s="9"/>
      <c r="AH557" s="9"/>
      <c r="AI557" s="17"/>
      <c r="AJ557" s="17"/>
      <c r="AK557" s="17"/>
    </row>
    <row r="558" spans="1:37">
      <c r="A558" s="5" t="str">
        <f>IFERROR(HLOOKUP(A$2,'2.源数据-产品分析-全商品'!A$6:A$1000,ROW()-1,0),"")</f>
        <v/>
      </c>
      <c r="B558" s="5" t="str">
        <f>IFERROR(HLOOKUP(B$2,'2.源数据-产品分析-全商品'!B$6:B$1000,ROW()-1,0),"")</f>
        <v/>
      </c>
      <c r="C558" s="5" t="str">
        <f>CLEAN(IFERROR(HLOOKUP(C$2,'2.源数据-产品分析-全商品'!C$6:C$1000,ROW()-1,0),""))</f>
        <v/>
      </c>
      <c r="D558" s="5" t="str">
        <f>IFERROR(HLOOKUP(D$2,'2.源数据-产品分析-全商品'!D$6:D$1000,ROW()-1,0),"")</f>
        <v/>
      </c>
      <c r="E558" s="5" t="str">
        <f>IFERROR(HLOOKUP(E$2,'2.源数据-产品分析-全商品'!E$6:E$1000,ROW()-1,0),"")</f>
        <v/>
      </c>
      <c r="F558" s="5" t="str">
        <f>IFERROR(VALUE(HLOOKUP(F$2,'2.源数据-产品分析-全商品'!F$6:F$1000,ROW()-1,0)),"")</f>
        <v/>
      </c>
      <c r="G558" s="5" t="str">
        <f>IFERROR(VALUE(HLOOKUP(G$2,'2.源数据-产品分析-全商品'!G$6:G$1000,ROW()-1,0)),"")</f>
        <v/>
      </c>
      <c r="H558" s="5" t="str">
        <f>IFERROR(HLOOKUP(H$2,'2.源数据-产品分析-全商品'!H$6:H$1000,ROW()-1,0),"")</f>
        <v/>
      </c>
      <c r="I558" s="5" t="str">
        <f>IFERROR(VALUE(HLOOKUP(I$2,'2.源数据-产品分析-全商品'!I$6:I$1000,ROW()-1,0)),"")</f>
        <v/>
      </c>
      <c r="J558" s="60" t="str">
        <f>IFERROR(IF($J$2="","",INDEX('产品报告-整理'!G:G,MATCH(产品建议!A558,'产品报告-整理'!A:A,0))),"")</f>
        <v/>
      </c>
      <c r="K558" s="5" t="str">
        <f>IFERROR(IF($K$2="","",VALUE(INDEX('产品报告-整理'!E:E,MATCH(产品建议!A558,'产品报告-整理'!A:A,0)))),0)</f>
        <v/>
      </c>
      <c r="L558" s="5" t="str">
        <f>IFERROR(VALUE(HLOOKUP(L$2,'2.源数据-产品分析-全商品'!J$6:J$1000,ROW()-1,0)),"")</f>
        <v/>
      </c>
      <c r="M558" s="5" t="str">
        <f>IFERROR(VALUE(HLOOKUP(M$2,'2.源数据-产品分析-全商品'!K$6:K$1000,ROW()-1,0)),"")</f>
        <v/>
      </c>
      <c r="N558" s="5" t="str">
        <f>IFERROR(HLOOKUP(N$2,'2.源数据-产品分析-全商品'!L$6:L$1000,ROW()-1,0),"")</f>
        <v/>
      </c>
      <c r="O558" s="5" t="str">
        <f>IF($O$2='产品报告-整理'!$K$1,IFERROR(INDEX('产品报告-整理'!S:S,MATCH(产品建议!A558,'产品报告-整理'!L:L,0)),""),(IFERROR(VALUE(HLOOKUP(O$2,'2.源数据-产品分析-全商品'!M$6:M$1000,ROW()-1,0)),"")))</f>
        <v/>
      </c>
      <c r="P558" s="5" t="str">
        <f>IF($P$2='产品报告-整理'!$V$1,IFERROR(INDEX('产品报告-整理'!AD:AD,MATCH(产品建议!A558,'产品报告-整理'!W:W,0)),""),(IFERROR(VALUE(HLOOKUP(P$2,'2.源数据-产品分析-全商品'!N$6:N$1000,ROW()-1,0)),"")))</f>
        <v/>
      </c>
      <c r="Q558" s="5" t="str">
        <f>IF($Q$2='产品报告-整理'!$AG$1,IFERROR(INDEX('产品报告-整理'!AO:AO,MATCH(产品建议!A558,'产品报告-整理'!AH:AH,0)),""),(IFERROR(VALUE(HLOOKUP(Q$2,'2.源数据-产品分析-全商品'!O$6:O$1000,ROW()-1,0)),"")))</f>
        <v/>
      </c>
      <c r="R558" s="5" t="str">
        <f>IF($R$2='产品报告-整理'!$AR$1,IFERROR(INDEX('产品报告-整理'!AZ:AZ,MATCH(产品建议!A558,'产品报告-整理'!AS:AS,0)),""),(IFERROR(VALUE(HLOOKUP(R$2,'2.源数据-产品分析-全商品'!P$6:P$1000,ROW()-1,0)),"")))</f>
        <v/>
      </c>
      <c r="S558" s="5" t="str">
        <f>IF($S$2='产品报告-整理'!$BC$1,IFERROR(INDEX('产品报告-整理'!BK:BK,MATCH(产品建议!A558,'产品报告-整理'!BD:BD,0)),""),(IFERROR(VALUE(HLOOKUP(S$2,'2.源数据-产品分析-全商品'!Q$6:Q$1000,ROW()-1,0)),"")))</f>
        <v/>
      </c>
      <c r="T558" s="5" t="str">
        <f>IFERROR(HLOOKUP("产品负责人",'2.源数据-产品分析-全商品'!R$6:R$1000,ROW()-1,0),"")</f>
        <v/>
      </c>
      <c r="U558" s="5" t="str">
        <f>IFERROR(VALUE(HLOOKUP(U$2,'2.源数据-产品分析-全商品'!S$6:S$1000,ROW()-1,0)),"")</f>
        <v/>
      </c>
      <c r="V558" s="5" t="str">
        <f>IFERROR(VALUE(HLOOKUP(V$2,'2.源数据-产品分析-全商品'!T$6:T$1000,ROW()-1,0)),"")</f>
        <v/>
      </c>
      <c r="W558" s="5" t="str">
        <f>IF(OR($A$3=""),"",IF(OR($W$2="优爆品"),(IF(COUNTIF('2-2.源数据-产品分析-优品'!A:A,产品建议!A558)&gt;0,"是","")&amp;IF(COUNTIF('2-3.源数据-产品分析-爆品'!A:A,产品建议!A558)&gt;0,"是","")),IF(OR($W$2="P4P点击量"),((IFERROR(INDEX('产品报告-整理'!D:D,MATCH(产品建议!A558,'产品报告-整理'!A:A,0)),""))),((IF(COUNTIF('2-2.源数据-产品分析-优品'!A:A,产品建议!A558)&gt;0,"是",""))))))</f>
        <v/>
      </c>
      <c r="X558" s="5" t="str">
        <f>IF(OR($A$3=""),"",IF(OR($W$2="优爆品"),((IFERROR(INDEX('产品报告-整理'!D:D,MATCH(产品建议!A558,'产品报告-整理'!A:A,0)),"")&amp;" → "&amp;(IFERROR(TEXT(INDEX('产品报告-整理'!D:D,MATCH(产品建议!A558,'产品报告-整理'!A:A,0))/G558,"0%"),"")))),IF(OR($W$2="P4P点击量"),((IF($W$2="P4P点击量",IFERROR(TEXT(W558/G558,"0%"),"")))),(((IF(COUNTIF('2-3.源数据-产品分析-爆品'!A:A,产品建议!A558)&gt;0,"是","")))))))</f>
        <v/>
      </c>
      <c r="Y558" s="9" t="str">
        <f>IF(AND($Y$2="直通车总消费",'产品报告-整理'!$BN$1="推荐广告"),IFERROR(INDEX('产品报告-整理'!H:H,MATCH(产品建议!A558,'产品报告-整理'!A:A,0)),0)+IFERROR(INDEX('产品报告-整理'!BV:BV,MATCH(产品建议!A558,'产品报告-整理'!BO:BO,0)),0),IFERROR(INDEX('产品报告-整理'!H:H,MATCH(产品建议!A558,'产品报告-整理'!A:A,0)),0))</f>
        <v/>
      </c>
      <c r="Z558" s="9" t="str">
        <f t="shared" si="27"/>
        <v/>
      </c>
      <c r="AA558" s="5" t="str">
        <f t="shared" si="25"/>
        <v/>
      </c>
      <c r="AB558" s="5" t="str">
        <f t="shared" si="26"/>
        <v/>
      </c>
      <c r="AC558" s="9"/>
      <c r="AD558" s="15" t="str">
        <f>IF($AD$1="  ",IFERROR(IF(AND(Y558="未推广",L558&gt;0),"加入P4P推广 ","")&amp;IF(AND(OR(W558="是",X558="是"),Y558=0),"优爆品加推广 ","")&amp;IF(AND(C558="N",L558&gt;0),"增加橱窗绑定 ","")&amp;IF(AND(OR(Z558&gt;$Z$1*4.5,AB558&gt;$AB$1*4.5),Y558&lt;&gt;0,Y558&gt;$AB$1*2,G558&gt;($G$1/$L$1)*1),"放弃P4P推广 ","")&amp;IF(AND(AB558&gt;$AB$1*1.2,AB558&lt;$AB$1*4.5,Y558&gt;0),"优化询盘成本 ","")&amp;IF(AND(Z558&gt;$Z$1*1.2,Z558&lt;$Z$1*4.5,Y558&gt;0),"优化商机成本 ","")&amp;IF(AND(Y558&lt;&gt;0,L558&gt;0,AB558&lt;$AB$1*1.2),"加大询盘获取 ","")&amp;IF(AND(Y558&lt;&gt;0,K558&gt;0,Z558&lt;$Z$1*1.2),"加大商机获取 ","")&amp;IF(AND(L558=0,C558="Y",G558&gt;($G$1/$L$1*1.5)),"解绑橱窗绑定 ",""),"请去左表粘贴源数据"),"")</f>
        <v/>
      </c>
      <c r="AE558" s="9"/>
      <c r="AF558" s="9"/>
      <c r="AG558" s="9"/>
      <c r="AH558" s="9"/>
      <c r="AI558" s="17"/>
      <c r="AJ558" s="17"/>
      <c r="AK558" s="17"/>
    </row>
    <row r="559" spans="1:37">
      <c r="A559" s="5" t="str">
        <f>IFERROR(HLOOKUP(A$2,'2.源数据-产品分析-全商品'!A$6:A$1000,ROW()-1,0),"")</f>
        <v/>
      </c>
      <c r="B559" s="5" t="str">
        <f>IFERROR(HLOOKUP(B$2,'2.源数据-产品分析-全商品'!B$6:B$1000,ROW()-1,0),"")</f>
        <v/>
      </c>
      <c r="C559" s="5" t="str">
        <f>CLEAN(IFERROR(HLOOKUP(C$2,'2.源数据-产品分析-全商品'!C$6:C$1000,ROW()-1,0),""))</f>
        <v/>
      </c>
      <c r="D559" s="5" t="str">
        <f>IFERROR(HLOOKUP(D$2,'2.源数据-产品分析-全商品'!D$6:D$1000,ROW()-1,0),"")</f>
        <v/>
      </c>
      <c r="E559" s="5" t="str">
        <f>IFERROR(HLOOKUP(E$2,'2.源数据-产品分析-全商品'!E$6:E$1000,ROW()-1,0),"")</f>
        <v/>
      </c>
      <c r="F559" s="5" t="str">
        <f>IFERROR(VALUE(HLOOKUP(F$2,'2.源数据-产品分析-全商品'!F$6:F$1000,ROW()-1,0)),"")</f>
        <v/>
      </c>
      <c r="G559" s="5" t="str">
        <f>IFERROR(VALUE(HLOOKUP(G$2,'2.源数据-产品分析-全商品'!G$6:G$1000,ROW()-1,0)),"")</f>
        <v/>
      </c>
      <c r="H559" s="5" t="str">
        <f>IFERROR(HLOOKUP(H$2,'2.源数据-产品分析-全商品'!H$6:H$1000,ROW()-1,0),"")</f>
        <v/>
      </c>
      <c r="I559" s="5" t="str">
        <f>IFERROR(VALUE(HLOOKUP(I$2,'2.源数据-产品分析-全商品'!I$6:I$1000,ROW()-1,0)),"")</f>
        <v/>
      </c>
      <c r="J559" s="60" t="str">
        <f>IFERROR(IF($J$2="","",INDEX('产品报告-整理'!G:G,MATCH(产品建议!A559,'产品报告-整理'!A:A,0))),"")</f>
        <v/>
      </c>
      <c r="K559" s="5" t="str">
        <f>IFERROR(IF($K$2="","",VALUE(INDEX('产品报告-整理'!E:E,MATCH(产品建议!A559,'产品报告-整理'!A:A,0)))),0)</f>
        <v/>
      </c>
      <c r="L559" s="5" t="str">
        <f>IFERROR(VALUE(HLOOKUP(L$2,'2.源数据-产品分析-全商品'!J$6:J$1000,ROW()-1,0)),"")</f>
        <v/>
      </c>
      <c r="M559" s="5" t="str">
        <f>IFERROR(VALUE(HLOOKUP(M$2,'2.源数据-产品分析-全商品'!K$6:K$1000,ROW()-1,0)),"")</f>
        <v/>
      </c>
      <c r="N559" s="5" t="str">
        <f>IFERROR(HLOOKUP(N$2,'2.源数据-产品分析-全商品'!L$6:L$1000,ROW()-1,0),"")</f>
        <v/>
      </c>
      <c r="O559" s="5" t="str">
        <f>IF($O$2='产品报告-整理'!$K$1,IFERROR(INDEX('产品报告-整理'!S:S,MATCH(产品建议!A559,'产品报告-整理'!L:L,0)),""),(IFERROR(VALUE(HLOOKUP(O$2,'2.源数据-产品分析-全商品'!M$6:M$1000,ROW()-1,0)),"")))</f>
        <v/>
      </c>
      <c r="P559" s="5" t="str">
        <f>IF($P$2='产品报告-整理'!$V$1,IFERROR(INDEX('产品报告-整理'!AD:AD,MATCH(产品建议!A559,'产品报告-整理'!W:W,0)),""),(IFERROR(VALUE(HLOOKUP(P$2,'2.源数据-产品分析-全商品'!N$6:N$1000,ROW()-1,0)),"")))</f>
        <v/>
      </c>
      <c r="Q559" s="5" t="str">
        <f>IF($Q$2='产品报告-整理'!$AG$1,IFERROR(INDEX('产品报告-整理'!AO:AO,MATCH(产品建议!A559,'产品报告-整理'!AH:AH,0)),""),(IFERROR(VALUE(HLOOKUP(Q$2,'2.源数据-产品分析-全商品'!O$6:O$1000,ROW()-1,0)),"")))</f>
        <v/>
      </c>
      <c r="R559" s="5" t="str">
        <f>IF($R$2='产品报告-整理'!$AR$1,IFERROR(INDEX('产品报告-整理'!AZ:AZ,MATCH(产品建议!A559,'产品报告-整理'!AS:AS,0)),""),(IFERROR(VALUE(HLOOKUP(R$2,'2.源数据-产品分析-全商品'!P$6:P$1000,ROW()-1,0)),"")))</f>
        <v/>
      </c>
      <c r="S559" s="5" t="str">
        <f>IF($S$2='产品报告-整理'!$BC$1,IFERROR(INDEX('产品报告-整理'!BK:BK,MATCH(产品建议!A559,'产品报告-整理'!BD:BD,0)),""),(IFERROR(VALUE(HLOOKUP(S$2,'2.源数据-产品分析-全商品'!Q$6:Q$1000,ROW()-1,0)),"")))</f>
        <v/>
      </c>
      <c r="T559" s="5" t="str">
        <f>IFERROR(HLOOKUP("产品负责人",'2.源数据-产品分析-全商品'!R$6:R$1000,ROW()-1,0),"")</f>
        <v/>
      </c>
      <c r="U559" s="5" t="str">
        <f>IFERROR(VALUE(HLOOKUP(U$2,'2.源数据-产品分析-全商品'!S$6:S$1000,ROW()-1,0)),"")</f>
        <v/>
      </c>
      <c r="V559" s="5" t="str">
        <f>IFERROR(VALUE(HLOOKUP(V$2,'2.源数据-产品分析-全商品'!T$6:T$1000,ROW()-1,0)),"")</f>
        <v/>
      </c>
      <c r="W559" s="5" t="str">
        <f>IF(OR($A$3=""),"",IF(OR($W$2="优爆品"),(IF(COUNTIF('2-2.源数据-产品分析-优品'!A:A,产品建议!A559)&gt;0,"是","")&amp;IF(COUNTIF('2-3.源数据-产品分析-爆品'!A:A,产品建议!A559)&gt;0,"是","")),IF(OR($W$2="P4P点击量"),((IFERROR(INDEX('产品报告-整理'!D:D,MATCH(产品建议!A559,'产品报告-整理'!A:A,0)),""))),((IF(COUNTIF('2-2.源数据-产品分析-优品'!A:A,产品建议!A559)&gt;0,"是",""))))))</f>
        <v/>
      </c>
      <c r="X559" s="5" t="str">
        <f>IF(OR($A$3=""),"",IF(OR($W$2="优爆品"),((IFERROR(INDEX('产品报告-整理'!D:D,MATCH(产品建议!A559,'产品报告-整理'!A:A,0)),"")&amp;" → "&amp;(IFERROR(TEXT(INDEX('产品报告-整理'!D:D,MATCH(产品建议!A559,'产品报告-整理'!A:A,0))/G559,"0%"),"")))),IF(OR($W$2="P4P点击量"),((IF($W$2="P4P点击量",IFERROR(TEXT(W559/G559,"0%"),"")))),(((IF(COUNTIF('2-3.源数据-产品分析-爆品'!A:A,产品建议!A559)&gt;0,"是","")))))))</f>
        <v/>
      </c>
      <c r="Y559" s="9" t="str">
        <f>IF(AND($Y$2="直通车总消费",'产品报告-整理'!$BN$1="推荐广告"),IFERROR(INDEX('产品报告-整理'!H:H,MATCH(产品建议!A559,'产品报告-整理'!A:A,0)),0)+IFERROR(INDEX('产品报告-整理'!BV:BV,MATCH(产品建议!A559,'产品报告-整理'!BO:BO,0)),0),IFERROR(INDEX('产品报告-整理'!H:H,MATCH(产品建议!A559,'产品报告-整理'!A:A,0)),0))</f>
        <v/>
      </c>
      <c r="Z559" s="9" t="str">
        <f t="shared" si="27"/>
        <v/>
      </c>
      <c r="AA559" s="5" t="str">
        <f t="shared" si="25"/>
        <v/>
      </c>
      <c r="AB559" s="5" t="str">
        <f t="shared" si="26"/>
        <v/>
      </c>
      <c r="AC559" s="9"/>
      <c r="AD559" s="15" t="str">
        <f>IF($AD$1="  ",IFERROR(IF(AND(Y559="未推广",L559&gt;0),"加入P4P推广 ","")&amp;IF(AND(OR(W559="是",X559="是"),Y559=0),"优爆品加推广 ","")&amp;IF(AND(C559="N",L559&gt;0),"增加橱窗绑定 ","")&amp;IF(AND(OR(Z559&gt;$Z$1*4.5,AB559&gt;$AB$1*4.5),Y559&lt;&gt;0,Y559&gt;$AB$1*2,G559&gt;($G$1/$L$1)*1),"放弃P4P推广 ","")&amp;IF(AND(AB559&gt;$AB$1*1.2,AB559&lt;$AB$1*4.5,Y559&gt;0),"优化询盘成本 ","")&amp;IF(AND(Z559&gt;$Z$1*1.2,Z559&lt;$Z$1*4.5,Y559&gt;0),"优化商机成本 ","")&amp;IF(AND(Y559&lt;&gt;0,L559&gt;0,AB559&lt;$AB$1*1.2),"加大询盘获取 ","")&amp;IF(AND(Y559&lt;&gt;0,K559&gt;0,Z559&lt;$Z$1*1.2),"加大商机获取 ","")&amp;IF(AND(L559=0,C559="Y",G559&gt;($G$1/$L$1*1.5)),"解绑橱窗绑定 ",""),"请去左表粘贴源数据"),"")</f>
        <v/>
      </c>
      <c r="AE559" s="9"/>
      <c r="AF559" s="9"/>
      <c r="AG559" s="9"/>
      <c r="AH559" s="9"/>
      <c r="AI559" s="17"/>
      <c r="AJ559" s="17"/>
      <c r="AK559" s="17"/>
    </row>
    <row r="560" spans="1:37">
      <c r="A560" s="5" t="str">
        <f>IFERROR(HLOOKUP(A$2,'2.源数据-产品分析-全商品'!A$6:A$1000,ROW()-1,0),"")</f>
        <v/>
      </c>
      <c r="B560" s="5" t="str">
        <f>IFERROR(HLOOKUP(B$2,'2.源数据-产品分析-全商品'!B$6:B$1000,ROW()-1,0),"")</f>
        <v/>
      </c>
      <c r="C560" s="5" t="str">
        <f>CLEAN(IFERROR(HLOOKUP(C$2,'2.源数据-产品分析-全商品'!C$6:C$1000,ROW()-1,0),""))</f>
        <v/>
      </c>
      <c r="D560" s="5" t="str">
        <f>IFERROR(HLOOKUP(D$2,'2.源数据-产品分析-全商品'!D$6:D$1000,ROW()-1,0),"")</f>
        <v/>
      </c>
      <c r="E560" s="5" t="str">
        <f>IFERROR(HLOOKUP(E$2,'2.源数据-产品分析-全商品'!E$6:E$1000,ROW()-1,0),"")</f>
        <v/>
      </c>
      <c r="F560" s="5" t="str">
        <f>IFERROR(VALUE(HLOOKUP(F$2,'2.源数据-产品分析-全商品'!F$6:F$1000,ROW()-1,0)),"")</f>
        <v/>
      </c>
      <c r="G560" s="5" t="str">
        <f>IFERROR(VALUE(HLOOKUP(G$2,'2.源数据-产品分析-全商品'!G$6:G$1000,ROW()-1,0)),"")</f>
        <v/>
      </c>
      <c r="H560" s="5" t="str">
        <f>IFERROR(HLOOKUP(H$2,'2.源数据-产品分析-全商品'!H$6:H$1000,ROW()-1,0),"")</f>
        <v/>
      </c>
      <c r="I560" s="5" t="str">
        <f>IFERROR(VALUE(HLOOKUP(I$2,'2.源数据-产品分析-全商品'!I$6:I$1000,ROW()-1,0)),"")</f>
        <v/>
      </c>
      <c r="J560" s="60" t="str">
        <f>IFERROR(IF($J$2="","",INDEX('产品报告-整理'!G:G,MATCH(产品建议!A560,'产品报告-整理'!A:A,0))),"")</f>
        <v/>
      </c>
      <c r="K560" s="5" t="str">
        <f>IFERROR(IF($K$2="","",VALUE(INDEX('产品报告-整理'!E:E,MATCH(产品建议!A560,'产品报告-整理'!A:A,0)))),0)</f>
        <v/>
      </c>
      <c r="L560" s="5" t="str">
        <f>IFERROR(VALUE(HLOOKUP(L$2,'2.源数据-产品分析-全商品'!J$6:J$1000,ROW()-1,0)),"")</f>
        <v/>
      </c>
      <c r="M560" s="5" t="str">
        <f>IFERROR(VALUE(HLOOKUP(M$2,'2.源数据-产品分析-全商品'!K$6:K$1000,ROW()-1,0)),"")</f>
        <v/>
      </c>
      <c r="N560" s="5" t="str">
        <f>IFERROR(HLOOKUP(N$2,'2.源数据-产品分析-全商品'!L$6:L$1000,ROW()-1,0),"")</f>
        <v/>
      </c>
      <c r="O560" s="5" t="str">
        <f>IF($O$2='产品报告-整理'!$K$1,IFERROR(INDEX('产品报告-整理'!S:S,MATCH(产品建议!A560,'产品报告-整理'!L:L,0)),""),(IFERROR(VALUE(HLOOKUP(O$2,'2.源数据-产品分析-全商品'!M$6:M$1000,ROW()-1,0)),"")))</f>
        <v/>
      </c>
      <c r="P560" s="5" t="str">
        <f>IF($P$2='产品报告-整理'!$V$1,IFERROR(INDEX('产品报告-整理'!AD:AD,MATCH(产品建议!A560,'产品报告-整理'!W:W,0)),""),(IFERROR(VALUE(HLOOKUP(P$2,'2.源数据-产品分析-全商品'!N$6:N$1000,ROW()-1,0)),"")))</f>
        <v/>
      </c>
      <c r="Q560" s="5" t="str">
        <f>IF($Q$2='产品报告-整理'!$AG$1,IFERROR(INDEX('产品报告-整理'!AO:AO,MATCH(产品建议!A560,'产品报告-整理'!AH:AH,0)),""),(IFERROR(VALUE(HLOOKUP(Q$2,'2.源数据-产品分析-全商品'!O$6:O$1000,ROW()-1,0)),"")))</f>
        <v/>
      </c>
      <c r="R560" s="5" t="str">
        <f>IF($R$2='产品报告-整理'!$AR$1,IFERROR(INDEX('产品报告-整理'!AZ:AZ,MATCH(产品建议!A560,'产品报告-整理'!AS:AS,0)),""),(IFERROR(VALUE(HLOOKUP(R$2,'2.源数据-产品分析-全商品'!P$6:P$1000,ROW()-1,0)),"")))</f>
        <v/>
      </c>
      <c r="S560" s="5" t="str">
        <f>IF($S$2='产品报告-整理'!$BC$1,IFERROR(INDEX('产品报告-整理'!BK:BK,MATCH(产品建议!A560,'产品报告-整理'!BD:BD,0)),""),(IFERROR(VALUE(HLOOKUP(S$2,'2.源数据-产品分析-全商品'!Q$6:Q$1000,ROW()-1,0)),"")))</f>
        <v/>
      </c>
      <c r="T560" s="5" t="str">
        <f>IFERROR(HLOOKUP("产品负责人",'2.源数据-产品分析-全商品'!R$6:R$1000,ROW()-1,0),"")</f>
        <v/>
      </c>
      <c r="U560" s="5" t="str">
        <f>IFERROR(VALUE(HLOOKUP(U$2,'2.源数据-产品分析-全商品'!S$6:S$1000,ROW()-1,0)),"")</f>
        <v/>
      </c>
      <c r="V560" s="5" t="str">
        <f>IFERROR(VALUE(HLOOKUP(V$2,'2.源数据-产品分析-全商品'!T$6:T$1000,ROW()-1,0)),"")</f>
        <v/>
      </c>
      <c r="W560" s="5" t="str">
        <f>IF(OR($A$3=""),"",IF(OR($W$2="优爆品"),(IF(COUNTIF('2-2.源数据-产品分析-优品'!A:A,产品建议!A560)&gt;0,"是","")&amp;IF(COUNTIF('2-3.源数据-产品分析-爆品'!A:A,产品建议!A560)&gt;0,"是","")),IF(OR($W$2="P4P点击量"),((IFERROR(INDEX('产品报告-整理'!D:D,MATCH(产品建议!A560,'产品报告-整理'!A:A,0)),""))),((IF(COUNTIF('2-2.源数据-产品分析-优品'!A:A,产品建议!A560)&gt;0,"是",""))))))</f>
        <v/>
      </c>
      <c r="X560" s="5" t="str">
        <f>IF(OR($A$3=""),"",IF(OR($W$2="优爆品"),((IFERROR(INDEX('产品报告-整理'!D:D,MATCH(产品建议!A560,'产品报告-整理'!A:A,0)),"")&amp;" → "&amp;(IFERROR(TEXT(INDEX('产品报告-整理'!D:D,MATCH(产品建议!A560,'产品报告-整理'!A:A,0))/G560,"0%"),"")))),IF(OR($W$2="P4P点击量"),((IF($W$2="P4P点击量",IFERROR(TEXT(W560/G560,"0%"),"")))),(((IF(COUNTIF('2-3.源数据-产品分析-爆品'!A:A,产品建议!A560)&gt;0,"是","")))))))</f>
        <v/>
      </c>
      <c r="Y560" s="9" t="str">
        <f>IF(AND($Y$2="直通车总消费",'产品报告-整理'!$BN$1="推荐广告"),IFERROR(INDEX('产品报告-整理'!H:H,MATCH(产品建议!A560,'产品报告-整理'!A:A,0)),0)+IFERROR(INDEX('产品报告-整理'!BV:BV,MATCH(产品建议!A560,'产品报告-整理'!BO:BO,0)),0),IFERROR(INDEX('产品报告-整理'!H:H,MATCH(产品建议!A560,'产品报告-整理'!A:A,0)),0))</f>
        <v/>
      </c>
      <c r="Z560" s="9" t="str">
        <f t="shared" si="27"/>
        <v/>
      </c>
      <c r="AA560" s="5" t="str">
        <f t="shared" si="25"/>
        <v/>
      </c>
      <c r="AB560" s="5" t="str">
        <f t="shared" si="26"/>
        <v/>
      </c>
      <c r="AC560" s="9"/>
      <c r="AD560" s="15" t="str">
        <f>IF($AD$1="  ",IFERROR(IF(AND(Y560="未推广",L560&gt;0),"加入P4P推广 ","")&amp;IF(AND(OR(W560="是",X560="是"),Y560=0),"优爆品加推广 ","")&amp;IF(AND(C560="N",L560&gt;0),"增加橱窗绑定 ","")&amp;IF(AND(OR(Z560&gt;$Z$1*4.5,AB560&gt;$AB$1*4.5),Y560&lt;&gt;0,Y560&gt;$AB$1*2,G560&gt;($G$1/$L$1)*1),"放弃P4P推广 ","")&amp;IF(AND(AB560&gt;$AB$1*1.2,AB560&lt;$AB$1*4.5,Y560&gt;0),"优化询盘成本 ","")&amp;IF(AND(Z560&gt;$Z$1*1.2,Z560&lt;$Z$1*4.5,Y560&gt;0),"优化商机成本 ","")&amp;IF(AND(Y560&lt;&gt;0,L560&gt;0,AB560&lt;$AB$1*1.2),"加大询盘获取 ","")&amp;IF(AND(Y560&lt;&gt;0,K560&gt;0,Z560&lt;$Z$1*1.2),"加大商机获取 ","")&amp;IF(AND(L560=0,C560="Y",G560&gt;($G$1/$L$1*1.5)),"解绑橱窗绑定 ",""),"请去左表粘贴源数据"),"")</f>
        <v/>
      </c>
      <c r="AE560" s="9"/>
      <c r="AF560" s="9"/>
      <c r="AG560" s="9"/>
      <c r="AH560" s="9"/>
      <c r="AI560" s="17"/>
      <c r="AJ560" s="17"/>
      <c r="AK560" s="17"/>
    </row>
    <row r="561" spans="1:37">
      <c r="A561" s="5" t="str">
        <f>IFERROR(HLOOKUP(A$2,'2.源数据-产品分析-全商品'!A$6:A$1000,ROW()-1,0),"")</f>
        <v/>
      </c>
      <c r="B561" s="5" t="str">
        <f>IFERROR(HLOOKUP(B$2,'2.源数据-产品分析-全商品'!B$6:B$1000,ROW()-1,0),"")</f>
        <v/>
      </c>
      <c r="C561" s="5" t="str">
        <f>CLEAN(IFERROR(HLOOKUP(C$2,'2.源数据-产品分析-全商品'!C$6:C$1000,ROW()-1,0),""))</f>
        <v/>
      </c>
      <c r="D561" s="5" t="str">
        <f>IFERROR(HLOOKUP(D$2,'2.源数据-产品分析-全商品'!D$6:D$1000,ROW()-1,0),"")</f>
        <v/>
      </c>
      <c r="E561" s="5" t="str">
        <f>IFERROR(HLOOKUP(E$2,'2.源数据-产品分析-全商品'!E$6:E$1000,ROW()-1,0),"")</f>
        <v/>
      </c>
      <c r="F561" s="5" t="str">
        <f>IFERROR(VALUE(HLOOKUP(F$2,'2.源数据-产品分析-全商品'!F$6:F$1000,ROW()-1,0)),"")</f>
        <v/>
      </c>
      <c r="G561" s="5" t="str">
        <f>IFERROR(VALUE(HLOOKUP(G$2,'2.源数据-产品分析-全商品'!G$6:G$1000,ROW()-1,0)),"")</f>
        <v/>
      </c>
      <c r="H561" s="5" t="str">
        <f>IFERROR(HLOOKUP(H$2,'2.源数据-产品分析-全商品'!H$6:H$1000,ROW()-1,0),"")</f>
        <v/>
      </c>
      <c r="I561" s="5" t="str">
        <f>IFERROR(VALUE(HLOOKUP(I$2,'2.源数据-产品分析-全商品'!I$6:I$1000,ROW()-1,0)),"")</f>
        <v/>
      </c>
      <c r="J561" s="60" t="str">
        <f>IFERROR(IF($J$2="","",INDEX('产品报告-整理'!G:G,MATCH(产品建议!A561,'产品报告-整理'!A:A,0))),"")</f>
        <v/>
      </c>
      <c r="K561" s="5" t="str">
        <f>IFERROR(IF($K$2="","",VALUE(INDEX('产品报告-整理'!E:E,MATCH(产品建议!A561,'产品报告-整理'!A:A,0)))),0)</f>
        <v/>
      </c>
      <c r="L561" s="5" t="str">
        <f>IFERROR(VALUE(HLOOKUP(L$2,'2.源数据-产品分析-全商品'!J$6:J$1000,ROW()-1,0)),"")</f>
        <v/>
      </c>
      <c r="M561" s="5" t="str">
        <f>IFERROR(VALUE(HLOOKUP(M$2,'2.源数据-产品分析-全商品'!K$6:K$1000,ROW()-1,0)),"")</f>
        <v/>
      </c>
      <c r="N561" s="5" t="str">
        <f>IFERROR(HLOOKUP(N$2,'2.源数据-产品分析-全商品'!L$6:L$1000,ROW()-1,0),"")</f>
        <v/>
      </c>
      <c r="O561" s="5" t="str">
        <f>IF($O$2='产品报告-整理'!$K$1,IFERROR(INDEX('产品报告-整理'!S:S,MATCH(产品建议!A561,'产品报告-整理'!L:L,0)),""),(IFERROR(VALUE(HLOOKUP(O$2,'2.源数据-产品分析-全商品'!M$6:M$1000,ROW()-1,0)),"")))</f>
        <v/>
      </c>
      <c r="P561" s="5" t="str">
        <f>IF($P$2='产品报告-整理'!$V$1,IFERROR(INDEX('产品报告-整理'!AD:AD,MATCH(产品建议!A561,'产品报告-整理'!W:W,0)),""),(IFERROR(VALUE(HLOOKUP(P$2,'2.源数据-产品分析-全商品'!N$6:N$1000,ROW()-1,0)),"")))</f>
        <v/>
      </c>
      <c r="Q561" s="5" t="str">
        <f>IF($Q$2='产品报告-整理'!$AG$1,IFERROR(INDEX('产品报告-整理'!AO:AO,MATCH(产品建议!A561,'产品报告-整理'!AH:AH,0)),""),(IFERROR(VALUE(HLOOKUP(Q$2,'2.源数据-产品分析-全商品'!O$6:O$1000,ROW()-1,0)),"")))</f>
        <v/>
      </c>
      <c r="R561" s="5" t="str">
        <f>IF($R$2='产品报告-整理'!$AR$1,IFERROR(INDEX('产品报告-整理'!AZ:AZ,MATCH(产品建议!A561,'产品报告-整理'!AS:AS,0)),""),(IFERROR(VALUE(HLOOKUP(R$2,'2.源数据-产品分析-全商品'!P$6:P$1000,ROW()-1,0)),"")))</f>
        <v/>
      </c>
      <c r="S561" s="5" t="str">
        <f>IF($S$2='产品报告-整理'!$BC$1,IFERROR(INDEX('产品报告-整理'!BK:BK,MATCH(产品建议!A561,'产品报告-整理'!BD:BD,0)),""),(IFERROR(VALUE(HLOOKUP(S$2,'2.源数据-产品分析-全商品'!Q$6:Q$1000,ROW()-1,0)),"")))</f>
        <v/>
      </c>
      <c r="T561" s="5" t="str">
        <f>IFERROR(HLOOKUP("产品负责人",'2.源数据-产品分析-全商品'!R$6:R$1000,ROW()-1,0),"")</f>
        <v/>
      </c>
      <c r="U561" s="5" t="str">
        <f>IFERROR(VALUE(HLOOKUP(U$2,'2.源数据-产品分析-全商品'!S$6:S$1000,ROW()-1,0)),"")</f>
        <v/>
      </c>
      <c r="V561" s="5" t="str">
        <f>IFERROR(VALUE(HLOOKUP(V$2,'2.源数据-产品分析-全商品'!T$6:T$1000,ROW()-1,0)),"")</f>
        <v/>
      </c>
      <c r="W561" s="5" t="str">
        <f>IF(OR($A$3=""),"",IF(OR($W$2="优爆品"),(IF(COUNTIF('2-2.源数据-产品分析-优品'!A:A,产品建议!A561)&gt;0,"是","")&amp;IF(COUNTIF('2-3.源数据-产品分析-爆品'!A:A,产品建议!A561)&gt;0,"是","")),IF(OR($W$2="P4P点击量"),((IFERROR(INDEX('产品报告-整理'!D:D,MATCH(产品建议!A561,'产品报告-整理'!A:A,0)),""))),((IF(COUNTIF('2-2.源数据-产品分析-优品'!A:A,产品建议!A561)&gt;0,"是",""))))))</f>
        <v/>
      </c>
      <c r="X561" s="5" t="str">
        <f>IF(OR($A$3=""),"",IF(OR($W$2="优爆品"),((IFERROR(INDEX('产品报告-整理'!D:D,MATCH(产品建议!A561,'产品报告-整理'!A:A,0)),"")&amp;" → "&amp;(IFERROR(TEXT(INDEX('产品报告-整理'!D:D,MATCH(产品建议!A561,'产品报告-整理'!A:A,0))/G561,"0%"),"")))),IF(OR($W$2="P4P点击量"),((IF($W$2="P4P点击量",IFERROR(TEXT(W561/G561,"0%"),"")))),(((IF(COUNTIF('2-3.源数据-产品分析-爆品'!A:A,产品建议!A561)&gt;0,"是","")))))))</f>
        <v/>
      </c>
      <c r="Y561" s="9" t="str">
        <f>IF(AND($Y$2="直通车总消费",'产品报告-整理'!$BN$1="推荐广告"),IFERROR(INDEX('产品报告-整理'!H:H,MATCH(产品建议!A561,'产品报告-整理'!A:A,0)),0)+IFERROR(INDEX('产品报告-整理'!BV:BV,MATCH(产品建议!A561,'产品报告-整理'!BO:BO,0)),0),IFERROR(INDEX('产品报告-整理'!H:H,MATCH(产品建议!A561,'产品报告-整理'!A:A,0)),0))</f>
        <v/>
      </c>
      <c r="Z561" s="9" t="str">
        <f t="shared" si="27"/>
        <v/>
      </c>
      <c r="AA561" s="5" t="str">
        <f t="shared" si="25"/>
        <v/>
      </c>
      <c r="AB561" s="5" t="str">
        <f t="shared" si="26"/>
        <v/>
      </c>
      <c r="AC561" s="9"/>
      <c r="AD561" s="15" t="str">
        <f>IF($AD$1="  ",IFERROR(IF(AND(Y561="未推广",L561&gt;0),"加入P4P推广 ","")&amp;IF(AND(OR(W561="是",X561="是"),Y561=0),"优爆品加推广 ","")&amp;IF(AND(C561="N",L561&gt;0),"增加橱窗绑定 ","")&amp;IF(AND(OR(Z561&gt;$Z$1*4.5,AB561&gt;$AB$1*4.5),Y561&lt;&gt;0,Y561&gt;$AB$1*2,G561&gt;($G$1/$L$1)*1),"放弃P4P推广 ","")&amp;IF(AND(AB561&gt;$AB$1*1.2,AB561&lt;$AB$1*4.5,Y561&gt;0),"优化询盘成本 ","")&amp;IF(AND(Z561&gt;$Z$1*1.2,Z561&lt;$Z$1*4.5,Y561&gt;0),"优化商机成本 ","")&amp;IF(AND(Y561&lt;&gt;0,L561&gt;0,AB561&lt;$AB$1*1.2),"加大询盘获取 ","")&amp;IF(AND(Y561&lt;&gt;0,K561&gt;0,Z561&lt;$Z$1*1.2),"加大商机获取 ","")&amp;IF(AND(L561=0,C561="Y",G561&gt;($G$1/$L$1*1.5)),"解绑橱窗绑定 ",""),"请去左表粘贴源数据"),"")</f>
        <v/>
      </c>
      <c r="AE561" s="9"/>
      <c r="AF561" s="9"/>
      <c r="AG561" s="9"/>
      <c r="AH561" s="9"/>
      <c r="AI561" s="17"/>
      <c r="AJ561" s="17"/>
      <c r="AK561" s="17"/>
    </row>
    <row r="562" spans="1:37">
      <c r="A562" s="5" t="str">
        <f>IFERROR(HLOOKUP(A$2,'2.源数据-产品分析-全商品'!A$6:A$1000,ROW()-1,0),"")</f>
        <v/>
      </c>
      <c r="B562" s="5" t="str">
        <f>IFERROR(HLOOKUP(B$2,'2.源数据-产品分析-全商品'!B$6:B$1000,ROW()-1,0),"")</f>
        <v/>
      </c>
      <c r="C562" s="5" t="str">
        <f>CLEAN(IFERROR(HLOOKUP(C$2,'2.源数据-产品分析-全商品'!C$6:C$1000,ROW()-1,0),""))</f>
        <v/>
      </c>
      <c r="D562" s="5" t="str">
        <f>IFERROR(HLOOKUP(D$2,'2.源数据-产品分析-全商品'!D$6:D$1000,ROW()-1,0),"")</f>
        <v/>
      </c>
      <c r="E562" s="5" t="str">
        <f>IFERROR(HLOOKUP(E$2,'2.源数据-产品分析-全商品'!E$6:E$1000,ROW()-1,0),"")</f>
        <v/>
      </c>
      <c r="F562" s="5" t="str">
        <f>IFERROR(VALUE(HLOOKUP(F$2,'2.源数据-产品分析-全商品'!F$6:F$1000,ROW()-1,0)),"")</f>
        <v/>
      </c>
      <c r="G562" s="5" t="str">
        <f>IFERROR(VALUE(HLOOKUP(G$2,'2.源数据-产品分析-全商品'!G$6:G$1000,ROW()-1,0)),"")</f>
        <v/>
      </c>
      <c r="H562" s="5" t="str">
        <f>IFERROR(HLOOKUP(H$2,'2.源数据-产品分析-全商品'!H$6:H$1000,ROW()-1,0),"")</f>
        <v/>
      </c>
      <c r="I562" s="5" t="str">
        <f>IFERROR(VALUE(HLOOKUP(I$2,'2.源数据-产品分析-全商品'!I$6:I$1000,ROW()-1,0)),"")</f>
        <v/>
      </c>
      <c r="J562" s="60" t="str">
        <f>IFERROR(IF($J$2="","",INDEX('产品报告-整理'!G:G,MATCH(产品建议!A562,'产品报告-整理'!A:A,0))),"")</f>
        <v/>
      </c>
      <c r="K562" s="5" t="str">
        <f>IFERROR(IF($K$2="","",VALUE(INDEX('产品报告-整理'!E:E,MATCH(产品建议!A562,'产品报告-整理'!A:A,0)))),0)</f>
        <v/>
      </c>
      <c r="L562" s="5" t="str">
        <f>IFERROR(VALUE(HLOOKUP(L$2,'2.源数据-产品分析-全商品'!J$6:J$1000,ROW()-1,0)),"")</f>
        <v/>
      </c>
      <c r="M562" s="5" t="str">
        <f>IFERROR(VALUE(HLOOKUP(M$2,'2.源数据-产品分析-全商品'!K$6:K$1000,ROW()-1,0)),"")</f>
        <v/>
      </c>
      <c r="N562" s="5" t="str">
        <f>IFERROR(HLOOKUP(N$2,'2.源数据-产品分析-全商品'!L$6:L$1000,ROW()-1,0),"")</f>
        <v/>
      </c>
      <c r="O562" s="5" t="str">
        <f>IF($O$2='产品报告-整理'!$K$1,IFERROR(INDEX('产品报告-整理'!S:S,MATCH(产品建议!A562,'产品报告-整理'!L:L,0)),""),(IFERROR(VALUE(HLOOKUP(O$2,'2.源数据-产品分析-全商品'!M$6:M$1000,ROW()-1,0)),"")))</f>
        <v/>
      </c>
      <c r="P562" s="5" t="str">
        <f>IF($P$2='产品报告-整理'!$V$1,IFERROR(INDEX('产品报告-整理'!AD:AD,MATCH(产品建议!A562,'产品报告-整理'!W:W,0)),""),(IFERROR(VALUE(HLOOKUP(P$2,'2.源数据-产品分析-全商品'!N$6:N$1000,ROW()-1,0)),"")))</f>
        <v/>
      </c>
      <c r="Q562" s="5" t="str">
        <f>IF($Q$2='产品报告-整理'!$AG$1,IFERROR(INDEX('产品报告-整理'!AO:AO,MATCH(产品建议!A562,'产品报告-整理'!AH:AH,0)),""),(IFERROR(VALUE(HLOOKUP(Q$2,'2.源数据-产品分析-全商品'!O$6:O$1000,ROW()-1,0)),"")))</f>
        <v/>
      </c>
      <c r="R562" s="5" t="str">
        <f>IF($R$2='产品报告-整理'!$AR$1,IFERROR(INDEX('产品报告-整理'!AZ:AZ,MATCH(产品建议!A562,'产品报告-整理'!AS:AS,0)),""),(IFERROR(VALUE(HLOOKUP(R$2,'2.源数据-产品分析-全商品'!P$6:P$1000,ROW()-1,0)),"")))</f>
        <v/>
      </c>
      <c r="S562" s="5" t="str">
        <f>IF($S$2='产品报告-整理'!$BC$1,IFERROR(INDEX('产品报告-整理'!BK:BK,MATCH(产品建议!A562,'产品报告-整理'!BD:BD,0)),""),(IFERROR(VALUE(HLOOKUP(S$2,'2.源数据-产品分析-全商品'!Q$6:Q$1000,ROW()-1,0)),"")))</f>
        <v/>
      </c>
      <c r="T562" s="5" t="str">
        <f>IFERROR(HLOOKUP("产品负责人",'2.源数据-产品分析-全商品'!R$6:R$1000,ROW()-1,0),"")</f>
        <v/>
      </c>
      <c r="U562" s="5" t="str">
        <f>IFERROR(VALUE(HLOOKUP(U$2,'2.源数据-产品分析-全商品'!S$6:S$1000,ROW()-1,0)),"")</f>
        <v/>
      </c>
      <c r="V562" s="5" t="str">
        <f>IFERROR(VALUE(HLOOKUP(V$2,'2.源数据-产品分析-全商品'!T$6:T$1000,ROW()-1,0)),"")</f>
        <v/>
      </c>
      <c r="W562" s="5" t="str">
        <f>IF(OR($A$3=""),"",IF(OR($W$2="优爆品"),(IF(COUNTIF('2-2.源数据-产品分析-优品'!A:A,产品建议!A562)&gt;0,"是","")&amp;IF(COUNTIF('2-3.源数据-产品分析-爆品'!A:A,产品建议!A562)&gt;0,"是","")),IF(OR($W$2="P4P点击量"),((IFERROR(INDEX('产品报告-整理'!D:D,MATCH(产品建议!A562,'产品报告-整理'!A:A,0)),""))),((IF(COUNTIF('2-2.源数据-产品分析-优品'!A:A,产品建议!A562)&gt;0,"是",""))))))</f>
        <v/>
      </c>
      <c r="X562" s="5" t="str">
        <f>IF(OR($A$3=""),"",IF(OR($W$2="优爆品"),((IFERROR(INDEX('产品报告-整理'!D:D,MATCH(产品建议!A562,'产品报告-整理'!A:A,0)),"")&amp;" → "&amp;(IFERROR(TEXT(INDEX('产品报告-整理'!D:D,MATCH(产品建议!A562,'产品报告-整理'!A:A,0))/G562,"0%"),"")))),IF(OR($W$2="P4P点击量"),((IF($W$2="P4P点击量",IFERROR(TEXT(W562/G562,"0%"),"")))),(((IF(COUNTIF('2-3.源数据-产品分析-爆品'!A:A,产品建议!A562)&gt;0,"是","")))))))</f>
        <v/>
      </c>
      <c r="Y562" s="9" t="str">
        <f>IF(AND($Y$2="直通车总消费",'产品报告-整理'!$BN$1="推荐广告"),IFERROR(INDEX('产品报告-整理'!H:H,MATCH(产品建议!A562,'产品报告-整理'!A:A,0)),0)+IFERROR(INDEX('产品报告-整理'!BV:BV,MATCH(产品建议!A562,'产品报告-整理'!BO:BO,0)),0),IFERROR(INDEX('产品报告-整理'!H:H,MATCH(产品建议!A562,'产品报告-整理'!A:A,0)),0))</f>
        <v/>
      </c>
      <c r="Z562" s="9" t="str">
        <f t="shared" si="27"/>
        <v/>
      </c>
      <c r="AA562" s="5" t="str">
        <f t="shared" si="25"/>
        <v/>
      </c>
      <c r="AB562" s="5" t="str">
        <f t="shared" si="26"/>
        <v/>
      </c>
      <c r="AC562" s="9"/>
      <c r="AD562" s="15" t="str">
        <f>IF($AD$1="  ",IFERROR(IF(AND(Y562="未推广",L562&gt;0),"加入P4P推广 ","")&amp;IF(AND(OR(W562="是",X562="是"),Y562=0),"优爆品加推广 ","")&amp;IF(AND(C562="N",L562&gt;0),"增加橱窗绑定 ","")&amp;IF(AND(OR(Z562&gt;$Z$1*4.5,AB562&gt;$AB$1*4.5),Y562&lt;&gt;0,Y562&gt;$AB$1*2,G562&gt;($G$1/$L$1)*1),"放弃P4P推广 ","")&amp;IF(AND(AB562&gt;$AB$1*1.2,AB562&lt;$AB$1*4.5,Y562&gt;0),"优化询盘成本 ","")&amp;IF(AND(Z562&gt;$Z$1*1.2,Z562&lt;$Z$1*4.5,Y562&gt;0),"优化商机成本 ","")&amp;IF(AND(Y562&lt;&gt;0,L562&gt;0,AB562&lt;$AB$1*1.2),"加大询盘获取 ","")&amp;IF(AND(Y562&lt;&gt;0,K562&gt;0,Z562&lt;$Z$1*1.2),"加大商机获取 ","")&amp;IF(AND(L562=0,C562="Y",G562&gt;($G$1/$L$1*1.5)),"解绑橱窗绑定 ",""),"请去左表粘贴源数据"),"")</f>
        <v/>
      </c>
      <c r="AE562" s="9"/>
      <c r="AF562" s="9"/>
      <c r="AG562" s="9"/>
      <c r="AH562" s="9"/>
      <c r="AI562" s="17"/>
      <c r="AJ562" s="17"/>
      <c r="AK562" s="17"/>
    </row>
    <row r="563" spans="1:37">
      <c r="A563" s="5" t="str">
        <f>IFERROR(HLOOKUP(A$2,'2.源数据-产品分析-全商品'!A$6:A$1000,ROW()-1,0),"")</f>
        <v/>
      </c>
      <c r="B563" s="5" t="str">
        <f>IFERROR(HLOOKUP(B$2,'2.源数据-产品分析-全商品'!B$6:B$1000,ROW()-1,0),"")</f>
        <v/>
      </c>
      <c r="C563" s="5" t="str">
        <f>CLEAN(IFERROR(HLOOKUP(C$2,'2.源数据-产品分析-全商品'!C$6:C$1000,ROW()-1,0),""))</f>
        <v/>
      </c>
      <c r="D563" s="5" t="str">
        <f>IFERROR(HLOOKUP(D$2,'2.源数据-产品分析-全商品'!D$6:D$1000,ROW()-1,0),"")</f>
        <v/>
      </c>
      <c r="E563" s="5" t="str">
        <f>IFERROR(HLOOKUP(E$2,'2.源数据-产品分析-全商品'!E$6:E$1000,ROW()-1,0),"")</f>
        <v/>
      </c>
      <c r="F563" s="5" t="str">
        <f>IFERROR(VALUE(HLOOKUP(F$2,'2.源数据-产品分析-全商品'!F$6:F$1000,ROW()-1,0)),"")</f>
        <v/>
      </c>
      <c r="G563" s="5" t="str">
        <f>IFERROR(VALUE(HLOOKUP(G$2,'2.源数据-产品分析-全商品'!G$6:G$1000,ROW()-1,0)),"")</f>
        <v/>
      </c>
      <c r="H563" s="5" t="str">
        <f>IFERROR(HLOOKUP(H$2,'2.源数据-产品分析-全商品'!H$6:H$1000,ROW()-1,0),"")</f>
        <v/>
      </c>
      <c r="I563" s="5" t="str">
        <f>IFERROR(VALUE(HLOOKUP(I$2,'2.源数据-产品分析-全商品'!I$6:I$1000,ROW()-1,0)),"")</f>
        <v/>
      </c>
      <c r="J563" s="60" t="str">
        <f>IFERROR(IF($J$2="","",INDEX('产品报告-整理'!G:G,MATCH(产品建议!A563,'产品报告-整理'!A:A,0))),"")</f>
        <v/>
      </c>
      <c r="K563" s="5" t="str">
        <f>IFERROR(IF($K$2="","",VALUE(INDEX('产品报告-整理'!E:E,MATCH(产品建议!A563,'产品报告-整理'!A:A,0)))),0)</f>
        <v/>
      </c>
      <c r="L563" s="5" t="str">
        <f>IFERROR(VALUE(HLOOKUP(L$2,'2.源数据-产品分析-全商品'!J$6:J$1000,ROW()-1,0)),"")</f>
        <v/>
      </c>
      <c r="M563" s="5" t="str">
        <f>IFERROR(VALUE(HLOOKUP(M$2,'2.源数据-产品分析-全商品'!K$6:K$1000,ROW()-1,0)),"")</f>
        <v/>
      </c>
      <c r="N563" s="5" t="str">
        <f>IFERROR(HLOOKUP(N$2,'2.源数据-产品分析-全商品'!L$6:L$1000,ROW()-1,0),"")</f>
        <v/>
      </c>
      <c r="O563" s="5" t="str">
        <f>IF($O$2='产品报告-整理'!$K$1,IFERROR(INDEX('产品报告-整理'!S:S,MATCH(产品建议!A563,'产品报告-整理'!L:L,0)),""),(IFERROR(VALUE(HLOOKUP(O$2,'2.源数据-产品分析-全商品'!M$6:M$1000,ROW()-1,0)),"")))</f>
        <v/>
      </c>
      <c r="P563" s="5" t="str">
        <f>IF($P$2='产品报告-整理'!$V$1,IFERROR(INDEX('产品报告-整理'!AD:AD,MATCH(产品建议!A563,'产品报告-整理'!W:W,0)),""),(IFERROR(VALUE(HLOOKUP(P$2,'2.源数据-产品分析-全商品'!N$6:N$1000,ROW()-1,0)),"")))</f>
        <v/>
      </c>
      <c r="Q563" s="5" t="str">
        <f>IF($Q$2='产品报告-整理'!$AG$1,IFERROR(INDEX('产品报告-整理'!AO:AO,MATCH(产品建议!A563,'产品报告-整理'!AH:AH,0)),""),(IFERROR(VALUE(HLOOKUP(Q$2,'2.源数据-产品分析-全商品'!O$6:O$1000,ROW()-1,0)),"")))</f>
        <v/>
      </c>
      <c r="R563" s="5" t="str">
        <f>IF($R$2='产品报告-整理'!$AR$1,IFERROR(INDEX('产品报告-整理'!AZ:AZ,MATCH(产品建议!A563,'产品报告-整理'!AS:AS,0)),""),(IFERROR(VALUE(HLOOKUP(R$2,'2.源数据-产品分析-全商品'!P$6:P$1000,ROW()-1,0)),"")))</f>
        <v/>
      </c>
      <c r="S563" s="5" t="str">
        <f>IF($S$2='产品报告-整理'!$BC$1,IFERROR(INDEX('产品报告-整理'!BK:BK,MATCH(产品建议!A563,'产品报告-整理'!BD:BD,0)),""),(IFERROR(VALUE(HLOOKUP(S$2,'2.源数据-产品分析-全商品'!Q$6:Q$1000,ROW()-1,0)),"")))</f>
        <v/>
      </c>
      <c r="T563" s="5" t="str">
        <f>IFERROR(HLOOKUP("产品负责人",'2.源数据-产品分析-全商品'!R$6:R$1000,ROW()-1,0),"")</f>
        <v/>
      </c>
      <c r="U563" s="5" t="str">
        <f>IFERROR(VALUE(HLOOKUP(U$2,'2.源数据-产品分析-全商品'!S$6:S$1000,ROW()-1,0)),"")</f>
        <v/>
      </c>
      <c r="V563" s="5" t="str">
        <f>IFERROR(VALUE(HLOOKUP(V$2,'2.源数据-产品分析-全商品'!T$6:T$1000,ROW()-1,0)),"")</f>
        <v/>
      </c>
      <c r="W563" s="5" t="str">
        <f>IF(OR($A$3=""),"",IF(OR($W$2="优爆品"),(IF(COUNTIF('2-2.源数据-产品分析-优品'!A:A,产品建议!A563)&gt;0,"是","")&amp;IF(COUNTIF('2-3.源数据-产品分析-爆品'!A:A,产品建议!A563)&gt;0,"是","")),IF(OR($W$2="P4P点击量"),((IFERROR(INDEX('产品报告-整理'!D:D,MATCH(产品建议!A563,'产品报告-整理'!A:A,0)),""))),((IF(COUNTIF('2-2.源数据-产品分析-优品'!A:A,产品建议!A563)&gt;0,"是",""))))))</f>
        <v/>
      </c>
      <c r="X563" s="5" t="str">
        <f>IF(OR($A$3=""),"",IF(OR($W$2="优爆品"),((IFERROR(INDEX('产品报告-整理'!D:D,MATCH(产品建议!A563,'产品报告-整理'!A:A,0)),"")&amp;" → "&amp;(IFERROR(TEXT(INDEX('产品报告-整理'!D:D,MATCH(产品建议!A563,'产品报告-整理'!A:A,0))/G563,"0%"),"")))),IF(OR($W$2="P4P点击量"),((IF($W$2="P4P点击量",IFERROR(TEXT(W563/G563,"0%"),"")))),(((IF(COUNTIF('2-3.源数据-产品分析-爆品'!A:A,产品建议!A563)&gt;0,"是","")))))))</f>
        <v/>
      </c>
      <c r="Y563" s="9" t="str">
        <f>IF(AND($Y$2="直通车总消费",'产品报告-整理'!$BN$1="推荐广告"),IFERROR(INDEX('产品报告-整理'!H:H,MATCH(产品建议!A563,'产品报告-整理'!A:A,0)),0)+IFERROR(INDEX('产品报告-整理'!BV:BV,MATCH(产品建议!A563,'产品报告-整理'!BO:BO,0)),0),IFERROR(INDEX('产品报告-整理'!H:H,MATCH(产品建议!A563,'产品报告-整理'!A:A,0)),0))</f>
        <v/>
      </c>
      <c r="Z563" s="9" t="str">
        <f t="shared" si="27"/>
        <v/>
      </c>
      <c r="AA563" s="5" t="str">
        <f t="shared" si="25"/>
        <v/>
      </c>
      <c r="AB563" s="5" t="str">
        <f t="shared" si="26"/>
        <v/>
      </c>
      <c r="AC563" s="9"/>
      <c r="AD563" s="15" t="str">
        <f>IF($AD$1="  ",IFERROR(IF(AND(Y563="未推广",L563&gt;0),"加入P4P推广 ","")&amp;IF(AND(OR(W563="是",X563="是"),Y563=0),"优爆品加推广 ","")&amp;IF(AND(C563="N",L563&gt;0),"增加橱窗绑定 ","")&amp;IF(AND(OR(Z563&gt;$Z$1*4.5,AB563&gt;$AB$1*4.5),Y563&lt;&gt;0,Y563&gt;$AB$1*2,G563&gt;($G$1/$L$1)*1),"放弃P4P推广 ","")&amp;IF(AND(AB563&gt;$AB$1*1.2,AB563&lt;$AB$1*4.5,Y563&gt;0),"优化询盘成本 ","")&amp;IF(AND(Z563&gt;$Z$1*1.2,Z563&lt;$Z$1*4.5,Y563&gt;0),"优化商机成本 ","")&amp;IF(AND(Y563&lt;&gt;0,L563&gt;0,AB563&lt;$AB$1*1.2),"加大询盘获取 ","")&amp;IF(AND(Y563&lt;&gt;0,K563&gt;0,Z563&lt;$Z$1*1.2),"加大商机获取 ","")&amp;IF(AND(L563=0,C563="Y",G563&gt;($G$1/$L$1*1.5)),"解绑橱窗绑定 ",""),"请去左表粘贴源数据"),"")</f>
        <v/>
      </c>
      <c r="AE563" s="9"/>
      <c r="AF563" s="9"/>
      <c r="AG563" s="9"/>
      <c r="AH563" s="9"/>
      <c r="AI563" s="17"/>
      <c r="AJ563" s="17"/>
      <c r="AK563" s="17"/>
    </row>
    <row r="564" spans="1:37">
      <c r="A564" s="5" t="str">
        <f>IFERROR(HLOOKUP(A$2,'2.源数据-产品分析-全商品'!A$6:A$1000,ROW()-1,0),"")</f>
        <v/>
      </c>
      <c r="B564" s="5" t="str">
        <f>IFERROR(HLOOKUP(B$2,'2.源数据-产品分析-全商品'!B$6:B$1000,ROW()-1,0),"")</f>
        <v/>
      </c>
      <c r="C564" s="5" t="str">
        <f>CLEAN(IFERROR(HLOOKUP(C$2,'2.源数据-产品分析-全商品'!C$6:C$1000,ROW()-1,0),""))</f>
        <v/>
      </c>
      <c r="D564" s="5" t="str">
        <f>IFERROR(HLOOKUP(D$2,'2.源数据-产品分析-全商品'!D$6:D$1000,ROW()-1,0),"")</f>
        <v/>
      </c>
      <c r="E564" s="5" t="str">
        <f>IFERROR(HLOOKUP(E$2,'2.源数据-产品分析-全商品'!E$6:E$1000,ROW()-1,0),"")</f>
        <v/>
      </c>
      <c r="F564" s="5" t="str">
        <f>IFERROR(VALUE(HLOOKUP(F$2,'2.源数据-产品分析-全商品'!F$6:F$1000,ROW()-1,0)),"")</f>
        <v/>
      </c>
      <c r="G564" s="5" t="str">
        <f>IFERROR(VALUE(HLOOKUP(G$2,'2.源数据-产品分析-全商品'!G$6:G$1000,ROW()-1,0)),"")</f>
        <v/>
      </c>
      <c r="H564" s="5" t="str">
        <f>IFERROR(HLOOKUP(H$2,'2.源数据-产品分析-全商品'!H$6:H$1000,ROW()-1,0),"")</f>
        <v/>
      </c>
      <c r="I564" s="5" t="str">
        <f>IFERROR(VALUE(HLOOKUP(I$2,'2.源数据-产品分析-全商品'!I$6:I$1000,ROW()-1,0)),"")</f>
        <v/>
      </c>
      <c r="J564" s="60" t="str">
        <f>IFERROR(IF($J$2="","",INDEX('产品报告-整理'!G:G,MATCH(产品建议!A564,'产品报告-整理'!A:A,0))),"")</f>
        <v/>
      </c>
      <c r="K564" s="5" t="str">
        <f>IFERROR(IF($K$2="","",VALUE(INDEX('产品报告-整理'!E:E,MATCH(产品建议!A564,'产品报告-整理'!A:A,0)))),0)</f>
        <v/>
      </c>
      <c r="L564" s="5" t="str">
        <f>IFERROR(VALUE(HLOOKUP(L$2,'2.源数据-产品分析-全商品'!J$6:J$1000,ROW()-1,0)),"")</f>
        <v/>
      </c>
      <c r="M564" s="5" t="str">
        <f>IFERROR(VALUE(HLOOKUP(M$2,'2.源数据-产品分析-全商品'!K$6:K$1000,ROW()-1,0)),"")</f>
        <v/>
      </c>
      <c r="N564" s="5" t="str">
        <f>IFERROR(HLOOKUP(N$2,'2.源数据-产品分析-全商品'!L$6:L$1000,ROW()-1,0),"")</f>
        <v/>
      </c>
      <c r="O564" s="5" t="str">
        <f>IF($O$2='产品报告-整理'!$K$1,IFERROR(INDEX('产品报告-整理'!S:S,MATCH(产品建议!A564,'产品报告-整理'!L:L,0)),""),(IFERROR(VALUE(HLOOKUP(O$2,'2.源数据-产品分析-全商品'!M$6:M$1000,ROW()-1,0)),"")))</f>
        <v/>
      </c>
      <c r="P564" s="5" t="str">
        <f>IF($P$2='产品报告-整理'!$V$1,IFERROR(INDEX('产品报告-整理'!AD:AD,MATCH(产品建议!A564,'产品报告-整理'!W:W,0)),""),(IFERROR(VALUE(HLOOKUP(P$2,'2.源数据-产品分析-全商品'!N$6:N$1000,ROW()-1,0)),"")))</f>
        <v/>
      </c>
      <c r="Q564" s="5" t="str">
        <f>IF($Q$2='产品报告-整理'!$AG$1,IFERROR(INDEX('产品报告-整理'!AO:AO,MATCH(产品建议!A564,'产品报告-整理'!AH:AH,0)),""),(IFERROR(VALUE(HLOOKUP(Q$2,'2.源数据-产品分析-全商品'!O$6:O$1000,ROW()-1,0)),"")))</f>
        <v/>
      </c>
      <c r="R564" s="5" t="str">
        <f>IF($R$2='产品报告-整理'!$AR$1,IFERROR(INDEX('产品报告-整理'!AZ:AZ,MATCH(产品建议!A564,'产品报告-整理'!AS:AS,0)),""),(IFERROR(VALUE(HLOOKUP(R$2,'2.源数据-产品分析-全商品'!P$6:P$1000,ROW()-1,0)),"")))</f>
        <v/>
      </c>
      <c r="S564" s="5" t="str">
        <f>IF($S$2='产品报告-整理'!$BC$1,IFERROR(INDEX('产品报告-整理'!BK:BK,MATCH(产品建议!A564,'产品报告-整理'!BD:BD,0)),""),(IFERROR(VALUE(HLOOKUP(S$2,'2.源数据-产品分析-全商品'!Q$6:Q$1000,ROW()-1,0)),"")))</f>
        <v/>
      </c>
      <c r="T564" s="5" t="str">
        <f>IFERROR(HLOOKUP("产品负责人",'2.源数据-产品分析-全商品'!R$6:R$1000,ROW()-1,0),"")</f>
        <v/>
      </c>
      <c r="U564" s="5" t="str">
        <f>IFERROR(VALUE(HLOOKUP(U$2,'2.源数据-产品分析-全商品'!S$6:S$1000,ROW()-1,0)),"")</f>
        <v/>
      </c>
      <c r="V564" s="5" t="str">
        <f>IFERROR(VALUE(HLOOKUP(V$2,'2.源数据-产品分析-全商品'!T$6:T$1000,ROW()-1,0)),"")</f>
        <v/>
      </c>
      <c r="W564" s="5" t="str">
        <f>IF(OR($A$3=""),"",IF(OR($W$2="优爆品"),(IF(COUNTIF('2-2.源数据-产品分析-优品'!A:A,产品建议!A564)&gt;0,"是","")&amp;IF(COUNTIF('2-3.源数据-产品分析-爆品'!A:A,产品建议!A564)&gt;0,"是","")),IF(OR($W$2="P4P点击量"),((IFERROR(INDEX('产品报告-整理'!D:D,MATCH(产品建议!A564,'产品报告-整理'!A:A,0)),""))),((IF(COUNTIF('2-2.源数据-产品分析-优品'!A:A,产品建议!A564)&gt;0,"是",""))))))</f>
        <v/>
      </c>
      <c r="X564" s="5" t="str">
        <f>IF(OR($A$3=""),"",IF(OR($W$2="优爆品"),((IFERROR(INDEX('产品报告-整理'!D:D,MATCH(产品建议!A564,'产品报告-整理'!A:A,0)),"")&amp;" → "&amp;(IFERROR(TEXT(INDEX('产品报告-整理'!D:D,MATCH(产品建议!A564,'产品报告-整理'!A:A,0))/G564,"0%"),"")))),IF(OR($W$2="P4P点击量"),((IF($W$2="P4P点击量",IFERROR(TEXT(W564/G564,"0%"),"")))),(((IF(COUNTIF('2-3.源数据-产品分析-爆品'!A:A,产品建议!A564)&gt;0,"是","")))))))</f>
        <v/>
      </c>
      <c r="Y564" s="9" t="str">
        <f>IF(AND($Y$2="直通车总消费",'产品报告-整理'!$BN$1="推荐广告"),IFERROR(INDEX('产品报告-整理'!H:H,MATCH(产品建议!A564,'产品报告-整理'!A:A,0)),0)+IFERROR(INDEX('产品报告-整理'!BV:BV,MATCH(产品建议!A564,'产品报告-整理'!BO:BO,0)),0),IFERROR(INDEX('产品报告-整理'!H:H,MATCH(产品建议!A564,'产品报告-整理'!A:A,0)),0))</f>
        <v/>
      </c>
      <c r="Z564" s="9" t="str">
        <f t="shared" si="27"/>
        <v/>
      </c>
      <c r="AA564" s="5" t="str">
        <f t="shared" si="25"/>
        <v/>
      </c>
      <c r="AB564" s="5" t="str">
        <f t="shared" si="26"/>
        <v/>
      </c>
      <c r="AC564" s="9"/>
      <c r="AD564" s="15" t="str">
        <f>IF($AD$1="  ",IFERROR(IF(AND(Y564="未推广",L564&gt;0),"加入P4P推广 ","")&amp;IF(AND(OR(W564="是",X564="是"),Y564=0),"优爆品加推广 ","")&amp;IF(AND(C564="N",L564&gt;0),"增加橱窗绑定 ","")&amp;IF(AND(OR(Z564&gt;$Z$1*4.5,AB564&gt;$AB$1*4.5),Y564&lt;&gt;0,Y564&gt;$AB$1*2,G564&gt;($G$1/$L$1)*1),"放弃P4P推广 ","")&amp;IF(AND(AB564&gt;$AB$1*1.2,AB564&lt;$AB$1*4.5,Y564&gt;0),"优化询盘成本 ","")&amp;IF(AND(Z564&gt;$Z$1*1.2,Z564&lt;$Z$1*4.5,Y564&gt;0),"优化商机成本 ","")&amp;IF(AND(Y564&lt;&gt;0,L564&gt;0,AB564&lt;$AB$1*1.2),"加大询盘获取 ","")&amp;IF(AND(Y564&lt;&gt;0,K564&gt;0,Z564&lt;$Z$1*1.2),"加大商机获取 ","")&amp;IF(AND(L564=0,C564="Y",G564&gt;($G$1/$L$1*1.5)),"解绑橱窗绑定 ",""),"请去左表粘贴源数据"),"")</f>
        <v/>
      </c>
      <c r="AE564" s="9"/>
      <c r="AF564" s="9"/>
      <c r="AG564" s="9"/>
      <c r="AH564" s="9"/>
      <c r="AI564" s="17"/>
      <c r="AJ564" s="17"/>
      <c r="AK564" s="17"/>
    </row>
    <row r="565" spans="1:37">
      <c r="A565" s="5" t="str">
        <f>IFERROR(HLOOKUP(A$2,'2.源数据-产品分析-全商品'!A$6:A$1000,ROW()-1,0),"")</f>
        <v/>
      </c>
      <c r="B565" s="5" t="str">
        <f>IFERROR(HLOOKUP(B$2,'2.源数据-产品分析-全商品'!B$6:B$1000,ROW()-1,0),"")</f>
        <v/>
      </c>
      <c r="C565" s="5" t="str">
        <f>CLEAN(IFERROR(HLOOKUP(C$2,'2.源数据-产品分析-全商品'!C$6:C$1000,ROW()-1,0),""))</f>
        <v/>
      </c>
      <c r="D565" s="5" t="str">
        <f>IFERROR(HLOOKUP(D$2,'2.源数据-产品分析-全商品'!D$6:D$1000,ROW()-1,0),"")</f>
        <v/>
      </c>
      <c r="E565" s="5" t="str">
        <f>IFERROR(HLOOKUP(E$2,'2.源数据-产品分析-全商品'!E$6:E$1000,ROW()-1,0),"")</f>
        <v/>
      </c>
      <c r="F565" s="5" t="str">
        <f>IFERROR(VALUE(HLOOKUP(F$2,'2.源数据-产品分析-全商品'!F$6:F$1000,ROW()-1,0)),"")</f>
        <v/>
      </c>
      <c r="G565" s="5" t="str">
        <f>IFERROR(VALUE(HLOOKUP(G$2,'2.源数据-产品分析-全商品'!G$6:G$1000,ROW()-1,0)),"")</f>
        <v/>
      </c>
      <c r="H565" s="5" t="str">
        <f>IFERROR(HLOOKUP(H$2,'2.源数据-产品分析-全商品'!H$6:H$1000,ROW()-1,0),"")</f>
        <v/>
      </c>
      <c r="I565" s="5" t="str">
        <f>IFERROR(VALUE(HLOOKUP(I$2,'2.源数据-产品分析-全商品'!I$6:I$1000,ROW()-1,0)),"")</f>
        <v/>
      </c>
      <c r="J565" s="60" t="str">
        <f>IFERROR(IF($J$2="","",INDEX('产品报告-整理'!G:G,MATCH(产品建议!A565,'产品报告-整理'!A:A,0))),"")</f>
        <v/>
      </c>
      <c r="K565" s="5" t="str">
        <f>IFERROR(IF($K$2="","",VALUE(INDEX('产品报告-整理'!E:E,MATCH(产品建议!A565,'产品报告-整理'!A:A,0)))),0)</f>
        <v/>
      </c>
      <c r="L565" s="5" t="str">
        <f>IFERROR(VALUE(HLOOKUP(L$2,'2.源数据-产品分析-全商品'!J$6:J$1000,ROW()-1,0)),"")</f>
        <v/>
      </c>
      <c r="M565" s="5" t="str">
        <f>IFERROR(VALUE(HLOOKUP(M$2,'2.源数据-产品分析-全商品'!K$6:K$1000,ROW()-1,0)),"")</f>
        <v/>
      </c>
      <c r="N565" s="5" t="str">
        <f>IFERROR(HLOOKUP(N$2,'2.源数据-产品分析-全商品'!L$6:L$1000,ROW()-1,0),"")</f>
        <v/>
      </c>
      <c r="O565" s="5" t="str">
        <f>IF($O$2='产品报告-整理'!$K$1,IFERROR(INDEX('产品报告-整理'!S:S,MATCH(产品建议!A565,'产品报告-整理'!L:L,0)),""),(IFERROR(VALUE(HLOOKUP(O$2,'2.源数据-产品分析-全商品'!M$6:M$1000,ROW()-1,0)),"")))</f>
        <v/>
      </c>
      <c r="P565" s="5" t="str">
        <f>IF($P$2='产品报告-整理'!$V$1,IFERROR(INDEX('产品报告-整理'!AD:AD,MATCH(产品建议!A565,'产品报告-整理'!W:W,0)),""),(IFERROR(VALUE(HLOOKUP(P$2,'2.源数据-产品分析-全商品'!N$6:N$1000,ROW()-1,0)),"")))</f>
        <v/>
      </c>
      <c r="Q565" s="5" t="str">
        <f>IF($Q$2='产品报告-整理'!$AG$1,IFERROR(INDEX('产品报告-整理'!AO:AO,MATCH(产品建议!A565,'产品报告-整理'!AH:AH,0)),""),(IFERROR(VALUE(HLOOKUP(Q$2,'2.源数据-产品分析-全商品'!O$6:O$1000,ROW()-1,0)),"")))</f>
        <v/>
      </c>
      <c r="R565" s="5" t="str">
        <f>IF($R$2='产品报告-整理'!$AR$1,IFERROR(INDEX('产品报告-整理'!AZ:AZ,MATCH(产品建议!A565,'产品报告-整理'!AS:AS,0)),""),(IFERROR(VALUE(HLOOKUP(R$2,'2.源数据-产品分析-全商品'!P$6:P$1000,ROW()-1,0)),"")))</f>
        <v/>
      </c>
      <c r="S565" s="5" t="str">
        <f>IF($S$2='产品报告-整理'!$BC$1,IFERROR(INDEX('产品报告-整理'!BK:BK,MATCH(产品建议!A565,'产品报告-整理'!BD:BD,0)),""),(IFERROR(VALUE(HLOOKUP(S$2,'2.源数据-产品分析-全商品'!Q$6:Q$1000,ROW()-1,0)),"")))</f>
        <v/>
      </c>
      <c r="T565" s="5" t="str">
        <f>IFERROR(HLOOKUP("产品负责人",'2.源数据-产品分析-全商品'!R$6:R$1000,ROW()-1,0),"")</f>
        <v/>
      </c>
      <c r="U565" s="5" t="str">
        <f>IFERROR(VALUE(HLOOKUP(U$2,'2.源数据-产品分析-全商品'!S$6:S$1000,ROW()-1,0)),"")</f>
        <v/>
      </c>
      <c r="V565" s="5" t="str">
        <f>IFERROR(VALUE(HLOOKUP(V$2,'2.源数据-产品分析-全商品'!T$6:T$1000,ROW()-1,0)),"")</f>
        <v/>
      </c>
      <c r="W565" s="5" t="str">
        <f>IF(OR($A$3=""),"",IF(OR($W$2="优爆品"),(IF(COUNTIF('2-2.源数据-产品分析-优品'!A:A,产品建议!A565)&gt;0,"是","")&amp;IF(COUNTIF('2-3.源数据-产品分析-爆品'!A:A,产品建议!A565)&gt;0,"是","")),IF(OR($W$2="P4P点击量"),((IFERROR(INDEX('产品报告-整理'!D:D,MATCH(产品建议!A565,'产品报告-整理'!A:A,0)),""))),((IF(COUNTIF('2-2.源数据-产品分析-优品'!A:A,产品建议!A565)&gt;0,"是",""))))))</f>
        <v/>
      </c>
      <c r="X565" s="5" t="str">
        <f>IF(OR($A$3=""),"",IF(OR($W$2="优爆品"),((IFERROR(INDEX('产品报告-整理'!D:D,MATCH(产品建议!A565,'产品报告-整理'!A:A,0)),"")&amp;" → "&amp;(IFERROR(TEXT(INDEX('产品报告-整理'!D:D,MATCH(产品建议!A565,'产品报告-整理'!A:A,0))/G565,"0%"),"")))),IF(OR($W$2="P4P点击量"),((IF($W$2="P4P点击量",IFERROR(TEXT(W565/G565,"0%"),"")))),(((IF(COUNTIF('2-3.源数据-产品分析-爆品'!A:A,产品建议!A565)&gt;0,"是","")))))))</f>
        <v/>
      </c>
      <c r="Y565" s="9" t="str">
        <f>IF(AND($Y$2="直通车总消费",'产品报告-整理'!$BN$1="推荐广告"),IFERROR(INDEX('产品报告-整理'!H:H,MATCH(产品建议!A565,'产品报告-整理'!A:A,0)),0)+IFERROR(INDEX('产品报告-整理'!BV:BV,MATCH(产品建议!A565,'产品报告-整理'!BO:BO,0)),0),IFERROR(INDEX('产品报告-整理'!H:H,MATCH(产品建议!A565,'产品报告-整理'!A:A,0)),0))</f>
        <v/>
      </c>
      <c r="Z565" s="9" t="str">
        <f t="shared" si="27"/>
        <v/>
      </c>
      <c r="AA565" s="5" t="str">
        <f t="shared" si="25"/>
        <v/>
      </c>
      <c r="AB565" s="5" t="str">
        <f t="shared" si="26"/>
        <v/>
      </c>
      <c r="AC565" s="9"/>
      <c r="AD565" s="15" t="str">
        <f>IF($AD$1="  ",IFERROR(IF(AND(Y565="未推广",L565&gt;0),"加入P4P推广 ","")&amp;IF(AND(OR(W565="是",X565="是"),Y565=0),"优爆品加推广 ","")&amp;IF(AND(C565="N",L565&gt;0),"增加橱窗绑定 ","")&amp;IF(AND(OR(Z565&gt;$Z$1*4.5,AB565&gt;$AB$1*4.5),Y565&lt;&gt;0,Y565&gt;$AB$1*2,G565&gt;($G$1/$L$1)*1),"放弃P4P推广 ","")&amp;IF(AND(AB565&gt;$AB$1*1.2,AB565&lt;$AB$1*4.5,Y565&gt;0),"优化询盘成本 ","")&amp;IF(AND(Z565&gt;$Z$1*1.2,Z565&lt;$Z$1*4.5,Y565&gt;0),"优化商机成本 ","")&amp;IF(AND(Y565&lt;&gt;0,L565&gt;0,AB565&lt;$AB$1*1.2),"加大询盘获取 ","")&amp;IF(AND(Y565&lt;&gt;0,K565&gt;0,Z565&lt;$Z$1*1.2),"加大商机获取 ","")&amp;IF(AND(L565=0,C565="Y",G565&gt;($G$1/$L$1*1.5)),"解绑橱窗绑定 ",""),"请去左表粘贴源数据"),"")</f>
        <v/>
      </c>
      <c r="AE565" s="9"/>
      <c r="AF565" s="9"/>
      <c r="AG565" s="9"/>
      <c r="AH565" s="9"/>
      <c r="AI565" s="17"/>
      <c r="AJ565" s="17"/>
      <c r="AK565" s="17"/>
    </row>
    <row r="566" spans="1:37">
      <c r="A566" s="5" t="str">
        <f>IFERROR(HLOOKUP(A$2,'2.源数据-产品分析-全商品'!A$6:A$1000,ROW()-1,0),"")</f>
        <v/>
      </c>
      <c r="B566" s="5" t="str">
        <f>IFERROR(HLOOKUP(B$2,'2.源数据-产品分析-全商品'!B$6:B$1000,ROW()-1,0),"")</f>
        <v/>
      </c>
      <c r="C566" s="5" t="str">
        <f>CLEAN(IFERROR(HLOOKUP(C$2,'2.源数据-产品分析-全商品'!C$6:C$1000,ROW()-1,0),""))</f>
        <v/>
      </c>
      <c r="D566" s="5" t="str">
        <f>IFERROR(HLOOKUP(D$2,'2.源数据-产品分析-全商品'!D$6:D$1000,ROW()-1,0),"")</f>
        <v/>
      </c>
      <c r="E566" s="5" t="str">
        <f>IFERROR(HLOOKUP(E$2,'2.源数据-产品分析-全商品'!E$6:E$1000,ROW()-1,0),"")</f>
        <v/>
      </c>
      <c r="F566" s="5" t="str">
        <f>IFERROR(VALUE(HLOOKUP(F$2,'2.源数据-产品分析-全商品'!F$6:F$1000,ROW()-1,0)),"")</f>
        <v/>
      </c>
      <c r="G566" s="5" t="str">
        <f>IFERROR(VALUE(HLOOKUP(G$2,'2.源数据-产品分析-全商品'!G$6:G$1000,ROW()-1,0)),"")</f>
        <v/>
      </c>
      <c r="H566" s="5" t="str">
        <f>IFERROR(HLOOKUP(H$2,'2.源数据-产品分析-全商品'!H$6:H$1000,ROW()-1,0),"")</f>
        <v/>
      </c>
      <c r="I566" s="5" t="str">
        <f>IFERROR(VALUE(HLOOKUP(I$2,'2.源数据-产品分析-全商品'!I$6:I$1000,ROW()-1,0)),"")</f>
        <v/>
      </c>
      <c r="J566" s="60" t="str">
        <f>IFERROR(IF($J$2="","",INDEX('产品报告-整理'!G:G,MATCH(产品建议!A566,'产品报告-整理'!A:A,0))),"")</f>
        <v/>
      </c>
      <c r="K566" s="5" t="str">
        <f>IFERROR(IF($K$2="","",VALUE(INDEX('产品报告-整理'!E:E,MATCH(产品建议!A566,'产品报告-整理'!A:A,0)))),0)</f>
        <v/>
      </c>
      <c r="L566" s="5" t="str">
        <f>IFERROR(VALUE(HLOOKUP(L$2,'2.源数据-产品分析-全商品'!J$6:J$1000,ROW()-1,0)),"")</f>
        <v/>
      </c>
      <c r="M566" s="5" t="str">
        <f>IFERROR(VALUE(HLOOKUP(M$2,'2.源数据-产品分析-全商品'!K$6:K$1000,ROW()-1,0)),"")</f>
        <v/>
      </c>
      <c r="N566" s="5" t="str">
        <f>IFERROR(HLOOKUP(N$2,'2.源数据-产品分析-全商品'!L$6:L$1000,ROW()-1,0),"")</f>
        <v/>
      </c>
      <c r="O566" s="5" t="str">
        <f>IF($O$2='产品报告-整理'!$K$1,IFERROR(INDEX('产品报告-整理'!S:S,MATCH(产品建议!A566,'产品报告-整理'!L:L,0)),""),(IFERROR(VALUE(HLOOKUP(O$2,'2.源数据-产品分析-全商品'!M$6:M$1000,ROW()-1,0)),"")))</f>
        <v/>
      </c>
      <c r="P566" s="5" t="str">
        <f>IF($P$2='产品报告-整理'!$V$1,IFERROR(INDEX('产品报告-整理'!AD:AD,MATCH(产品建议!A566,'产品报告-整理'!W:W,0)),""),(IFERROR(VALUE(HLOOKUP(P$2,'2.源数据-产品分析-全商品'!N$6:N$1000,ROW()-1,0)),"")))</f>
        <v/>
      </c>
      <c r="Q566" s="5" t="str">
        <f>IF($Q$2='产品报告-整理'!$AG$1,IFERROR(INDEX('产品报告-整理'!AO:AO,MATCH(产品建议!A566,'产品报告-整理'!AH:AH,0)),""),(IFERROR(VALUE(HLOOKUP(Q$2,'2.源数据-产品分析-全商品'!O$6:O$1000,ROW()-1,0)),"")))</f>
        <v/>
      </c>
      <c r="R566" s="5" t="str">
        <f>IF($R$2='产品报告-整理'!$AR$1,IFERROR(INDEX('产品报告-整理'!AZ:AZ,MATCH(产品建议!A566,'产品报告-整理'!AS:AS,0)),""),(IFERROR(VALUE(HLOOKUP(R$2,'2.源数据-产品分析-全商品'!P$6:P$1000,ROW()-1,0)),"")))</f>
        <v/>
      </c>
      <c r="S566" s="5" t="str">
        <f>IF($S$2='产品报告-整理'!$BC$1,IFERROR(INDEX('产品报告-整理'!BK:BK,MATCH(产品建议!A566,'产品报告-整理'!BD:BD,0)),""),(IFERROR(VALUE(HLOOKUP(S$2,'2.源数据-产品分析-全商品'!Q$6:Q$1000,ROW()-1,0)),"")))</f>
        <v/>
      </c>
      <c r="T566" s="5" t="str">
        <f>IFERROR(HLOOKUP("产品负责人",'2.源数据-产品分析-全商品'!R$6:R$1000,ROW()-1,0),"")</f>
        <v/>
      </c>
      <c r="U566" s="5" t="str">
        <f>IFERROR(VALUE(HLOOKUP(U$2,'2.源数据-产品分析-全商品'!S$6:S$1000,ROW()-1,0)),"")</f>
        <v/>
      </c>
      <c r="V566" s="5" t="str">
        <f>IFERROR(VALUE(HLOOKUP(V$2,'2.源数据-产品分析-全商品'!T$6:T$1000,ROW()-1,0)),"")</f>
        <v/>
      </c>
      <c r="W566" s="5" t="str">
        <f>IF(OR($A$3=""),"",IF(OR($W$2="优爆品"),(IF(COUNTIF('2-2.源数据-产品分析-优品'!A:A,产品建议!A566)&gt;0,"是","")&amp;IF(COUNTIF('2-3.源数据-产品分析-爆品'!A:A,产品建议!A566)&gt;0,"是","")),IF(OR($W$2="P4P点击量"),((IFERROR(INDEX('产品报告-整理'!D:D,MATCH(产品建议!A566,'产品报告-整理'!A:A,0)),""))),((IF(COUNTIF('2-2.源数据-产品分析-优品'!A:A,产品建议!A566)&gt;0,"是",""))))))</f>
        <v/>
      </c>
      <c r="X566" s="5" t="str">
        <f>IF(OR($A$3=""),"",IF(OR($W$2="优爆品"),((IFERROR(INDEX('产品报告-整理'!D:D,MATCH(产品建议!A566,'产品报告-整理'!A:A,0)),"")&amp;" → "&amp;(IFERROR(TEXT(INDEX('产品报告-整理'!D:D,MATCH(产品建议!A566,'产品报告-整理'!A:A,0))/G566,"0%"),"")))),IF(OR($W$2="P4P点击量"),((IF($W$2="P4P点击量",IFERROR(TEXT(W566/G566,"0%"),"")))),(((IF(COUNTIF('2-3.源数据-产品分析-爆品'!A:A,产品建议!A566)&gt;0,"是","")))))))</f>
        <v/>
      </c>
      <c r="Y566" s="9" t="str">
        <f>IF(AND($Y$2="直通车总消费",'产品报告-整理'!$BN$1="推荐广告"),IFERROR(INDEX('产品报告-整理'!H:H,MATCH(产品建议!A566,'产品报告-整理'!A:A,0)),0)+IFERROR(INDEX('产品报告-整理'!BV:BV,MATCH(产品建议!A566,'产品报告-整理'!BO:BO,0)),0),IFERROR(INDEX('产品报告-整理'!H:H,MATCH(产品建议!A566,'产品报告-整理'!A:A,0)),0))</f>
        <v/>
      </c>
      <c r="Z566" s="9" t="str">
        <f t="shared" si="27"/>
        <v/>
      </c>
      <c r="AA566" s="5" t="str">
        <f t="shared" si="25"/>
        <v/>
      </c>
      <c r="AB566" s="5" t="str">
        <f t="shared" si="26"/>
        <v/>
      </c>
      <c r="AC566" s="9"/>
      <c r="AD566" s="15" t="str">
        <f>IF($AD$1="  ",IFERROR(IF(AND(Y566="未推广",L566&gt;0),"加入P4P推广 ","")&amp;IF(AND(OR(W566="是",X566="是"),Y566=0),"优爆品加推广 ","")&amp;IF(AND(C566="N",L566&gt;0),"增加橱窗绑定 ","")&amp;IF(AND(OR(Z566&gt;$Z$1*4.5,AB566&gt;$AB$1*4.5),Y566&lt;&gt;0,Y566&gt;$AB$1*2,G566&gt;($G$1/$L$1)*1),"放弃P4P推广 ","")&amp;IF(AND(AB566&gt;$AB$1*1.2,AB566&lt;$AB$1*4.5,Y566&gt;0),"优化询盘成本 ","")&amp;IF(AND(Z566&gt;$Z$1*1.2,Z566&lt;$Z$1*4.5,Y566&gt;0),"优化商机成本 ","")&amp;IF(AND(Y566&lt;&gt;0,L566&gt;0,AB566&lt;$AB$1*1.2),"加大询盘获取 ","")&amp;IF(AND(Y566&lt;&gt;0,K566&gt;0,Z566&lt;$Z$1*1.2),"加大商机获取 ","")&amp;IF(AND(L566=0,C566="Y",G566&gt;($G$1/$L$1*1.5)),"解绑橱窗绑定 ",""),"请去左表粘贴源数据"),"")</f>
        <v/>
      </c>
      <c r="AE566" s="9"/>
      <c r="AF566" s="9"/>
      <c r="AG566" s="9"/>
      <c r="AH566" s="9"/>
      <c r="AI566" s="17"/>
      <c r="AJ566" s="17"/>
      <c r="AK566" s="17"/>
    </row>
    <row r="567" spans="1:37">
      <c r="A567" s="5" t="str">
        <f>IFERROR(HLOOKUP(A$2,'2.源数据-产品分析-全商品'!A$6:A$1000,ROW()-1,0),"")</f>
        <v/>
      </c>
      <c r="B567" s="5" t="str">
        <f>IFERROR(HLOOKUP(B$2,'2.源数据-产品分析-全商品'!B$6:B$1000,ROW()-1,0),"")</f>
        <v/>
      </c>
      <c r="C567" s="5" t="str">
        <f>CLEAN(IFERROR(HLOOKUP(C$2,'2.源数据-产品分析-全商品'!C$6:C$1000,ROW()-1,0),""))</f>
        <v/>
      </c>
      <c r="D567" s="5" t="str">
        <f>IFERROR(HLOOKUP(D$2,'2.源数据-产品分析-全商品'!D$6:D$1000,ROW()-1,0),"")</f>
        <v/>
      </c>
      <c r="E567" s="5" t="str">
        <f>IFERROR(HLOOKUP(E$2,'2.源数据-产品分析-全商品'!E$6:E$1000,ROW()-1,0),"")</f>
        <v/>
      </c>
      <c r="F567" s="5" t="str">
        <f>IFERROR(VALUE(HLOOKUP(F$2,'2.源数据-产品分析-全商品'!F$6:F$1000,ROW()-1,0)),"")</f>
        <v/>
      </c>
      <c r="G567" s="5" t="str">
        <f>IFERROR(VALUE(HLOOKUP(G$2,'2.源数据-产品分析-全商品'!G$6:G$1000,ROW()-1,0)),"")</f>
        <v/>
      </c>
      <c r="H567" s="5" t="str">
        <f>IFERROR(HLOOKUP(H$2,'2.源数据-产品分析-全商品'!H$6:H$1000,ROW()-1,0),"")</f>
        <v/>
      </c>
      <c r="I567" s="5" t="str">
        <f>IFERROR(VALUE(HLOOKUP(I$2,'2.源数据-产品分析-全商品'!I$6:I$1000,ROW()-1,0)),"")</f>
        <v/>
      </c>
      <c r="J567" s="60" t="str">
        <f>IFERROR(IF($J$2="","",INDEX('产品报告-整理'!G:G,MATCH(产品建议!A567,'产品报告-整理'!A:A,0))),"")</f>
        <v/>
      </c>
      <c r="K567" s="5" t="str">
        <f>IFERROR(IF($K$2="","",VALUE(INDEX('产品报告-整理'!E:E,MATCH(产品建议!A567,'产品报告-整理'!A:A,0)))),0)</f>
        <v/>
      </c>
      <c r="L567" s="5" t="str">
        <f>IFERROR(VALUE(HLOOKUP(L$2,'2.源数据-产品分析-全商品'!J$6:J$1000,ROW()-1,0)),"")</f>
        <v/>
      </c>
      <c r="M567" s="5" t="str">
        <f>IFERROR(VALUE(HLOOKUP(M$2,'2.源数据-产品分析-全商品'!K$6:K$1000,ROW()-1,0)),"")</f>
        <v/>
      </c>
      <c r="N567" s="5" t="str">
        <f>IFERROR(HLOOKUP(N$2,'2.源数据-产品分析-全商品'!L$6:L$1000,ROW()-1,0),"")</f>
        <v/>
      </c>
      <c r="O567" s="5" t="str">
        <f>IF($O$2='产品报告-整理'!$K$1,IFERROR(INDEX('产品报告-整理'!S:S,MATCH(产品建议!A567,'产品报告-整理'!L:L,0)),""),(IFERROR(VALUE(HLOOKUP(O$2,'2.源数据-产品分析-全商品'!M$6:M$1000,ROW()-1,0)),"")))</f>
        <v/>
      </c>
      <c r="P567" s="5" t="str">
        <f>IF($P$2='产品报告-整理'!$V$1,IFERROR(INDEX('产品报告-整理'!AD:AD,MATCH(产品建议!A567,'产品报告-整理'!W:W,0)),""),(IFERROR(VALUE(HLOOKUP(P$2,'2.源数据-产品分析-全商品'!N$6:N$1000,ROW()-1,0)),"")))</f>
        <v/>
      </c>
      <c r="Q567" s="5" t="str">
        <f>IF($Q$2='产品报告-整理'!$AG$1,IFERROR(INDEX('产品报告-整理'!AO:AO,MATCH(产品建议!A567,'产品报告-整理'!AH:AH,0)),""),(IFERROR(VALUE(HLOOKUP(Q$2,'2.源数据-产品分析-全商品'!O$6:O$1000,ROW()-1,0)),"")))</f>
        <v/>
      </c>
      <c r="R567" s="5" t="str">
        <f>IF($R$2='产品报告-整理'!$AR$1,IFERROR(INDEX('产品报告-整理'!AZ:AZ,MATCH(产品建议!A567,'产品报告-整理'!AS:AS,0)),""),(IFERROR(VALUE(HLOOKUP(R$2,'2.源数据-产品分析-全商品'!P$6:P$1000,ROW()-1,0)),"")))</f>
        <v/>
      </c>
      <c r="S567" s="5" t="str">
        <f>IF($S$2='产品报告-整理'!$BC$1,IFERROR(INDEX('产品报告-整理'!BK:BK,MATCH(产品建议!A567,'产品报告-整理'!BD:BD,0)),""),(IFERROR(VALUE(HLOOKUP(S$2,'2.源数据-产品分析-全商品'!Q$6:Q$1000,ROW()-1,0)),"")))</f>
        <v/>
      </c>
      <c r="T567" s="5" t="str">
        <f>IFERROR(HLOOKUP("产品负责人",'2.源数据-产品分析-全商品'!R$6:R$1000,ROW()-1,0),"")</f>
        <v/>
      </c>
      <c r="U567" s="5" t="str">
        <f>IFERROR(VALUE(HLOOKUP(U$2,'2.源数据-产品分析-全商品'!S$6:S$1000,ROW()-1,0)),"")</f>
        <v/>
      </c>
      <c r="V567" s="5" t="str">
        <f>IFERROR(VALUE(HLOOKUP(V$2,'2.源数据-产品分析-全商品'!T$6:T$1000,ROW()-1,0)),"")</f>
        <v/>
      </c>
      <c r="W567" s="5" t="str">
        <f>IF(OR($A$3=""),"",IF(OR($W$2="优爆品"),(IF(COUNTIF('2-2.源数据-产品分析-优品'!A:A,产品建议!A567)&gt;0,"是","")&amp;IF(COUNTIF('2-3.源数据-产品分析-爆品'!A:A,产品建议!A567)&gt;0,"是","")),IF(OR($W$2="P4P点击量"),((IFERROR(INDEX('产品报告-整理'!D:D,MATCH(产品建议!A567,'产品报告-整理'!A:A,0)),""))),((IF(COUNTIF('2-2.源数据-产品分析-优品'!A:A,产品建议!A567)&gt;0,"是",""))))))</f>
        <v/>
      </c>
      <c r="X567" s="5" t="str">
        <f>IF(OR($A$3=""),"",IF(OR($W$2="优爆品"),((IFERROR(INDEX('产品报告-整理'!D:D,MATCH(产品建议!A567,'产品报告-整理'!A:A,0)),"")&amp;" → "&amp;(IFERROR(TEXT(INDEX('产品报告-整理'!D:D,MATCH(产品建议!A567,'产品报告-整理'!A:A,0))/G567,"0%"),"")))),IF(OR($W$2="P4P点击量"),((IF($W$2="P4P点击量",IFERROR(TEXT(W567/G567,"0%"),"")))),(((IF(COUNTIF('2-3.源数据-产品分析-爆品'!A:A,产品建议!A567)&gt;0,"是","")))))))</f>
        <v/>
      </c>
      <c r="Y567" s="9" t="str">
        <f>IF(AND($Y$2="直通车总消费",'产品报告-整理'!$BN$1="推荐广告"),IFERROR(INDEX('产品报告-整理'!H:H,MATCH(产品建议!A567,'产品报告-整理'!A:A,0)),0)+IFERROR(INDEX('产品报告-整理'!BV:BV,MATCH(产品建议!A567,'产品报告-整理'!BO:BO,0)),0),IFERROR(INDEX('产品报告-整理'!H:H,MATCH(产品建议!A567,'产品报告-整理'!A:A,0)),0))</f>
        <v/>
      </c>
      <c r="Z567" s="9" t="str">
        <f t="shared" si="27"/>
        <v/>
      </c>
      <c r="AA567" s="5" t="str">
        <f t="shared" si="25"/>
        <v/>
      </c>
      <c r="AB567" s="5" t="str">
        <f t="shared" si="26"/>
        <v/>
      </c>
      <c r="AC567" s="9"/>
      <c r="AD567" s="15" t="str">
        <f>IF($AD$1="  ",IFERROR(IF(AND(Y567="未推广",L567&gt;0),"加入P4P推广 ","")&amp;IF(AND(OR(W567="是",X567="是"),Y567=0),"优爆品加推广 ","")&amp;IF(AND(C567="N",L567&gt;0),"增加橱窗绑定 ","")&amp;IF(AND(OR(Z567&gt;$Z$1*4.5,AB567&gt;$AB$1*4.5),Y567&lt;&gt;0,Y567&gt;$AB$1*2,G567&gt;($G$1/$L$1)*1),"放弃P4P推广 ","")&amp;IF(AND(AB567&gt;$AB$1*1.2,AB567&lt;$AB$1*4.5,Y567&gt;0),"优化询盘成本 ","")&amp;IF(AND(Z567&gt;$Z$1*1.2,Z567&lt;$Z$1*4.5,Y567&gt;0),"优化商机成本 ","")&amp;IF(AND(Y567&lt;&gt;0,L567&gt;0,AB567&lt;$AB$1*1.2),"加大询盘获取 ","")&amp;IF(AND(Y567&lt;&gt;0,K567&gt;0,Z567&lt;$Z$1*1.2),"加大商机获取 ","")&amp;IF(AND(L567=0,C567="Y",G567&gt;($G$1/$L$1*1.5)),"解绑橱窗绑定 ",""),"请去左表粘贴源数据"),"")</f>
        <v/>
      </c>
      <c r="AE567" s="9"/>
      <c r="AF567" s="9"/>
      <c r="AG567" s="9"/>
      <c r="AH567" s="9"/>
      <c r="AI567" s="17"/>
      <c r="AJ567" s="17"/>
      <c r="AK567" s="17"/>
    </row>
    <row r="568" spans="1:37">
      <c r="A568" s="5" t="str">
        <f>IFERROR(HLOOKUP(A$2,'2.源数据-产品分析-全商品'!A$6:A$1000,ROW()-1,0),"")</f>
        <v/>
      </c>
      <c r="B568" s="5" t="str">
        <f>IFERROR(HLOOKUP(B$2,'2.源数据-产品分析-全商品'!B$6:B$1000,ROW()-1,0),"")</f>
        <v/>
      </c>
      <c r="C568" s="5" t="str">
        <f>CLEAN(IFERROR(HLOOKUP(C$2,'2.源数据-产品分析-全商品'!C$6:C$1000,ROW()-1,0),""))</f>
        <v/>
      </c>
      <c r="D568" s="5" t="str">
        <f>IFERROR(HLOOKUP(D$2,'2.源数据-产品分析-全商品'!D$6:D$1000,ROW()-1,0),"")</f>
        <v/>
      </c>
      <c r="E568" s="5" t="str">
        <f>IFERROR(HLOOKUP(E$2,'2.源数据-产品分析-全商品'!E$6:E$1000,ROW()-1,0),"")</f>
        <v/>
      </c>
      <c r="F568" s="5" t="str">
        <f>IFERROR(VALUE(HLOOKUP(F$2,'2.源数据-产品分析-全商品'!F$6:F$1000,ROW()-1,0)),"")</f>
        <v/>
      </c>
      <c r="G568" s="5" t="str">
        <f>IFERROR(VALUE(HLOOKUP(G$2,'2.源数据-产品分析-全商品'!G$6:G$1000,ROW()-1,0)),"")</f>
        <v/>
      </c>
      <c r="H568" s="5" t="str">
        <f>IFERROR(HLOOKUP(H$2,'2.源数据-产品分析-全商品'!H$6:H$1000,ROW()-1,0),"")</f>
        <v/>
      </c>
      <c r="I568" s="5" t="str">
        <f>IFERROR(VALUE(HLOOKUP(I$2,'2.源数据-产品分析-全商品'!I$6:I$1000,ROW()-1,0)),"")</f>
        <v/>
      </c>
      <c r="J568" s="60" t="str">
        <f>IFERROR(IF($J$2="","",INDEX('产品报告-整理'!G:G,MATCH(产品建议!A568,'产品报告-整理'!A:A,0))),"")</f>
        <v/>
      </c>
      <c r="K568" s="5" t="str">
        <f>IFERROR(IF($K$2="","",VALUE(INDEX('产品报告-整理'!E:E,MATCH(产品建议!A568,'产品报告-整理'!A:A,0)))),0)</f>
        <v/>
      </c>
      <c r="L568" s="5" t="str">
        <f>IFERROR(VALUE(HLOOKUP(L$2,'2.源数据-产品分析-全商品'!J$6:J$1000,ROW()-1,0)),"")</f>
        <v/>
      </c>
      <c r="M568" s="5" t="str">
        <f>IFERROR(VALUE(HLOOKUP(M$2,'2.源数据-产品分析-全商品'!K$6:K$1000,ROW()-1,0)),"")</f>
        <v/>
      </c>
      <c r="N568" s="5" t="str">
        <f>IFERROR(HLOOKUP(N$2,'2.源数据-产品分析-全商品'!L$6:L$1000,ROW()-1,0),"")</f>
        <v/>
      </c>
      <c r="O568" s="5" t="str">
        <f>IF($O$2='产品报告-整理'!$K$1,IFERROR(INDEX('产品报告-整理'!S:S,MATCH(产品建议!A568,'产品报告-整理'!L:L,0)),""),(IFERROR(VALUE(HLOOKUP(O$2,'2.源数据-产品分析-全商品'!M$6:M$1000,ROW()-1,0)),"")))</f>
        <v/>
      </c>
      <c r="P568" s="5" t="str">
        <f>IF($P$2='产品报告-整理'!$V$1,IFERROR(INDEX('产品报告-整理'!AD:AD,MATCH(产品建议!A568,'产品报告-整理'!W:W,0)),""),(IFERROR(VALUE(HLOOKUP(P$2,'2.源数据-产品分析-全商品'!N$6:N$1000,ROW()-1,0)),"")))</f>
        <v/>
      </c>
      <c r="Q568" s="5" t="str">
        <f>IF($Q$2='产品报告-整理'!$AG$1,IFERROR(INDEX('产品报告-整理'!AO:AO,MATCH(产品建议!A568,'产品报告-整理'!AH:AH,0)),""),(IFERROR(VALUE(HLOOKUP(Q$2,'2.源数据-产品分析-全商品'!O$6:O$1000,ROW()-1,0)),"")))</f>
        <v/>
      </c>
      <c r="R568" s="5" t="str">
        <f>IF($R$2='产品报告-整理'!$AR$1,IFERROR(INDEX('产品报告-整理'!AZ:AZ,MATCH(产品建议!A568,'产品报告-整理'!AS:AS,0)),""),(IFERROR(VALUE(HLOOKUP(R$2,'2.源数据-产品分析-全商品'!P$6:P$1000,ROW()-1,0)),"")))</f>
        <v/>
      </c>
      <c r="S568" s="5" t="str">
        <f>IF($S$2='产品报告-整理'!$BC$1,IFERROR(INDEX('产品报告-整理'!BK:BK,MATCH(产品建议!A568,'产品报告-整理'!BD:BD,0)),""),(IFERROR(VALUE(HLOOKUP(S$2,'2.源数据-产品分析-全商品'!Q$6:Q$1000,ROW()-1,0)),"")))</f>
        <v/>
      </c>
      <c r="T568" s="5" t="str">
        <f>IFERROR(HLOOKUP("产品负责人",'2.源数据-产品分析-全商品'!R$6:R$1000,ROW()-1,0),"")</f>
        <v/>
      </c>
      <c r="U568" s="5" t="str">
        <f>IFERROR(VALUE(HLOOKUP(U$2,'2.源数据-产品分析-全商品'!S$6:S$1000,ROW()-1,0)),"")</f>
        <v/>
      </c>
      <c r="V568" s="5" t="str">
        <f>IFERROR(VALUE(HLOOKUP(V$2,'2.源数据-产品分析-全商品'!T$6:T$1000,ROW()-1,0)),"")</f>
        <v/>
      </c>
      <c r="W568" s="5" t="str">
        <f>IF(OR($A$3=""),"",IF(OR($W$2="优爆品"),(IF(COUNTIF('2-2.源数据-产品分析-优品'!A:A,产品建议!A568)&gt;0,"是","")&amp;IF(COUNTIF('2-3.源数据-产品分析-爆品'!A:A,产品建议!A568)&gt;0,"是","")),IF(OR($W$2="P4P点击量"),((IFERROR(INDEX('产品报告-整理'!D:D,MATCH(产品建议!A568,'产品报告-整理'!A:A,0)),""))),((IF(COUNTIF('2-2.源数据-产品分析-优品'!A:A,产品建议!A568)&gt;0,"是",""))))))</f>
        <v/>
      </c>
      <c r="X568" s="5" t="str">
        <f>IF(OR($A$3=""),"",IF(OR($W$2="优爆品"),((IFERROR(INDEX('产品报告-整理'!D:D,MATCH(产品建议!A568,'产品报告-整理'!A:A,0)),"")&amp;" → "&amp;(IFERROR(TEXT(INDEX('产品报告-整理'!D:D,MATCH(产品建议!A568,'产品报告-整理'!A:A,0))/G568,"0%"),"")))),IF(OR($W$2="P4P点击量"),((IF($W$2="P4P点击量",IFERROR(TEXT(W568/G568,"0%"),"")))),(((IF(COUNTIF('2-3.源数据-产品分析-爆品'!A:A,产品建议!A568)&gt;0,"是","")))))))</f>
        <v/>
      </c>
      <c r="Y568" s="9" t="str">
        <f>IF(AND($Y$2="直通车总消费",'产品报告-整理'!$BN$1="推荐广告"),IFERROR(INDEX('产品报告-整理'!H:H,MATCH(产品建议!A568,'产品报告-整理'!A:A,0)),0)+IFERROR(INDEX('产品报告-整理'!BV:BV,MATCH(产品建议!A568,'产品报告-整理'!BO:BO,0)),0),IFERROR(INDEX('产品报告-整理'!H:H,MATCH(产品建议!A568,'产品报告-整理'!A:A,0)),0))</f>
        <v/>
      </c>
      <c r="Z568" s="9" t="str">
        <f t="shared" si="27"/>
        <v/>
      </c>
      <c r="AA568" s="5" t="str">
        <f t="shared" si="25"/>
        <v/>
      </c>
      <c r="AB568" s="5" t="str">
        <f t="shared" si="26"/>
        <v/>
      </c>
      <c r="AC568" s="9"/>
      <c r="AD568" s="15" t="str">
        <f>IF($AD$1="  ",IFERROR(IF(AND(Y568="未推广",L568&gt;0),"加入P4P推广 ","")&amp;IF(AND(OR(W568="是",X568="是"),Y568=0),"优爆品加推广 ","")&amp;IF(AND(C568="N",L568&gt;0),"增加橱窗绑定 ","")&amp;IF(AND(OR(Z568&gt;$Z$1*4.5,AB568&gt;$AB$1*4.5),Y568&lt;&gt;0,Y568&gt;$AB$1*2,G568&gt;($G$1/$L$1)*1),"放弃P4P推广 ","")&amp;IF(AND(AB568&gt;$AB$1*1.2,AB568&lt;$AB$1*4.5,Y568&gt;0),"优化询盘成本 ","")&amp;IF(AND(Z568&gt;$Z$1*1.2,Z568&lt;$Z$1*4.5,Y568&gt;0),"优化商机成本 ","")&amp;IF(AND(Y568&lt;&gt;0,L568&gt;0,AB568&lt;$AB$1*1.2),"加大询盘获取 ","")&amp;IF(AND(Y568&lt;&gt;0,K568&gt;0,Z568&lt;$Z$1*1.2),"加大商机获取 ","")&amp;IF(AND(L568=0,C568="Y",G568&gt;($G$1/$L$1*1.5)),"解绑橱窗绑定 ",""),"请去左表粘贴源数据"),"")</f>
        <v/>
      </c>
      <c r="AE568" s="9"/>
      <c r="AF568" s="9"/>
      <c r="AG568" s="9"/>
      <c r="AH568" s="9"/>
      <c r="AI568" s="17"/>
      <c r="AJ568" s="17"/>
      <c r="AK568" s="17"/>
    </row>
    <row r="569" spans="1:37">
      <c r="A569" s="5" t="str">
        <f>IFERROR(HLOOKUP(A$2,'2.源数据-产品分析-全商品'!A$6:A$1000,ROW()-1,0),"")</f>
        <v/>
      </c>
      <c r="B569" s="5" t="str">
        <f>IFERROR(HLOOKUP(B$2,'2.源数据-产品分析-全商品'!B$6:B$1000,ROW()-1,0),"")</f>
        <v/>
      </c>
      <c r="C569" s="5" t="str">
        <f>CLEAN(IFERROR(HLOOKUP(C$2,'2.源数据-产品分析-全商品'!C$6:C$1000,ROW()-1,0),""))</f>
        <v/>
      </c>
      <c r="D569" s="5" t="str">
        <f>IFERROR(HLOOKUP(D$2,'2.源数据-产品分析-全商品'!D$6:D$1000,ROW()-1,0),"")</f>
        <v/>
      </c>
      <c r="E569" s="5" t="str">
        <f>IFERROR(HLOOKUP(E$2,'2.源数据-产品分析-全商品'!E$6:E$1000,ROW()-1,0),"")</f>
        <v/>
      </c>
      <c r="F569" s="5" t="str">
        <f>IFERROR(VALUE(HLOOKUP(F$2,'2.源数据-产品分析-全商品'!F$6:F$1000,ROW()-1,0)),"")</f>
        <v/>
      </c>
      <c r="G569" s="5" t="str">
        <f>IFERROR(VALUE(HLOOKUP(G$2,'2.源数据-产品分析-全商品'!G$6:G$1000,ROW()-1,0)),"")</f>
        <v/>
      </c>
      <c r="H569" s="5" t="str">
        <f>IFERROR(HLOOKUP(H$2,'2.源数据-产品分析-全商品'!H$6:H$1000,ROW()-1,0),"")</f>
        <v/>
      </c>
      <c r="I569" s="5" t="str">
        <f>IFERROR(VALUE(HLOOKUP(I$2,'2.源数据-产品分析-全商品'!I$6:I$1000,ROW()-1,0)),"")</f>
        <v/>
      </c>
      <c r="J569" s="60" t="str">
        <f>IFERROR(IF($J$2="","",INDEX('产品报告-整理'!G:G,MATCH(产品建议!A569,'产品报告-整理'!A:A,0))),"")</f>
        <v/>
      </c>
      <c r="K569" s="5" t="str">
        <f>IFERROR(IF($K$2="","",VALUE(INDEX('产品报告-整理'!E:E,MATCH(产品建议!A569,'产品报告-整理'!A:A,0)))),0)</f>
        <v/>
      </c>
      <c r="L569" s="5" t="str">
        <f>IFERROR(VALUE(HLOOKUP(L$2,'2.源数据-产品分析-全商品'!J$6:J$1000,ROW()-1,0)),"")</f>
        <v/>
      </c>
      <c r="M569" s="5" t="str">
        <f>IFERROR(VALUE(HLOOKUP(M$2,'2.源数据-产品分析-全商品'!K$6:K$1000,ROW()-1,0)),"")</f>
        <v/>
      </c>
      <c r="N569" s="5" t="str">
        <f>IFERROR(HLOOKUP(N$2,'2.源数据-产品分析-全商品'!L$6:L$1000,ROW()-1,0),"")</f>
        <v/>
      </c>
      <c r="O569" s="5" t="str">
        <f>IF($O$2='产品报告-整理'!$K$1,IFERROR(INDEX('产品报告-整理'!S:S,MATCH(产品建议!A569,'产品报告-整理'!L:L,0)),""),(IFERROR(VALUE(HLOOKUP(O$2,'2.源数据-产品分析-全商品'!M$6:M$1000,ROW()-1,0)),"")))</f>
        <v/>
      </c>
      <c r="P569" s="5" t="str">
        <f>IF($P$2='产品报告-整理'!$V$1,IFERROR(INDEX('产品报告-整理'!AD:AD,MATCH(产品建议!A569,'产品报告-整理'!W:W,0)),""),(IFERROR(VALUE(HLOOKUP(P$2,'2.源数据-产品分析-全商品'!N$6:N$1000,ROW()-1,0)),"")))</f>
        <v/>
      </c>
      <c r="Q569" s="5" t="str">
        <f>IF($Q$2='产品报告-整理'!$AG$1,IFERROR(INDEX('产品报告-整理'!AO:AO,MATCH(产品建议!A569,'产品报告-整理'!AH:AH,0)),""),(IFERROR(VALUE(HLOOKUP(Q$2,'2.源数据-产品分析-全商品'!O$6:O$1000,ROW()-1,0)),"")))</f>
        <v/>
      </c>
      <c r="R569" s="5" t="str">
        <f>IF($R$2='产品报告-整理'!$AR$1,IFERROR(INDEX('产品报告-整理'!AZ:AZ,MATCH(产品建议!A569,'产品报告-整理'!AS:AS,0)),""),(IFERROR(VALUE(HLOOKUP(R$2,'2.源数据-产品分析-全商品'!P$6:P$1000,ROW()-1,0)),"")))</f>
        <v/>
      </c>
      <c r="S569" s="5" t="str">
        <f>IF($S$2='产品报告-整理'!$BC$1,IFERROR(INDEX('产品报告-整理'!BK:BK,MATCH(产品建议!A569,'产品报告-整理'!BD:BD,0)),""),(IFERROR(VALUE(HLOOKUP(S$2,'2.源数据-产品分析-全商品'!Q$6:Q$1000,ROW()-1,0)),"")))</f>
        <v/>
      </c>
      <c r="T569" s="5" t="str">
        <f>IFERROR(HLOOKUP("产品负责人",'2.源数据-产品分析-全商品'!R$6:R$1000,ROW()-1,0),"")</f>
        <v/>
      </c>
      <c r="U569" s="5" t="str">
        <f>IFERROR(VALUE(HLOOKUP(U$2,'2.源数据-产品分析-全商品'!S$6:S$1000,ROW()-1,0)),"")</f>
        <v/>
      </c>
      <c r="V569" s="5" t="str">
        <f>IFERROR(VALUE(HLOOKUP(V$2,'2.源数据-产品分析-全商品'!T$6:T$1000,ROW()-1,0)),"")</f>
        <v/>
      </c>
      <c r="W569" s="5" t="str">
        <f>IF(OR($A$3=""),"",IF(OR($W$2="优爆品"),(IF(COUNTIF('2-2.源数据-产品分析-优品'!A:A,产品建议!A569)&gt;0,"是","")&amp;IF(COUNTIF('2-3.源数据-产品分析-爆品'!A:A,产品建议!A569)&gt;0,"是","")),IF(OR($W$2="P4P点击量"),((IFERROR(INDEX('产品报告-整理'!D:D,MATCH(产品建议!A569,'产品报告-整理'!A:A,0)),""))),((IF(COUNTIF('2-2.源数据-产品分析-优品'!A:A,产品建议!A569)&gt;0,"是",""))))))</f>
        <v/>
      </c>
      <c r="X569" s="5" t="str">
        <f>IF(OR($A$3=""),"",IF(OR($W$2="优爆品"),((IFERROR(INDEX('产品报告-整理'!D:D,MATCH(产品建议!A569,'产品报告-整理'!A:A,0)),"")&amp;" → "&amp;(IFERROR(TEXT(INDEX('产品报告-整理'!D:D,MATCH(产品建议!A569,'产品报告-整理'!A:A,0))/G569,"0%"),"")))),IF(OR($W$2="P4P点击量"),((IF($W$2="P4P点击量",IFERROR(TEXT(W569/G569,"0%"),"")))),(((IF(COUNTIF('2-3.源数据-产品分析-爆品'!A:A,产品建议!A569)&gt;0,"是","")))))))</f>
        <v/>
      </c>
      <c r="Y569" s="9" t="str">
        <f>IF(AND($Y$2="直通车总消费",'产品报告-整理'!$BN$1="推荐广告"),IFERROR(INDEX('产品报告-整理'!H:H,MATCH(产品建议!A569,'产品报告-整理'!A:A,0)),0)+IFERROR(INDEX('产品报告-整理'!BV:BV,MATCH(产品建议!A569,'产品报告-整理'!BO:BO,0)),0),IFERROR(INDEX('产品报告-整理'!H:H,MATCH(产品建议!A569,'产品报告-整理'!A:A,0)),0))</f>
        <v/>
      </c>
      <c r="Z569" s="9" t="str">
        <f t="shared" si="27"/>
        <v/>
      </c>
      <c r="AA569" s="5" t="str">
        <f t="shared" si="25"/>
        <v/>
      </c>
      <c r="AB569" s="5" t="str">
        <f t="shared" si="26"/>
        <v/>
      </c>
      <c r="AC569" s="9"/>
      <c r="AD569" s="15" t="str">
        <f>IF($AD$1="  ",IFERROR(IF(AND(Y569="未推广",L569&gt;0),"加入P4P推广 ","")&amp;IF(AND(OR(W569="是",X569="是"),Y569=0),"优爆品加推广 ","")&amp;IF(AND(C569="N",L569&gt;0),"增加橱窗绑定 ","")&amp;IF(AND(OR(Z569&gt;$Z$1*4.5,AB569&gt;$AB$1*4.5),Y569&lt;&gt;0,Y569&gt;$AB$1*2,G569&gt;($G$1/$L$1)*1),"放弃P4P推广 ","")&amp;IF(AND(AB569&gt;$AB$1*1.2,AB569&lt;$AB$1*4.5,Y569&gt;0),"优化询盘成本 ","")&amp;IF(AND(Z569&gt;$Z$1*1.2,Z569&lt;$Z$1*4.5,Y569&gt;0),"优化商机成本 ","")&amp;IF(AND(Y569&lt;&gt;0,L569&gt;0,AB569&lt;$AB$1*1.2),"加大询盘获取 ","")&amp;IF(AND(Y569&lt;&gt;0,K569&gt;0,Z569&lt;$Z$1*1.2),"加大商机获取 ","")&amp;IF(AND(L569=0,C569="Y",G569&gt;($G$1/$L$1*1.5)),"解绑橱窗绑定 ",""),"请去左表粘贴源数据"),"")</f>
        <v/>
      </c>
      <c r="AE569" s="9"/>
      <c r="AF569" s="9"/>
      <c r="AG569" s="9"/>
      <c r="AH569" s="9"/>
      <c r="AI569" s="17"/>
      <c r="AJ569" s="17"/>
      <c r="AK569" s="17"/>
    </row>
    <row r="570" spans="1:37">
      <c r="A570" s="5" t="str">
        <f>IFERROR(HLOOKUP(A$2,'2.源数据-产品分析-全商品'!A$6:A$1000,ROW()-1,0),"")</f>
        <v/>
      </c>
      <c r="B570" s="5" t="str">
        <f>IFERROR(HLOOKUP(B$2,'2.源数据-产品分析-全商品'!B$6:B$1000,ROW()-1,0),"")</f>
        <v/>
      </c>
      <c r="C570" s="5" t="str">
        <f>CLEAN(IFERROR(HLOOKUP(C$2,'2.源数据-产品分析-全商品'!C$6:C$1000,ROW()-1,0),""))</f>
        <v/>
      </c>
      <c r="D570" s="5" t="str">
        <f>IFERROR(HLOOKUP(D$2,'2.源数据-产品分析-全商品'!D$6:D$1000,ROW()-1,0),"")</f>
        <v/>
      </c>
      <c r="E570" s="5" t="str">
        <f>IFERROR(HLOOKUP(E$2,'2.源数据-产品分析-全商品'!E$6:E$1000,ROW()-1,0),"")</f>
        <v/>
      </c>
      <c r="F570" s="5" t="str">
        <f>IFERROR(VALUE(HLOOKUP(F$2,'2.源数据-产品分析-全商品'!F$6:F$1000,ROW()-1,0)),"")</f>
        <v/>
      </c>
      <c r="G570" s="5" t="str">
        <f>IFERROR(VALUE(HLOOKUP(G$2,'2.源数据-产品分析-全商品'!G$6:G$1000,ROW()-1,0)),"")</f>
        <v/>
      </c>
      <c r="H570" s="5" t="str">
        <f>IFERROR(HLOOKUP(H$2,'2.源数据-产品分析-全商品'!H$6:H$1000,ROW()-1,0),"")</f>
        <v/>
      </c>
      <c r="I570" s="5" t="str">
        <f>IFERROR(VALUE(HLOOKUP(I$2,'2.源数据-产品分析-全商品'!I$6:I$1000,ROW()-1,0)),"")</f>
        <v/>
      </c>
      <c r="J570" s="60" t="str">
        <f>IFERROR(IF($J$2="","",INDEX('产品报告-整理'!G:G,MATCH(产品建议!A570,'产品报告-整理'!A:A,0))),"")</f>
        <v/>
      </c>
      <c r="K570" s="5" t="str">
        <f>IFERROR(IF($K$2="","",VALUE(INDEX('产品报告-整理'!E:E,MATCH(产品建议!A570,'产品报告-整理'!A:A,0)))),0)</f>
        <v/>
      </c>
      <c r="L570" s="5" t="str">
        <f>IFERROR(VALUE(HLOOKUP(L$2,'2.源数据-产品分析-全商品'!J$6:J$1000,ROW()-1,0)),"")</f>
        <v/>
      </c>
      <c r="M570" s="5" t="str">
        <f>IFERROR(VALUE(HLOOKUP(M$2,'2.源数据-产品分析-全商品'!K$6:K$1000,ROW()-1,0)),"")</f>
        <v/>
      </c>
      <c r="N570" s="5" t="str">
        <f>IFERROR(HLOOKUP(N$2,'2.源数据-产品分析-全商品'!L$6:L$1000,ROW()-1,0),"")</f>
        <v/>
      </c>
      <c r="O570" s="5" t="str">
        <f>IF($O$2='产品报告-整理'!$K$1,IFERROR(INDEX('产品报告-整理'!S:S,MATCH(产品建议!A570,'产品报告-整理'!L:L,0)),""),(IFERROR(VALUE(HLOOKUP(O$2,'2.源数据-产品分析-全商品'!M$6:M$1000,ROW()-1,0)),"")))</f>
        <v/>
      </c>
      <c r="P570" s="5" t="str">
        <f>IF($P$2='产品报告-整理'!$V$1,IFERROR(INDEX('产品报告-整理'!AD:AD,MATCH(产品建议!A570,'产品报告-整理'!W:W,0)),""),(IFERROR(VALUE(HLOOKUP(P$2,'2.源数据-产品分析-全商品'!N$6:N$1000,ROW()-1,0)),"")))</f>
        <v/>
      </c>
      <c r="Q570" s="5" t="str">
        <f>IF($Q$2='产品报告-整理'!$AG$1,IFERROR(INDEX('产品报告-整理'!AO:AO,MATCH(产品建议!A570,'产品报告-整理'!AH:AH,0)),""),(IFERROR(VALUE(HLOOKUP(Q$2,'2.源数据-产品分析-全商品'!O$6:O$1000,ROW()-1,0)),"")))</f>
        <v/>
      </c>
      <c r="R570" s="5" t="str">
        <f>IF($R$2='产品报告-整理'!$AR$1,IFERROR(INDEX('产品报告-整理'!AZ:AZ,MATCH(产品建议!A570,'产品报告-整理'!AS:AS,0)),""),(IFERROR(VALUE(HLOOKUP(R$2,'2.源数据-产品分析-全商品'!P$6:P$1000,ROW()-1,0)),"")))</f>
        <v/>
      </c>
      <c r="S570" s="5" t="str">
        <f>IF($S$2='产品报告-整理'!$BC$1,IFERROR(INDEX('产品报告-整理'!BK:BK,MATCH(产品建议!A570,'产品报告-整理'!BD:BD,0)),""),(IFERROR(VALUE(HLOOKUP(S$2,'2.源数据-产品分析-全商品'!Q$6:Q$1000,ROW()-1,0)),"")))</f>
        <v/>
      </c>
      <c r="T570" s="5" t="str">
        <f>IFERROR(HLOOKUP("产品负责人",'2.源数据-产品分析-全商品'!R$6:R$1000,ROW()-1,0),"")</f>
        <v/>
      </c>
      <c r="U570" s="5" t="str">
        <f>IFERROR(VALUE(HLOOKUP(U$2,'2.源数据-产品分析-全商品'!S$6:S$1000,ROW()-1,0)),"")</f>
        <v/>
      </c>
      <c r="V570" s="5" t="str">
        <f>IFERROR(VALUE(HLOOKUP(V$2,'2.源数据-产品分析-全商品'!T$6:T$1000,ROW()-1,0)),"")</f>
        <v/>
      </c>
      <c r="W570" s="5" t="str">
        <f>IF(OR($A$3=""),"",IF(OR($W$2="优爆品"),(IF(COUNTIF('2-2.源数据-产品分析-优品'!A:A,产品建议!A570)&gt;0,"是","")&amp;IF(COUNTIF('2-3.源数据-产品分析-爆品'!A:A,产品建议!A570)&gt;0,"是","")),IF(OR($W$2="P4P点击量"),((IFERROR(INDEX('产品报告-整理'!D:D,MATCH(产品建议!A570,'产品报告-整理'!A:A,0)),""))),((IF(COUNTIF('2-2.源数据-产品分析-优品'!A:A,产品建议!A570)&gt;0,"是",""))))))</f>
        <v/>
      </c>
      <c r="X570" s="5" t="str">
        <f>IF(OR($A$3=""),"",IF(OR($W$2="优爆品"),((IFERROR(INDEX('产品报告-整理'!D:D,MATCH(产品建议!A570,'产品报告-整理'!A:A,0)),"")&amp;" → "&amp;(IFERROR(TEXT(INDEX('产品报告-整理'!D:D,MATCH(产品建议!A570,'产品报告-整理'!A:A,0))/G570,"0%"),"")))),IF(OR($W$2="P4P点击量"),((IF($W$2="P4P点击量",IFERROR(TEXT(W570/G570,"0%"),"")))),(((IF(COUNTIF('2-3.源数据-产品分析-爆品'!A:A,产品建议!A570)&gt;0,"是","")))))))</f>
        <v/>
      </c>
      <c r="Y570" s="9" t="str">
        <f>IF(AND($Y$2="直通车总消费",'产品报告-整理'!$BN$1="推荐广告"),IFERROR(INDEX('产品报告-整理'!H:H,MATCH(产品建议!A570,'产品报告-整理'!A:A,0)),0)+IFERROR(INDEX('产品报告-整理'!BV:BV,MATCH(产品建议!A570,'产品报告-整理'!BO:BO,0)),0),IFERROR(INDEX('产品报告-整理'!H:H,MATCH(产品建议!A570,'产品报告-整理'!A:A,0)),0))</f>
        <v/>
      </c>
      <c r="Z570" s="9" t="str">
        <f t="shared" si="27"/>
        <v/>
      </c>
      <c r="AA570" s="5" t="str">
        <f t="shared" si="25"/>
        <v/>
      </c>
      <c r="AB570" s="5" t="str">
        <f t="shared" si="26"/>
        <v/>
      </c>
      <c r="AC570" s="9"/>
      <c r="AD570" s="15" t="str">
        <f>IF($AD$1="  ",IFERROR(IF(AND(Y570="未推广",L570&gt;0),"加入P4P推广 ","")&amp;IF(AND(OR(W570="是",X570="是"),Y570=0),"优爆品加推广 ","")&amp;IF(AND(C570="N",L570&gt;0),"增加橱窗绑定 ","")&amp;IF(AND(OR(Z570&gt;$Z$1*4.5,AB570&gt;$AB$1*4.5),Y570&lt;&gt;0,Y570&gt;$AB$1*2,G570&gt;($G$1/$L$1)*1),"放弃P4P推广 ","")&amp;IF(AND(AB570&gt;$AB$1*1.2,AB570&lt;$AB$1*4.5,Y570&gt;0),"优化询盘成本 ","")&amp;IF(AND(Z570&gt;$Z$1*1.2,Z570&lt;$Z$1*4.5,Y570&gt;0),"优化商机成本 ","")&amp;IF(AND(Y570&lt;&gt;0,L570&gt;0,AB570&lt;$AB$1*1.2),"加大询盘获取 ","")&amp;IF(AND(Y570&lt;&gt;0,K570&gt;0,Z570&lt;$Z$1*1.2),"加大商机获取 ","")&amp;IF(AND(L570=0,C570="Y",G570&gt;($G$1/$L$1*1.5)),"解绑橱窗绑定 ",""),"请去左表粘贴源数据"),"")</f>
        <v/>
      </c>
      <c r="AE570" s="9"/>
      <c r="AF570" s="9"/>
      <c r="AG570" s="9"/>
      <c r="AH570" s="9"/>
      <c r="AI570" s="17"/>
      <c r="AJ570" s="17"/>
      <c r="AK570" s="17"/>
    </row>
    <row r="571" spans="1:37">
      <c r="A571" s="5" t="str">
        <f>IFERROR(HLOOKUP(A$2,'2.源数据-产品分析-全商品'!A$6:A$1000,ROW()-1,0),"")</f>
        <v/>
      </c>
      <c r="B571" s="5" t="str">
        <f>IFERROR(HLOOKUP(B$2,'2.源数据-产品分析-全商品'!B$6:B$1000,ROW()-1,0),"")</f>
        <v/>
      </c>
      <c r="C571" s="5" t="str">
        <f>CLEAN(IFERROR(HLOOKUP(C$2,'2.源数据-产品分析-全商品'!C$6:C$1000,ROW()-1,0),""))</f>
        <v/>
      </c>
      <c r="D571" s="5" t="str">
        <f>IFERROR(HLOOKUP(D$2,'2.源数据-产品分析-全商品'!D$6:D$1000,ROW()-1,0),"")</f>
        <v/>
      </c>
      <c r="E571" s="5" t="str">
        <f>IFERROR(HLOOKUP(E$2,'2.源数据-产品分析-全商品'!E$6:E$1000,ROW()-1,0),"")</f>
        <v/>
      </c>
      <c r="F571" s="5" t="str">
        <f>IFERROR(VALUE(HLOOKUP(F$2,'2.源数据-产品分析-全商品'!F$6:F$1000,ROW()-1,0)),"")</f>
        <v/>
      </c>
      <c r="G571" s="5" t="str">
        <f>IFERROR(VALUE(HLOOKUP(G$2,'2.源数据-产品分析-全商品'!G$6:G$1000,ROW()-1,0)),"")</f>
        <v/>
      </c>
      <c r="H571" s="5" t="str">
        <f>IFERROR(HLOOKUP(H$2,'2.源数据-产品分析-全商品'!H$6:H$1000,ROW()-1,0),"")</f>
        <v/>
      </c>
      <c r="I571" s="5" t="str">
        <f>IFERROR(VALUE(HLOOKUP(I$2,'2.源数据-产品分析-全商品'!I$6:I$1000,ROW()-1,0)),"")</f>
        <v/>
      </c>
      <c r="J571" s="60" t="str">
        <f>IFERROR(IF($J$2="","",INDEX('产品报告-整理'!G:G,MATCH(产品建议!A571,'产品报告-整理'!A:A,0))),"")</f>
        <v/>
      </c>
      <c r="K571" s="5" t="str">
        <f>IFERROR(IF($K$2="","",VALUE(INDEX('产品报告-整理'!E:E,MATCH(产品建议!A571,'产品报告-整理'!A:A,0)))),0)</f>
        <v/>
      </c>
      <c r="L571" s="5" t="str">
        <f>IFERROR(VALUE(HLOOKUP(L$2,'2.源数据-产品分析-全商品'!J$6:J$1000,ROW()-1,0)),"")</f>
        <v/>
      </c>
      <c r="M571" s="5" t="str">
        <f>IFERROR(VALUE(HLOOKUP(M$2,'2.源数据-产品分析-全商品'!K$6:K$1000,ROW()-1,0)),"")</f>
        <v/>
      </c>
      <c r="N571" s="5" t="str">
        <f>IFERROR(HLOOKUP(N$2,'2.源数据-产品分析-全商品'!L$6:L$1000,ROW()-1,0),"")</f>
        <v/>
      </c>
      <c r="O571" s="5" t="str">
        <f>IF($O$2='产品报告-整理'!$K$1,IFERROR(INDEX('产品报告-整理'!S:S,MATCH(产品建议!A571,'产品报告-整理'!L:L,0)),""),(IFERROR(VALUE(HLOOKUP(O$2,'2.源数据-产品分析-全商品'!M$6:M$1000,ROW()-1,0)),"")))</f>
        <v/>
      </c>
      <c r="P571" s="5" t="str">
        <f>IF($P$2='产品报告-整理'!$V$1,IFERROR(INDEX('产品报告-整理'!AD:AD,MATCH(产品建议!A571,'产品报告-整理'!W:W,0)),""),(IFERROR(VALUE(HLOOKUP(P$2,'2.源数据-产品分析-全商品'!N$6:N$1000,ROW()-1,0)),"")))</f>
        <v/>
      </c>
      <c r="Q571" s="5" t="str">
        <f>IF($Q$2='产品报告-整理'!$AG$1,IFERROR(INDEX('产品报告-整理'!AO:AO,MATCH(产品建议!A571,'产品报告-整理'!AH:AH,0)),""),(IFERROR(VALUE(HLOOKUP(Q$2,'2.源数据-产品分析-全商品'!O$6:O$1000,ROW()-1,0)),"")))</f>
        <v/>
      </c>
      <c r="R571" s="5" t="str">
        <f>IF($R$2='产品报告-整理'!$AR$1,IFERROR(INDEX('产品报告-整理'!AZ:AZ,MATCH(产品建议!A571,'产品报告-整理'!AS:AS,0)),""),(IFERROR(VALUE(HLOOKUP(R$2,'2.源数据-产品分析-全商品'!P$6:P$1000,ROW()-1,0)),"")))</f>
        <v/>
      </c>
      <c r="S571" s="5" t="str">
        <f>IF($S$2='产品报告-整理'!$BC$1,IFERROR(INDEX('产品报告-整理'!BK:BK,MATCH(产品建议!A571,'产品报告-整理'!BD:BD,0)),""),(IFERROR(VALUE(HLOOKUP(S$2,'2.源数据-产品分析-全商品'!Q$6:Q$1000,ROW()-1,0)),"")))</f>
        <v/>
      </c>
      <c r="T571" s="5" t="str">
        <f>IFERROR(HLOOKUP("产品负责人",'2.源数据-产品分析-全商品'!R$6:R$1000,ROW()-1,0),"")</f>
        <v/>
      </c>
      <c r="U571" s="5" t="str">
        <f>IFERROR(VALUE(HLOOKUP(U$2,'2.源数据-产品分析-全商品'!S$6:S$1000,ROW()-1,0)),"")</f>
        <v/>
      </c>
      <c r="V571" s="5" t="str">
        <f>IFERROR(VALUE(HLOOKUP(V$2,'2.源数据-产品分析-全商品'!T$6:T$1000,ROW()-1,0)),"")</f>
        <v/>
      </c>
      <c r="W571" s="5" t="str">
        <f>IF(OR($A$3=""),"",IF(OR($W$2="优爆品"),(IF(COUNTIF('2-2.源数据-产品分析-优品'!A:A,产品建议!A571)&gt;0,"是","")&amp;IF(COUNTIF('2-3.源数据-产品分析-爆品'!A:A,产品建议!A571)&gt;0,"是","")),IF(OR($W$2="P4P点击量"),((IFERROR(INDEX('产品报告-整理'!D:D,MATCH(产品建议!A571,'产品报告-整理'!A:A,0)),""))),((IF(COUNTIF('2-2.源数据-产品分析-优品'!A:A,产品建议!A571)&gt;0,"是",""))))))</f>
        <v/>
      </c>
      <c r="X571" s="5" t="str">
        <f>IF(OR($A$3=""),"",IF(OR($W$2="优爆品"),((IFERROR(INDEX('产品报告-整理'!D:D,MATCH(产品建议!A571,'产品报告-整理'!A:A,0)),"")&amp;" → "&amp;(IFERROR(TEXT(INDEX('产品报告-整理'!D:D,MATCH(产品建议!A571,'产品报告-整理'!A:A,0))/G571,"0%"),"")))),IF(OR($W$2="P4P点击量"),((IF($W$2="P4P点击量",IFERROR(TEXT(W571/G571,"0%"),"")))),(((IF(COUNTIF('2-3.源数据-产品分析-爆品'!A:A,产品建议!A571)&gt;0,"是","")))))))</f>
        <v/>
      </c>
      <c r="Y571" s="9" t="str">
        <f>IF(AND($Y$2="直通车总消费",'产品报告-整理'!$BN$1="推荐广告"),IFERROR(INDEX('产品报告-整理'!H:H,MATCH(产品建议!A571,'产品报告-整理'!A:A,0)),0)+IFERROR(INDEX('产品报告-整理'!BV:BV,MATCH(产品建议!A571,'产品报告-整理'!BO:BO,0)),0),IFERROR(INDEX('产品报告-整理'!H:H,MATCH(产品建议!A571,'产品报告-整理'!A:A,0)),0))</f>
        <v/>
      </c>
      <c r="Z571" s="9" t="str">
        <f t="shared" si="27"/>
        <v/>
      </c>
      <c r="AA571" s="5" t="str">
        <f t="shared" si="25"/>
        <v/>
      </c>
      <c r="AB571" s="5" t="str">
        <f t="shared" si="26"/>
        <v/>
      </c>
      <c r="AC571" s="9"/>
      <c r="AD571" s="15" t="str">
        <f>IF($AD$1="  ",IFERROR(IF(AND(Y571="未推广",L571&gt;0),"加入P4P推广 ","")&amp;IF(AND(OR(W571="是",X571="是"),Y571=0),"优爆品加推广 ","")&amp;IF(AND(C571="N",L571&gt;0),"增加橱窗绑定 ","")&amp;IF(AND(OR(Z571&gt;$Z$1*4.5,AB571&gt;$AB$1*4.5),Y571&lt;&gt;0,Y571&gt;$AB$1*2,G571&gt;($G$1/$L$1)*1),"放弃P4P推广 ","")&amp;IF(AND(AB571&gt;$AB$1*1.2,AB571&lt;$AB$1*4.5,Y571&gt;0),"优化询盘成本 ","")&amp;IF(AND(Z571&gt;$Z$1*1.2,Z571&lt;$Z$1*4.5,Y571&gt;0),"优化商机成本 ","")&amp;IF(AND(Y571&lt;&gt;0,L571&gt;0,AB571&lt;$AB$1*1.2),"加大询盘获取 ","")&amp;IF(AND(Y571&lt;&gt;0,K571&gt;0,Z571&lt;$Z$1*1.2),"加大商机获取 ","")&amp;IF(AND(L571=0,C571="Y",G571&gt;($G$1/$L$1*1.5)),"解绑橱窗绑定 ",""),"请去左表粘贴源数据"),"")</f>
        <v/>
      </c>
      <c r="AE571" s="9"/>
      <c r="AF571" s="9"/>
      <c r="AG571" s="9"/>
      <c r="AH571" s="9"/>
      <c r="AI571" s="17"/>
      <c r="AJ571" s="17"/>
      <c r="AK571" s="17"/>
    </row>
    <row r="572" spans="1:37">
      <c r="A572" s="5" t="str">
        <f>IFERROR(HLOOKUP(A$2,'2.源数据-产品分析-全商品'!A$6:A$1000,ROW()-1,0),"")</f>
        <v/>
      </c>
      <c r="B572" s="5" t="str">
        <f>IFERROR(HLOOKUP(B$2,'2.源数据-产品分析-全商品'!B$6:B$1000,ROW()-1,0),"")</f>
        <v/>
      </c>
      <c r="C572" s="5" t="str">
        <f>CLEAN(IFERROR(HLOOKUP(C$2,'2.源数据-产品分析-全商品'!C$6:C$1000,ROW()-1,0),""))</f>
        <v/>
      </c>
      <c r="D572" s="5" t="str">
        <f>IFERROR(HLOOKUP(D$2,'2.源数据-产品分析-全商品'!D$6:D$1000,ROW()-1,0),"")</f>
        <v/>
      </c>
      <c r="E572" s="5" t="str">
        <f>IFERROR(HLOOKUP(E$2,'2.源数据-产品分析-全商品'!E$6:E$1000,ROW()-1,0),"")</f>
        <v/>
      </c>
      <c r="F572" s="5" t="str">
        <f>IFERROR(VALUE(HLOOKUP(F$2,'2.源数据-产品分析-全商品'!F$6:F$1000,ROW()-1,0)),"")</f>
        <v/>
      </c>
      <c r="G572" s="5" t="str">
        <f>IFERROR(VALUE(HLOOKUP(G$2,'2.源数据-产品分析-全商品'!G$6:G$1000,ROW()-1,0)),"")</f>
        <v/>
      </c>
      <c r="H572" s="5" t="str">
        <f>IFERROR(HLOOKUP(H$2,'2.源数据-产品分析-全商品'!H$6:H$1000,ROW()-1,0),"")</f>
        <v/>
      </c>
      <c r="I572" s="5" t="str">
        <f>IFERROR(VALUE(HLOOKUP(I$2,'2.源数据-产品分析-全商品'!I$6:I$1000,ROW()-1,0)),"")</f>
        <v/>
      </c>
      <c r="J572" s="60" t="str">
        <f>IFERROR(IF($J$2="","",INDEX('产品报告-整理'!G:G,MATCH(产品建议!A572,'产品报告-整理'!A:A,0))),"")</f>
        <v/>
      </c>
      <c r="K572" s="5" t="str">
        <f>IFERROR(IF($K$2="","",VALUE(INDEX('产品报告-整理'!E:E,MATCH(产品建议!A572,'产品报告-整理'!A:A,0)))),0)</f>
        <v/>
      </c>
      <c r="L572" s="5" t="str">
        <f>IFERROR(VALUE(HLOOKUP(L$2,'2.源数据-产品分析-全商品'!J$6:J$1000,ROW()-1,0)),"")</f>
        <v/>
      </c>
      <c r="M572" s="5" t="str">
        <f>IFERROR(VALUE(HLOOKUP(M$2,'2.源数据-产品分析-全商品'!K$6:K$1000,ROW()-1,0)),"")</f>
        <v/>
      </c>
      <c r="N572" s="5" t="str">
        <f>IFERROR(HLOOKUP(N$2,'2.源数据-产品分析-全商品'!L$6:L$1000,ROW()-1,0),"")</f>
        <v/>
      </c>
      <c r="O572" s="5" t="str">
        <f>IF($O$2='产品报告-整理'!$K$1,IFERROR(INDEX('产品报告-整理'!S:S,MATCH(产品建议!A572,'产品报告-整理'!L:L,0)),""),(IFERROR(VALUE(HLOOKUP(O$2,'2.源数据-产品分析-全商品'!M$6:M$1000,ROW()-1,0)),"")))</f>
        <v/>
      </c>
      <c r="P572" s="5" t="str">
        <f>IF($P$2='产品报告-整理'!$V$1,IFERROR(INDEX('产品报告-整理'!AD:AD,MATCH(产品建议!A572,'产品报告-整理'!W:W,0)),""),(IFERROR(VALUE(HLOOKUP(P$2,'2.源数据-产品分析-全商品'!N$6:N$1000,ROW()-1,0)),"")))</f>
        <v/>
      </c>
      <c r="Q572" s="5" t="str">
        <f>IF($Q$2='产品报告-整理'!$AG$1,IFERROR(INDEX('产品报告-整理'!AO:AO,MATCH(产品建议!A572,'产品报告-整理'!AH:AH,0)),""),(IFERROR(VALUE(HLOOKUP(Q$2,'2.源数据-产品分析-全商品'!O$6:O$1000,ROW()-1,0)),"")))</f>
        <v/>
      </c>
      <c r="R572" s="5" t="str">
        <f>IF($R$2='产品报告-整理'!$AR$1,IFERROR(INDEX('产品报告-整理'!AZ:AZ,MATCH(产品建议!A572,'产品报告-整理'!AS:AS,0)),""),(IFERROR(VALUE(HLOOKUP(R$2,'2.源数据-产品分析-全商品'!P$6:P$1000,ROW()-1,0)),"")))</f>
        <v/>
      </c>
      <c r="S572" s="5" t="str">
        <f>IF($S$2='产品报告-整理'!$BC$1,IFERROR(INDEX('产品报告-整理'!BK:BK,MATCH(产品建议!A572,'产品报告-整理'!BD:BD,0)),""),(IFERROR(VALUE(HLOOKUP(S$2,'2.源数据-产品分析-全商品'!Q$6:Q$1000,ROW()-1,0)),"")))</f>
        <v/>
      </c>
      <c r="T572" s="5" t="str">
        <f>IFERROR(HLOOKUP("产品负责人",'2.源数据-产品分析-全商品'!R$6:R$1000,ROW()-1,0),"")</f>
        <v/>
      </c>
      <c r="U572" s="5" t="str">
        <f>IFERROR(VALUE(HLOOKUP(U$2,'2.源数据-产品分析-全商品'!S$6:S$1000,ROW()-1,0)),"")</f>
        <v/>
      </c>
      <c r="V572" s="5" t="str">
        <f>IFERROR(VALUE(HLOOKUP(V$2,'2.源数据-产品分析-全商品'!T$6:T$1000,ROW()-1,0)),"")</f>
        <v/>
      </c>
      <c r="W572" s="5" t="str">
        <f>IF(OR($A$3=""),"",IF(OR($W$2="优爆品"),(IF(COUNTIF('2-2.源数据-产品分析-优品'!A:A,产品建议!A572)&gt;0,"是","")&amp;IF(COUNTIF('2-3.源数据-产品分析-爆品'!A:A,产品建议!A572)&gt;0,"是","")),IF(OR($W$2="P4P点击量"),((IFERROR(INDEX('产品报告-整理'!D:D,MATCH(产品建议!A572,'产品报告-整理'!A:A,0)),""))),((IF(COUNTIF('2-2.源数据-产品分析-优品'!A:A,产品建议!A572)&gt;0,"是",""))))))</f>
        <v/>
      </c>
      <c r="X572" s="5" t="str">
        <f>IF(OR($A$3=""),"",IF(OR($W$2="优爆品"),((IFERROR(INDEX('产品报告-整理'!D:D,MATCH(产品建议!A572,'产品报告-整理'!A:A,0)),"")&amp;" → "&amp;(IFERROR(TEXT(INDEX('产品报告-整理'!D:D,MATCH(产品建议!A572,'产品报告-整理'!A:A,0))/G572,"0%"),"")))),IF(OR($W$2="P4P点击量"),((IF($W$2="P4P点击量",IFERROR(TEXT(W572/G572,"0%"),"")))),(((IF(COUNTIF('2-3.源数据-产品分析-爆品'!A:A,产品建议!A572)&gt;0,"是","")))))))</f>
        <v/>
      </c>
      <c r="Y572" s="9" t="str">
        <f>IF(AND($Y$2="直通车总消费",'产品报告-整理'!$BN$1="推荐广告"),IFERROR(INDEX('产品报告-整理'!H:H,MATCH(产品建议!A572,'产品报告-整理'!A:A,0)),0)+IFERROR(INDEX('产品报告-整理'!BV:BV,MATCH(产品建议!A572,'产品报告-整理'!BO:BO,0)),0),IFERROR(INDEX('产品报告-整理'!H:H,MATCH(产品建议!A572,'产品报告-整理'!A:A,0)),0))</f>
        <v/>
      </c>
      <c r="Z572" s="9" t="str">
        <f t="shared" si="27"/>
        <v/>
      </c>
      <c r="AA572" s="5" t="str">
        <f t="shared" si="25"/>
        <v/>
      </c>
      <c r="AB572" s="5" t="str">
        <f t="shared" si="26"/>
        <v/>
      </c>
      <c r="AC572" s="9"/>
      <c r="AD572" s="15" t="str">
        <f>IF($AD$1="  ",IFERROR(IF(AND(Y572="未推广",L572&gt;0),"加入P4P推广 ","")&amp;IF(AND(OR(W572="是",X572="是"),Y572=0),"优爆品加推广 ","")&amp;IF(AND(C572="N",L572&gt;0),"增加橱窗绑定 ","")&amp;IF(AND(OR(Z572&gt;$Z$1*4.5,AB572&gt;$AB$1*4.5),Y572&lt;&gt;0,Y572&gt;$AB$1*2,G572&gt;($G$1/$L$1)*1),"放弃P4P推广 ","")&amp;IF(AND(AB572&gt;$AB$1*1.2,AB572&lt;$AB$1*4.5,Y572&gt;0),"优化询盘成本 ","")&amp;IF(AND(Z572&gt;$Z$1*1.2,Z572&lt;$Z$1*4.5,Y572&gt;0),"优化商机成本 ","")&amp;IF(AND(Y572&lt;&gt;0,L572&gt;0,AB572&lt;$AB$1*1.2),"加大询盘获取 ","")&amp;IF(AND(Y572&lt;&gt;0,K572&gt;0,Z572&lt;$Z$1*1.2),"加大商机获取 ","")&amp;IF(AND(L572=0,C572="Y",G572&gt;($G$1/$L$1*1.5)),"解绑橱窗绑定 ",""),"请去左表粘贴源数据"),"")</f>
        <v/>
      </c>
      <c r="AE572" s="9"/>
      <c r="AF572" s="9"/>
      <c r="AG572" s="9"/>
      <c r="AH572" s="9"/>
      <c r="AI572" s="17"/>
      <c r="AJ572" s="17"/>
      <c r="AK572" s="17"/>
    </row>
    <row r="573" spans="1:37">
      <c r="A573" s="5" t="str">
        <f>IFERROR(HLOOKUP(A$2,'2.源数据-产品分析-全商品'!A$6:A$1000,ROW()-1,0),"")</f>
        <v/>
      </c>
      <c r="B573" s="5" t="str">
        <f>IFERROR(HLOOKUP(B$2,'2.源数据-产品分析-全商品'!B$6:B$1000,ROW()-1,0),"")</f>
        <v/>
      </c>
      <c r="C573" s="5" t="str">
        <f>CLEAN(IFERROR(HLOOKUP(C$2,'2.源数据-产品分析-全商品'!C$6:C$1000,ROW()-1,0),""))</f>
        <v/>
      </c>
      <c r="D573" s="5" t="str">
        <f>IFERROR(HLOOKUP(D$2,'2.源数据-产品分析-全商品'!D$6:D$1000,ROW()-1,0),"")</f>
        <v/>
      </c>
      <c r="E573" s="5" t="str">
        <f>IFERROR(HLOOKUP(E$2,'2.源数据-产品分析-全商品'!E$6:E$1000,ROW()-1,0),"")</f>
        <v/>
      </c>
      <c r="F573" s="5" t="str">
        <f>IFERROR(VALUE(HLOOKUP(F$2,'2.源数据-产品分析-全商品'!F$6:F$1000,ROW()-1,0)),"")</f>
        <v/>
      </c>
      <c r="G573" s="5" t="str">
        <f>IFERROR(VALUE(HLOOKUP(G$2,'2.源数据-产品分析-全商品'!G$6:G$1000,ROW()-1,0)),"")</f>
        <v/>
      </c>
      <c r="H573" s="5" t="str">
        <f>IFERROR(HLOOKUP(H$2,'2.源数据-产品分析-全商品'!H$6:H$1000,ROW()-1,0),"")</f>
        <v/>
      </c>
      <c r="I573" s="5" t="str">
        <f>IFERROR(VALUE(HLOOKUP(I$2,'2.源数据-产品分析-全商品'!I$6:I$1000,ROW()-1,0)),"")</f>
        <v/>
      </c>
      <c r="J573" s="60" t="str">
        <f>IFERROR(IF($J$2="","",INDEX('产品报告-整理'!G:G,MATCH(产品建议!A573,'产品报告-整理'!A:A,0))),"")</f>
        <v/>
      </c>
      <c r="K573" s="5" t="str">
        <f>IFERROR(IF($K$2="","",VALUE(INDEX('产品报告-整理'!E:E,MATCH(产品建议!A573,'产品报告-整理'!A:A,0)))),0)</f>
        <v/>
      </c>
      <c r="L573" s="5" t="str">
        <f>IFERROR(VALUE(HLOOKUP(L$2,'2.源数据-产品分析-全商品'!J$6:J$1000,ROW()-1,0)),"")</f>
        <v/>
      </c>
      <c r="M573" s="5" t="str">
        <f>IFERROR(VALUE(HLOOKUP(M$2,'2.源数据-产品分析-全商品'!K$6:K$1000,ROW()-1,0)),"")</f>
        <v/>
      </c>
      <c r="N573" s="5" t="str">
        <f>IFERROR(HLOOKUP(N$2,'2.源数据-产品分析-全商品'!L$6:L$1000,ROW()-1,0),"")</f>
        <v/>
      </c>
      <c r="O573" s="5" t="str">
        <f>IF($O$2='产品报告-整理'!$K$1,IFERROR(INDEX('产品报告-整理'!S:S,MATCH(产品建议!A573,'产品报告-整理'!L:L,0)),""),(IFERROR(VALUE(HLOOKUP(O$2,'2.源数据-产品分析-全商品'!M$6:M$1000,ROW()-1,0)),"")))</f>
        <v/>
      </c>
      <c r="P573" s="5" t="str">
        <f>IF($P$2='产品报告-整理'!$V$1,IFERROR(INDEX('产品报告-整理'!AD:AD,MATCH(产品建议!A573,'产品报告-整理'!W:W,0)),""),(IFERROR(VALUE(HLOOKUP(P$2,'2.源数据-产品分析-全商品'!N$6:N$1000,ROW()-1,0)),"")))</f>
        <v/>
      </c>
      <c r="Q573" s="5" t="str">
        <f>IF($Q$2='产品报告-整理'!$AG$1,IFERROR(INDEX('产品报告-整理'!AO:AO,MATCH(产品建议!A573,'产品报告-整理'!AH:AH,0)),""),(IFERROR(VALUE(HLOOKUP(Q$2,'2.源数据-产品分析-全商品'!O$6:O$1000,ROW()-1,0)),"")))</f>
        <v/>
      </c>
      <c r="R573" s="5" t="str">
        <f>IF($R$2='产品报告-整理'!$AR$1,IFERROR(INDEX('产品报告-整理'!AZ:AZ,MATCH(产品建议!A573,'产品报告-整理'!AS:AS,0)),""),(IFERROR(VALUE(HLOOKUP(R$2,'2.源数据-产品分析-全商品'!P$6:P$1000,ROW()-1,0)),"")))</f>
        <v/>
      </c>
      <c r="S573" s="5" t="str">
        <f>IF($S$2='产品报告-整理'!$BC$1,IFERROR(INDEX('产品报告-整理'!BK:BK,MATCH(产品建议!A573,'产品报告-整理'!BD:BD,0)),""),(IFERROR(VALUE(HLOOKUP(S$2,'2.源数据-产品分析-全商品'!Q$6:Q$1000,ROW()-1,0)),"")))</f>
        <v/>
      </c>
      <c r="T573" s="5" t="str">
        <f>IFERROR(HLOOKUP("产品负责人",'2.源数据-产品分析-全商品'!R$6:R$1000,ROW()-1,0),"")</f>
        <v/>
      </c>
      <c r="U573" s="5" t="str">
        <f>IFERROR(VALUE(HLOOKUP(U$2,'2.源数据-产品分析-全商品'!S$6:S$1000,ROW()-1,0)),"")</f>
        <v/>
      </c>
      <c r="V573" s="5" t="str">
        <f>IFERROR(VALUE(HLOOKUP(V$2,'2.源数据-产品分析-全商品'!T$6:T$1000,ROW()-1,0)),"")</f>
        <v/>
      </c>
      <c r="W573" s="5" t="str">
        <f>IF(OR($A$3=""),"",IF(OR($W$2="优爆品"),(IF(COUNTIF('2-2.源数据-产品分析-优品'!A:A,产品建议!A573)&gt;0,"是","")&amp;IF(COUNTIF('2-3.源数据-产品分析-爆品'!A:A,产品建议!A573)&gt;0,"是","")),IF(OR($W$2="P4P点击量"),((IFERROR(INDEX('产品报告-整理'!D:D,MATCH(产品建议!A573,'产品报告-整理'!A:A,0)),""))),((IF(COUNTIF('2-2.源数据-产品分析-优品'!A:A,产品建议!A573)&gt;0,"是",""))))))</f>
        <v/>
      </c>
      <c r="X573" s="5" t="str">
        <f>IF(OR($A$3=""),"",IF(OR($W$2="优爆品"),((IFERROR(INDEX('产品报告-整理'!D:D,MATCH(产品建议!A573,'产品报告-整理'!A:A,0)),"")&amp;" → "&amp;(IFERROR(TEXT(INDEX('产品报告-整理'!D:D,MATCH(产品建议!A573,'产品报告-整理'!A:A,0))/G573,"0%"),"")))),IF(OR($W$2="P4P点击量"),((IF($W$2="P4P点击量",IFERROR(TEXT(W573/G573,"0%"),"")))),(((IF(COUNTIF('2-3.源数据-产品分析-爆品'!A:A,产品建议!A573)&gt;0,"是","")))))))</f>
        <v/>
      </c>
      <c r="Y573" s="9" t="str">
        <f>IF(AND($Y$2="直通车总消费",'产品报告-整理'!$BN$1="推荐广告"),IFERROR(INDEX('产品报告-整理'!H:H,MATCH(产品建议!A573,'产品报告-整理'!A:A,0)),0)+IFERROR(INDEX('产品报告-整理'!BV:BV,MATCH(产品建议!A573,'产品报告-整理'!BO:BO,0)),0),IFERROR(INDEX('产品报告-整理'!H:H,MATCH(产品建议!A573,'产品报告-整理'!A:A,0)),0))</f>
        <v/>
      </c>
      <c r="Z573" s="9" t="str">
        <f t="shared" si="27"/>
        <v/>
      </c>
      <c r="AA573" s="5" t="str">
        <f t="shared" si="25"/>
        <v/>
      </c>
      <c r="AB573" s="5" t="str">
        <f t="shared" si="26"/>
        <v/>
      </c>
      <c r="AC573" s="9"/>
      <c r="AD573" s="15" t="str">
        <f>IF($AD$1="  ",IFERROR(IF(AND(Y573="未推广",L573&gt;0),"加入P4P推广 ","")&amp;IF(AND(OR(W573="是",X573="是"),Y573=0),"优爆品加推广 ","")&amp;IF(AND(C573="N",L573&gt;0),"增加橱窗绑定 ","")&amp;IF(AND(OR(Z573&gt;$Z$1*4.5,AB573&gt;$AB$1*4.5),Y573&lt;&gt;0,Y573&gt;$AB$1*2,G573&gt;($G$1/$L$1)*1),"放弃P4P推广 ","")&amp;IF(AND(AB573&gt;$AB$1*1.2,AB573&lt;$AB$1*4.5,Y573&gt;0),"优化询盘成本 ","")&amp;IF(AND(Z573&gt;$Z$1*1.2,Z573&lt;$Z$1*4.5,Y573&gt;0),"优化商机成本 ","")&amp;IF(AND(Y573&lt;&gt;0,L573&gt;0,AB573&lt;$AB$1*1.2),"加大询盘获取 ","")&amp;IF(AND(Y573&lt;&gt;0,K573&gt;0,Z573&lt;$Z$1*1.2),"加大商机获取 ","")&amp;IF(AND(L573=0,C573="Y",G573&gt;($G$1/$L$1*1.5)),"解绑橱窗绑定 ",""),"请去左表粘贴源数据"),"")</f>
        <v/>
      </c>
      <c r="AE573" s="9"/>
      <c r="AF573" s="9"/>
      <c r="AG573" s="9"/>
      <c r="AH573" s="9"/>
      <c r="AI573" s="17"/>
      <c r="AJ573" s="17"/>
      <c r="AK573" s="17"/>
    </row>
    <row r="574" spans="1:37">
      <c r="A574" s="5" t="str">
        <f>IFERROR(HLOOKUP(A$2,'2.源数据-产品分析-全商品'!A$6:A$1000,ROW()-1,0),"")</f>
        <v/>
      </c>
      <c r="B574" s="5" t="str">
        <f>IFERROR(HLOOKUP(B$2,'2.源数据-产品分析-全商品'!B$6:B$1000,ROW()-1,0),"")</f>
        <v/>
      </c>
      <c r="C574" s="5" t="str">
        <f>CLEAN(IFERROR(HLOOKUP(C$2,'2.源数据-产品分析-全商品'!C$6:C$1000,ROW()-1,0),""))</f>
        <v/>
      </c>
      <c r="D574" s="5" t="str">
        <f>IFERROR(HLOOKUP(D$2,'2.源数据-产品分析-全商品'!D$6:D$1000,ROW()-1,0),"")</f>
        <v/>
      </c>
      <c r="E574" s="5" t="str">
        <f>IFERROR(HLOOKUP(E$2,'2.源数据-产品分析-全商品'!E$6:E$1000,ROW()-1,0),"")</f>
        <v/>
      </c>
      <c r="F574" s="5" t="str">
        <f>IFERROR(VALUE(HLOOKUP(F$2,'2.源数据-产品分析-全商品'!F$6:F$1000,ROW()-1,0)),"")</f>
        <v/>
      </c>
      <c r="G574" s="5" t="str">
        <f>IFERROR(VALUE(HLOOKUP(G$2,'2.源数据-产品分析-全商品'!G$6:G$1000,ROW()-1,0)),"")</f>
        <v/>
      </c>
      <c r="H574" s="5" t="str">
        <f>IFERROR(HLOOKUP(H$2,'2.源数据-产品分析-全商品'!H$6:H$1000,ROW()-1,0),"")</f>
        <v/>
      </c>
      <c r="I574" s="5" t="str">
        <f>IFERROR(VALUE(HLOOKUP(I$2,'2.源数据-产品分析-全商品'!I$6:I$1000,ROW()-1,0)),"")</f>
        <v/>
      </c>
      <c r="J574" s="60" t="str">
        <f>IFERROR(IF($J$2="","",INDEX('产品报告-整理'!G:G,MATCH(产品建议!A574,'产品报告-整理'!A:A,0))),"")</f>
        <v/>
      </c>
      <c r="K574" s="5" t="str">
        <f>IFERROR(IF($K$2="","",VALUE(INDEX('产品报告-整理'!E:E,MATCH(产品建议!A574,'产品报告-整理'!A:A,0)))),0)</f>
        <v/>
      </c>
      <c r="L574" s="5" t="str">
        <f>IFERROR(VALUE(HLOOKUP(L$2,'2.源数据-产品分析-全商品'!J$6:J$1000,ROW()-1,0)),"")</f>
        <v/>
      </c>
      <c r="M574" s="5" t="str">
        <f>IFERROR(VALUE(HLOOKUP(M$2,'2.源数据-产品分析-全商品'!K$6:K$1000,ROW()-1,0)),"")</f>
        <v/>
      </c>
      <c r="N574" s="5" t="str">
        <f>IFERROR(HLOOKUP(N$2,'2.源数据-产品分析-全商品'!L$6:L$1000,ROW()-1,0),"")</f>
        <v/>
      </c>
      <c r="O574" s="5" t="str">
        <f>IF($O$2='产品报告-整理'!$K$1,IFERROR(INDEX('产品报告-整理'!S:S,MATCH(产品建议!A574,'产品报告-整理'!L:L,0)),""),(IFERROR(VALUE(HLOOKUP(O$2,'2.源数据-产品分析-全商品'!M$6:M$1000,ROW()-1,0)),"")))</f>
        <v/>
      </c>
      <c r="P574" s="5" t="str">
        <f>IF($P$2='产品报告-整理'!$V$1,IFERROR(INDEX('产品报告-整理'!AD:AD,MATCH(产品建议!A574,'产品报告-整理'!W:W,0)),""),(IFERROR(VALUE(HLOOKUP(P$2,'2.源数据-产品分析-全商品'!N$6:N$1000,ROW()-1,0)),"")))</f>
        <v/>
      </c>
      <c r="Q574" s="5" t="str">
        <f>IF($Q$2='产品报告-整理'!$AG$1,IFERROR(INDEX('产品报告-整理'!AO:AO,MATCH(产品建议!A574,'产品报告-整理'!AH:AH,0)),""),(IFERROR(VALUE(HLOOKUP(Q$2,'2.源数据-产品分析-全商品'!O$6:O$1000,ROW()-1,0)),"")))</f>
        <v/>
      </c>
      <c r="R574" s="5" t="str">
        <f>IF($R$2='产品报告-整理'!$AR$1,IFERROR(INDEX('产品报告-整理'!AZ:AZ,MATCH(产品建议!A574,'产品报告-整理'!AS:AS,0)),""),(IFERROR(VALUE(HLOOKUP(R$2,'2.源数据-产品分析-全商品'!P$6:P$1000,ROW()-1,0)),"")))</f>
        <v/>
      </c>
      <c r="S574" s="5" t="str">
        <f>IF($S$2='产品报告-整理'!$BC$1,IFERROR(INDEX('产品报告-整理'!BK:BK,MATCH(产品建议!A574,'产品报告-整理'!BD:BD,0)),""),(IFERROR(VALUE(HLOOKUP(S$2,'2.源数据-产品分析-全商品'!Q$6:Q$1000,ROW()-1,0)),"")))</f>
        <v/>
      </c>
      <c r="T574" s="5" t="str">
        <f>IFERROR(HLOOKUP("产品负责人",'2.源数据-产品分析-全商品'!R$6:R$1000,ROW()-1,0),"")</f>
        <v/>
      </c>
      <c r="U574" s="5" t="str">
        <f>IFERROR(VALUE(HLOOKUP(U$2,'2.源数据-产品分析-全商品'!S$6:S$1000,ROW()-1,0)),"")</f>
        <v/>
      </c>
      <c r="V574" s="5" t="str">
        <f>IFERROR(VALUE(HLOOKUP(V$2,'2.源数据-产品分析-全商品'!T$6:T$1000,ROW()-1,0)),"")</f>
        <v/>
      </c>
      <c r="W574" s="5" t="str">
        <f>IF(OR($A$3=""),"",IF(OR($W$2="优爆品"),(IF(COUNTIF('2-2.源数据-产品分析-优品'!A:A,产品建议!A574)&gt;0,"是","")&amp;IF(COUNTIF('2-3.源数据-产品分析-爆品'!A:A,产品建议!A574)&gt;0,"是","")),IF(OR($W$2="P4P点击量"),((IFERROR(INDEX('产品报告-整理'!D:D,MATCH(产品建议!A574,'产品报告-整理'!A:A,0)),""))),((IF(COUNTIF('2-2.源数据-产品分析-优品'!A:A,产品建议!A574)&gt;0,"是",""))))))</f>
        <v/>
      </c>
      <c r="X574" s="5" t="str">
        <f>IF(OR($A$3=""),"",IF(OR($W$2="优爆品"),((IFERROR(INDEX('产品报告-整理'!D:D,MATCH(产品建议!A574,'产品报告-整理'!A:A,0)),"")&amp;" → "&amp;(IFERROR(TEXT(INDEX('产品报告-整理'!D:D,MATCH(产品建议!A574,'产品报告-整理'!A:A,0))/G574,"0%"),"")))),IF(OR($W$2="P4P点击量"),((IF($W$2="P4P点击量",IFERROR(TEXT(W574/G574,"0%"),"")))),(((IF(COUNTIF('2-3.源数据-产品分析-爆品'!A:A,产品建议!A574)&gt;0,"是","")))))))</f>
        <v/>
      </c>
      <c r="Y574" s="9" t="str">
        <f>IF(AND($Y$2="直通车总消费",'产品报告-整理'!$BN$1="推荐广告"),IFERROR(INDEX('产品报告-整理'!H:H,MATCH(产品建议!A574,'产品报告-整理'!A:A,0)),0)+IFERROR(INDEX('产品报告-整理'!BV:BV,MATCH(产品建议!A574,'产品报告-整理'!BO:BO,0)),0),IFERROR(INDEX('产品报告-整理'!H:H,MATCH(产品建议!A574,'产品报告-整理'!A:A,0)),0))</f>
        <v/>
      </c>
      <c r="Z574" s="9" t="str">
        <f t="shared" si="27"/>
        <v/>
      </c>
      <c r="AA574" s="5" t="str">
        <f t="shared" si="25"/>
        <v/>
      </c>
      <c r="AB574" s="5" t="str">
        <f t="shared" si="26"/>
        <v/>
      </c>
      <c r="AC574" s="9"/>
      <c r="AD574" s="15" t="str">
        <f>IF($AD$1="  ",IFERROR(IF(AND(Y574="未推广",L574&gt;0),"加入P4P推广 ","")&amp;IF(AND(OR(W574="是",X574="是"),Y574=0),"优爆品加推广 ","")&amp;IF(AND(C574="N",L574&gt;0),"增加橱窗绑定 ","")&amp;IF(AND(OR(Z574&gt;$Z$1*4.5,AB574&gt;$AB$1*4.5),Y574&lt;&gt;0,Y574&gt;$AB$1*2,G574&gt;($G$1/$L$1)*1),"放弃P4P推广 ","")&amp;IF(AND(AB574&gt;$AB$1*1.2,AB574&lt;$AB$1*4.5,Y574&gt;0),"优化询盘成本 ","")&amp;IF(AND(Z574&gt;$Z$1*1.2,Z574&lt;$Z$1*4.5,Y574&gt;0),"优化商机成本 ","")&amp;IF(AND(Y574&lt;&gt;0,L574&gt;0,AB574&lt;$AB$1*1.2),"加大询盘获取 ","")&amp;IF(AND(Y574&lt;&gt;0,K574&gt;0,Z574&lt;$Z$1*1.2),"加大商机获取 ","")&amp;IF(AND(L574=0,C574="Y",G574&gt;($G$1/$L$1*1.5)),"解绑橱窗绑定 ",""),"请去左表粘贴源数据"),"")</f>
        <v/>
      </c>
      <c r="AE574" s="9"/>
      <c r="AF574" s="9"/>
      <c r="AG574" s="9"/>
      <c r="AH574" s="9"/>
      <c r="AI574" s="17"/>
      <c r="AJ574" s="17"/>
      <c r="AK574" s="17"/>
    </row>
    <row r="575" spans="1:37">
      <c r="A575" s="5" t="str">
        <f>IFERROR(HLOOKUP(A$2,'2.源数据-产品分析-全商品'!A$6:A$1000,ROW()-1,0),"")</f>
        <v/>
      </c>
      <c r="B575" s="5" t="str">
        <f>IFERROR(HLOOKUP(B$2,'2.源数据-产品分析-全商品'!B$6:B$1000,ROW()-1,0),"")</f>
        <v/>
      </c>
      <c r="C575" s="5" t="str">
        <f>CLEAN(IFERROR(HLOOKUP(C$2,'2.源数据-产品分析-全商品'!C$6:C$1000,ROW()-1,0),""))</f>
        <v/>
      </c>
      <c r="D575" s="5" t="str">
        <f>IFERROR(HLOOKUP(D$2,'2.源数据-产品分析-全商品'!D$6:D$1000,ROW()-1,0),"")</f>
        <v/>
      </c>
      <c r="E575" s="5" t="str">
        <f>IFERROR(HLOOKUP(E$2,'2.源数据-产品分析-全商品'!E$6:E$1000,ROW()-1,0),"")</f>
        <v/>
      </c>
      <c r="F575" s="5" t="str">
        <f>IFERROR(VALUE(HLOOKUP(F$2,'2.源数据-产品分析-全商品'!F$6:F$1000,ROW()-1,0)),"")</f>
        <v/>
      </c>
      <c r="G575" s="5" t="str">
        <f>IFERROR(VALUE(HLOOKUP(G$2,'2.源数据-产品分析-全商品'!G$6:G$1000,ROW()-1,0)),"")</f>
        <v/>
      </c>
      <c r="H575" s="5" t="str">
        <f>IFERROR(HLOOKUP(H$2,'2.源数据-产品分析-全商品'!H$6:H$1000,ROW()-1,0),"")</f>
        <v/>
      </c>
      <c r="I575" s="5" t="str">
        <f>IFERROR(VALUE(HLOOKUP(I$2,'2.源数据-产品分析-全商品'!I$6:I$1000,ROW()-1,0)),"")</f>
        <v/>
      </c>
      <c r="J575" s="60" t="str">
        <f>IFERROR(IF($J$2="","",INDEX('产品报告-整理'!G:G,MATCH(产品建议!A575,'产品报告-整理'!A:A,0))),"")</f>
        <v/>
      </c>
      <c r="K575" s="5" t="str">
        <f>IFERROR(IF($K$2="","",VALUE(INDEX('产品报告-整理'!E:E,MATCH(产品建议!A575,'产品报告-整理'!A:A,0)))),0)</f>
        <v/>
      </c>
      <c r="L575" s="5" t="str">
        <f>IFERROR(VALUE(HLOOKUP(L$2,'2.源数据-产品分析-全商品'!J$6:J$1000,ROW()-1,0)),"")</f>
        <v/>
      </c>
      <c r="M575" s="5" t="str">
        <f>IFERROR(VALUE(HLOOKUP(M$2,'2.源数据-产品分析-全商品'!K$6:K$1000,ROW()-1,0)),"")</f>
        <v/>
      </c>
      <c r="N575" s="5" t="str">
        <f>IFERROR(HLOOKUP(N$2,'2.源数据-产品分析-全商品'!L$6:L$1000,ROW()-1,0),"")</f>
        <v/>
      </c>
      <c r="O575" s="5" t="str">
        <f>IF($O$2='产品报告-整理'!$K$1,IFERROR(INDEX('产品报告-整理'!S:S,MATCH(产品建议!A575,'产品报告-整理'!L:L,0)),""),(IFERROR(VALUE(HLOOKUP(O$2,'2.源数据-产品分析-全商品'!M$6:M$1000,ROW()-1,0)),"")))</f>
        <v/>
      </c>
      <c r="P575" s="5" t="str">
        <f>IF($P$2='产品报告-整理'!$V$1,IFERROR(INDEX('产品报告-整理'!AD:AD,MATCH(产品建议!A575,'产品报告-整理'!W:W,0)),""),(IFERROR(VALUE(HLOOKUP(P$2,'2.源数据-产品分析-全商品'!N$6:N$1000,ROW()-1,0)),"")))</f>
        <v/>
      </c>
      <c r="Q575" s="5" t="str">
        <f>IF($Q$2='产品报告-整理'!$AG$1,IFERROR(INDEX('产品报告-整理'!AO:AO,MATCH(产品建议!A575,'产品报告-整理'!AH:AH,0)),""),(IFERROR(VALUE(HLOOKUP(Q$2,'2.源数据-产品分析-全商品'!O$6:O$1000,ROW()-1,0)),"")))</f>
        <v/>
      </c>
      <c r="R575" s="5" t="str">
        <f>IF($R$2='产品报告-整理'!$AR$1,IFERROR(INDEX('产品报告-整理'!AZ:AZ,MATCH(产品建议!A575,'产品报告-整理'!AS:AS,0)),""),(IFERROR(VALUE(HLOOKUP(R$2,'2.源数据-产品分析-全商品'!P$6:P$1000,ROW()-1,0)),"")))</f>
        <v/>
      </c>
      <c r="S575" s="5" t="str">
        <f>IF($S$2='产品报告-整理'!$BC$1,IFERROR(INDEX('产品报告-整理'!BK:BK,MATCH(产品建议!A575,'产品报告-整理'!BD:BD,0)),""),(IFERROR(VALUE(HLOOKUP(S$2,'2.源数据-产品分析-全商品'!Q$6:Q$1000,ROW()-1,0)),"")))</f>
        <v/>
      </c>
      <c r="T575" s="5" t="str">
        <f>IFERROR(HLOOKUP("产品负责人",'2.源数据-产品分析-全商品'!R$6:R$1000,ROW()-1,0),"")</f>
        <v/>
      </c>
      <c r="U575" s="5" t="str">
        <f>IFERROR(VALUE(HLOOKUP(U$2,'2.源数据-产品分析-全商品'!S$6:S$1000,ROW()-1,0)),"")</f>
        <v/>
      </c>
      <c r="V575" s="5" t="str">
        <f>IFERROR(VALUE(HLOOKUP(V$2,'2.源数据-产品分析-全商品'!T$6:T$1000,ROW()-1,0)),"")</f>
        <v/>
      </c>
      <c r="W575" s="5" t="str">
        <f>IF(OR($A$3=""),"",IF(OR($W$2="优爆品"),(IF(COUNTIF('2-2.源数据-产品分析-优品'!A:A,产品建议!A575)&gt;0,"是","")&amp;IF(COUNTIF('2-3.源数据-产品分析-爆品'!A:A,产品建议!A575)&gt;0,"是","")),IF(OR($W$2="P4P点击量"),((IFERROR(INDEX('产品报告-整理'!D:D,MATCH(产品建议!A575,'产品报告-整理'!A:A,0)),""))),((IF(COUNTIF('2-2.源数据-产品分析-优品'!A:A,产品建议!A575)&gt;0,"是",""))))))</f>
        <v/>
      </c>
      <c r="X575" s="5" t="str">
        <f>IF(OR($A$3=""),"",IF(OR($W$2="优爆品"),((IFERROR(INDEX('产品报告-整理'!D:D,MATCH(产品建议!A575,'产品报告-整理'!A:A,0)),"")&amp;" → "&amp;(IFERROR(TEXT(INDEX('产品报告-整理'!D:D,MATCH(产品建议!A575,'产品报告-整理'!A:A,0))/G575,"0%"),"")))),IF(OR($W$2="P4P点击量"),((IF($W$2="P4P点击量",IFERROR(TEXT(W575/G575,"0%"),"")))),(((IF(COUNTIF('2-3.源数据-产品分析-爆品'!A:A,产品建议!A575)&gt;0,"是","")))))))</f>
        <v/>
      </c>
      <c r="Y575" s="9" t="str">
        <f>IF(AND($Y$2="直通车总消费",'产品报告-整理'!$BN$1="推荐广告"),IFERROR(INDEX('产品报告-整理'!H:H,MATCH(产品建议!A575,'产品报告-整理'!A:A,0)),0)+IFERROR(INDEX('产品报告-整理'!BV:BV,MATCH(产品建议!A575,'产品报告-整理'!BO:BO,0)),0),IFERROR(INDEX('产品报告-整理'!H:H,MATCH(产品建议!A575,'产品报告-整理'!A:A,0)),0))</f>
        <v/>
      </c>
      <c r="Z575" s="9" t="str">
        <f t="shared" si="27"/>
        <v/>
      </c>
      <c r="AA575" s="5" t="str">
        <f t="shared" si="25"/>
        <v/>
      </c>
      <c r="AB575" s="5" t="str">
        <f t="shared" si="26"/>
        <v/>
      </c>
      <c r="AC575" s="9"/>
      <c r="AD575" s="15" t="str">
        <f>IF($AD$1="  ",IFERROR(IF(AND(Y575="未推广",L575&gt;0),"加入P4P推广 ","")&amp;IF(AND(OR(W575="是",X575="是"),Y575=0),"优爆品加推广 ","")&amp;IF(AND(C575="N",L575&gt;0),"增加橱窗绑定 ","")&amp;IF(AND(OR(Z575&gt;$Z$1*4.5,AB575&gt;$AB$1*4.5),Y575&lt;&gt;0,Y575&gt;$AB$1*2,G575&gt;($G$1/$L$1)*1),"放弃P4P推广 ","")&amp;IF(AND(AB575&gt;$AB$1*1.2,AB575&lt;$AB$1*4.5,Y575&gt;0),"优化询盘成本 ","")&amp;IF(AND(Z575&gt;$Z$1*1.2,Z575&lt;$Z$1*4.5,Y575&gt;0),"优化商机成本 ","")&amp;IF(AND(Y575&lt;&gt;0,L575&gt;0,AB575&lt;$AB$1*1.2),"加大询盘获取 ","")&amp;IF(AND(Y575&lt;&gt;0,K575&gt;0,Z575&lt;$Z$1*1.2),"加大商机获取 ","")&amp;IF(AND(L575=0,C575="Y",G575&gt;($G$1/$L$1*1.5)),"解绑橱窗绑定 ",""),"请去左表粘贴源数据"),"")</f>
        <v/>
      </c>
      <c r="AE575" s="9"/>
      <c r="AF575" s="9"/>
      <c r="AG575" s="9"/>
      <c r="AH575" s="9"/>
      <c r="AI575" s="17"/>
      <c r="AJ575" s="17"/>
      <c r="AK575" s="17"/>
    </row>
    <row r="576" spans="1:37">
      <c r="A576" s="5" t="str">
        <f>IFERROR(HLOOKUP(A$2,'2.源数据-产品分析-全商品'!A$6:A$1000,ROW()-1,0),"")</f>
        <v/>
      </c>
      <c r="B576" s="5" t="str">
        <f>IFERROR(HLOOKUP(B$2,'2.源数据-产品分析-全商品'!B$6:B$1000,ROW()-1,0),"")</f>
        <v/>
      </c>
      <c r="C576" s="5" t="str">
        <f>CLEAN(IFERROR(HLOOKUP(C$2,'2.源数据-产品分析-全商品'!C$6:C$1000,ROW()-1,0),""))</f>
        <v/>
      </c>
      <c r="D576" s="5" t="str">
        <f>IFERROR(HLOOKUP(D$2,'2.源数据-产品分析-全商品'!D$6:D$1000,ROW()-1,0),"")</f>
        <v/>
      </c>
      <c r="E576" s="5" t="str">
        <f>IFERROR(HLOOKUP(E$2,'2.源数据-产品分析-全商品'!E$6:E$1000,ROW()-1,0),"")</f>
        <v/>
      </c>
      <c r="F576" s="5" t="str">
        <f>IFERROR(VALUE(HLOOKUP(F$2,'2.源数据-产品分析-全商品'!F$6:F$1000,ROW()-1,0)),"")</f>
        <v/>
      </c>
      <c r="G576" s="5" t="str">
        <f>IFERROR(VALUE(HLOOKUP(G$2,'2.源数据-产品分析-全商品'!G$6:G$1000,ROW()-1,0)),"")</f>
        <v/>
      </c>
      <c r="H576" s="5" t="str">
        <f>IFERROR(HLOOKUP(H$2,'2.源数据-产品分析-全商品'!H$6:H$1000,ROW()-1,0),"")</f>
        <v/>
      </c>
      <c r="I576" s="5" t="str">
        <f>IFERROR(VALUE(HLOOKUP(I$2,'2.源数据-产品分析-全商品'!I$6:I$1000,ROW()-1,0)),"")</f>
        <v/>
      </c>
      <c r="J576" s="60" t="str">
        <f>IFERROR(IF($J$2="","",INDEX('产品报告-整理'!G:G,MATCH(产品建议!A576,'产品报告-整理'!A:A,0))),"")</f>
        <v/>
      </c>
      <c r="K576" s="5" t="str">
        <f>IFERROR(IF($K$2="","",VALUE(INDEX('产品报告-整理'!E:E,MATCH(产品建议!A576,'产品报告-整理'!A:A,0)))),0)</f>
        <v/>
      </c>
      <c r="L576" s="5" t="str">
        <f>IFERROR(VALUE(HLOOKUP(L$2,'2.源数据-产品分析-全商品'!J$6:J$1000,ROW()-1,0)),"")</f>
        <v/>
      </c>
      <c r="M576" s="5" t="str">
        <f>IFERROR(VALUE(HLOOKUP(M$2,'2.源数据-产品分析-全商品'!K$6:K$1000,ROW()-1,0)),"")</f>
        <v/>
      </c>
      <c r="N576" s="5" t="str">
        <f>IFERROR(HLOOKUP(N$2,'2.源数据-产品分析-全商品'!L$6:L$1000,ROW()-1,0),"")</f>
        <v/>
      </c>
      <c r="O576" s="5" t="str">
        <f>IF($O$2='产品报告-整理'!$K$1,IFERROR(INDEX('产品报告-整理'!S:S,MATCH(产品建议!A576,'产品报告-整理'!L:L,0)),""),(IFERROR(VALUE(HLOOKUP(O$2,'2.源数据-产品分析-全商品'!M$6:M$1000,ROW()-1,0)),"")))</f>
        <v/>
      </c>
      <c r="P576" s="5" t="str">
        <f>IF($P$2='产品报告-整理'!$V$1,IFERROR(INDEX('产品报告-整理'!AD:AD,MATCH(产品建议!A576,'产品报告-整理'!W:W,0)),""),(IFERROR(VALUE(HLOOKUP(P$2,'2.源数据-产品分析-全商品'!N$6:N$1000,ROW()-1,0)),"")))</f>
        <v/>
      </c>
      <c r="Q576" s="5" t="str">
        <f>IF($Q$2='产品报告-整理'!$AG$1,IFERROR(INDEX('产品报告-整理'!AO:AO,MATCH(产品建议!A576,'产品报告-整理'!AH:AH,0)),""),(IFERROR(VALUE(HLOOKUP(Q$2,'2.源数据-产品分析-全商品'!O$6:O$1000,ROW()-1,0)),"")))</f>
        <v/>
      </c>
      <c r="R576" s="5" t="str">
        <f>IF($R$2='产品报告-整理'!$AR$1,IFERROR(INDEX('产品报告-整理'!AZ:AZ,MATCH(产品建议!A576,'产品报告-整理'!AS:AS,0)),""),(IFERROR(VALUE(HLOOKUP(R$2,'2.源数据-产品分析-全商品'!P$6:P$1000,ROW()-1,0)),"")))</f>
        <v/>
      </c>
      <c r="S576" s="5" t="str">
        <f>IF($S$2='产品报告-整理'!$BC$1,IFERROR(INDEX('产品报告-整理'!BK:BK,MATCH(产品建议!A576,'产品报告-整理'!BD:BD,0)),""),(IFERROR(VALUE(HLOOKUP(S$2,'2.源数据-产品分析-全商品'!Q$6:Q$1000,ROW()-1,0)),"")))</f>
        <v/>
      </c>
      <c r="T576" s="5" t="str">
        <f>IFERROR(HLOOKUP("产品负责人",'2.源数据-产品分析-全商品'!R$6:R$1000,ROW()-1,0),"")</f>
        <v/>
      </c>
      <c r="U576" s="5" t="str">
        <f>IFERROR(VALUE(HLOOKUP(U$2,'2.源数据-产品分析-全商品'!S$6:S$1000,ROW()-1,0)),"")</f>
        <v/>
      </c>
      <c r="V576" s="5" t="str">
        <f>IFERROR(VALUE(HLOOKUP(V$2,'2.源数据-产品分析-全商品'!T$6:T$1000,ROW()-1,0)),"")</f>
        <v/>
      </c>
      <c r="W576" s="5" t="str">
        <f>IF(OR($A$3=""),"",IF(OR($W$2="优爆品"),(IF(COUNTIF('2-2.源数据-产品分析-优品'!A:A,产品建议!A576)&gt;0,"是","")&amp;IF(COUNTIF('2-3.源数据-产品分析-爆品'!A:A,产品建议!A576)&gt;0,"是","")),IF(OR($W$2="P4P点击量"),((IFERROR(INDEX('产品报告-整理'!D:D,MATCH(产品建议!A576,'产品报告-整理'!A:A,0)),""))),((IF(COUNTIF('2-2.源数据-产品分析-优品'!A:A,产品建议!A576)&gt;0,"是",""))))))</f>
        <v/>
      </c>
      <c r="X576" s="5" t="str">
        <f>IF(OR($A$3=""),"",IF(OR($W$2="优爆品"),((IFERROR(INDEX('产品报告-整理'!D:D,MATCH(产品建议!A576,'产品报告-整理'!A:A,0)),"")&amp;" → "&amp;(IFERROR(TEXT(INDEX('产品报告-整理'!D:D,MATCH(产品建议!A576,'产品报告-整理'!A:A,0))/G576,"0%"),"")))),IF(OR($W$2="P4P点击量"),((IF($W$2="P4P点击量",IFERROR(TEXT(W576/G576,"0%"),"")))),(((IF(COUNTIF('2-3.源数据-产品分析-爆品'!A:A,产品建议!A576)&gt;0,"是","")))))))</f>
        <v/>
      </c>
      <c r="Y576" s="9" t="str">
        <f>IF(AND($Y$2="直通车总消费",'产品报告-整理'!$BN$1="推荐广告"),IFERROR(INDEX('产品报告-整理'!H:H,MATCH(产品建议!A576,'产品报告-整理'!A:A,0)),0)+IFERROR(INDEX('产品报告-整理'!BV:BV,MATCH(产品建议!A576,'产品报告-整理'!BO:BO,0)),0),IFERROR(INDEX('产品报告-整理'!H:H,MATCH(产品建议!A576,'产品报告-整理'!A:A,0)),0))</f>
        <v/>
      </c>
      <c r="Z576" s="9" t="str">
        <f t="shared" si="27"/>
        <v/>
      </c>
      <c r="AA576" s="5" t="str">
        <f t="shared" si="25"/>
        <v/>
      </c>
      <c r="AB576" s="5" t="str">
        <f t="shared" si="26"/>
        <v/>
      </c>
      <c r="AC576" s="9"/>
      <c r="AD576" s="15" t="str">
        <f>IF($AD$1="  ",IFERROR(IF(AND(Y576="未推广",L576&gt;0),"加入P4P推广 ","")&amp;IF(AND(OR(W576="是",X576="是"),Y576=0),"优爆品加推广 ","")&amp;IF(AND(C576="N",L576&gt;0),"增加橱窗绑定 ","")&amp;IF(AND(OR(Z576&gt;$Z$1*4.5,AB576&gt;$AB$1*4.5),Y576&lt;&gt;0,Y576&gt;$AB$1*2,G576&gt;($G$1/$L$1)*1),"放弃P4P推广 ","")&amp;IF(AND(AB576&gt;$AB$1*1.2,AB576&lt;$AB$1*4.5,Y576&gt;0),"优化询盘成本 ","")&amp;IF(AND(Z576&gt;$Z$1*1.2,Z576&lt;$Z$1*4.5,Y576&gt;0),"优化商机成本 ","")&amp;IF(AND(Y576&lt;&gt;0,L576&gt;0,AB576&lt;$AB$1*1.2),"加大询盘获取 ","")&amp;IF(AND(Y576&lt;&gt;0,K576&gt;0,Z576&lt;$Z$1*1.2),"加大商机获取 ","")&amp;IF(AND(L576=0,C576="Y",G576&gt;($G$1/$L$1*1.5)),"解绑橱窗绑定 ",""),"请去左表粘贴源数据"),"")</f>
        <v/>
      </c>
      <c r="AE576" s="9"/>
      <c r="AF576" s="9"/>
      <c r="AG576" s="9"/>
      <c r="AH576" s="9"/>
      <c r="AI576" s="17"/>
      <c r="AJ576" s="17"/>
      <c r="AK576" s="17"/>
    </row>
    <row r="577" spans="1:37">
      <c r="A577" s="5" t="str">
        <f>IFERROR(HLOOKUP(A$2,'2.源数据-产品分析-全商品'!A$6:A$1000,ROW()-1,0),"")</f>
        <v/>
      </c>
      <c r="B577" s="5" t="str">
        <f>IFERROR(HLOOKUP(B$2,'2.源数据-产品分析-全商品'!B$6:B$1000,ROW()-1,0),"")</f>
        <v/>
      </c>
      <c r="C577" s="5" t="str">
        <f>CLEAN(IFERROR(HLOOKUP(C$2,'2.源数据-产品分析-全商品'!C$6:C$1000,ROW()-1,0),""))</f>
        <v/>
      </c>
      <c r="D577" s="5" t="str">
        <f>IFERROR(HLOOKUP(D$2,'2.源数据-产品分析-全商品'!D$6:D$1000,ROW()-1,0),"")</f>
        <v/>
      </c>
      <c r="E577" s="5" t="str">
        <f>IFERROR(HLOOKUP(E$2,'2.源数据-产品分析-全商品'!E$6:E$1000,ROW()-1,0),"")</f>
        <v/>
      </c>
      <c r="F577" s="5" t="str">
        <f>IFERROR(VALUE(HLOOKUP(F$2,'2.源数据-产品分析-全商品'!F$6:F$1000,ROW()-1,0)),"")</f>
        <v/>
      </c>
      <c r="G577" s="5" t="str">
        <f>IFERROR(VALUE(HLOOKUP(G$2,'2.源数据-产品分析-全商品'!G$6:G$1000,ROW()-1,0)),"")</f>
        <v/>
      </c>
      <c r="H577" s="5" t="str">
        <f>IFERROR(HLOOKUP(H$2,'2.源数据-产品分析-全商品'!H$6:H$1000,ROW()-1,0),"")</f>
        <v/>
      </c>
      <c r="I577" s="5" t="str">
        <f>IFERROR(VALUE(HLOOKUP(I$2,'2.源数据-产品分析-全商品'!I$6:I$1000,ROW()-1,0)),"")</f>
        <v/>
      </c>
      <c r="J577" s="60" t="str">
        <f>IFERROR(IF($J$2="","",INDEX('产品报告-整理'!G:G,MATCH(产品建议!A577,'产品报告-整理'!A:A,0))),"")</f>
        <v/>
      </c>
      <c r="K577" s="5" t="str">
        <f>IFERROR(IF($K$2="","",VALUE(INDEX('产品报告-整理'!E:E,MATCH(产品建议!A577,'产品报告-整理'!A:A,0)))),0)</f>
        <v/>
      </c>
      <c r="L577" s="5" t="str">
        <f>IFERROR(VALUE(HLOOKUP(L$2,'2.源数据-产品分析-全商品'!J$6:J$1000,ROW()-1,0)),"")</f>
        <v/>
      </c>
      <c r="M577" s="5" t="str">
        <f>IFERROR(VALUE(HLOOKUP(M$2,'2.源数据-产品分析-全商品'!K$6:K$1000,ROW()-1,0)),"")</f>
        <v/>
      </c>
      <c r="N577" s="5" t="str">
        <f>IFERROR(HLOOKUP(N$2,'2.源数据-产品分析-全商品'!L$6:L$1000,ROW()-1,0),"")</f>
        <v/>
      </c>
      <c r="O577" s="5" t="str">
        <f>IF($O$2='产品报告-整理'!$K$1,IFERROR(INDEX('产品报告-整理'!S:S,MATCH(产品建议!A577,'产品报告-整理'!L:L,0)),""),(IFERROR(VALUE(HLOOKUP(O$2,'2.源数据-产品分析-全商品'!M$6:M$1000,ROW()-1,0)),"")))</f>
        <v/>
      </c>
      <c r="P577" s="5" t="str">
        <f>IF($P$2='产品报告-整理'!$V$1,IFERROR(INDEX('产品报告-整理'!AD:AD,MATCH(产品建议!A577,'产品报告-整理'!W:W,0)),""),(IFERROR(VALUE(HLOOKUP(P$2,'2.源数据-产品分析-全商品'!N$6:N$1000,ROW()-1,0)),"")))</f>
        <v/>
      </c>
      <c r="Q577" s="5" t="str">
        <f>IF($Q$2='产品报告-整理'!$AG$1,IFERROR(INDEX('产品报告-整理'!AO:AO,MATCH(产品建议!A577,'产品报告-整理'!AH:AH,0)),""),(IFERROR(VALUE(HLOOKUP(Q$2,'2.源数据-产品分析-全商品'!O$6:O$1000,ROW()-1,0)),"")))</f>
        <v/>
      </c>
      <c r="R577" s="5" t="str">
        <f>IF($R$2='产品报告-整理'!$AR$1,IFERROR(INDEX('产品报告-整理'!AZ:AZ,MATCH(产品建议!A577,'产品报告-整理'!AS:AS,0)),""),(IFERROR(VALUE(HLOOKUP(R$2,'2.源数据-产品分析-全商品'!P$6:P$1000,ROW()-1,0)),"")))</f>
        <v/>
      </c>
      <c r="S577" s="5" t="str">
        <f>IF($S$2='产品报告-整理'!$BC$1,IFERROR(INDEX('产品报告-整理'!BK:BK,MATCH(产品建议!A577,'产品报告-整理'!BD:BD,0)),""),(IFERROR(VALUE(HLOOKUP(S$2,'2.源数据-产品分析-全商品'!Q$6:Q$1000,ROW()-1,0)),"")))</f>
        <v/>
      </c>
      <c r="T577" s="5" t="str">
        <f>IFERROR(HLOOKUP("产品负责人",'2.源数据-产品分析-全商品'!R$6:R$1000,ROW()-1,0),"")</f>
        <v/>
      </c>
      <c r="U577" s="5" t="str">
        <f>IFERROR(VALUE(HLOOKUP(U$2,'2.源数据-产品分析-全商品'!S$6:S$1000,ROW()-1,0)),"")</f>
        <v/>
      </c>
      <c r="V577" s="5" t="str">
        <f>IFERROR(VALUE(HLOOKUP(V$2,'2.源数据-产品分析-全商品'!T$6:T$1000,ROW()-1,0)),"")</f>
        <v/>
      </c>
      <c r="W577" s="5" t="str">
        <f>IF(OR($A$3=""),"",IF(OR($W$2="优爆品"),(IF(COUNTIF('2-2.源数据-产品分析-优品'!A:A,产品建议!A577)&gt;0,"是","")&amp;IF(COUNTIF('2-3.源数据-产品分析-爆品'!A:A,产品建议!A577)&gt;0,"是","")),IF(OR($W$2="P4P点击量"),((IFERROR(INDEX('产品报告-整理'!D:D,MATCH(产品建议!A577,'产品报告-整理'!A:A,0)),""))),((IF(COUNTIF('2-2.源数据-产品分析-优品'!A:A,产品建议!A577)&gt;0,"是",""))))))</f>
        <v/>
      </c>
      <c r="X577" s="5" t="str">
        <f>IF(OR($A$3=""),"",IF(OR($W$2="优爆品"),((IFERROR(INDEX('产品报告-整理'!D:D,MATCH(产品建议!A577,'产品报告-整理'!A:A,0)),"")&amp;" → "&amp;(IFERROR(TEXT(INDEX('产品报告-整理'!D:D,MATCH(产品建议!A577,'产品报告-整理'!A:A,0))/G577,"0%"),"")))),IF(OR($W$2="P4P点击量"),((IF($W$2="P4P点击量",IFERROR(TEXT(W577/G577,"0%"),"")))),(((IF(COUNTIF('2-3.源数据-产品分析-爆品'!A:A,产品建议!A577)&gt;0,"是","")))))))</f>
        <v/>
      </c>
      <c r="Y577" s="9" t="str">
        <f>IF(AND($Y$2="直通车总消费",'产品报告-整理'!$BN$1="推荐广告"),IFERROR(INDEX('产品报告-整理'!H:H,MATCH(产品建议!A577,'产品报告-整理'!A:A,0)),0)+IFERROR(INDEX('产品报告-整理'!BV:BV,MATCH(产品建议!A577,'产品报告-整理'!BO:BO,0)),0),IFERROR(INDEX('产品报告-整理'!H:H,MATCH(产品建议!A577,'产品报告-整理'!A:A,0)),0))</f>
        <v/>
      </c>
      <c r="Z577" s="9" t="str">
        <f t="shared" si="27"/>
        <v/>
      </c>
      <c r="AA577" s="5" t="str">
        <f t="shared" si="25"/>
        <v/>
      </c>
      <c r="AB577" s="5" t="str">
        <f t="shared" si="26"/>
        <v/>
      </c>
      <c r="AC577" s="9"/>
      <c r="AD577" s="15" t="str">
        <f>IF($AD$1="  ",IFERROR(IF(AND(Y577="未推广",L577&gt;0),"加入P4P推广 ","")&amp;IF(AND(OR(W577="是",X577="是"),Y577=0),"优爆品加推广 ","")&amp;IF(AND(C577="N",L577&gt;0),"增加橱窗绑定 ","")&amp;IF(AND(OR(Z577&gt;$Z$1*4.5,AB577&gt;$AB$1*4.5),Y577&lt;&gt;0,Y577&gt;$AB$1*2,G577&gt;($G$1/$L$1)*1),"放弃P4P推广 ","")&amp;IF(AND(AB577&gt;$AB$1*1.2,AB577&lt;$AB$1*4.5,Y577&gt;0),"优化询盘成本 ","")&amp;IF(AND(Z577&gt;$Z$1*1.2,Z577&lt;$Z$1*4.5,Y577&gt;0),"优化商机成本 ","")&amp;IF(AND(Y577&lt;&gt;0,L577&gt;0,AB577&lt;$AB$1*1.2),"加大询盘获取 ","")&amp;IF(AND(Y577&lt;&gt;0,K577&gt;0,Z577&lt;$Z$1*1.2),"加大商机获取 ","")&amp;IF(AND(L577=0,C577="Y",G577&gt;($G$1/$L$1*1.5)),"解绑橱窗绑定 ",""),"请去左表粘贴源数据"),"")</f>
        <v/>
      </c>
      <c r="AE577" s="9"/>
      <c r="AF577" s="9"/>
      <c r="AG577" s="9"/>
      <c r="AH577" s="9"/>
      <c r="AI577" s="17"/>
      <c r="AJ577" s="17"/>
      <c r="AK577" s="17"/>
    </row>
    <row r="578" spans="1:37">
      <c r="A578" s="5" t="str">
        <f>IFERROR(HLOOKUP(A$2,'2.源数据-产品分析-全商品'!A$6:A$1000,ROW()-1,0),"")</f>
        <v/>
      </c>
      <c r="B578" s="5" t="str">
        <f>IFERROR(HLOOKUP(B$2,'2.源数据-产品分析-全商品'!B$6:B$1000,ROW()-1,0),"")</f>
        <v/>
      </c>
      <c r="C578" s="5" t="str">
        <f>CLEAN(IFERROR(HLOOKUP(C$2,'2.源数据-产品分析-全商品'!C$6:C$1000,ROW()-1,0),""))</f>
        <v/>
      </c>
      <c r="D578" s="5" t="str">
        <f>IFERROR(HLOOKUP(D$2,'2.源数据-产品分析-全商品'!D$6:D$1000,ROW()-1,0),"")</f>
        <v/>
      </c>
      <c r="E578" s="5" t="str">
        <f>IFERROR(HLOOKUP(E$2,'2.源数据-产品分析-全商品'!E$6:E$1000,ROW()-1,0),"")</f>
        <v/>
      </c>
      <c r="F578" s="5" t="str">
        <f>IFERROR(VALUE(HLOOKUP(F$2,'2.源数据-产品分析-全商品'!F$6:F$1000,ROW()-1,0)),"")</f>
        <v/>
      </c>
      <c r="G578" s="5" t="str">
        <f>IFERROR(VALUE(HLOOKUP(G$2,'2.源数据-产品分析-全商品'!G$6:G$1000,ROW()-1,0)),"")</f>
        <v/>
      </c>
      <c r="H578" s="5" t="str">
        <f>IFERROR(HLOOKUP(H$2,'2.源数据-产品分析-全商品'!H$6:H$1000,ROW()-1,0),"")</f>
        <v/>
      </c>
      <c r="I578" s="5" t="str">
        <f>IFERROR(VALUE(HLOOKUP(I$2,'2.源数据-产品分析-全商品'!I$6:I$1000,ROW()-1,0)),"")</f>
        <v/>
      </c>
      <c r="J578" s="60" t="str">
        <f>IFERROR(IF($J$2="","",INDEX('产品报告-整理'!G:G,MATCH(产品建议!A578,'产品报告-整理'!A:A,0))),"")</f>
        <v/>
      </c>
      <c r="K578" s="5" t="str">
        <f>IFERROR(IF($K$2="","",VALUE(INDEX('产品报告-整理'!E:E,MATCH(产品建议!A578,'产品报告-整理'!A:A,0)))),0)</f>
        <v/>
      </c>
      <c r="L578" s="5" t="str">
        <f>IFERROR(VALUE(HLOOKUP(L$2,'2.源数据-产品分析-全商品'!J$6:J$1000,ROW()-1,0)),"")</f>
        <v/>
      </c>
      <c r="M578" s="5" t="str">
        <f>IFERROR(VALUE(HLOOKUP(M$2,'2.源数据-产品分析-全商品'!K$6:K$1000,ROW()-1,0)),"")</f>
        <v/>
      </c>
      <c r="N578" s="5" t="str">
        <f>IFERROR(HLOOKUP(N$2,'2.源数据-产品分析-全商品'!L$6:L$1000,ROW()-1,0),"")</f>
        <v/>
      </c>
      <c r="O578" s="5" t="str">
        <f>IF($O$2='产品报告-整理'!$K$1,IFERROR(INDEX('产品报告-整理'!S:S,MATCH(产品建议!A578,'产品报告-整理'!L:L,0)),""),(IFERROR(VALUE(HLOOKUP(O$2,'2.源数据-产品分析-全商品'!M$6:M$1000,ROW()-1,0)),"")))</f>
        <v/>
      </c>
      <c r="P578" s="5" t="str">
        <f>IF($P$2='产品报告-整理'!$V$1,IFERROR(INDEX('产品报告-整理'!AD:AD,MATCH(产品建议!A578,'产品报告-整理'!W:W,0)),""),(IFERROR(VALUE(HLOOKUP(P$2,'2.源数据-产品分析-全商品'!N$6:N$1000,ROW()-1,0)),"")))</f>
        <v/>
      </c>
      <c r="Q578" s="5" t="str">
        <f>IF($Q$2='产品报告-整理'!$AG$1,IFERROR(INDEX('产品报告-整理'!AO:AO,MATCH(产品建议!A578,'产品报告-整理'!AH:AH,0)),""),(IFERROR(VALUE(HLOOKUP(Q$2,'2.源数据-产品分析-全商品'!O$6:O$1000,ROW()-1,0)),"")))</f>
        <v/>
      </c>
      <c r="R578" s="5" t="str">
        <f>IF($R$2='产品报告-整理'!$AR$1,IFERROR(INDEX('产品报告-整理'!AZ:AZ,MATCH(产品建议!A578,'产品报告-整理'!AS:AS,0)),""),(IFERROR(VALUE(HLOOKUP(R$2,'2.源数据-产品分析-全商品'!P$6:P$1000,ROW()-1,0)),"")))</f>
        <v/>
      </c>
      <c r="S578" s="5" t="str">
        <f>IF($S$2='产品报告-整理'!$BC$1,IFERROR(INDEX('产品报告-整理'!BK:BK,MATCH(产品建议!A578,'产品报告-整理'!BD:BD,0)),""),(IFERROR(VALUE(HLOOKUP(S$2,'2.源数据-产品分析-全商品'!Q$6:Q$1000,ROW()-1,0)),"")))</f>
        <v/>
      </c>
      <c r="T578" s="5" t="str">
        <f>IFERROR(HLOOKUP("产品负责人",'2.源数据-产品分析-全商品'!R$6:R$1000,ROW()-1,0),"")</f>
        <v/>
      </c>
      <c r="U578" s="5" t="str">
        <f>IFERROR(VALUE(HLOOKUP(U$2,'2.源数据-产品分析-全商品'!S$6:S$1000,ROW()-1,0)),"")</f>
        <v/>
      </c>
      <c r="V578" s="5" t="str">
        <f>IFERROR(VALUE(HLOOKUP(V$2,'2.源数据-产品分析-全商品'!T$6:T$1000,ROW()-1,0)),"")</f>
        <v/>
      </c>
      <c r="W578" s="5" t="str">
        <f>IF(OR($A$3=""),"",IF(OR($W$2="优爆品"),(IF(COUNTIF('2-2.源数据-产品分析-优品'!A:A,产品建议!A578)&gt;0,"是","")&amp;IF(COUNTIF('2-3.源数据-产品分析-爆品'!A:A,产品建议!A578)&gt;0,"是","")),IF(OR($W$2="P4P点击量"),((IFERROR(INDEX('产品报告-整理'!D:D,MATCH(产品建议!A578,'产品报告-整理'!A:A,0)),""))),((IF(COUNTIF('2-2.源数据-产品分析-优品'!A:A,产品建议!A578)&gt;0,"是",""))))))</f>
        <v/>
      </c>
      <c r="X578" s="5" t="str">
        <f>IF(OR($A$3=""),"",IF(OR($W$2="优爆品"),((IFERROR(INDEX('产品报告-整理'!D:D,MATCH(产品建议!A578,'产品报告-整理'!A:A,0)),"")&amp;" → "&amp;(IFERROR(TEXT(INDEX('产品报告-整理'!D:D,MATCH(产品建议!A578,'产品报告-整理'!A:A,0))/G578,"0%"),"")))),IF(OR($W$2="P4P点击量"),((IF($W$2="P4P点击量",IFERROR(TEXT(W578/G578,"0%"),"")))),(((IF(COUNTIF('2-3.源数据-产品分析-爆品'!A:A,产品建议!A578)&gt;0,"是","")))))))</f>
        <v/>
      </c>
      <c r="Y578" s="9" t="str">
        <f>IF(AND($Y$2="直通车总消费",'产品报告-整理'!$BN$1="推荐广告"),IFERROR(INDEX('产品报告-整理'!H:H,MATCH(产品建议!A578,'产品报告-整理'!A:A,0)),0)+IFERROR(INDEX('产品报告-整理'!BV:BV,MATCH(产品建议!A578,'产品报告-整理'!BO:BO,0)),0),IFERROR(INDEX('产品报告-整理'!H:H,MATCH(产品建议!A578,'产品报告-整理'!A:A,0)),0))</f>
        <v/>
      </c>
      <c r="Z578" s="9" t="str">
        <f t="shared" si="27"/>
        <v/>
      </c>
      <c r="AA578" s="5" t="str">
        <f t="shared" si="25"/>
        <v/>
      </c>
      <c r="AB578" s="5" t="str">
        <f t="shared" si="26"/>
        <v/>
      </c>
      <c r="AC578" s="9"/>
      <c r="AD578" s="15" t="str">
        <f>IF($AD$1="  ",IFERROR(IF(AND(Y578="未推广",L578&gt;0),"加入P4P推广 ","")&amp;IF(AND(OR(W578="是",X578="是"),Y578=0),"优爆品加推广 ","")&amp;IF(AND(C578="N",L578&gt;0),"增加橱窗绑定 ","")&amp;IF(AND(OR(Z578&gt;$Z$1*4.5,AB578&gt;$AB$1*4.5),Y578&lt;&gt;0,Y578&gt;$AB$1*2,G578&gt;($G$1/$L$1)*1),"放弃P4P推广 ","")&amp;IF(AND(AB578&gt;$AB$1*1.2,AB578&lt;$AB$1*4.5,Y578&gt;0),"优化询盘成本 ","")&amp;IF(AND(Z578&gt;$Z$1*1.2,Z578&lt;$Z$1*4.5,Y578&gt;0),"优化商机成本 ","")&amp;IF(AND(Y578&lt;&gt;0,L578&gt;0,AB578&lt;$AB$1*1.2),"加大询盘获取 ","")&amp;IF(AND(Y578&lt;&gt;0,K578&gt;0,Z578&lt;$Z$1*1.2),"加大商机获取 ","")&amp;IF(AND(L578=0,C578="Y",G578&gt;($G$1/$L$1*1.5)),"解绑橱窗绑定 ",""),"请去左表粘贴源数据"),"")</f>
        <v/>
      </c>
      <c r="AE578" s="9"/>
      <c r="AF578" s="9"/>
      <c r="AG578" s="9"/>
      <c r="AH578" s="9"/>
      <c r="AI578" s="17"/>
      <c r="AJ578" s="17"/>
      <c r="AK578" s="17"/>
    </row>
    <row r="579" spans="1:37">
      <c r="A579" s="5" t="str">
        <f>IFERROR(HLOOKUP(A$2,'2.源数据-产品分析-全商品'!A$6:A$1000,ROW()-1,0),"")</f>
        <v/>
      </c>
      <c r="B579" s="5" t="str">
        <f>IFERROR(HLOOKUP(B$2,'2.源数据-产品分析-全商品'!B$6:B$1000,ROW()-1,0),"")</f>
        <v/>
      </c>
      <c r="C579" s="5" t="str">
        <f>CLEAN(IFERROR(HLOOKUP(C$2,'2.源数据-产品分析-全商品'!C$6:C$1000,ROW()-1,0),""))</f>
        <v/>
      </c>
      <c r="D579" s="5" t="str">
        <f>IFERROR(HLOOKUP(D$2,'2.源数据-产品分析-全商品'!D$6:D$1000,ROW()-1,0),"")</f>
        <v/>
      </c>
      <c r="E579" s="5" t="str">
        <f>IFERROR(HLOOKUP(E$2,'2.源数据-产品分析-全商品'!E$6:E$1000,ROW()-1,0),"")</f>
        <v/>
      </c>
      <c r="F579" s="5" t="str">
        <f>IFERROR(VALUE(HLOOKUP(F$2,'2.源数据-产品分析-全商品'!F$6:F$1000,ROW()-1,0)),"")</f>
        <v/>
      </c>
      <c r="G579" s="5" t="str">
        <f>IFERROR(VALUE(HLOOKUP(G$2,'2.源数据-产品分析-全商品'!G$6:G$1000,ROW()-1,0)),"")</f>
        <v/>
      </c>
      <c r="H579" s="5" t="str">
        <f>IFERROR(HLOOKUP(H$2,'2.源数据-产品分析-全商品'!H$6:H$1000,ROW()-1,0),"")</f>
        <v/>
      </c>
      <c r="I579" s="5" t="str">
        <f>IFERROR(VALUE(HLOOKUP(I$2,'2.源数据-产品分析-全商品'!I$6:I$1000,ROW()-1,0)),"")</f>
        <v/>
      </c>
      <c r="J579" s="60" t="str">
        <f>IFERROR(IF($J$2="","",INDEX('产品报告-整理'!G:G,MATCH(产品建议!A579,'产品报告-整理'!A:A,0))),"")</f>
        <v/>
      </c>
      <c r="K579" s="5" t="str">
        <f>IFERROR(IF($K$2="","",VALUE(INDEX('产品报告-整理'!E:E,MATCH(产品建议!A579,'产品报告-整理'!A:A,0)))),0)</f>
        <v/>
      </c>
      <c r="L579" s="5" t="str">
        <f>IFERROR(VALUE(HLOOKUP(L$2,'2.源数据-产品分析-全商品'!J$6:J$1000,ROW()-1,0)),"")</f>
        <v/>
      </c>
      <c r="M579" s="5" t="str">
        <f>IFERROR(VALUE(HLOOKUP(M$2,'2.源数据-产品分析-全商品'!K$6:K$1000,ROW()-1,0)),"")</f>
        <v/>
      </c>
      <c r="N579" s="5" t="str">
        <f>IFERROR(HLOOKUP(N$2,'2.源数据-产品分析-全商品'!L$6:L$1000,ROW()-1,0),"")</f>
        <v/>
      </c>
      <c r="O579" s="5" t="str">
        <f>IF($O$2='产品报告-整理'!$K$1,IFERROR(INDEX('产品报告-整理'!S:S,MATCH(产品建议!A579,'产品报告-整理'!L:L,0)),""),(IFERROR(VALUE(HLOOKUP(O$2,'2.源数据-产品分析-全商品'!M$6:M$1000,ROW()-1,0)),"")))</f>
        <v/>
      </c>
      <c r="P579" s="5" t="str">
        <f>IF($P$2='产品报告-整理'!$V$1,IFERROR(INDEX('产品报告-整理'!AD:AD,MATCH(产品建议!A579,'产品报告-整理'!W:W,0)),""),(IFERROR(VALUE(HLOOKUP(P$2,'2.源数据-产品分析-全商品'!N$6:N$1000,ROW()-1,0)),"")))</f>
        <v/>
      </c>
      <c r="Q579" s="5" t="str">
        <f>IF($Q$2='产品报告-整理'!$AG$1,IFERROR(INDEX('产品报告-整理'!AO:AO,MATCH(产品建议!A579,'产品报告-整理'!AH:AH,0)),""),(IFERROR(VALUE(HLOOKUP(Q$2,'2.源数据-产品分析-全商品'!O$6:O$1000,ROW()-1,0)),"")))</f>
        <v/>
      </c>
      <c r="R579" s="5" t="str">
        <f>IF($R$2='产品报告-整理'!$AR$1,IFERROR(INDEX('产品报告-整理'!AZ:AZ,MATCH(产品建议!A579,'产品报告-整理'!AS:AS,0)),""),(IFERROR(VALUE(HLOOKUP(R$2,'2.源数据-产品分析-全商品'!P$6:P$1000,ROW()-1,0)),"")))</f>
        <v/>
      </c>
      <c r="S579" s="5" t="str">
        <f>IF($S$2='产品报告-整理'!$BC$1,IFERROR(INDEX('产品报告-整理'!BK:BK,MATCH(产品建议!A579,'产品报告-整理'!BD:BD,0)),""),(IFERROR(VALUE(HLOOKUP(S$2,'2.源数据-产品分析-全商品'!Q$6:Q$1000,ROW()-1,0)),"")))</f>
        <v/>
      </c>
      <c r="T579" s="5" t="str">
        <f>IFERROR(HLOOKUP("产品负责人",'2.源数据-产品分析-全商品'!R$6:R$1000,ROW()-1,0),"")</f>
        <v/>
      </c>
      <c r="U579" s="5" t="str">
        <f>IFERROR(VALUE(HLOOKUP(U$2,'2.源数据-产品分析-全商品'!S$6:S$1000,ROW()-1,0)),"")</f>
        <v/>
      </c>
      <c r="V579" s="5" t="str">
        <f>IFERROR(VALUE(HLOOKUP(V$2,'2.源数据-产品分析-全商品'!T$6:T$1000,ROW()-1,0)),"")</f>
        <v/>
      </c>
      <c r="W579" s="5" t="str">
        <f>IF(OR($A$3=""),"",IF(OR($W$2="优爆品"),(IF(COUNTIF('2-2.源数据-产品分析-优品'!A:A,产品建议!A579)&gt;0,"是","")&amp;IF(COUNTIF('2-3.源数据-产品分析-爆品'!A:A,产品建议!A579)&gt;0,"是","")),IF(OR($W$2="P4P点击量"),((IFERROR(INDEX('产品报告-整理'!D:D,MATCH(产品建议!A579,'产品报告-整理'!A:A,0)),""))),((IF(COUNTIF('2-2.源数据-产品分析-优品'!A:A,产品建议!A579)&gt;0,"是",""))))))</f>
        <v/>
      </c>
      <c r="X579" s="5" t="str">
        <f>IF(OR($A$3=""),"",IF(OR($W$2="优爆品"),((IFERROR(INDEX('产品报告-整理'!D:D,MATCH(产品建议!A579,'产品报告-整理'!A:A,0)),"")&amp;" → "&amp;(IFERROR(TEXT(INDEX('产品报告-整理'!D:D,MATCH(产品建议!A579,'产品报告-整理'!A:A,0))/G579,"0%"),"")))),IF(OR($W$2="P4P点击量"),((IF($W$2="P4P点击量",IFERROR(TEXT(W579/G579,"0%"),"")))),(((IF(COUNTIF('2-3.源数据-产品分析-爆品'!A:A,产品建议!A579)&gt;0,"是","")))))))</f>
        <v/>
      </c>
      <c r="Y579" s="9" t="str">
        <f>IF(AND($Y$2="直通车总消费",'产品报告-整理'!$BN$1="推荐广告"),IFERROR(INDEX('产品报告-整理'!H:H,MATCH(产品建议!A579,'产品报告-整理'!A:A,0)),0)+IFERROR(INDEX('产品报告-整理'!BV:BV,MATCH(产品建议!A579,'产品报告-整理'!BO:BO,0)),0),IFERROR(INDEX('产品报告-整理'!H:H,MATCH(产品建议!A579,'产品报告-整理'!A:A,0)),0))</f>
        <v/>
      </c>
      <c r="Z579" s="9" t="str">
        <f t="shared" si="27"/>
        <v/>
      </c>
      <c r="AA579" s="5" t="str">
        <f t="shared" ref="AA579:AA642" si="28">IFERROR(VALUE(Y579/L579),"")</f>
        <v/>
      </c>
      <c r="AB579" s="5" t="str">
        <f t="shared" ref="AB579:AB642" si="29">IF(AND($AB$2="总询盘人数成本",$S$2="TM咨询人数 "),IFERROR(ROUND(Y579/(M579+S579),2),""),IFERROR(ROUND(Y579/M579,2),""))</f>
        <v/>
      </c>
      <c r="AC579" s="9"/>
      <c r="AD579" s="15" t="str">
        <f>IF($AD$1="  ",IFERROR(IF(AND(Y579="未推广",L579&gt;0),"加入P4P推广 ","")&amp;IF(AND(OR(W579="是",X579="是"),Y579=0),"优爆品加推广 ","")&amp;IF(AND(C579="N",L579&gt;0),"增加橱窗绑定 ","")&amp;IF(AND(OR(Z579&gt;$Z$1*4.5,AB579&gt;$AB$1*4.5),Y579&lt;&gt;0,Y579&gt;$AB$1*2,G579&gt;($G$1/$L$1)*1),"放弃P4P推广 ","")&amp;IF(AND(AB579&gt;$AB$1*1.2,AB579&lt;$AB$1*4.5,Y579&gt;0),"优化询盘成本 ","")&amp;IF(AND(Z579&gt;$Z$1*1.2,Z579&lt;$Z$1*4.5,Y579&gt;0),"优化商机成本 ","")&amp;IF(AND(Y579&lt;&gt;0,L579&gt;0,AB579&lt;$AB$1*1.2),"加大询盘获取 ","")&amp;IF(AND(Y579&lt;&gt;0,K579&gt;0,Z579&lt;$Z$1*1.2),"加大商机获取 ","")&amp;IF(AND(L579=0,C579="Y",G579&gt;($G$1/$L$1*1.5)),"解绑橱窗绑定 ",""),"请去左表粘贴源数据"),"")</f>
        <v/>
      </c>
      <c r="AE579" s="9"/>
      <c r="AF579" s="9"/>
      <c r="AG579" s="9"/>
      <c r="AH579" s="9"/>
      <c r="AI579" s="17"/>
      <c r="AJ579" s="17"/>
      <c r="AK579" s="17"/>
    </row>
    <row r="580" spans="1:37">
      <c r="A580" s="5" t="str">
        <f>IFERROR(HLOOKUP(A$2,'2.源数据-产品分析-全商品'!A$6:A$1000,ROW()-1,0),"")</f>
        <v/>
      </c>
      <c r="B580" s="5" t="str">
        <f>IFERROR(HLOOKUP(B$2,'2.源数据-产品分析-全商品'!B$6:B$1000,ROW()-1,0),"")</f>
        <v/>
      </c>
      <c r="C580" s="5" t="str">
        <f>CLEAN(IFERROR(HLOOKUP(C$2,'2.源数据-产品分析-全商品'!C$6:C$1000,ROW()-1,0),""))</f>
        <v/>
      </c>
      <c r="D580" s="5" t="str">
        <f>IFERROR(HLOOKUP(D$2,'2.源数据-产品分析-全商品'!D$6:D$1000,ROW()-1,0),"")</f>
        <v/>
      </c>
      <c r="E580" s="5" t="str">
        <f>IFERROR(HLOOKUP(E$2,'2.源数据-产品分析-全商品'!E$6:E$1000,ROW()-1,0),"")</f>
        <v/>
      </c>
      <c r="F580" s="5" t="str">
        <f>IFERROR(VALUE(HLOOKUP(F$2,'2.源数据-产品分析-全商品'!F$6:F$1000,ROW()-1,0)),"")</f>
        <v/>
      </c>
      <c r="G580" s="5" t="str">
        <f>IFERROR(VALUE(HLOOKUP(G$2,'2.源数据-产品分析-全商品'!G$6:G$1000,ROW()-1,0)),"")</f>
        <v/>
      </c>
      <c r="H580" s="5" t="str">
        <f>IFERROR(HLOOKUP(H$2,'2.源数据-产品分析-全商品'!H$6:H$1000,ROW()-1,0),"")</f>
        <v/>
      </c>
      <c r="I580" s="5" t="str">
        <f>IFERROR(VALUE(HLOOKUP(I$2,'2.源数据-产品分析-全商品'!I$6:I$1000,ROW()-1,0)),"")</f>
        <v/>
      </c>
      <c r="J580" s="60" t="str">
        <f>IFERROR(IF($J$2="","",INDEX('产品报告-整理'!G:G,MATCH(产品建议!A580,'产品报告-整理'!A:A,0))),"")</f>
        <v/>
      </c>
      <c r="K580" s="5" t="str">
        <f>IFERROR(IF($K$2="","",VALUE(INDEX('产品报告-整理'!E:E,MATCH(产品建议!A580,'产品报告-整理'!A:A,0)))),0)</f>
        <v/>
      </c>
      <c r="L580" s="5" t="str">
        <f>IFERROR(VALUE(HLOOKUP(L$2,'2.源数据-产品分析-全商品'!J$6:J$1000,ROW()-1,0)),"")</f>
        <v/>
      </c>
      <c r="M580" s="5" t="str">
        <f>IFERROR(VALUE(HLOOKUP(M$2,'2.源数据-产品分析-全商品'!K$6:K$1000,ROW()-1,0)),"")</f>
        <v/>
      </c>
      <c r="N580" s="5" t="str">
        <f>IFERROR(HLOOKUP(N$2,'2.源数据-产品分析-全商品'!L$6:L$1000,ROW()-1,0),"")</f>
        <v/>
      </c>
      <c r="O580" s="5" t="str">
        <f>IF($O$2='产品报告-整理'!$K$1,IFERROR(INDEX('产品报告-整理'!S:S,MATCH(产品建议!A580,'产品报告-整理'!L:L,0)),""),(IFERROR(VALUE(HLOOKUP(O$2,'2.源数据-产品分析-全商品'!M$6:M$1000,ROW()-1,0)),"")))</f>
        <v/>
      </c>
      <c r="P580" s="5" t="str">
        <f>IF($P$2='产品报告-整理'!$V$1,IFERROR(INDEX('产品报告-整理'!AD:AD,MATCH(产品建议!A580,'产品报告-整理'!W:W,0)),""),(IFERROR(VALUE(HLOOKUP(P$2,'2.源数据-产品分析-全商品'!N$6:N$1000,ROW()-1,0)),"")))</f>
        <v/>
      </c>
      <c r="Q580" s="5" t="str">
        <f>IF($Q$2='产品报告-整理'!$AG$1,IFERROR(INDEX('产品报告-整理'!AO:AO,MATCH(产品建议!A580,'产品报告-整理'!AH:AH,0)),""),(IFERROR(VALUE(HLOOKUP(Q$2,'2.源数据-产品分析-全商品'!O$6:O$1000,ROW()-1,0)),"")))</f>
        <v/>
      </c>
      <c r="R580" s="5" t="str">
        <f>IF($R$2='产品报告-整理'!$AR$1,IFERROR(INDEX('产品报告-整理'!AZ:AZ,MATCH(产品建议!A580,'产品报告-整理'!AS:AS,0)),""),(IFERROR(VALUE(HLOOKUP(R$2,'2.源数据-产品分析-全商品'!P$6:P$1000,ROW()-1,0)),"")))</f>
        <v/>
      </c>
      <c r="S580" s="5" t="str">
        <f>IF($S$2='产品报告-整理'!$BC$1,IFERROR(INDEX('产品报告-整理'!BK:BK,MATCH(产品建议!A580,'产品报告-整理'!BD:BD,0)),""),(IFERROR(VALUE(HLOOKUP(S$2,'2.源数据-产品分析-全商品'!Q$6:Q$1000,ROW()-1,0)),"")))</f>
        <v/>
      </c>
      <c r="T580" s="5" t="str">
        <f>IFERROR(HLOOKUP("产品负责人",'2.源数据-产品分析-全商品'!R$6:R$1000,ROW()-1,0),"")</f>
        <v/>
      </c>
      <c r="U580" s="5" t="str">
        <f>IFERROR(VALUE(HLOOKUP(U$2,'2.源数据-产品分析-全商品'!S$6:S$1000,ROW()-1,0)),"")</f>
        <v/>
      </c>
      <c r="V580" s="5" t="str">
        <f>IFERROR(VALUE(HLOOKUP(V$2,'2.源数据-产品分析-全商品'!T$6:T$1000,ROW()-1,0)),"")</f>
        <v/>
      </c>
      <c r="W580" s="5" t="str">
        <f>IF(OR($A$3=""),"",IF(OR($W$2="优爆品"),(IF(COUNTIF('2-2.源数据-产品分析-优品'!A:A,产品建议!A580)&gt;0,"是","")&amp;IF(COUNTIF('2-3.源数据-产品分析-爆品'!A:A,产品建议!A580)&gt;0,"是","")),IF(OR($W$2="P4P点击量"),((IFERROR(INDEX('产品报告-整理'!D:D,MATCH(产品建议!A580,'产品报告-整理'!A:A,0)),""))),((IF(COUNTIF('2-2.源数据-产品分析-优品'!A:A,产品建议!A580)&gt;0,"是",""))))))</f>
        <v/>
      </c>
      <c r="X580" s="5" t="str">
        <f>IF(OR($A$3=""),"",IF(OR($W$2="优爆品"),((IFERROR(INDEX('产品报告-整理'!D:D,MATCH(产品建议!A580,'产品报告-整理'!A:A,0)),"")&amp;" → "&amp;(IFERROR(TEXT(INDEX('产品报告-整理'!D:D,MATCH(产品建议!A580,'产品报告-整理'!A:A,0))/G580,"0%"),"")))),IF(OR($W$2="P4P点击量"),((IF($W$2="P4P点击量",IFERROR(TEXT(W580/G580,"0%"),"")))),(((IF(COUNTIF('2-3.源数据-产品分析-爆品'!A:A,产品建议!A580)&gt;0,"是","")))))))</f>
        <v/>
      </c>
      <c r="Y580" s="9" t="str">
        <f>IF(AND($Y$2="直通车总消费",'产品报告-整理'!$BN$1="推荐广告"),IFERROR(INDEX('产品报告-整理'!H:H,MATCH(产品建议!A580,'产品报告-整理'!A:A,0)),0)+IFERROR(INDEX('产品报告-整理'!BV:BV,MATCH(产品建议!A580,'产品报告-整理'!BO:BO,0)),0),IFERROR(INDEX('产品报告-整理'!H:H,MATCH(产品建议!A580,'产品报告-整理'!A:A,0)),0))</f>
        <v/>
      </c>
      <c r="Z580" s="9" t="str">
        <f t="shared" ref="Z580:Z643" si="30">IFERROR(VALUE(ROUND((Y580/K580),2)),"")</f>
        <v/>
      </c>
      <c r="AA580" s="5" t="str">
        <f t="shared" si="28"/>
        <v/>
      </c>
      <c r="AB580" s="5" t="str">
        <f t="shared" si="29"/>
        <v/>
      </c>
      <c r="AC580" s="9"/>
      <c r="AD580" s="15" t="str">
        <f>IF($AD$1="  ",IFERROR(IF(AND(Y580="未推广",L580&gt;0),"加入P4P推广 ","")&amp;IF(AND(OR(W580="是",X580="是"),Y580=0),"优爆品加推广 ","")&amp;IF(AND(C580="N",L580&gt;0),"增加橱窗绑定 ","")&amp;IF(AND(OR(Z580&gt;$Z$1*4.5,AB580&gt;$AB$1*4.5),Y580&lt;&gt;0,Y580&gt;$AB$1*2,G580&gt;($G$1/$L$1)*1),"放弃P4P推广 ","")&amp;IF(AND(AB580&gt;$AB$1*1.2,AB580&lt;$AB$1*4.5,Y580&gt;0),"优化询盘成本 ","")&amp;IF(AND(Z580&gt;$Z$1*1.2,Z580&lt;$Z$1*4.5,Y580&gt;0),"优化商机成本 ","")&amp;IF(AND(Y580&lt;&gt;0,L580&gt;0,AB580&lt;$AB$1*1.2),"加大询盘获取 ","")&amp;IF(AND(Y580&lt;&gt;0,K580&gt;0,Z580&lt;$Z$1*1.2),"加大商机获取 ","")&amp;IF(AND(L580=0,C580="Y",G580&gt;($G$1/$L$1*1.5)),"解绑橱窗绑定 ",""),"请去左表粘贴源数据"),"")</f>
        <v/>
      </c>
      <c r="AE580" s="9"/>
      <c r="AF580" s="9"/>
      <c r="AG580" s="9"/>
      <c r="AH580" s="9"/>
      <c r="AI580" s="17"/>
      <c r="AJ580" s="17"/>
      <c r="AK580" s="17"/>
    </row>
    <row r="581" spans="1:37">
      <c r="A581" s="5" t="str">
        <f>IFERROR(HLOOKUP(A$2,'2.源数据-产品分析-全商品'!A$6:A$1000,ROW()-1,0),"")</f>
        <v/>
      </c>
      <c r="B581" s="5" t="str">
        <f>IFERROR(HLOOKUP(B$2,'2.源数据-产品分析-全商品'!B$6:B$1000,ROW()-1,0),"")</f>
        <v/>
      </c>
      <c r="C581" s="5" t="str">
        <f>CLEAN(IFERROR(HLOOKUP(C$2,'2.源数据-产品分析-全商品'!C$6:C$1000,ROW()-1,0),""))</f>
        <v/>
      </c>
      <c r="D581" s="5" t="str">
        <f>IFERROR(HLOOKUP(D$2,'2.源数据-产品分析-全商品'!D$6:D$1000,ROW()-1,0),"")</f>
        <v/>
      </c>
      <c r="E581" s="5" t="str">
        <f>IFERROR(HLOOKUP(E$2,'2.源数据-产品分析-全商品'!E$6:E$1000,ROW()-1,0),"")</f>
        <v/>
      </c>
      <c r="F581" s="5" t="str">
        <f>IFERROR(VALUE(HLOOKUP(F$2,'2.源数据-产品分析-全商品'!F$6:F$1000,ROW()-1,0)),"")</f>
        <v/>
      </c>
      <c r="G581" s="5" t="str">
        <f>IFERROR(VALUE(HLOOKUP(G$2,'2.源数据-产品分析-全商品'!G$6:G$1000,ROW()-1,0)),"")</f>
        <v/>
      </c>
      <c r="H581" s="5" t="str">
        <f>IFERROR(HLOOKUP(H$2,'2.源数据-产品分析-全商品'!H$6:H$1000,ROW()-1,0),"")</f>
        <v/>
      </c>
      <c r="I581" s="5" t="str">
        <f>IFERROR(VALUE(HLOOKUP(I$2,'2.源数据-产品分析-全商品'!I$6:I$1000,ROW()-1,0)),"")</f>
        <v/>
      </c>
      <c r="J581" s="60" t="str">
        <f>IFERROR(IF($J$2="","",INDEX('产品报告-整理'!G:G,MATCH(产品建议!A581,'产品报告-整理'!A:A,0))),"")</f>
        <v/>
      </c>
      <c r="K581" s="5" t="str">
        <f>IFERROR(IF($K$2="","",VALUE(INDEX('产品报告-整理'!E:E,MATCH(产品建议!A581,'产品报告-整理'!A:A,0)))),0)</f>
        <v/>
      </c>
      <c r="L581" s="5" t="str">
        <f>IFERROR(VALUE(HLOOKUP(L$2,'2.源数据-产品分析-全商品'!J$6:J$1000,ROW()-1,0)),"")</f>
        <v/>
      </c>
      <c r="M581" s="5" t="str">
        <f>IFERROR(VALUE(HLOOKUP(M$2,'2.源数据-产品分析-全商品'!K$6:K$1000,ROW()-1,0)),"")</f>
        <v/>
      </c>
      <c r="N581" s="5" t="str">
        <f>IFERROR(HLOOKUP(N$2,'2.源数据-产品分析-全商品'!L$6:L$1000,ROW()-1,0),"")</f>
        <v/>
      </c>
      <c r="O581" s="5" t="str">
        <f>IF($O$2='产品报告-整理'!$K$1,IFERROR(INDEX('产品报告-整理'!S:S,MATCH(产品建议!A581,'产品报告-整理'!L:L,0)),""),(IFERROR(VALUE(HLOOKUP(O$2,'2.源数据-产品分析-全商品'!M$6:M$1000,ROW()-1,0)),"")))</f>
        <v/>
      </c>
      <c r="P581" s="5" t="str">
        <f>IF($P$2='产品报告-整理'!$V$1,IFERROR(INDEX('产品报告-整理'!AD:AD,MATCH(产品建议!A581,'产品报告-整理'!W:W,0)),""),(IFERROR(VALUE(HLOOKUP(P$2,'2.源数据-产品分析-全商品'!N$6:N$1000,ROW()-1,0)),"")))</f>
        <v/>
      </c>
      <c r="Q581" s="5" t="str">
        <f>IF($Q$2='产品报告-整理'!$AG$1,IFERROR(INDEX('产品报告-整理'!AO:AO,MATCH(产品建议!A581,'产品报告-整理'!AH:AH,0)),""),(IFERROR(VALUE(HLOOKUP(Q$2,'2.源数据-产品分析-全商品'!O$6:O$1000,ROW()-1,0)),"")))</f>
        <v/>
      </c>
      <c r="R581" s="5" t="str">
        <f>IF($R$2='产品报告-整理'!$AR$1,IFERROR(INDEX('产品报告-整理'!AZ:AZ,MATCH(产品建议!A581,'产品报告-整理'!AS:AS,0)),""),(IFERROR(VALUE(HLOOKUP(R$2,'2.源数据-产品分析-全商品'!P$6:P$1000,ROW()-1,0)),"")))</f>
        <v/>
      </c>
      <c r="S581" s="5" t="str">
        <f>IF($S$2='产品报告-整理'!$BC$1,IFERROR(INDEX('产品报告-整理'!BK:BK,MATCH(产品建议!A581,'产品报告-整理'!BD:BD,0)),""),(IFERROR(VALUE(HLOOKUP(S$2,'2.源数据-产品分析-全商品'!Q$6:Q$1000,ROW()-1,0)),"")))</f>
        <v/>
      </c>
      <c r="T581" s="5" t="str">
        <f>IFERROR(HLOOKUP("产品负责人",'2.源数据-产品分析-全商品'!R$6:R$1000,ROW()-1,0),"")</f>
        <v/>
      </c>
      <c r="U581" s="5" t="str">
        <f>IFERROR(VALUE(HLOOKUP(U$2,'2.源数据-产品分析-全商品'!S$6:S$1000,ROW()-1,0)),"")</f>
        <v/>
      </c>
      <c r="V581" s="5" t="str">
        <f>IFERROR(VALUE(HLOOKUP(V$2,'2.源数据-产品分析-全商品'!T$6:T$1000,ROW()-1,0)),"")</f>
        <v/>
      </c>
      <c r="W581" s="5" t="str">
        <f>IF(OR($A$3=""),"",IF(OR($W$2="优爆品"),(IF(COUNTIF('2-2.源数据-产品分析-优品'!A:A,产品建议!A581)&gt;0,"是","")&amp;IF(COUNTIF('2-3.源数据-产品分析-爆品'!A:A,产品建议!A581)&gt;0,"是","")),IF(OR($W$2="P4P点击量"),((IFERROR(INDEX('产品报告-整理'!D:D,MATCH(产品建议!A581,'产品报告-整理'!A:A,0)),""))),((IF(COUNTIF('2-2.源数据-产品分析-优品'!A:A,产品建议!A581)&gt;0,"是",""))))))</f>
        <v/>
      </c>
      <c r="X581" s="5" t="str">
        <f>IF(OR($A$3=""),"",IF(OR($W$2="优爆品"),((IFERROR(INDEX('产品报告-整理'!D:D,MATCH(产品建议!A581,'产品报告-整理'!A:A,0)),"")&amp;" → "&amp;(IFERROR(TEXT(INDEX('产品报告-整理'!D:D,MATCH(产品建议!A581,'产品报告-整理'!A:A,0))/G581,"0%"),"")))),IF(OR($W$2="P4P点击量"),((IF($W$2="P4P点击量",IFERROR(TEXT(W581/G581,"0%"),"")))),(((IF(COUNTIF('2-3.源数据-产品分析-爆品'!A:A,产品建议!A581)&gt;0,"是","")))))))</f>
        <v/>
      </c>
      <c r="Y581" s="9" t="str">
        <f>IF(AND($Y$2="直通车总消费",'产品报告-整理'!$BN$1="推荐广告"),IFERROR(INDEX('产品报告-整理'!H:H,MATCH(产品建议!A581,'产品报告-整理'!A:A,0)),0)+IFERROR(INDEX('产品报告-整理'!BV:BV,MATCH(产品建议!A581,'产品报告-整理'!BO:BO,0)),0),IFERROR(INDEX('产品报告-整理'!H:H,MATCH(产品建议!A581,'产品报告-整理'!A:A,0)),0))</f>
        <v/>
      </c>
      <c r="Z581" s="9" t="str">
        <f t="shared" si="30"/>
        <v/>
      </c>
      <c r="AA581" s="5" t="str">
        <f t="shared" si="28"/>
        <v/>
      </c>
      <c r="AB581" s="5" t="str">
        <f t="shared" si="29"/>
        <v/>
      </c>
      <c r="AC581" s="9"/>
      <c r="AD581" s="15" t="str">
        <f>IF($AD$1="  ",IFERROR(IF(AND(Y581="未推广",L581&gt;0),"加入P4P推广 ","")&amp;IF(AND(OR(W581="是",X581="是"),Y581=0),"优爆品加推广 ","")&amp;IF(AND(C581="N",L581&gt;0),"增加橱窗绑定 ","")&amp;IF(AND(OR(Z581&gt;$Z$1*4.5,AB581&gt;$AB$1*4.5),Y581&lt;&gt;0,Y581&gt;$AB$1*2,G581&gt;($G$1/$L$1)*1),"放弃P4P推广 ","")&amp;IF(AND(AB581&gt;$AB$1*1.2,AB581&lt;$AB$1*4.5,Y581&gt;0),"优化询盘成本 ","")&amp;IF(AND(Z581&gt;$Z$1*1.2,Z581&lt;$Z$1*4.5,Y581&gt;0),"优化商机成本 ","")&amp;IF(AND(Y581&lt;&gt;0,L581&gt;0,AB581&lt;$AB$1*1.2),"加大询盘获取 ","")&amp;IF(AND(Y581&lt;&gt;0,K581&gt;0,Z581&lt;$Z$1*1.2),"加大商机获取 ","")&amp;IF(AND(L581=0,C581="Y",G581&gt;($G$1/$L$1*1.5)),"解绑橱窗绑定 ",""),"请去左表粘贴源数据"),"")</f>
        <v/>
      </c>
      <c r="AE581" s="9"/>
      <c r="AF581" s="9"/>
      <c r="AG581" s="9"/>
      <c r="AH581" s="9"/>
      <c r="AI581" s="17"/>
      <c r="AJ581" s="17"/>
      <c r="AK581" s="17"/>
    </row>
    <row r="582" spans="1:37">
      <c r="A582" s="5" t="str">
        <f>IFERROR(HLOOKUP(A$2,'2.源数据-产品分析-全商品'!A$6:A$1000,ROW()-1,0),"")</f>
        <v/>
      </c>
      <c r="B582" s="5" t="str">
        <f>IFERROR(HLOOKUP(B$2,'2.源数据-产品分析-全商品'!B$6:B$1000,ROW()-1,0),"")</f>
        <v/>
      </c>
      <c r="C582" s="5" t="str">
        <f>CLEAN(IFERROR(HLOOKUP(C$2,'2.源数据-产品分析-全商品'!C$6:C$1000,ROW()-1,0),""))</f>
        <v/>
      </c>
      <c r="D582" s="5" t="str">
        <f>IFERROR(HLOOKUP(D$2,'2.源数据-产品分析-全商品'!D$6:D$1000,ROW()-1,0),"")</f>
        <v/>
      </c>
      <c r="E582" s="5" t="str">
        <f>IFERROR(HLOOKUP(E$2,'2.源数据-产品分析-全商品'!E$6:E$1000,ROW()-1,0),"")</f>
        <v/>
      </c>
      <c r="F582" s="5" t="str">
        <f>IFERROR(VALUE(HLOOKUP(F$2,'2.源数据-产品分析-全商品'!F$6:F$1000,ROW()-1,0)),"")</f>
        <v/>
      </c>
      <c r="G582" s="5" t="str">
        <f>IFERROR(VALUE(HLOOKUP(G$2,'2.源数据-产品分析-全商品'!G$6:G$1000,ROW()-1,0)),"")</f>
        <v/>
      </c>
      <c r="H582" s="5" t="str">
        <f>IFERROR(HLOOKUP(H$2,'2.源数据-产品分析-全商品'!H$6:H$1000,ROW()-1,0),"")</f>
        <v/>
      </c>
      <c r="I582" s="5" t="str">
        <f>IFERROR(VALUE(HLOOKUP(I$2,'2.源数据-产品分析-全商品'!I$6:I$1000,ROW()-1,0)),"")</f>
        <v/>
      </c>
      <c r="J582" s="60" t="str">
        <f>IFERROR(IF($J$2="","",INDEX('产品报告-整理'!G:G,MATCH(产品建议!A582,'产品报告-整理'!A:A,0))),"")</f>
        <v/>
      </c>
      <c r="K582" s="5" t="str">
        <f>IFERROR(IF($K$2="","",VALUE(INDEX('产品报告-整理'!E:E,MATCH(产品建议!A582,'产品报告-整理'!A:A,0)))),0)</f>
        <v/>
      </c>
      <c r="L582" s="5" t="str">
        <f>IFERROR(VALUE(HLOOKUP(L$2,'2.源数据-产品分析-全商品'!J$6:J$1000,ROW()-1,0)),"")</f>
        <v/>
      </c>
      <c r="M582" s="5" t="str">
        <f>IFERROR(VALUE(HLOOKUP(M$2,'2.源数据-产品分析-全商品'!K$6:K$1000,ROW()-1,0)),"")</f>
        <v/>
      </c>
      <c r="N582" s="5" t="str">
        <f>IFERROR(HLOOKUP(N$2,'2.源数据-产品分析-全商品'!L$6:L$1000,ROW()-1,0),"")</f>
        <v/>
      </c>
      <c r="O582" s="5" t="str">
        <f>IF($O$2='产品报告-整理'!$K$1,IFERROR(INDEX('产品报告-整理'!S:S,MATCH(产品建议!A582,'产品报告-整理'!L:L,0)),""),(IFERROR(VALUE(HLOOKUP(O$2,'2.源数据-产品分析-全商品'!M$6:M$1000,ROW()-1,0)),"")))</f>
        <v/>
      </c>
      <c r="P582" s="5" t="str">
        <f>IF($P$2='产品报告-整理'!$V$1,IFERROR(INDEX('产品报告-整理'!AD:AD,MATCH(产品建议!A582,'产品报告-整理'!W:W,0)),""),(IFERROR(VALUE(HLOOKUP(P$2,'2.源数据-产品分析-全商品'!N$6:N$1000,ROW()-1,0)),"")))</f>
        <v/>
      </c>
      <c r="Q582" s="5" t="str">
        <f>IF($Q$2='产品报告-整理'!$AG$1,IFERROR(INDEX('产品报告-整理'!AO:AO,MATCH(产品建议!A582,'产品报告-整理'!AH:AH,0)),""),(IFERROR(VALUE(HLOOKUP(Q$2,'2.源数据-产品分析-全商品'!O$6:O$1000,ROW()-1,0)),"")))</f>
        <v/>
      </c>
      <c r="R582" s="5" t="str">
        <f>IF($R$2='产品报告-整理'!$AR$1,IFERROR(INDEX('产品报告-整理'!AZ:AZ,MATCH(产品建议!A582,'产品报告-整理'!AS:AS,0)),""),(IFERROR(VALUE(HLOOKUP(R$2,'2.源数据-产品分析-全商品'!P$6:P$1000,ROW()-1,0)),"")))</f>
        <v/>
      </c>
      <c r="S582" s="5" t="str">
        <f>IF($S$2='产品报告-整理'!$BC$1,IFERROR(INDEX('产品报告-整理'!BK:BK,MATCH(产品建议!A582,'产品报告-整理'!BD:BD,0)),""),(IFERROR(VALUE(HLOOKUP(S$2,'2.源数据-产品分析-全商品'!Q$6:Q$1000,ROW()-1,0)),"")))</f>
        <v/>
      </c>
      <c r="T582" s="5" t="str">
        <f>IFERROR(HLOOKUP("产品负责人",'2.源数据-产品分析-全商品'!R$6:R$1000,ROW()-1,0),"")</f>
        <v/>
      </c>
      <c r="U582" s="5" t="str">
        <f>IFERROR(VALUE(HLOOKUP(U$2,'2.源数据-产品分析-全商品'!S$6:S$1000,ROW()-1,0)),"")</f>
        <v/>
      </c>
      <c r="V582" s="5" t="str">
        <f>IFERROR(VALUE(HLOOKUP(V$2,'2.源数据-产品分析-全商品'!T$6:T$1000,ROW()-1,0)),"")</f>
        <v/>
      </c>
      <c r="W582" s="5" t="str">
        <f>IF(OR($A$3=""),"",IF(OR($W$2="优爆品"),(IF(COUNTIF('2-2.源数据-产品分析-优品'!A:A,产品建议!A582)&gt;0,"是","")&amp;IF(COUNTIF('2-3.源数据-产品分析-爆品'!A:A,产品建议!A582)&gt;0,"是","")),IF(OR($W$2="P4P点击量"),((IFERROR(INDEX('产品报告-整理'!D:D,MATCH(产品建议!A582,'产品报告-整理'!A:A,0)),""))),((IF(COUNTIF('2-2.源数据-产品分析-优品'!A:A,产品建议!A582)&gt;0,"是",""))))))</f>
        <v/>
      </c>
      <c r="X582" s="5" t="str">
        <f>IF(OR($A$3=""),"",IF(OR($W$2="优爆品"),((IFERROR(INDEX('产品报告-整理'!D:D,MATCH(产品建议!A582,'产品报告-整理'!A:A,0)),"")&amp;" → "&amp;(IFERROR(TEXT(INDEX('产品报告-整理'!D:D,MATCH(产品建议!A582,'产品报告-整理'!A:A,0))/G582,"0%"),"")))),IF(OR($W$2="P4P点击量"),((IF($W$2="P4P点击量",IFERROR(TEXT(W582/G582,"0%"),"")))),(((IF(COUNTIF('2-3.源数据-产品分析-爆品'!A:A,产品建议!A582)&gt;0,"是","")))))))</f>
        <v/>
      </c>
      <c r="Y582" s="9" t="str">
        <f>IF(AND($Y$2="直通车总消费",'产品报告-整理'!$BN$1="推荐广告"),IFERROR(INDEX('产品报告-整理'!H:H,MATCH(产品建议!A582,'产品报告-整理'!A:A,0)),0)+IFERROR(INDEX('产品报告-整理'!BV:BV,MATCH(产品建议!A582,'产品报告-整理'!BO:BO,0)),0),IFERROR(INDEX('产品报告-整理'!H:H,MATCH(产品建议!A582,'产品报告-整理'!A:A,0)),0))</f>
        <v/>
      </c>
      <c r="Z582" s="9" t="str">
        <f t="shared" si="30"/>
        <v/>
      </c>
      <c r="AA582" s="5" t="str">
        <f t="shared" si="28"/>
        <v/>
      </c>
      <c r="AB582" s="5" t="str">
        <f t="shared" si="29"/>
        <v/>
      </c>
      <c r="AC582" s="9"/>
      <c r="AD582" s="15" t="str">
        <f>IF($AD$1="  ",IFERROR(IF(AND(Y582="未推广",L582&gt;0),"加入P4P推广 ","")&amp;IF(AND(OR(W582="是",X582="是"),Y582=0),"优爆品加推广 ","")&amp;IF(AND(C582="N",L582&gt;0),"增加橱窗绑定 ","")&amp;IF(AND(OR(Z582&gt;$Z$1*4.5,AB582&gt;$AB$1*4.5),Y582&lt;&gt;0,Y582&gt;$AB$1*2,G582&gt;($G$1/$L$1)*1),"放弃P4P推广 ","")&amp;IF(AND(AB582&gt;$AB$1*1.2,AB582&lt;$AB$1*4.5,Y582&gt;0),"优化询盘成本 ","")&amp;IF(AND(Z582&gt;$Z$1*1.2,Z582&lt;$Z$1*4.5,Y582&gt;0),"优化商机成本 ","")&amp;IF(AND(Y582&lt;&gt;0,L582&gt;0,AB582&lt;$AB$1*1.2),"加大询盘获取 ","")&amp;IF(AND(Y582&lt;&gt;0,K582&gt;0,Z582&lt;$Z$1*1.2),"加大商机获取 ","")&amp;IF(AND(L582=0,C582="Y",G582&gt;($G$1/$L$1*1.5)),"解绑橱窗绑定 ",""),"请去左表粘贴源数据"),"")</f>
        <v/>
      </c>
      <c r="AE582" s="9"/>
      <c r="AF582" s="9"/>
      <c r="AG582" s="9"/>
      <c r="AH582" s="9"/>
      <c r="AI582" s="17"/>
      <c r="AJ582" s="17"/>
      <c r="AK582" s="17"/>
    </row>
    <row r="583" spans="1:37">
      <c r="A583" s="5" t="str">
        <f>IFERROR(HLOOKUP(A$2,'2.源数据-产品分析-全商品'!A$6:A$1000,ROW()-1,0),"")</f>
        <v/>
      </c>
      <c r="B583" s="5" t="str">
        <f>IFERROR(HLOOKUP(B$2,'2.源数据-产品分析-全商品'!B$6:B$1000,ROW()-1,0),"")</f>
        <v/>
      </c>
      <c r="C583" s="5" t="str">
        <f>CLEAN(IFERROR(HLOOKUP(C$2,'2.源数据-产品分析-全商品'!C$6:C$1000,ROW()-1,0),""))</f>
        <v/>
      </c>
      <c r="D583" s="5" t="str">
        <f>IFERROR(HLOOKUP(D$2,'2.源数据-产品分析-全商品'!D$6:D$1000,ROW()-1,0),"")</f>
        <v/>
      </c>
      <c r="E583" s="5" t="str">
        <f>IFERROR(HLOOKUP(E$2,'2.源数据-产品分析-全商品'!E$6:E$1000,ROW()-1,0),"")</f>
        <v/>
      </c>
      <c r="F583" s="5" t="str">
        <f>IFERROR(VALUE(HLOOKUP(F$2,'2.源数据-产品分析-全商品'!F$6:F$1000,ROW()-1,0)),"")</f>
        <v/>
      </c>
      <c r="G583" s="5" t="str">
        <f>IFERROR(VALUE(HLOOKUP(G$2,'2.源数据-产品分析-全商品'!G$6:G$1000,ROW()-1,0)),"")</f>
        <v/>
      </c>
      <c r="H583" s="5" t="str">
        <f>IFERROR(HLOOKUP(H$2,'2.源数据-产品分析-全商品'!H$6:H$1000,ROW()-1,0),"")</f>
        <v/>
      </c>
      <c r="I583" s="5" t="str">
        <f>IFERROR(VALUE(HLOOKUP(I$2,'2.源数据-产品分析-全商品'!I$6:I$1000,ROW()-1,0)),"")</f>
        <v/>
      </c>
      <c r="J583" s="60" t="str">
        <f>IFERROR(IF($J$2="","",INDEX('产品报告-整理'!G:G,MATCH(产品建议!A583,'产品报告-整理'!A:A,0))),"")</f>
        <v/>
      </c>
      <c r="K583" s="5" t="str">
        <f>IFERROR(IF($K$2="","",VALUE(INDEX('产品报告-整理'!E:E,MATCH(产品建议!A583,'产品报告-整理'!A:A,0)))),0)</f>
        <v/>
      </c>
      <c r="L583" s="5" t="str">
        <f>IFERROR(VALUE(HLOOKUP(L$2,'2.源数据-产品分析-全商品'!J$6:J$1000,ROW()-1,0)),"")</f>
        <v/>
      </c>
      <c r="M583" s="5" t="str">
        <f>IFERROR(VALUE(HLOOKUP(M$2,'2.源数据-产品分析-全商品'!K$6:K$1000,ROW()-1,0)),"")</f>
        <v/>
      </c>
      <c r="N583" s="5" t="str">
        <f>IFERROR(HLOOKUP(N$2,'2.源数据-产品分析-全商品'!L$6:L$1000,ROW()-1,0),"")</f>
        <v/>
      </c>
      <c r="O583" s="5" t="str">
        <f>IF($O$2='产品报告-整理'!$K$1,IFERROR(INDEX('产品报告-整理'!S:S,MATCH(产品建议!A583,'产品报告-整理'!L:L,0)),""),(IFERROR(VALUE(HLOOKUP(O$2,'2.源数据-产品分析-全商品'!M$6:M$1000,ROW()-1,0)),"")))</f>
        <v/>
      </c>
      <c r="P583" s="5" t="str">
        <f>IF($P$2='产品报告-整理'!$V$1,IFERROR(INDEX('产品报告-整理'!AD:AD,MATCH(产品建议!A583,'产品报告-整理'!W:W,0)),""),(IFERROR(VALUE(HLOOKUP(P$2,'2.源数据-产品分析-全商品'!N$6:N$1000,ROW()-1,0)),"")))</f>
        <v/>
      </c>
      <c r="Q583" s="5" t="str">
        <f>IF($Q$2='产品报告-整理'!$AG$1,IFERROR(INDEX('产品报告-整理'!AO:AO,MATCH(产品建议!A583,'产品报告-整理'!AH:AH,0)),""),(IFERROR(VALUE(HLOOKUP(Q$2,'2.源数据-产品分析-全商品'!O$6:O$1000,ROW()-1,0)),"")))</f>
        <v/>
      </c>
      <c r="R583" s="5" t="str">
        <f>IF($R$2='产品报告-整理'!$AR$1,IFERROR(INDEX('产品报告-整理'!AZ:AZ,MATCH(产品建议!A583,'产品报告-整理'!AS:AS,0)),""),(IFERROR(VALUE(HLOOKUP(R$2,'2.源数据-产品分析-全商品'!P$6:P$1000,ROW()-1,0)),"")))</f>
        <v/>
      </c>
      <c r="S583" s="5" t="str">
        <f>IF($S$2='产品报告-整理'!$BC$1,IFERROR(INDEX('产品报告-整理'!BK:BK,MATCH(产品建议!A583,'产品报告-整理'!BD:BD,0)),""),(IFERROR(VALUE(HLOOKUP(S$2,'2.源数据-产品分析-全商品'!Q$6:Q$1000,ROW()-1,0)),"")))</f>
        <v/>
      </c>
      <c r="T583" s="5" t="str">
        <f>IFERROR(HLOOKUP("产品负责人",'2.源数据-产品分析-全商品'!R$6:R$1000,ROW()-1,0),"")</f>
        <v/>
      </c>
      <c r="U583" s="5" t="str">
        <f>IFERROR(VALUE(HLOOKUP(U$2,'2.源数据-产品分析-全商品'!S$6:S$1000,ROW()-1,0)),"")</f>
        <v/>
      </c>
      <c r="V583" s="5" t="str">
        <f>IFERROR(VALUE(HLOOKUP(V$2,'2.源数据-产品分析-全商品'!T$6:T$1000,ROW()-1,0)),"")</f>
        <v/>
      </c>
      <c r="W583" s="5" t="str">
        <f>IF(OR($A$3=""),"",IF(OR($W$2="优爆品"),(IF(COUNTIF('2-2.源数据-产品分析-优品'!A:A,产品建议!A583)&gt;0,"是","")&amp;IF(COUNTIF('2-3.源数据-产品分析-爆品'!A:A,产品建议!A583)&gt;0,"是","")),IF(OR($W$2="P4P点击量"),((IFERROR(INDEX('产品报告-整理'!D:D,MATCH(产品建议!A583,'产品报告-整理'!A:A,0)),""))),((IF(COUNTIF('2-2.源数据-产品分析-优品'!A:A,产品建议!A583)&gt;0,"是",""))))))</f>
        <v/>
      </c>
      <c r="X583" s="5" t="str">
        <f>IF(OR($A$3=""),"",IF(OR($W$2="优爆品"),((IFERROR(INDEX('产品报告-整理'!D:D,MATCH(产品建议!A583,'产品报告-整理'!A:A,0)),"")&amp;" → "&amp;(IFERROR(TEXT(INDEX('产品报告-整理'!D:D,MATCH(产品建议!A583,'产品报告-整理'!A:A,0))/G583,"0%"),"")))),IF(OR($W$2="P4P点击量"),((IF($W$2="P4P点击量",IFERROR(TEXT(W583/G583,"0%"),"")))),(((IF(COUNTIF('2-3.源数据-产品分析-爆品'!A:A,产品建议!A583)&gt;0,"是","")))))))</f>
        <v/>
      </c>
      <c r="Y583" s="9" t="str">
        <f>IF(AND($Y$2="直通车总消费",'产品报告-整理'!$BN$1="推荐广告"),IFERROR(INDEX('产品报告-整理'!H:H,MATCH(产品建议!A583,'产品报告-整理'!A:A,0)),0)+IFERROR(INDEX('产品报告-整理'!BV:BV,MATCH(产品建议!A583,'产品报告-整理'!BO:BO,0)),0),IFERROR(INDEX('产品报告-整理'!H:H,MATCH(产品建议!A583,'产品报告-整理'!A:A,0)),0))</f>
        <v/>
      </c>
      <c r="Z583" s="9" t="str">
        <f t="shared" si="30"/>
        <v/>
      </c>
      <c r="AA583" s="5" t="str">
        <f t="shared" si="28"/>
        <v/>
      </c>
      <c r="AB583" s="5" t="str">
        <f t="shared" si="29"/>
        <v/>
      </c>
      <c r="AC583" s="9"/>
      <c r="AD583" s="15" t="str">
        <f>IF($AD$1="  ",IFERROR(IF(AND(Y583="未推广",L583&gt;0),"加入P4P推广 ","")&amp;IF(AND(OR(W583="是",X583="是"),Y583=0),"优爆品加推广 ","")&amp;IF(AND(C583="N",L583&gt;0),"增加橱窗绑定 ","")&amp;IF(AND(OR(Z583&gt;$Z$1*4.5,AB583&gt;$AB$1*4.5),Y583&lt;&gt;0,Y583&gt;$AB$1*2,G583&gt;($G$1/$L$1)*1),"放弃P4P推广 ","")&amp;IF(AND(AB583&gt;$AB$1*1.2,AB583&lt;$AB$1*4.5,Y583&gt;0),"优化询盘成本 ","")&amp;IF(AND(Z583&gt;$Z$1*1.2,Z583&lt;$Z$1*4.5,Y583&gt;0),"优化商机成本 ","")&amp;IF(AND(Y583&lt;&gt;0,L583&gt;0,AB583&lt;$AB$1*1.2),"加大询盘获取 ","")&amp;IF(AND(Y583&lt;&gt;0,K583&gt;0,Z583&lt;$Z$1*1.2),"加大商机获取 ","")&amp;IF(AND(L583=0,C583="Y",G583&gt;($G$1/$L$1*1.5)),"解绑橱窗绑定 ",""),"请去左表粘贴源数据"),"")</f>
        <v/>
      </c>
      <c r="AE583" s="9"/>
      <c r="AF583" s="9"/>
      <c r="AG583" s="9"/>
      <c r="AH583" s="9"/>
      <c r="AI583" s="17"/>
      <c r="AJ583" s="17"/>
      <c r="AK583" s="17"/>
    </row>
    <row r="584" spans="1:37">
      <c r="A584" s="5" t="str">
        <f>IFERROR(HLOOKUP(A$2,'2.源数据-产品分析-全商品'!A$6:A$1000,ROW()-1,0),"")</f>
        <v/>
      </c>
      <c r="B584" s="5" t="str">
        <f>IFERROR(HLOOKUP(B$2,'2.源数据-产品分析-全商品'!B$6:B$1000,ROW()-1,0),"")</f>
        <v/>
      </c>
      <c r="C584" s="5" t="str">
        <f>CLEAN(IFERROR(HLOOKUP(C$2,'2.源数据-产品分析-全商品'!C$6:C$1000,ROW()-1,0),""))</f>
        <v/>
      </c>
      <c r="D584" s="5" t="str">
        <f>IFERROR(HLOOKUP(D$2,'2.源数据-产品分析-全商品'!D$6:D$1000,ROW()-1,0),"")</f>
        <v/>
      </c>
      <c r="E584" s="5" t="str">
        <f>IFERROR(HLOOKUP(E$2,'2.源数据-产品分析-全商品'!E$6:E$1000,ROW()-1,0),"")</f>
        <v/>
      </c>
      <c r="F584" s="5" t="str">
        <f>IFERROR(VALUE(HLOOKUP(F$2,'2.源数据-产品分析-全商品'!F$6:F$1000,ROW()-1,0)),"")</f>
        <v/>
      </c>
      <c r="G584" s="5" t="str">
        <f>IFERROR(VALUE(HLOOKUP(G$2,'2.源数据-产品分析-全商品'!G$6:G$1000,ROW()-1,0)),"")</f>
        <v/>
      </c>
      <c r="H584" s="5" t="str">
        <f>IFERROR(HLOOKUP(H$2,'2.源数据-产品分析-全商品'!H$6:H$1000,ROW()-1,0),"")</f>
        <v/>
      </c>
      <c r="I584" s="5" t="str">
        <f>IFERROR(VALUE(HLOOKUP(I$2,'2.源数据-产品分析-全商品'!I$6:I$1000,ROW()-1,0)),"")</f>
        <v/>
      </c>
      <c r="J584" s="60" t="str">
        <f>IFERROR(IF($J$2="","",INDEX('产品报告-整理'!G:G,MATCH(产品建议!A584,'产品报告-整理'!A:A,0))),"")</f>
        <v/>
      </c>
      <c r="K584" s="5" t="str">
        <f>IFERROR(IF($K$2="","",VALUE(INDEX('产品报告-整理'!E:E,MATCH(产品建议!A584,'产品报告-整理'!A:A,0)))),0)</f>
        <v/>
      </c>
      <c r="L584" s="5" t="str">
        <f>IFERROR(VALUE(HLOOKUP(L$2,'2.源数据-产品分析-全商品'!J$6:J$1000,ROW()-1,0)),"")</f>
        <v/>
      </c>
      <c r="M584" s="5" t="str">
        <f>IFERROR(VALUE(HLOOKUP(M$2,'2.源数据-产品分析-全商品'!K$6:K$1000,ROW()-1,0)),"")</f>
        <v/>
      </c>
      <c r="N584" s="5" t="str">
        <f>IFERROR(HLOOKUP(N$2,'2.源数据-产品分析-全商品'!L$6:L$1000,ROW()-1,0),"")</f>
        <v/>
      </c>
      <c r="O584" s="5" t="str">
        <f>IF($O$2='产品报告-整理'!$K$1,IFERROR(INDEX('产品报告-整理'!S:S,MATCH(产品建议!A584,'产品报告-整理'!L:L,0)),""),(IFERROR(VALUE(HLOOKUP(O$2,'2.源数据-产品分析-全商品'!M$6:M$1000,ROW()-1,0)),"")))</f>
        <v/>
      </c>
      <c r="P584" s="5" t="str">
        <f>IF($P$2='产品报告-整理'!$V$1,IFERROR(INDEX('产品报告-整理'!AD:AD,MATCH(产品建议!A584,'产品报告-整理'!W:W,0)),""),(IFERROR(VALUE(HLOOKUP(P$2,'2.源数据-产品分析-全商品'!N$6:N$1000,ROW()-1,0)),"")))</f>
        <v/>
      </c>
      <c r="Q584" s="5" t="str">
        <f>IF($Q$2='产品报告-整理'!$AG$1,IFERROR(INDEX('产品报告-整理'!AO:AO,MATCH(产品建议!A584,'产品报告-整理'!AH:AH,0)),""),(IFERROR(VALUE(HLOOKUP(Q$2,'2.源数据-产品分析-全商品'!O$6:O$1000,ROW()-1,0)),"")))</f>
        <v/>
      </c>
      <c r="R584" s="5" t="str">
        <f>IF($R$2='产品报告-整理'!$AR$1,IFERROR(INDEX('产品报告-整理'!AZ:AZ,MATCH(产品建议!A584,'产品报告-整理'!AS:AS,0)),""),(IFERROR(VALUE(HLOOKUP(R$2,'2.源数据-产品分析-全商品'!P$6:P$1000,ROW()-1,0)),"")))</f>
        <v/>
      </c>
      <c r="S584" s="5" t="str">
        <f>IF($S$2='产品报告-整理'!$BC$1,IFERROR(INDEX('产品报告-整理'!BK:BK,MATCH(产品建议!A584,'产品报告-整理'!BD:BD,0)),""),(IFERROR(VALUE(HLOOKUP(S$2,'2.源数据-产品分析-全商品'!Q$6:Q$1000,ROW()-1,0)),"")))</f>
        <v/>
      </c>
      <c r="T584" s="5" t="str">
        <f>IFERROR(HLOOKUP("产品负责人",'2.源数据-产品分析-全商品'!R$6:R$1000,ROW()-1,0),"")</f>
        <v/>
      </c>
      <c r="U584" s="5" t="str">
        <f>IFERROR(VALUE(HLOOKUP(U$2,'2.源数据-产品分析-全商品'!S$6:S$1000,ROW()-1,0)),"")</f>
        <v/>
      </c>
      <c r="V584" s="5" t="str">
        <f>IFERROR(VALUE(HLOOKUP(V$2,'2.源数据-产品分析-全商品'!T$6:T$1000,ROW()-1,0)),"")</f>
        <v/>
      </c>
      <c r="W584" s="5" t="str">
        <f>IF(OR($A$3=""),"",IF(OR($W$2="优爆品"),(IF(COUNTIF('2-2.源数据-产品分析-优品'!A:A,产品建议!A584)&gt;0,"是","")&amp;IF(COUNTIF('2-3.源数据-产品分析-爆品'!A:A,产品建议!A584)&gt;0,"是","")),IF(OR($W$2="P4P点击量"),((IFERROR(INDEX('产品报告-整理'!D:D,MATCH(产品建议!A584,'产品报告-整理'!A:A,0)),""))),((IF(COUNTIF('2-2.源数据-产品分析-优品'!A:A,产品建议!A584)&gt;0,"是",""))))))</f>
        <v/>
      </c>
      <c r="X584" s="5" t="str">
        <f>IF(OR($A$3=""),"",IF(OR($W$2="优爆品"),((IFERROR(INDEX('产品报告-整理'!D:D,MATCH(产品建议!A584,'产品报告-整理'!A:A,0)),"")&amp;" → "&amp;(IFERROR(TEXT(INDEX('产品报告-整理'!D:D,MATCH(产品建议!A584,'产品报告-整理'!A:A,0))/G584,"0%"),"")))),IF(OR($W$2="P4P点击量"),((IF($W$2="P4P点击量",IFERROR(TEXT(W584/G584,"0%"),"")))),(((IF(COUNTIF('2-3.源数据-产品分析-爆品'!A:A,产品建议!A584)&gt;0,"是","")))))))</f>
        <v/>
      </c>
      <c r="Y584" s="9" t="str">
        <f>IF(AND($Y$2="直通车总消费",'产品报告-整理'!$BN$1="推荐广告"),IFERROR(INDEX('产品报告-整理'!H:H,MATCH(产品建议!A584,'产品报告-整理'!A:A,0)),0)+IFERROR(INDEX('产品报告-整理'!BV:BV,MATCH(产品建议!A584,'产品报告-整理'!BO:BO,0)),0),IFERROR(INDEX('产品报告-整理'!H:H,MATCH(产品建议!A584,'产品报告-整理'!A:A,0)),0))</f>
        <v/>
      </c>
      <c r="Z584" s="9" t="str">
        <f t="shared" si="30"/>
        <v/>
      </c>
      <c r="AA584" s="5" t="str">
        <f t="shared" si="28"/>
        <v/>
      </c>
      <c r="AB584" s="5" t="str">
        <f t="shared" si="29"/>
        <v/>
      </c>
      <c r="AC584" s="9"/>
      <c r="AD584" s="15" t="str">
        <f>IF($AD$1="  ",IFERROR(IF(AND(Y584="未推广",L584&gt;0),"加入P4P推广 ","")&amp;IF(AND(OR(W584="是",X584="是"),Y584=0),"优爆品加推广 ","")&amp;IF(AND(C584="N",L584&gt;0),"增加橱窗绑定 ","")&amp;IF(AND(OR(Z584&gt;$Z$1*4.5,AB584&gt;$AB$1*4.5),Y584&lt;&gt;0,Y584&gt;$AB$1*2,G584&gt;($G$1/$L$1)*1),"放弃P4P推广 ","")&amp;IF(AND(AB584&gt;$AB$1*1.2,AB584&lt;$AB$1*4.5,Y584&gt;0),"优化询盘成本 ","")&amp;IF(AND(Z584&gt;$Z$1*1.2,Z584&lt;$Z$1*4.5,Y584&gt;0),"优化商机成本 ","")&amp;IF(AND(Y584&lt;&gt;0,L584&gt;0,AB584&lt;$AB$1*1.2),"加大询盘获取 ","")&amp;IF(AND(Y584&lt;&gt;0,K584&gt;0,Z584&lt;$Z$1*1.2),"加大商机获取 ","")&amp;IF(AND(L584=0,C584="Y",G584&gt;($G$1/$L$1*1.5)),"解绑橱窗绑定 ",""),"请去左表粘贴源数据"),"")</f>
        <v/>
      </c>
      <c r="AE584" s="9"/>
      <c r="AF584" s="9"/>
      <c r="AG584" s="9"/>
      <c r="AH584" s="9"/>
      <c r="AI584" s="17"/>
      <c r="AJ584" s="17"/>
      <c r="AK584" s="17"/>
    </row>
    <row r="585" spans="1:37">
      <c r="A585" s="5" t="str">
        <f>IFERROR(HLOOKUP(A$2,'2.源数据-产品分析-全商品'!A$6:A$1000,ROW()-1,0),"")</f>
        <v/>
      </c>
      <c r="B585" s="5" t="str">
        <f>IFERROR(HLOOKUP(B$2,'2.源数据-产品分析-全商品'!B$6:B$1000,ROW()-1,0),"")</f>
        <v/>
      </c>
      <c r="C585" s="5" t="str">
        <f>CLEAN(IFERROR(HLOOKUP(C$2,'2.源数据-产品分析-全商品'!C$6:C$1000,ROW()-1,0),""))</f>
        <v/>
      </c>
      <c r="D585" s="5" t="str">
        <f>IFERROR(HLOOKUP(D$2,'2.源数据-产品分析-全商品'!D$6:D$1000,ROW()-1,0),"")</f>
        <v/>
      </c>
      <c r="E585" s="5" t="str">
        <f>IFERROR(HLOOKUP(E$2,'2.源数据-产品分析-全商品'!E$6:E$1000,ROW()-1,0),"")</f>
        <v/>
      </c>
      <c r="F585" s="5" t="str">
        <f>IFERROR(VALUE(HLOOKUP(F$2,'2.源数据-产品分析-全商品'!F$6:F$1000,ROW()-1,0)),"")</f>
        <v/>
      </c>
      <c r="G585" s="5" t="str">
        <f>IFERROR(VALUE(HLOOKUP(G$2,'2.源数据-产品分析-全商品'!G$6:G$1000,ROW()-1,0)),"")</f>
        <v/>
      </c>
      <c r="H585" s="5" t="str">
        <f>IFERROR(HLOOKUP(H$2,'2.源数据-产品分析-全商品'!H$6:H$1000,ROW()-1,0),"")</f>
        <v/>
      </c>
      <c r="I585" s="5" t="str">
        <f>IFERROR(VALUE(HLOOKUP(I$2,'2.源数据-产品分析-全商品'!I$6:I$1000,ROW()-1,0)),"")</f>
        <v/>
      </c>
      <c r="J585" s="60" t="str">
        <f>IFERROR(IF($J$2="","",INDEX('产品报告-整理'!G:G,MATCH(产品建议!A585,'产品报告-整理'!A:A,0))),"")</f>
        <v/>
      </c>
      <c r="K585" s="5" t="str">
        <f>IFERROR(IF($K$2="","",VALUE(INDEX('产品报告-整理'!E:E,MATCH(产品建议!A585,'产品报告-整理'!A:A,0)))),0)</f>
        <v/>
      </c>
      <c r="L585" s="5" t="str">
        <f>IFERROR(VALUE(HLOOKUP(L$2,'2.源数据-产品分析-全商品'!J$6:J$1000,ROW()-1,0)),"")</f>
        <v/>
      </c>
      <c r="M585" s="5" t="str">
        <f>IFERROR(VALUE(HLOOKUP(M$2,'2.源数据-产品分析-全商品'!K$6:K$1000,ROW()-1,0)),"")</f>
        <v/>
      </c>
      <c r="N585" s="5" t="str">
        <f>IFERROR(HLOOKUP(N$2,'2.源数据-产品分析-全商品'!L$6:L$1000,ROW()-1,0),"")</f>
        <v/>
      </c>
      <c r="O585" s="5" t="str">
        <f>IF($O$2='产品报告-整理'!$K$1,IFERROR(INDEX('产品报告-整理'!S:S,MATCH(产品建议!A585,'产品报告-整理'!L:L,0)),""),(IFERROR(VALUE(HLOOKUP(O$2,'2.源数据-产品分析-全商品'!M$6:M$1000,ROW()-1,0)),"")))</f>
        <v/>
      </c>
      <c r="P585" s="5" t="str">
        <f>IF($P$2='产品报告-整理'!$V$1,IFERROR(INDEX('产品报告-整理'!AD:AD,MATCH(产品建议!A585,'产品报告-整理'!W:W,0)),""),(IFERROR(VALUE(HLOOKUP(P$2,'2.源数据-产品分析-全商品'!N$6:N$1000,ROW()-1,0)),"")))</f>
        <v/>
      </c>
      <c r="Q585" s="5" t="str">
        <f>IF($Q$2='产品报告-整理'!$AG$1,IFERROR(INDEX('产品报告-整理'!AO:AO,MATCH(产品建议!A585,'产品报告-整理'!AH:AH,0)),""),(IFERROR(VALUE(HLOOKUP(Q$2,'2.源数据-产品分析-全商品'!O$6:O$1000,ROW()-1,0)),"")))</f>
        <v/>
      </c>
      <c r="R585" s="5" t="str">
        <f>IF($R$2='产品报告-整理'!$AR$1,IFERROR(INDEX('产品报告-整理'!AZ:AZ,MATCH(产品建议!A585,'产品报告-整理'!AS:AS,0)),""),(IFERROR(VALUE(HLOOKUP(R$2,'2.源数据-产品分析-全商品'!P$6:P$1000,ROW()-1,0)),"")))</f>
        <v/>
      </c>
      <c r="S585" s="5" t="str">
        <f>IF($S$2='产品报告-整理'!$BC$1,IFERROR(INDEX('产品报告-整理'!BK:BK,MATCH(产品建议!A585,'产品报告-整理'!BD:BD,0)),""),(IFERROR(VALUE(HLOOKUP(S$2,'2.源数据-产品分析-全商品'!Q$6:Q$1000,ROW()-1,0)),"")))</f>
        <v/>
      </c>
      <c r="T585" s="5" t="str">
        <f>IFERROR(HLOOKUP("产品负责人",'2.源数据-产品分析-全商品'!R$6:R$1000,ROW()-1,0),"")</f>
        <v/>
      </c>
      <c r="U585" s="5" t="str">
        <f>IFERROR(VALUE(HLOOKUP(U$2,'2.源数据-产品分析-全商品'!S$6:S$1000,ROW()-1,0)),"")</f>
        <v/>
      </c>
      <c r="V585" s="5" t="str">
        <f>IFERROR(VALUE(HLOOKUP(V$2,'2.源数据-产品分析-全商品'!T$6:T$1000,ROW()-1,0)),"")</f>
        <v/>
      </c>
      <c r="W585" s="5" t="str">
        <f>IF(OR($A$3=""),"",IF(OR($W$2="优爆品"),(IF(COUNTIF('2-2.源数据-产品分析-优品'!A:A,产品建议!A585)&gt;0,"是","")&amp;IF(COUNTIF('2-3.源数据-产品分析-爆品'!A:A,产品建议!A585)&gt;0,"是","")),IF(OR($W$2="P4P点击量"),((IFERROR(INDEX('产品报告-整理'!D:D,MATCH(产品建议!A585,'产品报告-整理'!A:A,0)),""))),((IF(COUNTIF('2-2.源数据-产品分析-优品'!A:A,产品建议!A585)&gt;0,"是",""))))))</f>
        <v/>
      </c>
      <c r="X585" s="5" t="str">
        <f>IF(OR($A$3=""),"",IF(OR($W$2="优爆品"),((IFERROR(INDEX('产品报告-整理'!D:D,MATCH(产品建议!A585,'产品报告-整理'!A:A,0)),"")&amp;" → "&amp;(IFERROR(TEXT(INDEX('产品报告-整理'!D:D,MATCH(产品建议!A585,'产品报告-整理'!A:A,0))/G585,"0%"),"")))),IF(OR($W$2="P4P点击量"),((IF($W$2="P4P点击量",IFERROR(TEXT(W585/G585,"0%"),"")))),(((IF(COUNTIF('2-3.源数据-产品分析-爆品'!A:A,产品建议!A585)&gt;0,"是","")))))))</f>
        <v/>
      </c>
      <c r="Y585" s="9" t="str">
        <f>IF(AND($Y$2="直通车总消费",'产品报告-整理'!$BN$1="推荐广告"),IFERROR(INDEX('产品报告-整理'!H:H,MATCH(产品建议!A585,'产品报告-整理'!A:A,0)),0)+IFERROR(INDEX('产品报告-整理'!BV:BV,MATCH(产品建议!A585,'产品报告-整理'!BO:BO,0)),0),IFERROR(INDEX('产品报告-整理'!H:H,MATCH(产品建议!A585,'产品报告-整理'!A:A,0)),0))</f>
        <v/>
      </c>
      <c r="Z585" s="9" t="str">
        <f t="shared" si="30"/>
        <v/>
      </c>
      <c r="AA585" s="5" t="str">
        <f t="shared" si="28"/>
        <v/>
      </c>
      <c r="AB585" s="5" t="str">
        <f t="shared" si="29"/>
        <v/>
      </c>
      <c r="AC585" s="9"/>
      <c r="AD585" s="15" t="str">
        <f>IF($AD$1="  ",IFERROR(IF(AND(Y585="未推广",L585&gt;0),"加入P4P推广 ","")&amp;IF(AND(OR(W585="是",X585="是"),Y585=0),"优爆品加推广 ","")&amp;IF(AND(C585="N",L585&gt;0),"增加橱窗绑定 ","")&amp;IF(AND(OR(Z585&gt;$Z$1*4.5,AB585&gt;$AB$1*4.5),Y585&lt;&gt;0,Y585&gt;$AB$1*2,G585&gt;($G$1/$L$1)*1),"放弃P4P推广 ","")&amp;IF(AND(AB585&gt;$AB$1*1.2,AB585&lt;$AB$1*4.5,Y585&gt;0),"优化询盘成本 ","")&amp;IF(AND(Z585&gt;$Z$1*1.2,Z585&lt;$Z$1*4.5,Y585&gt;0),"优化商机成本 ","")&amp;IF(AND(Y585&lt;&gt;0,L585&gt;0,AB585&lt;$AB$1*1.2),"加大询盘获取 ","")&amp;IF(AND(Y585&lt;&gt;0,K585&gt;0,Z585&lt;$Z$1*1.2),"加大商机获取 ","")&amp;IF(AND(L585=0,C585="Y",G585&gt;($G$1/$L$1*1.5)),"解绑橱窗绑定 ",""),"请去左表粘贴源数据"),"")</f>
        <v/>
      </c>
      <c r="AE585" s="9"/>
      <c r="AF585" s="9"/>
      <c r="AG585" s="9"/>
      <c r="AH585" s="9"/>
      <c r="AI585" s="17"/>
      <c r="AJ585" s="17"/>
      <c r="AK585" s="17"/>
    </row>
    <row r="586" spans="1:37">
      <c r="A586" s="5" t="str">
        <f>IFERROR(HLOOKUP(A$2,'2.源数据-产品分析-全商品'!A$6:A$1000,ROW()-1,0),"")</f>
        <v/>
      </c>
      <c r="B586" s="5" t="str">
        <f>IFERROR(HLOOKUP(B$2,'2.源数据-产品分析-全商品'!B$6:B$1000,ROW()-1,0),"")</f>
        <v/>
      </c>
      <c r="C586" s="5" t="str">
        <f>CLEAN(IFERROR(HLOOKUP(C$2,'2.源数据-产品分析-全商品'!C$6:C$1000,ROW()-1,0),""))</f>
        <v/>
      </c>
      <c r="D586" s="5" t="str">
        <f>IFERROR(HLOOKUP(D$2,'2.源数据-产品分析-全商品'!D$6:D$1000,ROW()-1,0),"")</f>
        <v/>
      </c>
      <c r="E586" s="5" t="str">
        <f>IFERROR(HLOOKUP(E$2,'2.源数据-产品分析-全商品'!E$6:E$1000,ROW()-1,0),"")</f>
        <v/>
      </c>
      <c r="F586" s="5" t="str">
        <f>IFERROR(VALUE(HLOOKUP(F$2,'2.源数据-产品分析-全商品'!F$6:F$1000,ROW()-1,0)),"")</f>
        <v/>
      </c>
      <c r="G586" s="5" t="str">
        <f>IFERROR(VALUE(HLOOKUP(G$2,'2.源数据-产品分析-全商品'!G$6:G$1000,ROW()-1,0)),"")</f>
        <v/>
      </c>
      <c r="H586" s="5" t="str">
        <f>IFERROR(HLOOKUP(H$2,'2.源数据-产品分析-全商品'!H$6:H$1000,ROW()-1,0),"")</f>
        <v/>
      </c>
      <c r="I586" s="5" t="str">
        <f>IFERROR(VALUE(HLOOKUP(I$2,'2.源数据-产品分析-全商品'!I$6:I$1000,ROW()-1,0)),"")</f>
        <v/>
      </c>
      <c r="J586" s="60" t="str">
        <f>IFERROR(IF($J$2="","",INDEX('产品报告-整理'!G:G,MATCH(产品建议!A586,'产品报告-整理'!A:A,0))),"")</f>
        <v/>
      </c>
      <c r="K586" s="5" t="str">
        <f>IFERROR(IF($K$2="","",VALUE(INDEX('产品报告-整理'!E:E,MATCH(产品建议!A586,'产品报告-整理'!A:A,0)))),0)</f>
        <v/>
      </c>
      <c r="L586" s="5" t="str">
        <f>IFERROR(VALUE(HLOOKUP(L$2,'2.源数据-产品分析-全商品'!J$6:J$1000,ROW()-1,0)),"")</f>
        <v/>
      </c>
      <c r="M586" s="5" t="str">
        <f>IFERROR(VALUE(HLOOKUP(M$2,'2.源数据-产品分析-全商品'!K$6:K$1000,ROW()-1,0)),"")</f>
        <v/>
      </c>
      <c r="N586" s="5" t="str">
        <f>IFERROR(HLOOKUP(N$2,'2.源数据-产品分析-全商品'!L$6:L$1000,ROW()-1,0),"")</f>
        <v/>
      </c>
      <c r="O586" s="5" t="str">
        <f>IF($O$2='产品报告-整理'!$K$1,IFERROR(INDEX('产品报告-整理'!S:S,MATCH(产品建议!A586,'产品报告-整理'!L:L,0)),""),(IFERROR(VALUE(HLOOKUP(O$2,'2.源数据-产品分析-全商品'!M$6:M$1000,ROW()-1,0)),"")))</f>
        <v/>
      </c>
      <c r="P586" s="5" t="str">
        <f>IF($P$2='产品报告-整理'!$V$1,IFERROR(INDEX('产品报告-整理'!AD:AD,MATCH(产品建议!A586,'产品报告-整理'!W:W,0)),""),(IFERROR(VALUE(HLOOKUP(P$2,'2.源数据-产品分析-全商品'!N$6:N$1000,ROW()-1,0)),"")))</f>
        <v/>
      </c>
      <c r="Q586" s="5" t="str">
        <f>IF($Q$2='产品报告-整理'!$AG$1,IFERROR(INDEX('产品报告-整理'!AO:AO,MATCH(产品建议!A586,'产品报告-整理'!AH:AH,0)),""),(IFERROR(VALUE(HLOOKUP(Q$2,'2.源数据-产品分析-全商品'!O$6:O$1000,ROW()-1,0)),"")))</f>
        <v/>
      </c>
      <c r="R586" s="5" t="str">
        <f>IF($R$2='产品报告-整理'!$AR$1,IFERROR(INDEX('产品报告-整理'!AZ:AZ,MATCH(产品建议!A586,'产品报告-整理'!AS:AS,0)),""),(IFERROR(VALUE(HLOOKUP(R$2,'2.源数据-产品分析-全商品'!P$6:P$1000,ROW()-1,0)),"")))</f>
        <v/>
      </c>
      <c r="S586" s="5" t="str">
        <f>IF($S$2='产品报告-整理'!$BC$1,IFERROR(INDEX('产品报告-整理'!BK:BK,MATCH(产品建议!A586,'产品报告-整理'!BD:BD,0)),""),(IFERROR(VALUE(HLOOKUP(S$2,'2.源数据-产品分析-全商品'!Q$6:Q$1000,ROW()-1,0)),"")))</f>
        <v/>
      </c>
      <c r="T586" s="5" t="str">
        <f>IFERROR(HLOOKUP("产品负责人",'2.源数据-产品分析-全商品'!R$6:R$1000,ROW()-1,0),"")</f>
        <v/>
      </c>
      <c r="U586" s="5" t="str">
        <f>IFERROR(VALUE(HLOOKUP(U$2,'2.源数据-产品分析-全商品'!S$6:S$1000,ROW()-1,0)),"")</f>
        <v/>
      </c>
      <c r="V586" s="5" t="str">
        <f>IFERROR(VALUE(HLOOKUP(V$2,'2.源数据-产品分析-全商品'!T$6:T$1000,ROW()-1,0)),"")</f>
        <v/>
      </c>
      <c r="W586" s="5" t="str">
        <f>IF(OR($A$3=""),"",IF(OR($W$2="优爆品"),(IF(COUNTIF('2-2.源数据-产品分析-优品'!A:A,产品建议!A586)&gt;0,"是","")&amp;IF(COUNTIF('2-3.源数据-产品分析-爆品'!A:A,产品建议!A586)&gt;0,"是","")),IF(OR($W$2="P4P点击量"),((IFERROR(INDEX('产品报告-整理'!D:D,MATCH(产品建议!A586,'产品报告-整理'!A:A,0)),""))),((IF(COUNTIF('2-2.源数据-产品分析-优品'!A:A,产品建议!A586)&gt;0,"是",""))))))</f>
        <v/>
      </c>
      <c r="X586" s="5" t="str">
        <f>IF(OR($A$3=""),"",IF(OR($W$2="优爆品"),((IFERROR(INDEX('产品报告-整理'!D:D,MATCH(产品建议!A586,'产品报告-整理'!A:A,0)),"")&amp;" → "&amp;(IFERROR(TEXT(INDEX('产品报告-整理'!D:D,MATCH(产品建议!A586,'产品报告-整理'!A:A,0))/G586,"0%"),"")))),IF(OR($W$2="P4P点击量"),((IF($W$2="P4P点击量",IFERROR(TEXT(W586/G586,"0%"),"")))),(((IF(COUNTIF('2-3.源数据-产品分析-爆品'!A:A,产品建议!A586)&gt;0,"是","")))))))</f>
        <v/>
      </c>
      <c r="Y586" s="9" t="str">
        <f>IF(AND($Y$2="直通车总消费",'产品报告-整理'!$BN$1="推荐广告"),IFERROR(INDEX('产品报告-整理'!H:H,MATCH(产品建议!A586,'产品报告-整理'!A:A,0)),0)+IFERROR(INDEX('产品报告-整理'!BV:BV,MATCH(产品建议!A586,'产品报告-整理'!BO:BO,0)),0),IFERROR(INDEX('产品报告-整理'!H:H,MATCH(产品建议!A586,'产品报告-整理'!A:A,0)),0))</f>
        <v/>
      </c>
      <c r="Z586" s="9" t="str">
        <f t="shared" si="30"/>
        <v/>
      </c>
      <c r="AA586" s="5" t="str">
        <f t="shared" si="28"/>
        <v/>
      </c>
      <c r="AB586" s="5" t="str">
        <f t="shared" si="29"/>
        <v/>
      </c>
      <c r="AC586" s="9"/>
      <c r="AD586" s="15" t="str">
        <f>IF($AD$1="  ",IFERROR(IF(AND(Y586="未推广",L586&gt;0),"加入P4P推广 ","")&amp;IF(AND(OR(W586="是",X586="是"),Y586=0),"优爆品加推广 ","")&amp;IF(AND(C586="N",L586&gt;0),"增加橱窗绑定 ","")&amp;IF(AND(OR(Z586&gt;$Z$1*4.5,AB586&gt;$AB$1*4.5),Y586&lt;&gt;0,Y586&gt;$AB$1*2,G586&gt;($G$1/$L$1)*1),"放弃P4P推广 ","")&amp;IF(AND(AB586&gt;$AB$1*1.2,AB586&lt;$AB$1*4.5,Y586&gt;0),"优化询盘成本 ","")&amp;IF(AND(Z586&gt;$Z$1*1.2,Z586&lt;$Z$1*4.5,Y586&gt;0),"优化商机成本 ","")&amp;IF(AND(Y586&lt;&gt;0,L586&gt;0,AB586&lt;$AB$1*1.2),"加大询盘获取 ","")&amp;IF(AND(Y586&lt;&gt;0,K586&gt;0,Z586&lt;$Z$1*1.2),"加大商机获取 ","")&amp;IF(AND(L586=0,C586="Y",G586&gt;($G$1/$L$1*1.5)),"解绑橱窗绑定 ",""),"请去左表粘贴源数据"),"")</f>
        <v/>
      </c>
      <c r="AE586" s="9"/>
      <c r="AF586" s="9"/>
      <c r="AG586" s="9"/>
      <c r="AH586" s="9"/>
      <c r="AI586" s="17"/>
      <c r="AJ586" s="17"/>
      <c r="AK586" s="17"/>
    </row>
    <row r="587" spans="1:37">
      <c r="A587" s="5" t="str">
        <f>IFERROR(HLOOKUP(A$2,'2.源数据-产品分析-全商品'!A$6:A$1000,ROW()-1,0),"")</f>
        <v/>
      </c>
      <c r="B587" s="5" t="str">
        <f>IFERROR(HLOOKUP(B$2,'2.源数据-产品分析-全商品'!B$6:B$1000,ROW()-1,0),"")</f>
        <v/>
      </c>
      <c r="C587" s="5" t="str">
        <f>CLEAN(IFERROR(HLOOKUP(C$2,'2.源数据-产品分析-全商品'!C$6:C$1000,ROW()-1,0),""))</f>
        <v/>
      </c>
      <c r="D587" s="5" t="str">
        <f>IFERROR(HLOOKUP(D$2,'2.源数据-产品分析-全商品'!D$6:D$1000,ROW()-1,0),"")</f>
        <v/>
      </c>
      <c r="E587" s="5" t="str">
        <f>IFERROR(HLOOKUP(E$2,'2.源数据-产品分析-全商品'!E$6:E$1000,ROW()-1,0),"")</f>
        <v/>
      </c>
      <c r="F587" s="5" t="str">
        <f>IFERROR(VALUE(HLOOKUP(F$2,'2.源数据-产品分析-全商品'!F$6:F$1000,ROW()-1,0)),"")</f>
        <v/>
      </c>
      <c r="G587" s="5" t="str">
        <f>IFERROR(VALUE(HLOOKUP(G$2,'2.源数据-产品分析-全商品'!G$6:G$1000,ROW()-1,0)),"")</f>
        <v/>
      </c>
      <c r="H587" s="5" t="str">
        <f>IFERROR(HLOOKUP(H$2,'2.源数据-产品分析-全商品'!H$6:H$1000,ROW()-1,0),"")</f>
        <v/>
      </c>
      <c r="I587" s="5" t="str">
        <f>IFERROR(VALUE(HLOOKUP(I$2,'2.源数据-产品分析-全商品'!I$6:I$1000,ROW()-1,0)),"")</f>
        <v/>
      </c>
      <c r="J587" s="60" t="str">
        <f>IFERROR(IF($J$2="","",INDEX('产品报告-整理'!G:G,MATCH(产品建议!A587,'产品报告-整理'!A:A,0))),"")</f>
        <v/>
      </c>
      <c r="K587" s="5" t="str">
        <f>IFERROR(IF($K$2="","",VALUE(INDEX('产品报告-整理'!E:E,MATCH(产品建议!A587,'产品报告-整理'!A:A,0)))),0)</f>
        <v/>
      </c>
      <c r="L587" s="5" t="str">
        <f>IFERROR(VALUE(HLOOKUP(L$2,'2.源数据-产品分析-全商品'!J$6:J$1000,ROW()-1,0)),"")</f>
        <v/>
      </c>
      <c r="M587" s="5" t="str">
        <f>IFERROR(VALUE(HLOOKUP(M$2,'2.源数据-产品分析-全商品'!K$6:K$1000,ROW()-1,0)),"")</f>
        <v/>
      </c>
      <c r="N587" s="5" t="str">
        <f>IFERROR(HLOOKUP(N$2,'2.源数据-产品分析-全商品'!L$6:L$1000,ROW()-1,0),"")</f>
        <v/>
      </c>
      <c r="O587" s="5" t="str">
        <f>IF($O$2='产品报告-整理'!$K$1,IFERROR(INDEX('产品报告-整理'!S:S,MATCH(产品建议!A587,'产品报告-整理'!L:L,0)),""),(IFERROR(VALUE(HLOOKUP(O$2,'2.源数据-产品分析-全商品'!M$6:M$1000,ROW()-1,0)),"")))</f>
        <v/>
      </c>
      <c r="P587" s="5" t="str">
        <f>IF($P$2='产品报告-整理'!$V$1,IFERROR(INDEX('产品报告-整理'!AD:AD,MATCH(产品建议!A587,'产品报告-整理'!W:W,0)),""),(IFERROR(VALUE(HLOOKUP(P$2,'2.源数据-产品分析-全商品'!N$6:N$1000,ROW()-1,0)),"")))</f>
        <v/>
      </c>
      <c r="Q587" s="5" t="str">
        <f>IF($Q$2='产品报告-整理'!$AG$1,IFERROR(INDEX('产品报告-整理'!AO:AO,MATCH(产品建议!A587,'产品报告-整理'!AH:AH,0)),""),(IFERROR(VALUE(HLOOKUP(Q$2,'2.源数据-产品分析-全商品'!O$6:O$1000,ROW()-1,0)),"")))</f>
        <v/>
      </c>
      <c r="R587" s="5" t="str">
        <f>IF($R$2='产品报告-整理'!$AR$1,IFERROR(INDEX('产品报告-整理'!AZ:AZ,MATCH(产品建议!A587,'产品报告-整理'!AS:AS,0)),""),(IFERROR(VALUE(HLOOKUP(R$2,'2.源数据-产品分析-全商品'!P$6:P$1000,ROW()-1,0)),"")))</f>
        <v/>
      </c>
      <c r="S587" s="5" t="str">
        <f>IF($S$2='产品报告-整理'!$BC$1,IFERROR(INDEX('产品报告-整理'!BK:BK,MATCH(产品建议!A587,'产品报告-整理'!BD:BD,0)),""),(IFERROR(VALUE(HLOOKUP(S$2,'2.源数据-产品分析-全商品'!Q$6:Q$1000,ROW()-1,0)),"")))</f>
        <v/>
      </c>
      <c r="T587" s="5" t="str">
        <f>IFERROR(HLOOKUP("产品负责人",'2.源数据-产品分析-全商品'!R$6:R$1000,ROW()-1,0),"")</f>
        <v/>
      </c>
      <c r="U587" s="5" t="str">
        <f>IFERROR(VALUE(HLOOKUP(U$2,'2.源数据-产品分析-全商品'!S$6:S$1000,ROW()-1,0)),"")</f>
        <v/>
      </c>
      <c r="V587" s="5" t="str">
        <f>IFERROR(VALUE(HLOOKUP(V$2,'2.源数据-产品分析-全商品'!T$6:T$1000,ROW()-1,0)),"")</f>
        <v/>
      </c>
      <c r="W587" s="5" t="str">
        <f>IF(OR($A$3=""),"",IF(OR($W$2="优爆品"),(IF(COUNTIF('2-2.源数据-产品分析-优品'!A:A,产品建议!A587)&gt;0,"是","")&amp;IF(COUNTIF('2-3.源数据-产品分析-爆品'!A:A,产品建议!A587)&gt;0,"是","")),IF(OR($W$2="P4P点击量"),((IFERROR(INDEX('产品报告-整理'!D:D,MATCH(产品建议!A587,'产品报告-整理'!A:A,0)),""))),((IF(COUNTIF('2-2.源数据-产品分析-优品'!A:A,产品建议!A587)&gt;0,"是",""))))))</f>
        <v/>
      </c>
      <c r="X587" s="5" t="str">
        <f>IF(OR($A$3=""),"",IF(OR($W$2="优爆品"),((IFERROR(INDEX('产品报告-整理'!D:D,MATCH(产品建议!A587,'产品报告-整理'!A:A,0)),"")&amp;" → "&amp;(IFERROR(TEXT(INDEX('产品报告-整理'!D:D,MATCH(产品建议!A587,'产品报告-整理'!A:A,0))/G587,"0%"),"")))),IF(OR($W$2="P4P点击量"),((IF($W$2="P4P点击量",IFERROR(TEXT(W587/G587,"0%"),"")))),(((IF(COUNTIF('2-3.源数据-产品分析-爆品'!A:A,产品建议!A587)&gt;0,"是","")))))))</f>
        <v/>
      </c>
      <c r="Y587" s="9" t="str">
        <f>IF(AND($Y$2="直通车总消费",'产品报告-整理'!$BN$1="推荐广告"),IFERROR(INDEX('产品报告-整理'!H:H,MATCH(产品建议!A587,'产品报告-整理'!A:A,0)),0)+IFERROR(INDEX('产品报告-整理'!BV:BV,MATCH(产品建议!A587,'产品报告-整理'!BO:BO,0)),0),IFERROR(INDEX('产品报告-整理'!H:H,MATCH(产品建议!A587,'产品报告-整理'!A:A,0)),0))</f>
        <v/>
      </c>
      <c r="Z587" s="9" t="str">
        <f t="shared" si="30"/>
        <v/>
      </c>
      <c r="AA587" s="5" t="str">
        <f t="shared" si="28"/>
        <v/>
      </c>
      <c r="AB587" s="5" t="str">
        <f t="shared" si="29"/>
        <v/>
      </c>
      <c r="AC587" s="9"/>
      <c r="AD587" s="15" t="str">
        <f>IF($AD$1="  ",IFERROR(IF(AND(Y587="未推广",L587&gt;0),"加入P4P推广 ","")&amp;IF(AND(OR(W587="是",X587="是"),Y587=0),"优爆品加推广 ","")&amp;IF(AND(C587="N",L587&gt;0),"增加橱窗绑定 ","")&amp;IF(AND(OR(Z587&gt;$Z$1*4.5,AB587&gt;$AB$1*4.5),Y587&lt;&gt;0,Y587&gt;$AB$1*2,G587&gt;($G$1/$L$1)*1),"放弃P4P推广 ","")&amp;IF(AND(AB587&gt;$AB$1*1.2,AB587&lt;$AB$1*4.5,Y587&gt;0),"优化询盘成本 ","")&amp;IF(AND(Z587&gt;$Z$1*1.2,Z587&lt;$Z$1*4.5,Y587&gt;0),"优化商机成本 ","")&amp;IF(AND(Y587&lt;&gt;0,L587&gt;0,AB587&lt;$AB$1*1.2),"加大询盘获取 ","")&amp;IF(AND(Y587&lt;&gt;0,K587&gt;0,Z587&lt;$Z$1*1.2),"加大商机获取 ","")&amp;IF(AND(L587=0,C587="Y",G587&gt;($G$1/$L$1*1.5)),"解绑橱窗绑定 ",""),"请去左表粘贴源数据"),"")</f>
        <v/>
      </c>
      <c r="AE587" s="9"/>
      <c r="AF587" s="9"/>
      <c r="AG587" s="9"/>
      <c r="AH587" s="9"/>
      <c r="AI587" s="17"/>
      <c r="AJ587" s="17"/>
      <c r="AK587" s="17"/>
    </row>
    <row r="588" spans="1:37">
      <c r="A588" s="5" t="str">
        <f>IFERROR(HLOOKUP(A$2,'2.源数据-产品分析-全商品'!A$6:A$1000,ROW()-1,0),"")</f>
        <v/>
      </c>
      <c r="B588" s="5" t="str">
        <f>IFERROR(HLOOKUP(B$2,'2.源数据-产品分析-全商品'!B$6:B$1000,ROW()-1,0),"")</f>
        <v/>
      </c>
      <c r="C588" s="5" t="str">
        <f>CLEAN(IFERROR(HLOOKUP(C$2,'2.源数据-产品分析-全商品'!C$6:C$1000,ROW()-1,0),""))</f>
        <v/>
      </c>
      <c r="D588" s="5" t="str">
        <f>IFERROR(HLOOKUP(D$2,'2.源数据-产品分析-全商品'!D$6:D$1000,ROW()-1,0),"")</f>
        <v/>
      </c>
      <c r="E588" s="5" t="str">
        <f>IFERROR(HLOOKUP(E$2,'2.源数据-产品分析-全商品'!E$6:E$1000,ROW()-1,0),"")</f>
        <v/>
      </c>
      <c r="F588" s="5" t="str">
        <f>IFERROR(VALUE(HLOOKUP(F$2,'2.源数据-产品分析-全商品'!F$6:F$1000,ROW()-1,0)),"")</f>
        <v/>
      </c>
      <c r="G588" s="5" t="str">
        <f>IFERROR(VALUE(HLOOKUP(G$2,'2.源数据-产品分析-全商品'!G$6:G$1000,ROW()-1,0)),"")</f>
        <v/>
      </c>
      <c r="H588" s="5" t="str">
        <f>IFERROR(HLOOKUP(H$2,'2.源数据-产品分析-全商品'!H$6:H$1000,ROW()-1,0),"")</f>
        <v/>
      </c>
      <c r="I588" s="5" t="str">
        <f>IFERROR(VALUE(HLOOKUP(I$2,'2.源数据-产品分析-全商品'!I$6:I$1000,ROW()-1,0)),"")</f>
        <v/>
      </c>
      <c r="J588" s="60" t="str">
        <f>IFERROR(IF($J$2="","",INDEX('产品报告-整理'!G:G,MATCH(产品建议!A588,'产品报告-整理'!A:A,0))),"")</f>
        <v/>
      </c>
      <c r="K588" s="5" t="str">
        <f>IFERROR(IF($K$2="","",VALUE(INDEX('产品报告-整理'!E:E,MATCH(产品建议!A588,'产品报告-整理'!A:A,0)))),0)</f>
        <v/>
      </c>
      <c r="L588" s="5" t="str">
        <f>IFERROR(VALUE(HLOOKUP(L$2,'2.源数据-产品分析-全商品'!J$6:J$1000,ROW()-1,0)),"")</f>
        <v/>
      </c>
      <c r="M588" s="5" t="str">
        <f>IFERROR(VALUE(HLOOKUP(M$2,'2.源数据-产品分析-全商品'!K$6:K$1000,ROW()-1,0)),"")</f>
        <v/>
      </c>
      <c r="N588" s="5" t="str">
        <f>IFERROR(HLOOKUP(N$2,'2.源数据-产品分析-全商品'!L$6:L$1000,ROW()-1,0),"")</f>
        <v/>
      </c>
      <c r="O588" s="5" t="str">
        <f>IF($O$2='产品报告-整理'!$K$1,IFERROR(INDEX('产品报告-整理'!S:S,MATCH(产品建议!A588,'产品报告-整理'!L:L,0)),""),(IFERROR(VALUE(HLOOKUP(O$2,'2.源数据-产品分析-全商品'!M$6:M$1000,ROW()-1,0)),"")))</f>
        <v/>
      </c>
      <c r="P588" s="5" t="str">
        <f>IF($P$2='产品报告-整理'!$V$1,IFERROR(INDEX('产品报告-整理'!AD:AD,MATCH(产品建议!A588,'产品报告-整理'!W:W,0)),""),(IFERROR(VALUE(HLOOKUP(P$2,'2.源数据-产品分析-全商品'!N$6:N$1000,ROW()-1,0)),"")))</f>
        <v/>
      </c>
      <c r="Q588" s="5" t="str">
        <f>IF($Q$2='产品报告-整理'!$AG$1,IFERROR(INDEX('产品报告-整理'!AO:AO,MATCH(产品建议!A588,'产品报告-整理'!AH:AH,0)),""),(IFERROR(VALUE(HLOOKUP(Q$2,'2.源数据-产品分析-全商品'!O$6:O$1000,ROW()-1,0)),"")))</f>
        <v/>
      </c>
      <c r="R588" s="5" t="str">
        <f>IF($R$2='产品报告-整理'!$AR$1,IFERROR(INDEX('产品报告-整理'!AZ:AZ,MATCH(产品建议!A588,'产品报告-整理'!AS:AS,0)),""),(IFERROR(VALUE(HLOOKUP(R$2,'2.源数据-产品分析-全商品'!P$6:P$1000,ROW()-1,0)),"")))</f>
        <v/>
      </c>
      <c r="S588" s="5" t="str">
        <f>IF($S$2='产品报告-整理'!$BC$1,IFERROR(INDEX('产品报告-整理'!BK:BK,MATCH(产品建议!A588,'产品报告-整理'!BD:BD,0)),""),(IFERROR(VALUE(HLOOKUP(S$2,'2.源数据-产品分析-全商品'!Q$6:Q$1000,ROW()-1,0)),"")))</f>
        <v/>
      </c>
      <c r="T588" s="5" t="str">
        <f>IFERROR(HLOOKUP("产品负责人",'2.源数据-产品分析-全商品'!R$6:R$1000,ROW()-1,0),"")</f>
        <v/>
      </c>
      <c r="U588" s="5" t="str">
        <f>IFERROR(VALUE(HLOOKUP(U$2,'2.源数据-产品分析-全商品'!S$6:S$1000,ROW()-1,0)),"")</f>
        <v/>
      </c>
      <c r="V588" s="5" t="str">
        <f>IFERROR(VALUE(HLOOKUP(V$2,'2.源数据-产品分析-全商品'!T$6:T$1000,ROW()-1,0)),"")</f>
        <v/>
      </c>
      <c r="W588" s="5" t="str">
        <f>IF(OR($A$3=""),"",IF(OR($W$2="优爆品"),(IF(COUNTIF('2-2.源数据-产品分析-优品'!A:A,产品建议!A588)&gt;0,"是","")&amp;IF(COUNTIF('2-3.源数据-产品分析-爆品'!A:A,产品建议!A588)&gt;0,"是","")),IF(OR($W$2="P4P点击量"),((IFERROR(INDEX('产品报告-整理'!D:D,MATCH(产品建议!A588,'产品报告-整理'!A:A,0)),""))),((IF(COUNTIF('2-2.源数据-产品分析-优品'!A:A,产品建议!A588)&gt;0,"是",""))))))</f>
        <v/>
      </c>
      <c r="X588" s="5" t="str">
        <f>IF(OR($A$3=""),"",IF(OR($W$2="优爆品"),((IFERROR(INDEX('产品报告-整理'!D:D,MATCH(产品建议!A588,'产品报告-整理'!A:A,0)),"")&amp;" → "&amp;(IFERROR(TEXT(INDEX('产品报告-整理'!D:D,MATCH(产品建议!A588,'产品报告-整理'!A:A,0))/G588,"0%"),"")))),IF(OR($W$2="P4P点击量"),((IF($W$2="P4P点击量",IFERROR(TEXT(W588/G588,"0%"),"")))),(((IF(COUNTIF('2-3.源数据-产品分析-爆品'!A:A,产品建议!A588)&gt;0,"是","")))))))</f>
        <v/>
      </c>
      <c r="Y588" s="9" t="str">
        <f>IF(AND($Y$2="直通车总消费",'产品报告-整理'!$BN$1="推荐广告"),IFERROR(INDEX('产品报告-整理'!H:H,MATCH(产品建议!A588,'产品报告-整理'!A:A,0)),0)+IFERROR(INDEX('产品报告-整理'!BV:BV,MATCH(产品建议!A588,'产品报告-整理'!BO:BO,0)),0),IFERROR(INDEX('产品报告-整理'!H:H,MATCH(产品建议!A588,'产品报告-整理'!A:A,0)),0))</f>
        <v/>
      </c>
      <c r="Z588" s="9" t="str">
        <f t="shared" si="30"/>
        <v/>
      </c>
      <c r="AA588" s="5" t="str">
        <f t="shared" si="28"/>
        <v/>
      </c>
      <c r="AB588" s="5" t="str">
        <f t="shared" si="29"/>
        <v/>
      </c>
      <c r="AC588" s="9"/>
      <c r="AD588" s="15" t="str">
        <f>IF($AD$1="  ",IFERROR(IF(AND(Y588="未推广",L588&gt;0),"加入P4P推广 ","")&amp;IF(AND(OR(W588="是",X588="是"),Y588=0),"优爆品加推广 ","")&amp;IF(AND(C588="N",L588&gt;0),"增加橱窗绑定 ","")&amp;IF(AND(OR(Z588&gt;$Z$1*4.5,AB588&gt;$AB$1*4.5),Y588&lt;&gt;0,Y588&gt;$AB$1*2,G588&gt;($G$1/$L$1)*1),"放弃P4P推广 ","")&amp;IF(AND(AB588&gt;$AB$1*1.2,AB588&lt;$AB$1*4.5,Y588&gt;0),"优化询盘成本 ","")&amp;IF(AND(Z588&gt;$Z$1*1.2,Z588&lt;$Z$1*4.5,Y588&gt;0),"优化商机成本 ","")&amp;IF(AND(Y588&lt;&gt;0,L588&gt;0,AB588&lt;$AB$1*1.2),"加大询盘获取 ","")&amp;IF(AND(Y588&lt;&gt;0,K588&gt;0,Z588&lt;$Z$1*1.2),"加大商机获取 ","")&amp;IF(AND(L588=0,C588="Y",G588&gt;($G$1/$L$1*1.5)),"解绑橱窗绑定 ",""),"请去左表粘贴源数据"),"")</f>
        <v/>
      </c>
      <c r="AE588" s="9"/>
      <c r="AF588" s="9"/>
      <c r="AG588" s="9"/>
      <c r="AH588" s="9"/>
      <c r="AI588" s="17"/>
      <c r="AJ588" s="17"/>
      <c r="AK588" s="17"/>
    </row>
    <row r="589" spans="1:37">
      <c r="A589" s="5" t="str">
        <f>IFERROR(HLOOKUP(A$2,'2.源数据-产品分析-全商品'!A$6:A$1000,ROW()-1,0),"")</f>
        <v/>
      </c>
      <c r="B589" s="5" t="str">
        <f>IFERROR(HLOOKUP(B$2,'2.源数据-产品分析-全商品'!B$6:B$1000,ROW()-1,0),"")</f>
        <v/>
      </c>
      <c r="C589" s="5" t="str">
        <f>CLEAN(IFERROR(HLOOKUP(C$2,'2.源数据-产品分析-全商品'!C$6:C$1000,ROW()-1,0),""))</f>
        <v/>
      </c>
      <c r="D589" s="5" t="str">
        <f>IFERROR(HLOOKUP(D$2,'2.源数据-产品分析-全商品'!D$6:D$1000,ROW()-1,0),"")</f>
        <v/>
      </c>
      <c r="E589" s="5" t="str">
        <f>IFERROR(HLOOKUP(E$2,'2.源数据-产品分析-全商品'!E$6:E$1000,ROW()-1,0),"")</f>
        <v/>
      </c>
      <c r="F589" s="5" t="str">
        <f>IFERROR(VALUE(HLOOKUP(F$2,'2.源数据-产品分析-全商品'!F$6:F$1000,ROW()-1,0)),"")</f>
        <v/>
      </c>
      <c r="G589" s="5" t="str">
        <f>IFERROR(VALUE(HLOOKUP(G$2,'2.源数据-产品分析-全商品'!G$6:G$1000,ROW()-1,0)),"")</f>
        <v/>
      </c>
      <c r="H589" s="5" t="str">
        <f>IFERROR(HLOOKUP(H$2,'2.源数据-产品分析-全商品'!H$6:H$1000,ROW()-1,0),"")</f>
        <v/>
      </c>
      <c r="I589" s="5" t="str">
        <f>IFERROR(VALUE(HLOOKUP(I$2,'2.源数据-产品分析-全商品'!I$6:I$1000,ROW()-1,0)),"")</f>
        <v/>
      </c>
      <c r="J589" s="60" t="str">
        <f>IFERROR(IF($J$2="","",INDEX('产品报告-整理'!G:G,MATCH(产品建议!A589,'产品报告-整理'!A:A,0))),"")</f>
        <v/>
      </c>
      <c r="K589" s="5" t="str">
        <f>IFERROR(IF($K$2="","",VALUE(INDEX('产品报告-整理'!E:E,MATCH(产品建议!A589,'产品报告-整理'!A:A,0)))),0)</f>
        <v/>
      </c>
      <c r="L589" s="5" t="str">
        <f>IFERROR(VALUE(HLOOKUP(L$2,'2.源数据-产品分析-全商品'!J$6:J$1000,ROW()-1,0)),"")</f>
        <v/>
      </c>
      <c r="M589" s="5" t="str">
        <f>IFERROR(VALUE(HLOOKUP(M$2,'2.源数据-产品分析-全商品'!K$6:K$1000,ROW()-1,0)),"")</f>
        <v/>
      </c>
      <c r="N589" s="5" t="str">
        <f>IFERROR(HLOOKUP(N$2,'2.源数据-产品分析-全商品'!L$6:L$1000,ROW()-1,0),"")</f>
        <v/>
      </c>
      <c r="O589" s="5" t="str">
        <f>IF($O$2='产品报告-整理'!$K$1,IFERROR(INDEX('产品报告-整理'!S:S,MATCH(产品建议!A589,'产品报告-整理'!L:L,0)),""),(IFERROR(VALUE(HLOOKUP(O$2,'2.源数据-产品分析-全商品'!M$6:M$1000,ROW()-1,0)),"")))</f>
        <v/>
      </c>
      <c r="P589" s="5" t="str">
        <f>IF($P$2='产品报告-整理'!$V$1,IFERROR(INDEX('产品报告-整理'!AD:AD,MATCH(产品建议!A589,'产品报告-整理'!W:W,0)),""),(IFERROR(VALUE(HLOOKUP(P$2,'2.源数据-产品分析-全商品'!N$6:N$1000,ROW()-1,0)),"")))</f>
        <v/>
      </c>
      <c r="Q589" s="5" t="str">
        <f>IF($Q$2='产品报告-整理'!$AG$1,IFERROR(INDEX('产品报告-整理'!AO:AO,MATCH(产品建议!A589,'产品报告-整理'!AH:AH,0)),""),(IFERROR(VALUE(HLOOKUP(Q$2,'2.源数据-产品分析-全商品'!O$6:O$1000,ROW()-1,0)),"")))</f>
        <v/>
      </c>
      <c r="R589" s="5" t="str">
        <f>IF($R$2='产品报告-整理'!$AR$1,IFERROR(INDEX('产品报告-整理'!AZ:AZ,MATCH(产品建议!A589,'产品报告-整理'!AS:AS,0)),""),(IFERROR(VALUE(HLOOKUP(R$2,'2.源数据-产品分析-全商品'!P$6:P$1000,ROW()-1,0)),"")))</f>
        <v/>
      </c>
      <c r="S589" s="5" t="str">
        <f>IF($S$2='产品报告-整理'!$BC$1,IFERROR(INDEX('产品报告-整理'!BK:BK,MATCH(产品建议!A589,'产品报告-整理'!BD:BD,0)),""),(IFERROR(VALUE(HLOOKUP(S$2,'2.源数据-产品分析-全商品'!Q$6:Q$1000,ROW()-1,0)),"")))</f>
        <v/>
      </c>
      <c r="T589" s="5" t="str">
        <f>IFERROR(HLOOKUP("产品负责人",'2.源数据-产品分析-全商品'!R$6:R$1000,ROW()-1,0),"")</f>
        <v/>
      </c>
      <c r="U589" s="5" t="str">
        <f>IFERROR(VALUE(HLOOKUP(U$2,'2.源数据-产品分析-全商品'!S$6:S$1000,ROW()-1,0)),"")</f>
        <v/>
      </c>
      <c r="V589" s="5" t="str">
        <f>IFERROR(VALUE(HLOOKUP(V$2,'2.源数据-产品分析-全商品'!T$6:T$1000,ROW()-1,0)),"")</f>
        <v/>
      </c>
      <c r="W589" s="5" t="str">
        <f>IF(OR($A$3=""),"",IF(OR($W$2="优爆品"),(IF(COUNTIF('2-2.源数据-产品分析-优品'!A:A,产品建议!A589)&gt;0,"是","")&amp;IF(COUNTIF('2-3.源数据-产品分析-爆品'!A:A,产品建议!A589)&gt;0,"是","")),IF(OR($W$2="P4P点击量"),((IFERROR(INDEX('产品报告-整理'!D:D,MATCH(产品建议!A589,'产品报告-整理'!A:A,0)),""))),((IF(COUNTIF('2-2.源数据-产品分析-优品'!A:A,产品建议!A589)&gt;0,"是",""))))))</f>
        <v/>
      </c>
      <c r="X589" s="5" t="str">
        <f>IF(OR($A$3=""),"",IF(OR($W$2="优爆品"),((IFERROR(INDEX('产品报告-整理'!D:D,MATCH(产品建议!A589,'产品报告-整理'!A:A,0)),"")&amp;" → "&amp;(IFERROR(TEXT(INDEX('产品报告-整理'!D:D,MATCH(产品建议!A589,'产品报告-整理'!A:A,0))/G589,"0%"),"")))),IF(OR($W$2="P4P点击量"),((IF($W$2="P4P点击量",IFERROR(TEXT(W589/G589,"0%"),"")))),(((IF(COUNTIF('2-3.源数据-产品分析-爆品'!A:A,产品建议!A589)&gt;0,"是","")))))))</f>
        <v/>
      </c>
      <c r="Y589" s="9" t="str">
        <f>IF(AND($Y$2="直通车总消费",'产品报告-整理'!$BN$1="推荐广告"),IFERROR(INDEX('产品报告-整理'!H:H,MATCH(产品建议!A589,'产品报告-整理'!A:A,0)),0)+IFERROR(INDEX('产品报告-整理'!BV:BV,MATCH(产品建议!A589,'产品报告-整理'!BO:BO,0)),0),IFERROR(INDEX('产品报告-整理'!H:H,MATCH(产品建议!A589,'产品报告-整理'!A:A,0)),0))</f>
        <v/>
      </c>
      <c r="Z589" s="9" t="str">
        <f t="shared" si="30"/>
        <v/>
      </c>
      <c r="AA589" s="5" t="str">
        <f t="shared" si="28"/>
        <v/>
      </c>
      <c r="AB589" s="5" t="str">
        <f t="shared" si="29"/>
        <v/>
      </c>
      <c r="AC589" s="9"/>
      <c r="AD589" s="15" t="str">
        <f>IF($AD$1="  ",IFERROR(IF(AND(Y589="未推广",L589&gt;0),"加入P4P推广 ","")&amp;IF(AND(OR(W589="是",X589="是"),Y589=0),"优爆品加推广 ","")&amp;IF(AND(C589="N",L589&gt;0),"增加橱窗绑定 ","")&amp;IF(AND(OR(Z589&gt;$Z$1*4.5,AB589&gt;$AB$1*4.5),Y589&lt;&gt;0,Y589&gt;$AB$1*2,G589&gt;($G$1/$L$1)*1),"放弃P4P推广 ","")&amp;IF(AND(AB589&gt;$AB$1*1.2,AB589&lt;$AB$1*4.5,Y589&gt;0),"优化询盘成本 ","")&amp;IF(AND(Z589&gt;$Z$1*1.2,Z589&lt;$Z$1*4.5,Y589&gt;0),"优化商机成本 ","")&amp;IF(AND(Y589&lt;&gt;0,L589&gt;0,AB589&lt;$AB$1*1.2),"加大询盘获取 ","")&amp;IF(AND(Y589&lt;&gt;0,K589&gt;0,Z589&lt;$Z$1*1.2),"加大商机获取 ","")&amp;IF(AND(L589=0,C589="Y",G589&gt;($G$1/$L$1*1.5)),"解绑橱窗绑定 ",""),"请去左表粘贴源数据"),"")</f>
        <v/>
      </c>
      <c r="AE589" s="9"/>
      <c r="AF589" s="9"/>
      <c r="AG589" s="9"/>
      <c r="AH589" s="9"/>
      <c r="AI589" s="17"/>
      <c r="AJ589" s="17"/>
      <c r="AK589" s="17"/>
    </row>
    <row r="590" spans="1:37">
      <c r="A590" s="5" t="str">
        <f>IFERROR(HLOOKUP(A$2,'2.源数据-产品分析-全商品'!A$6:A$1000,ROW()-1,0),"")</f>
        <v/>
      </c>
      <c r="B590" s="5" t="str">
        <f>IFERROR(HLOOKUP(B$2,'2.源数据-产品分析-全商品'!B$6:B$1000,ROW()-1,0),"")</f>
        <v/>
      </c>
      <c r="C590" s="5" t="str">
        <f>CLEAN(IFERROR(HLOOKUP(C$2,'2.源数据-产品分析-全商品'!C$6:C$1000,ROW()-1,0),""))</f>
        <v/>
      </c>
      <c r="D590" s="5" t="str">
        <f>IFERROR(HLOOKUP(D$2,'2.源数据-产品分析-全商品'!D$6:D$1000,ROW()-1,0),"")</f>
        <v/>
      </c>
      <c r="E590" s="5" t="str">
        <f>IFERROR(HLOOKUP(E$2,'2.源数据-产品分析-全商品'!E$6:E$1000,ROW()-1,0),"")</f>
        <v/>
      </c>
      <c r="F590" s="5" t="str">
        <f>IFERROR(VALUE(HLOOKUP(F$2,'2.源数据-产品分析-全商品'!F$6:F$1000,ROW()-1,0)),"")</f>
        <v/>
      </c>
      <c r="G590" s="5" t="str">
        <f>IFERROR(VALUE(HLOOKUP(G$2,'2.源数据-产品分析-全商品'!G$6:G$1000,ROW()-1,0)),"")</f>
        <v/>
      </c>
      <c r="H590" s="5" t="str">
        <f>IFERROR(HLOOKUP(H$2,'2.源数据-产品分析-全商品'!H$6:H$1000,ROW()-1,0),"")</f>
        <v/>
      </c>
      <c r="I590" s="5" t="str">
        <f>IFERROR(VALUE(HLOOKUP(I$2,'2.源数据-产品分析-全商品'!I$6:I$1000,ROW()-1,0)),"")</f>
        <v/>
      </c>
      <c r="J590" s="60" t="str">
        <f>IFERROR(IF($J$2="","",INDEX('产品报告-整理'!G:G,MATCH(产品建议!A590,'产品报告-整理'!A:A,0))),"")</f>
        <v/>
      </c>
      <c r="K590" s="5" t="str">
        <f>IFERROR(IF($K$2="","",VALUE(INDEX('产品报告-整理'!E:E,MATCH(产品建议!A590,'产品报告-整理'!A:A,0)))),0)</f>
        <v/>
      </c>
      <c r="L590" s="5" t="str">
        <f>IFERROR(VALUE(HLOOKUP(L$2,'2.源数据-产品分析-全商品'!J$6:J$1000,ROW()-1,0)),"")</f>
        <v/>
      </c>
      <c r="M590" s="5" t="str">
        <f>IFERROR(VALUE(HLOOKUP(M$2,'2.源数据-产品分析-全商品'!K$6:K$1000,ROW()-1,0)),"")</f>
        <v/>
      </c>
      <c r="N590" s="5" t="str">
        <f>IFERROR(HLOOKUP(N$2,'2.源数据-产品分析-全商品'!L$6:L$1000,ROW()-1,0),"")</f>
        <v/>
      </c>
      <c r="O590" s="5" t="str">
        <f>IF($O$2='产品报告-整理'!$K$1,IFERROR(INDEX('产品报告-整理'!S:S,MATCH(产品建议!A590,'产品报告-整理'!L:L,0)),""),(IFERROR(VALUE(HLOOKUP(O$2,'2.源数据-产品分析-全商品'!M$6:M$1000,ROW()-1,0)),"")))</f>
        <v/>
      </c>
      <c r="P590" s="5" t="str">
        <f>IF($P$2='产品报告-整理'!$V$1,IFERROR(INDEX('产品报告-整理'!AD:AD,MATCH(产品建议!A590,'产品报告-整理'!W:W,0)),""),(IFERROR(VALUE(HLOOKUP(P$2,'2.源数据-产品分析-全商品'!N$6:N$1000,ROW()-1,0)),"")))</f>
        <v/>
      </c>
      <c r="Q590" s="5" t="str">
        <f>IF($Q$2='产品报告-整理'!$AG$1,IFERROR(INDEX('产品报告-整理'!AO:AO,MATCH(产品建议!A590,'产品报告-整理'!AH:AH,0)),""),(IFERROR(VALUE(HLOOKUP(Q$2,'2.源数据-产品分析-全商品'!O$6:O$1000,ROW()-1,0)),"")))</f>
        <v/>
      </c>
      <c r="R590" s="5" t="str">
        <f>IF($R$2='产品报告-整理'!$AR$1,IFERROR(INDEX('产品报告-整理'!AZ:AZ,MATCH(产品建议!A590,'产品报告-整理'!AS:AS,0)),""),(IFERROR(VALUE(HLOOKUP(R$2,'2.源数据-产品分析-全商品'!P$6:P$1000,ROW()-1,0)),"")))</f>
        <v/>
      </c>
      <c r="S590" s="5" t="str">
        <f>IF($S$2='产品报告-整理'!$BC$1,IFERROR(INDEX('产品报告-整理'!BK:BK,MATCH(产品建议!A590,'产品报告-整理'!BD:BD,0)),""),(IFERROR(VALUE(HLOOKUP(S$2,'2.源数据-产品分析-全商品'!Q$6:Q$1000,ROW()-1,0)),"")))</f>
        <v/>
      </c>
      <c r="T590" s="5" t="str">
        <f>IFERROR(HLOOKUP("产品负责人",'2.源数据-产品分析-全商品'!R$6:R$1000,ROW()-1,0),"")</f>
        <v/>
      </c>
      <c r="U590" s="5" t="str">
        <f>IFERROR(VALUE(HLOOKUP(U$2,'2.源数据-产品分析-全商品'!S$6:S$1000,ROW()-1,0)),"")</f>
        <v/>
      </c>
      <c r="V590" s="5" t="str">
        <f>IFERROR(VALUE(HLOOKUP(V$2,'2.源数据-产品分析-全商品'!T$6:T$1000,ROW()-1,0)),"")</f>
        <v/>
      </c>
      <c r="W590" s="5" t="str">
        <f>IF(OR($A$3=""),"",IF(OR($W$2="优爆品"),(IF(COUNTIF('2-2.源数据-产品分析-优品'!A:A,产品建议!A590)&gt;0,"是","")&amp;IF(COUNTIF('2-3.源数据-产品分析-爆品'!A:A,产品建议!A590)&gt;0,"是","")),IF(OR($W$2="P4P点击量"),((IFERROR(INDEX('产品报告-整理'!D:D,MATCH(产品建议!A590,'产品报告-整理'!A:A,0)),""))),((IF(COUNTIF('2-2.源数据-产品分析-优品'!A:A,产品建议!A590)&gt;0,"是",""))))))</f>
        <v/>
      </c>
      <c r="X590" s="5" t="str">
        <f>IF(OR($A$3=""),"",IF(OR($W$2="优爆品"),((IFERROR(INDEX('产品报告-整理'!D:D,MATCH(产品建议!A590,'产品报告-整理'!A:A,0)),"")&amp;" → "&amp;(IFERROR(TEXT(INDEX('产品报告-整理'!D:D,MATCH(产品建议!A590,'产品报告-整理'!A:A,0))/G590,"0%"),"")))),IF(OR($W$2="P4P点击量"),((IF($W$2="P4P点击量",IFERROR(TEXT(W590/G590,"0%"),"")))),(((IF(COUNTIF('2-3.源数据-产品分析-爆品'!A:A,产品建议!A590)&gt;0,"是","")))))))</f>
        <v/>
      </c>
      <c r="Y590" s="9" t="str">
        <f>IF(AND($Y$2="直通车总消费",'产品报告-整理'!$BN$1="推荐广告"),IFERROR(INDEX('产品报告-整理'!H:H,MATCH(产品建议!A590,'产品报告-整理'!A:A,0)),0)+IFERROR(INDEX('产品报告-整理'!BV:BV,MATCH(产品建议!A590,'产品报告-整理'!BO:BO,0)),0),IFERROR(INDEX('产品报告-整理'!H:H,MATCH(产品建议!A590,'产品报告-整理'!A:A,0)),0))</f>
        <v/>
      </c>
      <c r="Z590" s="9" t="str">
        <f t="shared" si="30"/>
        <v/>
      </c>
      <c r="AA590" s="5" t="str">
        <f t="shared" si="28"/>
        <v/>
      </c>
      <c r="AB590" s="5" t="str">
        <f t="shared" si="29"/>
        <v/>
      </c>
      <c r="AC590" s="9"/>
      <c r="AD590" s="15" t="str">
        <f>IF($AD$1="  ",IFERROR(IF(AND(Y590="未推广",L590&gt;0),"加入P4P推广 ","")&amp;IF(AND(OR(W590="是",X590="是"),Y590=0),"优爆品加推广 ","")&amp;IF(AND(C590="N",L590&gt;0),"增加橱窗绑定 ","")&amp;IF(AND(OR(Z590&gt;$Z$1*4.5,AB590&gt;$AB$1*4.5),Y590&lt;&gt;0,Y590&gt;$AB$1*2,G590&gt;($G$1/$L$1)*1),"放弃P4P推广 ","")&amp;IF(AND(AB590&gt;$AB$1*1.2,AB590&lt;$AB$1*4.5,Y590&gt;0),"优化询盘成本 ","")&amp;IF(AND(Z590&gt;$Z$1*1.2,Z590&lt;$Z$1*4.5,Y590&gt;0),"优化商机成本 ","")&amp;IF(AND(Y590&lt;&gt;0,L590&gt;0,AB590&lt;$AB$1*1.2),"加大询盘获取 ","")&amp;IF(AND(Y590&lt;&gt;0,K590&gt;0,Z590&lt;$Z$1*1.2),"加大商机获取 ","")&amp;IF(AND(L590=0,C590="Y",G590&gt;($G$1/$L$1*1.5)),"解绑橱窗绑定 ",""),"请去左表粘贴源数据"),"")</f>
        <v/>
      </c>
      <c r="AE590" s="9"/>
      <c r="AF590" s="9"/>
      <c r="AG590" s="9"/>
      <c r="AH590" s="9"/>
      <c r="AI590" s="17"/>
      <c r="AJ590" s="17"/>
      <c r="AK590" s="17"/>
    </row>
    <row r="591" spans="1:37">
      <c r="A591" s="5" t="str">
        <f>IFERROR(HLOOKUP(A$2,'2.源数据-产品分析-全商品'!A$6:A$1000,ROW()-1,0),"")</f>
        <v/>
      </c>
      <c r="B591" s="5" t="str">
        <f>IFERROR(HLOOKUP(B$2,'2.源数据-产品分析-全商品'!B$6:B$1000,ROW()-1,0),"")</f>
        <v/>
      </c>
      <c r="C591" s="5" t="str">
        <f>CLEAN(IFERROR(HLOOKUP(C$2,'2.源数据-产品分析-全商品'!C$6:C$1000,ROW()-1,0),""))</f>
        <v/>
      </c>
      <c r="D591" s="5" t="str">
        <f>IFERROR(HLOOKUP(D$2,'2.源数据-产品分析-全商品'!D$6:D$1000,ROW()-1,0),"")</f>
        <v/>
      </c>
      <c r="E591" s="5" t="str">
        <f>IFERROR(HLOOKUP(E$2,'2.源数据-产品分析-全商品'!E$6:E$1000,ROW()-1,0),"")</f>
        <v/>
      </c>
      <c r="F591" s="5" t="str">
        <f>IFERROR(VALUE(HLOOKUP(F$2,'2.源数据-产品分析-全商品'!F$6:F$1000,ROW()-1,0)),"")</f>
        <v/>
      </c>
      <c r="G591" s="5" t="str">
        <f>IFERROR(VALUE(HLOOKUP(G$2,'2.源数据-产品分析-全商品'!G$6:G$1000,ROW()-1,0)),"")</f>
        <v/>
      </c>
      <c r="H591" s="5" t="str">
        <f>IFERROR(HLOOKUP(H$2,'2.源数据-产品分析-全商品'!H$6:H$1000,ROW()-1,0),"")</f>
        <v/>
      </c>
      <c r="I591" s="5" t="str">
        <f>IFERROR(VALUE(HLOOKUP(I$2,'2.源数据-产品分析-全商品'!I$6:I$1000,ROW()-1,0)),"")</f>
        <v/>
      </c>
      <c r="J591" s="60" t="str">
        <f>IFERROR(IF($J$2="","",INDEX('产品报告-整理'!G:G,MATCH(产品建议!A591,'产品报告-整理'!A:A,0))),"")</f>
        <v/>
      </c>
      <c r="K591" s="5" t="str">
        <f>IFERROR(IF($K$2="","",VALUE(INDEX('产品报告-整理'!E:E,MATCH(产品建议!A591,'产品报告-整理'!A:A,0)))),0)</f>
        <v/>
      </c>
      <c r="L591" s="5" t="str">
        <f>IFERROR(VALUE(HLOOKUP(L$2,'2.源数据-产品分析-全商品'!J$6:J$1000,ROW()-1,0)),"")</f>
        <v/>
      </c>
      <c r="M591" s="5" t="str">
        <f>IFERROR(VALUE(HLOOKUP(M$2,'2.源数据-产品分析-全商品'!K$6:K$1000,ROW()-1,0)),"")</f>
        <v/>
      </c>
      <c r="N591" s="5" t="str">
        <f>IFERROR(HLOOKUP(N$2,'2.源数据-产品分析-全商品'!L$6:L$1000,ROW()-1,0),"")</f>
        <v/>
      </c>
      <c r="O591" s="5" t="str">
        <f>IF($O$2='产品报告-整理'!$K$1,IFERROR(INDEX('产品报告-整理'!S:S,MATCH(产品建议!A591,'产品报告-整理'!L:L,0)),""),(IFERROR(VALUE(HLOOKUP(O$2,'2.源数据-产品分析-全商品'!M$6:M$1000,ROW()-1,0)),"")))</f>
        <v/>
      </c>
      <c r="P591" s="5" t="str">
        <f>IF($P$2='产品报告-整理'!$V$1,IFERROR(INDEX('产品报告-整理'!AD:AD,MATCH(产品建议!A591,'产品报告-整理'!W:W,0)),""),(IFERROR(VALUE(HLOOKUP(P$2,'2.源数据-产品分析-全商品'!N$6:N$1000,ROW()-1,0)),"")))</f>
        <v/>
      </c>
      <c r="Q591" s="5" t="str">
        <f>IF($Q$2='产品报告-整理'!$AG$1,IFERROR(INDEX('产品报告-整理'!AO:AO,MATCH(产品建议!A591,'产品报告-整理'!AH:AH,0)),""),(IFERROR(VALUE(HLOOKUP(Q$2,'2.源数据-产品分析-全商品'!O$6:O$1000,ROW()-1,0)),"")))</f>
        <v/>
      </c>
      <c r="R591" s="5" t="str">
        <f>IF($R$2='产品报告-整理'!$AR$1,IFERROR(INDEX('产品报告-整理'!AZ:AZ,MATCH(产品建议!A591,'产品报告-整理'!AS:AS,0)),""),(IFERROR(VALUE(HLOOKUP(R$2,'2.源数据-产品分析-全商品'!P$6:P$1000,ROW()-1,0)),"")))</f>
        <v/>
      </c>
      <c r="S591" s="5" t="str">
        <f>IF($S$2='产品报告-整理'!$BC$1,IFERROR(INDEX('产品报告-整理'!BK:BK,MATCH(产品建议!A591,'产品报告-整理'!BD:BD,0)),""),(IFERROR(VALUE(HLOOKUP(S$2,'2.源数据-产品分析-全商品'!Q$6:Q$1000,ROW()-1,0)),"")))</f>
        <v/>
      </c>
      <c r="T591" s="5" t="str">
        <f>IFERROR(HLOOKUP("产品负责人",'2.源数据-产品分析-全商品'!R$6:R$1000,ROW()-1,0),"")</f>
        <v/>
      </c>
      <c r="U591" s="5" t="str">
        <f>IFERROR(VALUE(HLOOKUP(U$2,'2.源数据-产品分析-全商品'!S$6:S$1000,ROW()-1,0)),"")</f>
        <v/>
      </c>
      <c r="V591" s="5" t="str">
        <f>IFERROR(VALUE(HLOOKUP(V$2,'2.源数据-产品分析-全商品'!T$6:T$1000,ROW()-1,0)),"")</f>
        <v/>
      </c>
      <c r="W591" s="5" t="str">
        <f>IF(OR($A$3=""),"",IF(OR($W$2="优爆品"),(IF(COUNTIF('2-2.源数据-产品分析-优品'!A:A,产品建议!A591)&gt;0,"是","")&amp;IF(COUNTIF('2-3.源数据-产品分析-爆品'!A:A,产品建议!A591)&gt;0,"是","")),IF(OR($W$2="P4P点击量"),((IFERROR(INDEX('产品报告-整理'!D:D,MATCH(产品建议!A591,'产品报告-整理'!A:A,0)),""))),((IF(COUNTIF('2-2.源数据-产品分析-优品'!A:A,产品建议!A591)&gt;0,"是",""))))))</f>
        <v/>
      </c>
      <c r="X591" s="5" t="str">
        <f>IF(OR($A$3=""),"",IF(OR($W$2="优爆品"),((IFERROR(INDEX('产品报告-整理'!D:D,MATCH(产品建议!A591,'产品报告-整理'!A:A,0)),"")&amp;" → "&amp;(IFERROR(TEXT(INDEX('产品报告-整理'!D:D,MATCH(产品建议!A591,'产品报告-整理'!A:A,0))/G591,"0%"),"")))),IF(OR($W$2="P4P点击量"),((IF($W$2="P4P点击量",IFERROR(TEXT(W591/G591,"0%"),"")))),(((IF(COUNTIF('2-3.源数据-产品分析-爆品'!A:A,产品建议!A591)&gt;0,"是","")))))))</f>
        <v/>
      </c>
      <c r="Y591" s="9" t="str">
        <f>IF(AND($Y$2="直通车总消费",'产品报告-整理'!$BN$1="推荐广告"),IFERROR(INDEX('产品报告-整理'!H:H,MATCH(产品建议!A591,'产品报告-整理'!A:A,0)),0)+IFERROR(INDEX('产品报告-整理'!BV:BV,MATCH(产品建议!A591,'产品报告-整理'!BO:BO,0)),0),IFERROR(INDEX('产品报告-整理'!H:H,MATCH(产品建议!A591,'产品报告-整理'!A:A,0)),0))</f>
        <v/>
      </c>
      <c r="Z591" s="9" t="str">
        <f t="shared" si="30"/>
        <v/>
      </c>
      <c r="AA591" s="5" t="str">
        <f t="shared" si="28"/>
        <v/>
      </c>
      <c r="AB591" s="5" t="str">
        <f t="shared" si="29"/>
        <v/>
      </c>
      <c r="AC591" s="9"/>
      <c r="AD591" s="15" t="str">
        <f>IF($AD$1="  ",IFERROR(IF(AND(Y591="未推广",L591&gt;0),"加入P4P推广 ","")&amp;IF(AND(OR(W591="是",X591="是"),Y591=0),"优爆品加推广 ","")&amp;IF(AND(C591="N",L591&gt;0),"增加橱窗绑定 ","")&amp;IF(AND(OR(Z591&gt;$Z$1*4.5,AB591&gt;$AB$1*4.5),Y591&lt;&gt;0,Y591&gt;$AB$1*2,G591&gt;($G$1/$L$1)*1),"放弃P4P推广 ","")&amp;IF(AND(AB591&gt;$AB$1*1.2,AB591&lt;$AB$1*4.5,Y591&gt;0),"优化询盘成本 ","")&amp;IF(AND(Z591&gt;$Z$1*1.2,Z591&lt;$Z$1*4.5,Y591&gt;0),"优化商机成本 ","")&amp;IF(AND(Y591&lt;&gt;0,L591&gt;0,AB591&lt;$AB$1*1.2),"加大询盘获取 ","")&amp;IF(AND(Y591&lt;&gt;0,K591&gt;0,Z591&lt;$Z$1*1.2),"加大商机获取 ","")&amp;IF(AND(L591=0,C591="Y",G591&gt;($G$1/$L$1*1.5)),"解绑橱窗绑定 ",""),"请去左表粘贴源数据"),"")</f>
        <v/>
      </c>
      <c r="AE591" s="9"/>
      <c r="AF591" s="9"/>
      <c r="AG591" s="9"/>
      <c r="AH591" s="9"/>
      <c r="AI591" s="17"/>
      <c r="AJ591" s="17"/>
      <c r="AK591" s="17"/>
    </row>
    <row r="592" spans="1:37">
      <c r="A592" s="5" t="str">
        <f>IFERROR(HLOOKUP(A$2,'2.源数据-产品分析-全商品'!A$6:A$1000,ROW()-1,0),"")</f>
        <v/>
      </c>
      <c r="B592" s="5" t="str">
        <f>IFERROR(HLOOKUP(B$2,'2.源数据-产品分析-全商品'!B$6:B$1000,ROW()-1,0),"")</f>
        <v/>
      </c>
      <c r="C592" s="5" t="str">
        <f>CLEAN(IFERROR(HLOOKUP(C$2,'2.源数据-产品分析-全商品'!C$6:C$1000,ROW()-1,0),""))</f>
        <v/>
      </c>
      <c r="D592" s="5" t="str">
        <f>IFERROR(HLOOKUP(D$2,'2.源数据-产品分析-全商品'!D$6:D$1000,ROW()-1,0),"")</f>
        <v/>
      </c>
      <c r="E592" s="5" t="str">
        <f>IFERROR(HLOOKUP(E$2,'2.源数据-产品分析-全商品'!E$6:E$1000,ROW()-1,0),"")</f>
        <v/>
      </c>
      <c r="F592" s="5" t="str">
        <f>IFERROR(VALUE(HLOOKUP(F$2,'2.源数据-产品分析-全商品'!F$6:F$1000,ROW()-1,0)),"")</f>
        <v/>
      </c>
      <c r="G592" s="5" t="str">
        <f>IFERROR(VALUE(HLOOKUP(G$2,'2.源数据-产品分析-全商品'!G$6:G$1000,ROW()-1,0)),"")</f>
        <v/>
      </c>
      <c r="H592" s="5" t="str">
        <f>IFERROR(HLOOKUP(H$2,'2.源数据-产品分析-全商品'!H$6:H$1000,ROW()-1,0),"")</f>
        <v/>
      </c>
      <c r="I592" s="5" t="str">
        <f>IFERROR(VALUE(HLOOKUP(I$2,'2.源数据-产品分析-全商品'!I$6:I$1000,ROW()-1,0)),"")</f>
        <v/>
      </c>
      <c r="J592" s="60" t="str">
        <f>IFERROR(IF($J$2="","",INDEX('产品报告-整理'!G:G,MATCH(产品建议!A592,'产品报告-整理'!A:A,0))),"")</f>
        <v/>
      </c>
      <c r="K592" s="5" t="str">
        <f>IFERROR(IF($K$2="","",VALUE(INDEX('产品报告-整理'!E:E,MATCH(产品建议!A592,'产品报告-整理'!A:A,0)))),0)</f>
        <v/>
      </c>
      <c r="L592" s="5" t="str">
        <f>IFERROR(VALUE(HLOOKUP(L$2,'2.源数据-产品分析-全商品'!J$6:J$1000,ROW()-1,0)),"")</f>
        <v/>
      </c>
      <c r="M592" s="5" t="str">
        <f>IFERROR(VALUE(HLOOKUP(M$2,'2.源数据-产品分析-全商品'!K$6:K$1000,ROW()-1,0)),"")</f>
        <v/>
      </c>
      <c r="N592" s="5" t="str">
        <f>IFERROR(HLOOKUP(N$2,'2.源数据-产品分析-全商品'!L$6:L$1000,ROW()-1,0),"")</f>
        <v/>
      </c>
      <c r="O592" s="5" t="str">
        <f>IF($O$2='产品报告-整理'!$K$1,IFERROR(INDEX('产品报告-整理'!S:S,MATCH(产品建议!A592,'产品报告-整理'!L:L,0)),""),(IFERROR(VALUE(HLOOKUP(O$2,'2.源数据-产品分析-全商品'!M$6:M$1000,ROW()-1,0)),"")))</f>
        <v/>
      </c>
      <c r="P592" s="5" t="str">
        <f>IF($P$2='产品报告-整理'!$V$1,IFERROR(INDEX('产品报告-整理'!AD:AD,MATCH(产品建议!A592,'产品报告-整理'!W:W,0)),""),(IFERROR(VALUE(HLOOKUP(P$2,'2.源数据-产品分析-全商品'!N$6:N$1000,ROW()-1,0)),"")))</f>
        <v/>
      </c>
      <c r="Q592" s="5" t="str">
        <f>IF($Q$2='产品报告-整理'!$AG$1,IFERROR(INDEX('产品报告-整理'!AO:AO,MATCH(产品建议!A592,'产品报告-整理'!AH:AH,0)),""),(IFERROR(VALUE(HLOOKUP(Q$2,'2.源数据-产品分析-全商品'!O$6:O$1000,ROW()-1,0)),"")))</f>
        <v/>
      </c>
      <c r="R592" s="5" t="str">
        <f>IF($R$2='产品报告-整理'!$AR$1,IFERROR(INDEX('产品报告-整理'!AZ:AZ,MATCH(产品建议!A592,'产品报告-整理'!AS:AS,0)),""),(IFERROR(VALUE(HLOOKUP(R$2,'2.源数据-产品分析-全商品'!P$6:P$1000,ROW()-1,0)),"")))</f>
        <v/>
      </c>
      <c r="S592" s="5" t="str">
        <f>IF($S$2='产品报告-整理'!$BC$1,IFERROR(INDEX('产品报告-整理'!BK:BK,MATCH(产品建议!A592,'产品报告-整理'!BD:BD,0)),""),(IFERROR(VALUE(HLOOKUP(S$2,'2.源数据-产品分析-全商品'!Q$6:Q$1000,ROW()-1,0)),"")))</f>
        <v/>
      </c>
      <c r="T592" s="5" t="str">
        <f>IFERROR(HLOOKUP("产品负责人",'2.源数据-产品分析-全商品'!R$6:R$1000,ROW()-1,0),"")</f>
        <v/>
      </c>
      <c r="U592" s="5" t="str">
        <f>IFERROR(VALUE(HLOOKUP(U$2,'2.源数据-产品分析-全商品'!S$6:S$1000,ROW()-1,0)),"")</f>
        <v/>
      </c>
      <c r="V592" s="5" t="str">
        <f>IFERROR(VALUE(HLOOKUP(V$2,'2.源数据-产品分析-全商品'!T$6:T$1000,ROW()-1,0)),"")</f>
        <v/>
      </c>
      <c r="W592" s="5" t="str">
        <f>IF(OR($A$3=""),"",IF(OR($W$2="优爆品"),(IF(COUNTIF('2-2.源数据-产品分析-优品'!A:A,产品建议!A592)&gt;0,"是","")&amp;IF(COUNTIF('2-3.源数据-产品分析-爆品'!A:A,产品建议!A592)&gt;0,"是","")),IF(OR($W$2="P4P点击量"),((IFERROR(INDEX('产品报告-整理'!D:D,MATCH(产品建议!A592,'产品报告-整理'!A:A,0)),""))),((IF(COUNTIF('2-2.源数据-产品分析-优品'!A:A,产品建议!A592)&gt;0,"是",""))))))</f>
        <v/>
      </c>
      <c r="X592" s="5" t="str">
        <f>IF(OR($A$3=""),"",IF(OR($W$2="优爆品"),((IFERROR(INDEX('产品报告-整理'!D:D,MATCH(产品建议!A592,'产品报告-整理'!A:A,0)),"")&amp;" → "&amp;(IFERROR(TEXT(INDEX('产品报告-整理'!D:D,MATCH(产品建议!A592,'产品报告-整理'!A:A,0))/G592,"0%"),"")))),IF(OR($W$2="P4P点击量"),((IF($W$2="P4P点击量",IFERROR(TEXT(W592/G592,"0%"),"")))),(((IF(COUNTIF('2-3.源数据-产品分析-爆品'!A:A,产品建议!A592)&gt;0,"是","")))))))</f>
        <v/>
      </c>
      <c r="Y592" s="9" t="str">
        <f>IF(AND($Y$2="直通车总消费",'产品报告-整理'!$BN$1="推荐广告"),IFERROR(INDEX('产品报告-整理'!H:H,MATCH(产品建议!A592,'产品报告-整理'!A:A,0)),0)+IFERROR(INDEX('产品报告-整理'!BV:BV,MATCH(产品建议!A592,'产品报告-整理'!BO:BO,0)),0),IFERROR(INDEX('产品报告-整理'!H:H,MATCH(产品建议!A592,'产品报告-整理'!A:A,0)),0))</f>
        <v/>
      </c>
      <c r="Z592" s="9" t="str">
        <f t="shared" si="30"/>
        <v/>
      </c>
      <c r="AA592" s="5" t="str">
        <f t="shared" si="28"/>
        <v/>
      </c>
      <c r="AB592" s="5" t="str">
        <f t="shared" si="29"/>
        <v/>
      </c>
      <c r="AC592" s="9"/>
      <c r="AD592" s="15" t="str">
        <f>IF($AD$1="  ",IFERROR(IF(AND(Y592="未推广",L592&gt;0),"加入P4P推广 ","")&amp;IF(AND(OR(W592="是",X592="是"),Y592=0),"优爆品加推广 ","")&amp;IF(AND(C592="N",L592&gt;0),"增加橱窗绑定 ","")&amp;IF(AND(OR(Z592&gt;$Z$1*4.5,AB592&gt;$AB$1*4.5),Y592&lt;&gt;0,Y592&gt;$AB$1*2,G592&gt;($G$1/$L$1)*1),"放弃P4P推广 ","")&amp;IF(AND(AB592&gt;$AB$1*1.2,AB592&lt;$AB$1*4.5,Y592&gt;0),"优化询盘成本 ","")&amp;IF(AND(Z592&gt;$Z$1*1.2,Z592&lt;$Z$1*4.5,Y592&gt;0),"优化商机成本 ","")&amp;IF(AND(Y592&lt;&gt;0,L592&gt;0,AB592&lt;$AB$1*1.2),"加大询盘获取 ","")&amp;IF(AND(Y592&lt;&gt;0,K592&gt;0,Z592&lt;$Z$1*1.2),"加大商机获取 ","")&amp;IF(AND(L592=0,C592="Y",G592&gt;($G$1/$L$1*1.5)),"解绑橱窗绑定 ",""),"请去左表粘贴源数据"),"")</f>
        <v/>
      </c>
      <c r="AE592" s="9"/>
      <c r="AF592" s="9"/>
      <c r="AG592" s="9"/>
      <c r="AH592" s="9"/>
      <c r="AI592" s="17"/>
      <c r="AJ592" s="17"/>
      <c r="AK592" s="17"/>
    </row>
    <row r="593" spans="1:37">
      <c r="A593" s="5" t="str">
        <f>IFERROR(HLOOKUP(A$2,'2.源数据-产品分析-全商品'!A$6:A$1000,ROW()-1,0),"")</f>
        <v/>
      </c>
      <c r="B593" s="5" t="str">
        <f>IFERROR(HLOOKUP(B$2,'2.源数据-产品分析-全商品'!B$6:B$1000,ROW()-1,0),"")</f>
        <v/>
      </c>
      <c r="C593" s="5" t="str">
        <f>CLEAN(IFERROR(HLOOKUP(C$2,'2.源数据-产品分析-全商品'!C$6:C$1000,ROW()-1,0),""))</f>
        <v/>
      </c>
      <c r="D593" s="5" t="str">
        <f>IFERROR(HLOOKUP(D$2,'2.源数据-产品分析-全商品'!D$6:D$1000,ROW()-1,0),"")</f>
        <v/>
      </c>
      <c r="E593" s="5" t="str">
        <f>IFERROR(HLOOKUP(E$2,'2.源数据-产品分析-全商品'!E$6:E$1000,ROW()-1,0),"")</f>
        <v/>
      </c>
      <c r="F593" s="5" t="str">
        <f>IFERROR(VALUE(HLOOKUP(F$2,'2.源数据-产品分析-全商品'!F$6:F$1000,ROW()-1,0)),"")</f>
        <v/>
      </c>
      <c r="G593" s="5" t="str">
        <f>IFERROR(VALUE(HLOOKUP(G$2,'2.源数据-产品分析-全商品'!G$6:G$1000,ROW()-1,0)),"")</f>
        <v/>
      </c>
      <c r="H593" s="5" t="str">
        <f>IFERROR(HLOOKUP(H$2,'2.源数据-产品分析-全商品'!H$6:H$1000,ROW()-1,0),"")</f>
        <v/>
      </c>
      <c r="I593" s="5" t="str">
        <f>IFERROR(VALUE(HLOOKUP(I$2,'2.源数据-产品分析-全商品'!I$6:I$1000,ROW()-1,0)),"")</f>
        <v/>
      </c>
      <c r="J593" s="60" t="str">
        <f>IFERROR(IF($J$2="","",INDEX('产品报告-整理'!G:G,MATCH(产品建议!A593,'产品报告-整理'!A:A,0))),"")</f>
        <v/>
      </c>
      <c r="K593" s="5" t="str">
        <f>IFERROR(IF($K$2="","",VALUE(INDEX('产品报告-整理'!E:E,MATCH(产品建议!A593,'产品报告-整理'!A:A,0)))),0)</f>
        <v/>
      </c>
      <c r="L593" s="5" t="str">
        <f>IFERROR(VALUE(HLOOKUP(L$2,'2.源数据-产品分析-全商品'!J$6:J$1000,ROW()-1,0)),"")</f>
        <v/>
      </c>
      <c r="M593" s="5" t="str">
        <f>IFERROR(VALUE(HLOOKUP(M$2,'2.源数据-产品分析-全商品'!K$6:K$1000,ROW()-1,0)),"")</f>
        <v/>
      </c>
      <c r="N593" s="5" t="str">
        <f>IFERROR(HLOOKUP(N$2,'2.源数据-产品分析-全商品'!L$6:L$1000,ROW()-1,0),"")</f>
        <v/>
      </c>
      <c r="O593" s="5" t="str">
        <f>IF($O$2='产品报告-整理'!$K$1,IFERROR(INDEX('产品报告-整理'!S:S,MATCH(产品建议!A593,'产品报告-整理'!L:L,0)),""),(IFERROR(VALUE(HLOOKUP(O$2,'2.源数据-产品分析-全商品'!M$6:M$1000,ROW()-1,0)),"")))</f>
        <v/>
      </c>
      <c r="P593" s="5" t="str">
        <f>IF($P$2='产品报告-整理'!$V$1,IFERROR(INDEX('产品报告-整理'!AD:AD,MATCH(产品建议!A593,'产品报告-整理'!W:W,0)),""),(IFERROR(VALUE(HLOOKUP(P$2,'2.源数据-产品分析-全商品'!N$6:N$1000,ROW()-1,0)),"")))</f>
        <v/>
      </c>
      <c r="Q593" s="5" t="str">
        <f>IF($Q$2='产品报告-整理'!$AG$1,IFERROR(INDEX('产品报告-整理'!AO:AO,MATCH(产品建议!A593,'产品报告-整理'!AH:AH,0)),""),(IFERROR(VALUE(HLOOKUP(Q$2,'2.源数据-产品分析-全商品'!O$6:O$1000,ROW()-1,0)),"")))</f>
        <v/>
      </c>
      <c r="R593" s="5" t="str">
        <f>IF($R$2='产品报告-整理'!$AR$1,IFERROR(INDEX('产品报告-整理'!AZ:AZ,MATCH(产品建议!A593,'产品报告-整理'!AS:AS,0)),""),(IFERROR(VALUE(HLOOKUP(R$2,'2.源数据-产品分析-全商品'!P$6:P$1000,ROW()-1,0)),"")))</f>
        <v/>
      </c>
      <c r="S593" s="5" t="str">
        <f>IF($S$2='产品报告-整理'!$BC$1,IFERROR(INDEX('产品报告-整理'!BK:BK,MATCH(产品建议!A593,'产品报告-整理'!BD:BD,0)),""),(IFERROR(VALUE(HLOOKUP(S$2,'2.源数据-产品分析-全商品'!Q$6:Q$1000,ROW()-1,0)),"")))</f>
        <v/>
      </c>
      <c r="T593" s="5" t="str">
        <f>IFERROR(HLOOKUP("产品负责人",'2.源数据-产品分析-全商品'!R$6:R$1000,ROW()-1,0),"")</f>
        <v/>
      </c>
      <c r="U593" s="5" t="str">
        <f>IFERROR(VALUE(HLOOKUP(U$2,'2.源数据-产品分析-全商品'!S$6:S$1000,ROW()-1,0)),"")</f>
        <v/>
      </c>
      <c r="V593" s="5" t="str">
        <f>IFERROR(VALUE(HLOOKUP(V$2,'2.源数据-产品分析-全商品'!T$6:T$1000,ROW()-1,0)),"")</f>
        <v/>
      </c>
      <c r="W593" s="5" t="str">
        <f>IF(OR($A$3=""),"",IF(OR($W$2="优爆品"),(IF(COUNTIF('2-2.源数据-产品分析-优品'!A:A,产品建议!A593)&gt;0,"是","")&amp;IF(COUNTIF('2-3.源数据-产品分析-爆品'!A:A,产品建议!A593)&gt;0,"是","")),IF(OR($W$2="P4P点击量"),((IFERROR(INDEX('产品报告-整理'!D:D,MATCH(产品建议!A593,'产品报告-整理'!A:A,0)),""))),((IF(COUNTIF('2-2.源数据-产品分析-优品'!A:A,产品建议!A593)&gt;0,"是",""))))))</f>
        <v/>
      </c>
      <c r="X593" s="5" t="str">
        <f>IF(OR($A$3=""),"",IF(OR($W$2="优爆品"),((IFERROR(INDEX('产品报告-整理'!D:D,MATCH(产品建议!A593,'产品报告-整理'!A:A,0)),"")&amp;" → "&amp;(IFERROR(TEXT(INDEX('产品报告-整理'!D:D,MATCH(产品建议!A593,'产品报告-整理'!A:A,0))/G593,"0%"),"")))),IF(OR($W$2="P4P点击量"),((IF($W$2="P4P点击量",IFERROR(TEXT(W593/G593,"0%"),"")))),(((IF(COUNTIF('2-3.源数据-产品分析-爆品'!A:A,产品建议!A593)&gt;0,"是","")))))))</f>
        <v/>
      </c>
      <c r="Y593" s="9" t="str">
        <f>IF(AND($Y$2="直通车总消费",'产品报告-整理'!$BN$1="推荐广告"),IFERROR(INDEX('产品报告-整理'!H:H,MATCH(产品建议!A593,'产品报告-整理'!A:A,0)),0)+IFERROR(INDEX('产品报告-整理'!BV:BV,MATCH(产品建议!A593,'产品报告-整理'!BO:BO,0)),0),IFERROR(INDEX('产品报告-整理'!H:H,MATCH(产品建议!A593,'产品报告-整理'!A:A,0)),0))</f>
        <v/>
      </c>
      <c r="Z593" s="9" t="str">
        <f t="shared" si="30"/>
        <v/>
      </c>
      <c r="AA593" s="5" t="str">
        <f t="shared" si="28"/>
        <v/>
      </c>
      <c r="AB593" s="5" t="str">
        <f t="shared" si="29"/>
        <v/>
      </c>
      <c r="AC593" s="9"/>
      <c r="AD593" s="15" t="str">
        <f>IF($AD$1="  ",IFERROR(IF(AND(Y593="未推广",L593&gt;0),"加入P4P推广 ","")&amp;IF(AND(OR(W593="是",X593="是"),Y593=0),"优爆品加推广 ","")&amp;IF(AND(C593="N",L593&gt;0),"增加橱窗绑定 ","")&amp;IF(AND(OR(Z593&gt;$Z$1*4.5,AB593&gt;$AB$1*4.5),Y593&lt;&gt;0,Y593&gt;$AB$1*2,G593&gt;($G$1/$L$1)*1),"放弃P4P推广 ","")&amp;IF(AND(AB593&gt;$AB$1*1.2,AB593&lt;$AB$1*4.5,Y593&gt;0),"优化询盘成本 ","")&amp;IF(AND(Z593&gt;$Z$1*1.2,Z593&lt;$Z$1*4.5,Y593&gt;0),"优化商机成本 ","")&amp;IF(AND(Y593&lt;&gt;0,L593&gt;0,AB593&lt;$AB$1*1.2),"加大询盘获取 ","")&amp;IF(AND(Y593&lt;&gt;0,K593&gt;0,Z593&lt;$Z$1*1.2),"加大商机获取 ","")&amp;IF(AND(L593=0,C593="Y",G593&gt;($G$1/$L$1*1.5)),"解绑橱窗绑定 ",""),"请去左表粘贴源数据"),"")</f>
        <v/>
      </c>
      <c r="AE593" s="9"/>
      <c r="AF593" s="9"/>
      <c r="AG593" s="9"/>
      <c r="AH593" s="9"/>
      <c r="AI593" s="17"/>
      <c r="AJ593" s="17"/>
      <c r="AK593" s="17"/>
    </row>
    <row r="594" spans="1:37">
      <c r="A594" s="5" t="str">
        <f>IFERROR(HLOOKUP(A$2,'2.源数据-产品分析-全商品'!A$6:A$1000,ROW()-1,0),"")</f>
        <v/>
      </c>
      <c r="B594" s="5" t="str">
        <f>IFERROR(HLOOKUP(B$2,'2.源数据-产品分析-全商品'!B$6:B$1000,ROW()-1,0),"")</f>
        <v/>
      </c>
      <c r="C594" s="5" t="str">
        <f>CLEAN(IFERROR(HLOOKUP(C$2,'2.源数据-产品分析-全商品'!C$6:C$1000,ROW()-1,0),""))</f>
        <v/>
      </c>
      <c r="D594" s="5" t="str">
        <f>IFERROR(HLOOKUP(D$2,'2.源数据-产品分析-全商品'!D$6:D$1000,ROW()-1,0),"")</f>
        <v/>
      </c>
      <c r="E594" s="5" t="str">
        <f>IFERROR(HLOOKUP(E$2,'2.源数据-产品分析-全商品'!E$6:E$1000,ROW()-1,0),"")</f>
        <v/>
      </c>
      <c r="F594" s="5" t="str">
        <f>IFERROR(VALUE(HLOOKUP(F$2,'2.源数据-产品分析-全商品'!F$6:F$1000,ROW()-1,0)),"")</f>
        <v/>
      </c>
      <c r="G594" s="5" t="str">
        <f>IFERROR(VALUE(HLOOKUP(G$2,'2.源数据-产品分析-全商品'!G$6:G$1000,ROW()-1,0)),"")</f>
        <v/>
      </c>
      <c r="H594" s="5" t="str">
        <f>IFERROR(HLOOKUP(H$2,'2.源数据-产品分析-全商品'!H$6:H$1000,ROW()-1,0),"")</f>
        <v/>
      </c>
      <c r="I594" s="5" t="str">
        <f>IFERROR(VALUE(HLOOKUP(I$2,'2.源数据-产品分析-全商品'!I$6:I$1000,ROW()-1,0)),"")</f>
        <v/>
      </c>
      <c r="J594" s="60" t="str">
        <f>IFERROR(IF($J$2="","",INDEX('产品报告-整理'!G:G,MATCH(产品建议!A594,'产品报告-整理'!A:A,0))),"")</f>
        <v/>
      </c>
      <c r="K594" s="5" t="str">
        <f>IFERROR(IF($K$2="","",VALUE(INDEX('产品报告-整理'!E:E,MATCH(产品建议!A594,'产品报告-整理'!A:A,0)))),0)</f>
        <v/>
      </c>
      <c r="L594" s="5" t="str">
        <f>IFERROR(VALUE(HLOOKUP(L$2,'2.源数据-产品分析-全商品'!J$6:J$1000,ROW()-1,0)),"")</f>
        <v/>
      </c>
      <c r="M594" s="5" t="str">
        <f>IFERROR(VALUE(HLOOKUP(M$2,'2.源数据-产品分析-全商品'!K$6:K$1000,ROW()-1,0)),"")</f>
        <v/>
      </c>
      <c r="N594" s="5" t="str">
        <f>IFERROR(HLOOKUP(N$2,'2.源数据-产品分析-全商品'!L$6:L$1000,ROW()-1,0),"")</f>
        <v/>
      </c>
      <c r="O594" s="5" t="str">
        <f>IF($O$2='产品报告-整理'!$K$1,IFERROR(INDEX('产品报告-整理'!S:S,MATCH(产品建议!A594,'产品报告-整理'!L:L,0)),""),(IFERROR(VALUE(HLOOKUP(O$2,'2.源数据-产品分析-全商品'!M$6:M$1000,ROW()-1,0)),"")))</f>
        <v/>
      </c>
      <c r="P594" s="5" t="str">
        <f>IF($P$2='产品报告-整理'!$V$1,IFERROR(INDEX('产品报告-整理'!AD:AD,MATCH(产品建议!A594,'产品报告-整理'!W:W,0)),""),(IFERROR(VALUE(HLOOKUP(P$2,'2.源数据-产品分析-全商品'!N$6:N$1000,ROW()-1,0)),"")))</f>
        <v/>
      </c>
      <c r="Q594" s="5" t="str">
        <f>IF($Q$2='产品报告-整理'!$AG$1,IFERROR(INDEX('产品报告-整理'!AO:AO,MATCH(产品建议!A594,'产品报告-整理'!AH:AH,0)),""),(IFERROR(VALUE(HLOOKUP(Q$2,'2.源数据-产品分析-全商品'!O$6:O$1000,ROW()-1,0)),"")))</f>
        <v/>
      </c>
      <c r="R594" s="5" t="str">
        <f>IF($R$2='产品报告-整理'!$AR$1,IFERROR(INDEX('产品报告-整理'!AZ:AZ,MATCH(产品建议!A594,'产品报告-整理'!AS:AS,0)),""),(IFERROR(VALUE(HLOOKUP(R$2,'2.源数据-产品分析-全商品'!P$6:P$1000,ROW()-1,0)),"")))</f>
        <v/>
      </c>
      <c r="S594" s="5" t="str">
        <f>IF($S$2='产品报告-整理'!$BC$1,IFERROR(INDEX('产品报告-整理'!BK:BK,MATCH(产品建议!A594,'产品报告-整理'!BD:BD,0)),""),(IFERROR(VALUE(HLOOKUP(S$2,'2.源数据-产品分析-全商品'!Q$6:Q$1000,ROW()-1,0)),"")))</f>
        <v/>
      </c>
      <c r="T594" s="5" t="str">
        <f>IFERROR(HLOOKUP("产品负责人",'2.源数据-产品分析-全商品'!R$6:R$1000,ROW()-1,0),"")</f>
        <v/>
      </c>
      <c r="U594" s="5" t="str">
        <f>IFERROR(VALUE(HLOOKUP(U$2,'2.源数据-产品分析-全商品'!S$6:S$1000,ROW()-1,0)),"")</f>
        <v/>
      </c>
      <c r="V594" s="5" t="str">
        <f>IFERROR(VALUE(HLOOKUP(V$2,'2.源数据-产品分析-全商品'!T$6:T$1000,ROW()-1,0)),"")</f>
        <v/>
      </c>
      <c r="W594" s="5" t="str">
        <f>IF(OR($A$3=""),"",IF(OR($W$2="优爆品"),(IF(COUNTIF('2-2.源数据-产品分析-优品'!A:A,产品建议!A594)&gt;0,"是","")&amp;IF(COUNTIF('2-3.源数据-产品分析-爆品'!A:A,产品建议!A594)&gt;0,"是","")),IF(OR($W$2="P4P点击量"),((IFERROR(INDEX('产品报告-整理'!D:D,MATCH(产品建议!A594,'产品报告-整理'!A:A,0)),""))),((IF(COUNTIF('2-2.源数据-产品分析-优品'!A:A,产品建议!A594)&gt;0,"是",""))))))</f>
        <v/>
      </c>
      <c r="X594" s="5" t="str">
        <f>IF(OR($A$3=""),"",IF(OR($W$2="优爆品"),((IFERROR(INDEX('产品报告-整理'!D:D,MATCH(产品建议!A594,'产品报告-整理'!A:A,0)),"")&amp;" → "&amp;(IFERROR(TEXT(INDEX('产品报告-整理'!D:D,MATCH(产品建议!A594,'产品报告-整理'!A:A,0))/G594,"0%"),"")))),IF(OR($W$2="P4P点击量"),((IF($W$2="P4P点击量",IFERROR(TEXT(W594/G594,"0%"),"")))),(((IF(COUNTIF('2-3.源数据-产品分析-爆品'!A:A,产品建议!A594)&gt;0,"是","")))))))</f>
        <v/>
      </c>
      <c r="Y594" s="9" t="str">
        <f>IF(AND($Y$2="直通车总消费",'产品报告-整理'!$BN$1="推荐广告"),IFERROR(INDEX('产品报告-整理'!H:H,MATCH(产品建议!A594,'产品报告-整理'!A:A,0)),0)+IFERROR(INDEX('产品报告-整理'!BV:BV,MATCH(产品建议!A594,'产品报告-整理'!BO:BO,0)),0),IFERROR(INDEX('产品报告-整理'!H:H,MATCH(产品建议!A594,'产品报告-整理'!A:A,0)),0))</f>
        <v/>
      </c>
      <c r="Z594" s="9" t="str">
        <f t="shared" si="30"/>
        <v/>
      </c>
      <c r="AA594" s="5" t="str">
        <f t="shared" si="28"/>
        <v/>
      </c>
      <c r="AB594" s="5" t="str">
        <f t="shared" si="29"/>
        <v/>
      </c>
      <c r="AC594" s="9"/>
      <c r="AD594" s="15" t="str">
        <f>IF($AD$1="  ",IFERROR(IF(AND(Y594="未推广",L594&gt;0),"加入P4P推广 ","")&amp;IF(AND(OR(W594="是",X594="是"),Y594=0),"优爆品加推广 ","")&amp;IF(AND(C594="N",L594&gt;0),"增加橱窗绑定 ","")&amp;IF(AND(OR(Z594&gt;$Z$1*4.5,AB594&gt;$AB$1*4.5),Y594&lt;&gt;0,Y594&gt;$AB$1*2,G594&gt;($G$1/$L$1)*1),"放弃P4P推广 ","")&amp;IF(AND(AB594&gt;$AB$1*1.2,AB594&lt;$AB$1*4.5,Y594&gt;0),"优化询盘成本 ","")&amp;IF(AND(Z594&gt;$Z$1*1.2,Z594&lt;$Z$1*4.5,Y594&gt;0),"优化商机成本 ","")&amp;IF(AND(Y594&lt;&gt;0,L594&gt;0,AB594&lt;$AB$1*1.2),"加大询盘获取 ","")&amp;IF(AND(Y594&lt;&gt;0,K594&gt;0,Z594&lt;$Z$1*1.2),"加大商机获取 ","")&amp;IF(AND(L594=0,C594="Y",G594&gt;($G$1/$L$1*1.5)),"解绑橱窗绑定 ",""),"请去左表粘贴源数据"),"")</f>
        <v/>
      </c>
      <c r="AE594" s="9"/>
      <c r="AF594" s="9"/>
      <c r="AG594" s="9"/>
      <c r="AH594" s="9"/>
      <c r="AI594" s="17"/>
      <c r="AJ594" s="17"/>
      <c r="AK594" s="17"/>
    </row>
    <row r="595" spans="1:37">
      <c r="A595" s="5" t="str">
        <f>IFERROR(HLOOKUP(A$2,'2.源数据-产品分析-全商品'!A$6:A$1000,ROW()-1,0),"")</f>
        <v/>
      </c>
      <c r="B595" s="5" t="str">
        <f>IFERROR(HLOOKUP(B$2,'2.源数据-产品分析-全商品'!B$6:B$1000,ROW()-1,0),"")</f>
        <v/>
      </c>
      <c r="C595" s="5" t="str">
        <f>CLEAN(IFERROR(HLOOKUP(C$2,'2.源数据-产品分析-全商品'!C$6:C$1000,ROW()-1,0),""))</f>
        <v/>
      </c>
      <c r="D595" s="5" t="str">
        <f>IFERROR(HLOOKUP(D$2,'2.源数据-产品分析-全商品'!D$6:D$1000,ROW()-1,0),"")</f>
        <v/>
      </c>
      <c r="E595" s="5" t="str">
        <f>IFERROR(HLOOKUP(E$2,'2.源数据-产品分析-全商品'!E$6:E$1000,ROW()-1,0),"")</f>
        <v/>
      </c>
      <c r="F595" s="5" t="str">
        <f>IFERROR(VALUE(HLOOKUP(F$2,'2.源数据-产品分析-全商品'!F$6:F$1000,ROW()-1,0)),"")</f>
        <v/>
      </c>
      <c r="G595" s="5" t="str">
        <f>IFERROR(VALUE(HLOOKUP(G$2,'2.源数据-产品分析-全商品'!G$6:G$1000,ROW()-1,0)),"")</f>
        <v/>
      </c>
      <c r="H595" s="5" t="str">
        <f>IFERROR(HLOOKUP(H$2,'2.源数据-产品分析-全商品'!H$6:H$1000,ROW()-1,0),"")</f>
        <v/>
      </c>
      <c r="I595" s="5" t="str">
        <f>IFERROR(VALUE(HLOOKUP(I$2,'2.源数据-产品分析-全商品'!I$6:I$1000,ROW()-1,0)),"")</f>
        <v/>
      </c>
      <c r="J595" s="60" t="str">
        <f>IFERROR(IF($J$2="","",INDEX('产品报告-整理'!G:G,MATCH(产品建议!A595,'产品报告-整理'!A:A,0))),"")</f>
        <v/>
      </c>
      <c r="K595" s="5" t="str">
        <f>IFERROR(IF($K$2="","",VALUE(INDEX('产品报告-整理'!E:E,MATCH(产品建议!A595,'产品报告-整理'!A:A,0)))),0)</f>
        <v/>
      </c>
      <c r="L595" s="5" t="str">
        <f>IFERROR(VALUE(HLOOKUP(L$2,'2.源数据-产品分析-全商品'!J$6:J$1000,ROW()-1,0)),"")</f>
        <v/>
      </c>
      <c r="M595" s="5" t="str">
        <f>IFERROR(VALUE(HLOOKUP(M$2,'2.源数据-产品分析-全商品'!K$6:K$1000,ROW()-1,0)),"")</f>
        <v/>
      </c>
      <c r="N595" s="5" t="str">
        <f>IFERROR(HLOOKUP(N$2,'2.源数据-产品分析-全商品'!L$6:L$1000,ROW()-1,0),"")</f>
        <v/>
      </c>
      <c r="O595" s="5" t="str">
        <f>IF($O$2='产品报告-整理'!$K$1,IFERROR(INDEX('产品报告-整理'!S:S,MATCH(产品建议!A595,'产品报告-整理'!L:L,0)),""),(IFERROR(VALUE(HLOOKUP(O$2,'2.源数据-产品分析-全商品'!M$6:M$1000,ROW()-1,0)),"")))</f>
        <v/>
      </c>
      <c r="P595" s="5" t="str">
        <f>IF($P$2='产品报告-整理'!$V$1,IFERROR(INDEX('产品报告-整理'!AD:AD,MATCH(产品建议!A595,'产品报告-整理'!W:W,0)),""),(IFERROR(VALUE(HLOOKUP(P$2,'2.源数据-产品分析-全商品'!N$6:N$1000,ROW()-1,0)),"")))</f>
        <v/>
      </c>
      <c r="Q595" s="5" t="str">
        <f>IF($Q$2='产品报告-整理'!$AG$1,IFERROR(INDEX('产品报告-整理'!AO:AO,MATCH(产品建议!A595,'产品报告-整理'!AH:AH,0)),""),(IFERROR(VALUE(HLOOKUP(Q$2,'2.源数据-产品分析-全商品'!O$6:O$1000,ROW()-1,0)),"")))</f>
        <v/>
      </c>
      <c r="R595" s="5" t="str">
        <f>IF($R$2='产品报告-整理'!$AR$1,IFERROR(INDEX('产品报告-整理'!AZ:AZ,MATCH(产品建议!A595,'产品报告-整理'!AS:AS,0)),""),(IFERROR(VALUE(HLOOKUP(R$2,'2.源数据-产品分析-全商品'!P$6:P$1000,ROW()-1,0)),"")))</f>
        <v/>
      </c>
      <c r="S595" s="5" t="str">
        <f>IF($S$2='产品报告-整理'!$BC$1,IFERROR(INDEX('产品报告-整理'!BK:BK,MATCH(产品建议!A595,'产品报告-整理'!BD:BD,0)),""),(IFERROR(VALUE(HLOOKUP(S$2,'2.源数据-产品分析-全商品'!Q$6:Q$1000,ROW()-1,0)),"")))</f>
        <v/>
      </c>
      <c r="T595" s="5" t="str">
        <f>IFERROR(HLOOKUP("产品负责人",'2.源数据-产品分析-全商品'!R$6:R$1000,ROW()-1,0),"")</f>
        <v/>
      </c>
      <c r="U595" s="5" t="str">
        <f>IFERROR(VALUE(HLOOKUP(U$2,'2.源数据-产品分析-全商品'!S$6:S$1000,ROW()-1,0)),"")</f>
        <v/>
      </c>
      <c r="V595" s="5" t="str">
        <f>IFERROR(VALUE(HLOOKUP(V$2,'2.源数据-产品分析-全商品'!T$6:T$1000,ROW()-1,0)),"")</f>
        <v/>
      </c>
      <c r="W595" s="5" t="str">
        <f>IF(OR($A$3=""),"",IF(OR($W$2="优爆品"),(IF(COUNTIF('2-2.源数据-产品分析-优品'!A:A,产品建议!A595)&gt;0,"是","")&amp;IF(COUNTIF('2-3.源数据-产品分析-爆品'!A:A,产品建议!A595)&gt;0,"是","")),IF(OR($W$2="P4P点击量"),((IFERROR(INDEX('产品报告-整理'!D:D,MATCH(产品建议!A595,'产品报告-整理'!A:A,0)),""))),((IF(COUNTIF('2-2.源数据-产品分析-优品'!A:A,产品建议!A595)&gt;0,"是",""))))))</f>
        <v/>
      </c>
      <c r="X595" s="5" t="str">
        <f>IF(OR($A$3=""),"",IF(OR($W$2="优爆品"),((IFERROR(INDEX('产品报告-整理'!D:D,MATCH(产品建议!A595,'产品报告-整理'!A:A,0)),"")&amp;" → "&amp;(IFERROR(TEXT(INDEX('产品报告-整理'!D:D,MATCH(产品建议!A595,'产品报告-整理'!A:A,0))/G595,"0%"),"")))),IF(OR($W$2="P4P点击量"),((IF($W$2="P4P点击量",IFERROR(TEXT(W595/G595,"0%"),"")))),(((IF(COUNTIF('2-3.源数据-产品分析-爆品'!A:A,产品建议!A595)&gt;0,"是","")))))))</f>
        <v/>
      </c>
      <c r="Y595" s="9" t="str">
        <f>IF(AND($Y$2="直通车总消费",'产品报告-整理'!$BN$1="推荐广告"),IFERROR(INDEX('产品报告-整理'!H:H,MATCH(产品建议!A595,'产品报告-整理'!A:A,0)),0)+IFERROR(INDEX('产品报告-整理'!BV:BV,MATCH(产品建议!A595,'产品报告-整理'!BO:BO,0)),0),IFERROR(INDEX('产品报告-整理'!H:H,MATCH(产品建议!A595,'产品报告-整理'!A:A,0)),0))</f>
        <v/>
      </c>
      <c r="Z595" s="9" t="str">
        <f t="shared" si="30"/>
        <v/>
      </c>
      <c r="AA595" s="5" t="str">
        <f t="shared" si="28"/>
        <v/>
      </c>
      <c r="AB595" s="5" t="str">
        <f t="shared" si="29"/>
        <v/>
      </c>
      <c r="AC595" s="9"/>
      <c r="AD595" s="15" t="str">
        <f>IF($AD$1="  ",IFERROR(IF(AND(Y595="未推广",L595&gt;0),"加入P4P推广 ","")&amp;IF(AND(OR(W595="是",X595="是"),Y595=0),"优爆品加推广 ","")&amp;IF(AND(C595="N",L595&gt;0),"增加橱窗绑定 ","")&amp;IF(AND(OR(Z595&gt;$Z$1*4.5,AB595&gt;$AB$1*4.5),Y595&lt;&gt;0,Y595&gt;$AB$1*2,G595&gt;($G$1/$L$1)*1),"放弃P4P推广 ","")&amp;IF(AND(AB595&gt;$AB$1*1.2,AB595&lt;$AB$1*4.5,Y595&gt;0),"优化询盘成本 ","")&amp;IF(AND(Z595&gt;$Z$1*1.2,Z595&lt;$Z$1*4.5,Y595&gt;0),"优化商机成本 ","")&amp;IF(AND(Y595&lt;&gt;0,L595&gt;0,AB595&lt;$AB$1*1.2),"加大询盘获取 ","")&amp;IF(AND(Y595&lt;&gt;0,K595&gt;0,Z595&lt;$Z$1*1.2),"加大商机获取 ","")&amp;IF(AND(L595=0,C595="Y",G595&gt;($G$1/$L$1*1.5)),"解绑橱窗绑定 ",""),"请去左表粘贴源数据"),"")</f>
        <v/>
      </c>
      <c r="AE595" s="9"/>
      <c r="AF595" s="9"/>
      <c r="AG595" s="9"/>
      <c r="AH595" s="9"/>
      <c r="AI595" s="17"/>
      <c r="AJ595" s="17"/>
      <c r="AK595" s="17"/>
    </row>
    <row r="596" spans="1:37">
      <c r="A596" s="5" t="str">
        <f>IFERROR(HLOOKUP(A$2,'2.源数据-产品分析-全商品'!A$6:A$1000,ROW()-1,0),"")</f>
        <v/>
      </c>
      <c r="B596" s="5" t="str">
        <f>IFERROR(HLOOKUP(B$2,'2.源数据-产品分析-全商品'!B$6:B$1000,ROW()-1,0),"")</f>
        <v/>
      </c>
      <c r="C596" s="5" t="str">
        <f>CLEAN(IFERROR(HLOOKUP(C$2,'2.源数据-产品分析-全商品'!C$6:C$1000,ROW()-1,0),""))</f>
        <v/>
      </c>
      <c r="D596" s="5" t="str">
        <f>IFERROR(HLOOKUP(D$2,'2.源数据-产品分析-全商品'!D$6:D$1000,ROW()-1,0),"")</f>
        <v/>
      </c>
      <c r="E596" s="5" t="str">
        <f>IFERROR(HLOOKUP(E$2,'2.源数据-产品分析-全商品'!E$6:E$1000,ROW()-1,0),"")</f>
        <v/>
      </c>
      <c r="F596" s="5" t="str">
        <f>IFERROR(VALUE(HLOOKUP(F$2,'2.源数据-产品分析-全商品'!F$6:F$1000,ROW()-1,0)),"")</f>
        <v/>
      </c>
      <c r="G596" s="5" t="str">
        <f>IFERROR(VALUE(HLOOKUP(G$2,'2.源数据-产品分析-全商品'!G$6:G$1000,ROW()-1,0)),"")</f>
        <v/>
      </c>
      <c r="H596" s="5" t="str">
        <f>IFERROR(HLOOKUP(H$2,'2.源数据-产品分析-全商品'!H$6:H$1000,ROW()-1,0),"")</f>
        <v/>
      </c>
      <c r="I596" s="5" t="str">
        <f>IFERROR(VALUE(HLOOKUP(I$2,'2.源数据-产品分析-全商品'!I$6:I$1000,ROW()-1,0)),"")</f>
        <v/>
      </c>
      <c r="J596" s="60" t="str">
        <f>IFERROR(IF($J$2="","",INDEX('产品报告-整理'!G:G,MATCH(产品建议!A596,'产品报告-整理'!A:A,0))),"")</f>
        <v/>
      </c>
      <c r="K596" s="5" t="str">
        <f>IFERROR(IF($K$2="","",VALUE(INDEX('产品报告-整理'!E:E,MATCH(产品建议!A596,'产品报告-整理'!A:A,0)))),0)</f>
        <v/>
      </c>
      <c r="L596" s="5" t="str">
        <f>IFERROR(VALUE(HLOOKUP(L$2,'2.源数据-产品分析-全商品'!J$6:J$1000,ROW()-1,0)),"")</f>
        <v/>
      </c>
      <c r="M596" s="5" t="str">
        <f>IFERROR(VALUE(HLOOKUP(M$2,'2.源数据-产品分析-全商品'!K$6:K$1000,ROW()-1,0)),"")</f>
        <v/>
      </c>
      <c r="N596" s="5" t="str">
        <f>IFERROR(HLOOKUP(N$2,'2.源数据-产品分析-全商品'!L$6:L$1000,ROW()-1,0),"")</f>
        <v/>
      </c>
      <c r="O596" s="5" t="str">
        <f>IF($O$2='产品报告-整理'!$K$1,IFERROR(INDEX('产品报告-整理'!S:S,MATCH(产品建议!A596,'产品报告-整理'!L:L,0)),""),(IFERROR(VALUE(HLOOKUP(O$2,'2.源数据-产品分析-全商品'!M$6:M$1000,ROW()-1,0)),"")))</f>
        <v/>
      </c>
      <c r="P596" s="5" t="str">
        <f>IF($P$2='产品报告-整理'!$V$1,IFERROR(INDEX('产品报告-整理'!AD:AD,MATCH(产品建议!A596,'产品报告-整理'!W:W,0)),""),(IFERROR(VALUE(HLOOKUP(P$2,'2.源数据-产品分析-全商品'!N$6:N$1000,ROW()-1,0)),"")))</f>
        <v/>
      </c>
      <c r="Q596" s="5" t="str">
        <f>IF($Q$2='产品报告-整理'!$AG$1,IFERROR(INDEX('产品报告-整理'!AO:AO,MATCH(产品建议!A596,'产品报告-整理'!AH:AH,0)),""),(IFERROR(VALUE(HLOOKUP(Q$2,'2.源数据-产品分析-全商品'!O$6:O$1000,ROW()-1,0)),"")))</f>
        <v/>
      </c>
      <c r="R596" s="5" t="str">
        <f>IF($R$2='产品报告-整理'!$AR$1,IFERROR(INDEX('产品报告-整理'!AZ:AZ,MATCH(产品建议!A596,'产品报告-整理'!AS:AS,0)),""),(IFERROR(VALUE(HLOOKUP(R$2,'2.源数据-产品分析-全商品'!P$6:P$1000,ROW()-1,0)),"")))</f>
        <v/>
      </c>
      <c r="S596" s="5" t="str">
        <f>IF($S$2='产品报告-整理'!$BC$1,IFERROR(INDEX('产品报告-整理'!BK:BK,MATCH(产品建议!A596,'产品报告-整理'!BD:BD,0)),""),(IFERROR(VALUE(HLOOKUP(S$2,'2.源数据-产品分析-全商品'!Q$6:Q$1000,ROW()-1,0)),"")))</f>
        <v/>
      </c>
      <c r="T596" s="5" t="str">
        <f>IFERROR(HLOOKUP("产品负责人",'2.源数据-产品分析-全商品'!R$6:R$1000,ROW()-1,0),"")</f>
        <v/>
      </c>
      <c r="U596" s="5" t="str">
        <f>IFERROR(VALUE(HLOOKUP(U$2,'2.源数据-产品分析-全商品'!S$6:S$1000,ROW()-1,0)),"")</f>
        <v/>
      </c>
      <c r="V596" s="5" t="str">
        <f>IFERROR(VALUE(HLOOKUP(V$2,'2.源数据-产品分析-全商品'!T$6:T$1000,ROW()-1,0)),"")</f>
        <v/>
      </c>
      <c r="W596" s="5" t="str">
        <f>IF(OR($A$3=""),"",IF(OR($W$2="优爆品"),(IF(COUNTIF('2-2.源数据-产品分析-优品'!A:A,产品建议!A596)&gt;0,"是","")&amp;IF(COUNTIF('2-3.源数据-产品分析-爆品'!A:A,产品建议!A596)&gt;0,"是","")),IF(OR($W$2="P4P点击量"),((IFERROR(INDEX('产品报告-整理'!D:D,MATCH(产品建议!A596,'产品报告-整理'!A:A,0)),""))),((IF(COUNTIF('2-2.源数据-产品分析-优品'!A:A,产品建议!A596)&gt;0,"是",""))))))</f>
        <v/>
      </c>
      <c r="X596" s="5" t="str">
        <f>IF(OR($A$3=""),"",IF(OR($W$2="优爆品"),((IFERROR(INDEX('产品报告-整理'!D:D,MATCH(产品建议!A596,'产品报告-整理'!A:A,0)),"")&amp;" → "&amp;(IFERROR(TEXT(INDEX('产品报告-整理'!D:D,MATCH(产品建议!A596,'产品报告-整理'!A:A,0))/G596,"0%"),"")))),IF(OR($W$2="P4P点击量"),((IF($W$2="P4P点击量",IFERROR(TEXT(W596/G596,"0%"),"")))),(((IF(COUNTIF('2-3.源数据-产品分析-爆品'!A:A,产品建议!A596)&gt;0,"是","")))))))</f>
        <v/>
      </c>
      <c r="Y596" s="9" t="str">
        <f>IF(AND($Y$2="直通车总消费",'产品报告-整理'!$BN$1="推荐广告"),IFERROR(INDEX('产品报告-整理'!H:H,MATCH(产品建议!A596,'产品报告-整理'!A:A,0)),0)+IFERROR(INDEX('产品报告-整理'!BV:BV,MATCH(产品建议!A596,'产品报告-整理'!BO:BO,0)),0),IFERROR(INDEX('产品报告-整理'!H:H,MATCH(产品建议!A596,'产品报告-整理'!A:A,0)),0))</f>
        <v/>
      </c>
      <c r="Z596" s="9" t="str">
        <f t="shared" si="30"/>
        <v/>
      </c>
      <c r="AA596" s="5" t="str">
        <f t="shared" si="28"/>
        <v/>
      </c>
      <c r="AB596" s="5" t="str">
        <f t="shared" si="29"/>
        <v/>
      </c>
      <c r="AC596" s="9"/>
      <c r="AD596" s="15" t="str">
        <f>IF($AD$1="  ",IFERROR(IF(AND(Y596="未推广",L596&gt;0),"加入P4P推广 ","")&amp;IF(AND(OR(W596="是",X596="是"),Y596=0),"优爆品加推广 ","")&amp;IF(AND(C596="N",L596&gt;0),"增加橱窗绑定 ","")&amp;IF(AND(OR(Z596&gt;$Z$1*4.5,AB596&gt;$AB$1*4.5),Y596&lt;&gt;0,Y596&gt;$AB$1*2,G596&gt;($G$1/$L$1)*1),"放弃P4P推广 ","")&amp;IF(AND(AB596&gt;$AB$1*1.2,AB596&lt;$AB$1*4.5,Y596&gt;0),"优化询盘成本 ","")&amp;IF(AND(Z596&gt;$Z$1*1.2,Z596&lt;$Z$1*4.5,Y596&gt;0),"优化商机成本 ","")&amp;IF(AND(Y596&lt;&gt;0,L596&gt;0,AB596&lt;$AB$1*1.2),"加大询盘获取 ","")&amp;IF(AND(Y596&lt;&gt;0,K596&gt;0,Z596&lt;$Z$1*1.2),"加大商机获取 ","")&amp;IF(AND(L596=0,C596="Y",G596&gt;($G$1/$L$1*1.5)),"解绑橱窗绑定 ",""),"请去左表粘贴源数据"),"")</f>
        <v/>
      </c>
      <c r="AE596" s="9"/>
      <c r="AF596" s="9"/>
      <c r="AG596" s="9"/>
      <c r="AH596" s="9"/>
      <c r="AI596" s="17"/>
      <c r="AJ596" s="17"/>
      <c r="AK596" s="17"/>
    </row>
    <row r="597" spans="1:37">
      <c r="A597" s="5" t="str">
        <f>IFERROR(HLOOKUP(A$2,'2.源数据-产品分析-全商品'!A$6:A$1000,ROW()-1,0),"")</f>
        <v/>
      </c>
      <c r="B597" s="5" t="str">
        <f>IFERROR(HLOOKUP(B$2,'2.源数据-产品分析-全商品'!B$6:B$1000,ROW()-1,0),"")</f>
        <v/>
      </c>
      <c r="C597" s="5" t="str">
        <f>CLEAN(IFERROR(HLOOKUP(C$2,'2.源数据-产品分析-全商品'!C$6:C$1000,ROW()-1,0),""))</f>
        <v/>
      </c>
      <c r="D597" s="5" t="str">
        <f>IFERROR(HLOOKUP(D$2,'2.源数据-产品分析-全商品'!D$6:D$1000,ROW()-1,0),"")</f>
        <v/>
      </c>
      <c r="E597" s="5" t="str">
        <f>IFERROR(HLOOKUP(E$2,'2.源数据-产品分析-全商品'!E$6:E$1000,ROW()-1,0),"")</f>
        <v/>
      </c>
      <c r="F597" s="5" t="str">
        <f>IFERROR(VALUE(HLOOKUP(F$2,'2.源数据-产品分析-全商品'!F$6:F$1000,ROW()-1,0)),"")</f>
        <v/>
      </c>
      <c r="G597" s="5" t="str">
        <f>IFERROR(VALUE(HLOOKUP(G$2,'2.源数据-产品分析-全商品'!G$6:G$1000,ROW()-1,0)),"")</f>
        <v/>
      </c>
      <c r="H597" s="5" t="str">
        <f>IFERROR(HLOOKUP(H$2,'2.源数据-产品分析-全商品'!H$6:H$1000,ROW()-1,0),"")</f>
        <v/>
      </c>
      <c r="I597" s="5" t="str">
        <f>IFERROR(VALUE(HLOOKUP(I$2,'2.源数据-产品分析-全商品'!I$6:I$1000,ROW()-1,0)),"")</f>
        <v/>
      </c>
      <c r="J597" s="60" t="str">
        <f>IFERROR(IF($J$2="","",INDEX('产品报告-整理'!G:G,MATCH(产品建议!A597,'产品报告-整理'!A:A,0))),"")</f>
        <v/>
      </c>
      <c r="K597" s="5" t="str">
        <f>IFERROR(IF($K$2="","",VALUE(INDEX('产品报告-整理'!E:E,MATCH(产品建议!A597,'产品报告-整理'!A:A,0)))),0)</f>
        <v/>
      </c>
      <c r="L597" s="5" t="str">
        <f>IFERROR(VALUE(HLOOKUP(L$2,'2.源数据-产品分析-全商品'!J$6:J$1000,ROW()-1,0)),"")</f>
        <v/>
      </c>
      <c r="M597" s="5" t="str">
        <f>IFERROR(VALUE(HLOOKUP(M$2,'2.源数据-产品分析-全商品'!K$6:K$1000,ROW()-1,0)),"")</f>
        <v/>
      </c>
      <c r="N597" s="5" t="str">
        <f>IFERROR(HLOOKUP(N$2,'2.源数据-产品分析-全商品'!L$6:L$1000,ROW()-1,0),"")</f>
        <v/>
      </c>
      <c r="O597" s="5" t="str">
        <f>IF($O$2='产品报告-整理'!$K$1,IFERROR(INDEX('产品报告-整理'!S:S,MATCH(产品建议!A597,'产品报告-整理'!L:L,0)),""),(IFERROR(VALUE(HLOOKUP(O$2,'2.源数据-产品分析-全商品'!M$6:M$1000,ROW()-1,0)),"")))</f>
        <v/>
      </c>
      <c r="P597" s="5" t="str">
        <f>IF($P$2='产品报告-整理'!$V$1,IFERROR(INDEX('产品报告-整理'!AD:AD,MATCH(产品建议!A597,'产品报告-整理'!W:W,0)),""),(IFERROR(VALUE(HLOOKUP(P$2,'2.源数据-产品分析-全商品'!N$6:N$1000,ROW()-1,0)),"")))</f>
        <v/>
      </c>
      <c r="Q597" s="5" t="str">
        <f>IF($Q$2='产品报告-整理'!$AG$1,IFERROR(INDEX('产品报告-整理'!AO:AO,MATCH(产品建议!A597,'产品报告-整理'!AH:AH,0)),""),(IFERROR(VALUE(HLOOKUP(Q$2,'2.源数据-产品分析-全商品'!O$6:O$1000,ROW()-1,0)),"")))</f>
        <v/>
      </c>
      <c r="R597" s="5" t="str">
        <f>IF($R$2='产品报告-整理'!$AR$1,IFERROR(INDEX('产品报告-整理'!AZ:AZ,MATCH(产品建议!A597,'产品报告-整理'!AS:AS,0)),""),(IFERROR(VALUE(HLOOKUP(R$2,'2.源数据-产品分析-全商品'!P$6:P$1000,ROW()-1,0)),"")))</f>
        <v/>
      </c>
      <c r="S597" s="5" t="str">
        <f>IF($S$2='产品报告-整理'!$BC$1,IFERROR(INDEX('产品报告-整理'!BK:BK,MATCH(产品建议!A597,'产品报告-整理'!BD:BD,0)),""),(IFERROR(VALUE(HLOOKUP(S$2,'2.源数据-产品分析-全商品'!Q$6:Q$1000,ROW()-1,0)),"")))</f>
        <v/>
      </c>
      <c r="T597" s="5" t="str">
        <f>IFERROR(HLOOKUP("产品负责人",'2.源数据-产品分析-全商品'!R$6:R$1000,ROW()-1,0),"")</f>
        <v/>
      </c>
      <c r="U597" s="5" t="str">
        <f>IFERROR(VALUE(HLOOKUP(U$2,'2.源数据-产品分析-全商品'!S$6:S$1000,ROW()-1,0)),"")</f>
        <v/>
      </c>
      <c r="V597" s="5" t="str">
        <f>IFERROR(VALUE(HLOOKUP(V$2,'2.源数据-产品分析-全商品'!T$6:T$1000,ROW()-1,0)),"")</f>
        <v/>
      </c>
      <c r="W597" s="5" t="str">
        <f>IF(OR($A$3=""),"",IF(OR($W$2="优爆品"),(IF(COUNTIF('2-2.源数据-产品分析-优品'!A:A,产品建议!A597)&gt;0,"是","")&amp;IF(COUNTIF('2-3.源数据-产品分析-爆品'!A:A,产品建议!A597)&gt;0,"是","")),IF(OR($W$2="P4P点击量"),((IFERROR(INDEX('产品报告-整理'!D:D,MATCH(产品建议!A597,'产品报告-整理'!A:A,0)),""))),((IF(COUNTIF('2-2.源数据-产品分析-优品'!A:A,产品建议!A597)&gt;0,"是",""))))))</f>
        <v/>
      </c>
      <c r="X597" s="5" t="str">
        <f>IF(OR($A$3=""),"",IF(OR($W$2="优爆品"),((IFERROR(INDEX('产品报告-整理'!D:D,MATCH(产品建议!A597,'产品报告-整理'!A:A,0)),"")&amp;" → "&amp;(IFERROR(TEXT(INDEX('产品报告-整理'!D:D,MATCH(产品建议!A597,'产品报告-整理'!A:A,0))/G597,"0%"),"")))),IF(OR($W$2="P4P点击量"),((IF($W$2="P4P点击量",IFERROR(TEXT(W597/G597,"0%"),"")))),(((IF(COUNTIF('2-3.源数据-产品分析-爆品'!A:A,产品建议!A597)&gt;0,"是","")))))))</f>
        <v/>
      </c>
      <c r="Y597" s="9" t="str">
        <f>IF(AND($Y$2="直通车总消费",'产品报告-整理'!$BN$1="推荐广告"),IFERROR(INDEX('产品报告-整理'!H:H,MATCH(产品建议!A597,'产品报告-整理'!A:A,0)),0)+IFERROR(INDEX('产品报告-整理'!BV:BV,MATCH(产品建议!A597,'产品报告-整理'!BO:BO,0)),0),IFERROR(INDEX('产品报告-整理'!H:H,MATCH(产品建议!A597,'产品报告-整理'!A:A,0)),0))</f>
        <v/>
      </c>
      <c r="Z597" s="9" t="str">
        <f t="shared" si="30"/>
        <v/>
      </c>
      <c r="AA597" s="5" t="str">
        <f t="shared" si="28"/>
        <v/>
      </c>
      <c r="AB597" s="5" t="str">
        <f t="shared" si="29"/>
        <v/>
      </c>
      <c r="AC597" s="9"/>
      <c r="AD597" s="15" t="str">
        <f>IF($AD$1="  ",IFERROR(IF(AND(Y597="未推广",L597&gt;0),"加入P4P推广 ","")&amp;IF(AND(OR(W597="是",X597="是"),Y597=0),"优爆品加推广 ","")&amp;IF(AND(C597="N",L597&gt;0),"增加橱窗绑定 ","")&amp;IF(AND(OR(Z597&gt;$Z$1*4.5,AB597&gt;$AB$1*4.5),Y597&lt;&gt;0,Y597&gt;$AB$1*2,G597&gt;($G$1/$L$1)*1),"放弃P4P推广 ","")&amp;IF(AND(AB597&gt;$AB$1*1.2,AB597&lt;$AB$1*4.5,Y597&gt;0),"优化询盘成本 ","")&amp;IF(AND(Z597&gt;$Z$1*1.2,Z597&lt;$Z$1*4.5,Y597&gt;0),"优化商机成本 ","")&amp;IF(AND(Y597&lt;&gt;0,L597&gt;0,AB597&lt;$AB$1*1.2),"加大询盘获取 ","")&amp;IF(AND(Y597&lt;&gt;0,K597&gt;0,Z597&lt;$Z$1*1.2),"加大商机获取 ","")&amp;IF(AND(L597=0,C597="Y",G597&gt;($G$1/$L$1*1.5)),"解绑橱窗绑定 ",""),"请去左表粘贴源数据"),"")</f>
        <v/>
      </c>
      <c r="AE597" s="9"/>
      <c r="AF597" s="9"/>
      <c r="AG597" s="9"/>
      <c r="AH597" s="9"/>
      <c r="AI597" s="17"/>
      <c r="AJ597" s="17"/>
      <c r="AK597" s="17"/>
    </row>
    <row r="598" spans="1:37">
      <c r="A598" s="5" t="str">
        <f>IFERROR(HLOOKUP(A$2,'2.源数据-产品分析-全商品'!A$6:A$1000,ROW()-1,0),"")</f>
        <v/>
      </c>
      <c r="B598" s="5" t="str">
        <f>IFERROR(HLOOKUP(B$2,'2.源数据-产品分析-全商品'!B$6:B$1000,ROW()-1,0),"")</f>
        <v/>
      </c>
      <c r="C598" s="5" t="str">
        <f>CLEAN(IFERROR(HLOOKUP(C$2,'2.源数据-产品分析-全商品'!C$6:C$1000,ROW()-1,0),""))</f>
        <v/>
      </c>
      <c r="D598" s="5" t="str">
        <f>IFERROR(HLOOKUP(D$2,'2.源数据-产品分析-全商品'!D$6:D$1000,ROW()-1,0),"")</f>
        <v/>
      </c>
      <c r="E598" s="5" t="str">
        <f>IFERROR(HLOOKUP(E$2,'2.源数据-产品分析-全商品'!E$6:E$1000,ROW()-1,0),"")</f>
        <v/>
      </c>
      <c r="F598" s="5" t="str">
        <f>IFERROR(VALUE(HLOOKUP(F$2,'2.源数据-产品分析-全商品'!F$6:F$1000,ROW()-1,0)),"")</f>
        <v/>
      </c>
      <c r="G598" s="5" t="str">
        <f>IFERROR(VALUE(HLOOKUP(G$2,'2.源数据-产品分析-全商品'!G$6:G$1000,ROW()-1,0)),"")</f>
        <v/>
      </c>
      <c r="H598" s="5" t="str">
        <f>IFERROR(HLOOKUP(H$2,'2.源数据-产品分析-全商品'!H$6:H$1000,ROW()-1,0),"")</f>
        <v/>
      </c>
      <c r="I598" s="5" t="str">
        <f>IFERROR(VALUE(HLOOKUP(I$2,'2.源数据-产品分析-全商品'!I$6:I$1000,ROW()-1,0)),"")</f>
        <v/>
      </c>
      <c r="J598" s="60" t="str">
        <f>IFERROR(IF($J$2="","",INDEX('产品报告-整理'!G:G,MATCH(产品建议!A598,'产品报告-整理'!A:A,0))),"")</f>
        <v/>
      </c>
      <c r="K598" s="5" t="str">
        <f>IFERROR(IF($K$2="","",VALUE(INDEX('产品报告-整理'!E:E,MATCH(产品建议!A598,'产品报告-整理'!A:A,0)))),0)</f>
        <v/>
      </c>
      <c r="L598" s="5" t="str">
        <f>IFERROR(VALUE(HLOOKUP(L$2,'2.源数据-产品分析-全商品'!J$6:J$1000,ROW()-1,0)),"")</f>
        <v/>
      </c>
      <c r="M598" s="5" t="str">
        <f>IFERROR(VALUE(HLOOKUP(M$2,'2.源数据-产品分析-全商品'!K$6:K$1000,ROW()-1,0)),"")</f>
        <v/>
      </c>
      <c r="N598" s="5" t="str">
        <f>IFERROR(HLOOKUP(N$2,'2.源数据-产品分析-全商品'!L$6:L$1000,ROW()-1,0),"")</f>
        <v/>
      </c>
      <c r="O598" s="5" t="str">
        <f>IF($O$2='产品报告-整理'!$K$1,IFERROR(INDEX('产品报告-整理'!S:S,MATCH(产品建议!A598,'产品报告-整理'!L:L,0)),""),(IFERROR(VALUE(HLOOKUP(O$2,'2.源数据-产品分析-全商品'!M$6:M$1000,ROW()-1,0)),"")))</f>
        <v/>
      </c>
      <c r="P598" s="5" t="str">
        <f>IF($P$2='产品报告-整理'!$V$1,IFERROR(INDEX('产品报告-整理'!AD:AD,MATCH(产品建议!A598,'产品报告-整理'!W:W,0)),""),(IFERROR(VALUE(HLOOKUP(P$2,'2.源数据-产品分析-全商品'!N$6:N$1000,ROW()-1,0)),"")))</f>
        <v/>
      </c>
      <c r="Q598" s="5" t="str">
        <f>IF($Q$2='产品报告-整理'!$AG$1,IFERROR(INDEX('产品报告-整理'!AO:AO,MATCH(产品建议!A598,'产品报告-整理'!AH:AH,0)),""),(IFERROR(VALUE(HLOOKUP(Q$2,'2.源数据-产品分析-全商品'!O$6:O$1000,ROW()-1,0)),"")))</f>
        <v/>
      </c>
      <c r="R598" s="5" t="str">
        <f>IF($R$2='产品报告-整理'!$AR$1,IFERROR(INDEX('产品报告-整理'!AZ:AZ,MATCH(产品建议!A598,'产品报告-整理'!AS:AS,0)),""),(IFERROR(VALUE(HLOOKUP(R$2,'2.源数据-产品分析-全商品'!P$6:P$1000,ROW()-1,0)),"")))</f>
        <v/>
      </c>
      <c r="S598" s="5" t="str">
        <f>IF($S$2='产品报告-整理'!$BC$1,IFERROR(INDEX('产品报告-整理'!BK:BK,MATCH(产品建议!A598,'产品报告-整理'!BD:BD,0)),""),(IFERROR(VALUE(HLOOKUP(S$2,'2.源数据-产品分析-全商品'!Q$6:Q$1000,ROW()-1,0)),"")))</f>
        <v/>
      </c>
      <c r="T598" s="5" t="str">
        <f>IFERROR(HLOOKUP("产品负责人",'2.源数据-产品分析-全商品'!R$6:R$1000,ROW()-1,0),"")</f>
        <v/>
      </c>
      <c r="U598" s="5" t="str">
        <f>IFERROR(VALUE(HLOOKUP(U$2,'2.源数据-产品分析-全商品'!S$6:S$1000,ROW()-1,0)),"")</f>
        <v/>
      </c>
      <c r="V598" s="5" t="str">
        <f>IFERROR(VALUE(HLOOKUP(V$2,'2.源数据-产品分析-全商品'!T$6:T$1000,ROW()-1,0)),"")</f>
        <v/>
      </c>
      <c r="W598" s="5" t="str">
        <f>IF(OR($A$3=""),"",IF(OR($W$2="优爆品"),(IF(COUNTIF('2-2.源数据-产品分析-优品'!A:A,产品建议!A598)&gt;0,"是","")&amp;IF(COUNTIF('2-3.源数据-产品分析-爆品'!A:A,产品建议!A598)&gt;0,"是","")),IF(OR($W$2="P4P点击量"),((IFERROR(INDEX('产品报告-整理'!D:D,MATCH(产品建议!A598,'产品报告-整理'!A:A,0)),""))),((IF(COUNTIF('2-2.源数据-产品分析-优品'!A:A,产品建议!A598)&gt;0,"是",""))))))</f>
        <v/>
      </c>
      <c r="X598" s="5" t="str">
        <f>IF(OR($A$3=""),"",IF(OR($W$2="优爆品"),((IFERROR(INDEX('产品报告-整理'!D:D,MATCH(产品建议!A598,'产品报告-整理'!A:A,0)),"")&amp;" → "&amp;(IFERROR(TEXT(INDEX('产品报告-整理'!D:D,MATCH(产品建议!A598,'产品报告-整理'!A:A,0))/G598,"0%"),"")))),IF(OR($W$2="P4P点击量"),((IF($W$2="P4P点击量",IFERROR(TEXT(W598/G598,"0%"),"")))),(((IF(COUNTIF('2-3.源数据-产品分析-爆品'!A:A,产品建议!A598)&gt;0,"是","")))))))</f>
        <v/>
      </c>
      <c r="Y598" s="9" t="str">
        <f>IF(AND($Y$2="直通车总消费",'产品报告-整理'!$BN$1="推荐广告"),IFERROR(INDEX('产品报告-整理'!H:H,MATCH(产品建议!A598,'产品报告-整理'!A:A,0)),0)+IFERROR(INDEX('产品报告-整理'!BV:BV,MATCH(产品建议!A598,'产品报告-整理'!BO:BO,0)),0),IFERROR(INDEX('产品报告-整理'!H:H,MATCH(产品建议!A598,'产品报告-整理'!A:A,0)),0))</f>
        <v/>
      </c>
      <c r="Z598" s="9" t="str">
        <f t="shared" si="30"/>
        <v/>
      </c>
      <c r="AA598" s="5" t="str">
        <f t="shared" si="28"/>
        <v/>
      </c>
      <c r="AB598" s="5" t="str">
        <f t="shared" si="29"/>
        <v/>
      </c>
      <c r="AC598" s="9"/>
      <c r="AD598" s="15" t="str">
        <f>IF($AD$1="  ",IFERROR(IF(AND(Y598="未推广",L598&gt;0),"加入P4P推广 ","")&amp;IF(AND(OR(W598="是",X598="是"),Y598=0),"优爆品加推广 ","")&amp;IF(AND(C598="N",L598&gt;0),"增加橱窗绑定 ","")&amp;IF(AND(OR(Z598&gt;$Z$1*4.5,AB598&gt;$AB$1*4.5),Y598&lt;&gt;0,Y598&gt;$AB$1*2,G598&gt;($G$1/$L$1)*1),"放弃P4P推广 ","")&amp;IF(AND(AB598&gt;$AB$1*1.2,AB598&lt;$AB$1*4.5,Y598&gt;0),"优化询盘成本 ","")&amp;IF(AND(Z598&gt;$Z$1*1.2,Z598&lt;$Z$1*4.5,Y598&gt;0),"优化商机成本 ","")&amp;IF(AND(Y598&lt;&gt;0,L598&gt;0,AB598&lt;$AB$1*1.2),"加大询盘获取 ","")&amp;IF(AND(Y598&lt;&gt;0,K598&gt;0,Z598&lt;$Z$1*1.2),"加大商机获取 ","")&amp;IF(AND(L598=0,C598="Y",G598&gt;($G$1/$L$1*1.5)),"解绑橱窗绑定 ",""),"请去左表粘贴源数据"),"")</f>
        <v/>
      </c>
      <c r="AE598" s="9"/>
      <c r="AF598" s="9"/>
      <c r="AG598" s="9"/>
      <c r="AH598" s="9"/>
      <c r="AI598" s="17"/>
      <c r="AJ598" s="17"/>
      <c r="AK598" s="17"/>
    </row>
    <row r="599" spans="1:37">
      <c r="A599" s="5" t="str">
        <f>IFERROR(HLOOKUP(A$2,'2.源数据-产品分析-全商品'!A$6:A$1000,ROW()-1,0),"")</f>
        <v/>
      </c>
      <c r="B599" s="5" t="str">
        <f>IFERROR(HLOOKUP(B$2,'2.源数据-产品分析-全商品'!B$6:B$1000,ROW()-1,0),"")</f>
        <v/>
      </c>
      <c r="C599" s="5" t="str">
        <f>CLEAN(IFERROR(HLOOKUP(C$2,'2.源数据-产品分析-全商品'!C$6:C$1000,ROW()-1,0),""))</f>
        <v/>
      </c>
      <c r="D599" s="5" t="str">
        <f>IFERROR(HLOOKUP(D$2,'2.源数据-产品分析-全商品'!D$6:D$1000,ROW()-1,0),"")</f>
        <v/>
      </c>
      <c r="E599" s="5" t="str">
        <f>IFERROR(HLOOKUP(E$2,'2.源数据-产品分析-全商品'!E$6:E$1000,ROW()-1,0),"")</f>
        <v/>
      </c>
      <c r="F599" s="5" t="str">
        <f>IFERROR(VALUE(HLOOKUP(F$2,'2.源数据-产品分析-全商品'!F$6:F$1000,ROW()-1,0)),"")</f>
        <v/>
      </c>
      <c r="G599" s="5" t="str">
        <f>IFERROR(VALUE(HLOOKUP(G$2,'2.源数据-产品分析-全商品'!G$6:G$1000,ROW()-1,0)),"")</f>
        <v/>
      </c>
      <c r="H599" s="5" t="str">
        <f>IFERROR(HLOOKUP(H$2,'2.源数据-产品分析-全商品'!H$6:H$1000,ROW()-1,0),"")</f>
        <v/>
      </c>
      <c r="I599" s="5" t="str">
        <f>IFERROR(VALUE(HLOOKUP(I$2,'2.源数据-产品分析-全商品'!I$6:I$1000,ROW()-1,0)),"")</f>
        <v/>
      </c>
      <c r="J599" s="60" t="str">
        <f>IFERROR(IF($J$2="","",INDEX('产品报告-整理'!G:G,MATCH(产品建议!A599,'产品报告-整理'!A:A,0))),"")</f>
        <v/>
      </c>
      <c r="K599" s="5" t="str">
        <f>IFERROR(IF($K$2="","",VALUE(INDEX('产品报告-整理'!E:E,MATCH(产品建议!A599,'产品报告-整理'!A:A,0)))),0)</f>
        <v/>
      </c>
      <c r="L599" s="5" t="str">
        <f>IFERROR(VALUE(HLOOKUP(L$2,'2.源数据-产品分析-全商品'!J$6:J$1000,ROW()-1,0)),"")</f>
        <v/>
      </c>
      <c r="M599" s="5" t="str">
        <f>IFERROR(VALUE(HLOOKUP(M$2,'2.源数据-产品分析-全商品'!K$6:K$1000,ROW()-1,0)),"")</f>
        <v/>
      </c>
      <c r="N599" s="5" t="str">
        <f>IFERROR(HLOOKUP(N$2,'2.源数据-产品分析-全商品'!L$6:L$1000,ROW()-1,0),"")</f>
        <v/>
      </c>
      <c r="O599" s="5" t="str">
        <f>IF($O$2='产品报告-整理'!$K$1,IFERROR(INDEX('产品报告-整理'!S:S,MATCH(产品建议!A599,'产品报告-整理'!L:L,0)),""),(IFERROR(VALUE(HLOOKUP(O$2,'2.源数据-产品分析-全商品'!M$6:M$1000,ROW()-1,0)),"")))</f>
        <v/>
      </c>
      <c r="P599" s="5" t="str">
        <f>IF($P$2='产品报告-整理'!$V$1,IFERROR(INDEX('产品报告-整理'!AD:AD,MATCH(产品建议!A599,'产品报告-整理'!W:W,0)),""),(IFERROR(VALUE(HLOOKUP(P$2,'2.源数据-产品分析-全商品'!N$6:N$1000,ROW()-1,0)),"")))</f>
        <v/>
      </c>
      <c r="Q599" s="5" t="str">
        <f>IF($Q$2='产品报告-整理'!$AG$1,IFERROR(INDEX('产品报告-整理'!AO:AO,MATCH(产品建议!A599,'产品报告-整理'!AH:AH,0)),""),(IFERROR(VALUE(HLOOKUP(Q$2,'2.源数据-产品分析-全商品'!O$6:O$1000,ROW()-1,0)),"")))</f>
        <v/>
      </c>
      <c r="R599" s="5" t="str">
        <f>IF($R$2='产品报告-整理'!$AR$1,IFERROR(INDEX('产品报告-整理'!AZ:AZ,MATCH(产品建议!A599,'产品报告-整理'!AS:AS,0)),""),(IFERROR(VALUE(HLOOKUP(R$2,'2.源数据-产品分析-全商品'!P$6:P$1000,ROW()-1,0)),"")))</f>
        <v/>
      </c>
      <c r="S599" s="5" t="str">
        <f>IF($S$2='产品报告-整理'!$BC$1,IFERROR(INDEX('产品报告-整理'!BK:BK,MATCH(产品建议!A599,'产品报告-整理'!BD:BD,0)),""),(IFERROR(VALUE(HLOOKUP(S$2,'2.源数据-产品分析-全商品'!Q$6:Q$1000,ROW()-1,0)),"")))</f>
        <v/>
      </c>
      <c r="T599" s="5" t="str">
        <f>IFERROR(HLOOKUP("产品负责人",'2.源数据-产品分析-全商品'!R$6:R$1000,ROW()-1,0),"")</f>
        <v/>
      </c>
      <c r="U599" s="5" t="str">
        <f>IFERROR(VALUE(HLOOKUP(U$2,'2.源数据-产品分析-全商品'!S$6:S$1000,ROW()-1,0)),"")</f>
        <v/>
      </c>
      <c r="V599" s="5" t="str">
        <f>IFERROR(VALUE(HLOOKUP(V$2,'2.源数据-产品分析-全商品'!T$6:T$1000,ROW()-1,0)),"")</f>
        <v/>
      </c>
      <c r="W599" s="5" t="str">
        <f>IF(OR($A$3=""),"",IF(OR($W$2="优爆品"),(IF(COUNTIF('2-2.源数据-产品分析-优品'!A:A,产品建议!A599)&gt;0,"是","")&amp;IF(COUNTIF('2-3.源数据-产品分析-爆品'!A:A,产品建议!A599)&gt;0,"是","")),IF(OR($W$2="P4P点击量"),((IFERROR(INDEX('产品报告-整理'!D:D,MATCH(产品建议!A599,'产品报告-整理'!A:A,0)),""))),((IF(COUNTIF('2-2.源数据-产品分析-优品'!A:A,产品建议!A599)&gt;0,"是",""))))))</f>
        <v/>
      </c>
      <c r="X599" s="5" t="str">
        <f>IF(OR($A$3=""),"",IF(OR($W$2="优爆品"),((IFERROR(INDEX('产品报告-整理'!D:D,MATCH(产品建议!A599,'产品报告-整理'!A:A,0)),"")&amp;" → "&amp;(IFERROR(TEXT(INDEX('产品报告-整理'!D:D,MATCH(产品建议!A599,'产品报告-整理'!A:A,0))/G599,"0%"),"")))),IF(OR($W$2="P4P点击量"),((IF($W$2="P4P点击量",IFERROR(TEXT(W599/G599,"0%"),"")))),(((IF(COUNTIF('2-3.源数据-产品分析-爆品'!A:A,产品建议!A599)&gt;0,"是","")))))))</f>
        <v/>
      </c>
      <c r="Y599" s="9" t="str">
        <f>IF(AND($Y$2="直通车总消费",'产品报告-整理'!$BN$1="推荐广告"),IFERROR(INDEX('产品报告-整理'!H:H,MATCH(产品建议!A599,'产品报告-整理'!A:A,0)),0)+IFERROR(INDEX('产品报告-整理'!BV:BV,MATCH(产品建议!A599,'产品报告-整理'!BO:BO,0)),0),IFERROR(INDEX('产品报告-整理'!H:H,MATCH(产品建议!A599,'产品报告-整理'!A:A,0)),0))</f>
        <v/>
      </c>
      <c r="Z599" s="9" t="str">
        <f t="shared" si="30"/>
        <v/>
      </c>
      <c r="AA599" s="5" t="str">
        <f t="shared" si="28"/>
        <v/>
      </c>
      <c r="AB599" s="5" t="str">
        <f t="shared" si="29"/>
        <v/>
      </c>
      <c r="AC599" s="9"/>
      <c r="AD599" s="15" t="str">
        <f>IF($AD$1="  ",IFERROR(IF(AND(Y599="未推广",L599&gt;0),"加入P4P推广 ","")&amp;IF(AND(OR(W599="是",X599="是"),Y599=0),"优爆品加推广 ","")&amp;IF(AND(C599="N",L599&gt;0),"增加橱窗绑定 ","")&amp;IF(AND(OR(Z599&gt;$Z$1*4.5,AB599&gt;$AB$1*4.5),Y599&lt;&gt;0,Y599&gt;$AB$1*2,G599&gt;($G$1/$L$1)*1),"放弃P4P推广 ","")&amp;IF(AND(AB599&gt;$AB$1*1.2,AB599&lt;$AB$1*4.5,Y599&gt;0),"优化询盘成本 ","")&amp;IF(AND(Z599&gt;$Z$1*1.2,Z599&lt;$Z$1*4.5,Y599&gt;0),"优化商机成本 ","")&amp;IF(AND(Y599&lt;&gt;0,L599&gt;0,AB599&lt;$AB$1*1.2),"加大询盘获取 ","")&amp;IF(AND(Y599&lt;&gt;0,K599&gt;0,Z599&lt;$Z$1*1.2),"加大商机获取 ","")&amp;IF(AND(L599=0,C599="Y",G599&gt;($G$1/$L$1*1.5)),"解绑橱窗绑定 ",""),"请去左表粘贴源数据"),"")</f>
        <v/>
      </c>
      <c r="AE599" s="9"/>
      <c r="AF599" s="9"/>
      <c r="AG599" s="9"/>
      <c r="AH599" s="9"/>
      <c r="AI599" s="17"/>
      <c r="AJ599" s="17"/>
      <c r="AK599" s="17"/>
    </row>
    <row r="600" spans="1:37">
      <c r="A600" s="5" t="str">
        <f>IFERROR(HLOOKUP(A$2,'2.源数据-产品分析-全商品'!A$6:A$1000,ROW()-1,0),"")</f>
        <v/>
      </c>
      <c r="B600" s="5" t="str">
        <f>IFERROR(HLOOKUP(B$2,'2.源数据-产品分析-全商品'!B$6:B$1000,ROW()-1,0),"")</f>
        <v/>
      </c>
      <c r="C600" s="5" t="str">
        <f>CLEAN(IFERROR(HLOOKUP(C$2,'2.源数据-产品分析-全商品'!C$6:C$1000,ROW()-1,0),""))</f>
        <v/>
      </c>
      <c r="D600" s="5" t="str">
        <f>IFERROR(HLOOKUP(D$2,'2.源数据-产品分析-全商品'!D$6:D$1000,ROW()-1,0),"")</f>
        <v/>
      </c>
      <c r="E600" s="5" t="str">
        <f>IFERROR(HLOOKUP(E$2,'2.源数据-产品分析-全商品'!E$6:E$1000,ROW()-1,0),"")</f>
        <v/>
      </c>
      <c r="F600" s="5" t="str">
        <f>IFERROR(VALUE(HLOOKUP(F$2,'2.源数据-产品分析-全商品'!F$6:F$1000,ROW()-1,0)),"")</f>
        <v/>
      </c>
      <c r="G600" s="5" t="str">
        <f>IFERROR(VALUE(HLOOKUP(G$2,'2.源数据-产品分析-全商品'!G$6:G$1000,ROW()-1,0)),"")</f>
        <v/>
      </c>
      <c r="H600" s="5" t="str">
        <f>IFERROR(HLOOKUP(H$2,'2.源数据-产品分析-全商品'!H$6:H$1000,ROW()-1,0),"")</f>
        <v/>
      </c>
      <c r="I600" s="5" t="str">
        <f>IFERROR(VALUE(HLOOKUP(I$2,'2.源数据-产品分析-全商品'!I$6:I$1000,ROW()-1,0)),"")</f>
        <v/>
      </c>
      <c r="J600" s="60" t="str">
        <f>IFERROR(IF($J$2="","",INDEX('产品报告-整理'!G:G,MATCH(产品建议!A600,'产品报告-整理'!A:A,0))),"")</f>
        <v/>
      </c>
      <c r="K600" s="5" t="str">
        <f>IFERROR(IF($K$2="","",VALUE(INDEX('产品报告-整理'!E:E,MATCH(产品建议!A600,'产品报告-整理'!A:A,0)))),0)</f>
        <v/>
      </c>
      <c r="L600" s="5" t="str">
        <f>IFERROR(VALUE(HLOOKUP(L$2,'2.源数据-产品分析-全商品'!J$6:J$1000,ROW()-1,0)),"")</f>
        <v/>
      </c>
      <c r="M600" s="5" t="str">
        <f>IFERROR(VALUE(HLOOKUP(M$2,'2.源数据-产品分析-全商品'!K$6:K$1000,ROW()-1,0)),"")</f>
        <v/>
      </c>
      <c r="N600" s="5" t="str">
        <f>IFERROR(HLOOKUP(N$2,'2.源数据-产品分析-全商品'!L$6:L$1000,ROW()-1,0),"")</f>
        <v/>
      </c>
      <c r="O600" s="5" t="str">
        <f>IF($O$2='产品报告-整理'!$K$1,IFERROR(INDEX('产品报告-整理'!S:S,MATCH(产品建议!A600,'产品报告-整理'!L:L,0)),""),(IFERROR(VALUE(HLOOKUP(O$2,'2.源数据-产品分析-全商品'!M$6:M$1000,ROW()-1,0)),"")))</f>
        <v/>
      </c>
      <c r="P600" s="5" t="str">
        <f>IF($P$2='产品报告-整理'!$V$1,IFERROR(INDEX('产品报告-整理'!AD:AD,MATCH(产品建议!A600,'产品报告-整理'!W:W,0)),""),(IFERROR(VALUE(HLOOKUP(P$2,'2.源数据-产品分析-全商品'!N$6:N$1000,ROW()-1,0)),"")))</f>
        <v/>
      </c>
      <c r="Q600" s="5" t="str">
        <f>IF($Q$2='产品报告-整理'!$AG$1,IFERROR(INDEX('产品报告-整理'!AO:AO,MATCH(产品建议!A600,'产品报告-整理'!AH:AH,0)),""),(IFERROR(VALUE(HLOOKUP(Q$2,'2.源数据-产品分析-全商品'!O$6:O$1000,ROW()-1,0)),"")))</f>
        <v/>
      </c>
      <c r="R600" s="5" t="str">
        <f>IF($R$2='产品报告-整理'!$AR$1,IFERROR(INDEX('产品报告-整理'!AZ:AZ,MATCH(产品建议!A600,'产品报告-整理'!AS:AS,0)),""),(IFERROR(VALUE(HLOOKUP(R$2,'2.源数据-产品分析-全商品'!P$6:P$1000,ROW()-1,0)),"")))</f>
        <v/>
      </c>
      <c r="S600" s="5" t="str">
        <f>IF($S$2='产品报告-整理'!$BC$1,IFERROR(INDEX('产品报告-整理'!BK:BK,MATCH(产品建议!A600,'产品报告-整理'!BD:BD,0)),""),(IFERROR(VALUE(HLOOKUP(S$2,'2.源数据-产品分析-全商品'!Q$6:Q$1000,ROW()-1,0)),"")))</f>
        <v/>
      </c>
      <c r="T600" s="5" t="str">
        <f>IFERROR(HLOOKUP("产品负责人",'2.源数据-产品分析-全商品'!R$6:R$1000,ROW()-1,0),"")</f>
        <v/>
      </c>
      <c r="U600" s="5" t="str">
        <f>IFERROR(VALUE(HLOOKUP(U$2,'2.源数据-产品分析-全商品'!S$6:S$1000,ROW()-1,0)),"")</f>
        <v/>
      </c>
      <c r="V600" s="5" t="str">
        <f>IFERROR(VALUE(HLOOKUP(V$2,'2.源数据-产品分析-全商品'!T$6:T$1000,ROW()-1,0)),"")</f>
        <v/>
      </c>
      <c r="W600" s="5" t="str">
        <f>IF(OR($A$3=""),"",IF(OR($W$2="优爆品"),(IF(COUNTIF('2-2.源数据-产品分析-优品'!A:A,产品建议!A600)&gt;0,"是","")&amp;IF(COUNTIF('2-3.源数据-产品分析-爆品'!A:A,产品建议!A600)&gt;0,"是","")),IF(OR($W$2="P4P点击量"),((IFERROR(INDEX('产品报告-整理'!D:D,MATCH(产品建议!A600,'产品报告-整理'!A:A,0)),""))),((IF(COUNTIF('2-2.源数据-产品分析-优品'!A:A,产品建议!A600)&gt;0,"是",""))))))</f>
        <v/>
      </c>
      <c r="X600" s="5" t="str">
        <f>IF(OR($A$3=""),"",IF(OR($W$2="优爆品"),((IFERROR(INDEX('产品报告-整理'!D:D,MATCH(产品建议!A600,'产品报告-整理'!A:A,0)),"")&amp;" → "&amp;(IFERROR(TEXT(INDEX('产品报告-整理'!D:D,MATCH(产品建议!A600,'产品报告-整理'!A:A,0))/G600,"0%"),"")))),IF(OR($W$2="P4P点击量"),((IF($W$2="P4P点击量",IFERROR(TEXT(W600/G600,"0%"),"")))),(((IF(COUNTIF('2-3.源数据-产品分析-爆品'!A:A,产品建议!A600)&gt;0,"是","")))))))</f>
        <v/>
      </c>
      <c r="Y600" s="9" t="str">
        <f>IF(AND($Y$2="直通车总消费",'产品报告-整理'!$BN$1="推荐广告"),IFERROR(INDEX('产品报告-整理'!H:H,MATCH(产品建议!A600,'产品报告-整理'!A:A,0)),0)+IFERROR(INDEX('产品报告-整理'!BV:BV,MATCH(产品建议!A600,'产品报告-整理'!BO:BO,0)),0),IFERROR(INDEX('产品报告-整理'!H:H,MATCH(产品建议!A600,'产品报告-整理'!A:A,0)),0))</f>
        <v/>
      </c>
      <c r="Z600" s="9" t="str">
        <f t="shared" si="30"/>
        <v/>
      </c>
      <c r="AA600" s="5" t="str">
        <f t="shared" si="28"/>
        <v/>
      </c>
      <c r="AB600" s="5" t="str">
        <f t="shared" si="29"/>
        <v/>
      </c>
      <c r="AC600" s="9"/>
      <c r="AD600" s="15" t="str">
        <f>IF($AD$1="  ",IFERROR(IF(AND(Y600="未推广",L600&gt;0),"加入P4P推广 ","")&amp;IF(AND(OR(W600="是",X600="是"),Y600=0),"优爆品加推广 ","")&amp;IF(AND(C600="N",L600&gt;0),"增加橱窗绑定 ","")&amp;IF(AND(OR(Z600&gt;$Z$1*4.5,AB600&gt;$AB$1*4.5),Y600&lt;&gt;0,Y600&gt;$AB$1*2,G600&gt;($G$1/$L$1)*1),"放弃P4P推广 ","")&amp;IF(AND(AB600&gt;$AB$1*1.2,AB600&lt;$AB$1*4.5,Y600&gt;0),"优化询盘成本 ","")&amp;IF(AND(Z600&gt;$Z$1*1.2,Z600&lt;$Z$1*4.5,Y600&gt;0),"优化商机成本 ","")&amp;IF(AND(Y600&lt;&gt;0,L600&gt;0,AB600&lt;$AB$1*1.2),"加大询盘获取 ","")&amp;IF(AND(Y600&lt;&gt;0,K600&gt;0,Z600&lt;$Z$1*1.2),"加大商机获取 ","")&amp;IF(AND(L600=0,C600="Y",G600&gt;($G$1/$L$1*1.5)),"解绑橱窗绑定 ",""),"请去左表粘贴源数据"),"")</f>
        <v/>
      </c>
      <c r="AE600" s="9"/>
      <c r="AF600" s="9"/>
      <c r="AG600" s="9"/>
      <c r="AH600" s="9"/>
      <c r="AI600" s="17"/>
      <c r="AJ600" s="17"/>
      <c r="AK600" s="17"/>
    </row>
    <row r="601" spans="1:37">
      <c r="A601" s="5" t="str">
        <f>IFERROR(HLOOKUP(A$2,'2.源数据-产品分析-全商品'!A$6:A$1000,ROW()-1,0),"")</f>
        <v/>
      </c>
      <c r="B601" s="5" t="str">
        <f>IFERROR(HLOOKUP(B$2,'2.源数据-产品分析-全商品'!B$6:B$1000,ROW()-1,0),"")</f>
        <v/>
      </c>
      <c r="C601" s="5" t="str">
        <f>CLEAN(IFERROR(HLOOKUP(C$2,'2.源数据-产品分析-全商品'!C$6:C$1000,ROW()-1,0),""))</f>
        <v/>
      </c>
      <c r="D601" s="5" t="str">
        <f>IFERROR(HLOOKUP(D$2,'2.源数据-产品分析-全商品'!D$6:D$1000,ROW()-1,0),"")</f>
        <v/>
      </c>
      <c r="E601" s="5" t="str">
        <f>IFERROR(HLOOKUP(E$2,'2.源数据-产品分析-全商品'!E$6:E$1000,ROW()-1,0),"")</f>
        <v/>
      </c>
      <c r="F601" s="5" t="str">
        <f>IFERROR(VALUE(HLOOKUP(F$2,'2.源数据-产品分析-全商品'!F$6:F$1000,ROW()-1,0)),"")</f>
        <v/>
      </c>
      <c r="G601" s="5" t="str">
        <f>IFERROR(VALUE(HLOOKUP(G$2,'2.源数据-产品分析-全商品'!G$6:G$1000,ROW()-1,0)),"")</f>
        <v/>
      </c>
      <c r="H601" s="5" t="str">
        <f>IFERROR(HLOOKUP(H$2,'2.源数据-产品分析-全商品'!H$6:H$1000,ROW()-1,0),"")</f>
        <v/>
      </c>
      <c r="I601" s="5" t="str">
        <f>IFERROR(VALUE(HLOOKUP(I$2,'2.源数据-产品分析-全商品'!I$6:I$1000,ROW()-1,0)),"")</f>
        <v/>
      </c>
      <c r="J601" s="60" t="str">
        <f>IFERROR(IF($J$2="","",INDEX('产品报告-整理'!G:G,MATCH(产品建议!A601,'产品报告-整理'!A:A,0))),"")</f>
        <v/>
      </c>
      <c r="K601" s="5" t="str">
        <f>IFERROR(IF($K$2="","",VALUE(INDEX('产品报告-整理'!E:E,MATCH(产品建议!A601,'产品报告-整理'!A:A,0)))),0)</f>
        <v/>
      </c>
      <c r="L601" s="5" t="str">
        <f>IFERROR(VALUE(HLOOKUP(L$2,'2.源数据-产品分析-全商品'!J$6:J$1000,ROW()-1,0)),"")</f>
        <v/>
      </c>
      <c r="M601" s="5" t="str">
        <f>IFERROR(VALUE(HLOOKUP(M$2,'2.源数据-产品分析-全商品'!K$6:K$1000,ROW()-1,0)),"")</f>
        <v/>
      </c>
      <c r="N601" s="5" t="str">
        <f>IFERROR(HLOOKUP(N$2,'2.源数据-产品分析-全商品'!L$6:L$1000,ROW()-1,0),"")</f>
        <v/>
      </c>
      <c r="O601" s="5" t="str">
        <f>IF($O$2='产品报告-整理'!$K$1,IFERROR(INDEX('产品报告-整理'!S:S,MATCH(产品建议!A601,'产品报告-整理'!L:L,0)),""),(IFERROR(VALUE(HLOOKUP(O$2,'2.源数据-产品分析-全商品'!M$6:M$1000,ROW()-1,0)),"")))</f>
        <v/>
      </c>
      <c r="P601" s="5" t="str">
        <f>IF($P$2='产品报告-整理'!$V$1,IFERROR(INDEX('产品报告-整理'!AD:AD,MATCH(产品建议!A601,'产品报告-整理'!W:W,0)),""),(IFERROR(VALUE(HLOOKUP(P$2,'2.源数据-产品分析-全商品'!N$6:N$1000,ROW()-1,0)),"")))</f>
        <v/>
      </c>
      <c r="Q601" s="5" t="str">
        <f>IF($Q$2='产品报告-整理'!$AG$1,IFERROR(INDEX('产品报告-整理'!AO:AO,MATCH(产品建议!A601,'产品报告-整理'!AH:AH,0)),""),(IFERROR(VALUE(HLOOKUP(Q$2,'2.源数据-产品分析-全商品'!O$6:O$1000,ROW()-1,0)),"")))</f>
        <v/>
      </c>
      <c r="R601" s="5" t="str">
        <f>IF($R$2='产品报告-整理'!$AR$1,IFERROR(INDEX('产品报告-整理'!AZ:AZ,MATCH(产品建议!A601,'产品报告-整理'!AS:AS,0)),""),(IFERROR(VALUE(HLOOKUP(R$2,'2.源数据-产品分析-全商品'!P$6:P$1000,ROW()-1,0)),"")))</f>
        <v/>
      </c>
      <c r="S601" s="5" t="str">
        <f>IF($S$2='产品报告-整理'!$BC$1,IFERROR(INDEX('产品报告-整理'!BK:BK,MATCH(产品建议!A601,'产品报告-整理'!BD:BD,0)),""),(IFERROR(VALUE(HLOOKUP(S$2,'2.源数据-产品分析-全商品'!Q$6:Q$1000,ROW()-1,0)),"")))</f>
        <v/>
      </c>
      <c r="T601" s="5" t="str">
        <f>IFERROR(HLOOKUP("产品负责人",'2.源数据-产品分析-全商品'!R$6:R$1000,ROW()-1,0),"")</f>
        <v/>
      </c>
      <c r="U601" s="5" t="str">
        <f>IFERROR(VALUE(HLOOKUP(U$2,'2.源数据-产品分析-全商品'!S$6:S$1000,ROW()-1,0)),"")</f>
        <v/>
      </c>
      <c r="V601" s="5" t="str">
        <f>IFERROR(VALUE(HLOOKUP(V$2,'2.源数据-产品分析-全商品'!T$6:T$1000,ROW()-1,0)),"")</f>
        <v/>
      </c>
      <c r="W601" s="5" t="str">
        <f>IF(OR($A$3=""),"",IF(OR($W$2="优爆品"),(IF(COUNTIF('2-2.源数据-产品分析-优品'!A:A,产品建议!A601)&gt;0,"是","")&amp;IF(COUNTIF('2-3.源数据-产品分析-爆品'!A:A,产品建议!A601)&gt;0,"是","")),IF(OR($W$2="P4P点击量"),((IFERROR(INDEX('产品报告-整理'!D:D,MATCH(产品建议!A601,'产品报告-整理'!A:A,0)),""))),((IF(COUNTIF('2-2.源数据-产品分析-优品'!A:A,产品建议!A601)&gt;0,"是",""))))))</f>
        <v/>
      </c>
      <c r="X601" s="5" t="str">
        <f>IF(OR($A$3=""),"",IF(OR($W$2="优爆品"),((IFERROR(INDEX('产品报告-整理'!D:D,MATCH(产品建议!A601,'产品报告-整理'!A:A,0)),"")&amp;" → "&amp;(IFERROR(TEXT(INDEX('产品报告-整理'!D:D,MATCH(产品建议!A601,'产品报告-整理'!A:A,0))/G601,"0%"),"")))),IF(OR($W$2="P4P点击量"),((IF($W$2="P4P点击量",IFERROR(TEXT(W601/G601,"0%"),"")))),(((IF(COUNTIF('2-3.源数据-产品分析-爆品'!A:A,产品建议!A601)&gt;0,"是","")))))))</f>
        <v/>
      </c>
      <c r="Y601" s="9" t="str">
        <f>IF(AND($Y$2="直通车总消费",'产品报告-整理'!$BN$1="推荐广告"),IFERROR(INDEX('产品报告-整理'!H:H,MATCH(产品建议!A601,'产品报告-整理'!A:A,0)),0)+IFERROR(INDEX('产品报告-整理'!BV:BV,MATCH(产品建议!A601,'产品报告-整理'!BO:BO,0)),0),IFERROR(INDEX('产品报告-整理'!H:H,MATCH(产品建议!A601,'产品报告-整理'!A:A,0)),0))</f>
        <v/>
      </c>
      <c r="Z601" s="9" t="str">
        <f t="shared" si="30"/>
        <v/>
      </c>
      <c r="AA601" s="5" t="str">
        <f t="shared" si="28"/>
        <v/>
      </c>
      <c r="AB601" s="5" t="str">
        <f t="shared" si="29"/>
        <v/>
      </c>
      <c r="AC601" s="9"/>
      <c r="AD601" s="15" t="str">
        <f>IF($AD$1="  ",IFERROR(IF(AND(Y601="未推广",L601&gt;0),"加入P4P推广 ","")&amp;IF(AND(OR(W601="是",X601="是"),Y601=0),"优爆品加推广 ","")&amp;IF(AND(C601="N",L601&gt;0),"增加橱窗绑定 ","")&amp;IF(AND(OR(Z601&gt;$Z$1*4.5,AB601&gt;$AB$1*4.5),Y601&lt;&gt;0,Y601&gt;$AB$1*2,G601&gt;($G$1/$L$1)*1),"放弃P4P推广 ","")&amp;IF(AND(AB601&gt;$AB$1*1.2,AB601&lt;$AB$1*4.5,Y601&gt;0),"优化询盘成本 ","")&amp;IF(AND(Z601&gt;$Z$1*1.2,Z601&lt;$Z$1*4.5,Y601&gt;0),"优化商机成本 ","")&amp;IF(AND(Y601&lt;&gt;0,L601&gt;0,AB601&lt;$AB$1*1.2),"加大询盘获取 ","")&amp;IF(AND(Y601&lt;&gt;0,K601&gt;0,Z601&lt;$Z$1*1.2),"加大商机获取 ","")&amp;IF(AND(L601=0,C601="Y",G601&gt;($G$1/$L$1*1.5)),"解绑橱窗绑定 ",""),"请去左表粘贴源数据"),"")</f>
        <v/>
      </c>
      <c r="AE601" s="9"/>
      <c r="AF601" s="9"/>
      <c r="AG601" s="9"/>
      <c r="AH601" s="9"/>
      <c r="AI601" s="17"/>
      <c r="AJ601" s="17"/>
      <c r="AK601" s="17"/>
    </row>
    <row r="602" spans="1:37">
      <c r="A602" s="5" t="str">
        <f>IFERROR(HLOOKUP(A$2,'2.源数据-产品分析-全商品'!A$6:A$1000,ROW()-1,0),"")</f>
        <v/>
      </c>
      <c r="B602" s="5" t="str">
        <f>IFERROR(HLOOKUP(B$2,'2.源数据-产品分析-全商品'!B$6:B$1000,ROW()-1,0),"")</f>
        <v/>
      </c>
      <c r="C602" s="5" t="str">
        <f>CLEAN(IFERROR(HLOOKUP(C$2,'2.源数据-产品分析-全商品'!C$6:C$1000,ROW()-1,0),""))</f>
        <v/>
      </c>
      <c r="D602" s="5" t="str">
        <f>IFERROR(HLOOKUP(D$2,'2.源数据-产品分析-全商品'!D$6:D$1000,ROW()-1,0),"")</f>
        <v/>
      </c>
      <c r="E602" s="5" t="str">
        <f>IFERROR(HLOOKUP(E$2,'2.源数据-产品分析-全商品'!E$6:E$1000,ROW()-1,0),"")</f>
        <v/>
      </c>
      <c r="F602" s="5" t="str">
        <f>IFERROR(VALUE(HLOOKUP(F$2,'2.源数据-产品分析-全商品'!F$6:F$1000,ROW()-1,0)),"")</f>
        <v/>
      </c>
      <c r="G602" s="5" t="str">
        <f>IFERROR(VALUE(HLOOKUP(G$2,'2.源数据-产品分析-全商品'!G$6:G$1000,ROW()-1,0)),"")</f>
        <v/>
      </c>
      <c r="H602" s="5" t="str">
        <f>IFERROR(HLOOKUP(H$2,'2.源数据-产品分析-全商品'!H$6:H$1000,ROW()-1,0),"")</f>
        <v/>
      </c>
      <c r="I602" s="5" t="str">
        <f>IFERROR(VALUE(HLOOKUP(I$2,'2.源数据-产品分析-全商品'!I$6:I$1000,ROW()-1,0)),"")</f>
        <v/>
      </c>
      <c r="J602" s="60" t="str">
        <f>IFERROR(IF($J$2="","",INDEX('产品报告-整理'!G:G,MATCH(产品建议!A602,'产品报告-整理'!A:A,0))),"")</f>
        <v/>
      </c>
      <c r="K602" s="5" t="str">
        <f>IFERROR(IF($K$2="","",VALUE(INDEX('产品报告-整理'!E:E,MATCH(产品建议!A602,'产品报告-整理'!A:A,0)))),0)</f>
        <v/>
      </c>
      <c r="L602" s="5" t="str">
        <f>IFERROR(VALUE(HLOOKUP(L$2,'2.源数据-产品分析-全商品'!J$6:J$1000,ROW()-1,0)),"")</f>
        <v/>
      </c>
      <c r="M602" s="5" t="str">
        <f>IFERROR(VALUE(HLOOKUP(M$2,'2.源数据-产品分析-全商品'!K$6:K$1000,ROW()-1,0)),"")</f>
        <v/>
      </c>
      <c r="N602" s="5" t="str">
        <f>IFERROR(HLOOKUP(N$2,'2.源数据-产品分析-全商品'!L$6:L$1000,ROW()-1,0),"")</f>
        <v/>
      </c>
      <c r="O602" s="5" t="str">
        <f>IF($O$2='产品报告-整理'!$K$1,IFERROR(INDEX('产品报告-整理'!S:S,MATCH(产品建议!A602,'产品报告-整理'!L:L,0)),""),(IFERROR(VALUE(HLOOKUP(O$2,'2.源数据-产品分析-全商品'!M$6:M$1000,ROW()-1,0)),"")))</f>
        <v/>
      </c>
      <c r="P602" s="5" t="str">
        <f>IF($P$2='产品报告-整理'!$V$1,IFERROR(INDEX('产品报告-整理'!AD:AD,MATCH(产品建议!A602,'产品报告-整理'!W:W,0)),""),(IFERROR(VALUE(HLOOKUP(P$2,'2.源数据-产品分析-全商品'!N$6:N$1000,ROW()-1,0)),"")))</f>
        <v/>
      </c>
      <c r="Q602" s="5" t="str">
        <f>IF($Q$2='产品报告-整理'!$AG$1,IFERROR(INDEX('产品报告-整理'!AO:AO,MATCH(产品建议!A602,'产品报告-整理'!AH:AH,0)),""),(IFERROR(VALUE(HLOOKUP(Q$2,'2.源数据-产品分析-全商品'!O$6:O$1000,ROW()-1,0)),"")))</f>
        <v/>
      </c>
      <c r="R602" s="5" t="str">
        <f>IF($R$2='产品报告-整理'!$AR$1,IFERROR(INDEX('产品报告-整理'!AZ:AZ,MATCH(产品建议!A602,'产品报告-整理'!AS:AS,0)),""),(IFERROR(VALUE(HLOOKUP(R$2,'2.源数据-产品分析-全商品'!P$6:P$1000,ROW()-1,0)),"")))</f>
        <v/>
      </c>
      <c r="S602" s="5" t="str">
        <f>IF($S$2='产品报告-整理'!$BC$1,IFERROR(INDEX('产品报告-整理'!BK:BK,MATCH(产品建议!A602,'产品报告-整理'!BD:BD,0)),""),(IFERROR(VALUE(HLOOKUP(S$2,'2.源数据-产品分析-全商品'!Q$6:Q$1000,ROW()-1,0)),"")))</f>
        <v/>
      </c>
      <c r="T602" s="5" t="str">
        <f>IFERROR(HLOOKUP("产品负责人",'2.源数据-产品分析-全商品'!R$6:R$1000,ROW()-1,0),"")</f>
        <v/>
      </c>
      <c r="U602" s="5" t="str">
        <f>IFERROR(VALUE(HLOOKUP(U$2,'2.源数据-产品分析-全商品'!S$6:S$1000,ROW()-1,0)),"")</f>
        <v/>
      </c>
      <c r="V602" s="5" t="str">
        <f>IFERROR(VALUE(HLOOKUP(V$2,'2.源数据-产品分析-全商品'!T$6:T$1000,ROW()-1,0)),"")</f>
        <v/>
      </c>
      <c r="W602" s="5" t="str">
        <f>IF(OR($A$3=""),"",IF(OR($W$2="优爆品"),(IF(COUNTIF('2-2.源数据-产品分析-优品'!A:A,产品建议!A602)&gt;0,"是","")&amp;IF(COUNTIF('2-3.源数据-产品分析-爆品'!A:A,产品建议!A602)&gt;0,"是","")),IF(OR($W$2="P4P点击量"),((IFERROR(INDEX('产品报告-整理'!D:D,MATCH(产品建议!A602,'产品报告-整理'!A:A,0)),""))),((IF(COUNTIF('2-2.源数据-产品分析-优品'!A:A,产品建议!A602)&gt;0,"是",""))))))</f>
        <v/>
      </c>
      <c r="X602" s="5" t="str">
        <f>IF(OR($A$3=""),"",IF(OR($W$2="优爆品"),((IFERROR(INDEX('产品报告-整理'!D:D,MATCH(产品建议!A602,'产品报告-整理'!A:A,0)),"")&amp;" → "&amp;(IFERROR(TEXT(INDEX('产品报告-整理'!D:D,MATCH(产品建议!A602,'产品报告-整理'!A:A,0))/G602,"0%"),"")))),IF(OR($W$2="P4P点击量"),((IF($W$2="P4P点击量",IFERROR(TEXT(W602/G602,"0%"),"")))),(((IF(COUNTIF('2-3.源数据-产品分析-爆品'!A:A,产品建议!A602)&gt;0,"是","")))))))</f>
        <v/>
      </c>
      <c r="Y602" s="9" t="str">
        <f>IF(AND($Y$2="直通车总消费",'产品报告-整理'!$BN$1="推荐广告"),IFERROR(INDEX('产品报告-整理'!H:H,MATCH(产品建议!A602,'产品报告-整理'!A:A,0)),0)+IFERROR(INDEX('产品报告-整理'!BV:BV,MATCH(产品建议!A602,'产品报告-整理'!BO:BO,0)),0),IFERROR(INDEX('产品报告-整理'!H:H,MATCH(产品建议!A602,'产品报告-整理'!A:A,0)),0))</f>
        <v/>
      </c>
      <c r="Z602" s="9" t="str">
        <f t="shared" si="30"/>
        <v/>
      </c>
      <c r="AA602" s="5" t="str">
        <f t="shared" si="28"/>
        <v/>
      </c>
      <c r="AB602" s="5" t="str">
        <f t="shared" si="29"/>
        <v/>
      </c>
      <c r="AC602" s="9"/>
      <c r="AD602" s="15" t="str">
        <f>IF($AD$1="  ",IFERROR(IF(AND(Y602="未推广",L602&gt;0),"加入P4P推广 ","")&amp;IF(AND(OR(W602="是",X602="是"),Y602=0),"优爆品加推广 ","")&amp;IF(AND(C602="N",L602&gt;0),"增加橱窗绑定 ","")&amp;IF(AND(OR(Z602&gt;$Z$1*4.5,AB602&gt;$AB$1*4.5),Y602&lt;&gt;0,Y602&gt;$AB$1*2,G602&gt;($G$1/$L$1)*1),"放弃P4P推广 ","")&amp;IF(AND(AB602&gt;$AB$1*1.2,AB602&lt;$AB$1*4.5,Y602&gt;0),"优化询盘成本 ","")&amp;IF(AND(Z602&gt;$Z$1*1.2,Z602&lt;$Z$1*4.5,Y602&gt;0),"优化商机成本 ","")&amp;IF(AND(Y602&lt;&gt;0,L602&gt;0,AB602&lt;$AB$1*1.2),"加大询盘获取 ","")&amp;IF(AND(Y602&lt;&gt;0,K602&gt;0,Z602&lt;$Z$1*1.2),"加大商机获取 ","")&amp;IF(AND(L602=0,C602="Y",G602&gt;($G$1/$L$1*1.5)),"解绑橱窗绑定 ",""),"请去左表粘贴源数据"),"")</f>
        <v/>
      </c>
      <c r="AE602" s="9"/>
      <c r="AF602" s="9"/>
      <c r="AG602" s="9"/>
      <c r="AH602" s="9"/>
      <c r="AI602" s="17"/>
      <c r="AJ602" s="17"/>
      <c r="AK602" s="17"/>
    </row>
    <row r="603" spans="1:37">
      <c r="A603" s="5" t="str">
        <f>IFERROR(HLOOKUP(A$2,'2.源数据-产品分析-全商品'!A$6:A$1000,ROW()-1,0),"")</f>
        <v/>
      </c>
      <c r="B603" s="5" t="str">
        <f>IFERROR(HLOOKUP(B$2,'2.源数据-产品分析-全商品'!B$6:B$1000,ROW()-1,0),"")</f>
        <v/>
      </c>
      <c r="C603" s="5" t="str">
        <f>CLEAN(IFERROR(HLOOKUP(C$2,'2.源数据-产品分析-全商品'!C$6:C$1000,ROW()-1,0),""))</f>
        <v/>
      </c>
      <c r="D603" s="5" t="str">
        <f>IFERROR(HLOOKUP(D$2,'2.源数据-产品分析-全商品'!D$6:D$1000,ROW()-1,0),"")</f>
        <v/>
      </c>
      <c r="E603" s="5" t="str">
        <f>IFERROR(HLOOKUP(E$2,'2.源数据-产品分析-全商品'!E$6:E$1000,ROW()-1,0),"")</f>
        <v/>
      </c>
      <c r="F603" s="5" t="str">
        <f>IFERROR(VALUE(HLOOKUP(F$2,'2.源数据-产品分析-全商品'!F$6:F$1000,ROW()-1,0)),"")</f>
        <v/>
      </c>
      <c r="G603" s="5" t="str">
        <f>IFERROR(VALUE(HLOOKUP(G$2,'2.源数据-产品分析-全商品'!G$6:G$1000,ROW()-1,0)),"")</f>
        <v/>
      </c>
      <c r="H603" s="5" t="str">
        <f>IFERROR(HLOOKUP(H$2,'2.源数据-产品分析-全商品'!H$6:H$1000,ROW()-1,0),"")</f>
        <v/>
      </c>
      <c r="I603" s="5" t="str">
        <f>IFERROR(VALUE(HLOOKUP(I$2,'2.源数据-产品分析-全商品'!I$6:I$1000,ROW()-1,0)),"")</f>
        <v/>
      </c>
      <c r="J603" s="60" t="str">
        <f>IFERROR(IF($J$2="","",INDEX('产品报告-整理'!G:G,MATCH(产品建议!A603,'产品报告-整理'!A:A,0))),"")</f>
        <v/>
      </c>
      <c r="K603" s="5" t="str">
        <f>IFERROR(IF($K$2="","",VALUE(INDEX('产品报告-整理'!E:E,MATCH(产品建议!A603,'产品报告-整理'!A:A,0)))),0)</f>
        <v/>
      </c>
      <c r="L603" s="5" t="str">
        <f>IFERROR(VALUE(HLOOKUP(L$2,'2.源数据-产品分析-全商品'!J$6:J$1000,ROW()-1,0)),"")</f>
        <v/>
      </c>
      <c r="M603" s="5" t="str">
        <f>IFERROR(VALUE(HLOOKUP(M$2,'2.源数据-产品分析-全商品'!K$6:K$1000,ROW()-1,0)),"")</f>
        <v/>
      </c>
      <c r="N603" s="5" t="str">
        <f>IFERROR(HLOOKUP(N$2,'2.源数据-产品分析-全商品'!L$6:L$1000,ROW()-1,0),"")</f>
        <v/>
      </c>
      <c r="O603" s="5" t="str">
        <f>IF($O$2='产品报告-整理'!$K$1,IFERROR(INDEX('产品报告-整理'!S:S,MATCH(产品建议!A603,'产品报告-整理'!L:L,0)),""),(IFERROR(VALUE(HLOOKUP(O$2,'2.源数据-产品分析-全商品'!M$6:M$1000,ROW()-1,0)),"")))</f>
        <v/>
      </c>
      <c r="P603" s="5" t="str">
        <f>IF($P$2='产品报告-整理'!$V$1,IFERROR(INDEX('产品报告-整理'!AD:AD,MATCH(产品建议!A603,'产品报告-整理'!W:W,0)),""),(IFERROR(VALUE(HLOOKUP(P$2,'2.源数据-产品分析-全商品'!N$6:N$1000,ROW()-1,0)),"")))</f>
        <v/>
      </c>
      <c r="Q603" s="5" t="str">
        <f>IF($Q$2='产品报告-整理'!$AG$1,IFERROR(INDEX('产品报告-整理'!AO:AO,MATCH(产品建议!A603,'产品报告-整理'!AH:AH,0)),""),(IFERROR(VALUE(HLOOKUP(Q$2,'2.源数据-产品分析-全商品'!O$6:O$1000,ROW()-1,0)),"")))</f>
        <v/>
      </c>
      <c r="R603" s="5" t="str">
        <f>IF($R$2='产品报告-整理'!$AR$1,IFERROR(INDEX('产品报告-整理'!AZ:AZ,MATCH(产品建议!A603,'产品报告-整理'!AS:AS,0)),""),(IFERROR(VALUE(HLOOKUP(R$2,'2.源数据-产品分析-全商品'!P$6:P$1000,ROW()-1,0)),"")))</f>
        <v/>
      </c>
      <c r="S603" s="5" t="str">
        <f>IF($S$2='产品报告-整理'!$BC$1,IFERROR(INDEX('产品报告-整理'!BK:BK,MATCH(产品建议!A603,'产品报告-整理'!BD:BD,0)),""),(IFERROR(VALUE(HLOOKUP(S$2,'2.源数据-产品分析-全商品'!Q$6:Q$1000,ROW()-1,0)),"")))</f>
        <v/>
      </c>
      <c r="T603" s="5" t="str">
        <f>IFERROR(HLOOKUP("产品负责人",'2.源数据-产品分析-全商品'!R$6:R$1000,ROW()-1,0),"")</f>
        <v/>
      </c>
      <c r="U603" s="5" t="str">
        <f>IFERROR(VALUE(HLOOKUP(U$2,'2.源数据-产品分析-全商品'!S$6:S$1000,ROW()-1,0)),"")</f>
        <v/>
      </c>
      <c r="V603" s="5" t="str">
        <f>IFERROR(VALUE(HLOOKUP(V$2,'2.源数据-产品分析-全商品'!T$6:T$1000,ROW()-1,0)),"")</f>
        <v/>
      </c>
      <c r="W603" s="5" t="str">
        <f>IF(OR($A$3=""),"",IF(OR($W$2="优爆品"),(IF(COUNTIF('2-2.源数据-产品分析-优品'!A:A,产品建议!A603)&gt;0,"是","")&amp;IF(COUNTIF('2-3.源数据-产品分析-爆品'!A:A,产品建议!A603)&gt;0,"是","")),IF(OR($W$2="P4P点击量"),((IFERROR(INDEX('产品报告-整理'!D:D,MATCH(产品建议!A603,'产品报告-整理'!A:A,0)),""))),((IF(COUNTIF('2-2.源数据-产品分析-优品'!A:A,产品建议!A603)&gt;0,"是",""))))))</f>
        <v/>
      </c>
      <c r="X603" s="5" t="str">
        <f>IF(OR($A$3=""),"",IF(OR($W$2="优爆品"),((IFERROR(INDEX('产品报告-整理'!D:D,MATCH(产品建议!A603,'产品报告-整理'!A:A,0)),"")&amp;" → "&amp;(IFERROR(TEXT(INDEX('产品报告-整理'!D:D,MATCH(产品建议!A603,'产品报告-整理'!A:A,0))/G603,"0%"),"")))),IF(OR($W$2="P4P点击量"),((IF($W$2="P4P点击量",IFERROR(TEXT(W603/G603,"0%"),"")))),(((IF(COUNTIF('2-3.源数据-产品分析-爆品'!A:A,产品建议!A603)&gt;0,"是","")))))))</f>
        <v/>
      </c>
      <c r="Y603" s="9" t="str">
        <f>IF(AND($Y$2="直通车总消费",'产品报告-整理'!$BN$1="推荐广告"),IFERROR(INDEX('产品报告-整理'!H:H,MATCH(产品建议!A603,'产品报告-整理'!A:A,0)),0)+IFERROR(INDEX('产品报告-整理'!BV:BV,MATCH(产品建议!A603,'产品报告-整理'!BO:BO,0)),0),IFERROR(INDEX('产品报告-整理'!H:H,MATCH(产品建议!A603,'产品报告-整理'!A:A,0)),0))</f>
        <v/>
      </c>
      <c r="Z603" s="9" t="str">
        <f t="shared" si="30"/>
        <v/>
      </c>
      <c r="AA603" s="5" t="str">
        <f t="shared" si="28"/>
        <v/>
      </c>
      <c r="AB603" s="5" t="str">
        <f t="shared" si="29"/>
        <v/>
      </c>
      <c r="AC603" s="9"/>
      <c r="AD603" s="15" t="str">
        <f>IF($AD$1="  ",IFERROR(IF(AND(Y603="未推广",L603&gt;0),"加入P4P推广 ","")&amp;IF(AND(OR(W603="是",X603="是"),Y603=0),"优爆品加推广 ","")&amp;IF(AND(C603="N",L603&gt;0),"增加橱窗绑定 ","")&amp;IF(AND(OR(Z603&gt;$Z$1*4.5,AB603&gt;$AB$1*4.5),Y603&lt;&gt;0,Y603&gt;$AB$1*2,G603&gt;($G$1/$L$1)*1),"放弃P4P推广 ","")&amp;IF(AND(AB603&gt;$AB$1*1.2,AB603&lt;$AB$1*4.5,Y603&gt;0),"优化询盘成本 ","")&amp;IF(AND(Z603&gt;$Z$1*1.2,Z603&lt;$Z$1*4.5,Y603&gt;0),"优化商机成本 ","")&amp;IF(AND(Y603&lt;&gt;0,L603&gt;0,AB603&lt;$AB$1*1.2),"加大询盘获取 ","")&amp;IF(AND(Y603&lt;&gt;0,K603&gt;0,Z603&lt;$Z$1*1.2),"加大商机获取 ","")&amp;IF(AND(L603=0,C603="Y",G603&gt;($G$1/$L$1*1.5)),"解绑橱窗绑定 ",""),"请去左表粘贴源数据"),"")</f>
        <v/>
      </c>
      <c r="AE603" s="9"/>
      <c r="AF603" s="9"/>
      <c r="AG603" s="9"/>
      <c r="AH603" s="9"/>
      <c r="AI603" s="17"/>
      <c r="AJ603" s="17"/>
      <c r="AK603" s="17"/>
    </row>
    <row r="604" spans="1:37">
      <c r="A604" s="5" t="str">
        <f>IFERROR(HLOOKUP(A$2,'2.源数据-产品分析-全商品'!A$6:A$1000,ROW()-1,0),"")</f>
        <v/>
      </c>
      <c r="B604" s="5" t="str">
        <f>IFERROR(HLOOKUP(B$2,'2.源数据-产品分析-全商品'!B$6:B$1000,ROW()-1,0),"")</f>
        <v/>
      </c>
      <c r="C604" s="5" t="str">
        <f>CLEAN(IFERROR(HLOOKUP(C$2,'2.源数据-产品分析-全商品'!C$6:C$1000,ROW()-1,0),""))</f>
        <v/>
      </c>
      <c r="D604" s="5" t="str">
        <f>IFERROR(HLOOKUP(D$2,'2.源数据-产品分析-全商品'!D$6:D$1000,ROW()-1,0),"")</f>
        <v/>
      </c>
      <c r="E604" s="5" t="str">
        <f>IFERROR(HLOOKUP(E$2,'2.源数据-产品分析-全商品'!E$6:E$1000,ROW()-1,0),"")</f>
        <v/>
      </c>
      <c r="F604" s="5" t="str">
        <f>IFERROR(VALUE(HLOOKUP(F$2,'2.源数据-产品分析-全商品'!F$6:F$1000,ROW()-1,0)),"")</f>
        <v/>
      </c>
      <c r="G604" s="5" t="str">
        <f>IFERROR(VALUE(HLOOKUP(G$2,'2.源数据-产品分析-全商品'!G$6:G$1000,ROW()-1,0)),"")</f>
        <v/>
      </c>
      <c r="H604" s="5" t="str">
        <f>IFERROR(HLOOKUP(H$2,'2.源数据-产品分析-全商品'!H$6:H$1000,ROW()-1,0),"")</f>
        <v/>
      </c>
      <c r="I604" s="5" t="str">
        <f>IFERROR(VALUE(HLOOKUP(I$2,'2.源数据-产品分析-全商品'!I$6:I$1000,ROW()-1,0)),"")</f>
        <v/>
      </c>
      <c r="J604" s="60" t="str">
        <f>IFERROR(IF($J$2="","",INDEX('产品报告-整理'!G:G,MATCH(产品建议!A604,'产品报告-整理'!A:A,0))),"")</f>
        <v/>
      </c>
      <c r="K604" s="5" t="str">
        <f>IFERROR(IF($K$2="","",VALUE(INDEX('产品报告-整理'!E:E,MATCH(产品建议!A604,'产品报告-整理'!A:A,0)))),0)</f>
        <v/>
      </c>
      <c r="L604" s="5" t="str">
        <f>IFERROR(VALUE(HLOOKUP(L$2,'2.源数据-产品分析-全商品'!J$6:J$1000,ROW()-1,0)),"")</f>
        <v/>
      </c>
      <c r="M604" s="5" t="str">
        <f>IFERROR(VALUE(HLOOKUP(M$2,'2.源数据-产品分析-全商品'!K$6:K$1000,ROW()-1,0)),"")</f>
        <v/>
      </c>
      <c r="N604" s="5" t="str">
        <f>IFERROR(HLOOKUP(N$2,'2.源数据-产品分析-全商品'!L$6:L$1000,ROW()-1,0),"")</f>
        <v/>
      </c>
      <c r="O604" s="5" t="str">
        <f>IF($O$2='产品报告-整理'!$K$1,IFERROR(INDEX('产品报告-整理'!S:S,MATCH(产品建议!A604,'产品报告-整理'!L:L,0)),""),(IFERROR(VALUE(HLOOKUP(O$2,'2.源数据-产品分析-全商品'!M$6:M$1000,ROW()-1,0)),"")))</f>
        <v/>
      </c>
      <c r="P604" s="5" t="str">
        <f>IF($P$2='产品报告-整理'!$V$1,IFERROR(INDEX('产品报告-整理'!AD:AD,MATCH(产品建议!A604,'产品报告-整理'!W:W,0)),""),(IFERROR(VALUE(HLOOKUP(P$2,'2.源数据-产品分析-全商品'!N$6:N$1000,ROW()-1,0)),"")))</f>
        <v/>
      </c>
      <c r="Q604" s="5" t="str">
        <f>IF($Q$2='产品报告-整理'!$AG$1,IFERROR(INDEX('产品报告-整理'!AO:AO,MATCH(产品建议!A604,'产品报告-整理'!AH:AH,0)),""),(IFERROR(VALUE(HLOOKUP(Q$2,'2.源数据-产品分析-全商品'!O$6:O$1000,ROW()-1,0)),"")))</f>
        <v/>
      </c>
      <c r="R604" s="5" t="str">
        <f>IF($R$2='产品报告-整理'!$AR$1,IFERROR(INDEX('产品报告-整理'!AZ:AZ,MATCH(产品建议!A604,'产品报告-整理'!AS:AS,0)),""),(IFERROR(VALUE(HLOOKUP(R$2,'2.源数据-产品分析-全商品'!P$6:P$1000,ROW()-1,0)),"")))</f>
        <v/>
      </c>
      <c r="S604" s="5" t="str">
        <f>IF($S$2='产品报告-整理'!$BC$1,IFERROR(INDEX('产品报告-整理'!BK:BK,MATCH(产品建议!A604,'产品报告-整理'!BD:BD,0)),""),(IFERROR(VALUE(HLOOKUP(S$2,'2.源数据-产品分析-全商品'!Q$6:Q$1000,ROW()-1,0)),"")))</f>
        <v/>
      </c>
      <c r="T604" s="5" t="str">
        <f>IFERROR(HLOOKUP("产品负责人",'2.源数据-产品分析-全商品'!R$6:R$1000,ROW()-1,0),"")</f>
        <v/>
      </c>
      <c r="U604" s="5" t="str">
        <f>IFERROR(VALUE(HLOOKUP(U$2,'2.源数据-产品分析-全商品'!S$6:S$1000,ROW()-1,0)),"")</f>
        <v/>
      </c>
      <c r="V604" s="5" t="str">
        <f>IFERROR(VALUE(HLOOKUP(V$2,'2.源数据-产品分析-全商品'!T$6:T$1000,ROW()-1,0)),"")</f>
        <v/>
      </c>
      <c r="W604" s="5" t="str">
        <f>IF(OR($A$3=""),"",IF(OR($W$2="优爆品"),(IF(COUNTIF('2-2.源数据-产品分析-优品'!A:A,产品建议!A604)&gt;0,"是","")&amp;IF(COUNTIF('2-3.源数据-产品分析-爆品'!A:A,产品建议!A604)&gt;0,"是","")),IF(OR($W$2="P4P点击量"),((IFERROR(INDEX('产品报告-整理'!D:D,MATCH(产品建议!A604,'产品报告-整理'!A:A,0)),""))),((IF(COUNTIF('2-2.源数据-产品分析-优品'!A:A,产品建议!A604)&gt;0,"是",""))))))</f>
        <v/>
      </c>
      <c r="X604" s="5" t="str">
        <f>IF(OR($A$3=""),"",IF(OR($W$2="优爆品"),((IFERROR(INDEX('产品报告-整理'!D:D,MATCH(产品建议!A604,'产品报告-整理'!A:A,0)),"")&amp;" → "&amp;(IFERROR(TEXT(INDEX('产品报告-整理'!D:D,MATCH(产品建议!A604,'产品报告-整理'!A:A,0))/G604,"0%"),"")))),IF(OR($W$2="P4P点击量"),((IF($W$2="P4P点击量",IFERROR(TEXT(W604/G604,"0%"),"")))),(((IF(COUNTIF('2-3.源数据-产品分析-爆品'!A:A,产品建议!A604)&gt;0,"是","")))))))</f>
        <v/>
      </c>
      <c r="Y604" s="9" t="str">
        <f>IF(AND($Y$2="直通车总消费",'产品报告-整理'!$BN$1="推荐广告"),IFERROR(INDEX('产品报告-整理'!H:H,MATCH(产品建议!A604,'产品报告-整理'!A:A,0)),0)+IFERROR(INDEX('产品报告-整理'!BV:BV,MATCH(产品建议!A604,'产品报告-整理'!BO:BO,0)),0),IFERROR(INDEX('产品报告-整理'!H:H,MATCH(产品建议!A604,'产品报告-整理'!A:A,0)),0))</f>
        <v/>
      </c>
      <c r="Z604" s="9" t="str">
        <f t="shared" si="30"/>
        <v/>
      </c>
      <c r="AA604" s="5" t="str">
        <f t="shared" si="28"/>
        <v/>
      </c>
      <c r="AB604" s="5" t="str">
        <f t="shared" si="29"/>
        <v/>
      </c>
      <c r="AC604" s="9"/>
      <c r="AD604" s="15" t="str">
        <f>IF($AD$1="  ",IFERROR(IF(AND(Y604="未推广",L604&gt;0),"加入P4P推广 ","")&amp;IF(AND(OR(W604="是",X604="是"),Y604=0),"优爆品加推广 ","")&amp;IF(AND(C604="N",L604&gt;0),"增加橱窗绑定 ","")&amp;IF(AND(OR(Z604&gt;$Z$1*4.5,AB604&gt;$AB$1*4.5),Y604&lt;&gt;0,Y604&gt;$AB$1*2,G604&gt;($G$1/$L$1)*1),"放弃P4P推广 ","")&amp;IF(AND(AB604&gt;$AB$1*1.2,AB604&lt;$AB$1*4.5,Y604&gt;0),"优化询盘成本 ","")&amp;IF(AND(Z604&gt;$Z$1*1.2,Z604&lt;$Z$1*4.5,Y604&gt;0),"优化商机成本 ","")&amp;IF(AND(Y604&lt;&gt;0,L604&gt;0,AB604&lt;$AB$1*1.2),"加大询盘获取 ","")&amp;IF(AND(Y604&lt;&gt;0,K604&gt;0,Z604&lt;$Z$1*1.2),"加大商机获取 ","")&amp;IF(AND(L604=0,C604="Y",G604&gt;($G$1/$L$1*1.5)),"解绑橱窗绑定 ",""),"请去左表粘贴源数据"),"")</f>
        <v/>
      </c>
      <c r="AE604" s="9"/>
      <c r="AF604" s="9"/>
      <c r="AG604" s="9"/>
      <c r="AH604" s="9"/>
      <c r="AI604" s="17"/>
      <c r="AJ604" s="17"/>
      <c r="AK604" s="17"/>
    </row>
    <row r="605" spans="1:37">
      <c r="A605" s="5" t="str">
        <f>IFERROR(HLOOKUP(A$2,'2.源数据-产品分析-全商品'!A$6:A$1000,ROW()-1,0),"")</f>
        <v/>
      </c>
      <c r="B605" s="5" t="str">
        <f>IFERROR(HLOOKUP(B$2,'2.源数据-产品分析-全商品'!B$6:B$1000,ROW()-1,0),"")</f>
        <v/>
      </c>
      <c r="C605" s="5" t="str">
        <f>CLEAN(IFERROR(HLOOKUP(C$2,'2.源数据-产品分析-全商品'!C$6:C$1000,ROW()-1,0),""))</f>
        <v/>
      </c>
      <c r="D605" s="5" t="str">
        <f>IFERROR(HLOOKUP(D$2,'2.源数据-产品分析-全商品'!D$6:D$1000,ROW()-1,0),"")</f>
        <v/>
      </c>
      <c r="E605" s="5" t="str">
        <f>IFERROR(HLOOKUP(E$2,'2.源数据-产品分析-全商品'!E$6:E$1000,ROW()-1,0),"")</f>
        <v/>
      </c>
      <c r="F605" s="5" t="str">
        <f>IFERROR(VALUE(HLOOKUP(F$2,'2.源数据-产品分析-全商品'!F$6:F$1000,ROW()-1,0)),"")</f>
        <v/>
      </c>
      <c r="G605" s="5" t="str">
        <f>IFERROR(VALUE(HLOOKUP(G$2,'2.源数据-产品分析-全商品'!G$6:G$1000,ROW()-1,0)),"")</f>
        <v/>
      </c>
      <c r="H605" s="5" t="str">
        <f>IFERROR(HLOOKUP(H$2,'2.源数据-产品分析-全商品'!H$6:H$1000,ROW()-1,0),"")</f>
        <v/>
      </c>
      <c r="I605" s="5" t="str">
        <f>IFERROR(VALUE(HLOOKUP(I$2,'2.源数据-产品分析-全商品'!I$6:I$1000,ROW()-1,0)),"")</f>
        <v/>
      </c>
      <c r="J605" s="60" t="str">
        <f>IFERROR(IF($J$2="","",INDEX('产品报告-整理'!G:G,MATCH(产品建议!A605,'产品报告-整理'!A:A,0))),"")</f>
        <v/>
      </c>
      <c r="K605" s="5" t="str">
        <f>IFERROR(IF($K$2="","",VALUE(INDEX('产品报告-整理'!E:E,MATCH(产品建议!A605,'产品报告-整理'!A:A,0)))),0)</f>
        <v/>
      </c>
      <c r="L605" s="5" t="str">
        <f>IFERROR(VALUE(HLOOKUP(L$2,'2.源数据-产品分析-全商品'!J$6:J$1000,ROW()-1,0)),"")</f>
        <v/>
      </c>
      <c r="M605" s="5" t="str">
        <f>IFERROR(VALUE(HLOOKUP(M$2,'2.源数据-产品分析-全商品'!K$6:K$1000,ROW()-1,0)),"")</f>
        <v/>
      </c>
      <c r="N605" s="5" t="str">
        <f>IFERROR(HLOOKUP(N$2,'2.源数据-产品分析-全商品'!L$6:L$1000,ROW()-1,0),"")</f>
        <v/>
      </c>
      <c r="O605" s="5" t="str">
        <f>IF($O$2='产品报告-整理'!$K$1,IFERROR(INDEX('产品报告-整理'!S:S,MATCH(产品建议!A605,'产品报告-整理'!L:L,0)),""),(IFERROR(VALUE(HLOOKUP(O$2,'2.源数据-产品分析-全商品'!M$6:M$1000,ROW()-1,0)),"")))</f>
        <v/>
      </c>
      <c r="P605" s="5" t="str">
        <f>IF($P$2='产品报告-整理'!$V$1,IFERROR(INDEX('产品报告-整理'!AD:AD,MATCH(产品建议!A605,'产品报告-整理'!W:W,0)),""),(IFERROR(VALUE(HLOOKUP(P$2,'2.源数据-产品分析-全商品'!N$6:N$1000,ROW()-1,0)),"")))</f>
        <v/>
      </c>
      <c r="Q605" s="5" t="str">
        <f>IF($Q$2='产品报告-整理'!$AG$1,IFERROR(INDEX('产品报告-整理'!AO:AO,MATCH(产品建议!A605,'产品报告-整理'!AH:AH,0)),""),(IFERROR(VALUE(HLOOKUP(Q$2,'2.源数据-产品分析-全商品'!O$6:O$1000,ROW()-1,0)),"")))</f>
        <v/>
      </c>
      <c r="R605" s="5" t="str">
        <f>IF($R$2='产品报告-整理'!$AR$1,IFERROR(INDEX('产品报告-整理'!AZ:AZ,MATCH(产品建议!A605,'产品报告-整理'!AS:AS,0)),""),(IFERROR(VALUE(HLOOKUP(R$2,'2.源数据-产品分析-全商品'!P$6:P$1000,ROW()-1,0)),"")))</f>
        <v/>
      </c>
      <c r="S605" s="5" t="str">
        <f>IF($S$2='产品报告-整理'!$BC$1,IFERROR(INDEX('产品报告-整理'!BK:BK,MATCH(产品建议!A605,'产品报告-整理'!BD:BD,0)),""),(IFERROR(VALUE(HLOOKUP(S$2,'2.源数据-产品分析-全商品'!Q$6:Q$1000,ROW()-1,0)),"")))</f>
        <v/>
      </c>
      <c r="T605" s="5" t="str">
        <f>IFERROR(HLOOKUP("产品负责人",'2.源数据-产品分析-全商品'!R$6:R$1000,ROW()-1,0),"")</f>
        <v/>
      </c>
      <c r="U605" s="5" t="str">
        <f>IFERROR(VALUE(HLOOKUP(U$2,'2.源数据-产品分析-全商品'!S$6:S$1000,ROW()-1,0)),"")</f>
        <v/>
      </c>
      <c r="V605" s="5" t="str">
        <f>IFERROR(VALUE(HLOOKUP(V$2,'2.源数据-产品分析-全商品'!T$6:T$1000,ROW()-1,0)),"")</f>
        <v/>
      </c>
      <c r="W605" s="5" t="str">
        <f>IF(OR($A$3=""),"",IF(OR($W$2="优爆品"),(IF(COUNTIF('2-2.源数据-产品分析-优品'!A:A,产品建议!A605)&gt;0,"是","")&amp;IF(COUNTIF('2-3.源数据-产品分析-爆品'!A:A,产品建议!A605)&gt;0,"是","")),IF(OR($W$2="P4P点击量"),((IFERROR(INDEX('产品报告-整理'!D:D,MATCH(产品建议!A605,'产品报告-整理'!A:A,0)),""))),((IF(COUNTIF('2-2.源数据-产品分析-优品'!A:A,产品建议!A605)&gt;0,"是",""))))))</f>
        <v/>
      </c>
      <c r="X605" s="5" t="str">
        <f>IF(OR($A$3=""),"",IF(OR($W$2="优爆品"),((IFERROR(INDEX('产品报告-整理'!D:D,MATCH(产品建议!A605,'产品报告-整理'!A:A,0)),"")&amp;" → "&amp;(IFERROR(TEXT(INDEX('产品报告-整理'!D:D,MATCH(产品建议!A605,'产品报告-整理'!A:A,0))/G605,"0%"),"")))),IF(OR($W$2="P4P点击量"),((IF($W$2="P4P点击量",IFERROR(TEXT(W605/G605,"0%"),"")))),(((IF(COUNTIF('2-3.源数据-产品分析-爆品'!A:A,产品建议!A605)&gt;0,"是","")))))))</f>
        <v/>
      </c>
      <c r="Y605" s="9" t="str">
        <f>IF(AND($Y$2="直通车总消费",'产品报告-整理'!$BN$1="推荐广告"),IFERROR(INDEX('产品报告-整理'!H:H,MATCH(产品建议!A605,'产品报告-整理'!A:A,0)),0)+IFERROR(INDEX('产品报告-整理'!BV:BV,MATCH(产品建议!A605,'产品报告-整理'!BO:BO,0)),0),IFERROR(INDEX('产品报告-整理'!H:H,MATCH(产品建议!A605,'产品报告-整理'!A:A,0)),0))</f>
        <v/>
      </c>
      <c r="Z605" s="9" t="str">
        <f t="shared" si="30"/>
        <v/>
      </c>
      <c r="AA605" s="5" t="str">
        <f t="shared" si="28"/>
        <v/>
      </c>
      <c r="AB605" s="5" t="str">
        <f t="shared" si="29"/>
        <v/>
      </c>
      <c r="AC605" s="9"/>
      <c r="AD605" s="15" t="str">
        <f>IF($AD$1="  ",IFERROR(IF(AND(Y605="未推广",L605&gt;0),"加入P4P推广 ","")&amp;IF(AND(OR(W605="是",X605="是"),Y605=0),"优爆品加推广 ","")&amp;IF(AND(C605="N",L605&gt;0),"增加橱窗绑定 ","")&amp;IF(AND(OR(Z605&gt;$Z$1*4.5,AB605&gt;$AB$1*4.5),Y605&lt;&gt;0,Y605&gt;$AB$1*2,G605&gt;($G$1/$L$1)*1),"放弃P4P推广 ","")&amp;IF(AND(AB605&gt;$AB$1*1.2,AB605&lt;$AB$1*4.5,Y605&gt;0),"优化询盘成本 ","")&amp;IF(AND(Z605&gt;$Z$1*1.2,Z605&lt;$Z$1*4.5,Y605&gt;0),"优化商机成本 ","")&amp;IF(AND(Y605&lt;&gt;0,L605&gt;0,AB605&lt;$AB$1*1.2),"加大询盘获取 ","")&amp;IF(AND(Y605&lt;&gt;0,K605&gt;0,Z605&lt;$Z$1*1.2),"加大商机获取 ","")&amp;IF(AND(L605=0,C605="Y",G605&gt;($G$1/$L$1*1.5)),"解绑橱窗绑定 ",""),"请去左表粘贴源数据"),"")</f>
        <v/>
      </c>
      <c r="AE605" s="9"/>
      <c r="AF605" s="9"/>
      <c r="AG605" s="9"/>
      <c r="AH605" s="9"/>
      <c r="AI605" s="17"/>
      <c r="AJ605" s="17"/>
      <c r="AK605" s="17"/>
    </row>
    <row r="606" spans="1:37">
      <c r="A606" s="5" t="str">
        <f>IFERROR(HLOOKUP(A$2,'2.源数据-产品分析-全商品'!A$6:A$1000,ROW()-1,0),"")</f>
        <v/>
      </c>
      <c r="B606" s="5" t="str">
        <f>IFERROR(HLOOKUP(B$2,'2.源数据-产品分析-全商品'!B$6:B$1000,ROW()-1,0),"")</f>
        <v/>
      </c>
      <c r="C606" s="5" t="str">
        <f>CLEAN(IFERROR(HLOOKUP(C$2,'2.源数据-产品分析-全商品'!C$6:C$1000,ROW()-1,0),""))</f>
        <v/>
      </c>
      <c r="D606" s="5" t="str">
        <f>IFERROR(HLOOKUP(D$2,'2.源数据-产品分析-全商品'!D$6:D$1000,ROW()-1,0),"")</f>
        <v/>
      </c>
      <c r="E606" s="5" t="str">
        <f>IFERROR(HLOOKUP(E$2,'2.源数据-产品分析-全商品'!E$6:E$1000,ROW()-1,0),"")</f>
        <v/>
      </c>
      <c r="F606" s="5" t="str">
        <f>IFERROR(VALUE(HLOOKUP(F$2,'2.源数据-产品分析-全商品'!F$6:F$1000,ROW()-1,0)),"")</f>
        <v/>
      </c>
      <c r="G606" s="5" t="str">
        <f>IFERROR(VALUE(HLOOKUP(G$2,'2.源数据-产品分析-全商品'!G$6:G$1000,ROW()-1,0)),"")</f>
        <v/>
      </c>
      <c r="H606" s="5" t="str">
        <f>IFERROR(HLOOKUP(H$2,'2.源数据-产品分析-全商品'!H$6:H$1000,ROW()-1,0),"")</f>
        <v/>
      </c>
      <c r="I606" s="5" t="str">
        <f>IFERROR(VALUE(HLOOKUP(I$2,'2.源数据-产品分析-全商品'!I$6:I$1000,ROW()-1,0)),"")</f>
        <v/>
      </c>
      <c r="J606" s="60" t="str">
        <f>IFERROR(IF($J$2="","",INDEX('产品报告-整理'!G:G,MATCH(产品建议!A606,'产品报告-整理'!A:A,0))),"")</f>
        <v/>
      </c>
      <c r="K606" s="5" t="str">
        <f>IFERROR(IF($K$2="","",VALUE(INDEX('产品报告-整理'!E:E,MATCH(产品建议!A606,'产品报告-整理'!A:A,0)))),0)</f>
        <v/>
      </c>
      <c r="L606" s="5" t="str">
        <f>IFERROR(VALUE(HLOOKUP(L$2,'2.源数据-产品分析-全商品'!J$6:J$1000,ROW()-1,0)),"")</f>
        <v/>
      </c>
      <c r="M606" s="5" t="str">
        <f>IFERROR(VALUE(HLOOKUP(M$2,'2.源数据-产品分析-全商品'!K$6:K$1000,ROW()-1,0)),"")</f>
        <v/>
      </c>
      <c r="N606" s="5" t="str">
        <f>IFERROR(HLOOKUP(N$2,'2.源数据-产品分析-全商品'!L$6:L$1000,ROW()-1,0),"")</f>
        <v/>
      </c>
      <c r="O606" s="5" t="str">
        <f>IF($O$2='产品报告-整理'!$K$1,IFERROR(INDEX('产品报告-整理'!S:S,MATCH(产品建议!A606,'产品报告-整理'!L:L,0)),""),(IFERROR(VALUE(HLOOKUP(O$2,'2.源数据-产品分析-全商品'!M$6:M$1000,ROW()-1,0)),"")))</f>
        <v/>
      </c>
      <c r="P606" s="5" t="str">
        <f>IF($P$2='产品报告-整理'!$V$1,IFERROR(INDEX('产品报告-整理'!AD:AD,MATCH(产品建议!A606,'产品报告-整理'!W:W,0)),""),(IFERROR(VALUE(HLOOKUP(P$2,'2.源数据-产品分析-全商品'!N$6:N$1000,ROW()-1,0)),"")))</f>
        <v/>
      </c>
      <c r="Q606" s="5" t="str">
        <f>IF($Q$2='产品报告-整理'!$AG$1,IFERROR(INDEX('产品报告-整理'!AO:AO,MATCH(产品建议!A606,'产品报告-整理'!AH:AH,0)),""),(IFERROR(VALUE(HLOOKUP(Q$2,'2.源数据-产品分析-全商品'!O$6:O$1000,ROW()-1,0)),"")))</f>
        <v/>
      </c>
      <c r="R606" s="5" t="str">
        <f>IF($R$2='产品报告-整理'!$AR$1,IFERROR(INDEX('产品报告-整理'!AZ:AZ,MATCH(产品建议!A606,'产品报告-整理'!AS:AS,0)),""),(IFERROR(VALUE(HLOOKUP(R$2,'2.源数据-产品分析-全商品'!P$6:P$1000,ROW()-1,0)),"")))</f>
        <v/>
      </c>
      <c r="S606" s="5" t="str">
        <f>IF($S$2='产品报告-整理'!$BC$1,IFERROR(INDEX('产品报告-整理'!BK:BK,MATCH(产品建议!A606,'产品报告-整理'!BD:BD,0)),""),(IFERROR(VALUE(HLOOKUP(S$2,'2.源数据-产品分析-全商品'!Q$6:Q$1000,ROW()-1,0)),"")))</f>
        <v/>
      </c>
      <c r="T606" s="5" t="str">
        <f>IFERROR(HLOOKUP("产品负责人",'2.源数据-产品分析-全商品'!R$6:R$1000,ROW()-1,0),"")</f>
        <v/>
      </c>
      <c r="U606" s="5" t="str">
        <f>IFERROR(VALUE(HLOOKUP(U$2,'2.源数据-产品分析-全商品'!S$6:S$1000,ROW()-1,0)),"")</f>
        <v/>
      </c>
      <c r="V606" s="5" t="str">
        <f>IFERROR(VALUE(HLOOKUP(V$2,'2.源数据-产品分析-全商品'!T$6:T$1000,ROW()-1,0)),"")</f>
        <v/>
      </c>
      <c r="W606" s="5" t="str">
        <f>IF(OR($A$3=""),"",IF(OR($W$2="优爆品"),(IF(COUNTIF('2-2.源数据-产品分析-优品'!A:A,产品建议!A606)&gt;0,"是","")&amp;IF(COUNTIF('2-3.源数据-产品分析-爆品'!A:A,产品建议!A606)&gt;0,"是","")),IF(OR($W$2="P4P点击量"),((IFERROR(INDEX('产品报告-整理'!D:D,MATCH(产品建议!A606,'产品报告-整理'!A:A,0)),""))),((IF(COUNTIF('2-2.源数据-产品分析-优品'!A:A,产品建议!A606)&gt;0,"是",""))))))</f>
        <v/>
      </c>
      <c r="X606" s="5" t="str">
        <f>IF(OR($A$3=""),"",IF(OR($W$2="优爆品"),((IFERROR(INDEX('产品报告-整理'!D:D,MATCH(产品建议!A606,'产品报告-整理'!A:A,0)),"")&amp;" → "&amp;(IFERROR(TEXT(INDEX('产品报告-整理'!D:D,MATCH(产品建议!A606,'产品报告-整理'!A:A,0))/G606,"0%"),"")))),IF(OR($W$2="P4P点击量"),((IF($W$2="P4P点击量",IFERROR(TEXT(W606/G606,"0%"),"")))),(((IF(COUNTIF('2-3.源数据-产品分析-爆品'!A:A,产品建议!A606)&gt;0,"是","")))))))</f>
        <v/>
      </c>
      <c r="Y606" s="9" t="str">
        <f>IF(AND($Y$2="直通车总消费",'产品报告-整理'!$BN$1="推荐广告"),IFERROR(INDEX('产品报告-整理'!H:H,MATCH(产品建议!A606,'产品报告-整理'!A:A,0)),0)+IFERROR(INDEX('产品报告-整理'!BV:BV,MATCH(产品建议!A606,'产品报告-整理'!BO:BO,0)),0),IFERROR(INDEX('产品报告-整理'!H:H,MATCH(产品建议!A606,'产品报告-整理'!A:A,0)),0))</f>
        <v/>
      </c>
      <c r="Z606" s="9" t="str">
        <f t="shared" si="30"/>
        <v/>
      </c>
      <c r="AA606" s="5" t="str">
        <f t="shared" si="28"/>
        <v/>
      </c>
      <c r="AB606" s="5" t="str">
        <f t="shared" si="29"/>
        <v/>
      </c>
      <c r="AC606" s="9"/>
      <c r="AD606" s="15" t="str">
        <f>IF($AD$1="  ",IFERROR(IF(AND(Y606="未推广",L606&gt;0),"加入P4P推广 ","")&amp;IF(AND(OR(W606="是",X606="是"),Y606=0),"优爆品加推广 ","")&amp;IF(AND(C606="N",L606&gt;0),"增加橱窗绑定 ","")&amp;IF(AND(OR(Z606&gt;$Z$1*4.5,AB606&gt;$AB$1*4.5),Y606&lt;&gt;0,Y606&gt;$AB$1*2,G606&gt;($G$1/$L$1)*1),"放弃P4P推广 ","")&amp;IF(AND(AB606&gt;$AB$1*1.2,AB606&lt;$AB$1*4.5,Y606&gt;0),"优化询盘成本 ","")&amp;IF(AND(Z606&gt;$Z$1*1.2,Z606&lt;$Z$1*4.5,Y606&gt;0),"优化商机成本 ","")&amp;IF(AND(Y606&lt;&gt;0,L606&gt;0,AB606&lt;$AB$1*1.2),"加大询盘获取 ","")&amp;IF(AND(Y606&lt;&gt;0,K606&gt;0,Z606&lt;$Z$1*1.2),"加大商机获取 ","")&amp;IF(AND(L606=0,C606="Y",G606&gt;($G$1/$L$1*1.5)),"解绑橱窗绑定 ",""),"请去左表粘贴源数据"),"")</f>
        <v/>
      </c>
      <c r="AE606" s="9"/>
      <c r="AF606" s="9"/>
      <c r="AG606" s="9"/>
      <c r="AH606" s="9"/>
      <c r="AI606" s="17"/>
      <c r="AJ606" s="17"/>
      <c r="AK606" s="17"/>
    </row>
    <row r="607" spans="1:37">
      <c r="A607" s="5" t="str">
        <f>IFERROR(HLOOKUP(A$2,'2.源数据-产品分析-全商品'!A$6:A$1000,ROW()-1,0),"")</f>
        <v/>
      </c>
      <c r="B607" s="5" t="str">
        <f>IFERROR(HLOOKUP(B$2,'2.源数据-产品分析-全商品'!B$6:B$1000,ROW()-1,0),"")</f>
        <v/>
      </c>
      <c r="C607" s="5" t="str">
        <f>CLEAN(IFERROR(HLOOKUP(C$2,'2.源数据-产品分析-全商品'!C$6:C$1000,ROW()-1,0),""))</f>
        <v/>
      </c>
      <c r="D607" s="5" t="str">
        <f>IFERROR(HLOOKUP(D$2,'2.源数据-产品分析-全商品'!D$6:D$1000,ROW()-1,0),"")</f>
        <v/>
      </c>
      <c r="E607" s="5" t="str">
        <f>IFERROR(HLOOKUP(E$2,'2.源数据-产品分析-全商品'!E$6:E$1000,ROW()-1,0),"")</f>
        <v/>
      </c>
      <c r="F607" s="5" t="str">
        <f>IFERROR(VALUE(HLOOKUP(F$2,'2.源数据-产品分析-全商品'!F$6:F$1000,ROW()-1,0)),"")</f>
        <v/>
      </c>
      <c r="G607" s="5" t="str">
        <f>IFERROR(VALUE(HLOOKUP(G$2,'2.源数据-产品分析-全商品'!G$6:G$1000,ROW()-1,0)),"")</f>
        <v/>
      </c>
      <c r="H607" s="5" t="str">
        <f>IFERROR(HLOOKUP(H$2,'2.源数据-产品分析-全商品'!H$6:H$1000,ROW()-1,0),"")</f>
        <v/>
      </c>
      <c r="I607" s="5" t="str">
        <f>IFERROR(VALUE(HLOOKUP(I$2,'2.源数据-产品分析-全商品'!I$6:I$1000,ROW()-1,0)),"")</f>
        <v/>
      </c>
      <c r="J607" s="60" t="str">
        <f>IFERROR(IF($J$2="","",INDEX('产品报告-整理'!G:G,MATCH(产品建议!A607,'产品报告-整理'!A:A,0))),"")</f>
        <v/>
      </c>
      <c r="K607" s="5" t="str">
        <f>IFERROR(IF($K$2="","",VALUE(INDEX('产品报告-整理'!E:E,MATCH(产品建议!A607,'产品报告-整理'!A:A,0)))),0)</f>
        <v/>
      </c>
      <c r="L607" s="5" t="str">
        <f>IFERROR(VALUE(HLOOKUP(L$2,'2.源数据-产品分析-全商品'!J$6:J$1000,ROW()-1,0)),"")</f>
        <v/>
      </c>
      <c r="M607" s="5" t="str">
        <f>IFERROR(VALUE(HLOOKUP(M$2,'2.源数据-产品分析-全商品'!K$6:K$1000,ROW()-1,0)),"")</f>
        <v/>
      </c>
      <c r="N607" s="5" t="str">
        <f>IFERROR(HLOOKUP(N$2,'2.源数据-产品分析-全商品'!L$6:L$1000,ROW()-1,0),"")</f>
        <v/>
      </c>
      <c r="O607" s="5" t="str">
        <f>IF($O$2='产品报告-整理'!$K$1,IFERROR(INDEX('产品报告-整理'!S:S,MATCH(产品建议!A607,'产品报告-整理'!L:L,0)),""),(IFERROR(VALUE(HLOOKUP(O$2,'2.源数据-产品分析-全商品'!M$6:M$1000,ROW()-1,0)),"")))</f>
        <v/>
      </c>
      <c r="P607" s="5" t="str">
        <f>IF($P$2='产品报告-整理'!$V$1,IFERROR(INDEX('产品报告-整理'!AD:AD,MATCH(产品建议!A607,'产品报告-整理'!W:W,0)),""),(IFERROR(VALUE(HLOOKUP(P$2,'2.源数据-产品分析-全商品'!N$6:N$1000,ROW()-1,0)),"")))</f>
        <v/>
      </c>
      <c r="Q607" s="5" t="str">
        <f>IF($Q$2='产品报告-整理'!$AG$1,IFERROR(INDEX('产品报告-整理'!AO:AO,MATCH(产品建议!A607,'产品报告-整理'!AH:AH,0)),""),(IFERROR(VALUE(HLOOKUP(Q$2,'2.源数据-产品分析-全商品'!O$6:O$1000,ROW()-1,0)),"")))</f>
        <v/>
      </c>
      <c r="R607" s="5" t="str">
        <f>IF($R$2='产品报告-整理'!$AR$1,IFERROR(INDEX('产品报告-整理'!AZ:AZ,MATCH(产品建议!A607,'产品报告-整理'!AS:AS,0)),""),(IFERROR(VALUE(HLOOKUP(R$2,'2.源数据-产品分析-全商品'!P$6:P$1000,ROW()-1,0)),"")))</f>
        <v/>
      </c>
      <c r="S607" s="5" t="str">
        <f>IF($S$2='产品报告-整理'!$BC$1,IFERROR(INDEX('产品报告-整理'!BK:BK,MATCH(产品建议!A607,'产品报告-整理'!BD:BD,0)),""),(IFERROR(VALUE(HLOOKUP(S$2,'2.源数据-产品分析-全商品'!Q$6:Q$1000,ROW()-1,0)),"")))</f>
        <v/>
      </c>
      <c r="T607" s="5" t="str">
        <f>IFERROR(HLOOKUP("产品负责人",'2.源数据-产品分析-全商品'!R$6:R$1000,ROW()-1,0),"")</f>
        <v/>
      </c>
      <c r="U607" s="5" t="str">
        <f>IFERROR(VALUE(HLOOKUP(U$2,'2.源数据-产品分析-全商品'!S$6:S$1000,ROW()-1,0)),"")</f>
        <v/>
      </c>
      <c r="V607" s="5" t="str">
        <f>IFERROR(VALUE(HLOOKUP(V$2,'2.源数据-产品分析-全商品'!T$6:T$1000,ROW()-1,0)),"")</f>
        <v/>
      </c>
      <c r="W607" s="5" t="str">
        <f>IF(OR($A$3=""),"",IF(OR($W$2="优爆品"),(IF(COUNTIF('2-2.源数据-产品分析-优品'!A:A,产品建议!A607)&gt;0,"是","")&amp;IF(COUNTIF('2-3.源数据-产品分析-爆品'!A:A,产品建议!A607)&gt;0,"是","")),IF(OR($W$2="P4P点击量"),((IFERROR(INDEX('产品报告-整理'!D:D,MATCH(产品建议!A607,'产品报告-整理'!A:A,0)),""))),((IF(COUNTIF('2-2.源数据-产品分析-优品'!A:A,产品建议!A607)&gt;0,"是",""))))))</f>
        <v/>
      </c>
      <c r="X607" s="5" t="str">
        <f>IF(OR($A$3=""),"",IF(OR($W$2="优爆品"),((IFERROR(INDEX('产品报告-整理'!D:D,MATCH(产品建议!A607,'产品报告-整理'!A:A,0)),"")&amp;" → "&amp;(IFERROR(TEXT(INDEX('产品报告-整理'!D:D,MATCH(产品建议!A607,'产品报告-整理'!A:A,0))/G607,"0%"),"")))),IF(OR($W$2="P4P点击量"),((IF($W$2="P4P点击量",IFERROR(TEXT(W607/G607,"0%"),"")))),(((IF(COUNTIF('2-3.源数据-产品分析-爆品'!A:A,产品建议!A607)&gt;0,"是","")))))))</f>
        <v/>
      </c>
      <c r="Y607" s="9" t="str">
        <f>IF(AND($Y$2="直通车总消费",'产品报告-整理'!$BN$1="推荐广告"),IFERROR(INDEX('产品报告-整理'!H:H,MATCH(产品建议!A607,'产品报告-整理'!A:A,0)),0)+IFERROR(INDEX('产品报告-整理'!BV:BV,MATCH(产品建议!A607,'产品报告-整理'!BO:BO,0)),0),IFERROR(INDEX('产品报告-整理'!H:H,MATCH(产品建议!A607,'产品报告-整理'!A:A,0)),0))</f>
        <v/>
      </c>
      <c r="Z607" s="9" t="str">
        <f t="shared" si="30"/>
        <v/>
      </c>
      <c r="AA607" s="5" t="str">
        <f t="shared" si="28"/>
        <v/>
      </c>
      <c r="AB607" s="5" t="str">
        <f t="shared" si="29"/>
        <v/>
      </c>
      <c r="AC607" s="9"/>
      <c r="AD607" s="15" t="str">
        <f>IF($AD$1="  ",IFERROR(IF(AND(Y607="未推广",L607&gt;0),"加入P4P推广 ","")&amp;IF(AND(OR(W607="是",X607="是"),Y607=0),"优爆品加推广 ","")&amp;IF(AND(C607="N",L607&gt;0),"增加橱窗绑定 ","")&amp;IF(AND(OR(Z607&gt;$Z$1*4.5,AB607&gt;$AB$1*4.5),Y607&lt;&gt;0,Y607&gt;$AB$1*2,G607&gt;($G$1/$L$1)*1),"放弃P4P推广 ","")&amp;IF(AND(AB607&gt;$AB$1*1.2,AB607&lt;$AB$1*4.5,Y607&gt;0),"优化询盘成本 ","")&amp;IF(AND(Z607&gt;$Z$1*1.2,Z607&lt;$Z$1*4.5,Y607&gt;0),"优化商机成本 ","")&amp;IF(AND(Y607&lt;&gt;0,L607&gt;0,AB607&lt;$AB$1*1.2),"加大询盘获取 ","")&amp;IF(AND(Y607&lt;&gt;0,K607&gt;0,Z607&lt;$Z$1*1.2),"加大商机获取 ","")&amp;IF(AND(L607=0,C607="Y",G607&gt;($G$1/$L$1*1.5)),"解绑橱窗绑定 ",""),"请去左表粘贴源数据"),"")</f>
        <v/>
      </c>
      <c r="AE607" s="9"/>
      <c r="AF607" s="9"/>
      <c r="AG607" s="9"/>
      <c r="AH607" s="9"/>
      <c r="AI607" s="17"/>
      <c r="AJ607" s="17"/>
      <c r="AK607" s="17"/>
    </row>
    <row r="608" spans="1:37">
      <c r="A608" s="5" t="str">
        <f>IFERROR(HLOOKUP(A$2,'2.源数据-产品分析-全商品'!A$6:A$1000,ROW()-1,0),"")</f>
        <v/>
      </c>
      <c r="B608" s="5" t="str">
        <f>IFERROR(HLOOKUP(B$2,'2.源数据-产品分析-全商品'!B$6:B$1000,ROW()-1,0),"")</f>
        <v/>
      </c>
      <c r="C608" s="5" t="str">
        <f>CLEAN(IFERROR(HLOOKUP(C$2,'2.源数据-产品分析-全商品'!C$6:C$1000,ROW()-1,0),""))</f>
        <v/>
      </c>
      <c r="D608" s="5" t="str">
        <f>IFERROR(HLOOKUP(D$2,'2.源数据-产品分析-全商品'!D$6:D$1000,ROW()-1,0),"")</f>
        <v/>
      </c>
      <c r="E608" s="5" t="str">
        <f>IFERROR(HLOOKUP(E$2,'2.源数据-产品分析-全商品'!E$6:E$1000,ROW()-1,0),"")</f>
        <v/>
      </c>
      <c r="F608" s="5" t="str">
        <f>IFERROR(VALUE(HLOOKUP(F$2,'2.源数据-产品分析-全商品'!F$6:F$1000,ROW()-1,0)),"")</f>
        <v/>
      </c>
      <c r="G608" s="5" t="str">
        <f>IFERROR(VALUE(HLOOKUP(G$2,'2.源数据-产品分析-全商品'!G$6:G$1000,ROW()-1,0)),"")</f>
        <v/>
      </c>
      <c r="H608" s="5" t="str">
        <f>IFERROR(HLOOKUP(H$2,'2.源数据-产品分析-全商品'!H$6:H$1000,ROW()-1,0),"")</f>
        <v/>
      </c>
      <c r="I608" s="5" t="str">
        <f>IFERROR(VALUE(HLOOKUP(I$2,'2.源数据-产品分析-全商品'!I$6:I$1000,ROW()-1,0)),"")</f>
        <v/>
      </c>
      <c r="J608" s="60" t="str">
        <f>IFERROR(IF($J$2="","",INDEX('产品报告-整理'!G:G,MATCH(产品建议!A608,'产品报告-整理'!A:A,0))),"")</f>
        <v/>
      </c>
      <c r="K608" s="5" t="str">
        <f>IFERROR(IF($K$2="","",VALUE(INDEX('产品报告-整理'!E:E,MATCH(产品建议!A608,'产品报告-整理'!A:A,0)))),0)</f>
        <v/>
      </c>
      <c r="L608" s="5" t="str">
        <f>IFERROR(VALUE(HLOOKUP(L$2,'2.源数据-产品分析-全商品'!J$6:J$1000,ROW()-1,0)),"")</f>
        <v/>
      </c>
      <c r="M608" s="5" t="str">
        <f>IFERROR(VALUE(HLOOKUP(M$2,'2.源数据-产品分析-全商品'!K$6:K$1000,ROW()-1,0)),"")</f>
        <v/>
      </c>
      <c r="N608" s="5" t="str">
        <f>IFERROR(HLOOKUP(N$2,'2.源数据-产品分析-全商品'!L$6:L$1000,ROW()-1,0),"")</f>
        <v/>
      </c>
      <c r="O608" s="5" t="str">
        <f>IF($O$2='产品报告-整理'!$K$1,IFERROR(INDEX('产品报告-整理'!S:S,MATCH(产品建议!A608,'产品报告-整理'!L:L,0)),""),(IFERROR(VALUE(HLOOKUP(O$2,'2.源数据-产品分析-全商品'!M$6:M$1000,ROW()-1,0)),"")))</f>
        <v/>
      </c>
      <c r="P608" s="5" t="str">
        <f>IF($P$2='产品报告-整理'!$V$1,IFERROR(INDEX('产品报告-整理'!AD:AD,MATCH(产品建议!A608,'产品报告-整理'!W:W,0)),""),(IFERROR(VALUE(HLOOKUP(P$2,'2.源数据-产品分析-全商品'!N$6:N$1000,ROW()-1,0)),"")))</f>
        <v/>
      </c>
      <c r="Q608" s="5" t="str">
        <f>IF($Q$2='产品报告-整理'!$AG$1,IFERROR(INDEX('产品报告-整理'!AO:AO,MATCH(产品建议!A608,'产品报告-整理'!AH:AH,0)),""),(IFERROR(VALUE(HLOOKUP(Q$2,'2.源数据-产品分析-全商品'!O$6:O$1000,ROW()-1,0)),"")))</f>
        <v/>
      </c>
      <c r="R608" s="5" t="str">
        <f>IF($R$2='产品报告-整理'!$AR$1,IFERROR(INDEX('产品报告-整理'!AZ:AZ,MATCH(产品建议!A608,'产品报告-整理'!AS:AS,0)),""),(IFERROR(VALUE(HLOOKUP(R$2,'2.源数据-产品分析-全商品'!P$6:P$1000,ROW()-1,0)),"")))</f>
        <v/>
      </c>
      <c r="S608" s="5" t="str">
        <f>IF($S$2='产品报告-整理'!$BC$1,IFERROR(INDEX('产品报告-整理'!BK:BK,MATCH(产品建议!A608,'产品报告-整理'!BD:BD,0)),""),(IFERROR(VALUE(HLOOKUP(S$2,'2.源数据-产品分析-全商品'!Q$6:Q$1000,ROW()-1,0)),"")))</f>
        <v/>
      </c>
      <c r="T608" s="5" t="str">
        <f>IFERROR(HLOOKUP("产品负责人",'2.源数据-产品分析-全商品'!R$6:R$1000,ROW()-1,0),"")</f>
        <v/>
      </c>
      <c r="U608" s="5" t="str">
        <f>IFERROR(VALUE(HLOOKUP(U$2,'2.源数据-产品分析-全商品'!S$6:S$1000,ROW()-1,0)),"")</f>
        <v/>
      </c>
      <c r="V608" s="5" t="str">
        <f>IFERROR(VALUE(HLOOKUP(V$2,'2.源数据-产品分析-全商品'!T$6:T$1000,ROW()-1,0)),"")</f>
        <v/>
      </c>
      <c r="W608" s="5" t="str">
        <f>IF(OR($A$3=""),"",IF(OR($W$2="优爆品"),(IF(COUNTIF('2-2.源数据-产品分析-优品'!A:A,产品建议!A608)&gt;0,"是","")&amp;IF(COUNTIF('2-3.源数据-产品分析-爆品'!A:A,产品建议!A608)&gt;0,"是","")),IF(OR($W$2="P4P点击量"),((IFERROR(INDEX('产品报告-整理'!D:D,MATCH(产品建议!A608,'产品报告-整理'!A:A,0)),""))),((IF(COUNTIF('2-2.源数据-产品分析-优品'!A:A,产品建议!A608)&gt;0,"是",""))))))</f>
        <v/>
      </c>
      <c r="X608" s="5" t="str">
        <f>IF(OR($A$3=""),"",IF(OR($W$2="优爆品"),((IFERROR(INDEX('产品报告-整理'!D:D,MATCH(产品建议!A608,'产品报告-整理'!A:A,0)),"")&amp;" → "&amp;(IFERROR(TEXT(INDEX('产品报告-整理'!D:D,MATCH(产品建议!A608,'产品报告-整理'!A:A,0))/G608,"0%"),"")))),IF(OR($W$2="P4P点击量"),((IF($W$2="P4P点击量",IFERROR(TEXT(W608/G608,"0%"),"")))),(((IF(COUNTIF('2-3.源数据-产品分析-爆品'!A:A,产品建议!A608)&gt;0,"是","")))))))</f>
        <v/>
      </c>
      <c r="Y608" s="9" t="str">
        <f>IF(AND($Y$2="直通车总消费",'产品报告-整理'!$BN$1="推荐广告"),IFERROR(INDEX('产品报告-整理'!H:H,MATCH(产品建议!A608,'产品报告-整理'!A:A,0)),0)+IFERROR(INDEX('产品报告-整理'!BV:BV,MATCH(产品建议!A608,'产品报告-整理'!BO:BO,0)),0),IFERROR(INDEX('产品报告-整理'!H:H,MATCH(产品建议!A608,'产品报告-整理'!A:A,0)),0))</f>
        <v/>
      </c>
      <c r="Z608" s="9" t="str">
        <f t="shared" si="30"/>
        <v/>
      </c>
      <c r="AA608" s="5" t="str">
        <f t="shared" si="28"/>
        <v/>
      </c>
      <c r="AB608" s="5" t="str">
        <f t="shared" si="29"/>
        <v/>
      </c>
      <c r="AC608" s="9"/>
      <c r="AD608" s="15" t="str">
        <f>IF($AD$1="  ",IFERROR(IF(AND(Y608="未推广",L608&gt;0),"加入P4P推广 ","")&amp;IF(AND(OR(W608="是",X608="是"),Y608=0),"优爆品加推广 ","")&amp;IF(AND(C608="N",L608&gt;0),"增加橱窗绑定 ","")&amp;IF(AND(OR(Z608&gt;$Z$1*4.5,AB608&gt;$AB$1*4.5),Y608&lt;&gt;0,Y608&gt;$AB$1*2,G608&gt;($G$1/$L$1)*1),"放弃P4P推广 ","")&amp;IF(AND(AB608&gt;$AB$1*1.2,AB608&lt;$AB$1*4.5,Y608&gt;0),"优化询盘成本 ","")&amp;IF(AND(Z608&gt;$Z$1*1.2,Z608&lt;$Z$1*4.5,Y608&gt;0),"优化商机成本 ","")&amp;IF(AND(Y608&lt;&gt;0,L608&gt;0,AB608&lt;$AB$1*1.2),"加大询盘获取 ","")&amp;IF(AND(Y608&lt;&gt;0,K608&gt;0,Z608&lt;$Z$1*1.2),"加大商机获取 ","")&amp;IF(AND(L608=0,C608="Y",G608&gt;($G$1/$L$1*1.5)),"解绑橱窗绑定 ",""),"请去左表粘贴源数据"),"")</f>
        <v/>
      </c>
      <c r="AE608" s="9"/>
      <c r="AF608" s="9"/>
      <c r="AG608" s="9"/>
      <c r="AH608" s="9"/>
      <c r="AI608" s="17"/>
      <c r="AJ608" s="17"/>
      <c r="AK608" s="17"/>
    </row>
    <row r="609" spans="1:37">
      <c r="A609" s="5" t="str">
        <f>IFERROR(HLOOKUP(A$2,'2.源数据-产品分析-全商品'!A$6:A$1000,ROW()-1,0),"")</f>
        <v/>
      </c>
      <c r="B609" s="5" t="str">
        <f>IFERROR(HLOOKUP(B$2,'2.源数据-产品分析-全商品'!B$6:B$1000,ROW()-1,0),"")</f>
        <v/>
      </c>
      <c r="C609" s="5" t="str">
        <f>CLEAN(IFERROR(HLOOKUP(C$2,'2.源数据-产品分析-全商品'!C$6:C$1000,ROW()-1,0),""))</f>
        <v/>
      </c>
      <c r="D609" s="5" t="str">
        <f>IFERROR(HLOOKUP(D$2,'2.源数据-产品分析-全商品'!D$6:D$1000,ROW()-1,0),"")</f>
        <v/>
      </c>
      <c r="E609" s="5" t="str">
        <f>IFERROR(HLOOKUP(E$2,'2.源数据-产品分析-全商品'!E$6:E$1000,ROW()-1,0),"")</f>
        <v/>
      </c>
      <c r="F609" s="5" t="str">
        <f>IFERROR(VALUE(HLOOKUP(F$2,'2.源数据-产品分析-全商品'!F$6:F$1000,ROW()-1,0)),"")</f>
        <v/>
      </c>
      <c r="G609" s="5" t="str">
        <f>IFERROR(VALUE(HLOOKUP(G$2,'2.源数据-产品分析-全商品'!G$6:G$1000,ROW()-1,0)),"")</f>
        <v/>
      </c>
      <c r="H609" s="5" t="str">
        <f>IFERROR(HLOOKUP(H$2,'2.源数据-产品分析-全商品'!H$6:H$1000,ROW()-1,0),"")</f>
        <v/>
      </c>
      <c r="I609" s="5" t="str">
        <f>IFERROR(VALUE(HLOOKUP(I$2,'2.源数据-产品分析-全商品'!I$6:I$1000,ROW()-1,0)),"")</f>
        <v/>
      </c>
      <c r="J609" s="60" t="str">
        <f>IFERROR(IF($J$2="","",INDEX('产品报告-整理'!G:G,MATCH(产品建议!A609,'产品报告-整理'!A:A,0))),"")</f>
        <v/>
      </c>
      <c r="K609" s="5" t="str">
        <f>IFERROR(IF($K$2="","",VALUE(INDEX('产品报告-整理'!E:E,MATCH(产品建议!A609,'产品报告-整理'!A:A,0)))),0)</f>
        <v/>
      </c>
      <c r="L609" s="5" t="str">
        <f>IFERROR(VALUE(HLOOKUP(L$2,'2.源数据-产品分析-全商品'!J$6:J$1000,ROW()-1,0)),"")</f>
        <v/>
      </c>
      <c r="M609" s="5" t="str">
        <f>IFERROR(VALUE(HLOOKUP(M$2,'2.源数据-产品分析-全商品'!K$6:K$1000,ROW()-1,0)),"")</f>
        <v/>
      </c>
      <c r="N609" s="5" t="str">
        <f>IFERROR(HLOOKUP(N$2,'2.源数据-产品分析-全商品'!L$6:L$1000,ROW()-1,0),"")</f>
        <v/>
      </c>
      <c r="O609" s="5" t="str">
        <f>IF($O$2='产品报告-整理'!$K$1,IFERROR(INDEX('产品报告-整理'!S:S,MATCH(产品建议!A609,'产品报告-整理'!L:L,0)),""),(IFERROR(VALUE(HLOOKUP(O$2,'2.源数据-产品分析-全商品'!M$6:M$1000,ROW()-1,0)),"")))</f>
        <v/>
      </c>
      <c r="P609" s="5" t="str">
        <f>IF($P$2='产品报告-整理'!$V$1,IFERROR(INDEX('产品报告-整理'!AD:AD,MATCH(产品建议!A609,'产品报告-整理'!W:W,0)),""),(IFERROR(VALUE(HLOOKUP(P$2,'2.源数据-产品分析-全商品'!N$6:N$1000,ROW()-1,0)),"")))</f>
        <v/>
      </c>
      <c r="Q609" s="5" t="str">
        <f>IF($Q$2='产品报告-整理'!$AG$1,IFERROR(INDEX('产品报告-整理'!AO:AO,MATCH(产品建议!A609,'产品报告-整理'!AH:AH,0)),""),(IFERROR(VALUE(HLOOKUP(Q$2,'2.源数据-产品分析-全商品'!O$6:O$1000,ROW()-1,0)),"")))</f>
        <v/>
      </c>
      <c r="R609" s="5" t="str">
        <f>IF($R$2='产品报告-整理'!$AR$1,IFERROR(INDEX('产品报告-整理'!AZ:AZ,MATCH(产品建议!A609,'产品报告-整理'!AS:AS,0)),""),(IFERROR(VALUE(HLOOKUP(R$2,'2.源数据-产品分析-全商品'!P$6:P$1000,ROW()-1,0)),"")))</f>
        <v/>
      </c>
      <c r="S609" s="5" t="str">
        <f>IF($S$2='产品报告-整理'!$BC$1,IFERROR(INDEX('产品报告-整理'!BK:BK,MATCH(产品建议!A609,'产品报告-整理'!BD:BD,0)),""),(IFERROR(VALUE(HLOOKUP(S$2,'2.源数据-产品分析-全商品'!Q$6:Q$1000,ROW()-1,0)),"")))</f>
        <v/>
      </c>
      <c r="T609" s="5" t="str">
        <f>IFERROR(HLOOKUP("产品负责人",'2.源数据-产品分析-全商品'!R$6:R$1000,ROW()-1,0),"")</f>
        <v/>
      </c>
      <c r="U609" s="5" t="str">
        <f>IFERROR(VALUE(HLOOKUP(U$2,'2.源数据-产品分析-全商品'!S$6:S$1000,ROW()-1,0)),"")</f>
        <v/>
      </c>
      <c r="V609" s="5" t="str">
        <f>IFERROR(VALUE(HLOOKUP(V$2,'2.源数据-产品分析-全商品'!T$6:T$1000,ROW()-1,0)),"")</f>
        <v/>
      </c>
      <c r="W609" s="5" t="str">
        <f>IF(OR($A$3=""),"",IF(OR($W$2="优爆品"),(IF(COUNTIF('2-2.源数据-产品分析-优品'!A:A,产品建议!A609)&gt;0,"是","")&amp;IF(COUNTIF('2-3.源数据-产品分析-爆品'!A:A,产品建议!A609)&gt;0,"是","")),IF(OR($W$2="P4P点击量"),((IFERROR(INDEX('产品报告-整理'!D:D,MATCH(产品建议!A609,'产品报告-整理'!A:A,0)),""))),((IF(COUNTIF('2-2.源数据-产品分析-优品'!A:A,产品建议!A609)&gt;0,"是",""))))))</f>
        <v/>
      </c>
      <c r="X609" s="5" t="str">
        <f>IF(OR($A$3=""),"",IF(OR($W$2="优爆品"),((IFERROR(INDEX('产品报告-整理'!D:D,MATCH(产品建议!A609,'产品报告-整理'!A:A,0)),"")&amp;" → "&amp;(IFERROR(TEXT(INDEX('产品报告-整理'!D:D,MATCH(产品建议!A609,'产品报告-整理'!A:A,0))/G609,"0%"),"")))),IF(OR($W$2="P4P点击量"),((IF($W$2="P4P点击量",IFERROR(TEXT(W609/G609,"0%"),"")))),(((IF(COUNTIF('2-3.源数据-产品分析-爆品'!A:A,产品建议!A609)&gt;0,"是","")))))))</f>
        <v/>
      </c>
      <c r="Y609" s="9" t="str">
        <f>IF(AND($Y$2="直通车总消费",'产品报告-整理'!$BN$1="推荐广告"),IFERROR(INDEX('产品报告-整理'!H:H,MATCH(产品建议!A609,'产品报告-整理'!A:A,0)),0)+IFERROR(INDEX('产品报告-整理'!BV:BV,MATCH(产品建议!A609,'产品报告-整理'!BO:BO,0)),0),IFERROR(INDEX('产品报告-整理'!H:H,MATCH(产品建议!A609,'产品报告-整理'!A:A,0)),0))</f>
        <v/>
      </c>
      <c r="Z609" s="9" t="str">
        <f t="shared" si="30"/>
        <v/>
      </c>
      <c r="AA609" s="5" t="str">
        <f t="shared" si="28"/>
        <v/>
      </c>
      <c r="AB609" s="5" t="str">
        <f t="shared" si="29"/>
        <v/>
      </c>
      <c r="AC609" s="9"/>
      <c r="AD609" s="15" t="str">
        <f>IF($AD$1="  ",IFERROR(IF(AND(Y609="未推广",L609&gt;0),"加入P4P推广 ","")&amp;IF(AND(OR(W609="是",X609="是"),Y609=0),"优爆品加推广 ","")&amp;IF(AND(C609="N",L609&gt;0),"增加橱窗绑定 ","")&amp;IF(AND(OR(Z609&gt;$Z$1*4.5,AB609&gt;$AB$1*4.5),Y609&lt;&gt;0,Y609&gt;$AB$1*2,G609&gt;($G$1/$L$1)*1),"放弃P4P推广 ","")&amp;IF(AND(AB609&gt;$AB$1*1.2,AB609&lt;$AB$1*4.5,Y609&gt;0),"优化询盘成本 ","")&amp;IF(AND(Z609&gt;$Z$1*1.2,Z609&lt;$Z$1*4.5,Y609&gt;0),"优化商机成本 ","")&amp;IF(AND(Y609&lt;&gt;0,L609&gt;0,AB609&lt;$AB$1*1.2),"加大询盘获取 ","")&amp;IF(AND(Y609&lt;&gt;0,K609&gt;0,Z609&lt;$Z$1*1.2),"加大商机获取 ","")&amp;IF(AND(L609=0,C609="Y",G609&gt;($G$1/$L$1*1.5)),"解绑橱窗绑定 ",""),"请去左表粘贴源数据"),"")</f>
        <v/>
      </c>
      <c r="AE609" s="9"/>
      <c r="AF609" s="9"/>
      <c r="AG609" s="9"/>
      <c r="AH609" s="9"/>
      <c r="AI609" s="17"/>
      <c r="AJ609" s="17"/>
      <c r="AK609" s="17"/>
    </row>
    <row r="610" spans="1:37">
      <c r="A610" s="5" t="str">
        <f>IFERROR(HLOOKUP(A$2,'2.源数据-产品分析-全商品'!A$6:A$1000,ROW()-1,0),"")</f>
        <v/>
      </c>
      <c r="B610" s="5" t="str">
        <f>IFERROR(HLOOKUP(B$2,'2.源数据-产品分析-全商品'!B$6:B$1000,ROW()-1,0),"")</f>
        <v/>
      </c>
      <c r="C610" s="5" t="str">
        <f>CLEAN(IFERROR(HLOOKUP(C$2,'2.源数据-产品分析-全商品'!C$6:C$1000,ROW()-1,0),""))</f>
        <v/>
      </c>
      <c r="D610" s="5" t="str">
        <f>IFERROR(HLOOKUP(D$2,'2.源数据-产品分析-全商品'!D$6:D$1000,ROW()-1,0),"")</f>
        <v/>
      </c>
      <c r="E610" s="5" t="str">
        <f>IFERROR(HLOOKUP(E$2,'2.源数据-产品分析-全商品'!E$6:E$1000,ROW()-1,0),"")</f>
        <v/>
      </c>
      <c r="F610" s="5" t="str">
        <f>IFERROR(VALUE(HLOOKUP(F$2,'2.源数据-产品分析-全商品'!F$6:F$1000,ROW()-1,0)),"")</f>
        <v/>
      </c>
      <c r="G610" s="5" t="str">
        <f>IFERROR(VALUE(HLOOKUP(G$2,'2.源数据-产品分析-全商品'!G$6:G$1000,ROW()-1,0)),"")</f>
        <v/>
      </c>
      <c r="H610" s="5" t="str">
        <f>IFERROR(HLOOKUP(H$2,'2.源数据-产品分析-全商品'!H$6:H$1000,ROW()-1,0),"")</f>
        <v/>
      </c>
      <c r="I610" s="5" t="str">
        <f>IFERROR(VALUE(HLOOKUP(I$2,'2.源数据-产品分析-全商品'!I$6:I$1000,ROW()-1,0)),"")</f>
        <v/>
      </c>
      <c r="J610" s="60" t="str">
        <f>IFERROR(IF($J$2="","",INDEX('产品报告-整理'!G:G,MATCH(产品建议!A610,'产品报告-整理'!A:A,0))),"")</f>
        <v/>
      </c>
      <c r="K610" s="5" t="str">
        <f>IFERROR(IF($K$2="","",VALUE(INDEX('产品报告-整理'!E:E,MATCH(产品建议!A610,'产品报告-整理'!A:A,0)))),0)</f>
        <v/>
      </c>
      <c r="L610" s="5" t="str">
        <f>IFERROR(VALUE(HLOOKUP(L$2,'2.源数据-产品分析-全商品'!J$6:J$1000,ROW()-1,0)),"")</f>
        <v/>
      </c>
      <c r="M610" s="5" t="str">
        <f>IFERROR(VALUE(HLOOKUP(M$2,'2.源数据-产品分析-全商品'!K$6:K$1000,ROW()-1,0)),"")</f>
        <v/>
      </c>
      <c r="N610" s="5" t="str">
        <f>IFERROR(HLOOKUP(N$2,'2.源数据-产品分析-全商品'!L$6:L$1000,ROW()-1,0),"")</f>
        <v/>
      </c>
      <c r="O610" s="5" t="str">
        <f>IF($O$2='产品报告-整理'!$K$1,IFERROR(INDEX('产品报告-整理'!S:S,MATCH(产品建议!A610,'产品报告-整理'!L:L,0)),""),(IFERROR(VALUE(HLOOKUP(O$2,'2.源数据-产品分析-全商品'!M$6:M$1000,ROW()-1,0)),"")))</f>
        <v/>
      </c>
      <c r="P610" s="5" t="str">
        <f>IF($P$2='产品报告-整理'!$V$1,IFERROR(INDEX('产品报告-整理'!AD:AD,MATCH(产品建议!A610,'产品报告-整理'!W:W,0)),""),(IFERROR(VALUE(HLOOKUP(P$2,'2.源数据-产品分析-全商品'!N$6:N$1000,ROW()-1,0)),"")))</f>
        <v/>
      </c>
      <c r="Q610" s="5" t="str">
        <f>IF($Q$2='产品报告-整理'!$AG$1,IFERROR(INDEX('产品报告-整理'!AO:AO,MATCH(产品建议!A610,'产品报告-整理'!AH:AH,0)),""),(IFERROR(VALUE(HLOOKUP(Q$2,'2.源数据-产品分析-全商品'!O$6:O$1000,ROW()-1,0)),"")))</f>
        <v/>
      </c>
      <c r="R610" s="5" t="str">
        <f>IF($R$2='产品报告-整理'!$AR$1,IFERROR(INDEX('产品报告-整理'!AZ:AZ,MATCH(产品建议!A610,'产品报告-整理'!AS:AS,0)),""),(IFERROR(VALUE(HLOOKUP(R$2,'2.源数据-产品分析-全商品'!P$6:P$1000,ROW()-1,0)),"")))</f>
        <v/>
      </c>
      <c r="S610" s="5" t="str">
        <f>IF($S$2='产品报告-整理'!$BC$1,IFERROR(INDEX('产品报告-整理'!BK:BK,MATCH(产品建议!A610,'产品报告-整理'!BD:BD,0)),""),(IFERROR(VALUE(HLOOKUP(S$2,'2.源数据-产品分析-全商品'!Q$6:Q$1000,ROW()-1,0)),"")))</f>
        <v/>
      </c>
      <c r="T610" s="5" t="str">
        <f>IFERROR(HLOOKUP("产品负责人",'2.源数据-产品分析-全商品'!R$6:R$1000,ROW()-1,0),"")</f>
        <v/>
      </c>
      <c r="U610" s="5" t="str">
        <f>IFERROR(VALUE(HLOOKUP(U$2,'2.源数据-产品分析-全商品'!S$6:S$1000,ROW()-1,0)),"")</f>
        <v/>
      </c>
      <c r="V610" s="5" t="str">
        <f>IFERROR(VALUE(HLOOKUP(V$2,'2.源数据-产品分析-全商品'!T$6:T$1000,ROW()-1,0)),"")</f>
        <v/>
      </c>
      <c r="W610" s="5" t="str">
        <f>IF(OR($A$3=""),"",IF(OR($W$2="优爆品"),(IF(COUNTIF('2-2.源数据-产品分析-优品'!A:A,产品建议!A610)&gt;0,"是","")&amp;IF(COUNTIF('2-3.源数据-产品分析-爆品'!A:A,产品建议!A610)&gt;0,"是","")),IF(OR($W$2="P4P点击量"),((IFERROR(INDEX('产品报告-整理'!D:D,MATCH(产品建议!A610,'产品报告-整理'!A:A,0)),""))),((IF(COUNTIF('2-2.源数据-产品分析-优品'!A:A,产品建议!A610)&gt;0,"是",""))))))</f>
        <v/>
      </c>
      <c r="X610" s="5" t="str">
        <f>IF(OR($A$3=""),"",IF(OR($W$2="优爆品"),((IFERROR(INDEX('产品报告-整理'!D:D,MATCH(产品建议!A610,'产品报告-整理'!A:A,0)),"")&amp;" → "&amp;(IFERROR(TEXT(INDEX('产品报告-整理'!D:D,MATCH(产品建议!A610,'产品报告-整理'!A:A,0))/G610,"0%"),"")))),IF(OR($W$2="P4P点击量"),((IF($W$2="P4P点击量",IFERROR(TEXT(W610/G610,"0%"),"")))),(((IF(COUNTIF('2-3.源数据-产品分析-爆品'!A:A,产品建议!A610)&gt;0,"是","")))))))</f>
        <v/>
      </c>
      <c r="Y610" s="9" t="str">
        <f>IF(AND($Y$2="直通车总消费",'产品报告-整理'!$BN$1="推荐广告"),IFERROR(INDEX('产品报告-整理'!H:H,MATCH(产品建议!A610,'产品报告-整理'!A:A,0)),0)+IFERROR(INDEX('产品报告-整理'!BV:BV,MATCH(产品建议!A610,'产品报告-整理'!BO:BO,0)),0),IFERROR(INDEX('产品报告-整理'!H:H,MATCH(产品建议!A610,'产品报告-整理'!A:A,0)),0))</f>
        <v/>
      </c>
      <c r="Z610" s="9" t="str">
        <f t="shared" si="30"/>
        <v/>
      </c>
      <c r="AA610" s="5" t="str">
        <f t="shared" si="28"/>
        <v/>
      </c>
      <c r="AB610" s="5" t="str">
        <f t="shared" si="29"/>
        <v/>
      </c>
      <c r="AC610" s="9"/>
      <c r="AD610" s="15" t="str">
        <f>IF($AD$1="  ",IFERROR(IF(AND(Y610="未推广",L610&gt;0),"加入P4P推广 ","")&amp;IF(AND(OR(W610="是",X610="是"),Y610=0),"优爆品加推广 ","")&amp;IF(AND(C610="N",L610&gt;0),"增加橱窗绑定 ","")&amp;IF(AND(OR(Z610&gt;$Z$1*4.5,AB610&gt;$AB$1*4.5),Y610&lt;&gt;0,Y610&gt;$AB$1*2,G610&gt;($G$1/$L$1)*1),"放弃P4P推广 ","")&amp;IF(AND(AB610&gt;$AB$1*1.2,AB610&lt;$AB$1*4.5,Y610&gt;0),"优化询盘成本 ","")&amp;IF(AND(Z610&gt;$Z$1*1.2,Z610&lt;$Z$1*4.5,Y610&gt;0),"优化商机成本 ","")&amp;IF(AND(Y610&lt;&gt;0,L610&gt;0,AB610&lt;$AB$1*1.2),"加大询盘获取 ","")&amp;IF(AND(Y610&lt;&gt;0,K610&gt;0,Z610&lt;$Z$1*1.2),"加大商机获取 ","")&amp;IF(AND(L610=0,C610="Y",G610&gt;($G$1/$L$1*1.5)),"解绑橱窗绑定 ",""),"请去左表粘贴源数据"),"")</f>
        <v/>
      </c>
      <c r="AE610" s="9"/>
      <c r="AF610" s="9"/>
      <c r="AG610" s="9"/>
      <c r="AH610" s="9"/>
      <c r="AI610" s="17"/>
      <c r="AJ610" s="17"/>
      <c r="AK610" s="17"/>
    </row>
    <row r="611" spans="1:37">
      <c r="A611" s="5" t="str">
        <f>IFERROR(HLOOKUP(A$2,'2.源数据-产品分析-全商品'!A$6:A$1000,ROW()-1,0),"")</f>
        <v/>
      </c>
      <c r="B611" s="5" t="str">
        <f>IFERROR(HLOOKUP(B$2,'2.源数据-产品分析-全商品'!B$6:B$1000,ROW()-1,0),"")</f>
        <v/>
      </c>
      <c r="C611" s="5" t="str">
        <f>CLEAN(IFERROR(HLOOKUP(C$2,'2.源数据-产品分析-全商品'!C$6:C$1000,ROW()-1,0),""))</f>
        <v/>
      </c>
      <c r="D611" s="5" t="str">
        <f>IFERROR(HLOOKUP(D$2,'2.源数据-产品分析-全商品'!D$6:D$1000,ROW()-1,0),"")</f>
        <v/>
      </c>
      <c r="E611" s="5" t="str">
        <f>IFERROR(HLOOKUP(E$2,'2.源数据-产品分析-全商品'!E$6:E$1000,ROW()-1,0),"")</f>
        <v/>
      </c>
      <c r="F611" s="5" t="str">
        <f>IFERROR(VALUE(HLOOKUP(F$2,'2.源数据-产品分析-全商品'!F$6:F$1000,ROW()-1,0)),"")</f>
        <v/>
      </c>
      <c r="G611" s="5" t="str">
        <f>IFERROR(VALUE(HLOOKUP(G$2,'2.源数据-产品分析-全商品'!G$6:G$1000,ROW()-1,0)),"")</f>
        <v/>
      </c>
      <c r="H611" s="5" t="str">
        <f>IFERROR(HLOOKUP(H$2,'2.源数据-产品分析-全商品'!H$6:H$1000,ROW()-1,0),"")</f>
        <v/>
      </c>
      <c r="I611" s="5" t="str">
        <f>IFERROR(VALUE(HLOOKUP(I$2,'2.源数据-产品分析-全商品'!I$6:I$1000,ROW()-1,0)),"")</f>
        <v/>
      </c>
      <c r="J611" s="60" t="str">
        <f>IFERROR(IF($J$2="","",INDEX('产品报告-整理'!G:G,MATCH(产品建议!A611,'产品报告-整理'!A:A,0))),"")</f>
        <v/>
      </c>
      <c r="K611" s="5" t="str">
        <f>IFERROR(IF($K$2="","",VALUE(INDEX('产品报告-整理'!E:E,MATCH(产品建议!A611,'产品报告-整理'!A:A,0)))),0)</f>
        <v/>
      </c>
      <c r="L611" s="5" t="str">
        <f>IFERROR(VALUE(HLOOKUP(L$2,'2.源数据-产品分析-全商品'!J$6:J$1000,ROW()-1,0)),"")</f>
        <v/>
      </c>
      <c r="M611" s="5" t="str">
        <f>IFERROR(VALUE(HLOOKUP(M$2,'2.源数据-产品分析-全商品'!K$6:K$1000,ROW()-1,0)),"")</f>
        <v/>
      </c>
      <c r="N611" s="5" t="str">
        <f>IFERROR(HLOOKUP(N$2,'2.源数据-产品分析-全商品'!L$6:L$1000,ROW()-1,0),"")</f>
        <v/>
      </c>
      <c r="O611" s="5" t="str">
        <f>IF($O$2='产品报告-整理'!$K$1,IFERROR(INDEX('产品报告-整理'!S:S,MATCH(产品建议!A611,'产品报告-整理'!L:L,0)),""),(IFERROR(VALUE(HLOOKUP(O$2,'2.源数据-产品分析-全商品'!M$6:M$1000,ROW()-1,0)),"")))</f>
        <v/>
      </c>
      <c r="P611" s="5" t="str">
        <f>IF($P$2='产品报告-整理'!$V$1,IFERROR(INDEX('产品报告-整理'!AD:AD,MATCH(产品建议!A611,'产品报告-整理'!W:W,0)),""),(IFERROR(VALUE(HLOOKUP(P$2,'2.源数据-产品分析-全商品'!N$6:N$1000,ROW()-1,0)),"")))</f>
        <v/>
      </c>
      <c r="Q611" s="5" t="str">
        <f>IF($Q$2='产品报告-整理'!$AG$1,IFERROR(INDEX('产品报告-整理'!AO:AO,MATCH(产品建议!A611,'产品报告-整理'!AH:AH,0)),""),(IFERROR(VALUE(HLOOKUP(Q$2,'2.源数据-产品分析-全商品'!O$6:O$1000,ROW()-1,0)),"")))</f>
        <v/>
      </c>
      <c r="R611" s="5" t="str">
        <f>IF($R$2='产品报告-整理'!$AR$1,IFERROR(INDEX('产品报告-整理'!AZ:AZ,MATCH(产品建议!A611,'产品报告-整理'!AS:AS,0)),""),(IFERROR(VALUE(HLOOKUP(R$2,'2.源数据-产品分析-全商品'!P$6:P$1000,ROW()-1,0)),"")))</f>
        <v/>
      </c>
      <c r="S611" s="5" t="str">
        <f>IF($S$2='产品报告-整理'!$BC$1,IFERROR(INDEX('产品报告-整理'!BK:BK,MATCH(产品建议!A611,'产品报告-整理'!BD:BD,0)),""),(IFERROR(VALUE(HLOOKUP(S$2,'2.源数据-产品分析-全商品'!Q$6:Q$1000,ROW()-1,0)),"")))</f>
        <v/>
      </c>
      <c r="T611" s="5" t="str">
        <f>IFERROR(HLOOKUP("产品负责人",'2.源数据-产品分析-全商品'!R$6:R$1000,ROW()-1,0),"")</f>
        <v/>
      </c>
      <c r="U611" s="5" t="str">
        <f>IFERROR(VALUE(HLOOKUP(U$2,'2.源数据-产品分析-全商品'!S$6:S$1000,ROW()-1,0)),"")</f>
        <v/>
      </c>
      <c r="V611" s="5" t="str">
        <f>IFERROR(VALUE(HLOOKUP(V$2,'2.源数据-产品分析-全商品'!T$6:T$1000,ROW()-1,0)),"")</f>
        <v/>
      </c>
      <c r="W611" s="5" t="str">
        <f>IF(OR($A$3=""),"",IF(OR($W$2="优爆品"),(IF(COUNTIF('2-2.源数据-产品分析-优品'!A:A,产品建议!A611)&gt;0,"是","")&amp;IF(COUNTIF('2-3.源数据-产品分析-爆品'!A:A,产品建议!A611)&gt;0,"是","")),IF(OR($W$2="P4P点击量"),((IFERROR(INDEX('产品报告-整理'!D:D,MATCH(产品建议!A611,'产品报告-整理'!A:A,0)),""))),((IF(COUNTIF('2-2.源数据-产品分析-优品'!A:A,产品建议!A611)&gt;0,"是",""))))))</f>
        <v/>
      </c>
      <c r="X611" s="5" t="str">
        <f>IF(OR($A$3=""),"",IF(OR($W$2="优爆品"),((IFERROR(INDEX('产品报告-整理'!D:D,MATCH(产品建议!A611,'产品报告-整理'!A:A,0)),"")&amp;" → "&amp;(IFERROR(TEXT(INDEX('产品报告-整理'!D:D,MATCH(产品建议!A611,'产品报告-整理'!A:A,0))/G611,"0%"),"")))),IF(OR($W$2="P4P点击量"),((IF($W$2="P4P点击量",IFERROR(TEXT(W611/G611,"0%"),"")))),(((IF(COUNTIF('2-3.源数据-产品分析-爆品'!A:A,产品建议!A611)&gt;0,"是","")))))))</f>
        <v/>
      </c>
      <c r="Y611" s="9" t="str">
        <f>IF(AND($Y$2="直通车总消费",'产品报告-整理'!$BN$1="推荐广告"),IFERROR(INDEX('产品报告-整理'!H:H,MATCH(产品建议!A611,'产品报告-整理'!A:A,0)),0)+IFERROR(INDEX('产品报告-整理'!BV:BV,MATCH(产品建议!A611,'产品报告-整理'!BO:BO,0)),0),IFERROR(INDEX('产品报告-整理'!H:H,MATCH(产品建议!A611,'产品报告-整理'!A:A,0)),0))</f>
        <v/>
      </c>
      <c r="Z611" s="9" t="str">
        <f t="shared" si="30"/>
        <v/>
      </c>
      <c r="AA611" s="5" t="str">
        <f t="shared" si="28"/>
        <v/>
      </c>
      <c r="AB611" s="5" t="str">
        <f t="shared" si="29"/>
        <v/>
      </c>
      <c r="AC611" s="9"/>
      <c r="AD611" s="15" t="str">
        <f>IF($AD$1="  ",IFERROR(IF(AND(Y611="未推广",L611&gt;0),"加入P4P推广 ","")&amp;IF(AND(OR(W611="是",X611="是"),Y611=0),"优爆品加推广 ","")&amp;IF(AND(C611="N",L611&gt;0),"增加橱窗绑定 ","")&amp;IF(AND(OR(Z611&gt;$Z$1*4.5,AB611&gt;$AB$1*4.5),Y611&lt;&gt;0,Y611&gt;$AB$1*2,G611&gt;($G$1/$L$1)*1),"放弃P4P推广 ","")&amp;IF(AND(AB611&gt;$AB$1*1.2,AB611&lt;$AB$1*4.5,Y611&gt;0),"优化询盘成本 ","")&amp;IF(AND(Z611&gt;$Z$1*1.2,Z611&lt;$Z$1*4.5,Y611&gt;0),"优化商机成本 ","")&amp;IF(AND(Y611&lt;&gt;0,L611&gt;0,AB611&lt;$AB$1*1.2),"加大询盘获取 ","")&amp;IF(AND(Y611&lt;&gt;0,K611&gt;0,Z611&lt;$Z$1*1.2),"加大商机获取 ","")&amp;IF(AND(L611=0,C611="Y",G611&gt;($G$1/$L$1*1.5)),"解绑橱窗绑定 ",""),"请去左表粘贴源数据"),"")</f>
        <v/>
      </c>
      <c r="AE611" s="9"/>
      <c r="AF611" s="9"/>
      <c r="AG611" s="9"/>
      <c r="AH611" s="9"/>
      <c r="AI611" s="17"/>
      <c r="AJ611" s="17"/>
      <c r="AK611" s="17"/>
    </row>
    <row r="612" spans="1:37">
      <c r="A612" s="5" t="str">
        <f>IFERROR(HLOOKUP(A$2,'2.源数据-产品分析-全商品'!A$6:A$1000,ROW()-1,0),"")</f>
        <v/>
      </c>
      <c r="B612" s="5" t="str">
        <f>IFERROR(HLOOKUP(B$2,'2.源数据-产品分析-全商品'!B$6:B$1000,ROW()-1,0),"")</f>
        <v/>
      </c>
      <c r="C612" s="5" t="str">
        <f>CLEAN(IFERROR(HLOOKUP(C$2,'2.源数据-产品分析-全商品'!C$6:C$1000,ROW()-1,0),""))</f>
        <v/>
      </c>
      <c r="D612" s="5" t="str">
        <f>IFERROR(HLOOKUP(D$2,'2.源数据-产品分析-全商品'!D$6:D$1000,ROW()-1,0),"")</f>
        <v/>
      </c>
      <c r="E612" s="5" t="str">
        <f>IFERROR(HLOOKUP(E$2,'2.源数据-产品分析-全商品'!E$6:E$1000,ROW()-1,0),"")</f>
        <v/>
      </c>
      <c r="F612" s="5" t="str">
        <f>IFERROR(VALUE(HLOOKUP(F$2,'2.源数据-产品分析-全商品'!F$6:F$1000,ROW()-1,0)),"")</f>
        <v/>
      </c>
      <c r="G612" s="5" t="str">
        <f>IFERROR(VALUE(HLOOKUP(G$2,'2.源数据-产品分析-全商品'!G$6:G$1000,ROW()-1,0)),"")</f>
        <v/>
      </c>
      <c r="H612" s="5" t="str">
        <f>IFERROR(HLOOKUP(H$2,'2.源数据-产品分析-全商品'!H$6:H$1000,ROW()-1,0),"")</f>
        <v/>
      </c>
      <c r="I612" s="5" t="str">
        <f>IFERROR(VALUE(HLOOKUP(I$2,'2.源数据-产品分析-全商品'!I$6:I$1000,ROW()-1,0)),"")</f>
        <v/>
      </c>
      <c r="J612" s="60" t="str">
        <f>IFERROR(IF($J$2="","",INDEX('产品报告-整理'!G:G,MATCH(产品建议!A612,'产品报告-整理'!A:A,0))),"")</f>
        <v/>
      </c>
      <c r="K612" s="5" t="str">
        <f>IFERROR(IF($K$2="","",VALUE(INDEX('产品报告-整理'!E:E,MATCH(产品建议!A612,'产品报告-整理'!A:A,0)))),0)</f>
        <v/>
      </c>
      <c r="L612" s="5" t="str">
        <f>IFERROR(VALUE(HLOOKUP(L$2,'2.源数据-产品分析-全商品'!J$6:J$1000,ROW()-1,0)),"")</f>
        <v/>
      </c>
      <c r="M612" s="5" t="str">
        <f>IFERROR(VALUE(HLOOKUP(M$2,'2.源数据-产品分析-全商品'!K$6:K$1000,ROW()-1,0)),"")</f>
        <v/>
      </c>
      <c r="N612" s="5" t="str">
        <f>IFERROR(HLOOKUP(N$2,'2.源数据-产品分析-全商品'!L$6:L$1000,ROW()-1,0),"")</f>
        <v/>
      </c>
      <c r="O612" s="5" t="str">
        <f>IF($O$2='产品报告-整理'!$K$1,IFERROR(INDEX('产品报告-整理'!S:S,MATCH(产品建议!A612,'产品报告-整理'!L:L,0)),""),(IFERROR(VALUE(HLOOKUP(O$2,'2.源数据-产品分析-全商品'!M$6:M$1000,ROW()-1,0)),"")))</f>
        <v/>
      </c>
      <c r="P612" s="5" t="str">
        <f>IF($P$2='产品报告-整理'!$V$1,IFERROR(INDEX('产品报告-整理'!AD:AD,MATCH(产品建议!A612,'产品报告-整理'!W:W,0)),""),(IFERROR(VALUE(HLOOKUP(P$2,'2.源数据-产品分析-全商品'!N$6:N$1000,ROW()-1,0)),"")))</f>
        <v/>
      </c>
      <c r="Q612" s="5" t="str">
        <f>IF($Q$2='产品报告-整理'!$AG$1,IFERROR(INDEX('产品报告-整理'!AO:AO,MATCH(产品建议!A612,'产品报告-整理'!AH:AH,0)),""),(IFERROR(VALUE(HLOOKUP(Q$2,'2.源数据-产品分析-全商品'!O$6:O$1000,ROW()-1,0)),"")))</f>
        <v/>
      </c>
      <c r="R612" s="5" t="str">
        <f>IF($R$2='产品报告-整理'!$AR$1,IFERROR(INDEX('产品报告-整理'!AZ:AZ,MATCH(产品建议!A612,'产品报告-整理'!AS:AS,0)),""),(IFERROR(VALUE(HLOOKUP(R$2,'2.源数据-产品分析-全商品'!P$6:P$1000,ROW()-1,0)),"")))</f>
        <v/>
      </c>
      <c r="S612" s="5" t="str">
        <f>IF($S$2='产品报告-整理'!$BC$1,IFERROR(INDEX('产品报告-整理'!BK:BK,MATCH(产品建议!A612,'产品报告-整理'!BD:BD,0)),""),(IFERROR(VALUE(HLOOKUP(S$2,'2.源数据-产品分析-全商品'!Q$6:Q$1000,ROW()-1,0)),"")))</f>
        <v/>
      </c>
      <c r="T612" s="5" t="str">
        <f>IFERROR(HLOOKUP("产品负责人",'2.源数据-产品分析-全商品'!R$6:R$1000,ROW()-1,0),"")</f>
        <v/>
      </c>
      <c r="U612" s="5" t="str">
        <f>IFERROR(VALUE(HLOOKUP(U$2,'2.源数据-产品分析-全商品'!S$6:S$1000,ROW()-1,0)),"")</f>
        <v/>
      </c>
      <c r="V612" s="5" t="str">
        <f>IFERROR(VALUE(HLOOKUP(V$2,'2.源数据-产品分析-全商品'!T$6:T$1000,ROW()-1,0)),"")</f>
        <v/>
      </c>
      <c r="W612" s="5" t="str">
        <f>IF(OR($A$3=""),"",IF(OR($W$2="优爆品"),(IF(COUNTIF('2-2.源数据-产品分析-优品'!A:A,产品建议!A612)&gt;0,"是","")&amp;IF(COUNTIF('2-3.源数据-产品分析-爆品'!A:A,产品建议!A612)&gt;0,"是","")),IF(OR($W$2="P4P点击量"),((IFERROR(INDEX('产品报告-整理'!D:D,MATCH(产品建议!A612,'产品报告-整理'!A:A,0)),""))),((IF(COUNTIF('2-2.源数据-产品分析-优品'!A:A,产品建议!A612)&gt;0,"是",""))))))</f>
        <v/>
      </c>
      <c r="X612" s="5" t="str">
        <f>IF(OR($A$3=""),"",IF(OR($W$2="优爆品"),((IFERROR(INDEX('产品报告-整理'!D:D,MATCH(产品建议!A612,'产品报告-整理'!A:A,0)),"")&amp;" → "&amp;(IFERROR(TEXT(INDEX('产品报告-整理'!D:D,MATCH(产品建议!A612,'产品报告-整理'!A:A,0))/G612,"0%"),"")))),IF(OR($W$2="P4P点击量"),((IF($W$2="P4P点击量",IFERROR(TEXT(W612/G612,"0%"),"")))),(((IF(COUNTIF('2-3.源数据-产品分析-爆品'!A:A,产品建议!A612)&gt;0,"是","")))))))</f>
        <v/>
      </c>
      <c r="Y612" s="9" t="str">
        <f>IF(AND($Y$2="直通车总消费",'产品报告-整理'!$BN$1="推荐广告"),IFERROR(INDEX('产品报告-整理'!H:H,MATCH(产品建议!A612,'产品报告-整理'!A:A,0)),0)+IFERROR(INDEX('产品报告-整理'!BV:BV,MATCH(产品建议!A612,'产品报告-整理'!BO:BO,0)),0),IFERROR(INDEX('产品报告-整理'!H:H,MATCH(产品建议!A612,'产品报告-整理'!A:A,0)),0))</f>
        <v/>
      </c>
      <c r="Z612" s="9" t="str">
        <f t="shared" si="30"/>
        <v/>
      </c>
      <c r="AA612" s="5" t="str">
        <f t="shared" si="28"/>
        <v/>
      </c>
      <c r="AB612" s="5" t="str">
        <f t="shared" si="29"/>
        <v/>
      </c>
      <c r="AC612" s="9"/>
      <c r="AD612" s="15" t="str">
        <f>IF($AD$1="  ",IFERROR(IF(AND(Y612="未推广",L612&gt;0),"加入P4P推广 ","")&amp;IF(AND(OR(W612="是",X612="是"),Y612=0),"优爆品加推广 ","")&amp;IF(AND(C612="N",L612&gt;0),"增加橱窗绑定 ","")&amp;IF(AND(OR(Z612&gt;$Z$1*4.5,AB612&gt;$AB$1*4.5),Y612&lt;&gt;0,Y612&gt;$AB$1*2,G612&gt;($G$1/$L$1)*1),"放弃P4P推广 ","")&amp;IF(AND(AB612&gt;$AB$1*1.2,AB612&lt;$AB$1*4.5,Y612&gt;0),"优化询盘成本 ","")&amp;IF(AND(Z612&gt;$Z$1*1.2,Z612&lt;$Z$1*4.5,Y612&gt;0),"优化商机成本 ","")&amp;IF(AND(Y612&lt;&gt;0,L612&gt;0,AB612&lt;$AB$1*1.2),"加大询盘获取 ","")&amp;IF(AND(Y612&lt;&gt;0,K612&gt;0,Z612&lt;$Z$1*1.2),"加大商机获取 ","")&amp;IF(AND(L612=0,C612="Y",G612&gt;($G$1/$L$1*1.5)),"解绑橱窗绑定 ",""),"请去左表粘贴源数据"),"")</f>
        <v/>
      </c>
      <c r="AE612" s="9"/>
      <c r="AF612" s="9"/>
      <c r="AG612" s="9"/>
      <c r="AH612" s="9"/>
      <c r="AI612" s="17"/>
      <c r="AJ612" s="17"/>
      <c r="AK612" s="17"/>
    </row>
    <row r="613" spans="1:37">
      <c r="A613" s="5" t="str">
        <f>IFERROR(HLOOKUP(A$2,'2.源数据-产品分析-全商品'!A$6:A$1000,ROW()-1,0),"")</f>
        <v/>
      </c>
      <c r="B613" s="5" t="str">
        <f>IFERROR(HLOOKUP(B$2,'2.源数据-产品分析-全商品'!B$6:B$1000,ROW()-1,0),"")</f>
        <v/>
      </c>
      <c r="C613" s="5" t="str">
        <f>CLEAN(IFERROR(HLOOKUP(C$2,'2.源数据-产品分析-全商品'!C$6:C$1000,ROW()-1,0),""))</f>
        <v/>
      </c>
      <c r="D613" s="5" t="str">
        <f>IFERROR(HLOOKUP(D$2,'2.源数据-产品分析-全商品'!D$6:D$1000,ROW()-1,0),"")</f>
        <v/>
      </c>
      <c r="E613" s="5" t="str">
        <f>IFERROR(HLOOKUP(E$2,'2.源数据-产品分析-全商品'!E$6:E$1000,ROW()-1,0),"")</f>
        <v/>
      </c>
      <c r="F613" s="5" t="str">
        <f>IFERROR(VALUE(HLOOKUP(F$2,'2.源数据-产品分析-全商品'!F$6:F$1000,ROW()-1,0)),"")</f>
        <v/>
      </c>
      <c r="G613" s="5" t="str">
        <f>IFERROR(VALUE(HLOOKUP(G$2,'2.源数据-产品分析-全商品'!G$6:G$1000,ROW()-1,0)),"")</f>
        <v/>
      </c>
      <c r="H613" s="5" t="str">
        <f>IFERROR(HLOOKUP(H$2,'2.源数据-产品分析-全商品'!H$6:H$1000,ROW()-1,0),"")</f>
        <v/>
      </c>
      <c r="I613" s="5" t="str">
        <f>IFERROR(VALUE(HLOOKUP(I$2,'2.源数据-产品分析-全商品'!I$6:I$1000,ROW()-1,0)),"")</f>
        <v/>
      </c>
      <c r="J613" s="60" t="str">
        <f>IFERROR(IF($J$2="","",INDEX('产品报告-整理'!G:G,MATCH(产品建议!A613,'产品报告-整理'!A:A,0))),"")</f>
        <v/>
      </c>
      <c r="K613" s="5" t="str">
        <f>IFERROR(IF($K$2="","",VALUE(INDEX('产品报告-整理'!E:E,MATCH(产品建议!A613,'产品报告-整理'!A:A,0)))),0)</f>
        <v/>
      </c>
      <c r="L613" s="5" t="str">
        <f>IFERROR(VALUE(HLOOKUP(L$2,'2.源数据-产品分析-全商品'!J$6:J$1000,ROW()-1,0)),"")</f>
        <v/>
      </c>
      <c r="M613" s="5" t="str">
        <f>IFERROR(VALUE(HLOOKUP(M$2,'2.源数据-产品分析-全商品'!K$6:K$1000,ROW()-1,0)),"")</f>
        <v/>
      </c>
      <c r="N613" s="5" t="str">
        <f>IFERROR(HLOOKUP(N$2,'2.源数据-产品分析-全商品'!L$6:L$1000,ROW()-1,0),"")</f>
        <v/>
      </c>
      <c r="O613" s="5" t="str">
        <f>IF($O$2='产品报告-整理'!$K$1,IFERROR(INDEX('产品报告-整理'!S:S,MATCH(产品建议!A613,'产品报告-整理'!L:L,0)),""),(IFERROR(VALUE(HLOOKUP(O$2,'2.源数据-产品分析-全商品'!M$6:M$1000,ROW()-1,0)),"")))</f>
        <v/>
      </c>
      <c r="P613" s="5" t="str">
        <f>IF($P$2='产品报告-整理'!$V$1,IFERROR(INDEX('产品报告-整理'!AD:AD,MATCH(产品建议!A613,'产品报告-整理'!W:W,0)),""),(IFERROR(VALUE(HLOOKUP(P$2,'2.源数据-产品分析-全商品'!N$6:N$1000,ROW()-1,0)),"")))</f>
        <v/>
      </c>
      <c r="Q613" s="5" t="str">
        <f>IF($Q$2='产品报告-整理'!$AG$1,IFERROR(INDEX('产品报告-整理'!AO:AO,MATCH(产品建议!A613,'产品报告-整理'!AH:AH,0)),""),(IFERROR(VALUE(HLOOKUP(Q$2,'2.源数据-产品分析-全商品'!O$6:O$1000,ROW()-1,0)),"")))</f>
        <v/>
      </c>
      <c r="R613" s="5" t="str">
        <f>IF($R$2='产品报告-整理'!$AR$1,IFERROR(INDEX('产品报告-整理'!AZ:AZ,MATCH(产品建议!A613,'产品报告-整理'!AS:AS,0)),""),(IFERROR(VALUE(HLOOKUP(R$2,'2.源数据-产品分析-全商品'!P$6:P$1000,ROW()-1,0)),"")))</f>
        <v/>
      </c>
      <c r="S613" s="5" t="str">
        <f>IF($S$2='产品报告-整理'!$BC$1,IFERROR(INDEX('产品报告-整理'!BK:BK,MATCH(产品建议!A613,'产品报告-整理'!BD:BD,0)),""),(IFERROR(VALUE(HLOOKUP(S$2,'2.源数据-产品分析-全商品'!Q$6:Q$1000,ROW()-1,0)),"")))</f>
        <v/>
      </c>
      <c r="T613" s="5" t="str">
        <f>IFERROR(HLOOKUP("产品负责人",'2.源数据-产品分析-全商品'!R$6:R$1000,ROW()-1,0),"")</f>
        <v/>
      </c>
      <c r="U613" s="5" t="str">
        <f>IFERROR(VALUE(HLOOKUP(U$2,'2.源数据-产品分析-全商品'!S$6:S$1000,ROW()-1,0)),"")</f>
        <v/>
      </c>
      <c r="V613" s="5" t="str">
        <f>IFERROR(VALUE(HLOOKUP(V$2,'2.源数据-产品分析-全商品'!T$6:T$1000,ROW()-1,0)),"")</f>
        <v/>
      </c>
      <c r="W613" s="5" t="str">
        <f>IF(OR($A$3=""),"",IF(OR($W$2="优爆品"),(IF(COUNTIF('2-2.源数据-产品分析-优品'!A:A,产品建议!A613)&gt;0,"是","")&amp;IF(COUNTIF('2-3.源数据-产品分析-爆品'!A:A,产品建议!A613)&gt;0,"是","")),IF(OR($W$2="P4P点击量"),((IFERROR(INDEX('产品报告-整理'!D:D,MATCH(产品建议!A613,'产品报告-整理'!A:A,0)),""))),((IF(COUNTIF('2-2.源数据-产品分析-优品'!A:A,产品建议!A613)&gt;0,"是",""))))))</f>
        <v/>
      </c>
      <c r="X613" s="5" t="str">
        <f>IF(OR($A$3=""),"",IF(OR($W$2="优爆品"),((IFERROR(INDEX('产品报告-整理'!D:D,MATCH(产品建议!A613,'产品报告-整理'!A:A,0)),"")&amp;" → "&amp;(IFERROR(TEXT(INDEX('产品报告-整理'!D:D,MATCH(产品建议!A613,'产品报告-整理'!A:A,0))/G613,"0%"),"")))),IF(OR($W$2="P4P点击量"),((IF($W$2="P4P点击量",IFERROR(TEXT(W613/G613,"0%"),"")))),(((IF(COUNTIF('2-3.源数据-产品分析-爆品'!A:A,产品建议!A613)&gt;0,"是","")))))))</f>
        <v/>
      </c>
      <c r="Y613" s="9" t="str">
        <f>IF(AND($Y$2="直通车总消费",'产品报告-整理'!$BN$1="推荐广告"),IFERROR(INDEX('产品报告-整理'!H:H,MATCH(产品建议!A613,'产品报告-整理'!A:A,0)),0)+IFERROR(INDEX('产品报告-整理'!BV:BV,MATCH(产品建议!A613,'产品报告-整理'!BO:BO,0)),0),IFERROR(INDEX('产品报告-整理'!H:H,MATCH(产品建议!A613,'产品报告-整理'!A:A,0)),0))</f>
        <v/>
      </c>
      <c r="Z613" s="9" t="str">
        <f t="shared" si="30"/>
        <v/>
      </c>
      <c r="AA613" s="5" t="str">
        <f t="shared" si="28"/>
        <v/>
      </c>
      <c r="AB613" s="5" t="str">
        <f t="shared" si="29"/>
        <v/>
      </c>
      <c r="AC613" s="9"/>
      <c r="AD613" s="15" t="str">
        <f>IF($AD$1="  ",IFERROR(IF(AND(Y613="未推广",L613&gt;0),"加入P4P推广 ","")&amp;IF(AND(OR(W613="是",X613="是"),Y613=0),"优爆品加推广 ","")&amp;IF(AND(C613="N",L613&gt;0),"增加橱窗绑定 ","")&amp;IF(AND(OR(Z613&gt;$Z$1*4.5,AB613&gt;$AB$1*4.5),Y613&lt;&gt;0,Y613&gt;$AB$1*2,G613&gt;($G$1/$L$1)*1),"放弃P4P推广 ","")&amp;IF(AND(AB613&gt;$AB$1*1.2,AB613&lt;$AB$1*4.5,Y613&gt;0),"优化询盘成本 ","")&amp;IF(AND(Z613&gt;$Z$1*1.2,Z613&lt;$Z$1*4.5,Y613&gt;0),"优化商机成本 ","")&amp;IF(AND(Y613&lt;&gt;0,L613&gt;0,AB613&lt;$AB$1*1.2),"加大询盘获取 ","")&amp;IF(AND(Y613&lt;&gt;0,K613&gt;0,Z613&lt;$Z$1*1.2),"加大商机获取 ","")&amp;IF(AND(L613=0,C613="Y",G613&gt;($G$1/$L$1*1.5)),"解绑橱窗绑定 ",""),"请去左表粘贴源数据"),"")</f>
        <v/>
      </c>
      <c r="AE613" s="9"/>
      <c r="AF613" s="9"/>
      <c r="AG613" s="9"/>
      <c r="AH613" s="9"/>
      <c r="AI613" s="17"/>
      <c r="AJ613" s="17"/>
      <c r="AK613" s="17"/>
    </row>
    <row r="614" spans="1:37">
      <c r="A614" s="5" t="str">
        <f>IFERROR(HLOOKUP(A$2,'2.源数据-产品分析-全商品'!A$6:A$1000,ROW()-1,0),"")</f>
        <v/>
      </c>
      <c r="B614" s="5" t="str">
        <f>IFERROR(HLOOKUP(B$2,'2.源数据-产品分析-全商品'!B$6:B$1000,ROW()-1,0),"")</f>
        <v/>
      </c>
      <c r="C614" s="5" t="str">
        <f>CLEAN(IFERROR(HLOOKUP(C$2,'2.源数据-产品分析-全商品'!C$6:C$1000,ROW()-1,0),""))</f>
        <v/>
      </c>
      <c r="D614" s="5" t="str">
        <f>IFERROR(HLOOKUP(D$2,'2.源数据-产品分析-全商品'!D$6:D$1000,ROW()-1,0),"")</f>
        <v/>
      </c>
      <c r="E614" s="5" t="str">
        <f>IFERROR(HLOOKUP(E$2,'2.源数据-产品分析-全商品'!E$6:E$1000,ROW()-1,0),"")</f>
        <v/>
      </c>
      <c r="F614" s="5" t="str">
        <f>IFERROR(VALUE(HLOOKUP(F$2,'2.源数据-产品分析-全商品'!F$6:F$1000,ROW()-1,0)),"")</f>
        <v/>
      </c>
      <c r="G614" s="5" t="str">
        <f>IFERROR(VALUE(HLOOKUP(G$2,'2.源数据-产品分析-全商品'!G$6:G$1000,ROW()-1,0)),"")</f>
        <v/>
      </c>
      <c r="H614" s="5" t="str">
        <f>IFERROR(HLOOKUP(H$2,'2.源数据-产品分析-全商品'!H$6:H$1000,ROW()-1,0),"")</f>
        <v/>
      </c>
      <c r="I614" s="5" t="str">
        <f>IFERROR(VALUE(HLOOKUP(I$2,'2.源数据-产品分析-全商品'!I$6:I$1000,ROW()-1,0)),"")</f>
        <v/>
      </c>
      <c r="J614" s="60" t="str">
        <f>IFERROR(IF($J$2="","",INDEX('产品报告-整理'!G:G,MATCH(产品建议!A614,'产品报告-整理'!A:A,0))),"")</f>
        <v/>
      </c>
      <c r="K614" s="5" t="str">
        <f>IFERROR(IF($K$2="","",VALUE(INDEX('产品报告-整理'!E:E,MATCH(产品建议!A614,'产品报告-整理'!A:A,0)))),0)</f>
        <v/>
      </c>
      <c r="L614" s="5" t="str">
        <f>IFERROR(VALUE(HLOOKUP(L$2,'2.源数据-产品分析-全商品'!J$6:J$1000,ROW()-1,0)),"")</f>
        <v/>
      </c>
      <c r="M614" s="5" t="str">
        <f>IFERROR(VALUE(HLOOKUP(M$2,'2.源数据-产品分析-全商品'!K$6:K$1000,ROW()-1,0)),"")</f>
        <v/>
      </c>
      <c r="N614" s="5" t="str">
        <f>IFERROR(HLOOKUP(N$2,'2.源数据-产品分析-全商品'!L$6:L$1000,ROW()-1,0),"")</f>
        <v/>
      </c>
      <c r="O614" s="5" t="str">
        <f>IF($O$2='产品报告-整理'!$K$1,IFERROR(INDEX('产品报告-整理'!S:S,MATCH(产品建议!A614,'产品报告-整理'!L:L,0)),""),(IFERROR(VALUE(HLOOKUP(O$2,'2.源数据-产品分析-全商品'!M$6:M$1000,ROW()-1,0)),"")))</f>
        <v/>
      </c>
      <c r="P614" s="5" t="str">
        <f>IF($P$2='产品报告-整理'!$V$1,IFERROR(INDEX('产品报告-整理'!AD:AD,MATCH(产品建议!A614,'产品报告-整理'!W:W,0)),""),(IFERROR(VALUE(HLOOKUP(P$2,'2.源数据-产品分析-全商品'!N$6:N$1000,ROW()-1,0)),"")))</f>
        <v/>
      </c>
      <c r="Q614" s="5" t="str">
        <f>IF($Q$2='产品报告-整理'!$AG$1,IFERROR(INDEX('产品报告-整理'!AO:AO,MATCH(产品建议!A614,'产品报告-整理'!AH:AH,0)),""),(IFERROR(VALUE(HLOOKUP(Q$2,'2.源数据-产品分析-全商品'!O$6:O$1000,ROW()-1,0)),"")))</f>
        <v/>
      </c>
      <c r="R614" s="5" t="str">
        <f>IF($R$2='产品报告-整理'!$AR$1,IFERROR(INDEX('产品报告-整理'!AZ:AZ,MATCH(产品建议!A614,'产品报告-整理'!AS:AS,0)),""),(IFERROR(VALUE(HLOOKUP(R$2,'2.源数据-产品分析-全商品'!P$6:P$1000,ROW()-1,0)),"")))</f>
        <v/>
      </c>
      <c r="S614" s="5" t="str">
        <f>IF($S$2='产品报告-整理'!$BC$1,IFERROR(INDEX('产品报告-整理'!BK:BK,MATCH(产品建议!A614,'产品报告-整理'!BD:BD,0)),""),(IFERROR(VALUE(HLOOKUP(S$2,'2.源数据-产品分析-全商品'!Q$6:Q$1000,ROW()-1,0)),"")))</f>
        <v/>
      </c>
      <c r="T614" s="5" t="str">
        <f>IFERROR(HLOOKUP("产品负责人",'2.源数据-产品分析-全商品'!R$6:R$1000,ROW()-1,0),"")</f>
        <v/>
      </c>
      <c r="U614" s="5" t="str">
        <f>IFERROR(VALUE(HLOOKUP(U$2,'2.源数据-产品分析-全商品'!S$6:S$1000,ROW()-1,0)),"")</f>
        <v/>
      </c>
      <c r="V614" s="5" t="str">
        <f>IFERROR(VALUE(HLOOKUP(V$2,'2.源数据-产品分析-全商品'!T$6:T$1000,ROW()-1,0)),"")</f>
        <v/>
      </c>
      <c r="W614" s="5" t="str">
        <f>IF(OR($A$3=""),"",IF(OR($W$2="优爆品"),(IF(COUNTIF('2-2.源数据-产品分析-优品'!A:A,产品建议!A614)&gt;0,"是","")&amp;IF(COUNTIF('2-3.源数据-产品分析-爆品'!A:A,产品建议!A614)&gt;0,"是","")),IF(OR($W$2="P4P点击量"),((IFERROR(INDEX('产品报告-整理'!D:D,MATCH(产品建议!A614,'产品报告-整理'!A:A,0)),""))),((IF(COUNTIF('2-2.源数据-产品分析-优品'!A:A,产品建议!A614)&gt;0,"是",""))))))</f>
        <v/>
      </c>
      <c r="X614" s="5" t="str">
        <f>IF(OR($A$3=""),"",IF(OR($W$2="优爆品"),((IFERROR(INDEX('产品报告-整理'!D:D,MATCH(产品建议!A614,'产品报告-整理'!A:A,0)),"")&amp;" → "&amp;(IFERROR(TEXT(INDEX('产品报告-整理'!D:D,MATCH(产品建议!A614,'产品报告-整理'!A:A,0))/G614,"0%"),"")))),IF(OR($W$2="P4P点击量"),((IF($W$2="P4P点击量",IFERROR(TEXT(W614/G614,"0%"),"")))),(((IF(COUNTIF('2-3.源数据-产品分析-爆品'!A:A,产品建议!A614)&gt;0,"是","")))))))</f>
        <v/>
      </c>
      <c r="Y614" s="9" t="str">
        <f>IF(AND($Y$2="直通车总消费",'产品报告-整理'!$BN$1="推荐广告"),IFERROR(INDEX('产品报告-整理'!H:H,MATCH(产品建议!A614,'产品报告-整理'!A:A,0)),0)+IFERROR(INDEX('产品报告-整理'!BV:BV,MATCH(产品建议!A614,'产品报告-整理'!BO:BO,0)),0),IFERROR(INDEX('产品报告-整理'!H:H,MATCH(产品建议!A614,'产品报告-整理'!A:A,0)),0))</f>
        <v/>
      </c>
      <c r="Z614" s="9" t="str">
        <f t="shared" si="30"/>
        <v/>
      </c>
      <c r="AA614" s="5" t="str">
        <f t="shared" si="28"/>
        <v/>
      </c>
      <c r="AB614" s="5" t="str">
        <f t="shared" si="29"/>
        <v/>
      </c>
      <c r="AC614" s="9"/>
      <c r="AD614" s="15" t="str">
        <f>IF($AD$1="  ",IFERROR(IF(AND(Y614="未推广",L614&gt;0),"加入P4P推广 ","")&amp;IF(AND(OR(W614="是",X614="是"),Y614=0),"优爆品加推广 ","")&amp;IF(AND(C614="N",L614&gt;0),"增加橱窗绑定 ","")&amp;IF(AND(OR(Z614&gt;$Z$1*4.5,AB614&gt;$AB$1*4.5),Y614&lt;&gt;0,Y614&gt;$AB$1*2,G614&gt;($G$1/$L$1)*1),"放弃P4P推广 ","")&amp;IF(AND(AB614&gt;$AB$1*1.2,AB614&lt;$AB$1*4.5,Y614&gt;0),"优化询盘成本 ","")&amp;IF(AND(Z614&gt;$Z$1*1.2,Z614&lt;$Z$1*4.5,Y614&gt;0),"优化商机成本 ","")&amp;IF(AND(Y614&lt;&gt;0,L614&gt;0,AB614&lt;$AB$1*1.2),"加大询盘获取 ","")&amp;IF(AND(Y614&lt;&gt;0,K614&gt;0,Z614&lt;$Z$1*1.2),"加大商机获取 ","")&amp;IF(AND(L614=0,C614="Y",G614&gt;($G$1/$L$1*1.5)),"解绑橱窗绑定 ",""),"请去左表粘贴源数据"),"")</f>
        <v/>
      </c>
      <c r="AE614" s="9"/>
      <c r="AF614" s="9"/>
      <c r="AG614" s="9"/>
      <c r="AH614" s="9"/>
      <c r="AI614" s="17"/>
      <c r="AJ614" s="17"/>
      <c r="AK614" s="17"/>
    </row>
    <row r="615" spans="1:37">
      <c r="A615" s="5" t="str">
        <f>IFERROR(HLOOKUP(A$2,'2.源数据-产品分析-全商品'!A$6:A$1000,ROW()-1,0),"")</f>
        <v/>
      </c>
      <c r="B615" s="5" t="str">
        <f>IFERROR(HLOOKUP(B$2,'2.源数据-产品分析-全商品'!B$6:B$1000,ROW()-1,0),"")</f>
        <v/>
      </c>
      <c r="C615" s="5" t="str">
        <f>CLEAN(IFERROR(HLOOKUP(C$2,'2.源数据-产品分析-全商品'!C$6:C$1000,ROW()-1,0),""))</f>
        <v/>
      </c>
      <c r="D615" s="5" t="str">
        <f>IFERROR(HLOOKUP(D$2,'2.源数据-产品分析-全商品'!D$6:D$1000,ROW()-1,0),"")</f>
        <v/>
      </c>
      <c r="E615" s="5" t="str">
        <f>IFERROR(HLOOKUP(E$2,'2.源数据-产品分析-全商品'!E$6:E$1000,ROW()-1,0),"")</f>
        <v/>
      </c>
      <c r="F615" s="5" t="str">
        <f>IFERROR(VALUE(HLOOKUP(F$2,'2.源数据-产品分析-全商品'!F$6:F$1000,ROW()-1,0)),"")</f>
        <v/>
      </c>
      <c r="G615" s="5" t="str">
        <f>IFERROR(VALUE(HLOOKUP(G$2,'2.源数据-产品分析-全商品'!G$6:G$1000,ROW()-1,0)),"")</f>
        <v/>
      </c>
      <c r="H615" s="5" t="str">
        <f>IFERROR(HLOOKUP(H$2,'2.源数据-产品分析-全商品'!H$6:H$1000,ROW()-1,0),"")</f>
        <v/>
      </c>
      <c r="I615" s="5" t="str">
        <f>IFERROR(VALUE(HLOOKUP(I$2,'2.源数据-产品分析-全商品'!I$6:I$1000,ROW()-1,0)),"")</f>
        <v/>
      </c>
      <c r="J615" s="60" t="str">
        <f>IFERROR(IF($J$2="","",INDEX('产品报告-整理'!G:G,MATCH(产品建议!A615,'产品报告-整理'!A:A,0))),"")</f>
        <v/>
      </c>
      <c r="K615" s="5" t="str">
        <f>IFERROR(IF($K$2="","",VALUE(INDEX('产品报告-整理'!E:E,MATCH(产品建议!A615,'产品报告-整理'!A:A,0)))),0)</f>
        <v/>
      </c>
      <c r="L615" s="5" t="str">
        <f>IFERROR(VALUE(HLOOKUP(L$2,'2.源数据-产品分析-全商品'!J$6:J$1000,ROW()-1,0)),"")</f>
        <v/>
      </c>
      <c r="M615" s="5" t="str">
        <f>IFERROR(VALUE(HLOOKUP(M$2,'2.源数据-产品分析-全商品'!K$6:K$1000,ROW()-1,0)),"")</f>
        <v/>
      </c>
      <c r="N615" s="5" t="str">
        <f>IFERROR(HLOOKUP(N$2,'2.源数据-产品分析-全商品'!L$6:L$1000,ROW()-1,0),"")</f>
        <v/>
      </c>
      <c r="O615" s="5" t="str">
        <f>IF($O$2='产品报告-整理'!$K$1,IFERROR(INDEX('产品报告-整理'!S:S,MATCH(产品建议!A615,'产品报告-整理'!L:L,0)),""),(IFERROR(VALUE(HLOOKUP(O$2,'2.源数据-产品分析-全商品'!M$6:M$1000,ROW()-1,0)),"")))</f>
        <v/>
      </c>
      <c r="P615" s="5" t="str">
        <f>IF($P$2='产品报告-整理'!$V$1,IFERROR(INDEX('产品报告-整理'!AD:AD,MATCH(产品建议!A615,'产品报告-整理'!W:W,0)),""),(IFERROR(VALUE(HLOOKUP(P$2,'2.源数据-产品分析-全商品'!N$6:N$1000,ROW()-1,0)),"")))</f>
        <v/>
      </c>
      <c r="Q615" s="5" t="str">
        <f>IF($Q$2='产品报告-整理'!$AG$1,IFERROR(INDEX('产品报告-整理'!AO:AO,MATCH(产品建议!A615,'产品报告-整理'!AH:AH,0)),""),(IFERROR(VALUE(HLOOKUP(Q$2,'2.源数据-产品分析-全商品'!O$6:O$1000,ROW()-1,0)),"")))</f>
        <v/>
      </c>
      <c r="R615" s="5" t="str">
        <f>IF($R$2='产品报告-整理'!$AR$1,IFERROR(INDEX('产品报告-整理'!AZ:AZ,MATCH(产品建议!A615,'产品报告-整理'!AS:AS,0)),""),(IFERROR(VALUE(HLOOKUP(R$2,'2.源数据-产品分析-全商品'!P$6:P$1000,ROW()-1,0)),"")))</f>
        <v/>
      </c>
      <c r="S615" s="5" t="str">
        <f>IF($S$2='产品报告-整理'!$BC$1,IFERROR(INDEX('产品报告-整理'!BK:BK,MATCH(产品建议!A615,'产品报告-整理'!BD:BD,0)),""),(IFERROR(VALUE(HLOOKUP(S$2,'2.源数据-产品分析-全商品'!Q$6:Q$1000,ROW()-1,0)),"")))</f>
        <v/>
      </c>
      <c r="T615" s="5" t="str">
        <f>IFERROR(HLOOKUP("产品负责人",'2.源数据-产品分析-全商品'!R$6:R$1000,ROW()-1,0),"")</f>
        <v/>
      </c>
      <c r="U615" s="5" t="str">
        <f>IFERROR(VALUE(HLOOKUP(U$2,'2.源数据-产品分析-全商品'!S$6:S$1000,ROW()-1,0)),"")</f>
        <v/>
      </c>
      <c r="V615" s="5" t="str">
        <f>IFERROR(VALUE(HLOOKUP(V$2,'2.源数据-产品分析-全商品'!T$6:T$1000,ROW()-1,0)),"")</f>
        <v/>
      </c>
      <c r="W615" s="5" t="str">
        <f>IF(OR($A$3=""),"",IF(OR($W$2="优爆品"),(IF(COUNTIF('2-2.源数据-产品分析-优品'!A:A,产品建议!A615)&gt;0,"是","")&amp;IF(COUNTIF('2-3.源数据-产品分析-爆品'!A:A,产品建议!A615)&gt;0,"是","")),IF(OR($W$2="P4P点击量"),((IFERROR(INDEX('产品报告-整理'!D:D,MATCH(产品建议!A615,'产品报告-整理'!A:A,0)),""))),((IF(COUNTIF('2-2.源数据-产品分析-优品'!A:A,产品建议!A615)&gt;0,"是",""))))))</f>
        <v/>
      </c>
      <c r="X615" s="5" t="str">
        <f>IF(OR($A$3=""),"",IF(OR($W$2="优爆品"),((IFERROR(INDEX('产品报告-整理'!D:D,MATCH(产品建议!A615,'产品报告-整理'!A:A,0)),"")&amp;" → "&amp;(IFERROR(TEXT(INDEX('产品报告-整理'!D:D,MATCH(产品建议!A615,'产品报告-整理'!A:A,0))/G615,"0%"),"")))),IF(OR($W$2="P4P点击量"),((IF($W$2="P4P点击量",IFERROR(TEXT(W615/G615,"0%"),"")))),(((IF(COUNTIF('2-3.源数据-产品分析-爆品'!A:A,产品建议!A615)&gt;0,"是","")))))))</f>
        <v/>
      </c>
      <c r="Y615" s="9" t="str">
        <f>IF(AND($Y$2="直通车总消费",'产品报告-整理'!$BN$1="推荐广告"),IFERROR(INDEX('产品报告-整理'!H:H,MATCH(产品建议!A615,'产品报告-整理'!A:A,0)),0)+IFERROR(INDEX('产品报告-整理'!BV:BV,MATCH(产品建议!A615,'产品报告-整理'!BO:BO,0)),0),IFERROR(INDEX('产品报告-整理'!H:H,MATCH(产品建议!A615,'产品报告-整理'!A:A,0)),0))</f>
        <v/>
      </c>
      <c r="Z615" s="9" t="str">
        <f t="shared" si="30"/>
        <v/>
      </c>
      <c r="AA615" s="5" t="str">
        <f t="shared" si="28"/>
        <v/>
      </c>
      <c r="AB615" s="5" t="str">
        <f t="shared" si="29"/>
        <v/>
      </c>
      <c r="AC615" s="9"/>
      <c r="AD615" s="15" t="str">
        <f>IF($AD$1="  ",IFERROR(IF(AND(Y615="未推广",L615&gt;0),"加入P4P推广 ","")&amp;IF(AND(OR(W615="是",X615="是"),Y615=0),"优爆品加推广 ","")&amp;IF(AND(C615="N",L615&gt;0),"增加橱窗绑定 ","")&amp;IF(AND(OR(Z615&gt;$Z$1*4.5,AB615&gt;$AB$1*4.5),Y615&lt;&gt;0,Y615&gt;$AB$1*2,G615&gt;($G$1/$L$1)*1),"放弃P4P推广 ","")&amp;IF(AND(AB615&gt;$AB$1*1.2,AB615&lt;$AB$1*4.5,Y615&gt;0),"优化询盘成本 ","")&amp;IF(AND(Z615&gt;$Z$1*1.2,Z615&lt;$Z$1*4.5,Y615&gt;0),"优化商机成本 ","")&amp;IF(AND(Y615&lt;&gt;0,L615&gt;0,AB615&lt;$AB$1*1.2),"加大询盘获取 ","")&amp;IF(AND(Y615&lt;&gt;0,K615&gt;0,Z615&lt;$Z$1*1.2),"加大商机获取 ","")&amp;IF(AND(L615=0,C615="Y",G615&gt;($G$1/$L$1*1.5)),"解绑橱窗绑定 ",""),"请去左表粘贴源数据"),"")</f>
        <v/>
      </c>
      <c r="AE615" s="9"/>
      <c r="AF615" s="9"/>
      <c r="AG615" s="9"/>
      <c r="AH615" s="9"/>
      <c r="AI615" s="17"/>
      <c r="AJ615" s="17"/>
      <c r="AK615" s="17"/>
    </row>
    <row r="616" spans="1:37">
      <c r="A616" s="5" t="str">
        <f>IFERROR(HLOOKUP(A$2,'2.源数据-产品分析-全商品'!A$6:A$1000,ROW()-1,0),"")</f>
        <v/>
      </c>
      <c r="B616" s="5" t="str">
        <f>IFERROR(HLOOKUP(B$2,'2.源数据-产品分析-全商品'!B$6:B$1000,ROW()-1,0),"")</f>
        <v/>
      </c>
      <c r="C616" s="5" t="str">
        <f>CLEAN(IFERROR(HLOOKUP(C$2,'2.源数据-产品分析-全商品'!C$6:C$1000,ROW()-1,0),""))</f>
        <v/>
      </c>
      <c r="D616" s="5" t="str">
        <f>IFERROR(HLOOKUP(D$2,'2.源数据-产品分析-全商品'!D$6:D$1000,ROW()-1,0),"")</f>
        <v/>
      </c>
      <c r="E616" s="5" t="str">
        <f>IFERROR(HLOOKUP(E$2,'2.源数据-产品分析-全商品'!E$6:E$1000,ROW()-1,0),"")</f>
        <v/>
      </c>
      <c r="F616" s="5" t="str">
        <f>IFERROR(VALUE(HLOOKUP(F$2,'2.源数据-产品分析-全商品'!F$6:F$1000,ROW()-1,0)),"")</f>
        <v/>
      </c>
      <c r="G616" s="5" t="str">
        <f>IFERROR(VALUE(HLOOKUP(G$2,'2.源数据-产品分析-全商品'!G$6:G$1000,ROW()-1,0)),"")</f>
        <v/>
      </c>
      <c r="H616" s="5" t="str">
        <f>IFERROR(HLOOKUP(H$2,'2.源数据-产品分析-全商品'!H$6:H$1000,ROW()-1,0),"")</f>
        <v/>
      </c>
      <c r="I616" s="5" t="str">
        <f>IFERROR(VALUE(HLOOKUP(I$2,'2.源数据-产品分析-全商品'!I$6:I$1000,ROW()-1,0)),"")</f>
        <v/>
      </c>
      <c r="J616" s="60" t="str">
        <f>IFERROR(IF($J$2="","",INDEX('产品报告-整理'!G:G,MATCH(产品建议!A616,'产品报告-整理'!A:A,0))),"")</f>
        <v/>
      </c>
      <c r="K616" s="5" t="str">
        <f>IFERROR(IF($K$2="","",VALUE(INDEX('产品报告-整理'!E:E,MATCH(产品建议!A616,'产品报告-整理'!A:A,0)))),0)</f>
        <v/>
      </c>
      <c r="L616" s="5" t="str">
        <f>IFERROR(VALUE(HLOOKUP(L$2,'2.源数据-产品分析-全商品'!J$6:J$1000,ROW()-1,0)),"")</f>
        <v/>
      </c>
      <c r="M616" s="5" t="str">
        <f>IFERROR(VALUE(HLOOKUP(M$2,'2.源数据-产品分析-全商品'!K$6:K$1000,ROW()-1,0)),"")</f>
        <v/>
      </c>
      <c r="N616" s="5" t="str">
        <f>IFERROR(HLOOKUP(N$2,'2.源数据-产品分析-全商品'!L$6:L$1000,ROW()-1,0),"")</f>
        <v/>
      </c>
      <c r="O616" s="5" t="str">
        <f>IF($O$2='产品报告-整理'!$K$1,IFERROR(INDEX('产品报告-整理'!S:S,MATCH(产品建议!A616,'产品报告-整理'!L:L,0)),""),(IFERROR(VALUE(HLOOKUP(O$2,'2.源数据-产品分析-全商品'!M$6:M$1000,ROW()-1,0)),"")))</f>
        <v/>
      </c>
      <c r="P616" s="5" t="str">
        <f>IF($P$2='产品报告-整理'!$V$1,IFERROR(INDEX('产品报告-整理'!AD:AD,MATCH(产品建议!A616,'产品报告-整理'!W:W,0)),""),(IFERROR(VALUE(HLOOKUP(P$2,'2.源数据-产品分析-全商品'!N$6:N$1000,ROW()-1,0)),"")))</f>
        <v/>
      </c>
      <c r="Q616" s="5" t="str">
        <f>IF($Q$2='产品报告-整理'!$AG$1,IFERROR(INDEX('产品报告-整理'!AO:AO,MATCH(产品建议!A616,'产品报告-整理'!AH:AH,0)),""),(IFERROR(VALUE(HLOOKUP(Q$2,'2.源数据-产品分析-全商品'!O$6:O$1000,ROW()-1,0)),"")))</f>
        <v/>
      </c>
      <c r="R616" s="5" t="str">
        <f>IF($R$2='产品报告-整理'!$AR$1,IFERROR(INDEX('产品报告-整理'!AZ:AZ,MATCH(产品建议!A616,'产品报告-整理'!AS:AS,0)),""),(IFERROR(VALUE(HLOOKUP(R$2,'2.源数据-产品分析-全商品'!P$6:P$1000,ROW()-1,0)),"")))</f>
        <v/>
      </c>
      <c r="S616" s="5" t="str">
        <f>IF($S$2='产品报告-整理'!$BC$1,IFERROR(INDEX('产品报告-整理'!BK:BK,MATCH(产品建议!A616,'产品报告-整理'!BD:BD,0)),""),(IFERROR(VALUE(HLOOKUP(S$2,'2.源数据-产品分析-全商品'!Q$6:Q$1000,ROW()-1,0)),"")))</f>
        <v/>
      </c>
      <c r="T616" s="5" t="str">
        <f>IFERROR(HLOOKUP("产品负责人",'2.源数据-产品分析-全商品'!R$6:R$1000,ROW()-1,0),"")</f>
        <v/>
      </c>
      <c r="U616" s="5" t="str">
        <f>IFERROR(VALUE(HLOOKUP(U$2,'2.源数据-产品分析-全商品'!S$6:S$1000,ROW()-1,0)),"")</f>
        <v/>
      </c>
      <c r="V616" s="5" t="str">
        <f>IFERROR(VALUE(HLOOKUP(V$2,'2.源数据-产品分析-全商品'!T$6:T$1000,ROW()-1,0)),"")</f>
        <v/>
      </c>
      <c r="W616" s="5" t="str">
        <f>IF(OR($A$3=""),"",IF(OR($W$2="优爆品"),(IF(COUNTIF('2-2.源数据-产品分析-优品'!A:A,产品建议!A616)&gt;0,"是","")&amp;IF(COUNTIF('2-3.源数据-产品分析-爆品'!A:A,产品建议!A616)&gt;0,"是","")),IF(OR($W$2="P4P点击量"),((IFERROR(INDEX('产品报告-整理'!D:D,MATCH(产品建议!A616,'产品报告-整理'!A:A,0)),""))),((IF(COUNTIF('2-2.源数据-产品分析-优品'!A:A,产品建议!A616)&gt;0,"是",""))))))</f>
        <v/>
      </c>
      <c r="X616" s="5" t="str">
        <f>IF(OR($A$3=""),"",IF(OR($W$2="优爆品"),((IFERROR(INDEX('产品报告-整理'!D:D,MATCH(产品建议!A616,'产品报告-整理'!A:A,0)),"")&amp;" → "&amp;(IFERROR(TEXT(INDEX('产品报告-整理'!D:D,MATCH(产品建议!A616,'产品报告-整理'!A:A,0))/G616,"0%"),"")))),IF(OR($W$2="P4P点击量"),((IF($W$2="P4P点击量",IFERROR(TEXT(W616/G616,"0%"),"")))),(((IF(COUNTIF('2-3.源数据-产品分析-爆品'!A:A,产品建议!A616)&gt;0,"是","")))))))</f>
        <v/>
      </c>
      <c r="Y616" s="9" t="str">
        <f>IF(AND($Y$2="直通车总消费",'产品报告-整理'!$BN$1="推荐广告"),IFERROR(INDEX('产品报告-整理'!H:H,MATCH(产品建议!A616,'产品报告-整理'!A:A,0)),0)+IFERROR(INDEX('产品报告-整理'!BV:BV,MATCH(产品建议!A616,'产品报告-整理'!BO:BO,0)),0),IFERROR(INDEX('产品报告-整理'!H:H,MATCH(产品建议!A616,'产品报告-整理'!A:A,0)),0))</f>
        <v/>
      </c>
      <c r="Z616" s="9" t="str">
        <f t="shared" si="30"/>
        <v/>
      </c>
      <c r="AA616" s="5" t="str">
        <f t="shared" si="28"/>
        <v/>
      </c>
      <c r="AB616" s="5" t="str">
        <f t="shared" si="29"/>
        <v/>
      </c>
      <c r="AC616" s="9"/>
      <c r="AD616" s="15" t="str">
        <f>IF($AD$1="  ",IFERROR(IF(AND(Y616="未推广",L616&gt;0),"加入P4P推广 ","")&amp;IF(AND(OR(W616="是",X616="是"),Y616=0),"优爆品加推广 ","")&amp;IF(AND(C616="N",L616&gt;0),"增加橱窗绑定 ","")&amp;IF(AND(OR(Z616&gt;$Z$1*4.5,AB616&gt;$AB$1*4.5),Y616&lt;&gt;0,Y616&gt;$AB$1*2,G616&gt;($G$1/$L$1)*1),"放弃P4P推广 ","")&amp;IF(AND(AB616&gt;$AB$1*1.2,AB616&lt;$AB$1*4.5,Y616&gt;0),"优化询盘成本 ","")&amp;IF(AND(Z616&gt;$Z$1*1.2,Z616&lt;$Z$1*4.5,Y616&gt;0),"优化商机成本 ","")&amp;IF(AND(Y616&lt;&gt;0,L616&gt;0,AB616&lt;$AB$1*1.2),"加大询盘获取 ","")&amp;IF(AND(Y616&lt;&gt;0,K616&gt;0,Z616&lt;$Z$1*1.2),"加大商机获取 ","")&amp;IF(AND(L616=0,C616="Y",G616&gt;($G$1/$L$1*1.5)),"解绑橱窗绑定 ",""),"请去左表粘贴源数据"),"")</f>
        <v/>
      </c>
      <c r="AE616" s="9"/>
      <c r="AF616" s="9"/>
      <c r="AG616" s="9"/>
      <c r="AH616" s="9"/>
      <c r="AI616" s="17"/>
      <c r="AJ616" s="17"/>
      <c r="AK616" s="17"/>
    </row>
    <row r="617" spans="1:37">
      <c r="A617" s="5" t="str">
        <f>IFERROR(HLOOKUP(A$2,'2.源数据-产品分析-全商品'!A$6:A$1000,ROW()-1,0),"")</f>
        <v/>
      </c>
      <c r="B617" s="5" t="str">
        <f>IFERROR(HLOOKUP(B$2,'2.源数据-产品分析-全商品'!B$6:B$1000,ROW()-1,0),"")</f>
        <v/>
      </c>
      <c r="C617" s="5" t="str">
        <f>CLEAN(IFERROR(HLOOKUP(C$2,'2.源数据-产品分析-全商品'!C$6:C$1000,ROW()-1,0),""))</f>
        <v/>
      </c>
      <c r="D617" s="5" t="str">
        <f>IFERROR(HLOOKUP(D$2,'2.源数据-产品分析-全商品'!D$6:D$1000,ROW()-1,0),"")</f>
        <v/>
      </c>
      <c r="E617" s="5" t="str">
        <f>IFERROR(HLOOKUP(E$2,'2.源数据-产品分析-全商品'!E$6:E$1000,ROW()-1,0),"")</f>
        <v/>
      </c>
      <c r="F617" s="5" t="str">
        <f>IFERROR(VALUE(HLOOKUP(F$2,'2.源数据-产品分析-全商品'!F$6:F$1000,ROW()-1,0)),"")</f>
        <v/>
      </c>
      <c r="G617" s="5" t="str">
        <f>IFERROR(VALUE(HLOOKUP(G$2,'2.源数据-产品分析-全商品'!G$6:G$1000,ROW()-1,0)),"")</f>
        <v/>
      </c>
      <c r="H617" s="5" t="str">
        <f>IFERROR(HLOOKUP(H$2,'2.源数据-产品分析-全商品'!H$6:H$1000,ROW()-1,0),"")</f>
        <v/>
      </c>
      <c r="I617" s="5" t="str">
        <f>IFERROR(VALUE(HLOOKUP(I$2,'2.源数据-产品分析-全商品'!I$6:I$1000,ROW()-1,0)),"")</f>
        <v/>
      </c>
      <c r="J617" s="60" t="str">
        <f>IFERROR(IF($J$2="","",INDEX('产品报告-整理'!G:G,MATCH(产品建议!A617,'产品报告-整理'!A:A,0))),"")</f>
        <v/>
      </c>
      <c r="K617" s="5" t="str">
        <f>IFERROR(IF($K$2="","",VALUE(INDEX('产品报告-整理'!E:E,MATCH(产品建议!A617,'产品报告-整理'!A:A,0)))),0)</f>
        <v/>
      </c>
      <c r="L617" s="5" t="str">
        <f>IFERROR(VALUE(HLOOKUP(L$2,'2.源数据-产品分析-全商品'!J$6:J$1000,ROW()-1,0)),"")</f>
        <v/>
      </c>
      <c r="M617" s="5" t="str">
        <f>IFERROR(VALUE(HLOOKUP(M$2,'2.源数据-产品分析-全商品'!K$6:K$1000,ROW()-1,0)),"")</f>
        <v/>
      </c>
      <c r="N617" s="5" t="str">
        <f>IFERROR(HLOOKUP(N$2,'2.源数据-产品分析-全商品'!L$6:L$1000,ROW()-1,0),"")</f>
        <v/>
      </c>
      <c r="O617" s="5" t="str">
        <f>IF($O$2='产品报告-整理'!$K$1,IFERROR(INDEX('产品报告-整理'!S:S,MATCH(产品建议!A617,'产品报告-整理'!L:L,0)),""),(IFERROR(VALUE(HLOOKUP(O$2,'2.源数据-产品分析-全商品'!M$6:M$1000,ROW()-1,0)),"")))</f>
        <v/>
      </c>
      <c r="P617" s="5" t="str">
        <f>IF($P$2='产品报告-整理'!$V$1,IFERROR(INDEX('产品报告-整理'!AD:AD,MATCH(产品建议!A617,'产品报告-整理'!W:W,0)),""),(IFERROR(VALUE(HLOOKUP(P$2,'2.源数据-产品分析-全商品'!N$6:N$1000,ROW()-1,0)),"")))</f>
        <v/>
      </c>
      <c r="Q617" s="5" t="str">
        <f>IF($Q$2='产品报告-整理'!$AG$1,IFERROR(INDEX('产品报告-整理'!AO:AO,MATCH(产品建议!A617,'产品报告-整理'!AH:AH,0)),""),(IFERROR(VALUE(HLOOKUP(Q$2,'2.源数据-产品分析-全商品'!O$6:O$1000,ROW()-1,0)),"")))</f>
        <v/>
      </c>
      <c r="R617" s="5" t="str">
        <f>IF($R$2='产品报告-整理'!$AR$1,IFERROR(INDEX('产品报告-整理'!AZ:AZ,MATCH(产品建议!A617,'产品报告-整理'!AS:AS,0)),""),(IFERROR(VALUE(HLOOKUP(R$2,'2.源数据-产品分析-全商品'!P$6:P$1000,ROW()-1,0)),"")))</f>
        <v/>
      </c>
      <c r="S617" s="5" t="str">
        <f>IF($S$2='产品报告-整理'!$BC$1,IFERROR(INDEX('产品报告-整理'!BK:BK,MATCH(产品建议!A617,'产品报告-整理'!BD:BD,0)),""),(IFERROR(VALUE(HLOOKUP(S$2,'2.源数据-产品分析-全商品'!Q$6:Q$1000,ROW()-1,0)),"")))</f>
        <v/>
      </c>
      <c r="T617" s="5" t="str">
        <f>IFERROR(HLOOKUP("产品负责人",'2.源数据-产品分析-全商品'!R$6:R$1000,ROW()-1,0),"")</f>
        <v/>
      </c>
      <c r="U617" s="5" t="str">
        <f>IFERROR(VALUE(HLOOKUP(U$2,'2.源数据-产品分析-全商品'!S$6:S$1000,ROW()-1,0)),"")</f>
        <v/>
      </c>
      <c r="V617" s="5" t="str">
        <f>IFERROR(VALUE(HLOOKUP(V$2,'2.源数据-产品分析-全商品'!T$6:T$1000,ROW()-1,0)),"")</f>
        <v/>
      </c>
      <c r="W617" s="5" t="str">
        <f>IF(OR($A$3=""),"",IF(OR($W$2="优爆品"),(IF(COUNTIF('2-2.源数据-产品分析-优品'!A:A,产品建议!A617)&gt;0,"是","")&amp;IF(COUNTIF('2-3.源数据-产品分析-爆品'!A:A,产品建议!A617)&gt;0,"是","")),IF(OR($W$2="P4P点击量"),((IFERROR(INDEX('产品报告-整理'!D:D,MATCH(产品建议!A617,'产品报告-整理'!A:A,0)),""))),((IF(COUNTIF('2-2.源数据-产品分析-优品'!A:A,产品建议!A617)&gt;0,"是",""))))))</f>
        <v/>
      </c>
      <c r="X617" s="5" t="str">
        <f>IF(OR($A$3=""),"",IF(OR($W$2="优爆品"),((IFERROR(INDEX('产品报告-整理'!D:D,MATCH(产品建议!A617,'产品报告-整理'!A:A,0)),"")&amp;" → "&amp;(IFERROR(TEXT(INDEX('产品报告-整理'!D:D,MATCH(产品建议!A617,'产品报告-整理'!A:A,0))/G617,"0%"),"")))),IF(OR($W$2="P4P点击量"),((IF($W$2="P4P点击量",IFERROR(TEXT(W617/G617,"0%"),"")))),(((IF(COUNTIF('2-3.源数据-产品分析-爆品'!A:A,产品建议!A617)&gt;0,"是","")))))))</f>
        <v/>
      </c>
      <c r="Y617" s="9" t="str">
        <f>IF(AND($Y$2="直通车总消费",'产品报告-整理'!$BN$1="推荐广告"),IFERROR(INDEX('产品报告-整理'!H:H,MATCH(产品建议!A617,'产品报告-整理'!A:A,0)),0)+IFERROR(INDEX('产品报告-整理'!BV:BV,MATCH(产品建议!A617,'产品报告-整理'!BO:BO,0)),0),IFERROR(INDEX('产品报告-整理'!H:H,MATCH(产品建议!A617,'产品报告-整理'!A:A,0)),0))</f>
        <v/>
      </c>
      <c r="Z617" s="9" t="str">
        <f t="shared" si="30"/>
        <v/>
      </c>
      <c r="AA617" s="5" t="str">
        <f t="shared" si="28"/>
        <v/>
      </c>
      <c r="AB617" s="5" t="str">
        <f t="shared" si="29"/>
        <v/>
      </c>
      <c r="AC617" s="9"/>
      <c r="AD617" s="15" t="str">
        <f>IF($AD$1="  ",IFERROR(IF(AND(Y617="未推广",L617&gt;0),"加入P4P推广 ","")&amp;IF(AND(OR(W617="是",X617="是"),Y617=0),"优爆品加推广 ","")&amp;IF(AND(C617="N",L617&gt;0),"增加橱窗绑定 ","")&amp;IF(AND(OR(Z617&gt;$Z$1*4.5,AB617&gt;$AB$1*4.5),Y617&lt;&gt;0,Y617&gt;$AB$1*2,G617&gt;($G$1/$L$1)*1),"放弃P4P推广 ","")&amp;IF(AND(AB617&gt;$AB$1*1.2,AB617&lt;$AB$1*4.5,Y617&gt;0),"优化询盘成本 ","")&amp;IF(AND(Z617&gt;$Z$1*1.2,Z617&lt;$Z$1*4.5,Y617&gt;0),"优化商机成本 ","")&amp;IF(AND(Y617&lt;&gt;0,L617&gt;0,AB617&lt;$AB$1*1.2),"加大询盘获取 ","")&amp;IF(AND(Y617&lt;&gt;0,K617&gt;0,Z617&lt;$Z$1*1.2),"加大商机获取 ","")&amp;IF(AND(L617=0,C617="Y",G617&gt;($G$1/$L$1*1.5)),"解绑橱窗绑定 ",""),"请去左表粘贴源数据"),"")</f>
        <v/>
      </c>
      <c r="AE617" s="9"/>
      <c r="AF617" s="9"/>
      <c r="AG617" s="9"/>
      <c r="AH617" s="9"/>
      <c r="AI617" s="17"/>
      <c r="AJ617" s="17"/>
      <c r="AK617" s="17"/>
    </row>
    <row r="618" spans="1:37">
      <c r="A618" s="5" t="str">
        <f>IFERROR(HLOOKUP(A$2,'2.源数据-产品分析-全商品'!A$6:A$1000,ROW()-1,0),"")</f>
        <v/>
      </c>
      <c r="B618" s="5" t="str">
        <f>IFERROR(HLOOKUP(B$2,'2.源数据-产品分析-全商品'!B$6:B$1000,ROW()-1,0),"")</f>
        <v/>
      </c>
      <c r="C618" s="5" t="str">
        <f>CLEAN(IFERROR(HLOOKUP(C$2,'2.源数据-产品分析-全商品'!C$6:C$1000,ROW()-1,0),""))</f>
        <v/>
      </c>
      <c r="D618" s="5" t="str">
        <f>IFERROR(HLOOKUP(D$2,'2.源数据-产品分析-全商品'!D$6:D$1000,ROW()-1,0),"")</f>
        <v/>
      </c>
      <c r="E618" s="5" t="str">
        <f>IFERROR(HLOOKUP(E$2,'2.源数据-产品分析-全商品'!E$6:E$1000,ROW()-1,0),"")</f>
        <v/>
      </c>
      <c r="F618" s="5" t="str">
        <f>IFERROR(VALUE(HLOOKUP(F$2,'2.源数据-产品分析-全商品'!F$6:F$1000,ROW()-1,0)),"")</f>
        <v/>
      </c>
      <c r="G618" s="5" t="str">
        <f>IFERROR(VALUE(HLOOKUP(G$2,'2.源数据-产品分析-全商品'!G$6:G$1000,ROW()-1,0)),"")</f>
        <v/>
      </c>
      <c r="H618" s="5" t="str">
        <f>IFERROR(HLOOKUP(H$2,'2.源数据-产品分析-全商品'!H$6:H$1000,ROW()-1,0),"")</f>
        <v/>
      </c>
      <c r="I618" s="5" t="str">
        <f>IFERROR(VALUE(HLOOKUP(I$2,'2.源数据-产品分析-全商品'!I$6:I$1000,ROW()-1,0)),"")</f>
        <v/>
      </c>
      <c r="J618" s="60" t="str">
        <f>IFERROR(IF($J$2="","",INDEX('产品报告-整理'!G:G,MATCH(产品建议!A618,'产品报告-整理'!A:A,0))),"")</f>
        <v/>
      </c>
      <c r="K618" s="5" t="str">
        <f>IFERROR(IF($K$2="","",VALUE(INDEX('产品报告-整理'!E:E,MATCH(产品建议!A618,'产品报告-整理'!A:A,0)))),0)</f>
        <v/>
      </c>
      <c r="L618" s="5" t="str">
        <f>IFERROR(VALUE(HLOOKUP(L$2,'2.源数据-产品分析-全商品'!J$6:J$1000,ROW()-1,0)),"")</f>
        <v/>
      </c>
      <c r="M618" s="5" t="str">
        <f>IFERROR(VALUE(HLOOKUP(M$2,'2.源数据-产品分析-全商品'!K$6:K$1000,ROW()-1,0)),"")</f>
        <v/>
      </c>
      <c r="N618" s="5" t="str">
        <f>IFERROR(HLOOKUP(N$2,'2.源数据-产品分析-全商品'!L$6:L$1000,ROW()-1,0),"")</f>
        <v/>
      </c>
      <c r="O618" s="5" t="str">
        <f>IF($O$2='产品报告-整理'!$K$1,IFERROR(INDEX('产品报告-整理'!S:S,MATCH(产品建议!A618,'产品报告-整理'!L:L,0)),""),(IFERROR(VALUE(HLOOKUP(O$2,'2.源数据-产品分析-全商品'!M$6:M$1000,ROW()-1,0)),"")))</f>
        <v/>
      </c>
      <c r="P618" s="5" t="str">
        <f>IF($P$2='产品报告-整理'!$V$1,IFERROR(INDEX('产品报告-整理'!AD:AD,MATCH(产品建议!A618,'产品报告-整理'!W:W,0)),""),(IFERROR(VALUE(HLOOKUP(P$2,'2.源数据-产品分析-全商品'!N$6:N$1000,ROW()-1,0)),"")))</f>
        <v/>
      </c>
      <c r="Q618" s="5" t="str">
        <f>IF($Q$2='产品报告-整理'!$AG$1,IFERROR(INDEX('产品报告-整理'!AO:AO,MATCH(产品建议!A618,'产品报告-整理'!AH:AH,0)),""),(IFERROR(VALUE(HLOOKUP(Q$2,'2.源数据-产品分析-全商品'!O$6:O$1000,ROW()-1,0)),"")))</f>
        <v/>
      </c>
      <c r="R618" s="5" t="str">
        <f>IF($R$2='产品报告-整理'!$AR$1,IFERROR(INDEX('产品报告-整理'!AZ:AZ,MATCH(产品建议!A618,'产品报告-整理'!AS:AS,0)),""),(IFERROR(VALUE(HLOOKUP(R$2,'2.源数据-产品分析-全商品'!P$6:P$1000,ROW()-1,0)),"")))</f>
        <v/>
      </c>
      <c r="S618" s="5" t="str">
        <f>IF($S$2='产品报告-整理'!$BC$1,IFERROR(INDEX('产品报告-整理'!BK:BK,MATCH(产品建议!A618,'产品报告-整理'!BD:BD,0)),""),(IFERROR(VALUE(HLOOKUP(S$2,'2.源数据-产品分析-全商品'!Q$6:Q$1000,ROW()-1,0)),"")))</f>
        <v/>
      </c>
      <c r="T618" s="5" t="str">
        <f>IFERROR(HLOOKUP("产品负责人",'2.源数据-产品分析-全商品'!R$6:R$1000,ROW()-1,0),"")</f>
        <v/>
      </c>
      <c r="U618" s="5" t="str">
        <f>IFERROR(VALUE(HLOOKUP(U$2,'2.源数据-产品分析-全商品'!S$6:S$1000,ROW()-1,0)),"")</f>
        <v/>
      </c>
      <c r="V618" s="5" t="str">
        <f>IFERROR(VALUE(HLOOKUP(V$2,'2.源数据-产品分析-全商品'!T$6:T$1000,ROW()-1,0)),"")</f>
        <v/>
      </c>
      <c r="W618" s="5" t="str">
        <f>IF(OR($A$3=""),"",IF(OR($W$2="优爆品"),(IF(COUNTIF('2-2.源数据-产品分析-优品'!A:A,产品建议!A618)&gt;0,"是","")&amp;IF(COUNTIF('2-3.源数据-产品分析-爆品'!A:A,产品建议!A618)&gt;0,"是","")),IF(OR($W$2="P4P点击量"),((IFERROR(INDEX('产品报告-整理'!D:D,MATCH(产品建议!A618,'产品报告-整理'!A:A,0)),""))),((IF(COUNTIF('2-2.源数据-产品分析-优品'!A:A,产品建议!A618)&gt;0,"是",""))))))</f>
        <v/>
      </c>
      <c r="X618" s="5" t="str">
        <f>IF(OR($A$3=""),"",IF(OR($W$2="优爆品"),((IFERROR(INDEX('产品报告-整理'!D:D,MATCH(产品建议!A618,'产品报告-整理'!A:A,0)),"")&amp;" → "&amp;(IFERROR(TEXT(INDEX('产品报告-整理'!D:D,MATCH(产品建议!A618,'产品报告-整理'!A:A,0))/G618,"0%"),"")))),IF(OR($W$2="P4P点击量"),((IF($W$2="P4P点击量",IFERROR(TEXT(W618/G618,"0%"),"")))),(((IF(COUNTIF('2-3.源数据-产品分析-爆品'!A:A,产品建议!A618)&gt;0,"是","")))))))</f>
        <v/>
      </c>
      <c r="Y618" s="9" t="str">
        <f>IF(AND($Y$2="直通车总消费",'产品报告-整理'!$BN$1="推荐广告"),IFERROR(INDEX('产品报告-整理'!H:H,MATCH(产品建议!A618,'产品报告-整理'!A:A,0)),0)+IFERROR(INDEX('产品报告-整理'!BV:BV,MATCH(产品建议!A618,'产品报告-整理'!BO:BO,0)),0),IFERROR(INDEX('产品报告-整理'!H:H,MATCH(产品建议!A618,'产品报告-整理'!A:A,0)),0))</f>
        <v/>
      </c>
      <c r="Z618" s="9" t="str">
        <f t="shared" si="30"/>
        <v/>
      </c>
      <c r="AA618" s="5" t="str">
        <f t="shared" si="28"/>
        <v/>
      </c>
      <c r="AB618" s="5" t="str">
        <f t="shared" si="29"/>
        <v/>
      </c>
      <c r="AC618" s="9"/>
      <c r="AD618" s="15" t="str">
        <f>IF($AD$1="  ",IFERROR(IF(AND(Y618="未推广",L618&gt;0),"加入P4P推广 ","")&amp;IF(AND(OR(W618="是",X618="是"),Y618=0),"优爆品加推广 ","")&amp;IF(AND(C618="N",L618&gt;0),"增加橱窗绑定 ","")&amp;IF(AND(OR(Z618&gt;$Z$1*4.5,AB618&gt;$AB$1*4.5),Y618&lt;&gt;0,Y618&gt;$AB$1*2,G618&gt;($G$1/$L$1)*1),"放弃P4P推广 ","")&amp;IF(AND(AB618&gt;$AB$1*1.2,AB618&lt;$AB$1*4.5,Y618&gt;0),"优化询盘成本 ","")&amp;IF(AND(Z618&gt;$Z$1*1.2,Z618&lt;$Z$1*4.5,Y618&gt;0),"优化商机成本 ","")&amp;IF(AND(Y618&lt;&gt;0,L618&gt;0,AB618&lt;$AB$1*1.2),"加大询盘获取 ","")&amp;IF(AND(Y618&lt;&gt;0,K618&gt;0,Z618&lt;$Z$1*1.2),"加大商机获取 ","")&amp;IF(AND(L618=0,C618="Y",G618&gt;($G$1/$L$1*1.5)),"解绑橱窗绑定 ",""),"请去左表粘贴源数据"),"")</f>
        <v/>
      </c>
      <c r="AE618" s="9"/>
      <c r="AF618" s="9"/>
      <c r="AG618" s="9"/>
      <c r="AH618" s="9"/>
      <c r="AI618" s="17"/>
      <c r="AJ618" s="17"/>
      <c r="AK618" s="17"/>
    </row>
    <row r="619" spans="1:37">
      <c r="A619" s="5" t="str">
        <f>IFERROR(HLOOKUP(A$2,'2.源数据-产品分析-全商品'!A$6:A$1000,ROW()-1,0),"")</f>
        <v/>
      </c>
      <c r="B619" s="5" t="str">
        <f>IFERROR(HLOOKUP(B$2,'2.源数据-产品分析-全商品'!B$6:B$1000,ROW()-1,0),"")</f>
        <v/>
      </c>
      <c r="C619" s="5" t="str">
        <f>CLEAN(IFERROR(HLOOKUP(C$2,'2.源数据-产品分析-全商品'!C$6:C$1000,ROW()-1,0),""))</f>
        <v/>
      </c>
      <c r="D619" s="5" t="str">
        <f>IFERROR(HLOOKUP(D$2,'2.源数据-产品分析-全商品'!D$6:D$1000,ROW()-1,0),"")</f>
        <v/>
      </c>
      <c r="E619" s="5" t="str">
        <f>IFERROR(HLOOKUP(E$2,'2.源数据-产品分析-全商品'!E$6:E$1000,ROW()-1,0),"")</f>
        <v/>
      </c>
      <c r="F619" s="5" t="str">
        <f>IFERROR(VALUE(HLOOKUP(F$2,'2.源数据-产品分析-全商品'!F$6:F$1000,ROW()-1,0)),"")</f>
        <v/>
      </c>
      <c r="G619" s="5" t="str">
        <f>IFERROR(VALUE(HLOOKUP(G$2,'2.源数据-产品分析-全商品'!G$6:G$1000,ROW()-1,0)),"")</f>
        <v/>
      </c>
      <c r="H619" s="5" t="str">
        <f>IFERROR(HLOOKUP(H$2,'2.源数据-产品分析-全商品'!H$6:H$1000,ROW()-1,0),"")</f>
        <v/>
      </c>
      <c r="I619" s="5" t="str">
        <f>IFERROR(VALUE(HLOOKUP(I$2,'2.源数据-产品分析-全商品'!I$6:I$1000,ROW()-1,0)),"")</f>
        <v/>
      </c>
      <c r="J619" s="60" t="str">
        <f>IFERROR(IF($J$2="","",INDEX('产品报告-整理'!G:G,MATCH(产品建议!A619,'产品报告-整理'!A:A,0))),"")</f>
        <v/>
      </c>
      <c r="K619" s="5" t="str">
        <f>IFERROR(IF($K$2="","",VALUE(INDEX('产品报告-整理'!E:E,MATCH(产品建议!A619,'产品报告-整理'!A:A,0)))),0)</f>
        <v/>
      </c>
      <c r="L619" s="5" t="str">
        <f>IFERROR(VALUE(HLOOKUP(L$2,'2.源数据-产品分析-全商品'!J$6:J$1000,ROW()-1,0)),"")</f>
        <v/>
      </c>
      <c r="M619" s="5" t="str">
        <f>IFERROR(VALUE(HLOOKUP(M$2,'2.源数据-产品分析-全商品'!K$6:K$1000,ROW()-1,0)),"")</f>
        <v/>
      </c>
      <c r="N619" s="5" t="str">
        <f>IFERROR(HLOOKUP(N$2,'2.源数据-产品分析-全商品'!L$6:L$1000,ROW()-1,0),"")</f>
        <v/>
      </c>
      <c r="O619" s="5" t="str">
        <f>IF($O$2='产品报告-整理'!$K$1,IFERROR(INDEX('产品报告-整理'!S:S,MATCH(产品建议!A619,'产品报告-整理'!L:L,0)),""),(IFERROR(VALUE(HLOOKUP(O$2,'2.源数据-产品分析-全商品'!M$6:M$1000,ROW()-1,0)),"")))</f>
        <v/>
      </c>
      <c r="P619" s="5" t="str">
        <f>IF($P$2='产品报告-整理'!$V$1,IFERROR(INDEX('产品报告-整理'!AD:AD,MATCH(产品建议!A619,'产品报告-整理'!W:W,0)),""),(IFERROR(VALUE(HLOOKUP(P$2,'2.源数据-产品分析-全商品'!N$6:N$1000,ROW()-1,0)),"")))</f>
        <v/>
      </c>
      <c r="Q619" s="5" t="str">
        <f>IF($Q$2='产品报告-整理'!$AG$1,IFERROR(INDEX('产品报告-整理'!AO:AO,MATCH(产品建议!A619,'产品报告-整理'!AH:AH,0)),""),(IFERROR(VALUE(HLOOKUP(Q$2,'2.源数据-产品分析-全商品'!O$6:O$1000,ROW()-1,0)),"")))</f>
        <v/>
      </c>
      <c r="R619" s="5" t="str">
        <f>IF($R$2='产品报告-整理'!$AR$1,IFERROR(INDEX('产品报告-整理'!AZ:AZ,MATCH(产品建议!A619,'产品报告-整理'!AS:AS,0)),""),(IFERROR(VALUE(HLOOKUP(R$2,'2.源数据-产品分析-全商品'!P$6:P$1000,ROW()-1,0)),"")))</f>
        <v/>
      </c>
      <c r="S619" s="5" t="str">
        <f>IF($S$2='产品报告-整理'!$BC$1,IFERROR(INDEX('产品报告-整理'!BK:BK,MATCH(产品建议!A619,'产品报告-整理'!BD:BD,0)),""),(IFERROR(VALUE(HLOOKUP(S$2,'2.源数据-产品分析-全商品'!Q$6:Q$1000,ROW()-1,0)),"")))</f>
        <v/>
      </c>
      <c r="T619" s="5" t="str">
        <f>IFERROR(HLOOKUP("产品负责人",'2.源数据-产品分析-全商品'!R$6:R$1000,ROW()-1,0),"")</f>
        <v/>
      </c>
      <c r="U619" s="5" t="str">
        <f>IFERROR(VALUE(HLOOKUP(U$2,'2.源数据-产品分析-全商品'!S$6:S$1000,ROW()-1,0)),"")</f>
        <v/>
      </c>
      <c r="V619" s="5" t="str">
        <f>IFERROR(VALUE(HLOOKUP(V$2,'2.源数据-产品分析-全商品'!T$6:T$1000,ROW()-1,0)),"")</f>
        <v/>
      </c>
      <c r="W619" s="5" t="str">
        <f>IF(OR($A$3=""),"",IF(OR($W$2="优爆品"),(IF(COUNTIF('2-2.源数据-产品分析-优品'!A:A,产品建议!A619)&gt;0,"是","")&amp;IF(COUNTIF('2-3.源数据-产品分析-爆品'!A:A,产品建议!A619)&gt;0,"是","")),IF(OR($W$2="P4P点击量"),((IFERROR(INDEX('产品报告-整理'!D:D,MATCH(产品建议!A619,'产品报告-整理'!A:A,0)),""))),((IF(COUNTIF('2-2.源数据-产品分析-优品'!A:A,产品建议!A619)&gt;0,"是",""))))))</f>
        <v/>
      </c>
      <c r="X619" s="5" t="str">
        <f>IF(OR($A$3=""),"",IF(OR($W$2="优爆品"),((IFERROR(INDEX('产品报告-整理'!D:D,MATCH(产品建议!A619,'产品报告-整理'!A:A,0)),"")&amp;" → "&amp;(IFERROR(TEXT(INDEX('产品报告-整理'!D:D,MATCH(产品建议!A619,'产品报告-整理'!A:A,0))/G619,"0%"),"")))),IF(OR($W$2="P4P点击量"),((IF($W$2="P4P点击量",IFERROR(TEXT(W619/G619,"0%"),"")))),(((IF(COUNTIF('2-3.源数据-产品分析-爆品'!A:A,产品建议!A619)&gt;0,"是","")))))))</f>
        <v/>
      </c>
      <c r="Y619" s="9" t="str">
        <f>IF(AND($Y$2="直通车总消费",'产品报告-整理'!$BN$1="推荐广告"),IFERROR(INDEX('产品报告-整理'!H:H,MATCH(产品建议!A619,'产品报告-整理'!A:A,0)),0)+IFERROR(INDEX('产品报告-整理'!BV:BV,MATCH(产品建议!A619,'产品报告-整理'!BO:BO,0)),0),IFERROR(INDEX('产品报告-整理'!H:H,MATCH(产品建议!A619,'产品报告-整理'!A:A,0)),0))</f>
        <v/>
      </c>
      <c r="Z619" s="9" t="str">
        <f t="shared" si="30"/>
        <v/>
      </c>
      <c r="AA619" s="5" t="str">
        <f t="shared" si="28"/>
        <v/>
      </c>
      <c r="AB619" s="5" t="str">
        <f t="shared" si="29"/>
        <v/>
      </c>
      <c r="AC619" s="9"/>
      <c r="AD619" s="15" t="str">
        <f>IF($AD$1="  ",IFERROR(IF(AND(Y619="未推广",L619&gt;0),"加入P4P推广 ","")&amp;IF(AND(OR(W619="是",X619="是"),Y619=0),"优爆品加推广 ","")&amp;IF(AND(C619="N",L619&gt;0),"增加橱窗绑定 ","")&amp;IF(AND(OR(Z619&gt;$Z$1*4.5,AB619&gt;$AB$1*4.5),Y619&lt;&gt;0,Y619&gt;$AB$1*2,G619&gt;($G$1/$L$1)*1),"放弃P4P推广 ","")&amp;IF(AND(AB619&gt;$AB$1*1.2,AB619&lt;$AB$1*4.5,Y619&gt;0),"优化询盘成本 ","")&amp;IF(AND(Z619&gt;$Z$1*1.2,Z619&lt;$Z$1*4.5,Y619&gt;0),"优化商机成本 ","")&amp;IF(AND(Y619&lt;&gt;0,L619&gt;0,AB619&lt;$AB$1*1.2),"加大询盘获取 ","")&amp;IF(AND(Y619&lt;&gt;0,K619&gt;0,Z619&lt;$Z$1*1.2),"加大商机获取 ","")&amp;IF(AND(L619=0,C619="Y",G619&gt;($G$1/$L$1*1.5)),"解绑橱窗绑定 ",""),"请去左表粘贴源数据"),"")</f>
        <v/>
      </c>
      <c r="AE619" s="9"/>
      <c r="AF619" s="9"/>
      <c r="AG619" s="9"/>
      <c r="AH619" s="9"/>
      <c r="AI619" s="17"/>
      <c r="AJ619" s="17"/>
      <c r="AK619" s="17"/>
    </row>
    <row r="620" spans="1:37">
      <c r="A620" s="5" t="str">
        <f>IFERROR(HLOOKUP(A$2,'2.源数据-产品分析-全商品'!A$6:A$1000,ROW()-1,0),"")</f>
        <v/>
      </c>
      <c r="B620" s="5" t="str">
        <f>IFERROR(HLOOKUP(B$2,'2.源数据-产品分析-全商品'!B$6:B$1000,ROW()-1,0),"")</f>
        <v/>
      </c>
      <c r="C620" s="5" t="str">
        <f>CLEAN(IFERROR(HLOOKUP(C$2,'2.源数据-产品分析-全商品'!C$6:C$1000,ROW()-1,0),""))</f>
        <v/>
      </c>
      <c r="D620" s="5" t="str">
        <f>IFERROR(HLOOKUP(D$2,'2.源数据-产品分析-全商品'!D$6:D$1000,ROW()-1,0),"")</f>
        <v/>
      </c>
      <c r="E620" s="5" t="str">
        <f>IFERROR(HLOOKUP(E$2,'2.源数据-产品分析-全商品'!E$6:E$1000,ROW()-1,0),"")</f>
        <v/>
      </c>
      <c r="F620" s="5" t="str">
        <f>IFERROR(VALUE(HLOOKUP(F$2,'2.源数据-产品分析-全商品'!F$6:F$1000,ROW()-1,0)),"")</f>
        <v/>
      </c>
      <c r="G620" s="5" t="str">
        <f>IFERROR(VALUE(HLOOKUP(G$2,'2.源数据-产品分析-全商品'!G$6:G$1000,ROW()-1,0)),"")</f>
        <v/>
      </c>
      <c r="H620" s="5" t="str">
        <f>IFERROR(HLOOKUP(H$2,'2.源数据-产品分析-全商品'!H$6:H$1000,ROW()-1,0),"")</f>
        <v/>
      </c>
      <c r="I620" s="5" t="str">
        <f>IFERROR(VALUE(HLOOKUP(I$2,'2.源数据-产品分析-全商品'!I$6:I$1000,ROW()-1,0)),"")</f>
        <v/>
      </c>
      <c r="J620" s="60" t="str">
        <f>IFERROR(IF($J$2="","",INDEX('产品报告-整理'!G:G,MATCH(产品建议!A620,'产品报告-整理'!A:A,0))),"")</f>
        <v/>
      </c>
      <c r="K620" s="5" t="str">
        <f>IFERROR(IF($K$2="","",VALUE(INDEX('产品报告-整理'!E:E,MATCH(产品建议!A620,'产品报告-整理'!A:A,0)))),0)</f>
        <v/>
      </c>
      <c r="L620" s="5" t="str">
        <f>IFERROR(VALUE(HLOOKUP(L$2,'2.源数据-产品分析-全商品'!J$6:J$1000,ROW()-1,0)),"")</f>
        <v/>
      </c>
      <c r="M620" s="5" t="str">
        <f>IFERROR(VALUE(HLOOKUP(M$2,'2.源数据-产品分析-全商品'!K$6:K$1000,ROW()-1,0)),"")</f>
        <v/>
      </c>
      <c r="N620" s="5" t="str">
        <f>IFERROR(HLOOKUP(N$2,'2.源数据-产品分析-全商品'!L$6:L$1000,ROW()-1,0),"")</f>
        <v/>
      </c>
      <c r="O620" s="5" t="str">
        <f>IF($O$2='产品报告-整理'!$K$1,IFERROR(INDEX('产品报告-整理'!S:S,MATCH(产品建议!A620,'产品报告-整理'!L:L,0)),""),(IFERROR(VALUE(HLOOKUP(O$2,'2.源数据-产品分析-全商品'!M$6:M$1000,ROW()-1,0)),"")))</f>
        <v/>
      </c>
      <c r="P620" s="5" t="str">
        <f>IF($P$2='产品报告-整理'!$V$1,IFERROR(INDEX('产品报告-整理'!AD:AD,MATCH(产品建议!A620,'产品报告-整理'!W:W,0)),""),(IFERROR(VALUE(HLOOKUP(P$2,'2.源数据-产品分析-全商品'!N$6:N$1000,ROW()-1,0)),"")))</f>
        <v/>
      </c>
      <c r="Q620" s="5" t="str">
        <f>IF($Q$2='产品报告-整理'!$AG$1,IFERROR(INDEX('产品报告-整理'!AO:AO,MATCH(产品建议!A620,'产品报告-整理'!AH:AH,0)),""),(IFERROR(VALUE(HLOOKUP(Q$2,'2.源数据-产品分析-全商品'!O$6:O$1000,ROW()-1,0)),"")))</f>
        <v/>
      </c>
      <c r="R620" s="5" t="str">
        <f>IF($R$2='产品报告-整理'!$AR$1,IFERROR(INDEX('产品报告-整理'!AZ:AZ,MATCH(产品建议!A620,'产品报告-整理'!AS:AS,0)),""),(IFERROR(VALUE(HLOOKUP(R$2,'2.源数据-产品分析-全商品'!P$6:P$1000,ROW()-1,0)),"")))</f>
        <v/>
      </c>
      <c r="S620" s="5" t="str">
        <f>IF($S$2='产品报告-整理'!$BC$1,IFERROR(INDEX('产品报告-整理'!BK:BK,MATCH(产品建议!A620,'产品报告-整理'!BD:BD,0)),""),(IFERROR(VALUE(HLOOKUP(S$2,'2.源数据-产品分析-全商品'!Q$6:Q$1000,ROW()-1,0)),"")))</f>
        <v/>
      </c>
      <c r="T620" s="5" t="str">
        <f>IFERROR(HLOOKUP("产品负责人",'2.源数据-产品分析-全商品'!R$6:R$1000,ROW()-1,0),"")</f>
        <v/>
      </c>
      <c r="U620" s="5" t="str">
        <f>IFERROR(VALUE(HLOOKUP(U$2,'2.源数据-产品分析-全商品'!S$6:S$1000,ROW()-1,0)),"")</f>
        <v/>
      </c>
      <c r="V620" s="5" t="str">
        <f>IFERROR(VALUE(HLOOKUP(V$2,'2.源数据-产品分析-全商品'!T$6:T$1000,ROW()-1,0)),"")</f>
        <v/>
      </c>
      <c r="W620" s="5" t="str">
        <f>IF(OR($A$3=""),"",IF(OR($W$2="优爆品"),(IF(COUNTIF('2-2.源数据-产品分析-优品'!A:A,产品建议!A620)&gt;0,"是","")&amp;IF(COUNTIF('2-3.源数据-产品分析-爆品'!A:A,产品建议!A620)&gt;0,"是","")),IF(OR($W$2="P4P点击量"),((IFERROR(INDEX('产品报告-整理'!D:D,MATCH(产品建议!A620,'产品报告-整理'!A:A,0)),""))),((IF(COUNTIF('2-2.源数据-产品分析-优品'!A:A,产品建议!A620)&gt;0,"是",""))))))</f>
        <v/>
      </c>
      <c r="X620" s="5" t="str">
        <f>IF(OR($A$3=""),"",IF(OR($W$2="优爆品"),((IFERROR(INDEX('产品报告-整理'!D:D,MATCH(产品建议!A620,'产品报告-整理'!A:A,0)),"")&amp;" → "&amp;(IFERROR(TEXT(INDEX('产品报告-整理'!D:D,MATCH(产品建议!A620,'产品报告-整理'!A:A,0))/G620,"0%"),"")))),IF(OR($W$2="P4P点击量"),((IF($W$2="P4P点击量",IFERROR(TEXT(W620/G620,"0%"),"")))),(((IF(COUNTIF('2-3.源数据-产品分析-爆品'!A:A,产品建议!A620)&gt;0,"是","")))))))</f>
        <v/>
      </c>
      <c r="Y620" s="9" t="str">
        <f>IF(AND($Y$2="直通车总消费",'产品报告-整理'!$BN$1="推荐广告"),IFERROR(INDEX('产品报告-整理'!H:H,MATCH(产品建议!A620,'产品报告-整理'!A:A,0)),0)+IFERROR(INDEX('产品报告-整理'!BV:BV,MATCH(产品建议!A620,'产品报告-整理'!BO:BO,0)),0),IFERROR(INDEX('产品报告-整理'!H:H,MATCH(产品建议!A620,'产品报告-整理'!A:A,0)),0))</f>
        <v/>
      </c>
      <c r="Z620" s="9" t="str">
        <f t="shared" si="30"/>
        <v/>
      </c>
      <c r="AA620" s="5" t="str">
        <f t="shared" si="28"/>
        <v/>
      </c>
      <c r="AB620" s="5" t="str">
        <f t="shared" si="29"/>
        <v/>
      </c>
      <c r="AC620" s="9"/>
      <c r="AD620" s="15" t="str">
        <f>IF($AD$1="  ",IFERROR(IF(AND(Y620="未推广",L620&gt;0),"加入P4P推广 ","")&amp;IF(AND(OR(W620="是",X620="是"),Y620=0),"优爆品加推广 ","")&amp;IF(AND(C620="N",L620&gt;0),"增加橱窗绑定 ","")&amp;IF(AND(OR(Z620&gt;$Z$1*4.5,AB620&gt;$AB$1*4.5),Y620&lt;&gt;0,Y620&gt;$AB$1*2,G620&gt;($G$1/$L$1)*1),"放弃P4P推广 ","")&amp;IF(AND(AB620&gt;$AB$1*1.2,AB620&lt;$AB$1*4.5,Y620&gt;0),"优化询盘成本 ","")&amp;IF(AND(Z620&gt;$Z$1*1.2,Z620&lt;$Z$1*4.5,Y620&gt;0),"优化商机成本 ","")&amp;IF(AND(Y620&lt;&gt;0,L620&gt;0,AB620&lt;$AB$1*1.2),"加大询盘获取 ","")&amp;IF(AND(Y620&lt;&gt;0,K620&gt;0,Z620&lt;$Z$1*1.2),"加大商机获取 ","")&amp;IF(AND(L620=0,C620="Y",G620&gt;($G$1/$L$1*1.5)),"解绑橱窗绑定 ",""),"请去左表粘贴源数据"),"")</f>
        <v/>
      </c>
      <c r="AE620" s="9"/>
      <c r="AF620" s="9"/>
      <c r="AG620" s="9"/>
      <c r="AH620" s="9"/>
      <c r="AI620" s="17"/>
      <c r="AJ620" s="17"/>
      <c r="AK620" s="17"/>
    </row>
    <row r="621" spans="1:37">
      <c r="A621" s="5" t="str">
        <f>IFERROR(HLOOKUP(A$2,'2.源数据-产品分析-全商品'!A$6:A$1000,ROW()-1,0),"")</f>
        <v/>
      </c>
      <c r="B621" s="5" t="str">
        <f>IFERROR(HLOOKUP(B$2,'2.源数据-产品分析-全商品'!B$6:B$1000,ROW()-1,0),"")</f>
        <v/>
      </c>
      <c r="C621" s="5" t="str">
        <f>CLEAN(IFERROR(HLOOKUP(C$2,'2.源数据-产品分析-全商品'!C$6:C$1000,ROW()-1,0),""))</f>
        <v/>
      </c>
      <c r="D621" s="5" t="str">
        <f>IFERROR(HLOOKUP(D$2,'2.源数据-产品分析-全商品'!D$6:D$1000,ROW()-1,0),"")</f>
        <v/>
      </c>
      <c r="E621" s="5" t="str">
        <f>IFERROR(HLOOKUP(E$2,'2.源数据-产品分析-全商品'!E$6:E$1000,ROW()-1,0),"")</f>
        <v/>
      </c>
      <c r="F621" s="5" t="str">
        <f>IFERROR(VALUE(HLOOKUP(F$2,'2.源数据-产品分析-全商品'!F$6:F$1000,ROW()-1,0)),"")</f>
        <v/>
      </c>
      <c r="G621" s="5" t="str">
        <f>IFERROR(VALUE(HLOOKUP(G$2,'2.源数据-产品分析-全商品'!G$6:G$1000,ROW()-1,0)),"")</f>
        <v/>
      </c>
      <c r="H621" s="5" t="str">
        <f>IFERROR(HLOOKUP(H$2,'2.源数据-产品分析-全商品'!H$6:H$1000,ROW()-1,0),"")</f>
        <v/>
      </c>
      <c r="I621" s="5" t="str">
        <f>IFERROR(VALUE(HLOOKUP(I$2,'2.源数据-产品分析-全商品'!I$6:I$1000,ROW()-1,0)),"")</f>
        <v/>
      </c>
      <c r="J621" s="60" t="str">
        <f>IFERROR(IF($J$2="","",INDEX('产品报告-整理'!G:G,MATCH(产品建议!A621,'产品报告-整理'!A:A,0))),"")</f>
        <v/>
      </c>
      <c r="K621" s="5" t="str">
        <f>IFERROR(IF($K$2="","",VALUE(INDEX('产品报告-整理'!E:E,MATCH(产品建议!A621,'产品报告-整理'!A:A,0)))),0)</f>
        <v/>
      </c>
      <c r="L621" s="5" t="str">
        <f>IFERROR(VALUE(HLOOKUP(L$2,'2.源数据-产品分析-全商品'!J$6:J$1000,ROW()-1,0)),"")</f>
        <v/>
      </c>
      <c r="M621" s="5" t="str">
        <f>IFERROR(VALUE(HLOOKUP(M$2,'2.源数据-产品分析-全商品'!K$6:K$1000,ROW()-1,0)),"")</f>
        <v/>
      </c>
      <c r="N621" s="5" t="str">
        <f>IFERROR(HLOOKUP(N$2,'2.源数据-产品分析-全商品'!L$6:L$1000,ROW()-1,0),"")</f>
        <v/>
      </c>
      <c r="O621" s="5" t="str">
        <f>IF($O$2='产品报告-整理'!$K$1,IFERROR(INDEX('产品报告-整理'!S:S,MATCH(产品建议!A621,'产品报告-整理'!L:L,0)),""),(IFERROR(VALUE(HLOOKUP(O$2,'2.源数据-产品分析-全商品'!M$6:M$1000,ROW()-1,0)),"")))</f>
        <v/>
      </c>
      <c r="P621" s="5" t="str">
        <f>IF($P$2='产品报告-整理'!$V$1,IFERROR(INDEX('产品报告-整理'!AD:AD,MATCH(产品建议!A621,'产品报告-整理'!W:W,0)),""),(IFERROR(VALUE(HLOOKUP(P$2,'2.源数据-产品分析-全商品'!N$6:N$1000,ROW()-1,0)),"")))</f>
        <v/>
      </c>
      <c r="Q621" s="5" t="str">
        <f>IF($Q$2='产品报告-整理'!$AG$1,IFERROR(INDEX('产品报告-整理'!AO:AO,MATCH(产品建议!A621,'产品报告-整理'!AH:AH,0)),""),(IFERROR(VALUE(HLOOKUP(Q$2,'2.源数据-产品分析-全商品'!O$6:O$1000,ROW()-1,0)),"")))</f>
        <v/>
      </c>
      <c r="R621" s="5" t="str">
        <f>IF($R$2='产品报告-整理'!$AR$1,IFERROR(INDEX('产品报告-整理'!AZ:AZ,MATCH(产品建议!A621,'产品报告-整理'!AS:AS,0)),""),(IFERROR(VALUE(HLOOKUP(R$2,'2.源数据-产品分析-全商品'!P$6:P$1000,ROW()-1,0)),"")))</f>
        <v/>
      </c>
      <c r="S621" s="5" t="str">
        <f>IF($S$2='产品报告-整理'!$BC$1,IFERROR(INDEX('产品报告-整理'!BK:BK,MATCH(产品建议!A621,'产品报告-整理'!BD:BD,0)),""),(IFERROR(VALUE(HLOOKUP(S$2,'2.源数据-产品分析-全商品'!Q$6:Q$1000,ROW()-1,0)),"")))</f>
        <v/>
      </c>
      <c r="T621" s="5" t="str">
        <f>IFERROR(HLOOKUP("产品负责人",'2.源数据-产品分析-全商品'!R$6:R$1000,ROW()-1,0),"")</f>
        <v/>
      </c>
      <c r="U621" s="5" t="str">
        <f>IFERROR(VALUE(HLOOKUP(U$2,'2.源数据-产品分析-全商品'!S$6:S$1000,ROW()-1,0)),"")</f>
        <v/>
      </c>
      <c r="V621" s="5" t="str">
        <f>IFERROR(VALUE(HLOOKUP(V$2,'2.源数据-产品分析-全商品'!T$6:T$1000,ROW()-1,0)),"")</f>
        <v/>
      </c>
      <c r="W621" s="5" t="str">
        <f>IF(OR($A$3=""),"",IF(OR($W$2="优爆品"),(IF(COUNTIF('2-2.源数据-产品分析-优品'!A:A,产品建议!A621)&gt;0,"是","")&amp;IF(COUNTIF('2-3.源数据-产品分析-爆品'!A:A,产品建议!A621)&gt;0,"是","")),IF(OR($W$2="P4P点击量"),((IFERROR(INDEX('产品报告-整理'!D:D,MATCH(产品建议!A621,'产品报告-整理'!A:A,0)),""))),((IF(COUNTIF('2-2.源数据-产品分析-优品'!A:A,产品建议!A621)&gt;0,"是",""))))))</f>
        <v/>
      </c>
      <c r="X621" s="5" t="str">
        <f>IF(OR($A$3=""),"",IF(OR($W$2="优爆品"),((IFERROR(INDEX('产品报告-整理'!D:D,MATCH(产品建议!A621,'产品报告-整理'!A:A,0)),"")&amp;" → "&amp;(IFERROR(TEXT(INDEX('产品报告-整理'!D:D,MATCH(产品建议!A621,'产品报告-整理'!A:A,0))/G621,"0%"),"")))),IF(OR($W$2="P4P点击量"),((IF($W$2="P4P点击量",IFERROR(TEXT(W621/G621,"0%"),"")))),(((IF(COUNTIF('2-3.源数据-产品分析-爆品'!A:A,产品建议!A621)&gt;0,"是","")))))))</f>
        <v/>
      </c>
      <c r="Y621" s="9" t="str">
        <f>IF(AND($Y$2="直通车总消费",'产品报告-整理'!$BN$1="推荐广告"),IFERROR(INDEX('产品报告-整理'!H:H,MATCH(产品建议!A621,'产品报告-整理'!A:A,0)),0)+IFERROR(INDEX('产品报告-整理'!BV:BV,MATCH(产品建议!A621,'产品报告-整理'!BO:BO,0)),0),IFERROR(INDEX('产品报告-整理'!H:H,MATCH(产品建议!A621,'产品报告-整理'!A:A,0)),0))</f>
        <v/>
      </c>
      <c r="Z621" s="9" t="str">
        <f t="shared" si="30"/>
        <v/>
      </c>
      <c r="AA621" s="5" t="str">
        <f t="shared" si="28"/>
        <v/>
      </c>
      <c r="AB621" s="5" t="str">
        <f t="shared" si="29"/>
        <v/>
      </c>
      <c r="AC621" s="9"/>
      <c r="AD621" s="15" t="str">
        <f>IF($AD$1="  ",IFERROR(IF(AND(Y621="未推广",L621&gt;0),"加入P4P推广 ","")&amp;IF(AND(OR(W621="是",X621="是"),Y621=0),"优爆品加推广 ","")&amp;IF(AND(C621="N",L621&gt;0),"增加橱窗绑定 ","")&amp;IF(AND(OR(Z621&gt;$Z$1*4.5,AB621&gt;$AB$1*4.5),Y621&lt;&gt;0,Y621&gt;$AB$1*2,G621&gt;($G$1/$L$1)*1),"放弃P4P推广 ","")&amp;IF(AND(AB621&gt;$AB$1*1.2,AB621&lt;$AB$1*4.5,Y621&gt;0),"优化询盘成本 ","")&amp;IF(AND(Z621&gt;$Z$1*1.2,Z621&lt;$Z$1*4.5,Y621&gt;0),"优化商机成本 ","")&amp;IF(AND(Y621&lt;&gt;0,L621&gt;0,AB621&lt;$AB$1*1.2),"加大询盘获取 ","")&amp;IF(AND(Y621&lt;&gt;0,K621&gt;0,Z621&lt;$Z$1*1.2),"加大商机获取 ","")&amp;IF(AND(L621=0,C621="Y",G621&gt;($G$1/$L$1*1.5)),"解绑橱窗绑定 ",""),"请去左表粘贴源数据"),"")</f>
        <v/>
      </c>
      <c r="AE621" s="9"/>
      <c r="AF621" s="9"/>
      <c r="AG621" s="9"/>
      <c r="AH621" s="9"/>
      <c r="AI621" s="17"/>
      <c r="AJ621" s="17"/>
      <c r="AK621" s="17"/>
    </row>
    <row r="622" spans="1:37">
      <c r="A622" s="5" t="str">
        <f>IFERROR(HLOOKUP(A$2,'2.源数据-产品分析-全商品'!A$6:A$1000,ROW()-1,0),"")</f>
        <v/>
      </c>
      <c r="B622" s="5" t="str">
        <f>IFERROR(HLOOKUP(B$2,'2.源数据-产品分析-全商品'!B$6:B$1000,ROW()-1,0),"")</f>
        <v/>
      </c>
      <c r="C622" s="5" t="str">
        <f>CLEAN(IFERROR(HLOOKUP(C$2,'2.源数据-产品分析-全商品'!C$6:C$1000,ROW()-1,0),""))</f>
        <v/>
      </c>
      <c r="D622" s="5" t="str">
        <f>IFERROR(HLOOKUP(D$2,'2.源数据-产品分析-全商品'!D$6:D$1000,ROW()-1,0),"")</f>
        <v/>
      </c>
      <c r="E622" s="5" t="str">
        <f>IFERROR(HLOOKUP(E$2,'2.源数据-产品分析-全商品'!E$6:E$1000,ROW()-1,0),"")</f>
        <v/>
      </c>
      <c r="F622" s="5" t="str">
        <f>IFERROR(VALUE(HLOOKUP(F$2,'2.源数据-产品分析-全商品'!F$6:F$1000,ROW()-1,0)),"")</f>
        <v/>
      </c>
      <c r="G622" s="5" t="str">
        <f>IFERROR(VALUE(HLOOKUP(G$2,'2.源数据-产品分析-全商品'!G$6:G$1000,ROW()-1,0)),"")</f>
        <v/>
      </c>
      <c r="H622" s="5" t="str">
        <f>IFERROR(HLOOKUP(H$2,'2.源数据-产品分析-全商品'!H$6:H$1000,ROW()-1,0),"")</f>
        <v/>
      </c>
      <c r="I622" s="5" t="str">
        <f>IFERROR(VALUE(HLOOKUP(I$2,'2.源数据-产品分析-全商品'!I$6:I$1000,ROW()-1,0)),"")</f>
        <v/>
      </c>
      <c r="J622" s="60" t="str">
        <f>IFERROR(IF($J$2="","",INDEX('产品报告-整理'!G:G,MATCH(产品建议!A622,'产品报告-整理'!A:A,0))),"")</f>
        <v/>
      </c>
      <c r="K622" s="5" t="str">
        <f>IFERROR(IF($K$2="","",VALUE(INDEX('产品报告-整理'!E:E,MATCH(产品建议!A622,'产品报告-整理'!A:A,0)))),0)</f>
        <v/>
      </c>
      <c r="L622" s="5" t="str">
        <f>IFERROR(VALUE(HLOOKUP(L$2,'2.源数据-产品分析-全商品'!J$6:J$1000,ROW()-1,0)),"")</f>
        <v/>
      </c>
      <c r="M622" s="5" t="str">
        <f>IFERROR(VALUE(HLOOKUP(M$2,'2.源数据-产品分析-全商品'!K$6:K$1000,ROW()-1,0)),"")</f>
        <v/>
      </c>
      <c r="N622" s="5" t="str">
        <f>IFERROR(HLOOKUP(N$2,'2.源数据-产品分析-全商品'!L$6:L$1000,ROW()-1,0),"")</f>
        <v/>
      </c>
      <c r="O622" s="5" t="str">
        <f>IF($O$2='产品报告-整理'!$K$1,IFERROR(INDEX('产品报告-整理'!S:S,MATCH(产品建议!A622,'产品报告-整理'!L:L,0)),""),(IFERROR(VALUE(HLOOKUP(O$2,'2.源数据-产品分析-全商品'!M$6:M$1000,ROW()-1,0)),"")))</f>
        <v/>
      </c>
      <c r="P622" s="5" t="str">
        <f>IF($P$2='产品报告-整理'!$V$1,IFERROR(INDEX('产品报告-整理'!AD:AD,MATCH(产品建议!A622,'产品报告-整理'!W:W,0)),""),(IFERROR(VALUE(HLOOKUP(P$2,'2.源数据-产品分析-全商品'!N$6:N$1000,ROW()-1,0)),"")))</f>
        <v/>
      </c>
      <c r="Q622" s="5" t="str">
        <f>IF($Q$2='产品报告-整理'!$AG$1,IFERROR(INDEX('产品报告-整理'!AO:AO,MATCH(产品建议!A622,'产品报告-整理'!AH:AH,0)),""),(IFERROR(VALUE(HLOOKUP(Q$2,'2.源数据-产品分析-全商品'!O$6:O$1000,ROW()-1,0)),"")))</f>
        <v/>
      </c>
      <c r="R622" s="5" t="str">
        <f>IF($R$2='产品报告-整理'!$AR$1,IFERROR(INDEX('产品报告-整理'!AZ:AZ,MATCH(产品建议!A622,'产品报告-整理'!AS:AS,0)),""),(IFERROR(VALUE(HLOOKUP(R$2,'2.源数据-产品分析-全商品'!P$6:P$1000,ROW()-1,0)),"")))</f>
        <v/>
      </c>
      <c r="S622" s="5" t="str">
        <f>IF($S$2='产品报告-整理'!$BC$1,IFERROR(INDEX('产品报告-整理'!BK:BK,MATCH(产品建议!A622,'产品报告-整理'!BD:BD,0)),""),(IFERROR(VALUE(HLOOKUP(S$2,'2.源数据-产品分析-全商品'!Q$6:Q$1000,ROW()-1,0)),"")))</f>
        <v/>
      </c>
      <c r="T622" s="5" t="str">
        <f>IFERROR(HLOOKUP("产品负责人",'2.源数据-产品分析-全商品'!R$6:R$1000,ROW()-1,0),"")</f>
        <v/>
      </c>
      <c r="U622" s="5" t="str">
        <f>IFERROR(VALUE(HLOOKUP(U$2,'2.源数据-产品分析-全商品'!S$6:S$1000,ROW()-1,0)),"")</f>
        <v/>
      </c>
      <c r="V622" s="5" t="str">
        <f>IFERROR(VALUE(HLOOKUP(V$2,'2.源数据-产品分析-全商品'!T$6:T$1000,ROW()-1,0)),"")</f>
        <v/>
      </c>
      <c r="W622" s="5" t="str">
        <f>IF(OR($A$3=""),"",IF(OR($W$2="优爆品"),(IF(COUNTIF('2-2.源数据-产品分析-优品'!A:A,产品建议!A622)&gt;0,"是","")&amp;IF(COUNTIF('2-3.源数据-产品分析-爆品'!A:A,产品建议!A622)&gt;0,"是","")),IF(OR($W$2="P4P点击量"),((IFERROR(INDEX('产品报告-整理'!D:D,MATCH(产品建议!A622,'产品报告-整理'!A:A,0)),""))),((IF(COUNTIF('2-2.源数据-产品分析-优品'!A:A,产品建议!A622)&gt;0,"是",""))))))</f>
        <v/>
      </c>
      <c r="X622" s="5" t="str">
        <f>IF(OR($A$3=""),"",IF(OR($W$2="优爆品"),((IFERROR(INDEX('产品报告-整理'!D:D,MATCH(产品建议!A622,'产品报告-整理'!A:A,0)),"")&amp;" → "&amp;(IFERROR(TEXT(INDEX('产品报告-整理'!D:D,MATCH(产品建议!A622,'产品报告-整理'!A:A,0))/G622,"0%"),"")))),IF(OR($W$2="P4P点击量"),((IF($W$2="P4P点击量",IFERROR(TEXT(W622/G622,"0%"),"")))),(((IF(COUNTIF('2-3.源数据-产品分析-爆品'!A:A,产品建议!A622)&gt;0,"是","")))))))</f>
        <v/>
      </c>
      <c r="Y622" s="9" t="str">
        <f>IF(AND($Y$2="直通车总消费",'产品报告-整理'!$BN$1="推荐广告"),IFERROR(INDEX('产品报告-整理'!H:H,MATCH(产品建议!A622,'产品报告-整理'!A:A,0)),0)+IFERROR(INDEX('产品报告-整理'!BV:BV,MATCH(产品建议!A622,'产品报告-整理'!BO:BO,0)),0),IFERROR(INDEX('产品报告-整理'!H:H,MATCH(产品建议!A622,'产品报告-整理'!A:A,0)),0))</f>
        <v/>
      </c>
      <c r="Z622" s="9" t="str">
        <f t="shared" si="30"/>
        <v/>
      </c>
      <c r="AA622" s="5" t="str">
        <f t="shared" si="28"/>
        <v/>
      </c>
      <c r="AB622" s="5" t="str">
        <f t="shared" si="29"/>
        <v/>
      </c>
      <c r="AC622" s="9"/>
      <c r="AD622" s="15" t="str">
        <f>IF($AD$1="  ",IFERROR(IF(AND(Y622="未推广",L622&gt;0),"加入P4P推广 ","")&amp;IF(AND(OR(W622="是",X622="是"),Y622=0),"优爆品加推广 ","")&amp;IF(AND(C622="N",L622&gt;0),"增加橱窗绑定 ","")&amp;IF(AND(OR(Z622&gt;$Z$1*4.5,AB622&gt;$AB$1*4.5),Y622&lt;&gt;0,Y622&gt;$AB$1*2,G622&gt;($G$1/$L$1)*1),"放弃P4P推广 ","")&amp;IF(AND(AB622&gt;$AB$1*1.2,AB622&lt;$AB$1*4.5,Y622&gt;0),"优化询盘成本 ","")&amp;IF(AND(Z622&gt;$Z$1*1.2,Z622&lt;$Z$1*4.5,Y622&gt;0),"优化商机成本 ","")&amp;IF(AND(Y622&lt;&gt;0,L622&gt;0,AB622&lt;$AB$1*1.2),"加大询盘获取 ","")&amp;IF(AND(Y622&lt;&gt;0,K622&gt;0,Z622&lt;$Z$1*1.2),"加大商机获取 ","")&amp;IF(AND(L622=0,C622="Y",G622&gt;($G$1/$L$1*1.5)),"解绑橱窗绑定 ",""),"请去左表粘贴源数据"),"")</f>
        <v/>
      </c>
      <c r="AE622" s="9"/>
      <c r="AF622" s="9"/>
      <c r="AG622" s="9"/>
      <c r="AH622" s="9"/>
      <c r="AI622" s="17"/>
      <c r="AJ622" s="17"/>
      <c r="AK622" s="17"/>
    </row>
    <row r="623" spans="1:37">
      <c r="A623" s="5" t="str">
        <f>IFERROR(HLOOKUP(A$2,'2.源数据-产品分析-全商品'!A$6:A$1000,ROW()-1,0),"")</f>
        <v/>
      </c>
      <c r="B623" s="5" t="str">
        <f>IFERROR(HLOOKUP(B$2,'2.源数据-产品分析-全商品'!B$6:B$1000,ROW()-1,0),"")</f>
        <v/>
      </c>
      <c r="C623" s="5" t="str">
        <f>CLEAN(IFERROR(HLOOKUP(C$2,'2.源数据-产品分析-全商品'!C$6:C$1000,ROW()-1,0),""))</f>
        <v/>
      </c>
      <c r="D623" s="5" t="str">
        <f>IFERROR(HLOOKUP(D$2,'2.源数据-产品分析-全商品'!D$6:D$1000,ROW()-1,0),"")</f>
        <v/>
      </c>
      <c r="E623" s="5" t="str">
        <f>IFERROR(HLOOKUP(E$2,'2.源数据-产品分析-全商品'!E$6:E$1000,ROW()-1,0),"")</f>
        <v/>
      </c>
      <c r="F623" s="5" t="str">
        <f>IFERROR(VALUE(HLOOKUP(F$2,'2.源数据-产品分析-全商品'!F$6:F$1000,ROW()-1,0)),"")</f>
        <v/>
      </c>
      <c r="G623" s="5" t="str">
        <f>IFERROR(VALUE(HLOOKUP(G$2,'2.源数据-产品分析-全商品'!G$6:G$1000,ROW()-1,0)),"")</f>
        <v/>
      </c>
      <c r="H623" s="5" t="str">
        <f>IFERROR(HLOOKUP(H$2,'2.源数据-产品分析-全商品'!H$6:H$1000,ROW()-1,0),"")</f>
        <v/>
      </c>
      <c r="I623" s="5" t="str">
        <f>IFERROR(VALUE(HLOOKUP(I$2,'2.源数据-产品分析-全商品'!I$6:I$1000,ROW()-1,0)),"")</f>
        <v/>
      </c>
      <c r="J623" s="60" t="str">
        <f>IFERROR(IF($J$2="","",INDEX('产品报告-整理'!G:G,MATCH(产品建议!A623,'产品报告-整理'!A:A,0))),"")</f>
        <v/>
      </c>
      <c r="K623" s="5" t="str">
        <f>IFERROR(IF($K$2="","",VALUE(INDEX('产品报告-整理'!E:E,MATCH(产品建议!A623,'产品报告-整理'!A:A,0)))),0)</f>
        <v/>
      </c>
      <c r="L623" s="5" t="str">
        <f>IFERROR(VALUE(HLOOKUP(L$2,'2.源数据-产品分析-全商品'!J$6:J$1000,ROW()-1,0)),"")</f>
        <v/>
      </c>
      <c r="M623" s="5" t="str">
        <f>IFERROR(VALUE(HLOOKUP(M$2,'2.源数据-产品分析-全商品'!K$6:K$1000,ROW()-1,0)),"")</f>
        <v/>
      </c>
      <c r="N623" s="5" t="str">
        <f>IFERROR(HLOOKUP(N$2,'2.源数据-产品分析-全商品'!L$6:L$1000,ROW()-1,0),"")</f>
        <v/>
      </c>
      <c r="O623" s="5" t="str">
        <f>IF($O$2='产品报告-整理'!$K$1,IFERROR(INDEX('产品报告-整理'!S:S,MATCH(产品建议!A623,'产品报告-整理'!L:L,0)),""),(IFERROR(VALUE(HLOOKUP(O$2,'2.源数据-产品分析-全商品'!M$6:M$1000,ROW()-1,0)),"")))</f>
        <v/>
      </c>
      <c r="P623" s="5" t="str">
        <f>IF($P$2='产品报告-整理'!$V$1,IFERROR(INDEX('产品报告-整理'!AD:AD,MATCH(产品建议!A623,'产品报告-整理'!W:W,0)),""),(IFERROR(VALUE(HLOOKUP(P$2,'2.源数据-产品分析-全商品'!N$6:N$1000,ROW()-1,0)),"")))</f>
        <v/>
      </c>
      <c r="Q623" s="5" t="str">
        <f>IF($Q$2='产品报告-整理'!$AG$1,IFERROR(INDEX('产品报告-整理'!AO:AO,MATCH(产品建议!A623,'产品报告-整理'!AH:AH,0)),""),(IFERROR(VALUE(HLOOKUP(Q$2,'2.源数据-产品分析-全商品'!O$6:O$1000,ROW()-1,0)),"")))</f>
        <v/>
      </c>
      <c r="R623" s="5" t="str">
        <f>IF($R$2='产品报告-整理'!$AR$1,IFERROR(INDEX('产品报告-整理'!AZ:AZ,MATCH(产品建议!A623,'产品报告-整理'!AS:AS,0)),""),(IFERROR(VALUE(HLOOKUP(R$2,'2.源数据-产品分析-全商品'!P$6:P$1000,ROW()-1,0)),"")))</f>
        <v/>
      </c>
      <c r="S623" s="5" t="str">
        <f>IF($S$2='产品报告-整理'!$BC$1,IFERROR(INDEX('产品报告-整理'!BK:BK,MATCH(产品建议!A623,'产品报告-整理'!BD:BD,0)),""),(IFERROR(VALUE(HLOOKUP(S$2,'2.源数据-产品分析-全商品'!Q$6:Q$1000,ROW()-1,0)),"")))</f>
        <v/>
      </c>
      <c r="T623" s="5" t="str">
        <f>IFERROR(HLOOKUP("产品负责人",'2.源数据-产品分析-全商品'!R$6:R$1000,ROW()-1,0),"")</f>
        <v/>
      </c>
      <c r="U623" s="5" t="str">
        <f>IFERROR(VALUE(HLOOKUP(U$2,'2.源数据-产品分析-全商品'!S$6:S$1000,ROW()-1,0)),"")</f>
        <v/>
      </c>
      <c r="V623" s="5" t="str">
        <f>IFERROR(VALUE(HLOOKUP(V$2,'2.源数据-产品分析-全商品'!T$6:T$1000,ROW()-1,0)),"")</f>
        <v/>
      </c>
      <c r="W623" s="5" t="str">
        <f>IF(OR($A$3=""),"",IF(OR($W$2="优爆品"),(IF(COUNTIF('2-2.源数据-产品分析-优品'!A:A,产品建议!A623)&gt;0,"是","")&amp;IF(COUNTIF('2-3.源数据-产品分析-爆品'!A:A,产品建议!A623)&gt;0,"是","")),IF(OR($W$2="P4P点击量"),((IFERROR(INDEX('产品报告-整理'!D:D,MATCH(产品建议!A623,'产品报告-整理'!A:A,0)),""))),((IF(COUNTIF('2-2.源数据-产品分析-优品'!A:A,产品建议!A623)&gt;0,"是",""))))))</f>
        <v/>
      </c>
      <c r="X623" s="5" t="str">
        <f>IF(OR($A$3=""),"",IF(OR($W$2="优爆品"),((IFERROR(INDEX('产品报告-整理'!D:D,MATCH(产品建议!A623,'产品报告-整理'!A:A,0)),"")&amp;" → "&amp;(IFERROR(TEXT(INDEX('产品报告-整理'!D:D,MATCH(产品建议!A623,'产品报告-整理'!A:A,0))/G623,"0%"),"")))),IF(OR($W$2="P4P点击量"),((IF($W$2="P4P点击量",IFERROR(TEXT(W623/G623,"0%"),"")))),(((IF(COUNTIF('2-3.源数据-产品分析-爆品'!A:A,产品建议!A623)&gt;0,"是","")))))))</f>
        <v/>
      </c>
      <c r="Y623" s="9" t="str">
        <f>IF(AND($Y$2="直通车总消费",'产品报告-整理'!$BN$1="推荐广告"),IFERROR(INDEX('产品报告-整理'!H:H,MATCH(产品建议!A623,'产品报告-整理'!A:A,0)),0)+IFERROR(INDEX('产品报告-整理'!BV:BV,MATCH(产品建议!A623,'产品报告-整理'!BO:BO,0)),0),IFERROR(INDEX('产品报告-整理'!H:H,MATCH(产品建议!A623,'产品报告-整理'!A:A,0)),0))</f>
        <v/>
      </c>
      <c r="Z623" s="9" t="str">
        <f t="shared" si="30"/>
        <v/>
      </c>
      <c r="AA623" s="5" t="str">
        <f t="shared" si="28"/>
        <v/>
      </c>
      <c r="AB623" s="5" t="str">
        <f t="shared" si="29"/>
        <v/>
      </c>
      <c r="AC623" s="9"/>
      <c r="AD623" s="15" t="str">
        <f>IF($AD$1="  ",IFERROR(IF(AND(Y623="未推广",L623&gt;0),"加入P4P推广 ","")&amp;IF(AND(OR(W623="是",X623="是"),Y623=0),"优爆品加推广 ","")&amp;IF(AND(C623="N",L623&gt;0),"增加橱窗绑定 ","")&amp;IF(AND(OR(Z623&gt;$Z$1*4.5,AB623&gt;$AB$1*4.5),Y623&lt;&gt;0,Y623&gt;$AB$1*2,G623&gt;($G$1/$L$1)*1),"放弃P4P推广 ","")&amp;IF(AND(AB623&gt;$AB$1*1.2,AB623&lt;$AB$1*4.5,Y623&gt;0),"优化询盘成本 ","")&amp;IF(AND(Z623&gt;$Z$1*1.2,Z623&lt;$Z$1*4.5,Y623&gt;0),"优化商机成本 ","")&amp;IF(AND(Y623&lt;&gt;0,L623&gt;0,AB623&lt;$AB$1*1.2),"加大询盘获取 ","")&amp;IF(AND(Y623&lt;&gt;0,K623&gt;0,Z623&lt;$Z$1*1.2),"加大商机获取 ","")&amp;IF(AND(L623=0,C623="Y",G623&gt;($G$1/$L$1*1.5)),"解绑橱窗绑定 ",""),"请去左表粘贴源数据"),"")</f>
        <v/>
      </c>
      <c r="AE623" s="9"/>
      <c r="AF623" s="9"/>
      <c r="AG623" s="9"/>
      <c r="AH623" s="9"/>
      <c r="AI623" s="17"/>
      <c r="AJ623" s="17"/>
      <c r="AK623" s="17"/>
    </row>
    <row r="624" spans="1:37">
      <c r="A624" s="5" t="str">
        <f>IFERROR(HLOOKUP(A$2,'2.源数据-产品分析-全商品'!A$6:A$1000,ROW()-1,0),"")</f>
        <v/>
      </c>
      <c r="B624" s="5" t="str">
        <f>IFERROR(HLOOKUP(B$2,'2.源数据-产品分析-全商品'!B$6:B$1000,ROW()-1,0),"")</f>
        <v/>
      </c>
      <c r="C624" s="5" t="str">
        <f>CLEAN(IFERROR(HLOOKUP(C$2,'2.源数据-产品分析-全商品'!C$6:C$1000,ROW()-1,0),""))</f>
        <v/>
      </c>
      <c r="D624" s="5" t="str">
        <f>IFERROR(HLOOKUP(D$2,'2.源数据-产品分析-全商品'!D$6:D$1000,ROW()-1,0),"")</f>
        <v/>
      </c>
      <c r="E624" s="5" t="str">
        <f>IFERROR(HLOOKUP(E$2,'2.源数据-产品分析-全商品'!E$6:E$1000,ROW()-1,0),"")</f>
        <v/>
      </c>
      <c r="F624" s="5" t="str">
        <f>IFERROR(VALUE(HLOOKUP(F$2,'2.源数据-产品分析-全商品'!F$6:F$1000,ROW()-1,0)),"")</f>
        <v/>
      </c>
      <c r="G624" s="5" t="str">
        <f>IFERROR(VALUE(HLOOKUP(G$2,'2.源数据-产品分析-全商品'!G$6:G$1000,ROW()-1,0)),"")</f>
        <v/>
      </c>
      <c r="H624" s="5" t="str">
        <f>IFERROR(HLOOKUP(H$2,'2.源数据-产品分析-全商品'!H$6:H$1000,ROW()-1,0),"")</f>
        <v/>
      </c>
      <c r="I624" s="5" t="str">
        <f>IFERROR(VALUE(HLOOKUP(I$2,'2.源数据-产品分析-全商品'!I$6:I$1000,ROW()-1,0)),"")</f>
        <v/>
      </c>
      <c r="J624" s="60" t="str">
        <f>IFERROR(IF($J$2="","",INDEX('产品报告-整理'!G:G,MATCH(产品建议!A624,'产品报告-整理'!A:A,0))),"")</f>
        <v/>
      </c>
      <c r="K624" s="5" t="str">
        <f>IFERROR(IF($K$2="","",VALUE(INDEX('产品报告-整理'!E:E,MATCH(产品建议!A624,'产品报告-整理'!A:A,0)))),0)</f>
        <v/>
      </c>
      <c r="L624" s="5" t="str">
        <f>IFERROR(VALUE(HLOOKUP(L$2,'2.源数据-产品分析-全商品'!J$6:J$1000,ROW()-1,0)),"")</f>
        <v/>
      </c>
      <c r="M624" s="5" t="str">
        <f>IFERROR(VALUE(HLOOKUP(M$2,'2.源数据-产品分析-全商品'!K$6:K$1000,ROW()-1,0)),"")</f>
        <v/>
      </c>
      <c r="N624" s="5" t="str">
        <f>IFERROR(HLOOKUP(N$2,'2.源数据-产品分析-全商品'!L$6:L$1000,ROW()-1,0),"")</f>
        <v/>
      </c>
      <c r="O624" s="5" t="str">
        <f>IF($O$2='产品报告-整理'!$K$1,IFERROR(INDEX('产品报告-整理'!S:S,MATCH(产品建议!A624,'产品报告-整理'!L:L,0)),""),(IFERROR(VALUE(HLOOKUP(O$2,'2.源数据-产品分析-全商品'!M$6:M$1000,ROW()-1,0)),"")))</f>
        <v/>
      </c>
      <c r="P624" s="5" t="str">
        <f>IF($P$2='产品报告-整理'!$V$1,IFERROR(INDEX('产品报告-整理'!AD:AD,MATCH(产品建议!A624,'产品报告-整理'!W:W,0)),""),(IFERROR(VALUE(HLOOKUP(P$2,'2.源数据-产品分析-全商品'!N$6:N$1000,ROW()-1,0)),"")))</f>
        <v/>
      </c>
      <c r="Q624" s="5" t="str">
        <f>IF($Q$2='产品报告-整理'!$AG$1,IFERROR(INDEX('产品报告-整理'!AO:AO,MATCH(产品建议!A624,'产品报告-整理'!AH:AH,0)),""),(IFERROR(VALUE(HLOOKUP(Q$2,'2.源数据-产品分析-全商品'!O$6:O$1000,ROW()-1,0)),"")))</f>
        <v/>
      </c>
      <c r="R624" s="5" t="str">
        <f>IF($R$2='产品报告-整理'!$AR$1,IFERROR(INDEX('产品报告-整理'!AZ:AZ,MATCH(产品建议!A624,'产品报告-整理'!AS:AS,0)),""),(IFERROR(VALUE(HLOOKUP(R$2,'2.源数据-产品分析-全商品'!P$6:P$1000,ROW()-1,0)),"")))</f>
        <v/>
      </c>
      <c r="S624" s="5" t="str">
        <f>IF($S$2='产品报告-整理'!$BC$1,IFERROR(INDEX('产品报告-整理'!BK:BK,MATCH(产品建议!A624,'产品报告-整理'!BD:BD,0)),""),(IFERROR(VALUE(HLOOKUP(S$2,'2.源数据-产品分析-全商品'!Q$6:Q$1000,ROW()-1,0)),"")))</f>
        <v/>
      </c>
      <c r="T624" s="5" t="str">
        <f>IFERROR(HLOOKUP("产品负责人",'2.源数据-产品分析-全商品'!R$6:R$1000,ROW()-1,0),"")</f>
        <v/>
      </c>
      <c r="U624" s="5" t="str">
        <f>IFERROR(VALUE(HLOOKUP(U$2,'2.源数据-产品分析-全商品'!S$6:S$1000,ROW()-1,0)),"")</f>
        <v/>
      </c>
      <c r="V624" s="5" t="str">
        <f>IFERROR(VALUE(HLOOKUP(V$2,'2.源数据-产品分析-全商品'!T$6:T$1000,ROW()-1,0)),"")</f>
        <v/>
      </c>
      <c r="W624" s="5" t="str">
        <f>IF(OR($A$3=""),"",IF(OR($W$2="优爆品"),(IF(COUNTIF('2-2.源数据-产品分析-优品'!A:A,产品建议!A624)&gt;0,"是","")&amp;IF(COUNTIF('2-3.源数据-产品分析-爆品'!A:A,产品建议!A624)&gt;0,"是","")),IF(OR($W$2="P4P点击量"),((IFERROR(INDEX('产品报告-整理'!D:D,MATCH(产品建议!A624,'产品报告-整理'!A:A,0)),""))),((IF(COUNTIF('2-2.源数据-产品分析-优品'!A:A,产品建议!A624)&gt;0,"是",""))))))</f>
        <v/>
      </c>
      <c r="X624" s="5" t="str">
        <f>IF(OR($A$3=""),"",IF(OR($W$2="优爆品"),((IFERROR(INDEX('产品报告-整理'!D:D,MATCH(产品建议!A624,'产品报告-整理'!A:A,0)),"")&amp;" → "&amp;(IFERROR(TEXT(INDEX('产品报告-整理'!D:D,MATCH(产品建议!A624,'产品报告-整理'!A:A,0))/G624,"0%"),"")))),IF(OR($W$2="P4P点击量"),((IF($W$2="P4P点击量",IFERROR(TEXT(W624/G624,"0%"),"")))),(((IF(COUNTIF('2-3.源数据-产品分析-爆品'!A:A,产品建议!A624)&gt;0,"是","")))))))</f>
        <v/>
      </c>
      <c r="Y624" s="9" t="str">
        <f>IF(AND($Y$2="直通车总消费",'产品报告-整理'!$BN$1="推荐广告"),IFERROR(INDEX('产品报告-整理'!H:H,MATCH(产品建议!A624,'产品报告-整理'!A:A,0)),0)+IFERROR(INDEX('产品报告-整理'!BV:BV,MATCH(产品建议!A624,'产品报告-整理'!BO:BO,0)),0),IFERROR(INDEX('产品报告-整理'!H:H,MATCH(产品建议!A624,'产品报告-整理'!A:A,0)),0))</f>
        <v/>
      </c>
      <c r="Z624" s="9" t="str">
        <f t="shared" si="30"/>
        <v/>
      </c>
      <c r="AA624" s="5" t="str">
        <f t="shared" si="28"/>
        <v/>
      </c>
      <c r="AB624" s="5" t="str">
        <f t="shared" si="29"/>
        <v/>
      </c>
      <c r="AC624" s="9"/>
      <c r="AD624" s="15" t="str">
        <f>IF($AD$1="  ",IFERROR(IF(AND(Y624="未推广",L624&gt;0),"加入P4P推广 ","")&amp;IF(AND(OR(W624="是",X624="是"),Y624=0),"优爆品加推广 ","")&amp;IF(AND(C624="N",L624&gt;0),"增加橱窗绑定 ","")&amp;IF(AND(OR(Z624&gt;$Z$1*4.5,AB624&gt;$AB$1*4.5),Y624&lt;&gt;0,Y624&gt;$AB$1*2,G624&gt;($G$1/$L$1)*1),"放弃P4P推广 ","")&amp;IF(AND(AB624&gt;$AB$1*1.2,AB624&lt;$AB$1*4.5,Y624&gt;0),"优化询盘成本 ","")&amp;IF(AND(Z624&gt;$Z$1*1.2,Z624&lt;$Z$1*4.5,Y624&gt;0),"优化商机成本 ","")&amp;IF(AND(Y624&lt;&gt;0,L624&gt;0,AB624&lt;$AB$1*1.2),"加大询盘获取 ","")&amp;IF(AND(Y624&lt;&gt;0,K624&gt;0,Z624&lt;$Z$1*1.2),"加大商机获取 ","")&amp;IF(AND(L624=0,C624="Y",G624&gt;($G$1/$L$1*1.5)),"解绑橱窗绑定 ",""),"请去左表粘贴源数据"),"")</f>
        <v/>
      </c>
      <c r="AE624" s="9"/>
      <c r="AF624" s="9"/>
      <c r="AG624" s="9"/>
      <c r="AH624" s="9"/>
      <c r="AI624" s="17"/>
      <c r="AJ624" s="17"/>
      <c r="AK624" s="17"/>
    </row>
    <row r="625" spans="1:37">
      <c r="A625" s="5" t="str">
        <f>IFERROR(HLOOKUP(A$2,'2.源数据-产品分析-全商品'!A$6:A$1000,ROW()-1,0),"")</f>
        <v/>
      </c>
      <c r="B625" s="5" t="str">
        <f>IFERROR(HLOOKUP(B$2,'2.源数据-产品分析-全商品'!B$6:B$1000,ROW()-1,0),"")</f>
        <v/>
      </c>
      <c r="C625" s="5" t="str">
        <f>CLEAN(IFERROR(HLOOKUP(C$2,'2.源数据-产品分析-全商品'!C$6:C$1000,ROW()-1,0),""))</f>
        <v/>
      </c>
      <c r="D625" s="5" t="str">
        <f>IFERROR(HLOOKUP(D$2,'2.源数据-产品分析-全商品'!D$6:D$1000,ROW()-1,0),"")</f>
        <v/>
      </c>
      <c r="E625" s="5" t="str">
        <f>IFERROR(HLOOKUP(E$2,'2.源数据-产品分析-全商品'!E$6:E$1000,ROW()-1,0),"")</f>
        <v/>
      </c>
      <c r="F625" s="5" t="str">
        <f>IFERROR(VALUE(HLOOKUP(F$2,'2.源数据-产品分析-全商品'!F$6:F$1000,ROW()-1,0)),"")</f>
        <v/>
      </c>
      <c r="G625" s="5" t="str">
        <f>IFERROR(VALUE(HLOOKUP(G$2,'2.源数据-产品分析-全商品'!G$6:G$1000,ROW()-1,0)),"")</f>
        <v/>
      </c>
      <c r="H625" s="5" t="str">
        <f>IFERROR(HLOOKUP(H$2,'2.源数据-产品分析-全商品'!H$6:H$1000,ROW()-1,0),"")</f>
        <v/>
      </c>
      <c r="I625" s="5" t="str">
        <f>IFERROR(VALUE(HLOOKUP(I$2,'2.源数据-产品分析-全商品'!I$6:I$1000,ROW()-1,0)),"")</f>
        <v/>
      </c>
      <c r="J625" s="60" t="str">
        <f>IFERROR(IF($J$2="","",INDEX('产品报告-整理'!G:G,MATCH(产品建议!A625,'产品报告-整理'!A:A,0))),"")</f>
        <v/>
      </c>
      <c r="K625" s="5" t="str">
        <f>IFERROR(IF($K$2="","",VALUE(INDEX('产品报告-整理'!E:E,MATCH(产品建议!A625,'产品报告-整理'!A:A,0)))),0)</f>
        <v/>
      </c>
      <c r="L625" s="5" t="str">
        <f>IFERROR(VALUE(HLOOKUP(L$2,'2.源数据-产品分析-全商品'!J$6:J$1000,ROW()-1,0)),"")</f>
        <v/>
      </c>
      <c r="M625" s="5" t="str">
        <f>IFERROR(VALUE(HLOOKUP(M$2,'2.源数据-产品分析-全商品'!K$6:K$1000,ROW()-1,0)),"")</f>
        <v/>
      </c>
      <c r="N625" s="5" t="str">
        <f>IFERROR(HLOOKUP(N$2,'2.源数据-产品分析-全商品'!L$6:L$1000,ROW()-1,0),"")</f>
        <v/>
      </c>
      <c r="O625" s="5" t="str">
        <f>IF($O$2='产品报告-整理'!$K$1,IFERROR(INDEX('产品报告-整理'!S:S,MATCH(产品建议!A625,'产品报告-整理'!L:L,0)),""),(IFERROR(VALUE(HLOOKUP(O$2,'2.源数据-产品分析-全商品'!M$6:M$1000,ROW()-1,0)),"")))</f>
        <v/>
      </c>
      <c r="P625" s="5" t="str">
        <f>IF($P$2='产品报告-整理'!$V$1,IFERROR(INDEX('产品报告-整理'!AD:AD,MATCH(产品建议!A625,'产品报告-整理'!W:W,0)),""),(IFERROR(VALUE(HLOOKUP(P$2,'2.源数据-产品分析-全商品'!N$6:N$1000,ROW()-1,0)),"")))</f>
        <v/>
      </c>
      <c r="Q625" s="5" t="str">
        <f>IF($Q$2='产品报告-整理'!$AG$1,IFERROR(INDEX('产品报告-整理'!AO:AO,MATCH(产品建议!A625,'产品报告-整理'!AH:AH,0)),""),(IFERROR(VALUE(HLOOKUP(Q$2,'2.源数据-产品分析-全商品'!O$6:O$1000,ROW()-1,0)),"")))</f>
        <v/>
      </c>
      <c r="R625" s="5" t="str">
        <f>IF($R$2='产品报告-整理'!$AR$1,IFERROR(INDEX('产品报告-整理'!AZ:AZ,MATCH(产品建议!A625,'产品报告-整理'!AS:AS,0)),""),(IFERROR(VALUE(HLOOKUP(R$2,'2.源数据-产品分析-全商品'!P$6:P$1000,ROW()-1,0)),"")))</f>
        <v/>
      </c>
      <c r="S625" s="5" t="str">
        <f>IF($S$2='产品报告-整理'!$BC$1,IFERROR(INDEX('产品报告-整理'!BK:BK,MATCH(产品建议!A625,'产品报告-整理'!BD:BD,0)),""),(IFERROR(VALUE(HLOOKUP(S$2,'2.源数据-产品分析-全商品'!Q$6:Q$1000,ROW()-1,0)),"")))</f>
        <v/>
      </c>
      <c r="T625" s="5" t="str">
        <f>IFERROR(HLOOKUP("产品负责人",'2.源数据-产品分析-全商品'!R$6:R$1000,ROW()-1,0),"")</f>
        <v/>
      </c>
      <c r="U625" s="5" t="str">
        <f>IFERROR(VALUE(HLOOKUP(U$2,'2.源数据-产品分析-全商品'!S$6:S$1000,ROW()-1,0)),"")</f>
        <v/>
      </c>
      <c r="V625" s="5" t="str">
        <f>IFERROR(VALUE(HLOOKUP(V$2,'2.源数据-产品分析-全商品'!T$6:T$1000,ROW()-1,0)),"")</f>
        <v/>
      </c>
      <c r="W625" s="5" t="str">
        <f>IF(OR($A$3=""),"",IF(OR($W$2="优爆品"),(IF(COUNTIF('2-2.源数据-产品分析-优品'!A:A,产品建议!A625)&gt;0,"是","")&amp;IF(COUNTIF('2-3.源数据-产品分析-爆品'!A:A,产品建议!A625)&gt;0,"是","")),IF(OR($W$2="P4P点击量"),((IFERROR(INDEX('产品报告-整理'!D:D,MATCH(产品建议!A625,'产品报告-整理'!A:A,0)),""))),((IF(COUNTIF('2-2.源数据-产品分析-优品'!A:A,产品建议!A625)&gt;0,"是",""))))))</f>
        <v/>
      </c>
      <c r="X625" s="5" t="str">
        <f>IF(OR($A$3=""),"",IF(OR($W$2="优爆品"),((IFERROR(INDEX('产品报告-整理'!D:D,MATCH(产品建议!A625,'产品报告-整理'!A:A,0)),"")&amp;" → "&amp;(IFERROR(TEXT(INDEX('产品报告-整理'!D:D,MATCH(产品建议!A625,'产品报告-整理'!A:A,0))/G625,"0%"),"")))),IF(OR($W$2="P4P点击量"),((IF($W$2="P4P点击量",IFERROR(TEXT(W625/G625,"0%"),"")))),(((IF(COUNTIF('2-3.源数据-产品分析-爆品'!A:A,产品建议!A625)&gt;0,"是","")))))))</f>
        <v/>
      </c>
      <c r="Y625" s="9" t="str">
        <f>IF(AND($Y$2="直通车总消费",'产品报告-整理'!$BN$1="推荐广告"),IFERROR(INDEX('产品报告-整理'!H:H,MATCH(产品建议!A625,'产品报告-整理'!A:A,0)),0)+IFERROR(INDEX('产品报告-整理'!BV:BV,MATCH(产品建议!A625,'产品报告-整理'!BO:BO,0)),0),IFERROR(INDEX('产品报告-整理'!H:H,MATCH(产品建议!A625,'产品报告-整理'!A:A,0)),0))</f>
        <v/>
      </c>
      <c r="Z625" s="9" t="str">
        <f t="shared" si="30"/>
        <v/>
      </c>
      <c r="AA625" s="5" t="str">
        <f t="shared" si="28"/>
        <v/>
      </c>
      <c r="AB625" s="5" t="str">
        <f t="shared" si="29"/>
        <v/>
      </c>
      <c r="AC625" s="9"/>
      <c r="AD625" s="15" t="str">
        <f>IF($AD$1="  ",IFERROR(IF(AND(Y625="未推广",L625&gt;0),"加入P4P推广 ","")&amp;IF(AND(OR(W625="是",X625="是"),Y625=0),"优爆品加推广 ","")&amp;IF(AND(C625="N",L625&gt;0),"增加橱窗绑定 ","")&amp;IF(AND(OR(Z625&gt;$Z$1*4.5,AB625&gt;$AB$1*4.5),Y625&lt;&gt;0,Y625&gt;$AB$1*2,G625&gt;($G$1/$L$1)*1),"放弃P4P推广 ","")&amp;IF(AND(AB625&gt;$AB$1*1.2,AB625&lt;$AB$1*4.5,Y625&gt;0),"优化询盘成本 ","")&amp;IF(AND(Z625&gt;$Z$1*1.2,Z625&lt;$Z$1*4.5,Y625&gt;0),"优化商机成本 ","")&amp;IF(AND(Y625&lt;&gt;0,L625&gt;0,AB625&lt;$AB$1*1.2),"加大询盘获取 ","")&amp;IF(AND(Y625&lt;&gt;0,K625&gt;0,Z625&lt;$Z$1*1.2),"加大商机获取 ","")&amp;IF(AND(L625=0,C625="Y",G625&gt;($G$1/$L$1*1.5)),"解绑橱窗绑定 ",""),"请去左表粘贴源数据"),"")</f>
        <v/>
      </c>
      <c r="AE625" s="9"/>
      <c r="AF625" s="9"/>
      <c r="AG625" s="9"/>
      <c r="AH625" s="9"/>
      <c r="AI625" s="17"/>
      <c r="AJ625" s="17"/>
      <c r="AK625" s="17"/>
    </row>
    <row r="626" spans="1:37">
      <c r="A626" s="5" t="str">
        <f>IFERROR(HLOOKUP(A$2,'2.源数据-产品分析-全商品'!A$6:A$1000,ROW()-1,0),"")</f>
        <v/>
      </c>
      <c r="B626" s="5" t="str">
        <f>IFERROR(HLOOKUP(B$2,'2.源数据-产品分析-全商品'!B$6:B$1000,ROW()-1,0),"")</f>
        <v/>
      </c>
      <c r="C626" s="5" t="str">
        <f>CLEAN(IFERROR(HLOOKUP(C$2,'2.源数据-产品分析-全商品'!C$6:C$1000,ROW()-1,0),""))</f>
        <v/>
      </c>
      <c r="D626" s="5" t="str">
        <f>IFERROR(HLOOKUP(D$2,'2.源数据-产品分析-全商品'!D$6:D$1000,ROW()-1,0),"")</f>
        <v/>
      </c>
      <c r="E626" s="5" t="str">
        <f>IFERROR(HLOOKUP(E$2,'2.源数据-产品分析-全商品'!E$6:E$1000,ROW()-1,0),"")</f>
        <v/>
      </c>
      <c r="F626" s="5" t="str">
        <f>IFERROR(VALUE(HLOOKUP(F$2,'2.源数据-产品分析-全商品'!F$6:F$1000,ROW()-1,0)),"")</f>
        <v/>
      </c>
      <c r="G626" s="5" t="str">
        <f>IFERROR(VALUE(HLOOKUP(G$2,'2.源数据-产品分析-全商品'!G$6:G$1000,ROW()-1,0)),"")</f>
        <v/>
      </c>
      <c r="H626" s="5" t="str">
        <f>IFERROR(HLOOKUP(H$2,'2.源数据-产品分析-全商品'!H$6:H$1000,ROW()-1,0),"")</f>
        <v/>
      </c>
      <c r="I626" s="5" t="str">
        <f>IFERROR(VALUE(HLOOKUP(I$2,'2.源数据-产品分析-全商品'!I$6:I$1000,ROW()-1,0)),"")</f>
        <v/>
      </c>
      <c r="J626" s="60" t="str">
        <f>IFERROR(IF($J$2="","",INDEX('产品报告-整理'!G:G,MATCH(产品建议!A626,'产品报告-整理'!A:A,0))),"")</f>
        <v/>
      </c>
      <c r="K626" s="5" t="str">
        <f>IFERROR(IF($K$2="","",VALUE(INDEX('产品报告-整理'!E:E,MATCH(产品建议!A626,'产品报告-整理'!A:A,0)))),0)</f>
        <v/>
      </c>
      <c r="L626" s="5" t="str">
        <f>IFERROR(VALUE(HLOOKUP(L$2,'2.源数据-产品分析-全商品'!J$6:J$1000,ROW()-1,0)),"")</f>
        <v/>
      </c>
      <c r="M626" s="5" t="str">
        <f>IFERROR(VALUE(HLOOKUP(M$2,'2.源数据-产品分析-全商品'!K$6:K$1000,ROW()-1,0)),"")</f>
        <v/>
      </c>
      <c r="N626" s="5" t="str">
        <f>IFERROR(HLOOKUP(N$2,'2.源数据-产品分析-全商品'!L$6:L$1000,ROW()-1,0),"")</f>
        <v/>
      </c>
      <c r="O626" s="5" t="str">
        <f>IF($O$2='产品报告-整理'!$K$1,IFERROR(INDEX('产品报告-整理'!S:S,MATCH(产品建议!A626,'产品报告-整理'!L:L,0)),""),(IFERROR(VALUE(HLOOKUP(O$2,'2.源数据-产品分析-全商品'!M$6:M$1000,ROW()-1,0)),"")))</f>
        <v/>
      </c>
      <c r="P626" s="5" t="str">
        <f>IF($P$2='产品报告-整理'!$V$1,IFERROR(INDEX('产品报告-整理'!AD:AD,MATCH(产品建议!A626,'产品报告-整理'!W:W,0)),""),(IFERROR(VALUE(HLOOKUP(P$2,'2.源数据-产品分析-全商品'!N$6:N$1000,ROW()-1,0)),"")))</f>
        <v/>
      </c>
      <c r="Q626" s="5" t="str">
        <f>IF($Q$2='产品报告-整理'!$AG$1,IFERROR(INDEX('产品报告-整理'!AO:AO,MATCH(产品建议!A626,'产品报告-整理'!AH:AH,0)),""),(IFERROR(VALUE(HLOOKUP(Q$2,'2.源数据-产品分析-全商品'!O$6:O$1000,ROW()-1,0)),"")))</f>
        <v/>
      </c>
      <c r="R626" s="5" t="str">
        <f>IF($R$2='产品报告-整理'!$AR$1,IFERROR(INDEX('产品报告-整理'!AZ:AZ,MATCH(产品建议!A626,'产品报告-整理'!AS:AS,0)),""),(IFERROR(VALUE(HLOOKUP(R$2,'2.源数据-产品分析-全商品'!P$6:P$1000,ROW()-1,0)),"")))</f>
        <v/>
      </c>
      <c r="S626" s="5" t="str">
        <f>IF($S$2='产品报告-整理'!$BC$1,IFERROR(INDEX('产品报告-整理'!BK:BK,MATCH(产品建议!A626,'产品报告-整理'!BD:BD,0)),""),(IFERROR(VALUE(HLOOKUP(S$2,'2.源数据-产品分析-全商品'!Q$6:Q$1000,ROW()-1,0)),"")))</f>
        <v/>
      </c>
      <c r="T626" s="5" t="str">
        <f>IFERROR(HLOOKUP("产品负责人",'2.源数据-产品分析-全商品'!R$6:R$1000,ROW()-1,0),"")</f>
        <v/>
      </c>
      <c r="U626" s="5" t="str">
        <f>IFERROR(VALUE(HLOOKUP(U$2,'2.源数据-产品分析-全商品'!S$6:S$1000,ROW()-1,0)),"")</f>
        <v/>
      </c>
      <c r="V626" s="5" t="str">
        <f>IFERROR(VALUE(HLOOKUP(V$2,'2.源数据-产品分析-全商品'!T$6:T$1000,ROW()-1,0)),"")</f>
        <v/>
      </c>
      <c r="W626" s="5" t="str">
        <f>IF(OR($A$3=""),"",IF(OR($W$2="优爆品"),(IF(COUNTIF('2-2.源数据-产品分析-优品'!A:A,产品建议!A626)&gt;0,"是","")&amp;IF(COUNTIF('2-3.源数据-产品分析-爆品'!A:A,产品建议!A626)&gt;0,"是","")),IF(OR($W$2="P4P点击量"),((IFERROR(INDEX('产品报告-整理'!D:D,MATCH(产品建议!A626,'产品报告-整理'!A:A,0)),""))),((IF(COUNTIF('2-2.源数据-产品分析-优品'!A:A,产品建议!A626)&gt;0,"是",""))))))</f>
        <v/>
      </c>
      <c r="X626" s="5" t="str">
        <f>IF(OR($A$3=""),"",IF(OR($W$2="优爆品"),((IFERROR(INDEX('产品报告-整理'!D:D,MATCH(产品建议!A626,'产品报告-整理'!A:A,0)),"")&amp;" → "&amp;(IFERROR(TEXT(INDEX('产品报告-整理'!D:D,MATCH(产品建议!A626,'产品报告-整理'!A:A,0))/G626,"0%"),"")))),IF(OR($W$2="P4P点击量"),((IF($W$2="P4P点击量",IFERROR(TEXT(W626/G626,"0%"),"")))),(((IF(COUNTIF('2-3.源数据-产品分析-爆品'!A:A,产品建议!A626)&gt;0,"是","")))))))</f>
        <v/>
      </c>
      <c r="Y626" s="9" t="str">
        <f>IF(AND($Y$2="直通车总消费",'产品报告-整理'!$BN$1="推荐广告"),IFERROR(INDEX('产品报告-整理'!H:H,MATCH(产品建议!A626,'产品报告-整理'!A:A,0)),0)+IFERROR(INDEX('产品报告-整理'!BV:BV,MATCH(产品建议!A626,'产品报告-整理'!BO:BO,0)),0),IFERROR(INDEX('产品报告-整理'!H:H,MATCH(产品建议!A626,'产品报告-整理'!A:A,0)),0))</f>
        <v/>
      </c>
      <c r="Z626" s="9" t="str">
        <f t="shared" si="30"/>
        <v/>
      </c>
      <c r="AA626" s="5" t="str">
        <f t="shared" si="28"/>
        <v/>
      </c>
      <c r="AB626" s="5" t="str">
        <f t="shared" si="29"/>
        <v/>
      </c>
      <c r="AC626" s="9"/>
      <c r="AD626" s="15" t="str">
        <f>IF($AD$1="  ",IFERROR(IF(AND(Y626="未推广",L626&gt;0),"加入P4P推广 ","")&amp;IF(AND(OR(W626="是",X626="是"),Y626=0),"优爆品加推广 ","")&amp;IF(AND(C626="N",L626&gt;0),"增加橱窗绑定 ","")&amp;IF(AND(OR(Z626&gt;$Z$1*4.5,AB626&gt;$AB$1*4.5),Y626&lt;&gt;0,Y626&gt;$AB$1*2,G626&gt;($G$1/$L$1)*1),"放弃P4P推广 ","")&amp;IF(AND(AB626&gt;$AB$1*1.2,AB626&lt;$AB$1*4.5,Y626&gt;0),"优化询盘成本 ","")&amp;IF(AND(Z626&gt;$Z$1*1.2,Z626&lt;$Z$1*4.5,Y626&gt;0),"优化商机成本 ","")&amp;IF(AND(Y626&lt;&gt;0,L626&gt;0,AB626&lt;$AB$1*1.2),"加大询盘获取 ","")&amp;IF(AND(Y626&lt;&gt;0,K626&gt;0,Z626&lt;$Z$1*1.2),"加大商机获取 ","")&amp;IF(AND(L626=0,C626="Y",G626&gt;($G$1/$L$1*1.5)),"解绑橱窗绑定 ",""),"请去左表粘贴源数据"),"")</f>
        <v/>
      </c>
      <c r="AE626" s="9"/>
      <c r="AF626" s="9"/>
      <c r="AG626" s="9"/>
      <c r="AH626" s="9"/>
      <c r="AI626" s="17"/>
      <c r="AJ626" s="17"/>
      <c r="AK626" s="17"/>
    </row>
    <row r="627" spans="1:37">
      <c r="A627" s="5" t="str">
        <f>IFERROR(HLOOKUP(A$2,'2.源数据-产品分析-全商品'!A$6:A$1000,ROW()-1,0),"")</f>
        <v/>
      </c>
      <c r="B627" s="5" t="str">
        <f>IFERROR(HLOOKUP(B$2,'2.源数据-产品分析-全商品'!B$6:B$1000,ROW()-1,0),"")</f>
        <v/>
      </c>
      <c r="C627" s="5" t="str">
        <f>CLEAN(IFERROR(HLOOKUP(C$2,'2.源数据-产品分析-全商品'!C$6:C$1000,ROW()-1,0),""))</f>
        <v/>
      </c>
      <c r="D627" s="5" t="str">
        <f>IFERROR(HLOOKUP(D$2,'2.源数据-产品分析-全商品'!D$6:D$1000,ROW()-1,0),"")</f>
        <v/>
      </c>
      <c r="E627" s="5" t="str">
        <f>IFERROR(HLOOKUP(E$2,'2.源数据-产品分析-全商品'!E$6:E$1000,ROW()-1,0),"")</f>
        <v/>
      </c>
      <c r="F627" s="5" t="str">
        <f>IFERROR(VALUE(HLOOKUP(F$2,'2.源数据-产品分析-全商品'!F$6:F$1000,ROW()-1,0)),"")</f>
        <v/>
      </c>
      <c r="G627" s="5" t="str">
        <f>IFERROR(VALUE(HLOOKUP(G$2,'2.源数据-产品分析-全商品'!G$6:G$1000,ROW()-1,0)),"")</f>
        <v/>
      </c>
      <c r="H627" s="5" t="str">
        <f>IFERROR(HLOOKUP(H$2,'2.源数据-产品分析-全商品'!H$6:H$1000,ROW()-1,0),"")</f>
        <v/>
      </c>
      <c r="I627" s="5" t="str">
        <f>IFERROR(VALUE(HLOOKUP(I$2,'2.源数据-产品分析-全商品'!I$6:I$1000,ROW()-1,0)),"")</f>
        <v/>
      </c>
      <c r="J627" s="60" t="str">
        <f>IFERROR(IF($J$2="","",INDEX('产品报告-整理'!G:G,MATCH(产品建议!A627,'产品报告-整理'!A:A,0))),"")</f>
        <v/>
      </c>
      <c r="K627" s="5" t="str">
        <f>IFERROR(IF($K$2="","",VALUE(INDEX('产品报告-整理'!E:E,MATCH(产品建议!A627,'产品报告-整理'!A:A,0)))),0)</f>
        <v/>
      </c>
      <c r="L627" s="5" t="str">
        <f>IFERROR(VALUE(HLOOKUP(L$2,'2.源数据-产品分析-全商品'!J$6:J$1000,ROW()-1,0)),"")</f>
        <v/>
      </c>
      <c r="M627" s="5" t="str">
        <f>IFERROR(VALUE(HLOOKUP(M$2,'2.源数据-产品分析-全商品'!K$6:K$1000,ROW()-1,0)),"")</f>
        <v/>
      </c>
      <c r="N627" s="5" t="str">
        <f>IFERROR(HLOOKUP(N$2,'2.源数据-产品分析-全商品'!L$6:L$1000,ROW()-1,0),"")</f>
        <v/>
      </c>
      <c r="O627" s="5" t="str">
        <f>IF($O$2='产品报告-整理'!$K$1,IFERROR(INDEX('产品报告-整理'!S:S,MATCH(产品建议!A627,'产品报告-整理'!L:L,0)),""),(IFERROR(VALUE(HLOOKUP(O$2,'2.源数据-产品分析-全商品'!M$6:M$1000,ROW()-1,0)),"")))</f>
        <v/>
      </c>
      <c r="P627" s="5" t="str">
        <f>IF($P$2='产品报告-整理'!$V$1,IFERROR(INDEX('产品报告-整理'!AD:AD,MATCH(产品建议!A627,'产品报告-整理'!W:W,0)),""),(IFERROR(VALUE(HLOOKUP(P$2,'2.源数据-产品分析-全商品'!N$6:N$1000,ROW()-1,0)),"")))</f>
        <v/>
      </c>
      <c r="Q627" s="5" t="str">
        <f>IF($Q$2='产品报告-整理'!$AG$1,IFERROR(INDEX('产品报告-整理'!AO:AO,MATCH(产品建议!A627,'产品报告-整理'!AH:AH,0)),""),(IFERROR(VALUE(HLOOKUP(Q$2,'2.源数据-产品分析-全商品'!O$6:O$1000,ROW()-1,0)),"")))</f>
        <v/>
      </c>
      <c r="R627" s="5" t="str">
        <f>IF($R$2='产品报告-整理'!$AR$1,IFERROR(INDEX('产品报告-整理'!AZ:AZ,MATCH(产品建议!A627,'产品报告-整理'!AS:AS,0)),""),(IFERROR(VALUE(HLOOKUP(R$2,'2.源数据-产品分析-全商品'!P$6:P$1000,ROW()-1,0)),"")))</f>
        <v/>
      </c>
      <c r="S627" s="5" t="str">
        <f>IF($S$2='产品报告-整理'!$BC$1,IFERROR(INDEX('产品报告-整理'!BK:BK,MATCH(产品建议!A627,'产品报告-整理'!BD:BD,0)),""),(IFERROR(VALUE(HLOOKUP(S$2,'2.源数据-产品分析-全商品'!Q$6:Q$1000,ROW()-1,0)),"")))</f>
        <v/>
      </c>
      <c r="T627" s="5" t="str">
        <f>IFERROR(HLOOKUP("产品负责人",'2.源数据-产品分析-全商品'!R$6:R$1000,ROW()-1,0),"")</f>
        <v/>
      </c>
      <c r="U627" s="5" t="str">
        <f>IFERROR(VALUE(HLOOKUP(U$2,'2.源数据-产品分析-全商品'!S$6:S$1000,ROW()-1,0)),"")</f>
        <v/>
      </c>
      <c r="V627" s="5" t="str">
        <f>IFERROR(VALUE(HLOOKUP(V$2,'2.源数据-产品分析-全商品'!T$6:T$1000,ROW()-1,0)),"")</f>
        <v/>
      </c>
      <c r="W627" s="5" t="str">
        <f>IF(OR($A$3=""),"",IF(OR($W$2="优爆品"),(IF(COUNTIF('2-2.源数据-产品分析-优品'!A:A,产品建议!A627)&gt;0,"是","")&amp;IF(COUNTIF('2-3.源数据-产品分析-爆品'!A:A,产品建议!A627)&gt;0,"是","")),IF(OR($W$2="P4P点击量"),((IFERROR(INDEX('产品报告-整理'!D:D,MATCH(产品建议!A627,'产品报告-整理'!A:A,0)),""))),((IF(COUNTIF('2-2.源数据-产品分析-优品'!A:A,产品建议!A627)&gt;0,"是",""))))))</f>
        <v/>
      </c>
      <c r="X627" s="5" t="str">
        <f>IF(OR($A$3=""),"",IF(OR($W$2="优爆品"),((IFERROR(INDEX('产品报告-整理'!D:D,MATCH(产品建议!A627,'产品报告-整理'!A:A,0)),"")&amp;" → "&amp;(IFERROR(TEXT(INDEX('产品报告-整理'!D:D,MATCH(产品建议!A627,'产品报告-整理'!A:A,0))/G627,"0%"),"")))),IF(OR($W$2="P4P点击量"),((IF($W$2="P4P点击量",IFERROR(TEXT(W627/G627,"0%"),"")))),(((IF(COUNTIF('2-3.源数据-产品分析-爆品'!A:A,产品建议!A627)&gt;0,"是","")))))))</f>
        <v/>
      </c>
      <c r="Y627" s="9" t="str">
        <f>IF(AND($Y$2="直通车总消费",'产品报告-整理'!$BN$1="推荐广告"),IFERROR(INDEX('产品报告-整理'!H:H,MATCH(产品建议!A627,'产品报告-整理'!A:A,0)),0)+IFERROR(INDEX('产品报告-整理'!BV:BV,MATCH(产品建议!A627,'产品报告-整理'!BO:BO,0)),0),IFERROR(INDEX('产品报告-整理'!H:H,MATCH(产品建议!A627,'产品报告-整理'!A:A,0)),0))</f>
        <v/>
      </c>
      <c r="Z627" s="9" t="str">
        <f t="shared" si="30"/>
        <v/>
      </c>
      <c r="AA627" s="5" t="str">
        <f t="shared" si="28"/>
        <v/>
      </c>
      <c r="AB627" s="5" t="str">
        <f t="shared" si="29"/>
        <v/>
      </c>
      <c r="AC627" s="9"/>
      <c r="AD627" s="15" t="str">
        <f>IF($AD$1="  ",IFERROR(IF(AND(Y627="未推广",L627&gt;0),"加入P4P推广 ","")&amp;IF(AND(OR(W627="是",X627="是"),Y627=0),"优爆品加推广 ","")&amp;IF(AND(C627="N",L627&gt;0),"增加橱窗绑定 ","")&amp;IF(AND(OR(Z627&gt;$Z$1*4.5,AB627&gt;$AB$1*4.5),Y627&lt;&gt;0,Y627&gt;$AB$1*2,G627&gt;($G$1/$L$1)*1),"放弃P4P推广 ","")&amp;IF(AND(AB627&gt;$AB$1*1.2,AB627&lt;$AB$1*4.5,Y627&gt;0),"优化询盘成本 ","")&amp;IF(AND(Z627&gt;$Z$1*1.2,Z627&lt;$Z$1*4.5,Y627&gt;0),"优化商机成本 ","")&amp;IF(AND(Y627&lt;&gt;0,L627&gt;0,AB627&lt;$AB$1*1.2),"加大询盘获取 ","")&amp;IF(AND(Y627&lt;&gt;0,K627&gt;0,Z627&lt;$Z$1*1.2),"加大商机获取 ","")&amp;IF(AND(L627=0,C627="Y",G627&gt;($G$1/$L$1*1.5)),"解绑橱窗绑定 ",""),"请去左表粘贴源数据"),"")</f>
        <v/>
      </c>
      <c r="AE627" s="9"/>
      <c r="AF627" s="9"/>
      <c r="AG627" s="9"/>
      <c r="AH627" s="9"/>
      <c r="AI627" s="17"/>
      <c r="AJ627" s="17"/>
      <c r="AK627" s="17"/>
    </row>
    <row r="628" spans="1:37">
      <c r="A628" s="5" t="str">
        <f>IFERROR(HLOOKUP(A$2,'2.源数据-产品分析-全商品'!A$6:A$1000,ROW()-1,0),"")</f>
        <v/>
      </c>
      <c r="B628" s="5" t="str">
        <f>IFERROR(HLOOKUP(B$2,'2.源数据-产品分析-全商品'!B$6:B$1000,ROW()-1,0),"")</f>
        <v/>
      </c>
      <c r="C628" s="5" t="str">
        <f>CLEAN(IFERROR(HLOOKUP(C$2,'2.源数据-产品分析-全商品'!C$6:C$1000,ROW()-1,0),""))</f>
        <v/>
      </c>
      <c r="D628" s="5" t="str">
        <f>IFERROR(HLOOKUP(D$2,'2.源数据-产品分析-全商品'!D$6:D$1000,ROW()-1,0),"")</f>
        <v/>
      </c>
      <c r="E628" s="5" t="str">
        <f>IFERROR(HLOOKUP(E$2,'2.源数据-产品分析-全商品'!E$6:E$1000,ROW()-1,0),"")</f>
        <v/>
      </c>
      <c r="F628" s="5" t="str">
        <f>IFERROR(VALUE(HLOOKUP(F$2,'2.源数据-产品分析-全商品'!F$6:F$1000,ROW()-1,0)),"")</f>
        <v/>
      </c>
      <c r="G628" s="5" t="str">
        <f>IFERROR(VALUE(HLOOKUP(G$2,'2.源数据-产品分析-全商品'!G$6:G$1000,ROW()-1,0)),"")</f>
        <v/>
      </c>
      <c r="H628" s="5" t="str">
        <f>IFERROR(HLOOKUP(H$2,'2.源数据-产品分析-全商品'!H$6:H$1000,ROW()-1,0),"")</f>
        <v/>
      </c>
      <c r="I628" s="5" t="str">
        <f>IFERROR(VALUE(HLOOKUP(I$2,'2.源数据-产品分析-全商品'!I$6:I$1000,ROW()-1,0)),"")</f>
        <v/>
      </c>
      <c r="J628" s="60" t="str">
        <f>IFERROR(IF($J$2="","",INDEX('产品报告-整理'!G:G,MATCH(产品建议!A628,'产品报告-整理'!A:A,0))),"")</f>
        <v/>
      </c>
      <c r="K628" s="5" t="str">
        <f>IFERROR(IF($K$2="","",VALUE(INDEX('产品报告-整理'!E:E,MATCH(产品建议!A628,'产品报告-整理'!A:A,0)))),0)</f>
        <v/>
      </c>
      <c r="L628" s="5" t="str">
        <f>IFERROR(VALUE(HLOOKUP(L$2,'2.源数据-产品分析-全商品'!J$6:J$1000,ROW()-1,0)),"")</f>
        <v/>
      </c>
      <c r="M628" s="5" t="str">
        <f>IFERROR(VALUE(HLOOKUP(M$2,'2.源数据-产品分析-全商品'!K$6:K$1000,ROW()-1,0)),"")</f>
        <v/>
      </c>
      <c r="N628" s="5" t="str">
        <f>IFERROR(HLOOKUP(N$2,'2.源数据-产品分析-全商品'!L$6:L$1000,ROW()-1,0),"")</f>
        <v/>
      </c>
      <c r="O628" s="5" t="str">
        <f>IF($O$2='产品报告-整理'!$K$1,IFERROR(INDEX('产品报告-整理'!S:S,MATCH(产品建议!A628,'产品报告-整理'!L:L,0)),""),(IFERROR(VALUE(HLOOKUP(O$2,'2.源数据-产品分析-全商品'!M$6:M$1000,ROW()-1,0)),"")))</f>
        <v/>
      </c>
      <c r="P628" s="5" t="str">
        <f>IF($P$2='产品报告-整理'!$V$1,IFERROR(INDEX('产品报告-整理'!AD:AD,MATCH(产品建议!A628,'产品报告-整理'!W:W,0)),""),(IFERROR(VALUE(HLOOKUP(P$2,'2.源数据-产品分析-全商品'!N$6:N$1000,ROW()-1,0)),"")))</f>
        <v/>
      </c>
      <c r="Q628" s="5" t="str">
        <f>IF($Q$2='产品报告-整理'!$AG$1,IFERROR(INDEX('产品报告-整理'!AO:AO,MATCH(产品建议!A628,'产品报告-整理'!AH:AH,0)),""),(IFERROR(VALUE(HLOOKUP(Q$2,'2.源数据-产品分析-全商品'!O$6:O$1000,ROW()-1,0)),"")))</f>
        <v/>
      </c>
      <c r="R628" s="5" t="str">
        <f>IF($R$2='产品报告-整理'!$AR$1,IFERROR(INDEX('产品报告-整理'!AZ:AZ,MATCH(产品建议!A628,'产品报告-整理'!AS:AS,0)),""),(IFERROR(VALUE(HLOOKUP(R$2,'2.源数据-产品分析-全商品'!P$6:P$1000,ROW()-1,0)),"")))</f>
        <v/>
      </c>
      <c r="S628" s="5" t="str">
        <f>IF($S$2='产品报告-整理'!$BC$1,IFERROR(INDEX('产品报告-整理'!BK:BK,MATCH(产品建议!A628,'产品报告-整理'!BD:BD,0)),""),(IFERROR(VALUE(HLOOKUP(S$2,'2.源数据-产品分析-全商品'!Q$6:Q$1000,ROW()-1,0)),"")))</f>
        <v/>
      </c>
      <c r="T628" s="5" t="str">
        <f>IFERROR(HLOOKUP("产品负责人",'2.源数据-产品分析-全商品'!R$6:R$1000,ROW()-1,0),"")</f>
        <v/>
      </c>
      <c r="U628" s="5" t="str">
        <f>IFERROR(VALUE(HLOOKUP(U$2,'2.源数据-产品分析-全商品'!S$6:S$1000,ROW()-1,0)),"")</f>
        <v/>
      </c>
      <c r="V628" s="5" t="str">
        <f>IFERROR(VALUE(HLOOKUP(V$2,'2.源数据-产品分析-全商品'!T$6:T$1000,ROW()-1,0)),"")</f>
        <v/>
      </c>
      <c r="W628" s="5" t="str">
        <f>IF(OR($A$3=""),"",IF(OR($W$2="优爆品"),(IF(COUNTIF('2-2.源数据-产品分析-优品'!A:A,产品建议!A628)&gt;0,"是","")&amp;IF(COUNTIF('2-3.源数据-产品分析-爆品'!A:A,产品建议!A628)&gt;0,"是","")),IF(OR($W$2="P4P点击量"),((IFERROR(INDEX('产品报告-整理'!D:D,MATCH(产品建议!A628,'产品报告-整理'!A:A,0)),""))),((IF(COUNTIF('2-2.源数据-产品分析-优品'!A:A,产品建议!A628)&gt;0,"是",""))))))</f>
        <v/>
      </c>
      <c r="X628" s="5" t="str">
        <f>IF(OR($A$3=""),"",IF(OR($W$2="优爆品"),((IFERROR(INDEX('产品报告-整理'!D:D,MATCH(产品建议!A628,'产品报告-整理'!A:A,0)),"")&amp;" → "&amp;(IFERROR(TEXT(INDEX('产品报告-整理'!D:D,MATCH(产品建议!A628,'产品报告-整理'!A:A,0))/G628,"0%"),"")))),IF(OR($W$2="P4P点击量"),((IF($W$2="P4P点击量",IFERROR(TEXT(W628/G628,"0%"),"")))),(((IF(COUNTIF('2-3.源数据-产品分析-爆品'!A:A,产品建议!A628)&gt;0,"是","")))))))</f>
        <v/>
      </c>
      <c r="Y628" s="9" t="str">
        <f>IF(AND($Y$2="直通车总消费",'产品报告-整理'!$BN$1="推荐广告"),IFERROR(INDEX('产品报告-整理'!H:H,MATCH(产品建议!A628,'产品报告-整理'!A:A,0)),0)+IFERROR(INDEX('产品报告-整理'!BV:BV,MATCH(产品建议!A628,'产品报告-整理'!BO:BO,0)),0),IFERROR(INDEX('产品报告-整理'!H:H,MATCH(产品建议!A628,'产品报告-整理'!A:A,0)),0))</f>
        <v/>
      </c>
      <c r="Z628" s="9" t="str">
        <f t="shared" si="30"/>
        <v/>
      </c>
      <c r="AA628" s="5" t="str">
        <f t="shared" si="28"/>
        <v/>
      </c>
      <c r="AB628" s="5" t="str">
        <f t="shared" si="29"/>
        <v/>
      </c>
      <c r="AC628" s="9"/>
      <c r="AD628" s="15" t="str">
        <f>IF($AD$1="  ",IFERROR(IF(AND(Y628="未推广",L628&gt;0),"加入P4P推广 ","")&amp;IF(AND(OR(W628="是",X628="是"),Y628=0),"优爆品加推广 ","")&amp;IF(AND(C628="N",L628&gt;0),"增加橱窗绑定 ","")&amp;IF(AND(OR(Z628&gt;$Z$1*4.5,AB628&gt;$AB$1*4.5),Y628&lt;&gt;0,Y628&gt;$AB$1*2,G628&gt;($G$1/$L$1)*1),"放弃P4P推广 ","")&amp;IF(AND(AB628&gt;$AB$1*1.2,AB628&lt;$AB$1*4.5,Y628&gt;0),"优化询盘成本 ","")&amp;IF(AND(Z628&gt;$Z$1*1.2,Z628&lt;$Z$1*4.5,Y628&gt;0),"优化商机成本 ","")&amp;IF(AND(Y628&lt;&gt;0,L628&gt;0,AB628&lt;$AB$1*1.2),"加大询盘获取 ","")&amp;IF(AND(Y628&lt;&gt;0,K628&gt;0,Z628&lt;$Z$1*1.2),"加大商机获取 ","")&amp;IF(AND(L628=0,C628="Y",G628&gt;($G$1/$L$1*1.5)),"解绑橱窗绑定 ",""),"请去左表粘贴源数据"),"")</f>
        <v/>
      </c>
      <c r="AE628" s="9"/>
      <c r="AF628" s="9"/>
      <c r="AG628" s="9"/>
      <c r="AH628" s="9"/>
      <c r="AI628" s="17"/>
      <c r="AJ628" s="17"/>
      <c r="AK628" s="17"/>
    </row>
    <row r="629" spans="1:37">
      <c r="A629" s="5" t="str">
        <f>IFERROR(HLOOKUP(A$2,'2.源数据-产品分析-全商品'!A$6:A$1000,ROW()-1,0),"")</f>
        <v/>
      </c>
      <c r="B629" s="5" t="str">
        <f>IFERROR(HLOOKUP(B$2,'2.源数据-产品分析-全商品'!B$6:B$1000,ROW()-1,0),"")</f>
        <v/>
      </c>
      <c r="C629" s="5" t="str">
        <f>CLEAN(IFERROR(HLOOKUP(C$2,'2.源数据-产品分析-全商品'!C$6:C$1000,ROW()-1,0),""))</f>
        <v/>
      </c>
      <c r="D629" s="5" t="str">
        <f>IFERROR(HLOOKUP(D$2,'2.源数据-产品分析-全商品'!D$6:D$1000,ROW()-1,0),"")</f>
        <v/>
      </c>
      <c r="E629" s="5" t="str">
        <f>IFERROR(HLOOKUP(E$2,'2.源数据-产品分析-全商品'!E$6:E$1000,ROW()-1,0),"")</f>
        <v/>
      </c>
      <c r="F629" s="5" t="str">
        <f>IFERROR(VALUE(HLOOKUP(F$2,'2.源数据-产品分析-全商品'!F$6:F$1000,ROW()-1,0)),"")</f>
        <v/>
      </c>
      <c r="G629" s="5" t="str">
        <f>IFERROR(VALUE(HLOOKUP(G$2,'2.源数据-产品分析-全商品'!G$6:G$1000,ROW()-1,0)),"")</f>
        <v/>
      </c>
      <c r="H629" s="5" t="str">
        <f>IFERROR(HLOOKUP(H$2,'2.源数据-产品分析-全商品'!H$6:H$1000,ROW()-1,0),"")</f>
        <v/>
      </c>
      <c r="I629" s="5" t="str">
        <f>IFERROR(VALUE(HLOOKUP(I$2,'2.源数据-产品分析-全商品'!I$6:I$1000,ROW()-1,0)),"")</f>
        <v/>
      </c>
      <c r="J629" s="60" t="str">
        <f>IFERROR(IF($J$2="","",INDEX('产品报告-整理'!G:G,MATCH(产品建议!A629,'产品报告-整理'!A:A,0))),"")</f>
        <v/>
      </c>
      <c r="K629" s="5" t="str">
        <f>IFERROR(IF($K$2="","",VALUE(INDEX('产品报告-整理'!E:E,MATCH(产品建议!A629,'产品报告-整理'!A:A,0)))),0)</f>
        <v/>
      </c>
      <c r="L629" s="5" t="str">
        <f>IFERROR(VALUE(HLOOKUP(L$2,'2.源数据-产品分析-全商品'!J$6:J$1000,ROW()-1,0)),"")</f>
        <v/>
      </c>
      <c r="M629" s="5" t="str">
        <f>IFERROR(VALUE(HLOOKUP(M$2,'2.源数据-产品分析-全商品'!K$6:K$1000,ROW()-1,0)),"")</f>
        <v/>
      </c>
      <c r="N629" s="5" t="str">
        <f>IFERROR(HLOOKUP(N$2,'2.源数据-产品分析-全商品'!L$6:L$1000,ROW()-1,0),"")</f>
        <v/>
      </c>
      <c r="O629" s="5" t="str">
        <f>IF($O$2='产品报告-整理'!$K$1,IFERROR(INDEX('产品报告-整理'!S:S,MATCH(产品建议!A629,'产品报告-整理'!L:L,0)),""),(IFERROR(VALUE(HLOOKUP(O$2,'2.源数据-产品分析-全商品'!M$6:M$1000,ROW()-1,0)),"")))</f>
        <v/>
      </c>
      <c r="P629" s="5" t="str">
        <f>IF($P$2='产品报告-整理'!$V$1,IFERROR(INDEX('产品报告-整理'!AD:AD,MATCH(产品建议!A629,'产品报告-整理'!W:W,0)),""),(IFERROR(VALUE(HLOOKUP(P$2,'2.源数据-产品分析-全商品'!N$6:N$1000,ROW()-1,0)),"")))</f>
        <v/>
      </c>
      <c r="Q629" s="5" t="str">
        <f>IF($Q$2='产品报告-整理'!$AG$1,IFERROR(INDEX('产品报告-整理'!AO:AO,MATCH(产品建议!A629,'产品报告-整理'!AH:AH,0)),""),(IFERROR(VALUE(HLOOKUP(Q$2,'2.源数据-产品分析-全商品'!O$6:O$1000,ROW()-1,0)),"")))</f>
        <v/>
      </c>
      <c r="R629" s="5" t="str">
        <f>IF($R$2='产品报告-整理'!$AR$1,IFERROR(INDEX('产品报告-整理'!AZ:AZ,MATCH(产品建议!A629,'产品报告-整理'!AS:AS,0)),""),(IFERROR(VALUE(HLOOKUP(R$2,'2.源数据-产品分析-全商品'!P$6:P$1000,ROW()-1,0)),"")))</f>
        <v/>
      </c>
      <c r="S629" s="5" t="str">
        <f>IF($S$2='产品报告-整理'!$BC$1,IFERROR(INDEX('产品报告-整理'!BK:BK,MATCH(产品建议!A629,'产品报告-整理'!BD:BD,0)),""),(IFERROR(VALUE(HLOOKUP(S$2,'2.源数据-产品分析-全商品'!Q$6:Q$1000,ROW()-1,0)),"")))</f>
        <v/>
      </c>
      <c r="T629" s="5" t="str">
        <f>IFERROR(HLOOKUP("产品负责人",'2.源数据-产品分析-全商品'!R$6:R$1000,ROW()-1,0),"")</f>
        <v/>
      </c>
      <c r="U629" s="5" t="str">
        <f>IFERROR(VALUE(HLOOKUP(U$2,'2.源数据-产品分析-全商品'!S$6:S$1000,ROW()-1,0)),"")</f>
        <v/>
      </c>
      <c r="V629" s="5" t="str">
        <f>IFERROR(VALUE(HLOOKUP(V$2,'2.源数据-产品分析-全商品'!T$6:T$1000,ROW()-1,0)),"")</f>
        <v/>
      </c>
      <c r="W629" s="5" t="str">
        <f>IF(OR($A$3=""),"",IF(OR($W$2="优爆品"),(IF(COUNTIF('2-2.源数据-产品分析-优品'!A:A,产品建议!A629)&gt;0,"是","")&amp;IF(COUNTIF('2-3.源数据-产品分析-爆品'!A:A,产品建议!A629)&gt;0,"是","")),IF(OR($W$2="P4P点击量"),((IFERROR(INDEX('产品报告-整理'!D:D,MATCH(产品建议!A629,'产品报告-整理'!A:A,0)),""))),((IF(COUNTIF('2-2.源数据-产品分析-优品'!A:A,产品建议!A629)&gt;0,"是",""))))))</f>
        <v/>
      </c>
      <c r="X629" s="5" t="str">
        <f>IF(OR($A$3=""),"",IF(OR($W$2="优爆品"),((IFERROR(INDEX('产品报告-整理'!D:D,MATCH(产品建议!A629,'产品报告-整理'!A:A,0)),"")&amp;" → "&amp;(IFERROR(TEXT(INDEX('产品报告-整理'!D:D,MATCH(产品建议!A629,'产品报告-整理'!A:A,0))/G629,"0%"),"")))),IF(OR($W$2="P4P点击量"),((IF($W$2="P4P点击量",IFERROR(TEXT(W629/G629,"0%"),"")))),(((IF(COUNTIF('2-3.源数据-产品分析-爆品'!A:A,产品建议!A629)&gt;0,"是","")))))))</f>
        <v/>
      </c>
      <c r="Y629" s="9" t="str">
        <f>IF(AND($Y$2="直通车总消费",'产品报告-整理'!$BN$1="推荐广告"),IFERROR(INDEX('产品报告-整理'!H:H,MATCH(产品建议!A629,'产品报告-整理'!A:A,0)),0)+IFERROR(INDEX('产品报告-整理'!BV:BV,MATCH(产品建议!A629,'产品报告-整理'!BO:BO,0)),0),IFERROR(INDEX('产品报告-整理'!H:H,MATCH(产品建议!A629,'产品报告-整理'!A:A,0)),0))</f>
        <v/>
      </c>
      <c r="Z629" s="9" t="str">
        <f t="shared" si="30"/>
        <v/>
      </c>
      <c r="AA629" s="5" t="str">
        <f t="shared" si="28"/>
        <v/>
      </c>
      <c r="AB629" s="5" t="str">
        <f t="shared" si="29"/>
        <v/>
      </c>
      <c r="AC629" s="9"/>
      <c r="AD629" s="15" t="str">
        <f>IF($AD$1="  ",IFERROR(IF(AND(Y629="未推广",L629&gt;0),"加入P4P推广 ","")&amp;IF(AND(OR(W629="是",X629="是"),Y629=0),"优爆品加推广 ","")&amp;IF(AND(C629="N",L629&gt;0),"增加橱窗绑定 ","")&amp;IF(AND(OR(Z629&gt;$Z$1*4.5,AB629&gt;$AB$1*4.5),Y629&lt;&gt;0,Y629&gt;$AB$1*2,G629&gt;($G$1/$L$1)*1),"放弃P4P推广 ","")&amp;IF(AND(AB629&gt;$AB$1*1.2,AB629&lt;$AB$1*4.5,Y629&gt;0),"优化询盘成本 ","")&amp;IF(AND(Z629&gt;$Z$1*1.2,Z629&lt;$Z$1*4.5,Y629&gt;0),"优化商机成本 ","")&amp;IF(AND(Y629&lt;&gt;0,L629&gt;0,AB629&lt;$AB$1*1.2),"加大询盘获取 ","")&amp;IF(AND(Y629&lt;&gt;0,K629&gt;0,Z629&lt;$Z$1*1.2),"加大商机获取 ","")&amp;IF(AND(L629=0,C629="Y",G629&gt;($G$1/$L$1*1.5)),"解绑橱窗绑定 ",""),"请去左表粘贴源数据"),"")</f>
        <v/>
      </c>
      <c r="AE629" s="9"/>
      <c r="AF629" s="9"/>
      <c r="AG629" s="9"/>
      <c r="AH629" s="9"/>
      <c r="AI629" s="17"/>
      <c r="AJ629" s="17"/>
      <c r="AK629" s="17"/>
    </row>
    <row r="630" spans="1:37">
      <c r="A630" s="5" t="str">
        <f>IFERROR(HLOOKUP(A$2,'2.源数据-产品分析-全商品'!A$6:A$1000,ROW()-1,0),"")</f>
        <v/>
      </c>
      <c r="B630" s="5" t="str">
        <f>IFERROR(HLOOKUP(B$2,'2.源数据-产品分析-全商品'!B$6:B$1000,ROW()-1,0),"")</f>
        <v/>
      </c>
      <c r="C630" s="5" t="str">
        <f>CLEAN(IFERROR(HLOOKUP(C$2,'2.源数据-产品分析-全商品'!C$6:C$1000,ROW()-1,0),""))</f>
        <v/>
      </c>
      <c r="D630" s="5" t="str">
        <f>IFERROR(HLOOKUP(D$2,'2.源数据-产品分析-全商品'!D$6:D$1000,ROW()-1,0),"")</f>
        <v/>
      </c>
      <c r="E630" s="5" t="str">
        <f>IFERROR(HLOOKUP(E$2,'2.源数据-产品分析-全商品'!E$6:E$1000,ROW()-1,0),"")</f>
        <v/>
      </c>
      <c r="F630" s="5" t="str">
        <f>IFERROR(VALUE(HLOOKUP(F$2,'2.源数据-产品分析-全商品'!F$6:F$1000,ROW()-1,0)),"")</f>
        <v/>
      </c>
      <c r="G630" s="5" t="str">
        <f>IFERROR(VALUE(HLOOKUP(G$2,'2.源数据-产品分析-全商品'!G$6:G$1000,ROW()-1,0)),"")</f>
        <v/>
      </c>
      <c r="H630" s="5" t="str">
        <f>IFERROR(HLOOKUP(H$2,'2.源数据-产品分析-全商品'!H$6:H$1000,ROW()-1,0),"")</f>
        <v/>
      </c>
      <c r="I630" s="5" t="str">
        <f>IFERROR(VALUE(HLOOKUP(I$2,'2.源数据-产品分析-全商品'!I$6:I$1000,ROW()-1,0)),"")</f>
        <v/>
      </c>
      <c r="J630" s="60" t="str">
        <f>IFERROR(IF($J$2="","",INDEX('产品报告-整理'!G:G,MATCH(产品建议!A630,'产品报告-整理'!A:A,0))),"")</f>
        <v/>
      </c>
      <c r="K630" s="5" t="str">
        <f>IFERROR(IF($K$2="","",VALUE(INDEX('产品报告-整理'!E:E,MATCH(产品建议!A630,'产品报告-整理'!A:A,0)))),0)</f>
        <v/>
      </c>
      <c r="L630" s="5" t="str">
        <f>IFERROR(VALUE(HLOOKUP(L$2,'2.源数据-产品分析-全商品'!J$6:J$1000,ROW()-1,0)),"")</f>
        <v/>
      </c>
      <c r="M630" s="5" t="str">
        <f>IFERROR(VALUE(HLOOKUP(M$2,'2.源数据-产品分析-全商品'!K$6:K$1000,ROW()-1,0)),"")</f>
        <v/>
      </c>
      <c r="N630" s="5" t="str">
        <f>IFERROR(HLOOKUP(N$2,'2.源数据-产品分析-全商品'!L$6:L$1000,ROW()-1,0),"")</f>
        <v/>
      </c>
      <c r="O630" s="5" t="str">
        <f>IF($O$2='产品报告-整理'!$K$1,IFERROR(INDEX('产品报告-整理'!S:S,MATCH(产品建议!A630,'产品报告-整理'!L:L,0)),""),(IFERROR(VALUE(HLOOKUP(O$2,'2.源数据-产品分析-全商品'!M$6:M$1000,ROW()-1,0)),"")))</f>
        <v/>
      </c>
      <c r="P630" s="5" t="str">
        <f>IF($P$2='产品报告-整理'!$V$1,IFERROR(INDEX('产品报告-整理'!AD:AD,MATCH(产品建议!A630,'产品报告-整理'!W:W,0)),""),(IFERROR(VALUE(HLOOKUP(P$2,'2.源数据-产品分析-全商品'!N$6:N$1000,ROW()-1,0)),"")))</f>
        <v/>
      </c>
      <c r="Q630" s="5" t="str">
        <f>IF($Q$2='产品报告-整理'!$AG$1,IFERROR(INDEX('产品报告-整理'!AO:AO,MATCH(产品建议!A630,'产品报告-整理'!AH:AH,0)),""),(IFERROR(VALUE(HLOOKUP(Q$2,'2.源数据-产品分析-全商品'!O$6:O$1000,ROW()-1,0)),"")))</f>
        <v/>
      </c>
      <c r="R630" s="5" t="str">
        <f>IF($R$2='产品报告-整理'!$AR$1,IFERROR(INDEX('产品报告-整理'!AZ:AZ,MATCH(产品建议!A630,'产品报告-整理'!AS:AS,0)),""),(IFERROR(VALUE(HLOOKUP(R$2,'2.源数据-产品分析-全商品'!P$6:P$1000,ROW()-1,0)),"")))</f>
        <v/>
      </c>
      <c r="S630" s="5" t="str">
        <f>IF($S$2='产品报告-整理'!$BC$1,IFERROR(INDEX('产品报告-整理'!BK:BK,MATCH(产品建议!A630,'产品报告-整理'!BD:BD,0)),""),(IFERROR(VALUE(HLOOKUP(S$2,'2.源数据-产品分析-全商品'!Q$6:Q$1000,ROW()-1,0)),"")))</f>
        <v/>
      </c>
      <c r="T630" s="5" t="str">
        <f>IFERROR(HLOOKUP("产品负责人",'2.源数据-产品分析-全商品'!R$6:R$1000,ROW()-1,0),"")</f>
        <v/>
      </c>
      <c r="U630" s="5" t="str">
        <f>IFERROR(VALUE(HLOOKUP(U$2,'2.源数据-产品分析-全商品'!S$6:S$1000,ROW()-1,0)),"")</f>
        <v/>
      </c>
      <c r="V630" s="5" t="str">
        <f>IFERROR(VALUE(HLOOKUP(V$2,'2.源数据-产品分析-全商品'!T$6:T$1000,ROW()-1,0)),"")</f>
        <v/>
      </c>
      <c r="W630" s="5" t="str">
        <f>IF(OR($A$3=""),"",IF(OR($W$2="优爆品"),(IF(COUNTIF('2-2.源数据-产品分析-优品'!A:A,产品建议!A630)&gt;0,"是","")&amp;IF(COUNTIF('2-3.源数据-产品分析-爆品'!A:A,产品建议!A630)&gt;0,"是","")),IF(OR($W$2="P4P点击量"),((IFERROR(INDEX('产品报告-整理'!D:D,MATCH(产品建议!A630,'产品报告-整理'!A:A,0)),""))),((IF(COUNTIF('2-2.源数据-产品分析-优品'!A:A,产品建议!A630)&gt;0,"是",""))))))</f>
        <v/>
      </c>
      <c r="X630" s="5" t="str">
        <f>IF(OR($A$3=""),"",IF(OR($W$2="优爆品"),((IFERROR(INDEX('产品报告-整理'!D:D,MATCH(产品建议!A630,'产品报告-整理'!A:A,0)),"")&amp;" → "&amp;(IFERROR(TEXT(INDEX('产品报告-整理'!D:D,MATCH(产品建议!A630,'产品报告-整理'!A:A,0))/G630,"0%"),"")))),IF(OR($W$2="P4P点击量"),((IF($W$2="P4P点击量",IFERROR(TEXT(W630/G630,"0%"),"")))),(((IF(COUNTIF('2-3.源数据-产品分析-爆品'!A:A,产品建议!A630)&gt;0,"是","")))))))</f>
        <v/>
      </c>
      <c r="Y630" s="9" t="str">
        <f>IF(AND($Y$2="直通车总消费",'产品报告-整理'!$BN$1="推荐广告"),IFERROR(INDEX('产品报告-整理'!H:H,MATCH(产品建议!A630,'产品报告-整理'!A:A,0)),0)+IFERROR(INDEX('产品报告-整理'!BV:BV,MATCH(产品建议!A630,'产品报告-整理'!BO:BO,0)),0),IFERROR(INDEX('产品报告-整理'!H:H,MATCH(产品建议!A630,'产品报告-整理'!A:A,0)),0))</f>
        <v/>
      </c>
      <c r="Z630" s="9" t="str">
        <f t="shared" si="30"/>
        <v/>
      </c>
      <c r="AA630" s="5" t="str">
        <f t="shared" si="28"/>
        <v/>
      </c>
      <c r="AB630" s="5" t="str">
        <f t="shared" si="29"/>
        <v/>
      </c>
      <c r="AC630" s="9"/>
      <c r="AD630" s="15" t="str">
        <f>IF($AD$1="  ",IFERROR(IF(AND(Y630="未推广",L630&gt;0),"加入P4P推广 ","")&amp;IF(AND(OR(W630="是",X630="是"),Y630=0),"优爆品加推广 ","")&amp;IF(AND(C630="N",L630&gt;0),"增加橱窗绑定 ","")&amp;IF(AND(OR(Z630&gt;$Z$1*4.5,AB630&gt;$AB$1*4.5),Y630&lt;&gt;0,Y630&gt;$AB$1*2,G630&gt;($G$1/$L$1)*1),"放弃P4P推广 ","")&amp;IF(AND(AB630&gt;$AB$1*1.2,AB630&lt;$AB$1*4.5,Y630&gt;0),"优化询盘成本 ","")&amp;IF(AND(Z630&gt;$Z$1*1.2,Z630&lt;$Z$1*4.5,Y630&gt;0),"优化商机成本 ","")&amp;IF(AND(Y630&lt;&gt;0,L630&gt;0,AB630&lt;$AB$1*1.2),"加大询盘获取 ","")&amp;IF(AND(Y630&lt;&gt;0,K630&gt;0,Z630&lt;$Z$1*1.2),"加大商机获取 ","")&amp;IF(AND(L630=0,C630="Y",G630&gt;($G$1/$L$1*1.5)),"解绑橱窗绑定 ",""),"请去左表粘贴源数据"),"")</f>
        <v/>
      </c>
      <c r="AE630" s="9"/>
      <c r="AF630" s="9"/>
      <c r="AG630" s="9"/>
      <c r="AH630" s="9"/>
      <c r="AI630" s="17"/>
      <c r="AJ630" s="17"/>
      <c r="AK630" s="17"/>
    </row>
    <row r="631" spans="1:37">
      <c r="A631" s="5" t="str">
        <f>IFERROR(HLOOKUP(A$2,'2.源数据-产品分析-全商品'!A$6:A$1000,ROW()-1,0),"")</f>
        <v/>
      </c>
      <c r="B631" s="5" t="str">
        <f>IFERROR(HLOOKUP(B$2,'2.源数据-产品分析-全商品'!B$6:B$1000,ROW()-1,0),"")</f>
        <v/>
      </c>
      <c r="C631" s="5" t="str">
        <f>CLEAN(IFERROR(HLOOKUP(C$2,'2.源数据-产品分析-全商品'!C$6:C$1000,ROW()-1,0),""))</f>
        <v/>
      </c>
      <c r="D631" s="5" t="str">
        <f>IFERROR(HLOOKUP(D$2,'2.源数据-产品分析-全商品'!D$6:D$1000,ROW()-1,0),"")</f>
        <v/>
      </c>
      <c r="E631" s="5" t="str">
        <f>IFERROR(HLOOKUP(E$2,'2.源数据-产品分析-全商品'!E$6:E$1000,ROW()-1,0),"")</f>
        <v/>
      </c>
      <c r="F631" s="5" t="str">
        <f>IFERROR(VALUE(HLOOKUP(F$2,'2.源数据-产品分析-全商品'!F$6:F$1000,ROW()-1,0)),"")</f>
        <v/>
      </c>
      <c r="G631" s="5" t="str">
        <f>IFERROR(VALUE(HLOOKUP(G$2,'2.源数据-产品分析-全商品'!G$6:G$1000,ROW()-1,0)),"")</f>
        <v/>
      </c>
      <c r="H631" s="5" t="str">
        <f>IFERROR(HLOOKUP(H$2,'2.源数据-产品分析-全商品'!H$6:H$1000,ROW()-1,0),"")</f>
        <v/>
      </c>
      <c r="I631" s="5" t="str">
        <f>IFERROR(VALUE(HLOOKUP(I$2,'2.源数据-产品分析-全商品'!I$6:I$1000,ROW()-1,0)),"")</f>
        <v/>
      </c>
      <c r="J631" s="60" t="str">
        <f>IFERROR(IF($J$2="","",INDEX('产品报告-整理'!G:G,MATCH(产品建议!A631,'产品报告-整理'!A:A,0))),"")</f>
        <v/>
      </c>
      <c r="K631" s="5" t="str">
        <f>IFERROR(IF($K$2="","",VALUE(INDEX('产品报告-整理'!E:E,MATCH(产品建议!A631,'产品报告-整理'!A:A,0)))),0)</f>
        <v/>
      </c>
      <c r="L631" s="5" t="str">
        <f>IFERROR(VALUE(HLOOKUP(L$2,'2.源数据-产品分析-全商品'!J$6:J$1000,ROW()-1,0)),"")</f>
        <v/>
      </c>
      <c r="M631" s="5" t="str">
        <f>IFERROR(VALUE(HLOOKUP(M$2,'2.源数据-产品分析-全商品'!K$6:K$1000,ROW()-1,0)),"")</f>
        <v/>
      </c>
      <c r="N631" s="5" t="str">
        <f>IFERROR(HLOOKUP(N$2,'2.源数据-产品分析-全商品'!L$6:L$1000,ROW()-1,0),"")</f>
        <v/>
      </c>
      <c r="O631" s="5" t="str">
        <f>IF($O$2='产品报告-整理'!$K$1,IFERROR(INDEX('产品报告-整理'!S:S,MATCH(产品建议!A631,'产品报告-整理'!L:L,0)),""),(IFERROR(VALUE(HLOOKUP(O$2,'2.源数据-产品分析-全商品'!M$6:M$1000,ROW()-1,0)),"")))</f>
        <v/>
      </c>
      <c r="P631" s="5" t="str">
        <f>IF($P$2='产品报告-整理'!$V$1,IFERROR(INDEX('产品报告-整理'!AD:AD,MATCH(产品建议!A631,'产品报告-整理'!W:W,0)),""),(IFERROR(VALUE(HLOOKUP(P$2,'2.源数据-产品分析-全商品'!N$6:N$1000,ROW()-1,0)),"")))</f>
        <v/>
      </c>
      <c r="Q631" s="5" t="str">
        <f>IF($Q$2='产品报告-整理'!$AG$1,IFERROR(INDEX('产品报告-整理'!AO:AO,MATCH(产品建议!A631,'产品报告-整理'!AH:AH,0)),""),(IFERROR(VALUE(HLOOKUP(Q$2,'2.源数据-产品分析-全商品'!O$6:O$1000,ROW()-1,0)),"")))</f>
        <v/>
      </c>
      <c r="R631" s="5" t="str">
        <f>IF($R$2='产品报告-整理'!$AR$1,IFERROR(INDEX('产品报告-整理'!AZ:AZ,MATCH(产品建议!A631,'产品报告-整理'!AS:AS,0)),""),(IFERROR(VALUE(HLOOKUP(R$2,'2.源数据-产品分析-全商品'!P$6:P$1000,ROW()-1,0)),"")))</f>
        <v/>
      </c>
      <c r="S631" s="5" t="str">
        <f>IF($S$2='产品报告-整理'!$BC$1,IFERROR(INDEX('产品报告-整理'!BK:BK,MATCH(产品建议!A631,'产品报告-整理'!BD:BD,0)),""),(IFERROR(VALUE(HLOOKUP(S$2,'2.源数据-产品分析-全商品'!Q$6:Q$1000,ROW()-1,0)),"")))</f>
        <v/>
      </c>
      <c r="T631" s="5" t="str">
        <f>IFERROR(HLOOKUP("产品负责人",'2.源数据-产品分析-全商品'!R$6:R$1000,ROW()-1,0),"")</f>
        <v/>
      </c>
      <c r="U631" s="5" t="str">
        <f>IFERROR(VALUE(HLOOKUP(U$2,'2.源数据-产品分析-全商品'!S$6:S$1000,ROW()-1,0)),"")</f>
        <v/>
      </c>
      <c r="V631" s="5" t="str">
        <f>IFERROR(VALUE(HLOOKUP(V$2,'2.源数据-产品分析-全商品'!T$6:T$1000,ROW()-1,0)),"")</f>
        <v/>
      </c>
      <c r="W631" s="5" t="str">
        <f>IF(OR($A$3=""),"",IF(OR($W$2="优爆品"),(IF(COUNTIF('2-2.源数据-产品分析-优品'!A:A,产品建议!A631)&gt;0,"是","")&amp;IF(COUNTIF('2-3.源数据-产品分析-爆品'!A:A,产品建议!A631)&gt;0,"是","")),IF(OR($W$2="P4P点击量"),((IFERROR(INDEX('产品报告-整理'!D:D,MATCH(产品建议!A631,'产品报告-整理'!A:A,0)),""))),((IF(COUNTIF('2-2.源数据-产品分析-优品'!A:A,产品建议!A631)&gt;0,"是",""))))))</f>
        <v/>
      </c>
      <c r="X631" s="5" t="str">
        <f>IF(OR($A$3=""),"",IF(OR($W$2="优爆品"),((IFERROR(INDEX('产品报告-整理'!D:D,MATCH(产品建议!A631,'产品报告-整理'!A:A,0)),"")&amp;" → "&amp;(IFERROR(TEXT(INDEX('产品报告-整理'!D:D,MATCH(产品建议!A631,'产品报告-整理'!A:A,0))/G631,"0%"),"")))),IF(OR($W$2="P4P点击量"),((IF($W$2="P4P点击量",IFERROR(TEXT(W631/G631,"0%"),"")))),(((IF(COUNTIF('2-3.源数据-产品分析-爆品'!A:A,产品建议!A631)&gt;0,"是","")))))))</f>
        <v/>
      </c>
      <c r="Y631" s="9" t="str">
        <f>IF(AND($Y$2="直通车总消费",'产品报告-整理'!$BN$1="推荐广告"),IFERROR(INDEX('产品报告-整理'!H:H,MATCH(产品建议!A631,'产品报告-整理'!A:A,0)),0)+IFERROR(INDEX('产品报告-整理'!BV:BV,MATCH(产品建议!A631,'产品报告-整理'!BO:BO,0)),0),IFERROR(INDEX('产品报告-整理'!H:H,MATCH(产品建议!A631,'产品报告-整理'!A:A,0)),0))</f>
        <v/>
      </c>
      <c r="Z631" s="9" t="str">
        <f t="shared" si="30"/>
        <v/>
      </c>
      <c r="AA631" s="5" t="str">
        <f t="shared" si="28"/>
        <v/>
      </c>
      <c r="AB631" s="5" t="str">
        <f t="shared" si="29"/>
        <v/>
      </c>
      <c r="AC631" s="9"/>
      <c r="AD631" s="15" t="str">
        <f>IF($AD$1="  ",IFERROR(IF(AND(Y631="未推广",L631&gt;0),"加入P4P推广 ","")&amp;IF(AND(OR(W631="是",X631="是"),Y631=0),"优爆品加推广 ","")&amp;IF(AND(C631="N",L631&gt;0),"增加橱窗绑定 ","")&amp;IF(AND(OR(Z631&gt;$Z$1*4.5,AB631&gt;$AB$1*4.5),Y631&lt;&gt;0,Y631&gt;$AB$1*2,G631&gt;($G$1/$L$1)*1),"放弃P4P推广 ","")&amp;IF(AND(AB631&gt;$AB$1*1.2,AB631&lt;$AB$1*4.5,Y631&gt;0),"优化询盘成本 ","")&amp;IF(AND(Z631&gt;$Z$1*1.2,Z631&lt;$Z$1*4.5,Y631&gt;0),"优化商机成本 ","")&amp;IF(AND(Y631&lt;&gt;0,L631&gt;0,AB631&lt;$AB$1*1.2),"加大询盘获取 ","")&amp;IF(AND(Y631&lt;&gt;0,K631&gt;0,Z631&lt;$Z$1*1.2),"加大商机获取 ","")&amp;IF(AND(L631=0,C631="Y",G631&gt;($G$1/$L$1*1.5)),"解绑橱窗绑定 ",""),"请去左表粘贴源数据"),"")</f>
        <v/>
      </c>
      <c r="AE631" s="9"/>
      <c r="AF631" s="9"/>
      <c r="AG631" s="9"/>
      <c r="AH631" s="9"/>
      <c r="AI631" s="17"/>
      <c r="AJ631" s="17"/>
      <c r="AK631" s="17"/>
    </row>
    <row r="632" spans="1:37">
      <c r="A632" s="5" t="str">
        <f>IFERROR(HLOOKUP(A$2,'2.源数据-产品分析-全商品'!A$6:A$1000,ROW()-1,0),"")</f>
        <v/>
      </c>
      <c r="B632" s="5" t="str">
        <f>IFERROR(HLOOKUP(B$2,'2.源数据-产品分析-全商品'!B$6:B$1000,ROW()-1,0),"")</f>
        <v/>
      </c>
      <c r="C632" s="5" t="str">
        <f>CLEAN(IFERROR(HLOOKUP(C$2,'2.源数据-产品分析-全商品'!C$6:C$1000,ROW()-1,0),""))</f>
        <v/>
      </c>
      <c r="D632" s="5" t="str">
        <f>IFERROR(HLOOKUP(D$2,'2.源数据-产品分析-全商品'!D$6:D$1000,ROW()-1,0),"")</f>
        <v/>
      </c>
      <c r="E632" s="5" t="str">
        <f>IFERROR(HLOOKUP(E$2,'2.源数据-产品分析-全商品'!E$6:E$1000,ROW()-1,0),"")</f>
        <v/>
      </c>
      <c r="F632" s="5" t="str">
        <f>IFERROR(VALUE(HLOOKUP(F$2,'2.源数据-产品分析-全商品'!F$6:F$1000,ROW()-1,0)),"")</f>
        <v/>
      </c>
      <c r="G632" s="5" t="str">
        <f>IFERROR(VALUE(HLOOKUP(G$2,'2.源数据-产品分析-全商品'!G$6:G$1000,ROW()-1,0)),"")</f>
        <v/>
      </c>
      <c r="H632" s="5" t="str">
        <f>IFERROR(HLOOKUP(H$2,'2.源数据-产品分析-全商品'!H$6:H$1000,ROW()-1,0),"")</f>
        <v/>
      </c>
      <c r="I632" s="5" t="str">
        <f>IFERROR(VALUE(HLOOKUP(I$2,'2.源数据-产品分析-全商品'!I$6:I$1000,ROW()-1,0)),"")</f>
        <v/>
      </c>
      <c r="J632" s="60" t="str">
        <f>IFERROR(IF($J$2="","",INDEX('产品报告-整理'!G:G,MATCH(产品建议!A632,'产品报告-整理'!A:A,0))),"")</f>
        <v/>
      </c>
      <c r="K632" s="5" t="str">
        <f>IFERROR(IF($K$2="","",VALUE(INDEX('产品报告-整理'!E:E,MATCH(产品建议!A632,'产品报告-整理'!A:A,0)))),0)</f>
        <v/>
      </c>
      <c r="L632" s="5" t="str">
        <f>IFERROR(VALUE(HLOOKUP(L$2,'2.源数据-产品分析-全商品'!J$6:J$1000,ROW()-1,0)),"")</f>
        <v/>
      </c>
      <c r="M632" s="5" t="str">
        <f>IFERROR(VALUE(HLOOKUP(M$2,'2.源数据-产品分析-全商品'!K$6:K$1000,ROW()-1,0)),"")</f>
        <v/>
      </c>
      <c r="N632" s="5" t="str">
        <f>IFERROR(HLOOKUP(N$2,'2.源数据-产品分析-全商品'!L$6:L$1000,ROW()-1,0),"")</f>
        <v/>
      </c>
      <c r="O632" s="5" t="str">
        <f>IF($O$2='产品报告-整理'!$K$1,IFERROR(INDEX('产品报告-整理'!S:S,MATCH(产品建议!A632,'产品报告-整理'!L:L,0)),""),(IFERROR(VALUE(HLOOKUP(O$2,'2.源数据-产品分析-全商品'!M$6:M$1000,ROW()-1,0)),"")))</f>
        <v/>
      </c>
      <c r="P632" s="5" t="str">
        <f>IF($P$2='产品报告-整理'!$V$1,IFERROR(INDEX('产品报告-整理'!AD:AD,MATCH(产品建议!A632,'产品报告-整理'!W:W,0)),""),(IFERROR(VALUE(HLOOKUP(P$2,'2.源数据-产品分析-全商品'!N$6:N$1000,ROW()-1,0)),"")))</f>
        <v/>
      </c>
      <c r="Q632" s="5" t="str">
        <f>IF($Q$2='产品报告-整理'!$AG$1,IFERROR(INDEX('产品报告-整理'!AO:AO,MATCH(产品建议!A632,'产品报告-整理'!AH:AH,0)),""),(IFERROR(VALUE(HLOOKUP(Q$2,'2.源数据-产品分析-全商品'!O$6:O$1000,ROW()-1,0)),"")))</f>
        <v/>
      </c>
      <c r="R632" s="5" t="str">
        <f>IF($R$2='产品报告-整理'!$AR$1,IFERROR(INDEX('产品报告-整理'!AZ:AZ,MATCH(产品建议!A632,'产品报告-整理'!AS:AS,0)),""),(IFERROR(VALUE(HLOOKUP(R$2,'2.源数据-产品分析-全商品'!P$6:P$1000,ROW()-1,0)),"")))</f>
        <v/>
      </c>
      <c r="S632" s="5" t="str">
        <f>IF($S$2='产品报告-整理'!$BC$1,IFERROR(INDEX('产品报告-整理'!BK:BK,MATCH(产品建议!A632,'产品报告-整理'!BD:BD,0)),""),(IFERROR(VALUE(HLOOKUP(S$2,'2.源数据-产品分析-全商品'!Q$6:Q$1000,ROW()-1,0)),"")))</f>
        <v/>
      </c>
      <c r="T632" s="5" t="str">
        <f>IFERROR(HLOOKUP("产品负责人",'2.源数据-产品分析-全商品'!R$6:R$1000,ROW()-1,0),"")</f>
        <v/>
      </c>
      <c r="U632" s="5" t="str">
        <f>IFERROR(VALUE(HLOOKUP(U$2,'2.源数据-产品分析-全商品'!S$6:S$1000,ROW()-1,0)),"")</f>
        <v/>
      </c>
      <c r="V632" s="5" t="str">
        <f>IFERROR(VALUE(HLOOKUP(V$2,'2.源数据-产品分析-全商品'!T$6:T$1000,ROW()-1,0)),"")</f>
        <v/>
      </c>
      <c r="W632" s="5" t="str">
        <f>IF(OR($A$3=""),"",IF(OR($W$2="优爆品"),(IF(COUNTIF('2-2.源数据-产品分析-优品'!A:A,产品建议!A632)&gt;0,"是","")&amp;IF(COUNTIF('2-3.源数据-产品分析-爆品'!A:A,产品建议!A632)&gt;0,"是","")),IF(OR($W$2="P4P点击量"),((IFERROR(INDEX('产品报告-整理'!D:D,MATCH(产品建议!A632,'产品报告-整理'!A:A,0)),""))),((IF(COUNTIF('2-2.源数据-产品分析-优品'!A:A,产品建议!A632)&gt;0,"是",""))))))</f>
        <v/>
      </c>
      <c r="X632" s="5" t="str">
        <f>IF(OR($A$3=""),"",IF(OR($W$2="优爆品"),((IFERROR(INDEX('产品报告-整理'!D:D,MATCH(产品建议!A632,'产品报告-整理'!A:A,0)),"")&amp;" → "&amp;(IFERROR(TEXT(INDEX('产品报告-整理'!D:D,MATCH(产品建议!A632,'产品报告-整理'!A:A,0))/G632,"0%"),"")))),IF(OR($W$2="P4P点击量"),((IF($W$2="P4P点击量",IFERROR(TEXT(W632/G632,"0%"),"")))),(((IF(COUNTIF('2-3.源数据-产品分析-爆品'!A:A,产品建议!A632)&gt;0,"是","")))))))</f>
        <v/>
      </c>
      <c r="Y632" s="9" t="str">
        <f>IF(AND($Y$2="直通车总消费",'产品报告-整理'!$BN$1="推荐广告"),IFERROR(INDEX('产品报告-整理'!H:H,MATCH(产品建议!A632,'产品报告-整理'!A:A,0)),0)+IFERROR(INDEX('产品报告-整理'!BV:BV,MATCH(产品建议!A632,'产品报告-整理'!BO:BO,0)),0),IFERROR(INDEX('产品报告-整理'!H:H,MATCH(产品建议!A632,'产品报告-整理'!A:A,0)),0))</f>
        <v/>
      </c>
      <c r="Z632" s="9" t="str">
        <f t="shared" si="30"/>
        <v/>
      </c>
      <c r="AA632" s="5" t="str">
        <f t="shared" si="28"/>
        <v/>
      </c>
      <c r="AB632" s="5" t="str">
        <f t="shared" si="29"/>
        <v/>
      </c>
      <c r="AC632" s="9"/>
      <c r="AD632" s="15" t="str">
        <f>IF($AD$1="  ",IFERROR(IF(AND(Y632="未推广",L632&gt;0),"加入P4P推广 ","")&amp;IF(AND(OR(W632="是",X632="是"),Y632=0),"优爆品加推广 ","")&amp;IF(AND(C632="N",L632&gt;0),"增加橱窗绑定 ","")&amp;IF(AND(OR(Z632&gt;$Z$1*4.5,AB632&gt;$AB$1*4.5),Y632&lt;&gt;0,Y632&gt;$AB$1*2,G632&gt;($G$1/$L$1)*1),"放弃P4P推广 ","")&amp;IF(AND(AB632&gt;$AB$1*1.2,AB632&lt;$AB$1*4.5,Y632&gt;0),"优化询盘成本 ","")&amp;IF(AND(Z632&gt;$Z$1*1.2,Z632&lt;$Z$1*4.5,Y632&gt;0),"优化商机成本 ","")&amp;IF(AND(Y632&lt;&gt;0,L632&gt;0,AB632&lt;$AB$1*1.2),"加大询盘获取 ","")&amp;IF(AND(Y632&lt;&gt;0,K632&gt;0,Z632&lt;$Z$1*1.2),"加大商机获取 ","")&amp;IF(AND(L632=0,C632="Y",G632&gt;($G$1/$L$1*1.5)),"解绑橱窗绑定 ",""),"请去左表粘贴源数据"),"")</f>
        <v/>
      </c>
      <c r="AE632" s="9"/>
      <c r="AF632" s="9"/>
      <c r="AG632" s="9"/>
      <c r="AH632" s="9"/>
      <c r="AI632" s="17"/>
      <c r="AJ632" s="17"/>
      <c r="AK632" s="17"/>
    </row>
    <row r="633" spans="1:37">
      <c r="A633" s="5" t="str">
        <f>IFERROR(HLOOKUP(A$2,'2.源数据-产品分析-全商品'!A$6:A$1000,ROW()-1,0),"")</f>
        <v/>
      </c>
      <c r="B633" s="5" t="str">
        <f>IFERROR(HLOOKUP(B$2,'2.源数据-产品分析-全商品'!B$6:B$1000,ROW()-1,0),"")</f>
        <v/>
      </c>
      <c r="C633" s="5" t="str">
        <f>CLEAN(IFERROR(HLOOKUP(C$2,'2.源数据-产品分析-全商品'!C$6:C$1000,ROW()-1,0),""))</f>
        <v/>
      </c>
      <c r="D633" s="5" t="str">
        <f>IFERROR(HLOOKUP(D$2,'2.源数据-产品分析-全商品'!D$6:D$1000,ROW()-1,0),"")</f>
        <v/>
      </c>
      <c r="E633" s="5" t="str">
        <f>IFERROR(HLOOKUP(E$2,'2.源数据-产品分析-全商品'!E$6:E$1000,ROW()-1,0),"")</f>
        <v/>
      </c>
      <c r="F633" s="5" t="str">
        <f>IFERROR(VALUE(HLOOKUP(F$2,'2.源数据-产品分析-全商品'!F$6:F$1000,ROW()-1,0)),"")</f>
        <v/>
      </c>
      <c r="G633" s="5" t="str">
        <f>IFERROR(VALUE(HLOOKUP(G$2,'2.源数据-产品分析-全商品'!G$6:G$1000,ROW()-1,0)),"")</f>
        <v/>
      </c>
      <c r="H633" s="5" t="str">
        <f>IFERROR(HLOOKUP(H$2,'2.源数据-产品分析-全商品'!H$6:H$1000,ROW()-1,0),"")</f>
        <v/>
      </c>
      <c r="I633" s="5" t="str">
        <f>IFERROR(VALUE(HLOOKUP(I$2,'2.源数据-产品分析-全商品'!I$6:I$1000,ROW()-1,0)),"")</f>
        <v/>
      </c>
      <c r="J633" s="60" t="str">
        <f>IFERROR(IF($J$2="","",INDEX('产品报告-整理'!G:G,MATCH(产品建议!A633,'产品报告-整理'!A:A,0))),"")</f>
        <v/>
      </c>
      <c r="K633" s="5" t="str">
        <f>IFERROR(IF($K$2="","",VALUE(INDEX('产品报告-整理'!E:E,MATCH(产品建议!A633,'产品报告-整理'!A:A,0)))),0)</f>
        <v/>
      </c>
      <c r="L633" s="5" t="str">
        <f>IFERROR(VALUE(HLOOKUP(L$2,'2.源数据-产品分析-全商品'!J$6:J$1000,ROW()-1,0)),"")</f>
        <v/>
      </c>
      <c r="M633" s="5" t="str">
        <f>IFERROR(VALUE(HLOOKUP(M$2,'2.源数据-产品分析-全商品'!K$6:K$1000,ROW()-1,0)),"")</f>
        <v/>
      </c>
      <c r="N633" s="5" t="str">
        <f>IFERROR(HLOOKUP(N$2,'2.源数据-产品分析-全商品'!L$6:L$1000,ROW()-1,0),"")</f>
        <v/>
      </c>
      <c r="O633" s="5" t="str">
        <f>IF($O$2='产品报告-整理'!$K$1,IFERROR(INDEX('产品报告-整理'!S:S,MATCH(产品建议!A633,'产品报告-整理'!L:L,0)),""),(IFERROR(VALUE(HLOOKUP(O$2,'2.源数据-产品分析-全商品'!M$6:M$1000,ROW()-1,0)),"")))</f>
        <v/>
      </c>
      <c r="P633" s="5" t="str">
        <f>IF($P$2='产品报告-整理'!$V$1,IFERROR(INDEX('产品报告-整理'!AD:AD,MATCH(产品建议!A633,'产品报告-整理'!W:W,0)),""),(IFERROR(VALUE(HLOOKUP(P$2,'2.源数据-产品分析-全商品'!N$6:N$1000,ROW()-1,0)),"")))</f>
        <v/>
      </c>
      <c r="Q633" s="5" t="str">
        <f>IF($Q$2='产品报告-整理'!$AG$1,IFERROR(INDEX('产品报告-整理'!AO:AO,MATCH(产品建议!A633,'产品报告-整理'!AH:AH,0)),""),(IFERROR(VALUE(HLOOKUP(Q$2,'2.源数据-产品分析-全商品'!O$6:O$1000,ROW()-1,0)),"")))</f>
        <v/>
      </c>
      <c r="R633" s="5" t="str">
        <f>IF($R$2='产品报告-整理'!$AR$1,IFERROR(INDEX('产品报告-整理'!AZ:AZ,MATCH(产品建议!A633,'产品报告-整理'!AS:AS,0)),""),(IFERROR(VALUE(HLOOKUP(R$2,'2.源数据-产品分析-全商品'!P$6:P$1000,ROW()-1,0)),"")))</f>
        <v/>
      </c>
      <c r="S633" s="5" t="str">
        <f>IF($S$2='产品报告-整理'!$BC$1,IFERROR(INDEX('产品报告-整理'!BK:BK,MATCH(产品建议!A633,'产品报告-整理'!BD:BD,0)),""),(IFERROR(VALUE(HLOOKUP(S$2,'2.源数据-产品分析-全商品'!Q$6:Q$1000,ROW()-1,0)),"")))</f>
        <v/>
      </c>
      <c r="T633" s="5" t="str">
        <f>IFERROR(HLOOKUP("产品负责人",'2.源数据-产品分析-全商品'!R$6:R$1000,ROW()-1,0),"")</f>
        <v/>
      </c>
      <c r="U633" s="5" t="str">
        <f>IFERROR(VALUE(HLOOKUP(U$2,'2.源数据-产品分析-全商品'!S$6:S$1000,ROW()-1,0)),"")</f>
        <v/>
      </c>
      <c r="V633" s="5" t="str">
        <f>IFERROR(VALUE(HLOOKUP(V$2,'2.源数据-产品分析-全商品'!T$6:T$1000,ROW()-1,0)),"")</f>
        <v/>
      </c>
      <c r="W633" s="5" t="str">
        <f>IF(OR($A$3=""),"",IF(OR($W$2="优爆品"),(IF(COUNTIF('2-2.源数据-产品分析-优品'!A:A,产品建议!A633)&gt;0,"是","")&amp;IF(COUNTIF('2-3.源数据-产品分析-爆品'!A:A,产品建议!A633)&gt;0,"是","")),IF(OR($W$2="P4P点击量"),((IFERROR(INDEX('产品报告-整理'!D:D,MATCH(产品建议!A633,'产品报告-整理'!A:A,0)),""))),((IF(COUNTIF('2-2.源数据-产品分析-优品'!A:A,产品建议!A633)&gt;0,"是",""))))))</f>
        <v/>
      </c>
      <c r="X633" s="5" t="str">
        <f>IF(OR($A$3=""),"",IF(OR($W$2="优爆品"),((IFERROR(INDEX('产品报告-整理'!D:D,MATCH(产品建议!A633,'产品报告-整理'!A:A,0)),"")&amp;" → "&amp;(IFERROR(TEXT(INDEX('产品报告-整理'!D:D,MATCH(产品建议!A633,'产品报告-整理'!A:A,0))/G633,"0%"),"")))),IF(OR($W$2="P4P点击量"),((IF($W$2="P4P点击量",IFERROR(TEXT(W633/G633,"0%"),"")))),(((IF(COUNTIF('2-3.源数据-产品分析-爆品'!A:A,产品建议!A633)&gt;0,"是","")))))))</f>
        <v/>
      </c>
      <c r="Y633" s="9" t="str">
        <f>IF(AND($Y$2="直通车总消费",'产品报告-整理'!$BN$1="推荐广告"),IFERROR(INDEX('产品报告-整理'!H:H,MATCH(产品建议!A633,'产品报告-整理'!A:A,0)),0)+IFERROR(INDEX('产品报告-整理'!BV:BV,MATCH(产品建议!A633,'产品报告-整理'!BO:BO,0)),0),IFERROR(INDEX('产品报告-整理'!H:H,MATCH(产品建议!A633,'产品报告-整理'!A:A,0)),0))</f>
        <v/>
      </c>
      <c r="Z633" s="9" t="str">
        <f t="shared" si="30"/>
        <v/>
      </c>
      <c r="AA633" s="5" t="str">
        <f t="shared" si="28"/>
        <v/>
      </c>
      <c r="AB633" s="5" t="str">
        <f t="shared" si="29"/>
        <v/>
      </c>
      <c r="AC633" s="9"/>
      <c r="AD633" s="15" t="str">
        <f>IF($AD$1="  ",IFERROR(IF(AND(Y633="未推广",L633&gt;0),"加入P4P推广 ","")&amp;IF(AND(OR(W633="是",X633="是"),Y633=0),"优爆品加推广 ","")&amp;IF(AND(C633="N",L633&gt;0),"增加橱窗绑定 ","")&amp;IF(AND(OR(Z633&gt;$Z$1*4.5,AB633&gt;$AB$1*4.5),Y633&lt;&gt;0,Y633&gt;$AB$1*2,G633&gt;($G$1/$L$1)*1),"放弃P4P推广 ","")&amp;IF(AND(AB633&gt;$AB$1*1.2,AB633&lt;$AB$1*4.5,Y633&gt;0),"优化询盘成本 ","")&amp;IF(AND(Z633&gt;$Z$1*1.2,Z633&lt;$Z$1*4.5,Y633&gt;0),"优化商机成本 ","")&amp;IF(AND(Y633&lt;&gt;0,L633&gt;0,AB633&lt;$AB$1*1.2),"加大询盘获取 ","")&amp;IF(AND(Y633&lt;&gt;0,K633&gt;0,Z633&lt;$Z$1*1.2),"加大商机获取 ","")&amp;IF(AND(L633=0,C633="Y",G633&gt;($G$1/$L$1*1.5)),"解绑橱窗绑定 ",""),"请去左表粘贴源数据"),"")</f>
        <v/>
      </c>
      <c r="AE633" s="9"/>
      <c r="AF633" s="9"/>
      <c r="AG633" s="9"/>
      <c r="AH633" s="9"/>
      <c r="AI633" s="17"/>
      <c r="AJ633" s="17"/>
      <c r="AK633" s="17"/>
    </row>
    <row r="634" spans="1:37">
      <c r="A634" s="5" t="str">
        <f>IFERROR(HLOOKUP(A$2,'2.源数据-产品分析-全商品'!A$6:A$1000,ROW()-1,0),"")</f>
        <v/>
      </c>
      <c r="B634" s="5" t="str">
        <f>IFERROR(HLOOKUP(B$2,'2.源数据-产品分析-全商品'!B$6:B$1000,ROW()-1,0),"")</f>
        <v/>
      </c>
      <c r="C634" s="5" t="str">
        <f>CLEAN(IFERROR(HLOOKUP(C$2,'2.源数据-产品分析-全商品'!C$6:C$1000,ROW()-1,0),""))</f>
        <v/>
      </c>
      <c r="D634" s="5" t="str">
        <f>IFERROR(HLOOKUP(D$2,'2.源数据-产品分析-全商品'!D$6:D$1000,ROW()-1,0),"")</f>
        <v/>
      </c>
      <c r="E634" s="5" t="str">
        <f>IFERROR(HLOOKUP(E$2,'2.源数据-产品分析-全商品'!E$6:E$1000,ROW()-1,0),"")</f>
        <v/>
      </c>
      <c r="F634" s="5" t="str">
        <f>IFERROR(VALUE(HLOOKUP(F$2,'2.源数据-产品分析-全商品'!F$6:F$1000,ROW()-1,0)),"")</f>
        <v/>
      </c>
      <c r="G634" s="5" t="str">
        <f>IFERROR(VALUE(HLOOKUP(G$2,'2.源数据-产品分析-全商品'!G$6:G$1000,ROW()-1,0)),"")</f>
        <v/>
      </c>
      <c r="H634" s="5" t="str">
        <f>IFERROR(HLOOKUP(H$2,'2.源数据-产品分析-全商品'!H$6:H$1000,ROW()-1,0),"")</f>
        <v/>
      </c>
      <c r="I634" s="5" t="str">
        <f>IFERROR(VALUE(HLOOKUP(I$2,'2.源数据-产品分析-全商品'!I$6:I$1000,ROW()-1,0)),"")</f>
        <v/>
      </c>
      <c r="J634" s="60" t="str">
        <f>IFERROR(IF($J$2="","",INDEX('产品报告-整理'!G:G,MATCH(产品建议!A634,'产品报告-整理'!A:A,0))),"")</f>
        <v/>
      </c>
      <c r="K634" s="5" t="str">
        <f>IFERROR(IF($K$2="","",VALUE(INDEX('产品报告-整理'!E:E,MATCH(产品建议!A634,'产品报告-整理'!A:A,0)))),0)</f>
        <v/>
      </c>
      <c r="L634" s="5" t="str">
        <f>IFERROR(VALUE(HLOOKUP(L$2,'2.源数据-产品分析-全商品'!J$6:J$1000,ROW()-1,0)),"")</f>
        <v/>
      </c>
      <c r="M634" s="5" t="str">
        <f>IFERROR(VALUE(HLOOKUP(M$2,'2.源数据-产品分析-全商品'!K$6:K$1000,ROW()-1,0)),"")</f>
        <v/>
      </c>
      <c r="N634" s="5" t="str">
        <f>IFERROR(HLOOKUP(N$2,'2.源数据-产品分析-全商品'!L$6:L$1000,ROW()-1,0),"")</f>
        <v/>
      </c>
      <c r="O634" s="5" t="str">
        <f>IF($O$2='产品报告-整理'!$K$1,IFERROR(INDEX('产品报告-整理'!S:S,MATCH(产品建议!A634,'产品报告-整理'!L:L,0)),""),(IFERROR(VALUE(HLOOKUP(O$2,'2.源数据-产品分析-全商品'!M$6:M$1000,ROW()-1,0)),"")))</f>
        <v/>
      </c>
      <c r="P634" s="5" t="str">
        <f>IF($P$2='产品报告-整理'!$V$1,IFERROR(INDEX('产品报告-整理'!AD:AD,MATCH(产品建议!A634,'产品报告-整理'!W:W,0)),""),(IFERROR(VALUE(HLOOKUP(P$2,'2.源数据-产品分析-全商品'!N$6:N$1000,ROW()-1,0)),"")))</f>
        <v/>
      </c>
      <c r="Q634" s="5" t="str">
        <f>IF($Q$2='产品报告-整理'!$AG$1,IFERROR(INDEX('产品报告-整理'!AO:AO,MATCH(产品建议!A634,'产品报告-整理'!AH:AH,0)),""),(IFERROR(VALUE(HLOOKUP(Q$2,'2.源数据-产品分析-全商品'!O$6:O$1000,ROW()-1,0)),"")))</f>
        <v/>
      </c>
      <c r="R634" s="5" t="str">
        <f>IF($R$2='产品报告-整理'!$AR$1,IFERROR(INDEX('产品报告-整理'!AZ:AZ,MATCH(产品建议!A634,'产品报告-整理'!AS:AS,0)),""),(IFERROR(VALUE(HLOOKUP(R$2,'2.源数据-产品分析-全商品'!P$6:P$1000,ROW()-1,0)),"")))</f>
        <v/>
      </c>
      <c r="S634" s="5" t="str">
        <f>IF($S$2='产品报告-整理'!$BC$1,IFERROR(INDEX('产品报告-整理'!BK:BK,MATCH(产品建议!A634,'产品报告-整理'!BD:BD,0)),""),(IFERROR(VALUE(HLOOKUP(S$2,'2.源数据-产品分析-全商品'!Q$6:Q$1000,ROW()-1,0)),"")))</f>
        <v/>
      </c>
      <c r="T634" s="5" t="str">
        <f>IFERROR(HLOOKUP("产品负责人",'2.源数据-产品分析-全商品'!R$6:R$1000,ROW()-1,0),"")</f>
        <v/>
      </c>
      <c r="U634" s="5" t="str">
        <f>IFERROR(VALUE(HLOOKUP(U$2,'2.源数据-产品分析-全商品'!S$6:S$1000,ROW()-1,0)),"")</f>
        <v/>
      </c>
      <c r="V634" s="5" t="str">
        <f>IFERROR(VALUE(HLOOKUP(V$2,'2.源数据-产品分析-全商品'!T$6:T$1000,ROW()-1,0)),"")</f>
        <v/>
      </c>
      <c r="W634" s="5" t="str">
        <f>IF(OR($A$3=""),"",IF(OR($W$2="优爆品"),(IF(COUNTIF('2-2.源数据-产品分析-优品'!A:A,产品建议!A634)&gt;0,"是","")&amp;IF(COUNTIF('2-3.源数据-产品分析-爆品'!A:A,产品建议!A634)&gt;0,"是","")),IF(OR($W$2="P4P点击量"),((IFERROR(INDEX('产品报告-整理'!D:D,MATCH(产品建议!A634,'产品报告-整理'!A:A,0)),""))),((IF(COUNTIF('2-2.源数据-产品分析-优品'!A:A,产品建议!A634)&gt;0,"是",""))))))</f>
        <v/>
      </c>
      <c r="X634" s="5" t="str">
        <f>IF(OR($A$3=""),"",IF(OR($W$2="优爆品"),((IFERROR(INDEX('产品报告-整理'!D:D,MATCH(产品建议!A634,'产品报告-整理'!A:A,0)),"")&amp;" → "&amp;(IFERROR(TEXT(INDEX('产品报告-整理'!D:D,MATCH(产品建议!A634,'产品报告-整理'!A:A,0))/G634,"0%"),"")))),IF(OR($W$2="P4P点击量"),((IF($W$2="P4P点击量",IFERROR(TEXT(W634/G634,"0%"),"")))),(((IF(COUNTIF('2-3.源数据-产品分析-爆品'!A:A,产品建议!A634)&gt;0,"是","")))))))</f>
        <v/>
      </c>
      <c r="Y634" s="9" t="str">
        <f>IF(AND($Y$2="直通车总消费",'产品报告-整理'!$BN$1="推荐广告"),IFERROR(INDEX('产品报告-整理'!H:H,MATCH(产品建议!A634,'产品报告-整理'!A:A,0)),0)+IFERROR(INDEX('产品报告-整理'!BV:BV,MATCH(产品建议!A634,'产品报告-整理'!BO:BO,0)),0),IFERROR(INDEX('产品报告-整理'!H:H,MATCH(产品建议!A634,'产品报告-整理'!A:A,0)),0))</f>
        <v/>
      </c>
      <c r="Z634" s="9" t="str">
        <f t="shared" si="30"/>
        <v/>
      </c>
      <c r="AA634" s="5" t="str">
        <f t="shared" si="28"/>
        <v/>
      </c>
      <c r="AB634" s="5" t="str">
        <f t="shared" si="29"/>
        <v/>
      </c>
      <c r="AC634" s="9"/>
      <c r="AD634" s="15" t="str">
        <f>IF($AD$1="  ",IFERROR(IF(AND(Y634="未推广",L634&gt;0),"加入P4P推广 ","")&amp;IF(AND(OR(W634="是",X634="是"),Y634=0),"优爆品加推广 ","")&amp;IF(AND(C634="N",L634&gt;0),"增加橱窗绑定 ","")&amp;IF(AND(OR(Z634&gt;$Z$1*4.5,AB634&gt;$AB$1*4.5),Y634&lt;&gt;0,Y634&gt;$AB$1*2,G634&gt;($G$1/$L$1)*1),"放弃P4P推广 ","")&amp;IF(AND(AB634&gt;$AB$1*1.2,AB634&lt;$AB$1*4.5,Y634&gt;0),"优化询盘成本 ","")&amp;IF(AND(Z634&gt;$Z$1*1.2,Z634&lt;$Z$1*4.5,Y634&gt;0),"优化商机成本 ","")&amp;IF(AND(Y634&lt;&gt;0,L634&gt;0,AB634&lt;$AB$1*1.2),"加大询盘获取 ","")&amp;IF(AND(Y634&lt;&gt;0,K634&gt;0,Z634&lt;$Z$1*1.2),"加大商机获取 ","")&amp;IF(AND(L634=0,C634="Y",G634&gt;($G$1/$L$1*1.5)),"解绑橱窗绑定 ",""),"请去左表粘贴源数据"),"")</f>
        <v/>
      </c>
      <c r="AE634" s="9"/>
      <c r="AF634" s="9"/>
      <c r="AG634" s="9"/>
      <c r="AH634" s="9"/>
      <c r="AI634" s="17"/>
      <c r="AJ634" s="17"/>
      <c r="AK634" s="17"/>
    </row>
    <row r="635" spans="1:37">
      <c r="A635" s="5" t="str">
        <f>IFERROR(HLOOKUP(A$2,'2.源数据-产品分析-全商品'!A$6:A$1000,ROW()-1,0),"")</f>
        <v/>
      </c>
      <c r="B635" s="5" t="str">
        <f>IFERROR(HLOOKUP(B$2,'2.源数据-产品分析-全商品'!B$6:B$1000,ROW()-1,0),"")</f>
        <v/>
      </c>
      <c r="C635" s="5" t="str">
        <f>CLEAN(IFERROR(HLOOKUP(C$2,'2.源数据-产品分析-全商品'!C$6:C$1000,ROW()-1,0),""))</f>
        <v/>
      </c>
      <c r="D635" s="5" t="str">
        <f>IFERROR(HLOOKUP(D$2,'2.源数据-产品分析-全商品'!D$6:D$1000,ROW()-1,0),"")</f>
        <v/>
      </c>
      <c r="E635" s="5" t="str">
        <f>IFERROR(HLOOKUP(E$2,'2.源数据-产品分析-全商品'!E$6:E$1000,ROW()-1,0),"")</f>
        <v/>
      </c>
      <c r="F635" s="5" t="str">
        <f>IFERROR(VALUE(HLOOKUP(F$2,'2.源数据-产品分析-全商品'!F$6:F$1000,ROW()-1,0)),"")</f>
        <v/>
      </c>
      <c r="G635" s="5" t="str">
        <f>IFERROR(VALUE(HLOOKUP(G$2,'2.源数据-产品分析-全商品'!G$6:G$1000,ROW()-1,0)),"")</f>
        <v/>
      </c>
      <c r="H635" s="5" t="str">
        <f>IFERROR(HLOOKUP(H$2,'2.源数据-产品分析-全商品'!H$6:H$1000,ROW()-1,0),"")</f>
        <v/>
      </c>
      <c r="I635" s="5" t="str">
        <f>IFERROR(VALUE(HLOOKUP(I$2,'2.源数据-产品分析-全商品'!I$6:I$1000,ROW()-1,0)),"")</f>
        <v/>
      </c>
      <c r="J635" s="60" t="str">
        <f>IFERROR(IF($J$2="","",INDEX('产品报告-整理'!G:G,MATCH(产品建议!A635,'产品报告-整理'!A:A,0))),"")</f>
        <v/>
      </c>
      <c r="K635" s="5" t="str">
        <f>IFERROR(IF($K$2="","",VALUE(INDEX('产品报告-整理'!E:E,MATCH(产品建议!A635,'产品报告-整理'!A:A,0)))),0)</f>
        <v/>
      </c>
      <c r="L635" s="5" t="str">
        <f>IFERROR(VALUE(HLOOKUP(L$2,'2.源数据-产品分析-全商品'!J$6:J$1000,ROW()-1,0)),"")</f>
        <v/>
      </c>
      <c r="M635" s="5" t="str">
        <f>IFERROR(VALUE(HLOOKUP(M$2,'2.源数据-产品分析-全商品'!K$6:K$1000,ROW()-1,0)),"")</f>
        <v/>
      </c>
      <c r="N635" s="5" t="str">
        <f>IFERROR(HLOOKUP(N$2,'2.源数据-产品分析-全商品'!L$6:L$1000,ROW()-1,0),"")</f>
        <v/>
      </c>
      <c r="O635" s="5" t="str">
        <f>IF($O$2='产品报告-整理'!$K$1,IFERROR(INDEX('产品报告-整理'!S:S,MATCH(产品建议!A635,'产品报告-整理'!L:L,0)),""),(IFERROR(VALUE(HLOOKUP(O$2,'2.源数据-产品分析-全商品'!M$6:M$1000,ROW()-1,0)),"")))</f>
        <v/>
      </c>
      <c r="P635" s="5" t="str">
        <f>IF($P$2='产品报告-整理'!$V$1,IFERROR(INDEX('产品报告-整理'!AD:AD,MATCH(产品建议!A635,'产品报告-整理'!W:W,0)),""),(IFERROR(VALUE(HLOOKUP(P$2,'2.源数据-产品分析-全商品'!N$6:N$1000,ROW()-1,0)),"")))</f>
        <v/>
      </c>
      <c r="Q635" s="5" t="str">
        <f>IF($Q$2='产品报告-整理'!$AG$1,IFERROR(INDEX('产品报告-整理'!AO:AO,MATCH(产品建议!A635,'产品报告-整理'!AH:AH,0)),""),(IFERROR(VALUE(HLOOKUP(Q$2,'2.源数据-产品分析-全商品'!O$6:O$1000,ROW()-1,0)),"")))</f>
        <v/>
      </c>
      <c r="R635" s="5" t="str">
        <f>IF($R$2='产品报告-整理'!$AR$1,IFERROR(INDEX('产品报告-整理'!AZ:AZ,MATCH(产品建议!A635,'产品报告-整理'!AS:AS,0)),""),(IFERROR(VALUE(HLOOKUP(R$2,'2.源数据-产品分析-全商品'!P$6:P$1000,ROW()-1,0)),"")))</f>
        <v/>
      </c>
      <c r="S635" s="5" t="str">
        <f>IF($S$2='产品报告-整理'!$BC$1,IFERROR(INDEX('产品报告-整理'!BK:BK,MATCH(产品建议!A635,'产品报告-整理'!BD:BD,0)),""),(IFERROR(VALUE(HLOOKUP(S$2,'2.源数据-产品分析-全商品'!Q$6:Q$1000,ROW()-1,0)),"")))</f>
        <v/>
      </c>
      <c r="T635" s="5" t="str">
        <f>IFERROR(HLOOKUP("产品负责人",'2.源数据-产品分析-全商品'!R$6:R$1000,ROW()-1,0),"")</f>
        <v/>
      </c>
      <c r="U635" s="5" t="str">
        <f>IFERROR(VALUE(HLOOKUP(U$2,'2.源数据-产品分析-全商品'!S$6:S$1000,ROW()-1,0)),"")</f>
        <v/>
      </c>
      <c r="V635" s="5" t="str">
        <f>IFERROR(VALUE(HLOOKUP(V$2,'2.源数据-产品分析-全商品'!T$6:T$1000,ROW()-1,0)),"")</f>
        <v/>
      </c>
      <c r="W635" s="5" t="str">
        <f>IF(OR($A$3=""),"",IF(OR($W$2="优爆品"),(IF(COUNTIF('2-2.源数据-产品分析-优品'!A:A,产品建议!A635)&gt;0,"是","")&amp;IF(COUNTIF('2-3.源数据-产品分析-爆品'!A:A,产品建议!A635)&gt;0,"是","")),IF(OR($W$2="P4P点击量"),((IFERROR(INDEX('产品报告-整理'!D:D,MATCH(产品建议!A635,'产品报告-整理'!A:A,0)),""))),((IF(COUNTIF('2-2.源数据-产品分析-优品'!A:A,产品建议!A635)&gt;0,"是",""))))))</f>
        <v/>
      </c>
      <c r="X635" s="5" t="str">
        <f>IF(OR($A$3=""),"",IF(OR($W$2="优爆品"),((IFERROR(INDEX('产品报告-整理'!D:D,MATCH(产品建议!A635,'产品报告-整理'!A:A,0)),"")&amp;" → "&amp;(IFERROR(TEXT(INDEX('产品报告-整理'!D:D,MATCH(产品建议!A635,'产品报告-整理'!A:A,0))/G635,"0%"),"")))),IF(OR($W$2="P4P点击量"),((IF($W$2="P4P点击量",IFERROR(TEXT(W635/G635,"0%"),"")))),(((IF(COUNTIF('2-3.源数据-产品分析-爆品'!A:A,产品建议!A635)&gt;0,"是","")))))))</f>
        <v/>
      </c>
      <c r="Y635" s="9" t="str">
        <f>IF(AND($Y$2="直通车总消费",'产品报告-整理'!$BN$1="推荐广告"),IFERROR(INDEX('产品报告-整理'!H:H,MATCH(产品建议!A635,'产品报告-整理'!A:A,0)),0)+IFERROR(INDEX('产品报告-整理'!BV:BV,MATCH(产品建议!A635,'产品报告-整理'!BO:BO,0)),0),IFERROR(INDEX('产品报告-整理'!H:H,MATCH(产品建议!A635,'产品报告-整理'!A:A,0)),0))</f>
        <v/>
      </c>
      <c r="Z635" s="9" t="str">
        <f t="shared" si="30"/>
        <v/>
      </c>
      <c r="AA635" s="5" t="str">
        <f t="shared" si="28"/>
        <v/>
      </c>
      <c r="AB635" s="5" t="str">
        <f t="shared" si="29"/>
        <v/>
      </c>
      <c r="AC635" s="9"/>
      <c r="AD635" s="15" t="str">
        <f>IF($AD$1="  ",IFERROR(IF(AND(Y635="未推广",L635&gt;0),"加入P4P推广 ","")&amp;IF(AND(OR(W635="是",X635="是"),Y635=0),"优爆品加推广 ","")&amp;IF(AND(C635="N",L635&gt;0),"增加橱窗绑定 ","")&amp;IF(AND(OR(Z635&gt;$Z$1*4.5,AB635&gt;$AB$1*4.5),Y635&lt;&gt;0,Y635&gt;$AB$1*2,G635&gt;($G$1/$L$1)*1),"放弃P4P推广 ","")&amp;IF(AND(AB635&gt;$AB$1*1.2,AB635&lt;$AB$1*4.5,Y635&gt;0),"优化询盘成本 ","")&amp;IF(AND(Z635&gt;$Z$1*1.2,Z635&lt;$Z$1*4.5,Y635&gt;0),"优化商机成本 ","")&amp;IF(AND(Y635&lt;&gt;0,L635&gt;0,AB635&lt;$AB$1*1.2),"加大询盘获取 ","")&amp;IF(AND(Y635&lt;&gt;0,K635&gt;0,Z635&lt;$Z$1*1.2),"加大商机获取 ","")&amp;IF(AND(L635=0,C635="Y",G635&gt;($G$1/$L$1*1.5)),"解绑橱窗绑定 ",""),"请去左表粘贴源数据"),"")</f>
        <v/>
      </c>
      <c r="AE635" s="9"/>
      <c r="AF635" s="9"/>
      <c r="AG635" s="9"/>
      <c r="AH635" s="9"/>
      <c r="AI635" s="17"/>
      <c r="AJ635" s="17"/>
      <c r="AK635" s="17"/>
    </row>
    <row r="636" spans="1:37">
      <c r="A636" s="5" t="str">
        <f>IFERROR(HLOOKUP(A$2,'2.源数据-产品分析-全商品'!A$6:A$1000,ROW()-1,0),"")</f>
        <v/>
      </c>
      <c r="B636" s="5" t="str">
        <f>IFERROR(HLOOKUP(B$2,'2.源数据-产品分析-全商品'!B$6:B$1000,ROW()-1,0),"")</f>
        <v/>
      </c>
      <c r="C636" s="5" t="str">
        <f>CLEAN(IFERROR(HLOOKUP(C$2,'2.源数据-产品分析-全商品'!C$6:C$1000,ROW()-1,0),""))</f>
        <v/>
      </c>
      <c r="D636" s="5" t="str">
        <f>IFERROR(HLOOKUP(D$2,'2.源数据-产品分析-全商品'!D$6:D$1000,ROW()-1,0),"")</f>
        <v/>
      </c>
      <c r="E636" s="5" t="str">
        <f>IFERROR(HLOOKUP(E$2,'2.源数据-产品分析-全商品'!E$6:E$1000,ROW()-1,0),"")</f>
        <v/>
      </c>
      <c r="F636" s="5" t="str">
        <f>IFERROR(VALUE(HLOOKUP(F$2,'2.源数据-产品分析-全商品'!F$6:F$1000,ROW()-1,0)),"")</f>
        <v/>
      </c>
      <c r="G636" s="5" t="str">
        <f>IFERROR(VALUE(HLOOKUP(G$2,'2.源数据-产品分析-全商品'!G$6:G$1000,ROW()-1,0)),"")</f>
        <v/>
      </c>
      <c r="H636" s="5" t="str">
        <f>IFERROR(HLOOKUP(H$2,'2.源数据-产品分析-全商品'!H$6:H$1000,ROW()-1,0),"")</f>
        <v/>
      </c>
      <c r="I636" s="5" t="str">
        <f>IFERROR(VALUE(HLOOKUP(I$2,'2.源数据-产品分析-全商品'!I$6:I$1000,ROW()-1,0)),"")</f>
        <v/>
      </c>
      <c r="J636" s="60" t="str">
        <f>IFERROR(IF($J$2="","",INDEX('产品报告-整理'!G:G,MATCH(产品建议!A636,'产品报告-整理'!A:A,0))),"")</f>
        <v/>
      </c>
      <c r="K636" s="5" t="str">
        <f>IFERROR(IF($K$2="","",VALUE(INDEX('产品报告-整理'!E:E,MATCH(产品建议!A636,'产品报告-整理'!A:A,0)))),0)</f>
        <v/>
      </c>
      <c r="L636" s="5" t="str">
        <f>IFERROR(VALUE(HLOOKUP(L$2,'2.源数据-产品分析-全商品'!J$6:J$1000,ROW()-1,0)),"")</f>
        <v/>
      </c>
      <c r="M636" s="5" t="str">
        <f>IFERROR(VALUE(HLOOKUP(M$2,'2.源数据-产品分析-全商品'!K$6:K$1000,ROW()-1,0)),"")</f>
        <v/>
      </c>
      <c r="N636" s="5" t="str">
        <f>IFERROR(HLOOKUP(N$2,'2.源数据-产品分析-全商品'!L$6:L$1000,ROW()-1,0),"")</f>
        <v/>
      </c>
      <c r="O636" s="5" t="str">
        <f>IF($O$2='产品报告-整理'!$K$1,IFERROR(INDEX('产品报告-整理'!S:S,MATCH(产品建议!A636,'产品报告-整理'!L:L,0)),""),(IFERROR(VALUE(HLOOKUP(O$2,'2.源数据-产品分析-全商品'!M$6:M$1000,ROW()-1,0)),"")))</f>
        <v/>
      </c>
      <c r="P636" s="5" t="str">
        <f>IF($P$2='产品报告-整理'!$V$1,IFERROR(INDEX('产品报告-整理'!AD:AD,MATCH(产品建议!A636,'产品报告-整理'!W:W,0)),""),(IFERROR(VALUE(HLOOKUP(P$2,'2.源数据-产品分析-全商品'!N$6:N$1000,ROW()-1,0)),"")))</f>
        <v/>
      </c>
      <c r="Q636" s="5" t="str">
        <f>IF($Q$2='产品报告-整理'!$AG$1,IFERROR(INDEX('产品报告-整理'!AO:AO,MATCH(产品建议!A636,'产品报告-整理'!AH:AH,0)),""),(IFERROR(VALUE(HLOOKUP(Q$2,'2.源数据-产品分析-全商品'!O$6:O$1000,ROW()-1,0)),"")))</f>
        <v/>
      </c>
      <c r="R636" s="5" t="str">
        <f>IF($R$2='产品报告-整理'!$AR$1,IFERROR(INDEX('产品报告-整理'!AZ:AZ,MATCH(产品建议!A636,'产品报告-整理'!AS:AS,0)),""),(IFERROR(VALUE(HLOOKUP(R$2,'2.源数据-产品分析-全商品'!P$6:P$1000,ROW()-1,0)),"")))</f>
        <v/>
      </c>
      <c r="S636" s="5" t="str">
        <f>IF($S$2='产品报告-整理'!$BC$1,IFERROR(INDEX('产品报告-整理'!BK:BK,MATCH(产品建议!A636,'产品报告-整理'!BD:BD,0)),""),(IFERROR(VALUE(HLOOKUP(S$2,'2.源数据-产品分析-全商品'!Q$6:Q$1000,ROW()-1,0)),"")))</f>
        <v/>
      </c>
      <c r="T636" s="5" t="str">
        <f>IFERROR(HLOOKUP("产品负责人",'2.源数据-产品分析-全商品'!R$6:R$1000,ROW()-1,0),"")</f>
        <v/>
      </c>
      <c r="U636" s="5" t="str">
        <f>IFERROR(VALUE(HLOOKUP(U$2,'2.源数据-产品分析-全商品'!S$6:S$1000,ROW()-1,0)),"")</f>
        <v/>
      </c>
      <c r="V636" s="5" t="str">
        <f>IFERROR(VALUE(HLOOKUP(V$2,'2.源数据-产品分析-全商品'!T$6:T$1000,ROW()-1,0)),"")</f>
        <v/>
      </c>
      <c r="W636" s="5" t="str">
        <f>IF(OR($A$3=""),"",IF(OR($W$2="优爆品"),(IF(COUNTIF('2-2.源数据-产品分析-优品'!A:A,产品建议!A636)&gt;0,"是","")&amp;IF(COUNTIF('2-3.源数据-产品分析-爆品'!A:A,产品建议!A636)&gt;0,"是","")),IF(OR($W$2="P4P点击量"),((IFERROR(INDEX('产品报告-整理'!D:D,MATCH(产品建议!A636,'产品报告-整理'!A:A,0)),""))),((IF(COUNTIF('2-2.源数据-产品分析-优品'!A:A,产品建议!A636)&gt;0,"是",""))))))</f>
        <v/>
      </c>
      <c r="X636" s="5" t="str">
        <f>IF(OR($A$3=""),"",IF(OR($W$2="优爆品"),((IFERROR(INDEX('产品报告-整理'!D:D,MATCH(产品建议!A636,'产品报告-整理'!A:A,0)),"")&amp;" → "&amp;(IFERROR(TEXT(INDEX('产品报告-整理'!D:D,MATCH(产品建议!A636,'产品报告-整理'!A:A,0))/G636,"0%"),"")))),IF(OR($W$2="P4P点击量"),((IF($W$2="P4P点击量",IFERROR(TEXT(W636/G636,"0%"),"")))),(((IF(COUNTIF('2-3.源数据-产品分析-爆品'!A:A,产品建议!A636)&gt;0,"是","")))))))</f>
        <v/>
      </c>
      <c r="Y636" s="9" t="str">
        <f>IF(AND($Y$2="直通车总消费",'产品报告-整理'!$BN$1="推荐广告"),IFERROR(INDEX('产品报告-整理'!H:H,MATCH(产品建议!A636,'产品报告-整理'!A:A,0)),0)+IFERROR(INDEX('产品报告-整理'!BV:BV,MATCH(产品建议!A636,'产品报告-整理'!BO:BO,0)),0),IFERROR(INDEX('产品报告-整理'!H:H,MATCH(产品建议!A636,'产品报告-整理'!A:A,0)),0))</f>
        <v/>
      </c>
      <c r="Z636" s="9" t="str">
        <f t="shared" si="30"/>
        <v/>
      </c>
      <c r="AA636" s="5" t="str">
        <f t="shared" si="28"/>
        <v/>
      </c>
      <c r="AB636" s="5" t="str">
        <f t="shared" si="29"/>
        <v/>
      </c>
      <c r="AC636" s="9"/>
      <c r="AD636" s="15" t="str">
        <f>IF($AD$1="  ",IFERROR(IF(AND(Y636="未推广",L636&gt;0),"加入P4P推广 ","")&amp;IF(AND(OR(W636="是",X636="是"),Y636=0),"优爆品加推广 ","")&amp;IF(AND(C636="N",L636&gt;0),"增加橱窗绑定 ","")&amp;IF(AND(OR(Z636&gt;$Z$1*4.5,AB636&gt;$AB$1*4.5),Y636&lt;&gt;0,Y636&gt;$AB$1*2,G636&gt;($G$1/$L$1)*1),"放弃P4P推广 ","")&amp;IF(AND(AB636&gt;$AB$1*1.2,AB636&lt;$AB$1*4.5,Y636&gt;0),"优化询盘成本 ","")&amp;IF(AND(Z636&gt;$Z$1*1.2,Z636&lt;$Z$1*4.5,Y636&gt;0),"优化商机成本 ","")&amp;IF(AND(Y636&lt;&gt;0,L636&gt;0,AB636&lt;$AB$1*1.2),"加大询盘获取 ","")&amp;IF(AND(Y636&lt;&gt;0,K636&gt;0,Z636&lt;$Z$1*1.2),"加大商机获取 ","")&amp;IF(AND(L636=0,C636="Y",G636&gt;($G$1/$L$1*1.5)),"解绑橱窗绑定 ",""),"请去左表粘贴源数据"),"")</f>
        <v/>
      </c>
      <c r="AE636" s="9"/>
      <c r="AF636" s="9"/>
      <c r="AG636" s="9"/>
      <c r="AH636" s="9"/>
      <c r="AI636" s="17"/>
      <c r="AJ636" s="17"/>
      <c r="AK636" s="17"/>
    </row>
    <row r="637" spans="1:37">
      <c r="A637" s="5" t="str">
        <f>IFERROR(HLOOKUP(A$2,'2.源数据-产品分析-全商品'!A$6:A$1000,ROW()-1,0),"")</f>
        <v/>
      </c>
      <c r="B637" s="5" t="str">
        <f>IFERROR(HLOOKUP(B$2,'2.源数据-产品分析-全商品'!B$6:B$1000,ROW()-1,0),"")</f>
        <v/>
      </c>
      <c r="C637" s="5" t="str">
        <f>CLEAN(IFERROR(HLOOKUP(C$2,'2.源数据-产品分析-全商品'!C$6:C$1000,ROW()-1,0),""))</f>
        <v/>
      </c>
      <c r="D637" s="5" t="str">
        <f>IFERROR(HLOOKUP(D$2,'2.源数据-产品分析-全商品'!D$6:D$1000,ROW()-1,0),"")</f>
        <v/>
      </c>
      <c r="E637" s="5" t="str">
        <f>IFERROR(HLOOKUP(E$2,'2.源数据-产品分析-全商品'!E$6:E$1000,ROW()-1,0),"")</f>
        <v/>
      </c>
      <c r="F637" s="5" t="str">
        <f>IFERROR(VALUE(HLOOKUP(F$2,'2.源数据-产品分析-全商品'!F$6:F$1000,ROW()-1,0)),"")</f>
        <v/>
      </c>
      <c r="G637" s="5" t="str">
        <f>IFERROR(VALUE(HLOOKUP(G$2,'2.源数据-产品分析-全商品'!G$6:G$1000,ROW()-1,0)),"")</f>
        <v/>
      </c>
      <c r="H637" s="5" t="str">
        <f>IFERROR(HLOOKUP(H$2,'2.源数据-产品分析-全商品'!H$6:H$1000,ROW()-1,0),"")</f>
        <v/>
      </c>
      <c r="I637" s="5" t="str">
        <f>IFERROR(VALUE(HLOOKUP(I$2,'2.源数据-产品分析-全商品'!I$6:I$1000,ROW()-1,0)),"")</f>
        <v/>
      </c>
      <c r="J637" s="60" t="str">
        <f>IFERROR(IF($J$2="","",INDEX('产品报告-整理'!G:G,MATCH(产品建议!A637,'产品报告-整理'!A:A,0))),"")</f>
        <v/>
      </c>
      <c r="K637" s="5" t="str">
        <f>IFERROR(IF($K$2="","",VALUE(INDEX('产品报告-整理'!E:E,MATCH(产品建议!A637,'产品报告-整理'!A:A,0)))),0)</f>
        <v/>
      </c>
      <c r="L637" s="5" t="str">
        <f>IFERROR(VALUE(HLOOKUP(L$2,'2.源数据-产品分析-全商品'!J$6:J$1000,ROW()-1,0)),"")</f>
        <v/>
      </c>
      <c r="M637" s="5" t="str">
        <f>IFERROR(VALUE(HLOOKUP(M$2,'2.源数据-产品分析-全商品'!K$6:K$1000,ROW()-1,0)),"")</f>
        <v/>
      </c>
      <c r="N637" s="5" t="str">
        <f>IFERROR(HLOOKUP(N$2,'2.源数据-产品分析-全商品'!L$6:L$1000,ROW()-1,0),"")</f>
        <v/>
      </c>
      <c r="O637" s="5" t="str">
        <f>IF($O$2='产品报告-整理'!$K$1,IFERROR(INDEX('产品报告-整理'!S:S,MATCH(产品建议!A637,'产品报告-整理'!L:L,0)),""),(IFERROR(VALUE(HLOOKUP(O$2,'2.源数据-产品分析-全商品'!M$6:M$1000,ROW()-1,0)),"")))</f>
        <v/>
      </c>
      <c r="P637" s="5" t="str">
        <f>IF($P$2='产品报告-整理'!$V$1,IFERROR(INDEX('产品报告-整理'!AD:AD,MATCH(产品建议!A637,'产品报告-整理'!W:W,0)),""),(IFERROR(VALUE(HLOOKUP(P$2,'2.源数据-产品分析-全商品'!N$6:N$1000,ROW()-1,0)),"")))</f>
        <v/>
      </c>
      <c r="Q637" s="5" t="str">
        <f>IF($Q$2='产品报告-整理'!$AG$1,IFERROR(INDEX('产品报告-整理'!AO:AO,MATCH(产品建议!A637,'产品报告-整理'!AH:AH,0)),""),(IFERROR(VALUE(HLOOKUP(Q$2,'2.源数据-产品分析-全商品'!O$6:O$1000,ROW()-1,0)),"")))</f>
        <v/>
      </c>
      <c r="R637" s="5" t="str">
        <f>IF($R$2='产品报告-整理'!$AR$1,IFERROR(INDEX('产品报告-整理'!AZ:AZ,MATCH(产品建议!A637,'产品报告-整理'!AS:AS,0)),""),(IFERROR(VALUE(HLOOKUP(R$2,'2.源数据-产品分析-全商品'!P$6:P$1000,ROW()-1,0)),"")))</f>
        <v/>
      </c>
      <c r="S637" s="5" t="str">
        <f>IF($S$2='产品报告-整理'!$BC$1,IFERROR(INDEX('产品报告-整理'!BK:BK,MATCH(产品建议!A637,'产品报告-整理'!BD:BD,0)),""),(IFERROR(VALUE(HLOOKUP(S$2,'2.源数据-产品分析-全商品'!Q$6:Q$1000,ROW()-1,0)),"")))</f>
        <v/>
      </c>
      <c r="T637" s="5" t="str">
        <f>IFERROR(HLOOKUP("产品负责人",'2.源数据-产品分析-全商品'!R$6:R$1000,ROW()-1,0),"")</f>
        <v/>
      </c>
      <c r="U637" s="5" t="str">
        <f>IFERROR(VALUE(HLOOKUP(U$2,'2.源数据-产品分析-全商品'!S$6:S$1000,ROW()-1,0)),"")</f>
        <v/>
      </c>
      <c r="V637" s="5" t="str">
        <f>IFERROR(VALUE(HLOOKUP(V$2,'2.源数据-产品分析-全商品'!T$6:T$1000,ROW()-1,0)),"")</f>
        <v/>
      </c>
      <c r="W637" s="5" t="str">
        <f>IF(OR($A$3=""),"",IF(OR($W$2="优爆品"),(IF(COUNTIF('2-2.源数据-产品分析-优品'!A:A,产品建议!A637)&gt;0,"是","")&amp;IF(COUNTIF('2-3.源数据-产品分析-爆品'!A:A,产品建议!A637)&gt;0,"是","")),IF(OR($W$2="P4P点击量"),((IFERROR(INDEX('产品报告-整理'!D:D,MATCH(产品建议!A637,'产品报告-整理'!A:A,0)),""))),((IF(COUNTIF('2-2.源数据-产品分析-优品'!A:A,产品建议!A637)&gt;0,"是",""))))))</f>
        <v/>
      </c>
      <c r="X637" s="5" t="str">
        <f>IF(OR($A$3=""),"",IF(OR($W$2="优爆品"),((IFERROR(INDEX('产品报告-整理'!D:D,MATCH(产品建议!A637,'产品报告-整理'!A:A,0)),"")&amp;" → "&amp;(IFERROR(TEXT(INDEX('产品报告-整理'!D:D,MATCH(产品建议!A637,'产品报告-整理'!A:A,0))/G637,"0%"),"")))),IF(OR($W$2="P4P点击量"),((IF($W$2="P4P点击量",IFERROR(TEXT(W637/G637,"0%"),"")))),(((IF(COUNTIF('2-3.源数据-产品分析-爆品'!A:A,产品建议!A637)&gt;0,"是","")))))))</f>
        <v/>
      </c>
      <c r="Y637" s="9" t="str">
        <f>IF(AND($Y$2="直通车总消费",'产品报告-整理'!$BN$1="推荐广告"),IFERROR(INDEX('产品报告-整理'!H:H,MATCH(产品建议!A637,'产品报告-整理'!A:A,0)),0)+IFERROR(INDEX('产品报告-整理'!BV:BV,MATCH(产品建议!A637,'产品报告-整理'!BO:BO,0)),0),IFERROR(INDEX('产品报告-整理'!H:H,MATCH(产品建议!A637,'产品报告-整理'!A:A,0)),0))</f>
        <v/>
      </c>
      <c r="Z637" s="9" t="str">
        <f t="shared" si="30"/>
        <v/>
      </c>
      <c r="AA637" s="5" t="str">
        <f t="shared" si="28"/>
        <v/>
      </c>
      <c r="AB637" s="5" t="str">
        <f t="shared" si="29"/>
        <v/>
      </c>
      <c r="AC637" s="9"/>
      <c r="AD637" s="15" t="str">
        <f>IF($AD$1="  ",IFERROR(IF(AND(Y637="未推广",L637&gt;0),"加入P4P推广 ","")&amp;IF(AND(OR(W637="是",X637="是"),Y637=0),"优爆品加推广 ","")&amp;IF(AND(C637="N",L637&gt;0),"增加橱窗绑定 ","")&amp;IF(AND(OR(Z637&gt;$Z$1*4.5,AB637&gt;$AB$1*4.5),Y637&lt;&gt;0,Y637&gt;$AB$1*2,G637&gt;($G$1/$L$1)*1),"放弃P4P推广 ","")&amp;IF(AND(AB637&gt;$AB$1*1.2,AB637&lt;$AB$1*4.5,Y637&gt;0),"优化询盘成本 ","")&amp;IF(AND(Z637&gt;$Z$1*1.2,Z637&lt;$Z$1*4.5,Y637&gt;0),"优化商机成本 ","")&amp;IF(AND(Y637&lt;&gt;0,L637&gt;0,AB637&lt;$AB$1*1.2),"加大询盘获取 ","")&amp;IF(AND(Y637&lt;&gt;0,K637&gt;0,Z637&lt;$Z$1*1.2),"加大商机获取 ","")&amp;IF(AND(L637=0,C637="Y",G637&gt;($G$1/$L$1*1.5)),"解绑橱窗绑定 ",""),"请去左表粘贴源数据"),"")</f>
        <v/>
      </c>
      <c r="AE637" s="9"/>
      <c r="AF637" s="9"/>
      <c r="AG637" s="9"/>
      <c r="AH637" s="9"/>
      <c r="AI637" s="17"/>
      <c r="AJ637" s="17"/>
      <c r="AK637" s="17"/>
    </row>
    <row r="638" spans="1:37">
      <c r="A638" s="5" t="str">
        <f>IFERROR(HLOOKUP(A$2,'2.源数据-产品分析-全商品'!A$6:A$1000,ROW()-1,0),"")</f>
        <v/>
      </c>
      <c r="B638" s="5" t="str">
        <f>IFERROR(HLOOKUP(B$2,'2.源数据-产品分析-全商品'!B$6:B$1000,ROW()-1,0),"")</f>
        <v/>
      </c>
      <c r="C638" s="5" t="str">
        <f>CLEAN(IFERROR(HLOOKUP(C$2,'2.源数据-产品分析-全商品'!C$6:C$1000,ROW()-1,0),""))</f>
        <v/>
      </c>
      <c r="D638" s="5" t="str">
        <f>IFERROR(HLOOKUP(D$2,'2.源数据-产品分析-全商品'!D$6:D$1000,ROW()-1,0),"")</f>
        <v/>
      </c>
      <c r="E638" s="5" t="str">
        <f>IFERROR(HLOOKUP(E$2,'2.源数据-产品分析-全商品'!E$6:E$1000,ROW()-1,0),"")</f>
        <v/>
      </c>
      <c r="F638" s="5" t="str">
        <f>IFERROR(VALUE(HLOOKUP(F$2,'2.源数据-产品分析-全商品'!F$6:F$1000,ROW()-1,0)),"")</f>
        <v/>
      </c>
      <c r="G638" s="5" t="str">
        <f>IFERROR(VALUE(HLOOKUP(G$2,'2.源数据-产品分析-全商品'!G$6:G$1000,ROW()-1,0)),"")</f>
        <v/>
      </c>
      <c r="H638" s="5" t="str">
        <f>IFERROR(HLOOKUP(H$2,'2.源数据-产品分析-全商品'!H$6:H$1000,ROW()-1,0),"")</f>
        <v/>
      </c>
      <c r="I638" s="5" t="str">
        <f>IFERROR(VALUE(HLOOKUP(I$2,'2.源数据-产品分析-全商品'!I$6:I$1000,ROW()-1,0)),"")</f>
        <v/>
      </c>
      <c r="J638" s="60" t="str">
        <f>IFERROR(IF($J$2="","",INDEX('产品报告-整理'!G:G,MATCH(产品建议!A638,'产品报告-整理'!A:A,0))),"")</f>
        <v/>
      </c>
      <c r="K638" s="5" t="str">
        <f>IFERROR(IF($K$2="","",VALUE(INDEX('产品报告-整理'!E:E,MATCH(产品建议!A638,'产品报告-整理'!A:A,0)))),0)</f>
        <v/>
      </c>
      <c r="L638" s="5" t="str">
        <f>IFERROR(VALUE(HLOOKUP(L$2,'2.源数据-产品分析-全商品'!J$6:J$1000,ROW()-1,0)),"")</f>
        <v/>
      </c>
      <c r="M638" s="5" t="str">
        <f>IFERROR(VALUE(HLOOKUP(M$2,'2.源数据-产品分析-全商品'!K$6:K$1000,ROW()-1,0)),"")</f>
        <v/>
      </c>
      <c r="N638" s="5" t="str">
        <f>IFERROR(HLOOKUP(N$2,'2.源数据-产品分析-全商品'!L$6:L$1000,ROW()-1,0),"")</f>
        <v/>
      </c>
      <c r="O638" s="5" t="str">
        <f>IF($O$2='产品报告-整理'!$K$1,IFERROR(INDEX('产品报告-整理'!S:S,MATCH(产品建议!A638,'产品报告-整理'!L:L,0)),""),(IFERROR(VALUE(HLOOKUP(O$2,'2.源数据-产品分析-全商品'!M$6:M$1000,ROW()-1,0)),"")))</f>
        <v/>
      </c>
      <c r="P638" s="5" t="str">
        <f>IF($P$2='产品报告-整理'!$V$1,IFERROR(INDEX('产品报告-整理'!AD:AD,MATCH(产品建议!A638,'产品报告-整理'!W:W,0)),""),(IFERROR(VALUE(HLOOKUP(P$2,'2.源数据-产品分析-全商品'!N$6:N$1000,ROW()-1,0)),"")))</f>
        <v/>
      </c>
      <c r="Q638" s="5" t="str">
        <f>IF($Q$2='产品报告-整理'!$AG$1,IFERROR(INDEX('产品报告-整理'!AO:AO,MATCH(产品建议!A638,'产品报告-整理'!AH:AH,0)),""),(IFERROR(VALUE(HLOOKUP(Q$2,'2.源数据-产品分析-全商品'!O$6:O$1000,ROW()-1,0)),"")))</f>
        <v/>
      </c>
      <c r="R638" s="5" t="str">
        <f>IF($R$2='产品报告-整理'!$AR$1,IFERROR(INDEX('产品报告-整理'!AZ:AZ,MATCH(产品建议!A638,'产品报告-整理'!AS:AS,0)),""),(IFERROR(VALUE(HLOOKUP(R$2,'2.源数据-产品分析-全商品'!P$6:P$1000,ROW()-1,0)),"")))</f>
        <v/>
      </c>
      <c r="S638" s="5" t="str">
        <f>IF($S$2='产品报告-整理'!$BC$1,IFERROR(INDEX('产品报告-整理'!BK:BK,MATCH(产品建议!A638,'产品报告-整理'!BD:BD,0)),""),(IFERROR(VALUE(HLOOKUP(S$2,'2.源数据-产品分析-全商品'!Q$6:Q$1000,ROW()-1,0)),"")))</f>
        <v/>
      </c>
      <c r="T638" s="5" t="str">
        <f>IFERROR(HLOOKUP("产品负责人",'2.源数据-产品分析-全商品'!R$6:R$1000,ROW()-1,0),"")</f>
        <v/>
      </c>
      <c r="U638" s="5" t="str">
        <f>IFERROR(VALUE(HLOOKUP(U$2,'2.源数据-产品分析-全商品'!S$6:S$1000,ROW()-1,0)),"")</f>
        <v/>
      </c>
      <c r="V638" s="5" t="str">
        <f>IFERROR(VALUE(HLOOKUP(V$2,'2.源数据-产品分析-全商品'!T$6:T$1000,ROW()-1,0)),"")</f>
        <v/>
      </c>
      <c r="W638" s="5" t="str">
        <f>IF(OR($A$3=""),"",IF(OR($W$2="优爆品"),(IF(COUNTIF('2-2.源数据-产品分析-优品'!A:A,产品建议!A638)&gt;0,"是","")&amp;IF(COUNTIF('2-3.源数据-产品分析-爆品'!A:A,产品建议!A638)&gt;0,"是","")),IF(OR($W$2="P4P点击量"),((IFERROR(INDEX('产品报告-整理'!D:D,MATCH(产品建议!A638,'产品报告-整理'!A:A,0)),""))),((IF(COUNTIF('2-2.源数据-产品分析-优品'!A:A,产品建议!A638)&gt;0,"是",""))))))</f>
        <v/>
      </c>
      <c r="X638" s="5" t="str">
        <f>IF(OR($A$3=""),"",IF(OR($W$2="优爆品"),((IFERROR(INDEX('产品报告-整理'!D:D,MATCH(产品建议!A638,'产品报告-整理'!A:A,0)),"")&amp;" → "&amp;(IFERROR(TEXT(INDEX('产品报告-整理'!D:D,MATCH(产品建议!A638,'产品报告-整理'!A:A,0))/G638,"0%"),"")))),IF(OR($W$2="P4P点击量"),((IF($W$2="P4P点击量",IFERROR(TEXT(W638/G638,"0%"),"")))),(((IF(COUNTIF('2-3.源数据-产品分析-爆品'!A:A,产品建议!A638)&gt;0,"是","")))))))</f>
        <v/>
      </c>
      <c r="Y638" s="9" t="str">
        <f>IF(AND($Y$2="直通车总消费",'产品报告-整理'!$BN$1="推荐广告"),IFERROR(INDEX('产品报告-整理'!H:H,MATCH(产品建议!A638,'产品报告-整理'!A:A,0)),0)+IFERROR(INDEX('产品报告-整理'!BV:BV,MATCH(产品建议!A638,'产品报告-整理'!BO:BO,0)),0),IFERROR(INDEX('产品报告-整理'!H:H,MATCH(产品建议!A638,'产品报告-整理'!A:A,0)),0))</f>
        <v/>
      </c>
      <c r="Z638" s="9" t="str">
        <f t="shared" si="30"/>
        <v/>
      </c>
      <c r="AA638" s="5" t="str">
        <f t="shared" si="28"/>
        <v/>
      </c>
      <c r="AB638" s="5" t="str">
        <f t="shared" si="29"/>
        <v/>
      </c>
      <c r="AC638" s="9"/>
      <c r="AD638" s="15" t="str">
        <f>IF($AD$1="  ",IFERROR(IF(AND(Y638="未推广",L638&gt;0),"加入P4P推广 ","")&amp;IF(AND(OR(W638="是",X638="是"),Y638=0),"优爆品加推广 ","")&amp;IF(AND(C638="N",L638&gt;0),"增加橱窗绑定 ","")&amp;IF(AND(OR(Z638&gt;$Z$1*4.5,AB638&gt;$AB$1*4.5),Y638&lt;&gt;0,Y638&gt;$AB$1*2,G638&gt;($G$1/$L$1)*1),"放弃P4P推广 ","")&amp;IF(AND(AB638&gt;$AB$1*1.2,AB638&lt;$AB$1*4.5,Y638&gt;0),"优化询盘成本 ","")&amp;IF(AND(Z638&gt;$Z$1*1.2,Z638&lt;$Z$1*4.5,Y638&gt;0),"优化商机成本 ","")&amp;IF(AND(Y638&lt;&gt;0,L638&gt;0,AB638&lt;$AB$1*1.2),"加大询盘获取 ","")&amp;IF(AND(Y638&lt;&gt;0,K638&gt;0,Z638&lt;$Z$1*1.2),"加大商机获取 ","")&amp;IF(AND(L638=0,C638="Y",G638&gt;($G$1/$L$1*1.5)),"解绑橱窗绑定 ",""),"请去左表粘贴源数据"),"")</f>
        <v/>
      </c>
      <c r="AE638" s="9"/>
      <c r="AF638" s="9"/>
      <c r="AG638" s="9"/>
      <c r="AH638" s="9"/>
      <c r="AI638" s="17"/>
      <c r="AJ638" s="17"/>
      <c r="AK638" s="17"/>
    </row>
    <row r="639" spans="1:37">
      <c r="A639" s="5" t="str">
        <f>IFERROR(HLOOKUP(A$2,'2.源数据-产品分析-全商品'!A$6:A$1000,ROW()-1,0),"")</f>
        <v/>
      </c>
      <c r="B639" s="5" t="str">
        <f>IFERROR(HLOOKUP(B$2,'2.源数据-产品分析-全商品'!B$6:B$1000,ROW()-1,0),"")</f>
        <v/>
      </c>
      <c r="C639" s="5" t="str">
        <f>CLEAN(IFERROR(HLOOKUP(C$2,'2.源数据-产品分析-全商品'!C$6:C$1000,ROW()-1,0),""))</f>
        <v/>
      </c>
      <c r="D639" s="5" t="str">
        <f>IFERROR(HLOOKUP(D$2,'2.源数据-产品分析-全商品'!D$6:D$1000,ROW()-1,0),"")</f>
        <v/>
      </c>
      <c r="E639" s="5" t="str">
        <f>IFERROR(HLOOKUP(E$2,'2.源数据-产品分析-全商品'!E$6:E$1000,ROW()-1,0),"")</f>
        <v/>
      </c>
      <c r="F639" s="5" t="str">
        <f>IFERROR(VALUE(HLOOKUP(F$2,'2.源数据-产品分析-全商品'!F$6:F$1000,ROW()-1,0)),"")</f>
        <v/>
      </c>
      <c r="G639" s="5" t="str">
        <f>IFERROR(VALUE(HLOOKUP(G$2,'2.源数据-产品分析-全商品'!G$6:G$1000,ROW()-1,0)),"")</f>
        <v/>
      </c>
      <c r="H639" s="5" t="str">
        <f>IFERROR(HLOOKUP(H$2,'2.源数据-产品分析-全商品'!H$6:H$1000,ROW()-1,0),"")</f>
        <v/>
      </c>
      <c r="I639" s="5" t="str">
        <f>IFERROR(VALUE(HLOOKUP(I$2,'2.源数据-产品分析-全商品'!I$6:I$1000,ROW()-1,0)),"")</f>
        <v/>
      </c>
      <c r="J639" s="60" t="str">
        <f>IFERROR(IF($J$2="","",INDEX('产品报告-整理'!G:G,MATCH(产品建议!A639,'产品报告-整理'!A:A,0))),"")</f>
        <v/>
      </c>
      <c r="K639" s="5" t="str">
        <f>IFERROR(IF($K$2="","",VALUE(INDEX('产品报告-整理'!E:E,MATCH(产品建议!A639,'产品报告-整理'!A:A,0)))),0)</f>
        <v/>
      </c>
      <c r="L639" s="5" t="str">
        <f>IFERROR(VALUE(HLOOKUP(L$2,'2.源数据-产品分析-全商品'!J$6:J$1000,ROW()-1,0)),"")</f>
        <v/>
      </c>
      <c r="M639" s="5" t="str">
        <f>IFERROR(VALUE(HLOOKUP(M$2,'2.源数据-产品分析-全商品'!K$6:K$1000,ROW()-1,0)),"")</f>
        <v/>
      </c>
      <c r="N639" s="5" t="str">
        <f>IFERROR(HLOOKUP(N$2,'2.源数据-产品分析-全商品'!L$6:L$1000,ROW()-1,0),"")</f>
        <v/>
      </c>
      <c r="O639" s="5" t="str">
        <f>IF($O$2='产品报告-整理'!$K$1,IFERROR(INDEX('产品报告-整理'!S:S,MATCH(产品建议!A639,'产品报告-整理'!L:L,0)),""),(IFERROR(VALUE(HLOOKUP(O$2,'2.源数据-产品分析-全商品'!M$6:M$1000,ROW()-1,0)),"")))</f>
        <v/>
      </c>
      <c r="P639" s="5" t="str">
        <f>IF($P$2='产品报告-整理'!$V$1,IFERROR(INDEX('产品报告-整理'!AD:AD,MATCH(产品建议!A639,'产品报告-整理'!W:W,0)),""),(IFERROR(VALUE(HLOOKUP(P$2,'2.源数据-产品分析-全商品'!N$6:N$1000,ROW()-1,0)),"")))</f>
        <v/>
      </c>
      <c r="Q639" s="5" t="str">
        <f>IF($Q$2='产品报告-整理'!$AG$1,IFERROR(INDEX('产品报告-整理'!AO:AO,MATCH(产品建议!A639,'产品报告-整理'!AH:AH,0)),""),(IFERROR(VALUE(HLOOKUP(Q$2,'2.源数据-产品分析-全商品'!O$6:O$1000,ROW()-1,0)),"")))</f>
        <v/>
      </c>
      <c r="R639" s="5" t="str">
        <f>IF($R$2='产品报告-整理'!$AR$1,IFERROR(INDEX('产品报告-整理'!AZ:AZ,MATCH(产品建议!A639,'产品报告-整理'!AS:AS,0)),""),(IFERROR(VALUE(HLOOKUP(R$2,'2.源数据-产品分析-全商品'!P$6:P$1000,ROW()-1,0)),"")))</f>
        <v/>
      </c>
      <c r="S639" s="5" t="str">
        <f>IF($S$2='产品报告-整理'!$BC$1,IFERROR(INDEX('产品报告-整理'!BK:BK,MATCH(产品建议!A639,'产品报告-整理'!BD:BD,0)),""),(IFERROR(VALUE(HLOOKUP(S$2,'2.源数据-产品分析-全商品'!Q$6:Q$1000,ROW()-1,0)),"")))</f>
        <v/>
      </c>
      <c r="T639" s="5" t="str">
        <f>IFERROR(HLOOKUP("产品负责人",'2.源数据-产品分析-全商品'!R$6:R$1000,ROW()-1,0),"")</f>
        <v/>
      </c>
      <c r="U639" s="5" t="str">
        <f>IFERROR(VALUE(HLOOKUP(U$2,'2.源数据-产品分析-全商品'!S$6:S$1000,ROW()-1,0)),"")</f>
        <v/>
      </c>
      <c r="V639" s="5" t="str">
        <f>IFERROR(VALUE(HLOOKUP(V$2,'2.源数据-产品分析-全商品'!T$6:T$1000,ROW()-1,0)),"")</f>
        <v/>
      </c>
      <c r="W639" s="5" t="str">
        <f>IF(OR($A$3=""),"",IF(OR($W$2="优爆品"),(IF(COUNTIF('2-2.源数据-产品分析-优品'!A:A,产品建议!A639)&gt;0,"是","")&amp;IF(COUNTIF('2-3.源数据-产品分析-爆品'!A:A,产品建议!A639)&gt;0,"是","")),IF(OR($W$2="P4P点击量"),((IFERROR(INDEX('产品报告-整理'!D:D,MATCH(产品建议!A639,'产品报告-整理'!A:A,0)),""))),((IF(COUNTIF('2-2.源数据-产品分析-优品'!A:A,产品建议!A639)&gt;0,"是",""))))))</f>
        <v/>
      </c>
      <c r="X639" s="5" t="str">
        <f>IF(OR($A$3=""),"",IF(OR($W$2="优爆品"),((IFERROR(INDEX('产品报告-整理'!D:D,MATCH(产品建议!A639,'产品报告-整理'!A:A,0)),"")&amp;" → "&amp;(IFERROR(TEXT(INDEX('产品报告-整理'!D:D,MATCH(产品建议!A639,'产品报告-整理'!A:A,0))/G639,"0%"),"")))),IF(OR($W$2="P4P点击量"),((IF($W$2="P4P点击量",IFERROR(TEXT(W639/G639,"0%"),"")))),(((IF(COUNTIF('2-3.源数据-产品分析-爆品'!A:A,产品建议!A639)&gt;0,"是","")))))))</f>
        <v/>
      </c>
      <c r="Y639" s="9" t="str">
        <f>IF(AND($Y$2="直通车总消费",'产品报告-整理'!$BN$1="推荐广告"),IFERROR(INDEX('产品报告-整理'!H:H,MATCH(产品建议!A639,'产品报告-整理'!A:A,0)),0)+IFERROR(INDEX('产品报告-整理'!BV:BV,MATCH(产品建议!A639,'产品报告-整理'!BO:BO,0)),0),IFERROR(INDEX('产品报告-整理'!H:H,MATCH(产品建议!A639,'产品报告-整理'!A:A,0)),0))</f>
        <v/>
      </c>
      <c r="Z639" s="9" t="str">
        <f t="shared" si="30"/>
        <v/>
      </c>
      <c r="AA639" s="5" t="str">
        <f t="shared" si="28"/>
        <v/>
      </c>
      <c r="AB639" s="5" t="str">
        <f t="shared" si="29"/>
        <v/>
      </c>
      <c r="AC639" s="9"/>
      <c r="AD639" s="15" t="str">
        <f>IF($AD$1="  ",IFERROR(IF(AND(Y639="未推广",L639&gt;0),"加入P4P推广 ","")&amp;IF(AND(OR(W639="是",X639="是"),Y639=0),"优爆品加推广 ","")&amp;IF(AND(C639="N",L639&gt;0),"增加橱窗绑定 ","")&amp;IF(AND(OR(Z639&gt;$Z$1*4.5,AB639&gt;$AB$1*4.5),Y639&lt;&gt;0,Y639&gt;$AB$1*2,G639&gt;($G$1/$L$1)*1),"放弃P4P推广 ","")&amp;IF(AND(AB639&gt;$AB$1*1.2,AB639&lt;$AB$1*4.5,Y639&gt;0),"优化询盘成本 ","")&amp;IF(AND(Z639&gt;$Z$1*1.2,Z639&lt;$Z$1*4.5,Y639&gt;0),"优化商机成本 ","")&amp;IF(AND(Y639&lt;&gt;0,L639&gt;0,AB639&lt;$AB$1*1.2),"加大询盘获取 ","")&amp;IF(AND(Y639&lt;&gt;0,K639&gt;0,Z639&lt;$Z$1*1.2),"加大商机获取 ","")&amp;IF(AND(L639=0,C639="Y",G639&gt;($G$1/$L$1*1.5)),"解绑橱窗绑定 ",""),"请去左表粘贴源数据"),"")</f>
        <v/>
      </c>
      <c r="AE639" s="9"/>
      <c r="AF639" s="9"/>
      <c r="AG639" s="9"/>
      <c r="AH639" s="9"/>
      <c r="AI639" s="17"/>
      <c r="AJ639" s="17"/>
      <c r="AK639" s="17"/>
    </row>
    <row r="640" spans="1:37">
      <c r="A640" s="5" t="str">
        <f>IFERROR(HLOOKUP(A$2,'2.源数据-产品分析-全商品'!A$6:A$1000,ROW()-1,0),"")</f>
        <v/>
      </c>
      <c r="B640" s="5" t="str">
        <f>IFERROR(HLOOKUP(B$2,'2.源数据-产品分析-全商品'!B$6:B$1000,ROW()-1,0),"")</f>
        <v/>
      </c>
      <c r="C640" s="5" t="str">
        <f>CLEAN(IFERROR(HLOOKUP(C$2,'2.源数据-产品分析-全商品'!C$6:C$1000,ROW()-1,0),""))</f>
        <v/>
      </c>
      <c r="D640" s="5" t="str">
        <f>IFERROR(HLOOKUP(D$2,'2.源数据-产品分析-全商品'!D$6:D$1000,ROW()-1,0),"")</f>
        <v/>
      </c>
      <c r="E640" s="5" t="str">
        <f>IFERROR(HLOOKUP(E$2,'2.源数据-产品分析-全商品'!E$6:E$1000,ROW()-1,0),"")</f>
        <v/>
      </c>
      <c r="F640" s="5" t="str">
        <f>IFERROR(VALUE(HLOOKUP(F$2,'2.源数据-产品分析-全商品'!F$6:F$1000,ROW()-1,0)),"")</f>
        <v/>
      </c>
      <c r="G640" s="5" t="str">
        <f>IFERROR(VALUE(HLOOKUP(G$2,'2.源数据-产品分析-全商品'!G$6:G$1000,ROW()-1,0)),"")</f>
        <v/>
      </c>
      <c r="H640" s="5" t="str">
        <f>IFERROR(HLOOKUP(H$2,'2.源数据-产品分析-全商品'!H$6:H$1000,ROW()-1,0),"")</f>
        <v/>
      </c>
      <c r="I640" s="5" t="str">
        <f>IFERROR(VALUE(HLOOKUP(I$2,'2.源数据-产品分析-全商品'!I$6:I$1000,ROW()-1,0)),"")</f>
        <v/>
      </c>
      <c r="J640" s="60" t="str">
        <f>IFERROR(IF($J$2="","",INDEX('产品报告-整理'!G:G,MATCH(产品建议!A640,'产品报告-整理'!A:A,0))),"")</f>
        <v/>
      </c>
      <c r="K640" s="5" t="str">
        <f>IFERROR(IF($K$2="","",VALUE(INDEX('产品报告-整理'!E:E,MATCH(产品建议!A640,'产品报告-整理'!A:A,0)))),0)</f>
        <v/>
      </c>
      <c r="L640" s="5" t="str">
        <f>IFERROR(VALUE(HLOOKUP(L$2,'2.源数据-产品分析-全商品'!J$6:J$1000,ROW()-1,0)),"")</f>
        <v/>
      </c>
      <c r="M640" s="5" t="str">
        <f>IFERROR(VALUE(HLOOKUP(M$2,'2.源数据-产品分析-全商品'!K$6:K$1000,ROW()-1,0)),"")</f>
        <v/>
      </c>
      <c r="N640" s="5" t="str">
        <f>IFERROR(HLOOKUP(N$2,'2.源数据-产品分析-全商品'!L$6:L$1000,ROW()-1,0),"")</f>
        <v/>
      </c>
      <c r="O640" s="5" t="str">
        <f>IF($O$2='产品报告-整理'!$K$1,IFERROR(INDEX('产品报告-整理'!S:S,MATCH(产品建议!A640,'产品报告-整理'!L:L,0)),""),(IFERROR(VALUE(HLOOKUP(O$2,'2.源数据-产品分析-全商品'!M$6:M$1000,ROW()-1,0)),"")))</f>
        <v/>
      </c>
      <c r="P640" s="5" t="str">
        <f>IF($P$2='产品报告-整理'!$V$1,IFERROR(INDEX('产品报告-整理'!AD:AD,MATCH(产品建议!A640,'产品报告-整理'!W:W,0)),""),(IFERROR(VALUE(HLOOKUP(P$2,'2.源数据-产品分析-全商品'!N$6:N$1000,ROW()-1,0)),"")))</f>
        <v/>
      </c>
      <c r="Q640" s="5" t="str">
        <f>IF($Q$2='产品报告-整理'!$AG$1,IFERROR(INDEX('产品报告-整理'!AO:AO,MATCH(产品建议!A640,'产品报告-整理'!AH:AH,0)),""),(IFERROR(VALUE(HLOOKUP(Q$2,'2.源数据-产品分析-全商品'!O$6:O$1000,ROW()-1,0)),"")))</f>
        <v/>
      </c>
      <c r="R640" s="5" t="str">
        <f>IF($R$2='产品报告-整理'!$AR$1,IFERROR(INDEX('产品报告-整理'!AZ:AZ,MATCH(产品建议!A640,'产品报告-整理'!AS:AS,0)),""),(IFERROR(VALUE(HLOOKUP(R$2,'2.源数据-产品分析-全商品'!P$6:P$1000,ROW()-1,0)),"")))</f>
        <v/>
      </c>
      <c r="S640" s="5" t="str">
        <f>IF($S$2='产品报告-整理'!$BC$1,IFERROR(INDEX('产品报告-整理'!BK:BK,MATCH(产品建议!A640,'产品报告-整理'!BD:BD,0)),""),(IFERROR(VALUE(HLOOKUP(S$2,'2.源数据-产品分析-全商品'!Q$6:Q$1000,ROW()-1,0)),"")))</f>
        <v/>
      </c>
      <c r="T640" s="5" t="str">
        <f>IFERROR(HLOOKUP("产品负责人",'2.源数据-产品分析-全商品'!R$6:R$1000,ROW()-1,0),"")</f>
        <v/>
      </c>
      <c r="U640" s="5" t="str">
        <f>IFERROR(VALUE(HLOOKUP(U$2,'2.源数据-产品分析-全商品'!S$6:S$1000,ROW()-1,0)),"")</f>
        <v/>
      </c>
      <c r="V640" s="5" t="str">
        <f>IFERROR(VALUE(HLOOKUP(V$2,'2.源数据-产品分析-全商品'!T$6:T$1000,ROW()-1,0)),"")</f>
        <v/>
      </c>
      <c r="W640" s="5" t="str">
        <f>IF(OR($A$3=""),"",IF(OR($W$2="优爆品"),(IF(COUNTIF('2-2.源数据-产品分析-优品'!A:A,产品建议!A640)&gt;0,"是","")&amp;IF(COUNTIF('2-3.源数据-产品分析-爆品'!A:A,产品建议!A640)&gt;0,"是","")),IF(OR($W$2="P4P点击量"),((IFERROR(INDEX('产品报告-整理'!D:D,MATCH(产品建议!A640,'产品报告-整理'!A:A,0)),""))),((IF(COUNTIF('2-2.源数据-产品分析-优品'!A:A,产品建议!A640)&gt;0,"是",""))))))</f>
        <v/>
      </c>
      <c r="X640" s="5" t="str">
        <f>IF(OR($A$3=""),"",IF(OR($W$2="优爆品"),((IFERROR(INDEX('产品报告-整理'!D:D,MATCH(产品建议!A640,'产品报告-整理'!A:A,0)),"")&amp;" → "&amp;(IFERROR(TEXT(INDEX('产品报告-整理'!D:D,MATCH(产品建议!A640,'产品报告-整理'!A:A,0))/G640,"0%"),"")))),IF(OR($W$2="P4P点击量"),((IF($W$2="P4P点击量",IFERROR(TEXT(W640/G640,"0%"),"")))),(((IF(COUNTIF('2-3.源数据-产品分析-爆品'!A:A,产品建议!A640)&gt;0,"是","")))))))</f>
        <v/>
      </c>
      <c r="Y640" s="9" t="str">
        <f>IF(AND($Y$2="直通车总消费",'产品报告-整理'!$BN$1="推荐广告"),IFERROR(INDEX('产品报告-整理'!H:H,MATCH(产品建议!A640,'产品报告-整理'!A:A,0)),0)+IFERROR(INDEX('产品报告-整理'!BV:BV,MATCH(产品建议!A640,'产品报告-整理'!BO:BO,0)),0),IFERROR(INDEX('产品报告-整理'!H:H,MATCH(产品建议!A640,'产品报告-整理'!A:A,0)),0))</f>
        <v/>
      </c>
      <c r="Z640" s="9" t="str">
        <f t="shared" si="30"/>
        <v/>
      </c>
      <c r="AA640" s="5" t="str">
        <f t="shared" si="28"/>
        <v/>
      </c>
      <c r="AB640" s="5" t="str">
        <f t="shared" si="29"/>
        <v/>
      </c>
      <c r="AC640" s="9"/>
      <c r="AD640" s="15" t="str">
        <f>IF($AD$1="  ",IFERROR(IF(AND(Y640="未推广",L640&gt;0),"加入P4P推广 ","")&amp;IF(AND(OR(W640="是",X640="是"),Y640=0),"优爆品加推广 ","")&amp;IF(AND(C640="N",L640&gt;0),"增加橱窗绑定 ","")&amp;IF(AND(OR(Z640&gt;$Z$1*4.5,AB640&gt;$AB$1*4.5),Y640&lt;&gt;0,Y640&gt;$AB$1*2,G640&gt;($G$1/$L$1)*1),"放弃P4P推广 ","")&amp;IF(AND(AB640&gt;$AB$1*1.2,AB640&lt;$AB$1*4.5,Y640&gt;0),"优化询盘成本 ","")&amp;IF(AND(Z640&gt;$Z$1*1.2,Z640&lt;$Z$1*4.5,Y640&gt;0),"优化商机成本 ","")&amp;IF(AND(Y640&lt;&gt;0,L640&gt;0,AB640&lt;$AB$1*1.2),"加大询盘获取 ","")&amp;IF(AND(Y640&lt;&gt;0,K640&gt;0,Z640&lt;$Z$1*1.2),"加大商机获取 ","")&amp;IF(AND(L640=0,C640="Y",G640&gt;($G$1/$L$1*1.5)),"解绑橱窗绑定 ",""),"请去左表粘贴源数据"),"")</f>
        <v/>
      </c>
      <c r="AE640" s="9"/>
      <c r="AF640" s="9"/>
      <c r="AG640" s="9"/>
      <c r="AH640" s="9"/>
      <c r="AI640" s="17"/>
      <c r="AJ640" s="17"/>
      <c r="AK640" s="17"/>
    </row>
    <row r="641" spans="1:37">
      <c r="A641" s="5" t="str">
        <f>IFERROR(HLOOKUP(A$2,'2.源数据-产品分析-全商品'!A$6:A$1000,ROW()-1,0),"")</f>
        <v/>
      </c>
      <c r="B641" s="5" t="str">
        <f>IFERROR(HLOOKUP(B$2,'2.源数据-产品分析-全商品'!B$6:B$1000,ROW()-1,0),"")</f>
        <v/>
      </c>
      <c r="C641" s="5" t="str">
        <f>CLEAN(IFERROR(HLOOKUP(C$2,'2.源数据-产品分析-全商品'!C$6:C$1000,ROW()-1,0),""))</f>
        <v/>
      </c>
      <c r="D641" s="5" t="str">
        <f>IFERROR(HLOOKUP(D$2,'2.源数据-产品分析-全商品'!D$6:D$1000,ROW()-1,0),"")</f>
        <v/>
      </c>
      <c r="E641" s="5" t="str">
        <f>IFERROR(HLOOKUP(E$2,'2.源数据-产品分析-全商品'!E$6:E$1000,ROW()-1,0),"")</f>
        <v/>
      </c>
      <c r="F641" s="5" t="str">
        <f>IFERROR(VALUE(HLOOKUP(F$2,'2.源数据-产品分析-全商品'!F$6:F$1000,ROW()-1,0)),"")</f>
        <v/>
      </c>
      <c r="G641" s="5" t="str">
        <f>IFERROR(VALUE(HLOOKUP(G$2,'2.源数据-产品分析-全商品'!G$6:G$1000,ROW()-1,0)),"")</f>
        <v/>
      </c>
      <c r="H641" s="5" t="str">
        <f>IFERROR(HLOOKUP(H$2,'2.源数据-产品分析-全商品'!H$6:H$1000,ROW()-1,0),"")</f>
        <v/>
      </c>
      <c r="I641" s="5" t="str">
        <f>IFERROR(VALUE(HLOOKUP(I$2,'2.源数据-产品分析-全商品'!I$6:I$1000,ROW()-1,0)),"")</f>
        <v/>
      </c>
      <c r="J641" s="60" t="str">
        <f>IFERROR(IF($J$2="","",INDEX('产品报告-整理'!G:G,MATCH(产品建议!A641,'产品报告-整理'!A:A,0))),"")</f>
        <v/>
      </c>
      <c r="K641" s="5" t="str">
        <f>IFERROR(IF($K$2="","",VALUE(INDEX('产品报告-整理'!E:E,MATCH(产品建议!A641,'产品报告-整理'!A:A,0)))),0)</f>
        <v/>
      </c>
      <c r="L641" s="5" t="str">
        <f>IFERROR(VALUE(HLOOKUP(L$2,'2.源数据-产品分析-全商品'!J$6:J$1000,ROW()-1,0)),"")</f>
        <v/>
      </c>
      <c r="M641" s="5" t="str">
        <f>IFERROR(VALUE(HLOOKUP(M$2,'2.源数据-产品分析-全商品'!K$6:K$1000,ROW()-1,0)),"")</f>
        <v/>
      </c>
      <c r="N641" s="5" t="str">
        <f>IFERROR(HLOOKUP(N$2,'2.源数据-产品分析-全商品'!L$6:L$1000,ROW()-1,0),"")</f>
        <v/>
      </c>
      <c r="O641" s="5" t="str">
        <f>IF($O$2='产品报告-整理'!$K$1,IFERROR(INDEX('产品报告-整理'!S:S,MATCH(产品建议!A641,'产品报告-整理'!L:L,0)),""),(IFERROR(VALUE(HLOOKUP(O$2,'2.源数据-产品分析-全商品'!M$6:M$1000,ROW()-1,0)),"")))</f>
        <v/>
      </c>
      <c r="P641" s="5" t="str">
        <f>IF($P$2='产品报告-整理'!$V$1,IFERROR(INDEX('产品报告-整理'!AD:AD,MATCH(产品建议!A641,'产品报告-整理'!W:W,0)),""),(IFERROR(VALUE(HLOOKUP(P$2,'2.源数据-产品分析-全商品'!N$6:N$1000,ROW()-1,0)),"")))</f>
        <v/>
      </c>
      <c r="Q641" s="5" t="str">
        <f>IF($Q$2='产品报告-整理'!$AG$1,IFERROR(INDEX('产品报告-整理'!AO:AO,MATCH(产品建议!A641,'产品报告-整理'!AH:AH,0)),""),(IFERROR(VALUE(HLOOKUP(Q$2,'2.源数据-产品分析-全商品'!O$6:O$1000,ROW()-1,0)),"")))</f>
        <v/>
      </c>
      <c r="R641" s="5" t="str">
        <f>IF($R$2='产品报告-整理'!$AR$1,IFERROR(INDEX('产品报告-整理'!AZ:AZ,MATCH(产品建议!A641,'产品报告-整理'!AS:AS,0)),""),(IFERROR(VALUE(HLOOKUP(R$2,'2.源数据-产品分析-全商品'!P$6:P$1000,ROW()-1,0)),"")))</f>
        <v/>
      </c>
      <c r="S641" s="5" t="str">
        <f>IF($S$2='产品报告-整理'!$BC$1,IFERROR(INDEX('产品报告-整理'!BK:BK,MATCH(产品建议!A641,'产品报告-整理'!BD:BD,0)),""),(IFERROR(VALUE(HLOOKUP(S$2,'2.源数据-产品分析-全商品'!Q$6:Q$1000,ROW()-1,0)),"")))</f>
        <v/>
      </c>
      <c r="T641" s="5" t="str">
        <f>IFERROR(HLOOKUP("产品负责人",'2.源数据-产品分析-全商品'!R$6:R$1000,ROW()-1,0),"")</f>
        <v/>
      </c>
      <c r="U641" s="5" t="str">
        <f>IFERROR(VALUE(HLOOKUP(U$2,'2.源数据-产品分析-全商品'!S$6:S$1000,ROW()-1,0)),"")</f>
        <v/>
      </c>
      <c r="V641" s="5" t="str">
        <f>IFERROR(VALUE(HLOOKUP(V$2,'2.源数据-产品分析-全商品'!T$6:T$1000,ROW()-1,0)),"")</f>
        <v/>
      </c>
      <c r="W641" s="5" t="str">
        <f>IF(OR($A$3=""),"",IF(OR($W$2="优爆品"),(IF(COUNTIF('2-2.源数据-产品分析-优品'!A:A,产品建议!A641)&gt;0,"是","")&amp;IF(COUNTIF('2-3.源数据-产品分析-爆品'!A:A,产品建议!A641)&gt;0,"是","")),IF(OR($W$2="P4P点击量"),((IFERROR(INDEX('产品报告-整理'!D:D,MATCH(产品建议!A641,'产品报告-整理'!A:A,0)),""))),((IF(COUNTIF('2-2.源数据-产品分析-优品'!A:A,产品建议!A641)&gt;0,"是",""))))))</f>
        <v/>
      </c>
      <c r="X641" s="5" t="str">
        <f>IF(OR($A$3=""),"",IF(OR($W$2="优爆品"),((IFERROR(INDEX('产品报告-整理'!D:D,MATCH(产品建议!A641,'产品报告-整理'!A:A,0)),"")&amp;" → "&amp;(IFERROR(TEXT(INDEX('产品报告-整理'!D:D,MATCH(产品建议!A641,'产品报告-整理'!A:A,0))/G641,"0%"),"")))),IF(OR($W$2="P4P点击量"),((IF($W$2="P4P点击量",IFERROR(TEXT(W641/G641,"0%"),"")))),(((IF(COUNTIF('2-3.源数据-产品分析-爆品'!A:A,产品建议!A641)&gt;0,"是","")))))))</f>
        <v/>
      </c>
      <c r="Y641" s="9" t="str">
        <f>IF(AND($Y$2="直通车总消费",'产品报告-整理'!$BN$1="推荐广告"),IFERROR(INDEX('产品报告-整理'!H:H,MATCH(产品建议!A641,'产品报告-整理'!A:A,0)),0)+IFERROR(INDEX('产品报告-整理'!BV:BV,MATCH(产品建议!A641,'产品报告-整理'!BO:BO,0)),0),IFERROR(INDEX('产品报告-整理'!H:H,MATCH(产品建议!A641,'产品报告-整理'!A:A,0)),0))</f>
        <v/>
      </c>
      <c r="Z641" s="9" t="str">
        <f t="shared" si="30"/>
        <v/>
      </c>
      <c r="AA641" s="5" t="str">
        <f t="shared" si="28"/>
        <v/>
      </c>
      <c r="AB641" s="5" t="str">
        <f t="shared" si="29"/>
        <v/>
      </c>
      <c r="AC641" s="9"/>
      <c r="AD641" s="15" t="str">
        <f>IF($AD$1="  ",IFERROR(IF(AND(Y641="未推广",L641&gt;0),"加入P4P推广 ","")&amp;IF(AND(OR(W641="是",X641="是"),Y641=0),"优爆品加推广 ","")&amp;IF(AND(C641="N",L641&gt;0),"增加橱窗绑定 ","")&amp;IF(AND(OR(Z641&gt;$Z$1*4.5,AB641&gt;$AB$1*4.5),Y641&lt;&gt;0,Y641&gt;$AB$1*2,G641&gt;($G$1/$L$1)*1),"放弃P4P推广 ","")&amp;IF(AND(AB641&gt;$AB$1*1.2,AB641&lt;$AB$1*4.5,Y641&gt;0),"优化询盘成本 ","")&amp;IF(AND(Z641&gt;$Z$1*1.2,Z641&lt;$Z$1*4.5,Y641&gt;0),"优化商机成本 ","")&amp;IF(AND(Y641&lt;&gt;0,L641&gt;0,AB641&lt;$AB$1*1.2),"加大询盘获取 ","")&amp;IF(AND(Y641&lt;&gt;0,K641&gt;0,Z641&lt;$Z$1*1.2),"加大商机获取 ","")&amp;IF(AND(L641=0,C641="Y",G641&gt;($G$1/$L$1*1.5)),"解绑橱窗绑定 ",""),"请去左表粘贴源数据"),"")</f>
        <v/>
      </c>
      <c r="AE641" s="9"/>
      <c r="AF641" s="9"/>
      <c r="AG641" s="9"/>
      <c r="AH641" s="9"/>
      <c r="AI641" s="17"/>
      <c r="AJ641" s="17"/>
      <c r="AK641" s="17"/>
    </row>
    <row r="642" spans="1:37">
      <c r="A642" s="5" t="str">
        <f>IFERROR(HLOOKUP(A$2,'2.源数据-产品分析-全商品'!A$6:A$1000,ROW()-1,0),"")</f>
        <v/>
      </c>
      <c r="B642" s="5" t="str">
        <f>IFERROR(HLOOKUP(B$2,'2.源数据-产品分析-全商品'!B$6:B$1000,ROW()-1,0),"")</f>
        <v/>
      </c>
      <c r="C642" s="5" t="str">
        <f>CLEAN(IFERROR(HLOOKUP(C$2,'2.源数据-产品分析-全商品'!C$6:C$1000,ROW()-1,0),""))</f>
        <v/>
      </c>
      <c r="D642" s="5" t="str">
        <f>IFERROR(HLOOKUP(D$2,'2.源数据-产品分析-全商品'!D$6:D$1000,ROW()-1,0),"")</f>
        <v/>
      </c>
      <c r="E642" s="5" t="str">
        <f>IFERROR(HLOOKUP(E$2,'2.源数据-产品分析-全商品'!E$6:E$1000,ROW()-1,0),"")</f>
        <v/>
      </c>
      <c r="F642" s="5" t="str">
        <f>IFERROR(VALUE(HLOOKUP(F$2,'2.源数据-产品分析-全商品'!F$6:F$1000,ROW()-1,0)),"")</f>
        <v/>
      </c>
      <c r="G642" s="5" t="str">
        <f>IFERROR(VALUE(HLOOKUP(G$2,'2.源数据-产品分析-全商品'!G$6:G$1000,ROW()-1,0)),"")</f>
        <v/>
      </c>
      <c r="H642" s="5" t="str">
        <f>IFERROR(HLOOKUP(H$2,'2.源数据-产品分析-全商品'!H$6:H$1000,ROW()-1,0),"")</f>
        <v/>
      </c>
      <c r="I642" s="5" t="str">
        <f>IFERROR(VALUE(HLOOKUP(I$2,'2.源数据-产品分析-全商品'!I$6:I$1000,ROW()-1,0)),"")</f>
        <v/>
      </c>
      <c r="J642" s="60" t="str">
        <f>IFERROR(IF($J$2="","",INDEX('产品报告-整理'!G:G,MATCH(产品建议!A642,'产品报告-整理'!A:A,0))),"")</f>
        <v/>
      </c>
      <c r="K642" s="5" t="str">
        <f>IFERROR(IF($K$2="","",VALUE(INDEX('产品报告-整理'!E:E,MATCH(产品建议!A642,'产品报告-整理'!A:A,0)))),0)</f>
        <v/>
      </c>
      <c r="L642" s="5" t="str">
        <f>IFERROR(VALUE(HLOOKUP(L$2,'2.源数据-产品分析-全商品'!J$6:J$1000,ROW()-1,0)),"")</f>
        <v/>
      </c>
      <c r="M642" s="5" t="str">
        <f>IFERROR(VALUE(HLOOKUP(M$2,'2.源数据-产品分析-全商品'!K$6:K$1000,ROW()-1,0)),"")</f>
        <v/>
      </c>
      <c r="N642" s="5" t="str">
        <f>IFERROR(HLOOKUP(N$2,'2.源数据-产品分析-全商品'!L$6:L$1000,ROW()-1,0),"")</f>
        <v/>
      </c>
      <c r="O642" s="5" t="str">
        <f>IF($O$2='产品报告-整理'!$K$1,IFERROR(INDEX('产品报告-整理'!S:S,MATCH(产品建议!A642,'产品报告-整理'!L:L,0)),""),(IFERROR(VALUE(HLOOKUP(O$2,'2.源数据-产品分析-全商品'!M$6:M$1000,ROW()-1,0)),"")))</f>
        <v/>
      </c>
      <c r="P642" s="5" t="str">
        <f>IF($P$2='产品报告-整理'!$V$1,IFERROR(INDEX('产品报告-整理'!AD:AD,MATCH(产品建议!A642,'产品报告-整理'!W:W,0)),""),(IFERROR(VALUE(HLOOKUP(P$2,'2.源数据-产品分析-全商品'!N$6:N$1000,ROW()-1,0)),"")))</f>
        <v/>
      </c>
      <c r="Q642" s="5" t="str">
        <f>IF($Q$2='产品报告-整理'!$AG$1,IFERROR(INDEX('产品报告-整理'!AO:AO,MATCH(产品建议!A642,'产品报告-整理'!AH:AH,0)),""),(IFERROR(VALUE(HLOOKUP(Q$2,'2.源数据-产品分析-全商品'!O$6:O$1000,ROW()-1,0)),"")))</f>
        <v/>
      </c>
      <c r="R642" s="5" t="str">
        <f>IF($R$2='产品报告-整理'!$AR$1,IFERROR(INDEX('产品报告-整理'!AZ:AZ,MATCH(产品建议!A642,'产品报告-整理'!AS:AS,0)),""),(IFERROR(VALUE(HLOOKUP(R$2,'2.源数据-产品分析-全商品'!P$6:P$1000,ROW()-1,0)),"")))</f>
        <v/>
      </c>
      <c r="S642" s="5" t="str">
        <f>IF($S$2='产品报告-整理'!$BC$1,IFERROR(INDEX('产品报告-整理'!BK:BK,MATCH(产品建议!A642,'产品报告-整理'!BD:BD,0)),""),(IFERROR(VALUE(HLOOKUP(S$2,'2.源数据-产品分析-全商品'!Q$6:Q$1000,ROW()-1,0)),"")))</f>
        <v/>
      </c>
      <c r="T642" s="5" t="str">
        <f>IFERROR(HLOOKUP("产品负责人",'2.源数据-产品分析-全商品'!R$6:R$1000,ROW()-1,0),"")</f>
        <v/>
      </c>
      <c r="U642" s="5" t="str">
        <f>IFERROR(VALUE(HLOOKUP(U$2,'2.源数据-产品分析-全商品'!S$6:S$1000,ROW()-1,0)),"")</f>
        <v/>
      </c>
      <c r="V642" s="5" t="str">
        <f>IFERROR(VALUE(HLOOKUP(V$2,'2.源数据-产品分析-全商品'!T$6:T$1000,ROW()-1,0)),"")</f>
        <v/>
      </c>
      <c r="W642" s="5" t="str">
        <f>IF(OR($A$3=""),"",IF(OR($W$2="优爆品"),(IF(COUNTIF('2-2.源数据-产品分析-优品'!A:A,产品建议!A642)&gt;0,"是","")&amp;IF(COUNTIF('2-3.源数据-产品分析-爆品'!A:A,产品建议!A642)&gt;0,"是","")),IF(OR($W$2="P4P点击量"),((IFERROR(INDEX('产品报告-整理'!D:D,MATCH(产品建议!A642,'产品报告-整理'!A:A,0)),""))),((IF(COUNTIF('2-2.源数据-产品分析-优品'!A:A,产品建议!A642)&gt;0,"是",""))))))</f>
        <v/>
      </c>
      <c r="X642" s="5" t="str">
        <f>IF(OR($A$3=""),"",IF(OR($W$2="优爆品"),((IFERROR(INDEX('产品报告-整理'!D:D,MATCH(产品建议!A642,'产品报告-整理'!A:A,0)),"")&amp;" → "&amp;(IFERROR(TEXT(INDEX('产品报告-整理'!D:D,MATCH(产品建议!A642,'产品报告-整理'!A:A,0))/G642,"0%"),"")))),IF(OR($W$2="P4P点击量"),((IF($W$2="P4P点击量",IFERROR(TEXT(W642/G642,"0%"),"")))),(((IF(COUNTIF('2-3.源数据-产品分析-爆品'!A:A,产品建议!A642)&gt;0,"是","")))))))</f>
        <v/>
      </c>
      <c r="Y642" s="9" t="str">
        <f>IF(AND($Y$2="直通车总消费",'产品报告-整理'!$BN$1="推荐广告"),IFERROR(INDEX('产品报告-整理'!H:H,MATCH(产品建议!A642,'产品报告-整理'!A:A,0)),0)+IFERROR(INDEX('产品报告-整理'!BV:BV,MATCH(产品建议!A642,'产品报告-整理'!BO:BO,0)),0),IFERROR(INDEX('产品报告-整理'!H:H,MATCH(产品建议!A642,'产品报告-整理'!A:A,0)),0))</f>
        <v/>
      </c>
      <c r="Z642" s="9" t="str">
        <f t="shared" si="30"/>
        <v/>
      </c>
      <c r="AA642" s="5" t="str">
        <f t="shared" si="28"/>
        <v/>
      </c>
      <c r="AB642" s="5" t="str">
        <f t="shared" si="29"/>
        <v/>
      </c>
      <c r="AC642" s="9"/>
      <c r="AD642" s="15" t="str">
        <f>IF($AD$1="  ",IFERROR(IF(AND(Y642="未推广",L642&gt;0),"加入P4P推广 ","")&amp;IF(AND(OR(W642="是",X642="是"),Y642=0),"优爆品加推广 ","")&amp;IF(AND(C642="N",L642&gt;0),"增加橱窗绑定 ","")&amp;IF(AND(OR(Z642&gt;$Z$1*4.5,AB642&gt;$AB$1*4.5),Y642&lt;&gt;0,Y642&gt;$AB$1*2,G642&gt;($G$1/$L$1)*1),"放弃P4P推广 ","")&amp;IF(AND(AB642&gt;$AB$1*1.2,AB642&lt;$AB$1*4.5,Y642&gt;0),"优化询盘成本 ","")&amp;IF(AND(Z642&gt;$Z$1*1.2,Z642&lt;$Z$1*4.5,Y642&gt;0),"优化商机成本 ","")&amp;IF(AND(Y642&lt;&gt;0,L642&gt;0,AB642&lt;$AB$1*1.2),"加大询盘获取 ","")&amp;IF(AND(Y642&lt;&gt;0,K642&gt;0,Z642&lt;$Z$1*1.2),"加大商机获取 ","")&amp;IF(AND(L642=0,C642="Y",G642&gt;($G$1/$L$1*1.5)),"解绑橱窗绑定 ",""),"请去左表粘贴源数据"),"")</f>
        <v/>
      </c>
      <c r="AE642" s="9"/>
      <c r="AF642" s="9"/>
      <c r="AG642" s="9"/>
      <c r="AH642" s="9"/>
      <c r="AI642" s="17"/>
      <c r="AJ642" s="17"/>
      <c r="AK642" s="17"/>
    </row>
    <row r="643" spans="1:37">
      <c r="A643" s="5" t="str">
        <f>IFERROR(HLOOKUP(A$2,'2.源数据-产品分析-全商品'!A$6:A$1000,ROW()-1,0),"")</f>
        <v/>
      </c>
      <c r="B643" s="5" t="str">
        <f>IFERROR(HLOOKUP(B$2,'2.源数据-产品分析-全商品'!B$6:B$1000,ROW()-1,0),"")</f>
        <v/>
      </c>
      <c r="C643" s="5" t="str">
        <f>CLEAN(IFERROR(HLOOKUP(C$2,'2.源数据-产品分析-全商品'!C$6:C$1000,ROW()-1,0),""))</f>
        <v/>
      </c>
      <c r="D643" s="5" t="str">
        <f>IFERROR(HLOOKUP(D$2,'2.源数据-产品分析-全商品'!D$6:D$1000,ROW()-1,0),"")</f>
        <v/>
      </c>
      <c r="E643" s="5" t="str">
        <f>IFERROR(HLOOKUP(E$2,'2.源数据-产品分析-全商品'!E$6:E$1000,ROW()-1,0),"")</f>
        <v/>
      </c>
      <c r="F643" s="5" t="str">
        <f>IFERROR(VALUE(HLOOKUP(F$2,'2.源数据-产品分析-全商品'!F$6:F$1000,ROW()-1,0)),"")</f>
        <v/>
      </c>
      <c r="G643" s="5" t="str">
        <f>IFERROR(VALUE(HLOOKUP(G$2,'2.源数据-产品分析-全商品'!G$6:G$1000,ROW()-1,0)),"")</f>
        <v/>
      </c>
      <c r="H643" s="5" t="str">
        <f>IFERROR(HLOOKUP(H$2,'2.源数据-产品分析-全商品'!H$6:H$1000,ROW()-1,0),"")</f>
        <v/>
      </c>
      <c r="I643" s="5" t="str">
        <f>IFERROR(VALUE(HLOOKUP(I$2,'2.源数据-产品分析-全商品'!I$6:I$1000,ROW()-1,0)),"")</f>
        <v/>
      </c>
      <c r="J643" s="60" t="str">
        <f>IFERROR(IF($J$2="","",INDEX('产品报告-整理'!G:G,MATCH(产品建议!A643,'产品报告-整理'!A:A,0))),"")</f>
        <v/>
      </c>
      <c r="K643" s="5" t="str">
        <f>IFERROR(IF($K$2="","",VALUE(INDEX('产品报告-整理'!E:E,MATCH(产品建议!A643,'产品报告-整理'!A:A,0)))),0)</f>
        <v/>
      </c>
      <c r="L643" s="5" t="str">
        <f>IFERROR(VALUE(HLOOKUP(L$2,'2.源数据-产品分析-全商品'!J$6:J$1000,ROW()-1,0)),"")</f>
        <v/>
      </c>
      <c r="M643" s="5" t="str">
        <f>IFERROR(VALUE(HLOOKUP(M$2,'2.源数据-产品分析-全商品'!K$6:K$1000,ROW()-1,0)),"")</f>
        <v/>
      </c>
      <c r="N643" s="5" t="str">
        <f>IFERROR(HLOOKUP(N$2,'2.源数据-产品分析-全商品'!L$6:L$1000,ROW()-1,0),"")</f>
        <v/>
      </c>
      <c r="O643" s="5" t="str">
        <f>IF($O$2='产品报告-整理'!$K$1,IFERROR(INDEX('产品报告-整理'!S:S,MATCH(产品建议!A643,'产品报告-整理'!L:L,0)),""),(IFERROR(VALUE(HLOOKUP(O$2,'2.源数据-产品分析-全商品'!M$6:M$1000,ROW()-1,0)),"")))</f>
        <v/>
      </c>
      <c r="P643" s="5" t="str">
        <f>IF($P$2='产品报告-整理'!$V$1,IFERROR(INDEX('产品报告-整理'!AD:AD,MATCH(产品建议!A643,'产品报告-整理'!W:W,0)),""),(IFERROR(VALUE(HLOOKUP(P$2,'2.源数据-产品分析-全商品'!N$6:N$1000,ROW()-1,0)),"")))</f>
        <v/>
      </c>
      <c r="Q643" s="5" t="str">
        <f>IF($Q$2='产品报告-整理'!$AG$1,IFERROR(INDEX('产品报告-整理'!AO:AO,MATCH(产品建议!A643,'产品报告-整理'!AH:AH,0)),""),(IFERROR(VALUE(HLOOKUP(Q$2,'2.源数据-产品分析-全商品'!O$6:O$1000,ROW()-1,0)),"")))</f>
        <v/>
      </c>
      <c r="R643" s="5" t="str">
        <f>IF($R$2='产品报告-整理'!$AR$1,IFERROR(INDEX('产品报告-整理'!AZ:AZ,MATCH(产品建议!A643,'产品报告-整理'!AS:AS,0)),""),(IFERROR(VALUE(HLOOKUP(R$2,'2.源数据-产品分析-全商品'!P$6:P$1000,ROW()-1,0)),"")))</f>
        <v/>
      </c>
      <c r="S643" s="5" t="str">
        <f>IF($S$2='产品报告-整理'!$BC$1,IFERROR(INDEX('产品报告-整理'!BK:BK,MATCH(产品建议!A643,'产品报告-整理'!BD:BD,0)),""),(IFERROR(VALUE(HLOOKUP(S$2,'2.源数据-产品分析-全商品'!Q$6:Q$1000,ROW()-1,0)),"")))</f>
        <v/>
      </c>
      <c r="T643" s="5" t="str">
        <f>IFERROR(HLOOKUP("产品负责人",'2.源数据-产品分析-全商品'!R$6:R$1000,ROW()-1,0),"")</f>
        <v/>
      </c>
      <c r="U643" s="5" t="str">
        <f>IFERROR(VALUE(HLOOKUP(U$2,'2.源数据-产品分析-全商品'!S$6:S$1000,ROW()-1,0)),"")</f>
        <v/>
      </c>
      <c r="V643" s="5" t="str">
        <f>IFERROR(VALUE(HLOOKUP(V$2,'2.源数据-产品分析-全商品'!T$6:T$1000,ROW()-1,0)),"")</f>
        <v/>
      </c>
      <c r="W643" s="5" t="str">
        <f>IF(OR($A$3=""),"",IF(OR($W$2="优爆品"),(IF(COUNTIF('2-2.源数据-产品分析-优品'!A:A,产品建议!A643)&gt;0,"是","")&amp;IF(COUNTIF('2-3.源数据-产品分析-爆品'!A:A,产品建议!A643)&gt;0,"是","")),IF(OR($W$2="P4P点击量"),((IFERROR(INDEX('产品报告-整理'!D:D,MATCH(产品建议!A643,'产品报告-整理'!A:A,0)),""))),((IF(COUNTIF('2-2.源数据-产品分析-优品'!A:A,产品建议!A643)&gt;0,"是",""))))))</f>
        <v/>
      </c>
      <c r="X643" s="5" t="str">
        <f>IF(OR($A$3=""),"",IF(OR($W$2="优爆品"),((IFERROR(INDEX('产品报告-整理'!D:D,MATCH(产品建议!A643,'产品报告-整理'!A:A,0)),"")&amp;" → "&amp;(IFERROR(TEXT(INDEX('产品报告-整理'!D:D,MATCH(产品建议!A643,'产品报告-整理'!A:A,0))/G643,"0%"),"")))),IF(OR($W$2="P4P点击量"),((IF($W$2="P4P点击量",IFERROR(TEXT(W643/G643,"0%"),"")))),(((IF(COUNTIF('2-3.源数据-产品分析-爆品'!A:A,产品建议!A643)&gt;0,"是","")))))))</f>
        <v/>
      </c>
      <c r="Y643" s="9" t="str">
        <f>IF(AND($Y$2="直通车总消费",'产品报告-整理'!$BN$1="推荐广告"),IFERROR(INDEX('产品报告-整理'!H:H,MATCH(产品建议!A643,'产品报告-整理'!A:A,0)),0)+IFERROR(INDEX('产品报告-整理'!BV:BV,MATCH(产品建议!A643,'产品报告-整理'!BO:BO,0)),0),IFERROR(INDEX('产品报告-整理'!H:H,MATCH(产品建议!A643,'产品报告-整理'!A:A,0)),0))</f>
        <v/>
      </c>
      <c r="Z643" s="9" t="str">
        <f t="shared" si="30"/>
        <v/>
      </c>
      <c r="AA643" s="5" t="str">
        <f t="shared" ref="AA643:AA706" si="31">IFERROR(VALUE(Y643/L643),"")</f>
        <v/>
      </c>
      <c r="AB643" s="5" t="str">
        <f t="shared" ref="AB643:AB706" si="32">IF(AND($AB$2="总询盘人数成本",$S$2="TM咨询人数 "),IFERROR(ROUND(Y643/(M643+S643),2),""),IFERROR(ROUND(Y643/M643,2),""))</f>
        <v/>
      </c>
      <c r="AC643" s="9"/>
      <c r="AD643" s="15" t="str">
        <f>IF($AD$1="  ",IFERROR(IF(AND(Y643="未推广",L643&gt;0),"加入P4P推广 ","")&amp;IF(AND(OR(W643="是",X643="是"),Y643=0),"优爆品加推广 ","")&amp;IF(AND(C643="N",L643&gt;0),"增加橱窗绑定 ","")&amp;IF(AND(OR(Z643&gt;$Z$1*4.5,AB643&gt;$AB$1*4.5),Y643&lt;&gt;0,Y643&gt;$AB$1*2,G643&gt;($G$1/$L$1)*1),"放弃P4P推广 ","")&amp;IF(AND(AB643&gt;$AB$1*1.2,AB643&lt;$AB$1*4.5,Y643&gt;0),"优化询盘成本 ","")&amp;IF(AND(Z643&gt;$Z$1*1.2,Z643&lt;$Z$1*4.5,Y643&gt;0),"优化商机成本 ","")&amp;IF(AND(Y643&lt;&gt;0,L643&gt;0,AB643&lt;$AB$1*1.2),"加大询盘获取 ","")&amp;IF(AND(Y643&lt;&gt;0,K643&gt;0,Z643&lt;$Z$1*1.2),"加大商机获取 ","")&amp;IF(AND(L643=0,C643="Y",G643&gt;($G$1/$L$1*1.5)),"解绑橱窗绑定 ",""),"请去左表粘贴源数据"),"")</f>
        <v/>
      </c>
      <c r="AE643" s="9"/>
      <c r="AF643" s="9"/>
      <c r="AG643" s="9"/>
      <c r="AH643" s="9"/>
      <c r="AI643" s="17"/>
      <c r="AJ643" s="17"/>
      <c r="AK643" s="17"/>
    </row>
    <row r="644" spans="1:37">
      <c r="A644" s="5" t="str">
        <f>IFERROR(HLOOKUP(A$2,'2.源数据-产品分析-全商品'!A$6:A$1000,ROW()-1,0),"")</f>
        <v/>
      </c>
      <c r="B644" s="5" t="str">
        <f>IFERROR(HLOOKUP(B$2,'2.源数据-产品分析-全商品'!B$6:B$1000,ROW()-1,0),"")</f>
        <v/>
      </c>
      <c r="C644" s="5" t="str">
        <f>CLEAN(IFERROR(HLOOKUP(C$2,'2.源数据-产品分析-全商品'!C$6:C$1000,ROW()-1,0),""))</f>
        <v/>
      </c>
      <c r="D644" s="5" t="str">
        <f>IFERROR(HLOOKUP(D$2,'2.源数据-产品分析-全商品'!D$6:D$1000,ROW()-1,0),"")</f>
        <v/>
      </c>
      <c r="E644" s="5" t="str">
        <f>IFERROR(HLOOKUP(E$2,'2.源数据-产品分析-全商品'!E$6:E$1000,ROW()-1,0),"")</f>
        <v/>
      </c>
      <c r="F644" s="5" t="str">
        <f>IFERROR(VALUE(HLOOKUP(F$2,'2.源数据-产品分析-全商品'!F$6:F$1000,ROW()-1,0)),"")</f>
        <v/>
      </c>
      <c r="G644" s="5" t="str">
        <f>IFERROR(VALUE(HLOOKUP(G$2,'2.源数据-产品分析-全商品'!G$6:G$1000,ROW()-1,0)),"")</f>
        <v/>
      </c>
      <c r="H644" s="5" t="str">
        <f>IFERROR(HLOOKUP(H$2,'2.源数据-产品分析-全商品'!H$6:H$1000,ROW()-1,0),"")</f>
        <v/>
      </c>
      <c r="I644" s="5" t="str">
        <f>IFERROR(VALUE(HLOOKUP(I$2,'2.源数据-产品分析-全商品'!I$6:I$1000,ROW()-1,0)),"")</f>
        <v/>
      </c>
      <c r="J644" s="60" t="str">
        <f>IFERROR(IF($J$2="","",INDEX('产品报告-整理'!G:G,MATCH(产品建议!A644,'产品报告-整理'!A:A,0))),"")</f>
        <v/>
      </c>
      <c r="K644" s="5" t="str">
        <f>IFERROR(IF($K$2="","",VALUE(INDEX('产品报告-整理'!E:E,MATCH(产品建议!A644,'产品报告-整理'!A:A,0)))),0)</f>
        <v/>
      </c>
      <c r="L644" s="5" t="str">
        <f>IFERROR(VALUE(HLOOKUP(L$2,'2.源数据-产品分析-全商品'!J$6:J$1000,ROW()-1,0)),"")</f>
        <v/>
      </c>
      <c r="M644" s="5" t="str">
        <f>IFERROR(VALUE(HLOOKUP(M$2,'2.源数据-产品分析-全商品'!K$6:K$1000,ROW()-1,0)),"")</f>
        <v/>
      </c>
      <c r="N644" s="5" t="str">
        <f>IFERROR(HLOOKUP(N$2,'2.源数据-产品分析-全商品'!L$6:L$1000,ROW()-1,0),"")</f>
        <v/>
      </c>
      <c r="O644" s="5" t="str">
        <f>IF($O$2='产品报告-整理'!$K$1,IFERROR(INDEX('产品报告-整理'!S:S,MATCH(产品建议!A644,'产品报告-整理'!L:L,0)),""),(IFERROR(VALUE(HLOOKUP(O$2,'2.源数据-产品分析-全商品'!M$6:M$1000,ROW()-1,0)),"")))</f>
        <v/>
      </c>
      <c r="P644" s="5" t="str">
        <f>IF($P$2='产品报告-整理'!$V$1,IFERROR(INDEX('产品报告-整理'!AD:AD,MATCH(产品建议!A644,'产品报告-整理'!W:W,0)),""),(IFERROR(VALUE(HLOOKUP(P$2,'2.源数据-产品分析-全商品'!N$6:N$1000,ROW()-1,0)),"")))</f>
        <v/>
      </c>
      <c r="Q644" s="5" t="str">
        <f>IF($Q$2='产品报告-整理'!$AG$1,IFERROR(INDEX('产品报告-整理'!AO:AO,MATCH(产品建议!A644,'产品报告-整理'!AH:AH,0)),""),(IFERROR(VALUE(HLOOKUP(Q$2,'2.源数据-产品分析-全商品'!O$6:O$1000,ROW()-1,0)),"")))</f>
        <v/>
      </c>
      <c r="R644" s="5" t="str">
        <f>IF($R$2='产品报告-整理'!$AR$1,IFERROR(INDEX('产品报告-整理'!AZ:AZ,MATCH(产品建议!A644,'产品报告-整理'!AS:AS,0)),""),(IFERROR(VALUE(HLOOKUP(R$2,'2.源数据-产品分析-全商品'!P$6:P$1000,ROW()-1,0)),"")))</f>
        <v/>
      </c>
      <c r="S644" s="5" t="str">
        <f>IF($S$2='产品报告-整理'!$BC$1,IFERROR(INDEX('产品报告-整理'!BK:BK,MATCH(产品建议!A644,'产品报告-整理'!BD:BD,0)),""),(IFERROR(VALUE(HLOOKUP(S$2,'2.源数据-产品分析-全商品'!Q$6:Q$1000,ROW()-1,0)),"")))</f>
        <v/>
      </c>
      <c r="T644" s="5" t="str">
        <f>IFERROR(HLOOKUP("产品负责人",'2.源数据-产品分析-全商品'!R$6:R$1000,ROW()-1,0),"")</f>
        <v/>
      </c>
      <c r="U644" s="5" t="str">
        <f>IFERROR(VALUE(HLOOKUP(U$2,'2.源数据-产品分析-全商品'!S$6:S$1000,ROW()-1,0)),"")</f>
        <v/>
      </c>
      <c r="V644" s="5" t="str">
        <f>IFERROR(VALUE(HLOOKUP(V$2,'2.源数据-产品分析-全商品'!T$6:T$1000,ROW()-1,0)),"")</f>
        <v/>
      </c>
      <c r="W644" s="5" t="str">
        <f>IF(OR($A$3=""),"",IF(OR($W$2="优爆品"),(IF(COUNTIF('2-2.源数据-产品分析-优品'!A:A,产品建议!A644)&gt;0,"是","")&amp;IF(COUNTIF('2-3.源数据-产品分析-爆品'!A:A,产品建议!A644)&gt;0,"是","")),IF(OR($W$2="P4P点击量"),((IFERROR(INDEX('产品报告-整理'!D:D,MATCH(产品建议!A644,'产品报告-整理'!A:A,0)),""))),((IF(COUNTIF('2-2.源数据-产品分析-优品'!A:A,产品建议!A644)&gt;0,"是",""))))))</f>
        <v/>
      </c>
      <c r="X644" s="5" t="str">
        <f>IF(OR($A$3=""),"",IF(OR($W$2="优爆品"),((IFERROR(INDEX('产品报告-整理'!D:D,MATCH(产品建议!A644,'产品报告-整理'!A:A,0)),"")&amp;" → "&amp;(IFERROR(TEXT(INDEX('产品报告-整理'!D:D,MATCH(产品建议!A644,'产品报告-整理'!A:A,0))/G644,"0%"),"")))),IF(OR($W$2="P4P点击量"),((IF($W$2="P4P点击量",IFERROR(TEXT(W644/G644,"0%"),"")))),(((IF(COUNTIF('2-3.源数据-产品分析-爆品'!A:A,产品建议!A644)&gt;0,"是","")))))))</f>
        <v/>
      </c>
      <c r="Y644" s="9" t="str">
        <f>IF(AND($Y$2="直通车总消费",'产品报告-整理'!$BN$1="推荐广告"),IFERROR(INDEX('产品报告-整理'!H:H,MATCH(产品建议!A644,'产品报告-整理'!A:A,0)),0)+IFERROR(INDEX('产品报告-整理'!BV:BV,MATCH(产品建议!A644,'产品报告-整理'!BO:BO,0)),0),IFERROR(INDEX('产品报告-整理'!H:H,MATCH(产品建议!A644,'产品报告-整理'!A:A,0)),0))</f>
        <v/>
      </c>
      <c r="Z644" s="9" t="str">
        <f t="shared" ref="Z644:Z707" si="33">IFERROR(VALUE(ROUND((Y644/K644),2)),"")</f>
        <v/>
      </c>
      <c r="AA644" s="5" t="str">
        <f t="shared" si="31"/>
        <v/>
      </c>
      <c r="AB644" s="5" t="str">
        <f t="shared" si="32"/>
        <v/>
      </c>
      <c r="AC644" s="9"/>
      <c r="AD644" s="15" t="str">
        <f>IF($AD$1="  ",IFERROR(IF(AND(Y644="未推广",L644&gt;0),"加入P4P推广 ","")&amp;IF(AND(OR(W644="是",X644="是"),Y644=0),"优爆品加推广 ","")&amp;IF(AND(C644="N",L644&gt;0),"增加橱窗绑定 ","")&amp;IF(AND(OR(Z644&gt;$Z$1*4.5,AB644&gt;$AB$1*4.5),Y644&lt;&gt;0,Y644&gt;$AB$1*2,G644&gt;($G$1/$L$1)*1),"放弃P4P推广 ","")&amp;IF(AND(AB644&gt;$AB$1*1.2,AB644&lt;$AB$1*4.5,Y644&gt;0),"优化询盘成本 ","")&amp;IF(AND(Z644&gt;$Z$1*1.2,Z644&lt;$Z$1*4.5,Y644&gt;0),"优化商机成本 ","")&amp;IF(AND(Y644&lt;&gt;0,L644&gt;0,AB644&lt;$AB$1*1.2),"加大询盘获取 ","")&amp;IF(AND(Y644&lt;&gt;0,K644&gt;0,Z644&lt;$Z$1*1.2),"加大商机获取 ","")&amp;IF(AND(L644=0,C644="Y",G644&gt;($G$1/$L$1*1.5)),"解绑橱窗绑定 ",""),"请去左表粘贴源数据"),"")</f>
        <v/>
      </c>
      <c r="AE644" s="9"/>
      <c r="AF644" s="9"/>
      <c r="AG644" s="9"/>
      <c r="AH644" s="9"/>
      <c r="AI644" s="17"/>
      <c r="AJ644" s="17"/>
      <c r="AK644" s="17"/>
    </row>
    <row r="645" spans="1:37">
      <c r="A645" s="5" t="str">
        <f>IFERROR(HLOOKUP(A$2,'2.源数据-产品分析-全商品'!A$6:A$1000,ROW()-1,0),"")</f>
        <v/>
      </c>
      <c r="B645" s="5" t="str">
        <f>IFERROR(HLOOKUP(B$2,'2.源数据-产品分析-全商品'!B$6:B$1000,ROW()-1,0),"")</f>
        <v/>
      </c>
      <c r="C645" s="5" t="str">
        <f>CLEAN(IFERROR(HLOOKUP(C$2,'2.源数据-产品分析-全商品'!C$6:C$1000,ROW()-1,0),""))</f>
        <v/>
      </c>
      <c r="D645" s="5" t="str">
        <f>IFERROR(HLOOKUP(D$2,'2.源数据-产品分析-全商品'!D$6:D$1000,ROW()-1,0),"")</f>
        <v/>
      </c>
      <c r="E645" s="5" t="str">
        <f>IFERROR(HLOOKUP(E$2,'2.源数据-产品分析-全商品'!E$6:E$1000,ROW()-1,0),"")</f>
        <v/>
      </c>
      <c r="F645" s="5" t="str">
        <f>IFERROR(VALUE(HLOOKUP(F$2,'2.源数据-产品分析-全商品'!F$6:F$1000,ROW()-1,0)),"")</f>
        <v/>
      </c>
      <c r="G645" s="5" t="str">
        <f>IFERROR(VALUE(HLOOKUP(G$2,'2.源数据-产品分析-全商品'!G$6:G$1000,ROW()-1,0)),"")</f>
        <v/>
      </c>
      <c r="H645" s="5" t="str">
        <f>IFERROR(HLOOKUP(H$2,'2.源数据-产品分析-全商品'!H$6:H$1000,ROW()-1,0),"")</f>
        <v/>
      </c>
      <c r="I645" s="5" t="str">
        <f>IFERROR(VALUE(HLOOKUP(I$2,'2.源数据-产品分析-全商品'!I$6:I$1000,ROW()-1,0)),"")</f>
        <v/>
      </c>
      <c r="J645" s="60" t="str">
        <f>IFERROR(IF($J$2="","",INDEX('产品报告-整理'!G:G,MATCH(产品建议!A645,'产品报告-整理'!A:A,0))),"")</f>
        <v/>
      </c>
      <c r="K645" s="5" t="str">
        <f>IFERROR(IF($K$2="","",VALUE(INDEX('产品报告-整理'!E:E,MATCH(产品建议!A645,'产品报告-整理'!A:A,0)))),0)</f>
        <v/>
      </c>
      <c r="L645" s="5" t="str">
        <f>IFERROR(VALUE(HLOOKUP(L$2,'2.源数据-产品分析-全商品'!J$6:J$1000,ROW()-1,0)),"")</f>
        <v/>
      </c>
      <c r="M645" s="5" t="str">
        <f>IFERROR(VALUE(HLOOKUP(M$2,'2.源数据-产品分析-全商品'!K$6:K$1000,ROW()-1,0)),"")</f>
        <v/>
      </c>
      <c r="N645" s="5" t="str">
        <f>IFERROR(HLOOKUP(N$2,'2.源数据-产品分析-全商品'!L$6:L$1000,ROW()-1,0),"")</f>
        <v/>
      </c>
      <c r="O645" s="5" t="str">
        <f>IF($O$2='产品报告-整理'!$K$1,IFERROR(INDEX('产品报告-整理'!S:S,MATCH(产品建议!A645,'产品报告-整理'!L:L,0)),""),(IFERROR(VALUE(HLOOKUP(O$2,'2.源数据-产品分析-全商品'!M$6:M$1000,ROW()-1,0)),"")))</f>
        <v/>
      </c>
      <c r="P645" s="5" t="str">
        <f>IF($P$2='产品报告-整理'!$V$1,IFERROR(INDEX('产品报告-整理'!AD:AD,MATCH(产品建议!A645,'产品报告-整理'!W:W,0)),""),(IFERROR(VALUE(HLOOKUP(P$2,'2.源数据-产品分析-全商品'!N$6:N$1000,ROW()-1,0)),"")))</f>
        <v/>
      </c>
      <c r="Q645" s="5" t="str">
        <f>IF($Q$2='产品报告-整理'!$AG$1,IFERROR(INDEX('产品报告-整理'!AO:AO,MATCH(产品建议!A645,'产品报告-整理'!AH:AH,0)),""),(IFERROR(VALUE(HLOOKUP(Q$2,'2.源数据-产品分析-全商品'!O$6:O$1000,ROW()-1,0)),"")))</f>
        <v/>
      </c>
      <c r="R645" s="5" t="str">
        <f>IF($R$2='产品报告-整理'!$AR$1,IFERROR(INDEX('产品报告-整理'!AZ:AZ,MATCH(产品建议!A645,'产品报告-整理'!AS:AS,0)),""),(IFERROR(VALUE(HLOOKUP(R$2,'2.源数据-产品分析-全商品'!P$6:P$1000,ROW()-1,0)),"")))</f>
        <v/>
      </c>
      <c r="S645" s="5" t="str">
        <f>IF($S$2='产品报告-整理'!$BC$1,IFERROR(INDEX('产品报告-整理'!BK:BK,MATCH(产品建议!A645,'产品报告-整理'!BD:BD,0)),""),(IFERROR(VALUE(HLOOKUP(S$2,'2.源数据-产品分析-全商品'!Q$6:Q$1000,ROW()-1,0)),"")))</f>
        <v/>
      </c>
      <c r="T645" s="5" t="str">
        <f>IFERROR(HLOOKUP("产品负责人",'2.源数据-产品分析-全商品'!R$6:R$1000,ROW()-1,0),"")</f>
        <v/>
      </c>
      <c r="U645" s="5" t="str">
        <f>IFERROR(VALUE(HLOOKUP(U$2,'2.源数据-产品分析-全商品'!S$6:S$1000,ROW()-1,0)),"")</f>
        <v/>
      </c>
      <c r="V645" s="5" t="str">
        <f>IFERROR(VALUE(HLOOKUP(V$2,'2.源数据-产品分析-全商品'!T$6:T$1000,ROW()-1,0)),"")</f>
        <v/>
      </c>
      <c r="W645" s="5" t="str">
        <f>IF(OR($A$3=""),"",IF(OR($W$2="优爆品"),(IF(COUNTIF('2-2.源数据-产品分析-优品'!A:A,产品建议!A645)&gt;0,"是","")&amp;IF(COUNTIF('2-3.源数据-产品分析-爆品'!A:A,产品建议!A645)&gt;0,"是","")),IF(OR($W$2="P4P点击量"),((IFERROR(INDEX('产品报告-整理'!D:D,MATCH(产品建议!A645,'产品报告-整理'!A:A,0)),""))),((IF(COUNTIF('2-2.源数据-产品分析-优品'!A:A,产品建议!A645)&gt;0,"是",""))))))</f>
        <v/>
      </c>
      <c r="X645" s="5" t="str">
        <f>IF(OR($A$3=""),"",IF(OR($W$2="优爆品"),((IFERROR(INDEX('产品报告-整理'!D:D,MATCH(产品建议!A645,'产品报告-整理'!A:A,0)),"")&amp;" → "&amp;(IFERROR(TEXT(INDEX('产品报告-整理'!D:D,MATCH(产品建议!A645,'产品报告-整理'!A:A,0))/G645,"0%"),"")))),IF(OR($W$2="P4P点击量"),((IF($W$2="P4P点击量",IFERROR(TEXT(W645/G645,"0%"),"")))),(((IF(COUNTIF('2-3.源数据-产品分析-爆品'!A:A,产品建议!A645)&gt;0,"是","")))))))</f>
        <v/>
      </c>
      <c r="Y645" s="9" t="str">
        <f>IF(AND($Y$2="直通车总消费",'产品报告-整理'!$BN$1="推荐广告"),IFERROR(INDEX('产品报告-整理'!H:H,MATCH(产品建议!A645,'产品报告-整理'!A:A,0)),0)+IFERROR(INDEX('产品报告-整理'!BV:BV,MATCH(产品建议!A645,'产品报告-整理'!BO:BO,0)),0),IFERROR(INDEX('产品报告-整理'!H:H,MATCH(产品建议!A645,'产品报告-整理'!A:A,0)),0))</f>
        <v/>
      </c>
      <c r="Z645" s="9" t="str">
        <f t="shared" si="33"/>
        <v/>
      </c>
      <c r="AA645" s="5" t="str">
        <f t="shared" si="31"/>
        <v/>
      </c>
      <c r="AB645" s="5" t="str">
        <f t="shared" si="32"/>
        <v/>
      </c>
      <c r="AC645" s="9"/>
      <c r="AD645" s="15" t="str">
        <f>IF($AD$1="  ",IFERROR(IF(AND(Y645="未推广",L645&gt;0),"加入P4P推广 ","")&amp;IF(AND(OR(W645="是",X645="是"),Y645=0),"优爆品加推广 ","")&amp;IF(AND(C645="N",L645&gt;0),"增加橱窗绑定 ","")&amp;IF(AND(OR(Z645&gt;$Z$1*4.5,AB645&gt;$AB$1*4.5),Y645&lt;&gt;0,Y645&gt;$AB$1*2,G645&gt;($G$1/$L$1)*1),"放弃P4P推广 ","")&amp;IF(AND(AB645&gt;$AB$1*1.2,AB645&lt;$AB$1*4.5,Y645&gt;0),"优化询盘成本 ","")&amp;IF(AND(Z645&gt;$Z$1*1.2,Z645&lt;$Z$1*4.5,Y645&gt;0),"优化商机成本 ","")&amp;IF(AND(Y645&lt;&gt;0,L645&gt;0,AB645&lt;$AB$1*1.2),"加大询盘获取 ","")&amp;IF(AND(Y645&lt;&gt;0,K645&gt;0,Z645&lt;$Z$1*1.2),"加大商机获取 ","")&amp;IF(AND(L645=0,C645="Y",G645&gt;($G$1/$L$1*1.5)),"解绑橱窗绑定 ",""),"请去左表粘贴源数据"),"")</f>
        <v/>
      </c>
      <c r="AE645" s="9"/>
      <c r="AF645" s="9"/>
      <c r="AG645" s="9"/>
      <c r="AH645" s="9"/>
      <c r="AI645" s="17"/>
      <c r="AJ645" s="17"/>
      <c r="AK645" s="17"/>
    </row>
    <row r="646" spans="1:37">
      <c r="A646" s="5" t="str">
        <f>IFERROR(HLOOKUP(A$2,'2.源数据-产品分析-全商品'!A$6:A$1000,ROW()-1,0),"")</f>
        <v/>
      </c>
      <c r="B646" s="5" t="str">
        <f>IFERROR(HLOOKUP(B$2,'2.源数据-产品分析-全商品'!B$6:B$1000,ROW()-1,0),"")</f>
        <v/>
      </c>
      <c r="C646" s="5" t="str">
        <f>CLEAN(IFERROR(HLOOKUP(C$2,'2.源数据-产品分析-全商品'!C$6:C$1000,ROW()-1,0),""))</f>
        <v/>
      </c>
      <c r="D646" s="5" t="str">
        <f>IFERROR(HLOOKUP(D$2,'2.源数据-产品分析-全商品'!D$6:D$1000,ROW()-1,0),"")</f>
        <v/>
      </c>
      <c r="E646" s="5" t="str">
        <f>IFERROR(HLOOKUP(E$2,'2.源数据-产品分析-全商品'!E$6:E$1000,ROW()-1,0),"")</f>
        <v/>
      </c>
      <c r="F646" s="5" t="str">
        <f>IFERROR(VALUE(HLOOKUP(F$2,'2.源数据-产品分析-全商品'!F$6:F$1000,ROW()-1,0)),"")</f>
        <v/>
      </c>
      <c r="G646" s="5" t="str">
        <f>IFERROR(VALUE(HLOOKUP(G$2,'2.源数据-产品分析-全商品'!G$6:G$1000,ROW()-1,0)),"")</f>
        <v/>
      </c>
      <c r="H646" s="5" t="str">
        <f>IFERROR(HLOOKUP(H$2,'2.源数据-产品分析-全商品'!H$6:H$1000,ROW()-1,0),"")</f>
        <v/>
      </c>
      <c r="I646" s="5" t="str">
        <f>IFERROR(VALUE(HLOOKUP(I$2,'2.源数据-产品分析-全商品'!I$6:I$1000,ROW()-1,0)),"")</f>
        <v/>
      </c>
      <c r="J646" s="60" t="str">
        <f>IFERROR(IF($J$2="","",INDEX('产品报告-整理'!G:G,MATCH(产品建议!A646,'产品报告-整理'!A:A,0))),"")</f>
        <v/>
      </c>
      <c r="K646" s="5" t="str">
        <f>IFERROR(IF($K$2="","",VALUE(INDEX('产品报告-整理'!E:E,MATCH(产品建议!A646,'产品报告-整理'!A:A,0)))),0)</f>
        <v/>
      </c>
      <c r="L646" s="5" t="str">
        <f>IFERROR(VALUE(HLOOKUP(L$2,'2.源数据-产品分析-全商品'!J$6:J$1000,ROW()-1,0)),"")</f>
        <v/>
      </c>
      <c r="M646" s="5" t="str">
        <f>IFERROR(VALUE(HLOOKUP(M$2,'2.源数据-产品分析-全商品'!K$6:K$1000,ROW()-1,0)),"")</f>
        <v/>
      </c>
      <c r="N646" s="5" t="str">
        <f>IFERROR(HLOOKUP(N$2,'2.源数据-产品分析-全商品'!L$6:L$1000,ROW()-1,0),"")</f>
        <v/>
      </c>
      <c r="O646" s="5" t="str">
        <f>IF($O$2='产品报告-整理'!$K$1,IFERROR(INDEX('产品报告-整理'!S:S,MATCH(产品建议!A646,'产品报告-整理'!L:L,0)),""),(IFERROR(VALUE(HLOOKUP(O$2,'2.源数据-产品分析-全商品'!M$6:M$1000,ROW()-1,0)),"")))</f>
        <v/>
      </c>
      <c r="P646" s="5" t="str">
        <f>IF($P$2='产品报告-整理'!$V$1,IFERROR(INDEX('产品报告-整理'!AD:AD,MATCH(产品建议!A646,'产品报告-整理'!W:W,0)),""),(IFERROR(VALUE(HLOOKUP(P$2,'2.源数据-产品分析-全商品'!N$6:N$1000,ROW()-1,0)),"")))</f>
        <v/>
      </c>
      <c r="Q646" s="5" t="str">
        <f>IF($Q$2='产品报告-整理'!$AG$1,IFERROR(INDEX('产品报告-整理'!AO:AO,MATCH(产品建议!A646,'产品报告-整理'!AH:AH,0)),""),(IFERROR(VALUE(HLOOKUP(Q$2,'2.源数据-产品分析-全商品'!O$6:O$1000,ROW()-1,0)),"")))</f>
        <v/>
      </c>
      <c r="R646" s="5" t="str">
        <f>IF($R$2='产品报告-整理'!$AR$1,IFERROR(INDEX('产品报告-整理'!AZ:AZ,MATCH(产品建议!A646,'产品报告-整理'!AS:AS,0)),""),(IFERROR(VALUE(HLOOKUP(R$2,'2.源数据-产品分析-全商品'!P$6:P$1000,ROW()-1,0)),"")))</f>
        <v/>
      </c>
      <c r="S646" s="5" t="str">
        <f>IF($S$2='产品报告-整理'!$BC$1,IFERROR(INDEX('产品报告-整理'!BK:BK,MATCH(产品建议!A646,'产品报告-整理'!BD:BD,0)),""),(IFERROR(VALUE(HLOOKUP(S$2,'2.源数据-产品分析-全商品'!Q$6:Q$1000,ROW()-1,0)),"")))</f>
        <v/>
      </c>
      <c r="T646" s="5" t="str">
        <f>IFERROR(HLOOKUP("产品负责人",'2.源数据-产品分析-全商品'!R$6:R$1000,ROW()-1,0),"")</f>
        <v/>
      </c>
      <c r="U646" s="5" t="str">
        <f>IFERROR(VALUE(HLOOKUP(U$2,'2.源数据-产品分析-全商品'!S$6:S$1000,ROW()-1,0)),"")</f>
        <v/>
      </c>
      <c r="V646" s="5" t="str">
        <f>IFERROR(VALUE(HLOOKUP(V$2,'2.源数据-产品分析-全商品'!T$6:T$1000,ROW()-1,0)),"")</f>
        <v/>
      </c>
      <c r="W646" s="5" t="str">
        <f>IF(OR($A$3=""),"",IF(OR($W$2="优爆品"),(IF(COUNTIF('2-2.源数据-产品分析-优品'!A:A,产品建议!A646)&gt;0,"是","")&amp;IF(COUNTIF('2-3.源数据-产品分析-爆品'!A:A,产品建议!A646)&gt;0,"是","")),IF(OR($W$2="P4P点击量"),((IFERROR(INDEX('产品报告-整理'!D:D,MATCH(产品建议!A646,'产品报告-整理'!A:A,0)),""))),((IF(COUNTIF('2-2.源数据-产品分析-优品'!A:A,产品建议!A646)&gt;0,"是",""))))))</f>
        <v/>
      </c>
      <c r="X646" s="5" t="str">
        <f>IF(OR($A$3=""),"",IF(OR($W$2="优爆品"),((IFERROR(INDEX('产品报告-整理'!D:D,MATCH(产品建议!A646,'产品报告-整理'!A:A,0)),"")&amp;" → "&amp;(IFERROR(TEXT(INDEX('产品报告-整理'!D:D,MATCH(产品建议!A646,'产品报告-整理'!A:A,0))/G646,"0%"),"")))),IF(OR($W$2="P4P点击量"),((IF($W$2="P4P点击量",IFERROR(TEXT(W646/G646,"0%"),"")))),(((IF(COUNTIF('2-3.源数据-产品分析-爆品'!A:A,产品建议!A646)&gt;0,"是","")))))))</f>
        <v/>
      </c>
      <c r="Y646" s="9" t="str">
        <f>IF(AND($Y$2="直通车总消费",'产品报告-整理'!$BN$1="推荐广告"),IFERROR(INDEX('产品报告-整理'!H:H,MATCH(产品建议!A646,'产品报告-整理'!A:A,0)),0)+IFERROR(INDEX('产品报告-整理'!BV:BV,MATCH(产品建议!A646,'产品报告-整理'!BO:BO,0)),0),IFERROR(INDEX('产品报告-整理'!H:H,MATCH(产品建议!A646,'产品报告-整理'!A:A,0)),0))</f>
        <v/>
      </c>
      <c r="Z646" s="9" t="str">
        <f t="shared" si="33"/>
        <v/>
      </c>
      <c r="AA646" s="5" t="str">
        <f t="shared" si="31"/>
        <v/>
      </c>
      <c r="AB646" s="5" t="str">
        <f t="shared" si="32"/>
        <v/>
      </c>
      <c r="AC646" s="9"/>
      <c r="AD646" s="15" t="str">
        <f>IF($AD$1="  ",IFERROR(IF(AND(Y646="未推广",L646&gt;0),"加入P4P推广 ","")&amp;IF(AND(OR(W646="是",X646="是"),Y646=0),"优爆品加推广 ","")&amp;IF(AND(C646="N",L646&gt;0),"增加橱窗绑定 ","")&amp;IF(AND(OR(Z646&gt;$Z$1*4.5,AB646&gt;$AB$1*4.5),Y646&lt;&gt;0,Y646&gt;$AB$1*2,G646&gt;($G$1/$L$1)*1),"放弃P4P推广 ","")&amp;IF(AND(AB646&gt;$AB$1*1.2,AB646&lt;$AB$1*4.5,Y646&gt;0),"优化询盘成本 ","")&amp;IF(AND(Z646&gt;$Z$1*1.2,Z646&lt;$Z$1*4.5,Y646&gt;0),"优化商机成本 ","")&amp;IF(AND(Y646&lt;&gt;0,L646&gt;0,AB646&lt;$AB$1*1.2),"加大询盘获取 ","")&amp;IF(AND(Y646&lt;&gt;0,K646&gt;0,Z646&lt;$Z$1*1.2),"加大商机获取 ","")&amp;IF(AND(L646=0,C646="Y",G646&gt;($G$1/$L$1*1.5)),"解绑橱窗绑定 ",""),"请去左表粘贴源数据"),"")</f>
        <v/>
      </c>
      <c r="AE646" s="9"/>
      <c r="AF646" s="9"/>
      <c r="AG646" s="9"/>
      <c r="AH646" s="9"/>
      <c r="AI646" s="17"/>
      <c r="AJ646" s="17"/>
      <c r="AK646" s="17"/>
    </row>
    <row r="647" spans="1:37">
      <c r="A647" s="5" t="str">
        <f>IFERROR(HLOOKUP(A$2,'2.源数据-产品分析-全商品'!A$6:A$1000,ROW()-1,0),"")</f>
        <v/>
      </c>
      <c r="B647" s="5" t="str">
        <f>IFERROR(HLOOKUP(B$2,'2.源数据-产品分析-全商品'!B$6:B$1000,ROW()-1,0),"")</f>
        <v/>
      </c>
      <c r="C647" s="5" t="str">
        <f>CLEAN(IFERROR(HLOOKUP(C$2,'2.源数据-产品分析-全商品'!C$6:C$1000,ROW()-1,0),""))</f>
        <v/>
      </c>
      <c r="D647" s="5" t="str">
        <f>IFERROR(HLOOKUP(D$2,'2.源数据-产品分析-全商品'!D$6:D$1000,ROW()-1,0),"")</f>
        <v/>
      </c>
      <c r="E647" s="5" t="str">
        <f>IFERROR(HLOOKUP(E$2,'2.源数据-产品分析-全商品'!E$6:E$1000,ROW()-1,0),"")</f>
        <v/>
      </c>
      <c r="F647" s="5" t="str">
        <f>IFERROR(VALUE(HLOOKUP(F$2,'2.源数据-产品分析-全商品'!F$6:F$1000,ROW()-1,0)),"")</f>
        <v/>
      </c>
      <c r="G647" s="5" t="str">
        <f>IFERROR(VALUE(HLOOKUP(G$2,'2.源数据-产品分析-全商品'!G$6:G$1000,ROW()-1,0)),"")</f>
        <v/>
      </c>
      <c r="H647" s="5" t="str">
        <f>IFERROR(HLOOKUP(H$2,'2.源数据-产品分析-全商品'!H$6:H$1000,ROW()-1,0),"")</f>
        <v/>
      </c>
      <c r="I647" s="5" t="str">
        <f>IFERROR(VALUE(HLOOKUP(I$2,'2.源数据-产品分析-全商品'!I$6:I$1000,ROW()-1,0)),"")</f>
        <v/>
      </c>
      <c r="J647" s="60" t="str">
        <f>IFERROR(IF($J$2="","",INDEX('产品报告-整理'!G:G,MATCH(产品建议!A647,'产品报告-整理'!A:A,0))),"")</f>
        <v/>
      </c>
      <c r="K647" s="5" t="str">
        <f>IFERROR(IF($K$2="","",VALUE(INDEX('产品报告-整理'!E:E,MATCH(产品建议!A647,'产品报告-整理'!A:A,0)))),0)</f>
        <v/>
      </c>
      <c r="L647" s="5" t="str">
        <f>IFERROR(VALUE(HLOOKUP(L$2,'2.源数据-产品分析-全商品'!J$6:J$1000,ROW()-1,0)),"")</f>
        <v/>
      </c>
      <c r="M647" s="5" t="str">
        <f>IFERROR(VALUE(HLOOKUP(M$2,'2.源数据-产品分析-全商品'!K$6:K$1000,ROW()-1,0)),"")</f>
        <v/>
      </c>
      <c r="N647" s="5" t="str">
        <f>IFERROR(HLOOKUP(N$2,'2.源数据-产品分析-全商品'!L$6:L$1000,ROW()-1,0),"")</f>
        <v/>
      </c>
      <c r="O647" s="5" t="str">
        <f>IF($O$2='产品报告-整理'!$K$1,IFERROR(INDEX('产品报告-整理'!S:S,MATCH(产品建议!A647,'产品报告-整理'!L:L,0)),""),(IFERROR(VALUE(HLOOKUP(O$2,'2.源数据-产品分析-全商品'!M$6:M$1000,ROW()-1,0)),"")))</f>
        <v/>
      </c>
      <c r="P647" s="5" t="str">
        <f>IF($P$2='产品报告-整理'!$V$1,IFERROR(INDEX('产品报告-整理'!AD:AD,MATCH(产品建议!A647,'产品报告-整理'!W:W,0)),""),(IFERROR(VALUE(HLOOKUP(P$2,'2.源数据-产品分析-全商品'!N$6:N$1000,ROW()-1,0)),"")))</f>
        <v/>
      </c>
      <c r="Q647" s="5" t="str">
        <f>IF($Q$2='产品报告-整理'!$AG$1,IFERROR(INDEX('产品报告-整理'!AO:AO,MATCH(产品建议!A647,'产品报告-整理'!AH:AH,0)),""),(IFERROR(VALUE(HLOOKUP(Q$2,'2.源数据-产品分析-全商品'!O$6:O$1000,ROW()-1,0)),"")))</f>
        <v/>
      </c>
      <c r="R647" s="5" t="str">
        <f>IF($R$2='产品报告-整理'!$AR$1,IFERROR(INDEX('产品报告-整理'!AZ:AZ,MATCH(产品建议!A647,'产品报告-整理'!AS:AS,0)),""),(IFERROR(VALUE(HLOOKUP(R$2,'2.源数据-产品分析-全商品'!P$6:P$1000,ROW()-1,0)),"")))</f>
        <v/>
      </c>
      <c r="S647" s="5" t="str">
        <f>IF($S$2='产品报告-整理'!$BC$1,IFERROR(INDEX('产品报告-整理'!BK:BK,MATCH(产品建议!A647,'产品报告-整理'!BD:BD,0)),""),(IFERROR(VALUE(HLOOKUP(S$2,'2.源数据-产品分析-全商品'!Q$6:Q$1000,ROW()-1,0)),"")))</f>
        <v/>
      </c>
      <c r="T647" s="5" t="str">
        <f>IFERROR(HLOOKUP("产品负责人",'2.源数据-产品分析-全商品'!R$6:R$1000,ROW()-1,0),"")</f>
        <v/>
      </c>
      <c r="U647" s="5" t="str">
        <f>IFERROR(VALUE(HLOOKUP(U$2,'2.源数据-产品分析-全商品'!S$6:S$1000,ROW()-1,0)),"")</f>
        <v/>
      </c>
      <c r="V647" s="5" t="str">
        <f>IFERROR(VALUE(HLOOKUP(V$2,'2.源数据-产品分析-全商品'!T$6:T$1000,ROW()-1,0)),"")</f>
        <v/>
      </c>
      <c r="W647" s="5" t="str">
        <f>IF(OR($A$3=""),"",IF(OR($W$2="优爆品"),(IF(COUNTIF('2-2.源数据-产品分析-优品'!A:A,产品建议!A647)&gt;0,"是","")&amp;IF(COUNTIF('2-3.源数据-产品分析-爆品'!A:A,产品建议!A647)&gt;0,"是","")),IF(OR($W$2="P4P点击量"),((IFERROR(INDEX('产品报告-整理'!D:D,MATCH(产品建议!A647,'产品报告-整理'!A:A,0)),""))),((IF(COUNTIF('2-2.源数据-产品分析-优品'!A:A,产品建议!A647)&gt;0,"是",""))))))</f>
        <v/>
      </c>
      <c r="X647" s="5" t="str">
        <f>IF(OR($A$3=""),"",IF(OR($W$2="优爆品"),((IFERROR(INDEX('产品报告-整理'!D:D,MATCH(产品建议!A647,'产品报告-整理'!A:A,0)),"")&amp;" → "&amp;(IFERROR(TEXT(INDEX('产品报告-整理'!D:D,MATCH(产品建议!A647,'产品报告-整理'!A:A,0))/G647,"0%"),"")))),IF(OR($W$2="P4P点击量"),((IF($W$2="P4P点击量",IFERROR(TEXT(W647/G647,"0%"),"")))),(((IF(COUNTIF('2-3.源数据-产品分析-爆品'!A:A,产品建议!A647)&gt;0,"是","")))))))</f>
        <v/>
      </c>
      <c r="Y647" s="9" t="str">
        <f>IF(AND($Y$2="直通车总消费",'产品报告-整理'!$BN$1="推荐广告"),IFERROR(INDEX('产品报告-整理'!H:H,MATCH(产品建议!A647,'产品报告-整理'!A:A,0)),0)+IFERROR(INDEX('产品报告-整理'!BV:BV,MATCH(产品建议!A647,'产品报告-整理'!BO:BO,0)),0),IFERROR(INDEX('产品报告-整理'!H:H,MATCH(产品建议!A647,'产品报告-整理'!A:A,0)),0))</f>
        <v/>
      </c>
      <c r="Z647" s="9" t="str">
        <f t="shared" si="33"/>
        <v/>
      </c>
      <c r="AA647" s="5" t="str">
        <f t="shared" si="31"/>
        <v/>
      </c>
      <c r="AB647" s="5" t="str">
        <f t="shared" si="32"/>
        <v/>
      </c>
      <c r="AC647" s="9"/>
      <c r="AD647" s="15" t="str">
        <f>IF($AD$1="  ",IFERROR(IF(AND(Y647="未推广",L647&gt;0),"加入P4P推广 ","")&amp;IF(AND(OR(W647="是",X647="是"),Y647=0),"优爆品加推广 ","")&amp;IF(AND(C647="N",L647&gt;0),"增加橱窗绑定 ","")&amp;IF(AND(OR(Z647&gt;$Z$1*4.5,AB647&gt;$AB$1*4.5),Y647&lt;&gt;0,Y647&gt;$AB$1*2,G647&gt;($G$1/$L$1)*1),"放弃P4P推广 ","")&amp;IF(AND(AB647&gt;$AB$1*1.2,AB647&lt;$AB$1*4.5,Y647&gt;0),"优化询盘成本 ","")&amp;IF(AND(Z647&gt;$Z$1*1.2,Z647&lt;$Z$1*4.5,Y647&gt;0),"优化商机成本 ","")&amp;IF(AND(Y647&lt;&gt;0,L647&gt;0,AB647&lt;$AB$1*1.2),"加大询盘获取 ","")&amp;IF(AND(Y647&lt;&gt;0,K647&gt;0,Z647&lt;$Z$1*1.2),"加大商机获取 ","")&amp;IF(AND(L647=0,C647="Y",G647&gt;($G$1/$L$1*1.5)),"解绑橱窗绑定 ",""),"请去左表粘贴源数据"),"")</f>
        <v/>
      </c>
      <c r="AE647" s="9"/>
      <c r="AF647" s="9"/>
      <c r="AG647" s="9"/>
      <c r="AH647" s="9"/>
      <c r="AI647" s="17"/>
      <c r="AJ647" s="17"/>
      <c r="AK647" s="17"/>
    </row>
    <row r="648" spans="1:37">
      <c r="A648" s="5" t="str">
        <f>IFERROR(HLOOKUP(A$2,'2.源数据-产品分析-全商品'!A$6:A$1000,ROW()-1,0),"")</f>
        <v/>
      </c>
      <c r="B648" s="5" t="str">
        <f>IFERROR(HLOOKUP(B$2,'2.源数据-产品分析-全商品'!B$6:B$1000,ROW()-1,0),"")</f>
        <v/>
      </c>
      <c r="C648" s="5" t="str">
        <f>CLEAN(IFERROR(HLOOKUP(C$2,'2.源数据-产品分析-全商品'!C$6:C$1000,ROW()-1,0),""))</f>
        <v/>
      </c>
      <c r="D648" s="5" t="str">
        <f>IFERROR(HLOOKUP(D$2,'2.源数据-产品分析-全商品'!D$6:D$1000,ROW()-1,0),"")</f>
        <v/>
      </c>
      <c r="E648" s="5" t="str">
        <f>IFERROR(HLOOKUP(E$2,'2.源数据-产品分析-全商品'!E$6:E$1000,ROW()-1,0),"")</f>
        <v/>
      </c>
      <c r="F648" s="5" t="str">
        <f>IFERROR(VALUE(HLOOKUP(F$2,'2.源数据-产品分析-全商品'!F$6:F$1000,ROW()-1,0)),"")</f>
        <v/>
      </c>
      <c r="G648" s="5" t="str">
        <f>IFERROR(VALUE(HLOOKUP(G$2,'2.源数据-产品分析-全商品'!G$6:G$1000,ROW()-1,0)),"")</f>
        <v/>
      </c>
      <c r="H648" s="5" t="str">
        <f>IFERROR(HLOOKUP(H$2,'2.源数据-产品分析-全商品'!H$6:H$1000,ROW()-1,0),"")</f>
        <v/>
      </c>
      <c r="I648" s="5" t="str">
        <f>IFERROR(VALUE(HLOOKUP(I$2,'2.源数据-产品分析-全商品'!I$6:I$1000,ROW()-1,0)),"")</f>
        <v/>
      </c>
      <c r="J648" s="60" t="str">
        <f>IFERROR(IF($J$2="","",INDEX('产品报告-整理'!G:G,MATCH(产品建议!A648,'产品报告-整理'!A:A,0))),"")</f>
        <v/>
      </c>
      <c r="K648" s="5" t="str">
        <f>IFERROR(IF($K$2="","",VALUE(INDEX('产品报告-整理'!E:E,MATCH(产品建议!A648,'产品报告-整理'!A:A,0)))),0)</f>
        <v/>
      </c>
      <c r="L648" s="5" t="str">
        <f>IFERROR(VALUE(HLOOKUP(L$2,'2.源数据-产品分析-全商品'!J$6:J$1000,ROW()-1,0)),"")</f>
        <v/>
      </c>
      <c r="M648" s="5" t="str">
        <f>IFERROR(VALUE(HLOOKUP(M$2,'2.源数据-产品分析-全商品'!K$6:K$1000,ROW()-1,0)),"")</f>
        <v/>
      </c>
      <c r="N648" s="5" t="str">
        <f>IFERROR(HLOOKUP(N$2,'2.源数据-产品分析-全商品'!L$6:L$1000,ROW()-1,0),"")</f>
        <v/>
      </c>
      <c r="O648" s="5" t="str">
        <f>IF($O$2='产品报告-整理'!$K$1,IFERROR(INDEX('产品报告-整理'!S:S,MATCH(产品建议!A648,'产品报告-整理'!L:L,0)),""),(IFERROR(VALUE(HLOOKUP(O$2,'2.源数据-产品分析-全商品'!M$6:M$1000,ROW()-1,0)),"")))</f>
        <v/>
      </c>
      <c r="P648" s="5" t="str">
        <f>IF($P$2='产品报告-整理'!$V$1,IFERROR(INDEX('产品报告-整理'!AD:AD,MATCH(产品建议!A648,'产品报告-整理'!W:W,0)),""),(IFERROR(VALUE(HLOOKUP(P$2,'2.源数据-产品分析-全商品'!N$6:N$1000,ROW()-1,0)),"")))</f>
        <v/>
      </c>
      <c r="Q648" s="5" t="str">
        <f>IF($Q$2='产品报告-整理'!$AG$1,IFERROR(INDEX('产品报告-整理'!AO:AO,MATCH(产品建议!A648,'产品报告-整理'!AH:AH,0)),""),(IFERROR(VALUE(HLOOKUP(Q$2,'2.源数据-产品分析-全商品'!O$6:O$1000,ROW()-1,0)),"")))</f>
        <v/>
      </c>
      <c r="R648" s="5" t="str">
        <f>IF($R$2='产品报告-整理'!$AR$1,IFERROR(INDEX('产品报告-整理'!AZ:AZ,MATCH(产品建议!A648,'产品报告-整理'!AS:AS,0)),""),(IFERROR(VALUE(HLOOKUP(R$2,'2.源数据-产品分析-全商品'!P$6:P$1000,ROW()-1,0)),"")))</f>
        <v/>
      </c>
      <c r="S648" s="5" t="str">
        <f>IF($S$2='产品报告-整理'!$BC$1,IFERROR(INDEX('产品报告-整理'!BK:BK,MATCH(产品建议!A648,'产品报告-整理'!BD:BD,0)),""),(IFERROR(VALUE(HLOOKUP(S$2,'2.源数据-产品分析-全商品'!Q$6:Q$1000,ROW()-1,0)),"")))</f>
        <v/>
      </c>
      <c r="T648" s="5" t="str">
        <f>IFERROR(HLOOKUP("产品负责人",'2.源数据-产品分析-全商品'!R$6:R$1000,ROW()-1,0),"")</f>
        <v/>
      </c>
      <c r="U648" s="5" t="str">
        <f>IFERROR(VALUE(HLOOKUP(U$2,'2.源数据-产品分析-全商品'!S$6:S$1000,ROW()-1,0)),"")</f>
        <v/>
      </c>
      <c r="V648" s="5" t="str">
        <f>IFERROR(VALUE(HLOOKUP(V$2,'2.源数据-产品分析-全商品'!T$6:T$1000,ROW()-1,0)),"")</f>
        <v/>
      </c>
      <c r="W648" s="5" t="str">
        <f>IF(OR($A$3=""),"",IF(OR($W$2="优爆品"),(IF(COUNTIF('2-2.源数据-产品分析-优品'!A:A,产品建议!A648)&gt;0,"是","")&amp;IF(COUNTIF('2-3.源数据-产品分析-爆品'!A:A,产品建议!A648)&gt;0,"是","")),IF(OR($W$2="P4P点击量"),((IFERROR(INDEX('产品报告-整理'!D:D,MATCH(产品建议!A648,'产品报告-整理'!A:A,0)),""))),((IF(COUNTIF('2-2.源数据-产品分析-优品'!A:A,产品建议!A648)&gt;0,"是",""))))))</f>
        <v/>
      </c>
      <c r="X648" s="5" t="str">
        <f>IF(OR($A$3=""),"",IF(OR($W$2="优爆品"),((IFERROR(INDEX('产品报告-整理'!D:D,MATCH(产品建议!A648,'产品报告-整理'!A:A,0)),"")&amp;" → "&amp;(IFERROR(TEXT(INDEX('产品报告-整理'!D:D,MATCH(产品建议!A648,'产品报告-整理'!A:A,0))/G648,"0%"),"")))),IF(OR($W$2="P4P点击量"),((IF($W$2="P4P点击量",IFERROR(TEXT(W648/G648,"0%"),"")))),(((IF(COUNTIF('2-3.源数据-产品分析-爆品'!A:A,产品建议!A648)&gt;0,"是","")))))))</f>
        <v/>
      </c>
      <c r="Y648" s="9" t="str">
        <f>IF(AND($Y$2="直通车总消费",'产品报告-整理'!$BN$1="推荐广告"),IFERROR(INDEX('产品报告-整理'!H:H,MATCH(产品建议!A648,'产品报告-整理'!A:A,0)),0)+IFERROR(INDEX('产品报告-整理'!BV:BV,MATCH(产品建议!A648,'产品报告-整理'!BO:BO,0)),0),IFERROR(INDEX('产品报告-整理'!H:H,MATCH(产品建议!A648,'产品报告-整理'!A:A,0)),0))</f>
        <v/>
      </c>
      <c r="Z648" s="9" t="str">
        <f t="shared" si="33"/>
        <v/>
      </c>
      <c r="AA648" s="5" t="str">
        <f t="shared" si="31"/>
        <v/>
      </c>
      <c r="AB648" s="5" t="str">
        <f t="shared" si="32"/>
        <v/>
      </c>
      <c r="AC648" s="9"/>
      <c r="AD648" s="15" t="str">
        <f>IF($AD$1="  ",IFERROR(IF(AND(Y648="未推广",L648&gt;0),"加入P4P推广 ","")&amp;IF(AND(OR(W648="是",X648="是"),Y648=0),"优爆品加推广 ","")&amp;IF(AND(C648="N",L648&gt;0),"增加橱窗绑定 ","")&amp;IF(AND(OR(Z648&gt;$Z$1*4.5,AB648&gt;$AB$1*4.5),Y648&lt;&gt;0,Y648&gt;$AB$1*2,G648&gt;($G$1/$L$1)*1),"放弃P4P推广 ","")&amp;IF(AND(AB648&gt;$AB$1*1.2,AB648&lt;$AB$1*4.5,Y648&gt;0),"优化询盘成本 ","")&amp;IF(AND(Z648&gt;$Z$1*1.2,Z648&lt;$Z$1*4.5,Y648&gt;0),"优化商机成本 ","")&amp;IF(AND(Y648&lt;&gt;0,L648&gt;0,AB648&lt;$AB$1*1.2),"加大询盘获取 ","")&amp;IF(AND(Y648&lt;&gt;0,K648&gt;0,Z648&lt;$Z$1*1.2),"加大商机获取 ","")&amp;IF(AND(L648=0,C648="Y",G648&gt;($G$1/$L$1*1.5)),"解绑橱窗绑定 ",""),"请去左表粘贴源数据"),"")</f>
        <v/>
      </c>
      <c r="AE648" s="9"/>
      <c r="AF648" s="9"/>
      <c r="AG648" s="9"/>
      <c r="AH648" s="9"/>
      <c r="AI648" s="17"/>
      <c r="AJ648" s="17"/>
      <c r="AK648" s="17"/>
    </row>
    <row r="649" spans="1:37">
      <c r="A649" s="5" t="str">
        <f>IFERROR(HLOOKUP(A$2,'2.源数据-产品分析-全商品'!A$6:A$1000,ROW()-1,0),"")</f>
        <v/>
      </c>
      <c r="B649" s="5" t="str">
        <f>IFERROR(HLOOKUP(B$2,'2.源数据-产品分析-全商品'!B$6:B$1000,ROW()-1,0),"")</f>
        <v/>
      </c>
      <c r="C649" s="5" t="str">
        <f>CLEAN(IFERROR(HLOOKUP(C$2,'2.源数据-产品分析-全商品'!C$6:C$1000,ROW()-1,0),""))</f>
        <v/>
      </c>
      <c r="D649" s="5" t="str">
        <f>IFERROR(HLOOKUP(D$2,'2.源数据-产品分析-全商品'!D$6:D$1000,ROW()-1,0),"")</f>
        <v/>
      </c>
      <c r="E649" s="5" t="str">
        <f>IFERROR(HLOOKUP(E$2,'2.源数据-产品分析-全商品'!E$6:E$1000,ROW()-1,0),"")</f>
        <v/>
      </c>
      <c r="F649" s="5" t="str">
        <f>IFERROR(VALUE(HLOOKUP(F$2,'2.源数据-产品分析-全商品'!F$6:F$1000,ROW()-1,0)),"")</f>
        <v/>
      </c>
      <c r="G649" s="5" t="str">
        <f>IFERROR(VALUE(HLOOKUP(G$2,'2.源数据-产品分析-全商品'!G$6:G$1000,ROW()-1,0)),"")</f>
        <v/>
      </c>
      <c r="H649" s="5" t="str">
        <f>IFERROR(HLOOKUP(H$2,'2.源数据-产品分析-全商品'!H$6:H$1000,ROW()-1,0),"")</f>
        <v/>
      </c>
      <c r="I649" s="5" t="str">
        <f>IFERROR(VALUE(HLOOKUP(I$2,'2.源数据-产品分析-全商品'!I$6:I$1000,ROW()-1,0)),"")</f>
        <v/>
      </c>
      <c r="J649" s="60" t="str">
        <f>IFERROR(IF($J$2="","",INDEX('产品报告-整理'!G:G,MATCH(产品建议!A649,'产品报告-整理'!A:A,0))),"")</f>
        <v/>
      </c>
      <c r="K649" s="5" t="str">
        <f>IFERROR(IF($K$2="","",VALUE(INDEX('产品报告-整理'!E:E,MATCH(产品建议!A649,'产品报告-整理'!A:A,0)))),0)</f>
        <v/>
      </c>
      <c r="L649" s="5" t="str">
        <f>IFERROR(VALUE(HLOOKUP(L$2,'2.源数据-产品分析-全商品'!J$6:J$1000,ROW()-1,0)),"")</f>
        <v/>
      </c>
      <c r="M649" s="5" t="str">
        <f>IFERROR(VALUE(HLOOKUP(M$2,'2.源数据-产品分析-全商品'!K$6:K$1000,ROW()-1,0)),"")</f>
        <v/>
      </c>
      <c r="N649" s="5" t="str">
        <f>IFERROR(HLOOKUP(N$2,'2.源数据-产品分析-全商品'!L$6:L$1000,ROW()-1,0),"")</f>
        <v/>
      </c>
      <c r="O649" s="5" t="str">
        <f>IF($O$2='产品报告-整理'!$K$1,IFERROR(INDEX('产品报告-整理'!S:S,MATCH(产品建议!A649,'产品报告-整理'!L:L,0)),""),(IFERROR(VALUE(HLOOKUP(O$2,'2.源数据-产品分析-全商品'!M$6:M$1000,ROW()-1,0)),"")))</f>
        <v/>
      </c>
      <c r="P649" s="5" t="str">
        <f>IF($P$2='产品报告-整理'!$V$1,IFERROR(INDEX('产品报告-整理'!AD:AD,MATCH(产品建议!A649,'产品报告-整理'!W:W,0)),""),(IFERROR(VALUE(HLOOKUP(P$2,'2.源数据-产品分析-全商品'!N$6:N$1000,ROW()-1,0)),"")))</f>
        <v/>
      </c>
      <c r="Q649" s="5" t="str">
        <f>IF($Q$2='产品报告-整理'!$AG$1,IFERROR(INDEX('产品报告-整理'!AO:AO,MATCH(产品建议!A649,'产品报告-整理'!AH:AH,0)),""),(IFERROR(VALUE(HLOOKUP(Q$2,'2.源数据-产品分析-全商品'!O$6:O$1000,ROW()-1,0)),"")))</f>
        <v/>
      </c>
      <c r="R649" s="5" t="str">
        <f>IF($R$2='产品报告-整理'!$AR$1,IFERROR(INDEX('产品报告-整理'!AZ:AZ,MATCH(产品建议!A649,'产品报告-整理'!AS:AS,0)),""),(IFERROR(VALUE(HLOOKUP(R$2,'2.源数据-产品分析-全商品'!P$6:P$1000,ROW()-1,0)),"")))</f>
        <v/>
      </c>
      <c r="S649" s="5" t="str">
        <f>IF($S$2='产品报告-整理'!$BC$1,IFERROR(INDEX('产品报告-整理'!BK:BK,MATCH(产品建议!A649,'产品报告-整理'!BD:BD,0)),""),(IFERROR(VALUE(HLOOKUP(S$2,'2.源数据-产品分析-全商品'!Q$6:Q$1000,ROW()-1,0)),"")))</f>
        <v/>
      </c>
      <c r="T649" s="5" t="str">
        <f>IFERROR(HLOOKUP("产品负责人",'2.源数据-产品分析-全商品'!R$6:R$1000,ROW()-1,0),"")</f>
        <v/>
      </c>
      <c r="U649" s="5" t="str">
        <f>IFERROR(VALUE(HLOOKUP(U$2,'2.源数据-产品分析-全商品'!S$6:S$1000,ROW()-1,0)),"")</f>
        <v/>
      </c>
      <c r="V649" s="5" t="str">
        <f>IFERROR(VALUE(HLOOKUP(V$2,'2.源数据-产品分析-全商品'!T$6:T$1000,ROW()-1,0)),"")</f>
        <v/>
      </c>
      <c r="W649" s="5" t="str">
        <f>IF(OR($A$3=""),"",IF(OR($W$2="优爆品"),(IF(COUNTIF('2-2.源数据-产品分析-优品'!A:A,产品建议!A649)&gt;0,"是","")&amp;IF(COUNTIF('2-3.源数据-产品分析-爆品'!A:A,产品建议!A649)&gt;0,"是","")),IF(OR($W$2="P4P点击量"),((IFERROR(INDEX('产品报告-整理'!D:D,MATCH(产品建议!A649,'产品报告-整理'!A:A,0)),""))),((IF(COUNTIF('2-2.源数据-产品分析-优品'!A:A,产品建议!A649)&gt;0,"是",""))))))</f>
        <v/>
      </c>
      <c r="X649" s="5" t="str">
        <f>IF(OR($A$3=""),"",IF(OR($W$2="优爆品"),((IFERROR(INDEX('产品报告-整理'!D:D,MATCH(产品建议!A649,'产品报告-整理'!A:A,0)),"")&amp;" → "&amp;(IFERROR(TEXT(INDEX('产品报告-整理'!D:D,MATCH(产品建议!A649,'产品报告-整理'!A:A,0))/G649,"0%"),"")))),IF(OR($W$2="P4P点击量"),((IF($W$2="P4P点击量",IFERROR(TEXT(W649/G649,"0%"),"")))),(((IF(COUNTIF('2-3.源数据-产品分析-爆品'!A:A,产品建议!A649)&gt;0,"是","")))))))</f>
        <v/>
      </c>
      <c r="Y649" s="9" t="str">
        <f>IF(AND($Y$2="直通车总消费",'产品报告-整理'!$BN$1="推荐广告"),IFERROR(INDEX('产品报告-整理'!H:H,MATCH(产品建议!A649,'产品报告-整理'!A:A,0)),0)+IFERROR(INDEX('产品报告-整理'!BV:BV,MATCH(产品建议!A649,'产品报告-整理'!BO:BO,0)),0),IFERROR(INDEX('产品报告-整理'!H:H,MATCH(产品建议!A649,'产品报告-整理'!A:A,0)),0))</f>
        <v/>
      </c>
      <c r="Z649" s="9" t="str">
        <f t="shared" si="33"/>
        <v/>
      </c>
      <c r="AA649" s="5" t="str">
        <f t="shared" si="31"/>
        <v/>
      </c>
      <c r="AB649" s="5" t="str">
        <f t="shared" si="32"/>
        <v/>
      </c>
      <c r="AC649" s="9"/>
      <c r="AD649" s="15" t="str">
        <f>IF($AD$1="  ",IFERROR(IF(AND(Y649="未推广",L649&gt;0),"加入P4P推广 ","")&amp;IF(AND(OR(W649="是",X649="是"),Y649=0),"优爆品加推广 ","")&amp;IF(AND(C649="N",L649&gt;0),"增加橱窗绑定 ","")&amp;IF(AND(OR(Z649&gt;$Z$1*4.5,AB649&gt;$AB$1*4.5),Y649&lt;&gt;0,Y649&gt;$AB$1*2,G649&gt;($G$1/$L$1)*1),"放弃P4P推广 ","")&amp;IF(AND(AB649&gt;$AB$1*1.2,AB649&lt;$AB$1*4.5,Y649&gt;0),"优化询盘成本 ","")&amp;IF(AND(Z649&gt;$Z$1*1.2,Z649&lt;$Z$1*4.5,Y649&gt;0),"优化商机成本 ","")&amp;IF(AND(Y649&lt;&gt;0,L649&gt;0,AB649&lt;$AB$1*1.2),"加大询盘获取 ","")&amp;IF(AND(Y649&lt;&gt;0,K649&gt;0,Z649&lt;$Z$1*1.2),"加大商机获取 ","")&amp;IF(AND(L649=0,C649="Y",G649&gt;($G$1/$L$1*1.5)),"解绑橱窗绑定 ",""),"请去左表粘贴源数据"),"")</f>
        <v/>
      </c>
      <c r="AE649" s="9"/>
      <c r="AF649" s="9"/>
      <c r="AG649" s="9"/>
      <c r="AH649" s="9"/>
      <c r="AI649" s="17"/>
      <c r="AJ649" s="17"/>
      <c r="AK649" s="17"/>
    </row>
    <row r="650" spans="1:37">
      <c r="A650" s="5" t="str">
        <f>IFERROR(HLOOKUP(A$2,'2.源数据-产品分析-全商品'!A$6:A$1000,ROW()-1,0),"")</f>
        <v/>
      </c>
      <c r="B650" s="5" t="str">
        <f>IFERROR(HLOOKUP(B$2,'2.源数据-产品分析-全商品'!B$6:B$1000,ROW()-1,0),"")</f>
        <v/>
      </c>
      <c r="C650" s="5" t="str">
        <f>CLEAN(IFERROR(HLOOKUP(C$2,'2.源数据-产品分析-全商品'!C$6:C$1000,ROW()-1,0),""))</f>
        <v/>
      </c>
      <c r="D650" s="5" t="str">
        <f>IFERROR(HLOOKUP(D$2,'2.源数据-产品分析-全商品'!D$6:D$1000,ROW()-1,0),"")</f>
        <v/>
      </c>
      <c r="E650" s="5" t="str">
        <f>IFERROR(HLOOKUP(E$2,'2.源数据-产品分析-全商品'!E$6:E$1000,ROW()-1,0),"")</f>
        <v/>
      </c>
      <c r="F650" s="5" t="str">
        <f>IFERROR(VALUE(HLOOKUP(F$2,'2.源数据-产品分析-全商品'!F$6:F$1000,ROW()-1,0)),"")</f>
        <v/>
      </c>
      <c r="G650" s="5" t="str">
        <f>IFERROR(VALUE(HLOOKUP(G$2,'2.源数据-产品分析-全商品'!G$6:G$1000,ROW()-1,0)),"")</f>
        <v/>
      </c>
      <c r="H650" s="5" t="str">
        <f>IFERROR(HLOOKUP(H$2,'2.源数据-产品分析-全商品'!H$6:H$1000,ROW()-1,0),"")</f>
        <v/>
      </c>
      <c r="I650" s="5" t="str">
        <f>IFERROR(VALUE(HLOOKUP(I$2,'2.源数据-产品分析-全商品'!I$6:I$1000,ROW()-1,0)),"")</f>
        <v/>
      </c>
      <c r="J650" s="60" t="str">
        <f>IFERROR(IF($J$2="","",INDEX('产品报告-整理'!G:G,MATCH(产品建议!A650,'产品报告-整理'!A:A,0))),"")</f>
        <v/>
      </c>
      <c r="K650" s="5" t="str">
        <f>IFERROR(IF($K$2="","",VALUE(INDEX('产品报告-整理'!E:E,MATCH(产品建议!A650,'产品报告-整理'!A:A,0)))),0)</f>
        <v/>
      </c>
      <c r="L650" s="5" t="str">
        <f>IFERROR(VALUE(HLOOKUP(L$2,'2.源数据-产品分析-全商品'!J$6:J$1000,ROW()-1,0)),"")</f>
        <v/>
      </c>
      <c r="M650" s="5" t="str">
        <f>IFERROR(VALUE(HLOOKUP(M$2,'2.源数据-产品分析-全商品'!K$6:K$1000,ROW()-1,0)),"")</f>
        <v/>
      </c>
      <c r="N650" s="5" t="str">
        <f>IFERROR(HLOOKUP(N$2,'2.源数据-产品分析-全商品'!L$6:L$1000,ROW()-1,0),"")</f>
        <v/>
      </c>
      <c r="O650" s="5" t="str">
        <f>IF($O$2='产品报告-整理'!$K$1,IFERROR(INDEX('产品报告-整理'!S:S,MATCH(产品建议!A650,'产品报告-整理'!L:L,0)),""),(IFERROR(VALUE(HLOOKUP(O$2,'2.源数据-产品分析-全商品'!M$6:M$1000,ROW()-1,0)),"")))</f>
        <v/>
      </c>
      <c r="P650" s="5" t="str">
        <f>IF($P$2='产品报告-整理'!$V$1,IFERROR(INDEX('产品报告-整理'!AD:AD,MATCH(产品建议!A650,'产品报告-整理'!W:W,0)),""),(IFERROR(VALUE(HLOOKUP(P$2,'2.源数据-产品分析-全商品'!N$6:N$1000,ROW()-1,0)),"")))</f>
        <v/>
      </c>
      <c r="Q650" s="5" t="str">
        <f>IF($Q$2='产品报告-整理'!$AG$1,IFERROR(INDEX('产品报告-整理'!AO:AO,MATCH(产品建议!A650,'产品报告-整理'!AH:AH,0)),""),(IFERROR(VALUE(HLOOKUP(Q$2,'2.源数据-产品分析-全商品'!O$6:O$1000,ROW()-1,0)),"")))</f>
        <v/>
      </c>
      <c r="R650" s="5" t="str">
        <f>IF($R$2='产品报告-整理'!$AR$1,IFERROR(INDEX('产品报告-整理'!AZ:AZ,MATCH(产品建议!A650,'产品报告-整理'!AS:AS,0)),""),(IFERROR(VALUE(HLOOKUP(R$2,'2.源数据-产品分析-全商品'!P$6:P$1000,ROW()-1,0)),"")))</f>
        <v/>
      </c>
      <c r="S650" s="5" t="str">
        <f>IF($S$2='产品报告-整理'!$BC$1,IFERROR(INDEX('产品报告-整理'!BK:BK,MATCH(产品建议!A650,'产品报告-整理'!BD:BD,0)),""),(IFERROR(VALUE(HLOOKUP(S$2,'2.源数据-产品分析-全商品'!Q$6:Q$1000,ROW()-1,0)),"")))</f>
        <v/>
      </c>
      <c r="T650" s="5" t="str">
        <f>IFERROR(HLOOKUP("产品负责人",'2.源数据-产品分析-全商品'!R$6:R$1000,ROW()-1,0),"")</f>
        <v/>
      </c>
      <c r="U650" s="5" t="str">
        <f>IFERROR(VALUE(HLOOKUP(U$2,'2.源数据-产品分析-全商品'!S$6:S$1000,ROW()-1,0)),"")</f>
        <v/>
      </c>
      <c r="V650" s="5" t="str">
        <f>IFERROR(VALUE(HLOOKUP(V$2,'2.源数据-产品分析-全商品'!T$6:T$1000,ROW()-1,0)),"")</f>
        <v/>
      </c>
      <c r="W650" s="5" t="str">
        <f>IF(OR($A$3=""),"",IF(OR($W$2="优爆品"),(IF(COUNTIF('2-2.源数据-产品分析-优品'!A:A,产品建议!A650)&gt;0,"是","")&amp;IF(COUNTIF('2-3.源数据-产品分析-爆品'!A:A,产品建议!A650)&gt;0,"是","")),IF(OR($W$2="P4P点击量"),((IFERROR(INDEX('产品报告-整理'!D:D,MATCH(产品建议!A650,'产品报告-整理'!A:A,0)),""))),((IF(COUNTIF('2-2.源数据-产品分析-优品'!A:A,产品建议!A650)&gt;0,"是",""))))))</f>
        <v/>
      </c>
      <c r="X650" s="5" t="str">
        <f>IF(OR($A$3=""),"",IF(OR($W$2="优爆品"),((IFERROR(INDEX('产品报告-整理'!D:D,MATCH(产品建议!A650,'产品报告-整理'!A:A,0)),"")&amp;" → "&amp;(IFERROR(TEXT(INDEX('产品报告-整理'!D:D,MATCH(产品建议!A650,'产品报告-整理'!A:A,0))/G650,"0%"),"")))),IF(OR($W$2="P4P点击量"),((IF($W$2="P4P点击量",IFERROR(TEXT(W650/G650,"0%"),"")))),(((IF(COUNTIF('2-3.源数据-产品分析-爆品'!A:A,产品建议!A650)&gt;0,"是","")))))))</f>
        <v/>
      </c>
      <c r="Y650" s="9" t="str">
        <f>IF(AND($Y$2="直通车总消费",'产品报告-整理'!$BN$1="推荐广告"),IFERROR(INDEX('产品报告-整理'!H:H,MATCH(产品建议!A650,'产品报告-整理'!A:A,0)),0)+IFERROR(INDEX('产品报告-整理'!BV:BV,MATCH(产品建议!A650,'产品报告-整理'!BO:BO,0)),0),IFERROR(INDEX('产品报告-整理'!H:H,MATCH(产品建议!A650,'产品报告-整理'!A:A,0)),0))</f>
        <v/>
      </c>
      <c r="Z650" s="9" t="str">
        <f t="shared" si="33"/>
        <v/>
      </c>
      <c r="AA650" s="5" t="str">
        <f t="shared" si="31"/>
        <v/>
      </c>
      <c r="AB650" s="5" t="str">
        <f t="shared" si="32"/>
        <v/>
      </c>
      <c r="AC650" s="9"/>
      <c r="AD650" s="15" t="str">
        <f>IF($AD$1="  ",IFERROR(IF(AND(Y650="未推广",L650&gt;0),"加入P4P推广 ","")&amp;IF(AND(OR(W650="是",X650="是"),Y650=0),"优爆品加推广 ","")&amp;IF(AND(C650="N",L650&gt;0),"增加橱窗绑定 ","")&amp;IF(AND(OR(Z650&gt;$Z$1*4.5,AB650&gt;$AB$1*4.5),Y650&lt;&gt;0,Y650&gt;$AB$1*2,G650&gt;($G$1/$L$1)*1),"放弃P4P推广 ","")&amp;IF(AND(AB650&gt;$AB$1*1.2,AB650&lt;$AB$1*4.5,Y650&gt;0),"优化询盘成本 ","")&amp;IF(AND(Z650&gt;$Z$1*1.2,Z650&lt;$Z$1*4.5,Y650&gt;0),"优化商机成本 ","")&amp;IF(AND(Y650&lt;&gt;0,L650&gt;0,AB650&lt;$AB$1*1.2),"加大询盘获取 ","")&amp;IF(AND(Y650&lt;&gt;0,K650&gt;0,Z650&lt;$Z$1*1.2),"加大商机获取 ","")&amp;IF(AND(L650=0,C650="Y",G650&gt;($G$1/$L$1*1.5)),"解绑橱窗绑定 ",""),"请去左表粘贴源数据"),"")</f>
        <v/>
      </c>
      <c r="AE650" s="9"/>
      <c r="AF650" s="9"/>
      <c r="AG650" s="9"/>
      <c r="AH650" s="9"/>
      <c r="AI650" s="17"/>
      <c r="AJ650" s="17"/>
      <c r="AK650" s="17"/>
    </row>
    <row r="651" spans="1:37">
      <c r="A651" s="5" t="str">
        <f>IFERROR(HLOOKUP(A$2,'2.源数据-产品分析-全商品'!A$6:A$1000,ROW()-1,0),"")</f>
        <v/>
      </c>
      <c r="B651" s="5" t="str">
        <f>IFERROR(HLOOKUP(B$2,'2.源数据-产品分析-全商品'!B$6:B$1000,ROW()-1,0),"")</f>
        <v/>
      </c>
      <c r="C651" s="5" t="str">
        <f>CLEAN(IFERROR(HLOOKUP(C$2,'2.源数据-产品分析-全商品'!C$6:C$1000,ROW()-1,0),""))</f>
        <v/>
      </c>
      <c r="D651" s="5" t="str">
        <f>IFERROR(HLOOKUP(D$2,'2.源数据-产品分析-全商品'!D$6:D$1000,ROW()-1,0),"")</f>
        <v/>
      </c>
      <c r="E651" s="5" t="str">
        <f>IFERROR(HLOOKUP(E$2,'2.源数据-产品分析-全商品'!E$6:E$1000,ROW()-1,0),"")</f>
        <v/>
      </c>
      <c r="F651" s="5" t="str">
        <f>IFERROR(VALUE(HLOOKUP(F$2,'2.源数据-产品分析-全商品'!F$6:F$1000,ROW()-1,0)),"")</f>
        <v/>
      </c>
      <c r="G651" s="5" t="str">
        <f>IFERROR(VALUE(HLOOKUP(G$2,'2.源数据-产品分析-全商品'!G$6:G$1000,ROW()-1,0)),"")</f>
        <v/>
      </c>
      <c r="H651" s="5" t="str">
        <f>IFERROR(HLOOKUP(H$2,'2.源数据-产品分析-全商品'!H$6:H$1000,ROW()-1,0),"")</f>
        <v/>
      </c>
      <c r="I651" s="5" t="str">
        <f>IFERROR(VALUE(HLOOKUP(I$2,'2.源数据-产品分析-全商品'!I$6:I$1000,ROW()-1,0)),"")</f>
        <v/>
      </c>
      <c r="J651" s="60" t="str">
        <f>IFERROR(IF($J$2="","",INDEX('产品报告-整理'!G:G,MATCH(产品建议!A651,'产品报告-整理'!A:A,0))),"")</f>
        <v/>
      </c>
      <c r="K651" s="5" t="str">
        <f>IFERROR(IF($K$2="","",VALUE(INDEX('产品报告-整理'!E:E,MATCH(产品建议!A651,'产品报告-整理'!A:A,0)))),0)</f>
        <v/>
      </c>
      <c r="L651" s="5" t="str">
        <f>IFERROR(VALUE(HLOOKUP(L$2,'2.源数据-产品分析-全商品'!J$6:J$1000,ROW()-1,0)),"")</f>
        <v/>
      </c>
      <c r="M651" s="5" t="str">
        <f>IFERROR(VALUE(HLOOKUP(M$2,'2.源数据-产品分析-全商品'!K$6:K$1000,ROW()-1,0)),"")</f>
        <v/>
      </c>
      <c r="N651" s="5" t="str">
        <f>IFERROR(HLOOKUP(N$2,'2.源数据-产品分析-全商品'!L$6:L$1000,ROW()-1,0),"")</f>
        <v/>
      </c>
      <c r="O651" s="5" t="str">
        <f>IF($O$2='产品报告-整理'!$K$1,IFERROR(INDEX('产品报告-整理'!S:S,MATCH(产品建议!A651,'产品报告-整理'!L:L,0)),""),(IFERROR(VALUE(HLOOKUP(O$2,'2.源数据-产品分析-全商品'!M$6:M$1000,ROW()-1,0)),"")))</f>
        <v/>
      </c>
      <c r="P651" s="5" t="str">
        <f>IF($P$2='产品报告-整理'!$V$1,IFERROR(INDEX('产品报告-整理'!AD:AD,MATCH(产品建议!A651,'产品报告-整理'!W:W,0)),""),(IFERROR(VALUE(HLOOKUP(P$2,'2.源数据-产品分析-全商品'!N$6:N$1000,ROW()-1,0)),"")))</f>
        <v/>
      </c>
      <c r="Q651" s="5" t="str">
        <f>IF($Q$2='产品报告-整理'!$AG$1,IFERROR(INDEX('产品报告-整理'!AO:AO,MATCH(产品建议!A651,'产品报告-整理'!AH:AH,0)),""),(IFERROR(VALUE(HLOOKUP(Q$2,'2.源数据-产品分析-全商品'!O$6:O$1000,ROW()-1,0)),"")))</f>
        <v/>
      </c>
      <c r="R651" s="5" t="str">
        <f>IF($R$2='产品报告-整理'!$AR$1,IFERROR(INDEX('产品报告-整理'!AZ:AZ,MATCH(产品建议!A651,'产品报告-整理'!AS:AS,0)),""),(IFERROR(VALUE(HLOOKUP(R$2,'2.源数据-产品分析-全商品'!P$6:P$1000,ROW()-1,0)),"")))</f>
        <v/>
      </c>
      <c r="S651" s="5" t="str">
        <f>IF($S$2='产品报告-整理'!$BC$1,IFERROR(INDEX('产品报告-整理'!BK:BK,MATCH(产品建议!A651,'产品报告-整理'!BD:BD,0)),""),(IFERROR(VALUE(HLOOKUP(S$2,'2.源数据-产品分析-全商品'!Q$6:Q$1000,ROW()-1,0)),"")))</f>
        <v/>
      </c>
      <c r="T651" s="5" t="str">
        <f>IFERROR(HLOOKUP("产品负责人",'2.源数据-产品分析-全商品'!R$6:R$1000,ROW()-1,0),"")</f>
        <v/>
      </c>
      <c r="U651" s="5" t="str">
        <f>IFERROR(VALUE(HLOOKUP(U$2,'2.源数据-产品分析-全商品'!S$6:S$1000,ROW()-1,0)),"")</f>
        <v/>
      </c>
      <c r="V651" s="5" t="str">
        <f>IFERROR(VALUE(HLOOKUP(V$2,'2.源数据-产品分析-全商品'!T$6:T$1000,ROW()-1,0)),"")</f>
        <v/>
      </c>
      <c r="W651" s="5" t="str">
        <f>IF(OR($A$3=""),"",IF(OR($W$2="优爆品"),(IF(COUNTIF('2-2.源数据-产品分析-优品'!A:A,产品建议!A651)&gt;0,"是","")&amp;IF(COUNTIF('2-3.源数据-产品分析-爆品'!A:A,产品建议!A651)&gt;0,"是","")),IF(OR($W$2="P4P点击量"),((IFERROR(INDEX('产品报告-整理'!D:D,MATCH(产品建议!A651,'产品报告-整理'!A:A,0)),""))),((IF(COUNTIF('2-2.源数据-产品分析-优品'!A:A,产品建议!A651)&gt;0,"是",""))))))</f>
        <v/>
      </c>
      <c r="X651" s="5" t="str">
        <f>IF(OR($A$3=""),"",IF(OR($W$2="优爆品"),((IFERROR(INDEX('产品报告-整理'!D:D,MATCH(产品建议!A651,'产品报告-整理'!A:A,0)),"")&amp;" → "&amp;(IFERROR(TEXT(INDEX('产品报告-整理'!D:D,MATCH(产品建议!A651,'产品报告-整理'!A:A,0))/G651,"0%"),"")))),IF(OR($W$2="P4P点击量"),((IF($W$2="P4P点击量",IFERROR(TEXT(W651/G651,"0%"),"")))),(((IF(COUNTIF('2-3.源数据-产品分析-爆品'!A:A,产品建议!A651)&gt;0,"是","")))))))</f>
        <v/>
      </c>
      <c r="Y651" s="9" t="str">
        <f>IF(AND($Y$2="直通车总消费",'产品报告-整理'!$BN$1="推荐广告"),IFERROR(INDEX('产品报告-整理'!H:H,MATCH(产品建议!A651,'产品报告-整理'!A:A,0)),0)+IFERROR(INDEX('产品报告-整理'!BV:BV,MATCH(产品建议!A651,'产品报告-整理'!BO:BO,0)),0),IFERROR(INDEX('产品报告-整理'!H:H,MATCH(产品建议!A651,'产品报告-整理'!A:A,0)),0))</f>
        <v/>
      </c>
      <c r="Z651" s="9" t="str">
        <f t="shared" si="33"/>
        <v/>
      </c>
      <c r="AA651" s="5" t="str">
        <f t="shared" si="31"/>
        <v/>
      </c>
      <c r="AB651" s="5" t="str">
        <f t="shared" si="32"/>
        <v/>
      </c>
      <c r="AC651" s="9"/>
      <c r="AD651" s="15" t="str">
        <f>IF($AD$1="  ",IFERROR(IF(AND(Y651="未推广",L651&gt;0),"加入P4P推广 ","")&amp;IF(AND(OR(W651="是",X651="是"),Y651=0),"优爆品加推广 ","")&amp;IF(AND(C651="N",L651&gt;0),"增加橱窗绑定 ","")&amp;IF(AND(OR(Z651&gt;$Z$1*4.5,AB651&gt;$AB$1*4.5),Y651&lt;&gt;0,Y651&gt;$AB$1*2,G651&gt;($G$1/$L$1)*1),"放弃P4P推广 ","")&amp;IF(AND(AB651&gt;$AB$1*1.2,AB651&lt;$AB$1*4.5,Y651&gt;0),"优化询盘成本 ","")&amp;IF(AND(Z651&gt;$Z$1*1.2,Z651&lt;$Z$1*4.5,Y651&gt;0),"优化商机成本 ","")&amp;IF(AND(Y651&lt;&gt;0,L651&gt;0,AB651&lt;$AB$1*1.2),"加大询盘获取 ","")&amp;IF(AND(Y651&lt;&gt;0,K651&gt;0,Z651&lt;$Z$1*1.2),"加大商机获取 ","")&amp;IF(AND(L651=0,C651="Y",G651&gt;($G$1/$L$1*1.5)),"解绑橱窗绑定 ",""),"请去左表粘贴源数据"),"")</f>
        <v/>
      </c>
      <c r="AE651" s="9"/>
      <c r="AF651" s="9"/>
      <c r="AG651" s="9"/>
      <c r="AH651" s="9"/>
      <c r="AI651" s="17"/>
      <c r="AJ651" s="17"/>
      <c r="AK651" s="17"/>
    </row>
    <row r="652" spans="1:37">
      <c r="A652" s="5" t="str">
        <f>IFERROR(HLOOKUP(A$2,'2.源数据-产品分析-全商品'!A$6:A$1000,ROW()-1,0),"")</f>
        <v/>
      </c>
      <c r="B652" s="5" t="str">
        <f>IFERROR(HLOOKUP(B$2,'2.源数据-产品分析-全商品'!B$6:B$1000,ROW()-1,0),"")</f>
        <v/>
      </c>
      <c r="C652" s="5" t="str">
        <f>CLEAN(IFERROR(HLOOKUP(C$2,'2.源数据-产品分析-全商品'!C$6:C$1000,ROW()-1,0),""))</f>
        <v/>
      </c>
      <c r="D652" s="5" t="str">
        <f>IFERROR(HLOOKUP(D$2,'2.源数据-产品分析-全商品'!D$6:D$1000,ROW()-1,0),"")</f>
        <v/>
      </c>
      <c r="E652" s="5" t="str">
        <f>IFERROR(HLOOKUP(E$2,'2.源数据-产品分析-全商品'!E$6:E$1000,ROW()-1,0),"")</f>
        <v/>
      </c>
      <c r="F652" s="5" t="str">
        <f>IFERROR(VALUE(HLOOKUP(F$2,'2.源数据-产品分析-全商品'!F$6:F$1000,ROW()-1,0)),"")</f>
        <v/>
      </c>
      <c r="G652" s="5" t="str">
        <f>IFERROR(VALUE(HLOOKUP(G$2,'2.源数据-产品分析-全商品'!G$6:G$1000,ROW()-1,0)),"")</f>
        <v/>
      </c>
      <c r="H652" s="5" t="str">
        <f>IFERROR(HLOOKUP(H$2,'2.源数据-产品分析-全商品'!H$6:H$1000,ROW()-1,0),"")</f>
        <v/>
      </c>
      <c r="I652" s="5" t="str">
        <f>IFERROR(VALUE(HLOOKUP(I$2,'2.源数据-产品分析-全商品'!I$6:I$1000,ROW()-1,0)),"")</f>
        <v/>
      </c>
      <c r="J652" s="60" t="str">
        <f>IFERROR(IF($J$2="","",INDEX('产品报告-整理'!G:G,MATCH(产品建议!A652,'产品报告-整理'!A:A,0))),"")</f>
        <v/>
      </c>
      <c r="K652" s="5" t="str">
        <f>IFERROR(IF($K$2="","",VALUE(INDEX('产品报告-整理'!E:E,MATCH(产品建议!A652,'产品报告-整理'!A:A,0)))),0)</f>
        <v/>
      </c>
      <c r="L652" s="5" t="str">
        <f>IFERROR(VALUE(HLOOKUP(L$2,'2.源数据-产品分析-全商品'!J$6:J$1000,ROW()-1,0)),"")</f>
        <v/>
      </c>
      <c r="M652" s="5" t="str">
        <f>IFERROR(VALUE(HLOOKUP(M$2,'2.源数据-产品分析-全商品'!K$6:K$1000,ROW()-1,0)),"")</f>
        <v/>
      </c>
      <c r="N652" s="5" t="str">
        <f>IFERROR(HLOOKUP(N$2,'2.源数据-产品分析-全商品'!L$6:L$1000,ROW()-1,0),"")</f>
        <v/>
      </c>
      <c r="O652" s="5" t="str">
        <f>IF($O$2='产品报告-整理'!$K$1,IFERROR(INDEX('产品报告-整理'!S:S,MATCH(产品建议!A652,'产品报告-整理'!L:L,0)),""),(IFERROR(VALUE(HLOOKUP(O$2,'2.源数据-产品分析-全商品'!M$6:M$1000,ROW()-1,0)),"")))</f>
        <v/>
      </c>
      <c r="P652" s="5" t="str">
        <f>IF($P$2='产品报告-整理'!$V$1,IFERROR(INDEX('产品报告-整理'!AD:AD,MATCH(产品建议!A652,'产品报告-整理'!W:W,0)),""),(IFERROR(VALUE(HLOOKUP(P$2,'2.源数据-产品分析-全商品'!N$6:N$1000,ROW()-1,0)),"")))</f>
        <v/>
      </c>
      <c r="Q652" s="5" t="str">
        <f>IF($Q$2='产品报告-整理'!$AG$1,IFERROR(INDEX('产品报告-整理'!AO:AO,MATCH(产品建议!A652,'产品报告-整理'!AH:AH,0)),""),(IFERROR(VALUE(HLOOKUP(Q$2,'2.源数据-产品分析-全商品'!O$6:O$1000,ROW()-1,0)),"")))</f>
        <v/>
      </c>
      <c r="R652" s="5" t="str">
        <f>IF($R$2='产品报告-整理'!$AR$1,IFERROR(INDEX('产品报告-整理'!AZ:AZ,MATCH(产品建议!A652,'产品报告-整理'!AS:AS,0)),""),(IFERROR(VALUE(HLOOKUP(R$2,'2.源数据-产品分析-全商品'!P$6:P$1000,ROW()-1,0)),"")))</f>
        <v/>
      </c>
      <c r="S652" s="5" t="str">
        <f>IF($S$2='产品报告-整理'!$BC$1,IFERROR(INDEX('产品报告-整理'!BK:BK,MATCH(产品建议!A652,'产品报告-整理'!BD:BD,0)),""),(IFERROR(VALUE(HLOOKUP(S$2,'2.源数据-产品分析-全商品'!Q$6:Q$1000,ROW()-1,0)),"")))</f>
        <v/>
      </c>
      <c r="T652" s="5" t="str">
        <f>IFERROR(HLOOKUP("产品负责人",'2.源数据-产品分析-全商品'!R$6:R$1000,ROW()-1,0),"")</f>
        <v/>
      </c>
      <c r="U652" s="5" t="str">
        <f>IFERROR(VALUE(HLOOKUP(U$2,'2.源数据-产品分析-全商品'!S$6:S$1000,ROW()-1,0)),"")</f>
        <v/>
      </c>
      <c r="V652" s="5" t="str">
        <f>IFERROR(VALUE(HLOOKUP(V$2,'2.源数据-产品分析-全商品'!T$6:T$1000,ROW()-1,0)),"")</f>
        <v/>
      </c>
      <c r="W652" s="5" t="str">
        <f>IF(OR($A$3=""),"",IF(OR($W$2="优爆品"),(IF(COUNTIF('2-2.源数据-产品分析-优品'!A:A,产品建议!A652)&gt;0,"是","")&amp;IF(COUNTIF('2-3.源数据-产品分析-爆品'!A:A,产品建议!A652)&gt;0,"是","")),IF(OR($W$2="P4P点击量"),((IFERROR(INDEX('产品报告-整理'!D:D,MATCH(产品建议!A652,'产品报告-整理'!A:A,0)),""))),((IF(COUNTIF('2-2.源数据-产品分析-优品'!A:A,产品建议!A652)&gt;0,"是",""))))))</f>
        <v/>
      </c>
      <c r="X652" s="5" t="str">
        <f>IF(OR($A$3=""),"",IF(OR($W$2="优爆品"),((IFERROR(INDEX('产品报告-整理'!D:D,MATCH(产品建议!A652,'产品报告-整理'!A:A,0)),"")&amp;" → "&amp;(IFERROR(TEXT(INDEX('产品报告-整理'!D:D,MATCH(产品建议!A652,'产品报告-整理'!A:A,0))/G652,"0%"),"")))),IF(OR($W$2="P4P点击量"),((IF($W$2="P4P点击量",IFERROR(TEXT(W652/G652,"0%"),"")))),(((IF(COUNTIF('2-3.源数据-产品分析-爆品'!A:A,产品建议!A652)&gt;0,"是","")))))))</f>
        <v/>
      </c>
      <c r="Y652" s="9" t="str">
        <f>IF(AND($Y$2="直通车总消费",'产品报告-整理'!$BN$1="推荐广告"),IFERROR(INDEX('产品报告-整理'!H:H,MATCH(产品建议!A652,'产品报告-整理'!A:A,0)),0)+IFERROR(INDEX('产品报告-整理'!BV:BV,MATCH(产品建议!A652,'产品报告-整理'!BO:BO,0)),0),IFERROR(INDEX('产品报告-整理'!H:H,MATCH(产品建议!A652,'产品报告-整理'!A:A,0)),0))</f>
        <v/>
      </c>
      <c r="Z652" s="9" t="str">
        <f t="shared" si="33"/>
        <v/>
      </c>
      <c r="AA652" s="5" t="str">
        <f t="shared" si="31"/>
        <v/>
      </c>
      <c r="AB652" s="5" t="str">
        <f t="shared" si="32"/>
        <v/>
      </c>
      <c r="AC652" s="9"/>
      <c r="AD652" s="15" t="str">
        <f>IF($AD$1="  ",IFERROR(IF(AND(Y652="未推广",L652&gt;0),"加入P4P推广 ","")&amp;IF(AND(OR(W652="是",X652="是"),Y652=0),"优爆品加推广 ","")&amp;IF(AND(C652="N",L652&gt;0),"增加橱窗绑定 ","")&amp;IF(AND(OR(Z652&gt;$Z$1*4.5,AB652&gt;$AB$1*4.5),Y652&lt;&gt;0,Y652&gt;$AB$1*2,G652&gt;($G$1/$L$1)*1),"放弃P4P推广 ","")&amp;IF(AND(AB652&gt;$AB$1*1.2,AB652&lt;$AB$1*4.5,Y652&gt;0),"优化询盘成本 ","")&amp;IF(AND(Z652&gt;$Z$1*1.2,Z652&lt;$Z$1*4.5,Y652&gt;0),"优化商机成本 ","")&amp;IF(AND(Y652&lt;&gt;0,L652&gt;0,AB652&lt;$AB$1*1.2),"加大询盘获取 ","")&amp;IF(AND(Y652&lt;&gt;0,K652&gt;0,Z652&lt;$Z$1*1.2),"加大商机获取 ","")&amp;IF(AND(L652=0,C652="Y",G652&gt;($G$1/$L$1*1.5)),"解绑橱窗绑定 ",""),"请去左表粘贴源数据"),"")</f>
        <v/>
      </c>
      <c r="AE652" s="9"/>
      <c r="AF652" s="9"/>
      <c r="AG652" s="9"/>
      <c r="AH652" s="9"/>
      <c r="AI652" s="17"/>
      <c r="AJ652" s="17"/>
      <c r="AK652" s="17"/>
    </row>
    <row r="653" spans="1:37">
      <c r="A653" s="5" t="str">
        <f>IFERROR(HLOOKUP(A$2,'2.源数据-产品分析-全商品'!A$6:A$1000,ROW()-1,0),"")</f>
        <v/>
      </c>
      <c r="B653" s="5" t="str">
        <f>IFERROR(HLOOKUP(B$2,'2.源数据-产品分析-全商品'!B$6:B$1000,ROW()-1,0),"")</f>
        <v/>
      </c>
      <c r="C653" s="5" t="str">
        <f>CLEAN(IFERROR(HLOOKUP(C$2,'2.源数据-产品分析-全商品'!C$6:C$1000,ROW()-1,0),""))</f>
        <v/>
      </c>
      <c r="D653" s="5" t="str">
        <f>IFERROR(HLOOKUP(D$2,'2.源数据-产品分析-全商品'!D$6:D$1000,ROW()-1,0),"")</f>
        <v/>
      </c>
      <c r="E653" s="5" t="str">
        <f>IFERROR(HLOOKUP(E$2,'2.源数据-产品分析-全商品'!E$6:E$1000,ROW()-1,0),"")</f>
        <v/>
      </c>
      <c r="F653" s="5" t="str">
        <f>IFERROR(VALUE(HLOOKUP(F$2,'2.源数据-产品分析-全商品'!F$6:F$1000,ROW()-1,0)),"")</f>
        <v/>
      </c>
      <c r="G653" s="5" t="str">
        <f>IFERROR(VALUE(HLOOKUP(G$2,'2.源数据-产品分析-全商品'!G$6:G$1000,ROW()-1,0)),"")</f>
        <v/>
      </c>
      <c r="H653" s="5" t="str">
        <f>IFERROR(HLOOKUP(H$2,'2.源数据-产品分析-全商品'!H$6:H$1000,ROW()-1,0),"")</f>
        <v/>
      </c>
      <c r="I653" s="5" t="str">
        <f>IFERROR(VALUE(HLOOKUP(I$2,'2.源数据-产品分析-全商品'!I$6:I$1000,ROW()-1,0)),"")</f>
        <v/>
      </c>
      <c r="J653" s="60" t="str">
        <f>IFERROR(IF($J$2="","",INDEX('产品报告-整理'!G:G,MATCH(产品建议!A653,'产品报告-整理'!A:A,0))),"")</f>
        <v/>
      </c>
      <c r="K653" s="5" t="str">
        <f>IFERROR(IF($K$2="","",VALUE(INDEX('产品报告-整理'!E:E,MATCH(产品建议!A653,'产品报告-整理'!A:A,0)))),0)</f>
        <v/>
      </c>
      <c r="L653" s="5" t="str">
        <f>IFERROR(VALUE(HLOOKUP(L$2,'2.源数据-产品分析-全商品'!J$6:J$1000,ROW()-1,0)),"")</f>
        <v/>
      </c>
      <c r="M653" s="5" t="str">
        <f>IFERROR(VALUE(HLOOKUP(M$2,'2.源数据-产品分析-全商品'!K$6:K$1000,ROW()-1,0)),"")</f>
        <v/>
      </c>
      <c r="N653" s="5" t="str">
        <f>IFERROR(HLOOKUP(N$2,'2.源数据-产品分析-全商品'!L$6:L$1000,ROW()-1,0),"")</f>
        <v/>
      </c>
      <c r="O653" s="5" t="str">
        <f>IF($O$2='产品报告-整理'!$K$1,IFERROR(INDEX('产品报告-整理'!S:S,MATCH(产品建议!A653,'产品报告-整理'!L:L,0)),""),(IFERROR(VALUE(HLOOKUP(O$2,'2.源数据-产品分析-全商品'!M$6:M$1000,ROW()-1,0)),"")))</f>
        <v/>
      </c>
      <c r="P653" s="5" t="str">
        <f>IF($P$2='产品报告-整理'!$V$1,IFERROR(INDEX('产品报告-整理'!AD:AD,MATCH(产品建议!A653,'产品报告-整理'!W:W,0)),""),(IFERROR(VALUE(HLOOKUP(P$2,'2.源数据-产品分析-全商品'!N$6:N$1000,ROW()-1,0)),"")))</f>
        <v/>
      </c>
      <c r="Q653" s="5" t="str">
        <f>IF($Q$2='产品报告-整理'!$AG$1,IFERROR(INDEX('产品报告-整理'!AO:AO,MATCH(产品建议!A653,'产品报告-整理'!AH:AH,0)),""),(IFERROR(VALUE(HLOOKUP(Q$2,'2.源数据-产品分析-全商品'!O$6:O$1000,ROW()-1,0)),"")))</f>
        <v/>
      </c>
      <c r="R653" s="5" t="str">
        <f>IF($R$2='产品报告-整理'!$AR$1,IFERROR(INDEX('产品报告-整理'!AZ:AZ,MATCH(产品建议!A653,'产品报告-整理'!AS:AS,0)),""),(IFERROR(VALUE(HLOOKUP(R$2,'2.源数据-产品分析-全商品'!P$6:P$1000,ROW()-1,0)),"")))</f>
        <v/>
      </c>
      <c r="S653" s="5" t="str">
        <f>IF($S$2='产品报告-整理'!$BC$1,IFERROR(INDEX('产品报告-整理'!BK:BK,MATCH(产品建议!A653,'产品报告-整理'!BD:BD,0)),""),(IFERROR(VALUE(HLOOKUP(S$2,'2.源数据-产品分析-全商品'!Q$6:Q$1000,ROW()-1,0)),"")))</f>
        <v/>
      </c>
      <c r="T653" s="5" t="str">
        <f>IFERROR(HLOOKUP("产品负责人",'2.源数据-产品分析-全商品'!R$6:R$1000,ROW()-1,0),"")</f>
        <v/>
      </c>
      <c r="U653" s="5" t="str">
        <f>IFERROR(VALUE(HLOOKUP(U$2,'2.源数据-产品分析-全商品'!S$6:S$1000,ROW()-1,0)),"")</f>
        <v/>
      </c>
      <c r="V653" s="5" t="str">
        <f>IFERROR(VALUE(HLOOKUP(V$2,'2.源数据-产品分析-全商品'!T$6:T$1000,ROW()-1,0)),"")</f>
        <v/>
      </c>
      <c r="W653" s="5" t="str">
        <f>IF(OR($A$3=""),"",IF(OR($W$2="优爆品"),(IF(COUNTIF('2-2.源数据-产品分析-优品'!A:A,产品建议!A653)&gt;0,"是","")&amp;IF(COUNTIF('2-3.源数据-产品分析-爆品'!A:A,产品建议!A653)&gt;0,"是","")),IF(OR($W$2="P4P点击量"),((IFERROR(INDEX('产品报告-整理'!D:D,MATCH(产品建议!A653,'产品报告-整理'!A:A,0)),""))),((IF(COUNTIF('2-2.源数据-产品分析-优品'!A:A,产品建议!A653)&gt;0,"是",""))))))</f>
        <v/>
      </c>
      <c r="X653" s="5" t="str">
        <f>IF(OR($A$3=""),"",IF(OR($W$2="优爆品"),((IFERROR(INDEX('产品报告-整理'!D:D,MATCH(产品建议!A653,'产品报告-整理'!A:A,0)),"")&amp;" → "&amp;(IFERROR(TEXT(INDEX('产品报告-整理'!D:D,MATCH(产品建议!A653,'产品报告-整理'!A:A,0))/G653,"0%"),"")))),IF(OR($W$2="P4P点击量"),((IF($W$2="P4P点击量",IFERROR(TEXT(W653/G653,"0%"),"")))),(((IF(COUNTIF('2-3.源数据-产品分析-爆品'!A:A,产品建议!A653)&gt;0,"是","")))))))</f>
        <v/>
      </c>
      <c r="Y653" s="9" t="str">
        <f>IF(AND($Y$2="直通车总消费",'产品报告-整理'!$BN$1="推荐广告"),IFERROR(INDEX('产品报告-整理'!H:H,MATCH(产品建议!A653,'产品报告-整理'!A:A,0)),0)+IFERROR(INDEX('产品报告-整理'!BV:BV,MATCH(产品建议!A653,'产品报告-整理'!BO:BO,0)),0),IFERROR(INDEX('产品报告-整理'!H:H,MATCH(产品建议!A653,'产品报告-整理'!A:A,0)),0))</f>
        <v/>
      </c>
      <c r="Z653" s="9" t="str">
        <f t="shared" si="33"/>
        <v/>
      </c>
      <c r="AA653" s="5" t="str">
        <f t="shared" si="31"/>
        <v/>
      </c>
      <c r="AB653" s="5" t="str">
        <f t="shared" si="32"/>
        <v/>
      </c>
      <c r="AC653" s="9"/>
      <c r="AD653" s="15" t="str">
        <f>IF($AD$1="  ",IFERROR(IF(AND(Y653="未推广",L653&gt;0),"加入P4P推广 ","")&amp;IF(AND(OR(W653="是",X653="是"),Y653=0),"优爆品加推广 ","")&amp;IF(AND(C653="N",L653&gt;0),"增加橱窗绑定 ","")&amp;IF(AND(OR(Z653&gt;$Z$1*4.5,AB653&gt;$AB$1*4.5),Y653&lt;&gt;0,Y653&gt;$AB$1*2,G653&gt;($G$1/$L$1)*1),"放弃P4P推广 ","")&amp;IF(AND(AB653&gt;$AB$1*1.2,AB653&lt;$AB$1*4.5,Y653&gt;0),"优化询盘成本 ","")&amp;IF(AND(Z653&gt;$Z$1*1.2,Z653&lt;$Z$1*4.5,Y653&gt;0),"优化商机成本 ","")&amp;IF(AND(Y653&lt;&gt;0,L653&gt;0,AB653&lt;$AB$1*1.2),"加大询盘获取 ","")&amp;IF(AND(Y653&lt;&gt;0,K653&gt;0,Z653&lt;$Z$1*1.2),"加大商机获取 ","")&amp;IF(AND(L653=0,C653="Y",G653&gt;($G$1/$L$1*1.5)),"解绑橱窗绑定 ",""),"请去左表粘贴源数据"),"")</f>
        <v/>
      </c>
      <c r="AE653" s="9"/>
      <c r="AF653" s="9"/>
      <c r="AG653" s="9"/>
      <c r="AH653" s="9"/>
      <c r="AI653" s="17"/>
      <c r="AJ653" s="17"/>
      <c r="AK653" s="17"/>
    </row>
    <row r="654" spans="1:37">
      <c r="A654" s="5" t="str">
        <f>IFERROR(HLOOKUP(A$2,'2.源数据-产品分析-全商品'!A$6:A$1000,ROW()-1,0),"")</f>
        <v/>
      </c>
      <c r="B654" s="5" t="str">
        <f>IFERROR(HLOOKUP(B$2,'2.源数据-产品分析-全商品'!B$6:B$1000,ROW()-1,0),"")</f>
        <v/>
      </c>
      <c r="C654" s="5" t="str">
        <f>CLEAN(IFERROR(HLOOKUP(C$2,'2.源数据-产品分析-全商品'!C$6:C$1000,ROW()-1,0),""))</f>
        <v/>
      </c>
      <c r="D654" s="5" t="str">
        <f>IFERROR(HLOOKUP(D$2,'2.源数据-产品分析-全商品'!D$6:D$1000,ROW()-1,0),"")</f>
        <v/>
      </c>
      <c r="E654" s="5" t="str">
        <f>IFERROR(HLOOKUP(E$2,'2.源数据-产品分析-全商品'!E$6:E$1000,ROW()-1,0),"")</f>
        <v/>
      </c>
      <c r="F654" s="5" t="str">
        <f>IFERROR(VALUE(HLOOKUP(F$2,'2.源数据-产品分析-全商品'!F$6:F$1000,ROW()-1,0)),"")</f>
        <v/>
      </c>
      <c r="G654" s="5" t="str">
        <f>IFERROR(VALUE(HLOOKUP(G$2,'2.源数据-产品分析-全商品'!G$6:G$1000,ROW()-1,0)),"")</f>
        <v/>
      </c>
      <c r="H654" s="5" t="str">
        <f>IFERROR(HLOOKUP(H$2,'2.源数据-产品分析-全商品'!H$6:H$1000,ROW()-1,0),"")</f>
        <v/>
      </c>
      <c r="I654" s="5" t="str">
        <f>IFERROR(VALUE(HLOOKUP(I$2,'2.源数据-产品分析-全商品'!I$6:I$1000,ROW()-1,0)),"")</f>
        <v/>
      </c>
      <c r="J654" s="60" t="str">
        <f>IFERROR(IF($J$2="","",INDEX('产品报告-整理'!G:G,MATCH(产品建议!A654,'产品报告-整理'!A:A,0))),"")</f>
        <v/>
      </c>
      <c r="K654" s="5" t="str">
        <f>IFERROR(IF($K$2="","",VALUE(INDEX('产品报告-整理'!E:E,MATCH(产品建议!A654,'产品报告-整理'!A:A,0)))),0)</f>
        <v/>
      </c>
      <c r="L654" s="5" t="str">
        <f>IFERROR(VALUE(HLOOKUP(L$2,'2.源数据-产品分析-全商品'!J$6:J$1000,ROW()-1,0)),"")</f>
        <v/>
      </c>
      <c r="M654" s="5" t="str">
        <f>IFERROR(VALUE(HLOOKUP(M$2,'2.源数据-产品分析-全商品'!K$6:K$1000,ROW()-1,0)),"")</f>
        <v/>
      </c>
      <c r="N654" s="5" t="str">
        <f>IFERROR(HLOOKUP(N$2,'2.源数据-产品分析-全商品'!L$6:L$1000,ROW()-1,0),"")</f>
        <v/>
      </c>
      <c r="O654" s="5" t="str">
        <f>IF($O$2='产品报告-整理'!$K$1,IFERROR(INDEX('产品报告-整理'!S:S,MATCH(产品建议!A654,'产品报告-整理'!L:L,0)),""),(IFERROR(VALUE(HLOOKUP(O$2,'2.源数据-产品分析-全商品'!M$6:M$1000,ROW()-1,0)),"")))</f>
        <v/>
      </c>
      <c r="P654" s="5" t="str">
        <f>IF($P$2='产品报告-整理'!$V$1,IFERROR(INDEX('产品报告-整理'!AD:AD,MATCH(产品建议!A654,'产品报告-整理'!W:W,0)),""),(IFERROR(VALUE(HLOOKUP(P$2,'2.源数据-产品分析-全商品'!N$6:N$1000,ROW()-1,0)),"")))</f>
        <v/>
      </c>
      <c r="Q654" s="5" t="str">
        <f>IF($Q$2='产品报告-整理'!$AG$1,IFERROR(INDEX('产品报告-整理'!AO:AO,MATCH(产品建议!A654,'产品报告-整理'!AH:AH,0)),""),(IFERROR(VALUE(HLOOKUP(Q$2,'2.源数据-产品分析-全商品'!O$6:O$1000,ROW()-1,0)),"")))</f>
        <v/>
      </c>
      <c r="R654" s="5" t="str">
        <f>IF($R$2='产品报告-整理'!$AR$1,IFERROR(INDEX('产品报告-整理'!AZ:AZ,MATCH(产品建议!A654,'产品报告-整理'!AS:AS,0)),""),(IFERROR(VALUE(HLOOKUP(R$2,'2.源数据-产品分析-全商品'!P$6:P$1000,ROW()-1,0)),"")))</f>
        <v/>
      </c>
      <c r="S654" s="5" t="str">
        <f>IF($S$2='产品报告-整理'!$BC$1,IFERROR(INDEX('产品报告-整理'!BK:BK,MATCH(产品建议!A654,'产品报告-整理'!BD:BD,0)),""),(IFERROR(VALUE(HLOOKUP(S$2,'2.源数据-产品分析-全商品'!Q$6:Q$1000,ROW()-1,0)),"")))</f>
        <v/>
      </c>
      <c r="T654" s="5" t="str">
        <f>IFERROR(HLOOKUP("产品负责人",'2.源数据-产品分析-全商品'!R$6:R$1000,ROW()-1,0),"")</f>
        <v/>
      </c>
      <c r="U654" s="5" t="str">
        <f>IFERROR(VALUE(HLOOKUP(U$2,'2.源数据-产品分析-全商品'!S$6:S$1000,ROW()-1,0)),"")</f>
        <v/>
      </c>
      <c r="V654" s="5" t="str">
        <f>IFERROR(VALUE(HLOOKUP(V$2,'2.源数据-产品分析-全商品'!T$6:T$1000,ROW()-1,0)),"")</f>
        <v/>
      </c>
      <c r="W654" s="5" t="str">
        <f>IF(OR($A$3=""),"",IF(OR($W$2="优爆品"),(IF(COUNTIF('2-2.源数据-产品分析-优品'!A:A,产品建议!A654)&gt;0,"是","")&amp;IF(COUNTIF('2-3.源数据-产品分析-爆品'!A:A,产品建议!A654)&gt;0,"是","")),IF(OR($W$2="P4P点击量"),((IFERROR(INDEX('产品报告-整理'!D:D,MATCH(产品建议!A654,'产品报告-整理'!A:A,0)),""))),((IF(COUNTIF('2-2.源数据-产品分析-优品'!A:A,产品建议!A654)&gt;0,"是",""))))))</f>
        <v/>
      </c>
      <c r="X654" s="5" t="str">
        <f>IF(OR($A$3=""),"",IF(OR($W$2="优爆品"),((IFERROR(INDEX('产品报告-整理'!D:D,MATCH(产品建议!A654,'产品报告-整理'!A:A,0)),"")&amp;" → "&amp;(IFERROR(TEXT(INDEX('产品报告-整理'!D:D,MATCH(产品建议!A654,'产品报告-整理'!A:A,0))/G654,"0%"),"")))),IF(OR($W$2="P4P点击量"),((IF($W$2="P4P点击量",IFERROR(TEXT(W654/G654,"0%"),"")))),(((IF(COUNTIF('2-3.源数据-产品分析-爆品'!A:A,产品建议!A654)&gt;0,"是","")))))))</f>
        <v/>
      </c>
      <c r="Y654" s="9" t="str">
        <f>IF(AND($Y$2="直通车总消费",'产品报告-整理'!$BN$1="推荐广告"),IFERROR(INDEX('产品报告-整理'!H:H,MATCH(产品建议!A654,'产品报告-整理'!A:A,0)),0)+IFERROR(INDEX('产品报告-整理'!BV:BV,MATCH(产品建议!A654,'产品报告-整理'!BO:BO,0)),0),IFERROR(INDEX('产品报告-整理'!H:H,MATCH(产品建议!A654,'产品报告-整理'!A:A,0)),0))</f>
        <v/>
      </c>
      <c r="Z654" s="9" t="str">
        <f t="shared" si="33"/>
        <v/>
      </c>
      <c r="AA654" s="5" t="str">
        <f t="shared" si="31"/>
        <v/>
      </c>
      <c r="AB654" s="5" t="str">
        <f t="shared" si="32"/>
        <v/>
      </c>
      <c r="AC654" s="9"/>
      <c r="AD654" s="15" t="str">
        <f>IF($AD$1="  ",IFERROR(IF(AND(Y654="未推广",L654&gt;0),"加入P4P推广 ","")&amp;IF(AND(OR(W654="是",X654="是"),Y654=0),"优爆品加推广 ","")&amp;IF(AND(C654="N",L654&gt;0),"增加橱窗绑定 ","")&amp;IF(AND(OR(Z654&gt;$Z$1*4.5,AB654&gt;$AB$1*4.5),Y654&lt;&gt;0,Y654&gt;$AB$1*2,G654&gt;($G$1/$L$1)*1),"放弃P4P推广 ","")&amp;IF(AND(AB654&gt;$AB$1*1.2,AB654&lt;$AB$1*4.5,Y654&gt;0),"优化询盘成本 ","")&amp;IF(AND(Z654&gt;$Z$1*1.2,Z654&lt;$Z$1*4.5,Y654&gt;0),"优化商机成本 ","")&amp;IF(AND(Y654&lt;&gt;0,L654&gt;0,AB654&lt;$AB$1*1.2),"加大询盘获取 ","")&amp;IF(AND(Y654&lt;&gt;0,K654&gt;0,Z654&lt;$Z$1*1.2),"加大商机获取 ","")&amp;IF(AND(L654=0,C654="Y",G654&gt;($G$1/$L$1*1.5)),"解绑橱窗绑定 ",""),"请去左表粘贴源数据"),"")</f>
        <v/>
      </c>
      <c r="AE654" s="9"/>
      <c r="AF654" s="9"/>
      <c r="AG654" s="9"/>
      <c r="AH654" s="9"/>
      <c r="AI654" s="17"/>
      <c r="AJ654" s="17"/>
      <c r="AK654" s="17"/>
    </row>
    <row r="655" spans="1:37">
      <c r="A655" s="5" t="str">
        <f>IFERROR(HLOOKUP(A$2,'2.源数据-产品分析-全商品'!A$6:A$1000,ROW()-1,0),"")</f>
        <v/>
      </c>
      <c r="B655" s="5" t="str">
        <f>IFERROR(HLOOKUP(B$2,'2.源数据-产品分析-全商品'!B$6:B$1000,ROW()-1,0),"")</f>
        <v/>
      </c>
      <c r="C655" s="5" t="str">
        <f>CLEAN(IFERROR(HLOOKUP(C$2,'2.源数据-产品分析-全商品'!C$6:C$1000,ROW()-1,0),""))</f>
        <v/>
      </c>
      <c r="D655" s="5" t="str">
        <f>IFERROR(HLOOKUP(D$2,'2.源数据-产品分析-全商品'!D$6:D$1000,ROW()-1,0),"")</f>
        <v/>
      </c>
      <c r="E655" s="5" t="str">
        <f>IFERROR(HLOOKUP(E$2,'2.源数据-产品分析-全商品'!E$6:E$1000,ROW()-1,0),"")</f>
        <v/>
      </c>
      <c r="F655" s="5" t="str">
        <f>IFERROR(VALUE(HLOOKUP(F$2,'2.源数据-产品分析-全商品'!F$6:F$1000,ROW()-1,0)),"")</f>
        <v/>
      </c>
      <c r="G655" s="5" t="str">
        <f>IFERROR(VALUE(HLOOKUP(G$2,'2.源数据-产品分析-全商品'!G$6:G$1000,ROW()-1,0)),"")</f>
        <v/>
      </c>
      <c r="H655" s="5" t="str">
        <f>IFERROR(HLOOKUP(H$2,'2.源数据-产品分析-全商品'!H$6:H$1000,ROW()-1,0),"")</f>
        <v/>
      </c>
      <c r="I655" s="5" t="str">
        <f>IFERROR(VALUE(HLOOKUP(I$2,'2.源数据-产品分析-全商品'!I$6:I$1000,ROW()-1,0)),"")</f>
        <v/>
      </c>
      <c r="J655" s="60" t="str">
        <f>IFERROR(IF($J$2="","",INDEX('产品报告-整理'!G:G,MATCH(产品建议!A655,'产品报告-整理'!A:A,0))),"")</f>
        <v/>
      </c>
      <c r="K655" s="5" t="str">
        <f>IFERROR(IF($K$2="","",VALUE(INDEX('产品报告-整理'!E:E,MATCH(产品建议!A655,'产品报告-整理'!A:A,0)))),0)</f>
        <v/>
      </c>
      <c r="L655" s="5" t="str">
        <f>IFERROR(VALUE(HLOOKUP(L$2,'2.源数据-产品分析-全商品'!J$6:J$1000,ROW()-1,0)),"")</f>
        <v/>
      </c>
      <c r="M655" s="5" t="str">
        <f>IFERROR(VALUE(HLOOKUP(M$2,'2.源数据-产品分析-全商品'!K$6:K$1000,ROW()-1,0)),"")</f>
        <v/>
      </c>
      <c r="N655" s="5" t="str">
        <f>IFERROR(HLOOKUP(N$2,'2.源数据-产品分析-全商品'!L$6:L$1000,ROW()-1,0),"")</f>
        <v/>
      </c>
      <c r="O655" s="5" t="str">
        <f>IF($O$2='产品报告-整理'!$K$1,IFERROR(INDEX('产品报告-整理'!S:S,MATCH(产品建议!A655,'产品报告-整理'!L:L,0)),""),(IFERROR(VALUE(HLOOKUP(O$2,'2.源数据-产品分析-全商品'!M$6:M$1000,ROW()-1,0)),"")))</f>
        <v/>
      </c>
      <c r="P655" s="5" t="str">
        <f>IF($P$2='产品报告-整理'!$V$1,IFERROR(INDEX('产品报告-整理'!AD:AD,MATCH(产品建议!A655,'产品报告-整理'!W:W,0)),""),(IFERROR(VALUE(HLOOKUP(P$2,'2.源数据-产品分析-全商品'!N$6:N$1000,ROW()-1,0)),"")))</f>
        <v/>
      </c>
      <c r="Q655" s="5" t="str">
        <f>IF($Q$2='产品报告-整理'!$AG$1,IFERROR(INDEX('产品报告-整理'!AO:AO,MATCH(产品建议!A655,'产品报告-整理'!AH:AH,0)),""),(IFERROR(VALUE(HLOOKUP(Q$2,'2.源数据-产品分析-全商品'!O$6:O$1000,ROW()-1,0)),"")))</f>
        <v/>
      </c>
      <c r="R655" s="5" t="str">
        <f>IF($R$2='产品报告-整理'!$AR$1,IFERROR(INDEX('产品报告-整理'!AZ:AZ,MATCH(产品建议!A655,'产品报告-整理'!AS:AS,0)),""),(IFERROR(VALUE(HLOOKUP(R$2,'2.源数据-产品分析-全商品'!P$6:P$1000,ROW()-1,0)),"")))</f>
        <v/>
      </c>
      <c r="S655" s="5" t="str">
        <f>IF($S$2='产品报告-整理'!$BC$1,IFERROR(INDEX('产品报告-整理'!BK:BK,MATCH(产品建议!A655,'产品报告-整理'!BD:BD,0)),""),(IFERROR(VALUE(HLOOKUP(S$2,'2.源数据-产品分析-全商品'!Q$6:Q$1000,ROW()-1,0)),"")))</f>
        <v/>
      </c>
      <c r="T655" s="5" t="str">
        <f>IFERROR(HLOOKUP("产品负责人",'2.源数据-产品分析-全商品'!R$6:R$1000,ROW()-1,0),"")</f>
        <v/>
      </c>
      <c r="U655" s="5" t="str">
        <f>IFERROR(VALUE(HLOOKUP(U$2,'2.源数据-产品分析-全商品'!S$6:S$1000,ROW()-1,0)),"")</f>
        <v/>
      </c>
      <c r="V655" s="5" t="str">
        <f>IFERROR(VALUE(HLOOKUP(V$2,'2.源数据-产品分析-全商品'!T$6:T$1000,ROW()-1,0)),"")</f>
        <v/>
      </c>
      <c r="W655" s="5" t="str">
        <f>IF(OR($A$3=""),"",IF(OR($W$2="优爆品"),(IF(COUNTIF('2-2.源数据-产品分析-优品'!A:A,产品建议!A655)&gt;0,"是","")&amp;IF(COUNTIF('2-3.源数据-产品分析-爆品'!A:A,产品建议!A655)&gt;0,"是","")),IF(OR($W$2="P4P点击量"),((IFERROR(INDEX('产品报告-整理'!D:D,MATCH(产品建议!A655,'产品报告-整理'!A:A,0)),""))),((IF(COUNTIF('2-2.源数据-产品分析-优品'!A:A,产品建议!A655)&gt;0,"是",""))))))</f>
        <v/>
      </c>
      <c r="X655" s="5" t="str">
        <f>IF(OR($A$3=""),"",IF(OR($W$2="优爆品"),((IFERROR(INDEX('产品报告-整理'!D:D,MATCH(产品建议!A655,'产品报告-整理'!A:A,0)),"")&amp;" → "&amp;(IFERROR(TEXT(INDEX('产品报告-整理'!D:D,MATCH(产品建议!A655,'产品报告-整理'!A:A,0))/G655,"0%"),"")))),IF(OR($W$2="P4P点击量"),((IF($W$2="P4P点击量",IFERROR(TEXT(W655/G655,"0%"),"")))),(((IF(COUNTIF('2-3.源数据-产品分析-爆品'!A:A,产品建议!A655)&gt;0,"是","")))))))</f>
        <v/>
      </c>
      <c r="Y655" s="9" t="str">
        <f>IF(AND($Y$2="直通车总消费",'产品报告-整理'!$BN$1="推荐广告"),IFERROR(INDEX('产品报告-整理'!H:H,MATCH(产品建议!A655,'产品报告-整理'!A:A,0)),0)+IFERROR(INDEX('产品报告-整理'!BV:BV,MATCH(产品建议!A655,'产品报告-整理'!BO:BO,0)),0),IFERROR(INDEX('产品报告-整理'!H:H,MATCH(产品建议!A655,'产品报告-整理'!A:A,0)),0))</f>
        <v/>
      </c>
      <c r="Z655" s="9" t="str">
        <f t="shared" si="33"/>
        <v/>
      </c>
      <c r="AA655" s="5" t="str">
        <f t="shared" si="31"/>
        <v/>
      </c>
      <c r="AB655" s="5" t="str">
        <f t="shared" si="32"/>
        <v/>
      </c>
      <c r="AC655" s="9"/>
      <c r="AD655" s="15" t="str">
        <f>IF($AD$1="  ",IFERROR(IF(AND(Y655="未推广",L655&gt;0),"加入P4P推广 ","")&amp;IF(AND(OR(W655="是",X655="是"),Y655=0),"优爆品加推广 ","")&amp;IF(AND(C655="N",L655&gt;0),"增加橱窗绑定 ","")&amp;IF(AND(OR(Z655&gt;$Z$1*4.5,AB655&gt;$AB$1*4.5),Y655&lt;&gt;0,Y655&gt;$AB$1*2,G655&gt;($G$1/$L$1)*1),"放弃P4P推广 ","")&amp;IF(AND(AB655&gt;$AB$1*1.2,AB655&lt;$AB$1*4.5,Y655&gt;0),"优化询盘成本 ","")&amp;IF(AND(Z655&gt;$Z$1*1.2,Z655&lt;$Z$1*4.5,Y655&gt;0),"优化商机成本 ","")&amp;IF(AND(Y655&lt;&gt;0,L655&gt;0,AB655&lt;$AB$1*1.2),"加大询盘获取 ","")&amp;IF(AND(Y655&lt;&gt;0,K655&gt;0,Z655&lt;$Z$1*1.2),"加大商机获取 ","")&amp;IF(AND(L655=0,C655="Y",G655&gt;($G$1/$L$1*1.5)),"解绑橱窗绑定 ",""),"请去左表粘贴源数据"),"")</f>
        <v/>
      </c>
      <c r="AE655" s="9"/>
      <c r="AF655" s="9"/>
      <c r="AG655" s="9"/>
      <c r="AH655" s="9"/>
      <c r="AI655" s="17"/>
      <c r="AJ655" s="17"/>
      <c r="AK655" s="17"/>
    </row>
    <row r="656" spans="1:37">
      <c r="A656" s="5" t="str">
        <f>IFERROR(HLOOKUP(A$2,'2.源数据-产品分析-全商品'!A$6:A$1000,ROW()-1,0),"")</f>
        <v/>
      </c>
      <c r="B656" s="5" t="str">
        <f>IFERROR(HLOOKUP(B$2,'2.源数据-产品分析-全商品'!B$6:B$1000,ROW()-1,0),"")</f>
        <v/>
      </c>
      <c r="C656" s="5" t="str">
        <f>CLEAN(IFERROR(HLOOKUP(C$2,'2.源数据-产品分析-全商品'!C$6:C$1000,ROW()-1,0),""))</f>
        <v/>
      </c>
      <c r="D656" s="5" t="str">
        <f>IFERROR(HLOOKUP(D$2,'2.源数据-产品分析-全商品'!D$6:D$1000,ROW()-1,0),"")</f>
        <v/>
      </c>
      <c r="E656" s="5" t="str">
        <f>IFERROR(HLOOKUP(E$2,'2.源数据-产品分析-全商品'!E$6:E$1000,ROW()-1,0),"")</f>
        <v/>
      </c>
      <c r="F656" s="5" t="str">
        <f>IFERROR(VALUE(HLOOKUP(F$2,'2.源数据-产品分析-全商品'!F$6:F$1000,ROW()-1,0)),"")</f>
        <v/>
      </c>
      <c r="G656" s="5" t="str">
        <f>IFERROR(VALUE(HLOOKUP(G$2,'2.源数据-产品分析-全商品'!G$6:G$1000,ROW()-1,0)),"")</f>
        <v/>
      </c>
      <c r="H656" s="5" t="str">
        <f>IFERROR(HLOOKUP(H$2,'2.源数据-产品分析-全商品'!H$6:H$1000,ROW()-1,0),"")</f>
        <v/>
      </c>
      <c r="I656" s="5" t="str">
        <f>IFERROR(VALUE(HLOOKUP(I$2,'2.源数据-产品分析-全商品'!I$6:I$1000,ROW()-1,0)),"")</f>
        <v/>
      </c>
      <c r="J656" s="60" t="str">
        <f>IFERROR(IF($J$2="","",INDEX('产品报告-整理'!G:G,MATCH(产品建议!A656,'产品报告-整理'!A:A,0))),"")</f>
        <v/>
      </c>
      <c r="K656" s="5" t="str">
        <f>IFERROR(IF($K$2="","",VALUE(INDEX('产品报告-整理'!E:E,MATCH(产品建议!A656,'产品报告-整理'!A:A,0)))),0)</f>
        <v/>
      </c>
      <c r="L656" s="5" t="str">
        <f>IFERROR(VALUE(HLOOKUP(L$2,'2.源数据-产品分析-全商品'!J$6:J$1000,ROW()-1,0)),"")</f>
        <v/>
      </c>
      <c r="M656" s="5" t="str">
        <f>IFERROR(VALUE(HLOOKUP(M$2,'2.源数据-产品分析-全商品'!K$6:K$1000,ROW()-1,0)),"")</f>
        <v/>
      </c>
      <c r="N656" s="5" t="str">
        <f>IFERROR(HLOOKUP(N$2,'2.源数据-产品分析-全商品'!L$6:L$1000,ROW()-1,0),"")</f>
        <v/>
      </c>
      <c r="O656" s="5" t="str">
        <f>IF($O$2='产品报告-整理'!$K$1,IFERROR(INDEX('产品报告-整理'!S:S,MATCH(产品建议!A656,'产品报告-整理'!L:L,0)),""),(IFERROR(VALUE(HLOOKUP(O$2,'2.源数据-产品分析-全商品'!M$6:M$1000,ROW()-1,0)),"")))</f>
        <v/>
      </c>
      <c r="P656" s="5" t="str">
        <f>IF($P$2='产品报告-整理'!$V$1,IFERROR(INDEX('产品报告-整理'!AD:AD,MATCH(产品建议!A656,'产品报告-整理'!W:W,0)),""),(IFERROR(VALUE(HLOOKUP(P$2,'2.源数据-产品分析-全商品'!N$6:N$1000,ROW()-1,0)),"")))</f>
        <v/>
      </c>
      <c r="Q656" s="5" t="str">
        <f>IF($Q$2='产品报告-整理'!$AG$1,IFERROR(INDEX('产品报告-整理'!AO:AO,MATCH(产品建议!A656,'产品报告-整理'!AH:AH,0)),""),(IFERROR(VALUE(HLOOKUP(Q$2,'2.源数据-产品分析-全商品'!O$6:O$1000,ROW()-1,0)),"")))</f>
        <v/>
      </c>
      <c r="R656" s="5" t="str">
        <f>IF($R$2='产品报告-整理'!$AR$1,IFERROR(INDEX('产品报告-整理'!AZ:AZ,MATCH(产品建议!A656,'产品报告-整理'!AS:AS,0)),""),(IFERROR(VALUE(HLOOKUP(R$2,'2.源数据-产品分析-全商品'!P$6:P$1000,ROW()-1,0)),"")))</f>
        <v/>
      </c>
      <c r="S656" s="5" t="str">
        <f>IF($S$2='产品报告-整理'!$BC$1,IFERROR(INDEX('产品报告-整理'!BK:BK,MATCH(产品建议!A656,'产品报告-整理'!BD:BD,0)),""),(IFERROR(VALUE(HLOOKUP(S$2,'2.源数据-产品分析-全商品'!Q$6:Q$1000,ROW()-1,0)),"")))</f>
        <v/>
      </c>
      <c r="T656" s="5" t="str">
        <f>IFERROR(HLOOKUP("产品负责人",'2.源数据-产品分析-全商品'!R$6:R$1000,ROW()-1,0),"")</f>
        <v/>
      </c>
      <c r="U656" s="5" t="str">
        <f>IFERROR(VALUE(HLOOKUP(U$2,'2.源数据-产品分析-全商品'!S$6:S$1000,ROW()-1,0)),"")</f>
        <v/>
      </c>
      <c r="V656" s="5" t="str">
        <f>IFERROR(VALUE(HLOOKUP(V$2,'2.源数据-产品分析-全商品'!T$6:T$1000,ROW()-1,0)),"")</f>
        <v/>
      </c>
      <c r="W656" s="5" t="str">
        <f>IF(OR($A$3=""),"",IF(OR($W$2="优爆品"),(IF(COUNTIF('2-2.源数据-产品分析-优品'!A:A,产品建议!A656)&gt;0,"是","")&amp;IF(COUNTIF('2-3.源数据-产品分析-爆品'!A:A,产品建议!A656)&gt;0,"是","")),IF(OR($W$2="P4P点击量"),((IFERROR(INDEX('产品报告-整理'!D:D,MATCH(产品建议!A656,'产品报告-整理'!A:A,0)),""))),((IF(COUNTIF('2-2.源数据-产品分析-优品'!A:A,产品建议!A656)&gt;0,"是",""))))))</f>
        <v/>
      </c>
      <c r="X656" s="5" t="str">
        <f>IF(OR($A$3=""),"",IF(OR($W$2="优爆品"),((IFERROR(INDEX('产品报告-整理'!D:D,MATCH(产品建议!A656,'产品报告-整理'!A:A,0)),"")&amp;" → "&amp;(IFERROR(TEXT(INDEX('产品报告-整理'!D:D,MATCH(产品建议!A656,'产品报告-整理'!A:A,0))/G656,"0%"),"")))),IF(OR($W$2="P4P点击量"),((IF($W$2="P4P点击量",IFERROR(TEXT(W656/G656,"0%"),"")))),(((IF(COUNTIF('2-3.源数据-产品分析-爆品'!A:A,产品建议!A656)&gt;0,"是","")))))))</f>
        <v/>
      </c>
      <c r="Y656" s="9" t="str">
        <f>IF(AND($Y$2="直通车总消费",'产品报告-整理'!$BN$1="推荐广告"),IFERROR(INDEX('产品报告-整理'!H:H,MATCH(产品建议!A656,'产品报告-整理'!A:A,0)),0)+IFERROR(INDEX('产品报告-整理'!BV:BV,MATCH(产品建议!A656,'产品报告-整理'!BO:BO,0)),0),IFERROR(INDEX('产品报告-整理'!H:H,MATCH(产品建议!A656,'产品报告-整理'!A:A,0)),0))</f>
        <v/>
      </c>
      <c r="Z656" s="9" t="str">
        <f t="shared" si="33"/>
        <v/>
      </c>
      <c r="AA656" s="5" t="str">
        <f t="shared" si="31"/>
        <v/>
      </c>
      <c r="AB656" s="5" t="str">
        <f t="shared" si="32"/>
        <v/>
      </c>
      <c r="AC656" s="9"/>
      <c r="AD656" s="15" t="str">
        <f>IF($AD$1="  ",IFERROR(IF(AND(Y656="未推广",L656&gt;0),"加入P4P推广 ","")&amp;IF(AND(OR(W656="是",X656="是"),Y656=0),"优爆品加推广 ","")&amp;IF(AND(C656="N",L656&gt;0),"增加橱窗绑定 ","")&amp;IF(AND(OR(Z656&gt;$Z$1*4.5,AB656&gt;$AB$1*4.5),Y656&lt;&gt;0,Y656&gt;$AB$1*2,G656&gt;($G$1/$L$1)*1),"放弃P4P推广 ","")&amp;IF(AND(AB656&gt;$AB$1*1.2,AB656&lt;$AB$1*4.5,Y656&gt;0),"优化询盘成本 ","")&amp;IF(AND(Z656&gt;$Z$1*1.2,Z656&lt;$Z$1*4.5,Y656&gt;0),"优化商机成本 ","")&amp;IF(AND(Y656&lt;&gt;0,L656&gt;0,AB656&lt;$AB$1*1.2),"加大询盘获取 ","")&amp;IF(AND(Y656&lt;&gt;0,K656&gt;0,Z656&lt;$Z$1*1.2),"加大商机获取 ","")&amp;IF(AND(L656=0,C656="Y",G656&gt;($G$1/$L$1*1.5)),"解绑橱窗绑定 ",""),"请去左表粘贴源数据"),"")</f>
        <v/>
      </c>
      <c r="AE656" s="9"/>
      <c r="AF656" s="9"/>
      <c r="AG656" s="9"/>
      <c r="AH656" s="9"/>
      <c r="AI656" s="17"/>
      <c r="AJ656" s="17"/>
      <c r="AK656" s="17"/>
    </row>
    <row r="657" spans="1:37">
      <c r="A657" s="5" t="str">
        <f>IFERROR(HLOOKUP(A$2,'2.源数据-产品分析-全商品'!A$6:A$1000,ROW()-1,0),"")</f>
        <v/>
      </c>
      <c r="B657" s="5" t="str">
        <f>IFERROR(HLOOKUP(B$2,'2.源数据-产品分析-全商品'!B$6:B$1000,ROW()-1,0),"")</f>
        <v/>
      </c>
      <c r="C657" s="5" t="str">
        <f>CLEAN(IFERROR(HLOOKUP(C$2,'2.源数据-产品分析-全商品'!C$6:C$1000,ROW()-1,0),""))</f>
        <v/>
      </c>
      <c r="D657" s="5" t="str">
        <f>IFERROR(HLOOKUP(D$2,'2.源数据-产品分析-全商品'!D$6:D$1000,ROW()-1,0),"")</f>
        <v/>
      </c>
      <c r="E657" s="5" t="str">
        <f>IFERROR(HLOOKUP(E$2,'2.源数据-产品分析-全商品'!E$6:E$1000,ROW()-1,0),"")</f>
        <v/>
      </c>
      <c r="F657" s="5" t="str">
        <f>IFERROR(VALUE(HLOOKUP(F$2,'2.源数据-产品分析-全商品'!F$6:F$1000,ROW()-1,0)),"")</f>
        <v/>
      </c>
      <c r="G657" s="5" t="str">
        <f>IFERROR(VALUE(HLOOKUP(G$2,'2.源数据-产品分析-全商品'!G$6:G$1000,ROW()-1,0)),"")</f>
        <v/>
      </c>
      <c r="H657" s="5" t="str">
        <f>IFERROR(HLOOKUP(H$2,'2.源数据-产品分析-全商品'!H$6:H$1000,ROW()-1,0),"")</f>
        <v/>
      </c>
      <c r="I657" s="5" t="str">
        <f>IFERROR(VALUE(HLOOKUP(I$2,'2.源数据-产品分析-全商品'!I$6:I$1000,ROW()-1,0)),"")</f>
        <v/>
      </c>
      <c r="J657" s="60" t="str">
        <f>IFERROR(IF($J$2="","",INDEX('产品报告-整理'!G:G,MATCH(产品建议!A657,'产品报告-整理'!A:A,0))),"")</f>
        <v/>
      </c>
      <c r="K657" s="5" t="str">
        <f>IFERROR(IF($K$2="","",VALUE(INDEX('产品报告-整理'!E:E,MATCH(产品建议!A657,'产品报告-整理'!A:A,0)))),0)</f>
        <v/>
      </c>
      <c r="L657" s="5" t="str">
        <f>IFERROR(VALUE(HLOOKUP(L$2,'2.源数据-产品分析-全商品'!J$6:J$1000,ROW()-1,0)),"")</f>
        <v/>
      </c>
      <c r="M657" s="5" t="str">
        <f>IFERROR(VALUE(HLOOKUP(M$2,'2.源数据-产品分析-全商品'!K$6:K$1000,ROW()-1,0)),"")</f>
        <v/>
      </c>
      <c r="N657" s="5" t="str">
        <f>IFERROR(HLOOKUP(N$2,'2.源数据-产品分析-全商品'!L$6:L$1000,ROW()-1,0),"")</f>
        <v/>
      </c>
      <c r="O657" s="5" t="str">
        <f>IF($O$2='产品报告-整理'!$K$1,IFERROR(INDEX('产品报告-整理'!S:S,MATCH(产品建议!A657,'产品报告-整理'!L:L,0)),""),(IFERROR(VALUE(HLOOKUP(O$2,'2.源数据-产品分析-全商品'!M$6:M$1000,ROW()-1,0)),"")))</f>
        <v/>
      </c>
      <c r="P657" s="5" t="str">
        <f>IF($P$2='产品报告-整理'!$V$1,IFERROR(INDEX('产品报告-整理'!AD:AD,MATCH(产品建议!A657,'产品报告-整理'!W:W,0)),""),(IFERROR(VALUE(HLOOKUP(P$2,'2.源数据-产品分析-全商品'!N$6:N$1000,ROW()-1,0)),"")))</f>
        <v/>
      </c>
      <c r="Q657" s="5" t="str">
        <f>IF($Q$2='产品报告-整理'!$AG$1,IFERROR(INDEX('产品报告-整理'!AO:AO,MATCH(产品建议!A657,'产品报告-整理'!AH:AH,0)),""),(IFERROR(VALUE(HLOOKUP(Q$2,'2.源数据-产品分析-全商品'!O$6:O$1000,ROW()-1,0)),"")))</f>
        <v/>
      </c>
      <c r="R657" s="5" t="str">
        <f>IF($R$2='产品报告-整理'!$AR$1,IFERROR(INDEX('产品报告-整理'!AZ:AZ,MATCH(产品建议!A657,'产品报告-整理'!AS:AS,0)),""),(IFERROR(VALUE(HLOOKUP(R$2,'2.源数据-产品分析-全商品'!P$6:P$1000,ROW()-1,0)),"")))</f>
        <v/>
      </c>
      <c r="S657" s="5" t="str">
        <f>IF($S$2='产品报告-整理'!$BC$1,IFERROR(INDEX('产品报告-整理'!BK:BK,MATCH(产品建议!A657,'产品报告-整理'!BD:BD,0)),""),(IFERROR(VALUE(HLOOKUP(S$2,'2.源数据-产品分析-全商品'!Q$6:Q$1000,ROW()-1,0)),"")))</f>
        <v/>
      </c>
      <c r="T657" s="5" t="str">
        <f>IFERROR(HLOOKUP("产品负责人",'2.源数据-产品分析-全商品'!R$6:R$1000,ROW()-1,0),"")</f>
        <v/>
      </c>
      <c r="U657" s="5" t="str">
        <f>IFERROR(VALUE(HLOOKUP(U$2,'2.源数据-产品分析-全商品'!S$6:S$1000,ROW()-1,0)),"")</f>
        <v/>
      </c>
      <c r="V657" s="5" t="str">
        <f>IFERROR(VALUE(HLOOKUP(V$2,'2.源数据-产品分析-全商品'!T$6:T$1000,ROW()-1,0)),"")</f>
        <v/>
      </c>
      <c r="W657" s="5" t="str">
        <f>IF(OR($A$3=""),"",IF(OR($W$2="优爆品"),(IF(COUNTIF('2-2.源数据-产品分析-优品'!A:A,产品建议!A657)&gt;0,"是","")&amp;IF(COUNTIF('2-3.源数据-产品分析-爆品'!A:A,产品建议!A657)&gt;0,"是","")),IF(OR($W$2="P4P点击量"),((IFERROR(INDEX('产品报告-整理'!D:D,MATCH(产品建议!A657,'产品报告-整理'!A:A,0)),""))),((IF(COUNTIF('2-2.源数据-产品分析-优品'!A:A,产品建议!A657)&gt;0,"是",""))))))</f>
        <v/>
      </c>
      <c r="X657" s="5" t="str">
        <f>IF(OR($A$3=""),"",IF(OR($W$2="优爆品"),((IFERROR(INDEX('产品报告-整理'!D:D,MATCH(产品建议!A657,'产品报告-整理'!A:A,0)),"")&amp;" → "&amp;(IFERROR(TEXT(INDEX('产品报告-整理'!D:D,MATCH(产品建议!A657,'产品报告-整理'!A:A,0))/G657,"0%"),"")))),IF(OR($W$2="P4P点击量"),((IF($W$2="P4P点击量",IFERROR(TEXT(W657/G657,"0%"),"")))),(((IF(COUNTIF('2-3.源数据-产品分析-爆品'!A:A,产品建议!A657)&gt;0,"是","")))))))</f>
        <v/>
      </c>
      <c r="Y657" s="9" t="str">
        <f>IF(AND($Y$2="直通车总消费",'产品报告-整理'!$BN$1="推荐广告"),IFERROR(INDEX('产品报告-整理'!H:H,MATCH(产品建议!A657,'产品报告-整理'!A:A,0)),0)+IFERROR(INDEX('产品报告-整理'!BV:BV,MATCH(产品建议!A657,'产品报告-整理'!BO:BO,0)),0),IFERROR(INDEX('产品报告-整理'!H:H,MATCH(产品建议!A657,'产品报告-整理'!A:A,0)),0))</f>
        <v/>
      </c>
      <c r="Z657" s="9" t="str">
        <f t="shared" si="33"/>
        <v/>
      </c>
      <c r="AA657" s="5" t="str">
        <f t="shared" si="31"/>
        <v/>
      </c>
      <c r="AB657" s="5" t="str">
        <f t="shared" si="32"/>
        <v/>
      </c>
      <c r="AC657" s="9"/>
      <c r="AD657" s="15" t="str">
        <f>IF($AD$1="  ",IFERROR(IF(AND(Y657="未推广",L657&gt;0),"加入P4P推广 ","")&amp;IF(AND(OR(W657="是",X657="是"),Y657=0),"优爆品加推广 ","")&amp;IF(AND(C657="N",L657&gt;0),"增加橱窗绑定 ","")&amp;IF(AND(OR(Z657&gt;$Z$1*4.5,AB657&gt;$AB$1*4.5),Y657&lt;&gt;0,Y657&gt;$AB$1*2,G657&gt;($G$1/$L$1)*1),"放弃P4P推广 ","")&amp;IF(AND(AB657&gt;$AB$1*1.2,AB657&lt;$AB$1*4.5,Y657&gt;0),"优化询盘成本 ","")&amp;IF(AND(Z657&gt;$Z$1*1.2,Z657&lt;$Z$1*4.5,Y657&gt;0),"优化商机成本 ","")&amp;IF(AND(Y657&lt;&gt;0,L657&gt;0,AB657&lt;$AB$1*1.2),"加大询盘获取 ","")&amp;IF(AND(Y657&lt;&gt;0,K657&gt;0,Z657&lt;$Z$1*1.2),"加大商机获取 ","")&amp;IF(AND(L657=0,C657="Y",G657&gt;($G$1/$L$1*1.5)),"解绑橱窗绑定 ",""),"请去左表粘贴源数据"),"")</f>
        <v/>
      </c>
      <c r="AE657" s="9"/>
      <c r="AF657" s="9"/>
      <c r="AG657" s="9"/>
      <c r="AH657" s="9"/>
      <c r="AI657" s="17"/>
      <c r="AJ657" s="17"/>
      <c r="AK657" s="17"/>
    </row>
    <row r="658" spans="1:37">
      <c r="A658" s="5" t="str">
        <f>IFERROR(HLOOKUP(A$2,'2.源数据-产品分析-全商品'!A$6:A$1000,ROW()-1,0),"")</f>
        <v/>
      </c>
      <c r="B658" s="5" t="str">
        <f>IFERROR(HLOOKUP(B$2,'2.源数据-产品分析-全商品'!B$6:B$1000,ROW()-1,0),"")</f>
        <v/>
      </c>
      <c r="C658" s="5" t="str">
        <f>CLEAN(IFERROR(HLOOKUP(C$2,'2.源数据-产品分析-全商品'!C$6:C$1000,ROW()-1,0),""))</f>
        <v/>
      </c>
      <c r="D658" s="5" t="str">
        <f>IFERROR(HLOOKUP(D$2,'2.源数据-产品分析-全商品'!D$6:D$1000,ROW()-1,0),"")</f>
        <v/>
      </c>
      <c r="E658" s="5" t="str">
        <f>IFERROR(HLOOKUP(E$2,'2.源数据-产品分析-全商品'!E$6:E$1000,ROW()-1,0),"")</f>
        <v/>
      </c>
      <c r="F658" s="5" t="str">
        <f>IFERROR(VALUE(HLOOKUP(F$2,'2.源数据-产品分析-全商品'!F$6:F$1000,ROW()-1,0)),"")</f>
        <v/>
      </c>
      <c r="G658" s="5" t="str">
        <f>IFERROR(VALUE(HLOOKUP(G$2,'2.源数据-产品分析-全商品'!G$6:G$1000,ROW()-1,0)),"")</f>
        <v/>
      </c>
      <c r="H658" s="5" t="str">
        <f>IFERROR(HLOOKUP(H$2,'2.源数据-产品分析-全商品'!H$6:H$1000,ROW()-1,0),"")</f>
        <v/>
      </c>
      <c r="I658" s="5" t="str">
        <f>IFERROR(VALUE(HLOOKUP(I$2,'2.源数据-产品分析-全商品'!I$6:I$1000,ROW()-1,0)),"")</f>
        <v/>
      </c>
      <c r="J658" s="60" t="str">
        <f>IFERROR(IF($J$2="","",INDEX('产品报告-整理'!G:G,MATCH(产品建议!A658,'产品报告-整理'!A:A,0))),"")</f>
        <v/>
      </c>
      <c r="K658" s="5" t="str">
        <f>IFERROR(IF($K$2="","",VALUE(INDEX('产品报告-整理'!E:E,MATCH(产品建议!A658,'产品报告-整理'!A:A,0)))),0)</f>
        <v/>
      </c>
      <c r="L658" s="5" t="str">
        <f>IFERROR(VALUE(HLOOKUP(L$2,'2.源数据-产品分析-全商品'!J$6:J$1000,ROW()-1,0)),"")</f>
        <v/>
      </c>
      <c r="M658" s="5" t="str">
        <f>IFERROR(VALUE(HLOOKUP(M$2,'2.源数据-产品分析-全商品'!K$6:K$1000,ROW()-1,0)),"")</f>
        <v/>
      </c>
      <c r="N658" s="5" t="str">
        <f>IFERROR(HLOOKUP(N$2,'2.源数据-产品分析-全商品'!L$6:L$1000,ROW()-1,0),"")</f>
        <v/>
      </c>
      <c r="O658" s="5" t="str">
        <f>IF($O$2='产品报告-整理'!$K$1,IFERROR(INDEX('产品报告-整理'!S:S,MATCH(产品建议!A658,'产品报告-整理'!L:L,0)),""),(IFERROR(VALUE(HLOOKUP(O$2,'2.源数据-产品分析-全商品'!M$6:M$1000,ROW()-1,0)),"")))</f>
        <v/>
      </c>
      <c r="P658" s="5" t="str">
        <f>IF($P$2='产品报告-整理'!$V$1,IFERROR(INDEX('产品报告-整理'!AD:AD,MATCH(产品建议!A658,'产品报告-整理'!W:W,0)),""),(IFERROR(VALUE(HLOOKUP(P$2,'2.源数据-产品分析-全商品'!N$6:N$1000,ROW()-1,0)),"")))</f>
        <v/>
      </c>
      <c r="Q658" s="5" t="str">
        <f>IF($Q$2='产品报告-整理'!$AG$1,IFERROR(INDEX('产品报告-整理'!AO:AO,MATCH(产品建议!A658,'产品报告-整理'!AH:AH,0)),""),(IFERROR(VALUE(HLOOKUP(Q$2,'2.源数据-产品分析-全商品'!O$6:O$1000,ROW()-1,0)),"")))</f>
        <v/>
      </c>
      <c r="R658" s="5" t="str">
        <f>IF($R$2='产品报告-整理'!$AR$1,IFERROR(INDEX('产品报告-整理'!AZ:AZ,MATCH(产品建议!A658,'产品报告-整理'!AS:AS,0)),""),(IFERROR(VALUE(HLOOKUP(R$2,'2.源数据-产品分析-全商品'!P$6:P$1000,ROW()-1,0)),"")))</f>
        <v/>
      </c>
      <c r="S658" s="5" t="str">
        <f>IF($S$2='产品报告-整理'!$BC$1,IFERROR(INDEX('产品报告-整理'!BK:BK,MATCH(产品建议!A658,'产品报告-整理'!BD:BD,0)),""),(IFERROR(VALUE(HLOOKUP(S$2,'2.源数据-产品分析-全商品'!Q$6:Q$1000,ROW()-1,0)),"")))</f>
        <v/>
      </c>
      <c r="T658" s="5" t="str">
        <f>IFERROR(HLOOKUP("产品负责人",'2.源数据-产品分析-全商品'!R$6:R$1000,ROW()-1,0),"")</f>
        <v/>
      </c>
      <c r="U658" s="5" t="str">
        <f>IFERROR(VALUE(HLOOKUP(U$2,'2.源数据-产品分析-全商品'!S$6:S$1000,ROW()-1,0)),"")</f>
        <v/>
      </c>
      <c r="V658" s="5" t="str">
        <f>IFERROR(VALUE(HLOOKUP(V$2,'2.源数据-产品分析-全商品'!T$6:T$1000,ROW()-1,0)),"")</f>
        <v/>
      </c>
      <c r="W658" s="5" t="str">
        <f>IF(OR($A$3=""),"",IF(OR($W$2="优爆品"),(IF(COUNTIF('2-2.源数据-产品分析-优品'!A:A,产品建议!A658)&gt;0,"是","")&amp;IF(COUNTIF('2-3.源数据-产品分析-爆品'!A:A,产品建议!A658)&gt;0,"是","")),IF(OR($W$2="P4P点击量"),((IFERROR(INDEX('产品报告-整理'!D:D,MATCH(产品建议!A658,'产品报告-整理'!A:A,0)),""))),((IF(COUNTIF('2-2.源数据-产品分析-优品'!A:A,产品建议!A658)&gt;0,"是",""))))))</f>
        <v/>
      </c>
      <c r="X658" s="5" t="str">
        <f>IF(OR($A$3=""),"",IF(OR($W$2="优爆品"),((IFERROR(INDEX('产品报告-整理'!D:D,MATCH(产品建议!A658,'产品报告-整理'!A:A,0)),"")&amp;" → "&amp;(IFERROR(TEXT(INDEX('产品报告-整理'!D:D,MATCH(产品建议!A658,'产品报告-整理'!A:A,0))/G658,"0%"),"")))),IF(OR($W$2="P4P点击量"),((IF($W$2="P4P点击量",IFERROR(TEXT(W658/G658,"0%"),"")))),(((IF(COUNTIF('2-3.源数据-产品分析-爆品'!A:A,产品建议!A658)&gt;0,"是","")))))))</f>
        <v/>
      </c>
      <c r="Y658" s="9" t="str">
        <f>IF(AND($Y$2="直通车总消费",'产品报告-整理'!$BN$1="推荐广告"),IFERROR(INDEX('产品报告-整理'!H:H,MATCH(产品建议!A658,'产品报告-整理'!A:A,0)),0)+IFERROR(INDEX('产品报告-整理'!BV:BV,MATCH(产品建议!A658,'产品报告-整理'!BO:BO,0)),0),IFERROR(INDEX('产品报告-整理'!H:H,MATCH(产品建议!A658,'产品报告-整理'!A:A,0)),0))</f>
        <v/>
      </c>
      <c r="Z658" s="9" t="str">
        <f t="shared" si="33"/>
        <v/>
      </c>
      <c r="AA658" s="5" t="str">
        <f t="shared" si="31"/>
        <v/>
      </c>
      <c r="AB658" s="5" t="str">
        <f t="shared" si="32"/>
        <v/>
      </c>
      <c r="AC658" s="9"/>
      <c r="AD658" s="15" t="str">
        <f>IF($AD$1="  ",IFERROR(IF(AND(Y658="未推广",L658&gt;0),"加入P4P推广 ","")&amp;IF(AND(OR(W658="是",X658="是"),Y658=0),"优爆品加推广 ","")&amp;IF(AND(C658="N",L658&gt;0),"增加橱窗绑定 ","")&amp;IF(AND(OR(Z658&gt;$Z$1*4.5,AB658&gt;$AB$1*4.5),Y658&lt;&gt;0,Y658&gt;$AB$1*2,G658&gt;($G$1/$L$1)*1),"放弃P4P推广 ","")&amp;IF(AND(AB658&gt;$AB$1*1.2,AB658&lt;$AB$1*4.5,Y658&gt;0),"优化询盘成本 ","")&amp;IF(AND(Z658&gt;$Z$1*1.2,Z658&lt;$Z$1*4.5,Y658&gt;0),"优化商机成本 ","")&amp;IF(AND(Y658&lt;&gt;0,L658&gt;0,AB658&lt;$AB$1*1.2),"加大询盘获取 ","")&amp;IF(AND(Y658&lt;&gt;0,K658&gt;0,Z658&lt;$Z$1*1.2),"加大商机获取 ","")&amp;IF(AND(L658=0,C658="Y",G658&gt;($G$1/$L$1*1.5)),"解绑橱窗绑定 ",""),"请去左表粘贴源数据"),"")</f>
        <v/>
      </c>
      <c r="AE658" s="9"/>
      <c r="AF658" s="9"/>
      <c r="AG658" s="9"/>
      <c r="AH658" s="9"/>
      <c r="AI658" s="17"/>
      <c r="AJ658" s="17"/>
      <c r="AK658" s="17"/>
    </row>
    <row r="659" spans="1:37">
      <c r="A659" s="5" t="str">
        <f>IFERROR(HLOOKUP(A$2,'2.源数据-产品分析-全商品'!A$6:A$1000,ROW()-1,0),"")</f>
        <v/>
      </c>
      <c r="B659" s="5" t="str">
        <f>IFERROR(HLOOKUP(B$2,'2.源数据-产品分析-全商品'!B$6:B$1000,ROW()-1,0),"")</f>
        <v/>
      </c>
      <c r="C659" s="5" t="str">
        <f>CLEAN(IFERROR(HLOOKUP(C$2,'2.源数据-产品分析-全商品'!C$6:C$1000,ROW()-1,0),""))</f>
        <v/>
      </c>
      <c r="D659" s="5" t="str">
        <f>IFERROR(HLOOKUP(D$2,'2.源数据-产品分析-全商品'!D$6:D$1000,ROW()-1,0),"")</f>
        <v/>
      </c>
      <c r="E659" s="5" t="str">
        <f>IFERROR(HLOOKUP(E$2,'2.源数据-产品分析-全商品'!E$6:E$1000,ROW()-1,0),"")</f>
        <v/>
      </c>
      <c r="F659" s="5" t="str">
        <f>IFERROR(VALUE(HLOOKUP(F$2,'2.源数据-产品分析-全商品'!F$6:F$1000,ROW()-1,0)),"")</f>
        <v/>
      </c>
      <c r="G659" s="5" t="str">
        <f>IFERROR(VALUE(HLOOKUP(G$2,'2.源数据-产品分析-全商品'!G$6:G$1000,ROW()-1,0)),"")</f>
        <v/>
      </c>
      <c r="H659" s="5" t="str">
        <f>IFERROR(HLOOKUP(H$2,'2.源数据-产品分析-全商品'!H$6:H$1000,ROW()-1,0),"")</f>
        <v/>
      </c>
      <c r="I659" s="5" t="str">
        <f>IFERROR(VALUE(HLOOKUP(I$2,'2.源数据-产品分析-全商品'!I$6:I$1000,ROW()-1,0)),"")</f>
        <v/>
      </c>
      <c r="J659" s="60" t="str">
        <f>IFERROR(IF($J$2="","",INDEX('产品报告-整理'!G:G,MATCH(产品建议!A659,'产品报告-整理'!A:A,0))),"")</f>
        <v/>
      </c>
      <c r="K659" s="5" t="str">
        <f>IFERROR(IF($K$2="","",VALUE(INDEX('产品报告-整理'!E:E,MATCH(产品建议!A659,'产品报告-整理'!A:A,0)))),0)</f>
        <v/>
      </c>
      <c r="L659" s="5" t="str">
        <f>IFERROR(VALUE(HLOOKUP(L$2,'2.源数据-产品分析-全商品'!J$6:J$1000,ROW()-1,0)),"")</f>
        <v/>
      </c>
      <c r="M659" s="5" t="str">
        <f>IFERROR(VALUE(HLOOKUP(M$2,'2.源数据-产品分析-全商品'!K$6:K$1000,ROW()-1,0)),"")</f>
        <v/>
      </c>
      <c r="N659" s="5" t="str">
        <f>IFERROR(HLOOKUP(N$2,'2.源数据-产品分析-全商品'!L$6:L$1000,ROW()-1,0),"")</f>
        <v/>
      </c>
      <c r="O659" s="5" t="str">
        <f>IF($O$2='产品报告-整理'!$K$1,IFERROR(INDEX('产品报告-整理'!S:S,MATCH(产品建议!A659,'产品报告-整理'!L:L,0)),""),(IFERROR(VALUE(HLOOKUP(O$2,'2.源数据-产品分析-全商品'!M$6:M$1000,ROW()-1,0)),"")))</f>
        <v/>
      </c>
      <c r="P659" s="5" t="str">
        <f>IF($P$2='产品报告-整理'!$V$1,IFERROR(INDEX('产品报告-整理'!AD:AD,MATCH(产品建议!A659,'产品报告-整理'!W:W,0)),""),(IFERROR(VALUE(HLOOKUP(P$2,'2.源数据-产品分析-全商品'!N$6:N$1000,ROW()-1,0)),"")))</f>
        <v/>
      </c>
      <c r="Q659" s="5" t="str">
        <f>IF($Q$2='产品报告-整理'!$AG$1,IFERROR(INDEX('产品报告-整理'!AO:AO,MATCH(产品建议!A659,'产品报告-整理'!AH:AH,0)),""),(IFERROR(VALUE(HLOOKUP(Q$2,'2.源数据-产品分析-全商品'!O$6:O$1000,ROW()-1,0)),"")))</f>
        <v/>
      </c>
      <c r="R659" s="5" t="str">
        <f>IF($R$2='产品报告-整理'!$AR$1,IFERROR(INDEX('产品报告-整理'!AZ:AZ,MATCH(产品建议!A659,'产品报告-整理'!AS:AS,0)),""),(IFERROR(VALUE(HLOOKUP(R$2,'2.源数据-产品分析-全商品'!P$6:P$1000,ROW()-1,0)),"")))</f>
        <v/>
      </c>
      <c r="S659" s="5" t="str">
        <f>IF($S$2='产品报告-整理'!$BC$1,IFERROR(INDEX('产品报告-整理'!BK:BK,MATCH(产品建议!A659,'产品报告-整理'!BD:BD,0)),""),(IFERROR(VALUE(HLOOKUP(S$2,'2.源数据-产品分析-全商品'!Q$6:Q$1000,ROW()-1,0)),"")))</f>
        <v/>
      </c>
      <c r="T659" s="5" t="str">
        <f>IFERROR(HLOOKUP("产品负责人",'2.源数据-产品分析-全商品'!R$6:R$1000,ROW()-1,0),"")</f>
        <v/>
      </c>
      <c r="U659" s="5" t="str">
        <f>IFERROR(VALUE(HLOOKUP(U$2,'2.源数据-产品分析-全商品'!S$6:S$1000,ROW()-1,0)),"")</f>
        <v/>
      </c>
      <c r="V659" s="5" t="str">
        <f>IFERROR(VALUE(HLOOKUP(V$2,'2.源数据-产品分析-全商品'!T$6:T$1000,ROW()-1,0)),"")</f>
        <v/>
      </c>
      <c r="W659" s="5" t="str">
        <f>IF(OR($A$3=""),"",IF(OR($W$2="优爆品"),(IF(COUNTIF('2-2.源数据-产品分析-优品'!A:A,产品建议!A659)&gt;0,"是","")&amp;IF(COUNTIF('2-3.源数据-产品分析-爆品'!A:A,产品建议!A659)&gt;0,"是","")),IF(OR($W$2="P4P点击量"),((IFERROR(INDEX('产品报告-整理'!D:D,MATCH(产品建议!A659,'产品报告-整理'!A:A,0)),""))),((IF(COUNTIF('2-2.源数据-产品分析-优品'!A:A,产品建议!A659)&gt;0,"是",""))))))</f>
        <v/>
      </c>
      <c r="X659" s="5" t="str">
        <f>IF(OR($A$3=""),"",IF(OR($W$2="优爆品"),((IFERROR(INDEX('产品报告-整理'!D:D,MATCH(产品建议!A659,'产品报告-整理'!A:A,0)),"")&amp;" → "&amp;(IFERROR(TEXT(INDEX('产品报告-整理'!D:D,MATCH(产品建议!A659,'产品报告-整理'!A:A,0))/G659,"0%"),"")))),IF(OR($W$2="P4P点击量"),((IF($W$2="P4P点击量",IFERROR(TEXT(W659/G659,"0%"),"")))),(((IF(COUNTIF('2-3.源数据-产品分析-爆品'!A:A,产品建议!A659)&gt;0,"是","")))))))</f>
        <v/>
      </c>
      <c r="Y659" s="9" t="str">
        <f>IF(AND($Y$2="直通车总消费",'产品报告-整理'!$BN$1="推荐广告"),IFERROR(INDEX('产品报告-整理'!H:H,MATCH(产品建议!A659,'产品报告-整理'!A:A,0)),0)+IFERROR(INDEX('产品报告-整理'!BV:BV,MATCH(产品建议!A659,'产品报告-整理'!BO:BO,0)),0),IFERROR(INDEX('产品报告-整理'!H:H,MATCH(产品建议!A659,'产品报告-整理'!A:A,0)),0))</f>
        <v/>
      </c>
      <c r="Z659" s="9" t="str">
        <f t="shared" si="33"/>
        <v/>
      </c>
      <c r="AA659" s="5" t="str">
        <f t="shared" si="31"/>
        <v/>
      </c>
      <c r="AB659" s="5" t="str">
        <f t="shared" si="32"/>
        <v/>
      </c>
      <c r="AC659" s="9"/>
      <c r="AD659" s="15" t="str">
        <f>IF($AD$1="  ",IFERROR(IF(AND(Y659="未推广",L659&gt;0),"加入P4P推广 ","")&amp;IF(AND(OR(W659="是",X659="是"),Y659=0),"优爆品加推广 ","")&amp;IF(AND(C659="N",L659&gt;0),"增加橱窗绑定 ","")&amp;IF(AND(OR(Z659&gt;$Z$1*4.5,AB659&gt;$AB$1*4.5),Y659&lt;&gt;0,Y659&gt;$AB$1*2,G659&gt;($G$1/$L$1)*1),"放弃P4P推广 ","")&amp;IF(AND(AB659&gt;$AB$1*1.2,AB659&lt;$AB$1*4.5,Y659&gt;0),"优化询盘成本 ","")&amp;IF(AND(Z659&gt;$Z$1*1.2,Z659&lt;$Z$1*4.5,Y659&gt;0),"优化商机成本 ","")&amp;IF(AND(Y659&lt;&gt;0,L659&gt;0,AB659&lt;$AB$1*1.2),"加大询盘获取 ","")&amp;IF(AND(Y659&lt;&gt;0,K659&gt;0,Z659&lt;$Z$1*1.2),"加大商机获取 ","")&amp;IF(AND(L659=0,C659="Y",G659&gt;($G$1/$L$1*1.5)),"解绑橱窗绑定 ",""),"请去左表粘贴源数据"),"")</f>
        <v/>
      </c>
      <c r="AE659" s="9"/>
      <c r="AF659" s="9"/>
      <c r="AG659" s="9"/>
      <c r="AH659" s="9"/>
      <c r="AI659" s="17"/>
      <c r="AJ659" s="17"/>
      <c r="AK659" s="17"/>
    </row>
    <row r="660" spans="1:37">
      <c r="A660" s="5" t="str">
        <f>IFERROR(HLOOKUP(A$2,'2.源数据-产品分析-全商品'!A$6:A$1000,ROW()-1,0),"")</f>
        <v/>
      </c>
      <c r="B660" s="5" t="str">
        <f>IFERROR(HLOOKUP(B$2,'2.源数据-产品分析-全商品'!B$6:B$1000,ROW()-1,0),"")</f>
        <v/>
      </c>
      <c r="C660" s="5" t="str">
        <f>CLEAN(IFERROR(HLOOKUP(C$2,'2.源数据-产品分析-全商品'!C$6:C$1000,ROW()-1,0),""))</f>
        <v/>
      </c>
      <c r="D660" s="5" t="str">
        <f>IFERROR(HLOOKUP(D$2,'2.源数据-产品分析-全商品'!D$6:D$1000,ROW()-1,0),"")</f>
        <v/>
      </c>
      <c r="E660" s="5" t="str">
        <f>IFERROR(HLOOKUP(E$2,'2.源数据-产品分析-全商品'!E$6:E$1000,ROW()-1,0),"")</f>
        <v/>
      </c>
      <c r="F660" s="5" t="str">
        <f>IFERROR(VALUE(HLOOKUP(F$2,'2.源数据-产品分析-全商品'!F$6:F$1000,ROW()-1,0)),"")</f>
        <v/>
      </c>
      <c r="G660" s="5" t="str">
        <f>IFERROR(VALUE(HLOOKUP(G$2,'2.源数据-产品分析-全商品'!G$6:G$1000,ROW()-1,0)),"")</f>
        <v/>
      </c>
      <c r="H660" s="5" t="str">
        <f>IFERROR(HLOOKUP(H$2,'2.源数据-产品分析-全商品'!H$6:H$1000,ROW()-1,0),"")</f>
        <v/>
      </c>
      <c r="I660" s="5" t="str">
        <f>IFERROR(VALUE(HLOOKUP(I$2,'2.源数据-产品分析-全商品'!I$6:I$1000,ROW()-1,0)),"")</f>
        <v/>
      </c>
      <c r="J660" s="60" t="str">
        <f>IFERROR(IF($J$2="","",INDEX('产品报告-整理'!G:G,MATCH(产品建议!A660,'产品报告-整理'!A:A,0))),"")</f>
        <v/>
      </c>
      <c r="K660" s="5" t="str">
        <f>IFERROR(IF($K$2="","",VALUE(INDEX('产品报告-整理'!E:E,MATCH(产品建议!A660,'产品报告-整理'!A:A,0)))),0)</f>
        <v/>
      </c>
      <c r="L660" s="5" t="str">
        <f>IFERROR(VALUE(HLOOKUP(L$2,'2.源数据-产品分析-全商品'!J$6:J$1000,ROW()-1,0)),"")</f>
        <v/>
      </c>
      <c r="M660" s="5" t="str">
        <f>IFERROR(VALUE(HLOOKUP(M$2,'2.源数据-产品分析-全商品'!K$6:K$1000,ROW()-1,0)),"")</f>
        <v/>
      </c>
      <c r="N660" s="5" t="str">
        <f>IFERROR(HLOOKUP(N$2,'2.源数据-产品分析-全商品'!L$6:L$1000,ROW()-1,0),"")</f>
        <v/>
      </c>
      <c r="O660" s="5" t="str">
        <f>IF($O$2='产品报告-整理'!$K$1,IFERROR(INDEX('产品报告-整理'!S:S,MATCH(产品建议!A660,'产品报告-整理'!L:L,0)),""),(IFERROR(VALUE(HLOOKUP(O$2,'2.源数据-产品分析-全商品'!M$6:M$1000,ROW()-1,0)),"")))</f>
        <v/>
      </c>
      <c r="P660" s="5" t="str">
        <f>IF($P$2='产品报告-整理'!$V$1,IFERROR(INDEX('产品报告-整理'!AD:AD,MATCH(产品建议!A660,'产品报告-整理'!W:W,0)),""),(IFERROR(VALUE(HLOOKUP(P$2,'2.源数据-产品分析-全商品'!N$6:N$1000,ROW()-1,0)),"")))</f>
        <v/>
      </c>
      <c r="Q660" s="5" t="str">
        <f>IF($Q$2='产品报告-整理'!$AG$1,IFERROR(INDEX('产品报告-整理'!AO:AO,MATCH(产品建议!A660,'产品报告-整理'!AH:AH,0)),""),(IFERROR(VALUE(HLOOKUP(Q$2,'2.源数据-产品分析-全商品'!O$6:O$1000,ROW()-1,0)),"")))</f>
        <v/>
      </c>
      <c r="R660" s="5" t="str">
        <f>IF($R$2='产品报告-整理'!$AR$1,IFERROR(INDEX('产品报告-整理'!AZ:AZ,MATCH(产品建议!A660,'产品报告-整理'!AS:AS,0)),""),(IFERROR(VALUE(HLOOKUP(R$2,'2.源数据-产品分析-全商品'!P$6:P$1000,ROW()-1,0)),"")))</f>
        <v/>
      </c>
      <c r="S660" s="5" t="str">
        <f>IF($S$2='产品报告-整理'!$BC$1,IFERROR(INDEX('产品报告-整理'!BK:BK,MATCH(产品建议!A660,'产品报告-整理'!BD:BD,0)),""),(IFERROR(VALUE(HLOOKUP(S$2,'2.源数据-产品分析-全商品'!Q$6:Q$1000,ROW()-1,0)),"")))</f>
        <v/>
      </c>
      <c r="T660" s="5" t="str">
        <f>IFERROR(HLOOKUP("产品负责人",'2.源数据-产品分析-全商品'!R$6:R$1000,ROW()-1,0),"")</f>
        <v/>
      </c>
      <c r="U660" s="5" t="str">
        <f>IFERROR(VALUE(HLOOKUP(U$2,'2.源数据-产品分析-全商品'!S$6:S$1000,ROW()-1,0)),"")</f>
        <v/>
      </c>
      <c r="V660" s="5" t="str">
        <f>IFERROR(VALUE(HLOOKUP(V$2,'2.源数据-产品分析-全商品'!T$6:T$1000,ROW()-1,0)),"")</f>
        <v/>
      </c>
      <c r="W660" s="5" t="str">
        <f>IF(OR($A$3=""),"",IF(OR($W$2="优爆品"),(IF(COUNTIF('2-2.源数据-产品分析-优品'!A:A,产品建议!A660)&gt;0,"是","")&amp;IF(COUNTIF('2-3.源数据-产品分析-爆品'!A:A,产品建议!A660)&gt;0,"是","")),IF(OR($W$2="P4P点击量"),((IFERROR(INDEX('产品报告-整理'!D:D,MATCH(产品建议!A660,'产品报告-整理'!A:A,0)),""))),((IF(COUNTIF('2-2.源数据-产品分析-优品'!A:A,产品建议!A660)&gt;0,"是",""))))))</f>
        <v/>
      </c>
      <c r="X660" s="5" t="str">
        <f>IF(OR($A$3=""),"",IF(OR($W$2="优爆品"),((IFERROR(INDEX('产品报告-整理'!D:D,MATCH(产品建议!A660,'产品报告-整理'!A:A,0)),"")&amp;" → "&amp;(IFERROR(TEXT(INDEX('产品报告-整理'!D:D,MATCH(产品建议!A660,'产品报告-整理'!A:A,0))/G660,"0%"),"")))),IF(OR($W$2="P4P点击量"),((IF($W$2="P4P点击量",IFERROR(TEXT(W660/G660,"0%"),"")))),(((IF(COUNTIF('2-3.源数据-产品分析-爆品'!A:A,产品建议!A660)&gt;0,"是","")))))))</f>
        <v/>
      </c>
      <c r="Y660" s="9" t="str">
        <f>IF(AND($Y$2="直通车总消费",'产品报告-整理'!$BN$1="推荐广告"),IFERROR(INDEX('产品报告-整理'!H:H,MATCH(产品建议!A660,'产品报告-整理'!A:A,0)),0)+IFERROR(INDEX('产品报告-整理'!BV:BV,MATCH(产品建议!A660,'产品报告-整理'!BO:BO,0)),0),IFERROR(INDEX('产品报告-整理'!H:H,MATCH(产品建议!A660,'产品报告-整理'!A:A,0)),0))</f>
        <v/>
      </c>
      <c r="Z660" s="9" t="str">
        <f t="shared" si="33"/>
        <v/>
      </c>
      <c r="AA660" s="5" t="str">
        <f t="shared" si="31"/>
        <v/>
      </c>
      <c r="AB660" s="5" t="str">
        <f t="shared" si="32"/>
        <v/>
      </c>
      <c r="AC660" s="9"/>
      <c r="AD660" s="15" t="str">
        <f>IF($AD$1="  ",IFERROR(IF(AND(Y660="未推广",L660&gt;0),"加入P4P推广 ","")&amp;IF(AND(OR(W660="是",X660="是"),Y660=0),"优爆品加推广 ","")&amp;IF(AND(C660="N",L660&gt;0),"增加橱窗绑定 ","")&amp;IF(AND(OR(Z660&gt;$Z$1*4.5,AB660&gt;$AB$1*4.5),Y660&lt;&gt;0,Y660&gt;$AB$1*2,G660&gt;($G$1/$L$1)*1),"放弃P4P推广 ","")&amp;IF(AND(AB660&gt;$AB$1*1.2,AB660&lt;$AB$1*4.5,Y660&gt;0),"优化询盘成本 ","")&amp;IF(AND(Z660&gt;$Z$1*1.2,Z660&lt;$Z$1*4.5,Y660&gt;0),"优化商机成本 ","")&amp;IF(AND(Y660&lt;&gt;0,L660&gt;0,AB660&lt;$AB$1*1.2),"加大询盘获取 ","")&amp;IF(AND(Y660&lt;&gt;0,K660&gt;0,Z660&lt;$Z$1*1.2),"加大商机获取 ","")&amp;IF(AND(L660=0,C660="Y",G660&gt;($G$1/$L$1*1.5)),"解绑橱窗绑定 ",""),"请去左表粘贴源数据"),"")</f>
        <v/>
      </c>
      <c r="AE660" s="9"/>
      <c r="AF660" s="9"/>
      <c r="AG660" s="9"/>
      <c r="AH660" s="9"/>
      <c r="AI660" s="17"/>
      <c r="AJ660" s="17"/>
      <c r="AK660" s="17"/>
    </row>
    <row r="661" spans="1:37">
      <c r="A661" s="5" t="str">
        <f>IFERROR(HLOOKUP(A$2,'2.源数据-产品分析-全商品'!A$6:A$1000,ROW()-1,0),"")</f>
        <v/>
      </c>
      <c r="B661" s="5" t="str">
        <f>IFERROR(HLOOKUP(B$2,'2.源数据-产品分析-全商品'!B$6:B$1000,ROW()-1,0),"")</f>
        <v/>
      </c>
      <c r="C661" s="5" t="str">
        <f>CLEAN(IFERROR(HLOOKUP(C$2,'2.源数据-产品分析-全商品'!C$6:C$1000,ROW()-1,0),""))</f>
        <v/>
      </c>
      <c r="D661" s="5" t="str">
        <f>IFERROR(HLOOKUP(D$2,'2.源数据-产品分析-全商品'!D$6:D$1000,ROW()-1,0),"")</f>
        <v/>
      </c>
      <c r="E661" s="5" t="str">
        <f>IFERROR(HLOOKUP(E$2,'2.源数据-产品分析-全商品'!E$6:E$1000,ROW()-1,0),"")</f>
        <v/>
      </c>
      <c r="F661" s="5" t="str">
        <f>IFERROR(VALUE(HLOOKUP(F$2,'2.源数据-产品分析-全商品'!F$6:F$1000,ROW()-1,0)),"")</f>
        <v/>
      </c>
      <c r="G661" s="5" t="str">
        <f>IFERROR(VALUE(HLOOKUP(G$2,'2.源数据-产品分析-全商品'!G$6:G$1000,ROW()-1,0)),"")</f>
        <v/>
      </c>
      <c r="H661" s="5" t="str">
        <f>IFERROR(HLOOKUP(H$2,'2.源数据-产品分析-全商品'!H$6:H$1000,ROW()-1,0),"")</f>
        <v/>
      </c>
      <c r="I661" s="5" t="str">
        <f>IFERROR(VALUE(HLOOKUP(I$2,'2.源数据-产品分析-全商品'!I$6:I$1000,ROW()-1,0)),"")</f>
        <v/>
      </c>
      <c r="J661" s="60" t="str">
        <f>IFERROR(IF($J$2="","",INDEX('产品报告-整理'!G:G,MATCH(产品建议!A661,'产品报告-整理'!A:A,0))),"")</f>
        <v/>
      </c>
      <c r="K661" s="5" t="str">
        <f>IFERROR(IF($K$2="","",VALUE(INDEX('产品报告-整理'!E:E,MATCH(产品建议!A661,'产品报告-整理'!A:A,0)))),0)</f>
        <v/>
      </c>
      <c r="L661" s="5" t="str">
        <f>IFERROR(VALUE(HLOOKUP(L$2,'2.源数据-产品分析-全商品'!J$6:J$1000,ROW()-1,0)),"")</f>
        <v/>
      </c>
      <c r="M661" s="5" t="str">
        <f>IFERROR(VALUE(HLOOKUP(M$2,'2.源数据-产品分析-全商品'!K$6:K$1000,ROW()-1,0)),"")</f>
        <v/>
      </c>
      <c r="N661" s="5" t="str">
        <f>IFERROR(HLOOKUP(N$2,'2.源数据-产品分析-全商品'!L$6:L$1000,ROW()-1,0),"")</f>
        <v/>
      </c>
      <c r="O661" s="5" t="str">
        <f>IF($O$2='产品报告-整理'!$K$1,IFERROR(INDEX('产品报告-整理'!S:S,MATCH(产品建议!A661,'产品报告-整理'!L:L,0)),""),(IFERROR(VALUE(HLOOKUP(O$2,'2.源数据-产品分析-全商品'!M$6:M$1000,ROW()-1,0)),"")))</f>
        <v/>
      </c>
      <c r="P661" s="5" t="str">
        <f>IF($P$2='产品报告-整理'!$V$1,IFERROR(INDEX('产品报告-整理'!AD:AD,MATCH(产品建议!A661,'产品报告-整理'!W:W,0)),""),(IFERROR(VALUE(HLOOKUP(P$2,'2.源数据-产品分析-全商品'!N$6:N$1000,ROW()-1,0)),"")))</f>
        <v/>
      </c>
      <c r="Q661" s="5" t="str">
        <f>IF($Q$2='产品报告-整理'!$AG$1,IFERROR(INDEX('产品报告-整理'!AO:AO,MATCH(产品建议!A661,'产品报告-整理'!AH:AH,0)),""),(IFERROR(VALUE(HLOOKUP(Q$2,'2.源数据-产品分析-全商品'!O$6:O$1000,ROW()-1,0)),"")))</f>
        <v/>
      </c>
      <c r="R661" s="5" t="str">
        <f>IF($R$2='产品报告-整理'!$AR$1,IFERROR(INDEX('产品报告-整理'!AZ:AZ,MATCH(产品建议!A661,'产品报告-整理'!AS:AS,0)),""),(IFERROR(VALUE(HLOOKUP(R$2,'2.源数据-产品分析-全商品'!P$6:P$1000,ROW()-1,0)),"")))</f>
        <v/>
      </c>
      <c r="S661" s="5" t="str">
        <f>IF($S$2='产品报告-整理'!$BC$1,IFERROR(INDEX('产品报告-整理'!BK:BK,MATCH(产品建议!A661,'产品报告-整理'!BD:BD,0)),""),(IFERROR(VALUE(HLOOKUP(S$2,'2.源数据-产品分析-全商品'!Q$6:Q$1000,ROW()-1,0)),"")))</f>
        <v/>
      </c>
      <c r="T661" s="5" t="str">
        <f>IFERROR(HLOOKUP("产品负责人",'2.源数据-产品分析-全商品'!R$6:R$1000,ROW()-1,0),"")</f>
        <v/>
      </c>
      <c r="U661" s="5" t="str">
        <f>IFERROR(VALUE(HLOOKUP(U$2,'2.源数据-产品分析-全商品'!S$6:S$1000,ROW()-1,0)),"")</f>
        <v/>
      </c>
      <c r="V661" s="5" t="str">
        <f>IFERROR(VALUE(HLOOKUP(V$2,'2.源数据-产品分析-全商品'!T$6:T$1000,ROW()-1,0)),"")</f>
        <v/>
      </c>
      <c r="W661" s="5" t="str">
        <f>IF(OR($A$3=""),"",IF(OR($W$2="优爆品"),(IF(COUNTIF('2-2.源数据-产品分析-优品'!A:A,产品建议!A661)&gt;0,"是","")&amp;IF(COUNTIF('2-3.源数据-产品分析-爆品'!A:A,产品建议!A661)&gt;0,"是","")),IF(OR($W$2="P4P点击量"),((IFERROR(INDEX('产品报告-整理'!D:D,MATCH(产品建议!A661,'产品报告-整理'!A:A,0)),""))),((IF(COUNTIF('2-2.源数据-产品分析-优品'!A:A,产品建议!A661)&gt;0,"是",""))))))</f>
        <v/>
      </c>
      <c r="X661" s="5" t="str">
        <f>IF(OR($A$3=""),"",IF(OR($W$2="优爆品"),((IFERROR(INDEX('产品报告-整理'!D:D,MATCH(产品建议!A661,'产品报告-整理'!A:A,0)),"")&amp;" → "&amp;(IFERROR(TEXT(INDEX('产品报告-整理'!D:D,MATCH(产品建议!A661,'产品报告-整理'!A:A,0))/G661,"0%"),"")))),IF(OR($W$2="P4P点击量"),((IF($W$2="P4P点击量",IFERROR(TEXT(W661/G661,"0%"),"")))),(((IF(COUNTIF('2-3.源数据-产品分析-爆品'!A:A,产品建议!A661)&gt;0,"是","")))))))</f>
        <v/>
      </c>
      <c r="Y661" s="9" t="str">
        <f>IF(AND($Y$2="直通车总消费",'产品报告-整理'!$BN$1="推荐广告"),IFERROR(INDEX('产品报告-整理'!H:H,MATCH(产品建议!A661,'产品报告-整理'!A:A,0)),0)+IFERROR(INDEX('产品报告-整理'!BV:BV,MATCH(产品建议!A661,'产品报告-整理'!BO:BO,0)),0),IFERROR(INDEX('产品报告-整理'!H:H,MATCH(产品建议!A661,'产品报告-整理'!A:A,0)),0))</f>
        <v/>
      </c>
      <c r="Z661" s="9" t="str">
        <f t="shared" si="33"/>
        <v/>
      </c>
      <c r="AA661" s="5" t="str">
        <f t="shared" si="31"/>
        <v/>
      </c>
      <c r="AB661" s="5" t="str">
        <f t="shared" si="32"/>
        <v/>
      </c>
      <c r="AC661" s="9"/>
      <c r="AD661" s="15" t="str">
        <f>IF($AD$1="  ",IFERROR(IF(AND(Y661="未推广",L661&gt;0),"加入P4P推广 ","")&amp;IF(AND(OR(W661="是",X661="是"),Y661=0),"优爆品加推广 ","")&amp;IF(AND(C661="N",L661&gt;0),"增加橱窗绑定 ","")&amp;IF(AND(OR(Z661&gt;$Z$1*4.5,AB661&gt;$AB$1*4.5),Y661&lt;&gt;0,Y661&gt;$AB$1*2,G661&gt;($G$1/$L$1)*1),"放弃P4P推广 ","")&amp;IF(AND(AB661&gt;$AB$1*1.2,AB661&lt;$AB$1*4.5,Y661&gt;0),"优化询盘成本 ","")&amp;IF(AND(Z661&gt;$Z$1*1.2,Z661&lt;$Z$1*4.5,Y661&gt;0),"优化商机成本 ","")&amp;IF(AND(Y661&lt;&gt;0,L661&gt;0,AB661&lt;$AB$1*1.2),"加大询盘获取 ","")&amp;IF(AND(Y661&lt;&gt;0,K661&gt;0,Z661&lt;$Z$1*1.2),"加大商机获取 ","")&amp;IF(AND(L661=0,C661="Y",G661&gt;($G$1/$L$1*1.5)),"解绑橱窗绑定 ",""),"请去左表粘贴源数据"),"")</f>
        <v/>
      </c>
      <c r="AE661" s="9"/>
      <c r="AF661" s="9"/>
      <c r="AG661" s="9"/>
      <c r="AH661" s="9"/>
      <c r="AI661" s="17"/>
      <c r="AJ661" s="17"/>
      <c r="AK661" s="17"/>
    </row>
    <row r="662" spans="1:37">
      <c r="A662" s="5" t="str">
        <f>IFERROR(HLOOKUP(A$2,'2.源数据-产品分析-全商品'!A$6:A$1000,ROW()-1,0),"")</f>
        <v/>
      </c>
      <c r="B662" s="5" t="str">
        <f>IFERROR(HLOOKUP(B$2,'2.源数据-产品分析-全商品'!B$6:B$1000,ROW()-1,0),"")</f>
        <v/>
      </c>
      <c r="C662" s="5" t="str">
        <f>CLEAN(IFERROR(HLOOKUP(C$2,'2.源数据-产品分析-全商品'!C$6:C$1000,ROW()-1,0),""))</f>
        <v/>
      </c>
      <c r="D662" s="5" t="str">
        <f>IFERROR(HLOOKUP(D$2,'2.源数据-产品分析-全商品'!D$6:D$1000,ROW()-1,0),"")</f>
        <v/>
      </c>
      <c r="E662" s="5" t="str">
        <f>IFERROR(HLOOKUP(E$2,'2.源数据-产品分析-全商品'!E$6:E$1000,ROW()-1,0),"")</f>
        <v/>
      </c>
      <c r="F662" s="5" t="str">
        <f>IFERROR(VALUE(HLOOKUP(F$2,'2.源数据-产品分析-全商品'!F$6:F$1000,ROW()-1,0)),"")</f>
        <v/>
      </c>
      <c r="G662" s="5" t="str">
        <f>IFERROR(VALUE(HLOOKUP(G$2,'2.源数据-产品分析-全商品'!G$6:G$1000,ROW()-1,0)),"")</f>
        <v/>
      </c>
      <c r="H662" s="5" t="str">
        <f>IFERROR(HLOOKUP(H$2,'2.源数据-产品分析-全商品'!H$6:H$1000,ROW()-1,0),"")</f>
        <v/>
      </c>
      <c r="I662" s="5" t="str">
        <f>IFERROR(VALUE(HLOOKUP(I$2,'2.源数据-产品分析-全商品'!I$6:I$1000,ROW()-1,0)),"")</f>
        <v/>
      </c>
      <c r="J662" s="60" t="str">
        <f>IFERROR(IF($J$2="","",INDEX('产品报告-整理'!G:G,MATCH(产品建议!A662,'产品报告-整理'!A:A,0))),"")</f>
        <v/>
      </c>
      <c r="K662" s="5" t="str">
        <f>IFERROR(IF($K$2="","",VALUE(INDEX('产品报告-整理'!E:E,MATCH(产品建议!A662,'产品报告-整理'!A:A,0)))),0)</f>
        <v/>
      </c>
      <c r="L662" s="5" t="str">
        <f>IFERROR(VALUE(HLOOKUP(L$2,'2.源数据-产品分析-全商品'!J$6:J$1000,ROW()-1,0)),"")</f>
        <v/>
      </c>
      <c r="M662" s="5" t="str">
        <f>IFERROR(VALUE(HLOOKUP(M$2,'2.源数据-产品分析-全商品'!K$6:K$1000,ROW()-1,0)),"")</f>
        <v/>
      </c>
      <c r="N662" s="5" t="str">
        <f>IFERROR(HLOOKUP(N$2,'2.源数据-产品分析-全商品'!L$6:L$1000,ROW()-1,0),"")</f>
        <v/>
      </c>
      <c r="O662" s="5" t="str">
        <f>IF($O$2='产品报告-整理'!$K$1,IFERROR(INDEX('产品报告-整理'!S:S,MATCH(产品建议!A662,'产品报告-整理'!L:L,0)),""),(IFERROR(VALUE(HLOOKUP(O$2,'2.源数据-产品分析-全商品'!M$6:M$1000,ROW()-1,0)),"")))</f>
        <v/>
      </c>
      <c r="P662" s="5" t="str">
        <f>IF($P$2='产品报告-整理'!$V$1,IFERROR(INDEX('产品报告-整理'!AD:AD,MATCH(产品建议!A662,'产品报告-整理'!W:W,0)),""),(IFERROR(VALUE(HLOOKUP(P$2,'2.源数据-产品分析-全商品'!N$6:N$1000,ROW()-1,0)),"")))</f>
        <v/>
      </c>
      <c r="Q662" s="5" t="str">
        <f>IF($Q$2='产品报告-整理'!$AG$1,IFERROR(INDEX('产品报告-整理'!AO:AO,MATCH(产品建议!A662,'产品报告-整理'!AH:AH,0)),""),(IFERROR(VALUE(HLOOKUP(Q$2,'2.源数据-产品分析-全商品'!O$6:O$1000,ROW()-1,0)),"")))</f>
        <v/>
      </c>
      <c r="R662" s="5" t="str">
        <f>IF($R$2='产品报告-整理'!$AR$1,IFERROR(INDEX('产品报告-整理'!AZ:AZ,MATCH(产品建议!A662,'产品报告-整理'!AS:AS,0)),""),(IFERROR(VALUE(HLOOKUP(R$2,'2.源数据-产品分析-全商品'!P$6:P$1000,ROW()-1,0)),"")))</f>
        <v/>
      </c>
      <c r="S662" s="5" t="str">
        <f>IF($S$2='产品报告-整理'!$BC$1,IFERROR(INDEX('产品报告-整理'!BK:BK,MATCH(产品建议!A662,'产品报告-整理'!BD:BD,0)),""),(IFERROR(VALUE(HLOOKUP(S$2,'2.源数据-产品分析-全商品'!Q$6:Q$1000,ROW()-1,0)),"")))</f>
        <v/>
      </c>
      <c r="T662" s="5" t="str">
        <f>IFERROR(HLOOKUP("产品负责人",'2.源数据-产品分析-全商品'!R$6:R$1000,ROW()-1,0),"")</f>
        <v/>
      </c>
      <c r="U662" s="5" t="str">
        <f>IFERROR(VALUE(HLOOKUP(U$2,'2.源数据-产品分析-全商品'!S$6:S$1000,ROW()-1,0)),"")</f>
        <v/>
      </c>
      <c r="V662" s="5" t="str">
        <f>IFERROR(VALUE(HLOOKUP(V$2,'2.源数据-产品分析-全商品'!T$6:T$1000,ROW()-1,0)),"")</f>
        <v/>
      </c>
      <c r="W662" s="5" t="str">
        <f>IF(OR($A$3=""),"",IF(OR($W$2="优爆品"),(IF(COUNTIF('2-2.源数据-产品分析-优品'!A:A,产品建议!A662)&gt;0,"是","")&amp;IF(COUNTIF('2-3.源数据-产品分析-爆品'!A:A,产品建议!A662)&gt;0,"是","")),IF(OR($W$2="P4P点击量"),((IFERROR(INDEX('产品报告-整理'!D:D,MATCH(产品建议!A662,'产品报告-整理'!A:A,0)),""))),((IF(COUNTIF('2-2.源数据-产品分析-优品'!A:A,产品建议!A662)&gt;0,"是",""))))))</f>
        <v/>
      </c>
      <c r="X662" s="5" t="str">
        <f>IF(OR($A$3=""),"",IF(OR($W$2="优爆品"),((IFERROR(INDEX('产品报告-整理'!D:D,MATCH(产品建议!A662,'产品报告-整理'!A:A,0)),"")&amp;" → "&amp;(IFERROR(TEXT(INDEX('产品报告-整理'!D:D,MATCH(产品建议!A662,'产品报告-整理'!A:A,0))/G662,"0%"),"")))),IF(OR($W$2="P4P点击量"),((IF($W$2="P4P点击量",IFERROR(TEXT(W662/G662,"0%"),"")))),(((IF(COUNTIF('2-3.源数据-产品分析-爆品'!A:A,产品建议!A662)&gt;0,"是","")))))))</f>
        <v/>
      </c>
      <c r="Y662" s="9" t="str">
        <f>IF(AND($Y$2="直通车总消费",'产品报告-整理'!$BN$1="推荐广告"),IFERROR(INDEX('产品报告-整理'!H:H,MATCH(产品建议!A662,'产品报告-整理'!A:A,0)),0)+IFERROR(INDEX('产品报告-整理'!BV:BV,MATCH(产品建议!A662,'产品报告-整理'!BO:BO,0)),0),IFERROR(INDEX('产品报告-整理'!H:H,MATCH(产品建议!A662,'产品报告-整理'!A:A,0)),0))</f>
        <v/>
      </c>
      <c r="Z662" s="9" t="str">
        <f t="shared" si="33"/>
        <v/>
      </c>
      <c r="AA662" s="5" t="str">
        <f t="shared" si="31"/>
        <v/>
      </c>
      <c r="AB662" s="5" t="str">
        <f t="shared" si="32"/>
        <v/>
      </c>
      <c r="AC662" s="9"/>
      <c r="AD662" s="15" t="str">
        <f>IF($AD$1="  ",IFERROR(IF(AND(Y662="未推广",L662&gt;0),"加入P4P推广 ","")&amp;IF(AND(OR(W662="是",X662="是"),Y662=0),"优爆品加推广 ","")&amp;IF(AND(C662="N",L662&gt;0),"增加橱窗绑定 ","")&amp;IF(AND(OR(Z662&gt;$Z$1*4.5,AB662&gt;$AB$1*4.5),Y662&lt;&gt;0,Y662&gt;$AB$1*2,G662&gt;($G$1/$L$1)*1),"放弃P4P推广 ","")&amp;IF(AND(AB662&gt;$AB$1*1.2,AB662&lt;$AB$1*4.5,Y662&gt;0),"优化询盘成本 ","")&amp;IF(AND(Z662&gt;$Z$1*1.2,Z662&lt;$Z$1*4.5,Y662&gt;0),"优化商机成本 ","")&amp;IF(AND(Y662&lt;&gt;0,L662&gt;0,AB662&lt;$AB$1*1.2),"加大询盘获取 ","")&amp;IF(AND(Y662&lt;&gt;0,K662&gt;0,Z662&lt;$Z$1*1.2),"加大商机获取 ","")&amp;IF(AND(L662=0,C662="Y",G662&gt;($G$1/$L$1*1.5)),"解绑橱窗绑定 ",""),"请去左表粘贴源数据"),"")</f>
        <v/>
      </c>
      <c r="AE662" s="9"/>
      <c r="AF662" s="9"/>
      <c r="AG662" s="9"/>
      <c r="AH662" s="9"/>
      <c r="AI662" s="17"/>
      <c r="AJ662" s="17"/>
      <c r="AK662" s="17"/>
    </row>
    <row r="663" spans="1:37">
      <c r="A663" s="5" t="str">
        <f>IFERROR(HLOOKUP(A$2,'2.源数据-产品分析-全商品'!A$6:A$1000,ROW()-1,0),"")</f>
        <v/>
      </c>
      <c r="B663" s="5" t="str">
        <f>IFERROR(HLOOKUP(B$2,'2.源数据-产品分析-全商品'!B$6:B$1000,ROW()-1,0),"")</f>
        <v/>
      </c>
      <c r="C663" s="5" t="str">
        <f>CLEAN(IFERROR(HLOOKUP(C$2,'2.源数据-产品分析-全商品'!C$6:C$1000,ROW()-1,0),""))</f>
        <v/>
      </c>
      <c r="D663" s="5" t="str">
        <f>IFERROR(HLOOKUP(D$2,'2.源数据-产品分析-全商品'!D$6:D$1000,ROW()-1,0),"")</f>
        <v/>
      </c>
      <c r="E663" s="5" t="str">
        <f>IFERROR(HLOOKUP(E$2,'2.源数据-产品分析-全商品'!E$6:E$1000,ROW()-1,0),"")</f>
        <v/>
      </c>
      <c r="F663" s="5" t="str">
        <f>IFERROR(VALUE(HLOOKUP(F$2,'2.源数据-产品分析-全商品'!F$6:F$1000,ROW()-1,0)),"")</f>
        <v/>
      </c>
      <c r="G663" s="5" t="str">
        <f>IFERROR(VALUE(HLOOKUP(G$2,'2.源数据-产品分析-全商品'!G$6:G$1000,ROW()-1,0)),"")</f>
        <v/>
      </c>
      <c r="H663" s="5" t="str">
        <f>IFERROR(HLOOKUP(H$2,'2.源数据-产品分析-全商品'!H$6:H$1000,ROW()-1,0),"")</f>
        <v/>
      </c>
      <c r="I663" s="5" t="str">
        <f>IFERROR(VALUE(HLOOKUP(I$2,'2.源数据-产品分析-全商品'!I$6:I$1000,ROW()-1,0)),"")</f>
        <v/>
      </c>
      <c r="J663" s="60" t="str">
        <f>IFERROR(IF($J$2="","",INDEX('产品报告-整理'!G:G,MATCH(产品建议!A663,'产品报告-整理'!A:A,0))),"")</f>
        <v/>
      </c>
      <c r="K663" s="5" t="str">
        <f>IFERROR(IF($K$2="","",VALUE(INDEX('产品报告-整理'!E:E,MATCH(产品建议!A663,'产品报告-整理'!A:A,0)))),0)</f>
        <v/>
      </c>
      <c r="L663" s="5" t="str">
        <f>IFERROR(VALUE(HLOOKUP(L$2,'2.源数据-产品分析-全商品'!J$6:J$1000,ROW()-1,0)),"")</f>
        <v/>
      </c>
      <c r="M663" s="5" t="str">
        <f>IFERROR(VALUE(HLOOKUP(M$2,'2.源数据-产品分析-全商品'!K$6:K$1000,ROW()-1,0)),"")</f>
        <v/>
      </c>
      <c r="N663" s="5" t="str">
        <f>IFERROR(HLOOKUP(N$2,'2.源数据-产品分析-全商品'!L$6:L$1000,ROW()-1,0),"")</f>
        <v/>
      </c>
      <c r="O663" s="5" t="str">
        <f>IF($O$2='产品报告-整理'!$K$1,IFERROR(INDEX('产品报告-整理'!S:S,MATCH(产品建议!A663,'产品报告-整理'!L:L,0)),""),(IFERROR(VALUE(HLOOKUP(O$2,'2.源数据-产品分析-全商品'!M$6:M$1000,ROW()-1,0)),"")))</f>
        <v/>
      </c>
      <c r="P663" s="5" t="str">
        <f>IF($P$2='产品报告-整理'!$V$1,IFERROR(INDEX('产品报告-整理'!AD:AD,MATCH(产品建议!A663,'产品报告-整理'!W:W,0)),""),(IFERROR(VALUE(HLOOKUP(P$2,'2.源数据-产品分析-全商品'!N$6:N$1000,ROW()-1,0)),"")))</f>
        <v/>
      </c>
      <c r="Q663" s="5" t="str">
        <f>IF($Q$2='产品报告-整理'!$AG$1,IFERROR(INDEX('产品报告-整理'!AO:AO,MATCH(产品建议!A663,'产品报告-整理'!AH:AH,0)),""),(IFERROR(VALUE(HLOOKUP(Q$2,'2.源数据-产品分析-全商品'!O$6:O$1000,ROW()-1,0)),"")))</f>
        <v/>
      </c>
      <c r="R663" s="5" t="str">
        <f>IF($R$2='产品报告-整理'!$AR$1,IFERROR(INDEX('产品报告-整理'!AZ:AZ,MATCH(产品建议!A663,'产品报告-整理'!AS:AS,0)),""),(IFERROR(VALUE(HLOOKUP(R$2,'2.源数据-产品分析-全商品'!P$6:P$1000,ROW()-1,0)),"")))</f>
        <v/>
      </c>
      <c r="S663" s="5" t="str">
        <f>IF($S$2='产品报告-整理'!$BC$1,IFERROR(INDEX('产品报告-整理'!BK:BK,MATCH(产品建议!A663,'产品报告-整理'!BD:BD,0)),""),(IFERROR(VALUE(HLOOKUP(S$2,'2.源数据-产品分析-全商品'!Q$6:Q$1000,ROW()-1,0)),"")))</f>
        <v/>
      </c>
      <c r="T663" s="5" t="str">
        <f>IFERROR(HLOOKUP("产品负责人",'2.源数据-产品分析-全商品'!R$6:R$1000,ROW()-1,0),"")</f>
        <v/>
      </c>
      <c r="U663" s="5" t="str">
        <f>IFERROR(VALUE(HLOOKUP(U$2,'2.源数据-产品分析-全商品'!S$6:S$1000,ROW()-1,0)),"")</f>
        <v/>
      </c>
      <c r="V663" s="5" t="str">
        <f>IFERROR(VALUE(HLOOKUP(V$2,'2.源数据-产品分析-全商品'!T$6:T$1000,ROW()-1,0)),"")</f>
        <v/>
      </c>
      <c r="W663" s="5" t="str">
        <f>IF(OR($A$3=""),"",IF(OR($W$2="优爆品"),(IF(COUNTIF('2-2.源数据-产品分析-优品'!A:A,产品建议!A663)&gt;0,"是","")&amp;IF(COUNTIF('2-3.源数据-产品分析-爆品'!A:A,产品建议!A663)&gt;0,"是","")),IF(OR($W$2="P4P点击量"),((IFERROR(INDEX('产品报告-整理'!D:D,MATCH(产品建议!A663,'产品报告-整理'!A:A,0)),""))),((IF(COUNTIF('2-2.源数据-产品分析-优品'!A:A,产品建议!A663)&gt;0,"是",""))))))</f>
        <v/>
      </c>
      <c r="X663" s="5" t="str">
        <f>IF(OR($A$3=""),"",IF(OR($W$2="优爆品"),((IFERROR(INDEX('产品报告-整理'!D:D,MATCH(产品建议!A663,'产品报告-整理'!A:A,0)),"")&amp;" → "&amp;(IFERROR(TEXT(INDEX('产品报告-整理'!D:D,MATCH(产品建议!A663,'产品报告-整理'!A:A,0))/G663,"0%"),"")))),IF(OR($W$2="P4P点击量"),((IF($W$2="P4P点击量",IFERROR(TEXT(W663/G663,"0%"),"")))),(((IF(COUNTIF('2-3.源数据-产品分析-爆品'!A:A,产品建议!A663)&gt;0,"是","")))))))</f>
        <v/>
      </c>
      <c r="Y663" s="9" t="str">
        <f>IF(AND($Y$2="直通车总消费",'产品报告-整理'!$BN$1="推荐广告"),IFERROR(INDEX('产品报告-整理'!H:H,MATCH(产品建议!A663,'产品报告-整理'!A:A,0)),0)+IFERROR(INDEX('产品报告-整理'!BV:BV,MATCH(产品建议!A663,'产品报告-整理'!BO:BO,0)),0),IFERROR(INDEX('产品报告-整理'!H:H,MATCH(产品建议!A663,'产品报告-整理'!A:A,0)),0))</f>
        <v/>
      </c>
      <c r="Z663" s="9" t="str">
        <f t="shared" si="33"/>
        <v/>
      </c>
      <c r="AA663" s="10" t="str">
        <f t="shared" si="31"/>
        <v/>
      </c>
      <c r="AB663" s="5" t="str">
        <f t="shared" si="32"/>
        <v/>
      </c>
      <c r="AC663" s="9"/>
      <c r="AD663" s="15" t="str">
        <f>IF($AD$1="  ",IFERROR(IF(AND(Y663="未推广",L663&gt;0),"加入P4P推广 ","")&amp;IF(AND(OR(W663="是",X663="是"),Y663=0),"优爆品加推广 ","")&amp;IF(AND(C663="N",L663&gt;0),"增加橱窗绑定 ","")&amp;IF(AND(OR(Z663&gt;$Z$1*4.5,AB663&gt;$AB$1*4.5),Y663&lt;&gt;0,Y663&gt;$AB$1*2,G663&gt;($G$1/$L$1)*1),"放弃P4P推广 ","")&amp;IF(AND(AB663&gt;$AB$1*1.2,AB663&lt;$AB$1*4.5,Y663&gt;0),"优化询盘成本 ","")&amp;IF(AND(Z663&gt;$Z$1*1.2,Z663&lt;$Z$1*4.5,Y663&gt;0),"优化商机成本 ","")&amp;IF(AND(Y663&lt;&gt;0,L663&gt;0,AB663&lt;$AB$1*1.2),"加大询盘获取 ","")&amp;IF(AND(Y663&lt;&gt;0,K663&gt;0,Z663&lt;$Z$1*1.2),"加大商机获取 ","")&amp;IF(AND(L663=0,C663="Y",G663&gt;($G$1/$L$1*1.5)),"解绑橱窗绑定 ",""),"请去左表粘贴源数据"),"")</f>
        <v/>
      </c>
      <c r="AE663" s="9"/>
      <c r="AF663" s="9"/>
      <c r="AG663" s="9"/>
      <c r="AH663" s="9"/>
      <c r="AI663" s="17"/>
      <c r="AJ663" s="17"/>
      <c r="AK663" s="17"/>
    </row>
    <row r="664" spans="1:37">
      <c r="A664" s="5" t="str">
        <f>IFERROR(HLOOKUP(A$2,'2.源数据-产品分析-全商品'!A$6:A$1000,ROW()-1,0),"")</f>
        <v/>
      </c>
      <c r="B664" s="5" t="str">
        <f>IFERROR(HLOOKUP(B$2,'2.源数据-产品分析-全商品'!B$6:B$1000,ROW()-1,0),"")</f>
        <v/>
      </c>
      <c r="C664" s="5" t="str">
        <f>CLEAN(IFERROR(HLOOKUP(C$2,'2.源数据-产品分析-全商品'!C$6:C$1000,ROW()-1,0),""))</f>
        <v/>
      </c>
      <c r="D664" s="5" t="str">
        <f>IFERROR(HLOOKUP(D$2,'2.源数据-产品分析-全商品'!D$6:D$1000,ROW()-1,0),"")</f>
        <v/>
      </c>
      <c r="E664" s="5" t="str">
        <f>IFERROR(HLOOKUP(E$2,'2.源数据-产品分析-全商品'!E$6:E$1000,ROW()-1,0),"")</f>
        <v/>
      </c>
      <c r="F664" s="5" t="str">
        <f>IFERROR(VALUE(HLOOKUP(F$2,'2.源数据-产品分析-全商品'!F$6:F$1000,ROW()-1,0)),"")</f>
        <v/>
      </c>
      <c r="G664" s="5" t="str">
        <f>IFERROR(VALUE(HLOOKUP(G$2,'2.源数据-产品分析-全商品'!G$6:G$1000,ROW()-1,0)),"")</f>
        <v/>
      </c>
      <c r="H664" s="5" t="str">
        <f>IFERROR(HLOOKUP(H$2,'2.源数据-产品分析-全商品'!H$6:H$1000,ROW()-1,0),"")</f>
        <v/>
      </c>
      <c r="I664" s="5" t="str">
        <f>IFERROR(VALUE(HLOOKUP(I$2,'2.源数据-产品分析-全商品'!I$6:I$1000,ROW()-1,0)),"")</f>
        <v/>
      </c>
      <c r="J664" s="60" t="str">
        <f>IFERROR(IF($J$2="","",INDEX('产品报告-整理'!G:G,MATCH(产品建议!A664,'产品报告-整理'!A:A,0))),"")</f>
        <v/>
      </c>
      <c r="K664" s="5" t="str">
        <f>IFERROR(IF($K$2="","",VALUE(INDEX('产品报告-整理'!E:E,MATCH(产品建议!A664,'产品报告-整理'!A:A,0)))),0)</f>
        <v/>
      </c>
      <c r="L664" s="5" t="str">
        <f>IFERROR(VALUE(HLOOKUP(L$2,'2.源数据-产品分析-全商品'!J$6:J$1000,ROW()-1,0)),"")</f>
        <v/>
      </c>
      <c r="M664" s="5" t="str">
        <f>IFERROR(VALUE(HLOOKUP(M$2,'2.源数据-产品分析-全商品'!K$6:K$1000,ROW()-1,0)),"")</f>
        <v/>
      </c>
      <c r="N664" s="5" t="str">
        <f>IFERROR(HLOOKUP(N$2,'2.源数据-产品分析-全商品'!L$6:L$1000,ROW()-1,0),"")</f>
        <v/>
      </c>
      <c r="O664" s="5" t="str">
        <f>IF($O$2='产品报告-整理'!$K$1,IFERROR(INDEX('产品报告-整理'!S:S,MATCH(产品建议!A664,'产品报告-整理'!L:L,0)),""),(IFERROR(VALUE(HLOOKUP(O$2,'2.源数据-产品分析-全商品'!M$6:M$1000,ROW()-1,0)),"")))</f>
        <v/>
      </c>
      <c r="P664" s="5" t="str">
        <f>IF($P$2='产品报告-整理'!$V$1,IFERROR(INDEX('产品报告-整理'!AD:AD,MATCH(产品建议!A664,'产品报告-整理'!W:W,0)),""),(IFERROR(VALUE(HLOOKUP(P$2,'2.源数据-产品分析-全商品'!N$6:N$1000,ROW()-1,0)),"")))</f>
        <v/>
      </c>
      <c r="Q664" s="5" t="str">
        <f>IF($Q$2='产品报告-整理'!$AG$1,IFERROR(INDEX('产品报告-整理'!AO:AO,MATCH(产品建议!A664,'产品报告-整理'!AH:AH,0)),""),(IFERROR(VALUE(HLOOKUP(Q$2,'2.源数据-产品分析-全商品'!O$6:O$1000,ROW()-1,0)),"")))</f>
        <v/>
      </c>
      <c r="R664" s="5" t="str">
        <f>IF($R$2='产品报告-整理'!$AR$1,IFERROR(INDEX('产品报告-整理'!AZ:AZ,MATCH(产品建议!A664,'产品报告-整理'!AS:AS,0)),""),(IFERROR(VALUE(HLOOKUP(R$2,'2.源数据-产品分析-全商品'!P$6:P$1000,ROW()-1,0)),"")))</f>
        <v/>
      </c>
      <c r="S664" s="5" t="str">
        <f>IF($S$2='产品报告-整理'!$BC$1,IFERROR(INDEX('产品报告-整理'!BK:BK,MATCH(产品建议!A664,'产品报告-整理'!BD:BD,0)),""),(IFERROR(VALUE(HLOOKUP(S$2,'2.源数据-产品分析-全商品'!Q$6:Q$1000,ROW()-1,0)),"")))</f>
        <v/>
      </c>
      <c r="T664" s="5" t="str">
        <f>IFERROR(HLOOKUP("产品负责人",'2.源数据-产品分析-全商品'!R$6:R$1000,ROW()-1,0),"")</f>
        <v/>
      </c>
      <c r="U664" s="5" t="str">
        <f>IFERROR(VALUE(HLOOKUP(U$2,'2.源数据-产品分析-全商品'!S$6:S$1000,ROW()-1,0)),"")</f>
        <v/>
      </c>
      <c r="V664" s="5" t="str">
        <f>IFERROR(VALUE(HLOOKUP(V$2,'2.源数据-产品分析-全商品'!T$6:T$1000,ROW()-1,0)),"")</f>
        <v/>
      </c>
      <c r="W664" s="5" t="str">
        <f>IF(OR($A$3=""),"",IF(OR($W$2="优爆品"),(IF(COUNTIF('2-2.源数据-产品分析-优品'!A:A,产品建议!A664)&gt;0,"是","")&amp;IF(COUNTIF('2-3.源数据-产品分析-爆品'!A:A,产品建议!A664)&gt;0,"是","")),IF(OR($W$2="P4P点击量"),((IFERROR(INDEX('产品报告-整理'!D:D,MATCH(产品建议!A664,'产品报告-整理'!A:A,0)),""))),((IF(COUNTIF('2-2.源数据-产品分析-优品'!A:A,产品建议!A664)&gt;0,"是",""))))))</f>
        <v/>
      </c>
      <c r="X664" s="5" t="str">
        <f>IF(OR($A$3=""),"",IF(OR($W$2="优爆品"),((IFERROR(INDEX('产品报告-整理'!D:D,MATCH(产品建议!A664,'产品报告-整理'!A:A,0)),"")&amp;" → "&amp;(IFERROR(TEXT(INDEX('产品报告-整理'!D:D,MATCH(产品建议!A664,'产品报告-整理'!A:A,0))/G664,"0%"),"")))),IF(OR($W$2="P4P点击量"),((IF($W$2="P4P点击量",IFERROR(TEXT(W664/G664,"0%"),"")))),(((IF(COUNTIF('2-3.源数据-产品分析-爆品'!A:A,产品建议!A664)&gt;0,"是","")))))))</f>
        <v/>
      </c>
      <c r="Y664" s="9" t="str">
        <f>IF(AND($Y$2="直通车总消费",'产品报告-整理'!$BN$1="推荐广告"),IFERROR(INDEX('产品报告-整理'!H:H,MATCH(产品建议!A664,'产品报告-整理'!A:A,0)),0)+IFERROR(INDEX('产品报告-整理'!BV:BV,MATCH(产品建议!A664,'产品报告-整理'!BO:BO,0)),0),IFERROR(INDEX('产品报告-整理'!H:H,MATCH(产品建议!A664,'产品报告-整理'!A:A,0)),0))</f>
        <v/>
      </c>
      <c r="Z664" s="9" t="str">
        <f t="shared" si="33"/>
        <v/>
      </c>
      <c r="AA664" s="5" t="str">
        <f t="shared" si="31"/>
        <v/>
      </c>
      <c r="AB664" s="5" t="str">
        <f t="shared" si="32"/>
        <v/>
      </c>
      <c r="AC664" s="9"/>
      <c r="AD664" s="15" t="str">
        <f>IF($AD$1="  ",IFERROR(IF(AND(Y664="未推广",L664&gt;0),"加入P4P推广 ","")&amp;IF(AND(OR(W664="是",X664="是"),Y664=0),"优爆品加推广 ","")&amp;IF(AND(C664="N",L664&gt;0),"增加橱窗绑定 ","")&amp;IF(AND(OR(Z664&gt;$Z$1*4.5,AB664&gt;$AB$1*4.5),Y664&lt;&gt;0,Y664&gt;$AB$1*2,G664&gt;($G$1/$L$1)*1),"放弃P4P推广 ","")&amp;IF(AND(AB664&gt;$AB$1*1.2,AB664&lt;$AB$1*4.5,Y664&gt;0),"优化询盘成本 ","")&amp;IF(AND(Z664&gt;$Z$1*1.2,Z664&lt;$Z$1*4.5,Y664&gt;0),"优化商机成本 ","")&amp;IF(AND(Y664&lt;&gt;0,L664&gt;0,AB664&lt;$AB$1*1.2),"加大询盘获取 ","")&amp;IF(AND(Y664&lt;&gt;0,K664&gt;0,Z664&lt;$Z$1*1.2),"加大商机获取 ","")&amp;IF(AND(L664=0,C664="Y",G664&gt;($G$1/$L$1*1.5)),"解绑橱窗绑定 ",""),"请去左表粘贴源数据"),"")</f>
        <v/>
      </c>
      <c r="AE664" s="9"/>
      <c r="AF664" s="9"/>
      <c r="AG664" s="9"/>
      <c r="AH664" s="9"/>
      <c r="AI664" s="17"/>
      <c r="AJ664" s="17"/>
      <c r="AK664" s="17"/>
    </row>
    <row r="665" spans="1:37">
      <c r="A665" s="5" t="str">
        <f>IFERROR(HLOOKUP(A$2,'2.源数据-产品分析-全商品'!A$6:A$1000,ROW()-1,0),"")</f>
        <v/>
      </c>
      <c r="B665" s="5" t="str">
        <f>IFERROR(HLOOKUP(B$2,'2.源数据-产品分析-全商品'!B$6:B$1000,ROW()-1,0),"")</f>
        <v/>
      </c>
      <c r="C665" s="5" t="str">
        <f>CLEAN(IFERROR(HLOOKUP(C$2,'2.源数据-产品分析-全商品'!C$6:C$1000,ROW()-1,0),""))</f>
        <v/>
      </c>
      <c r="D665" s="5" t="str">
        <f>IFERROR(HLOOKUP(D$2,'2.源数据-产品分析-全商品'!D$6:D$1000,ROW()-1,0),"")</f>
        <v/>
      </c>
      <c r="E665" s="5" t="str">
        <f>IFERROR(HLOOKUP(E$2,'2.源数据-产品分析-全商品'!E$6:E$1000,ROW()-1,0),"")</f>
        <v/>
      </c>
      <c r="F665" s="5" t="str">
        <f>IFERROR(VALUE(HLOOKUP(F$2,'2.源数据-产品分析-全商品'!F$6:F$1000,ROW()-1,0)),"")</f>
        <v/>
      </c>
      <c r="G665" s="5" t="str">
        <f>IFERROR(VALUE(HLOOKUP(G$2,'2.源数据-产品分析-全商品'!G$6:G$1000,ROW()-1,0)),"")</f>
        <v/>
      </c>
      <c r="H665" s="5" t="str">
        <f>IFERROR(HLOOKUP(H$2,'2.源数据-产品分析-全商品'!H$6:H$1000,ROW()-1,0),"")</f>
        <v/>
      </c>
      <c r="I665" s="5" t="str">
        <f>IFERROR(VALUE(HLOOKUP(I$2,'2.源数据-产品分析-全商品'!I$6:I$1000,ROW()-1,0)),"")</f>
        <v/>
      </c>
      <c r="J665" s="60" t="str">
        <f>IFERROR(IF($J$2="","",INDEX('产品报告-整理'!G:G,MATCH(产品建议!A665,'产品报告-整理'!A:A,0))),"")</f>
        <v/>
      </c>
      <c r="K665" s="5" t="str">
        <f>IFERROR(IF($K$2="","",VALUE(INDEX('产品报告-整理'!E:E,MATCH(产品建议!A665,'产品报告-整理'!A:A,0)))),0)</f>
        <v/>
      </c>
      <c r="L665" s="5" t="str">
        <f>IFERROR(VALUE(HLOOKUP(L$2,'2.源数据-产品分析-全商品'!J$6:J$1000,ROW()-1,0)),"")</f>
        <v/>
      </c>
      <c r="M665" s="5" t="str">
        <f>IFERROR(VALUE(HLOOKUP(M$2,'2.源数据-产品分析-全商品'!K$6:K$1000,ROW()-1,0)),"")</f>
        <v/>
      </c>
      <c r="N665" s="5" t="str">
        <f>IFERROR(HLOOKUP(N$2,'2.源数据-产品分析-全商品'!L$6:L$1000,ROW()-1,0),"")</f>
        <v/>
      </c>
      <c r="O665" s="5" t="str">
        <f>IF($O$2='产品报告-整理'!$K$1,IFERROR(INDEX('产品报告-整理'!S:S,MATCH(产品建议!A665,'产品报告-整理'!L:L,0)),""),(IFERROR(VALUE(HLOOKUP(O$2,'2.源数据-产品分析-全商品'!M$6:M$1000,ROW()-1,0)),"")))</f>
        <v/>
      </c>
      <c r="P665" s="5" t="str">
        <f>IF($P$2='产品报告-整理'!$V$1,IFERROR(INDEX('产品报告-整理'!AD:AD,MATCH(产品建议!A665,'产品报告-整理'!W:W,0)),""),(IFERROR(VALUE(HLOOKUP(P$2,'2.源数据-产品分析-全商品'!N$6:N$1000,ROW()-1,0)),"")))</f>
        <v/>
      </c>
      <c r="Q665" s="5" t="str">
        <f>IF($Q$2='产品报告-整理'!$AG$1,IFERROR(INDEX('产品报告-整理'!AO:AO,MATCH(产品建议!A665,'产品报告-整理'!AH:AH,0)),""),(IFERROR(VALUE(HLOOKUP(Q$2,'2.源数据-产品分析-全商品'!O$6:O$1000,ROW()-1,0)),"")))</f>
        <v/>
      </c>
      <c r="R665" s="5" t="str">
        <f>IF($R$2='产品报告-整理'!$AR$1,IFERROR(INDEX('产品报告-整理'!AZ:AZ,MATCH(产品建议!A665,'产品报告-整理'!AS:AS,0)),""),(IFERROR(VALUE(HLOOKUP(R$2,'2.源数据-产品分析-全商品'!P$6:P$1000,ROW()-1,0)),"")))</f>
        <v/>
      </c>
      <c r="S665" s="5" t="str">
        <f>IF($S$2='产品报告-整理'!$BC$1,IFERROR(INDEX('产品报告-整理'!BK:BK,MATCH(产品建议!A665,'产品报告-整理'!BD:BD,0)),""),(IFERROR(VALUE(HLOOKUP(S$2,'2.源数据-产品分析-全商品'!Q$6:Q$1000,ROW()-1,0)),"")))</f>
        <v/>
      </c>
      <c r="T665" s="5" t="str">
        <f>IFERROR(HLOOKUP("产品负责人",'2.源数据-产品分析-全商品'!R$6:R$1000,ROW()-1,0),"")</f>
        <v/>
      </c>
      <c r="U665" s="5" t="str">
        <f>IFERROR(VALUE(HLOOKUP(U$2,'2.源数据-产品分析-全商品'!S$6:S$1000,ROW()-1,0)),"")</f>
        <v/>
      </c>
      <c r="V665" s="5" t="str">
        <f>IFERROR(VALUE(HLOOKUP(V$2,'2.源数据-产品分析-全商品'!T$6:T$1000,ROW()-1,0)),"")</f>
        <v/>
      </c>
      <c r="W665" s="5" t="str">
        <f>IF(OR($A$3=""),"",IF(OR($W$2="优爆品"),(IF(COUNTIF('2-2.源数据-产品分析-优品'!A:A,产品建议!A665)&gt;0,"是","")&amp;IF(COUNTIF('2-3.源数据-产品分析-爆品'!A:A,产品建议!A665)&gt;0,"是","")),IF(OR($W$2="P4P点击量"),((IFERROR(INDEX('产品报告-整理'!D:D,MATCH(产品建议!A665,'产品报告-整理'!A:A,0)),""))),((IF(COUNTIF('2-2.源数据-产品分析-优品'!A:A,产品建议!A665)&gt;0,"是",""))))))</f>
        <v/>
      </c>
      <c r="X665" s="5" t="str">
        <f>IF(OR($A$3=""),"",IF(OR($W$2="优爆品"),((IFERROR(INDEX('产品报告-整理'!D:D,MATCH(产品建议!A665,'产品报告-整理'!A:A,0)),"")&amp;" → "&amp;(IFERROR(TEXT(INDEX('产品报告-整理'!D:D,MATCH(产品建议!A665,'产品报告-整理'!A:A,0))/G665,"0%"),"")))),IF(OR($W$2="P4P点击量"),((IF($W$2="P4P点击量",IFERROR(TEXT(W665/G665,"0%"),"")))),(((IF(COUNTIF('2-3.源数据-产品分析-爆品'!A:A,产品建议!A665)&gt;0,"是","")))))))</f>
        <v/>
      </c>
      <c r="Y665" s="9" t="str">
        <f>IF(AND($Y$2="直通车总消费",'产品报告-整理'!$BN$1="推荐广告"),IFERROR(INDEX('产品报告-整理'!H:H,MATCH(产品建议!A665,'产品报告-整理'!A:A,0)),0)+IFERROR(INDEX('产品报告-整理'!BV:BV,MATCH(产品建议!A665,'产品报告-整理'!BO:BO,0)),0),IFERROR(INDEX('产品报告-整理'!H:H,MATCH(产品建议!A665,'产品报告-整理'!A:A,0)),0))</f>
        <v/>
      </c>
      <c r="Z665" s="9" t="str">
        <f t="shared" si="33"/>
        <v/>
      </c>
      <c r="AA665" s="5" t="str">
        <f t="shared" si="31"/>
        <v/>
      </c>
      <c r="AB665" s="5" t="str">
        <f t="shared" si="32"/>
        <v/>
      </c>
      <c r="AC665" s="9"/>
      <c r="AD665" s="15" t="str">
        <f>IF($AD$1="  ",IFERROR(IF(AND(Y665="未推广",L665&gt;0),"加入P4P推广 ","")&amp;IF(AND(OR(W665="是",X665="是"),Y665=0),"优爆品加推广 ","")&amp;IF(AND(C665="N",L665&gt;0),"增加橱窗绑定 ","")&amp;IF(AND(OR(Z665&gt;$Z$1*4.5,AB665&gt;$AB$1*4.5),Y665&lt;&gt;0,Y665&gt;$AB$1*2,G665&gt;($G$1/$L$1)*1),"放弃P4P推广 ","")&amp;IF(AND(AB665&gt;$AB$1*1.2,AB665&lt;$AB$1*4.5,Y665&gt;0),"优化询盘成本 ","")&amp;IF(AND(Z665&gt;$Z$1*1.2,Z665&lt;$Z$1*4.5,Y665&gt;0),"优化商机成本 ","")&amp;IF(AND(Y665&lt;&gt;0,L665&gt;0,AB665&lt;$AB$1*1.2),"加大询盘获取 ","")&amp;IF(AND(Y665&lt;&gt;0,K665&gt;0,Z665&lt;$Z$1*1.2),"加大商机获取 ","")&amp;IF(AND(L665=0,C665="Y",G665&gt;($G$1/$L$1*1.5)),"解绑橱窗绑定 ",""),"请去左表粘贴源数据"),"")</f>
        <v/>
      </c>
      <c r="AE665" s="9"/>
      <c r="AF665" s="9"/>
      <c r="AG665" s="9"/>
      <c r="AH665" s="9"/>
      <c r="AI665" s="17"/>
      <c r="AJ665" s="17"/>
      <c r="AK665" s="17"/>
    </row>
    <row r="666" spans="1:37">
      <c r="A666" s="5" t="str">
        <f>IFERROR(HLOOKUP(A$2,'2.源数据-产品分析-全商品'!A$6:A$1000,ROW()-1,0),"")</f>
        <v/>
      </c>
      <c r="B666" s="5" t="str">
        <f>IFERROR(HLOOKUP(B$2,'2.源数据-产品分析-全商品'!B$6:B$1000,ROW()-1,0),"")</f>
        <v/>
      </c>
      <c r="C666" s="5" t="str">
        <f>CLEAN(IFERROR(HLOOKUP(C$2,'2.源数据-产品分析-全商品'!C$6:C$1000,ROW()-1,0),""))</f>
        <v/>
      </c>
      <c r="D666" s="5" t="str">
        <f>IFERROR(HLOOKUP(D$2,'2.源数据-产品分析-全商品'!D$6:D$1000,ROW()-1,0),"")</f>
        <v/>
      </c>
      <c r="E666" s="5" t="str">
        <f>IFERROR(HLOOKUP(E$2,'2.源数据-产品分析-全商品'!E$6:E$1000,ROW()-1,0),"")</f>
        <v/>
      </c>
      <c r="F666" s="5" t="str">
        <f>IFERROR(VALUE(HLOOKUP(F$2,'2.源数据-产品分析-全商品'!F$6:F$1000,ROW()-1,0)),"")</f>
        <v/>
      </c>
      <c r="G666" s="5" t="str">
        <f>IFERROR(VALUE(HLOOKUP(G$2,'2.源数据-产品分析-全商品'!G$6:G$1000,ROW()-1,0)),"")</f>
        <v/>
      </c>
      <c r="H666" s="5" t="str">
        <f>IFERROR(HLOOKUP(H$2,'2.源数据-产品分析-全商品'!H$6:H$1000,ROW()-1,0),"")</f>
        <v/>
      </c>
      <c r="I666" s="5" t="str">
        <f>IFERROR(VALUE(HLOOKUP(I$2,'2.源数据-产品分析-全商品'!I$6:I$1000,ROW()-1,0)),"")</f>
        <v/>
      </c>
      <c r="J666" s="60" t="str">
        <f>IFERROR(IF($J$2="","",INDEX('产品报告-整理'!G:G,MATCH(产品建议!A666,'产品报告-整理'!A:A,0))),"")</f>
        <v/>
      </c>
      <c r="K666" s="5" t="str">
        <f>IFERROR(IF($K$2="","",VALUE(INDEX('产品报告-整理'!E:E,MATCH(产品建议!A666,'产品报告-整理'!A:A,0)))),0)</f>
        <v/>
      </c>
      <c r="L666" s="5" t="str">
        <f>IFERROR(VALUE(HLOOKUP(L$2,'2.源数据-产品分析-全商品'!J$6:J$1000,ROW()-1,0)),"")</f>
        <v/>
      </c>
      <c r="M666" s="5" t="str">
        <f>IFERROR(VALUE(HLOOKUP(M$2,'2.源数据-产品分析-全商品'!K$6:K$1000,ROW()-1,0)),"")</f>
        <v/>
      </c>
      <c r="N666" s="5" t="str">
        <f>IFERROR(HLOOKUP(N$2,'2.源数据-产品分析-全商品'!L$6:L$1000,ROW()-1,0),"")</f>
        <v/>
      </c>
      <c r="O666" s="5" t="str">
        <f>IF($O$2='产品报告-整理'!$K$1,IFERROR(INDEX('产品报告-整理'!S:S,MATCH(产品建议!A666,'产品报告-整理'!L:L,0)),""),(IFERROR(VALUE(HLOOKUP(O$2,'2.源数据-产品分析-全商品'!M$6:M$1000,ROW()-1,0)),"")))</f>
        <v/>
      </c>
      <c r="P666" s="5" t="str">
        <f>IF($P$2='产品报告-整理'!$V$1,IFERROR(INDEX('产品报告-整理'!AD:AD,MATCH(产品建议!A666,'产品报告-整理'!W:W,0)),""),(IFERROR(VALUE(HLOOKUP(P$2,'2.源数据-产品分析-全商品'!N$6:N$1000,ROW()-1,0)),"")))</f>
        <v/>
      </c>
      <c r="Q666" s="5" t="str">
        <f>IF($Q$2='产品报告-整理'!$AG$1,IFERROR(INDEX('产品报告-整理'!AO:AO,MATCH(产品建议!A666,'产品报告-整理'!AH:AH,0)),""),(IFERROR(VALUE(HLOOKUP(Q$2,'2.源数据-产品分析-全商品'!O$6:O$1000,ROW()-1,0)),"")))</f>
        <v/>
      </c>
      <c r="R666" s="5" t="str">
        <f>IF($R$2='产品报告-整理'!$AR$1,IFERROR(INDEX('产品报告-整理'!AZ:AZ,MATCH(产品建议!A666,'产品报告-整理'!AS:AS,0)),""),(IFERROR(VALUE(HLOOKUP(R$2,'2.源数据-产品分析-全商品'!P$6:P$1000,ROW()-1,0)),"")))</f>
        <v/>
      </c>
      <c r="S666" s="5" t="str">
        <f>IF($S$2='产品报告-整理'!$BC$1,IFERROR(INDEX('产品报告-整理'!BK:BK,MATCH(产品建议!A666,'产品报告-整理'!BD:BD,0)),""),(IFERROR(VALUE(HLOOKUP(S$2,'2.源数据-产品分析-全商品'!Q$6:Q$1000,ROW()-1,0)),"")))</f>
        <v/>
      </c>
      <c r="T666" s="5" t="str">
        <f>IFERROR(HLOOKUP("产品负责人",'2.源数据-产品分析-全商品'!R$6:R$1000,ROW()-1,0),"")</f>
        <v/>
      </c>
      <c r="U666" s="5" t="str">
        <f>IFERROR(VALUE(HLOOKUP(U$2,'2.源数据-产品分析-全商品'!S$6:S$1000,ROW()-1,0)),"")</f>
        <v/>
      </c>
      <c r="V666" s="5" t="str">
        <f>IFERROR(VALUE(HLOOKUP(V$2,'2.源数据-产品分析-全商品'!T$6:T$1000,ROW()-1,0)),"")</f>
        <v/>
      </c>
      <c r="W666" s="5" t="str">
        <f>IF(OR($A$3=""),"",IF(OR($W$2="优爆品"),(IF(COUNTIF('2-2.源数据-产品分析-优品'!A:A,产品建议!A666)&gt;0,"是","")&amp;IF(COUNTIF('2-3.源数据-产品分析-爆品'!A:A,产品建议!A666)&gt;0,"是","")),IF(OR($W$2="P4P点击量"),((IFERROR(INDEX('产品报告-整理'!D:D,MATCH(产品建议!A666,'产品报告-整理'!A:A,0)),""))),((IF(COUNTIF('2-2.源数据-产品分析-优品'!A:A,产品建议!A666)&gt;0,"是",""))))))</f>
        <v/>
      </c>
      <c r="X666" s="5" t="str">
        <f>IF(OR($A$3=""),"",IF(OR($W$2="优爆品"),((IFERROR(INDEX('产品报告-整理'!D:D,MATCH(产品建议!A666,'产品报告-整理'!A:A,0)),"")&amp;" → "&amp;(IFERROR(TEXT(INDEX('产品报告-整理'!D:D,MATCH(产品建议!A666,'产品报告-整理'!A:A,0))/G666,"0%"),"")))),IF(OR($W$2="P4P点击量"),((IF($W$2="P4P点击量",IFERROR(TEXT(W666/G666,"0%"),"")))),(((IF(COUNTIF('2-3.源数据-产品分析-爆品'!A:A,产品建议!A666)&gt;0,"是","")))))))</f>
        <v/>
      </c>
      <c r="Y666" s="9" t="str">
        <f>IF(AND($Y$2="直通车总消费",'产品报告-整理'!$BN$1="推荐广告"),IFERROR(INDEX('产品报告-整理'!H:H,MATCH(产品建议!A666,'产品报告-整理'!A:A,0)),0)+IFERROR(INDEX('产品报告-整理'!BV:BV,MATCH(产品建议!A666,'产品报告-整理'!BO:BO,0)),0),IFERROR(INDEX('产品报告-整理'!H:H,MATCH(产品建议!A666,'产品报告-整理'!A:A,0)),0))</f>
        <v/>
      </c>
      <c r="Z666" s="9" t="str">
        <f t="shared" si="33"/>
        <v/>
      </c>
      <c r="AA666" s="5" t="str">
        <f t="shared" si="31"/>
        <v/>
      </c>
      <c r="AB666" s="5" t="str">
        <f t="shared" si="32"/>
        <v/>
      </c>
      <c r="AC666" s="9"/>
      <c r="AD666" s="15" t="str">
        <f>IF($AD$1="  ",IFERROR(IF(AND(Y666="未推广",L666&gt;0),"加入P4P推广 ","")&amp;IF(AND(OR(W666="是",X666="是"),Y666=0),"优爆品加推广 ","")&amp;IF(AND(C666="N",L666&gt;0),"增加橱窗绑定 ","")&amp;IF(AND(OR(Z666&gt;$Z$1*4.5,AB666&gt;$AB$1*4.5),Y666&lt;&gt;0,Y666&gt;$AB$1*2,G666&gt;($G$1/$L$1)*1),"放弃P4P推广 ","")&amp;IF(AND(AB666&gt;$AB$1*1.2,AB666&lt;$AB$1*4.5,Y666&gt;0),"优化询盘成本 ","")&amp;IF(AND(Z666&gt;$Z$1*1.2,Z666&lt;$Z$1*4.5,Y666&gt;0),"优化商机成本 ","")&amp;IF(AND(Y666&lt;&gt;0,L666&gt;0,AB666&lt;$AB$1*1.2),"加大询盘获取 ","")&amp;IF(AND(Y666&lt;&gt;0,K666&gt;0,Z666&lt;$Z$1*1.2),"加大商机获取 ","")&amp;IF(AND(L666=0,C666="Y",G666&gt;($G$1/$L$1*1.5)),"解绑橱窗绑定 ",""),"请去左表粘贴源数据"),"")</f>
        <v/>
      </c>
      <c r="AE666" s="9"/>
      <c r="AF666" s="9"/>
      <c r="AG666" s="9"/>
      <c r="AH666" s="9"/>
      <c r="AI666" s="17"/>
      <c r="AJ666" s="17"/>
      <c r="AK666" s="17"/>
    </row>
    <row r="667" spans="1:37">
      <c r="A667" s="5" t="str">
        <f>IFERROR(HLOOKUP(A$2,'2.源数据-产品分析-全商品'!A$6:A$1000,ROW()-1,0),"")</f>
        <v/>
      </c>
      <c r="B667" s="5" t="str">
        <f>IFERROR(HLOOKUP(B$2,'2.源数据-产品分析-全商品'!B$6:B$1000,ROW()-1,0),"")</f>
        <v/>
      </c>
      <c r="C667" s="5" t="str">
        <f>CLEAN(IFERROR(HLOOKUP(C$2,'2.源数据-产品分析-全商品'!C$6:C$1000,ROW()-1,0),""))</f>
        <v/>
      </c>
      <c r="D667" s="5" t="str">
        <f>IFERROR(HLOOKUP(D$2,'2.源数据-产品分析-全商品'!D$6:D$1000,ROW()-1,0),"")</f>
        <v/>
      </c>
      <c r="E667" s="5" t="str">
        <f>IFERROR(HLOOKUP(E$2,'2.源数据-产品分析-全商品'!E$6:E$1000,ROW()-1,0),"")</f>
        <v/>
      </c>
      <c r="F667" s="5" t="str">
        <f>IFERROR(VALUE(HLOOKUP(F$2,'2.源数据-产品分析-全商品'!F$6:F$1000,ROW()-1,0)),"")</f>
        <v/>
      </c>
      <c r="G667" s="5" t="str">
        <f>IFERROR(VALUE(HLOOKUP(G$2,'2.源数据-产品分析-全商品'!G$6:G$1000,ROW()-1,0)),"")</f>
        <v/>
      </c>
      <c r="H667" s="5" t="str">
        <f>IFERROR(HLOOKUP(H$2,'2.源数据-产品分析-全商品'!H$6:H$1000,ROW()-1,0),"")</f>
        <v/>
      </c>
      <c r="I667" s="5" t="str">
        <f>IFERROR(VALUE(HLOOKUP(I$2,'2.源数据-产品分析-全商品'!I$6:I$1000,ROW()-1,0)),"")</f>
        <v/>
      </c>
      <c r="J667" s="60" t="str">
        <f>IFERROR(IF($J$2="","",INDEX('产品报告-整理'!G:G,MATCH(产品建议!A667,'产品报告-整理'!A:A,0))),"")</f>
        <v/>
      </c>
      <c r="K667" s="5" t="str">
        <f>IFERROR(IF($K$2="","",VALUE(INDEX('产品报告-整理'!E:E,MATCH(产品建议!A667,'产品报告-整理'!A:A,0)))),0)</f>
        <v/>
      </c>
      <c r="L667" s="5" t="str">
        <f>IFERROR(VALUE(HLOOKUP(L$2,'2.源数据-产品分析-全商品'!J$6:J$1000,ROW()-1,0)),"")</f>
        <v/>
      </c>
      <c r="M667" s="5" t="str">
        <f>IFERROR(VALUE(HLOOKUP(M$2,'2.源数据-产品分析-全商品'!K$6:K$1000,ROW()-1,0)),"")</f>
        <v/>
      </c>
      <c r="N667" s="5" t="str">
        <f>IFERROR(HLOOKUP(N$2,'2.源数据-产品分析-全商品'!L$6:L$1000,ROW()-1,0),"")</f>
        <v/>
      </c>
      <c r="O667" s="5" t="str">
        <f>IF($O$2='产品报告-整理'!$K$1,IFERROR(INDEX('产品报告-整理'!S:S,MATCH(产品建议!A667,'产品报告-整理'!L:L,0)),""),(IFERROR(VALUE(HLOOKUP(O$2,'2.源数据-产品分析-全商品'!M$6:M$1000,ROW()-1,0)),"")))</f>
        <v/>
      </c>
      <c r="P667" s="5" t="str">
        <f>IF($P$2='产品报告-整理'!$V$1,IFERROR(INDEX('产品报告-整理'!AD:AD,MATCH(产品建议!A667,'产品报告-整理'!W:W,0)),""),(IFERROR(VALUE(HLOOKUP(P$2,'2.源数据-产品分析-全商品'!N$6:N$1000,ROW()-1,0)),"")))</f>
        <v/>
      </c>
      <c r="Q667" s="5" t="str">
        <f>IF($Q$2='产品报告-整理'!$AG$1,IFERROR(INDEX('产品报告-整理'!AO:AO,MATCH(产品建议!A667,'产品报告-整理'!AH:AH,0)),""),(IFERROR(VALUE(HLOOKUP(Q$2,'2.源数据-产品分析-全商品'!O$6:O$1000,ROW()-1,0)),"")))</f>
        <v/>
      </c>
      <c r="R667" s="5" t="str">
        <f>IF($R$2='产品报告-整理'!$AR$1,IFERROR(INDEX('产品报告-整理'!AZ:AZ,MATCH(产品建议!A667,'产品报告-整理'!AS:AS,0)),""),(IFERROR(VALUE(HLOOKUP(R$2,'2.源数据-产品分析-全商品'!P$6:P$1000,ROW()-1,0)),"")))</f>
        <v/>
      </c>
      <c r="S667" s="5" t="str">
        <f>IF($S$2='产品报告-整理'!$BC$1,IFERROR(INDEX('产品报告-整理'!BK:BK,MATCH(产品建议!A667,'产品报告-整理'!BD:BD,0)),""),(IFERROR(VALUE(HLOOKUP(S$2,'2.源数据-产品分析-全商品'!Q$6:Q$1000,ROW()-1,0)),"")))</f>
        <v/>
      </c>
      <c r="T667" s="5" t="str">
        <f>IFERROR(HLOOKUP("产品负责人",'2.源数据-产品分析-全商品'!R$6:R$1000,ROW()-1,0),"")</f>
        <v/>
      </c>
      <c r="U667" s="5" t="str">
        <f>IFERROR(VALUE(HLOOKUP(U$2,'2.源数据-产品分析-全商品'!S$6:S$1000,ROW()-1,0)),"")</f>
        <v/>
      </c>
      <c r="V667" s="5" t="str">
        <f>IFERROR(VALUE(HLOOKUP(V$2,'2.源数据-产品分析-全商品'!T$6:T$1000,ROW()-1,0)),"")</f>
        <v/>
      </c>
      <c r="W667" s="5" t="str">
        <f>IF(OR($A$3=""),"",IF(OR($W$2="优爆品"),(IF(COUNTIF('2-2.源数据-产品分析-优品'!A:A,产品建议!A667)&gt;0,"是","")&amp;IF(COUNTIF('2-3.源数据-产品分析-爆品'!A:A,产品建议!A667)&gt;0,"是","")),IF(OR($W$2="P4P点击量"),((IFERROR(INDEX('产品报告-整理'!D:D,MATCH(产品建议!A667,'产品报告-整理'!A:A,0)),""))),((IF(COUNTIF('2-2.源数据-产品分析-优品'!A:A,产品建议!A667)&gt;0,"是",""))))))</f>
        <v/>
      </c>
      <c r="X667" s="5" t="str">
        <f>IF(OR($A$3=""),"",IF(OR($W$2="优爆品"),((IFERROR(INDEX('产品报告-整理'!D:D,MATCH(产品建议!A667,'产品报告-整理'!A:A,0)),"")&amp;" → "&amp;(IFERROR(TEXT(INDEX('产品报告-整理'!D:D,MATCH(产品建议!A667,'产品报告-整理'!A:A,0))/G667,"0%"),"")))),IF(OR($W$2="P4P点击量"),((IF($W$2="P4P点击量",IFERROR(TEXT(W667/G667,"0%"),"")))),(((IF(COUNTIF('2-3.源数据-产品分析-爆品'!A:A,产品建议!A667)&gt;0,"是","")))))))</f>
        <v/>
      </c>
      <c r="Y667" s="9" t="str">
        <f>IF(AND($Y$2="直通车总消费",'产品报告-整理'!$BN$1="推荐广告"),IFERROR(INDEX('产品报告-整理'!H:H,MATCH(产品建议!A667,'产品报告-整理'!A:A,0)),0)+IFERROR(INDEX('产品报告-整理'!BV:BV,MATCH(产品建议!A667,'产品报告-整理'!BO:BO,0)),0),IFERROR(INDEX('产品报告-整理'!H:H,MATCH(产品建议!A667,'产品报告-整理'!A:A,0)),0))</f>
        <v/>
      </c>
      <c r="Z667" s="9" t="str">
        <f t="shared" si="33"/>
        <v/>
      </c>
      <c r="AA667" s="5" t="str">
        <f t="shared" si="31"/>
        <v/>
      </c>
      <c r="AB667" s="5" t="str">
        <f t="shared" si="32"/>
        <v/>
      </c>
      <c r="AC667" s="9"/>
      <c r="AD667" s="15" t="str">
        <f>IF($AD$1="  ",IFERROR(IF(AND(Y667="未推广",L667&gt;0),"加入P4P推广 ","")&amp;IF(AND(OR(W667="是",X667="是"),Y667=0),"优爆品加推广 ","")&amp;IF(AND(C667="N",L667&gt;0),"增加橱窗绑定 ","")&amp;IF(AND(OR(Z667&gt;$Z$1*4.5,AB667&gt;$AB$1*4.5),Y667&lt;&gt;0,Y667&gt;$AB$1*2,G667&gt;($G$1/$L$1)*1),"放弃P4P推广 ","")&amp;IF(AND(AB667&gt;$AB$1*1.2,AB667&lt;$AB$1*4.5,Y667&gt;0),"优化询盘成本 ","")&amp;IF(AND(Z667&gt;$Z$1*1.2,Z667&lt;$Z$1*4.5,Y667&gt;0),"优化商机成本 ","")&amp;IF(AND(Y667&lt;&gt;0,L667&gt;0,AB667&lt;$AB$1*1.2),"加大询盘获取 ","")&amp;IF(AND(Y667&lt;&gt;0,K667&gt;0,Z667&lt;$Z$1*1.2),"加大商机获取 ","")&amp;IF(AND(L667=0,C667="Y",G667&gt;($G$1/$L$1*1.5)),"解绑橱窗绑定 ",""),"请去左表粘贴源数据"),"")</f>
        <v/>
      </c>
      <c r="AE667" s="9"/>
      <c r="AF667" s="9"/>
      <c r="AG667" s="9"/>
      <c r="AH667" s="9"/>
      <c r="AI667" s="17"/>
      <c r="AJ667" s="17"/>
      <c r="AK667" s="17"/>
    </row>
    <row r="668" spans="1:37">
      <c r="A668" s="5" t="str">
        <f>IFERROR(HLOOKUP(A$2,'2.源数据-产品分析-全商品'!A$6:A$1000,ROW()-1,0),"")</f>
        <v/>
      </c>
      <c r="B668" s="5" t="str">
        <f>IFERROR(HLOOKUP(B$2,'2.源数据-产品分析-全商品'!B$6:B$1000,ROW()-1,0),"")</f>
        <v/>
      </c>
      <c r="C668" s="5" t="str">
        <f>CLEAN(IFERROR(HLOOKUP(C$2,'2.源数据-产品分析-全商品'!C$6:C$1000,ROW()-1,0),""))</f>
        <v/>
      </c>
      <c r="D668" s="5" t="str">
        <f>IFERROR(HLOOKUP(D$2,'2.源数据-产品分析-全商品'!D$6:D$1000,ROW()-1,0),"")</f>
        <v/>
      </c>
      <c r="E668" s="5" t="str">
        <f>IFERROR(HLOOKUP(E$2,'2.源数据-产品分析-全商品'!E$6:E$1000,ROW()-1,0),"")</f>
        <v/>
      </c>
      <c r="F668" s="5" t="str">
        <f>IFERROR(VALUE(HLOOKUP(F$2,'2.源数据-产品分析-全商品'!F$6:F$1000,ROW()-1,0)),"")</f>
        <v/>
      </c>
      <c r="G668" s="5" t="str">
        <f>IFERROR(VALUE(HLOOKUP(G$2,'2.源数据-产品分析-全商品'!G$6:G$1000,ROW()-1,0)),"")</f>
        <v/>
      </c>
      <c r="H668" s="5" t="str">
        <f>IFERROR(HLOOKUP(H$2,'2.源数据-产品分析-全商品'!H$6:H$1000,ROW()-1,0),"")</f>
        <v/>
      </c>
      <c r="I668" s="5" t="str">
        <f>IFERROR(VALUE(HLOOKUP(I$2,'2.源数据-产品分析-全商品'!I$6:I$1000,ROW()-1,0)),"")</f>
        <v/>
      </c>
      <c r="J668" s="60" t="str">
        <f>IFERROR(IF($J$2="","",INDEX('产品报告-整理'!G:G,MATCH(产品建议!A668,'产品报告-整理'!A:A,0))),"")</f>
        <v/>
      </c>
      <c r="K668" s="5" t="str">
        <f>IFERROR(IF($K$2="","",VALUE(INDEX('产品报告-整理'!E:E,MATCH(产品建议!A668,'产品报告-整理'!A:A,0)))),0)</f>
        <v/>
      </c>
      <c r="L668" s="5" t="str">
        <f>IFERROR(VALUE(HLOOKUP(L$2,'2.源数据-产品分析-全商品'!J$6:J$1000,ROW()-1,0)),"")</f>
        <v/>
      </c>
      <c r="M668" s="5" t="str">
        <f>IFERROR(VALUE(HLOOKUP(M$2,'2.源数据-产品分析-全商品'!K$6:K$1000,ROW()-1,0)),"")</f>
        <v/>
      </c>
      <c r="N668" s="5" t="str">
        <f>IFERROR(HLOOKUP(N$2,'2.源数据-产品分析-全商品'!L$6:L$1000,ROW()-1,0),"")</f>
        <v/>
      </c>
      <c r="O668" s="5" t="str">
        <f>IF($O$2='产品报告-整理'!$K$1,IFERROR(INDEX('产品报告-整理'!S:S,MATCH(产品建议!A668,'产品报告-整理'!L:L,0)),""),(IFERROR(VALUE(HLOOKUP(O$2,'2.源数据-产品分析-全商品'!M$6:M$1000,ROW()-1,0)),"")))</f>
        <v/>
      </c>
      <c r="P668" s="5" t="str">
        <f>IF($P$2='产品报告-整理'!$V$1,IFERROR(INDEX('产品报告-整理'!AD:AD,MATCH(产品建议!A668,'产品报告-整理'!W:W,0)),""),(IFERROR(VALUE(HLOOKUP(P$2,'2.源数据-产品分析-全商品'!N$6:N$1000,ROW()-1,0)),"")))</f>
        <v/>
      </c>
      <c r="Q668" s="5" t="str">
        <f>IF($Q$2='产品报告-整理'!$AG$1,IFERROR(INDEX('产品报告-整理'!AO:AO,MATCH(产品建议!A668,'产品报告-整理'!AH:AH,0)),""),(IFERROR(VALUE(HLOOKUP(Q$2,'2.源数据-产品分析-全商品'!O$6:O$1000,ROW()-1,0)),"")))</f>
        <v/>
      </c>
      <c r="R668" s="5" t="str">
        <f>IF($R$2='产品报告-整理'!$AR$1,IFERROR(INDEX('产品报告-整理'!AZ:AZ,MATCH(产品建议!A668,'产品报告-整理'!AS:AS,0)),""),(IFERROR(VALUE(HLOOKUP(R$2,'2.源数据-产品分析-全商品'!P$6:P$1000,ROW()-1,0)),"")))</f>
        <v/>
      </c>
      <c r="S668" s="5" t="str">
        <f>IF($S$2='产品报告-整理'!$BC$1,IFERROR(INDEX('产品报告-整理'!BK:BK,MATCH(产品建议!A668,'产品报告-整理'!BD:BD,0)),""),(IFERROR(VALUE(HLOOKUP(S$2,'2.源数据-产品分析-全商品'!Q$6:Q$1000,ROW()-1,0)),"")))</f>
        <v/>
      </c>
      <c r="T668" s="5" t="str">
        <f>IFERROR(HLOOKUP("产品负责人",'2.源数据-产品分析-全商品'!R$6:R$1000,ROW()-1,0),"")</f>
        <v/>
      </c>
      <c r="U668" s="5" t="str">
        <f>IFERROR(VALUE(HLOOKUP(U$2,'2.源数据-产品分析-全商品'!S$6:S$1000,ROW()-1,0)),"")</f>
        <v/>
      </c>
      <c r="V668" s="5" t="str">
        <f>IFERROR(VALUE(HLOOKUP(V$2,'2.源数据-产品分析-全商品'!T$6:T$1000,ROW()-1,0)),"")</f>
        <v/>
      </c>
      <c r="W668" s="5" t="str">
        <f>IF(OR($A$3=""),"",IF(OR($W$2="优爆品"),(IF(COUNTIF('2-2.源数据-产品分析-优品'!A:A,产品建议!A668)&gt;0,"是","")&amp;IF(COUNTIF('2-3.源数据-产品分析-爆品'!A:A,产品建议!A668)&gt;0,"是","")),IF(OR($W$2="P4P点击量"),((IFERROR(INDEX('产品报告-整理'!D:D,MATCH(产品建议!A668,'产品报告-整理'!A:A,0)),""))),((IF(COUNTIF('2-2.源数据-产品分析-优品'!A:A,产品建议!A668)&gt;0,"是",""))))))</f>
        <v/>
      </c>
      <c r="X668" s="5" t="str">
        <f>IF(OR($A$3=""),"",IF(OR($W$2="优爆品"),((IFERROR(INDEX('产品报告-整理'!D:D,MATCH(产品建议!A668,'产品报告-整理'!A:A,0)),"")&amp;" → "&amp;(IFERROR(TEXT(INDEX('产品报告-整理'!D:D,MATCH(产品建议!A668,'产品报告-整理'!A:A,0))/G668,"0%"),"")))),IF(OR($W$2="P4P点击量"),((IF($W$2="P4P点击量",IFERROR(TEXT(W668/G668,"0%"),"")))),(((IF(COUNTIF('2-3.源数据-产品分析-爆品'!A:A,产品建议!A668)&gt;0,"是","")))))))</f>
        <v/>
      </c>
      <c r="Y668" s="9" t="str">
        <f>IF(AND($Y$2="直通车总消费",'产品报告-整理'!$BN$1="推荐广告"),IFERROR(INDEX('产品报告-整理'!H:H,MATCH(产品建议!A668,'产品报告-整理'!A:A,0)),0)+IFERROR(INDEX('产品报告-整理'!BV:BV,MATCH(产品建议!A668,'产品报告-整理'!BO:BO,0)),0),IFERROR(INDEX('产品报告-整理'!H:H,MATCH(产品建议!A668,'产品报告-整理'!A:A,0)),0))</f>
        <v/>
      </c>
      <c r="Z668" s="9" t="str">
        <f t="shared" si="33"/>
        <v/>
      </c>
      <c r="AA668" s="5" t="str">
        <f t="shared" si="31"/>
        <v/>
      </c>
      <c r="AB668" s="5" t="str">
        <f t="shared" si="32"/>
        <v/>
      </c>
      <c r="AC668" s="9"/>
      <c r="AD668" s="15" t="str">
        <f>IF($AD$1="  ",IFERROR(IF(AND(Y668="未推广",L668&gt;0),"加入P4P推广 ","")&amp;IF(AND(OR(W668="是",X668="是"),Y668=0),"优爆品加推广 ","")&amp;IF(AND(C668="N",L668&gt;0),"增加橱窗绑定 ","")&amp;IF(AND(OR(Z668&gt;$Z$1*4.5,AB668&gt;$AB$1*4.5),Y668&lt;&gt;0,Y668&gt;$AB$1*2,G668&gt;($G$1/$L$1)*1),"放弃P4P推广 ","")&amp;IF(AND(AB668&gt;$AB$1*1.2,AB668&lt;$AB$1*4.5,Y668&gt;0),"优化询盘成本 ","")&amp;IF(AND(Z668&gt;$Z$1*1.2,Z668&lt;$Z$1*4.5,Y668&gt;0),"优化商机成本 ","")&amp;IF(AND(Y668&lt;&gt;0,L668&gt;0,AB668&lt;$AB$1*1.2),"加大询盘获取 ","")&amp;IF(AND(Y668&lt;&gt;0,K668&gt;0,Z668&lt;$Z$1*1.2),"加大商机获取 ","")&amp;IF(AND(L668=0,C668="Y",G668&gt;($G$1/$L$1*1.5)),"解绑橱窗绑定 ",""),"请去左表粘贴源数据"),"")</f>
        <v/>
      </c>
      <c r="AE668" s="9"/>
      <c r="AF668" s="9"/>
      <c r="AG668" s="9"/>
      <c r="AH668" s="9"/>
      <c r="AI668" s="17"/>
      <c r="AJ668" s="17"/>
      <c r="AK668" s="17"/>
    </row>
    <row r="669" spans="1:37">
      <c r="A669" s="5" t="str">
        <f>IFERROR(HLOOKUP(A$2,'2.源数据-产品分析-全商品'!A$6:A$1000,ROW()-1,0),"")</f>
        <v/>
      </c>
      <c r="B669" s="5" t="str">
        <f>IFERROR(HLOOKUP(B$2,'2.源数据-产品分析-全商品'!B$6:B$1000,ROW()-1,0),"")</f>
        <v/>
      </c>
      <c r="C669" s="5" t="str">
        <f>CLEAN(IFERROR(HLOOKUP(C$2,'2.源数据-产品分析-全商品'!C$6:C$1000,ROW()-1,0),""))</f>
        <v/>
      </c>
      <c r="D669" s="5" t="str">
        <f>IFERROR(HLOOKUP(D$2,'2.源数据-产品分析-全商品'!D$6:D$1000,ROW()-1,0),"")</f>
        <v/>
      </c>
      <c r="E669" s="5" t="str">
        <f>IFERROR(HLOOKUP(E$2,'2.源数据-产品分析-全商品'!E$6:E$1000,ROW()-1,0),"")</f>
        <v/>
      </c>
      <c r="F669" s="5" t="str">
        <f>IFERROR(VALUE(HLOOKUP(F$2,'2.源数据-产品分析-全商品'!F$6:F$1000,ROW()-1,0)),"")</f>
        <v/>
      </c>
      <c r="G669" s="5" t="str">
        <f>IFERROR(VALUE(HLOOKUP(G$2,'2.源数据-产品分析-全商品'!G$6:G$1000,ROW()-1,0)),"")</f>
        <v/>
      </c>
      <c r="H669" s="5" t="str">
        <f>IFERROR(HLOOKUP(H$2,'2.源数据-产品分析-全商品'!H$6:H$1000,ROW()-1,0),"")</f>
        <v/>
      </c>
      <c r="I669" s="5" t="str">
        <f>IFERROR(VALUE(HLOOKUP(I$2,'2.源数据-产品分析-全商品'!I$6:I$1000,ROW()-1,0)),"")</f>
        <v/>
      </c>
      <c r="J669" s="60" t="str">
        <f>IFERROR(IF($J$2="","",INDEX('产品报告-整理'!G:G,MATCH(产品建议!A669,'产品报告-整理'!A:A,0))),"")</f>
        <v/>
      </c>
      <c r="K669" s="5" t="str">
        <f>IFERROR(IF($K$2="","",VALUE(INDEX('产品报告-整理'!E:E,MATCH(产品建议!A669,'产品报告-整理'!A:A,0)))),0)</f>
        <v/>
      </c>
      <c r="L669" s="5" t="str">
        <f>IFERROR(VALUE(HLOOKUP(L$2,'2.源数据-产品分析-全商品'!J$6:J$1000,ROW()-1,0)),"")</f>
        <v/>
      </c>
      <c r="M669" s="5" t="str">
        <f>IFERROR(VALUE(HLOOKUP(M$2,'2.源数据-产品分析-全商品'!K$6:K$1000,ROW()-1,0)),"")</f>
        <v/>
      </c>
      <c r="N669" s="5" t="str">
        <f>IFERROR(HLOOKUP(N$2,'2.源数据-产品分析-全商品'!L$6:L$1000,ROW()-1,0),"")</f>
        <v/>
      </c>
      <c r="O669" s="5" t="str">
        <f>IF($O$2='产品报告-整理'!$K$1,IFERROR(INDEX('产品报告-整理'!S:S,MATCH(产品建议!A669,'产品报告-整理'!L:L,0)),""),(IFERROR(VALUE(HLOOKUP(O$2,'2.源数据-产品分析-全商品'!M$6:M$1000,ROW()-1,0)),"")))</f>
        <v/>
      </c>
      <c r="P669" s="5" t="str">
        <f>IF($P$2='产品报告-整理'!$V$1,IFERROR(INDEX('产品报告-整理'!AD:AD,MATCH(产品建议!A669,'产品报告-整理'!W:W,0)),""),(IFERROR(VALUE(HLOOKUP(P$2,'2.源数据-产品分析-全商品'!N$6:N$1000,ROW()-1,0)),"")))</f>
        <v/>
      </c>
      <c r="Q669" s="5" t="str">
        <f>IF($Q$2='产品报告-整理'!$AG$1,IFERROR(INDEX('产品报告-整理'!AO:AO,MATCH(产品建议!A669,'产品报告-整理'!AH:AH,0)),""),(IFERROR(VALUE(HLOOKUP(Q$2,'2.源数据-产品分析-全商品'!O$6:O$1000,ROW()-1,0)),"")))</f>
        <v/>
      </c>
      <c r="R669" s="5" t="str">
        <f>IF($R$2='产品报告-整理'!$AR$1,IFERROR(INDEX('产品报告-整理'!AZ:AZ,MATCH(产品建议!A669,'产品报告-整理'!AS:AS,0)),""),(IFERROR(VALUE(HLOOKUP(R$2,'2.源数据-产品分析-全商品'!P$6:P$1000,ROW()-1,0)),"")))</f>
        <v/>
      </c>
      <c r="S669" s="5" t="str">
        <f>IF($S$2='产品报告-整理'!$BC$1,IFERROR(INDEX('产品报告-整理'!BK:BK,MATCH(产品建议!A669,'产品报告-整理'!BD:BD,0)),""),(IFERROR(VALUE(HLOOKUP(S$2,'2.源数据-产品分析-全商品'!Q$6:Q$1000,ROW()-1,0)),"")))</f>
        <v/>
      </c>
      <c r="T669" s="5" t="str">
        <f>IFERROR(HLOOKUP("产品负责人",'2.源数据-产品分析-全商品'!R$6:R$1000,ROW()-1,0),"")</f>
        <v/>
      </c>
      <c r="U669" s="5" t="str">
        <f>IFERROR(VALUE(HLOOKUP(U$2,'2.源数据-产品分析-全商品'!S$6:S$1000,ROW()-1,0)),"")</f>
        <v/>
      </c>
      <c r="V669" s="5" t="str">
        <f>IFERROR(VALUE(HLOOKUP(V$2,'2.源数据-产品分析-全商品'!T$6:T$1000,ROW()-1,0)),"")</f>
        <v/>
      </c>
      <c r="W669" s="5" t="str">
        <f>IF(OR($A$3=""),"",IF(OR($W$2="优爆品"),(IF(COUNTIF('2-2.源数据-产品分析-优品'!A:A,产品建议!A669)&gt;0,"是","")&amp;IF(COUNTIF('2-3.源数据-产品分析-爆品'!A:A,产品建议!A669)&gt;0,"是","")),IF(OR($W$2="P4P点击量"),((IFERROR(INDEX('产品报告-整理'!D:D,MATCH(产品建议!A669,'产品报告-整理'!A:A,0)),""))),((IF(COUNTIF('2-2.源数据-产品分析-优品'!A:A,产品建议!A669)&gt;0,"是",""))))))</f>
        <v/>
      </c>
      <c r="X669" s="5" t="str">
        <f>IF(OR($A$3=""),"",IF(OR($W$2="优爆品"),((IFERROR(INDEX('产品报告-整理'!D:D,MATCH(产品建议!A669,'产品报告-整理'!A:A,0)),"")&amp;" → "&amp;(IFERROR(TEXT(INDEX('产品报告-整理'!D:D,MATCH(产品建议!A669,'产品报告-整理'!A:A,0))/G669,"0%"),"")))),IF(OR($W$2="P4P点击量"),((IF($W$2="P4P点击量",IFERROR(TEXT(W669/G669,"0%"),"")))),(((IF(COUNTIF('2-3.源数据-产品分析-爆品'!A:A,产品建议!A669)&gt;0,"是","")))))))</f>
        <v/>
      </c>
      <c r="Y669" s="9" t="str">
        <f>IF(AND($Y$2="直通车总消费",'产品报告-整理'!$BN$1="推荐广告"),IFERROR(INDEX('产品报告-整理'!H:H,MATCH(产品建议!A669,'产品报告-整理'!A:A,0)),0)+IFERROR(INDEX('产品报告-整理'!BV:BV,MATCH(产品建议!A669,'产品报告-整理'!BO:BO,0)),0),IFERROR(INDEX('产品报告-整理'!H:H,MATCH(产品建议!A669,'产品报告-整理'!A:A,0)),0))</f>
        <v/>
      </c>
      <c r="Z669" s="9" t="str">
        <f t="shared" si="33"/>
        <v/>
      </c>
      <c r="AA669" s="5" t="str">
        <f t="shared" si="31"/>
        <v/>
      </c>
      <c r="AB669" s="5" t="str">
        <f t="shared" si="32"/>
        <v/>
      </c>
      <c r="AC669" s="9"/>
      <c r="AD669" s="15" t="str">
        <f>IF($AD$1="  ",IFERROR(IF(AND(Y669="未推广",L669&gt;0),"加入P4P推广 ","")&amp;IF(AND(OR(W669="是",X669="是"),Y669=0),"优爆品加推广 ","")&amp;IF(AND(C669="N",L669&gt;0),"增加橱窗绑定 ","")&amp;IF(AND(OR(Z669&gt;$Z$1*4.5,AB669&gt;$AB$1*4.5),Y669&lt;&gt;0,Y669&gt;$AB$1*2,G669&gt;($G$1/$L$1)*1),"放弃P4P推广 ","")&amp;IF(AND(AB669&gt;$AB$1*1.2,AB669&lt;$AB$1*4.5,Y669&gt;0),"优化询盘成本 ","")&amp;IF(AND(Z669&gt;$Z$1*1.2,Z669&lt;$Z$1*4.5,Y669&gt;0),"优化商机成本 ","")&amp;IF(AND(Y669&lt;&gt;0,L669&gt;0,AB669&lt;$AB$1*1.2),"加大询盘获取 ","")&amp;IF(AND(Y669&lt;&gt;0,K669&gt;0,Z669&lt;$Z$1*1.2),"加大商机获取 ","")&amp;IF(AND(L669=0,C669="Y",G669&gt;($G$1/$L$1*1.5)),"解绑橱窗绑定 ",""),"请去左表粘贴源数据"),"")</f>
        <v/>
      </c>
      <c r="AE669" s="9"/>
      <c r="AF669" s="9"/>
      <c r="AG669" s="9"/>
      <c r="AH669" s="9"/>
      <c r="AI669" s="17"/>
      <c r="AJ669" s="17"/>
      <c r="AK669" s="17"/>
    </row>
    <row r="670" spans="1:37">
      <c r="A670" s="5" t="str">
        <f>IFERROR(HLOOKUP(A$2,'2.源数据-产品分析-全商品'!A$6:A$1000,ROW()-1,0),"")</f>
        <v/>
      </c>
      <c r="B670" s="5" t="str">
        <f>IFERROR(HLOOKUP(B$2,'2.源数据-产品分析-全商品'!B$6:B$1000,ROW()-1,0),"")</f>
        <v/>
      </c>
      <c r="C670" s="5" t="str">
        <f>CLEAN(IFERROR(HLOOKUP(C$2,'2.源数据-产品分析-全商品'!C$6:C$1000,ROW()-1,0),""))</f>
        <v/>
      </c>
      <c r="D670" s="5" t="str">
        <f>IFERROR(HLOOKUP(D$2,'2.源数据-产品分析-全商品'!D$6:D$1000,ROW()-1,0),"")</f>
        <v/>
      </c>
      <c r="E670" s="5" t="str">
        <f>IFERROR(HLOOKUP(E$2,'2.源数据-产品分析-全商品'!E$6:E$1000,ROW()-1,0),"")</f>
        <v/>
      </c>
      <c r="F670" s="5" t="str">
        <f>IFERROR(VALUE(HLOOKUP(F$2,'2.源数据-产品分析-全商品'!F$6:F$1000,ROW()-1,0)),"")</f>
        <v/>
      </c>
      <c r="G670" s="5" t="str">
        <f>IFERROR(VALUE(HLOOKUP(G$2,'2.源数据-产品分析-全商品'!G$6:G$1000,ROW()-1,0)),"")</f>
        <v/>
      </c>
      <c r="H670" s="5" t="str">
        <f>IFERROR(HLOOKUP(H$2,'2.源数据-产品分析-全商品'!H$6:H$1000,ROW()-1,0),"")</f>
        <v/>
      </c>
      <c r="I670" s="5" t="str">
        <f>IFERROR(VALUE(HLOOKUP(I$2,'2.源数据-产品分析-全商品'!I$6:I$1000,ROW()-1,0)),"")</f>
        <v/>
      </c>
      <c r="J670" s="60" t="str">
        <f>IFERROR(IF($J$2="","",INDEX('产品报告-整理'!G:G,MATCH(产品建议!A670,'产品报告-整理'!A:A,0))),"")</f>
        <v/>
      </c>
      <c r="K670" s="5" t="str">
        <f>IFERROR(IF($K$2="","",VALUE(INDEX('产品报告-整理'!E:E,MATCH(产品建议!A670,'产品报告-整理'!A:A,0)))),0)</f>
        <v/>
      </c>
      <c r="L670" s="5" t="str">
        <f>IFERROR(VALUE(HLOOKUP(L$2,'2.源数据-产品分析-全商品'!J$6:J$1000,ROW()-1,0)),"")</f>
        <v/>
      </c>
      <c r="M670" s="5" t="str">
        <f>IFERROR(VALUE(HLOOKUP(M$2,'2.源数据-产品分析-全商品'!K$6:K$1000,ROW()-1,0)),"")</f>
        <v/>
      </c>
      <c r="N670" s="5" t="str">
        <f>IFERROR(HLOOKUP(N$2,'2.源数据-产品分析-全商品'!L$6:L$1000,ROW()-1,0),"")</f>
        <v/>
      </c>
      <c r="O670" s="5" t="str">
        <f>IF($O$2='产品报告-整理'!$K$1,IFERROR(INDEX('产品报告-整理'!S:S,MATCH(产品建议!A670,'产品报告-整理'!L:L,0)),""),(IFERROR(VALUE(HLOOKUP(O$2,'2.源数据-产品分析-全商品'!M$6:M$1000,ROW()-1,0)),"")))</f>
        <v/>
      </c>
      <c r="P670" s="5" t="str">
        <f>IF($P$2='产品报告-整理'!$V$1,IFERROR(INDEX('产品报告-整理'!AD:AD,MATCH(产品建议!A670,'产品报告-整理'!W:W,0)),""),(IFERROR(VALUE(HLOOKUP(P$2,'2.源数据-产品分析-全商品'!N$6:N$1000,ROW()-1,0)),"")))</f>
        <v/>
      </c>
      <c r="Q670" s="5" t="str">
        <f>IF($Q$2='产品报告-整理'!$AG$1,IFERROR(INDEX('产品报告-整理'!AO:AO,MATCH(产品建议!A670,'产品报告-整理'!AH:AH,0)),""),(IFERROR(VALUE(HLOOKUP(Q$2,'2.源数据-产品分析-全商品'!O$6:O$1000,ROW()-1,0)),"")))</f>
        <v/>
      </c>
      <c r="R670" s="5" t="str">
        <f>IF($R$2='产品报告-整理'!$AR$1,IFERROR(INDEX('产品报告-整理'!AZ:AZ,MATCH(产品建议!A670,'产品报告-整理'!AS:AS,0)),""),(IFERROR(VALUE(HLOOKUP(R$2,'2.源数据-产品分析-全商品'!P$6:P$1000,ROW()-1,0)),"")))</f>
        <v/>
      </c>
      <c r="S670" s="5" t="str">
        <f>IF($S$2='产品报告-整理'!$BC$1,IFERROR(INDEX('产品报告-整理'!BK:BK,MATCH(产品建议!A670,'产品报告-整理'!BD:BD,0)),""),(IFERROR(VALUE(HLOOKUP(S$2,'2.源数据-产品分析-全商品'!Q$6:Q$1000,ROW()-1,0)),"")))</f>
        <v/>
      </c>
      <c r="T670" s="5" t="str">
        <f>IFERROR(HLOOKUP("产品负责人",'2.源数据-产品分析-全商品'!R$6:R$1000,ROW()-1,0),"")</f>
        <v/>
      </c>
      <c r="U670" s="5" t="str">
        <f>IFERROR(VALUE(HLOOKUP(U$2,'2.源数据-产品分析-全商品'!S$6:S$1000,ROW()-1,0)),"")</f>
        <v/>
      </c>
      <c r="V670" s="5" t="str">
        <f>IFERROR(VALUE(HLOOKUP(V$2,'2.源数据-产品分析-全商品'!T$6:T$1000,ROW()-1,0)),"")</f>
        <v/>
      </c>
      <c r="W670" s="5" t="str">
        <f>IF(OR($A$3=""),"",IF(OR($W$2="优爆品"),(IF(COUNTIF('2-2.源数据-产品分析-优品'!A:A,产品建议!A670)&gt;0,"是","")&amp;IF(COUNTIF('2-3.源数据-产品分析-爆品'!A:A,产品建议!A670)&gt;0,"是","")),IF(OR($W$2="P4P点击量"),((IFERROR(INDEX('产品报告-整理'!D:D,MATCH(产品建议!A670,'产品报告-整理'!A:A,0)),""))),((IF(COUNTIF('2-2.源数据-产品分析-优品'!A:A,产品建议!A670)&gt;0,"是",""))))))</f>
        <v/>
      </c>
      <c r="X670" s="5" t="str">
        <f>IF(OR($A$3=""),"",IF(OR($W$2="优爆品"),((IFERROR(INDEX('产品报告-整理'!D:D,MATCH(产品建议!A670,'产品报告-整理'!A:A,0)),"")&amp;" → "&amp;(IFERROR(TEXT(INDEX('产品报告-整理'!D:D,MATCH(产品建议!A670,'产品报告-整理'!A:A,0))/G670,"0%"),"")))),IF(OR($W$2="P4P点击量"),((IF($W$2="P4P点击量",IFERROR(TEXT(W670/G670,"0%"),"")))),(((IF(COUNTIF('2-3.源数据-产品分析-爆品'!A:A,产品建议!A670)&gt;0,"是","")))))))</f>
        <v/>
      </c>
      <c r="Y670" s="9" t="str">
        <f>IF(AND($Y$2="直通车总消费",'产品报告-整理'!$BN$1="推荐广告"),IFERROR(INDEX('产品报告-整理'!H:H,MATCH(产品建议!A670,'产品报告-整理'!A:A,0)),0)+IFERROR(INDEX('产品报告-整理'!BV:BV,MATCH(产品建议!A670,'产品报告-整理'!BO:BO,0)),0),IFERROR(INDEX('产品报告-整理'!H:H,MATCH(产品建议!A670,'产品报告-整理'!A:A,0)),0))</f>
        <v/>
      </c>
      <c r="Z670" s="9" t="str">
        <f t="shared" si="33"/>
        <v/>
      </c>
      <c r="AA670" s="5" t="str">
        <f t="shared" si="31"/>
        <v/>
      </c>
      <c r="AB670" s="5" t="str">
        <f t="shared" si="32"/>
        <v/>
      </c>
      <c r="AC670" s="9"/>
      <c r="AD670" s="15" t="str">
        <f>IF($AD$1="  ",IFERROR(IF(AND(Y670="未推广",L670&gt;0),"加入P4P推广 ","")&amp;IF(AND(OR(W670="是",X670="是"),Y670=0),"优爆品加推广 ","")&amp;IF(AND(C670="N",L670&gt;0),"增加橱窗绑定 ","")&amp;IF(AND(OR(Z670&gt;$Z$1*4.5,AB670&gt;$AB$1*4.5),Y670&lt;&gt;0,Y670&gt;$AB$1*2,G670&gt;($G$1/$L$1)*1),"放弃P4P推广 ","")&amp;IF(AND(AB670&gt;$AB$1*1.2,AB670&lt;$AB$1*4.5,Y670&gt;0),"优化询盘成本 ","")&amp;IF(AND(Z670&gt;$Z$1*1.2,Z670&lt;$Z$1*4.5,Y670&gt;0),"优化商机成本 ","")&amp;IF(AND(Y670&lt;&gt;0,L670&gt;0,AB670&lt;$AB$1*1.2),"加大询盘获取 ","")&amp;IF(AND(Y670&lt;&gt;0,K670&gt;0,Z670&lt;$Z$1*1.2),"加大商机获取 ","")&amp;IF(AND(L670=0,C670="Y",G670&gt;($G$1/$L$1*1.5)),"解绑橱窗绑定 ",""),"请去左表粘贴源数据"),"")</f>
        <v/>
      </c>
      <c r="AE670" s="9"/>
      <c r="AF670" s="9"/>
      <c r="AG670" s="9"/>
      <c r="AH670" s="9"/>
      <c r="AI670" s="17"/>
      <c r="AJ670" s="17"/>
      <c r="AK670" s="17"/>
    </row>
    <row r="671" spans="1:37">
      <c r="A671" s="5" t="str">
        <f>IFERROR(HLOOKUP(A$2,'2.源数据-产品分析-全商品'!A$6:A$1000,ROW()-1,0),"")</f>
        <v/>
      </c>
      <c r="B671" s="5" t="str">
        <f>IFERROR(HLOOKUP(B$2,'2.源数据-产品分析-全商品'!B$6:B$1000,ROW()-1,0),"")</f>
        <v/>
      </c>
      <c r="C671" s="5" t="str">
        <f>CLEAN(IFERROR(HLOOKUP(C$2,'2.源数据-产品分析-全商品'!C$6:C$1000,ROW()-1,0),""))</f>
        <v/>
      </c>
      <c r="D671" s="5" t="str">
        <f>IFERROR(HLOOKUP(D$2,'2.源数据-产品分析-全商品'!D$6:D$1000,ROW()-1,0),"")</f>
        <v/>
      </c>
      <c r="E671" s="5" t="str">
        <f>IFERROR(HLOOKUP(E$2,'2.源数据-产品分析-全商品'!E$6:E$1000,ROW()-1,0),"")</f>
        <v/>
      </c>
      <c r="F671" s="5" t="str">
        <f>IFERROR(VALUE(HLOOKUP(F$2,'2.源数据-产品分析-全商品'!F$6:F$1000,ROW()-1,0)),"")</f>
        <v/>
      </c>
      <c r="G671" s="5" t="str">
        <f>IFERROR(VALUE(HLOOKUP(G$2,'2.源数据-产品分析-全商品'!G$6:G$1000,ROW()-1,0)),"")</f>
        <v/>
      </c>
      <c r="H671" s="5" t="str">
        <f>IFERROR(HLOOKUP(H$2,'2.源数据-产品分析-全商品'!H$6:H$1000,ROW()-1,0),"")</f>
        <v/>
      </c>
      <c r="I671" s="5" t="str">
        <f>IFERROR(VALUE(HLOOKUP(I$2,'2.源数据-产品分析-全商品'!I$6:I$1000,ROW()-1,0)),"")</f>
        <v/>
      </c>
      <c r="J671" s="60" t="str">
        <f>IFERROR(IF($J$2="","",INDEX('产品报告-整理'!G:G,MATCH(产品建议!A671,'产品报告-整理'!A:A,0))),"")</f>
        <v/>
      </c>
      <c r="K671" s="5" t="str">
        <f>IFERROR(IF($K$2="","",VALUE(INDEX('产品报告-整理'!E:E,MATCH(产品建议!A671,'产品报告-整理'!A:A,0)))),0)</f>
        <v/>
      </c>
      <c r="L671" s="5" t="str">
        <f>IFERROR(VALUE(HLOOKUP(L$2,'2.源数据-产品分析-全商品'!J$6:J$1000,ROW()-1,0)),"")</f>
        <v/>
      </c>
      <c r="M671" s="5" t="str">
        <f>IFERROR(VALUE(HLOOKUP(M$2,'2.源数据-产品分析-全商品'!K$6:K$1000,ROW()-1,0)),"")</f>
        <v/>
      </c>
      <c r="N671" s="5" t="str">
        <f>IFERROR(HLOOKUP(N$2,'2.源数据-产品分析-全商品'!L$6:L$1000,ROW()-1,0),"")</f>
        <v/>
      </c>
      <c r="O671" s="5" t="str">
        <f>IF($O$2='产品报告-整理'!$K$1,IFERROR(INDEX('产品报告-整理'!S:S,MATCH(产品建议!A671,'产品报告-整理'!L:L,0)),""),(IFERROR(VALUE(HLOOKUP(O$2,'2.源数据-产品分析-全商品'!M$6:M$1000,ROW()-1,0)),"")))</f>
        <v/>
      </c>
      <c r="P671" s="5" t="str">
        <f>IF($P$2='产品报告-整理'!$V$1,IFERROR(INDEX('产品报告-整理'!AD:AD,MATCH(产品建议!A671,'产品报告-整理'!W:W,0)),""),(IFERROR(VALUE(HLOOKUP(P$2,'2.源数据-产品分析-全商品'!N$6:N$1000,ROW()-1,0)),"")))</f>
        <v/>
      </c>
      <c r="Q671" s="5" t="str">
        <f>IF($Q$2='产品报告-整理'!$AG$1,IFERROR(INDEX('产品报告-整理'!AO:AO,MATCH(产品建议!A671,'产品报告-整理'!AH:AH,0)),""),(IFERROR(VALUE(HLOOKUP(Q$2,'2.源数据-产品分析-全商品'!O$6:O$1000,ROW()-1,0)),"")))</f>
        <v/>
      </c>
      <c r="R671" s="5" t="str">
        <f>IF($R$2='产品报告-整理'!$AR$1,IFERROR(INDEX('产品报告-整理'!AZ:AZ,MATCH(产品建议!A671,'产品报告-整理'!AS:AS,0)),""),(IFERROR(VALUE(HLOOKUP(R$2,'2.源数据-产品分析-全商品'!P$6:P$1000,ROW()-1,0)),"")))</f>
        <v/>
      </c>
      <c r="S671" s="5" t="str">
        <f>IF($S$2='产品报告-整理'!$BC$1,IFERROR(INDEX('产品报告-整理'!BK:BK,MATCH(产品建议!A671,'产品报告-整理'!BD:BD,0)),""),(IFERROR(VALUE(HLOOKUP(S$2,'2.源数据-产品分析-全商品'!Q$6:Q$1000,ROW()-1,0)),"")))</f>
        <v/>
      </c>
      <c r="T671" s="5" t="str">
        <f>IFERROR(HLOOKUP("产品负责人",'2.源数据-产品分析-全商品'!R$6:R$1000,ROW()-1,0),"")</f>
        <v/>
      </c>
      <c r="U671" s="5" t="str">
        <f>IFERROR(VALUE(HLOOKUP(U$2,'2.源数据-产品分析-全商品'!S$6:S$1000,ROW()-1,0)),"")</f>
        <v/>
      </c>
      <c r="V671" s="5" t="str">
        <f>IFERROR(VALUE(HLOOKUP(V$2,'2.源数据-产品分析-全商品'!T$6:T$1000,ROW()-1,0)),"")</f>
        <v/>
      </c>
      <c r="W671" s="5" t="str">
        <f>IF(OR($A$3=""),"",IF(OR($W$2="优爆品"),(IF(COUNTIF('2-2.源数据-产品分析-优品'!A:A,产品建议!A671)&gt;0,"是","")&amp;IF(COUNTIF('2-3.源数据-产品分析-爆品'!A:A,产品建议!A671)&gt;0,"是","")),IF(OR($W$2="P4P点击量"),((IFERROR(INDEX('产品报告-整理'!D:D,MATCH(产品建议!A671,'产品报告-整理'!A:A,0)),""))),((IF(COUNTIF('2-2.源数据-产品分析-优品'!A:A,产品建议!A671)&gt;0,"是",""))))))</f>
        <v/>
      </c>
      <c r="X671" s="5" t="str">
        <f>IF(OR($A$3=""),"",IF(OR($W$2="优爆品"),((IFERROR(INDEX('产品报告-整理'!D:D,MATCH(产品建议!A671,'产品报告-整理'!A:A,0)),"")&amp;" → "&amp;(IFERROR(TEXT(INDEX('产品报告-整理'!D:D,MATCH(产品建议!A671,'产品报告-整理'!A:A,0))/G671,"0%"),"")))),IF(OR($W$2="P4P点击量"),((IF($W$2="P4P点击量",IFERROR(TEXT(W671/G671,"0%"),"")))),(((IF(COUNTIF('2-3.源数据-产品分析-爆品'!A:A,产品建议!A671)&gt;0,"是","")))))))</f>
        <v/>
      </c>
      <c r="Y671" s="9" t="str">
        <f>IF(AND($Y$2="直通车总消费",'产品报告-整理'!$BN$1="推荐广告"),IFERROR(INDEX('产品报告-整理'!H:H,MATCH(产品建议!A671,'产品报告-整理'!A:A,0)),0)+IFERROR(INDEX('产品报告-整理'!BV:BV,MATCH(产品建议!A671,'产品报告-整理'!BO:BO,0)),0),IFERROR(INDEX('产品报告-整理'!H:H,MATCH(产品建议!A671,'产品报告-整理'!A:A,0)),0))</f>
        <v/>
      </c>
      <c r="Z671" s="9" t="str">
        <f t="shared" si="33"/>
        <v/>
      </c>
      <c r="AA671" s="5" t="str">
        <f t="shared" si="31"/>
        <v/>
      </c>
      <c r="AB671" s="5" t="str">
        <f t="shared" si="32"/>
        <v/>
      </c>
      <c r="AC671" s="9"/>
      <c r="AD671" s="15" t="str">
        <f>IF($AD$1="  ",IFERROR(IF(AND(Y671="未推广",L671&gt;0),"加入P4P推广 ","")&amp;IF(AND(OR(W671="是",X671="是"),Y671=0),"优爆品加推广 ","")&amp;IF(AND(C671="N",L671&gt;0),"增加橱窗绑定 ","")&amp;IF(AND(OR(Z671&gt;$Z$1*4.5,AB671&gt;$AB$1*4.5),Y671&lt;&gt;0,Y671&gt;$AB$1*2,G671&gt;($G$1/$L$1)*1),"放弃P4P推广 ","")&amp;IF(AND(AB671&gt;$AB$1*1.2,AB671&lt;$AB$1*4.5,Y671&gt;0),"优化询盘成本 ","")&amp;IF(AND(Z671&gt;$Z$1*1.2,Z671&lt;$Z$1*4.5,Y671&gt;0),"优化商机成本 ","")&amp;IF(AND(Y671&lt;&gt;0,L671&gt;0,AB671&lt;$AB$1*1.2),"加大询盘获取 ","")&amp;IF(AND(Y671&lt;&gt;0,K671&gt;0,Z671&lt;$Z$1*1.2),"加大商机获取 ","")&amp;IF(AND(L671=0,C671="Y",G671&gt;($G$1/$L$1*1.5)),"解绑橱窗绑定 ",""),"请去左表粘贴源数据"),"")</f>
        <v/>
      </c>
      <c r="AE671" s="9"/>
      <c r="AF671" s="9"/>
      <c r="AG671" s="9"/>
      <c r="AH671" s="9"/>
      <c r="AI671" s="17"/>
      <c r="AJ671" s="17"/>
      <c r="AK671" s="17"/>
    </row>
    <row r="672" spans="1:37">
      <c r="A672" s="5" t="str">
        <f>IFERROR(HLOOKUP(A$2,'2.源数据-产品分析-全商品'!A$6:A$1000,ROW()-1,0),"")</f>
        <v/>
      </c>
      <c r="B672" s="5" t="str">
        <f>IFERROR(HLOOKUP(B$2,'2.源数据-产品分析-全商品'!B$6:B$1000,ROW()-1,0),"")</f>
        <v/>
      </c>
      <c r="C672" s="5" t="str">
        <f>CLEAN(IFERROR(HLOOKUP(C$2,'2.源数据-产品分析-全商品'!C$6:C$1000,ROW()-1,0),""))</f>
        <v/>
      </c>
      <c r="D672" s="5" t="str">
        <f>IFERROR(HLOOKUP(D$2,'2.源数据-产品分析-全商品'!D$6:D$1000,ROW()-1,0),"")</f>
        <v/>
      </c>
      <c r="E672" s="5" t="str">
        <f>IFERROR(HLOOKUP(E$2,'2.源数据-产品分析-全商品'!E$6:E$1000,ROW()-1,0),"")</f>
        <v/>
      </c>
      <c r="F672" s="5" t="str">
        <f>IFERROR(VALUE(HLOOKUP(F$2,'2.源数据-产品分析-全商品'!F$6:F$1000,ROW()-1,0)),"")</f>
        <v/>
      </c>
      <c r="G672" s="5" t="str">
        <f>IFERROR(VALUE(HLOOKUP(G$2,'2.源数据-产品分析-全商品'!G$6:G$1000,ROW()-1,0)),"")</f>
        <v/>
      </c>
      <c r="H672" s="5" t="str">
        <f>IFERROR(HLOOKUP(H$2,'2.源数据-产品分析-全商品'!H$6:H$1000,ROW()-1,0),"")</f>
        <v/>
      </c>
      <c r="I672" s="5" t="str">
        <f>IFERROR(VALUE(HLOOKUP(I$2,'2.源数据-产品分析-全商品'!I$6:I$1000,ROW()-1,0)),"")</f>
        <v/>
      </c>
      <c r="J672" s="60" t="str">
        <f>IFERROR(IF($J$2="","",INDEX('产品报告-整理'!G:G,MATCH(产品建议!A672,'产品报告-整理'!A:A,0))),"")</f>
        <v/>
      </c>
      <c r="K672" s="5" t="str">
        <f>IFERROR(IF($K$2="","",VALUE(INDEX('产品报告-整理'!E:E,MATCH(产品建议!A672,'产品报告-整理'!A:A,0)))),0)</f>
        <v/>
      </c>
      <c r="L672" s="5" t="str">
        <f>IFERROR(VALUE(HLOOKUP(L$2,'2.源数据-产品分析-全商品'!J$6:J$1000,ROW()-1,0)),"")</f>
        <v/>
      </c>
      <c r="M672" s="5" t="str">
        <f>IFERROR(VALUE(HLOOKUP(M$2,'2.源数据-产品分析-全商品'!K$6:K$1000,ROW()-1,0)),"")</f>
        <v/>
      </c>
      <c r="N672" s="5" t="str">
        <f>IFERROR(HLOOKUP(N$2,'2.源数据-产品分析-全商品'!L$6:L$1000,ROW()-1,0),"")</f>
        <v/>
      </c>
      <c r="O672" s="5" t="str">
        <f>IF($O$2='产品报告-整理'!$K$1,IFERROR(INDEX('产品报告-整理'!S:S,MATCH(产品建议!A672,'产品报告-整理'!L:L,0)),""),(IFERROR(VALUE(HLOOKUP(O$2,'2.源数据-产品分析-全商品'!M$6:M$1000,ROW()-1,0)),"")))</f>
        <v/>
      </c>
      <c r="P672" s="5" t="str">
        <f>IF($P$2='产品报告-整理'!$V$1,IFERROR(INDEX('产品报告-整理'!AD:AD,MATCH(产品建议!A672,'产品报告-整理'!W:W,0)),""),(IFERROR(VALUE(HLOOKUP(P$2,'2.源数据-产品分析-全商品'!N$6:N$1000,ROW()-1,0)),"")))</f>
        <v/>
      </c>
      <c r="Q672" s="5" t="str">
        <f>IF($Q$2='产品报告-整理'!$AG$1,IFERROR(INDEX('产品报告-整理'!AO:AO,MATCH(产品建议!A672,'产品报告-整理'!AH:AH,0)),""),(IFERROR(VALUE(HLOOKUP(Q$2,'2.源数据-产品分析-全商品'!O$6:O$1000,ROW()-1,0)),"")))</f>
        <v/>
      </c>
      <c r="R672" s="5" t="str">
        <f>IF($R$2='产品报告-整理'!$AR$1,IFERROR(INDEX('产品报告-整理'!AZ:AZ,MATCH(产品建议!A672,'产品报告-整理'!AS:AS,0)),""),(IFERROR(VALUE(HLOOKUP(R$2,'2.源数据-产品分析-全商品'!P$6:P$1000,ROW()-1,0)),"")))</f>
        <v/>
      </c>
      <c r="S672" s="5" t="str">
        <f>IF($S$2='产品报告-整理'!$BC$1,IFERROR(INDEX('产品报告-整理'!BK:BK,MATCH(产品建议!A672,'产品报告-整理'!BD:BD,0)),""),(IFERROR(VALUE(HLOOKUP(S$2,'2.源数据-产品分析-全商品'!Q$6:Q$1000,ROW()-1,0)),"")))</f>
        <v/>
      </c>
      <c r="T672" s="5" t="str">
        <f>IFERROR(HLOOKUP("产品负责人",'2.源数据-产品分析-全商品'!R$6:R$1000,ROW()-1,0),"")</f>
        <v/>
      </c>
      <c r="U672" s="5" t="str">
        <f>IFERROR(VALUE(HLOOKUP(U$2,'2.源数据-产品分析-全商品'!S$6:S$1000,ROW()-1,0)),"")</f>
        <v/>
      </c>
      <c r="V672" s="5" t="str">
        <f>IFERROR(VALUE(HLOOKUP(V$2,'2.源数据-产品分析-全商品'!T$6:T$1000,ROW()-1,0)),"")</f>
        <v/>
      </c>
      <c r="W672" s="5" t="str">
        <f>IF(OR($A$3=""),"",IF(OR($W$2="优爆品"),(IF(COUNTIF('2-2.源数据-产品分析-优品'!A:A,产品建议!A672)&gt;0,"是","")&amp;IF(COUNTIF('2-3.源数据-产品分析-爆品'!A:A,产品建议!A672)&gt;0,"是","")),IF(OR($W$2="P4P点击量"),((IFERROR(INDEX('产品报告-整理'!D:D,MATCH(产品建议!A672,'产品报告-整理'!A:A,0)),""))),((IF(COUNTIF('2-2.源数据-产品分析-优品'!A:A,产品建议!A672)&gt;0,"是",""))))))</f>
        <v/>
      </c>
      <c r="X672" s="5" t="str">
        <f>IF(OR($A$3=""),"",IF(OR($W$2="优爆品"),((IFERROR(INDEX('产品报告-整理'!D:D,MATCH(产品建议!A672,'产品报告-整理'!A:A,0)),"")&amp;" → "&amp;(IFERROR(TEXT(INDEX('产品报告-整理'!D:D,MATCH(产品建议!A672,'产品报告-整理'!A:A,0))/G672,"0%"),"")))),IF(OR($W$2="P4P点击量"),((IF($W$2="P4P点击量",IFERROR(TEXT(W672/G672,"0%"),"")))),(((IF(COUNTIF('2-3.源数据-产品分析-爆品'!A:A,产品建议!A672)&gt;0,"是","")))))))</f>
        <v/>
      </c>
      <c r="Y672" s="9" t="str">
        <f>IF(AND($Y$2="直通车总消费",'产品报告-整理'!$BN$1="推荐广告"),IFERROR(INDEX('产品报告-整理'!H:H,MATCH(产品建议!A672,'产品报告-整理'!A:A,0)),0)+IFERROR(INDEX('产品报告-整理'!BV:BV,MATCH(产品建议!A672,'产品报告-整理'!BO:BO,0)),0),IFERROR(INDEX('产品报告-整理'!H:H,MATCH(产品建议!A672,'产品报告-整理'!A:A,0)),0))</f>
        <v/>
      </c>
      <c r="Z672" s="9" t="str">
        <f t="shared" si="33"/>
        <v/>
      </c>
      <c r="AA672" s="5" t="str">
        <f t="shared" si="31"/>
        <v/>
      </c>
      <c r="AB672" s="5" t="str">
        <f t="shared" si="32"/>
        <v/>
      </c>
      <c r="AC672" s="9"/>
      <c r="AD672" s="15" t="str">
        <f>IF($AD$1="  ",IFERROR(IF(AND(Y672="未推广",L672&gt;0),"加入P4P推广 ","")&amp;IF(AND(OR(W672="是",X672="是"),Y672=0),"优爆品加推广 ","")&amp;IF(AND(C672="N",L672&gt;0),"增加橱窗绑定 ","")&amp;IF(AND(OR(Z672&gt;$Z$1*4.5,AB672&gt;$AB$1*4.5),Y672&lt;&gt;0,Y672&gt;$AB$1*2,G672&gt;($G$1/$L$1)*1),"放弃P4P推广 ","")&amp;IF(AND(AB672&gt;$AB$1*1.2,AB672&lt;$AB$1*4.5,Y672&gt;0),"优化询盘成本 ","")&amp;IF(AND(Z672&gt;$Z$1*1.2,Z672&lt;$Z$1*4.5,Y672&gt;0),"优化商机成本 ","")&amp;IF(AND(Y672&lt;&gt;0,L672&gt;0,AB672&lt;$AB$1*1.2),"加大询盘获取 ","")&amp;IF(AND(Y672&lt;&gt;0,K672&gt;0,Z672&lt;$Z$1*1.2),"加大商机获取 ","")&amp;IF(AND(L672=0,C672="Y",G672&gt;($G$1/$L$1*1.5)),"解绑橱窗绑定 ",""),"请去左表粘贴源数据"),"")</f>
        <v/>
      </c>
      <c r="AE672" s="9"/>
      <c r="AF672" s="9"/>
      <c r="AG672" s="9"/>
      <c r="AH672" s="9"/>
      <c r="AI672" s="17"/>
      <c r="AJ672" s="17"/>
      <c r="AK672" s="17"/>
    </row>
    <row r="673" spans="1:37">
      <c r="A673" s="5" t="str">
        <f>IFERROR(HLOOKUP(A$2,'2.源数据-产品分析-全商品'!A$6:A$1000,ROW()-1,0),"")</f>
        <v/>
      </c>
      <c r="B673" s="5" t="str">
        <f>IFERROR(HLOOKUP(B$2,'2.源数据-产品分析-全商品'!B$6:B$1000,ROW()-1,0),"")</f>
        <v/>
      </c>
      <c r="C673" s="5" t="str">
        <f>CLEAN(IFERROR(HLOOKUP(C$2,'2.源数据-产品分析-全商品'!C$6:C$1000,ROW()-1,0),""))</f>
        <v/>
      </c>
      <c r="D673" s="5" t="str">
        <f>IFERROR(HLOOKUP(D$2,'2.源数据-产品分析-全商品'!D$6:D$1000,ROW()-1,0),"")</f>
        <v/>
      </c>
      <c r="E673" s="5" t="str">
        <f>IFERROR(HLOOKUP(E$2,'2.源数据-产品分析-全商品'!E$6:E$1000,ROW()-1,0),"")</f>
        <v/>
      </c>
      <c r="F673" s="5" t="str">
        <f>IFERROR(VALUE(HLOOKUP(F$2,'2.源数据-产品分析-全商品'!F$6:F$1000,ROW()-1,0)),"")</f>
        <v/>
      </c>
      <c r="G673" s="5" t="str">
        <f>IFERROR(VALUE(HLOOKUP(G$2,'2.源数据-产品分析-全商品'!G$6:G$1000,ROW()-1,0)),"")</f>
        <v/>
      </c>
      <c r="H673" s="5" t="str">
        <f>IFERROR(HLOOKUP(H$2,'2.源数据-产品分析-全商品'!H$6:H$1000,ROW()-1,0),"")</f>
        <v/>
      </c>
      <c r="I673" s="5" t="str">
        <f>IFERROR(VALUE(HLOOKUP(I$2,'2.源数据-产品分析-全商品'!I$6:I$1000,ROW()-1,0)),"")</f>
        <v/>
      </c>
      <c r="J673" s="60" t="str">
        <f>IFERROR(IF($J$2="","",INDEX('产品报告-整理'!G:G,MATCH(产品建议!A673,'产品报告-整理'!A:A,0))),"")</f>
        <v/>
      </c>
      <c r="K673" s="5" t="str">
        <f>IFERROR(IF($K$2="","",VALUE(INDEX('产品报告-整理'!E:E,MATCH(产品建议!A673,'产品报告-整理'!A:A,0)))),0)</f>
        <v/>
      </c>
      <c r="L673" s="5" t="str">
        <f>IFERROR(VALUE(HLOOKUP(L$2,'2.源数据-产品分析-全商品'!J$6:J$1000,ROW()-1,0)),"")</f>
        <v/>
      </c>
      <c r="M673" s="5" t="str">
        <f>IFERROR(VALUE(HLOOKUP(M$2,'2.源数据-产品分析-全商品'!K$6:K$1000,ROW()-1,0)),"")</f>
        <v/>
      </c>
      <c r="N673" s="5" t="str">
        <f>IFERROR(HLOOKUP(N$2,'2.源数据-产品分析-全商品'!L$6:L$1000,ROW()-1,0),"")</f>
        <v/>
      </c>
      <c r="O673" s="5" t="str">
        <f>IF($O$2='产品报告-整理'!$K$1,IFERROR(INDEX('产品报告-整理'!S:S,MATCH(产品建议!A673,'产品报告-整理'!L:L,0)),""),(IFERROR(VALUE(HLOOKUP(O$2,'2.源数据-产品分析-全商品'!M$6:M$1000,ROW()-1,0)),"")))</f>
        <v/>
      </c>
      <c r="P673" s="5" t="str">
        <f>IF($P$2='产品报告-整理'!$V$1,IFERROR(INDEX('产品报告-整理'!AD:AD,MATCH(产品建议!A673,'产品报告-整理'!W:W,0)),""),(IFERROR(VALUE(HLOOKUP(P$2,'2.源数据-产品分析-全商品'!N$6:N$1000,ROW()-1,0)),"")))</f>
        <v/>
      </c>
      <c r="Q673" s="5" t="str">
        <f>IF($Q$2='产品报告-整理'!$AG$1,IFERROR(INDEX('产品报告-整理'!AO:AO,MATCH(产品建议!A673,'产品报告-整理'!AH:AH,0)),""),(IFERROR(VALUE(HLOOKUP(Q$2,'2.源数据-产品分析-全商品'!O$6:O$1000,ROW()-1,0)),"")))</f>
        <v/>
      </c>
      <c r="R673" s="5" t="str">
        <f>IF($R$2='产品报告-整理'!$AR$1,IFERROR(INDEX('产品报告-整理'!AZ:AZ,MATCH(产品建议!A673,'产品报告-整理'!AS:AS,0)),""),(IFERROR(VALUE(HLOOKUP(R$2,'2.源数据-产品分析-全商品'!P$6:P$1000,ROW()-1,0)),"")))</f>
        <v/>
      </c>
      <c r="S673" s="5" t="str">
        <f>IF($S$2='产品报告-整理'!$BC$1,IFERROR(INDEX('产品报告-整理'!BK:BK,MATCH(产品建议!A673,'产品报告-整理'!BD:BD,0)),""),(IFERROR(VALUE(HLOOKUP(S$2,'2.源数据-产品分析-全商品'!Q$6:Q$1000,ROW()-1,0)),"")))</f>
        <v/>
      </c>
      <c r="T673" s="5" t="str">
        <f>IFERROR(HLOOKUP("产品负责人",'2.源数据-产品分析-全商品'!R$6:R$1000,ROW()-1,0),"")</f>
        <v/>
      </c>
      <c r="U673" s="5" t="str">
        <f>IFERROR(VALUE(HLOOKUP(U$2,'2.源数据-产品分析-全商品'!S$6:S$1000,ROW()-1,0)),"")</f>
        <v/>
      </c>
      <c r="V673" s="5" t="str">
        <f>IFERROR(VALUE(HLOOKUP(V$2,'2.源数据-产品分析-全商品'!T$6:T$1000,ROW()-1,0)),"")</f>
        <v/>
      </c>
      <c r="W673" s="5" t="str">
        <f>IF(OR($A$3=""),"",IF(OR($W$2="优爆品"),(IF(COUNTIF('2-2.源数据-产品分析-优品'!A:A,产品建议!A673)&gt;0,"是","")&amp;IF(COUNTIF('2-3.源数据-产品分析-爆品'!A:A,产品建议!A673)&gt;0,"是","")),IF(OR($W$2="P4P点击量"),((IFERROR(INDEX('产品报告-整理'!D:D,MATCH(产品建议!A673,'产品报告-整理'!A:A,0)),""))),((IF(COUNTIF('2-2.源数据-产品分析-优品'!A:A,产品建议!A673)&gt;0,"是",""))))))</f>
        <v/>
      </c>
      <c r="X673" s="5" t="str">
        <f>IF(OR($A$3=""),"",IF(OR($W$2="优爆品"),((IFERROR(INDEX('产品报告-整理'!D:D,MATCH(产品建议!A673,'产品报告-整理'!A:A,0)),"")&amp;" → "&amp;(IFERROR(TEXT(INDEX('产品报告-整理'!D:D,MATCH(产品建议!A673,'产品报告-整理'!A:A,0))/G673,"0%"),"")))),IF(OR($W$2="P4P点击量"),((IF($W$2="P4P点击量",IFERROR(TEXT(W673/G673,"0%"),"")))),(((IF(COUNTIF('2-3.源数据-产品分析-爆品'!A:A,产品建议!A673)&gt;0,"是","")))))))</f>
        <v/>
      </c>
      <c r="Y673" s="9" t="str">
        <f>IF(AND($Y$2="直通车总消费",'产品报告-整理'!$BN$1="推荐广告"),IFERROR(INDEX('产品报告-整理'!H:H,MATCH(产品建议!A673,'产品报告-整理'!A:A,0)),0)+IFERROR(INDEX('产品报告-整理'!BV:BV,MATCH(产品建议!A673,'产品报告-整理'!BO:BO,0)),0),IFERROR(INDEX('产品报告-整理'!H:H,MATCH(产品建议!A673,'产品报告-整理'!A:A,0)),0))</f>
        <v/>
      </c>
      <c r="Z673" s="9" t="str">
        <f t="shared" si="33"/>
        <v/>
      </c>
      <c r="AA673" s="5" t="str">
        <f t="shared" si="31"/>
        <v/>
      </c>
      <c r="AB673" s="5" t="str">
        <f t="shared" si="32"/>
        <v/>
      </c>
      <c r="AC673" s="9"/>
      <c r="AD673" s="15" t="str">
        <f>IF($AD$1="  ",IFERROR(IF(AND(Y673="未推广",L673&gt;0),"加入P4P推广 ","")&amp;IF(AND(OR(W673="是",X673="是"),Y673=0),"优爆品加推广 ","")&amp;IF(AND(C673="N",L673&gt;0),"增加橱窗绑定 ","")&amp;IF(AND(OR(Z673&gt;$Z$1*4.5,AB673&gt;$AB$1*4.5),Y673&lt;&gt;0,Y673&gt;$AB$1*2,G673&gt;($G$1/$L$1)*1),"放弃P4P推广 ","")&amp;IF(AND(AB673&gt;$AB$1*1.2,AB673&lt;$AB$1*4.5,Y673&gt;0),"优化询盘成本 ","")&amp;IF(AND(Z673&gt;$Z$1*1.2,Z673&lt;$Z$1*4.5,Y673&gt;0),"优化商机成本 ","")&amp;IF(AND(Y673&lt;&gt;0,L673&gt;0,AB673&lt;$AB$1*1.2),"加大询盘获取 ","")&amp;IF(AND(Y673&lt;&gt;0,K673&gt;0,Z673&lt;$Z$1*1.2),"加大商机获取 ","")&amp;IF(AND(L673=0,C673="Y",G673&gt;($G$1/$L$1*1.5)),"解绑橱窗绑定 ",""),"请去左表粘贴源数据"),"")</f>
        <v/>
      </c>
      <c r="AE673" s="9"/>
      <c r="AF673" s="9"/>
      <c r="AG673" s="9"/>
      <c r="AH673" s="9"/>
      <c r="AI673" s="17"/>
      <c r="AJ673" s="17"/>
      <c r="AK673" s="17"/>
    </row>
    <row r="674" spans="1:37">
      <c r="A674" s="5" t="str">
        <f>IFERROR(HLOOKUP(A$2,'2.源数据-产品分析-全商品'!A$6:A$1000,ROW()-1,0),"")</f>
        <v/>
      </c>
      <c r="B674" s="5" t="str">
        <f>IFERROR(HLOOKUP(B$2,'2.源数据-产品分析-全商品'!B$6:B$1000,ROW()-1,0),"")</f>
        <v/>
      </c>
      <c r="C674" s="5" t="str">
        <f>CLEAN(IFERROR(HLOOKUP(C$2,'2.源数据-产品分析-全商品'!C$6:C$1000,ROW()-1,0),""))</f>
        <v/>
      </c>
      <c r="D674" s="5" t="str">
        <f>IFERROR(HLOOKUP(D$2,'2.源数据-产品分析-全商品'!D$6:D$1000,ROW()-1,0),"")</f>
        <v/>
      </c>
      <c r="E674" s="5" t="str">
        <f>IFERROR(HLOOKUP(E$2,'2.源数据-产品分析-全商品'!E$6:E$1000,ROW()-1,0),"")</f>
        <v/>
      </c>
      <c r="F674" s="5" t="str">
        <f>IFERROR(VALUE(HLOOKUP(F$2,'2.源数据-产品分析-全商品'!F$6:F$1000,ROW()-1,0)),"")</f>
        <v/>
      </c>
      <c r="G674" s="5" t="str">
        <f>IFERROR(VALUE(HLOOKUP(G$2,'2.源数据-产品分析-全商品'!G$6:G$1000,ROW()-1,0)),"")</f>
        <v/>
      </c>
      <c r="H674" s="5" t="str">
        <f>IFERROR(HLOOKUP(H$2,'2.源数据-产品分析-全商品'!H$6:H$1000,ROW()-1,0),"")</f>
        <v/>
      </c>
      <c r="I674" s="5" t="str">
        <f>IFERROR(VALUE(HLOOKUP(I$2,'2.源数据-产品分析-全商品'!I$6:I$1000,ROW()-1,0)),"")</f>
        <v/>
      </c>
      <c r="J674" s="60" t="str">
        <f>IFERROR(IF($J$2="","",INDEX('产品报告-整理'!G:G,MATCH(产品建议!A674,'产品报告-整理'!A:A,0))),"")</f>
        <v/>
      </c>
      <c r="K674" s="5" t="str">
        <f>IFERROR(IF($K$2="","",VALUE(INDEX('产品报告-整理'!E:E,MATCH(产品建议!A674,'产品报告-整理'!A:A,0)))),0)</f>
        <v/>
      </c>
      <c r="L674" s="5" t="str">
        <f>IFERROR(VALUE(HLOOKUP(L$2,'2.源数据-产品分析-全商品'!J$6:J$1000,ROW()-1,0)),"")</f>
        <v/>
      </c>
      <c r="M674" s="5" t="str">
        <f>IFERROR(VALUE(HLOOKUP(M$2,'2.源数据-产品分析-全商品'!K$6:K$1000,ROW()-1,0)),"")</f>
        <v/>
      </c>
      <c r="N674" s="5" t="str">
        <f>IFERROR(HLOOKUP(N$2,'2.源数据-产品分析-全商品'!L$6:L$1000,ROW()-1,0),"")</f>
        <v/>
      </c>
      <c r="O674" s="5" t="str">
        <f>IF($O$2='产品报告-整理'!$K$1,IFERROR(INDEX('产品报告-整理'!S:S,MATCH(产品建议!A674,'产品报告-整理'!L:L,0)),""),(IFERROR(VALUE(HLOOKUP(O$2,'2.源数据-产品分析-全商品'!M$6:M$1000,ROW()-1,0)),"")))</f>
        <v/>
      </c>
      <c r="P674" s="5" t="str">
        <f>IF($P$2='产品报告-整理'!$V$1,IFERROR(INDEX('产品报告-整理'!AD:AD,MATCH(产品建议!A674,'产品报告-整理'!W:W,0)),""),(IFERROR(VALUE(HLOOKUP(P$2,'2.源数据-产品分析-全商品'!N$6:N$1000,ROW()-1,0)),"")))</f>
        <v/>
      </c>
      <c r="Q674" s="5" t="str">
        <f>IF($Q$2='产品报告-整理'!$AG$1,IFERROR(INDEX('产品报告-整理'!AO:AO,MATCH(产品建议!A674,'产品报告-整理'!AH:AH,0)),""),(IFERROR(VALUE(HLOOKUP(Q$2,'2.源数据-产品分析-全商品'!O$6:O$1000,ROW()-1,0)),"")))</f>
        <v/>
      </c>
      <c r="R674" s="5" t="str">
        <f>IF($R$2='产品报告-整理'!$AR$1,IFERROR(INDEX('产品报告-整理'!AZ:AZ,MATCH(产品建议!A674,'产品报告-整理'!AS:AS,0)),""),(IFERROR(VALUE(HLOOKUP(R$2,'2.源数据-产品分析-全商品'!P$6:P$1000,ROW()-1,0)),"")))</f>
        <v/>
      </c>
      <c r="S674" s="5" t="str">
        <f>IF($S$2='产品报告-整理'!$BC$1,IFERROR(INDEX('产品报告-整理'!BK:BK,MATCH(产品建议!A674,'产品报告-整理'!BD:BD,0)),""),(IFERROR(VALUE(HLOOKUP(S$2,'2.源数据-产品分析-全商品'!Q$6:Q$1000,ROW()-1,0)),"")))</f>
        <v/>
      </c>
      <c r="T674" s="5" t="str">
        <f>IFERROR(HLOOKUP("产品负责人",'2.源数据-产品分析-全商品'!R$6:R$1000,ROW()-1,0),"")</f>
        <v/>
      </c>
      <c r="U674" s="5" t="str">
        <f>IFERROR(VALUE(HLOOKUP(U$2,'2.源数据-产品分析-全商品'!S$6:S$1000,ROW()-1,0)),"")</f>
        <v/>
      </c>
      <c r="V674" s="5" t="str">
        <f>IFERROR(VALUE(HLOOKUP(V$2,'2.源数据-产品分析-全商品'!T$6:T$1000,ROW()-1,0)),"")</f>
        <v/>
      </c>
      <c r="W674" s="5" t="str">
        <f>IF(OR($A$3=""),"",IF(OR($W$2="优爆品"),(IF(COUNTIF('2-2.源数据-产品分析-优品'!A:A,产品建议!A674)&gt;0,"是","")&amp;IF(COUNTIF('2-3.源数据-产品分析-爆品'!A:A,产品建议!A674)&gt;0,"是","")),IF(OR($W$2="P4P点击量"),((IFERROR(INDEX('产品报告-整理'!D:D,MATCH(产品建议!A674,'产品报告-整理'!A:A,0)),""))),((IF(COUNTIF('2-2.源数据-产品分析-优品'!A:A,产品建议!A674)&gt;0,"是",""))))))</f>
        <v/>
      </c>
      <c r="X674" s="5" t="str">
        <f>IF(OR($A$3=""),"",IF(OR($W$2="优爆品"),((IFERROR(INDEX('产品报告-整理'!D:D,MATCH(产品建议!A674,'产品报告-整理'!A:A,0)),"")&amp;" → "&amp;(IFERROR(TEXT(INDEX('产品报告-整理'!D:D,MATCH(产品建议!A674,'产品报告-整理'!A:A,0))/G674,"0%"),"")))),IF(OR($W$2="P4P点击量"),((IF($W$2="P4P点击量",IFERROR(TEXT(W674/G674,"0%"),"")))),(((IF(COUNTIF('2-3.源数据-产品分析-爆品'!A:A,产品建议!A674)&gt;0,"是","")))))))</f>
        <v/>
      </c>
      <c r="Y674" s="9" t="str">
        <f>IF(AND($Y$2="直通车总消费",'产品报告-整理'!$BN$1="推荐广告"),IFERROR(INDEX('产品报告-整理'!H:H,MATCH(产品建议!A674,'产品报告-整理'!A:A,0)),0)+IFERROR(INDEX('产品报告-整理'!BV:BV,MATCH(产品建议!A674,'产品报告-整理'!BO:BO,0)),0),IFERROR(INDEX('产品报告-整理'!H:H,MATCH(产品建议!A674,'产品报告-整理'!A:A,0)),0))</f>
        <v/>
      </c>
      <c r="Z674" s="9" t="str">
        <f t="shared" si="33"/>
        <v/>
      </c>
      <c r="AA674" s="5" t="str">
        <f t="shared" si="31"/>
        <v/>
      </c>
      <c r="AB674" s="5" t="str">
        <f t="shared" si="32"/>
        <v/>
      </c>
      <c r="AC674" s="9"/>
      <c r="AD674" s="15" t="str">
        <f>IF($AD$1="  ",IFERROR(IF(AND(Y674="未推广",L674&gt;0),"加入P4P推广 ","")&amp;IF(AND(OR(W674="是",X674="是"),Y674=0),"优爆品加推广 ","")&amp;IF(AND(C674="N",L674&gt;0),"增加橱窗绑定 ","")&amp;IF(AND(OR(Z674&gt;$Z$1*4.5,AB674&gt;$AB$1*4.5),Y674&lt;&gt;0,Y674&gt;$AB$1*2,G674&gt;($G$1/$L$1)*1),"放弃P4P推广 ","")&amp;IF(AND(AB674&gt;$AB$1*1.2,AB674&lt;$AB$1*4.5,Y674&gt;0),"优化询盘成本 ","")&amp;IF(AND(Z674&gt;$Z$1*1.2,Z674&lt;$Z$1*4.5,Y674&gt;0),"优化商机成本 ","")&amp;IF(AND(Y674&lt;&gt;0,L674&gt;0,AB674&lt;$AB$1*1.2),"加大询盘获取 ","")&amp;IF(AND(Y674&lt;&gt;0,K674&gt;0,Z674&lt;$Z$1*1.2),"加大商机获取 ","")&amp;IF(AND(L674=0,C674="Y",G674&gt;($G$1/$L$1*1.5)),"解绑橱窗绑定 ",""),"请去左表粘贴源数据"),"")</f>
        <v/>
      </c>
      <c r="AE674" s="9"/>
      <c r="AF674" s="9"/>
      <c r="AG674" s="9"/>
      <c r="AH674" s="9"/>
      <c r="AI674" s="17"/>
      <c r="AJ674" s="17"/>
      <c r="AK674" s="17"/>
    </row>
    <row r="675" spans="1:37">
      <c r="A675" s="5" t="str">
        <f>IFERROR(HLOOKUP(A$2,'2.源数据-产品分析-全商品'!A$6:A$1000,ROW()-1,0),"")</f>
        <v/>
      </c>
      <c r="B675" s="5" t="str">
        <f>IFERROR(HLOOKUP(B$2,'2.源数据-产品分析-全商品'!B$6:B$1000,ROW()-1,0),"")</f>
        <v/>
      </c>
      <c r="C675" s="5" t="str">
        <f>CLEAN(IFERROR(HLOOKUP(C$2,'2.源数据-产品分析-全商品'!C$6:C$1000,ROW()-1,0),""))</f>
        <v/>
      </c>
      <c r="D675" s="5" t="str">
        <f>IFERROR(HLOOKUP(D$2,'2.源数据-产品分析-全商品'!D$6:D$1000,ROW()-1,0),"")</f>
        <v/>
      </c>
      <c r="E675" s="5" t="str">
        <f>IFERROR(HLOOKUP(E$2,'2.源数据-产品分析-全商品'!E$6:E$1000,ROW()-1,0),"")</f>
        <v/>
      </c>
      <c r="F675" s="5" t="str">
        <f>IFERROR(VALUE(HLOOKUP(F$2,'2.源数据-产品分析-全商品'!F$6:F$1000,ROW()-1,0)),"")</f>
        <v/>
      </c>
      <c r="G675" s="5" t="str">
        <f>IFERROR(VALUE(HLOOKUP(G$2,'2.源数据-产品分析-全商品'!G$6:G$1000,ROW()-1,0)),"")</f>
        <v/>
      </c>
      <c r="H675" s="5" t="str">
        <f>IFERROR(HLOOKUP(H$2,'2.源数据-产品分析-全商品'!H$6:H$1000,ROW()-1,0),"")</f>
        <v/>
      </c>
      <c r="I675" s="5" t="str">
        <f>IFERROR(VALUE(HLOOKUP(I$2,'2.源数据-产品分析-全商品'!I$6:I$1000,ROW()-1,0)),"")</f>
        <v/>
      </c>
      <c r="J675" s="60" t="str">
        <f>IFERROR(IF($J$2="","",INDEX('产品报告-整理'!G:G,MATCH(产品建议!A675,'产品报告-整理'!A:A,0))),"")</f>
        <v/>
      </c>
      <c r="K675" s="5" t="str">
        <f>IFERROR(IF($K$2="","",VALUE(INDEX('产品报告-整理'!E:E,MATCH(产品建议!A675,'产品报告-整理'!A:A,0)))),0)</f>
        <v/>
      </c>
      <c r="L675" s="5" t="str">
        <f>IFERROR(VALUE(HLOOKUP(L$2,'2.源数据-产品分析-全商品'!J$6:J$1000,ROW()-1,0)),"")</f>
        <v/>
      </c>
      <c r="M675" s="5" t="str">
        <f>IFERROR(VALUE(HLOOKUP(M$2,'2.源数据-产品分析-全商品'!K$6:K$1000,ROW()-1,0)),"")</f>
        <v/>
      </c>
      <c r="N675" s="5" t="str">
        <f>IFERROR(HLOOKUP(N$2,'2.源数据-产品分析-全商品'!L$6:L$1000,ROW()-1,0),"")</f>
        <v/>
      </c>
      <c r="O675" s="5" t="str">
        <f>IF($O$2='产品报告-整理'!$K$1,IFERROR(INDEX('产品报告-整理'!S:S,MATCH(产品建议!A675,'产品报告-整理'!L:L,0)),""),(IFERROR(VALUE(HLOOKUP(O$2,'2.源数据-产品分析-全商品'!M$6:M$1000,ROW()-1,0)),"")))</f>
        <v/>
      </c>
      <c r="P675" s="5" t="str">
        <f>IF($P$2='产品报告-整理'!$V$1,IFERROR(INDEX('产品报告-整理'!AD:AD,MATCH(产品建议!A675,'产品报告-整理'!W:W,0)),""),(IFERROR(VALUE(HLOOKUP(P$2,'2.源数据-产品分析-全商品'!N$6:N$1000,ROW()-1,0)),"")))</f>
        <v/>
      </c>
      <c r="Q675" s="5" t="str">
        <f>IF($Q$2='产品报告-整理'!$AG$1,IFERROR(INDEX('产品报告-整理'!AO:AO,MATCH(产品建议!A675,'产品报告-整理'!AH:AH,0)),""),(IFERROR(VALUE(HLOOKUP(Q$2,'2.源数据-产品分析-全商品'!O$6:O$1000,ROW()-1,0)),"")))</f>
        <v/>
      </c>
      <c r="R675" s="5" t="str">
        <f>IF($R$2='产品报告-整理'!$AR$1,IFERROR(INDEX('产品报告-整理'!AZ:AZ,MATCH(产品建议!A675,'产品报告-整理'!AS:AS,0)),""),(IFERROR(VALUE(HLOOKUP(R$2,'2.源数据-产品分析-全商品'!P$6:P$1000,ROW()-1,0)),"")))</f>
        <v/>
      </c>
      <c r="S675" s="5" t="str">
        <f>IF($S$2='产品报告-整理'!$BC$1,IFERROR(INDEX('产品报告-整理'!BK:BK,MATCH(产品建议!A675,'产品报告-整理'!BD:BD,0)),""),(IFERROR(VALUE(HLOOKUP(S$2,'2.源数据-产品分析-全商品'!Q$6:Q$1000,ROW()-1,0)),"")))</f>
        <v/>
      </c>
      <c r="T675" s="5" t="str">
        <f>IFERROR(HLOOKUP("产品负责人",'2.源数据-产品分析-全商品'!R$6:R$1000,ROW()-1,0),"")</f>
        <v/>
      </c>
      <c r="U675" s="5" t="str">
        <f>IFERROR(VALUE(HLOOKUP(U$2,'2.源数据-产品分析-全商品'!S$6:S$1000,ROW()-1,0)),"")</f>
        <v/>
      </c>
      <c r="V675" s="5" t="str">
        <f>IFERROR(VALUE(HLOOKUP(V$2,'2.源数据-产品分析-全商品'!T$6:T$1000,ROW()-1,0)),"")</f>
        <v/>
      </c>
      <c r="W675" s="5" t="str">
        <f>IF(OR($A$3=""),"",IF(OR($W$2="优爆品"),(IF(COUNTIF('2-2.源数据-产品分析-优品'!A:A,产品建议!A675)&gt;0,"是","")&amp;IF(COUNTIF('2-3.源数据-产品分析-爆品'!A:A,产品建议!A675)&gt;0,"是","")),IF(OR($W$2="P4P点击量"),((IFERROR(INDEX('产品报告-整理'!D:D,MATCH(产品建议!A675,'产品报告-整理'!A:A,0)),""))),((IF(COUNTIF('2-2.源数据-产品分析-优品'!A:A,产品建议!A675)&gt;0,"是",""))))))</f>
        <v/>
      </c>
      <c r="X675" s="5" t="str">
        <f>IF(OR($A$3=""),"",IF(OR($W$2="优爆品"),((IFERROR(INDEX('产品报告-整理'!D:D,MATCH(产品建议!A675,'产品报告-整理'!A:A,0)),"")&amp;" → "&amp;(IFERROR(TEXT(INDEX('产品报告-整理'!D:D,MATCH(产品建议!A675,'产品报告-整理'!A:A,0))/G675,"0%"),"")))),IF(OR($W$2="P4P点击量"),((IF($W$2="P4P点击量",IFERROR(TEXT(W675/G675,"0%"),"")))),(((IF(COUNTIF('2-3.源数据-产品分析-爆品'!A:A,产品建议!A675)&gt;0,"是","")))))))</f>
        <v/>
      </c>
      <c r="Y675" s="9" t="str">
        <f>IF(AND($Y$2="直通车总消费",'产品报告-整理'!$BN$1="推荐广告"),IFERROR(INDEX('产品报告-整理'!H:H,MATCH(产品建议!A675,'产品报告-整理'!A:A,0)),0)+IFERROR(INDEX('产品报告-整理'!BV:BV,MATCH(产品建议!A675,'产品报告-整理'!BO:BO,0)),0),IFERROR(INDEX('产品报告-整理'!H:H,MATCH(产品建议!A675,'产品报告-整理'!A:A,0)),0))</f>
        <v/>
      </c>
      <c r="Z675" s="9" t="str">
        <f t="shared" si="33"/>
        <v/>
      </c>
      <c r="AA675" s="5" t="str">
        <f t="shared" si="31"/>
        <v/>
      </c>
      <c r="AB675" s="5" t="str">
        <f t="shared" si="32"/>
        <v/>
      </c>
      <c r="AC675" s="9"/>
      <c r="AD675" s="15" t="str">
        <f>IF($AD$1="  ",IFERROR(IF(AND(Y675="未推广",L675&gt;0),"加入P4P推广 ","")&amp;IF(AND(OR(W675="是",X675="是"),Y675=0),"优爆品加推广 ","")&amp;IF(AND(C675="N",L675&gt;0),"增加橱窗绑定 ","")&amp;IF(AND(OR(Z675&gt;$Z$1*4.5,AB675&gt;$AB$1*4.5),Y675&lt;&gt;0,Y675&gt;$AB$1*2,G675&gt;($G$1/$L$1)*1),"放弃P4P推广 ","")&amp;IF(AND(AB675&gt;$AB$1*1.2,AB675&lt;$AB$1*4.5,Y675&gt;0),"优化询盘成本 ","")&amp;IF(AND(Z675&gt;$Z$1*1.2,Z675&lt;$Z$1*4.5,Y675&gt;0),"优化商机成本 ","")&amp;IF(AND(Y675&lt;&gt;0,L675&gt;0,AB675&lt;$AB$1*1.2),"加大询盘获取 ","")&amp;IF(AND(Y675&lt;&gt;0,K675&gt;0,Z675&lt;$Z$1*1.2),"加大商机获取 ","")&amp;IF(AND(L675=0,C675="Y",G675&gt;($G$1/$L$1*1.5)),"解绑橱窗绑定 ",""),"请去左表粘贴源数据"),"")</f>
        <v/>
      </c>
      <c r="AE675" s="9"/>
      <c r="AF675" s="9"/>
      <c r="AG675" s="9"/>
      <c r="AH675" s="9"/>
      <c r="AI675" s="17"/>
      <c r="AJ675" s="17"/>
      <c r="AK675" s="17"/>
    </row>
    <row r="676" spans="1:37">
      <c r="A676" s="5" t="str">
        <f>IFERROR(HLOOKUP(A$2,'2.源数据-产品分析-全商品'!A$6:A$1000,ROW()-1,0),"")</f>
        <v/>
      </c>
      <c r="B676" s="5" t="str">
        <f>IFERROR(HLOOKUP(B$2,'2.源数据-产品分析-全商品'!B$6:B$1000,ROW()-1,0),"")</f>
        <v/>
      </c>
      <c r="C676" s="5" t="str">
        <f>CLEAN(IFERROR(HLOOKUP(C$2,'2.源数据-产品分析-全商品'!C$6:C$1000,ROW()-1,0),""))</f>
        <v/>
      </c>
      <c r="D676" s="5" t="str">
        <f>IFERROR(HLOOKUP(D$2,'2.源数据-产品分析-全商品'!D$6:D$1000,ROW()-1,0),"")</f>
        <v/>
      </c>
      <c r="E676" s="5" t="str">
        <f>IFERROR(HLOOKUP(E$2,'2.源数据-产品分析-全商品'!E$6:E$1000,ROW()-1,0),"")</f>
        <v/>
      </c>
      <c r="F676" s="5" t="str">
        <f>IFERROR(VALUE(HLOOKUP(F$2,'2.源数据-产品分析-全商品'!F$6:F$1000,ROW()-1,0)),"")</f>
        <v/>
      </c>
      <c r="G676" s="5" t="str">
        <f>IFERROR(VALUE(HLOOKUP(G$2,'2.源数据-产品分析-全商品'!G$6:G$1000,ROW()-1,0)),"")</f>
        <v/>
      </c>
      <c r="H676" s="5" t="str">
        <f>IFERROR(HLOOKUP(H$2,'2.源数据-产品分析-全商品'!H$6:H$1000,ROW()-1,0),"")</f>
        <v/>
      </c>
      <c r="I676" s="5" t="str">
        <f>IFERROR(VALUE(HLOOKUP(I$2,'2.源数据-产品分析-全商品'!I$6:I$1000,ROW()-1,0)),"")</f>
        <v/>
      </c>
      <c r="J676" s="60" t="str">
        <f>IFERROR(IF($J$2="","",INDEX('产品报告-整理'!G:G,MATCH(产品建议!A676,'产品报告-整理'!A:A,0))),"")</f>
        <v/>
      </c>
      <c r="K676" s="5" t="str">
        <f>IFERROR(IF($K$2="","",VALUE(INDEX('产品报告-整理'!E:E,MATCH(产品建议!A676,'产品报告-整理'!A:A,0)))),0)</f>
        <v/>
      </c>
      <c r="L676" s="5" t="str">
        <f>IFERROR(VALUE(HLOOKUP(L$2,'2.源数据-产品分析-全商品'!J$6:J$1000,ROW()-1,0)),"")</f>
        <v/>
      </c>
      <c r="M676" s="5" t="str">
        <f>IFERROR(VALUE(HLOOKUP(M$2,'2.源数据-产品分析-全商品'!K$6:K$1000,ROW()-1,0)),"")</f>
        <v/>
      </c>
      <c r="N676" s="5" t="str">
        <f>IFERROR(HLOOKUP(N$2,'2.源数据-产品分析-全商品'!L$6:L$1000,ROW()-1,0),"")</f>
        <v/>
      </c>
      <c r="O676" s="5" t="str">
        <f>IF($O$2='产品报告-整理'!$K$1,IFERROR(INDEX('产品报告-整理'!S:S,MATCH(产品建议!A676,'产品报告-整理'!L:L,0)),""),(IFERROR(VALUE(HLOOKUP(O$2,'2.源数据-产品分析-全商品'!M$6:M$1000,ROW()-1,0)),"")))</f>
        <v/>
      </c>
      <c r="P676" s="5" t="str">
        <f>IF($P$2='产品报告-整理'!$V$1,IFERROR(INDEX('产品报告-整理'!AD:AD,MATCH(产品建议!A676,'产品报告-整理'!W:W,0)),""),(IFERROR(VALUE(HLOOKUP(P$2,'2.源数据-产品分析-全商品'!N$6:N$1000,ROW()-1,0)),"")))</f>
        <v/>
      </c>
      <c r="Q676" s="5" t="str">
        <f>IF($Q$2='产品报告-整理'!$AG$1,IFERROR(INDEX('产品报告-整理'!AO:AO,MATCH(产品建议!A676,'产品报告-整理'!AH:AH,0)),""),(IFERROR(VALUE(HLOOKUP(Q$2,'2.源数据-产品分析-全商品'!O$6:O$1000,ROW()-1,0)),"")))</f>
        <v/>
      </c>
      <c r="R676" s="5" t="str">
        <f>IF($R$2='产品报告-整理'!$AR$1,IFERROR(INDEX('产品报告-整理'!AZ:AZ,MATCH(产品建议!A676,'产品报告-整理'!AS:AS,0)),""),(IFERROR(VALUE(HLOOKUP(R$2,'2.源数据-产品分析-全商品'!P$6:P$1000,ROW()-1,0)),"")))</f>
        <v/>
      </c>
      <c r="S676" s="5" t="str">
        <f>IF($S$2='产品报告-整理'!$BC$1,IFERROR(INDEX('产品报告-整理'!BK:BK,MATCH(产品建议!A676,'产品报告-整理'!BD:BD,0)),""),(IFERROR(VALUE(HLOOKUP(S$2,'2.源数据-产品分析-全商品'!Q$6:Q$1000,ROW()-1,0)),"")))</f>
        <v/>
      </c>
      <c r="T676" s="5" t="str">
        <f>IFERROR(HLOOKUP("产品负责人",'2.源数据-产品分析-全商品'!R$6:R$1000,ROW()-1,0),"")</f>
        <v/>
      </c>
      <c r="U676" s="5" t="str">
        <f>IFERROR(VALUE(HLOOKUP(U$2,'2.源数据-产品分析-全商品'!S$6:S$1000,ROW()-1,0)),"")</f>
        <v/>
      </c>
      <c r="V676" s="5" t="str">
        <f>IFERROR(VALUE(HLOOKUP(V$2,'2.源数据-产品分析-全商品'!T$6:T$1000,ROW()-1,0)),"")</f>
        <v/>
      </c>
      <c r="W676" s="5" t="str">
        <f>IF(OR($A$3=""),"",IF(OR($W$2="优爆品"),(IF(COUNTIF('2-2.源数据-产品分析-优品'!A:A,产品建议!A676)&gt;0,"是","")&amp;IF(COUNTIF('2-3.源数据-产品分析-爆品'!A:A,产品建议!A676)&gt;0,"是","")),IF(OR($W$2="P4P点击量"),((IFERROR(INDEX('产品报告-整理'!D:D,MATCH(产品建议!A676,'产品报告-整理'!A:A,0)),""))),((IF(COUNTIF('2-2.源数据-产品分析-优品'!A:A,产品建议!A676)&gt;0,"是",""))))))</f>
        <v/>
      </c>
      <c r="X676" s="5" t="str">
        <f>IF(OR($A$3=""),"",IF(OR($W$2="优爆品"),((IFERROR(INDEX('产品报告-整理'!D:D,MATCH(产品建议!A676,'产品报告-整理'!A:A,0)),"")&amp;" → "&amp;(IFERROR(TEXT(INDEX('产品报告-整理'!D:D,MATCH(产品建议!A676,'产品报告-整理'!A:A,0))/G676,"0%"),"")))),IF(OR($W$2="P4P点击量"),((IF($W$2="P4P点击量",IFERROR(TEXT(W676/G676,"0%"),"")))),(((IF(COUNTIF('2-3.源数据-产品分析-爆品'!A:A,产品建议!A676)&gt;0,"是","")))))))</f>
        <v/>
      </c>
      <c r="Y676" s="9" t="str">
        <f>IF(AND($Y$2="直通车总消费",'产品报告-整理'!$BN$1="推荐广告"),IFERROR(INDEX('产品报告-整理'!H:H,MATCH(产品建议!A676,'产品报告-整理'!A:A,0)),0)+IFERROR(INDEX('产品报告-整理'!BV:BV,MATCH(产品建议!A676,'产品报告-整理'!BO:BO,0)),0),IFERROR(INDEX('产品报告-整理'!H:H,MATCH(产品建议!A676,'产品报告-整理'!A:A,0)),0))</f>
        <v/>
      </c>
      <c r="Z676" s="9" t="str">
        <f t="shared" si="33"/>
        <v/>
      </c>
      <c r="AA676" s="5" t="str">
        <f t="shared" si="31"/>
        <v/>
      </c>
      <c r="AB676" s="5" t="str">
        <f t="shared" si="32"/>
        <v/>
      </c>
      <c r="AC676" s="9"/>
      <c r="AD676" s="15" t="str">
        <f>IF($AD$1="  ",IFERROR(IF(AND(Y676="未推广",L676&gt;0),"加入P4P推广 ","")&amp;IF(AND(OR(W676="是",X676="是"),Y676=0),"优爆品加推广 ","")&amp;IF(AND(C676="N",L676&gt;0),"增加橱窗绑定 ","")&amp;IF(AND(OR(Z676&gt;$Z$1*4.5,AB676&gt;$AB$1*4.5),Y676&lt;&gt;0,Y676&gt;$AB$1*2,G676&gt;($G$1/$L$1)*1),"放弃P4P推广 ","")&amp;IF(AND(AB676&gt;$AB$1*1.2,AB676&lt;$AB$1*4.5,Y676&gt;0),"优化询盘成本 ","")&amp;IF(AND(Z676&gt;$Z$1*1.2,Z676&lt;$Z$1*4.5,Y676&gt;0),"优化商机成本 ","")&amp;IF(AND(Y676&lt;&gt;0,L676&gt;0,AB676&lt;$AB$1*1.2),"加大询盘获取 ","")&amp;IF(AND(Y676&lt;&gt;0,K676&gt;0,Z676&lt;$Z$1*1.2),"加大商机获取 ","")&amp;IF(AND(L676=0,C676="Y",G676&gt;($G$1/$L$1*1.5)),"解绑橱窗绑定 ",""),"请去左表粘贴源数据"),"")</f>
        <v/>
      </c>
      <c r="AE676" s="9"/>
      <c r="AF676" s="9"/>
      <c r="AG676" s="9"/>
      <c r="AH676" s="9"/>
      <c r="AI676" s="17"/>
      <c r="AJ676" s="17"/>
      <c r="AK676" s="17"/>
    </row>
    <row r="677" spans="1:37">
      <c r="A677" s="5" t="str">
        <f>IFERROR(HLOOKUP(A$2,'2.源数据-产品分析-全商品'!A$6:A$1000,ROW()-1,0),"")</f>
        <v/>
      </c>
      <c r="B677" s="5" t="str">
        <f>IFERROR(HLOOKUP(B$2,'2.源数据-产品分析-全商品'!B$6:B$1000,ROW()-1,0),"")</f>
        <v/>
      </c>
      <c r="C677" s="5" t="str">
        <f>CLEAN(IFERROR(HLOOKUP(C$2,'2.源数据-产品分析-全商品'!C$6:C$1000,ROW()-1,0),""))</f>
        <v/>
      </c>
      <c r="D677" s="5" t="str">
        <f>IFERROR(HLOOKUP(D$2,'2.源数据-产品分析-全商品'!D$6:D$1000,ROW()-1,0),"")</f>
        <v/>
      </c>
      <c r="E677" s="5" t="str">
        <f>IFERROR(HLOOKUP(E$2,'2.源数据-产品分析-全商品'!E$6:E$1000,ROW()-1,0),"")</f>
        <v/>
      </c>
      <c r="F677" s="5" t="str">
        <f>IFERROR(VALUE(HLOOKUP(F$2,'2.源数据-产品分析-全商品'!F$6:F$1000,ROW()-1,0)),"")</f>
        <v/>
      </c>
      <c r="G677" s="5" t="str">
        <f>IFERROR(VALUE(HLOOKUP(G$2,'2.源数据-产品分析-全商品'!G$6:G$1000,ROW()-1,0)),"")</f>
        <v/>
      </c>
      <c r="H677" s="5" t="str">
        <f>IFERROR(HLOOKUP(H$2,'2.源数据-产品分析-全商品'!H$6:H$1000,ROW()-1,0),"")</f>
        <v/>
      </c>
      <c r="I677" s="5" t="str">
        <f>IFERROR(VALUE(HLOOKUP(I$2,'2.源数据-产品分析-全商品'!I$6:I$1000,ROW()-1,0)),"")</f>
        <v/>
      </c>
      <c r="J677" s="60" t="str">
        <f>IFERROR(IF($J$2="","",INDEX('产品报告-整理'!G:G,MATCH(产品建议!A677,'产品报告-整理'!A:A,0))),"")</f>
        <v/>
      </c>
      <c r="K677" s="5" t="str">
        <f>IFERROR(IF($K$2="","",VALUE(INDEX('产品报告-整理'!E:E,MATCH(产品建议!A677,'产品报告-整理'!A:A,0)))),0)</f>
        <v/>
      </c>
      <c r="L677" s="5" t="str">
        <f>IFERROR(VALUE(HLOOKUP(L$2,'2.源数据-产品分析-全商品'!J$6:J$1000,ROW()-1,0)),"")</f>
        <v/>
      </c>
      <c r="M677" s="5" t="str">
        <f>IFERROR(VALUE(HLOOKUP(M$2,'2.源数据-产品分析-全商品'!K$6:K$1000,ROW()-1,0)),"")</f>
        <v/>
      </c>
      <c r="N677" s="5" t="str">
        <f>IFERROR(HLOOKUP(N$2,'2.源数据-产品分析-全商品'!L$6:L$1000,ROW()-1,0),"")</f>
        <v/>
      </c>
      <c r="O677" s="5" t="str">
        <f>IF($O$2='产品报告-整理'!$K$1,IFERROR(INDEX('产品报告-整理'!S:S,MATCH(产品建议!A677,'产品报告-整理'!L:L,0)),""),(IFERROR(VALUE(HLOOKUP(O$2,'2.源数据-产品分析-全商品'!M$6:M$1000,ROW()-1,0)),"")))</f>
        <v/>
      </c>
      <c r="P677" s="5" t="str">
        <f>IF($P$2='产品报告-整理'!$V$1,IFERROR(INDEX('产品报告-整理'!AD:AD,MATCH(产品建议!A677,'产品报告-整理'!W:W,0)),""),(IFERROR(VALUE(HLOOKUP(P$2,'2.源数据-产品分析-全商品'!N$6:N$1000,ROW()-1,0)),"")))</f>
        <v/>
      </c>
      <c r="Q677" s="5" t="str">
        <f>IF($Q$2='产品报告-整理'!$AG$1,IFERROR(INDEX('产品报告-整理'!AO:AO,MATCH(产品建议!A677,'产品报告-整理'!AH:AH,0)),""),(IFERROR(VALUE(HLOOKUP(Q$2,'2.源数据-产品分析-全商品'!O$6:O$1000,ROW()-1,0)),"")))</f>
        <v/>
      </c>
      <c r="R677" s="5" t="str">
        <f>IF($R$2='产品报告-整理'!$AR$1,IFERROR(INDEX('产品报告-整理'!AZ:AZ,MATCH(产品建议!A677,'产品报告-整理'!AS:AS,0)),""),(IFERROR(VALUE(HLOOKUP(R$2,'2.源数据-产品分析-全商品'!P$6:P$1000,ROW()-1,0)),"")))</f>
        <v/>
      </c>
      <c r="S677" s="5" t="str">
        <f>IF($S$2='产品报告-整理'!$BC$1,IFERROR(INDEX('产品报告-整理'!BK:BK,MATCH(产品建议!A677,'产品报告-整理'!BD:BD,0)),""),(IFERROR(VALUE(HLOOKUP(S$2,'2.源数据-产品分析-全商品'!Q$6:Q$1000,ROW()-1,0)),"")))</f>
        <v/>
      </c>
      <c r="T677" s="5" t="str">
        <f>IFERROR(HLOOKUP("产品负责人",'2.源数据-产品分析-全商品'!R$6:R$1000,ROW()-1,0),"")</f>
        <v/>
      </c>
      <c r="U677" s="5" t="str">
        <f>IFERROR(VALUE(HLOOKUP(U$2,'2.源数据-产品分析-全商品'!S$6:S$1000,ROW()-1,0)),"")</f>
        <v/>
      </c>
      <c r="V677" s="5" t="str">
        <f>IFERROR(VALUE(HLOOKUP(V$2,'2.源数据-产品分析-全商品'!T$6:T$1000,ROW()-1,0)),"")</f>
        <v/>
      </c>
      <c r="W677" s="5" t="str">
        <f>IF(OR($A$3=""),"",IF(OR($W$2="优爆品"),(IF(COUNTIF('2-2.源数据-产品分析-优品'!A:A,产品建议!A677)&gt;0,"是","")&amp;IF(COUNTIF('2-3.源数据-产品分析-爆品'!A:A,产品建议!A677)&gt;0,"是","")),IF(OR($W$2="P4P点击量"),((IFERROR(INDEX('产品报告-整理'!D:D,MATCH(产品建议!A677,'产品报告-整理'!A:A,0)),""))),((IF(COUNTIF('2-2.源数据-产品分析-优品'!A:A,产品建议!A677)&gt;0,"是",""))))))</f>
        <v/>
      </c>
      <c r="X677" s="5" t="str">
        <f>IF(OR($A$3=""),"",IF(OR($W$2="优爆品"),((IFERROR(INDEX('产品报告-整理'!D:D,MATCH(产品建议!A677,'产品报告-整理'!A:A,0)),"")&amp;" → "&amp;(IFERROR(TEXT(INDEX('产品报告-整理'!D:D,MATCH(产品建议!A677,'产品报告-整理'!A:A,0))/G677,"0%"),"")))),IF(OR($W$2="P4P点击量"),((IF($W$2="P4P点击量",IFERROR(TEXT(W677/G677,"0%"),"")))),(((IF(COUNTIF('2-3.源数据-产品分析-爆品'!A:A,产品建议!A677)&gt;0,"是","")))))))</f>
        <v/>
      </c>
      <c r="Y677" s="9" t="str">
        <f>IF(AND($Y$2="直通车总消费",'产品报告-整理'!$BN$1="推荐广告"),IFERROR(INDEX('产品报告-整理'!H:H,MATCH(产品建议!A677,'产品报告-整理'!A:A,0)),0)+IFERROR(INDEX('产品报告-整理'!BV:BV,MATCH(产品建议!A677,'产品报告-整理'!BO:BO,0)),0),IFERROR(INDEX('产品报告-整理'!H:H,MATCH(产品建议!A677,'产品报告-整理'!A:A,0)),0))</f>
        <v/>
      </c>
      <c r="Z677" s="9" t="str">
        <f t="shared" si="33"/>
        <v/>
      </c>
      <c r="AA677" s="5" t="str">
        <f t="shared" si="31"/>
        <v/>
      </c>
      <c r="AB677" s="5" t="str">
        <f t="shared" si="32"/>
        <v/>
      </c>
      <c r="AC677" s="9"/>
      <c r="AD677" s="15" t="str">
        <f>IF($AD$1="  ",IFERROR(IF(AND(Y677="未推广",L677&gt;0),"加入P4P推广 ","")&amp;IF(AND(OR(W677="是",X677="是"),Y677=0),"优爆品加推广 ","")&amp;IF(AND(C677="N",L677&gt;0),"增加橱窗绑定 ","")&amp;IF(AND(OR(Z677&gt;$Z$1*4.5,AB677&gt;$AB$1*4.5),Y677&lt;&gt;0,Y677&gt;$AB$1*2,G677&gt;($G$1/$L$1)*1),"放弃P4P推广 ","")&amp;IF(AND(AB677&gt;$AB$1*1.2,AB677&lt;$AB$1*4.5,Y677&gt;0),"优化询盘成本 ","")&amp;IF(AND(Z677&gt;$Z$1*1.2,Z677&lt;$Z$1*4.5,Y677&gt;0),"优化商机成本 ","")&amp;IF(AND(Y677&lt;&gt;0,L677&gt;0,AB677&lt;$AB$1*1.2),"加大询盘获取 ","")&amp;IF(AND(Y677&lt;&gt;0,K677&gt;0,Z677&lt;$Z$1*1.2),"加大商机获取 ","")&amp;IF(AND(L677=0,C677="Y",G677&gt;($G$1/$L$1*1.5)),"解绑橱窗绑定 ",""),"请去左表粘贴源数据"),"")</f>
        <v/>
      </c>
      <c r="AE677" s="9"/>
      <c r="AF677" s="9"/>
      <c r="AG677" s="9"/>
      <c r="AH677" s="9"/>
      <c r="AI677" s="17"/>
      <c r="AJ677" s="17"/>
      <c r="AK677" s="17"/>
    </row>
    <row r="678" spans="1:37">
      <c r="A678" s="5" t="str">
        <f>IFERROR(HLOOKUP(A$2,'2.源数据-产品分析-全商品'!A$6:A$1000,ROW()-1,0),"")</f>
        <v/>
      </c>
      <c r="B678" s="5" t="str">
        <f>IFERROR(HLOOKUP(B$2,'2.源数据-产品分析-全商品'!B$6:B$1000,ROW()-1,0),"")</f>
        <v/>
      </c>
      <c r="C678" s="5" t="str">
        <f>CLEAN(IFERROR(HLOOKUP(C$2,'2.源数据-产品分析-全商品'!C$6:C$1000,ROW()-1,0),""))</f>
        <v/>
      </c>
      <c r="D678" s="5" t="str">
        <f>IFERROR(HLOOKUP(D$2,'2.源数据-产品分析-全商品'!D$6:D$1000,ROW()-1,0),"")</f>
        <v/>
      </c>
      <c r="E678" s="5" t="str">
        <f>IFERROR(HLOOKUP(E$2,'2.源数据-产品分析-全商品'!E$6:E$1000,ROW()-1,0),"")</f>
        <v/>
      </c>
      <c r="F678" s="5" t="str">
        <f>IFERROR(VALUE(HLOOKUP(F$2,'2.源数据-产品分析-全商品'!F$6:F$1000,ROW()-1,0)),"")</f>
        <v/>
      </c>
      <c r="G678" s="5" t="str">
        <f>IFERROR(VALUE(HLOOKUP(G$2,'2.源数据-产品分析-全商品'!G$6:G$1000,ROW()-1,0)),"")</f>
        <v/>
      </c>
      <c r="H678" s="5" t="str">
        <f>IFERROR(HLOOKUP(H$2,'2.源数据-产品分析-全商品'!H$6:H$1000,ROW()-1,0),"")</f>
        <v/>
      </c>
      <c r="I678" s="5" t="str">
        <f>IFERROR(VALUE(HLOOKUP(I$2,'2.源数据-产品分析-全商品'!I$6:I$1000,ROW()-1,0)),"")</f>
        <v/>
      </c>
      <c r="J678" s="60" t="str">
        <f>IFERROR(IF($J$2="","",INDEX('产品报告-整理'!G:G,MATCH(产品建议!A678,'产品报告-整理'!A:A,0))),"")</f>
        <v/>
      </c>
      <c r="K678" s="5" t="str">
        <f>IFERROR(IF($K$2="","",VALUE(INDEX('产品报告-整理'!E:E,MATCH(产品建议!A678,'产品报告-整理'!A:A,0)))),0)</f>
        <v/>
      </c>
      <c r="L678" s="5" t="str">
        <f>IFERROR(VALUE(HLOOKUP(L$2,'2.源数据-产品分析-全商品'!J$6:J$1000,ROW()-1,0)),"")</f>
        <v/>
      </c>
      <c r="M678" s="5" t="str">
        <f>IFERROR(VALUE(HLOOKUP(M$2,'2.源数据-产品分析-全商品'!K$6:K$1000,ROW()-1,0)),"")</f>
        <v/>
      </c>
      <c r="N678" s="5" t="str">
        <f>IFERROR(HLOOKUP(N$2,'2.源数据-产品分析-全商品'!L$6:L$1000,ROW()-1,0),"")</f>
        <v/>
      </c>
      <c r="O678" s="5" t="str">
        <f>IF($O$2='产品报告-整理'!$K$1,IFERROR(INDEX('产品报告-整理'!S:S,MATCH(产品建议!A678,'产品报告-整理'!L:L,0)),""),(IFERROR(VALUE(HLOOKUP(O$2,'2.源数据-产品分析-全商品'!M$6:M$1000,ROW()-1,0)),"")))</f>
        <v/>
      </c>
      <c r="P678" s="5" t="str">
        <f>IF($P$2='产品报告-整理'!$V$1,IFERROR(INDEX('产品报告-整理'!AD:AD,MATCH(产品建议!A678,'产品报告-整理'!W:W,0)),""),(IFERROR(VALUE(HLOOKUP(P$2,'2.源数据-产品分析-全商品'!N$6:N$1000,ROW()-1,0)),"")))</f>
        <v/>
      </c>
      <c r="Q678" s="5" t="str">
        <f>IF($Q$2='产品报告-整理'!$AG$1,IFERROR(INDEX('产品报告-整理'!AO:AO,MATCH(产品建议!A678,'产品报告-整理'!AH:AH,0)),""),(IFERROR(VALUE(HLOOKUP(Q$2,'2.源数据-产品分析-全商品'!O$6:O$1000,ROW()-1,0)),"")))</f>
        <v/>
      </c>
      <c r="R678" s="5" t="str">
        <f>IF($R$2='产品报告-整理'!$AR$1,IFERROR(INDEX('产品报告-整理'!AZ:AZ,MATCH(产品建议!A678,'产品报告-整理'!AS:AS,0)),""),(IFERROR(VALUE(HLOOKUP(R$2,'2.源数据-产品分析-全商品'!P$6:P$1000,ROW()-1,0)),"")))</f>
        <v/>
      </c>
      <c r="S678" s="5" t="str">
        <f>IF($S$2='产品报告-整理'!$BC$1,IFERROR(INDEX('产品报告-整理'!BK:BK,MATCH(产品建议!A678,'产品报告-整理'!BD:BD,0)),""),(IFERROR(VALUE(HLOOKUP(S$2,'2.源数据-产品分析-全商品'!Q$6:Q$1000,ROW()-1,0)),"")))</f>
        <v/>
      </c>
      <c r="T678" s="5" t="str">
        <f>IFERROR(HLOOKUP("产品负责人",'2.源数据-产品分析-全商品'!R$6:R$1000,ROW()-1,0),"")</f>
        <v/>
      </c>
      <c r="U678" s="5" t="str">
        <f>IFERROR(VALUE(HLOOKUP(U$2,'2.源数据-产品分析-全商品'!S$6:S$1000,ROW()-1,0)),"")</f>
        <v/>
      </c>
      <c r="V678" s="5" t="str">
        <f>IFERROR(VALUE(HLOOKUP(V$2,'2.源数据-产品分析-全商品'!T$6:T$1000,ROW()-1,0)),"")</f>
        <v/>
      </c>
      <c r="W678" s="5" t="str">
        <f>IF(OR($A$3=""),"",IF(OR($W$2="优爆品"),(IF(COUNTIF('2-2.源数据-产品分析-优品'!A:A,产品建议!A678)&gt;0,"是","")&amp;IF(COUNTIF('2-3.源数据-产品分析-爆品'!A:A,产品建议!A678)&gt;0,"是","")),IF(OR($W$2="P4P点击量"),((IFERROR(INDEX('产品报告-整理'!D:D,MATCH(产品建议!A678,'产品报告-整理'!A:A,0)),""))),((IF(COUNTIF('2-2.源数据-产品分析-优品'!A:A,产品建议!A678)&gt;0,"是",""))))))</f>
        <v/>
      </c>
      <c r="X678" s="5" t="str">
        <f>IF(OR($A$3=""),"",IF(OR($W$2="优爆品"),((IFERROR(INDEX('产品报告-整理'!D:D,MATCH(产品建议!A678,'产品报告-整理'!A:A,0)),"")&amp;" → "&amp;(IFERROR(TEXT(INDEX('产品报告-整理'!D:D,MATCH(产品建议!A678,'产品报告-整理'!A:A,0))/G678,"0%"),"")))),IF(OR($W$2="P4P点击量"),((IF($W$2="P4P点击量",IFERROR(TEXT(W678/G678,"0%"),"")))),(((IF(COUNTIF('2-3.源数据-产品分析-爆品'!A:A,产品建议!A678)&gt;0,"是","")))))))</f>
        <v/>
      </c>
      <c r="Y678" s="9" t="str">
        <f>IF(AND($Y$2="直通车总消费",'产品报告-整理'!$BN$1="推荐广告"),IFERROR(INDEX('产品报告-整理'!H:H,MATCH(产品建议!A678,'产品报告-整理'!A:A,0)),0)+IFERROR(INDEX('产品报告-整理'!BV:BV,MATCH(产品建议!A678,'产品报告-整理'!BO:BO,0)),0),IFERROR(INDEX('产品报告-整理'!H:H,MATCH(产品建议!A678,'产品报告-整理'!A:A,0)),0))</f>
        <v/>
      </c>
      <c r="Z678" s="9" t="str">
        <f t="shared" si="33"/>
        <v/>
      </c>
      <c r="AA678" s="5" t="str">
        <f t="shared" si="31"/>
        <v/>
      </c>
      <c r="AB678" s="5" t="str">
        <f t="shared" si="32"/>
        <v/>
      </c>
      <c r="AC678" s="9"/>
      <c r="AD678" s="15" t="str">
        <f>IF($AD$1="  ",IFERROR(IF(AND(Y678="未推广",L678&gt;0),"加入P4P推广 ","")&amp;IF(AND(OR(W678="是",X678="是"),Y678=0),"优爆品加推广 ","")&amp;IF(AND(C678="N",L678&gt;0),"增加橱窗绑定 ","")&amp;IF(AND(OR(Z678&gt;$Z$1*4.5,AB678&gt;$AB$1*4.5),Y678&lt;&gt;0,Y678&gt;$AB$1*2,G678&gt;($G$1/$L$1)*1),"放弃P4P推广 ","")&amp;IF(AND(AB678&gt;$AB$1*1.2,AB678&lt;$AB$1*4.5,Y678&gt;0),"优化询盘成本 ","")&amp;IF(AND(Z678&gt;$Z$1*1.2,Z678&lt;$Z$1*4.5,Y678&gt;0),"优化商机成本 ","")&amp;IF(AND(Y678&lt;&gt;0,L678&gt;0,AB678&lt;$AB$1*1.2),"加大询盘获取 ","")&amp;IF(AND(Y678&lt;&gt;0,K678&gt;0,Z678&lt;$Z$1*1.2),"加大商机获取 ","")&amp;IF(AND(L678=0,C678="Y",G678&gt;($G$1/$L$1*1.5)),"解绑橱窗绑定 ",""),"请去左表粘贴源数据"),"")</f>
        <v/>
      </c>
      <c r="AE678" s="9"/>
      <c r="AF678" s="9"/>
      <c r="AG678" s="9"/>
      <c r="AH678" s="9"/>
      <c r="AI678" s="17"/>
      <c r="AJ678" s="17"/>
      <c r="AK678" s="17"/>
    </row>
    <row r="679" spans="1:37">
      <c r="A679" s="5" t="str">
        <f>IFERROR(HLOOKUP(A$2,'2.源数据-产品分析-全商品'!A$6:A$1000,ROW()-1,0),"")</f>
        <v/>
      </c>
      <c r="B679" s="5" t="str">
        <f>IFERROR(HLOOKUP(B$2,'2.源数据-产品分析-全商品'!B$6:B$1000,ROW()-1,0),"")</f>
        <v/>
      </c>
      <c r="C679" s="5" t="str">
        <f>CLEAN(IFERROR(HLOOKUP(C$2,'2.源数据-产品分析-全商品'!C$6:C$1000,ROW()-1,0),""))</f>
        <v/>
      </c>
      <c r="D679" s="5" t="str">
        <f>IFERROR(HLOOKUP(D$2,'2.源数据-产品分析-全商品'!D$6:D$1000,ROW()-1,0),"")</f>
        <v/>
      </c>
      <c r="E679" s="5" t="str">
        <f>IFERROR(HLOOKUP(E$2,'2.源数据-产品分析-全商品'!E$6:E$1000,ROW()-1,0),"")</f>
        <v/>
      </c>
      <c r="F679" s="5" t="str">
        <f>IFERROR(VALUE(HLOOKUP(F$2,'2.源数据-产品分析-全商品'!F$6:F$1000,ROW()-1,0)),"")</f>
        <v/>
      </c>
      <c r="G679" s="5" t="str">
        <f>IFERROR(VALUE(HLOOKUP(G$2,'2.源数据-产品分析-全商品'!G$6:G$1000,ROW()-1,0)),"")</f>
        <v/>
      </c>
      <c r="H679" s="5" t="str">
        <f>IFERROR(HLOOKUP(H$2,'2.源数据-产品分析-全商品'!H$6:H$1000,ROW()-1,0),"")</f>
        <v/>
      </c>
      <c r="I679" s="5" t="str">
        <f>IFERROR(VALUE(HLOOKUP(I$2,'2.源数据-产品分析-全商品'!I$6:I$1000,ROW()-1,0)),"")</f>
        <v/>
      </c>
      <c r="J679" s="60" t="str">
        <f>IFERROR(IF($J$2="","",INDEX('产品报告-整理'!G:G,MATCH(产品建议!A679,'产品报告-整理'!A:A,0))),"")</f>
        <v/>
      </c>
      <c r="K679" s="5" t="str">
        <f>IFERROR(IF($K$2="","",VALUE(INDEX('产品报告-整理'!E:E,MATCH(产品建议!A679,'产品报告-整理'!A:A,0)))),0)</f>
        <v/>
      </c>
      <c r="L679" s="5" t="str">
        <f>IFERROR(VALUE(HLOOKUP(L$2,'2.源数据-产品分析-全商品'!J$6:J$1000,ROW()-1,0)),"")</f>
        <v/>
      </c>
      <c r="M679" s="5" t="str">
        <f>IFERROR(VALUE(HLOOKUP(M$2,'2.源数据-产品分析-全商品'!K$6:K$1000,ROW()-1,0)),"")</f>
        <v/>
      </c>
      <c r="N679" s="5" t="str">
        <f>IFERROR(HLOOKUP(N$2,'2.源数据-产品分析-全商品'!L$6:L$1000,ROW()-1,0),"")</f>
        <v/>
      </c>
      <c r="O679" s="5" t="str">
        <f>IF($O$2='产品报告-整理'!$K$1,IFERROR(INDEX('产品报告-整理'!S:S,MATCH(产品建议!A679,'产品报告-整理'!L:L,0)),""),(IFERROR(VALUE(HLOOKUP(O$2,'2.源数据-产品分析-全商品'!M$6:M$1000,ROW()-1,0)),"")))</f>
        <v/>
      </c>
      <c r="P679" s="5" t="str">
        <f>IF($P$2='产品报告-整理'!$V$1,IFERROR(INDEX('产品报告-整理'!AD:AD,MATCH(产品建议!A679,'产品报告-整理'!W:W,0)),""),(IFERROR(VALUE(HLOOKUP(P$2,'2.源数据-产品分析-全商品'!N$6:N$1000,ROW()-1,0)),"")))</f>
        <v/>
      </c>
      <c r="Q679" s="5" t="str">
        <f>IF($Q$2='产品报告-整理'!$AG$1,IFERROR(INDEX('产品报告-整理'!AO:AO,MATCH(产品建议!A679,'产品报告-整理'!AH:AH,0)),""),(IFERROR(VALUE(HLOOKUP(Q$2,'2.源数据-产品分析-全商品'!O$6:O$1000,ROW()-1,0)),"")))</f>
        <v/>
      </c>
      <c r="R679" s="5" t="str">
        <f>IF($R$2='产品报告-整理'!$AR$1,IFERROR(INDEX('产品报告-整理'!AZ:AZ,MATCH(产品建议!A679,'产品报告-整理'!AS:AS,0)),""),(IFERROR(VALUE(HLOOKUP(R$2,'2.源数据-产品分析-全商品'!P$6:P$1000,ROW()-1,0)),"")))</f>
        <v/>
      </c>
      <c r="S679" s="5" t="str">
        <f>IF($S$2='产品报告-整理'!$BC$1,IFERROR(INDEX('产品报告-整理'!BK:BK,MATCH(产品建议!A679,'产品报告-整理'!BD:BD,0)),""),(IFERROR(VALUE(HLOOKUP(S$2,'2.源数据-产品分析-全商品'!Q$6:Q$1000,ROW()-1,0)),"")))</f>
        <v/>
      </c>
      <c r="T679" s="5" t="str">
        <f>IFERROR(HLOOKUP("产品负责人",'2.源数据-产品分析-全商品'!R$6:R$1000,ROW()-1,0),"")</f>
        <v/>
      </c>
      <c r="U679" s="5" t="str">
        <f>IFERROR(VALUE(HLOOKUP(U$2,'2.源数据-产品分析-全商品'!S$6:S$1000,ROW()-1,0)),"")</f>
        <v/>
      </c>
      <c r="V679" s="5" t="str">
        <f>IFERROR(VALUE(HLOOKUP(V$2,'2.源数据-产品分析-全商品'!T$6:T$1000,ROW()-1,0)),"")</f>
        <v/>
      </c>
      <c r="W679" s="5" t="str">
        <f>IF(OR($A$3=""),"",IF(OR($W$2="优爆品"),(IF(COUNTIF('2-2.源数据-产品分析-优品'!A:A,产品建议!A679)&gt;0,"是","")&amp;IF(COUNTIF('2-3.源数据-产品分析-爆品'!A:A,产品建议!A679)&gt;0,"是","")),IF(OR($W$2="P4P点击量"),((IFERROR(INDEX('产品报告-整理'!D:D,MATCH(产品建议!A679,'产品报告-整理'!A:A,0)),""))),((IF(COUNTIF('2-2.源数据-产品分析-优品'!A:A,产品建议!A679)&gt;0,"是",""))))))</f>
        <v/>
      </c>
      <c r="X679" s="5" t="str">
        <f>IF(OR($A$3=""),"",IF(OR($W$2="优爆品"),((IFERROR(INDEX('产品报告-整理'!D:D,MATCH(产品建议!A679,'产品报告-整理'!A:A,0)),"")&amp;" → "&amp;(IFERROR(TEXT(INDEX('产品报告-整理'!D:D,MATCH(产品建议!A679,'产品报告-整理'!A:A,0))/G679,"0%"),"")))),IF(OR($W$2="P4P点击量"),((IF($W$2="P4P点击量",IFERROR(TEXT(W679/G679,"0%"),"")))),(((IF(COUNTIF('2-3.源数据-产品分析-爆品'!A:A,产品建议!A679)&gt;0,"是","")))))))</f>
        <v/>
      </c>
      <c r="Y679" s="9" t="str">
        <f>IF(AND($Y$2="直通车总消费",'产品报告-整理'!$BN$1="推荐广告"),IFERROR(INDEX('产品报告-整理'!H:H,MATCH(产品建议!A679,'产品报告-整理'!A:A,0)),0)+IFERROR(INDEX('产品报告-整理'!BV:BV,MATCH(产品建议!A679,'产品报告-整理'!BO:BO,0)),0),IFERROR(INDEX('产品报告-整理'!H:H,MATCH(产品建议!A679,'产品报告-整理'!A:A,0)),0))</f>
        <v/>
      </c>
      <c r="Z679" s="9" t="str">
        <f t="shared" si="33"/>
        <v/>
      </c>
      <c r="AA679" s="5" t="str">
        <f t="shared" si="31"/>
        <v/>
      </c>
      <c r="AB679" s="5" t="str">
        <f t="shared" si="32"/>
        <v/>
      </c>
      <c r="AC679" s="9"/>
      <c r="AD679" s="15" t="str">
        <f>IF($AD$1="  ",IFERROR(IF(AND(Y679="未推广",L679&gt;0),"加入P4P推广 ","")&amp;IF(AND(OR(W679="是",X679="是"),Y679=0),"优爆品加推广 ","")&amp;IF(AND(C679="N",L679&gt;0),"增加橱窗绑定 ","")&amp;IF(AND(OR(Z679&gt;$Z$1*4.5,AB679&gt;$AB$1*4.5),Y679&lt;&gt;0,Y679&gt;$AB$1*2,G679&gt;($G$1/$L$1)*1),"放弃P4P推广 ","")&amp;IF(AND(AB679&gt;$AB$1*1.2,AB679&lt;$AB$1*4.5,Y679&gt;0),"优化询盘成本 ","")&amp;IF(AND(Z679&gt;$Z$1*1.2,Z679&lt;$Z$1*4.5,Y679&gt;0),"优化商机成本 ","")&amp;IF(AND(Y679&lt;&gt;0,L679&gt;0,AB679&lt;$AB$1*1.2),"加大询盘获取 ","")&amp;IF(AND(Y679&lt;&gt;0,K679&gt;0,Z679&lt;$Z$1*1.2),"加大商机获取 ","")&amp;IF(AND(L679=0,C679="Y",G679&gt;($G$1/$L$1*1.5)),"解绑橱窗绑定 ",""),"请去左表粘贴源数据"),"")</f>
        <v/>
      </c>
      <c r="AE679" s="9"/>
      <c r="AF679" s="9"/>
      <c r="AG679" s="9"/>
      <c r="AH679" s="9"/>
      <c r="AI679" s="17"/>
      <c r="AJ679" s="17"/>
      <c r="AK679" s="17"/>
    </row>
    <row r="680" spans="1:37">
      <c r="A680" s="5" t="str">
        <f>IFERROR(HLOOKUP(A$2,'2.源数据-产品分析-全商品'!A$6:A$1000,ROW()-1,0),"")</f>
        <v/>
      </c>
      <c r="B680" s="5" t="str">
        <f>IFERROR(HLOOKUP(B$2,'2.源数据-产品分析-全商品'!B$6:B$1000,ROW()-1,0),"")</f>
        <v/>
      </c>
      <c r="C680" s="5" t="str">
        <f>CLEAN(IFERROR(HLOOKUP(C$2,'2.源数据-产品分析-全商品'!C$6:C$1000,ROW()-1,0),""))</f>
        <v/>
      </c>
      <c r="D680" s="5" t="str">
        <f>IFERROR(HLOOKUP(D$2,'2.源数据-产品分析-全商品'!D$6:D$1000,ROW()-1,0),"")</f>
        <v/>
      </c>
      <c r="E680" s="5" t="str">
        <f>IFERROR(HLOOKUP(E$2,'2.源数据-产品分析-全商品'!E$6:E$1000,ROW()-1,0),"")</f>
        <v/>
      </c>
      <c r="F680" s="5" t="str">
        <f>IFERROR(VALUE(HLOOKUP(F$2,'2.源数据-产品分析-全商品'!F$6:F$1000,ROW()-1,0)),"")</f>
        <v/>
      </c>
      <c r="G680" s="5" t="str">
        <f>IFERROR(VALUE(HLOOKUP(G$2,'2.源数据-产品分析-全商品'!G$6:G$1000,ROW()-1,0)),"")</f>
        <v/>
      </c>
      <c r="H680" s="5" t="str">
        <f>IFERROR(HLOOKUP(H$2,'2.源数据-产品分析-全商品'!H$6:H$1000,ROW()-1,0),"")</f>
        <v/>
      </c>
      <c r="I680" s="5" t="str">
        <f>IFERROR(VALUE(HLOOKUP(I$2,'2.源数据-产品分析-全商品'!I$6:I$1000,ROW()-1,0)),"")</f>
        <v/>
      </c>
      <c r="J680" s="60" t="str">
        <f>IFERROR(IF($J$2="","",INDEX('产品报告-整理'!G:G,MATCH(产品建议!A680,'产品报告-整理'!A:A,0))),"")</f>
        <v/>
      </c>
      <c r="K680" s="5" t="str">
        <f>IFERROR(IF($K$2="","",VALUE(INDEX('产品报告-整理'!E:E,MATCH(产品建议!A680,'产品报告-整理'!A:A,0)))),0)</f>
        <v/>
      </c>
      <c r="L680" s="5" t="str">
        <f>IFERROR(VALUE(HLOOKUP(L$2,'2.源数据-产品分析-全商品'!J$6:J$1000,ROW()-1,0)),"")</f>
        <v/>
      </c>
      <c r="M680" s="5" t="str">
        <f>IFERROR(VALUE(HLOOKUP(M$2,'2.源数据-产品分析-全商品'!K$6:K$1000,ROW()-1,0)),"")</f>
        <v/>
      </c>
      <c r="N680" s="5" t="str">
        <f>IFERROR(HLOOKUP(N$2,'2.源数据-产品分析-全商品'!L$6:L$1000,ROW()-1,0),"")</f>
        <v/>
      </c>
      <c r="O680" s="5" t="str">
        <f>IF($O$2='产品报告-整理'!$K$1,IFERROR(INDEX('产品报告-整理'!S:S,MATCH(产品建议!A680,'产品报告-整理'!L:L,0)),""),(IFERROR(VALUE(HLOOKUP(O$2,'2.源数据-产品分析-全商品'!M$6:M$1000,ROW()-1,0)),"")))</f>
        <v/>
      </c>
      <c r="P680" s="5" t="str">
        <f>IF($P$2='产品报告-整理'!$V$1,IFERROR(INDEX('产品报告-整理'!AD:AD,MATCH(产品建议!A680,'产品报告-整理'!W:W,0)),""),(IFERROR(VALUE(HLOOKUP(P$2,'2.源数据-产品分析-全商品'!N$6:N$1000,ROW()-1,0)),"")))</f>
        <v/>
      </c>
      <c r="Q680" s="5" t="str">
        <f>IF($Q$2='产品报告-整理'!$AG$1,IFERROR(INDEX('产品报告-整理'!AO:AO,MATCH(产品建议!A680,'产品报告-整理'!AH:AH,0)),""),(IFERROR(VALUE(HLOOKUP(Q$2,'2.源数据-产品分析-全商品'!O$6:O$1000,ROW()-1,0)),"")))</f>
        <v/>
      </c>
      <c r="R680" s="5" t="str">
        <f>IF($R$2='产品报告-整理'!$AR$1,IFERROR(INDEX('产品报告-整理'!AZ:AZ,MATCH(产品建议!A680,'产品报告-整理'!AS:AS,0)),""),(IFERROR(VALUE(HLOOKUP(R$2,'2.源数据-产品分析-全商品'!P$6:P$1000,ROW()-1,0)),"")))</f>
        <v/>
      </c>
      <c r="S680" s="5" t="str">
        <f>IF($S$2='产品报告-整理'!$BC$1,IFERROR(INDEX('产品报告-整理'!BK:BK,MATCH(产品建议!A680,'产品报告-整理'!BD:BD,0)),""),(IFERROR(VALUE(HLOOKUP(S$2,'2.源数据-产品分析-全商品'!Q$6:Q$1000,ROW()-1,0)),"")))</f>
        <v/>
      </c>
      <c r="T680" s="5" t="str">
        <f>IFERROR(HLOOKUP("产品负责人",'2.源数据-产品分析-全商品'!R$6:R$1000,ROW()-1,0),"")</f>
        <v/>
      </c>
      <c r="U680" s="5" t="str">
        <f>IFERROR(VALUE(HLOOKUP(U$2,'2.源数据-产品分析-全商品'!S$6:S$1000,ROW()-1,0)),"")</f>
        <v/>
      </c>
      <c r="V680" s="5" t="str">
        <f>IFERROR(VALUE(HLOOKUP(V$2,'2.源数据-产品分析-全商品'!T$6:T$1000,ROW()-1,0)),"")</f>
        <v/>
      </c>
      <c r="W680" s="5" t="str">
        <f>IF(OR($A$3=""),"",IF(OR($W$2="优爆品"),(IF(COUNTIF('2-2.源数据-产品分析-优品'!A:A,产品建议!A680)&gt;0,"是","")&amp;IF(COUNTIF('2-3.源数据-产品分析-爆品'!A:A,产品建议!A680)&gt;0,"是","")),IF(OR($W$2="P4P点击量"),((IFERROR(INDEX('产品报告-整理'!D:D,MATCH(产品建议!A680,'产品报告-整理'!A:A,0)),""))),((IF(COUNTIF('2-2.源数据-产品分析-优品'!A:A,产品建议!A680)&gt;0,"是",""))))))</f>
        <v/>
      </c>
      <c r="X680" s="5" t="str">
        <f>IF(OR($A$3=""),"",IF(OR($W$2="优爆品"),((IFERROR(INDEX('产品报告-整理'!D:D,MATCH(产品建议!A680,'产品报告-整理'!A:A,0)),"")&amp;" → "&amp;(IFERROR(TEXT(INDEX('产品报告-整理'!D:D,MATCH(产品建议!A680,'产品报告-整理'!A:A,0))/G680,"0%"),"")))),IF(OR($W$2="P4P点击量"),((IF($W$2="P4P点击量",IFERROR(TEXT(W680/G680,"0%"),"")))),(((IF(COUNTIF('2-3.源数据-产品分析-爆品'!A:A,产品建议!A680)&gt;0,"是","")))))))</f>
        <v/>
      </c>
      <c r="Y680" s="9" t="str">
        <f>IF(AND($Y$2="直通车总消费",'产品报告-整理'!$BN$1="推荐广告"),IFERROR(INDEX('产品报告-整理'!H:H,MATCH(产品建议!A680,'产品报告-整理'!A:A,0)),0)+IFERROR(INDEX('产品报告-整理'!BV:BV,MATCH(产品建议!A680,'产品报告-整理'!BO:BO,0)),0),IFERROR(INDEX('产品报告-整理'!H:H,MATCH(产品建议!A680,'产品报告-整理'!A:A,0)),0))</f>
        <v/>
      </c>
      <c r="Z680" s="9" t="str">
        <f t="shared" si="33"/>
        <v/>
      </c>
      <c r="AA680" s="5" t="str">
        <f t="shared" si="31"/>
        <v/>
      </c>
      <c r="AB680" s="5" t="str">
        <f t="shared" si="32"/>
        <v/>
      </c>
      <c r="AC680" s="9"/>
      <c r="AD680" s="15" t="str">
        <f>IF($AD$1="  ",IFERROR(IF(AND(Y680="未推广",L680&gt;0),"加入P4P推广 ","")&amp;IF(AND(OR(W680="是",X680="是"),Y680=0),"优爆品加推广 ","")&amp;IF(AND(C680="N",L680&gt;0),"增加橱窗绑定 ","")&amp;IF(AND(OR(Z680&gt;$Z$1*4.5,AB680&gt;$AB$1*4.5),Y680&lt;&gt;0,Y680&gt;$AB$1*2,G680&gt;($G$1/$L$1)*1),"放弃P4P推广 ","")&amp;IF(AND(AB680&gt;$AB$1*1.2,AB680&lt;$AB$1*4.5,Y680&gt;0),"优化询盘成本 ","")&amp;IF(AND(Z680&gt;$Z$1*1.2,Z680&lt;$Z$1*4.5,Y680&gt;0),"优化商机成本 ","")&amp;IF(AND(Y680&lt;&gt;0,L680&gt;0,AB680&lt;$AB$1*1.2),"加大询盘获取 ","")&amp;IF(AND(Y680&lt;&gt;0,K680&gt;0,Z680&lt;$Z$1*1.2),"加大商机获取 ","")&amp;IF(AND(L680=0,C680="Y",G680&gt;($G$1/$L$1*1.5)),"解绑橱窗绑定 ",""),"请去左表粘贴源数据"),"")</f>
        <v/>
      </c>
      <c r="AE680" s="9"/>
      <c r="AF680" s="9"/>
      <c r="AG680" s="9"/>
      <c r="AH680" s="9"/>
      <c r="AI680" s="17"/>
      <c r="AJ680" s="17"/>
      <c r="AK680" s="17"/>
    </row>
    <row r="681" spans="1:37">
      <c r="A681" s="5" t="str">
        <f>IFERROR(HLOOKUP(A$2,'2.源数据-产品分析-全商品'!A$6:A$1000,ROW()-1,0),"")</f>
        <v/>
      </c>
      <c r="B681" s="5" t="str">
        <f>IFERROR(HLOOKUP(B$2,'2.源数据-产品分析-全商品'!B$6:B$1000,ROW()-1,0),"")</f>
        <v/>
      </c>
      <c r="C681" s="5" t="str">
        <f>CLEAN(IFERROR(HLOOKUP(C$2,'2.源数据-产品分析-全商品'!C$6:C$1000,ROW()-1,0),""))</f>
        <v/>
      </c>
      <c r="D681" s="5" t="str">
        <f>IFERROR(HLOOKUP(D$2,'2.源数据-产品分析-全商品'!D$6:D$1000,ROW()-1,0),"")</f>
        <v/>
      </c>
      <c r="E681" s="5" t="str">
        <f>IFERROR(HLOOKUP(E$2,'2.源数据-产品分析-全商品'!E$6:E$1000,ROW()-1,0),"")</f>
        <v/>
      </c>
      <c r="F681" s="5" t="str">
        <f>IFERROR(VALUE(HLOOKUP(F$2,'2.源数据-产品分析-全商品'!F$6:F$1000,ROW()-1,0)),"")</f>
        <v/>
      </c>
      <c r="G681" s="5" t="str">
        <f>IFERROR(VALUE(HLOOKUP(G$2,'2.源数据-产品分析-全商品'!G$6:G$1000,ROW()-1,0)),"")</f>
        <v/>
      </c>
      <c r="H681" s="5" t="str">
        <f>IFERROR(HLOOKUP(H$2,'2.源数据-产品分析-全商品'!H$6:H$1000,ROW()-1,0),"")</f>
        <v/>
      </c>
      <c r="I681" s="5" t="str">
        <f>IFERROR(VALUE(HLOOKUP(I$2,'2.源数据-产品分析-全商品'!I$6:I$1000,ROW()-1,0)),"")</f>
        <v/>
      </c>
      <c r="J681" s="60" t="str">
        <f>IFERROR(IF($J$2="","",INDEX('产品报告-整理'!G:G,MATCH(产品建议!A681,'产品报告-整理'!A:A,0))),"")</f>
        <v/>
      </c>
      <c r="K681" s="5" t="str">
        <f>IFERROR(IF($K$2="","",VALUE(INDEX('产品报告-整理'!E:E,MATCH(产品建议!A681,'产品报告-整理'!A:A,0)))),0)</f>
        <v/>
      </c>
      <c r="L681" s="5" t="str">
        <f>IFERROR(VALUE(HLOOKUP(L$2,'2.源数据-产品分析-全商品'!J$6:J$1000,ROW()-1,0)),"")</f>
        <v/>
      </c>
      <c r="M681" s="5" t="str">
        <f>IFERROR(VALUE(HLOOKUP(M$2,'2.源数据-产品分析-全商品'!K$6:K$1000,ROW()-1,0)),"")</f>
        <v/>
      </c>
      <c r="N681" s="5" t="str">
        <f>IFERROR(HLOOKUP(N$2,'2.源数据-产品分析-全商品'!L$6:L$1000,ROW()-1,0),"")</f>
        <v/>
      </c>
      <c r="O681" s="5" t="str">
        <f>IF($O$2='产品报告-整理'!$K$1,IFERROR(INDEX('产品报告-整理'!S:S,MATCH(产品建议!A681,'产品报告-整理'!L:L,0)),""),(IFERROR(VALUE(HLOOKUP(O$2,'2.源数据-产品分析-全商品'!M$6:M$1000,ROW()-1,0)),"")))</f>
        <v/>
      </c>
      <c r="P681" s="5" t="str">
        <f>IF($P$2='产品报告-整理'!$V$1,IFERROR(INDEX('产品报告-整理'!AD:AD,MATCH(产品建议!A681,'产品报告-整理'!W:W,0)),""),(IFERROR(VALUE(HLOOKUP(P$2,'2.源数据-产品分析-全商品'!N$6:N$1000,ROW()-1,0)),"")))</f>
        <v/>
      </c>
      <c r="Q681" s="5" t="str">
        <f>IF($Q$2='产品报告-整理'!$AG$1,IFERROR(INDEX('产品报告-整理'!AO:AO,MATCH(产品建议!A681,'产品报告-整理'!AH:AH,0)),""),(IFERROR(VALUE(HLOOKUP(Q$2,'2.源数据-产品分析-全商品'!O$6:O$1000,ROW()-1,0)),"")))</f>
        <v/>
      </c>
      <c r="R681" s="5" t="str">
        <f>IF($R$2='产品报告-整理'!$AR$1,IFERROR(INDEX('产品报告-整理'!AZ:AZ,MATCH(产品建议!A681,'产品报告-整理'!AS:AS,0)),""),(IFERROR(VALUE(HLOOKUP(R$2,'2.源数据-产品分析-全商品'!P$6:P$1000,ROW()-1,0)),"")))</f>
        <v/>
      </c>
      <c r="S681" s="5" t="str">
        <f>IF($S$2='产品报告-整理'!$BC$1,IFERROR(INDEX('产品报告-整理'!BK:BK,MATCH(产品建议!A681,'产品报告-整理'!BD:BD,0)),""),(IFERROR(VALUE(HLOOKUP(S$2,'2.源数据-产品分析-全商品'!Q$6:Q$1000,ROW()-1,0)),"")))</f>
        <v/>
      </c>
      <c r="T681" s="5" t="str">
        <f>IFERROR(HLOOKUP("产品负责人",'2.源数据-产品分析-全商品'!R$6:R$1000,ROW()-1,0),"")</f>
        <v/>
      </c>
      <c r="U681" s="5" t="str">
        <f>IFERROR(VALUE(HLOOKUP(U$2,'2.源数据-产品分析-全商品'!S$6:S$1000,ROW()-1,0)),"")</f>
        <v/>
      </c>
      <c r="V681" s="5" t="str">
        <f>IFERROR(VALUE(HLOOKUP(V$2,'2.源数据-产品分析-全商品'!T$6:T$1000,ROW()-1,0)),"")</f>
        <v/>
      </c>
      <c r="W681" s="5" t="str">
        <f>IF(OR($A$3=""),"",IF(OR($W$2="优爆品"),(IF(COUNTIF('2-2.源数据-产品分析-优品'!A:A,产品建议!A681)&gt;0,"是","")&amp;IF(COUNTIF('2-3.源数据-产品分析-爆品'!A:A,产品建议!A681)&gt;0,"是","")),IF(OR($W$2="P4P点击量"),((IFERROR(INDEX('产品报告-整理'!D:D,MATCH(产品建议!A681,'产品报告-整理'!A:A,0)),""))),((IF(COUNTIF('2-2.源数据-产品分析-优品'!A:A,产品建议!A681)&gt;0,"是",""))))))</f>
        <v/>
      </c>
      <c r="X681" s="5" t="str">
        <f>IF(OR($A$3=""),"",IF(OR($W$2="优爆品"),((IFERROR(INDEX('产品报告-整理'!D:D,MATCH(产品建议!A681,'产品报告-整理'!A:A,0)),"")&amp;" → "&amp;(IFERROR(TEXT(INDEX('产品报告-整理'!D:D,MATCH(产品建议!A681,'产品报告-整理'!A:A,0))/G681,"0%"),"")))),IF(OR($W$2="P4P点击量"),((IF($W$2="P4P点击量",IFERROR(TEXT(W681/G681,"0%"),"")))),(((IF(COUNTIF('2-3.源数据-产品分析-爆品'!A:A,产品建议!A681)&gt;0,"是","")))))))</f>
        <v/>
      </c>
      <c r="Y681" s="9" t="str">
        <f>IF(AND($Y$2="直通车总消费",'产品报告-整理'!$BN$1="推荐广告"),IFERROR(INDEX('产品报告-整理'!H:H,MATCH(产品建议!A681,'产品报告-整理'!A:A,0)),0)+IFERROR(INDEX('产品报告-整理'!BV:BV,MATCH(产品建议!A681,'产品报告-整理'!BO:BO,0)),0),IFERROR(INDEX('产品报告-整理'!H:H,MATCH(产品建议!A681,'产品报告-整理'!A:A,0)),0))</f>
        <v/>
      </c>
      <c r="Z681" s="9" t="str">
        <f t="shared" si="33"/>
        <v/>
      </c>
      <c r="AA681" s="5" t="str">
        <f t="shared" si="31"/>
        <v/>
      </c>
      <c r="AB681" s="5" t="str">
        <f t="shared" si="32"/>
        <v/>
      </c>
      <c r="AC681" s="9"/>
      <c r="AD681" s="15" t="str">
        <f>IF($AD$1="  ",IFERROR(IF(AND(Y681="未推广",L681&gt;0),"加入P4P推广 ","")&amp;IF(AND(OR(W681="是",X681="是"),Y681=0),"优爆品加推广 ","")&amp;IF(AND(C681="N",L681&gt;0),"增加橱窗绑定 ","")&amp;IF(AND(OR(Z681&gt;$Z$1*4.5,AB681&gt;$AB$1*4.5),Y681&lt;&gt;0,Y681&gt;$AB$1*2,G681&gt;($G$1/$L$1)*1),"放弃P4P推广 ","")&amp;IF(AND(AB681&gt;$AB$1*1.2,AB681&lt;$AB$1*4.5,Y681&gt;0),"优化询盘成本 ","")&amp;IF(AND(Z681&gt;$Z$1*1.2,Z681&lt;$Z$1*4.5,Y681&gt;0),"优化商机成本 ","")&amp;IF(AND(Y681&lt;&gt;0,L681&gt;0,AB681&lt;$AB$1*1.2),"加大询盘获取 ","")&amp;IF(AND(Y681&lt;&gt;0,K681&gt;0,Z681&lt;$Z$1*1.2),"加大商机获取 ","")&amp;IF(AND(L681=0,C681="Y",G681&gt;($G$1/$L$1*1.5)),"解绑橱窗绑定 ",""),"请去左表粘贴源数据"),"")</f>
        <v/>
      </c>
      <c r="AE681" s="9"/>
      <c r="AF681" s="9"/>
      <c r="AG681" s="9"/>
      <c r="AH681" s="9"/>
      <c r="AI681" s="17"/>
      <c r="AJ681" s="17"/>
      <c r="AK681" s="17"/>
    </row>
    <row r="682" spans="1:37">
      <c r="A682" s="5" t="str">
        <f>IFERROR(HLOOKUP(A$2,'2.源数据-产品分析-全商品'!A$6:A$1000,ROW()-1,0),"")</f>
        <v/>
      </c>
      <c r="B682" s="5" t="str">
        <f>IFERROR(HLOOKUP(B$2,'2.源数据-产品分析-全商品'!B$6:B$1000,ROW()-1,0),"")</f>
        <v/>
      </c>
      <c r="C682" s="5" t="str">
        <f>CLEAN(IFERROR(HLOOKUP(C$2,'2.源数据-产品分析-全商品'!C$6:C$1000,ROW()-1,0),""))</f>
        <v/>
      </c>
      <c r="D682" s="5" t="str">
        <f>IFERROR(HLOOKUP(D$2,'2.源数据-产品分析-全商品'!D$6:D$1000,ROW()-1,0),"")</f>
        <v/>
      </c>
      <c r="E682" s="5" t="str">
        <f>IFERROR(HLOOKUP(E$2,'2.源数据-产品分析-全商品'!E$6:E$1000,ROW()-1,0),"")</f>
        <v/>
      </c>
      <c r="F682" s="5" t="str">
        <f>IFERROR(VALUE(HLOOKUP(F$2,'2.源数据-产品分析-全商品'!F$6:F$1000,ROW()-1,0)),"")</f>
        <v/>
      </c>
      <c r="G682" s="5" t="str">
        <f>IFERROR(VALUE(HLOOKUP(G$2,'2.源数据-产品分析-全商品'!G$6:G$1000,ROW()-1,0)),"")</f>
        <v/>
      </c>
      <c r="H682" s="5" t="str">
        <f>IFERROR(HLOOKUP(H$2,'2.源数据-产品分析-全商品'!H$6:H$1000,ROW()-1,0),"")</f>
        <v/>
      </c>
      <c r="I682" s="5" t="str">
        <f>IFERROR(VALUE(HLOOKUP(I$2,'2.源数据-产品分析-全商品'!I$6:I$1000,ROW()-1,0)),"")</f>
        <v/>
      </c>
      <c r="J682" s="60" t="str">
        <f>IFERROR(IF($J$2="","",INDEX('产品报告-整理'!G:G,MATCH(产品建议!A682,'产品报告-整理'!A:A,0))),"")</f>
        <v/>
      </c>
      <c r="K682" s="5" t="str">
        <f>IFERROR(IF($K$2="","",VALUE(INDEX('产品报告-整理'!E:E,MATCH(产品建议!A682,'产品报告-整理'!A:A,0)))),0)</f>
        <v/>
      </c>
      <c r="L682" s="5" t="str">
        <f>IFERROR(VALUE(HLOOKUP(L$2,'2.源数据-产品分析-全商品'!J$6:J$1000,ROW()-1,0)),"")</f>
        <v/>
      </c>
      <c r="M682" s="5" t="str">
        <f>IFERROR(VALUE(HLOOKUP(M$2,'2.源数据-产品分析-全商品'!K$6:K$1000,ROW()-1,0)),"")</f>
        <v/>
      </c>
      <c r="N682" s="5" t="str">
        <f>IFERROR(HLOOKUP(N$2,'2.源数据-产品分析-全商品'!L$6:L$1000,ROW()-1,0),"")</f>
        <v/>
      </c>
      <c r="O682" s="5" t="str">
        <f>IF($O$2='产品报告-整理'!$K$1,IFERROR(INDEX('产品报告-整理'!S:S,MATCH(产品建议!A682,'产品报告-整理'!L:L,0)),""),(IFERROR(VALUE(HLOOKUP(O$2,'2.源数据-产品分析-全商品'!M$6:M$1000,ROW()-1,0)),"")))</f>
        <v/>
      </c>
      <c r="P682" s="5" t="str">
        <f>IF($P$2='产品报告-整理'!$V$1,IFERROR(INDEX('产品报告-整理'!AD:AD,MATCH(产品建议!A682,'产品报告-整理'!W:W,0)),""),(IFERROR(VALUE(HLOOKUP(P$2,'2.源数据-产品分析-全商品'!N$6:N$1000,ROW()-1,0)),"")))</f>
        <v/>
      </c>
      <c r="Q682" s="5" t="str">
        <f>IF($Q$2='产品报告-整理'!$AG$1,IFERROR(INDEX('产品报告-整理'!AO:AO,MATCH(产品建议!A682,'产品报告-整理'!AH:AH,0)),""),(IFERROR(VALUE(HLOOKUP(Q$2,'2.源数据-产品分析-全商品'!O$6:O$1000,ROW()-1,0)),"")))</f>
        <v/>
      </c>
      <c r="R682" s="5" t="str">
        <f>IF($R$2='产品报告-整理'!$AR$1,IFERROR(INDEX('产品报告-整理'!AZ:AZ,MATCH(产品建议!A682,'产品报告-整理'!AS:AS,0)),""),(IFERROR(VALUE(HLOOKUP(R$2,'2.源数据-产品分析-全商品'!P$6:P$1000,ROW()-1,0)),"")))</f>
        <v/>
      </c>
      <c r="S682" s="5" t="str">
        <f>IF($S$2='产品报告-整理'!$BC$1,IFERROR(INDEX('产品报告-整理'!BK:BK,MATCH(产品建议!A682,'产品报告-整理'!BD:BD,0)),""),(IFERROR(VALUE(HLOOKUP(S$2,'2.源数据-产品分析-全商品'!Q$6:Q$1000,ROW()-1,0)),"")))</f>
        <v/>
      </c>
      <c r="T682" s="5" t="str">
        <f>IFERROR(HLOOKUP("产品负责人",'2.源数据-产品分析-全商品'!R$6:R$1000,ROW()-1,0),"")</f>
        <v/>
      </c>
      <c r="U682" s="5" t="str">
        <f>IFERROR(VALUE(HLOOKUP(U$2,'2.源数据-产品分析-全商品'!S$6:S$1000,ROW()-1,0)),"")</f>
        <v/>
      </c>
      <c r="V682" s="5" t="str">
        <f>IFERROR(VALUE(HLOOKUP(V$2,'2.源数据-产品分析-全商品'!T$6:T$1000,ROW()-1,0)),"")</f>
        <v/>
      </c>
      <c r="W682" s="5" t="str">
        <f>IF(OR($A$3=""),"",IF(OR($W$2="优爆品"),(IF(COUNTIF('2-2.源数据-产品分析-优品'!A:A,产品建议!A682)&gt;0,"是","")&amp;IF(COUNTIF('2-3.源数据-产品分析-爆品'!A:A,产品建议!A682)&gt;0,"是","")),IF(OR($W$2="P4P点击量"),((IFERROR(INDEX('产品报告-整理'!D:D,MATCH(产品建议!A682,'产品报告-整理'!A:A,0)),""))),((IF(COUNTIF('2-2.源数据-产品分析-优品'!A:A,产品建议!A682)&gt;0,"是",""))))))</f>
        <v/>
      </c>
      <c r="X682" s="5" t="str">
        <f>IF(OR($A$3=""),"",IF(OR($W$2="优爆品"),((IFERROR(INDEX('产品报告-整理'!D:D,MATCH(产品建议!A682,'产品报告-整理'!A:A,0)),"")&amp;" → "&amp;(IFERROR(TEXT(INDEX('产品报告-整理'!D:D,MATCH(产品建议!A682,'产品报告-整理'!A:A,0))/G682,"0%"),"")))),IF(OR($W$2="P4P点击量"),((IF($W$2="P4P点击量",IFERROR(TEXT(W682/G682,"0%"),"")))),(((IF(COUNTIF('2-3.源数据-产品分析-爆品'!A:A,产品建议!A682)&gt;0,"是","")))))))</f>
        <v/>
      </c>
      <c r="Y682" s="9" t="str">
        <f>IF(AND($Y$2="直通车总消费",'产品报告-整理'!$BN$1="推荐广告"),IFERROR(INDEX('产品报告-整理'!H:H,MATCH(产品建议!A682,'产品报告-整理'!A:A,0)),0)+IFERROR(INDEX('产品报告-整理'!BV:BV,MATCH(产品建议!A682,'产品报告-整理'!BO:BO,0)),0),IFERROR(INDEX('产品报告-整理'!H:H,MATCH(产品建议!A682,'产品报告-整理'!A:A,0)),0))</f>
        <v/>
      </c>
      <c r="Z682" s="9" t="str">
        <f t="shared" si="33"/>
        <v/>
      </c>
      <c r="AA682" s="5" t="str">
        <f t="shared" si="31"/>
        <v/>
      </c>
      <c r="AB682" s="5" t="str">
        <f t="shared" si="32"/>
        <v/>
      </c>
      <c r="AC682" s="9"/>
      <c r="AD682" s="15" t="str">
        <f>IF($AD$1="  ",IFERROR(IF(AND(Y682="未推广",L682&gt;0),"加入P4P推广 ","")&amp;IF(AND(OR(W682="是",X682="是"),Y682=0),"优爆品加推广 ","")&amp;IF(AND(C682="N",L682&gt;0),"增加橱窗绑定 ","")&amp;IF(AND(OR(Z682&gt;$Z$1*4.5,AB682&gt;$AB$1*4.5),Y682&lt;&gt;0,Y682&gt;$AB$1*2,G682&gt;($G$1/$L$1)*1),"放弃P4P推广 ","")&amp;IF(AND(AB682&gt;$AB$1*1.2,AB682&lt;$AB$1*4.5,Y682&gt;0),"优化询盘成本 ","")&amp;IF(AND(Z682&gt;$Z$1*1.2,Z682&lt;$Z$1*4.5,Y682&gt;0),"优化商机成本 ","")&amp;IF(AND(Y682&lt;&gt;0,L682&gt;0,AB682&lt;$AB$1*1.2),"加大询盘获取 ","")&amp;IF(AND(Y682&lt;&gt;0,K682&gt;0,Z682&lt;$Z$1*1.2),"加大商机获取 ","")&amp;IF(AND(L682=0,C682="Y",G682&gt;($G$1/$L$1*1.5)),"解绑橱窗绑定 ",""),"请去左表粘贴源数据"),"")</f>
        <v/>
      </c>
      <c r="AE682" s="9"/>
      <c r="AF682" s="9"/>
      <c r="AG682" s="9"/>
      <c r="AH682" s="9"/>
      <c r="AI682" s="17"/>
      <c r="AJ682" s="17"/>
      <c r="AK682" s="17"/>
    </row>
    <row r="683" spans="1:37">
      <c r="A683" s="5" t="str">
        <f>IFERROR(HLOOKUP(A$2,'2.源数据-产品分析-全商品'!A$6:A$1000,ROW()-1,0),"")</f>
        <v/>
      </c>
      <c r="B683" s="5" t="str">
        <f>IFERROR(HLOOKUP(B$2,'2.源数据-产品分析-全商品'!B$6:B$1000,ROW()-1,0),"")</f>
        <v/>
      </c>
      <c r="C683" s="5" t="str">
        <f>CLEAN(IFERROR(HLOOKUP(C$2,'2.源数据-产品分析-全商品'!C$6:C$1000,ROW()-1,0),""))</f>
        <v/>
      </c>
      <c r="D683" s="5" t="str">
        <f>IFERROR(HLOOKUP(D$2,'2.源数据-产品分析-全商品'!D$6:D$1000,ROW()-1,0),"")</f>
        <v/>
      </c>
      <c r="E683" s="5" t="str">
        <f>IFERROR(HLOOKUP(E$2,'2.源数据-产品分析-全商品'!E$6:E$1000,ROW()-1,0),"")</f>
        <v/>
      </c>
      <c r="F683" s="5" t="str">
        <f>IFERROR(VALUE(HLOOKUP(F$2,'2.源数据-产品分析-全商品'!F$6:F$1000,ROW()-1,0)),"")</f>
        <v/>
      </c>
      <c r="G683" s="5" t="str">
        <f>IFERROR(VALUE(HLOOKUP(G$2,'2.源数据-产品分析-全商品'!G$6:G$1000,ROW()-1,0)),"")</f>
        <v/>
      </c>
      <c r="H683" s="5" t="str">
        <f>IFERROR(HLOOKUP(H$2,'2.源数据-产品分析-全商品'!H$6:H$1000,ROW()-1,0),"")</f>
        <v/>
      </c>
      <c r="I683" s="5" t="str">
        <f>IFERROR(VALUE(HLOOKUP(I$2,'2.源数据-产品分析-全商品'!I$6:I$1000,ROW()-1,0)),"")</f>
        <v/>
      </c>
      <c r="J683" s="60" t="str">
        <f>IFERROR(IF($J$2="","",INDEX('产品报告-整理'!G:G,MATCH(产品建议!A683,'产品报告-整理'!A:A,0))),"")</f>
        <v/>
      </c>
      <c r="K683" s="5" t="str">
        <f>IFERROR(IF($K$2="","",VALUE(INDEX('产品报告-整理'!E:E,MATCH(产品建议!A683,'产品报告-整理'!A:A,0)))),0)</f>
        <v/>
      </c>
      <c r="L683" s="5" t="str">
        <f>IFERROR(VALUE(HLOOKUP(L$2,'2.源数据-产品分析-全商品'!J$6:J$1000,ROW()-1,0)),"")</f>
        <v/>
      </c>
      <c r="M683" s="5" t="str">
        <f>IFERROR(VALUE(HLOOKUP(M$2,'2.源数据-产品分析-全商品'!K$6:K$1000,ROW()-1,0)),"")</f>
        <v/>
      </c>
      <c r="N683" s="5" t="str">
        <f>IFERROR(HLOOKUP(N$2,'2.源数据-产品分析-全商品'!L$6:L$1000,ROW()-1,0),"")</f>
        <v/>
      </c>
      <c r="O683" s="5" t="str">
        <f>IF($O$2='产品报告-整理'!$K$1,IFERROR(INDEX('产品报告-整理'!S:S,MATCH(产品建议!A683,'产品报告-整理'!L:L,0)),""),(IFERROR(VALUE(HLOOKUP(O$2,'2.源数据-产品分析-全商品'!M$6:M$1000,ROW()-1,0)),"")))</f>
        <v/>
      </c>
      <c r="P683" s="5" t="str">
        <f>IF($P$2='产品报告-整理'!$V$1,IFERROR(INDEX('产品报告-整理'!AD:AD,MATCH(产品建议!A683,'产品报告-整理'!W:W,0)),""),(IFERROR(VALUE(HLOOKUP(P$2,'2.源数据-产品分析-全商品'!N$6:N$1000,ROW()-1,0)),"")))</f>
        <v/>
      </c>
      <c r="Q683" s="5" t="str">
        <f>IF($Q$2='产品报告-整理'!$AG$1,IFERROR(INDEX('产品报告-整理'!AO:AO,MATCH(产品建议!A683,'产品报告-整理'!AH:AH,0)),""),(IFERROR(VALUE(HLOOKUP(Q$2,'2.源数据-产品分析-全商品'!O$6:O$1000,ROW()-1,0)),"")))</f>
        <v/>
      </c>
      <c r="R683" s="5" t="str">
        <f>IF($R$2='产品报告-整理'!$AR$1,IFERROR(INDEX('产品报告-整理'!AZ:AZ,MATCH(产品建议!A683,'产品报告-整理'!AS:AS,0)),""),(IFERROR(VALUE(HLOOKUP(R$2,'2.源数据-产品分析-全商品'!P$6:P$1000,ROW()-1,0)),"")))</f>
        <v/>
      </c>
      <c r="S683" s="5" t="str">
        <f>IF($S$2='产品报告-整理'!$BC$1,IFERROR(INDEX('产品报告-整理'!BK:BK,MATCH(产品建议!A683,'产品报告-整理'!BD:BD,0)),""),(IFERROR(VALUE(HLOOKUP(S$2,'2.源数据-产品分析-全商品'!Q$6:Q$1000,ROW()-1,0)),"")))</f>
        <v/>
      </c>
      <c r="T683" s="5" t="str">
        <f>IFERROR(HLOOKUP("产品负责人",'2.源数据-产品分析-全商品'!R$6:R$1000,ROW()-1,0),"")</f>
        <v/>
      </c>
      <c r="U683" s="5" t="str">
        <f>IFERROR(VALUE(HLOOKUP(U$2,'2.源数据-产品分析-全商品'!S$6:S$1000,ROW()-1,0)),"")</f>
        <v/>
      </c>
      <c r="V683" s="5" t="str">
        <f>IFERROR(VALUE(HLOOKUP(V$2,'2.源数据-产品分析-全商品'!T$6:T$1000,ROW()-1,0)),"")</f>
        <v/>
      </c>
      <c r="W683" s="5" t="str">
        <f>IF(OR($A$3=""),"",IF(OR($W$2="优爆品"),(IF(COUNTIF('2-2.源数据-产品分析-优品'!A:A,产品建议!A683)&gt;0,"是","")&amp;IF(COUNTIF('2-3.源数据-产品分析-爆品'!A:A,产品建议!A683)&gt;0,"是","")),IF(OR($W$2="P4P点击量"),((IFERROR(INDEX('产品报告-整理'!D:D,MATCH(产品建议!A683,'产品报告-整理'!A:A,0)),""))),((IF(COUNTIF('2-2.源数据-产品分析-优品'!A:A,产品建议!A683)&gt;0,"是",""))))))</f>
        <v/>
      </c>
      <c r="X683" s="5" t="str">
        <f>IF(OR($A$3=""),"",IF(OR($W$2="优爆品"),((IFERROR(INDEX('产品报告-整理'!D:D,MATCH(产品建议!A683,'产品报告-整理'!A:A,0)),"")&amp;" → "&amp;(IFERROR(TEXT(INDEX('产品报告-整理'!D:D,MATCH(产品建议!A683,'产品报告-整理'!A:A,0))/G683,"0%"),"")))),IF(OR($W$2="P4P点击量"),((IF($W$2="P4P点击量",IFERROR(TEXT(W683/G683,"0%"),"")))),(((IF(COUNTIF('2-3.源数据-产品分析-爆品'!A:A,产品建议!A683)&gt;0,"是","")))))))</f>
        <v/>
      </c>
      <c r="Y683" s="9" t="str">
        <f>IF(AND($Y$2="直通车总消费",'产品报告-整理'!$BN$1="推荐广告"),IFERROR(INDEX('产品报告-整理'!H:H,MATCH(产品建议!A683,'产品报告-整理'!A:A,0)),0)+IFERROR(INDEX('产品报告-整理'!BV:BV,MATCH(产品建议!A683,'产品报告-整理'!BO:BO,0)),0),IFERROR(INDEX('产品报告-整理'!H:H,MATCH(产品建议!A683,'产品报告-整理'!A:A,0)),0))</f>
        <v/>
      </c>
      <c r="Z683" s="9" t="str">
        <f t="shared" si="33"/>
        <v/>
      </c>
      <c r="AA683" s="5" t="str">
        <f t="shared" si="31"/>
        <v/>
      </c>
      <c r="AB683" s="5" t="str">
        <f t="shared" si="32"/>
        <v/>
      </c>
      <c r="AC683" s="9"/>
      <c r="AD683" s="15" t="str">
        <f>IF($AD$1="  ",IFERROR(IF(AND(Y683="未推广",L683&gt;0),"加入P4P推广 ","")&amp;IF(AND(OR(W683="是",X683="是"),Y683=0),"优爆品加推广 ","")&amp;IF(AND(C683="N",L683&gt;0),"增加橱窗绑定 ","")&amp;IF(AND(OR(Z683&gt;$Z$1*4.5,AB683&gt;$AB$1*4.5),Y683&lt;&gt;0,Y683&gt;$AB$1*2,G683&gt;($G$1/$L$1)*1),"放弃P4P推广 ","")&amp;IF(AND(AB683&gt;$AB$1*1.2,AB683&lt;$AB$1*4.5,Y683&gt;0),"优化询盘成本 ","")&amp;IF(AND(Z683&gt;$Z$1*1.2,Z683&lt;$Z$1*4.5,Y683&gt;0),"优化商机成本 ","")&amp;IF(AND(Y683&lt;&gt;0,L683&gt;0,AB683&lt;$AB$1*1.2),"加大询盘获取 ","")&amp;IF(AND(Y683&lt;&gt;0,K683&gt;0,Z683&lt;$Z$1*1.2),"加大商机获取 ","")&amp;IF(AND(L683=0,C683="Y",G683&gt;($G$1/$L$1*1.5)),"解绑橱窗绑定 ",""),"请去左表粘贴源数据"),"")</f>
        <v/>
      </c>
      <c r="AE683" s="9"/>
      <c r="AF683" s="9"/>
      <c r="AG683" s="9"/>
      <c r="AH683" s="9"/>
      <c r="AI683" s="17"/>
      <c r="AJ683" s="17"/>
      <c r="AK683" s="17"/>
    </row>
    <row r="684" spans="1:37">
      <c r="A684" s="5" t="str">
        <f>IFERROR(HLOOKUP(A$2,'2.源数据-产品分析-全商品'!A$6:A$1000,ROW()-1,0),"")</f>
        <v/>
      </c>
      <c r="B684" s="5" t="str">
        <f>IFERROR(HLOOKUP(B$2,'2.源数据-产品分析-全商品'!B$6:B$1000,ROW()-1,0),"")</f>
        <v/>
      </c>
      <c r="C684" s="5" t="str">
        <f>CLEAN(IFERROR(HLOOKUP(C$2,'2.源数据-产品分析-全商品'!C$6:C$1000,ROW()-1,0),""))</f>
        <v/>
      </c>
      <c r="D684" s="5" t="str">
        <f>IFERROR(HLOOKUP(D$2,'2.源数据-产品分析-全商品'!D$6:D$1000,ROW()-1,0),"")</f>
        <v/>
      </c>
      <c r="E684" s="5" t="str">
        <f>IFERROR(HLOOKUP(E$2,'2.源数据-产品分析-全商品'!E$6:E$1000,ROW()-1,0),"")</f>
        <v/>
      </c>
      <c r="F684" s="5" t="str">
        <f>IFERROR(VALUE(HLOOKUP(F$2,'2.源数据-产品分析-全商品'!F$6:F$1000,ROW()-1,0)),"")</f>
        <v/>
      </c>
      <c r="G684" s="5" t="str">
        <f>IFERROR(VALUE(HLOOKUP(G$2,'2.源数据-产品分析-全商品'!G$6:G$1000,ROW()-1,0)),"")</f>
        <v/>
      </c>
      <c r="H684" s="5" t="str">
        <f>IFERROR(HLOOKUP(H$2,'2.源数据-产品分析-全商品'!H$6:H$1000,ROW()-1,0),"")</f>
        <v/>
      </c>
      <c r="I684" s="5" t="str">
        <f>IFERROR(VALUE(HLOOKUP(I$2,'2.源数据-产品分析-全商品'!I$6:I$1000,ROW()-1,0)),"")</f>
        <v/>
      </c>
      <c r="J684" s="60" t="str">
        <f>IFERROR(IF($J$2="","",INDEX('产品报告-整理'!G:G,MATCH(产品建议!A684,'产品报告-整理'!A:A,0))),"")</f>
        <v/>
      </c>
      <c r="K684" s="5" t="str">
        <f>IFERROR(IF($K$2="","",VALUE(INDEX('产品报告-整理'!E:E,MATCH(产品建议!A684,'产品报告-整理'!A:A,0)))),0)</f>
        <v/>
      </c>
      <c r="L684" s="5" t="str">
        <f>IFERROR(VALUE(HLOOKUP(L$2,'2.源数据-产品分析-全商品'!J$6:J$1000,ROW()-1,0)),"")</f>
        <v/>
      </c>
      <c r="M684" s="5" t="str">
        <f>IFERROR(VALUE(HLOOKUP(M$2,'2.源数据-产品分析-全商品'!K$6:K$1000,ROW()-1,0)),"")</f>
        <v/>
      </c>
      <c r="N684" s="5" t="str">
        <f>IFERROR(HLOOKUP(N$2,'2.源数据-产品分析-全商品'!L$6:L$1000,ROW()-1,0),"")</f>
        <v/>
      </c>
      <c r="O684" s="5" t="str">
        <f>IF($O$2='产品报告-整理'!$K$1,IFERROR(INDEX('产品报告-整理'!S:S,MATCH(产品建议!A684,'产品报告-整理'!L:L,0)),""),(IFERROR(VALUE(HLOOKUP(O$2,'2.源数据-产品分析-全商品'!M$6:M$1000,ROW()-1,0)),"")))</f>
        <v/>
      </c>
      <c r="P684" s="5" t="str">
        <f>IF($P$2='产品报告-整理'!$V$1,IFERROR(INDEX('产品报告-整理'!AD:AD,MATCH(产品建议!A684,'产品报告-整理'!W:W,0)),""),(IFERROR(VALUE(HLOOKUP(P$2,'2.源数据-产品分析-全商品'!N$6:N$1000,ROW()-1,0)),"")))</f>
        <v/>
      </c>
      <c r="Q684" s="5" t="str">
        <f>IF($Q$2='产品报告-整理'!$AG$1,IFERROR(INDEX('产品报告-整理'!AO:AO,MATCH(产品建议!A684,'产品报告-整理'!AH:AH,0)),""),(IFERROR(VALUE(HLOOKUP(Q$2,'2.源数据-产品分析-全商品'!O$6:O$1000,ROW()-1,0)),"")))</f>
        <v/>
      </c>
      <c r="R684" s="5" t="str">
        <f>IF($R$2='产品报告-整理'!$AR$1,IFERROR(INDEX('产品报告-整理'!AZ:AZ,MATCH(产品建议!A684,'产品报告-整理'!AS:AS,0)),""),(IFERROR(VALUE(HLOOKUP(R$2,'2.源数据-产品分析-全商品'!P$6:P$1000,ROW()-1,0)),"")))</f>
        <v/>
      </c>
      <c r="S684" s="5" t="str">
        <f>IF($S$2='产品报告-整理'!$BC$1,IFERROR(INDEX('产品报告-整理'!BK:BK,MATCH(产品建议!A684,'产品报告-整理'!BD:BD,0)),""),(IFERROR(VALUE(HLOOKUP(S$2,'2.源数据-产品分析-全商品'!Q$6:Q$1000,ROW()-1,0)),"")))</f>
        <v/>
      </c>
      <c r="T684" s="5" t="str">
        <f>IFERROR(HLOOKUP("产品负责人",'2.源数据-产品分析-全商品'!R$6:R$1000,ROW()-1,0),"")</f>
        <v/>
      </c>
      <c r="U684" s="5" t="str">
        <f>IFERROR(VALUE(HLOOKUP(U$2,'2.源数据-产品分析-全商品'!S$6:S$1000,ROW()-1,0)),"")</f>
        <v/>
      </c>
      <c r="V684" s="5" t="str">
        <f>IFERROR(VALUE(HLOOKUP(V$2,'2.源数据-产品分析-全商品'!T$6:T$1000,ROW()-1,0)),"")</f>
        <v/>
      </c>
      <c r="W684" s="5" t="str">
        <f>IF(OR($A$3=""),"",IF(OR($W$2="优爆品"),(IF(COUNTIF('2-2.源数据-产品分析-优品'!A:A,产品建议!A684)&gt;0,"是","")&amp;IF(COUNTIF('2-3.源数据-产品分析-爆品'!A:A,产品建议!A684)&gt;0,"是","")),IF(OR($W$2="P4P点击量"),((IFERROR(INDEX('产品报告-整理'!D:D,MATCH(产品建议!A684,'产品报告-整理'!A:A,0)),""))),((IF(COUNTIF('2-2.源数据-产品分析-优品'!A:A,产品建议!A684)&gt;0,"是",""))))))</f>
        <v/>
      </c>
      <c r="X684" s="5" t="str">
        <f>IF(OR($A$3=""),"",IF(OR($W$2="优爆品"),((IFERROR(INDEX('产品报告-整理'!D:D,MATCH(产品建议!A684,'产品报告-整理'!A:A,0)),"")&amp;" → "&amp;(IFERROR(TEXT(INDEX('产品报告-整理'!D:D,MATCH(产品建议!A684,'产品报告-整理'!A:A,0))/G684,"0%"),"")))),IF(OR($W$2="P4P点击量"),((IF($W$2="P4P点击量",IFERROR(TEXT(W684/G684,"0%"),"")))),(((IF(COUNTIF('2-3.源数据-产品分析-爆品'!A:A,产品建议!A684)&gt;0,"是","")))))))</f>
        <v/>
      </c>
      <c r="Y684" s="9" t="str">
        <f>IF(AND($Y$2="直通车总消费",'产品报告-整理'!$BN$1="推荐广告"),IFERROR(INDEX('产品报告-整理'!H:H,MATCH(产品建议!A684,'产品报告-整理'!A:A,0)),0)+IFERROR(INDEX('产品报告-整理'!BV:BV,MATCH(产品建议!A684,'产品报告-整理'!BO:BO,0)),0),IFERROR(INDEX('产品报告-整理'!H:H,MATCH(产品建议!A684,'产品报告-整理'!A:A,0)),0))</f>
        <v/>
      </c>
      <c r="Z684" s="9" t="str">
        <f t="shared" si="33"/>
        <v/>
      </c>
      <c r="AA684" s="5" t="str">
        <f t="shared" si="31"/>
        <v/>
      </c>
      <c r="AB684" s="5" t="str">
        <f t="shared" si="32"/>
        <v/>
      </c>
      <c r="AC684" s="9"/>
      <c r="AD684" s="15" t="str">
        <f>IF($AD$1="  ",IFERROR(IF(AND(Y684="未推广",L684&gt;0),"加入P4P推广 ","")&amp;IF(AND(OR(W684="是",X684="是"),Y684=0),"优爆品加推广 ","")&amp;IF(AND(C684="N",L684&gt;0),"增加橱窗绑定 ","")&amp;IF(AND(OR(Z684&gt;$Z$1*4.5,AB684&gt;$AB$1*4.5),Y684&lt;&gt;0,Y684&gt;$AB$1*2,G684&gt;($G$1/$L$1)*1),"放弃P4P推广 ","")&amp;IF(AND(AB684&gt;$AB$1*1.2,AB684&lt;$AB$1*4.5,Y684&gt;0),"优化询盘成本 ","")&amp;IF(AND(Z684&gt;$Z$1*1.2,Z684&lt;$Z$1*4.5,Y684&gt;0),"优化商机成本 ","")&amp;IF(AND(Y684&lt;&gt;0,L684&gt;0,AB684&lt;$AB$1*1.2),"加大询盘获取 ","")&amp;IF(AND(Y684&lt;&gt;0,K684&gt;0,Z684&lt;$Z$1*1.2),"加大商机获取 ","")&amp;IF(AND(L684=0,C684="Y",G684&gt;($G$1/$L$1*1.5)),"解绑橱窗绑定 ",""),"请去左表粘贴源数据"),"")</f>
        <v/>
      </c>
      <c r="AE684" s="9"/>
      <c r="AF684" s="9"/>
      <c r="AG684" s="9"/>
      <c r="AH684" s="9"/>
      <c r="AI684" s="17"/>
      <c r="AJ684" s="17"/>
      <c r="AK684" s="17"/>
    </row>
    <row r="685" spans="1:37">
      <c r="A685" s="5" t="str">
        <f>IFERROR(HLOOKUP(A$2,'2.源数据-产品分析-全商品'!A$6:A$1000,ROW()-1,0),"")</f>
        <v/>
      </c>
      <c r="B685" s="5" t="str">
        <f>IFERROR(HLOOKUP(B$2,'2.源数据-产品分析-全商品'!B$6:B$1000,ROW()-1,0),"")</f>
        <v/>
      </c>
      <c r="C685" s="5" t="str">
        <f>CLEAN(IFERROR(HLOOKUP(C$2,'2.源数据-产品分析-全商品'!C$6:C$1000,ROW()-1,0),""))</f>
        <v/>
      </c>
      <c r="D685" s="5" t="str">
        <f>IFERROR(HLOOKUP(D$2,'2.源数据-产品分析-全商品'!D$6:D$1000,ROW()-1,0),"")</f>
        <v/>
      </c>
      <c r="E685" s="5" t="str">
        <f>IFERROR(HLOOKUP(E$2,'2.源数据-产品分析-全商品'!E$6:E$1000,ROW()-1,0),"")</f>
        <v/>
      </c>
      <c r="F685" s="5" t="str">
        <f>IFERROR(VALUE(HLOOKUP(F$2,'2.源数据-产品分析-全商品'!F$6:F$1000,ROW()-1,0)),"")</f>
        <v/>
      </c>
      <c r="G685" s="5" t="str">
        <f>IFERROR(VALUE(HLOOKUP(G$2,'2.源数据-产品分析-全商品'!G$6:G$1000,ROW()-1,0)),"")</f>
        <v/>
      </c>
      <c r="H685" s="5" t="str">
        <f>IFERROR(HLOOKUP(H$2,'2.源数据-产品分析-全商品'!H$6:H$1000,ROW()-1,0),"")</f>
        <v/>
      </c>
      <c r="I685" s="5" t="str">
        <f>IFERROR(VALUE(HLOOKUP(I$2,'2.源数据-产品分析-全商品'!I$6:I$1000,ROW()-1,0)),"")</f>
        <v/>
      </c>
      <c r="J685" s="60" t="str">
        <f>IFERROR(IF($J$2="","",INDEX('产品报告-整理'!G:G,MATCH(产品建议!A685,'产品报告-整理'!A:A,0))),"")</f>
        <v/>
      </c>
      <c r="K685" s="5" t="str">
        <f>IFERROR(IF($K$2="","",VALUE(INDEX('产品报告-整理'!E:E,MATCH(产品建议!A685,'产品报告-整理'!A:A,0)))),0)</f>
        <v/>
      </c>
      <c r="L685" s="5" t="str">
        <f>IFERROR(VALUE(HLOOKUP(L$2,'2.源数据-产品分析-全商品'!J$6:J$1000,ROW()-1,0)),"")</f>
        <v/>
      </c>
      <c r="M685" s="5" t="str">
        <f>IFERROR(VALUE(HLOOKUP(M$2,'2.源数据-产品分析-全商品'!K$6:K$1000,ROW()-1,0)),"")</f>
        <v/>
      </c>
      <c r="N685" s="5" t="str">
        <f>IFERROR(HLOOKUP(N$2,'2.源数据-产品分析-全商品'!L$6:L$1000,ROW()-1,0),"")</f>
        <v/>
      </c>
      <c r="O685" s="5" t="str">
        <f>IF($O$2='产品报告-整理'!$K$1,IFERROR(INDEX('产品报告-整理'!S:S,MATCH(产品建议!A685,'产品报告-整理'!L:L,0)),""),(IFERROR(VALUE(HLOOKUP(O$2,'2.源数据-产品分析-全商品'!M$6:M$1000,ROW()-1,0)),"")))</f>
        <v/>
      </c>
      <c r="P685" s="5" t="str">
        <f>IF($P$2='产品报告-整理'!$V$1,IFERROR(INDEX('产品报告-整理'!AD:AD,MATCH(产品建议!A685,'产品报告-整理'!W:W,0)),""),(IFERROR(VALUE(HLOOKUP(P$2,'2.源数据-产品分析-全商品'!N$6:N$1000,ROW()-1,0)),"")))</f>
        <v/>
      </c>
      <c r="Q685" s="5" t="str">
        <f>IF($Q$2='产品报告-整理'!$AG$1,IFERROR(INDEX('产品报告-整理'!AO:AO,MATCH(产品建议!A685,'产品报告-整理'!AH:AH,0)),""),(IFERROR(VALUE(HLOOKUP(Q$2,'2.源数据-产品分析-全商品'!O$6:O$1000,ROW()-1,0)),"")))</f>
        <v/>
      </c>
      <c r="R685" s="5" t="str">
        <f>IF($R$2='产品报告-整理'!$AR$1,IFERROR(INDEX('产品报告-整理'!AZ:AZ,MATCH(产品建议!A685,'产品报告-整理'!AS:AS,0)),""),(IFERROR(VALUE(HLOOKUP(R$2,'2.源数据-产品分析-全商品'!P$6:P$1000,ROW()-1,0)),"")))</f>
        <v/>
      </c>
      <c r="S685" s="5" t="str">
        <f>IF($S$2='产品报告-整理'!$BC$1,IFERROR(INDEX('产品报告-整理'!BK:BK,MATCH(产品建议!A685,'产品报告-整理'!BD:BD,0)),""),(IFERROR(VALUE(HLOOKUP(S$2,'2.源数据-产品分析-全商品'!Q$6:Q$1000,ROW()-1,0)),"")))</f>
        <v/>
      </c>
      <c r="T685" s="5" t="str">
        <f>IFERROR(HLOOKUP("产品负责人",'2.源数据-产品分析-全商品'!R$6:R$1000,ROW()-1,0),"")</f>
        <v/>
      </c>
      <c r="U685" s="5" t="str">
        <f>IFERROR(VALUE(HLOOKUP(U$2,'2.源数据-产品分析-全商品'!S$6:S$1000,ROW()-1,0)),"")</f>
        <v/>
      </c>
      <c r="V685" s="5" t="str">
        <f>IFERROR(VALUE(HLOOKUP(V$2,'2.源数据-产品分析-全商品'!T$6:T$1000,ROW()-1,0)),"")</f>
        <v/>
      </c>
      <c r="W685" s="5" t="str">
        <f>IF(OR($A$3=""),"",IF(OR($W$2="优爆品"),(IF(COUNTIF('2-2.源数据-产品分析-优品'!A:A,产品建议!A685)&gt;0,"是","")&amp;IF(COUNTIF('2-3.源数据-产品分析-爆品'!A:A,产品建议!A685)&gt;0,"是","")),IF(OR($W$2="P4P点击量"),((IFERROR(INDEX('产品报告-整理'!D:D,MATCH(产品建议!A685,'产品报告-整理'!A:A,0)),""))),((IF(COUNTIF('2-2.源数据-产品分析-优品'!A:A,产品建议!A685)&gt;0,"是",""))))))</f>
        <v/>
      </c>
      <c r="X685" s="5" t="str">
        <f>IF(OR($A$3=""),"",IF(OR($W$2="优爆品"),((IFERROR(INDEX('产品报告-整理'!D:D,MATCH(产品建议!A685,'产品报告-整理'!A:A,0)),"")&amp;" → "&amp;(IFERROR(TEXT(INDEX('产品报告-整理'!D:D,MATCH(产品建议!A685,'产品报告-整理'!A:A,0))/G685,"0%"),"")))),IF(OR($W$2="P4P点击量"),((IF($W$2="P4P点击量",IFERROR(TEXT(W685/G685,"0%"),"")))),(((IF(COUNTIF('2-3.源数据-产品分析-爆品'!A:A,产品建议!A685)&gt;0,"是","")))))))</f>
        <v/>
      </c>
      <c r="Y685" s="9" t="str">
        <f>IF(AND($Y$2="直通车总消费",'产品报告-整理'!$BN$1="推荐广告"),IFERROR(INDEX('产品报告-整理'!H:H,MATCH(产品建议!A685,'产品报告-整理'!A:A,0)),0)+IFERROR(INDEX('产品报告-整理'!BV:BV,MATCH(产品建议!A685,'产品报告-整理'!BO:BO,0)),0),IFERROR(INDEX('产品报告-整理'!H:H,MATCH(产品建议!A685,'产品报告-整理'!A:A,0)),0))</f>
        <v/>
      </c>
      <c r="Z685" s="9" t="str">
        <f t="shared" si="33"/>
        <v/>
      </c>
      <c r="AA685" s="5" t="str">
        <f t="shared" si="31"/>
        <v/>
      </c>
      <c r="AB685" s="5" t="str">
        <f t="shared" si="32"/>
        <v/>
      </c>
      <c r="AC685" s="9"/>
      <c r="AD685" s="15" t="str">
        <f>IF($AD$1="  ",IFERROR(IF(AND(Y685="未推广",L685&gt;0),"加入P4P推广 ","")&amp;IF(AND(OR(W685="是",X685="是"),Y685=0),"优爆品加推广 ","")&amp;IF(AND(C685="N",L685&gt;0),"增加橱窗绑定 ","")&amp;IF(AND(OR(Z685&gt;$Z$1*4.5,AB685&gt;$AB$1*4.5),Y685&lt;&gt;0,Y685&gt;$AB$1*2,G685&gt;($G$1/$L$1)*1),"放弃P4P推广 ","")&amp;IF(AND(AB685&gt;$AB$1*1.2,AB685&lt;$AB$1*4.5,Y685&gt;0),"优化询盘成本 ","")&amp;IF(AND(Z685&gt;$Z$1*1.2,Z685&lt;$Z$1*4.5,Y685&gt;0),"优化商机成本 ","")&amp;IF(AND(Y685&lt;&gt;0,L685&gt;0,AB685&lt;$AB$1*1.2),"加大询盘获取 ","")&amp;IF(AND(Y685&lt;&gt;0,K685&gt;0,Z685&lt;$Z$1*1.2),"加大商机获取 ","")&amp;IF(AND(L685=0,C685="Y",G685&gt;($G$1/$L$1*1.5)),"解绑橱窗绑定 ",""),"请去左表粘贴源数据"),"")</f>
        <v/>
      </c>
      <c r="AE685" s="9"/>
      <c r="AF685" s="9"/>
      <c r="AG685" s="9"/>
      <c r="AH685" s="9"/>
      <c r="AI685" s="17"/>
      <c r="AJ685" s="17"/>
      <c r="AK685" s="17"/>
    </row>
    <row r="686" spans="1:37">
      <c r="A686" s="5" t="str">
        <f>IFERROR(HLOOKUP(A$2,'2.源数据-产品分析-全商品'!A$6:A$1000,ROW()-1,0),"")</f>
        <v/>
      </c>
      <c r="B686" s="5" t="str">
        <f>IFERROR(HLOOKUP(B$2,'2.源数据-产品分析-全商品'!B$6:B$1000,ROW()-1,0),"")</f>
        <v/>
      </c>
      <c r="C686" s="5" t="str">
        <f>CLEAN(IFERROR(HLOOKUP(C$2,'2.源数据-产品分析-全商品'!C$6:C$1000,ROW()-1,0),""))</f>
        <v/>
      </c>
      <c r="D686" s="5" t="str">
        <f>IFERROR(HLOOKUP(D$2,'2.源数据-产品分析-全商品'!D$6:D$1000,ROW()-1,0),"")</f>
        <v/>
      </c>
      <c r="E686" s="5" t="str">
        <f>IFERROR(HLOOKUP(E$2,'2.源数据-产品分析-全商品'!E$6:E$1000,ROW()-1,0),"")</f>
        <v/>
      </c>
      <c r="F686" s="5" t="str">
        <f>IFERROR(VALUE(HLOOKUP(F$2,'2.源数据-产品分析-全商品'!F$6:F$1000,ROW()-1,0)),"")</f>
        <v/>
      </c>
      <c r="G686" s="5" t="str">
        <f>IFERROR(VALUE(HLOOKUP(G$2,'2.源数据-产品分析-全商品'!G$6:G$1000,ROW()-1,0)),"")</f>
        <v/>
      </c>
      <c r="H686" s="5" t="str">
        <f>IFERROR(HLOOKUP(H$2,'2.源数据-产品分析-全商品'!H$6:H$1000,ROW()-1,0),"")</f>
        <v/>
      </c>
      <c r="I686" s="5" t="str">
        <f>IFERROR(VALUE(HLOOKUP(I$2,'2.源数据-产品分析-全商品'!I$6:I$1000,ROW()-1,0)),"")</f>
        <v/>
      </c>
      <c r="J686" s="60" t="str">
        <f>IFERROR(IF($J$2="","",INDEX('产品报告-整理'!G:G,MATCH(产品建议!A686,'产品报告-整理'!A:A,0))),"")</f>
        <v/>
      </c>
      <c r="K686" s="5" t="str">
        <f>IFERROR(IF($K$2="","",VALUE(INDEX('产品报告-整理'!E:E,MATCH(产品建议!A686,'产品报告-整理'!A:A,0)))),0)</f>
        <v/>
      </c>
      <c r="L686" s="5" t="str">
        <f>IFERROR(VALUE(HLOOKUP(L$2,'2.源数据-产品分析-全商品'!J$6:J$1000,ROW()-1,0)),"")</f>
        <v/>
      </c>
      <c r="M686" s="5" t="str">
        <f>IFERROR(VALUE(HLOOKUP(M$2,'2.源数据-产品分析-全商品'!K$6:K$1000,ROW()-1,0)),"")</f>
        <v/>
      </c>
      <c r="N686" s="5" t="str">
        <f>IFERROR(HLOOKUP(N$2,'2.源数据-产品分析-全商品'!L$6:L$1000,ROW()-1,0),"")</f>
        <v/>
      </c>
      <c r="O686" s="5" t="str">
        <f>IF($O$2='产品报告-整理'!$K$1,IFERROR(INDEX('产品报告-整理'!S:S,MATCH(产品建议!A686,'产品报告-整理'!L:L,0)),""),(IFERROR(VALUE(HLOOKUP(O$2,'2.源数据-产品分析-全商品'!M$6:M$1000,ROW()-1,0)),"")))</f>
        <v/>
      </c>
      <c r="P686" s="5" t="str">
        <f>IF($P$2='产品报告-整理'!$V$1,IFERROR(INDEX('产品报告-整理'!AD:AD,MATCH(产品建议!A686,'产品报告-整理'!W:W,0)),""),(IFERROR(VALUE(HLOOKUP(P$2,'2.源数据-产品分析-全商品'!N$6:N$1000,ROW()-1,0)),"")))</f>
        <v/>
      </c>
      <c r="Q686" s="5" t="str">
        <f>IF($Q$2='产品报告-整理'!$AG$1,IFERROR(INDEX('产品报告-整理'!AO:AO,MATCH(产品建议!A686,'产品报告-整理'!AH:AH,0)),""),(IFERROR(VALUE(HLOOKUP(Q$2,'2.源数据-产品分析-全商品'!O$6:O$1000,ROW()-1,0)),"")))</f>
        <v/>
      </c>
      <c r="R686" s="5" t="str">
        <f>IF($R$2='产品报告-整理'!$AR$1,IFERROR(INDEX('产品报告-整理'!AZ:AZ,MATCH(产品建议!A686,'产品报告-整理'!AS:AS,0)),""),(IFERROR(VALUE(HLOOKUP(R$2,'2.源数据-产品分析-全商品'!P$6:P$1000,ROW()-1,0)),"")))</f>
        <v/>
      </c>
      <c r="S686" s="5" t="str">
        <f>IF($S$2='产品报告-整理'!$BC$1,IFERROR(INDEX('产品报告-整理'!BK:BK,MATCH(产品建议!A686,'产品报告-整理'!BD:BD,0)),""),(IFERROR(VALUE(HLOOKUP(S$2,'2.源数据-产品分析-全商品'!Q$6:Q$1000,ROW()-1,0)),"")))</f>
        <v/>
      </c>
      <c r="T686" s="5" t="str">
        <f>IFERROR(HLOOKUP("产品负责人",'2.源数据-产品分析-全商品'!R$6:R$1000,ROW()-1,0),"")</f>
        <v/>
      </c>
      <c r="U686" s="5" t="str">
        <f>IFERROR(VALUE(HLOOKUP(U$2,'2.源数据-产品分析-全商品'!S$6:S$1000,ROW()-1,0)),"")</f>
        <v/>
      </c>
      <c r="V686" s="5" t="str">
        <f>IFERROR(VALUE(HLOOKUP(V$2,'2.源数据-产品分析-全商品'!T$6:T$1000,ROW()-1,0)),"")</f>
        <v/>
      </c>
      <c r="W686" s="5" t="str">
        <f>IF(OR($A$3=""),"",IF(OR($W$2="优爆品"),(IF(COUNTIF('2-2.源数据-产品分析-优品'!A:A,产品建议!A686)&gt;0,"是","")&amp;IF(COUNTIF('2-3.源数据-产品分析-爆品'!A:A,产品建议!A686)&gt;0,"是","")),IF(OR($W$2="P4P点击量"),((IFERROR(INDEX('产品报告-整理'!D:D,MATCH(产品建议!A686,'产品报告-整理'!A:A,0)),""))),((IF(COUNTIF('2-2.源数据-产品分析-优品'!A:A,产品建议!A686)&gt;0,"是",""))))))</f>
        <v/>
      </c>
      <c r="X686" s="5" t="str">
        <f>IF(OR($A$3=""),"",IF(OR($W$2="优爆品"),((IFERROR(INDEX('产品报告-整理'!D:D,MATCH(产品建议!A686,'产品报告-整理'!A:A,0)),"")&amp;" → "&amp;(IFERROR(TEXT(INDEX('产品报告-整理'!D:D,MATCH(产品建议!A686,'产品报告-整理'!A:A,0))/G686,"0%"),"")))),IF(OR($W$2="P4P点击量"),((IF($W$2="P4P点击量",IFERROR(TEXT(W686/G686,"0%"),"")))),(((IF(COUNTIF('2-3.源数据-产品分析-爆品'!A:A,产品建议!A686)&gt;0,"是","")))))))</f>
        <v/>
      </c>
      <c r="Y686" s="9" t="str">
        <f>IF(AND($Y$2="直通车总消费",'产品报告-整理'!$BN$1="推荐广告"),IFERROR(INDEX('产品报告-整理'!H:H,MATCH(产品建议!A686,'产品报告-整理'!A:A,0)),0)+IFERROR(INDEX('产品报告-整理'!BV:BV,MATCH(产品建议!A686,'产品报告-整理'!BO:BO,0)),0),IFERROR(INDEX('产品报告-整理'!H:H,MATCH(产品建议!A686,'产品报告-整理'!A:A,0)),0))</f>
        <v/>
      </c>
      <c r="Z686" s="9" t="str">
        <f t="shared" si="33"/>
        <v/>
      </c>
      <c r="AA686" s="5" t="str">
        <f t="shared" si="31"/>
        <v/>
      </c>
      <c r="AB686" s="5" t="str">
        <f t="shared" si="32"/>
        <v/>
      </c>
      <c r="AC686" s="9"/>
      <c r="AD686" s="15" t="str">
        <f>IF($AD$1="  ",IFERROR(IF(AND(Y686="未推广",L686&gt;0),"加入P4P推广 ","")&amp;IF(AND(OR(W686="是",X686="是"),Y686=0),"优爆品加推广 ","")&amp;IF(AND(C686="N",L686&gt;0),"增加橱窗绑定 ","")&amp;IF(AND(OR(Z686&gt;$Z$1*4.5,AB686&gt;$AB$1*4.5),Y686&lt;&gt;0,Y686&gt;$AB$1*2,G686&gt;($G$1/$L$1)*1),"放弃P4P推广 ","")&amp;IF(AND(AB686&gt;$AB$1*1.2,AB686&lt;$AB$1*4.5,Y686&gt;0),"优化询盘成本 ","")&amp;IF(AND(Z686&gt;$Z$1*1.2,Z686&lt;$Z$1*4.5,Y686&gt;0),"优化商机成本 ","")&amp;IF(AND(Y686&lt;&gt;0,L686&gt;0,AB686&lt;$AB$1*1.2),"加大询盘获取 ","")&amp;IF(AND(Y686&lt;&gt;0,K686&gt;0,Z686&lt;$Z$1*1.2),"加大商机获取 ","")&amp;IF(AND(L686=0,C686="Y",G686&gt;($G$1/$L$1*1.5)),"解绑橱窗绑定 ",""),"请去左表粘贴源数据"),"")</f>
        <v/>
      </c>
      <c r="AE686" s="9"/>
      <c r="AF686" s="9"/>
      <c r="AG686" s="9"/>
      <c r="AH686" s="9"/>
      <c r="AI686" s="17"/>
      <c r="AJ686" s="17"/>
      <c r="AK686" s="17"/>
    </row>
    <row r="687" spans="1:37">
      <c r="A687" s="5" t="str">
        <f>IFERROR(HLOOKUP(A$2,'2.源数据-产品分析-全商品'!A$6:A$1000,ROW()-1,0),"")</f>
        <v/>
      </c>
      <c r="B687" s="5" t="str">
        <f>IFERROR(HLOOKUP(B$2,'2.源数据-产品分析-全商品'!B$6:B$1000,ROW()-1,0),"")</f>
        <v/>
      </c>
      <c r="C687" s="5" t="str">
        <f>CLEAN(IFERROR(HLOOKUP(C$2,'2.源数据-产品分析-全商品'!C$6:C$1000,ROW()-1,0),""))</f>
        <v/>
      </c>
      <c r="D687" s="5" t="str">
        <f>IFERROR(HLOOKUP(D$2,'2.源数据-产品分析-全商品'!D$6:D$1000,ROW()-1,0),"")</f>
        <v/>
      </c>
      <c r="E687" s="5" t="str">
        <f>IFERROR(HLOOKUP(E$2,'2.源数据-产品分析-全商品'!E$6:E$1000,ROW()-1,0),"")</f>
        <v/>
      </c>
      <c r="F687" s="5" t="str">
        <f>IFERROR(VALUE(HLOOKUP(F$2,'2.源数据-产品分析-全商品'!F$6:F$1000,ROW()-1,0)),"")</f>
        <v/>
      </c>
      <c r="G687" s="5" t="str">
        <f>IFERROR(VALUE(HLOOKUP(G$2,'2.源数据-产品分析-全商品'!G$6:G$1000,ROW()-1,0)),"")</f>
        <v/>
      </c>
      <c r="H687" s="5" t="str">
        <f>IFERROR(HLOOKUP(H$2,'2.源数据-产品分析-全商品'!H$6:H$1000,ROW()-1,0),"")</f>
        <v/>
      </c>
      <c r="I687" s="5" t="str">
        <f>IFERROR(VALUE(HLOOKUP(I$2,'2.源数据-产品分析-全商品'!I$6:I$1000,ROW()-1,0)),"")</f>
        <v/>
      </c>
      <c r="J687" s="60" t="str">
        <f>IFERROR(IF($J$2="","",INDEX('产品报告-整理'!G:G,MATCH(产品建议!A687,'产品报告-整理'!A:A,0))),"")</f>
        <v/>
      </c>
      <c r="K687" s="5" t="str">
        <f>IFERROR(IF($K$2="","",VALUE(INDEX('产品报告-整理'!E:E,MATCH(产品建议!A687,'产品报告-整理'!A:A,0)))),0)</f>
        <v/>
      </c>
      <c r="L687" s="5" t="str">
        <f>IFERROR(VALUE(HLOOKUP(L$2,'2.源数据-产品分析-全商品'!J$6:J$1000,ROW()-1,0)),"")</f>
        <v/>
      </c>
      <c r="M687" s="5" t="str">
        <f>IFERROR(VALUE(HLOOKUP(M$2,'2.源数据-产品分析-全商品'!K$6:K$1000,ROW()-1,0)),"")</f>
        <v/>
      </c>
      <c r="N687" s="5" t="str">
        <f>IFERROR(HLOOKUP(N$2,'2.源数据-产品分析-全商品'!L$6:L$1000,ROW()-1,0),"")</f>
        <v/>
      </c>
      <c r="O687" s="5" t="str">
        <f>IF($O$2='产品报告-整理'!$K$1,IFERROR(INDEX('产品报告-整理'!S:S,MATCH(产品建议!A687,'产品报告-整理'!L:L,0)),""),(IFERROR(VALUE(HLOOKUP(O$2,'2.源数据-产品分析-全商品'!M$6:M$1000,ROW()-1,0)),"")))</f>
        <v/>
      </c>
      <c r="P687" s="5" t="str">
        <f>IF($P$2='产品报告-整理'!$V$1,IFERROR(INDEX('产品报告-整理'!AD:AD,MATCH(产品建议!A687,'产品报告-整理'!W:W,0)),""),(IFERROR(VALUE(HLOOKUP(P$2,'2.源数据-产品分析-全商品'!N$6:N$1000,ROW()-1,0)),"")))</f>
        <v/>
      </c>
      <c r="Q687" s="5" t="str">
        <f>IF($Q$2='产品报告-整理'!$AG$1,IFERROR(INDEX('产品报告-整理'!AO:AO,MATCH(产品建议!A687,'产品报告-整理'!AH:AH,0)),""),(IFERROR(VALUE(HLOOKUP(Q$2,'2.源数据-产品分析-全商品'!O$6:O$1000,ROW()-1,0)),"")))</f>
        <v/>
      </c>
      <c r="R687" s="5" t="str">
        <f>IF($R$2='产品报告-整理'!$AR$1,IFERROR(INDEX('产品报告-整理'!AZ:AZ,MATCH(产品建议!A687,'产品报告-整理'!AS:AS,0)),""),(IFERROR(VALUE(HLOOKUP(R$2,'2.源数据-产品分析-全商品'!P$6:P$1000,ROW()-1,0)),"")))</f>
        <v/>
      </c>
      <c r="S687" s="5" t="str">
        <f>IF($S$2='产品报告-整理'!$BC$1,IFERROR(INDEX('产品报告-整理'!BK:BK,MATCH(产品建议!A687,'产品报告-整理'!BD:BD,0)),""),(IFERROR(VALUE(HLOOKUP(S$2,'2.源数据-产品分析-全商品'!Q$6:Q$1000,ROW()-1,0)),"")))</f>
        <v/>
      </c>
      <c r="T687" s="5" t="str">
        <f>IFERROR(HLOOKUP("产品负责人",'2.源数据-产品分析-全商品'!R$6:R$1000,ROW()-1,0),"")</f>
        <v/>
      </c>
      <c r="U687" s="5" t="str">
        <f>IFERROR(VALUE(HLOOKUP(U$2,'2.源数据-产品分析-全商品'!S$6:S$1000,ROW()-1,0)),"")</f>
        <v/>
      </c>
      <c r="V687" s="5" t="str">
        <f>IFERROR(VALUE(HLOOKUP(V$2,'2.源数据-产品分析-全商品'!T$6:T$1000,ROW()-1,0)),"")</f>
        <v/>
      </c>
      <c r="W687" s="5" t="str">
        <f>IF(OR($A$3=""),"",IF(OR($W$2="优爆品"),(IF(COUNTIF('2-2.源数据-产品分析-优品'!A:A,产品建议!A687)&gt;0,"是","")&amp;IF(COUNTIF('2-3.源数据-产品分析-爆品'!A:A,产品建议!A687)&gt;0,"是","")),IF(OR($W$2="P4P点击量"),((IFERROR(INDEX('产品报告-整理'!D:D,MATCH(产品建议!A687,'产品报告-整理'!A:A,0)),""))),((IF(COUNTIF('2-2.源数据-产品分析-优品'!A:A,产品建议!A687)&gt;0,"是",""))))))</f>
        <v/>
      </c>
      <c r="X687" s="5" t="str">
        <f>IF(OR($A$3=""),"",IF(OR($W$2="优爆品"),((IFERROR(INDEX('产品报告-整理'!D:D,MATCH(产品建议!A687,'产品报告-整理'!A:A,0)),"")&amp;" → "&amp;(IFERROR(TEXT(INDEX('产品报告-整理'!D:D,MATCH(产品建议!A687,'产品报告-整理'!A:A,0))/G687,"0%"),"")))),IF(OR($W$2="P4P点击量"),((IF($W$2="P4P点击量",IFERROR(TEXT(W687/G687,"0%"),"")))),(((IF(COUNTIF('2-3.源数据-产品分析-爆品'!A:A,产品建议!A687)&gt;0,"是","")))))))</f>
        <v/>
      </c>
      <c r="Y687" s="9" t="str">
        <f>IF(AND($Y$2="直通车总消费",'产品报告-整理'!$BN$1="推荐广告"),IFERROR(INDEX('产品报告-整理'!H:H,MATCH(产品建议!A687,'产品报告-整理'!A:A,0)),0)+IFERROR(INDEX('产品报告-整理'!BV:BV,MATCH(产品建议!A687,'产品报告-整理'!BO:BO,0)),0),IFERROR(INDEX('产品报告-整理'!H:H,MATCH(产品建议!A687,'产品报告-整理'!A:A,0)),0))</f>
        <v/>
      </c>
      <c r="Z687" s="9" t="str">
        <f t="shared" si="33"/>
        <v/>
      </c>
      <c r="AA687" s="5" t="str">
        <f t="shared" si="31"/>
        <v/>
      </c>
      <c r="AB687" s="5" t="str">
        <f t="shared" si="32"/>
        <v/>
      </c>
      <c r="AC687" s="9"/>
      <c r="AD687" s="15" t="str">
        <f>IF($AD$1="  ",IFERROR(IF(AND(Y687="未推广",L687&gt;0),"加入P4P推广 ","")&amp;IF(AND(OR(W687="是",X687="是"),Y687=0),"优爆品加推广 ","")&amp;IF(AND(C687="N",L687&gt;0),"增加橱窗绑定 ","")&amp;IF(AND(OR(Z687&gt;$Z$1*4.5,AB687&gt;$AB$1*4.5),Y687&lt;&gt;0,Y687&gt;$AB$1*2,G687&gt;($G$1/$L$1)*1),"放弃P4P推广 ","")&amp;IF(AND(AB687&gt;$AB$1*1.2,AB687&lt;$AB$1*4.5,Y687&gt;0),"优化询盘成本 ","")&amp;IF(AND(Z687&gt;$Z$1*1.2,Z687&lt;$Z$1*4.5,Y687&gt;0),"优化商机成本 ","")&amp;IF(AND(Y687&lt;&gt;0,L687&gt;0,AB687&lt;$AB$1*1.2),"加大询盘获取 ","")&amp;IF(AND(Y687&lt;&gt;0,K687&gt;0,Z687&lt;$Z$1*1.2),"加大商机获取 ","")&amp;IF(AND(L687=0,C687="Y",G687&gt;($G$1/$L$1*1.5)),"解绑橱窗绑定 ",""),"请去左表粘贴源数据"),"")</f>
        <v/>
      </c>
      <c r="AE687" s="9"/>
      <c r="AF687" s="9"/>
      <c r="AG687" s="9"/>
      <c r="AH687" s="9"/>
      <c r="AI687" s="17"/>
      <c r="AJ687" s="17"/>
      <c r="AK687" s="17"/>
    </row>
    <row r="688" spans="1:37">
      <c r="A688" s="5" t="str">
        <f>IFERROR(HLOOKUP(A$2,'2.源数据-产品分析-全商品'!A$6:A$1000,ROW()-1,0),"")</f>
        <v/>
      </c>
      <c r="B688" s="5" t="str">
        <f>IFERROR(HLOOKUP(B$2,'2.源数据-产品分析-全商品'!B$6:B$1000,ROW()-1,0),"")</f>
        <v/>
      </c>
      <c r="C688" s="5" t="str">
        <f>CLEAN(IFERROR(HLOOKUP(C$2,'2.源数据-产品分析-全商品'!C$6:C$1000,ROW()-1,0),""))</f>
        <v/>
      </c>
      <c r="D688" s="5" t="str">
        <f>IFERROR(HLOOKUP(D$2,'2.源数据-产品分析-全商品'!D$6:D$1000,ROW()-1,0),"")</f>
        <v/>
      </c>
      <c r="E688" s="5" t="str">
        <f>IFERROR(HLOOKUP(E$2,'2.源数据-产品分析-全商品'!E$6:E$1000,ROW()-1,0),"")</f>
        <v/>
      </c>
      <c r="F688" s="5" t="str">
        <f>IFERROR(VALUE(HLOOKUP(F$2,'2.源数据-产品分析-全商品'!F$6:F$1000,ROW()-1,0)),"")</f>
        <v/>
      </c>
      <c r="G688" s="5" t="str">
        <f>IFERROR(VALUE(HLOOKUP(G$2,'2.源数据-产品分析-全商品'!G$6:G$1000,ROW()-1,0)),"")</f>
        <v/>
      </c>
      <c r="H688" s="5" t="str">
        <f>IFERROR(HLOOKUP(H$2,'2.源数据-产品分析-全商品'!H$6:H$1000,ROW()-1,0),"")</f>
        <v/>
      </c>
      <c r="I688" s="5" t="str">
        <f>IFERROR(VALUE(HLOOKUP(I$2,'2.源数据-产品分析-全商品'!I$6:I$1000,ROW()-1,0)),"")</f>
        <v/>
      </c>
      <c r="J688" s="60" t="str">
        <f>IFERROR(IF($J$2="","",INDEX('产品报告-整理'!G:G,MATCH(产品建议!A688,'产品报告-整理'!A:A,0))),"")</f>
        <v/>
      </c>
      <c r="K688" s="5" t="str">
        <f>IFERROR(IF($K$2="","",VALUE(INDEX('产品报告-整理'!E:E,MATCH(产品建议!A688,'产品报告-整理'!A:A,0)))),0)</f>
        <v/>
      </c>
      <c r="L688" s="5" t="str">
        <f>IFERROR(VALUE(HLOOKUP(L$2,'2.源数据-产品分析-全商品'!J$6:J$1000,ROW()-1,0)),"")</f>
        <v/>
      </c>
      <c r="M688" s="5" t="str">
        <f>IFERROR(VALUE(HLOOKUP(M$2,'2.源数据-产品分析-全商品'!K$6:K$1000,ROW()-1,0)),"")</f>
        <v/>
      </c>
      <c r="N688" s="5" t="str">
        <f>IFERROR(HLOOKUP(N$2,'2.源数据-产品分析-全商品'!L$6:L$1000,ROW()-1,0),"")</f>
        <v/>
      </c>
      <c r="O688" s="5" t="str">
        <f>IF($O$2='产品报告-整理'!$K$1,IFERROR(INDEX('产品报告-整理'!S:S,MATCH(产品建议!A688,'产品报告-整理'!L:L,0)),""),(IFERROR(VALUE(HLOOKUP(O$2,'2.源数据-产品分析-全商品'!M$6:M$1000,ROW()-1,0)),"")))</f>
        <v/>
      </c>
      <c r="P688" s="5" t="str">
        <f>IF($P$2='产品报告-整理'!$V$1,IFERROR(INDEX('产品报告-整理'!AD:AD,MATCH(产品建议!A688,'产品报告-整理'!W:W,0)),""),(IFERROR(VALUE(HLOOKUP(P$2,'2.源数据-产品分析-全商品'!N$6:N$1000,ROW()-1,0)),"")))</f>
        <v/>
      </c>
      <c r="Q688" s="5" t="str">
        <f>IF($Q$2='产品报告-整理'!$AG$1,IFERROR(INDEX('产品报告-整理'!AO:AO,MATCH(产品建议!A688,'产品报告-整理'!AH:AH,0)),""),(IFERROR(VALUE(HLOOKUP(Q$2,'2.源数据-产品分析-全商品'!O$6:O$1000,ROW()-1,0)),"")))</f>
        <v/>
      </c>
      <c r="R688" s="5" t="str">
        <f>IF($R$2='产品报告-整理'!$AR$1,IFERROR(INDEX('产品报告-整理'!AZ:AZ,MATCH(产品建议!A688,'产品报告-整理'!AS:AS,0)),""),(IFERROR(VALUE(HLOOKUP(R$2,'2.源数据-产品分析-全商品'!P$6:P$1000,ROW()-1,0)),"")))</f>
        <v/>
      </c>
      <c r="S688" s="5" t="str">
        <f>IF($S$2='产品报告-整理'!$BC$1,IFERROR(INDEX('产品报告-整理'!BK:BK,MATCH(产品建议!A688,'产品报告-整理'!BD:BD,0)),""),(IFERROR(VALUE(HLOOKUP(S$2,'2.源数据-产品分析-全商品'!Q$6:Q$1000,ROW()-1,0)),"")))</f>
        <v/>
      </c>
      <c r="T688" s="5" t="str">
        <f>IFERROR(HLOOKUP("产品负责人",'2.源数据-产品分析-全商品'!R$6:R$1000,ROW()-1,0),"")</f>
        <v/>
      </c>
      <c r="U688" s="5" t="str">
        <f>IFERROR(VALUE(HLOOKUP(U$2,'2.源数据-产品分析-全商品'!S$6:S$1000,ROW()-1,0)),"")</f>
        <v/>
      </c>
      <c r="V688" s="5" t="str">
        <f>IFERROR(VALUE(HLOOKUP(V$2,'2.源数据-产品分析-全商品'!T$6:T$1000,ROW()-1,0)),"")</f>
        <v/>
      </c>
      <c r="W688" s="5" t="str">
        <f>IF(OR($A$3=""),"",IF(OR($W$2="优爆品"),(IF(COUNTIF('2-2.源数据-产品分析-优品'!A:A,产品建议!A688)&gt;0,"是","")&amp;IF(COUNTIF('2-3.源数据-产品分析-爆品'!A:A,产品建议!A688)&gt;0,"是","")),IF(OR($W$2="P4P点击量"),((IFERROR(INDEX('产品报告-整理'!D:D,MATCH(产品建议!A688,'产品报告-整理'!A:A,0)),""))),((IF(COUNTIF('2-2.源数据-产品分析-优品'!A:A,产品建议!A688)&gt;0,"是",""))))))</f>
        <v/>
      </c>
      <c r="X688" s="5" t="str">
        <f>IF(OR($A$3=""),"",IF(OR($W$2="优爆品"),((IFERROR(INDEX('产品报告-整理'!D:D,MATCH(产品建议!A688,'产品报告-整理'!A:A,0)),"")&amp;" → "&amp;(IFERROR(TEXT(INDEX('产品报告-整理'!D:D,MATCH(产品建议!A688,'产品报告-整理'!A:A,0))/G688,"0%"),"")))),IF(OR($W$2="P4P点击量"),((IF($W$2="P4P点击量",IFERROR(TEXT(W688/G688,"0%"),"")))),(((IF(COUNTIF('2-3.源数据-产品分析-爆品'!A:A,产品建议!A688)&gt;0,"是","")))))))</f>
        <v/>
      </c>
      <c r="Y688" s="9" t="str">
        <f>IF(AND($Y$2="直通车总消费",'产品报告-整理'!$BN$1="推荐广告"),IFERROR(INDEX('产品报告-整理'!H:H,MATCH(产品建议!A688,'产品报告-整理'!A:A,0)),0)+IFERROR(INDEX('产品报告-整理'!BV:BV,MATCH(产品建议!A688,'产品报告-整理'!BO:BO,0)),0),IFERROR(INDEX('产品报告-整理'!H:H,MATCH(产品建议!A688,'产品报告-整理'!A:A,0)),0))</f>
        <v/>
      </c>
      <c r="Z688" s="9" t="str">
        <f t="shared" si="33"/>
        <v/>
      </c>
      <c r="AA688" s="5" t="str">
        <f t="shared" si="31"/>
        <v/>
      </c>
      <c r="AB688" s="5" t="str">
        <f t="shared" si="32"/>
        <v/>
      </c>
      <c r="AC688" s="9"/>
      <c r="AD688" s="15" t="str">
        <f>IF($AD$1="  ",IFERROR(IF(AND(Y688="未推广",L688&gt;0),"加入P4P推广 ","")&amp;IF(AND(OR(W688="是",X688="是"),Y688=0),"优爆品加推广 ","")&amp;IF(AND(C688="N",L688&gt;0),"增加橱窗绑定 ","")&amp;IF(AND(OR(Z688&gt;$Z$1*4.5,AB688&gt;$AB$1*4.5),Y688&lt;&gt;0,Y688&gt;$AB$1*2,G688&gt;($G$1/$L$1)*1),"放弃P4P推广 ","")&amp;IF(AND(AB688&gt;$AB$1*1.2,AB688&lt;$AB$1*4.5,Y688&gt;0),"优化询盘成本 ","")&amp;IF(AND(Z688&gt;$Z$1*1.2,Z688&lt;$Z$1*4.5,Y688&gt;0),"优化商机成本 ","")&amp;IF(AND(Y688&lt;&gt;0,L688&gt;0,AB688&lt;$AB$1*1.2),"加大询盘获取 ","")&amp;IF(AND(Y688&lt;&gt;0,K688&gt;0,Z688&lt;$Z$1*1.2),"加大商机获取 ","")&amp;IF(AND(L688=0,C688="Y",G688&gt;($G$1/$L$1*1.5)),"解绑橱窗绑定 ",""),"请去左表粘贴源数据"),"")</f>
        <v/>
      </c>
      <c r="AE688" s="9"/>
      <c r="AF688" s="9"/>
      <c r="AG688" s="9"/>
      <c r="AH688" s="9"/>
      <c r="AI688" s="17"/>
      <c r="AJ688" s="17"/>
      <c r="AK688" s="17"/>
    </row>
    <row r="689" spans="1:37">
      <c r="A689" s="5" t="str">
        <f>IFERROR(HLOOKUP(A$2,'2.源数据-产品分析-全商品'!A$6:A$1000,ROW()-1,0),"")</f>
        <v/>
      </c>
      <c r="B689" s="5" t="str">
        <f>IFERROR(HLOOKUP(B$2,'2.源数据-产品分析-全商品'!B$6:B$1000,ROW()-1,0),"")</f>
        <v/>
      </c>
      <c r="C689" s="5" t="str">
        <f>CLEAN(IFERROR(HLOOKUP(C$2,'2.源数据-产品分析-全商品'!C$6:C$1000,ROW()-1,0),""))</f>
        <v/>
      </c>
      <c r="D689" s="5" t="str">
        <f>IFERROR(HLOOKUP(D$2,'2.源数据-产品分析-全商品'!D$6:D$1000,ROW()-1,0),"")</f>
        <v/>
      </c>
      <c r="E689" s="5" t="str">
        <f>IFERROR(HLOOKUP(E$2,'2.源数据-产品分析-全商品'!E$6:E$1000,ROW()-1,0),"")</f>
        <v/>
      </c>
      <c r="F689" s="5" t="str">
        <f>IFERROR(VALUE(HLOOKUP(F$2,'2.源数据-产品分析-全商品'!F$6:F$1000,ROW()-1,0)),"")</f>
        <v/>
      </c>
      <c r="G689" s="5" t="str">
        <f>IFERROR(VALUE(HLOOKUP(G$2,'2.源数据-产品分析-全商品'!G$6:G$1000,ROW()-1,0)),"")</f>
        <v/>
      </c>
      <c r="H689" s="5" t="str">
        <f>IFERROR(HLOOKUP(H$2,'2.源数据-产品分析-全商品'!H$6:H$1000,ROW()-1,0),"")</f>
        <v/>
      </c>
      <c r="I689" s="5" t="str">
        <f>IFERROR(VALUE(HLOOKUP(I$2,'2.源数据-产品分析-全商品'!I$6:I$1000,ROW()-1,0)),"")</f>
        <v/>
      </c>
      <c r="J689" s="60" t="str">
        <f>IFERROR(IF($J$2="","",INDEX('产品报告-整理'!G:G,MATCH(产品建议!A689,'产品报告-整理'!A:A,0))),"")</f>
        <v/>
      </c>
      <c r="K689" s="5" t="str">
        <f>IFERROR(IF($K$2="","",VALUE(INDEX('产品报告-整理'!E:E,MATCH(产品建议!A689,'产品报告-整理'!A:A,0)))),0)</f>
        <v/>
      </c>
      <c r="L689" s="5" t="str">
        <f>IFERROR(VALUE(HLOOKUP(L$2,'2.源数据-产品分析-全商品'!J$6:J$1000,ROW()-1,0)),"")</f>
        <v/>
      </c>
      <c r="M689" s="5" t="str">
        <f>IFERROR(VALUE(HLOOKUP(M$2,'2.源数据-产品分析-全商品'!K$6:K$1000,ROW()-1,0)),"")</f>
        <v/>
      </c>
      <c r="N689" s="5" t="str">
        <f>IFERROR(HLOOKUP(N$2,'2.源数据-产品分析-全商品'!L$6:L$1000,ROW()-1,0),"")</f>
        <v/>
      </c>
      <c r="O689" s="5" t="str">
        <f>IF($O$2='产品报告-整理'!$K$1,IFERROR(INDEX('产品报告-整理'!S:S,MATCH(产品建议!A689,'产品报告-整理'!L:L,0)),""),(IFERROR(VALUE(HLOOKUP(O$2,'2.源数据-产品分析-全商品'!M$6:M$1000,ROW()-1,0)),"")))</f>
        <v/>
      </c>
      <c r="P689" s="5" t="str">
        <f>IF($P$2='产品报告-整理'!$V$1,IFERROR(INDEX('产品报告-整理'!AD:AD,MATCH(产品建议!A689,'产品报告-整理'!W:W,0)),""),(IFERROR(VALUE(HLOOKUP(P$2,'2.源数据-产品分析-全商品'!N$6:N$1000,ROW()-1,0)),"")))</f>
        <v/>
      </c>
      <c r="Q689" s="5" t="str">
        <f>IF($Q$2='产品报告-整理'!$AG$1,IFERROR(INDEX('产品报告-整理'!AO:AO,MATCH(产品建议!A689,'产品报告-整理'!AH:AH,0)),""),(IFERROR(VALUE(HLOOKUP(Q$2,'2.源数据-产品分析-全商品'!O$6:O$1000,ROW()-1,0)),"")))</f>
        <v/>
      </c>
      <c r="R689" s="5" t="str">
        <f>IF($R$2='产品报告-整理'!$AR$1,IFERROR(INDEX('产品报告-整理'!AZ:AZ,MATCH(产品建议!A689,'产品报告-整理'!AS:AS,0)),""),(IFERROR(VALUE(HLOOKUP(R$2,'2.源数据-产品分析-全商品'!P$6:P$1000,ROW()-1,0)),"")))</f>
        <v/>
      </c>
      <c r="S689" s="5" t="str">
        <f>IF($S$2='产品报告-整理'!$BC$1,IFERROR(INDEX('产品报告-整理'!BK:BK,MATCH(产品建议!A689,'产品报告-整理'!BD:BD,0)),""),(IFERROR(VALUE(HLOOKUP(S$2,'2.源数据-产品分析-全商品'!Q$6:Q$1000,ROW()-1,0)),"")))</f>
        <v/>
      </c>
      <c r="T689" s="5" t="str">
        <f>IFERROR(HLOOKUP("产品负责人",'2.源数据-产品分析-全商品'!R$6:R$1000,ROW()-1,0),"")</f>
        <v/>
      </c>
      <c r="U689" s="5" t="str">
        <f>IFERROR(VALUE(HLOOKUP(U$2,'2.源数据-产品分析-全商品'!S$6:S$1000,ROW()-1,0)),"")</f>
        <v/>
      </c>
      <c r="V689" s="5" t="str">
        <f>IFERROR(VALUE(HLOOKUP(V$2,'2.源数据-产品分析-全商品'!T$6:T$1000,ROW()-1,0)),"")</f>
        <v/>
      </c>
      <c r="W689" s="5" t="str">
        <f>IF(OR($A$3=""),"",IF(OR($W$2="优爆品"),(IF(COUNTIF('2-2.源数据-产品分析-优品'!A:A,产品建议!A689)&gt;0,"是","")&amp;IF(COUNTIF('2-3.源数据-产品分析-爆品'!A:A,产品建议!A689)&gt;0,"是","")),IF(OR($W$2="P4P点击量"),((IFERROR(INDEX('产品报告-整理'!D:D,MATCH(产品建议!A689,'产品报告-整理'!A:A,0)),""))),((IF(COUNTIF('2-2.源数据-产品分析-优品'!A:A,产品建议!A689)&gt;0,"是",""))))))</f>
        <v/>
      </c>
      <c r="X689" s="5" t="str">
        <f>IF(OR($A$3=""),"",IF(OR($W$2="优爆品"),((IFERROR(INDEX('产品报告-整理'!D:D,MATCH(产品建议!A689,'产品报告-整理'!A:A,0)),"")&amp;" → "&amp;(IFERROR(TEXT(INDEX('产品报告-整理'!D:D,MATCH(产品建议!A689,'产品报告-整理'!A:A,0))/G689,"0%"),"")))),IF(OR($W$2="P4P点击量"),((IF($W$2="P4P点击量",IFERROR(TEXT(W689/G689,"0%"),"")))),(((IF(COUNTIF('2-3.源数据-产品分析-爆品'!A:A,产品建议!A689)&gt;0,"是","")))))))</f>
        <v/>
      </c>
      <c r="Y689" s="9" t="str">
        <f>IF(AND($Y$2="直通车总消费",'产品报告-整理'!$BN$1="推荐广告"),IFERROR(INDEX('产品报告-整理'!H:H,MATCH(产品建议!A689,'产品报告-整理'!A:A,0)),0)+IFERROR(INDEX('产品报告-整理'!BV:BV,MATCH(产品建议!A689,'产品报告-整理'!BO:BO,0)),0),IFERROR(INDEX('产品报告-整理'!H:H,MATCH(产品建议!A689,'产品报告-整理'!A:A,0)),0))</f>
        <v/>
      </c>
      <c r="Z689" s="9" t="str">
        <f t="shared" si="33"/>
        <v/>
      </c>
      <c r="AA689" s="5" t="str">
        <f t="shared" si="31"/>
        <v/>
      </c>
      <c r="AB689" s="5" t="str">
        <f t="shared" si="32"/>
        <v/>
      </c>
      <c r="AC689" s="9"/>
      <c r="AD689" s="15" t="str">
        <f>IF($AD$1="  ",IFERROR(IF(AND(Y689="未推广",L689&gt;0),"加入P4P推广 ","")&amp;IF(AND(OR(W689="是",X689="是"),Y689=0),"优爆品加推广 ","")&amp;IF(AND(C689="N",L689&gt;0),"增加橱窗绑定 ","")&amp;IF(AND(OR(Z689&gt;$Z$1*4.5,AB689&gt;$AB$1*4.5),Y689&lt;&gt;0,Y689&gt;$AB$1*2,G689&gt;($G$1/$L$1)*1),"放弃P4P推广 ","")&amp;IF(AND(AB689&gt;$AB$1*1.2,AB689&lt;$AB$1*4.5,Y689&gt;0),"优化询盘成本 ","")&amp;IF(AND(Z689&gt;$Z$1*1.2,Z689&lt;$Z$1*4.5,Y689&gt;0),"优化商机成本 ","")&amp;IF(AND(Y689&lt;&gt;0,L689&gt;0,AB689&lt;$AB$1*1.2),"加大询盘获取 ","")&amp;IF(AND(Y689&lt;&gt;0,K689&gt;0,Z689&lt;$Z$1*1.2),"加大商机获取 ","")&amp;IF(AND(L689=0,C689="Y",G689&gt;($G$1/$L$1*1.5)),"解绑橱窗绑定 ",""),"请去左表粘贴源数据"),"")</f>
        <v/>
      </c>
      <c r="AE689" s="9"/>
      <c r="AF689" s="9"/>
      <c r="AG689" s="9"/>
      <c r="AH689" s="9"/>
      <c r="AI689" s="17"/>
      <c r="AJ689" s="17"/>
      <c r="AK689" s="17"/>
    </row>
    <row r="690" spans="1:37">
      <c r="A690" s="5" t="str">
        <f>IFERROR(HLOOKUP(A$2,'2.源数据-产品分析-全商品'!A$6:A$1000,ROW()-1,0),"")</f>
        <v/>
      </c>
      <c r="B690" s="5" t="str">
        <f>IFERROR(HLOOKUP(B$2,'2.源数据-产品分析-全商品'!B$6:B$1000,ROW()-1,0),"")</f>
        <v/>
      </c>
      <c r="C690" s="5" t="str">
        <f>CLEAN(IFERROR(HLOOKUP(C$2,'2.源数据-产品分析-全商品'!C$6:C$1000,ROW()-1,0),""))</f>
        <v/>
      </c>
      <c r="D690" s="5" t="str">
        <f>IFERROR(HLOOKUP(D$2,'2.源数据-产品分析-全商品'!D$6:D$1000,ROW()-1,0),"")</f>
        <v/>
      </c>
      <c r="E690" s="5" t="str">
        <f>IFERROR(HLOOKUP(E$2,'2.源数据-产品分析-全商品'!E$6:E$1000,ROW()-1,0),"")</f>
        <v/>
      </c>
      <c r="F690" s="5" t="str">
        <f>IFERROR(VALUE(HLOOKUP(F$2,'2.源数据-产品分析-全商品'!F$6:F$1000,ROW()-1,0)),"")</f>
        <v/>
      </c>
      <c r="G690" s="5" t="str">
        <f>IFERROR(VALUE(HLOOKUP(G$2,'2.源数据-产品分析-全商品'!G$6:G$1000,ROW()-1,0)),"")</f>
        <v/>
      </c>
      <c r="H690" s="5" t="str">
        <f>IFERROR(HLOOKUP(H$2,'2.源数据-产品分析-全商品'!H$6:H$1000,ROW()-1,0),"")</f>
        <v/>
      </c>
      <c r="I690" s="5" t="str">
        <f>IFERROR(VALUE(HLOOKUP(I$2,'2.源数据-产品分析-全商品'!I$6:I$1000,ROW()-1,0)),"")</f>
        <v/>
      </c>
      <c r="J690" s="60" t="str">
        <f>IFERROR(IF($J$2="","",INDEX('产品报告-整理'!G:G,MATCH(产品建议!A690,'产品报告-整理'!A:A,0))),"")</f>
        <v/>
      </c>
      <c r="K690" s="5" t="str">
        <f>IFERROR(IF($K$2="","",VALUE(INDEX('产品报告-整理'!E:E,MATCH(产品建议!A690,'产品报告-整理'!A:A,0)))),0)</f>
        <v/>
      </c>
      <c r="L690" s="5" t="str">
        <f>IFERROR(VALUE(HLOOKUP(L$2,'2.源数据-产品分析-全商品'!J$6:J$1000,ROW()-1,0)),"")</f>
        <v/>
      </c>
      <c r="M690" s="5" t="str">
        <f>IFERROR(VALUE(HLOOKUP(M$2,'2.源数据-产品分析-全商品'!K$6:K$1000,ROW()-1,0)),"")</f>
        <v/>
      </c>
      <c r="N690" s="5" t="str">
        <f>IFERROR(HLOOKUP(N$2,'2.源数据-产品分析-全商品'!L$6:L$1000,ROW()-1,0),"")</f>
        <v/>
      </c>
      <c r="O690" s="5" t="str">
        <f>IF($O$2='产品报告-整理'!$K$1,IFERROR(INDEX('产品报告-整理'!S:S,MATCH(产品建议!A690,'产品报告-整理'!L:L,0)),""),(IFERROR(VALUE(HLOOKUP(O$2,'2.源数据-产品分析-全商品'!M$6:M$1000,ROW()-1,0)),"")))</f>
        <v/>
      </c>
      <c r="P690" s="5" t="str">
        <f>IF($P$2='产品报告-整理'!$V$1,IFERROR(INDEX('产品报告-整理'!AD:AD,MATCH(产品建议!A690,'产品报告-整理'!W:W,0)),""),(IFERROR(VALUE(HLOOKUP(P$2,'2.源数据-产品分析-全商品'!N$6:N$1000,ROW()-1,0)),"")))</f>
        <v/>
      </c>
      <c r="Q690" s="5" t="str">
        <f>IF($Q$2='产品报告-整理'!$AG$1,IFERROR(INDEX('产品报告-整理'!AO:AO,MATCH(产品建议!A690,'产品报告-整理'!AH:AH,0)),""),(IFERROR(VALUE(HLOOKUP(Q$2,'2.源数据-产品分析-全商品'!O$6:O$1000,ROW()-1,0)),"")))</f>
        <v/>
      </c>
      <c r="R690" s="5" t="str">
        <f>IF($R$2='产品报告-整理'!$AR$1,IFERROR(INDEX('产品报告-整理'!AZ:AZ,MATCH(产品建议!A690,'产品报告-整理'!AS:AS,0)),""),(IFERROR(VALUE(HLOOKUP(R$2,'2.源数据-产品分析-全商品'!P$6:P$1000,ROW()-1,0)),"")))</f>
        <v/>
      </c>
      <c r="S690" s="5" t="str">
        <f>IF($S$2='产品报告-整理'!$BC$1,IFERROR(INDEX('产品报告-整理'!BK:BK,MATCH(产品建议!A690,'产品报告-整理'!BD:BD,0)),""),(IFERROR(VALUE(HLOOKUP(S$2,'2.源数据-产品分析-全商品'!Q$6:Q$1000,ROW()-1,0)),"")))</f>
        <v/>
      </c>
      <c r="T690" s="5" t="str">
        <f>IFERROR(HLOOKUP("产品负责人",'2.源数据-产品分析-全商品'!R$6:R$1000,ROW()-1,0),"")</f>
        <v/>
      </c>
      <c r="U690" s="5" t="str">
        <f>IFERROR(VALUE(HLOOKUP(U$2,'2.源数据-产品分析-全商品'!S$6:S$1000,ROW()-1,0)),"")</f>
        <v/>
      </c>
      <c r="V690" s="5" t="str">
        <f>IFERROR(VALUE(HLOOKUP(V$2,'2.源数据-产品分析-全商品'!T$6:T$1000,ROW()-1,0)),"")</f>
        <v/>
      </c>
      <c r="W690" s="5" t="str">
        <f>IF(OR($A$3=""),"",IF(OR($W$2="优爆品"),(IF(COUNTIF('2-2.源数据-产品分析-优品'!A:A,产品建议!A690)&gt;0,"是","")&amp;IF(COUNTIF('2-3.源数据-产品分析-爆品'!A:A,产品建议!A690)&gt;0,"是","")),IF(OR($W$2="P4P点击量"),((IFERROR(INDEX('产品报告-整理'!D:D,MATCH(产品建议!A690,'产品报告-整理'!A:A,0)),""))),((IF(COUNTIF('2-2.源数据-产品分析-优品'!A:A,产品建议!A690)&gt;0,"是",""))))))</f>
        <v/>
      </c>
      <c r="X690" s="5" t="str">
        <f>IF(OR($A$3=""),"",IF(OR($W$2="优爆品"),((IFERROR(INDEX('产品报告-整理'!D:D,MATCH(产品建议!A690,'产品报告-整理'!A:A,0)),"")&amp;" → "&amp;(IFERROR(TEXT(INDEX('产品报告-整理'!D:D,MATCH(产品建议!A690,'产品报告-整理'!A:A,0))/G690,"0%"),"")))),IF(OR($W$2="P4P点击量"),((IF($W$2="P4P点击量",IFERROR(TEXT(W690/G690,"0%"),"")))),(((IF(COUNTIF('2-3.源数据-产品分析-爆品'!A:A,产品建议!A690)&gt;0,"是","")))))))</f>
        <v/>
      </c>
      <c r="Y690" s="9" t="str">
        <f>IF(AND($Y$2="直通车总消费",'产品报告-整理'!$BN$1="推荐广告"),IFERROR(INDEX('产品报告-整理'!H:H,MATCH(产品建议!A690,'产品报告-整理'!A:A,0)),0)+IFERROR(INDEX('产品报告-整理'!BV:BV,MATCH(产品建议!A690,'产品报告-整理'!BO:BO,0)),0),IFERROR(INDEX('产品报告-整理'!H:H,MATCH(产品建议!A690,'产品报告-整理'!A:A,0)),0))</f>
        <v/>
      </c>
      <c r="Z690" s="9" t="str">
        <f t="shared" si="33"/>
        <v/>
      </c>
      <c r="AA690" s="5" t="str">
        <f t="shared" si="31"/>
        <v/>
      </c>
      <c r="AB690" s="5" t="str">
        <f t="shared" si="32"/>
        <v/>
      </c>
      <c r="AC690" s="9"/>
      <c r="AD690" s="15" t="str">
        <f>IF($AD$1="  ",IFERROR(IF(AND(Y690="未推广",L690&gt;0),"加入P4P推广 ","")&amp;IF(AND(OR(W690="是",X690="是"),Y690=0),"优爆品加推广 ","")&amp;IF(AND(C690="N",L690&gt;0),"增加橱窗绑定 ","")&amp;IF(AND(OR(Z690&gt;$Z$1*4.5,AB690&gt;$AB$1*4.5),Y690&lt;&gt;0,Y690&gt;$AB$1*2,G690&gt;($G$1/$L$1)*1),"放弃P4P推广 ","")&amp;IF(AND(AB690&gt;$AB$1*1.2,AB690&lt;$AB$1*4.5,Y690&gt;0),"优化询盘成本 ","")&amp;IF(AND(Z690&gt;$Z$1*1.2,Z690&lt;$Z$1*4.5,Y690&gt;0),"优化商机成本 ","")&amp;IF(AND(Y690&lt;&gt;0,L690&gt;0,AB690&lt;$AB$1*1.2),"加大询盘获取 ","")&amp;IF(AND(Y690&lt;&gt;0,K690&gt;0,Z690&lt;$Z$1*1.2),"加大商机获取 ","")&amp;IF(AND(L690=0,C690="Y",G690&gt;($G$1/$L$1*1.5)),"解绑橱窗绑定 ",""),"请去左表粘贴源数据"),"")</f>
        <v/>
      </c>
      <c r="AE690" s="9"/>
      <c r="AF690" s="9"/>
      <c r="AG690" s="9"/>
      <c r="AH690" s="9"/>
      <c r="AI690" s="17"/>
      <c r="AJ690" s="17"/>
      <c r="AK690" s="17"/>
    </row>
    <row r="691" spans="1:37">
      <c r="A691" s="5" t="str">
        <f>IFERROR(HLOOKUP(A$2,'2.源数据-产品分析-全商品'!A$6:A$1000,ROW()-1,0),"")</f>
        <v/>
      </c>
      <c r="B691" s="5" t="str">
        <f>IFERROR(HLOOKUP(B$2,'2.源数据-产品分析-全商品'!B$6:B$1000,ROW()-1,0),"")</f>
        <v/>
      </c>
      <c r="C691" s="5" t="str">
        <f>CLEAN(IFERROR(HLOOKUP(C$2,'2.源数据-产品分析-全商品'!C$6:C$1000,ROW()-1,0),""))</f>
        <v/>
      </c>
      <c r="D691" s="5" t="str">
        <f>IFERROR(HLOOKUP(D$2,'2.源数据-产品分析-全商品'!D$6:D$1000,ROW()-1,0),"")</f>
        <v/>
      </c>
      <c r="E691" s="5" t="str">
        <f>IFERROR(HLOOKUP(E$2,'2.源数据-产品分析-全商品'!E$6:E$1000,ROW()-1,0),"")</f>
        <v/>
      </c>
      <c r="F691" s="5" t="str">
        <f>IFERROR(VALUE(HLOOKUP(F$2,'2.源数据-产品分析-全商品'!F$6:F$1000,ROW()-1,0)),"")</f>
        <v/>
      </c>
      <c r="G691" s="5" t="str">
        <f>IFERROR(VALUE(HLOOKUP(G$2,'2.源数据-产品分析-全商品'!G$6:G$1000,ROW()-1,0)),"")</f>
        <v/>
      </c>
      <c r="H691" s="5" t="str">
        <f>IFERROR(HLOOKUP(H$2,'2.源数据-产品分析-全商品'!H$6:H$1000,ROW()-1,0),"")</f>
        <v/>
      </c>
      <c r="I691" s="5" t="str">
        <f>IFERROR(VALUE(HLOOKUP(I$2,'2.源数据-产品分析-全商品'!I$6:I$1000,ROW()-1,0)),"")</f>
        <v/>
      </c>
      <c r="J691" s="60" t="str">
        <f>IFERROR(IF($J$2="","",INDEX('产品报告-整理'!G:G,MATCH(产品建议!A691,'产品报告-整理'!A:A,0))),"")</f>
        <v/>
      </c>
      <c r="K691" s="5" t="str">
        <f>IFERROR(IF($K$2="","",VALUE(INDEX('产品报告-整理'!E:E,MATCH(产品建议!A691,'产品报告-整理'!A:A,0)))),0)</f>
        <v/>
      </c>
      <c r="L691" s="5" t="str">
        <f>IFERROR(VALUE(HLOOKUP(L$2,'2.源数据-产品分析-全商品'!J$6:J$1000,ROW()-1,0)),"")</f>
        <v/>
      </c>
      <c r="M691" s="5" t="str">
        <f>IFERROR(VALUE(HLOOKUP(M$2,'2.源数据-产品分析-全商品'!K$6:K$1000,ROW()-1,0)),"")</f>
        <v/>
      </c>
      <c r="N691" s="5" t="str">
        <f>IFERROR(HLOOKUP(N$2,'2.源数据-产品分析-全商品'!L$6:L$1000,ROW()-1,0),"")</f>
        <v/>
      </c>
      <c r="O691" s="5" t="str">
        <f>IF($O$2='产品报告-整理'!$K$1,IFERROR(INDEX('产品报告-整理'!S:S,MATCH(产品建议!A691,'产品报告-整理'!L:L,0)),""),(IFERROR(VALUE(HLOOKUP(O$2,'2.源数据-产品分析-全商品'!M$6:M$1000,ROW()-1,0)),"")))</f>
        <v/>
      </c>
      <c r="P691" s="5" t="str">
        <f>IF($P$2='产品报告-整理'!$V$1,IFERROR(INDEX('产品报告-整理'!AD:AD,MATCH(产品建议!A691,'产品报告-整理'!W:W,0)),""),(IFERROR(VALUE(HLOOKUP(P$2,'2.源数据-产品分析-全商品'!N$6:N$1000,ROW()-1,0)),"")))</f>
        <v/>
      </c>
      <c r="Q691" s="5" t="str">
        <f>IF($Q$2='产品报告-整理'!$AG$1,IFERROR(INDEX('产品报告-整理'!AO:AO,MATCH(产品建议!A691,'产品报告-整理'!AH:AH,0)),""),(IFERROR(VALUE(HLOOKUP(Q$2,'2.源数据-产品分析-全商品'!O$6:O$1000,ROW()-1,0)),"")))</f>
        <v/>
      </c>
      <c r="R691" s="5" t="str">
        <f>IF($R$2='产品报告-整理'!$AR$1,IFERROR(INDEX('产品报告-整理'!AZ:AZ,MATCH(产品建议!A691,'产品报告-整理'!AS:AS,0)),""),(IFERROR(VALUE(HLOOKUP(R$2,'2.源数据-产品分析-全商品'!P$6:P$1000,ROW()-1,0)),"")))</f>
        <v/>
      </c>
      <c r="S691" s="5" t="str">
        <f>IF($S$2='产品报告-整理'!$BC$1,IFERROR(INDEX('产品报告-整理'!BK:BK,MATCH(产品建议!A691,'产品报告-整理'!BD:BD,0)),""),(IFERROR(VALUE(HLOOKUP(S$2,'2.源数据-产品分析-全商品'!Q$6:Q$1000,ROW()-1,0)),"")))</f>
        <v/>
      </c>
      <c r="T691" s="5" t="str">
        <f>IFERROR(HLOOKUP("产品负责人",'2.源数据-产品分析-全商品'!R$6:R$1000,ROW()-1,0),"")</f>
        <v/>
      </c>
      <c r="U691" s="5" t="str">
        <f>IFERROR(VALUE(HLOOKUP(U$2,'2.源数据-产品分析-全商品'!S$6:S$1000,ROW()-1,0)),"")</f>
        <v/>
      </c>
      <c r="V691" s="5" t="str">
        <f>IFERROR(VALUE(HLOOKUP(V$2,'2.源数据-产品分析-全商品'!T$6:T$1000,ROW()-1,0)),"")</f>
        <v/>
      </c>
      <c r="W691" s="5" t="str">
        <f>IF(OR($A$3=""),"",IF(OR($W$2="优爆品"),(IF(COUNTIF('2-2.源数据-产品分析-优品'!A:A,产品建议!A691)&gt;0,"是","")&amp;IF(COUNTIF('2-3.源数据-产品分析-爆品'!A:A,产品建议!A691)&gt;0,"是","")),IF(OR($W$2="P4P点击量"),((IFERROR(INDEX('产品报告-整理'!D:D,MATCH(产品建议!A691,'产品报告-整理'!A:A,0)),""))),((IF(COUNTIF('2-2.源数据-产品分析-优品'!A:A,产品建议!A691)&gt;0,"是",""))))))</f>
        <v/>
      </c>
      <c r="X691" s="5" t="str">
        <f>IF(OR($A$3=""),"",IF(OR($W$2="优爆品"),((IFERROR(INDEX('产品报告-整理'!D:D,MATCH(产品建议!A691,'产品报告-整理'!A:A,0)),"")&amp;" → "&amp;(IFERROR(TEXT(INDEX('产品报告-整理'!D:D,MATCH(产品建议!A691,'产品报告-整理'!A:A,0))/G691,"0%"),"")))),IF(OR($W$2="P4P点击量"),((IF($W$2="P4P点击量",IFERROR(TEXT(W691/G691,"0%"),"")))),(((IF(COUNTIF('2-3.源数据-产品分析-爆品'!A:A,产品建议!A691)&gt;0,"是","")))))))</f>
        <v/>
      </c>
      <c r="Y691" s="9" t="str">
        <f>IF(AND($Y$2="直通车总消费",'产品报告-整理'!$BN$1="推荐广告"),IFERROR(INDEX('产品报告-整理'!H:H,MATCH(产品建议!A691,'产品报告-整理'!A:A,0)),0)+IFERROR(INDEX('产品报告-整理'!BV:BV,MATCH(产品建议!A691,'产品报告-整理'!BO:BO,0)),0),IFERROR(INDEX('产品报告-整理'!H:H,MATCH(产品建议!A691,'产品报告-整理'!A:A,0)),0))</f>
        <v/>
      </c>
      <c r="Z691" s="9" t="str">
        <f t="shared" si="33"/>
        <v/>
      </c>
      <c r="AA691" s="5" t="str">
        <f t="shared" si="31"/>
        <v/>
      </c>
      <c r="AB691" s="5" t="str">
        <f t="shared" si="32"/>
        <v/>
      </c>
      <c r="AC691" s="9"/>
      <c r="AD691" s="15" t="str">
        <f>IF($AD$1="  ",IFERROR(IF(AND(Y691="未推广",L691&gt;0),"加入P4P推广 ","")&amp;IF(AND(OR(W691="是",X691="是"),Y691=0),"优爆品加推广 ","")&amp;IF(AND(C691="N",L691&gt;0),"增加橱窗绑定 ","")&amp;IF(AND(OR(Z691&gt;$Z$1*4.5,AB691&gt;$AB$1*4.5),Y691&lt;&gt;0,Y691&gt;$AB$1*2,G691&gt;($G$1/$L$1)*1),"放弃P4P推广 ","")&amp;IF(AND(AB691&gt;$AB$1*1.2,AB691&lt;$AB$1*4.5,Y691&gt;0),"优化询盘成本 ","")&amp;IF(AND(Z691&gt;$Z$1*1.2,Z691&lt;$Z$1*4.5,Y691&gt;0),"优化商机成本 ","")&amp;IF(AND(Y691&lt;&gt;0,L691&gt;0,AB691&lt;$AB$1*1.2),"加大询盘获取 ","")&amp;IF(AND(Y691&lt;&gt;0,K691&gt;0,Z691&lt;$Z$1*1.2),"加大商机获取 ","")&amp;IF(AND(L691=0,C691="Y",G691&gt;($G$1/$L$1*1.5)),"解绑橱窗绑定 ",""),"请去左表粘贴源数据"),"")</f>
        <v/>
      </c>
      <c r="AE691" s="9"/>
      <c r="AF691" s="9"/>
      <c r="AG691" s="9"/>
      <c r="AH691" s="9"/>
      <c r="AI691" s="17"/>
      <c r="AJ691" s="17"/>
      <c r="AK691" s="17"/>
    </row>
    <row r="692" spans="1:37">
      <c r="A692" s="5" t="str">
        <f>IFERROR(HLOOKUP(A$2,'2.源数据-产品分析-全商品'!A$6:A$1000,ROW()-1,0),"")</f>
        <v/>
      </c>
      <c r="B692" s="5" t="str">
        <f>IFERROR(HLOOKUP(B$2,'2.源数据-产品分析-全商品'!B$6:B$1000,ROW()-1,0),"")</f>
        <v/>
      </c>
      <c r="C692" s="5" t="str">
        <f>CLEAN(IFERROR(HLOOKUP(C$2,'2.源数据-产品分析-全商品'!C$6:C$1000,ROW()-1,0),""))</f>
        <v/>
      </c>
      <c r="D692" s="5" t="str">
        <f>IFERROR(HLOOKUP(D$2,'2.源数据-产品分析-全商品'!D$6:D$1000,ROW()-1,0),"")</f>
        <v/>
      </c>
      <c r="E692" s="5" t="str">
        <f>IFERROR(HLOOKUP(E$2,'2.源数据-产品分析-全商品'!E$6:E$1000,ROW()-1,0),"")</f>
        <v/>
      </c>
      <c r="F692" s="5" t="str">
        <f>IFERROR(VALUE(HLOOKUP(F$2,'2.源数据-产品分析-全商品'!F$6:F$1000,ROW()-1,0)),"")</f>
        <v/>
      </c>
      <c r="G692" s="5" t="str">
        <f>IFERROR(VALUE(HLOOKUP(G$2,'2.源数据-产品分析-全商品'!G$6:G$1000,ROW()-1,0)),"")</f>
        <v/>
      </c>
      <c r="H692" s="5" t="str">
        <f>IFERROR(HLOOKUP(H$2,'2.源数据-产品分析-全商品'!H$6:H$1000,ROW()-1,0),"")</f>
        <v/>
      </c>
      <c r="I692" s="5" t="str">
        <f>IFERROR(VALUE(HLOOKUP(I$2,'2.源数据-产品分析-全商品'!I$6:I$1000,ROW()-1,0)),"")</f>
        <v/>
      </c>
      <c r="J692" s="60" t="str">
        <f>IFERROR(IF($J$2="","",INDEX('产品报告-整理'!G:G,MATCH(产品建议!A692,'产品报告-整理'!A:A,0))),"")</f>
        <v/>
      </c>
      <c r="K692" s="5" t="str">
        <f>IFERROR(IF($K$2="","",VALUE(INDEX('产品报告-整理'!E:E,MATCH(产品建议!A692,'产品报告-整理'!A:A,0)))),0)</f>
        <v/>
      </c>
      <c r="L692" s="5" t="str">
        <f>IFERROR(VALUE(HLOOKUP(L$2,'2.源数据-产品分析-全商品'!J$6:J$1000,ROW()-1,0)),"")</f>
        <v/>
      </c>
      <c r="M692" s="5" t="str">
        <f>IFERROR(VALUE(HLOOKUP(M$2,'2.源数据-产品分析-全商品'!K$6:K$1000,ROW()-1,0)),"")</f>
        <v/>
      </c>
      <c r="N692" s="5" t="str">
        <f>IFERROR(HLOOKUP(N$2,'2.源数据-产品分析-全商品'!L$6:L$1000,ROW()-1,0),"")</f>
        <v/>
      </c>
      <c r="O692" s="5" t="str">
        <f>IF($O$2='产品报告-整理'!$K$1,IFERROR(INDEX('产品报告-整理'!S:S,MATCH(产品建议!A692,'产品报告-整理'!L:L,0)),""),(IFERROR(VALUE(HLOOKUP(O$2,'2.源数据-产品分析-全商品'!M$6:M$1000,ROW()-1,0)),"")))</f>
        <v/>
      </c>
      <c r="P692" s="5" t="str">
        <f>IF($P$2='产品报告-整理'!$V$1,IFERROR(INDEX('产品报告-整理'!AD:AD,MATCH(产品建议!A692,'产品报告-整理'!W:W,0)),""),(IFERROR(VALUE(HLOOKUP(P$2,'2.源数据-产品分析-全商品'!N$6:N$1000,ROW()-1,0)),"")))</f>
        <v/>
      </c>
      <c r="Q692" s="5" t="str">
        <f>IF($Q$2='产品报告-整理'!$AG$1,IFERROR(INDEX('产品报告-整理'!AO:AO,MATCH(产品建议!A692,'产品报告-整理'!AH:AH,0)),""),(IFERROR(VALUE(HLOOKUP(Q$2,'2.源数据-产品分析-全商品'!O$6:O$1000,ROW()-1,0)),"")))</f>
        <v/>
      </c>
      <c r="R692" s="5" t="str">
        <f>IF($R$2='产品报告-整理'!$AR$1,IFERROR(INDEX('产品报告-整理'!AZ:AZ,MATCH(产品建议!A692,'产品报告-整理'!AS:AS,0)),""),(IFERROR(VALUE(HLOOKUP(R$2,'2.源数据-产品分析-全商品'!P$6:P$1000,ROW()-1,0)),"")))</f>
        <v/>
      </c>
      <c r="S692" s="5" t="str">
        <f>IF($S$2='产品报告-整理'!$BC$1,IFERROR(INDEX('产品报告-整理'!BK:BK,MATCH(产品建议!A692,'产品报告-整理'!BD:BD,0)),""),(IFERROR(VALUE(HLOOKUP(S$2,'2.源数据-产品分析-全商品'!Q$6:Q$1000,ROW()-1,0)),"")))</f>
        <v/>
      </c>
      <c r="T692" s="5" t="str">
        <f>IFERROR(HLOOKUP("产品负责人",'2.源数据-产品分析-全商品'!R$6:R$1000,ROW()-1,0),"")</f>
        <v/>
      </c>
      <c r="U692" s="5" t="str">
        <f>IFERROR(VALUE(HLOOKUP(U$2,'2.源数据-产品分析-全商品'!S$6:S$1000,ROW()-1,0)),"")</f>
        <v/>
      </c>
      <c r="V692" s="5" t="str">
        <f>IFERROR(VALUE(HLOOKUP(V$2,'2.源数据-产品分析-全商品'!T$6:T$1000,ROW()-1,0)),"")</f>
        <v/>
      </c>
      <c r="W692" s="5" t="str">
        <f>IF(OR($A$3=""),"",IF(OR($W$2="优爆品"),(IF(COUNTIF('2-2.源数据-产品分析-优品'!A:A,产品建议!A692)&gt;0,"是","")&amp;IF(COUNTIF('2-3.源数据-产品分析-爆品'!A:A,产品建议!A692)&gt;0,"是","")),IF(OR($W$2="P4P点击量"),((IFERROR(INDEX('产品报告-整理'!D:D,MATCH(产品建议!A692,'产品报告-整理'!A:A,0)),""))),((IF(COUNTIF('2-2.源数据-产品分析-优品'!A:A,产品建议!A692)&gt;0,"是",""))))))</f>
        <v/>
      </c>
      <c r="X692" s="5" t="str">
        <f>IF(OR($A$3=""),"",IF(OR($W$2="优爆品"),((IFERROR(INDEX('产品报告-整理'!D:D,MATCH(产品建议!A692,'产品报告-整理'!A:A,0)),"")&amp;" → "&amp;(IFERROR(TEXT(INDEX('产品报告-整理'!D:D,MATCH(产品建议!A692,'产品报告-整理'!A:A,0))/G692,"0%"),"")))),IF(OR($W$2="P4P点击量"),((IF($W$2="P4P点击量",IFERROR(TEXT(W692/G692,"0%"),"")))),(((IF(COUNTIF('2-3.源数据-产品分析-爆品'!A:A,产品建议!A692)&gt;0,"是","")))))))</f>
        <v/>
      </c>
      <c r="Y692" s="9" t="str">
        <f>IF(AND($Y$2="直通车总消费",'产品报告-整理'!$BN$1="推荐广告"),IFERROR(INDEX('产品报告-整理'!H:H,MATCH(产品建议!A692,'产品报告-整理'!A:A,0)),0)+IFERROR(INDEX('产品报告-整理'!BV:BV,MATCH(产品建议!A692,'产品报告-整理'!BO:BO,0)),0),IFERROR(INDEX('产品报告-整理'!H:H,MATCH(产品建议!A692,'产品报告-整理'!A:A,0)),0))</f>
        <v/>
      </c>
      <c r="Z692" s="9" t="str">
        <f t="shared" si="33"/>
        <v/>
      </c>
      <c r="AA692" s="5" t="str">
        <f t="shared" si="31"/>
        <v/>
      </c>
      <c r="AB692" s="5" t="str">
        <f t="shared" si="32"/>
        <v/>
      </c>
      <c r="AC692" s="9"/>
      <c r="AD692" s="15" t="str">
        <f>IF($AD$1="  ",IFERROR(IF(AND(Y692="未推广",L692&gt;0),"加入P4P推广 ","")&amp;IF(AND(OR(W692="是",X692="是"),Y692=0),"优爆品加推广 ","")&amp;IF(AND(C692="N",L692&gt;0),"增加橱窗绑定 ","")&amp;IF(AND(OR(Z692&gt;$Z$1*4.5,AB692&gt;$AB$1*4.5),Y692&lt;&gt;0,Y692&gt;$AB$1*2,G692&gt;($G$1/$L$1)*1),"放弃P4P推广 ","")&amp;IF(AND(AB692&gt;$AB$1*1.2,AB692&lt;$AB$1*4.5,Y692&gt;0),"优化询盘成本 ","")&amp;IF(AND(Z692&gt;$Z$1*1.2,Z692&lt;$Z$1*4.5,Y692&gt;0),"优化商机成本 ","")&amp;IF(AND(Y692&lt;&gt;0,L692&gt;0,AB692&lt;$AB$1*1.2),"加大询盘获取 ","")&amp;IF(AND(Y692&lt;&gt;0,K692&gt;0,Z692&lt;$Z$1*1.2),"加大商机获取 ","")&amp;IF(AND(L692=0,C692="Y",G692&gt;($G$1/$L$1*1.5)),"解绑橱窗绑定 ",""),"请去左表粘贴源数据"),"")</f>
        <v/>
      </c>
      <c r="AE692" s="9"/>
      <c r="AF692" s="9"/>
      <c r="AG692" s="9"/>
      <c r="AH692" s="9"/>
      <c r="AI692" s="17"/>
      <c r="AJ692" s="17"/>
      <c r="AK692" s="17"/>
    </row>
    <row r="693" spans="1:37">
      <c r="A693" s="5" t="str">
        <f>IFERROR(HLOOKUP(A$2,'2.源数据-产品分析-全商品'!A$6:A$1000,ROW()-1,0),"")</f>
        <v/>
      </c>
      <c r="B693" s="5" t="str">
        <f>IFERROR(HLOOKUP(B$2,'2.源数据-产品分析-全商品'!B$6:B$1000,ROW()-1,0),"")</f>
        <v/>
      </c>
      <c r="C693" s="5" t="str">
        <f>CLEAN(IFERROR(HLOOKUP(C$2,'2.源数据-产品分析-全商品'!C$6:C$1000,ROW()-1,0),""))</f>
        <v/>
      </c>
      <c r="D693" s="5" t="str">
        <f>IFERROR(HLOOKUP(D$2,'2.源数据-产品分析-全商品'!D$6:D$1000,ROW()-1,0),"")</f>
        <v/>
      </c>
      <c r="E693" s="5" t="str">
        <f>IFERROR(HLOOKUP(E$2,'2.源数据-产品分析-全商品'!E$6:E$1000,ROW()-1,0),"")</f>
        <v/>
      </c>
      <c r="F693" s="5" t="str">
        <f>IFERROR(VALUE(HLOOKUP(F$2,'2.源数据-产品分析-全商品'!F$6:F$1000,ROW()-1,0)),"")</f>
        <v/>
      </c>
      <c r="G693" s="5" t="str">
        <f>IFERROR(VALUE(HLOOKUP(G$2,'2.源数据-产品分析-全商品'!G$6:G$1000,ROW()-1,0)),"")</f>
        <v/>
      </c>
      <c r="H693" s="5" t="str">
        <f>IFERROR(HLOOKUP(H$2,'2.源数据-产品分析-全商品'!H$6:H$1000,ROW()-1,0),"")</f>
        <v/>
      </c>
      <c r="I693" s="5" t="str">
        <f>IFERROR(VALUE(HLOOKUP(I$2,'2.源数据-产品分析-全商品'!I$6:I$1000,ROW()-1,0)),"")</f>
        <v/>
      </c>
      <c r="J693" s="60" t="str">
        <f>IFERROR(IF($J$2="","",INDEX('产品报告-整理'!G:G,MATCH(产品建议!A693,'产品报告-整理'!A:A,0))),"")</f>
        <v/>
      </c>
      <c r="K693" s="5" t="str">
        <f>IFERROR(IF($K$2="","",VALUE(INDEX('产品报告-整理'!E:E,MATCH(产品建议!A693,'产品报告-整理'!A:A,0)))),0)</f>
        <v/>
      </c>
      <c r="L693" s="5" t="str">
        <f>IFERROR(VALUE(HLOOKUP(L$2,'2.源数据-产品分析-全商品'!J$6:J$1000,ROW()-1,0)),"")</f>
        <v/>
      </c>
      <c r="M693" s="5" t="str">
        <f>IFERROR(VALUE(HLOOKUP(M$2,'2.源数据-产品分析-全商品'!K$6:K$1000,ROW()-1,0)),"")</f>
        <v/>
      </c>
      <c r="N693" s="5" t="str">
        <f>IFERROR(HLOOKUP(N$2,'2.源数据-产品分析-全商品'!L$6:L$1000,ROW()-1,0),"")</f>
        <v/>
      </c>
      <c r="O693" s="5" t="str">
        <f>IF($O$2='产品报告-整理'!$K$1,IFERROR(INDEX('产品报告-整理'!S:S,MATCH(产品建议!A693,'产品报告-整理'!L:L,0)),""),(IFERROR(VALUE(HLOOKUP(O$2,'2.源数据-产品分析-全商品'!M$6:M$1000,ROW()-1,0)),"")))</f>
        <v/>
      </c>
      <c r="P693" s="5" t="str">
        <f>IF($P$2='产品报告-整理'!$V$1,IFERROR(INDEX('产品报告-整理'!AD:AD,MATCH(产品建议!A693,'产品报告-整理'!W:W,0)),""),(IFERROR(VALUE(HLOOKUP(P$2,'2.源数据-产品分析-全商品'!N$6:N$1000,ROW()-1,0)),"")))</f>
        <v/>
      </c>
      <c r="Q693" s="5" t="str">
        <f>IF($Q$2='产品报告-整理'!$AG$1,IFERROR(INDEX('产品报告-整理'!AO:AO,MATCH(产品建议!A693,'产品报告-整理'!AH:AH,0)),""),(IFERROR(VALUE(HLOOKUP(Q$2,'2.源数据-产品分析-全商品'!O$6:O$1000,ROW()-1,0)),"")))</f>
        <v/>
      </c>
      <c r="R693" s="5" t="str">
        <f>IF($R$2='产品报告-整理'!$AR$1,IFERROR(INDEX('产品报告-整理'!AZ:AZ,MATCH(产品建议!A693,'产品报告-整理'!AS:AS,0)),""),(IFERROR(VALUE(HLOOKUP(R$2,'2.源数据-产品分析-全商品'!P$6:P$1000,ROW()-1,0)),"")))</f>
        <v/>
      </c>
      <c r="S693" s="5" t="str">
        <f>IF($S$2='产品报告-整理'!$BC$1,IFERROR(INDEX('产品报告-整理'!BK:BK,MATCH(产品建议!A693,'产品报告-整理'!BD:BD,0)),""),(IFERROR(VALUE(HLOOKUP(S$2,'2.源数据-产品分析-全商品'!Q$6:Q$1000,ROW()-1,0)),"")))</f>
        <v/>
      </c>
      <c r="T693" s="5" t="str">
        <f>IFERROR(HLOOKUP("产品负责人",'2.源数据-产品分析-全商品'!R$6:R$1000,ROW()-1,0),"")</f>
        <v/>
      </c>
      <c r="U693" s="5" t="str">
        <f>IFERROR(VALUE(HLOOKUP(U$2,'2.源数据-产品分析-全商品'!S$6:S$1000,ROW()-1,0)),"")</f>
        <v/>
      </c>
      <c r="V693" s="5" t="str">
        <f>IFERROR(VALUE(HLOOKUP(V$2,'2.源数据-产品分析-全商品'!T$6:T$1000,ROW()-1,0)),"")</f>
        <v/>
      </c>
      <c r="W693" s="5" t="str">
        <f>IF(OR($A$3=""),"",IF(OR($W$2="优爆品"),(IF(COUNTIF('2-2.源数据-产品分析-优品'!A:A,产品建议!A693)&gt;0,"是","")&amp;IF(COUNTIF('2-3.源数据-产品分析-爆品'!A:A,产品建议!A693)&gt;0,"是","")),IF(OR($W$2="P4P点击量"),((IFERROR(INDEX('产品报告-整理'!D:D,MATCH(产品建议!A693,'产品报告-整理'!A:A,0)),""))),((IF(COUNTIF('2-2.源数据-产品分析-优品'!A:A,产品建议!A693)&gt;0,"是",""))))))</f>
        <v/>
      </c>
      <c r="X693" s="5" t="str">
        <f>IF(OR($A$3=""),"",IF(OR($W$2="优爆品"),((IFERROR(INDEX('产品报告-整理'!D:D,MATCH(产品建议!A693,'产品报告-整理'!A:A,0)),"")&amp;" → "&amp;(IFERROR(TEXT(INDEX('产品报告-整理'!D:D,MATCH(产品建议!A693,'产品报告-整理'!A:A,0))/G693,"0%"),"")))),IF(OR($W$2="P4P点击量"),((IF($W$2="P4P点击量",IFERROR(TEXT(W693/G693,"0%"),"")))),(((IF(COUNTIF('2-3.源数据-产品分析-爆品'!A:A,产品建议!A693)&gt;0,"是","")))))))</f>
        <v/>
      </c>
      <c r="Y693" s="9" t="str">
        <f>IF(AND($Y$2="直通车总消费",'产品报告-整理'!$BN$1="推荐广告"),IFERROR(INDEX('产品报告-整理'!H:H,MATCH(产品建议!A693,'产品报告-整理'!A:A,0)),0)+IFERROR(INDEX('产品报告-整理'!BV:BV,MATCH(产品建议!A693,'产品报告-整理'!BO:BO,0)),0),IFERROR(INDEX('产品报告-整理'!H:H,MATCH(产品建议!A693,'产品报告-整理'!A:A,0)),0))</f>
        <v/>
      </c>
      <c r="Z693" s="9" t="str">
        <f t="shared" si="33"/>
        <v/>
      </c>
      <c r="AA693" s="5" t="str">
        <f t="shared" si="31"/>
        <v/>
      </c>
      <c r="AB693" s="5" t="str">
        <f t="shared" si="32"/>
        <v/>
      </c>
      <c r="AC693" s="9"/>
      <c r="AD693" s="15" t="str">
        <f>IF($AD$1="  ",IFERROR(IF(AND(Y693="未推广",L693&gt;0),"加入P4P推广 ","")&amp;IF(AND(OR(W693="是",X693="是"),Y693=0),"优爆品加推广 ","")&amp;IF(AND(C693="N",L693&gt;0),"增加橱窗绑定 ","")&amp;IF(AND(OR(Z693&gt;$Z$1*4.5,AB693&gt;$AB$1*4.5),Y693&lt;&gt;0,Y693&gt;$AB$1*2,G693&gt;($G$1/$L$1)*1),"放弃P4P推广 ","")&amp;IF(AND(AB693&gt;$AB$1*1.2,AB693&lt;$AB$1*4.5,Y693&gt;0),"优化询盘成本 ","")&amp;IF(AND(Z693&gt;$Z$1*1.2,Z693&lt;$Z$1*4.5,Y693&gt;0),"优化商机成本 ","")&amp;IF(AND(Y693&lt;&gt;0,L693&gt;0,AB693&lt;$AB$1*1.2),"加大询盘获取 ","")&amp;IF(AND(Y693&lt;&gt;0,K693&gt;0,Z693&lt;$Z$1*1.2),"加大商机获取 ","")&amp;IF(AND(L693=0,C693="Y",G693&gt;($G$1/$L$1*1.5)),"解绑橱窗绑定 ",""),"请去左表粘贴源数据"),"")</f>
        <v/>
      </c>
      <c r="AE693" s="9"/>
      <c r="AF693" s="9"/>
      <c r="AG693" s="9"/>
      <c r="AH693" s="9"/>
      <c r="AI693" s="17"/>
      <c r="AJ693" s="17"/>
      <c r="AK693" s="17"/>
    </row>
    <row r="694" spans="1:37">
      <c r="A694" s="5" t="str">
        <f>IFERROR(HLOOKUP(A$2,'2.源数据-产品分析-全商品'!A$6:A$1000,ROW()-1,0),"")</f>
        <v/>
      </c>
      <c r="B694" s="5" t="str">
        <f>IFERROR(HLOOKUP(B$2,'2.源数据-产品分析-全商品'!B$6:B$1000,ROW()-1,0),"")</f>
        <v/>
      </c>
      <c r="C694" s="5" t="str">
        <f>CLEAN(IFERROR(HLOOKUP(C$2,'2.源数据-产品分析-全商品'!C$6:C$1000,ROW()-1,0),""))</f>
        <v/>
      </c>
      <c r="D694" s="5" t="str">
        <f>IFERROR(HLOOKUP(D$2,'2.源数据-产品分析-全商品'!D$6:D$1000,ROW()-1,0),"")</f>
        <v/>
      </c>
      <c r="E694" s="5" t="str">
        <f>IFERROR(HLOOKUP(E$2,'2.源数据-产品分析-全商品'!E$6:E$1000,ROW()-1,0),"")</f>
        <v/>
      </c>
      <c r="F694" s="5" t="str">
        <f>IFERROR(VALUE(HLOOKUP(F$2,'2.源数据-产品分析-全商品'!F$6:F$1000,ROW()-1,0)),"")</f>
        <v/>
      </c>
      <c r="G694" s="5" t="str">
        <f>IFERROR(VALUE(HLOOKUP(G$2,'2.源数据-产品分析-全商品'!G$6:G$1000,ROW()-1,0)),"")</f>
        <v/>
      </c>
      <c r="H694" s="5" t="str">
        <f>IFERROR(HLOOKUP(H$2,'2.源数据-产品分析-全商品'!H$6:H$1000,ROW()-1,0),"")</f>
        <v/>
      </c>
      <c r="I694" s="5" t="str">
        <f>IFERROR(VALUE(HLOOKUP(I$2,'2.源数据-产品分析-全商品'!I$6:I$1000,ROW()-1,0)),"")</f>
        <v/>
      </c>
      <c r="J694" s="60" t="str">
        <f>IFERROR(IF($J$2="","",INDEX('产品报告-整理'!G:G,MATCH(产品建议!A694,'产品报告-整理'!A:A,0))),"")</f>
        <v/>
      </c>
      <c r="K694" s="5" t="str">
        <f>IFERROR(IF($K$2="","",VALUE(INDEX('产品报告-整理'!E:E,MATCH(产品建议!A694,'产品报告-整理'!A:A,0)))),0)</f>
        <v/>
      </c>
      <c r="L694" s="5" t="str">
        <f>IFERROR(VALUE(HLOOKUP(L$2,'2.源数据-产品分析-全商品'!J$6:J$1000,ROW()-1,0)),"")</f>
        <v/>
      </c>
      <c r="M694" s="5" t="str">
        <f>IFERROR(VALUE(HLOOKUP(M$2,'2.源数据-产品分析-全商品'!K$6:K$1000,ROW()-1,0)),"")</f>
        <v/>
      </c>
      <c r="N694" s="5" t="str">
        <f>IFERROR(HLOOKUP(N$2,'2.源数据-产品分析-全商品'!L$6:L$1000,ROW()-1,0),"")</f>
        <v/>
      </c>
      <c r="O694" s="5" t="str">
        <f>IF($O$2='产品报告-整理'!$K$1,IFERROR(INDEX('产品报告-整理'!S:S,MATCH(产品建议!A694,'产品报告-整理'!L:L,0)),""),(IFERROR(VALUE(HLOOKUP(O$2,'2.源数据-产品分析-全商品'!M$6:M$1000,ROW()-1,0)),"")))</f>
        <v/>
      </c>
      <c r="P694" s="5" t="str">
        <f>IF($P$2='产品报告-整理'!$V$1,IFERROR(INDEX('产品报告-整理'!AD:AD,MATCH(产品建议!A694,'产品报告-整理'!W:W,0)),""),(IFERROR(VALUE(HLOOKUP(P$2,'2.源数据-产品分析-全商品'!N$6:N$1000,ROW()-1,0)),"")))</f>
        <v/>
      </c>
      <c r="Q694" s="5" t="str">
        <f>IF($Q$2='产品报告-整理'!$AG$1,IFERROR(INDEX('产品报告-整理'!AO:AO,MATCH(产品建议!A694,'产品报告-整理'!AH:AH,0)),""),(IFERROR(VALUE(HLOOKUP(Q$2,'2.源数据-产品分析-全商品'!O$6:O$1000,ROW()-1,0)),"")))</f>
        <v/>
      </c>
      <c r="R694" s="5" t="str">
        <f>IF($R$2='产品报告-整理'!$AR$1,IFERROR(INDEX('产品报告-整理'!AZ:AZ,MATCH(产品建议!A694,'产品报告-整理'!AS:AS,0)),""),(IFERROR(VALUE(HLOOKUP(R$2,'2.源数据-产品分析-全商品'!P$6:P$1000,ROW()-1,0)),"")))</f>
        <v/>
      </c>
      <c r="S694" s="5" t="str">
        <f>IF($S$2='产品报告-整理'!$BC$1,IFERROR(INDEX('产品报告-整理'!BK:BK,MATCH(产品建议!A694,'产品报告-整理'!BD:BD,0)),""),(IFERROR(VALUE(HLOOKUP(S$2,'2.源数据-产品分析-全商品'!Q$6:Q$1000,ROW()-1,0)),"")))</f>
        <v/>
      </c>
      <c r="T694" s="5" t="str">
        <f>IFERROR(HLOOKUP("产品负责人",'2.源数据-产品分析-全商品'!R$6:R$1000,ROW()-1,0),"")</f>
        <v/>
      </c>
      <c r="U694" s="5" t="str">
        <f>IFERROR(VALUE(HLOOKUP(U$2,'2.源数据-产品分析-全商品'!S$6:S$1000,ROW()-1,0)),"")</f>
        <v/>
      </c>
      <c r="V694" s="5" t="str">
        <f>IFERROR(VALUE(HLOOKUP(V$2,'2.源数据-产品分析-全商品'!T$6:T$1000,ROW()-1,0)),"")</f>
        <v/>
      </c>
      <c r="W694" s="5" t="str">
        <f>IF(OR($A$3=""),"",IF(OR($W$2="优爆品"),(IF(COUNTIF('2-2.源数据-产品分析-优品'!A:A,产品建议!A694)&gt;0,"是","")&amp;IF(COUNTIF('2-3.源数据-产品分析-爆品'!A:A,产品建议!A694)&gt;0,"是","")),IF(OR($W$2="P4P点击量"),((IFERROR(INDEX('产品报告-整理'!D:D,MATCH(产品建议!A694,'产品报告-整理'!A:A,0)),""))),((IF(COUNTIF('2-2.源数据-产品分析-优品'!A:A,产品建议!A694)&gt;0,"是",""))))))</f>
        <v/>
      </c>
      <c r="X694" s="5" t="str">
        <f>IF(OR($A$3=""),"",IF(OR($W$2="优爆品"),((IFERROR(INDEX('产品报告-整理'!D:D,MATCH(产品建议!A694,'产品报告-整理'!A:A,0)),"")&amp;" → "&amp;(IFERROR(TEXT(INDEX('产品报告-整理'!D:D,MATCH(产品建议!A694,'产品报告-整理'!A:A,0))/G694,"0%"),"")))),IF(OR($W$2="P4P点击量"),((IF($W$2="P4P点击量",IFERROR(TEXT(W694/G694,"0%"),"")))),(((IF(COUNTIF('2-3.源数据-产品分析-爆品'!A:A,产品建议!A694)&gt;0,"是","")))))))</f>
        <v/>
      </c>
      <c r="Y694" s="9" t="str">
        <f>IF(AND($Y$2="直通车总消费",'产品报告-整理'!$BN$1="推荐广告"),IFERROR(INDEX('产品报告-整理'!H:H,MATCH(产品建议!A694,'产品报告-整理'!A:A,0)),0)+IFERROR(INDEX('产品报告-整理'!BV:BV,MATCH(产品建议!A694,'产品报告-整理'!BO:BO,0)),0),IFERROR(INDEX('产品报告-整理'!H:H,MATCH(产品建议!A694,'产品报告-整理'!A:A,0)),0))</f>
        <v/>
      </c>
      <c r="Z694" s="9" t="str">
        <f t="shared" si="33"/>
        <v/>
      </c>
      <c r="AA694" s="5" t="str">
        <f t="shared" si="31"/>
        <v/>
      </c>
      <c r="AB694" s="5" t="str">
        <f t="shared" si="32"/>
        <v/>
      </c>
      <c r="AC694" s="9"/>
      <c r="AD694" s="15" t="str">
        <f>IF($AD$1="  ",IFERROR(IF(AND(Y694="未推广",L694&gt;0),"加入P4P推广 ","")&amp;IF(AND(OR(W694="是",X694="是"),Y694=0),"优爆品加推广 ","")&amp;IF(AND(C694="N",L694&gt;0),"增加橱窗绑定 ","")&amp;IF(AND(OR(Z694&gt;$Z$1*4.5,AB694&gt;$AB$1*4.5),Y694&lt;&gt;0,Y694&gt;$AB$1*2,G694&gt;($G$1/$L$1)*1),"放弃P4P推广 ","")&amp;IF(AND(AB694&gt;$AB$1*1.2,AB694&lt;$AB$1*4.5,Y694&gt;0),"优化询盘成本 ","")&amp;IF(AND(Z694&gt;$Z$1*1.2,Z694&lt;$Z$1*4.5,Y694&gt;0),"优化商机成本 ","")&amp;IF(AND(Y694&lt;&gt;0,L694&gt;0,AB694&lt;$AB$1*1.2),"加大询盘获取 ","")&amp;IF(AND(Y694&lt;&gt;0,K694&gt;0,Z694&lt;$Z$1*1.2),"加大商机获取 ","")&amp;IF(AND(L694=0,C694="Y",G694&gt;($G$1/$L$1*1.5)),"解绑橱窗绑定 ",""),"请去左表粘贴源数据"),"")</f>
        <v/>
      </c>
      <c r="AE694" s="9"/>
      <c r="AF694" s="9"/>
      <c r="AG694" s="9"/>
      <c r="AH694" s="9"/>
      <c r="AI694" s="17"/>
      <c r="AJ694" s="17"/>
      <c r="AK694" s="17"/>
    </row>
    <row r="695" spans="1:37">
      <c r="A695" s="5" t="str">
        <f>IFERROR(HLOOKUP(A$2,'2.源数据-产品分析-全商品'!A$6:A$1000,ROW()-1,0),"")</f>
        <v/>
      </c>
      <c r="B695" s="5" t="str">
        <f>IFERROR(HLOOKUP(B$2,'2.源数据-产品分析-全商品'!B$6:B$1000,ROW()-1,0),"")</f>
        <v/>
      </c>
      <c r="C695" s="5" t="str">
        <f>CLEAN(IFERROR(HLOOKUP(C$2,'2.源数据-产品分析-全商品'!C$6:C$1000,ROW()-1,0),""))</f>
        <v/>
      </c>
      <c r="D695" s="5" t="str">
        <f>IFERROR(HLOOKUP(D$2,'2.源数据-产品分析-全商品'!D$6:D$1000,ROW()-1,0),"")</f>
        <v/>
      </c>
      <c r="E695" s="5" t="str">
        <f>IFERROR(HLOOKUP(E$2,'2.源数据-产品分析-全商品'!E$6:E$1000,ROW()-1,0),"")</f>
        <v/>
      </c>
      <c r="F695" s="5" t="str">
        <f>IFERROR(VALUE(HLOOKUP(F$2,'2.源数据-产品分析-全商品'!F$6:F$1000,ROW()-1,0)),"")</f>
        <v/>
      </c>
      <c r="G695" s="5" t="str">
        <f>IFERROR(VALUE(HLOOKUP(G$2,'2.源数据-产品分析-全商品'!G$6:G$1000,ROW()-1,0)),"")</f>
        <v/>
      </c>
      <c r="H695" s="5" t="str">
        <f>IFERROR(HLOOKUP(H$2,'2.源数据-产品分析-全商品'!H$6:H$1000,ROW()-1,0),"")</f>
        <v/>
      </c>
      <c r="I695" s="5" t="str">
        <f>IFERROR(VALUE(HLOOKUP(I$2,'2.源数据-产品分析-全商品'!I$6:I$1000,ROW()-1,0)),"")</f>
        <v/>
      </c>
      <c r="J695" s="60" t="str">
        <f>IFERROR(IF($J$2="","",INDEX('产品报告-整理'!G:G,MATCH(产品建议!A695,'产品报告-整理'!A:A,0))),"")</f>
        <v/>
      </c>
      <c r="K695" s="5" t="str">
        <f>IFERROR(IF($K$2="","",VALUE(INDEX('产品报告-整理'!E:E,MATCH(产品建议!A695,'产品报告-整理'!A:A,0)))),0)</f>
        <v/>
      </c>
      <c r="L695" s="5" t="str">
        <f>IFERROR(VALUE(HLOOKUP(L$2,'2.源数据-产品分析-全商品'!J$6:J$1000,ROW()-1,0)),"")</f>
        <v/>
      </c>
      <c r="M695" s="5" t="str">
        <f>IFERROR(VALUE(HLOOKUP(M$2,'2.源数据-产品分析-全商品'!K$6:K$1000,ROW()-1,0)),"")</f>
        <v/>
      </c>
      <c r="N695" s="5" t="str">
        <f>IFERROR(HLOOKUP(N$2,'2.源数据-产品分析-全商品'!L$6:L$1000,ROW()-1,0),"")</f>
        <v/>
      </c>
      <c r="O695" s="5" t="str">
        <f>IF($O$2='产品报告-整理'!$K$1,IFERROR(INDEX('产品报告-整理'!S:S,MATCH(产品建议!A695,'产品报告-整理'!L:L,0)),""),(IFERROR(VALUE(HLOOKUP(O$2,'2.源数据-产品分析-全商品'!M$6:M$1000,ROW()-1,0)),"")))</f>
        <v/>
      </c>
      <c r="P695" s="5" t="str">
        <f>IF($P$2='产品报告-整理'!$V$1,IFERROR(INDEX('产品报告-整理'!AD:AD,MATCH(产品建议!A695,'产品报告-整理'!W:W,0)),""),(IFERROR(VALUE(HLOOKUP(P$2,'2.源数据-产品分析-全商品'!N$6:N$1000,ROW()-1,0)),"")))</f>
        <v/>
      </c>
      <c r="Q695" s="5" t="str">
        <f>IF($Q$2='产品报告-整理'!$AG$1,IFERROR(INDEX('产品报告-整理'!AO:AO,MATCH(产品建议!A695,'产品报告-整理'!AH:AH,0)),""),(IFERROR(VALUE(HLOOKUP(Q$2,'2.源数据-产品分析-全商品'!O$6:O$1000,ROW()-1,0)),"")))</f>
        <v/>
      </c>
      <c r="R695" s="5" t="str">
        <f>IF($R$2='产品报告-整理'!$AR$1,IFERROR(INDEX('产品报告-整理'!AZ:AZ,MATCH(产品建议!A695,'产品报告-整理'!AS:AS,0)),""),(IFERROR(VALUE(HLOOKUP(R$2,'2.源数据-产品分析-全商品'!P$6:P$1000,ROW()-1,0)),"")))</f>
        <v/>
      </c>
      <c r="S695" s="5" t="str">
        <f>IF($S$2='产品报告-整理'!$BC$1,IFERROR(INDEX('产品报告-整理'!BK:BK,MATCH(产品建议!A695,'产品报告-整理'!BD:BD,0)),""),(IFERROR(VALUE(HLOOKUP(S$2,'2.源数据-产品分析-全商品'!Q$6:Q$1000,ROW()-1,0)),"")))</f>
        <v/>
      </c>
      <c r="T695" s="5" t="str">
        <f>IFERROR(HLOOKUP("产品负责人",'2.源数据-产品分析-全商品'!R$6:R$1000,ROW()-1,0),"")</f>
        <v/>
      </c>
      <c r="U695" s="5" t="str">
        <f>IFERROR(VALUE(HLOOKUP(U$2,'2.源数据-产品分析-全商品'!S$6:S$1000,ROW()-1,0)),"")</f>
        <v/>
      </c>
      <c r="V695" s="5" t="str">
        <f>IFERROR(VALUE(HLOOKUP(V$2,'2.源数据-产品分析-全商品'!T$6:T$1000,ROW()-1,0)),"")</f>
        <v/>
      </c>
      <c r="W695" s="5" t="str">
        <f>IF(OR($A$3=""),"",IF(OR($W$2="优爆品"),(IF(COUNTIF('2-2.源数据-产品分析-优品'!A:A,产品建议!A695)&gt;0,"是","")&amp;IF(COUNTIF('2-3.源数据-产品分析-爆品'!A:A,产品建议!A695)&gt;0,"是","")),IF(OR($W$2="P4P点击量"),((IFERROR(INDEX('产品报告-整理'!D:D,MATCH(产品建议!A695,'产品报告-整理'!A:A,0)),""))),((IF(COUNTIF('2-2.源数据-产品分析-优品'!A:A,产品建议!A695)&gt;0,"是",""))))))</f>
        <v/>
      </c>
      <c r="X695" s="5" t="str">
        <f>IF(OR($A$3=""),"",IF(OR($W$2="优爆品"),((IFERROR(INDEX('产品报告-整理'!D:D,MATCH(产品建议!A695,'产品报告-整理'!A:A,0)),"")&amp;" → "&amp;(IFERROR(TEXT(INDEX('产品报告-整理'!D:D,MATCH(产品建议!A695,'产品报告-整理'!A:A,0))/G695,"0%"),"")))),IF(OR($W$2="P4P点击量"),((IF($W$2="P4P点击量",IFERROR(TEXT(W695/G695,"0%"),"")))),(((IF(COUNTIF('2-3.源数据-产品分析-爆品'!A:A,产品建议!A695)&gt;0,"是","")))))))</f>
        <v/>
      </c>
      <c r="Y695" s="9" t="str">
        <f>IF(AND($Y$2="直通车总消费",'产品报告-整理'!$BN$1="推荐广告"),IFERROR(INDEX('产品报告-整理'!H:H,MATCH(产品建议!A695,'产品报告-整理'!A:A,0)),0)+IFERROR(INDEX('产品报告-整理'!BV:BV,MATCH(产品建议!A695,'产品报告-整理'!BO:BO,0)),0),IFERROR(INDEX('产品报告-整理'!H:H,MATCH(产品建议!A695,'产品报告-整理'!A:A,0)),0))</f>
        <v/>
      </c>
      <c r="Z695" s="9" t="str">
        <f t="shared" si="33"/>
        <v/>
      </c>
      <c r="AA695" s="5" t="str">
        <f t="shared" si="31"/>
        <v/>
      </c>
      <c r="AB695" s="5" t="str">
        <f t="shared" si="32"/>
        <v/>
      </c>
      <c r="AC695" s="9"/>
      <c r="AD695" s="15" t="str">
        <f>IF($AD$1="  ",IFERROR(IF(AND(Y695="未推广",L695&gt;0),"加入P4P推广 ","")&amp;IF(AND(OR(W695="是",X695="是"),Y695=0),"优爆品加推广 ","")&amp;IF(AND(C695="N",L695&gt;0),"增加橱窗绑定 ","")&amp;IF(AND(OR(Z695&gt;$Z$1*4.5,AB695&gt;$AB$1*4.5),Y695&lt;&gt;0,Y695&gt;$AB$1*2,G695&gt;($G$1/$L$1)*1),"放弃P4P推广 ","")&amp;IF(AND(AB695&gt;$AB$1*1.2,AB695&lt;$AB$1*4.5,Y695&gt;0),"优化询盘成本 ","")&amp;IF(AND(Z695&gt;$Z$1*1.2,Z695&lt;$Z$1*4.5,Y695&gt;0),"优化商机成本 ","")&amp;IF(AND(Y695&lt;&gt;0,L695&gt;0,AB695&lt;$AB$1*1.2),"加大询盘获取 ","")&amp;IF(AND(Y695&lt;&gt;0,K695&gt;0,Z695&lt;$Z$1*1.2),"加大商机获取 ","")&amp;IF(AND(L695=0,C695="Y",G695&gt;($G$1/$L$1*1.5)),"解绑橱窗绑定 ",""),"请去左表粘贴源数据"),"")</f>
        <v/>
      </c>
      <c r="AE695" s="9"/>
      <c r="AF695" s="9"/>
      <c r="AG695" s="9"/>
      <c r="AH695" s="9"/>
      <c r="AI695" s="17"/>
      <c r="AJ695" s="17"/>
      <c r="AK695" s="17"/>
    </row>
    <row r="696" spans="1:37">
      <c r="A696" s="5" t="str">
        <f>IFERROR(HLOOKUP(A$2,'2.源数据-产品分析-全商品'!A$6:A$1000,ROW()-1,0),"")</f>
        <v/>
      </c>
      <c r="B696" s="5" t="str">
        <f>IFERROR(HLOOKUP(B$2,'2.源数据-产品分析-全商品'!B$6:B$1000,ROW()-1,0),"")</f>
        <v/>
      </c>
      <c r="C696" s="5" t="str">
        <f>CLEAN(IFERROR(HLOOKUP(C$2,'2.源数据-产品分析-全商品'!C$6:C$1000,ROW()-1,0),""))</f>
        <v/>
      </c>
      <c r="D696" s="5" t="str">
        <f>IFERROR(HLOOKUP(D$2,'2.源数据-产品分析-全商品'!D$6:D$1000,ROW()-1,0),"")</f>
        <v/>
      </c>
      <c r="E696" s="5" t="str">
        <f>IFERROR(HLOOKUP(E$2,'2.源数据-产品分析-全商品'!E$6:E$1000,ROW()-1,0),"")</f>
        <v/>
      </c>
      <c r="F696" s="5" t="str">
        <f>IFERROR(VALUE(HLOOKUP(F$2,'2.源数据-产品分析-全商品'!F$6:F$1000,ROW()-1,0)),"")</f>
        <v/>
      </c>
      <c r="G696" s="5" t="str">
        <f>IFERROR(VALUE(HLOOKUP(G$2,'2.源数据-产品分析-全商品'!G$6:G$1000,ROW()-1,0)),"")</f>
        <v/>
      </c>
      <c r="H696" s="5" t="str">
        <f>IFERROR(HLOOKUP(H$2,'2.源数据-产品分析-全商品'!H$6:H$1000,ROW()-1,0),"")</f>
        <v/>
      </c>
      <c r="I696" s="5" t="str">
        <f>IFERROR(VALUE(HLOOKUP(I$2,'2.源数据-产品分析-全商品'!I$6:I$1000,ROW()-1,0)),"")</f>
        <v/>
      </c>
      <c r="J696" s="60" t="str">
        <f>IFERROR(IF($J$2="","",INDEX('产品报告-整理'!G:G,MATCH(产品建议!A696,'产品报告-整理'!A:A,0))),"")</f>
        <v/>
      </c>
      <c r="K696" s="5" t="str">
        <f>IFERROR(IF($K$2="","",VALUE(INDEX('产品报告-整理'!E:E,MATCH(产品建议!A696,'产品报告-整理'!A:A,0)))),0)</f>
        <v/>
      </c>
      <c r="L696" s="5" t="str">
        <f>IFERROR(VALUE(HLOOKUP(L$2,'2.源数据-产品分析-全商品'!J$6:J$1000,ROW()-1,0)),"")</f>
        <v/>
      </c>
      <c r="M696" s="5" t="str">
        <f>IFERROR(VALUE(HLOOKUP(M$2,'2.源数据-产品分析-全商品'!K$6:K$1000,ROW()-1,0)),"")</f>
        <v/>
      </c>
      <c r="N696" s="5" t="str">
        <f>IFERROR(HLOOKUP(N$2,'2.源数据-产品分析-全商品'!L$6:L$1000,ROW()-1,0),"")</f>
        <v/>
      </c>
      <c r="O696" s="5" t="str">
        <f>IF($O$2='产品报告-整理'!$K$1,IFERROR(INDEX('产品报告-整理'!S:S,MATCH(产品建议!A696,'产品报告-整理'!L:L,0)),""),(IFERROR(VALUE(HLOOKUP(O$2,'2.源数据-产品分析-全商品'!M$6:M$1000,ROW()-1,0)),"")))</f>
        <v/>
      </c>
      <c r="P696" s="5" t="str">
        <f>IF($P$2='产品报告-整理'!$V$1,IFERROR(INDEX('产品报告-整理'!AD:AD,MATCH(产品建议!A696,'产品报告-整理'!W:W,0)),""),(IFERROR(VALUE(HLOOKUP(P$2,'2.源数据-产品分析-全商品'!N$6:N$1000,ROW()-1,0)),"")))</f>
        <v/>
      </c>
      <c r="Q696" s="5" t="str">
        <f>IF($Q$2='产品报告-整理'!$AG$1,IFERROR(INDEX('产品报告-整理'!AO:AO,MATCH(产品建议!A696,'产品报告-整理'!AH:AH,0)),""),(IFERROR(VALUE(HLOOKUP(Q$2,'2.源数据-产品分析-全商品'!O$6:O$1000,ROW()-1,0)),"")))</f>
        <v/>
      </c>
      <c r="R696" s="5" t="str">
        <f>IF($R$2='产品报告-整理'!$AR$1,IFERROR(INDEX('产品报告-整理'!AZ:AZ,MATCH(产品建议!A696,'产品报告-整理'!AS:AS,0)),""),(IFERROR(VALUE(HLOOKUP(R$2,'2.源数据-产品分析-全商品'!P$6:P$1000,ROW()-1,0)),"")))</f>
        <v/>
      </c>
      <c r="S696" s="5" t="str">
        <f>IF($S$2='产品报告-整理'!$BC$1,IFERROR(INDEX('产品报告-整理'!BK:BK,MATCH(产品建议!A696,'产品报告-整理'!BD:BD,0)),""),(IFERROR(VALUE(HLOOKUP(S$2,'2.源数据-产品分析-全商品'!Q$6:Q$1000,ROW()-1,0)),"")))</f>
        <v/>
      </c>
      <c r="T696" s="5" t="str">
        <f>IFERROR(HLOOKUP("产品负责人",'2.源数据-产品分析-全商品'!R$6:R$1000,ROW()-1,0),"")</f>
        <v/>
      </c>
      <c r="U696" s="5" t="str">
        <f>IFERROR(VALUE(HLOOKUP(U$2,'2.源数据-产品分析-全商品'!S$6:S$1000,ROW()-1,0)),"")</f>
        <v/>
      </c>
      <c r="V696" s="5" t="str">
        <f>IFERROR(VALUE(HLOOKUP(V$2,'2.源数据-产品分析-全商品'!T$6:T$1000,ROW()-1,0)),"")</f>
        <v/>
      </c>
      <c r="W696" s="5" t="str">
        <f>IF(OR($A$3=""),"",IF(OR($W$2="优爆品"),(IF(COUNTIF('2-2.源数据-产品分析-优品'!A:A,产品建议!A696)&gt;0,"是","")&amp;IF(COUNTIF('2-3.源数据-产品分析-爆品'!A:A,产品建议!A696)&gt;0,"是","")),IF(OR($W$2="P4P点击量"),((IFERROR(INDEX('产品报告-整理'!D:D,MATCH(产品建议!A696,'产品报告-整理'!A:A,0)),""))),((IF(COUNTIF('2-2.源数据-产品分析-优品'!A:A,产品建议!A696)&gt;0,"是",""))))))</f>
        <v/>
      </c>
      <c r="X696" s="5" t="str">
        <f>IF(OR($A$3=""),"",IF(OR($W$2="优爆品"),((IFERROR(INDEX('产品报告-整理'!D:D,MATCH(产品建议!A696,'产品报告-整理'!A:A,0)),"")&amp;" → "&amp;(IFERROR(TEXT(INDEX('产品报告-整理'!D:D,MATCH(产品建议!A696,'产品报告-整理'!A:A,0))/G696,"0%"),"")))),IF(OR($W$2="P4P点击量"),((IF($W$2="P4P点击量",IFERROR(TEXT(W696/G696,"0%"),"")))),(((IF(COUNTIF('2-3.源数据-产品分析-爆品'!A:A,产品建议!A696)&gt;0,"是","")))))))</f>
        <v/>
      </c>
      <c r="Y696" s="9" t="str">
        <f>IF(AND($Y$2="直通车总消费",'产品报告-整理'!$BN$1="推荐广告"),IFERROR(INDEX('产品报告-整理'!H:H,MATCH(产品建议!A696,'产品报告-整理'!A:A,0)),0)+IFERROR(INDEX('产品报告-整理'!BV:BV,MATCH(产品建议!A696,'产品报告-整理'!BO:BO,0)),0),IFERROR(INDEX('产品报告-整理'!H:H,MATCH(产品建议!A696,'产品报告-整理'!A:A,0)),0))</f>
        <v/>
      </c>
      <c r="Z696" s="9" t="str">
        <f t="shared" si="33"/>
        <v/>
      </c>
      <c r="AA696" s="5" t="str">
        <f t="shared" si="31"/>
        <v/>
      </c>
      <c r="AB696" s="5" t="str">
        <f t="shared" si="32"/>
        <v/>
      </c>
      <c r="AC696" s="9"/>
      <c r="AD696" s="15" t="str">
        <f>IF($AD$1="  ",IFERROR(IF(AND(Y696="未推广",L696&gt;0),"加入P4P推广 ","")&amp;IF(AND(OR(W696="是",X696="是"),Y696=0),"优爆品加推广 ","")&amp;IF(AND(C696="N",L696&gt;0),"增加橱窗绑定 ","")&amp;IF(AND(OR(Z696&gt;$Z$1*4.5,AB696&gt;$AB$1*4.5),Y696&lt;&gt;0,Y696&gt;$AB$1*2,G696&gt;($G$1/$L$1)*1),"放弃P4P推广 ","")&amp;IF(AND(AB696&gt;$AB$1*1.2,AB696&lt;$AB$1*4.5,Y696&gt;0),"优化询盘成本 ","")&amp;IF(AND(Z696&gt;$Z$1*1.2,Z696&lt;$Z$1*4.5,Y696&gt;0),"优化商机成本 ","")&amp;IF(AND(Y696&lt;&gt;0,L696&gt;0,AB696&lt;$AB$1*1.2),"加大询盘获取 ","")&amp;IF(AND(Y696&lt;&gt;0,K696&gt;0,Z696&lt;$Z$1*1.2),"加大商机获取 ","")&amp;IF(AND(L696=0,C696="Y",G696&gt;($G$1/$L$1*1.5)),"解绑橱窗绑定 ",""),"请去左表粘贴源数据"),"")</f>
        <v/>
      </c>
      <c r="AE696" s="9"/>
      <c r="AF696" s="9"/>
      <c r="AG696" s="9"/>
      <c r="AH696" s="9"/>
      <c r="AI696" s="17"/>
      <c r="AJ696" s="17"/>
      <c r="AK696" s="17"/>
    </row>
    <row r="697" spans="1:37">
      <c r="A697" s="5" t="str">
        <f>IFERROR(HLOOKUP(A$2,'2.源数据-产品分析-全商品'!A$6:A$1000,ROW()-1,0),"")</f>
        <v/>
      </c>
      <c r="B697" s="5" t="str">
        <f>IFERROR(HLOOKUP(B$2,'2.源数据-产品分析-全商品'!B$6:B$1000,ROW()-1,0),"")</f>
        <v/>
      </c>
      <c r="C697" s="5" t="str">
        <f>CLEAN(IFERROR(HLOOKUP(C$2,'2.源数据-产品分析-全商品'!C$6:C$1000,ROW()-1,0),""))</f>
        <v/>
      </c>
      <c r="D697" s="5" t="str">
        <f>IFERROR(HLOOKUP(D$2,'2.源数据-产品分析-全商品'!D$6:D$1000,ROW()-1,0),"")</f>
        <v/>
      </c>
      <c r="E697" s="5" t="str">
        <f>IFERROR(HLOOKUP(E$2,'2.源数据-产品分析-全商品'!E$6:E$1000,ROW()-1,0),"")</f>
        <v/>
      </c>
      <c r="F697" s="5" t="str">
        <f>IFERROR(VALUE(HLOOKUP(F$2,'2.源数据-产品分析-全商品'!F$6:F$1000,ROW()-1,0)),"")</f>
        <v/>
      </c>
      <c r="G697" s="5" t="str">
        <f>IFERROR(VALUE(HLOOKUP(G$2,'2.源数据-产品分析-全商品'!G$6:G$1000,ROW()-1,0)),"")</f>
        <v/>
      </c>
      <c r="H697" s="5" t="str">
        <f>IFERROR(HLOOKUP(H$2,'2.源数据-产品分析-全商品'!H$6:H$1000,ROW()-1,0),"")</f>
        <v/>
      </c>
      <c r="I697" s="5" t="str">
        <f>IFERROR(VALUE(HLOOKUP(I$2,'2.源数据-产品分析-全商品'!I$6:I$1000,ROW()-1,0)),"")</f>
        <v/>
      </c>
      <c r="J697" s="60" t="str">
        <f>IFERROR(IF($J$2="","",INDEX('产品报告-整理'!G:G,MATCH(产品建议!A697,'产品报告-整理'!A:A,0))),"")</f>
        <v/>
      </c>
      <c r="K697" s="5" t="str">
        <f>IFERROR(IF($K$2="","",VALUE(INDEX('产品报告-整理'!E:E,MATCH(产品建议!A697,'产品报告-整理'!A:A,0)))),0)</f>
        <v/>
      </c>
      <c r="L697" s="5" t="str">
        <f>IFERROR(VALUE(HLOOKUP(L$2,'2.源数据-产品分析-全商品'!J$6:J$1000,ROW()-1,0)),"")</f>
        <v/>
      </c>
      <c r="M697" s="5" t="str">
        <f>IFERROR(VALUE(HLOOKUP(M$2,'2.源数据-产品分析-全商品'!K$6:K$1000,ROW()-1,0)),"")</f>
        <v/>
      </c>
      <c r="N697" s="5" t="str">
        <f>IFERROR(HLOOKUP(N$2,'2.源数据-产品分析-全商品'!L$6:L$1000,ROW()-1,0),"")</f>
        <v/>
      </c>
      <c r="O697" s="5" t="str">
        <f>IF($O$2='产品报告-整理'!$K$1,IFERROR(INDEX('产品报告-整理'!S:S,MATCH(产品建议!A697,'产品报告-整理'!L:L,0)),""),(IFERROR(VALUE(HLOOKUP(O$2,'2.源数据-产品分析-全商品'!M$6:M$1000,ROW()-1,0)),"")))</f>
        <v/>
      </c>
      <c r="P697" s="5" t="str">
        <f>IF($P$2='产品报告-整理'!$V$1,IFERROR(INDEX('产品报告-整理'!AD:AD,MATCH(产品建议!A697,'产品报告-整理'!W:W,0)),""),(IFERROR(VALUE(HLOOKUP(P$2,'2.源数据-产品分析-全商品'!N$6:N$1000,ROW()-1,0)),"")))</f>
        <v/>
      </c>
      <c r="Q697" s="5" t="str">
        <f>IF($Q$2='产品报告-整理'!$AG$1,IFERROR(INDEX('产品报告-整理'!AO:AO,MATCH(产品建议!A697,'产品报告-整理'!AH:AH,0)),""),(IFERROR(VALUE(HLOOKUP(Q$2,'2.源数据-产品分析-全商品'!O$6:O$1000,ROW()-1,0)),"")))</f>
        <v/>
      </c>
      <c r="R697" s="5" t="str">
        <f>IF($R$2='产品报告-整理'!$AR$1,IFERROR(INDEX('产品报告-整理'!AZ:AZ,MATCH(产品建议!A697,'产品报告-整理'!AS:AS,0)),""),(IFERROR(VALUE(HLOOKUP(R$2,'2.源数据-产品分析-全商品'!P$6:P$1000,ROW()-1,0)),"")))</f>
        <v/>
      </c>
      <c r="S697" s="5" t="str">
        <f>IF($S$2='产品报告-整理'!$BC$1,IFERROR(INDEX('产品报告-整理'!BK:BK,MATCH(产品建议!A697,'产品报告-整理'!BD:BD,0)),""),(IFERROR(VALUE(HLOOKUP(S$2,'2.源数据-产品分析-全商品'!Q$6:Q$1000,ROW()-1,0)),"")))</f>
        <v/>
      </c>
      <c r="T697" s="5" t="str">
        <f>IFERROR(HLOOKUP("产品负责人",'2.源数据-产品分析-全商品'!R$6:R$1000,ROW()-1,0),"")</f>
        <v/>
      </c>
      <c r="U697" s="5" t="str">
        <f>IFERROR(VALUE(HLOOKUP(U$2,'2.源数据-产品分析-全商品'!S$6:S$1000,ROW()-1,0)),"")</f>
        <v/>
      </c>
      <c r="V697" s="5" t="str">
        <f>IFERROR(VALUE(HLOOKUP(V$2,'2.源数据-产品分析-全商品'!T$6:T$1000,ROW()-1,0)),"")</f>
        <v/>
      </c>
      <c r="W697" s="5" t="str">
        <f>IF(OR($A$3=""),"",IF(OR($W$2="优爆品"),(IF(COUNTIF('2-2.源数据-产品分析-优品'!A:A,产品建议!A697)&gt;0,"是","")&amp;IF(COUNTIF('2-3.源数据-产品分析-爆品'!A:A,产品建议!A697)&gt;0,"是","")),IF(OR($W$2="P4P点击量"),((IFERROR(INDEX('产品报告-整理'!D:D,MATCH(产品建议!A697,'产品报告-整理'!A:A,0)),""))),((IF(COUNTIF('2-2.源数据-产品分析-优品'!A:A,产品建议!A697)&gt;0,"是",""))))))</f>
        <v/>
      </c>
      <c r="X697" s="5" t="str">
        <f>IF(OR($A$3=""),"",IF(OR($W$2="优爆品"),((IFERROR(INDEX('产品报告-整理'!D:D,MATCH(产品建议!A697,'产品报告-整理'!A:A,0)),"")&amp;" → "&amp;(IFERROR(TEXT(INDEX('产品报告-整理'!D:D,MATCH(产品建议!A697,'产品报告-整理'!A:A,0))/G697,"0%"),"")))),IF(OR($W$2="P4P点击量"),((IF($W$2="P4P点击量",IFERROR(TEXT(W697/G697,"0%"),"")))),(((IF(COUNTIF('2-3.源数据-产品分析-爆品'!A:A,产品建议!A697)&gt;0,"是","")))))))</f>
        <v/>
      </c>
      <c r="Y697" s="9" t="str">
        <f>IF(AND($Y$2="直通车总消费",'产品报告-整理'!$BN$1="推荐广告"),IFERROR(INDEX('产品报告-整理'!H:H,MATCH(产品建议!A697,'产品报告-整理'!A:A,0)),0)+IFERROR(INDEX('产品报告-整理'!BV:BV,MATCH(产品建议!A697,'产品报告-整理'!BO:BO,0)),0),IFERROR(INDEX('产品报告-整理'!H:H,MATCH(产品建议!A697,'产品报告-整理'!A:A,0)),0))</f>
        <v/>
      </c>
      <c r="Z697" s="9" t="str">
        <f t="shared" si="33"/>
        <v/>
      </c>
      <c r="AA697" s="5" t="str">
        <f t="shared" si="31"/>
        <v/>
      </c>
      <c r="AB697" s="5" t="str">
        <f t="shared" si="32"/>
        <v/>
      </c>
      <c r="AC697" s="9"/>
      <c r="AD697" s="15" t="str">
        <f>IF($AD$1="  ",IFERROR(IF(AND(Y697="未推广",L697&gt;0),"加入P4P推广 ","")&amp;IF(AND(OR(W697="是",X697="是"),Y697=0),"优爆品加推广 ","")&amp;IF(AND(C697="N",L697&gt;0),"增加橱窗绑定 ","")&amp;IF(AND(OR(Z697&gt;$Z$1*4.5,AB697&gt;$AB$1*4.5),Y697&lt;&gt;0,Y697&gt;$AB$1*2,G697&gt;($G$1/$L$1)*1),"放弃P4P推广 ","")&amp;IF(AND(AB697&gt;$AB$1*1.2,AB697&lt;$AB$1*4.5,Y697&gt;0),"优化询盘成本 ","")&amp;IF(AND(Z697&gt;$Z$1*1.2,Z697&lt;$Z$1*4.5,Y697&gt;0),"优化商机成本 ","")&amp;IF(AND(Y697&lt;&gt;0,L697&gt;0,AB697&lt;$AB$1*1.2),"加大询盘获取 ","")&amp;IF(AND(Y697&lt;&gt;0,K697&gt;0,Z697&lt;$Z$1*1.2),"加大商机获取 ","")&amp;IF(AND(L697=0,C697="Y",G697&gt;($G$1/$L$1*1.5)),"解绑橱窗绑定 ",""),"请去左表粘贴源数据"),"")</f>
        <v/>
      </c>
      <c r="AE697" s="9"/>
      <c r="AF697" s="9"/>
      <c r="AG697" s="9"/>
      <c r="AH697" s="9"/>
      <c r="AI697" s="17"/>
      <c r="AJ697" s="17"/>
      <c r="AK697" s="17"/>
    </row>
    <row r="698" spans="1:37">
      <c r="A698" s="5" t="str">
        <f>IFERROR(HLOOKUP(A$2,'2.源数据-产品分析-全商品'!A$6:A$1000,ROW()-1,0),"")</f>
        <v/>
      </c>
      <c r="B698" s="5" t="str">
        <f>IFERROR(HLOOKUP(B$2,'2.源数据-产品分析-全商品'!B$6:B$1000,ROW()-1,0),"")</f>
        <v/>
      </c>
      <c r="C698" s="5" t="str">
        <f>CLEAN(IFERROR(HLOOKUP(C$2,'2.源数据-产品分析-全商品'!C$6:C$1000,ROW()-1,0),""))</f>
        <v/>
      </c>
      <c r="D698" s="5" t="str">
        <f>IFERROR(HLOOKUP(D$2,'2.源数据-产品分析-全商品'!D$6:D$1000,ROW()-1,0),"")</f>
        <v/>
      </c>
      <c r="E698" s="5" t="str">
        <f>IFERROR(HLOOKUP(E$2,'2.源数据-产品分析-全商品'!E$6:E$1000,ROW()-1,0),"")</f>
        <v/>
      </c>
      <c r="F698" s="5" t="str">
        <f>IFERROR(VALUE(HLOOKUP(F$2,'2.源数据-产品分析-全商品'!F$6:F$1000,ROW()-1,0)),"")</f>
        <v/>
      </c>
      <c r="G698" s="5" t="str">
        <f>IFERROR(VALUE(HLOOKUP(G$2,'2.源数据-产品分析-全商品'!G$6:G$1000,ROW()-1,0)),"")</f>
        <v/>
      </c>
      <c r="H698" s="5" t="str">
        <f>IFERROR(HLOOKUP(H$2,'2.源数据-产品分析-全商品'!H$6:H$1000,ROW()-1,0),"")</f>
        <v/>
      </c>
      <c r="I698" s="5" t="str">
        <f>IFERROR(VALUE(HLOOKUP(I$2,'2.源数据-产品分析-全商品'!I$6:I$1000,ROW()-1,0)),"")</f>
        <v/>
      </c>
      <c r="J698" s="60" t="str">
        <f>IFERROR(IF($J$2="","",INDEX('产品报告-整理'!G:G,MATCH(产品建议!A698,'产品报告-整理'!A:A,0))),"")</f>
        <v/>
      </c>
      <c r="K698" s="5" t="str">
        <f>IFERROR(IF($K$2="","",VALUE(INDEX('产品报告-整理'!E:E,MATCH(产品建议!A698,'产品报告-整理'!A:A,0)))),0)</f>
        <v/>
      </c>
      <c r="L698" s="5" t="str">
        <f>IFERROR(VALUE(HLOOKUP(L$2,'2.源数据-产品分析-全商品'!J$6:J$1000,ROW()-1,0)),"")</f>
        <v/>
      </c>
      <c r="M698" s="5" t="str">
        <f>IFERROR(VALUE(HLOOKUP(M$2,'2.源数据-产品分析-全商品'!K$6:K$1000,ROW()-1,0)),"")</f>
        <v/>
      </c>
      <c r="N698" s="5" t="str">
        <f>IFERROR(HLOOKUP(N$2,'2.源数据-产品分析-全商品'!L$6:L$1000,ROW()-1,0),"")</f>
        <v/>
      </c>
      <c r="O698" s="5" t="str">
        <f>IF($O$2='产品报告-整理'!$K$1,IFERROR(INDEX('产品报告-整理'!S:S,MATCH(产品建议!A698,'产品报告-整理'!L:L,0)),""),(IFERROR(VALUE(HLOOKUP(O$2,'2.源数据-产品分析-全商品'!M$6:M$1000,ROW()-1,0)),"")))</f>
        <v/>
      </c>
      <c r="P698" s="5" t="str">
        <f>IF($P$2='产品报告-整理'!$V$1,IFERROR(INDEX('产品报告-整理'!AD:AD,MATCH(产品建议!A698,'产品报告-整理'!W:W,0)),""),(IFERROR(VALUE(HLOOKUP(P$2,'2.源数据-产品分析-全商品'!N$6:N$1000,ROW()-1,0)),"")))</f>
        <v/>
      </c>
      <c r="Q698" s="5" t="str">
        <f>IF($Q$2='产品报告-整理'!$AG$1,IFERROR(INDEX('产品报告-整理'!AO:AO,MATCH(产品建议!A698,'产品报告-整理'!AH:AH,0)),""),(IFERROR(VALUE(HLOOKUP(Q$2,'2.源数据-产品分析-全商品'!O$6:O$1000,ROW()-1,0)),"")))</f>
        <v/>
      </c>
      <c r="R698" s="5" t="str">
        <f>IF($R$2='产品报告-整理'!$AR$1,IFERROR(INDEX('产品报告-整理'!AZ:AZ,MATCH(产品建议!A698,'产品报告-整理'!AS:AS,0)),""),(IFERROR(VALUE(HLOOKUP(R$2,'2.源数据-产品分析-全商品'!P$6:P$1000,ROW()-1,0)),"")))</f>
        <v/>
      </c>
      <c r="S698" s="5" t="str">
        <f>IF($S$2='产品报告-整理'!$BC$1,IFERROR(INDEX('产品报告-整理'!BK:BK,MATCH(产品建议!A698,'产品报告-整理'!BD:BD,0)),""),(IFERROR(VALUE(HLOOKUP(S$2,'2.源数据-产品分析-全商品'!Q$6:Q$1000,ROW()-1,0)),"")))</f>
        <v/>
      </c>
      <c r="T698" s="5" t="str">
        <f>IFERROR(HLOOKUP("产品负责人",'2.源数据-产品分析-全商品'!R$6:R$1000,ROW()-1,0),"")</f>
        <v/>
      </c>
      <c r="U698" s="5" t="str">
        <f>IFERROR(VALUE(HLOOKUP(U$2,'2.源数据-产品分析-全商品'!S$6:S$1000,ROW()-1,0)),"")</f>
        <v/>
      </c>
      <c r="V698" s="5" t="str">
        <f>IFERROR(VALUE(HLOOKUP(V$2,'2.源数据-产品分析-全商品'!T$6:T$1000,ROW()-1,0)),"")</f>
        <v/>
      </c>
      <c r="W698" s="5" t="str">
        <f>IF(OR($A$3=""),"",IF(OR($W$2="优爆品"),(IF(COUNTIF('2-2.源数据-产品分析-优品'!A:A,产品建议!A698)&gt;0,"是","")&amp;IF(COUNTIF('2-3.源数据-产品分析-爆品'!A:A,产品建议!A698)&gt;0,"是","")),IF(OR($W$2="P4P点击量"),((IFERROR(INDEX('产品报告-整理'!D:D,MATCH(产品建议!A698,'产品报告-整理'!A:A,0)),""))),((IF(COUNTIF('2-2.源数据-产品分析-优品'!A:A,产品建议!A698)&gt;0,"是",""))))))</f>
        <v/>
      </c>
      <c r="X698" s="5" t="str">
        <f>IF(OR($A$3=""),"",IF(OR($W$2="优爆品"),((IFERROR(INDEX('产品报告-整理'!D:D,MATCH(产品建议!A698,'产品报告-整理'!A:A,0)),"")&amp;" → "&amp;(IFERROR(TEXT(INDEX('产品报告-整理'!D:D,MATCH(产品建议!A698,'产品报告-整理'!A:A,0))/G698,"0%"),"")))),IF(OR($W$2="P4P点击量"),((IF($W$2="P4P点击量",IFERROR(TEXT(W698/G698,"0%"),"")))),(((IF(COUNTIF('2-3.源数据-产品分析-爆品'!A:A,产品建议!A698)&gt;0,"是","")))))))</f>
        <v/>
      </c>
      <c r="Y698" s="9" t="str">
        <f>IF(AND($Y$2="直通车总消费",'产品报告-整理'!$BN$1="推荐广告"),IFERROR(INDEX('产品报告-整理'!H:H,MATCH(产品建议!A698,'产品报告-整理'!A:A,0)),0)+IFERROR(INDEX('产品报告-整理'!BV:BV,MATCH(产品建议!A698,'产品报告-整理'!BO:BO,0)),0),IFERROR(INDEX('产品报告-整理'!H:H,MATCH(产品建议!A698,'产品报告-整理'!A:A,0)),0))</f>
        <v/>
      </c>
      <c r="Z698" s="9" t="str">
        <f t="shared" si="33"/>
        <v/>
      </c>
      <c r="AA698" s="5" t="str">
        <f t="shared" si="31"/>
        <v/>
      </c>
      <c r="AB698" s="5" t="str">
        <f t="shared" si="32"/>
        <v/>
      </c>
      <c r="AC698" s="9"/>
      <c r="AD698" s="15" t="str">
        <f>IF($AD$1="  ",IFERROR(IF(AND(Y698="未推广",L698&gt;0),"加入P4P推广 ","")&amp;IF(AND(OR(W698="是",X698="是"),Y698=0),"优爆品加推广 ","")&amp;IF(AND(C698="N",L698&gt;0),"增加橱窗绑定 ","")&amp;IF(AND(OR(Z698&gt;$Z$1*4.5,AB698&gt;$AB$1*4.5),Y698&lt;&gt;0,Y698&gt;$AB$1*2,G698&gt;($G$1/$L$1)*1),"放弃P4P推广 ","")&amp;IF(AND(AB698&gt;$AB$1*1.2,AB698&lt;$AB$1*4.5,Y698&gt;0),"优化询盘成本 ","")&amp;IF(AND(Z698&gt;$Z$1*1.2,Z698&lt;$Z$1*4.5,Y698&gt;0),"优化商机成本 ","")&amp;IF(AND(Y698&lt;&gt;0,L698&gt;0,AB698&lt;$AB$1*1.2),"加大询盘获取 ","")&amp;IF(AND(Y698&lt;&gt;0,K698&gt;0,Z698&lt;$Z$1*1.2),"加大商机获取 ","")&amp;IF(AND(L698=0,C698="Y",G698&gt;($G$1/$L$1*1.5)),"解绑橱窗绑定 ",""),"请去左表粘贴源数据"),"")</f>
        <v/>
      </c>
      <c r="AE698" s="9"/>
      <c r="AF698" s="9"/>
      <c r="AG698" s="9"/>
      <c r="AH698" s="9"/>
      <c r="AI698" s="17"/>
      <c r="AJ698" s="17"/>
      <c r="AK698" s="17"/>
    </row>
    <row r="699" spans="1:37">
      <c r="A699" s="5" t="str">
        <f>IFERROR(HLOOKUP(A$2,'2.源数据-产品分析-全商品'!A$6:A$1000,ROW()-1,0),"")</f>
        <v/>
      </c>
      <c r="B699" s="5" t="str">
        <f>IFERROR(HLOOKUP(B$2,'2.源数据-产品分析-全商品'!B$6:B$1000,ROW()-1,0),"")</f>
        <v/>
      </c>
      <c r="C699" s="5" t="str">
        <f>CLEAN(IFERROR(HLOOKUP(C$2,'2.源数据-产品分析-全商品'!C$6:C$1000,ROW()-1,0),""))</f>
        <v/>
      </c>
      <c r="D699" s="5" t="str">
        <f>IFERROR(HLOOKUP(D$2,'2.源数据-产品分析-全商品'!D$6:D$1000,ROW()-1,0),"")</f>
        <v/>
      </c>
      <c r="E699" s="5" t="str">
        <f>IFERROR(HLOOKUP(E$2,'2.源数据-产品分析-全商品'!E$6:E$1000,ROW()-1,0),"")</f>
        <v/>
      </c>
      <c r="F699" s="5" t="str">
        <f>IFERROR(VALUE(HLOOKUP(F$2,'2.源数据-产品分析-全商品'!F$6:F$1000,ROW()-1,0)),"")</f>
        <v/>
      </c>
      <c r="G699" s="5" t="str">
        <f>IFERROR(VALUE(HLOOKUP(G$2,'2.源数据-产品分析-全商品'!G$6:G$1000,ROW()-1,0)),"")</f>
        <v/>
      </c>
      <c r="H699" s="5" t="str">
        <f>IFERROR(HLOOKUP(H$2,'2.源数据-产品分析-全商品'!H$6:H$1000,ROW()-1,0),"")</f>
        <v/>
      </c>
      <c r="I699" s="5" t="str">
        <f>IFERROR(VALUE(HLOOKUP(I$2,'2.源数据-产品分析-全商品'!I$6:I$1000,ROW()-1,0)),"")</f>
        <v/>
      </c>
      <c r="J699" s="60" t="str">
        <f>IFERROR(IF($J$2="","",INDEX('产品报告-整理'!G:G,MATCH(产品建议!A699,'产品报告-整理'!A:A,0))),"")</f>
        <v/>
      </c>
      <c r="K699" s="5" t="str">
        <f>IFERROR(IF($K$2="","",VALUE(INDEX('产品报告-整理'!E:E,MATCH(产品建议!A699,'产品报告-整理'!A:A,0)))),0)</f>
        <v/>
      </c>
      <c r="L699" s="5" t="str">
        <f>IFERROR(VALUE(HLOOKUP(L$2,'2.源数据-产品分析-全商品'!J$6:J$1000,ROW()-1,0)),"")</f>
        <v/>
      </c>
      <c r="M699" s="5" t="str">
        <f>IFERROR(VALUE(HLOOKUP(M$2,'2.源数据-产品分析-全商品'!K$6:K$1000,ROW()-1,0)),"")</f>
        <v/>
      </c>
      <c r="N699" s="5" t="str">
        <f>IFERROR(HLOOKUP(N$2,'2.源数据-产品分析-全商品'!L$6:L$1000,ROW()-1,0),"")</f>
        <v/>
      </c>
      <c r="O699" s="5" t="str">
        <f>IF($O$2='产品报告-整理'!$K$1,IFERROR(INDEX('产品报告-整理'!S:S,MATCH(产品建议!A699,'产品报告-整理'!L:L,0)),""),(IFERROR(VALUE(HLOOKUP(O$2,'2.源数据-产品分析-全商品'!M$6:M$1000,ROW()-1,0)),"")))</f>
        <v/>
      </c>
      <c r="P699" s="5" t="str">
        <f>IF($P$2='产品报告-整理'!$V$1,IFERROR(INDEX('产品报告-整理'!AD:AD,MATCH(产品建议!A699,'产品报告-整理'!W:W,0)),""),(IFERROR(VALUE(HLOOKUP(P$2,'2.源数据-产品分析-全商品'!N$6:N$1000,ROW()-1,0)),"")))</f>
        <v/>
      </c>
      <c r="Q699" s="5" t="str">
        <f>IF($Q$2='产品报告-整理'!$AG$1,IFERROR(INDEX('产品报告-整理'!AO:AO,MATCH(产品建议!A699,'产品报告-整理'!AH:AH,0)),""),(IFERROR(VALUE(HLOOKUP(Q$2,'2.源数据-产品分析-全商品'!O$6:O$1000,ROW()-1,0)),"")))</f>
        <v/>
      </c>
      <c r="R699" s="5" t="str">
        <f>IF($R$2='产品报告-整理'!$AR$1,IFERROR(INDEX('产品报告-整理'!AZ:AZ,MATCH(产品建议!A699,'产品报告-整理'!AS:AS,0)),""),(IFERROR(VALUE(HLOOKUP(R$2,'2.源数据-产品分析-全商品'!P$6:P$1000,ROW()-1,0)),"")))</f>
        <v/>
      </c>
      <c r="S699" s="5" t="str">
        <f>IF($S$2='产品报告-整理'!$BC$1,IFERROR(INDEX('产品报告-整理'!BK:BK,MATCH(产品建议!A699,'产品报告-整理'!BD:BD,0)),""),(IFERROR(VALUE(HLOOKUP(S$2,'2.源数据-产品分析-全商品'!Q$6:Q$1000,ROW()-1,0)),"")))</f>
        <v/>
      </c>
      <c r="T699" s="5" t="str">
        <f>IFERROR(HLOOKUP("产品负责人",'2.源数据-产品分析-全商品'!R$6:R$1000,ROW()-1,0),"")</f>
        <v/>
      </c>
      <c r="U699" s="5" t="str">
        <f>IFERROR(VALUE(HLOOKUP(U$2,'2.源数据-产品分析-全商品'!S$6:S$1000,ROW()-1,0)),"")</f>
        <v/>
      </c>
      <c r="V699" s="5" t="str">
        <f>IFERROR(VALUE(HLOOKUP(V$2,'2.源数据-产品分析-全商品'!T$6:T$1000,ROW()-1,0)),"")</f>
        <v/>
      </c>
      <c r="W699" s="5" t="str">
        <f>IF(OR($A$3=""),"",IF(OR($W$2="优爆品"),(IF(COUNTIF('2-2.源数据-产品分析-优品'!A:A,产品建议!A699)&gt;0,"是","")&amp;IF(COUNTIF('2-3.源数据-产品分析-爆品'!A:A,产品建议!A699)&gt;0,"是","")),IF(OR($W$2="P4P点击量"),((IFERROR(INDEX('产品报告-整理'!D:D,MATCH(产品建议!A699,'产品报告-整理'!A:A,0)),""))),((IF(COUNTIF('2-2.源数据-产品分析-优品'!A:A,产品建议!A699)&gt;0,"是",""))))))</f>
        <v/>
      </c>
      <c r="X699" s="5" t="str">
        <f>IF(OR($A$3=""),"",IF(OR($W$2="优爆品"),((IFERROR(INDEX('产品报告-整理'!D:D,MATCH(产品建议!A699,'产品报告-整理'!A:A,0)),"")&amp;" → "&amp;(IFERROR(TEXT(INDEX('产品报告-整理'!D:D,MATCH(产品建议!A699,'产品报告-整理'!A:A,0))/G699,"0%"),"")))),IF(OR($W$2="P4P点击量"),((IF($W$2="P4P点击量",IFERROR(TEXT(W699/G699,"0%"),"")))),(((IF(COUNTIF('2-3.源数据-产品分析-爆品'!A:A,产品建议!A699)&gt;0,"是","")))))))</f>
        <v/>
      </c>
      <c r="Y699" s="9" t="str">
        <f>IF(AND($Y$2="直通车总消费",'产品报告-整理'!$BN$1="推荐广告"),IFERROR(INDEX('产品报告-整理'!H:H,MATCH(产品建议!A699,'产品报告-整理'!A:A,0)),0)+IFERROR(INDEX('产品报告-整理'!BV:BV,MATCH(产品建议!A699,'产品报告-整理'!BO:BO,0)),0),IFERROR(INDEX('产品报告-整理'!H:H,MATCH(产品建议!A699,'产品报告-整理'!A:A,0)),0))</f>
        <v/>
      </c>
      <c r="Z699" s="9" t="str">
        <f t="shared" si="33"/>
        <v/>
      </c>
      <c r="AA699" s="5" t="str">
        <f t="shared" si="31"/>
        <v/>
      </c>
      <c r="AB699" s="5" t="str">
        <f t="shared" si="32"/>
        <v/>
      </c>
      <c r="AC699" s="9"/>
      <c r="AD699" s="15" t="str">
        <f>IF($AD$1="  ",IFERROR(IF(AND(Y699="未推广",L699&gt;0),"加入P4P推广 ","")&amp;IF(AND(OR(W699="是",X699="是"),Y699=0),"优爆品加推广 ","")&amp;IF(AND(C699="N",L699&gt;0),"增加橱窗绑定 ","")&amp;IF(AND(OR(Z699&gt;$Z$1*4.5,AB699&gt;$AB$1*4.5),Y699&lt;&gt;0,Y699&gt;$AB$1*2,G699&gt;($G$1/$L$1)*1),"放弃P4P推广 ","")&amp;IF(AND(AB699&gt;$AB$1*1.2,AB699&lt;$AB$1*4.5,Y699&gt;0),"优化询盘成本 ","")&amp;IF(AND(Z699&gt;$Z$1*1.2,Z699&lt;$Z$1*4.5,Y699&gt;0),"优化商机成本 ","")&amp;IF(AND(Y699&lt;&gt;0,L699&gt;0,AB699&lt;$AB$1*1.2),"加大询盘获取 ","")&amp;IF(AND(Y699&lt;&gt;0,K699&gt;0,Z699&lt;$Z$1*1.2),"加大商机获取 ","")&amp;IF(AND(L699=0,C699="Y",G699&gt;($G$1/$L$1*1.5)),"解绑橱窗绑定 ",""),"请去左表粘贴源数据"),"")</f>
        <v/>
      </c>
      <c r="AE699" s="9"/>
      <c r="AF699" s="9"/>
      <c r="AG699" s="9"/>
      <c r="AH699" s="9"/>
      <c r="AI699" s="17"/>
      <c r="AJ699" s="17"/>
      <c r="AK699" s="17"/>
    </row>
    <row r="700" spans="1:37">
      <c r="A700" s="5" t="str">
        <f>IFERROR(HLOOKUP(A$2,'2.源数据-产品分析-全商品'!A$6:A$1000,ROW()-1,0),"")</f>
        <v/>
      </c>
      <c r="B700" s="5" t="str">
        <f>IFERROR(HLOOKUP(B$2,'2.源数据-产品分析-全商品'!B$6:B$1000,ROW()-1,0),"")</f>
        <v/>
      </c>
      <c r="C700" s="5" t="str">
        <f>CLEAN(IFERROR(HLOOKUP(C$2,'2.源数据-产品分析-全商品'!C$6:C$1000,ROW()-1,0),""))</f>
        <v/>
      </c>
      <c r="D700" s="5" t="str">
        <f>IFERROR(HLOOKUP(D$2,'2.源数据-产品分析-全商品'!D$6:D$1000,ROW()-1,0),"")</f>
        <v/>
      </c>
      <c r="E700" s="5" t="str">
        <f>IFERROR(HLOOKUP(E$2,'2.源数据-产品分析-全商品'!E$6:E$1000,ROW()-1,0),"")</f>
        <v/>
      </c>
      <c r="F700" s="5" t="str">
        <f>IFERROR(VALUE(HLOOKUP(F$2,'2.源数据-产品分析-全商品'!F$6:F$1000,ROW()-1,0)),"")</f>
        <v/>
      </c>
      <c r="G700" s="5" t="str">
        <f>IFERROR(VALUE(HLOOKUP(G$2,'2.源数据-产品分析-全商品'!G$6:G$1000,ROW()-1,0)),"")</f>
        <v/>
      </c>
      <c r="H700" s="5" t="str">
        <f>IFERROR(HLOOKUP(H$2,'2.源数据-产品分析-全商品'!H$6:H$1000,ROW()-1,0),"")</f>
        <v/>
      </c>
      <c r="I700" s="5" t="str">
        <f>IFERROR(VALUE(HLOOKUP(I$2,'2.源数据-产品分析-全商品'!I$6:I$1000,ROW()-1,0)),"")</f>
        <v/>
      </c>
      <c r="J700" s="60" t="str">
        <f>IFERROR(IF($J$2="","",INDEX('产品报告-整理'!G:G,MATCH(产品建议!A700,'产品报告-整理'!A:A,0))),"")</f>
        <v/>
      </c>
      <c r="K700" s="5" t="str">
        <f>IFERROR(IF($K$2="","",VALUE(INDEX('产品报告-整理'!E:E,MATCH(产品建议!A700,'产品报告-整理'!A:A,0)))),0)</f>
        <v/>
      </c>
      <c r="L700" s="5" t="str">
        <f>IFERROR(VALUE(HLOOKUP(L$2,'2.源数据-产品分析-全商品'!J$6:J$1000,ROW()-1,0)),"")</f>
        <v/>
      </c>
      <c r="M700" s="5" t="str">
        <f>IFERROR(VALUE(HLOOKUP(M$2,'2.源数据-产品分析-全商品'!K$6:K$1000,ROW()-1,0)),"")</f>
        <v/>
      </c>
      <c r="N700" s="5" t="str">
        <f>IFERROR(HLOOKUP(N$2,'2.源数据-产品分析-全商品'!L$6:L$1000,ROW()-1,0),"")</f>
        <v/>
      </c>
      <c r="O700" s="5" t="str">
        <f>IF($O$2='产品报告-整理'!$K$1,IFERROR(INDEX('产品报告-整理'!S:S,MATCH(产品建议!A700,'产品报告-整理'!L:L,0)),""),(IFERROR(VALUE(HLOOKUP(O$2,'2.源数据-产品分析-全商品'!M$6:M$1000,ROW()-1,0)),"")))</f>
        <v/>
      </c>
      <c r="P700" s="5" t="str">
        <f>IF($P$2='产品报告-整理'!$V$1,IFERROR(INDEX('产品报告-整理'!AD:AD,MATCH(产品建议!A700,'产品报告-整理'!W:W,0)),""),(IFERROR(VALUE(HLOOKUP(P$2,'2.源数据-产品分析-全商品'!N$6:N$1000,ROW()-1,0)),"")))</f>
        <v/>
      </c>
      <c r="Q700" s="5" t="str">
        <f>IF($Q$2='产品报告-整理'!$AG$1,IFERROR(INDEX('产品报告-整理'!AO:AO,MATCH(产品建议!A700,'产品报告-整理'!AH:AH,0)),""),(IFERROR(VALUE(HLOOKUP(Q$2,'2.源数据-产品分析-全商品'!O$6:O$1000,ROW()-1,0)),"")))</f>
        <v/>
      </c>
      <c r="R700" s="5" t="str">
        <f>IF($R$2='产品报告-整理'!$AR$1,IFERROR(INDEX('产品报告-整理'!AZ:AZ,MATCH(产品建议!A700,'产品报告-整理'!AS:AS,0)),""),(IFERROR(VALUE(HLOOKUP(R$2,'2.源数据-产品分析-全商品'!P$6:P$1000,ROW()-1,0)),"")))</f>
        <v/>
      </c>
      <c r="S700" s="5" t="str">
        <f>IF($S$2='产品报告-整理'!$BC$1,IFERROR(INDEX('产品报告-整理'!BK:BK,MATCH(产品建议!A700,'产品报告-整理'!BD:BD,0)),""),(IFERROR(VALUE(HLOOKUP(S$2,'2.源数据-产品分析-全商品'!Q$6:Q$1000,ROW()-1,0)),"")))</f>
        <v/>
      </c>
      <c r="T700" s="5" t="str">
        <f>IFERROR(HLOOKUP("产品负责人",'2.源数据-产品分析-全商品'!R$6:R$1000,ROW()-1,0),"")</f>
        <v/>
      </c>
      <c r="U700" s="5" t="str">
        <f>IFERROR(VALUE(HLOOKUP(U$2,'2.源数据-产品分析-全商品'!S$6:S$1000,ROW()-1,0)),"")</f>
        <v/>
      </c>
      <c r="V700" s="5" t="str">
        <f>IFERROR(VALUE(HLOOKUP(V$2,'2.源数据-产品分析-全商品'!T$6:T$1000,ROW()-1,0)),"")</f>
        <v/>
      </c>
      <c r="W700" s="5" t="str">
        <f>IF(OR($A$3=""),"",IF(OR($W$2="优爆品"),(IF(COUNTIF('2-2.源数据-产品分析-优品'!A:A,产品建议!A700)&gt;0,"是","")&amp;IF(COUNTIF('2-3.源数据-产品分析-爆品'!A:A,产品建议!A700)&gt;0,"是","")),IF(OR($W$2="P4P点击量"),((IFERROR(INDEX('产品报告-整理'!D:D,MATCH(产品建议!A700,'产品报告-整理'!A:A,0)),""))),((IF(COUNTIF('2-2.源数据-产品分析-优品'!A:A,产品建议!A700)&gt;0,"是",""))))))</f>
        <v/>
      </c>
      <c r="X700" s="5" t="str">
        <f>IF(OR($A$3=""),"",IF(OR($W$2="优爆品"),((IFERROR(INDEX('产品报告-整理'!D:D,MATCH(产品建议!A700,'产品报告-整理'!A:A,0)),"")&amp;" → "&amp;(IFERROR(TEXT(INDEX('产品报告-整理'!D:D,MATCH(产品建议!A700,'产品报告-整理'!A:A,0))/G700,"0%"),"")))),IF(OR($W$2="P4P点击量"),((IF($W$2="P4P点击量",IFERROR(TEXT(W700/G700,"0%"),"")))),(((IF(COUNTIF('2-3.源数据-产品分析-爆品'!A:A,产品建议!A700)&gt;0,"是","")))))))</f>
        <v/>
      </c>
      <c r="Y700" s="9" t="str">
        <f>IF(AND($Y$2="直通车总消费",'产品报告-整理'!$BN$1="推荐广告"),IFERROR(INDEX('产品报告-整理'!H:H,MATCH(产品建议!A700,'产品报告-整理'!A:A,0)),0)+IFERROR(INDEX('产品报告-整理'!BV:BV,MATCH(产品建议!A700,'产品报告-整理'!BO:BO,0)),0),IFERROR(INDEX('产品报告-整理'!H:H,MATCH(产品建议!A700,'产品报告-整理'!A:A,0)),0))</f>
        <v/>
      </c>
      <c r="Z700" s="9" t="str">
        <f t="shared" si="33"/>
        <v/>
      </c>
      <c r="AA700" s="5" t="str">
        <f t="shared" si="31"/>
        <v/>
      </c>
      <c r="AB700" s="5" t="str">
        <f t="shared" si="32"/>
        <v/>
      </c>
      <c r="AC700" s="9"/>
      <c r="AD700" s="15" t="str">
        <f>IF($AD$1="  ",IFERROR(IF(AND(Y700="未推广",L700&gt;0),"加入P4P推广 ","")&amp;IF(AND(OR(W700="是",X700="是"),Y700=0),"优爆品加推广 ","")&amp;IF(AND(C700="N",L700&gt;0),"增加橱窗绑定 ","")&amp;IF(AND(OR(Z700&gt;$Z$1*4.5,AB700&gt;$AB$1*4.5),Y700&lt;&gt;0,Y700&gt;$AB$1*2,G700&gt;($G$1/$L$1)*1),"放弃P4P推广 ","")&amp;IF(AND(AB700&gt;$AB$1*1.2,AB700&lt;$AB$1*4.5,Y700&gt;0),"优化询盘成本 ","")&amp;IF(AND(Z700&gt;$Z$1*1.2,Z700&lt;$Z$1*4.5,Y700&gt;0),"优化商机成本 ","")&amp;IF(AND(Y700&lt;&gt;0,L700&gt;0,AB700&lt;$AB$1*1.2),"加大询盘获取 ","")&amp;IF(AND(Y700&lt;&gt;0,K700&gt;0,Z700&lt;$Z$1*1.2),"加大商机获取 ","")&amp;IF(AND(L700=0,C700="Y",G700&gt;($G$1/$L$1*1.5)),"解绑橱窗绑定 ",""),"请去左表粘贴源数据"),"")</f>
        <v/>
      </c>
      <c r="AE700" s="9"/>
      <c r="AF700" s="9"/>
      <c r="AG700" s="9"/>
      <c r="AH700" s="9"/>
      <c r="AI700" s="17"/>
      <c r="AJ700" s="17"/>
      <c r="AK700" s="17"/>
    </row>
    <row r="701" spans="1:37">
      <c r="A701" s="5" t="str">
        <f>IFERROR(HLOOKUP(A$2,'2.源数据-产品分析-全商品'!A$6:A$1000,ROW()-1,0),"")</f>
        <v/>
      </c>
      <c r="B701" s="5" t="str">
        <f>IFERROR(HLOOKUP(B$2,'2.源数据-产品分析-全商品'!B$6:B$1000,ROW()-1,0),"")</f>
        <v/>
      </c>
      <c r="C701" s="5" t="str">
        <f>CLEAN(IFERROR(HLOOKUP(C$2,'2.源数据-产品分析-全商品'!C$6:C$1000,ROW()-1,0),""))</f>
        <v/>
      </c>
      <c r="D701" s="5" t="str">
        <f>IFERROR(HLOOKUP(D$2,'2.源数据-产品分析-全商品'!D$6:D$1000,ROW()-1,0),"")</f>
        <v/>
      </c>
      <c r="E701" s="5" t="str">
        <f>IFERROR(HLOOKUP(E$2,'2.源数据-产品分析-全商品'!E$6:E$1000,ROW()-1,0),"")</f>
        <v/>
      </c>
      <c r="F701" s="5" t="str">
        <f>IFERROR(VALUE(HLOOKUP(F$2,'2.源数据-产品分析-全商品'!F$6:F$1000,ROW()-1,0)),"")</f>
        <v/>
      </c>
      <c r="G701" s="5" t="str">
        <f>IFERROR(VALUE(HLOOKUP(G$2,'2.源数据-产品分析-全商品'!G$6:G$1000,ROW()-1,0)),"")</f>
        <v/>
      </c>
      <c r="H701" s="5" t="str">
        <f>IFERROR(HLOOKUP(H$2,'2.源数据-产品分析-全商品'!H$6:H$1000,ROW()-1,0),"")</f>
        <v/>
      </c>
      <c r="I701" s="5" t="str">
        <f>IFERROR(VALUE(HLOOKUP(I$2,'2.源数据-产品分析-全商品'!I$6:I$1000,ROW()-1,0)),"")</f>
        <v/>
      </c>
      <c r="J701" s="60" t="str">
        <f>IFERROR(IF($J$2="","",INDEX('产品报告-整理'!G:G,MATCH(产品建议!A701,'产品报告-整理'!A:A,0))),"")</f>
        <v/>
      </c>
      <c r="K701" s="5" t="str">
        <f>IFERROR(IF($K$2="","",VALUE(INDEX('产品报告-整理'!E:E,MATCH(产品建议!A701,'产品报告-整理'!A:A,0)))),0)</f>
        <v/>
      </c>
      <c r="L701" s="5" t="str">
        <f>IFERROR(VALUE(HLOOKUP(L$2,'2.源数据-产品分析-全商品'!J$6:J$1000,ROW()-1,0)),"")</f>
        <v/>
      </c>
      <c r="M701" s="5" t="str">
        <f>IFERROR(VALUE(HLOOKUP(M$2,'2.源数据-产品分析-全商品'!K$6:K$1000,ROW()-1,0)),"")</f>
        <v/>
      </c>
      <c r="N701" s="5" t="str">
        <f>IFERROR(HLOOKUP(N$2,'2.源数据-产品分析-全商品'!L$6:L$1000,ROW()-1,0),"")</f>
        <v/>
      </c>
      <c r="O701" s="5" t="str">
        <f>IF($O$2='产品报告-整理'!$K$1,IFERROR(INDEX('产品报告-整理'!S:S,MATCH(产品建议!A701,'产品报告-整理'!L:L,0)),""),(IFERROR(VALUE(HLOOKUP(O$2,'2.源数据-产品分析-全商品'!M$6:M$1000,ROW()-1,0)),"")))</f>
        <v/>
      </c>
      <c r="P701" s="5" t="str">
        <f>IF($P$2='产品报告-整理'!$V$1,IFERROR(INDEX('产品报告-整理'!AD:AD,MATCH(产品建议!A701,'产品报告-整理'!W:W,0)),""),(IFERROR(VALUE(HLOOKUP(P$2,'2.源数据-产品分析-全商品'!N$6:N$1000,ROW()-1,0)),"")))</f>
        <v/>
      </c>
      <c r="Q701" s="5" t="str">
        <f>IF($Q$2='产品报告-整理'!$AG$1,IFERROR(INDEX('产品报告-整理'!AO:AO,MATCH(产品建议!A701,'产品报告-整理'!AH:AH,0)),""),(IFERROR(VALUE(HLOOKUP(Q$2,'2.源数据-产品分析-全商品'!O$6:O$1000,ROW()-1,0)),"")))</f>
        <v/>
      </c>
      <c r="R701" s="5" t="str">
        <f>IF($R$2='产品报告-整理'!$AR$1,IFERROR(INDEX('产品报告-整理'!AZ:AZ,MATCH(产品建议!A701,'产品报告-整理'!AS:AS,0)),""),(IFERROR(VALUE(HLOOKUP(R$2,'2.源数据-产品分析-全商品'!P$6:P$1000,ROW()-1,0)),"")))</f>
        <v/>
      </c>
      <c r="S701" s="5" t="str">
        <f>IF($S$2='产品报告-整理'!$BC$1,IFERROR(INDEX('产品报告-整理'!BK:BK,MATCH(产品建议!A701,'产品报告-整理'!BD:BD,0)),""),(IFERROR(VALUE(HLOOKUP(S$2,'2.源数据-产品分析-全商品'!Q$6:Q$1000,ROW()-1,0)),"")))</f>
        <v/>
      </c>
      <c r="T701" s="5" t="str">
        <f>IFERROR(HLOOKUP("产品负责人",'2.源数据-产品分析-全商品'!R$6:R$1000,ROW()-1,0),"")</f>
        <v/>
      </c>
      <c r="U701" s="5" t="str">
        <f>IFERROR(VALUE(HLOOKUP(U$2,'2.源数据-产品分析-全商品'!S$6:S$1000,ROW()-1,0)),"")</f>
        <v/>
      </c>
      <c r="V701" s="5" t="str">
        <f>IFERROR(VALUE(HLOOKUP(V$2,'2.源数据-产品分析-全商品'!T$6:T$1000,ROW()-1,0)),"")</f>
        <v/>
      </c>
      <c r="W701" s="5" t="str">
        <f>IF(OR($A$3=""),"",IF(OR($W$2="优爆品"),(IF(COUNTIF('2-2.源数据-产品分析-优品'!A:A,产品建议!A701)&gt;0,"是","")&amp;IF(COUNTIF('2-3.源数据-产品分析-爆品'!A:A,产品建议!A701)&gt;0,"是","")),IF(OR($W$2="P4P点击量"),((IFERROR(INDEX('产品报告-整理'!D:D,MATCH(产品建议!A701,'产品报告-整理'!A:A,0)),""))),((IF(COUNTIF('2-2.源数据-产品分析-优品'!A:A,产品建议!A701)&gt;0,"是",""))))))</f>
        <v/>
      </c>
      <c r="X701" s="5" t="str">
        <f>IF(OR($A$3=""),"",IF(OR($W$2="优爆品"),((IFERROR(INDEX('产品报告-整理'!D:D,MATCH(产品建议!A701,'产品报告-整理'!A:A,0)),"")&amp;" → "&amp;(IFERROR(TEXT(INDEX('产品报告-整理'!D:D,MATCH(产品建议!A701,'产品报告-整理'!A:A,0))/G701,"0%"),"")))),IF(OR($W$2="P4P点击量"),((IF($W$2="P4P点击量",IFERROR(TEXT(W701/G701,"0%"),"")))),(((IF(COUNTIF('2-3.源数据-产品分析-爆品'!A:A,产品建议!A701)&gt;0,"是","")))))))</f>
        <v/>
      </c>
      <c r="Y701" s="9" t="str">
        <f>IF(AND($Y$2="直通车总消费",'产品报告-整理'!$BN$1="推荐广告"),IFERROR(INDEX('产品报告-整理'!H:H,MATCH(产品建议!A701,'产品报告-整理'!A:A,0)),0)+IFERROR(INDEX('产品报告-整理'!BV:BV,MATCH(产品建议!A701,'产品报告-整理'!BO:BO,0)),0),IFERROR(INDEX('产品报告-整理'!H:H,MATCH(产品建议!A701,'产品报告-整理'!A:A,0)),0))</f>
        <v/>
      </c>
      <c r="Z701" s="9" t="str">
        <f t="shared" si="33"/>
        <v/>
      </c>
      <c r="AA701" s="5" t="str">
        <f t="shared" si="31"/>
        <v/>
      </c>
      <c r="AB701" s="5" t="str">
        <f t="shared" si="32"/>
        <v/>
      </c>
      <c r="AC701" s="9"/>
      <c r="AD701" s="15" t="str">
        <f>IF($AD$1="  ",IFERROR(IF(AND(Y701="未推广",L701&gt;0),"加入P4P推广 ","")&amp;IF(AND(OR(W701="是",X701="是"),Y701=0),"优爆品加推广 ","")&amp;IF(AND(C701="N",L701&gt;0),"增加橱窗绑定 ","")&amp;IF(AND(OR(Z701&gt;$Z$1*4.5,AB701&gt;$AB$1*4.5),Y701&lt;&gt;0,Y701&gt;$AB$1*2,G701&gt;($G$1/$L$1)*1),"放弃P4P推广 ","")&amp;IF(AND(AB701&gt;$AB$1*1.2,AB701&lt;$AB$1*4.5,Y701&gt;0),"优化询盘成本 ","")&amp;IF(AND(Z701&gt;$Z$1*1.2,Z701&lt;$Z$1*4.5,Y701&gt;0),"优化商机成本 ","")&amp;IF(AND(Y701&lt;&gt;0,L701&gt;0,AB701&lt;$AB$1*1.2),"加大询盘获取 ","")&amp;IF(AND(Y701&lt;&gt;0,K701&gt;0,Z701&lt;$Z$1*1.2),"加大商机获取 ","")&amp;IF(AND(L701=0,C701="Y",G701&gt;($G$1/$L$1*1.5)),"解绑橱窗绑定 ",""),"请去左表粘贴源数据"),"")</f>
        <v/>
      </c>
      <c r="AE701" s="9"/>
      <c r="AF701" s="9"/>
      <c r="AG701" s="9"/>
      <c r="AH701" s="9"/>
      <c r="AI701" s="17"/>
      <c r="AJ701" s="17"/>
      <c r="AK701" s="17"/>
    </row>
    <row r="702" spans="1:37">
      <c r="A702" s="5" t="str">
        <f>IFERROR(HLOOKUP(A$2,'2.源数据-产品分析-全商品'!A$6:A$1000,ROW()-1,0),"")</f>
        <v/>
      </c>
      <c r="B702" s="5" t="str">
        <f>IFERROR(HLOOKUP(B$2,'2.源数据-产品分析-全商品'!B$6:B$1000,ROW()-1,0),"")</f>
        <v/>
      </c>
      <c r="C702" s="5" t="str">
        <f>CLEAN(IFERROR(HLOOKUP(C$2,'2.源数据-产品分析-全商品'!C$6:C$1000,ROW()-1,0),""))</f>
        <v/>
      </c>
      <c r="D702" s="5" t="str">
        <f>IFERROR(HLOOKUP(D$2,'2.源数据-产品分析-全商品'!D$6:D$1000,ROW()-1,0),"")</f>
        <v/>
      </c>
      <c r="E702" s="5" t="str">
        <f>IFERROR(HLOOKUP(E$2,'2.源数据-产品分析-全商品'!E$6:E$1000,ROW()-1,0),"")</f>
        <v/>
      </c>
      <c r="F702" s="5" t="str">
        <f>IFERROR(VALUE(HLOOKUP(F$2,'2.源数据-产品分析-全商品'!F$6:F$1000,ROW()-1,0)),"")</f>
        <v/>
      </c>
      <c r="G702" s="5" t="str">
        <f>IFERROR(VALUE(HLOOKUP(G$2,'2.源数据-产品分析-全商品'!G$6:G$1000,ROW()-1,0)),"")</f>
        <v/>
      </c>
      <c r="H702" s="5" t="str">
        <f>IFERROR(HLOOKUP(H$2,'2.源数据-产品分析-全商品'!H$6:H$1000,ROW()-1,0),"")</f>
        <v/>
      </c>
      <c r="I702" s="5" t="str">
        <f>IFERROR(VALUE(HLOOKUP(I$2,'2.源数据-产品分析-全商品'!I$6:I$1000,ROW()-1,0)),"")</f>
        <v/>
      </c>
      <c r="J702" s="60" t="str">
        <f>IFERROR(IF($J$2="","",INDEX('产品报告-整理'!G:G,MATCH(产品建议!A702,'产品报告-整理'!A:A,0))),"")</f>
        <v/>
      </c>
      <c r="K702" s="5" t="str">
        <f>IFERROR(IF($K$2="","",VALUE(INDEX('产品报告-整理'!E:E,MATCH(产品建议!A702,'产品报告-整理'!A:A,0)))),0)</f>
        <v/>
      </c>
      <c r="L702" s="5" t="str">
        <f>IFERROR(VALUE(HLOOKUP(L$2,'2.源数据-产品分析-全商品'!J$6:J$1000,ROW()-1,0)),"")</f>
        <v/>
      </c>
      <c r="M702" s="5" t="str">
        <f>IFERROR(VALUE(HLOOKUP(M$2,'2.源数据-产品分析-全商品'!K$6:K$1000,ROW()-1,0)),"")</f>
        <v/>
      </c>
      <c r="N702" s="5" t="str">
        <f>IFERROR(HLOOKUP(N$2,'2.源数据-产品分析-全商品'!L$6:L$1000,ROW()-1,0),"")</f>
        <v/>
      </c>
      <c r="O702" s="5" t="str">
        <f>IF($O$2='产品报告-整理'!$K$1,IFERROR(INDEX('产品报告-整理'!S:S,MATCH(产品建议!A702,'产品报告-整理'!L:L,0)),""),(IFERROR(VALUE(HLOOKUP(O$2,'2.源数据-产品分析-全商品'!M$6:M$1000,ROW()-1,0)),"")))</f>
        <v/>
      </c>
      <c r="P702" s="5" t="str">
        <f>IF($P$2='产品报告-整理'!$V$1,IFERROR(INDEX('产品报告-整理'!AD:AD,MATCH(产品建议!A702,'产品报告-整理'!W:W,0)),""),(IFERROR(VALUE(HLOOKUP(P$2,'2.源数据-产品分析-全商品'!N$6:N$1000,ROW()-1,0)),"")))</f>
        <v/>
      </c>
      <c r="Q702" s="5" t="str">
        <f>IF($Q$2='产品报告-整理'!$AG$1,IFERROR(INDEX('产品报告-整理'!AO:AO,MATCH(产品建议!A702,'产品报告-整理'!AH:AH,0)),""),(IFERROR(VALUE(HLOOKUP(Q$2,'2.源数据-产品分析-全商品'!O$6:O$1000,ROW()-1,0)),"")))</f>
        <v/>
      </c>
      <c r="R702" s="5" t="str">
        <f>IF($R$2='产品报告-整理'!$AR$1,IFERROR(INDEX('产品报告-整理'!AZ:AZ,MATCH(产品建议!A702,'产品报告-整理'!AS:AS,0)),""),(IFERROR(VALUE(HLOOKUP(R$2,'2.源数据-产品分析-全商品'!P$6:P$1000,ROW()-1,0)),"")))</f>
        <v/>
      </c>
      <c r="S702" s="5" t="str">
        <f>IF($S$2='产品报告-整理'!$BC$1,IFERROR(INDEX('产品报告-整理'!BK:BK,MATCH(产品建议!A702,'产品报告-整理'!BD:BD,0)),""),(IFERROR(VALUE(HLOOKUP(S$2,'2.源数据-产品分析-全商品'!Q$6:Q$1000,ROW()-1,0)),"")))</f>
        <v/>
      </c>
      <c r="T702" s="5" t="str">
        <f>IFERROR(HLOOKUP("产品负责人",'2.源数据-产品分析-全商品'!R$6:R$1000,ROW()-1,0),"")</f>
        <v/>
      </c>
      <c r="U702" s="5" t="str">
        <f>IFERROR(VALUE(HLOOKUP(U$2,'2.源数据-产品分析-全商品'!S$6:S$1000,ROW()-1,0)),"")</f>
        <v/>
      </c>
      <c r="V702" s="5" t="str">
        <f>IFERROR(VALUE(HLOOKUP(V$2,'2.源数据-产品分析-全商品'!T$6:T$1000,ROW()-1,0)),"")</f>
        <v/>
      </c>
      <c r="W702" s="5" t="str">
        <f>IF(OR($A$3=""),"",IF(OR($W$2="优爆品"),(IF(COUNTIF('2-2.源数据-产品分析-优品'!A:A,产品建议!A702)&gt;0,"是","")&amp;IF(COUNTIF('2-3.源数据-产品分析-爆品'!A:A,产品建议!A702)&gt;0,"是","")),IF(OR($W$2="P4P点击量"),((IFERROR(INDEX('产品报告-整理'!D:D,MATCH(产品建议!A702,'产品报告-整理'!A:A,0)),""))),((IF(COUNTIF('2-2.源数据-产品分析-优品'!A:A,产品建议!A702)&gt;0,"是",""))))))</f>
        <v/>
      </c>
      <c r="X702" s="5" t="str">
        <f>IF(OR($A$3=""),"",IF(OR($W$2="优爆品"),((IFERROR(INDEX('产品报告-整理'!D:D,MATCH(产品建议!A702,'产品报告-整理'!A:A,0)),"")&amp;" → "&amp;(IFERROR(TEXT(INDEX('产品报告-整理'!D:D,MATCH(产品建议!A702,'产品报告-整理'!A:A,0))/G702,"0%"),"")))),IF(OR($W$2="P4P点击量"),((IF($W$2="P4P点击量",IFERROR(TEXT(W702/G702,"0%"),"")))),(((IF(COUNTIF('2-3.源数据-产品分析-爆品'!A:A,产品建议!A702)&gt;0,"是","")))))))</f>
        <v/>
      </c>
      <c r="Y702" s="9" t="str">
        <f>IF(AND($Y$2="直通车总消费",'产品报告-整理'!$BN$1="推荐广告"),IFERROR(INDEX('产品报告-整理'!H:H,MATCH(产品建议!A702,'产品报告-整理'!A:A,0)),0)+IFERROR(INDEX('产品报告-整理'!BV:BV,MATCH(产品建议!A702,'产品报告-整理'!BO:BO,0)),0),IFERROR(INDEX('产品报告-整理'!H:H,MATCH(产品建议!A702,'产品报告-整理'!A:A,0)),0))</f>
        <v/>
      </c>
      <c r="Z702" s="9" t="str">
        <f t="shared" si="33"/>
        <v/>
      </c>
      <c r="AA702" s="5" t="str">
        <f t="shared" si="31"/>
        <v/>
      </c>
      <c r="AB702" s="5" t="str">
        <f t="shared" si="32"/>
        <v/>
      </c>
      <c r="AC702" s="9"/>
      <c r="AD702" s="15" t="str">
        <f>IF($AD$1="  ",IFERROR(IF(AND(Y702="未推广",L702&gt;0),"加入P4P推广 ","")&amp;IF(AND(OR(W702="是",X702="是"),Y702=0),"优爆品加推广 ","")&amp;IF(AND(C702="N",L702&gt;0),"增加橱窗绑定 ","")&amp;IF(AND(OR(Z702&gt;$Z$1*4.5,AB702&gt;$AB$1*4.5),Y702&lt;&gt;0,Y702&gt;$AB$1*2,G702&gt;($G$1/$L$1)*1),"放弃P4P推广 ","")&amp;IF(AND(AB702&gt;$AB$1*1.2,AB702&lt;$AB$1*4.5,Y702&gt;0),"优化询盘成本 ","")&amp;IF(AND(Z702&gt;$Z$1*1.2,Z702&lt;$Z$1*4.5,Y702&gt;0),"优化商机成本 ","")&amp;IF(AND(Y702&lt;&gt;0,L702&gt;0,AB702&lt;$AB$1*1.2),"加大询盘获取 ","")&amp;IF(AND(Y702&lt;&gt;0,K702&gt;0,Z702&lt;$Z$1*1.2),"加大商机获取 ","")&amp;IF(AND(L702=0,C702="Y",G702&gt;($G$1/$L$1*1.5)),"解绑橱窗绑定 ",""),"请去左表粘贴源数据"),"")</f>
        <v/>
      </c>
      <c r="AE702" s="9"/>
      <c r="AF702" s="9"/>
      <c r="AG702" s="9"/>
      <c r="AH702" s="9"/>
      <c r="AI702" s="17"/>
      <c r="AJ702" s="17"/>
      <c r="AK702" s="17"/>
    </row>
    <row r="703" spans="1:37">
      <c r="A703" s="5" t="str">
        <f>IFERROR(HLOOKUP(A$2,'2.源数据-产品分析-全商品'!A$6:A$1000,ROW()-1,0),"")</f>
        <v/>
      </c>
      <c r="B703" s="5" t="str">
        <f>IFERROR(HLOOKUP(B$2,'2.源数据-产品分析-全商品'!B$6:B$1000,ROW()-1,0),"")</f>
        <v/>
      </c>
      <c r="C703" s="5" t="str">
        <f>CLEAN(IFERROR(HLOOKUP(C$2,'2.源数据-产品分析-全商品'!C$6:C$1000,ROW()-1,0),""))</f>
        <v/>
      </c>
      <c r="D703" s="5" t="str">
        <f>IFERROR(HLOOKUP(D$2,'2.源数据-产品分析-全商品'!D$6:D$1000,ROW()-1,0),"")</f>
        <v/>
      </c>
      <c r="E703" s="5" t="str">
        <f>IFERROR(HLOOKUP(E$2,'2.源数据-产品分析-全商品'!E$6:E$1000,ROW()-1,0),"")</f>
        <v/>
      </c>
      <c r="F703" s="5" t="str">
        <f>IFERROR(VALUE(HLOOKUP(F$2,'2.源数据-产品分析-全商品'!F$6:F$1000,ROW()-1,0)),"")</f>
        <v/>
      </c>
      <c r="G703" s="5" t="str">
        <f>IFERROR(VALUE(HLOOKUP(G$2,'2.源数据-产品分析-全商品'!G$6:G$1000,ROW()-1,0)),"")</f>
        <v/>
      </c>
      <c r="H703" s="5" t="str">
        <f>IFERROR(HLOOKUP(H$2,'2.源数据-产品分析-全商品'!H$6:H$1000,ROW()-1,0),"")</f>
        <v/>
      </c>
      <c r="I703" s="5" t="str">
        <f>IFERROR(VALUE(HLOOKUP(I$2,'2.源数据-产品分析-全商品'!I$6:I$1000,ROW()-1,0)),"")</f>
        <v/>
      </c>
      <c r="J703" s="60" t="str">
        <f>IFERROR(IF($J$2="","",INDEX('产品报告-整理'!G:G,MATCH(产品建议!A703,'产品报告-整理'!A:A,0))),"")</f>
        <v/>
      </c>
      <c r="K703" s="5" t="str">
        <f>IFERROR(IF($K$2="","",VALUE(INDEX('产品报告-整理'!E:E,MATCH(产品建议!A703,'产品报告-整理'!A:A,0)))),0)</f>
        <v/>
      </c>
      <c r="L703" s="5" t="str">
        <f>IFERROR(VALUE(HLOOKUP(L$2,'2.源数据-产品分析-全商品'!J$6:J$1000,ROW()-1,0)),"")</f>
        <v/>
      </c>
      <c r="M703" s="5" t="str">
        <f>IFERROR(VALUE(HLOOKUP(M$2,'2.源数据-产品分析-全商品'!K$6:K$1000,ROW()-1,0)),"")</f>
        <v/>
      </c>
      <c r="N703" s="5" t="str">
        <f>IFERROR(HLOOKUP(N$2,'2.源数据-产品分析-全商品'!L$6:L$1000,ROW()-1,0),"")</f>
        <v/>
      </c>
      <c r="O703" s="5" t="str">
        <f>IF($O$2='产品报告-整理'!$K$1,IFERROR(INDEX('产品报告-整理'!S:S,MATCH(产品建议!A703,'产品报告-整理'!L:L,0)),""),(IFERROR(VALUE(HLOOKUP(O$2,'2.源数据-产品分析-全商品'!M$6:M$1000,ROW()-1,0)),"")))</f>
        <v/>
      </c>
      <c r="P703" s="5" t="str">
        <f>IF($P$2='产品报告-整理'!$V$1,IFERROR(INDEX('产品报告-整理'!AD:AD,MATCH(产品建议!A703,'产品报告-整理'!W:W,0)),""),(IFERROR(VALUE(HLOOKUP(P$2,'2.源数据-产品分析-全商品'!N$6:N$1000,ROW()-1,0)),"")))</f>
        <v/>
      </c>
      <c r="Q703" s="5" t="str">
        <f>IF($Q$2='产品报告-整理'!$AG$1,IFERROR(INDEX('产品报告-整理'!AO:AO,MATCH(产品建议!A703,'产品报告-整理'!AH:AH,0)),""),(IFERROR(VALUE(HLOOKUP(Q$2,'2.源数据-产品分析-全商品'!O$6:O$1000,ROW()-1,0)),"")))</f>
        <v/>
      </c>
      <c r="R703" s="5" t="str">
        <f>IF($R$2='产品报告-整理'!$AR$1,IFERROR(INDEX('产品报告-整理'!AZ:AZ,MATCH(产品建议!A703,'产品报告-整理'!AS:AS,0)),""),(IFERROR(VALUE(HLOOKUP(R$2,'2.源数据-产品分析-全商品'!P$6:P$1000,ROW()-1,0)),"")))</f>
        <v/>
      </c>
      <c r="S703" s="5" t="str">
        <f>IF($S$2='产品报告-整理'!$BC$1,IFERROR(INDEX('产品报告-整理'!BK:BK,MATCH(产品建议!A703,'产品报告-整理'!BD:BD,0)),""),(IFERROR(VALUE(HLOOKUP(S$2,'2.源数据-产品分析-全商品'!Q$6:Q$1000,ROW()-1,0)),"")))</f>
        <v/>
      </c>
      <c r="T703" s="5" t="str">
        <f>IFERROR(HLOOKUP("产品负责人",'2.源数据-产品分析-全商品'!R$6:R$1000,ROW()-1,0),"")</f>
        <v/>
      </c>
      <c r="U703" s="5" t="str">
        <f>IFERROR(VALUE(HLOOKUP(U$2,'2.源数据-产品分析-全商品'!S$6:S$1000,ROW()-1,0)),"")</f>
        <v/>
      </c>
      <c r="V703" s="5" t="str">
        <f>IFERROR(VALUE(HLOOKUP(V$2,'2.源数据-产品分析-全商品'!T$6:T$1000,ROW()-1,0)),"")</f>
        <v/>
      </c>
      <c r="W703" s="5" t="str">
        <f>IF(OR($A$3=""),"",IF(OR($W$2="优爆品"),(IF(COUNTIF('2-2.源数据-产品分析-优品'!A:A,产品建议!A703)&gt;0,"是","")&amp;IF(COUNTIF('2-3.源数据-产品分析-爆品'!A:A,产品建议!A703)&gt;0,"是","")),IF(OR($W$2="P4P点击量"),((IFERROR(INDEX('产品报告-整理'!D:D,MATCH(产品建议!A703,'产品报告-整理'!A:A,0)),""))),((IF(COUNTIF('2-2.源数据-产品分析-优品'!A:A,产品建议!A703)&gt;0,"是",""))))))</f>
        <v/>
      </c>
      <c r="X703" s="5" t="str">
        <f>IF(OR($A$3=""),"",IF(OR($W$2="优爆品"),((IFERROR(INDEX('产品报告-整理'!D:D,MATCH(产品建议!A703,'产品报告-整理'!A:A,0)),"")&amp;" → "&amp;(IFERROR(TEXT(INDEX('产品报告-整理'!D:D,MATCH(产品建议!A703,'产品报告-整理'!A:A,0))/G703,"0%"),"")))),IF(OR($W$2="P4P点击量"),((IF($W$2="P4P点击量",IFERROR(TEXT(W703/G703,"0%"),"")))),(((IF(COUNTIF('2-3.源数据-产品分析-爆品'!A:A,产品建议!A703)&gt;0,"是","")))))))</f>
        <v/>
      </c>
      <c r="Y703" s="9" t="str">
        <f>IF(AND($Y$2="直通车总消费",'产品报告-整理'!$BN$1="推荐广告"),IFERROR(INDEX('产品报告-整理'!H:H,MATCH(产品建议!A703,'产品报告-整理'!A:A,0)),0)+IFERROR(INDEX('产品报告-整理'!BV:BV,MATCH(产品建议!A703,'产品报告-整理'!BO:BO,0)),0),IFERROR(INDEX('产品报告-整理'!H:H,MATCH(产品建议!A703,'产品报告-整理'!A:A,0)),0))</f>
        <v/>
      </c>
      <c r="Z703" s="9" t="str">
        <f t="shared" si="33"/>
        <v/>
      </c>
      <c r="AA703" s="5" t="str">
        <f t="shared" si="31"/>
        <v/>
      </c>
      <c r="AB703" s="5" t="str">
        <f t="shared" si="32"/>
        <v/>
      </c>
      <c r="AC703" s="9"/>
      <c r="AD703" s="15" t="str">
        <f>IF($AD$1="  ",IFERROR(IF(AND(Y703="未推广",L703&gt;0),"加入P4P推广 ","")&amp;IF(AND(OR(W703="是",X703="是"),Y703=0),"优爆品加推广 ","")&amp;IF(AND(C703="N",L703&gt;0),"增加橱窗绑定 ","")&amp;IF(AND(OR(Z703&gt;$Z$1*4.5,AB703&gt;$AB$1*4.5),Y703&lt;&gt;0,Y703&gt;$AB$1*2,G703&gt;($G$1/$L$1)*1),"放弃P4P推广 ","")&amp;IF(AND(AB703&gt;$AB$1*1.2,AB703&lt;$AB$1*4.5,Y703&gt;0),"优化询盘成本 ","")&amp;IF(AND(Z703&gt;$Z$1*1.2,Z703&lt;$Z$1*4.5,Y703&gt;0),"优化商机成本 ","")&amp;IF(AND(Y703&lt;&gt;0,L703&gt;0,AB703&lt;$AB$1*1.2),"加大询盘获取 ","")&amp;IF(AND(Y703&lt;&gt;0,K703&gt;0,Z703&lt;$Z$1*1.2),"加大商机获取 ","")&amp;IF(AND(L703=0,C703="Y",G703&gt;($G$1/$L$1*1.5)),"解绑橱窗绑定 ",""),"请去左表粘贴源数据"),"")</f>
        <v/>
      </c>
      <c r="AE703" s="9"/>
      <c r="AF703" s="9"/>
      <c r="AG703" s="9"/>
      <c r="AH703" s="9"/>
      <c r="AI703" s="17"/>
      <c r="AJ703" s="17"/>
      <c r="AK703" s="17"/>
    </row>
    <row r="704" spans="1:37">
      <c r="A704" s="5" t="str">
        <f>IFERROR(HLOOKUP(A$2,'2.源数据-产品分析-全商品'!A$6:A$1000,ROW()-1,0),"")</f>
        <v/>
      </c>
      <c r="B704" s="5" t="str">
        <f>IFERROR(HLOOKUP(B$2,'2.源数据-产品分析-全商品'!B$6:B$1000,ROW()-1,0),"")</f>
        <v/>
      </c>
      <c r="C704" s="5" t="str">
        <f>CLEAN(IFERROR(HLOOKUP(C$2,'2.源数据-产品分析-全商品'!C$6:C$1000,ROW()-1,0),""))</f>
        <v/>
      </c>
      <c r="D704" s="5" t="str">
        <f>IFERROR(HLOOKUP(D$2,'2.源数据-产品分析-全商品'!D$6:D$1000,ROW()-1,0),"")</f>
        <v/>
      </c>
      <c r="E704" s="5" t="str">
        <f>IFERROR(HLOOKUP(E$2,'2.源数据-产品分析-全商品'!E$6:E$1000,ROW()-1,0),"")</f>
        <v/>
      </c>
      <c r="F704" s="5" t="str">
        <f>IFERROR(VALUE(HLOOKUP(F$2,'2.源数据-产品分析-全商品'!F$6:F$1000,ROW()-1,0)),"")</f>
        <v/>
      </c>
      <c r="G704" s="5" t="str">
        <f>IFERROR(VALUE(HLOOKUP(G$2,'2.源数据-产品分析-全商品'!G$6:G$1000,ROW()-1,0)),"")</f>
        <v/>
      </c>
      <c r="H704" s="5" t="str">
        <f>IFERROR(HLOOKUP(H$2,'2.源数据-产品分析-全商品'!H$6:H$1000,ROW()-1,0),"")</f>
        <v/>
      </c>
      <c r="I704" s="5" t="str">
        <f>IFERROR(VALUE(HLOOKUP(I$2,'2.源数据-产品分析-全商品'!I$6:I$1000,ROW()-1,0)),"")</f>
        <v/>
      </c>
      <c r="J704" s="60" t="str">
        <f>IFERROR(IF($J$2="","",INDEX('产品报告-整理'!G:G,MATCH(产品建议!A704,'产品报告-整理'!A:A,0))),"")</f>
        <v/>
      </c>
      <c r="K704" s="5" t="str">
        <f>IFERROR(IF($K$2="","",VALUE(INDEX('产品报告-整理'!E:E,MATCH(产品建议!A704,'产品报告-整理'!A:A,0)))),0)</f>
        <v/>
      </c>
      <c r="L704" s="5" t="str">
        <f>IFERROR(VALUE(HLOOKUP(L$2,'2.源数据-产品分析-全商品'!J$6:J$1000,ROW()-1,0)),"")</f>
        <v/>
      </c>
      <c r="M704" s="5" t="str">
        <f>IFERROR(VALUE(HLOOKUP(M$2,'2.源数据-产品分析-全商品'!K$6:K$1000,ROW()-1,0)),"")</f>
        <v/>
      </c>
      <c r="N704" s="5" t="str">
        <f>IFERROR(HLOOKUP(N$2,'2.源数据-产品分析-全商品'!L$6:L$1000,ROW()-1,0),"")</f>
        <v/>
      </c>
      <c r="O704" s="5" t="str">
        <f>IF($O$2='产品报告-整理'!$K$1,IFERROR(INDEX('产品报告-整理'!S:S,MATCH(产品建议!A704,'产品报告-整理'!L:L,0)),""),(IFERROR(VALUE(HLOOKUP(O$2,'2.源数据-产品分析-全商品'!M$6:M$1000,ROW()-1,0)),"")))</f>
        <v/>
      </c>
      <c r="P704" s="5" t="str">
        <f>IF($P$2='产品报告-整理'!$V$1,IFERROR(INDEX('产品报告-整理'!AD:AD,MATCH(产品建议!A704,'产品报告-整理'!W:W,0)),""),(IFERROR(VALUE(HLOOKUP(P$2,'2.源数据-产品分析-全商品'!N$6:N$1000,ROW()-1,0)),"")))</f>
        <v/>
      </c>
      <c r="Q704" s="5" t="str">
        <f>IF($Q$2='产品报告-整理'!$AG$1,IFERROR(INDEX('产品报告-整理'!AO:AO,MATCH(产品建议!A704,'产品报告-整理'!AH:AH,0)),""),(IFERROR(VALUE(HLOOKUP(Q$2,'2.源数据-产品分析-全商品'!O$6:O$1000,ROW()-1,0)),"")))</f>
        <v/>
      </c>
      <c r="R704" s="5" t="str">
        <f>IF($R$2='产品报告-整理'!$AR$1,IFERROR(INDEX('产品报告-整理'!AZ:AZ,MATCH(产品建议!A704,'产品报告-整理'!AS:AS,0)),""),(IFERROR(VALUE(HLOOKUP(R$2,'2.源数据-产品分析-全商品'!P$6:P$1000,ROW()-1,0)),"")))</f>
        <v/>
      </c>
      <c r="S704" s="5" t="str">
        <f>IF($S$2='产品报告-整理'!$BC$1,IFERROR(INDEX('产品报告-整理'!BK:BK,MATCH(产品建议!A704,'产品报告-整理'!BD:BD,0)),""),(IFERROR(VALUE(HLOOKUP(S$2,'2.源数据-产品分析-全商品'!Q$6:Q$1000,ROW()-1,0)),"")))</f>
        <v/>
      </c>
      <c r="T704" s="5" t="str">
        <f>IFERROR(HLOOKUP("产品负责人",'2.源数据-产品分析-全商品'!R$6:R$1000,ROW()-1,0),"")</f>
        <v/>
      </c>
      <c r="U704" s="5" t="str">
        <f>IFERROR(VALUE(HLOOKUP(U$2,'2.源数据-产品分析-全商品'!S$6:S$1000,ROW()-1,0)),"")</f>
        <v/>
      </c>
      <c r="V704" s="5" t="str">
        <f>IFERROR(VALUE(HLOOKUP(V$2,'2.源数据-产品分析-全商品'!T$6:T$1000,ROW()-1,0)),"")</f>
        <v/>
      </c>
      <c r="W704" s="5" t="str">
        <f>IF(OR($A$3=""),"",IF(OR($W$2="优爆品"),(IF(COUNTIF('2-2.源数据-产品分析-优品'!A:A,产品建议!A704)&gt;0,"是","")&amp;IF(COUNTIF('2-3.源数据-产品分析-爆品'!A:A,产品建议!A704)&gt;0,"是","")),IF(OR($W$2="P4P点击量"),((IFERROR(INDEX('产品报告-整理'!D:D,MATCH(产品建议!A704,'产品报告-整理'!A:A,0)),""))),((IF(COUNTIF('2-2.源数据-产品分析-优品'!A:A,产品建议!A704)&gt;0,"是",""))))))</f>
        <v/>
      </c>
      <c r="X704" s="5" t="str">
        <f>IF(OR($A$3=""),"",IF(OR($W$2="优爆品"),((IFERROR(INDEX('产品报告-整理'!D:D,MATCH(产品建议!A704,'产品报告-整理'!A:A,0)),"")&amp;" → "&amp;(IFERROR(TEXT(INDEX('产品报告-整理'!D:D,MATCH(产品建议!A704,'产品报告-整理'!A:A,0))/G704,"0%"),"")))),IF(OR($W$2="P4P点击量"),((IF($W$2="P4P点击量",IFERROR(TEXT(W704/G704,"0%"),"")))),(((IF(COUNTIF('2-3.源数据-产品分析-爆品'!A:A,产品建议!A704)&gt;0,"是","")))))))</f>
        <v/>
      </c>
      <c r="Y704" s="9" t="str">
        <f>IF(AND($Y$2="直通车总消费",'产品报告-整理'!$BN$1="推荐广告"),IFERROR(INDEX('产品报告-整理'!H:H,MATCH(产品建议!A704,'产品报告-整理'!A:A,0)),0)+IFERROR(INDEX('产品报告-整理'!BV:BV,MATCH(产品建议!A704,'产品报告-整理'!BO:BO,0)),0),IFERROR(INDEX('产品报告-整理'!H:H,MATCH(产品建议!A704,'产品报告-整理'!A:A,0)),0))</f>
        <v/>
      </c>
      <c r="Z704" s="9" t="str">
        <f t="shared" si="33"/>
        <v/>
      </c>
      <c r="AA704" s="5" t="str">
        <f t="shared" si="31"/>
        <v/>
      </c>
      <c r="AB704" s="5" t="str">
        <f t="shared" si="32"/>
        <v/>
      </c>
      <c r="AC704" s="9"/>
      <c r="AD704" s="15" t="str">
        <f>IF($AD$1="  ",IFERROR(IF(AND(Y704="未推广",L704&gt;0),"加入P4P推广 ","")&amp;IF(AND(OR(W704="是",X704="是"),Y704=0),"优爆品加推广 ","")&amp;IF(AND(C704="N",L704&gt;0),"增加橱窗绑定 ","")&amp;IF(AND(OR(Z704&gt;$Z$1*4.5,AB704&gt;$AB$1*4.5),Y704&lt;&gt;0,Y704&gt;$AB$1*2,G704&gt;($G$1/$L$1)*1),"放弃P4P推广 ","")&amp;IF(AND(AB704&gt;$AB$1*1.2,AB704&lt;$AB$1*4.5,Y704&gt;0),"优化询盘成本 ","")&amp;IF(AND(Z704&gt;$Z$1*1.2,Z704&lt;$Z$1*4.5,Y704&gt;0),"优化商机成本 ","")&amp;IF(AND(Y704&lt;&gt;0,L704&gt;0,AB704&lt;$AB$1*1.2),"加大询盘获取 ","")&amp;IF(AND(Y704&lt;&gt;0,K704&gt;0,Z704&lt;$Z$1*1.2),"加大商机获取 ","")&amp;IF(AND(L704=0,C704="Y",G704&gt;($G$1/$L$1*1.5)),"解绑橱窗绑定 ",""),"请去左表粘贴源数据"),"")</f>
        <v/>
      </c>
      <c r="AE704" s="9"/>
      <c r="AF704" s="9"/>
      <c r="AG704" s="9"/>
      <c r="AH704" s="9"/>
      <c r="AI704" s="17"/>
      <c r="AJ704" s="17"/>
      <c r="AK704" s="17"/>
    </row>
    <row r="705" spans="1:37">
      <c r="A705" s="5" t="str">
        <f>IFERROR(HLOOKUP(A$2,'2.源数据-产品分析-全商品'!A$6:A$1000,ROW()-1,0),"")</f>
        <v/>
      </c>
      <c r="B705" s="5" t="str">
        <f>IFERROR(HLOOKUP(B$2,'2.源数据-产品分析-全商品'!B$6:B$1000,ROW()-1,0),"")</f>
        <v/>
      </c>
      <c r="C705" s="5" t="str">
        <f>CLEAN(IFERROR(HLOOKUP(C$2,'2.源数据-产品分析-全商品'!C$6:C$1000,ROW()-1,0),""))</f>
        <v/>
      </c>
      <c r="D705" s="5" t="str">
        <f>IFERROR(HLOOKUP(D$2,'2.源数据-产品分析-全商品'!D$6:D$1000,ROW()-1,0),"")</f>
        <v/>
      </c>
      <c r="E705" s="5" t="str">
        <f>IFERROR(HLOOKUP(E$2,'2.源数据-产品分析-全商品'!E$6:E$1000,ROW()-1,0),"")</f>
        <v/>
      </c>
      <c r="F705" s="5" t="str">
        <f>IFERROR(VALUE(HLOOKUP(F$2,'2.源数据-产品分析-全商品'!F$6:F$1000,ROW()-1,0)),"")</f>
        <v/>
      </c>
      <c r="G705" s="5" t="str">
        <f>IFERROR(VALUE(HLOOKUP(G$2,'2.源数据-产品分析-全商品'!G$6:G$1000,ROW()-1,0)),"")</f>
        <v/>
      </c>
      <c r="H705" s="5" t="str">
        <f>IFERROR(HLOOKUP(H$2,'2.源数据-产品分析-全商品'!H$6:H$1000,ROW()-1,0),"")</f>
        <v/>
      </c>
      <c r="I705" s="5" t="str">
        <f>IFERROR(VALUE(HLOOKUP(I$2,'2.源数据-产品分析-全商品'!I$6:I$1000,ROW()-1,0)),"")</f>
        <v/>
      </c>
      <c r="J705" s="60" t="str">
        <f>IFERROR(IF($J$2="","",INDEX('产品报告-整理'!G:G,MATCH(产品建议!A705,'产品报告-整理'!A:A,0))),"")</f>
        <v/>
      </c>
      <c r="K705" s="5" t="str">
        <f>IFERROR(IF($K$2="","",VALUE(INDEX('产品报告-整理'!E:E,MATCH(产品建议!A705,'产品报告-整理'!A:A,0)))),0)</f>
        <v/>
      </c>
      <c r="L705" s="5" t="str">
        <f>IFERROR(VALUE(HLOOKUP(L$2,'2.源数据-产品分析-全商品'!J$6:J$1000,ROW()-1,0)),"")</f>
        <v/>
      </c>
      <c r="M705" s="5" t="str">
        <f>IFERROR(VALUE(HLOOKUP(M$2,'2.源数据-产品分析-全商品'!K$6:K$1000,ROW()-1,0)),"")</f>
        <v/>
      </c>
      <c r="N705" s="5" t="str">
        <f>IFERROR(HLOOKUP(N$2,'2.源数据-产品分析-全商品'!L$6:L$1000,ROW()-1,0),"")</f>
        <v/>
      </c>
      <c r="O705" s="5" t="str">
        <f>IF($O$2='产品报告-整理'!$K$1,IFERROR(INDEX('产品报告-整理'!S:S,MATCH(产品建议!A705,'产品报告-整理'!L:L,0)),""),(IFERROR(VALUE(HLOOKUP(O$2,'2.源数据-产品分析-全商品'!M$6:M$1000,ROW()-1,0)),"")))</f>
        <v/>
      </c>
      <c r="P705" s="5" t="str">
        <f>IF($P$2='产品报告-整理'!$V$1,IFERROR(INDEX('产品报告-整理'!AD:AD,MATCH(产品建议!A705,'产品报告-整理'!W:W,0)),""),(IFERROR(VALUE(HLOOKUP(P$2,'2.源数据-产品分析-全商品'!N$6:N$1000,ROW()-1,0)),"")))</f>
        <v/>
      </c>
      <c r="Q705" s="5" t="str">
        <f>IF($Q$2='产品报告-整理'!$AG$1,IFERROR(INDEX('产品报告-整理'!AO:AO,MATCH(产品建议!A705,'产品报告-整理'!AH:AH,0)),""),(IFERROR(VALUE(HLOOKUP(Q$2,'2.源数据-产品分析-全商品'!O$6:O$1000,ROW()-1,0)),"")))</f>
        <v/>
      </c>
      <c r="R705" s="5" t="str">
        <f>IF($R$2='产品报告-整理'!$AR$1,IFERROR(INDEX('产品报告-整理'!AZ:AZ,MATCH(产品建议!A705,'产品报告-整理'!AS:AS,0)),""),(IFERROR(VALUE(HLOOKUP(R$2,'2.源数据-产品分析-全商品'!P$6:P$1000,ROW()-1,0)),"")))</f>
        <v/>
      </c>
      <c r="S705" s="5" t="str">
        <f>IF($S$2='产品报告-整理'!$BC$1,IFERROR(INDEX('产品报告-整理'!BK:BK,MATCH(产品建议!A705,'产品报告-整理'!BD:BD,0)),""),(IFERROR(VALUE(HLOOKUP(S$2,'2.源数据-产品分析-全商品'!Q$6:Q$1000,ROW()-1,0)),"")))</f>
        <v/>
      </c>
      <c r="T705" s="5" t="str">
        <f>IFERROR(HLOOKUP("产品负责人",'2.源数据-产品分析-全商品'!R$6:R$1000,ROW()-1,0),"")</f>
        <v/>
      </c>
      <c r="U705" s="5" t="str">
        <f>IFERROR(VALUE(HLOOKUP(U$2,'2.源数据-产品分析-全商品'!S$6:S$1000,ROW()-1,0)),"")</f>
        <v/>
      </c>
      <c r="V705" s="5" t="str">
        <f>IFERROR(VALUE(HLOOKUP(V$2,'2.源数据-产品分析-全商品'!T$6:T$1000,ROW()-1,0)),"")</f>
        <v/>
      </c>
      <c r="W705" s="5" t="str">
        <f>IF(OR($A$3=""),"",IF(OR($W$2="优爆品"),(IF(COUNTIF('2-2.源数据-产品分析-优品'!A:A,产品建议!A705)&gt;0,"是","")&amp;IF(COUNTIF('2-3.源数据-产品分析-爆品'!A:A,产品建议!A705)&gt;0,"是","")),IF(OR($W$2="P4P点击量"),((IFERROR(INDEX('产品报告-整理'!D:D,MATCH(产品建议!A705,'产品报告-整理'!A:A,0)),""))),((IF(COUNTIF('2-2.源数据-产品分析-优品'!A:A,产品建议!A705)&gt;0,"是",""))))))</f>
        <v/>
      </c>
      <c r="X705" s="5" t="str">
        <f>IF(OR($A$3=""),"",IF(OR($W$2="优爆品"),((IFERROR(INDEX('产品报告-整理'!D:D,MATCH(产品建议!A705,'产品报告-整理'!A:A,0)),"")&amp;" → "&amp;(IFERROR(TEXT(INDEX('产品报告-整理'!D:D,MATCH(产品建议!A705,'产品报告-整理'!A:A,0))/G705,"0%"),"")))),IF(OR($W$2="P4P点击量"),((IF($W$2="P4P点击量",IFERROR(TEXT(W705/G705,"0%"),"")))),(((IF(COUNTIF('2-3.源数据-产品分析-爆品'!A:A,产品建议!A705)&gt;0,"是","")))))))</f>
        <v/>
      </c>
      <c r="Y705" s="9" t="str">
        <f>IF(AND($Y$2="直通车总消费",'产品报告-整理'!$BN$1="推荐广告"),IFERROR(INDEX('产品报告-整理'!H:H,MATCH(产品建议!A705,'产品报告-整理'!A:A,0)),0)+IFERROR(INDEX('产品报告-整理'!BV:BV,MATCH(产品建议!A705,'产品报告-整理'!BO:BO,0)),0),IFERROR(INDEX('产品报告-整理'!H:H,MATCH(产品建议!A705,'产品报告-整理'!A:A,0)),0))</f>
        <v/>
      </c>
      <c r="Z705" s="9" t="str">
        <f t="shared" si="33"/>
        <v/>
      </c>
      <c r="AA705" s="5" t="str">
        <f t="shared" si="31"/>
        <v/>
      </c>
      <c r="AB705" s="5" t="str">
        <f t="shared" si="32"/>
        <v/>
      </c>
      <c r="AC705" s="9"/>
      <c r="AD705" s="15" t="str">
        <f>IF($AD$1="  ",IFERROR(IF(AND(Y705="未推广",L705&gt;0),"加入P4P推广 ","")&amp;IF(AND(OR(W705="是",X705="是"),Y705=0),"优爆品加推广 ","")&amp;IF(AND(C705="N",L705&gt;0),"增加橱窗绑定 ","")&amp;IF(AND(OR(Z705&gt;$Z$1*4.5,AB705&gt;$AB$1*4.5),Y705&lt;&gt;0,Y705&gt;$AB$1*2,G705&gt;($G$1/$L$1)*1),"放弃P4P推广 ","")&amp;IF(AND(AB705&gt;$AB$1*1.2,AB705&lt;$AB$1*4.5,Y705&gt;0),"优化询盘成本 ","")&amp;IF(AND(Z705&gt;$Z$1*1.2,Z705&lt;$Z$1*4.5,Y705&gt;0),"优化商机成本 ","")&amp;IF(AND(Y705&lt;&gt;0,L705&gt;0,AB705&lt;$AB$1*1.2),"加大询盘获取 ","")&amp;IF(AND(Y705&lt;&gt;0,K705&gt;0,Z705&lt;$Z$1*1.2),"加大商机获取 ","")&amp;IF(AND(L705=0,C705="Y",G705&gt;($G$1/$L$1*1.5)),"解绑橱窗绑定 ",""),"请去左表粘贴源数据"),"")</f>
        <v/>
      </c>
      <c r="AE705" s="9"/>
      <c r="AF705" s="9"/>
      <c r="AG705" s="9"/>
      <c r="AH705" s="9"/>
      <c r="AI705" s="17"/>
      <c r="AJ705" s="17"/>
      <c r="AK705" s="17"/>
    </row>
    <row r="706" spans="1:37">
      <c r="A706" s="5" t="str">
        <f>IFERROR(HLOOKUP(A$2,'2.源数据-产品分析-全商品'!A$6:A$1000,ROW()-1,0),"")</f>
        <v/>
      </c>
      <c r="B706" s="5" t="str">
        <f>IFERROR(HLOOKUP(B$2,'2.源数据-产品分析-全商品'!B$6:B$1000,ROW()-1,0),"")</f>
        <v/>
      </c>
      <c r="C706" s="5" t="str">
        <f>CLEAN(IFERROR(HLOOKUP(C$2,'2.源数据-产品分析-全商品'!C$6:C$1000,ROW()-1,0),""))</f>
        <v/>
      </c>
      <c r="D706" s="5" t="str">
        <f>IFERROR(HLOOKUP(D$2,'2.源数据-产品分析-全商品'!D$6:D$1000,ROW()-1,0),"")</f>
        <v/>
      </c>
      <c r="E706" s="5" t="str">
        <f>IFERROR(HLOOKUP(E$2,'2.源数据-产品分析-全商品'!E$6:E$1000,ROW()-1,0),"")</f>
        <v/>
      </c>
      <c r="F706" s="5" t="str">
        <f>IFERROR(VALUE(HLOOKUP(F$2,'2.源数据-产品分析-全商品'!F$6:F$1000,ROW()-1,0)),"")</f>
        <v/>
      </c>
      <c r="G706" s="5" t="str">
        <f>IFERROR(VALUE(HLOOKUP(G$2,'2.源数据-产品分析-全商品'!G$6:G$1000,ROW()-1,0)),"")</f>
        <v/>
      </c>
      <c r="H706" s="5" t="str">
        <f>IFERROR(HLOOKUP(H$2,'2.源数据-产品分析-全商品'!H$6:H$1000,ROW()-1,0),"")</f>
        <v/>
      </c>
      <c r="I706" s="5" t="str">
        <f>IFERROR(VALUE(HLOOKUP(I$2,'2.源数据-产品分析-全商品'!I$6:I$1000,ROW()-1,0)),"")</f>
        <v/>
      </c>
      <c r="J706" s="60" t="str">
        <f>IFERROR(IF($J$2="","",INDEX('产品报告-整理'!G:G,MATCH(产品建议!A706,'产品报告-整理'!A:A,0))),"")</f>
        <v/>
      </c>
      <c r="K706" s="5" t="str">
        <f>IFERROR(IF($K$2="","",VALUE(INDEX('产品报告-整理'!E:E,MATCH(产品建议!A706,'产品报告-整理'!A:A,0)))),0)</f>
        <v/>
      </c>
      <c r="L706" s="5" t="str">
        <f>IFERROR(VALUE(HLOOKUP(L$2,'2.源数据-产品分析-全商品'!J$6:J$1000,ROW()-1,0)),"")</f>
        <v/>
      </c>
      <c r="M706" s="5" t="str">
        <f>IFERROR(VALUE(HLOOKUP(M$2,'2.源数据-产品分析-全商品'!K$6:K$1000,ROW()-1,0)),"")</f>
        <v/>
      </c>
      <c r="N706" s="5" t="str">
        <f>IFERROR(HLOOKUP(N$2,'2.源数据-产品分析-全商品'!L$6:L$1000,ROW()-1,0),"")</f>
        <v/>
      </c>
      <c r="O706" s="5" t="str">
        <f>IF($O$2='产品报告-整理'!$K$1,IFERROR(INDEX('产品报告-整理'!S:S,MATCH(产品建议!A706,'产品报告-整理'!L:L,0)),""),(IFERROR(VALUE(HLOOKUP(O$2,'2.源数据-产品分析-全商品'!M$6:M$1000,ROW()-1,0)),"")))</f>
        <v/>
      </c>
      <c r="P706" s="5" t="str">
        <f>IF($P$2='产品报告-整理'!$V$1,IFERROR(INDEX('产品报告-整理'!AD:AD,MATCH(产品建议!A706,'产品报告-整理'!W:W,0)),""),(IFERROR(VALUE(HLOOKUP(P$2,'2.源数据-产品分析-全商品'!N$6:N$1000,ROW()-1,0)),"")))</f>
        <v/>
      </c>
      <c r="Q706" s="5" t="str">
        <f>IF($Q$2='产品报告-整理'!$AG$1,IFERROR(INDEX('产品报告-整理'!AO:AO,MATCH(产品建议!A706,'产品报告-整理'!AH:AH,0)),""),(IFERROR(VALUE(HLOOKUP(Q$2,'2.源数据-产品分析-全商品'!O$6:O$1000,ROW()-1,0)),"")))</f>
        <v/>
      </c>
      <c r="R706" s="5" t="str">
        <f>IF($R$2='产品报告-整理'!$AR$1,IFERROR(INDEX('产品报告-整理'!AZ:AZ,MATCH(产品建议!A706,'产品报告-整理'!AS:AS,0)),""),(IFERROR(VALUE(HLOOKUP(R$2,'2.源数据-产品分析-全商品'!P$6:P$1000,ROW()-1,0)),"")))</f>
        <v/>
      </c>
      <c r="S706" s="5" t="str">
        <f>IF($S$2='产品报告-整理'!$BC$1,IFERROR(INDEX('产品报告-整理'!BK:BK,MATCH(产品建议!A706,'产品报告-整理'!BD:BD,0)),""),(IFERROR(VALUE(HLOOKUP(S$2,'2.源数据-产品分析-全商品'!Q$6:Q$1000,ROW()-1,0)),"")))</f>
        <v/>
      </c>
      <c r="T706" s="5" t="str">
        <f>IFERROR(HLOOKUP("产品负责人",'2.源数据-产品分析-全商品'!R$6:R$1000,ROW()-1,0),"")</f>
        <v/>
      </c>
      <c r="U706" s="5" t="str">
        <f>IFERROR(VALUE(HLOOKUP(U$2,'2.源数据-产品分析-全商品'!S$6:S$1000,ROW()-1,0)),"")</f>
        <v/>
      </c>
      <c r="V706" s="5" t="str">
        <f>IFERROR(VALUE(HLOOKUP(V$2,'2.源数据-产品分析-全商品'!T$6:T$1000,ROW()-1,0)),"")</f>
        <v/>
      </c>
      <c r="W706" s="5" t="str">
        <f>IF(OR($A$3=""),"",IF(OR($W$2="优爆品"),(IF(COUNTIF('2-2.源数据-产品分析-优品'!A:A,产品建议!A706)&gt;0,"是","")&amp;IF(COUNTIF('2-3.源数据-产品分析-爆品'!A:A,产品建议!A706)&gt;0,"是","")),IF(OR($W$2="P4P点击量"),((IFERROR(INDEX('产品报告-整理'!D:D,MATCH(产品建议!A706,'产品报告-整理'!A:A,0)),""))),((IF(COUNTIF('2-2.源数据-产品分析-优品'!A:A,产品建议!A706)&gt;0,"是",""))))))</f>
        <v/>
      </c>
      <c r="X706" s="5" t="str">
        <f>IF(OR($A$3=""),"",IF(OR($W$2="优爆品"),((IFERROR(INDEX('产品报告-整理'!D:D,MATCH(产品建议!A706,'产品报告-整理'!A:A,0)),"")&amp;" → "&amp;(IFERROR(TEXT(INDEX('产品报告-整理'!D:D,MATCH(产品建议!A706,'产品报告-整理'!A:A,0))/G706,"0%"),"")))),IF(OR($W$2="P4P点击量"),((IF($W$2="P4P点击量",IFERROR(TEXT(W706/G706,"0%"),"")))),(((IF(COUNTIF('2-3.源数据-产品分析-爆品'!A:A,产品建议!A706)&gt;0,"是","")))))))</f>
        <v/>
      </c>
      <c r="Y706" s="9" t="str">
        <f>IF(AND($Y$2="直通车总消费",'产品报告-整理'!$BN$1="推荐广告"),IFERROR(INDEX('产品报告-整理'!H:H,MATCH(产品建议!A706,'产品报告-整理'!A:A,0)),0)+IFERROR(INDEX('产品报告-整理'!BV:BV,MATCH(产品建议!A706,'产品报告-整理'!BO:BO,0)),0),IFERROR(INDEX('产品报告-整理'!H:H,MATCH(产品建议!A706,'产品报告-整理'!A:A,0)),0))</f>
        <v/>
      </c>
      <c r="Z706" s="9" t="str">
        <f t="shared" si="33"/>
        <v/>
      </c>
      <c r="AA706" s="5" t="str">
        <f t="shared" si="31"/>
        <v/>
      </c>
      <c r="AB706" s="5" t="str">
        <f t="shared" si="32"/>
        <v/>
      </c>
      <c r="AC706" s="9"/>
      <c r="AD706" s="15" t="str">
        <f>IF($AD$1="  ",IFERROR(IF(AND(Y706="未推广",L706&gt;0),"加入P4P推广 ","")&amp;IF(AND(OR(W706="是",X706="是"),Y706=0),"优爆品加推广 ","")&amp;IF(AND(C706="N",L706&gt;0),"增加橱窗绑定 ","")&amp;IF(AND(OR(Z706&gt;$Z$1*4.5,AB706&gt;$AB$1*4.5),Y706&lt;&gt;0,Y706&gt;$AB$1*2,G706&gt;($G$1/$L$1)*1),"放弃P4P推广 ","")&amp;IF(AND(AB706&gt;$AB$1*1.2,AB706&lt;$AB$1*4.5,Y706&gt;0),"优化询盘成本 ","")&amp;IF(AND(Z706&gt;$Z$1*1.2,Z706&lt;$Z$1*4.5,Y706&gt;0),"优化商机成本 ","")&amp;IF(AND(Y706&lt;&gt;0,L706&gt;0,AB706&lt;$AB$1*1.2),"加大询盘获取 ","")&amp;IF(AND(Y706&lt;&gt;0,K706&gt;0,Z706&lt;$Z$1*1.2),"加大商机获取 ","")&amp;IF(AND(L706=0,C706="Y",G706&gt;($G$1/$L$1*1.5)),"解绑橱窗绑定 ",""),"请去左表粘贴源数据"),"")</f>
        <v/>
      </c>
      <c r="AE706" s="9"/>
      <c r="AF706" s="9"/>
      <c r="AG706" s="9"/>
      <c r="AH706" s="9"/>
      <c r="AI706" s="17"/>
      <c r="AJ706" s="17"/>
      <c r="AK706" s="17"/>
    </row>
    <row r="707" spans="1:37">
      <c r="A707" s="5" t="str">
        <f>IFERROR(HLOOKUP(A$2,'2.源数据-产品分析-全商品'!A$6:A$1000,ROW()-1,0),"")</f>
        <v/>
      </c>
      <c r="B707" s="5" t="str">
        <f>IFERROR(HLOOKUP(B$2,'2.源数据-产品分析-全商品'!B$6:B$1000,ROW()-1,0),"")</f>
        <v/>
      </c>
      <c r="C707" s="5" t="str">
        <f>CLEAN(IFERROR(HLOOKUP(C$2,'2.源数据-产品分析-全商品'!C$6:C$1000,ROW()-1,0),""))</f>
        <v/>
      </c>
      <c r="D707" s="5" t="str">
        <f>IFERROR(HLOOKUP(D$2,'2.源数据-产品分析-全商品'!D$6:D$1000,ROW()-1,0),"")</f>
        <v/>
      </c>
      <c r="E707" s="5" t="str">
        <f>IFERROR(HLOOKUP(E$2,'2.源数据-产品分析-全商品'!E$6:E$1000,ROW()-1,0),"")</f>
        <v/>
      </c>
      <c r="F707" s="5" t="str">
        <f>IFERROR(VALUE(HLOOKUP(F$2,'2.源数据-产品分析-全商品'!F$6:F$1000,ROW()-1,0)),"")</f>
        <v/>
      </c>
      <c r="G707" s="5" t="str">
        <f>IFERROR(VALUE(HLOOKUP(G$2,'2.源数据-产品分析-全商品'!G$6:G$1000,ROW()-1,0)),"")</f>
        <v/>
      </c>
      <c r="H707" s="5" t="str">
        <f>IFERROR(HLOOKUP(H$2,'2.源数据-产品分析-全商品'!H$6:H$1000,ROW()-1,0),"")</f>
        <v/>
      </c>
      <c r="I707" s="5" t="str">
        <f>IFERROR(VALUE(HLOOKUP(I$2,'2.源数据-产品分析-全商品'!I$6:I$1000,ROW()-1,0)),"")</f>
        <v/>
      </c>
      <c r="J707" s="60" t="str">
        <f>IFERROR(IF($J$2="","",INDEX('产品报告-整理'!G:G,MATCH(产品建议!A707,'产品报告-整理'!A:A,0))),"")</f>
        <v/>
      </c>
      <c r="K707" s="5" t="str">
        <f>IFERROR(IF($K$2="","",VALUE(INDEX('产品报告-整理'!E:E,MATCH(产品建议!A707,'产品报告-整理'!A:A,0)))),0)</f>
        <v/>
      </c>
      <c r="L707" s="5" t="str">
        <f>IFERROR(VALUE(HLOOKUP(L$2,'2.源数据-产品分析-全商品'!J$6:J$1000,ROW()-1,0)),"")</f>
        <v/>
      </c>
      <c r="M707" s="5" t="str">
        <f>IFERROR(VALUE(HLOOKUP(M$2,'2.源数据-产品分析-全商品'!K$6:K$1000,ROW()-1,0)),"")</f>
        <v/>
      </c>
      <c r="N707" s="5" t="str">
        <f>IFERROR(HLOOKUP(N$2,'2.源数据-产品分析-全商品'!L$6:L$1000,ROW()-1,0),"")</f>
        <v/>
      </c>
      <c r="O707" s="5" t="str">
        <f>IF($O$2='产品报告-整理'!$K$1,IFERROR(INDEX('产品报告-整理'!S:S,MATCH(产品建议!A707,'产品报告-整理'!L:L,0)),""),(IFERROR(VALUE(HLOOKUP(O$2,'2.源数据-产品分析-全商品'!M$6:M$1000,ROW()-1,0)),"")))</f>
        <v/>
      </c>
      <c r="P707" s="5" t="str">
        <f>IF($P$2='产品报告-整理'!$V$1,IFERROR(INDEX('产品报告-整理'!AD:AD,MATCH(产品建议!A707,'产品报告-整理'!W:W,0)),""),(IFERROR(VALUE(HLOOKUP(P$2,'2.源数据-产品分析-全商品'!N$6:N$1000,ROW()-1,0)),"")))</f>
        <v/>
      </c>
      <c r="Q707" s="5" t="str">
        <f>IF($Q$2='产品报告-整理'!$AG$1,IFERROR(INDEX('产品报告-整理'!AO:AO,MATCH(产品建议!A707,'产品报告-整理'!AH:AH,0)),""),(IFERROR(VALUE(HLOOKUP(Q$2,'2.源数据-产品分析-全商品'!O$6:O$1000,ROW()-1,0)),"")))</f>
        <v/>
      </c>
      <c r="R707" s="5" t="str">
        <f>IF($R$2='产品报告-整理'!$AR$1,IFERROR(INDEX('产品报告-整理'!AZ:AZ,MATCH(产品建议!A707,'产品报告-整理'!AS:AS,0)),""),(IFERROR(VALUE(HLOOKUP(R$2,'2.源数据-产品分析-全商品'!P$6:P$1000,ROW()-1,0)),"")))</f>
        <v/>
      </c>
      <c r="S707" s="5" t="str">
        <f>IF($S$2='产品报告-整理'!$BC$1,IFERROR(INDEX('产品报告-整理'!BK:BK,MATCH(产品建议!A707,'产品报告-整理'!BD:BD,0)),""),(IFERROR(VALUE(HLOOKUP(S$2,'2.源数据-产品分析-全商品'!Q$6:Q$1000,ROW()-1,0)),"")))</f>
        <v/>
      </c>
      <c r="T707" s="5" t="str">
        <f>IFERROR(HLOOKUP("产品负责人",'2.源数据-产品分析-全商品'!R$6:R$1000,ROW()-1,0),"")</f>
        <v/>
      </c>
      <c r="U707" s="5" t="str">
        <f>IFERROR(VALUE(HLOOKUP(U$2,'2.源数据-产品分析-全商品'!S$6:S$1000,ROW()-1,0)),"")</f>
        <v/>
      </c>
      <c r="V707" s="5" t="str">
        <f>IFERROR(VALUE(HLOOKUP(V$2,'2.源数据-产品分析-全商品'!T$6:T$1000,ROW()-1,0)),"")</f>
        <v/>
      </c>
      <c r="W707" s="5" t="str">
        <f>IF(OR($A$3=""),"",IF(OR($W$2="优爆品"),(IF(COUNTIF('2-2.源数据-产品分析-优品'!A:A,产品建议!A707)&gt;0,"是","")&amp;IF(COUNTIF('2-3.源数据-产品分析-爆品'!A:A,产品建议!A707)&gt;0,"是","")),IF(OR($W$2="P4P点击量"),((IFERROR(INDEX('产品报告-整理'!D:D,MATCH(产品建议!A707,'产品报告-整理'!A:A,0)),""))),((IF(COUNTIF('2-2.源数据-产品分析-优品'!A:A,产品建议!A707)&gt;0,"是",""))))))</f>
        <v/>
      </c>
      <c r="X707" s="5" t="str">
        <f>IF(OR($A$3=""),"",IF(OR($W$2="优爆品"),((IFERROR(INDEX('产品报告-整理'!D:D,MATCH(产品建议!A707,'产品报告-整理'!A:A,0)),"")&amp;" → "&amp;(IFERROR(TEXT(INDEX('产品报告-整理'!D:D,MATCH(产品建议!A707,'产品报告-整理'!A:A,0))/G707,"0%"),"")))),IF(OR($W$2="P4P点击量"),((IF($W$2="P4P点击量",IFERROR(TEXT(W707/G707,"0%"),"")))),(((IF(COUNTIF('2-3.源数据-产品分析-爆品'!A:A,产品建议!A707)&gt;0,"是","")))))))</f>
        <v/>
      </c>
      <c r="Y707" s="9" t="str">
        <f>IF(AND($Y$2="直通车总消费",'产品报告-整理'!$BN$1="推荐广告"),IFERROR(INDEX('产品报告-整理'!H:H,MATCH(产品建议!A707,'产品报告-整理'!A:A,0)),0)+IFERROR(INDEX('产品报告-整理'!BV:BV,MATCH(产品建议!A707,'产品报告-整理'!BO:BO,0)),0),IFERROR(INDEX('产品报告-整理'!H:H,MATCH(产品建议!A707,'产品报告-整理'!A:A,0)),0))</f>
        <v/>
      </c>
      <c r="Z707" s="9" t="str">
        <f t="shared" si="33"/>
        <v/>
      </c>
      <c r="AA707" s="5" t="str">
        <f t="shared" ref="AA707:AA770" si="34">IFERROR(VALUE(Y707/L707),"")</f>
        <v/>
      </c>
      <c r="AB707" s="5" t="str">
        <f t="shared" ref="AB707:AB770" si="35">IF(AND($AB$2="总询盘人数成本",$S$2="TM咨询人数 "),IFERROR(ROUND(Y707/(M707+S707),2),""),IFERROR(ROUND(Y707/M707,2),""))</f>
        <v/>
      </c>
      <c r="AC707" s="9"/>
      <c r="AD707" s="15" t="str">
        <f>IF($AD$1="  ",IFERROR(IF(AND(Y707="未推广",L707&gt;0),"加入P4P推广 ","")&amp;IF(AND(OR(W707="是",X707="是"),Y707=0),"优爆品加推广 ","")&amp;IF(AND(C707="N",L707&gt;0),"增加橱窗绑定 ","")&amp;IF(AND(OR(Z707&gt;$Z$1*4.5,AB707&gt;$AB$1*4.5),Y707&lt;&gt;0,Y707&gt;$AB$1*2,G707&gt;($G$1/$L$1)*1),"放弃P4P推广 ","")&amp;IF(AND(AB707&gt;$AB$1*1.2,AB707&lt;$AB$1*4.5,Y707&gt;0),"优化询盘成本 ","")&amp;IF(AND(Z707&gt;$Z$1*1.2,Z707&lt;$Z$1*4.5,Y707&gt;0),"优化商机成本 ","")&amp;IF(AND(Y707&lt;&gt;0,L707&gt;0,AB707&lt;$AB$1*1.2),"加大询盘获取 ","")&amp;IF(AND(Y707&lt;&gt;0,K707&gt;0,Z707&lt;$Z$1*1.2),"加大商机获取 ","")&amp;IF(AND(L707=0,C707="Y",G707&gt;($G$1/$L$1*1.5)),"解绑橱窗绑定 ",""),"请去左表粘贴源数据"),"")</f>
        <v/>
      </c>
      <c r="AE707" s="9"/>
      <c r="AF707" s="9"/>
      <c r="AG707" s="9"/>
      <c r="AH707" s="9"/>
      <c r="AI707" s="17"/>
      <c r="AJ707" s="17"/>
      <c r="AK707" s="17"/>
    </row>
    <row r="708" spans="1:37">
      <c r="A708" s="5" t="str">
        <f>IFERROR(HLOOKUP(A$2,'2.源数据-产品分析-全商品'!A$6:A$1000,ROW()-1,0),"")</f>
        <v/>
      </c>
      <c r="B708" s="5" t="str">
        <f>IFERROR(HLOOKUP(B$2,'2.源数据-产品分析-全商品'!B$6:B$1000,ROW()-1,0),"")</f>
        <v/>
      </c>
      <c r="C708" s="5" t="str">
        <f>CLEAN(IFERROR(HLOOKUP(C$2,'2.源数据-产品分析-全商品'!C$6:C$1000,ROW()-1,0),""))</f>
        <v/>
      </c>
      <c r="D708" s="5" t="str">
        <f>IFERROR(HLOOKUP(D$2,'2.源数据-产品分析-全商品'!D$6:D$1000,ROW()-1,0),"")</f>
        <v/>
      </c>
      <c r="E708" s="5" t="str">
        <f>IFERROR(HLOOKUP(E$2,'2.源数据-产品分析-全商品'!E$6:E$1000,ROW()-1,0),"")</f>
        <v/>
      </c>
      <c r="F708" s="5" t="str">
        <f>IFERROR(VALUE(HLOOKUP(F$2,'2.源数据-产品分析-全商品'!F$6:F$1000,ROW()-1,0)),"")</f>
        <v/>
      </c>
      <c r="G708" s="5" t="str">
        <f>IFERROR(VALUE(HLOOKUP(G$2,'2.源数据-产品分析-全商品'!G$6:G$1000,ROW()-1,0)),"")</f>
        <v/>
      </c>
      <c r="H708" s="5" t="str">
        <f>IFERROR(HLOOKUP(H$2,'2.源数据-产品分析-全商品'!H$6:H$1000,ROW()-1,0),"")</f>
        <v/>
      </c>
      <c r="I708" s="5" t="str">
        <f>IFERROR(VALUE(HLOOKUP(I$2,'2.源数据-产品分析-全商品'!I$6:I$1000,ROW()-1,0)),"")</f>
        <v/>
      </c>
      <c r="J708" s="60" t="str">
        <f>IFERROR(IF($J$2="","",INDEX('产品报告-整理'!G:G,MATCH(产品建议!A708,'产品报告-整理'!A:A,0))),"")</f>
        <v/>
      </c>
      <c r="K708" s="5" t="str">
        <f>IFERROR(IF($K$2="","",VALUE(INDEX('产品报告-整理'!E:E,MATCH(产品建议!A708,'产品报告-整理'!A:A,0)))),0)</f>
        <v/>
      </c>
      <c r="L708" s="5" t="str">
        <f>IFERROR(VALUE(HLOOKUP(L$2,'2.源数据-产品分析-全商品'!J$6:J$1000,ROW()-1,0)),"")</f>
        <v/>
      </c>
      <c r="M708" s="5" t="str">
        <f>IFERROR(VALUE(HLOOKUP(M$2,'2.源数据-产品分析-全商品'!K$6:K$1000,ROW()-1,0)),"")</f>
        <v/>
      </c>
      <c r="N708" s="5" t="str">
        <f>IFERROR(HLOOKUP(N$2,'2.源数据-产品分析-全商品'!L$6:L$1000,ROW()-1,0),"")</f>
        <v/>
      </c>
      <c r="O708" s="5" t="str">
        <f>IF($O$2='产品报告-整理'!$K$1,IFERROR(INDEX('产品报告-整理'!S:S,MATCH(产品建议!A708,'产品报告-整理'!L:L,0)),""),(IFERROR(VALUE(HLOOKUP(O$2,'2.源数据-产品分析-全商品'!M$6:M$1000,ROW()-1,0)),"")))</f>
        <v/>
      </c>
      <c r="P708" s="5" t="str">
        <f>IF($P$2='产品报告-整理'!$V$1,IFERROR(INDEX('产品报告-整理'!AD:AD,MATCH(产品建议!A708,'产品报告-整理'!W:W,0)),""),(IFERROR(VALUE(HLOOKUP(P$2,'2.源数据-产品分析-全商品'!N$6:N$1000,ROW()-1,0)),"")))</f>
        <v/>
      </c>
      <c r="Q708" s="5" t="str">
        <f>IF($Q$2='产品报告-整理'!$AG$1,IFERROR(INDEX('产品报告-整理'!AO:AO,MATCH(产品建议!A708,'产品报告-整理'!AH:AH,0)),""),(IFERROR(VALUE(HLOOKUP(Q$2,'2.源数据-产品分析-全商品'!O$6:O$1000,ROW()-1,0)),"")))</f>
        <v/>
      </c>
      <c r="R708" s="5" t="str">
        <f>IF($R$2='产品报告-整理'!$AR$1,IFERROR(INDEX('产品报告-整理'!AZ:AZ,MATCH(产品建议!A708,'产品报告-整理'!AS:AS,0)),""),(IFERROR(VALUE(HLOOKUP(R$2,'2.源数据-产品分析-全商品'!P$6:P$1000,ROW()-1,0)),"")))</f>
        <v/>
      </c>
      <c r="S708" s="5" t="str">
        <f>IF($S$2='产品报告-整理'!$BC$1,IFERROR(INDEX('产品报告-整理'!BK:BK,MATCH(产品建议!A708,'产品报告-整理'!BD:BD,0)),""),(IFERROR(VALUE(HLOOKUP(S$2,'2.源数据-产品分析-全商品'!Q$6:Q$1000,ROW()-1,0)),"")))</f>
        <v/>
      </c>
      <c r="T708" s="5" t="str">
        <f>IFERROR(HLOOKUP("产品负责人",'2.源数据-产品分析-全商品'!R$6:R$1000,ROW()-1,0),"")</f>
        <v/>
      </c>
      <c r="U708" s="5" t="str">
        <f>IFERROR(VALUE(HLOOKUP(U$2,'2.源数据-产品分析-全商品'!S$6:S$1000,ROW()-1,0)),"")</f>
        <v/>
      </c>
      <c r="V708" s="5" t="str">
        <f>IFERROR(VALUE(HLOOKUP(V$2,'2.源数据-产品分析-全商品'!T$6:T$1000,ROW()-1,0)),"")</f>
        <v/>
      </c>
      <c r="W708" s="5" t="str">
        <f>IF(OR($A$3=""),"",IF(OR($W$2="优爆品"),(IF(COUNTIF('2-2.源数据-产品分析-优品'!A:A,产品建议!A708)&gt;0,"是","")&amp;IF(COUNTIF('2-3.源数据-产品分析-爆品'!A:A,产品建议!A708)&gt;0,"是","")),IF(OR($W$2="P4P点击量"),((IFERROR(INDEX('产品报告-整理'!D:D,MATCH(产品建议!A708,'产品报告-整理'!A:A,0)),""))),((IF(COUNTIF('2-2.源数据-产品分析-优品'!A:A,产品建议!A708)&gt;0,"是",""))))))</f>
        <v/>
      </c>
      <c r="X708" s="5" t="str">
        <f>IF(OR($A$3=""),"",IF(OR($W$2="优爆品"),((IFERROR(INDEX('产品报告-整理'!D:D,MATCH(产品建议!A708,'产品报告-整理'!A:A,0)),"")&amp;" → "&amp;(IFERROR(TEXT(INDEX('产品报告-整理'!D:D,MATCH(产品建议!A708,'产品报告-整理'!A:A,0))/G708,"0%"),"")))),IF(OR($W$2="P4P点击量"),((IF($W$2="P4P点击量",IFERROR(TEXT(W708/G708,"0%"),"")))),(((IF(COUNTIF('2-3.源数据-产品分析-爆品'!A:A,产品建议!A708)&gt;0,"是","")))))))</f>
        <v/>
      </c>
      <c r="Y708" s="9" t="str">
        <f>IF(AND($Y$2="直通车总消费",'产品报告-整理'!$BN$1="推荐广告"),IFERROR(INDEX('产品报告-整理'!H:H,MATCH(产品建议!A708,'产品报告-整理'!A:A,0)),0)+IFERROR(INDEX('产品报告-整理'!BV:BV,MATCH(产品建议!A708,'产品报告-整理'!BO:BO,0)),0),IFERROR(INDEX('产品报告-整理'!H:H,MATCH(产品建议!A708,'产品报告-整理'!A:A,0)),0))</f>
        <v/>
      </c>
      <c r="Z708" s="9" t="str">
        <f t="shared" ref="Z708:Z771" si="36">IFERROR(VALUE(ROUND((Y708/K708),2)),"")</f>
        <v/>
      </c>
      <c r="AA708" s="5" t="str">
        <f t="shared" si="34"/>
        <v/>
      </c>
      <c r="AB708" s="5" t="str">
        <f t="shared" si="35"/>
        <v/>
      </c>
      <c r="AC708" s="9"/>
      <c r="AD708" s="15" t="str">
        <f>IF($AD$1="  ",IFERROR(IF(AND(Y708="未推广",L708&gt;0),"加入P4P推广 ","")&amp;IF(AND(OR(W708="是",X708="是"),Y708=0),"优爆品加推广 ","")&amp;IF(AND(C708="N",L708&gt;0),"增加橱窗绑定 ","")&amp;IF(AND(OR(Z708&gt;$Z$1*4.5,AB708&gt;$AB$1*4.5),Y708&lt;&gt;0,Y708&gt;$AB$1*2,G708&gt;($G$1/$L$1)*1),"放弃P4P推广 ","")&amp;IF(AND(AB708&gt;$AB$1*1.2,AB708&lt;$AB$1*4.5,Y708&gt;0),"优化询盘成本 ","")&amp;IF(AND(Z708&gt;$Z$1*1.2,Z708&lt;$Z$1*4.5,Y708&gt;0),"优化商机成本 ","")&amp;IF(AND(Y708&lt;&gt;0,L708&gt;0,AB708&lt;$AB$1*1.2),"加大询盘获取 ","")&amp;IF(AND(Y708&lt;&gt;0,K708&gt;0,Z708&lt;$Z$1*1.2),"加大商机获取 ","")&amp;IF(AND(L708=0,C708="Y",G708&gt;($G$1/$L$1*1.5)),"解绑橱窗绑定 ",""),"请去左表粘贴源数据"),"")</f>
        <v/>
      </c>
      <c r="AE708" s="9"/>
      <c r="AF708" s="9"/>
      <c r="AG708" s="9"/>
      <c r="AH708" s="9"/>
      <c r="AI708" s="17"/>
      <c r="AJ708" s="17"/>
      <c r="AK708" s="17"/>
    </row>
    <row r="709" spans="1:37">
      <c r="A709" s="5" t="str">
        <f>IFERROR(HLOOKUP(A$2,'2.源数据-产品分析-全商品'!A$6:A$1000,ROW()-1,0),"")</f>
        <v/>
      </c>
      <c r="B709" s="5" t="str">
        <f>IFERROR(HLOOKUP(B$2,'2.源数据-产品分析-全商品'!B$6:B$1000,ROW()-1,0),"")</f>
        <v/>
      </c>
      <c r="C709" s="5" t="str">
        <f>CLEAN(IFERROR(HLOOKUP(C$2,'2.源数据-产品分析-全商品'!C$6:C$1000,ROW()-1,0),""))</f>
        <v/>
      </c>
      <c r="D709" s="5" t="str">
        <f>IFERROR(HLOOKUP(D$2,'2.源数据-产品分析-全商品'!D$6:D$1000,ROW()-1,0),"")</f>
        <v/>
      </c>
      <c r="E709" s="5" t="str">
        <f>IFERROR(HLOOKUP(E$2,'2.源数据-产品分析-全商品'!E$6:E$1000,ROW()-1,0),"")</f>
        <v/>
      </c>
      <c r="F709" s="5" t="str">
        <f>IFERROR(VALUE(HLOOKUP(F$2,'2.源数据-产品分析-全商品'!F$6:F$1000,ROW()-1,0)),"")</f>
        <v/>
      </c>
      <c r="G709" s="5" t="str">
        <f>IFERROR(VALUE(HLOOKUP(G$2,'2.源数据-产品分析-全商品'!G$6:G$1000,ROW()-1,0)),"")</f>
        <v/>
      </c>
      <c r="H709" s="5" t="str">
        <f>IFERROR(HLOOKUP(H$2,'2.源数据-产品分析-全商品'!H$6:H$1000,ROW()-1,0),"")</f>
        <v/>
      </c>
      <c r="I709" s="5" t="str">
        <f>IFERROR(VALUE(HLOOKUP(I$2,'2.源数据-产品分析-全商品'!I$6:I$1000,ROW()-1,0)),"")</f>
        <v/>
      </c>
      <c r="J709" s="60" t="str">
        <f>IFERROR(IF($J$2="","",INDEX('产品报告-整理'!G:G,MATCH(产品建议!A709,'产品报告-整理'!A:A,0))),"")</f>
        <v/>
      </c>
      <c r="K709" s="5" t="str">
        <f>IFERROR(IF($K$2="","",VALUE(INDEX('产品报告-整理'!E:E,MATCH(产品建议!A709,'产品报告-整理'!A:A,0)))),0)</f>
        <v/>
      </c>
      <c r="L709" s="5" t="str">
        <f>IFERROR(VALUE(HLOOKUP(L$2,'2.源数据-产品分析-全商品'!J$6:J$1000,ROW()-1,0)),"")</f>
        <v/>
      </c>
      <c r="M709" s="5" t="str">
        <f>IFERROR(VALUE(HLOOKUP(M$2,'2.源数据-产品分析-全商品'!K$6:K$1000,ROW()-1,0)),"")</f>
        <v/>
      </c>
      <c r="N709" s="5" t="str">
        <f>IFERROR(HLOOKUP(N$2,'2.源数据-产品分析-全商品'!L$6:L$1000,ROW()-1,0),"")</f>
        <v/>
      </c>
      <c r="O709" s="5" t="str">
        <f>IF($O$2='产品报告-整理'!$K$1,IFERROR(INDEX('产品报告-整理'!S:S,MATCH(产品建议!A709,'产品报告-整理'!L:L,0)),""),(IFERROR(VALUE(HLOOKUP(O$2,'2.源数据-产品分析-全商品'!M$6:M$1000,ROW()-1,0)),"")))</f>
        <v/>
      </c>
      <c r="P709" s="5" t="str">
        <f>IF($P$2='产品报告-整理'!$V$1,IFERROR(INDEX('产品报告-整理'!AD:AD,MATCH(产品建议!A709,'产品报告-整理'!W:W,0)),""),(IFERROR(VALUE(HLOOKUP(P$2,'2.源数据-产品分析-全商品'!N$6:N$1000,ROW()-1,0)),"")))</f>
        <v/>
      </c>
      <c r="Q709" s="5" t="str">
        <f>IF($Q$2='产品报告-整理'!$AG$1,IFERROR(INDEX('产品报告-整理'!AO:AO,MATCH(产品建议!A709,'产品报告-整理'!AH:AH,0)),""),(IFERROR(VALUE(HLOOKUP(Q$2,'2.源数据-产品分析-全商品'!O$6:O$1000,ROW()-1,0)),"")))</f>
        <v/>
      </c>
      <c r="R709" s="5" t="str">
        <f>IF($R$2='产品报告-整理'!$AR$1,IFERROR(INDEX('产品报告-整理'!AZ:AZ,MATCH(产品建议!A709,'产品报告-整理'!AS:AS,0)),""),(IFERROR(VALUE(HLOOKUP(R$2,'2.源数据-产品分析-全商品'!P$6:P$1000,ROW()-1,0)),"")))</f>
        <v/>
      </c>
      <c r="S709" s="5" t="str">
        <f>IF($S$2='产品报告-整理'!$BC$1,IFERROR(INDEX('产品报告-整理'!BK:BK,MATCH(产品建议!A709,'产品报告-整理'!BD:BD,0)),""),(IFERROR(VALUE(HLOOKUP(S$2,'2.源数据-产品分析-全商品'!Q$6:Q$1000,ROW()-1,0)),"")))</f>
        <v/>
      </c>
      <c r="T709" s="5" t="str">
        <f>IFERROR(HLOOKUP("产品负责人",'2.源数据-产品分析-全商品'!R$6:R$1000,ROW()-1,0),"")</f>
        <v/>
      </c>
      <c r="U709" s="5" t="str">
        <f>IFERROR(VALUE(HLOOKUP(U$2,'2.源数据-产品分析-全商品'!S$6:S$1000,ROW()-1,0)),"")</f>
        <v/>
      </c>
      <c r="V709" s="5" t="str">
        <f>IFERROR(VALUE(HLOOKUP(V$2,'2.源数据-产品分析-全商品'!T$6:T$1000,ROW()-1,0)),"")</f>
        <v/>
      </c>
      <c r="W709" s="5" t="str">
        <f>IF(OR($A$3=""),"",IF(OR($W$2="优爆品"),(IF(COUNTIF('2-2.源数据-产品分析-优品'!A:A,产品建议!A709)&gt;0,"是","")&amp;IF(COUNTIF('2-3.源数据-产品分析-爆品'!A:A,产品建议!A709)&gt;0,"是","")),IF(OR($W$2="P4P点击量"),((IFERROR(INDEX('产品报告-整理'!D:D,MATCH(产品建议!A709,'产品报告-整理'!A:A,0)),""))),((IF(COUNTIF('2-2.源数据-产品分析-优品'!A:A,产品建议!A709)&gt;0,"是",""))))))</f>
        <v/>
      </c>
      <c r="X709" s="5" t="str">
        <f>IF(OR($A$3=""),"",IF(OR($W$2="优爆品"),((IFERROR(INDEX('产品报告-整理'!D:D,MATCH(产品建议!A709,'产品报告-整理'!A:A,0)),"")&amp;" → "&amp;(IFERROR(TEXT(INDEX('产品报告-整理'!D:D,MATCH(产品建议!A709,'产品报告-整理'!A:A,0))/G709,"0%"),"")))),IF(OR($W$2="P4P点击量"),((IF($W$2="P4P点击量",IFERROR(TEXT(W709/G709,"0%"),"")))),(((IF(COUNTIF('2-3.源数据-产品分析-爆品'!A:A,产品建议!A709)&gt;0,"是","")))))))</f>
        <v/>
      </c>
      <c r="Y709" s="9" t="str">
        <f>IF(AND($Y$2="直通车总消费",'产品报告-整理'!$BN$1="推荐广告"),IFERROR(INDEX('产品报告-整理'!H:H,MATCH(产品建议!A709,'产品报告-整理'!A:A,0)),0)+IFERROR(INDEX('产品报告-整理'!BV:BV,MATCH(产品建议!A709,'产品报告-整理'!BO:BO,0)),0),IFERROR(INDEX('产品报告-整理'!H:H,MATCH(产品建议!A709,'产品报告-整理'!A:A,0)),0))</f>
        <v/>
      </c>
      <c r="Z709" s="9" t="str">
        <f t="shared" si="36"/>
        <v/>
      </c>
      <c r="AA709" s="5" t="str">
        <f t="shared" si="34"/>
        <v/>
      </c>
      <c r="AB709" s="5" t="str">
        <f t="shared" si="35"/>
        <v/>
      </c>
      <c r="AC709" s="9"/>
      <c r="AD709" s="15" t="str">
        <f>IF($AD$1="  ",IFERROR(IF(AND(Y709="未推广",L709&gt;0),"加入P4P推广 ","")&amp;IF(AND(OR(W709="是",X709="是"),Y709=0),"优爆品加推广 ","")&amp;IF(AND(C709="N",L709&gt;0),"增加橱窗绑定 ","")&amp;IF(AND(OR(Z709&gt;$Z$1*4.5,AB709&gt;$AB$1*4.5),Y709&lt;&gt;0,Y709&gt;$AB$1*2,G709&gt;($G$1/$L$1)*1),"放弃P4P推广 ","")&amp;IF(AND(AB709&gt;$AB$1*1.2,AB709&lt;$AB$1*4.5,Y709&gt;0),"优化询盘成本 ","")&amp;IF(AND(Z709&gt;$Z$1*1.2,Z709&lt;$Z$1*4.5,Y709&gt;0),"优化商机成本 ","")&amp;IF(AND(Y709&lt;&gt;0,L709&gt;0,AB709&lt;$AB$1*1.2),"加大询盘获取 ","")&amp;IF(AND(Y709&lt;&gt;0,K709&gt;0,Z709&lt;$Z$1*1.2),"加大商机获取 ","")&amp;IF(AND(L709=0,C709="Y",G709&gt;($G$1/$L$1*1.5)),"解绑橱窗绑定 ",""),"请去左表粘贴源数据"),"")</f>
        <v/>
      </c>
      <c r="AE709" s="9"/>
      <c r="AF709" s="9"/>
      <c r="AG709" s="9"/>
      <c r="AH709" s="9"/>
      <c r="AI709" s="17"/>
      <c r="AJ709" s="17"/>
      <c r="AK709" s="17"/>
    </row>
    <row r="710" spans="1:37">
      <c r="A710" s="5" t="str">
        <f>IFERROR(HLOOKUP(A$2,'2.源数据-产品分析-全商品'!A$6:A$1000,ROW()-1,0),"")</f>
        <v/>
      </c>
      <c r="B710" s="5" t="str">
        <f>IFERROR(HLOOKUP(B$2,'2.源数据-产品分析-全商品'!B$6:B$1000,ROW()-1,0),"")</f>
        <v/>
      </c>
      <c r="C710" s="5" t="str">
        <f>CLEAN(IFERROR(HLOOKUP(C$2,'2.源数据-产品分析-全商品'!C$6:C$1000,ROW()-1,0),""))</f>
        <v/>
      </c>
      <c r="D710" s="5" t="str">
        <f>IFERROR(HLOOKUP(D$2,'2.源数据-产品分析-全商品'!D$6:D$1000,ROW()-1,0),"")</f>
        <v/>
      </c>
      <c r="E710" s="5" t="str">
        <f>IFERROR(HLOOKUP(E$2,'2.源数据-产品分析-全商品'!E$6:E$1000,ROW()-1,0),"")</f>
        <v/>
      </c>
      <c r="F710" s="5" t="str">
        <f>IFERROR(VALUE(HLOOKUP(F$2,'2.源数据-产品分析-全商品'!F$6:F$1000,ROW()-1,0)),"")</f>
        <v/>
      </c>
      <c r="G710" s="5" t="str">
        <f>IFERROR(VALUE(HLOOKUP(G$2,'2.源数据-产品分析-全商品'!G$6:G$1000,ROW()-1,0)),"")</f>
        <v/>
      </c>
      <c r="H710" s="5" t="str">
        <f>IFERROR(HLOOKUP(H$2,'2.源数据-产品分析-全商品'!H$6:H$1000,ROW()-1,0),"")</f>
        <v/>
      </c>
      <c r="I710" s="5" t="str">
        <f>IFERROR(VALUE(HLOOKUP(I$2,'2.源数据-产品分析-全商品'!I$6:I$1000,ROW()-1,0)),"")</f>
        <v/>
      </c>
      <c r="J710" s="60" t="str">
        <f>IFERROR(IF($J$2="","",INDEX('产品报告-整理'!G:G,MATCH(产品建议!A710,'产品报告-整理'!A:A,0))),"")</f>
        <v/>
      </c>
      <c r="K710" s="5" t="str">
        <f>IFERROR(IF($K$2="","",VALUE(INDEX('产品报告-整理'!E:E,MATCH(产品建议!A710,'产品报告-整理'!A:A,0)))),0)</f>
        <v/>
      </c>
      <c r="L710" s="5" t="str">
        <f>IFERROR(VALUE(HLOOKUP(L$2,'2.源数据-产品分析-全商品'!J$6:J$1000,ROW()-1,0)),"")</f>
        <v/>
      </c>
      <c r="M710" s="5" t="str">
        <f>IFERROR(VALUE(HLOOKUP(M$2,'2.源数据-产品分析-全商品'!K$6:K$1000,ROW()-1,0)),"")</f>
        <v/>
      </c>
      <c r="N710" s="5" t="str">
        <f>IFERROR(HLOOKUP(N$2,'2.源数据-产品分析-全商品'!L$6:L$1000,ROW()-1,0),"")</f>
        <v/>
      </c>
      <c r="O710" s="5" t="str">
        <f>IF($O$2='产品报告-整理'!$K$1,IFERROR(INDEX('产品报告-整理'!S:S,MATCH(产品建议!A710,'产品报告-整理'!L:L,0)),""),(IFERROR(VALUE(HLOOKUP(O$2,'2.源数据-产品分析-全商品'!M$6:M$1000,ROW()-1,0)),"")))</f>
        <v/>
      </c>
      <c r="P710" s="5" t="str">
        <f>IF($P$2='产品报告-整理'!$V$1,IFERROR(INDEX('产品报告-整理'!AD:AD,MATCH(产品建议!A710,'产品报告-整理'!W:W,0)),""),(IFERROR(VALUE(HLOOKUP(P$2,'2.源数据-产品分析-全商品'!N$6:N$1000,ROW()-1,0)),"")))</f>
        <v/>
      </c>
      <c r="Q710" s="5" t="str">
        <f>IF($Q$2='产品报告-整理'!$AG$1,IFERROR(INDEX('产品报告-整理'!AO:AO,MATCH(产品建议!A710,'产品报告-整理'!AH:AH,0)),""),(IFERROR(VALUE(HLOOKUP(Q$2,'2.源数据-产品分析-全商品'!O$6:O$1000,ROW()-1,0)),"")))</f>
        <v/>
      </c>
      <c r="R710" s="5" t="str">
        <f>IF($R$2='产品报告-整理'!$AR$1,IFERROR(INDEX('产品报告-整理'!AZ:AZ,MATCH(产品建议!A710,'产品报告-整理'!AS:AS,0)),""),(IFERROR(VALUE(HLOOKUP(R$2,'2.源数据-产品分析-全商品'!P$6:P$1000,ROW()-1,0)),"")))</f>
        <v/>
      </c>
      <c r="S710" s="5" t="str">
        <f>IF($S$2='产品报告-整理'!$BC$1,IFERROR(INDEX('产品报告-整理'!BK:BK,MATCH(产品建议!A710,'产品报告-整理'!BD:BD,0)),""),(IFERROR(VALUE(HLOOKUP(S$2,'2.源数据-产品分析-全商品'!Q$6:Q$1000,ROW()-1,0)),"")))</f>
        <v/>
      </c>
      <c r="T710" s="5" t="str">
        <f>IFERROR(HLOOKUP("产品负责人",'2.源数据-产品分析-全商品'!R$6:R$1000,ROW()-1,0),"")</f>
        <v/>
      </c>
      <c r="U710" s="5" t="str">
        <f>IFERROR(VALUE(HLOOKUP(U$2,'2.源数据-产品分析-全商品'!S$6:S$1000,ROW()-1,0)),"")</f>
        <v/>
      </c>
      <c r="V710" s="5" t="str">
        <f>IFERROR(VALUE(HLOOKUP(V$2,'2.源数据-产品分析-全商品'!T$6:T$1000,ROW()-1,0)),"")</f>
        <v/>
      </c>
      <c r="W710" s="5" t="str">
        <f>IF(OR($A$3=""),"",IF(OR($W$2="优爆品"),(IF(COUNTIF('2-2.源数据-产品分析-优品'!A:A,产品建议!A710)&gt;0,"是","")&amp;IF(COUNTIF('2-3.源数据-产品分析-爆品'!A:A,产品建议!A710)&gt;0,"是","")),IF(OR($W$2="P4P点击量"),((IFERROR(INDEX('产品报告-整理'!D:D,MATCH(产品建议!A710,'产品报告-整理'!A:A,0)),""))),((IF(COUNTIF('2-2.源数据-产品分析-优品'!A:A,产品建议!A710)&gt;0,"是",""))))))</f>
        <v/>
      </c>
      <c r="X710" s="5" t="str">
        <f>IF(OR($A$3=""),"",IF(OR($W$2="优爆品"),((IFERROR(INDEX('产品报告-整理'!D:D,MATCH(产品建议!A710,'产品报告-整理'!A:A,0)),"")&amp;" → "&amp;(IFERROR(TEXT(INDEX('产品报告-整理'!D:D,MATCH(产品建议!A710,'产品报告-整理'!A:A,0))/G710,"0%"),"")))),IF(OR($W$2="P4P点击量"),((IF($W$2="P4P点击量",IFERROR(TEXT(W710/G710,"0%"),"")))),(((IF(COUNTIF('2-3.源数据-产品分析-爆品'!A:A,产品建议!A710)&gt;0,"是","")))))))</f>
        <v/>
      </c>
      <c r="Y710" s="9" t="str">
        <f>IF(AND($Y$2="直通车总消费",'产品报告-整理'!$BN$1="推荐广告"),IFERROR(INDEX('产品报告-整理'!H:H,MATCH(产品建议!A710,'产品报告-整理'!A:A,0)),0)+IFERROR(INDEX('产品报告-整理'!BV:BV,MATCH(产品建议!A710,'产品报告-整理'!BO:BO,0)),0),IFERROR(INDEX('产品报告-整理'!H:H,MATCH(产品建议!A710,'产品报告-整理'!A:A,0)),0))</f>
        <v/>
      </c>
      <c r="Z710" s="9" t="str">
        <f t="shared" si="36"/>
        <v/>
      </c>
      <c r="AA710" s="5" t="str">
        <f t="shared" si="34"/>
        <v/>
      </c>
      <c r="AB710" s="5" t="str">
        <f t="shared" si="35"/>
        <v/>
      </c>
      <c r="AC710" s="9"/>
      <c r="AD710" s="15" t="str">
        <f>IF($AD$1="  ",IFERROR(IF(AND(Y710="未推广",L710&gt;0),"加入P4P推广 ","")&amp;IF(AND(OR(W710="是",X710="是"),Y710=0),"优爆品加推广 ","")&amp;IF(AND(C710="N",L710&gt;0),"增加橱窗绑定 ","")&amp;IF(AND(OR(Z710&gt;$Z$1*4.5,AB710&gt;$AB$1*4.5),Y710&lt;&gt;0,Y710&gt;$AB$1*2,G710&gt;($G$1/$L$1)*1),"放弃P4P推广 ","")&amp;IF(AND(AB710&gt;$AB$1*1.2,AB710&lt;$AB$1*4.5,Y710&gt;0),"优化询盘成本 ","")&amp;IF(AND(Z710&gt;$Z$1*1.2,Z710&lt;$Z$1*4.5,Y710&gt;0),"优化商机成本 ","")&amp;IF(AND(Y710&lt;&gt;0,L710&gt;0,AB710&lt;$AB$1*1.2),"加大询盘获取 ","")&amp;IF(AND(Y710&lt;&gt;0,K710&gt;0,Z710&lt;$Z$1*1.2),"加大商机获取 ","")&amp;IF(AND(L710=0,C710="Y",G710&gt;($G$1/$L$1*1.5)),"解绑橱窗绑定 ",""),"请去左表粘贴源数据"),"")</f>
        <v/>
      </c>
      <c r="AE710" s="9"/>
      <c r="AF710" s="9"/>
      <c r="AG710" s="9"/>
      <c r="AH710" s="9"/>
      <c r="AI710" s="17"/>
      <c r="AJ710" s="17"/>
      <c r="AK710" s="17"/>
    </row>
    <row r="711" spans="1:37">
      <c r="A711" s="5" t="str">
        <f>IFERROR(HLOOKUP(A$2,'2.源数据-产品分析-全商品'!A$6:A$1000,ROW()-1,0),"")</f>
        <v/>
      </c>
      <c r="B711" s="5" t="str">
        <f>IFERROR(HLOOKUP(B$2,'2.源数据-产品分析-全商品'!B$6:B$1000,ROW()-1,0),"")</f>
        <v/>
      </c>
      <c r="C711" s="5" t="str">
        <f>CLEAN(IFERROR(HLOOKUP(C$2,'2.源数据-产品分析-全商品'!C$6:C$1000,ROW()-1,0),""))</f>
        <v/>
      </c>
      <c r="D711" s="5" t="str">
        <f>IFERROR(HLOOKUP(D$2,'2.源数据-产品分析-全商品'!D$6:D$1000,ROW()-1,0),"")</f>
        <v/>
      </c>
      <c r="E711" s="5" t="str">
        <f>IFERROR(HLOOKUP(E$2,'2.源数据-产品分析-全商品'!E$6:E$1000,ROW()-1,0),"")</f>
        <v/>
      </c>
      <c r="F711" s="5" t="str">
        <f>IFERROR(VALUE(HLOOKUP(F$2,'2.源数据-产品分析-全商品'!F$6:F$1000,ROW()-1,0)),"")</f>
        <v/>
      </c>
      <c r="G711" s="5" t="str">
        <f>IFERROR(VALUE(HLOOKUP(G$2,'2.源数据-产品分析-全商品'!G$6:G$1000,ROW()-1,0)),"")</f>
        <v/>
      </c>
      <c r="H711" s="5" t="str">
        <f>IFERROR(HLOOKUP(H$2,'2.源数据-产品分析-全商品'!H$6:H$1000,ROW()-1,0),"")</f>
        <v/>
      </c>
      <c r="I711" s="5" t="str">
        <f>IFERROR(VALUE(HLOOKUP(I$2,'2.源数据-产品分析-全商品'!I$6:I$1000,ROW()-1,0)),"")</f>
        <v/>
      </c>
      <c r="J711" s="60" t="str">
        <f>IFERROR(IF($J$2="","",INDEX('产品报告-整理'!G:G,MATCH(产品建议!A711,'产品报告-整理'!A:A,0))),"")</f>
        <v/>
      </c>
      <c r="K711" s="5" t="str">
        <f>IFERROR(IF($K$2="","",VALUE(INDEX('产品报告-整理'!E:E,MATCH(产品建议!A711,'产品报告-整理'!A:A,0)))),0)</f>
        <v/>
      </c>
      <c r="L711" s="5" t="str">
        <f>IFERROR(VALUE(HLOOKUP(L$2,'2.源数据-产品分析-全商品'!J$6:J$1000,ROW()-1,0)),"")</f>
        <v/>
      </c>
      <c r="M711" s="5" t="str">
        <f>IFERROR(VALUE(HLOOKUP(M$2,'2.源数据-产品分析-全商品'!K$6:K$1000,ROW()-1,0)),"")</f>
        <v/>
      </c>
      <c r="N711" s="5" t="str">
        <f>IFERROR(HLOOKUP(N$2,'2.源数据-产品分析-全商品'!L$6:L$1000,ROW()-1,0),"")</f>
        <v/>
      </c>
      <c r="O711" s="5" t="str">
        <f>IF($O$2='产品报告-整理'!$K$1,IFERROR(INDEX('产品报告-整理'!S:S,MATCH(产品建议!A711,'产品报告-整理'!L:L,0)),""),(IFERROR(VALUE(HLOOKUP(O$2,'2.源数据-产品分析-全商品'!M$6:M$1000,ROW()-1,0)),"")))</f>
        <v/>
      </c>
      <c r="P711" s="5" t="str">
        <f>IF($P$2='产品报告-整理'!$V$1,IFERROR(INDEX('产品报告-整理'!AD:AD,MATCH(产品建议!A711,'产品报告-整理'!W:W,0)),""),(IFERROR(VALUE(HLOOKUP(P$2,'2.源数据-产品分析-全商品'!N$6:N$1000,ROW()-1,0)),"")))</f>
        <v/>
      </c>
      <c r="Q711" s="5" t="str">
        <f>IF($Q$2='产品报告-整理'!$AG$1,IFERROR(INDEX('产品报告-整理'!AO:AO,MATCH(产品建议!A711,'产品报告-整理'!AH:AH,0)),""),(IFERROR(VALUE(HLOOKUP(Q$2,'2.源数据-产品分析-全商品'!O$6:O$1000,ROW()-1,0)),"")))</f>
        <v/>
      </c>
      <c r="R711" s="5" t="str">
        <f>IF($R$2='产品报告-整理'!$AR$1,IFERROR(INDEX('产品报告-整理'!AZ:AZ,MATCH(产品建议!A711,'产品报告-整理'!AS:AS,0)),""),(IFERROR(VALUE(HLOOKUP(R$2,'2.源数据-产品分析-全商品'!P$6:P$1000,ROW()-1,0)),"")))</f>
        <v/>
      </c>
      <c r="S711" s="5" t="str">
        <f>IF($S$2='产品报告-整理'!$BC$1,IFERROR(INDEX('产品报告-整理'!BK:BK,MATCH(产品建议!A711,'产品报告-整理'!BD:BD,0)),""),(IFERROR(VALUE(HLOOKUP(S$2,'2.源数据-产品分析-全商品'!Q$6:Q$1000,ROW()-1,0)),"")))</f>
        <v/>
      </c>
      <c r="T711" s="5" t="str">
        <f>IFERROR(HLOOKUP("产品负责人",'2.源数据-产品分析-全商品'!R$6:R$1000,ROW()-1,0),"")</f>
        <v/>
      </c>
      <c r="U711" s="5" t="str">
        <f>IFERROR(VALUE(HLOOKUP(U$2,'2.源数据-产品分析-全商品'!S$6:S$1000,ROW()-1,0)),"")</f>
        <v/>
      </c>
      <c r="V711" s="5" t="str">
        <f>IFERROR(VALUE(HLOOKUP(V$2,'2.源数据-产品分析-全商品'!T$6:T$1000,ROW()-1,0)),"")</f>
        <v/>
      </c>
      <c r="W711" s="5" t="str">
        <f>IF(OR($A$3=""),"",IF(OR($W$2="优爆品"),(IF(COUNTIF('2-2.源数据-产品分析-优品'!A:A,产品建议!A711)&gt;0,"是","")&amp;IF(COUNTIF('2-3.源数据-产品分析-爆品'!A:A,产品建议!A711)&gt;0,"是","")),IF(OR($W$2="P4P点击量"),((IFERROR(INDEX('产品报告-整理'!D:D,MATCH(产品建议!A711,'产品报告-整理'!A:A,0)),""))),((IF(COUNTIF('2-2.源数据-产品分析-优品'!A:A,产品建议!A711)&gt;0,"是",""))))))</f>
        <v/>
      </c>
      <c r="X711" s="5" t="str">
        <f>IF(OR($A$3=""),"",IF(OR($W$2="优爆品"),((IFERROR(INDEX('产品报告-整理'!D:D,MATCH(产品建议!A711,'产品报告-整理'!A:A,0)),"")&amp;" → "&amp;(IFERROR(TEXT(INDEX('产品报告-整理'!D:D,MATCH(产品建议!A711,'产品报告-整理'!A:A,0))/G711,"0%"),"")))),IF(OR($W$2="P4P点击量"),((IF($W$2="P4P点击量",IFERROR(TEXT(W711/G711,"0%"),"")))),(((IF(COUNTIF('2-3.源数据-产品分析-爆品'!A:A,产品建议!A711)&gt;0,"是","")))))))</f>
        <v/>
      </c>
      <c r="Y711" s="9" t="str">
        <f>IF(AND($Y$2="直通车总消费",'产品报告-整理'!$BN$1="推荐广告"),IFERROR(INDEX('产品报告-整理'!H:H,MATCH(产品建议!A711,'产品报告-整理'!A:A,0)),0)+IFERROR(INDEX('产品报告-整理'!BV:BV,MATCH(产品建议!A711,'产品报告-整理'!BO:BO,0)),0),IFERROR(INDEX('产品报告-整理'!H:H,MATCH(产品建议!A711,'产品报告-整理'!A:A,0)),0))</f>
        <v/>
      </c>
      <c r="Z711" s="9" t="str">
        <f t="shared" si="36"/>
        <v/>
      </c>
      <c r="AA711" s="5" t="str">
        <f t="shared" si="34"/>
        <v/>
      </c>
      <c r="AB711" s="5" t="str">
        <f t="shared" si="35"/>
        <v/>
      </c>
      <c r="AC711" s="9"/>
      <c r="AD711" s="15" t="str">
        <f>IF($AD$1="  ",IFERROR(IF(AND(Y711="未推广",L711&gt;0),"加入P4P推广 ","")&amp;IF(AND(OR(W711="是",X711="是"),Y711=0),"优爆品加推广 ","")&amp;IF(AND(C711="N",L711&gt;0),"增加橱窗绑定 ","")&amp;IF(AND(OR(Z711&gt;$Z$1*4.5,AB711&gt;$AB$1*4.5),Y711&lt;&gt;0,Y711&gt;$AB$1*2,G711&gt;($G$1/$L$1)*1),"放弃P4P推广 ","")&amp;IF(AND(AB711&gt;$AB$1*1.2,AB711&lt;$AB$1*4.5,Y711&gt;0),"优化询盘成本 ","")&amp;IF(AND(Z711&gt;$Z$1*1.2,Z711&lt;$Z$1*4.5,Y711&gt;0),"优化商机成本 ","")&amp;IF(AND(Y711&lt;&gt;0,L711&gt;0,AB711&lt;$AB$1*1.2),"加大询盘获取 ","")&amp;IF(AND(Y711&lt;&gt;0,K711&gt;0,Z711&lt;$Z$1*1.2),"加大商机获取 ","")&amp;IF(AND(L711=0,C711="Y",G711&gt;($G$1/$L$1*1.5)),"解绑橱窗绑定 ",""),"请去左表粘贴源数据"),"")</f>
        <v/>
      </c>
      <c r="AE711" s="9"/>
      <c r="AF711" s="9"/>
      <c r="AG711" s="9"/>
      <c r="AH711" s="9"/>
      <c r="AI711" s="17"/>
      <c r="AJ711" s="17"/>
      <c r="AK711" s="17"/>
    </row>
    <row r="712" spans="1:37">
      <c r="A712" s="5" t="str">
        <f>IFERROR(HLOOKUP(A$2,'2.源数据-产品分析-全商品'!A$6:A$1000,ROW()-1,0),"")</f>
        <v/>
      </c>
      <c r="B712" s="5" t="str">
        <f>IFERROR(HLOOKUP(B$2,'2.源数据-产品分析-全商品'!B$6:B$1000,ROW()-1,0),"")</f>
        <v/>
      </c>
      <c r="C712" s="5" t="str">
        <f>CLEAN(IFERROR(HLOOKUP(C$2,'2.源数据-产品分析-全商品'!C$6:C$1000,ROW()-1,0),""))</f>
        <v/>
      </c>
      <c r="D712" s="5" t="str">
        <f>IFERROR(HLOOKUP(D$2,'2.源数据-产品分析-全商品'!D$6:D$1000,ROW()-1,0),"")</f>
        <v/>
      </c>
      <c r="E712" s="5" t="str">
        <f>IFERROR(HLOOKUP(E$2,'2.源数据-产品分析-全商品'!E$6:E$1000,ROW()-1,0),"")</f>
        <v/>
      </c>
      <c r="F712" s="5" t="str">
        <f>IFERROR(VALUE(HLOOKUP(F$2,'2.源数据-产品分析-全商品'!F$6:F$1000,ROW()-1,0)),"")</f>
        <v/>
      </c>
      <c r="G712" s="5" t="str">
        <f>IFERROR(VALUE(HLOOKUP(G$2,'2.源数据-产品分析-全商品'!G$6:G$1000,ROW()-1,0)),"")</f>
        <v/>
      </c>
      <c r="H712" s="5" t="str">
        <f>IFERROR(HLOOKUP(H$2,'2.源数据-产品分析-全商品'!H$6:H$1000,ROW()-1,0),"")</f>
        <v/>
      </c>
      <c r="I712" s="5" t="str">
        <f>IFERROR(VALUE(HLOOKUP(I$2,'2.源数据-产品分析-全商品'!I$6:I$1000,ROW()-1,0)),"")</f>
        <v/>
      </c>
      <c r="J712" s="60" t="str">
        <f>IFERROR(IF($J$2="","",INDEX('产品报告-整理'!G:G,MATCH(产品建议!A712,'产品报告-整理'!A:A,0))),"")</f>
        <v/>
      </c>
      <c r="K712" s="5" t="str">
        <f>IFERROR(IF($K$2="","",VALUE(INDEX('产品报告-整理'!E:E,MATCH(产品建议!A712,'产品报告-整理'!A:A,0)))),0)</f>
        <v/>
      </c>
      <c r="L712" s="5" t="str">
        <f>IFERROR(VALUE(HLOOKUP(L$2,'2.源数据-产品分析-全商品'!J$6:J$1000,ROW()-1,0)),"")</f>
        <v/>
      </c>
      <c r="M712" s="5" t="str">
        <f>IFERROR(VALUE(HLOOKUP(M$2,'2.源数据-产品分析-全商品'!K$6:K$1000,ROW()-1,0)),"")</f>
        <v/>
      </c>
      <c r="N712" s="5" t="str">
        <f>IFERROR(HLOOKUP(N$2,'2.源数据-产品分析-全商品'!L$6:L$1000,ROW()-1,0),"")</f>
        <v/>
      </c>
      <c r="O712" s="5" t="str">
        <f>IF($O$2='产品报告-整理'!$K$1,IFERROR(INDEX('产品报告-整理'!S:S,MATCH(产品建议!A712,'产品报告-整理'!L:L,0)),""),(IFERROR(VALUE(HLOOKUP(O$2,'2.源数据-产品分析-全商品'!M$6:M$1000,ROW()-1,0)),"")))</f>
        <v/>
      </c>
      <c r="P712" s="5" t="str">
        <f>IF($P$2='产品报告-整理'!$V$1,IFERROR(INDEX('产品报告-整理'!AD:AD,MATCH(产品建议!A712,'产品报告-整理'!W:W,0)),""),(IFERROR(VALUE(HLOOKUP(P$2,'2.源数据-产品分析-全商品'!N$6:N$1000,ROW()-1,0)),"")))</f>
        <v/>
      </c>
      <c r="Q712" s="5" t="str">
        <f>IF($Q$2='产品报告-整理'!$AG$1,IFERROR(INDEX('产品报告-整理'!AO:AO,MATCH(产品建议!A712,'产品报告-整理'!AH:AH,0)),""),(IFERROR(VALUE(HLOOKUP(Q$2,'2.源数据-产品分析-全商品'!O$6:O$1000,ROW()-1,0)),"")))</f>
        <v/>
      </c>
      <c r="R712" s="5" t="str">
        <f>IF($R$2='产品报告-整理'!$AR$1,IFERROR(INDEX('产品报告-整理'!AZ:AZ,MATCH(产品建议!A712,'产品报告-整理'!AS:AS,0)),""),(IFERROR(VALUE(HLOOKUP(R$2,'2.源数据-产品分析-全商品'!P$6:P$1000,ROW()-1,0)),"")))</f>
        <v/>
      </c>
      <c r="S712" s="5" t="str">
        <f>IF($S$2='产品报告-整理'!$BC$1,IFERROR(INDEX('产品报告-整理'!BK:BK,MATCH(产品建议!A712,'产品报告-整理'!BD:BD,0)),""),(IFERROR(VALUE(HLOOKUP(S$2,'2.源数据-产品分析-全商品'!Q$6:Q$1000,ROW()-1,0)),"")))</f>
        <v/>
      </c>
      <c r="T712" s="5" t="str">
        <f>IFERROR(HLOOKUP("产品负责人",'2.源数据-产品分析-全商品'!R$6:R$1000,ROW()-1,0),"")</f>
        <v/>
      </c>
      <c r="U712" s="5" t="str">
        <f>IFERROR(VALUE(HLOOKUP(U$2,'2.源数据-产品分析-全商品'!S$6:S$1000,ROW()-1,0)),"")</f>
        <v/>
      </c>
      <c r="V712" s="5" t="str">
        <f>IFERROR(VALUE(HLOOKUP(V$2,'2.源数据-产品分析-全商品'!T$6:T$1000,ROW()-1,0)),"")</f>
        <v/>
      </c>
      <c r="W712" s="5" t="str">
        <f>IF(OR($A$3=""),"",IF(OR($W$2="优爆品"),(IF(COUNTIF('2-2.源数据-产品分析-优品'!A:A,产品建议!A712)&gt;0,"是","")&amp;IF(COUNTIF('2-3.源数据-产品分析-爆品'!A:A,产品建议!A712)&gt;0,"是","")),IF(OR($W$2="P4P点击量"),((IFERROR(INDEX('产品报告-整理'!D:D,MATCH(产品建议!A712,'产品报告-整理'!A:A,0)),""))),((IF(COUNTIF('2-2.源数据-产品分析-优品'!A:A,产品建议!A712)&gt;0,"是",""))))))</f>
        <v/>
      </c>
      <c r="X712" s="5" t="str">
        <f>IF(OR($A$3=""),"",IF(OR($W$2="优爆品"),((IFERROR(INDEX('产品报告-整理'!D:D,MATCH(产品建议!A712,'产品报告-整理'!A:A,0)),"")&amp;" → "&amp;(IFERROR(TEXT(INDEX('产品报告-整理'!D:D,MATCH(产品建议!A712,'产品报告-整理'!A:A,0))/G712,"0%"),"")))),IF(OR($W$2="P4P点击量"),((IF($W$2="P4P点击量",IFERROR(TEXT(W712/G712,"0%"),"")))),(((IF(COUNTIF('2-3.源数据-产品分析-爆品'!A:A,产品建议!A712)&gt;0,"是","")))))))</f>
        <v/>
      </c>
      <c r="Y712" s="9" t="str">
        <f>IF(AND($Y$2="直通车总消费",'产品报告-整理'!$BN$1="推荐广告"),IFERROR(INDEX('产品报告-整理'!H:H,MATCH(产品建议!A712,'产品报告-整理'!A:A,0)),0)+IFERROR(INDEX('产品报告-整理'!BV:BV,MATCH(产品建议!A712,'产品报告-整理'!BO:BO,0)),0),IFERROR(INDEX('产品报告-整理'!H:H,MATCH(产品建议!A712,'产品报告-整理'!A:A,0)),0))</f>
        <v/>
      </c>
      <c r="Z712" s="9" t="str">
        <f t="shared" si="36"/>
        <v/>
      </c>
      <c r="AA712" s="5" t="str">
        <f t="shared" si="34"/>
        <v/>
      </c>
      <c r="AB712" s="5" t="str">
        <f t="shared" si="35"/>
        <v/>
      </c>
      <c r="AC712" s="9"/>
      <c r="AD712" s="15" t="str">
        <f>IF($AD$1="  ",IFERROR(IF(AND(Y712="未推广",L712&gt;0),"加入P4P推广 ","")&amp;IF(AND(OR(W712="是",X712="是"),Y712=0),"优爆品加推广 ","")&amp;IF(AND(C712="N",L712&gt;0),"增加橱窗绑定 ","")&amp;IF(AND(OR(Z712&gt;$Z$1*4.5,AB712&gt;$AB$1*4.5),Y712&lt;&gt;0,Y712&gt;$AB$1*2,G712&gt;($G$1/$L$1)*1),"放弃P4P推广 ","")&amp;IF(AND(AB712&gt;$AB$1*1.2,AB712&lt;$AB$1*4.5,Y712&gt;0),"优化询盘成本 ","")&amp;IF(AND(Z712&gt;$Z$1*1.2,Z712&lt;$Z$1*4.5,Y712&gt;0),"优化商机成本 ","")&amp;IF(AND(Y712&lt;&gt;0,L712&gt;0,AB712&lt;$AB$1*1.2),"加大询盘获取 ","")&amp;IF(AND(Y712&lt;&gt;0,K712&gt;0,Z712&lt;$Z$1*1.2),"加大商机获取 ","")&amp;IF(AND(L712=0,C712="Y",G712&gt;($G$1/$L$1*1.5)),"解绑橱窗绑定 ",""),"请去左表粘贴源数据"),"")</f>
        <v/>
      </c>
      <c r="AE712" s="9"/>
      <c r="AF712" s="9"/>
      <c r="AG712" s="9"/>
      <c r="AH712" s="9"/>
      <c r="AI712" s="17"/>
      <c r="AJ712" s="17"/>
      <c r="AK712" s="17"/>
    </row>
    <row r="713" spans="1:37">
      <c r="A713" s="5" t="str">
        <f>IFERROR(HLOOKUP(A$2,'2.源数据-产品分析-全商品'!A$6:A$1000,ROW()-1,0),"")</f>
        <v/>
      </c>
      <c r="B713" s="5" t="str">
        <f>IFERROR(HLOOKUP(B$2,'2.源数据-产品分析-全商品'!B$6:B$1000,ROW()-1,0),"")</f>
        <v/>
      </c>
      <c r="C713" s="5" t="str">
        <f>CLEAN(IFERROR(HLOOKUP(C$2,'2.源数据-产品分析-全商品'!C$6:C$1000,ROW()-1,0),""))</f>
        <v/>
      </c>
      <c r="D713" s="5" t="str">
        <f>IFERROR(HLOOKUP(D$2,'2.源数据-产品分析-全商品'!D$6:D$1000,ROW()-1,0),"")</f>
        <v/>
      </c>
      <c r="E713" s="5" t="str">
        <f>IFERROR(HLOOKUP(E$2,'2.源数据-产品分析-全商品'!E$6:E$1000,ROW()-1,0),"")</f>
        <v/>
      </c>
      <c r="F713" s="5" t="str">
        <f>IFERROR(VALUE(HLOOKUP(F$2,'2.源数据-产品分析-全商品'!F$6:F$1000,ROW()-1,0)),"")</f>
        <v/>
      </c>
      <c r="G713" s="5" t="str">
        <f>IFERROR(VALUE(HLOOKUP(G$2,'2.源数据-产品分析-全商品'!G$6:G$1000,ROW()-1,0)),"")</f>
        <v/>
      </c>
      <c r="H713" s="5" t="str">
        <f>IFERROR(HLOOKUP(H$2,'2.源数据-产品分析-全商品'!H$6:H$1000,ROW()-1,0),"")</f>
        <v/>
      </c>
      <c r="I713" s="5" t="str">
        <f>IFERROR(VALUE(HLOOKUP(I$2,'2.源数据-产品分析-全商品'!I$6:I$1000,ROW()-1,0)),"")</f>
        <v/>
      </c>
      <c r="J713" s="60" t="str">
        <f>IFERROR(IF($J$2="","",INDEX('产品报告-整理'!G:G,MATCH(产品建议!A713,'产品报告-整理'!A:A,0))),"")</f>
        <v/>
      </c>
      <c r="K713" s="5" t="str">
        <f>IFERROR(IF($K$2="","",VALUE(INDEX('产品报告-整理'!E:E,MATCH(产品建议!A713,'产品报告-整理'!A:A,0)))),0)</f>
        <v/>
      </c>
      <c r="L713" s="5" t="str">
        <f>IFERROR(VALUE(HLOOKUP(L$2,'2.源数据-产品分析-全商品'!J$6:J$1000,ROW()-1,0)),"")</f>
        <v/>
      </c>
      <c r="M713" s="5" t="str">
        <f>IFERROR(VALUE(HLOOKUP(M$2,'2.源数据-产品分析-全商品'!K$6:K$1000,ROW()-1,0)),"")</f>
        <v/>
      </c>
      <c r="N713" s="5" t="str">
        <f>IFERROR(HLOOKUP(N$2,'2.源数据-产品分析-全商品'!L$6:L$1000,ROW()-1,0),"")</f>
        <v/>
      </c>
      <c r="O713" s="5" t="str">
        <f>IF($O$2='产品报告-整理'!$K$1,IFERROR(INDEX('产品报告-整理'!S:S,MATCH(产品建议!A713,'产品报告-整理'!L:L,0)),""),(IFERROR(VALUE(HLOOKUP(O$2,'2.源数据-产品分析-全商品'!M$6:M$1000,ROW()-1,0)),"")))</f>
        <v/>
      </c>
      <c r="P713" s="5" t="str">
        <f>IF($P$2='产品报告-整理'!$V$1,IFERROR(INDEX('产品报告-整理'!AD:AD,MATCH(产品建议!A713,'产品报告-整理'!W:W,0)),""),(IFERROR(VALUE(HLOOKUP(P$2,'2.源数据-产品分析-全商品'!N$6:N$1000,ROW()-1,0)),"")))</f>
        <v/>
      </c>
      <c r="Q713" s="5" t="str">
        <f>IF($Q$2='产品报告-整理'!$AG$1,IFERROR(INDEX('产品报告-整理'!AO:AO,MATCH(产品建议!A713,'产品报告-整理'!AH:AH,0)),""),(IFERROR(VALUE(HLOOKUP(Q$2,'2.源数据-产品分析-全商品'!O$6:O$1000,ROW()-1,0)),"")))</f>
        <v/>
      </c>
      <c r="R713" s="5" t="str">
        <f>IF($R$2='产品报告-整理'!$AR$1,IFERROR(INDEX('产品报告-整理'!AZ:AZ,MATCH(产品建议!A713,'产品报告-整理'!AS:AS,0)),""),(IFERROR(VALUE(HLOOKUP(R$2,'2.源数据-产品分析-全商品'!P$6:P$1000,ROW()-1,0)),"")))</f>
        <v/>
      </c>
      <c r="S713" s="5" t="str">
        <f>IF($S$2='产品报告-整理'!$BC$1,IFERROR(INDEX('产品报告-整理'!BK:BK,MATCH(产品建议!A713,'产品报告-整理'!BD:BD,0)),""),(IFERROR(VALUE(HLOOKUP(S$2,'2.源数据-产品分析-全商品'!Q$6:Q$1000,ROW()-1,0)),"")))</f>
        <v/>
      </c>
      <c r="T713" s="5" t="str">
        <f>IFERROR(HLOOKUP("产品负责人",'2.源数据-产品分析-全商品'!R$6:R$1000,ROW()-1,0),"")</f>
        <v/>
      </c>
      <c r="U713" s="5" t="str">
        <f>IFERROR(VALUE(HLOOKUP(U$2,'2.源数据-产品分析-全商品'!S$6:S$1000,ROW()-1,0)),"")</f>
        <v/>
      </c>
      <c r="V713" s="5" t="str">
        <f>IFERROR(VALUE(HLOOKUP(V$2,'2.源数据-产品分析-全商品'!T$6:T$1000,ROW()-1,0)),"")</f>
        <v/>
      </c>
      <c r="W713" s="5" t="str">
        <f>IF(OR($A$3=""),"",IF(OR($W$2="优爆品"),(IF(COUNTIF('2-2.源数据-产品分析-优品'!A:A,产品建议!A713)&gt;0,"是","")&amp;IF(COUNTIF('2-3.源数据-产品分析-爆品'!A:A,产品建议!A713)&gt;0,"是","")),IF(OR($W$2="P4P点击量"),((IFERROR(INDEX('产品报告-整理'!D:D,MATCH(产品建议!A713,'产品报告-整理'!A:A,0)),""))),((IF(COUNTIF('2-2.源数据-产品分析-优品'!A:A,产品建议!A713)&gt;0,"是",""))))))</f>
        <v/>
      </c>
      <c r="X713" s="5" t="str">
        <f>IF(OR($A$3=""),"",IF(OR($W$2="优爆品"),((IFERROR(INDEX('产品报告-整理'!D:D,MATCH(产品建议!A713,'产品报告-整理'!A:A,0)),"")&amp;" → "&amp;(IFERROR(TEXT(INDEX('产品报告-整理'!D:D,MATCH(产品建议!A713,'产品报告-整理'!A:A,0))/G713,"0%"),"")))),IF(OR($W$2="P4P点击量"),((IF($W$2="P4P点击量",IFERROR(TEXT(W713/G713,"0%"),"")))),(((IF(COUNTIF('2-3.源数据-产品分析-爆品'!A:A,产品建议!A713)&gt;0,"是","")))))))</f>
        <v/>
      </c>
      <c r="Y713" s="9" t="str">
        <f>IF(AND($Y$2="直通车总消费",'产品报告-整理'!$BN$1="推荐广告"),IFERROR(INDEX('产品报告-整理'!H:H,MATCH(产品建议!A713,'产品报告-整理'!A:A,0)),0)+IFERROR(INDEX('产品报告-整理'!BV:BV,MATCH(产品建议!A713,'产品报告-整理'!BO:BO,0)),0),IFERROR(INDEX('产品报告-整理'!H:H,MATCH(产品建议!A713,'产品报告-整理'!A:A,0)),0))</f>
        <v/>
      </c>
      <c r="Z713" s="9" t="str">
        <f t="shared" si="36"/>
        <v/>
      </c>
      <c r="AA713" s="5" t="str">
        <f t="shared" si="34"/>
        <v/>
      </c>
      <c r="AB713" s="5" t="str">
        <f t="shared" si="35"/>
        <v/>
      </c>
      <c r="AC713" s="9"/>
      <c r="AD713" s="15" t="str">
        <f>IF($AD$1="  ",IFERROR(IF(AND(Y713="未推广",L713&gt;0),"加入P4P推广 ","")&amp;IF(AND(OR(W713="是",X713="是"),Y713=0),"优爆品加推广 ","")&amp;IF(AND(C713="N",L713&gt;0),"增加橱窗绑定 ","")&amp;IF(AND(OR(Z713&gt;$Z$1*4.5,AB713&gt;$AB$1*4.5),Y713&lt;&gt;0,Y713&gt;$AB$1*2,G713&gt;($G$1/$L$1)*1),"放弃P4P推广 ","")&amp;IF(AND(AB713&gt;$AB$1*1.2,AB713&lt;$AB$1*4.5,Y713&gt;0),"优化询盘成本 ","")&amp;IF(AND(Z713&gt;$Z$1*1.2,Z713&lt;$Z$1*4.5,Y713&gt;0),"优化商机成本 ","")&amp;IF(AND(Y713&lt;&gt;0,L713&gt;0,AB713&lt;$AB$1*1.2),"加大询盘获取 ","")&amp;IF(AND(Y713&lt;&gt;0,K713&gt;0,Z713&lt;$Z$1*1.2),"加大商机获取 ","")&amp;IF(AND(L713=0,C713="Y",G713&gt;($G$1/$L$1*1.5)),"解绑橱窗绑定 ",""),"请去左表粘贴源数据"),"")</f>
        <v/>
      </c>
      <c r="AE713" s="9"/>
      <c r="AF713" s="9"/>
      <c r="AG713" s="9"/>
      <c r="AH713" s="9"/>
      <c r="AI713" s="17"/>
      <c r="AJ713" s="17"/>
      <c r="AK713" s="17"/>
    </row>
    <row r="714" spans="1:37">
      <c r="A714" s="5" t="str">
        <f>IFERROR(HLOOKUP(A$2,'2.源数据-产品分析-全商品'!A$6:A$1000,ROW()-1,0),"")</f>
        <v/>
      </c>
      <c r="B714" s="5" t="str">
        <f>IFERROR(HLOOKUP(B$2,'2.源数据-产品分析-全商品'!B$6:B$1000,ROW()-1,0),"")</f>
        <v/>
      </c>
      <c r="C714" s="5" t="str">
        <f>CLEAN(IFERROR(HLOOKUP(C$2,'2.源数据-产品分析-全商品'!C$6:C$1000,ROW()-1,0),""))</f>
        <v/>
      </c>
      <c r="D714" s="5" t="str">
        <f>IFERROR(HLOOKUP(D$2,'2.源数据-产品分析-全商品'!D$6:D$1000,ROW()-1,0),"")</f>
        <v/>
      </c>
      <c r="E714" s="5" t="str">
        <f>IFERROR(HLOOKUP(E$2,'2.源数据-产品分析-全商品'!E$6:E$1000,ROW()-1,0),"")</f>
        <v/>
      </c>
      <c r="F714" s="5" t="str">
        <f>IFERROR(VALUE(HLOOKUP(F$2,'2.源数据-产品分析-全商品'!F$6:F$1000,ROW()-1,0)),"")</f>
        <v/>
      </c>
      <c r="G714" s="5" t="str">
        <f>IFERROR(VALUE(HLOOKUP(G$2,'2.源数据-产品分析-全商品'!G$6:G$1000,ROW()-1,0)),"")</f>
        <v/>
      </c>
      <c r="H714" s="5" t="str">
        <f>IFERROR(HLOOKUP(H$2,'2.源数据-产品分析-全商品'!H$6:H$1000,ROW()-1,0),"")</f>
        <v/>
      </c>
      <c r="I714" s="5" t="str">
        <f>IFERROR(VALUE(HLOOKUP(I$2,'2.源数据-产品分析-全商品'!I$6:I$1000,ROW()-1,0)),"")</f>
        <v/>
      </c>
      <c r="J714" s="60" t="str">
        <f>IFERROR(IF($J$2="","",INDEX('产品报告-整理'!G:G,MATCH(产品建议!A714,'产品报告-整理'!A:A,0))),"")</f>
        <v/>
      </c>
      <c r="K714" s="5" t="str">
        <f>IFERROR(IF($K$2="","",VALUE(INDEX('产品报告-整理'!E:E,MATCH(产品建议!A714,'产品报告-整理'!A:A,0)))),0)</f>
        <v/>
      </c>
      <c r="L714" s="5" t="str">
        <f>IFERROR(VALUE(HLOOKUP(L$2,'2.源数据-产品分析-全商品'!J$6:J$1000,ROW()-1,0)),"")</f>
        <v/>
      </c>
      <c r="M714" s="5" t="str">
        <f>IFERROR(VALUE(HLOOKUP(M$2,'2.源数据-产品分析-全商品'!K$6:K$1000,ROW()-1,0)),"")</f>
        <v/>
      </c>
      <c r="N714" s="5" t="str">
        <f>IFERROR(HLOOKUP(N$2,'2.源数据-产品分析-全商品'!L$6:L$1000,ROW()-1,0),"")</f>
        <v/>
      </c>
      <c r="O714" s="5" t="str">
        <f>IF($O$2='产品报告-整理'!$K$1,IFERROR(INDEX('产品报告-整理'!S:S,MATCH(产品建议!A714,'产品报告-整理'!L:L,0)),""),(IFERROR(VALUE(HLOOKUP(O$2,'2.源数据-产品分析-全商品'!M$6:M$1000,ROW()-1,0)),"")))</f>
        <v/>
      </c>
      <c r="P714" s="5" t="str">
        <f>IF($P$2='产品报告-整理'!$V$1,IFERROR(INDEX('产品报告-整理'!AD:AD,MATCH(产品建议!A714,'产品报告-整理'!W:W,0)),""),(IFERROR(VALUE(HLOOKUP(P$2,'2.源数据-产品分析-全商品'!N$6:N$1000,ROW()-1,0)),"")))</f>
        <v/>
      </c>
      <c r="Q714" s="5" t="str">
        <f>IF($Q$2='产品报告-整理'!$AG$1,IFERROR(INDEX('产品报告-整理'!AO:AO,MATCH(产品建议!A714,'产品报告-整理'!AH:AH,0)),""),(IFERROR(VALUE(HLOOKUP(Q$2,'2.源数据-产品分析-全商品'!O$6:O$1000,ROW()-1,0)),"")))</f>
        <v/>
      </c>
      <c r="R714" s="5" t="str">
        <f>IF($R$2='产品报告-整理'!$AR$1,IFERROR(INDEX('产品报告-整理'!AZ:AZ,MATCH(产品建议!A714,'产品报告-整理'!AS:AS,0)),""),(IFERROR(VALUE(HLOOKUP(R$2,'2.源数据-产品分析-全商品'!P$6:P$1000,ROW()-1,0)),"")))</f>
        <v/>
      </c>
      <c r="S714" s="5" t="str">
        <f>IF($S$2='产品报告-整理'!$BC$1,IFERROR(INDEX('产品报告-整理'!BK:BK,MATCH(产品建议!A714,'产品报告-整理'!BD:BD,0)),""),(IFERROR(VALUE(HLOOKUP(S$2,'2.源数据-产品分析-全商品'!Q$6:Q$1000,ROW()-1,0)),"")))</f>
        <v/>
      </c>
      <c r="T714" s="5" t="str">
        <f>IFERROR(HLOOKUP("产品负责人",'2.源数据-产品分析-全商品'!R$6:R$1000,ROW()-1,0),"")</f>
        <v/>
      </c>
      <c r="U714" s="5" t="str">
        <f>IFERROR(VALUE(HLOOKUP(U$2,'2.源数据-产品分析-全商品'!S$6:S$1000,ROW()-1,0)),"")</f>
        <v/>
      </c>
      <c r="V714" s="5" t="str">
        <f>IFERROR(VALUE(HLOOKUP(V$2,'2.源数据-产品分析-全商品'!T$6:T$1000,ROW()-1,0)),"")</f>
        <v/>
      </c>
      <c r="W714" s="5" t="str">
        <f>IF(OR($A$3=""),"",IF(OR($W$2="优爆品"),(IF(COUNTIF('2-2.源数据-产品分析-优品'!A:A,产品建议!A714)&gt;0,"是","")&amp;IF(COUNTIF('2-3.源数据-产品分析-爆品'!A:A,产品建议!A714)&gt;0,"是","")),IF(OR($W$2="P4P点击量"),((IFERROR(INDEX('产品报告-整理'!D:D,MATCH(产品建议!A714,'产品报告-整理'!A:A,0)),""))),((IF(COUNTIF('2-2.源数据-产品分析-优品'!A:A,产品建议!A714)&gt;0,"是",""))))))</f>
        <v/>
      </c>
      <c r="X714" s="5" t="str">
        <f>IF(OR($A$3=""),"",IF(OR($W$2="优爆品"),((IFERROR(INDEX('产品报告-整理'!D:D,MATCH(产品建议!A714,'产品报告-整理'!A:A,0)),"")&amp;" → "&amp;(IFERROR(TEXT(INDEX('产品报告-整理'!D:D,MATCH(产品建议!A714,'产品报告-整理'!A:A,0))/G714,"0%"),"")))),IF(OR($W$2="P4P点击量"),((IF($W$2="P4P点击量",IFERROR(TEXT(W714/G714,"0%"),"")))),(((IF(COUNTIF('2-3.源数据-产品分析-爆品'!A:A,产品建议!A714)&gt;0,"是","")))))))</f>
        <v/>
      </c>
      <c r="Y714" s="9" t="str">
        <f>IF(AND($Y$2="直通车总消费",'产品报告-整理'!$BN$1="推荐广告"),IFERROR(INDEX('产品报告-整理'!H:H,MATCH(产品建议!A714,'产品报告-整理'!A:A,0)),0)+IFERROR(INDEX('产品报告-整理'!BV:BV,MATCH(产品建议!A714,'产品报告-整理'!BO:BO,0)),0),IFERROR(INDEX('产品报告-整理'!H:H,MATCH(产品建议!A714,'产品报告-整理'!A:A,0)),0))</f>
        <v/>
      </c>
      <c r="Z714" s="9" t="str">
        <f t="shared" si="36"/>
        <v/>
      </c>
      <c r="AA714" s="5" t="str">
        <f t="shared" si="34"/>
        <v/>
      </c>
      <c r="AB714" s="5" t="str">
        <f t="shared" si="35"/>
        <v/>
      </c>
      <c r="AC714" s="9"/>
      <c r="AD714" s="15" t="str">
        <f>IF($AD$1="  ",IFERROR(IF(AND(Y714="未推广",L714&gt;0),"加入P4P推广 ","")&amp;IF(AND(OR(W714="是",X714="是"),Y714=0),"优爆品加推广 ","")&amp;IF(AND(C714="N",L714&gt;0),"增加橱窗绑定 ","")&amp;IF(AND(OR(Z714&gt;$Z$1*4.5,AB714&gt;$AB$1*4.5),Y714&lt;&gt;0,Y714&gt;$AB$1*2,G714&gt;($G$1/$L$1)*1),"放弃P4P推广 ","")&amp;IF(AND(AB714&gt;$AB$1*1.2,AB714&lt;$AB$1*4.5,Y714&gt;0),"优化询盘成本 ","")&amp;IF(AND(Z714&gt;$Z$1*1.2,Z714&lt;$Z$1*4.5,Y714&gt;0),"优化商机成本 ","")&amp;IF(AND(Y714&lt;&gt;0,L714&gt;0,AB714&lt;$AB$1*1.2),"加大询盘获取 ","")&amp;IF(AND(Y714&lt;&gt;0,K714&gt;0,Z714&lt;$Z$1*1.2),"加大商机获取 ","")&amp;IF(AND(L714=0,C714="Y",G714&gt;($G$1/$L$1*1.5)),"解绑橱窗绑定 ",""),"请去左表粘贴源数据"),"")</f>
        <v/>
      </c>
      <c r="AE714" s="9"/>
      <c r="AF714" s="9"/>
      <c r="AG714" s="9"/>
      <c r="AH714" s="9"/>
      <c r="AI714" s="17"/>
      <c r="AJ714" s="17"/>
      <c r="AK714" s="17"/>
    </row>
    <row r="715" spans="1:37">
      <c r="A715" s="5" t="str">
        <f>IFERROR(HLOOKUP(A$2,'2.源数据-产品分析-全商品'!A$6:A$1000,ROW()-1,0),"")</f>
        <v/>
      </c>
      <c r="B715" s="5" t="str">
        <f>IFERROR(HLOOKUP(B$2,'2.源数据-产品分析-全商品'!B$6:B$1000,ROW()-1,0),"")</f>
        <v/>
      </c>
      <c r="C715" s="5" t="str">
        <f>CLEAN(IFERROR(HLOOKUP(C$2,'2.源数据-产品分析-全商品'!C$6:C$1000,ROW()-1,0),""))</f>
        <v/>
      </c>
      <c r="D715" s="5" t="str">
        <f>IFERROR(HLOOKUP(D$2,'2.源数据-产品分析-全商品'!D$6:D$1000,ROW()-1,0),"")</f>
        <v/>
      </c>
      <c r="E715" s="5" t="str">
        <f>IFERROR(HLOOKUP(E$2,'2.源数据-产品分析-全商品'!E$6:E$1000,ROW()-1,0),"")</f>
        <v/>
      </c>
      <c r="F715" s="5" t="str">
        <f>IFERROR(VALUE(HLOOKUP(F$2,'2.源数据-产品分析-全商品'!F$6:F$1000,ROW()-1,0)),"")</f>
        <v/>
      </c>
      <c r="G715" s="5" t="str">
        <f>IFERROR(VALUE(HLOOKUP(G$2,'2.源数据-产品分析-全商品'!G$6:G$1000,ROW()-1,0)),"")</f>
        <v/>
      </c>
      <c r="H715" s="5" t="str">
        <f>IFERROR(HLOOKUP(H$2,'2.源数据-产品分析-全商品'!H$6:H$1000,ROW()-1,0),"")</f>
        <v/>
      </c>
      <c r="I715" s="5" t="str">
        <f>IFERROR(VALUE(HLOOKUP(I$2,'2.源数据-产品分析-全商品'!I$6:I$1000,ROW()-1,0)),"")</f>
        <v/>
      </c>
      <c r="J715" s="60" t="str">
        <f>IFERROR(IF($J$2="","",INDEX('产品报告-整理'!G:G,MATCH(产品建议!A715,'产品报告-整理'!A:A,0))),"")</f>
        <v/>
      </c>
      <c r="K715" s="5" t="str">
        <f>IFERROR(IF($K$2="","",VALUE(INDEX('产品报告-整理'!E:E,MATCH(产品建议!A715,'产品报告-整理'!A:A,0)))),0)</f>
        <v/>
      </c>
      <c r="L715" s="5" t="str">
        <f>IFERROR(VALUE(HLOOKUP(L$2,'2.源数据-产品分析-全商品'!J$6:J$1000,ROW()-1,0)),"")</f>
        <v/>
      </c>
      <c r="M715" s="5" t="str">
        <f>IFERROR(VALUE(HLOOKUP(M$2,'2.源数据-产品分析-全商品'!K$6:K$1000,ROW()-1,0)),"")</f>
        <v/>
      </c>
      <c r="N715" s="5" t="str">
        <f>IFERROR(HLOOKUP(N$2,'2.源数据-产品分析-全商品'!L$6:L$1000,ROW()-1,0),"")</f>
        <v/>
      </c>
      <c r="O715" s="5" t="str">
        <f>IF($O$2='产品报告-整理'!$K$1,IFERROR(INDEX('产品报告-整理'!S:S,MATCH(产品建议!A715,'产品报告-整理'!L:L,0)),""),(IFERROR(VALUE(HLOOKUP(O$2,'2.源数据-产品分析-全商品'!M$6:M$1000,ROW()-1,0)),"")))</f>
        <v/>
      </c>
      <c r="P715" s="5" t="str">
        <f>IF($P$2='产品报告-整理'!$V$1,IFERROR(INDEX('产品报告-整理'!AD:AD,MATCH(产品建议!A715,'产品报告-整理'!W:W,0)),""),(IFERROR(VALUE(HLOOKUP(P$2,'2.源数据-产品分析-全商品'!N$6:N$1000,ROW()-1,0)),"")))</f>
        <v/>
      </c>
      <c r="Q715" s="5" t="str">
        <f>IF($Q$2='产品报告-整理'!$AG$1,IFERROR(INDEX('产品报告-整理'!AO:AO,MATCH(产品建议!A715,'产品报告-整理'!AH:AH,0)),""),(IFERROR(VALUE(HLOOKUP(Q$2,'2.源数据-产品分析-全商品'!O$6:O$1000,ROW()-1,0)),"")))</f>
        <v/>
      </c>
      <c r="R715" s="5" t="str">
        <f>IF($R$2='产品报告-整理'!$AR$1,IFERROR(INDEX('产品报告-整理'!AZ:AZ,MATCH(产品建议!A715,'产品报告-整理'!AS:AS,0)),""),(IFERROR(VALUE(HLOOKUP(R$2,'2.源数据-产品分析-全商品'!P$6:P$1000,ROW()-1,0)),"")))</f>
        <v/>
      </c>
      <c r="S715" s="5" t="str">
        <f>IF($S$2='产品报告-整理'!$BC$1,IFERROR(INDEX('产品报告-整理'!BK:BK,MATCH(产品建议!A715,'产品报告-整理'!BD:BD,0)),""),(IFERROR(VALUE(HLOOKUP(S$2,'2.源数据-产品分析-全商品'!Q$6:Q$1000,ROW()-1,0)),"")))</f>
        <v/>
      </c>
      <c r="T715" s="5" t="str">
        <f>IFERROR(HLOOKUP("产品负责人",'2.源数据-产品分析-全商品'!R$6:R$1000,ROW()-1,0),"")</f>
        <v/>
      </c>
      <c r="U715" s="5" t="str">
        <f>IFERROR(VALUE(HLOOKUP(U$2,'2.源数据-产品分析-全商品'!S$6:S$1000,ROW()-1,0)),"")</f>
        <v/>
      </c>
      <c r="V715" s="5" t="str">
        <f>IFERROR(VALUE(HLOOKUP(V$2,'2.源数据-产品分析-全商品'!T$6:T$1000,ROW()-1,0)),"")</f>
        <v/>
      </c>
      <c r="W715" s="5" t="str">
        <f>IF(OR($A$3=""),"",IF(OR($W$2="优爆品"),(IF(COUNTIF('2-2.源数据-产品分析-优品'!A:A,产品建议!A715)&gt;0,"是","")&amp;IF(COUNTIF('2-3.源数据-产品分析-爆品'!A:A,产品建议!A715)&gt;0,"是","")),IF(OR($W$2="P4P点击量"),((IFERROR(INDEX('产品报告-整理'!D:D,MATCH(产品建议!A715,'产品报告-整理'!A:A,0)),""))),((IF(COUNTIF('2-2.源数据-产品分析-优品'!A:A,产品建议!A715)&gt;0,"是",""))))))</f>
        <v/>
      </c>
      <c r="X715" s="5" t="str">
        <f>IF(OR($A$3=""),"",IF(OR($W$2="优爆品"),((IFERROR(INDEX('产品报告-整理'!D:D,MATCH(产品建议!A715,'产品报告-整理'!A:A,0)),"")&amp;" → "&amp;(IFERROR(TEXT(INDEX('产品报告-整理'!D:D,MATCH(产品建议!A715,'产品报告-整理'!A:A,0))/G715,"0%"),"")))),IF(OR($W$2="P4P点击量"),((IF($W$2="P4P点击量",IFERROR(TEXT(W715/G715,"0%"),"")))),(((IF(COUNTIF('2-3.源数据-产品分析-爆品'!A:A,产品建议!A715)&gt;0,"是","")))))))</f>
        <v/>
      </c>
      <c r="Y715" s="9" t="str">
        <f>IF(AND($Y$2="直通车总消费",'产品报告-整理'!$BN$1="推荐广告"),IFERROR(INDEX('产品报告-整理'!H:H,MATCH(产品建议!A715,'产品报告-整理'!A:A,0)),0)+IFERROR(INDEX('产品报告-整理'!BV:BV,MATCH(产品建议!A715,'产品报告-整理'!BO:BO,0)),0),IFERROR(INDEX('产品报告-整理'!H:H,MATCH(产品建议!A715,'产品报告-整理'!A:A,0)),0))</f>
        <v/>
      </c>
      <c r="Z715" s="9" t="str">
        <f t="shared" si="36"/>
        <v/>
      </c>
      <c r="AA715" s="5" t="str">
        <f t="shared" si="34"/>
        <v/>
      </c>
      <c r="AB715" s="5" t="str">
        <f t="shared" si="35"/>
        <v/>
      </c>
      <c r="AC715" s="9"/>
      <c r="AD715" s="15" t="str">
        <f>IF($AD$1="  ",IFERROR(IF(AND(Y715="未推广",L715&gt;0),"加入P4P推广 ","")&amp;IF(AND(OR(W715="是",X715="是"),Y715=0),"优爆品加推广 ","")&amp;IF(AND(C715="N",L715&gt;0),"增加橱窗绑定 ","")&amp;IF(AND(OR(Z715&gt;$Z$1*4.5,AB715&gt;$AB$1*4.5),Y715&lt;&gt;0,Y715&gt;$AB$1*2,G715&gt;($G$1/$L$1)*1),"放弃P4P推广 ","")&amp;IF(AND(AB715&gt;$AB$1*1.2,AB715&lt;$AB$1*4.5,Y715&gt;0),"优化询盘成本 ","")&amp;IF(AND(Z715&gt;$Z$1*1.2,Z715&lt;$Z$1*4.5,Y715&gt;0),"优化商机成本 ","")&amp;IF(AND(Y715&lt;&gt;0,L715&gt;0,AB715&lt;$AB$1*1.2),"加大询盘获取 ","")&amp;IF(AND(Y715&lt;&gt;0,K715&gt;0,Z715&lt;$Z$1*1.2),"加大商机获取 ","")&amp;IF(AND(L715=0,C715="Y",G715&gt;($G$1/$L$1*1.5)),"解绑橱窗绑定 ",""),"请去左表粘贴源数据"),"")</f>
        <v/>
      </c>
      <c r="AE715" s="9"/>
      <c r="AF715" s="9"/>
      <c r="AG715" s="9"/>
      <c r="AH715" s="9"/>
      <c r="AI715" s="17"/>
      <c r="AJ715" s="17"/>
      <c r="AK715" s="17"/>
    </row>
    <row r="716" spans="1:37">
      <c r="A716" s="5" t="str">
        <f>IFERROR(HLOOKUP(A$2,'2.源数据-产品分析-全商品'!A$6:A$1000,ROW()-1,0),"")</f>
        <v/>
      </c>
      <c r="B716" s="5" t="str">
        <f>IFERROR(HLOOKUP(B$2,'2.源数据-产品分析-全商品'!B$6:B$1000,ROW()-1,0),"")</f>
        <v/>
      </c>
      <c r="C716" s="5" t="str">
        <f>CLEAN(IFERROR(HLOOKUP(C$2,'2.源数据-产品分析-全商品'!C$6:C$1000,ROW()-1,0),""))</f>
        <v/>
      </c>
      <c r="D716" s="5" t="str">
        <f>IFERROR(HLOOKUP(D$2,'2.源数据-产品分析-全商品'!D$6:D$1000,ROW()-1,0),"")</f>
        <v/>
      </c>
      <c r="E716" s="5" t="str">
        <f>IFERROR(HLOOKUP(E$2,'2.源数据-产品分析-全商品'!E$6:E$1000,ROW()-1,0),"")</f>
        <v/>
      </c>
      <c r="F716" s="5" t="str">
        <f>IFERROR(VALUE(HLOOKUP(F$2,'2.源数据-产品分析-全商品'!F$6:F$1000,ROW()-1,0)),"")</f>
        <v/>
      </c>
      <c r="G716" s="5" t="str">
        <f>IFERROR(VALUE(HLOOKUP(G$2,'2.源数据-产品分析-全商品'!G$6:G$1000,ROW()-1,0)),"")</f>
        <v/>
      </c>
      <c r="H716" s="5" t="str">
        <f>IFERROR(HLOOKUP(H$2,'2.源数据-产品分析-全商品'!H$6:H$1000,ROW()-1,0),"")</f>
        <v/>
      </c>
      <c r="I716" s="5" t="str">
        <f>IFERROR(VALUE(HLOOKUP(I$2,'2.源数据-产品分析-全商品'!I$6:I$1000,ROW()-1,0)),"")</f>
        <v/>
      </c>
      <c r="J716" s="60" t="str">
        <f>IFERROR(IF($J$2="","",INDEX('产品报告-整理'!G:G,MATCH(产品建议!A716,'产品报告-整理'!A:A,0))),"")</f>
        <v/>
      </c>
      <c r="K716" s="5" t="str">
        <f>IFERROR(IF($K$2="","",VALUE(INDEX('产品报告-整理'!E:E,MATCH(产品建议!A716,'产品报告-整理'!A:A,0)))),0)</f>
        <v/>
      </c>
      <c r="L716" s="5" t="str">
        <f>IFERROR(VALUE(HLOOKUP(L$2,'2.源数据-产品分析-全商品'!J$6:J$1000,ROW()-1,0)),"")</f>
        <v/>
      </c>
      <c r="M716" s="5" t="str">
        <f>IFERROR(VALUE(HLOOKUP(M$2,'2.源数据-产品分析-全商品'!K$6:K$1000,ROW()-1,0)),"")</f>
        <v/>
      </c>
      <c r="N716" s="5" t="str">
        <f>IFERROR(HLOOKUP(N$2,'2.源数据-产品分析-全商品'!L$6:L$1000,ROW()-1,0),"")</f>
        <v/>
      </c>
      <c r="O716" s="5" t="str">
        <f>IF($O$2='产品报告-整理'!$K$1,IFERROR(INDEX('产品报告-整理'!S:S,MATCH(产品建议!A716,'产品报告-整理'!L:L,0)),""),(IFERROR(VALUE(HLOOKUP(O$2,'2.源数据-产品分析-全商品'!M$6:M$1000,ROW()-1,0)),"")))</f>
        <v/>
      </c>
      <c r="P716" s="5" t="str">
        <f>IF($P$2='产品报告-整理'!$V$1,IFERROR(INDEX('产品报告-整理'!AD:AD,MATCH(产品建议!A716,'产品报告-整理'!W:W,0)),""),(IFERROR(VALUE(HLOOKUP(P$2,'2.源数据-产品分析-全商品'!N$6:N$1000,ROW()-1,0)),"")))</f>
        <v/>
      </c>
      <c r="Q716" s="5" t="str">
        <f>IF($Q$2='产品报告-整理'!$AG$1,IFERROR(INDEX('产品报告-整理'!AO:AO,MATCH(产品建议!A716,'产品报告-整理'!AH:AH,0)),""),(IFERROR(VALUE(HLOOKUP(Q$2,'2.源数据-产品分析-全商品'!O$6:O$1000,ROW()-1,0)),"")))</f>
        <v/>
      </c>
      <c r="R716" s="5" t="str">
        <f>IF($R$2='产品报告-整理'!$AR$1,IFERROR(INDEX('产品报告-整理'!AZ:AZ,MATCH(产品建议!A716,'产品报告-整理'!AS:AS,0)),""),(IFERROR(VALUE(HLOOKUP(R$2,'2.源数据-产品分析-全商品'!P$6:P$1000,ROW()-1,0)),"")))</f>
        <v/>
      </c>
      <c r="S716" s="5" t="str">
        <f>IF($S$2='产品报告-整理'!$BC$1,IFERROR(INDEX('产品报告-整理'!BK:BK,MATCH(产品建议!A716,'产品报告-整理'!BD:BD,0)),""),(IFERROR(VALUE(HLOOKUP(S$2,'2.源数据-产品分析-全商品'!Q$6:Q$1000,ROW()-1,0)),"")))</f>
        <v/>
      </c>
      <c r="T716" s="5" t="str">
        <f>IFERROR(HLOOKUP("产品负责人",'2.源数据-产品分析-全商品'!R$6:R$1000,ROW()-1,0),"")</f>
        <v/>
      </c>
      <c r="U716" s="5" t="str">
        <f>IFERROR(VALUE(HLOOKUP(U$2,'2.源数据-产品分析-全商品'!S$6:S$1000,ROW()-1,0)),"")</f>
        <v/>
      </c>
      <c r="V716" s="5" t="str">
        <f>IFERROR(VALUE(HLOOKUP(V$2,'2.源数据-产品分析-全商品'!T$6:T$1000,ROW()-1,0)),"")</f>
        <v/>
      </c>
      <c r="W716" s="5" t="str">
        <f>IF(OR($A$3=""),"",IF(OR($W$2="优爆品"),(IF(COUNTIF('2-2.源数据-产品分析-优品'!A:A,产品建议!A716)&gt;0,"是","")&amp;IF(COUNTIF('2-3.源数据-产品分析-爆品'!A:A,产品建议!A716)&gt;0,"是","")),IF(OR($W$2="P4P点击量"),((IFERROR(INDEX('产品报告-整理'!D:D,MATCH(产品建议!A716,'产品报告-整理'!A:A,0)),""))),((IF(COUNTIF('2-2.源数据-产品分析-优品'!A:A,产品建议!A716)&gt;0,"是",""))))))</f>
        <v/>
      </c>
      <c r="X716" s="5" t="str">
        <f>IF(OR($A$3=""),"",IF(OR($W$2="优爆品"),((IFERROR(INDEX('产品报告-整理'!D:D,MATCH(产品建议!A716,'产品报告-整理'!A:A,0)),"")&amp;" → "&amp;(IFERROR(TEXT(INDEX('产品报告-整理'!D:D,MATCH(产品建议!A716,'产品报告-整理'!A:A,0))/G716,"0%"),"")))),IF(OR($W$2="P4P点击量"),((IF($W$2="P4P点击量",IFERROR(TEXT(W716/G716,"0%"),"")))),(((IF(COUNTIF('2-3.源数据-产品分析-爆品'!A:A,产品建议!A716)&gt;0,"是","")))))))</f>
        <v/>
      </c>
      <c r="Y716" s="9" t="str">
        <f>IF(AND($Y$2="直通车总消费",'产品报告-整理'!$BN$1="推荐广告"),IFERROR(INDEX('产品报告-整理'!H:H,MATCH(产品建议!A716,'产品报告-整理'!A:A,0)),0)+IFERROR(INDEX('产品报告-整理'!BV:BV,MATCH(产品建议!A716,'产品报告-整理'!BO:BO,0)),0),IFERROR(INDEX('产品报告-整理'!H:H,MATCH(产品建议!A716,'产品报告-整理'!A:A,0)),0))</f>
        <v/>
      </c>
      <c r="Z716" s="9" t="str">
        <f t="shared" si="36"/>
        <v/>
      </c>
      <c r="AA716" s="5" t="str">
        <f t="shared" si="34"/>
        <v/>
      </c>
      <c r="AB716" s="5" t="str">
        <f t="shared" si="35"/>
        <v/>
      </c>
      <c r="AC716" s="9"/>
      <c r="AD716" s="15" t="str">
        <f>IF($AD$1="  ",IFERROR(IF(AND(Y716="未推广",L716&gt;0),"加入P4P推广 ","")&amp;IF(AND(OR(W716="是",X716="是"),Y716=0),"优爆品加推广 ","")&amp;IF(AND(C716="N",L716&gt;0),"增加橱窗绑定 ","")&amp;IF(AND(OR(Z716&gt;$Z$1*4.5,AB716&gt;$AB$1*4.5),Y716&lt;&gt;0,Y716&gt;$AB$1*2,G716&gt;($G$1/$L$1)*1),"放弃P4P推广 ","")&amp;IF(AND(AB716&gt;$AB$1*1.2,AB716&lt;$AB$1*4.5,Y716&gt;0),"优化询盘成本 ","")&amp;IF(AND(Z716&gt;$Z$1*1.2,Z716&lt;$Z$1*4.5,Y716&gt;0),"优化商机成本 ","")&amp;IF(AND(Y716&lt;&gt;0,L716&gt;0,AB716&lt;$AB$1*1.2),"加大询盘获取 ","")&amp;IF(AND(Y716&lt;&gt;0,K716&gt;0,Z716&lt;$Z$1*1.2),"加大商机获取 ","")&amp;IF(AND(L716=0,C716="Y",G716&gt;($G$1/$L$1*1.5)),"解绑橱窗绑定 ",""),"请去左表粘贴源数据"),"")</f>
        <v/>
      </c>
      <c r="AE716" s="9"/>
      <c r="AF716" s="9"/>
      <c r="AG716" s="9"/>
      <c r="AH716" s="9"/>
      <c r="AI716" s="17"/>
      <c r="AJ716" s="17"/>
      <c r="AK716" s="17"/>
    </row>
    <row r="717" spans="1:37">
      <c r="A717" s="5" t="str">
        <f>IFERROR(HLOOKUP(A$2,'2.源数据-产品分析-全商品'!A$6:A$1000,ROW()-1,0),"")</f>
        <v/>
      </c>
      <c r="B717" s="5" t="str">
        <f>IFERROR(HLOOKUP(B$2,'2.源数据-产品分析-全商品'!B$6:B$1000,ROW()-1,0),"")</f>
        <v/>
      </c>
      <c r="C717" s="5" t="str">
        <f>CLEAN(IFERROR(HLOOKUP(C$2,'2.源数据-产品分析-全商品'!C$6:C$1000,ROW()-1,0),""))</f>
        <v/>
      </c>
      <c r="D717" s="5" t="str">
        <f>IFERROR(HLOOKUP(D$2,'2.源数据-产品分析-全商品'!D$6:D$1000,ROW()-1,0),"")</f>
        <v/>
      </c>
      <c r="E717" s="5" t="str">
        <f>IFERROR(HLOOKUP(E$2,'2.源数据-产品分析-全商品'!E$6:E$1000,ROW()-1,0),"")</f>
        <v/>
      </c>
      <c r="F717" s="5" t="str">
        <f>IFERROR(VALUE(HLOOKUP(F$2,'2.源数据-产品分析-全商品'!F$6:F$1000,ROW()-1,0)),"")</f>
        <v/>
      </c>
      <c r="G717" s="5" t="str">
        <f>IFERROR(VALUE(HLOOKUP(G$2,'2.源数据-产品分析-全商品'!G$6:G$1000,ROW()-1,0)),"")</f>
        <v/>
      </c>
      <c r="H717" s="5" t="str">
        <f>IFERROR(HLOOKUP(H$2,'2.源数据-产品分析-全商品'!H$6:H$1000,ROW()-1,0),"")</f>
        <v/>
      </c>
      <c r="I717" s="5" t="str">
        <f>IFERROR(VALUE(HLOOKUP(I$2,'2.源数据-产品分析-全商品'!I$6:I$1000,ROW()-1,0)),"")</f>
        <v/>
      </c>
      <c r="J717" s="60" t="str">
        <f>IFERROR(IF($J$2="","",INDEX('产品报告-整理'!G:G,MATCH(产品建议!A717,'产品报告-整理'!A:A,0))),"")</f>
        <v/>
      </c>
      <c r="K717" s="5" t="str">
        <f>IFERROR(IF($K$2="","",VALUE(INDEX('产品报告-整理'!E:E,MATCH(产品建议!A717,'产品报告-整理'!A:A,0)))),0)</f>
        <v/>
      </c>
      <c r="L717" s="5" t="str">
        <f>IFERROR(VALUE(HLOOKUP(L$2,'2.源数据-产品分析-全商品'!J$6:J$1000,ROW()-1,0)),"")</f>
        <v/>
      </c>
      <c r="M717" s="5" t="str">
        <f>IFERROR(VALUE(HLOOKUP(M$2,'2.源数据-产品分析-全商品'!K$6:K$1000,ROW()-1,0)),"")</f>
        <v/>
      </c>
      <c r="N717" s="5" t="str">
        <f>IFERROR(HLOOKUP(N$2,'2.源数据-产品分析-全商品'!L$6:L$1000,ROW()-1,0),"")</f>
        <v/>
      </c>
      <c r="O717" s="5" t="str">
        <f>IF($O$2='产品报告-整理'!$K$1,IFERROR(INDEX('产品报告-整理'!S:S,MATCH(产品建议!A717,'产品报告-整理'!L:L,0)),""),(IFERROR(VALUE(HLOOKUP(O$2,'2.源数据-产品分析-全商品'!M$6:M$1000,ROW()-1,0)),"")))</f>
        <v/>
      </c>
      <c r="P717" s="5" t="str">
        <f>IF($P$2='产品报告-整理'!$V$1,IFERROR(INDEX('产品报告-整理'!AD:AD,MATCH(产品建议!A717,'产品报告-整理'!W:W,0)),""),(IFERROR(VALUE(HLOOKUP(P$2,'2.源数据-产品分析-全商品'!N$6:N$1000,ROW()-1,0)),"")))</f>
        <v/>
      </c>
      <c r="Q717" s="5" t="str">
        <f>IF($Q$2='产品报告-整理'!$AG$1,IFERROR(INDEX('产品报告-整理'!AO:AO,MATCH(产品建议!A717,'产品报告-整理'!AH:AH,0)),""),(IFERROR(VALUE(HLOOKUP(Q$2,'2.源数据-产品分析-全商品'!O$6:O$1000,ROW()-1,0)),"")))</f>
        <v/>
      </c>
      <c r="R717" s="5" t="str">
        <f>IF($R$2='产品报告-整理'!$AR$1,IFERROR(INDEX('产品报告-整理'!AZ:AZ,MATCH(产品建议!A717,'产品报告-整理'!AS:AS,0)),""),(IFERROR(VALUE(HLOOKUP(R$2,'2.源数据-产品分析-全商品'!P$6:P$1000,ROW()-1,0)),"")))</f>
        <v/>
      </c>
      <c r="S717" s="5" t="str">
        <f>IF($S$2='产品报告-整理'!$BC$1,IFERROR(INDEX('产品报告-整理'!BK:BK,MATCH(产品建议!A717,'产品报告-整理'!BD:BD,0)),""),(IFERROR(VALUE(HLOOKUP(S$2,'2.源数据-产品分析-全商品'!Q$6:Q$1000,ROW()-1,0)),"")))</f>
        <v/>
      </c>
      <c r="T717" s="5" t="str">
        <f>IFERROR(HLOOKUP("产品负责人",'2.源数据-产品分析-全商品'!R$6:R$1000,ROW()-1,0),"")</f>
        <v/>
      </c>
      <c r="U717" s="5" t="str">
        <f>IFERROR(VALUE(HLOOKUP(U$2,'2.源数据-产品分析-全商品'!S$6:S$1000,ROW()-1,0)),"")</f>
        <v/>
      </c>
      <c r="V717" s="5" t="str">
        <f>IFERROR(VALUE(HLOOKUP(V$2,'2.源数据-产品分析-全商品'!T$6:T$1000,ROW()-1,0)),"")</f>
        <v/>
      </c>
      <c r="W717" s="5" t="str">
        <f>IF(OR($A$3=""),"",IF(OR($W$2="优爆品"),(IF(COUNTIF('2-2.源数据-产品分析-优品'!A:A,产品建议!A717)&gt;0,"是","")&amp;IF(COUNTIF('2-3.源数据-产品分析-爆品'!A:A,产品建议!A717)&gt;0,"是","")),IF(OR($W$2="P4P点击量"),((IFERROR(INDEX('产品报告-整理'!D:D,MATCH(产品建议!A717,'产品报告-整理'!A:A,0)),""))),((IF(COUNTIF('2-2.源数据-产品分析-优品'!A:A,产品建议!A717)&gt;0,"是",""))))))</f>
        <v/>
      </c>
      <c r="X717" s="5" t="str">
        <f>IF(OR($A$3=""),"",IF(OR($W$2="优爆品"),((IFERROR(INDEX('产品报告-整理'!D:D,MATCH(产品建议!A717,'产品报告-整理'!A:A,0)),"")&amp;" → "&amp;(IFERROR(TEXT(INDEX('产品报告-整理'!D:D,MATCH(产品建议!A717,'产品报告-整理'!A:A,0))/G717,"0%"),"")))),IF(OR($W$2="P4P点击量"),((IF($W$2="P4P点击量",IFERROR(TEXT(W717/G717,"0%"),"")))),(((IF(COUNTIF('2-3.源数据-产品分析-爆品'!A:A,产品建议!A717)&gt;0,"是","")))))))</f>
        <v/>
      </c>
      <c r="Y717" s="9" t="str">
        <f>IF(AND($Y$2="直通车总消费",'产品报告-整理'!$BN$1="推荐广告"),IFERROR(INDEX('产品报告-整理'!H:H,MATCH(产品建议!A717,'产品报告-整理'!A:A,0)),0)+IFERROR(INDEX('产品报告-整理'!BV:BV,MATCH(产品建议!A717,'产品报告-整理'!BO:BO,0)),0),IFERROR(INDEX('产品报告-整理'!H:H,MATCH(产品建议!A717,'产品报告-整理'!A:A,0)),0))</f>
        <v/>
      </c>
      <c r="Z717" s="9" t="str">
        <f t="shared" si="36"/>
        <v/>
      </c>
      <c r="AA717" s="5" t="str">
        <f t="shared" si="34"/>
        <v/>
      </c>
      <c r="AB717" s="5" t="str">
        <f t="shared" si="35"/>
        <v/>
      </c>
      <c r="AC717" s="9"/>
      <c r="AD717" s="15" t="str">
        <f>IF($AD$1="  ",IFERROR(IF(AND(Y717="未推广",L717&gt;0),"加入P4P推广 ","")&amp;IF(AND(OR(W717="是",X717="是"),Y717=0),"优爆品加推广 ","")&amp;IF(AND(C717="N",L717&gt;0),"增加橱窗绑定 ","")&amp;IF(AND(OR(Z717&gt;$Z$1*4.5,AB717&gt;$AB$1*4.5),Y717&lt;&gt;0,Y717&gt;$AB$1*2,G717&gt;($G$1/$L$1)*1),"放弃P4P推广 ","")&amp;IF(AND(AB717&gt;$AB$1*1.2,AB717&lt;$AB$1*4.5,Y717&gt;0),"优化询盘成本 ","")&amp;IF(AND(Z717&gt;$Z$1*1.2,Z717&lt;$Z$1*4.5,Y717&gt;0),"优化商机成本 ","")&amp;IF(AND(Y717&lt;&gt;0,L717&gt;0,AB717&lt;$AB$1*1.2),"加大询盘获取 ","")&amp;IF(AND(Y717&lt;&gt;0,K717&gt;0,Z717&lt;$Z$1*1.2),"加大商机获取 ","")&amp;IF(AND(L717=0,C717="Y",G717&gt;($G$1/$L$1*1.5)),"解绑橱窗绑定 ",""),"请去左表粘贴源数据"),"")</f>
        <v/>
      </c>
      <c r="AE717" s="9"/>
      <c r="AF717" s="9"/>
      <c r="AG717" s="9"/>
      <c r="AH717" s="9"/>
      <c r="AI717" s="17"/>
      <c r="AJ717" s="17"/>
      <c r="AK717" s="17"/>
    </row>
    <row r="718" spans="1:37">
      <c r="A718" s="5" t="str">
        <f>IFERROR(HLOOKUP(A$2,'2.源数据-产品分析-全商品'!A$6:A$1000,ROW()-1,0),"")</f>
        <v/>
      </c>
      <c r="B718" s="5" t="str">
        <f>IFERROR(HLOOKUP(B$2,'2.源数据-产品分析-全商品'!B$6:B$1000,ROW()-1,0),"")</f>
        <v/>
      </c>
      <c r="C718" s="5" t="str">
        <f>CLEAN(IFERROR(HLOOKUP(C$2,'2.源数据-产品分析-全商品'!C$6:C$1000,ROW()-1,0),""))</f>
        <v/>
      </c>
      <c r="D718" s="5" t="str">
        <f>IFERROR(HLOOKUP(D$2,'2.源数据-产品分析-全商品'!D$6:D$1000,ROW()-1,0),"")</f>
        <v/>
      </c>
      <c r="E718" s="5" t="str">
        <f>IFERROR(HLOOKUP(E$2,'2.源数据-产品分析-全商品'!E$6:E$1000,ROW()-1,0),"")</f>
        <v/>
      </c>
      <c r="F718" s="5" t="str">
        <f>IFERROR(VALUE(HLOOKUP(F$2,'2.源数据-产品分析-全商品'!F$6:F$1000,ROW()-1,0)),"")</f>
        <v/>
      </c>
      <c r="G718" s="5" t="str">
        <f>IFERROR(VALUE(HLOOKUP(G$2,'2.源数据-产品分析-全商品'!G$6:G$1000,ROW()-1,0)),"")</f>
        <v/>
      </c>
      <c r="H718" s="5" t="str">
        <f>IFERROR(HLOOKUP(H$2,'2.源数据-产品分析-全商品'!H$6:H$1000,ROW()-1,0),"")</f>
        <v/>
      </c>
      <c r="I718" s="5" t="str">
        <f>IFERROR(VALUE(HLOOKUP(I$2,'2.源数据-产品分析-全商品'!I$6:I$1000,ROW()-1,0)),"")</f>
        <v/>
      </c>
      <c r="J718" s="60" t="str">
        <f>IFERROR(IF($J$2="","",INDEX('产品报告-整理'!G:G,MATCH(产品建议!A718,'产品报告-整理'!A:A,0))),"")</f>
        <v/>
      </c>
      <c r="K718" s="5" t="str">
        <f>IFERROR(IF($K$2="","",VALUE(INDEX('产品报告-整理'!E:E,MATCH(产品建议!A718,'产品报告-整理'!A:A,0)))),0)</f>
        <v/>
      </c>
      <c r="L718" s="5" t="str">
        <f>IFERROR(VALUE(HLOOKUP(L$2,'2.源数据-产品分析-全商品'!J$6:J$1000,ROW()-1,0)),"")</f>
        <v/>
      </c>
      <c r="M718" s="5" t="str">
        <f>IFERROR(VALUE(HLOOKUP(M$2,'2.源数据-产品分析-全商品'!K$6:K$1000,ROW()-1,0)),"")</f>
        <v/>
      </c>
      <c r="N718" s="5" t="str">
        <f>IFERROR(HLOOKUP(N$2,'2.源数据-产品分析-全商品'!L$6:L$1000,ROW()-1,0),"")</f>
        <v/>
      </c>
      <c r="O718" s="5" t="str">
        <f>IF($O$2='产品报告-整理'!$K$1,IFERROR(INDEX('产品报告-整理'!S:S,MATCH(产品建议!A718,'产品报告-整理'!L:L,0)),""),(IFERROR(VALUE(HLOOKUP(O$2,'2.源数据-产品分析-全商品'!M$6:M$1000,ROW()-1,0)),"")))</f>
        <v/>
      </c>
      <c r="P718" s="5" t="str">
        <f>IF($P$2='产品报告-整理'!$V$1,IFERROR(INDEX('产品报告-整理'!AD:AD,MATCH(产品建议!A718,'产品报告-整理'!W:W,0)),""),(IFERROR(VALUE(HLOOKUP(P$2,'2.源数据-产品分析-全商品'!N$6:N$1000,ROW()-1,0)),"")))</f>
        <v/>
      </c>
      <c r="Q718" s="5" t="str">
        <f>IF($Q$2='产品报告-整理'!$AG$1,IFERROR(INDEX('产品报告-整理'!AO:AO,MATCH(产品建议!A718,'产品报告-整理'!AH:AH,0)),""),(IFERROR(VALUE(HLOOKUP(Q$2,'2.源数据-产品分析-全商品'!O$6:O$1000,ROW()-1,0)),"")))</f>
        <v/>
      </c>
      <c r="R718" s="5" t="str">
        <f>IF($R$2='产品报告-整理'!$AR$1,IFERROR(INDEX('产品报告-整理'!AZ:AZ,MATCH(产品建议!A718,'产品报告-整理'!AS:AS,0)),""),(IFERROR(VALUE(HLOOKUP(R$2,'2.源数据-产品分析-全商品'!P$6:P$1000,ROW()-1,0)),"")))</f>
        <v/>
      </c>
      <c r="S718" s="5" t="str">
        <f>IF($S$2='产品报告-整理'!$BC$1,IFERROR(INDEX('产品报告-整理'!BK:BK,MATCH(产品建议!A718,'产品报告-整理'!BD:BD,0)),""),(IFERROR(VALUE(HLOOKUP(S$2,'2.源数据-产品分析-全商品'!Q$6:Q$1000,ROW()-1,0)),"")))</f>
        <v/>
      </c>
      <c r="T718" s="5" t="str">
        <f>IFERROR(HLOOKUP("产品负责人",'2.源数据-产品分析-全商品'!R$6:R$1000,ROW()-1,0),"")</f>
        <v/>
      </c>
      <c r="U718" s="5" t="str">
        <f>IFERROR(VALUE(HLOOKUP(U$2,'2.源数据-产品分析-全商品'!S$6:S$1000,ROW()-1,0)),"")</f>
        <v/>
      </c>
      <c r="V718" s="5" t="str">
        <f>IFERROR(VALUE(HLOOKUP(V$2,'2.源数据-产品分析-全商品'!T$6:T$1000,ROW()-1,0)),"")</f>
        <v/>
      </c>
      <c r="W718" s="5" t="str">
        <f>IF(OR($A$3=""),"",IF(OR($W$2="优爆品"),(IF(COUNTIF('2-2.源数据-产品分析-优品'!A:A,产品建议!A718)&gt;0,"是","")&amp;IF(COUNTIF('2-3.源数据-产品分析-爆品'!A:A,产品建议!A718)&gt;0,"是","")),IF(OR($W$2="P4P点击量"),((IFERROR(INDEX('产品报告-整理'!D:D,MATCH(产品建议!A718,'产品报告-整理'!A:A,0)),""))),((IF(COUNTIF('2-2.源数据-产品分析-优品'!A:A,产品建议!A718)&gt;0,"是",""))))))</f>
        <v/>
      </c>
      <c r="X718" s="5" t="str">
        <f>IF(OR($A$3=""),"",IF(OR($W$2="优爆品"),((IFERROR(INDEX('产品报告-整理'!D:D,MATCH(产品建议!A718,'产品报告-整理'!A:A,0)),"")&amp;" → "&amp;(IFERROR(TEXT(INDEX('产品报告-整理'!D:D,MATCH(产品建议!A718,'产品报告-整理'!A:A,0))/G718,"0%"),"")))),IF(OR($W$2="P4P点击量"),((IF($W$2="P4P点击量",IFERROR(TEXT(W718/G718,"0%"),"")))),(((IF(COUNTIF('2-3.源数据-产品分析-爆品'!A:A,产品建议!A718)&gt;0,"是","")))))))</f>
        <v/>
      </c>
      <c r="Y718" s="9" t="str">
        <f>IF(AND($Y$2="直通车总消费",'产品报告-整理'!$BN$1="推荐广告"),IFERROR(INDEX('产品报告-整理'!H:H,MATCH(产品建议!A718,'产品报告-整理'!A:A,0)),0)+IFERROR(INDEX('产品报告-整理'!BV:BV,MATCH(产品建议!A718,'产品报告-整理'!BO:BO,0)),0),IFERROR(INDEX('产品报告-整理'!H:H,MATCH(产品建议!A718,'产品报告-整理'!A:A,0)),0))</f>
        <v/>
      </c>
      <c r="Z718" s="9" t="str">
        <f t="shared" si="36"/>
        <v/>
      </c>
      <c r="AA718" s="5" t="str">
        <f t="shared" si="34"/>
        <v/>
      </c>
      <c r="AB718" s="5" t="str">
        <f t="shared" si="35"/>
        <v/>
      </c>
      <c r="AC718" s="9"/>
      <c r="AD718" s="15" t="str">
        <f>IF($AD$1="  ",IFERROR(IF(AND(Y718="未推广",L718&gt;0),"加入P4P推广 ","")&amp;IF(AND(OR(W718="是",X718="是"),Y718=0),"优爆品加推广 ","")&amp;IF(AND(C718="N",L718&gt;0),"增加橱窗绑定 ","")&amp;IF(AND(OR(Z718&gt;$Z$1*4.5,AB718&gt;$AB$1*4.5),Y718&lt;&gt;0,Y718&gt;$AB$1*2,G718&gt;($G$1/$L$1)*1),"放弃P4P推广 ","")&amp;IF(AND(AB718&gt;$AB$1*1.2,AB718&lt;$AB$1*4.5,Y718&gt;0),"优化询盘成本 ","")&amp;IF(AND(Z718&gt;$Z$1*1.2,Z718&lt;$Z$1*4.5,Y718&gt;0),"优化商机成本 ","")&amp;IF(AND(Y718&lt;&gt;0,L718&gt;0,AB718&lt;$AB$1*1.2),"加大询盘获取 ","")&amp;IF(AND(Y718&lt;&gt;0,K718&gt;0,Z718&lt;$Z$1*1.2),"加大商机获取 ","")&amp;IF(AND(L718=0,C718="Y",G718&gt;($G$1/$L$1*1.5)),"解绑橱窗绑定 ",""),"请去左表粘贴源数据"),"")</f>
        <v/>
      </c>
      <c r="AE718" s="9"/>
      <c r="AF718" s="9"/>
      <c r="AG718" s="9"/>
      <c r="AH718" s="9"/>
      <c r="AI718" s="17"/>
      <c r="AJ718" s="17"/>
      <c r="AK718" s="17"/>
    </row>
    <row r="719" spans="1:37">
      <c r="A719" s="5" t="str">
        <f>IFERROR(HLOOKUP(A$2,'2.源数据-产品分析-全商品'!A$6:A$1000,ROW()-1,0),"")</f>
        <v/>
      </c>
      <c r="B719" s="5" t="str">
        <f>IFERROR(HLOOKUP(B$2,'2.源数据-产品分析-全商品'!B$6:B$1000,ROW()-1,0),"")</f>
        <v/>
      </c>
      <c r="C719" s="5" t="str">
        <f>CLEAN(IFERROR(HLOOKUP(C$2,'2.源数据-产品分析-全商品'!C$6:C$1000,ROW()-1,0),""))</f>
        <v/>
      </c>
      <c r="D719" s="5" t="str">
        <f>IFERROR(HLOOKUP(D$2,'2.源数据-产品分析-全商品'!D$6:D$1000,ROW()-1,0),"")</f>
        <v/>
      </c>
      <c r="E719" s="5" t="str">
        <f>IFERROR(HLOOKUP(E$2,'2.源数据-产品分析-全商品'!E$6:E$1000,ROW()-1,0),"")</f>
        <v/>
      </c>
      <c r="F719" s="5" t="str">
        <f>IFERROR(VALUE(HLOOKUP(F$2,'2.源数据-产品分析-全商品'!F$6:F$1000,ROW()-1,0)),"")</f>
        <v/>
      </c>
      <c r="G719" s="5" t="str">
        <f>IFERROR(VALUE(HLOOKUP(G$2,'2.源数据-产品分析-全商品'!G$6:G$1000,ROW()-1,0)),"")</f>
        <v/>
      </c>
      <c r="H719" s="5" t="str">
        <f>IFERROR(HLOOKUP(H$2,'2.源数据-产品分析-全商品'!H$6:H$1000,ROW()-1,0),"")</f>
        <v/>
      </c>
      <c r="I719" s="5" t="str">
        <f>IFERROR(VALUE(HLOOKUP(I$2,'2.源数据-产品分析-全商品'!I$6:I$1000,ROW()-1,0)),"")</f>
        <v/>
      </c>
      <c r="J719" s="60" t="str">
        <f>IFERROR(IF($J$2="","",INDEX('产品报告-整理'!G:G,MATCH(产品建议!A719,'产品报告-整理'!A:A,0))),"")</f>
        <v/>
      </c>
      <c r="K719" s="5" t="str">
        <f>IFERROR(IF($K$2="","",VALUE(INDEX('产品报告-整理'!E:E,MATCH(产品建议!A719,'产品报告-整理'!A:A,0)))),0)</f>
        <v/>
      </c>
      <c r="L719" s="5" t="str">
        <f>IFERROR(VALUE(HLOOKUP(L$2,'2.源数据-产品分析-全商品'!J$6:J$1000,ROW()-1,0)),"")</f>
        <v/>
      </c>
      <c r="M719" s="5" t="str">
        <f>IFERROR(VALUE(HLOOKUP(M$2,'2.源数据-产品分析-全商品'!K$6:K$1000,ROW()-1,0)),"")</f>
        <v/>
      </c>
      <c r="N719" s="5" t="str">
        <f>IFERROR(HLOOKUP(N$2,'2.源数据-产品分析-全商品'!L$6:L$1000,ROW()-1,0),"")</f>
        <v/>
      </c>
      <c r="O719" s="5" t="str">
        <f>IF($O$2='产品报告-整理'!$K$1,IFERROR(INDEX('产品报告-整理'!S:S,MATCH(产品建议!A719,'产品报告-整理'!L:L,0)),""),(IFERROR(VALUE(HLOOKUP(O$2,'2.源数据-产品分析-全商品'!M$6:M$1000,ROW()-1,0)),"")))</f>
        <v/>
      </c>
      <c r="P719" s="5" t="str">
        <f>IF($P$2='产品报告-整理'!$V$1,IFERROR(INDEX('产品报告-整理'!AD:AD,MATCH(产品建议!A719,'产品报告-整理'!W:W,0)),""),(IFERROR(VALUE(HLOOKUP(P$2,'2.源数据-产品分析-全商品'!N$6:N$1000,ROW()-1,0)),"")))</f>
        <v/>
      </c>
      <c r="Q719" s="5" t="str">
        <f>IF($Q$2='产品报告-整理'!$AG$1,IFERROR(INDEX('产品报告-整理'!AO:AO,MATCH(产品建议!A719,'产品报告-整理'!AH:AH,0)),""),(IFERROR(VALUE(HLOOKUP(Q$2,'2.源数据-产品分析-全商品'!O$6:O$1000,ROW()-1,0)),"")))</f>
        <v/>
      </c>
      <c r="R719" s="5" t="str">
        <f>IF($R$2='产品报告-整理'!$AR$1,IFERROR(INDEX('产品报告-整理'!AZ:AZ,MATCH(产品建议!A719,'产品报告-整理'!AS:AS,0)),""),(IFERROR(VALUE(HLOOKUP(R$2,'2.源数据-产品分析-全商品'!P$6:P$1000,ROW()-1,0)),"")))</f>
        <v/>
      </c>
      <c r="S719" s="5" t="str">
        <f>IF($S$2='产品报告-整理'!$BC$1,IFERROR(INDEX('产品报告-整理'!BK:BK,MATCH(产品建议!A719,'产品报告-整理'!BD:BD,0)),""),(IFERROR(VALUE(HLOOKUP(S$2,'2.源数据-产品分析-全商品'!Q$6:Q$1000,ROW()-1,0)),"")))</f>
        <v/>
      </c>
      <c r="T719" s="5" t="str">
        <f>IFERROR(HLOOKUP("产品负责人",'2.源数据-产品分析-全商品'!R$6:R$1000,ROW()-1,0),"")</f>
        <v/>
      </c>
      <c r="U719" s="5" t="str">
        <f>IFERROR(VALUE(HLOOKUP(U$2,'2.源数据-产品分析-全商品'!S$6:S$1000,ROW()-1,0)),"")</f>
        <v/>
      </c>
      <c r="V719" s="5" t="str">
        <f>IFERROR(VALUE(HLOOKUP(V$2,'2.源数据-产品分析-全商品'!T$6:T$1000,ROW()-1,0)),"")</f>
        <v/>
      </c>
      <c r="W719" s="5" t="str">
        <f>IF(OR($A$3=""),"",IF(OR($W$2="优爆品"),(IF(COUNTIF('2-2.源数据-产品分析-优品'!A:A,产品建议!A719)&gt;0,"是","")&amp;IF(COUNTIF('2-3.源数据-产品分析-爆品'!A:A,产品建议!A719)&gt;0,"是","")),IF(OR($W$2="P4P点击量"),((IFERROR(INDEX('产品报告-整理'!D:D,MATCH(产品建议!A719,'产品报告-整理'!A:A,0)),""))),((IF(COUNTIF('2-2.源数据-产品分析-优品'!A:A,产品建议!A719)&gt;0,"是",""))))))</f>
        <v/>
      </c>
      <c r="X719" s="5" t="str">
        <f>IF(OR($A$3=""),"",IF(OR($W$2="优爆品"),((IFERROR(INDEX('产品报告-整理'!D:D,MATCH(产品建议!A719,'产品报告-整理'!A:A,0)),"")&amp;" → "&amp;(IFERROR(TEXT(INDEX('产品报告-整理'!D:D,MATCH(产品建议!A719,'产品报告-整理'!A:A,0))/G719,"0%"),"")))),IF(OR($W$2="P4P点击量"),((IF($W$2="P4P点击量",IFERROR(TEXT(W719/G719,"0%"),"")))),(((IF(COUNTIF('2-3.源数据-产品分析-爆品'!A:A,产品建议!A719)&gt;0,"是","")))))))</f>
        <v/>
      </c>
      <c r="Y719" s="9" t="str">
        <f>IF(AND($Y$2="直通车总消费",'产品报告-整理'!$BN$1="推荐广告"),IFERROR(INDEX('产品报告-整理'!H:H,MATCH(产品建议!A719,'产品报告-整理'!A:A,0)),0)+IFERROR(INDEX('产品报告-整理'!BV:BV,MATCH(产品建议!A719,'产品报告-整理'!BO:BO,0)),0),IFERROR(INDEX('产品报告-整理'!H:H,MATCH(产品建议!A719,'产品报告-整理'!A:A,0)),0))</f>
        <v/>
      </c>
      <c r="Z719" s="9" t="str">
        <f t="shared" si="36"/>
        <v/>
      </c>
      <c r="AA719" s="5" t="str">
        <f t="shared" si="34"/>
        <v/>
      </c>
      <c r="AB719" s="5" t="str">
        <f t="shared" si="35"/>
        <v/>
      </c>
      <c r="AC719" s="9"/>
      <c r="AD719" s="15" t="str">
        <f>IF($AD$1="  ",IFERROR(IF(AND(Y719="未推广",L719&gt;0),"加入P4P推广 ","")&amp;IF(AND(OR(W719="是",X719="是"),Y719=0),"优爆品加推广 ","")&amp;IF(AND(C719="N",L719&gt;0),"增加橱窗绑定 ","")&amp;IF(AND(OR(Z719&gt;$Z$1*4.5,AB719&gt;$AB$1*4.5),Y719&lt;&gt;0,Y719&gt;$AB$1*2,G719&gt;($G$1/$L$1)*1),"放弃P4P推广 ","")&amp;IF(AND(AB719&gt;$AB$1*1.2,AB719&lt;$AB$1*4.5,Y719&gt;0),"优化询盘成本 ","")&amp;IF(AND(Z719&gt;$Z$1*1.2,Z719&lt;$Z$1*4.5,Y719&gt;0),"优化商机成本 ","")&amp;IF(AND(Y719&lt;&gt;0,L719&gt;0,AB719&lt;$AB$1*1.2),"加大询盘获取 ","")&amp;IF(AND(Y719&lt;&gt;0,K719&gt;0,Z719&lt;$Z$1*1.2),"加大商机获取 ","")&amp;IF(AND(L719=0,C719="Y",G719&gt;($G$1/$L$1*1.5)),"解绑橱窗绑定 ",""),"请去左表粘贴源数据"),"")</f>
        <v/>
      </c>
      <c r="AE719" s="9"/>
      <c r="AF719" s="9"/>
      <c r="AG719" s="9"/>
      <c r="AH719" s="9"/>
      <c r="AI719" s="17"/>
      <c r="AJ719" s="17"/>
      <c r="AK719" s="17"/>
    </row>
    <row r="720" spans="1:37">
      <c r="A720" s="5" t="str">
        <f>IFERROR(HLOOKUP(A$2,'2.源数据-产品分析-全商品'!A$6:A$1000,ROW()-1,0),"")</f>
        <v/>
      </c>
      <c r="B720" s="5" t="str">
        <f>IFERROR(HLOOKUP(B$2,'2.源数据-产品分析-全商品'!B$6:B$1000,ROW()-1,0),"")</f>
        <v/>
      </c>
      <c r="C720" s="5" t="str">
        <f>CLEAN(IFERROR(HLOOKUP(C$2,'2.源数据-产品分析-全商品'!C$6:C$1000,ROW()-1,0),""))</f>
        <v/>
      </c>
      <c r="D720" s="5" t="str">
        <f>IFERROR(HLOOKUP(D$2,'2.源数据-产品分析-全商品'!D$6:D$1000,ROW()-1,0),"")</f>
        <v/>
      </c>
      <c r="E720" s="5" t="str">
        <f>IFERROR(HLOOKUP(E$2,'2.源数据-产品分析-全商品'!E$6:E$1000,ROW()-1,0),"")</f>
        <v/>
      </c>
      <c r="F720" s="5" t="str">
        <f>IFERROR(VALUE(HLOOKUP(F$2,'2.源数据-产品分析-全商品'!F$6:F$1000,ROW()-1,0)),"")</f>
        <v/>
      </c>
      <c r="G720" s="5" t="str">
        <f>IFERROR(VALUE(HLOOKUP(G$2,'2.源数据-产品分析-全商品'!G$6:G$1000,ROW()-1,0)),"")</f>
        <v/>
      </c>
      <c r="H720" s="5" t="str">
        <f>IFERROR(HLOOKUP(H$2,'2.源数据-产品分析-全商品'!H$6:H$1000,ROW()-1,0),"")</f>
        <v/>
      </c>
      <c r="I720" s="5" t="str">
        <f>IFERROR(VALUE(HLOOKUP(I$2,'2.源数据-产品分析-全商品'!I$6:I$1000,ROW()-1,0)),"")</f>
        <v/>
      </c>
      <c r="J720" s="60" t="str">
        <f>IFERROR(IF($J$2="","",INDEX('产品报告-整理'!G:G,MATCH(产品建议!A720,'产品报告-整理'!A:A,0))),"")</f>
        <v/>
      </c>
      <c r="K720" s="5" t="str">
        <f>IFERROR(IF($K$2="","",VALUE(INDEX('产品报告-整理'!E:E,MATCH(产品建议!A720,'产品报告-整理'!A:A,0)))),0)</f>
        <v/>
      </c>
      <c r="L720" s="5" t="str">
        <f>IFERROR(VALUE(HLOOKUP(L$2,'2.源数据-产品分析-全商品'!J$6:J$1000,ROW()-1,0)),"")</f>
        <v/>
      </c>
      <c r="M720" s="5" t="str">
        <f>IFERROR(VALUE(HLOOKUP(M$2,'2.源数据-产品分析-全商品'!K$6:K$1000,ROW()-1,0)),"")</f>
        <v/>
      </c>
      <c r="N720" s="5" t="str">
        <f>IFERROR(HLOOKUP(N$2,'2.源数据-产品分析-全商品'!L$6:L$1000,ROW()-1,0),"")</f>
        <v/>
      </c>
      <c r="O720" s="5" t="str">
        <f>IF($O$2='产品报告-整理'!$K$1,IFERROR(INDEX('产品报告-整理'!S:S,MATCH(产品建议!A720,'产品报告-整理'!L:L,0)),""),(IFERROR(VALUE(HLOOKUP(O$2,'2.源数据-产品分析-全商品'!M$6:M$1000,ROW()-1,0)),"")))</f>
        <v/>
      </c>
      <c r="P720" s="5" t="str">
        <f>IF($P$2='产品报告-整理'!$V$1,IFERROR(INDEX('产品报告-整理'!AD:AD,MATCH(产品建议!A720,'产品报告-整理'!W:W,0)),""),(IFERROR(VALUE(HLOOKUP(P$2,'2.源数据-产品分析-全商品'!N$6:N$1000,ROW()-1,0)),"")))</f>
        <v/>
      </c>
      <c r="Q720" s="5" t="str">
        <f>IF($Q$2='产品报告-整理'!$AG$1,IFERROR(INDEX('产品报告-整理'!AO:AO,MATCH(产品建议!A720,'产品报告-整理'!AH:AH,0)),""),(IFERROR(VALUE(HLOOKUP(Q$2,'2.源数据-产品分析-全商品'!O$6:O$1000,ROW()-1,0)),"")))</f>
        <v/>
      </c>
      <c r="R720" s="5" t="str">
        <f>IF($R$2='产品报告-整理'!$AR$1,IFERROR(INDEX('产品报告-整理'!AZ:AZ,MATCH(产品建议!A720,'产品报告-整理'!AS:AS,0)),""),(IFERROR(VALUE(HLOOKUP(R$2,'2.源数据-产品分析-全商品'!P$6:P$1000,ROW()-1,0)),"")))</f>
        <v/>
      </c>
      <c r="S720" s="5" t="str">
        <f>IF($S$2='产品报告-整理'!$BC$1,IFERROR(INDEX('产品报告-整理'!BK:BK,MATCH(产品建议!A720,'产品报告-整理'!BD:BD,0)),""),(IFERROR(VALUE(HLOOKUP(S$2,'2.源数据-产品分析-全商品'!Q$6:Q$1000,ROW()-1,0)),"")))</f>
        <v/>
      </c>
      <c r="T720" s="5" t="str">
        <f>IFERROR(HLOOKUP("产品负责人",'2.源数据-产品分析-全商品'!R$6:R$1000,ROW()-1,0),"")</f>
        <v/>
      </c>
      <c r="U720" s="5" t="str">
        <f>IFERROR(VALUE(HLOOKUP(U$2,'2.源数据-产品分析-全商品'!S$6:S$1000,ROW()-1,0)),"")</f>
        <v/>
      </c>
      <c r="V720" s="5" t="str">
        <f>IFERROR(VALUE(HLOOKUP(V$2,'2.源数据-产品分析-全商品'!T$6:T$1000,ROW()-1,0)),"")</f>
        <v/>
      </c>
      <c r="W720" s="5" t="str">
        <f>IF(OR($A$3=""),"",IF(OR($W$2="优爆品"),(IF(COUNTIF('2-2.源数据-产品分析-优品'!A:A,产品建议!A720)&gt;0,"是","")&amp;IF(COUNTIF('2-3.源数据-产品分析-爆品'!A:A,产品建议!A720)&gt;0,"是","")),IF(OR($W$2="P4P点击量"),((IFERROR(INDEX('产品报告-整理'!D:D,MATCH(产品建议!A720,'产品报告-整理'!A:A,0)),""))),((IF(COUNTIF('2-2.源数据-产品分析-优品'!A:A,产品建议!A720)&gt;0,"是",""))))))</f>
        <v/>
      </c>
      <c r="X720" s="5" t="str">
        <f>IF(OR($A$3=""),"",IF(OR($W$2="优爆品"),((IFERROR(INDEX('产品报告-整理'!D:D,MATCH(产品建议!A720,'产品报告-整理'!A:A,0)),"")&amp;" → "&amp;(IFERROR(TEXT(INDEX('产品报告-整理'!D:D,MATCH(产品建议!A720,'产品报告-整理'!A:A,0))/G720,"0%"),"")))),IF(OR($W$2="P4P点击量"),((IF($W$2="P4P点击量",IFERROR(TEXT(W720/G720,"0%"),"")))),(((IF(COUNTIF('2-3.源数据-产品分析-爆品'!A:A,产品建议!A720)&gt;0,"是","")))))))</f>
        <v/>
      </c>
      <c r="Y720" s="9" t="str">
        <f>IF(AND($Y$2="直通车总消费",'产品报告-整理'!$BN$1="推荐广告"),IFERROR(INDEX('产品报告-整理'!H:H,MATCH(产品建议!A720,'产品报告-整理'!A:A,0)),0)+IFERROR(INDEX('产品报告-整理'!BV:BV,MATCH(产品建议!A720,'产品报告-整理'!BO:BO,0)),0),IFERROR(INDEX('产品报告-整理'!H:H,MATCH(产品建议!A720,'产品报告-整理'!A:A,0)),0))</f>
        <v/>
      </c>
      <c r="Z720" s="9" t="str">
        <f t="shared" si="36"/>
        <v/>
      </c>
      <c r="AA720" s="5" t="str">
        <f t="shared" si="34"/>
        <v/>
      </c>
      <c r="AB720" s="5" t="str">
        <f t="shared" si="35"/>
        <v/>
      </c>
      <c r="AC720" s="9"/>
      <c r="AD720" s="15" t="str">
        <f>IF($AD$1="  ",IFERROR(IF(AND(Y720="未推广",L720&gt;0),"加入P4P推广 ","")&amp;IF(AND(OR(W720="是",X720="是"),Y720=0),"优爆品加推广 ","")&amp;IF(AND(C720="N",L720&gt;0),"增加橱窗绑定 ","")&amp;IF(AND(OR(Z720&gt;$Z$1*4.5,AB720&gt;$AB$1*4.5),Y720&lt;&gt;0,Y720&gt;$AB$1*2,G720&gt;($G$1/$L$1)*1),"放弃P4P推广 ","")&amp;IF(AND(AB720&gt;$AB$1*1.2,AB720&lt;$AB$1*4.5,Y720&gt;0),"优化询盘成本 ","")&amp;IF(AND(Z720&gt;$Z$1*1.2,Z720&lt;$Z$1*4.5,Y720&gt;0),"优化商机成本 ","")&amp;IF(AND(Y720&lt;&gt;0,L720&gt;0,AB720&lt;$AB$1*1.2),"加大询盘获取 ","")&amp;IF(AND(Y720&lt;&gt;0,K720&gt;0,Z720&lt;$Z$1*1.2),"加大商机获取 ","")&amp;IF(AND(L720=0,C720="Y",G720&gt;($G$1/$L$1*1.5)),"解绑橱窗绑定 ",""),"请去左表粘贴源数据"),"")</f>
        <v/>
      </c>
      <c r="AE720" s="9"/>
      <c r="AF720" s="9"/>
      <c r="AG720" s="9"/>
      <c r="AH720" s="9"/>
      <c r="AI720" s="17"/>
      <c r="AJ720" s="17"/>
      <c r="AK720" s="17"/>
    </row>
    <row r="721" spans="1:37">
      <c r="A721" s="5" t="str">
        <f>IFERROR(HLOOKUP(A$2,'2.源数据-产品分析-全商品'!A$6:A$1000,ROW()-1,0),"")</f>
        <v/>
      </c>
      <c r="B721" s="5" t="str">
        <f>IFERROR(HLOOKUP(B$2,'2.源数据-产品分析-全商品'!B$6:B$1000,ROW()-1,0),"")</f>
        <v/>
      </c>
      <c r="C721" s="5" t="str">
        <f>CLEAN(IFERROR(HLOOKUP(C$2,'2.源数据-产品分析-全商品'!C$6:C$1000,ROW()-1,0),""))</f>
        <v/>
      </c>
      <c r="D721" s="5" t="str">
        <f>IFERROR(HLOOKUP(D$2,'2.源数据-产品分析-全商品'!D$6:D$1000,ROW()-1,0),"")</f>
        <v/>
      </c>
      <c r="E721" s="5" t="str">
        <f>IFERROR(HLOOKUP(E$2,'2.源数据-产品分析-全商品'!E$6:E$1000,ROW()-1,0),"")</f>
        <v/>
      </c>
      <c r="F721" s="5" t="str">
        <f>IFERROR(VALUE(HLOOKUP(F$2,'2.源数据-产品分析-全商品'!F$6:F$1000,ROW()-1,0)),"")</f>
        <v/>
      </c>
      <c r="G721" s="5" t="str">
        <f>IFERROR(VALUE(HLOOKUP(G$2,'2.源数据-产品分析-全商品'!G$6:G$1000,ROW()-1,0)),"")</f>
        <v/>
      </c>
      <c r="H721" s="5" t="str">
        <f>IFERROR(HLOOKUP(H$2,'2.源数据-产品分析-全商品'!H$6:H$1000,ROW()-1,0),"")</f>
        <v/>
      </c>
      <c r="I721" s="5" t="str">
        <f>IFERROR(VALUE(HLOOKUP(I$2,'2.源数据-产品分析-全商品'!I$6:I$1000,ROW()-1,0)),"")</f>
        <v/>
      </c>
      <c r="J721" s="60" t="str">
        <f>IFERROR(IF($J$2="","",INDEX('产品报告-整理'!G:G,MATCH(产品建议!A721,'产品报告-整理'!A:A,0))),"")</f>
        <v/>
      </c>
      <c r="K721" s="5" t="str">
        <f>IFERROR(IF($K$2="","",VALUE(INDEX('产品报告-整理'!E:E,MATCH(产品建议!A721,'产品报告-整理'!A:A,0)))),0)</f>
        <v/>
      </c>
      <c r="L721" s="5" t="str">
        <f>IFERROR(VALUE(HLOOKUP(L$2,'2.源数据-产品分析-全商品'!J$6:J$1000,ROW()-1,0)),"")</f>
        <v/>
      </c>
      <c r="M721" s="5" t="str">
        <f>IFERROR(VALUE(HLOOKUP(M$2,'2.源数据-产品分析-全商品'!K$6:K$1000,ROW()-1,0)),"")</f>
        <v/>
      </c>
      <c r="N721" s="5" t="str">
        <f>IFERROR(HLOOKUP(N$2,'2.源数据-产品分析-全商品'!L$6:L$1000,ROW()-1,0),"")</f>
        <v/>
      </c>
      <c r="O721" s="5" t="str">
        <f>IF($O$2='产品报告-整理'!$K$1,IFERROR(INDEX('产品报告-整理'!S:S,MATCH(产品建议!A721,'产品报告-整理'!L:L,0)),""),(IFERROR(VALUE(HLOOKUP(O$2,'2.源数据-产品分析-全商品'!M$6:M$1000,ROW()-1,0)),"")))</f>
        <v/>
      </c>
      <c r="P721" s="5" t="str">
        <f>IF($P$2='产品报告-整理'!$V$1,IFERROR(INDEX('产品报告-整理'!AD:AD,MATCH(产品建议!A721,'产品报告-整理'!W:W,0)),""),(IFERROR(VALUE(HLOOKUP(P$2,'2.源数据-产品分析-全商品'!N$6:N$1000,ROW()-1,0)),"")))</f>
        <v/>
      </c>
      <c r="Q721" s="5" t="str">
        <f>IF($Q$2='产品报告-整理'!$AG$1,IFERROR(INDEX('产品报告-整理'!AO:AO,MATCH(产品建议!A721,'产品报告-整理'!AH:AH,0)),""),(IFERROR(VALUE(HLOOKUP(Q$2,'2.源数据-产品分析-全商品'!O$6:O$1000,ROW()-1,0)),"")))</f>
        <v/>
      </c>
      <c r="R721" s="5" t="str">
        <f>IF($R$2='产品报告-整理'!$AR$1,IFERROR(INDEX('产品报告-整理'!AZ:AZ,MATCH(产品建议!A721,'产品报告-整理'!AS:AS,0)),""),(IFERROR(VALUE(HLOOKUP(R$2,'2.源数据-产品分析-全商品'!P$6:P$1000,ROW()-1,0)),"")))</f>
        <v/>
      </c>
      <c r="S721" s="5" t="str">
        <f>IF($S$2='产品报告-整理'!$BC$1,IFERROR(INDEX('产品报告-整理'!BK:BK,MATCH(产品建议!A721,'产品报告-整理'!BD:BD,0)),""),(IFERROR(VALUE(HLOOKUP(S$2,'2.源数据-产品分析-全商品'!Q$6:Q$1000,ROW()-1,0)),"")))</f>
        <v/>
      </c>
      <c r="T721" s="5" t="str">
        <f>IFERROR(HLOOKUP("产品负责人",'2.源数据-产品分析-全商品'!R$6:R$1000,ROW()-1,0),"")</f>
        <v/>
      </c>
      <c r="U721" s="5" t="str">
        <f>IFERROR(VALUE(HLOOKUP(U$2,'2.源数据-产品分析-全商品'!S$6:S$1000,ROW()-1,0)),"")</f>
        <v/>
      </c>
      <c r="V721" s="5" t="str">
        <f>IFERROR(VALUE(HLOOKUP(V$2,'2.源数据-产品分析-全商品'!T$6:T$1000,ROW()-1,0)),"")</f>
        <v/>
      </c>
      <c r="W721" s="5" t="str">
        <f>IF(OR($A$3=""),"",IF(OR($W$2="优爆品"),(IF(COUNTIF('2-2.源数据-产品分析-优品'!A:A,产品建议!A721)&gt;0,"是","")&amp;IF(COUNTIF('2-3.源数据-产品分析-爆品'!A:A,产品建议!A721)&gt;0,"是","")),IF(OR($W$2="P4P点击量"),((IFERROR(INDEX('产品报告-整理'!D:D,MATCH(产品建议!A721,'产品报告-整理'!A:A,0)),""))),((IF(COUNTIF('2-2.源数据-产品分析-优品'!A:A,产品建议!A721)&gt;0,"是",""))))))</f>
        <v/>
      </c>
      <c r="X721" s="5" t="str">
        <f>IF(OR($A$3=""),"",IF(OR($W$2="优爆品"),((IFERROR(INDEX('产品报告-整理'!D:D,MATCH(产品建议!A721,'产品报告-整理'!A:A,0)),"")&amp;" → "&amp;(IFERROR(TEXT(INDEX('产品报告-整理'!D:D,MATCH(产品建议!A721,'产品报告-整理'!A:A,0))/G721,"0%"),"")))),IF(OR($W$2="P4P点击量"),((IF($W$2="P4P点击量",IFERROR(TEXT(W721/G721,"0%"),"")))),(((IF(COUNTIF('2-3.源数据-产品分析-爆品'!A:A,产品建议!A721)&gt;0,"是","")))))))</f>
        <v/>
      </c>
      <c r="Y721" s="9" t="str">
        <f>IF(AND($Y$2="直通车总消费",'产品报告-整理'!$BN$1="推荐广告"),IFERROR(INDEX('产品报告-整理'!H:H,MATCH(产品建议!A721,'产品报告-整理'!A:A,0)),0)+IFERROR(INDEX('产品报告-整理'!BV:BV,MATCH(产品建议!A721,'产品报告-整理'!BO:BO,0)),0),IFERROR(INDEX('产品报告-整理'!H:H,MATCH(产品建议!A721,'产品报告-整理'!A:A,0)),0))</f>
        <v/>
      </c>
      <c r="Z721" s="9" t="str">
        <f t="shared" si="36"/>
        <v/>
      </c>
      <c r="AA721" s="5" t="str">
        <f t="shared" si="34"/>
        <v/>
      </c>
      <c r="AB721" s="5" t="str">
        <f t="shared" si="35"/>
        <v/>
      </c>
      <c r="AC721" s="9"/>
      <c r="AD721" s="15" t="str">
        <f>IF($AD$1="  ",IFERROR(IF(AND(Y721="未推广",L721&gt;0),"加入P4P推广 ","")&amp;IF(AND(OR(W721="是",X721="是"),Y721=0),"优爆品加推广 ","")&amp;IF(AND(C721="N",L721&gt;0),"增加橱窗绑定 ","")&amp;IF(AND(OR(Z721&gt;$Z$1*4.5,AB721&gt;$AB$1*4.5),Y721&lt;&gt;0,Y721&gt;$AB$1*2,G721&gt;($G$1/$L$1)*1),"放弃P4P推广 ","")&amp;IF(AND(AB721&gt;$AB$1*1.2,AB721&lt;$AB$1*4.5,Y721&gt;0),"优化询盘成本 ","")&amp;IF(AND(Z721&gt;$Z$1*1.2,Z721&lt;$Z$1*4.5,Y721&gt;0),"优化商机成本 ","")&amp;IF(AND(Y721&lt;&gt;0,L721&gt;0,AB721&lt;$AB$1*1.2),"加大询盘获取 ","")&amp;IF(AND(Y721&lt;&gt;0,K721&gt;0,Z721&lt;$Z$1*1.2),"加大商机获取 ","")&amp;IF(AND(L721=0,C721="Y",G721&gt;($G$1/$L$1*1.5)),"解绑橱窗绑定 ",""),"请去左表粘贴源数据"),"")</f>
        <v/>
      </c>
      <c r="AE721" s="9"/>
      <c r="AF721" s="9"/>
      <c r="AG721" s="9"/>
      <c r="AH721" s="9"/>
      <c r="AI721" s="17"/>
      <c r="AJ721" s="17"/>
      <c r="AK721" s="17"/>
    </row>
    <row r="722" spans="1:37">
      <c r="A722" s="5" t="str">
        <f>IFERROR(HLOOKUP(A$2,'2.源数据-产品分析-全商品'!A$6:A$1000,ROW()-1,0),"")</f>
        <v/>
      </c>
      <c r="B722" s="5" t="str">
        <f>IFERROR(HLOOKUP(B$2,'2.源数据-产品分析-全商品'!B$6:B$1000,ROW()-1,0),"")</f>
        <v/>
      </c>
      <c r="C722" s="5" t="str">
        <f>CLEAN(IFERROR(HLOOKUP(C$2,'2.源数据-产品分析-全商品'!C$6:C$1000,ROW()-1,0),""))</f>
        <v/>
      </c>
      <c r="D722" s="5" t="str">
        <f>IFERROR(HLOOKUP(D$2,'2.源数据-产品分析-全商品'!D$6:D$1000,ROW()-1,0),"")</f>
        <v/>
      </c>
      <c r="E722" s="5" t="str">
        <f>IFERROR(HLOOKUP(E$2,'2.源数据-产品分析-全商品'!E$6:E$1000,ROW()-1,0),"")</f>
        <v/>
      </c>
      <c r="F722" s="5" t="str">
        <f>IFERROR(VALUE(HLOOKUP(F$2,'2.源数据-产品分析-全商品'!F$6:F$1000,ROW()-1,0)),"")</f>
        <v/>
      </c>
      <c r="G722" s="5" t="str">
        <f>IFERROR(VALUE(HLOOKUP(G$2,'2.源数据-产品分析-全商品'!G$6:G$1000,ROW()-1,0)),"")</f>
        <v/>
      </c>
      <c r="H722" s="5" t="str">
        <f>IFERROR(HLOOKUP(H$2,'2.源数据-产品分析-全商品'!H$6:H$1000,ROW()-1,0),"")</f>
        <v/>
      </c>
      <c r="I722" s="5" t="str">
        <f>IFERROR(VALUE(HLOOKUP(I$2,'2.源数据-产品分析-全商品'!I$6:I$1000,ROW()-1,0)),"")</f>
        <v/>
      </c>
      <c r="J722" s="60" t="str">
        <f>IFERROR(IF($J$2="","",INDEX('产品报告-整理'!G:G,MATCH(产品建议!A722,'产品报告-整理'!A:A,0))),"")</f>
        <v/>
      </c>
      <c r="K722" s="5" t="str">
        <f>IFERROR(IF($K$2="","",VALUE(INDEX('产品报告-整理'!E:E,MATCH(产品建议!A722,'产品报告-整理'!A:A,0)))),0)</f>
        <v/>
      </c>
      <c r="L722" s="5" t="str">
        <f>IFERROR(VALUE(HLOOKUP(L$2,'2.源数据-产品分析-全商品'!J$6:J$1000,ROW()-1,0)),"")</f>
        <v/>
      </c>
      <c r="M722" s="5" t="str">
        <f>IFERROR(VALUE(HLOOKUP(M$2,'2.源数据-产品分析-全商品'!K$6:K$1000,ROW()-1,0)),"")</f>
        <v/>
      </c>
      <c r="N722" s="5" t="str">
        <f>IFERROR(HLOOKUP(N$2,'2.源数据-产品分析-全商品'!L$6:L$1000,ROW()-1,0),"")</f>
        <v/>
      </c>
      <c r="O722" s="5" t="str">
        <f>IF($O$2='产品报告-整理'!$K$1,IFERROR(INDEX('产品报告-整理'!S:S,MATCH(产品建议!A722,'产品报告-整理'!L:L,0)),""),(IFERROR(VALUE(HLOOKUP(O$2,'2.源数据-产品分析-全商品'!M$6:M$1000,ROW()-1,0)),"")))</f>
        <v/>
      </c>
      <c r="P722" s="5" t="str">
        <f>IF($P$2='产品报告-整理'!$V$1,IFERROR(INDEX('产品报告-整理'!AD:AD,MATCH(产品建议!A722,'产品报告-整理'!W:W,0)),""),(IFERROR(VALUE(HLOOKUP(P$2,'2.源数据-产品分析-全商品'!N$6:N$1000,ROW()-1,0)),"")))</f>
        <v/>
      </c>
      <c r="Q722" s="5" t="str">
        <f>IF($Q$2='产品报告-整理'!$AG$1,IFERROR(INDEX('产品报告-整理'!AO:AO,MATCH(产品建议!A722,'产品报告-整理'!AH:AH,0)),""),(IFERROR(VALUE(HLOOKUP(Q$2,'2.源数据-产品分析-全商品'!O$6:O$1000,ROW()-1,0)),"")))</f>
        <v/>
      </c>
      <c r="R722" s="5" t="str">
        <f>IF($R$2='产品报告-整理'!$AR$1,IFERROR(INDEX('产品报告-整理'!AZ:AZ,MATCH(产品建议!A722,'产品报告-整理'!AS:AS,0)),""),(IFERROR(VALUE(HLOOKUP(R$2,'2.源数据-产品分析-全商品'!P$6:P$1000,ROW()-1,0)),"")))</f>
        <v/>
      </c>
      <c r="S722" s="5" t="str">
        <f>IF($S$2='产品报告-整理'!$BC$1,IFERROR(INDEX('产品报告-整理'!BK:BK,MATCH(产品建议!A722,'产品报告-整理'!BD:BD,0)),""),(IFERROR(VALUE(HLOOKUP(S$2,'2.源数据-产品分析-全商品'!Q$6:Q$1000,ROW()-1,0)),"")))</f>
        <v/>
      </c>
      <c r="T722" s="5" t="str">
        <f>IFERROR(HLOOKUP("产品负责人",'2.源数据-产品分析-全商品'!R$6:R$1000,ROW()-1,0),"")</f>
        <v/>
      </c>
      <c r="U722" s="5" t="str">
        <f>IFERROR(VALUE(HLOOKUP(U$2,'2.源数据-产品分析-全商品'!S$6:S$1000,ROW()-1,0)),"")</f>
        <v/>
      </c>
      <c r="V722" s="5" t="str">
        <f>IFERROR(VALUE(HLOOKUP(V$2,'2.源数据-产品分析-全商品'!T$6:T$1000,ROW()-1,0)),"")</f>
        <v/>
      </c>
      <c r="W722" s="5" t="str">
        <f>IF(OR($A$3=""),"",IF(OR($W$2="优爆品"),(IF(COUNTIF('2-2.源数据-产品分析-优品'!A:A,产品建议!A722)&gt;0,"是","")&amp;IF(COUNTIF('2-3.源数据-产品分析-爆品'!A:A,产品建议!A722)&gt;0,"是","")),IF(OR($W$2="P4P点击量"),((IFERROR(INDEX('产品报告-整理'!D:D,MATCH(产品建议!A722,'产品报告-整理'!A:A,0)),""))),((IF(COUNTIF('2-2.源数据-产品分析-优品'!A:A,产品建议!A722)&gt;0,"是",""))))))</f>
        <v/>
      </c>
      <c r="X722" s="5" t="str">
        <f>IF(OR($A$3=""),"",IF(OR($W$2="优爆品"),((IFERROR(INDEX('产品报告-整理'!D:D,MATCH(产品建议!A722,'产品报告-整理'!A:A,0)),"")&amp;" → "&amp;(IFERROR(TEXT(INDEX('产品报告-整理'!D:D,MATCH(产品建议!A722,'产品报告-整理'!A:A,0))/G722,"0%"),"")))),IF(OR($W$2="P4P点击量"),((IF($W$2="P4P点击量",IFERROR(TEXT(W722/G722,"0%"),"")))),(((IF(COUNTIF('2-3.源数据-产品分析-爆品'!A:A,产品建议!A722)&gt;0,"是","")))))))</f>
        <v/>
      </c>
      <c r="Y722" s="9" t="str">
        <f>IF(AND($Y$2="直通车总消费",'产品报告-整理'!$BN$1="推荐广告"),IFERROR(INDEX('产品报告-整理'!H:H,MATCH(产品建议!A722,'产品报告-整理'!A:A,0)),0)+IFERROR(INDEX('产品报告-整理'!BV:BV,MATCH(产品建议!A722,'产品报告-整理'!BO:BO,0)),0),IFERROR(INDEX('产品报告-整理'!H:H,MATCH(产品建议!A722,'产品报告-整理'!A:A,0)),0))</f>
        <v/>
      </c>
      <c r="Z722" s="9" t="str">
        <f t="shared" si="36"/>
        <v/>
      </c>
      <c r="AA722" s="5" t="str">
        <f t="shared" si="34"/>
        <v/>
      </c>
      <c r="AB722" s="5" t="str">
        <f t="shared" si="35"/>
        <v/>
      </c>
      <c r="AC722" s="9"/>
      <c r="AD722" s="15" t="str">
        <f>IF($AD$1="  ",IFERROR(IF(AND(Y722="未推广",L722&gt;0),"加入P4P推广 ","")&amp;IF(AND(OR(W722="是",X722="是"),Y722=0),"优爆品加推广 ","")&amp;IF(AND(C722="N",L722&gt;0),"增加橱窗绑定 ","")&amp;IF(AND(OR(Z722&gt;$Z$1*4.5,AB722&gt;$AB$1*4.5),Y722&lt;&gt;0,Y722&gt;$AB$1*2,G722&gt;($G$1/$L$1)*1),"放弃P4P推广 ","")&amp;IF(AND(AB722&gt;$AB$1*1.2,AB722&lt;$AB$1*4.5,Y722&gt;0),"优化询盘成本 ","")&amp;IF(AND(Z722&gt;$Z$1*1.2,Z722&lt;$Z$1*4.5,Y722&gt;0),"优化商机成本 ","")&amp;IF(AND(Y722&lt;&gt;0,L722&gt;0,AB722&lt;$AB$1*1.2),"加大询盘获取 ","")&amp;IF(AND(Y722&lt;&gt;0,K722&gt;0,Z722&lt;$Z$1*1.2),"加大商机获取 ","")&amp;IF(AND(L722=0,C722="Y",G722&gt;($G$1/$L$1*1.5)),"解绑橱窗绑定 ",""),"请去左表粘贴源数据"),"")</f>
        <v/>
      </c>
      <c r="AE722" s="9"/>
      <c r="AF722" s="9"/>
      <c r="AG722" s="9"/>
      <c r="AH722" s="9"/>
      <c r="AI722" s="17"/>
      <c r="AJ722" s="17"/>
      <c r="AK722" s="17"/>
    </row>
    <row r="723" spans="1:37">
      <c r="A723" s="5" t="str">
        <f>IFERROR(HLOOKUP(A$2,'2.源数据-产品分析-全商品'!A$6:A$1000,ROW()-1,0),"")</f>
        <v/>
      </c>
      <c r="B723" s="5" t="str">
        <f>IFERROR(HLOOKUP(B$2,'2.源数据-产品分析-全商品'!B$6:B$1000,ROW()-1,0),"")</f>
        <v/>
      </c>
      <c r="C723" s="5" t="str">
        <f>CLEAN(IFERROR(HLOOKUP(C$2,'2.源数据-产品分析-全商品'!C$6:C$1000,ROW()-1,0),""))</f>
        <v/>
      </c>
      <c r="D723" s="5" t="str">
        <f>IFERROR(HLOOKUP(D$2,'2.源数据-产品分析-全商品'!D$6:D$1000,ROW()-1,0),"")</f>
        <v/>
      </c>
      <c r="E723" s="5" t="str">
        <f>IFERROR(HLOOKUP(E$2,'2.源数据-产品分析-全商品'!E$6:E$1000,ROW()-1,0),"")</f>
        <v/>
      </c>
      <c r="F723" s="5" t="str">
        <f>IFERROR(VALUE(HLOOKUP(F$2,'2.源数据-产品分析-全商品'!F$6:F$1000,ROW()-1,0)),"")</f>
        <v/>
      </c>
      <c r="G723" s="5" t="str">
        <f>IFERROR(VALUE(HLOOKUP(G$2,'2.源数据-产品分析-全商品'!G$6:G$1000,ROW()-1,0)),"")</f>
        <v/>
      </c>
      <c r="H723" s="5" t="str">
        <f>IFERROR(HLOOKUP(H$2,'2.源数据-产品分析-全商品'!H$6:H$1000,ROW()-1,0),"")</f>
        <v/>
      </c>
      <c r="I723" s="5" t="str">
        <f>IFERROR(VALUE(HLOOKUP(I$2,'2.源数据-产品分析-全商品'!I$6:I$1000,ROW()-1,0)),"")</f>
        <v/>
      </c>
      <c r="J723" s="60" t="str">
        <f>IFERROR(IF($J$2="","",INDEX('产品报告-整理'!G:G,MATCH(产品建议!A723,'产品报告-整理'!A:A,0))),"")</f>
        <v/>
      </c>
      <c r="K723" s="5" t="str">
        <f>IFERROR(IF($K$2="","",VALUE(INDEX('产品报告-整理'!E:E,MATCH(产品建议!A723,'产品报告-整理'!A:A,0)))),0)</f>
        <v/>
      </c>
      <c r="L723" s="5" t="str">
        <f>IFERROR(VALUE(HLOOKUP(L$2,'2.源数据-产品分析-全商品'!J$6:J$1000,ROW()-1,0)),"")</f>
        <v/>
      </c>
      <c r="M723" s="5" t="str">
        <f>IFERROR(VALUE(HLOOKUP(M$2,'2.源数据-产品分析-全商品'!K$6:K$1000,ROW()-1,0)),"")</f>
        <v/>
      </c>
      <c r="N723" s="5" t="str">
        <f>IFERROR(HLOOKUP(N$2,'2.源数据-产品分析-全商品'!L$6:L$1000,ROW()-1,0),"")</f>
        <v/>
      </c>
      <c r="O723" s="5" t="str">
        <f>IF($O$2='产品报告-整理'!$K$1,IFERROR(INDEX('产品报告-整理'!S:S,MATCH(产品建议!A723,'产品报告-整理'!L:L,0)),""),(IFERROR(VALUE(HLOOKUP(O$2,'2.源数据-产品分析-全商品'!M$6:M$1000,ROW()-1,0)),"")))</f>
        <v/>
      </c>
      <c r="P723" s="5" t="str">
        <f>IF($P$2='产品报告-整理'!$V$1,IFERROR(INDEX('产品报告-整理'!AD:AD,MATCH(产品建议!A723,'产品报告-整理'!W:W,0)),""),(IFERROR(VALUE(HLOOKUP(P$2,'2.源数据-产品分析-全商品'!N$6:N$1000,ROW()-1,0)),"")))</f>
        <v/>
      </c>
      <c r="Q723" s="5" t="str">
        <f>IF($Q$2='产品报告-整理'!$AG$1,IFERROR(INDEX('产品报告-整理'!AO:AO,MATCH(产品建议!A723,'产品报告-整理'!AH:AH,0)),""),(IFERROR(VALUE(HLOOKUP(Q$2,'2.源数据-产品分析-全商品'!O$6:O$1000,ROW()-1,0)),"")))</f>
        <v/>
      </c>
      <c r="R723" s="5" t="str">
        <f>IF($R$2='产品报告-整理'!$AR$1,IFERROR(INDEX('产品报告-整理'!AZ:AZ,MATCH(产品建议!A723,'产品报告-整理'!AS:AS,0)),""),(IFERROR(VALUE(HLOOKUP(R$2,'2.源数据-产品分析-全商品'!P$6:P$1000,ROW()-1,0)),"")))</f>
        <v/>
      </c>
      <c r="S723" s="5" t="str">
        <f>IF($S$2='产品报告-整理'!$BC$1,IFERROR(INDEX('产品报告-整理'!BK:BK,MATCH(产品建议!A723,'产品报告-整理'!BD:BD,0)),""),(IFERROR(VALUE(HLOOKUP(S$2,'2.源数据-产品分析-全商品'!Q$6:Q$1000,ROW()-1,0)),"")))</f>
        <v/>
      </c>
      <c r="T723" s="5" t="str">
        <f>IFERROR(HLOOKUP("产品负责人",'2.源数据-产品分析-全商品'!R$6:R$1000,ROW()-1,0),"")</f>
        <v/>
      </c>
      <c r="U723" s="5" t="str">
        <f>IFERROR(VALUE(HLOOKUP(U$2,'2.源数据-产品分析-全商品'!S$6:S$1000,ROW()-1,0)),"")</f>
        <v/>
      </c>
      <c r="V723" s="5" t="str">
        <f>IFERROR(VALUE(HLOOKUP(V$2,'2.源数据-产品分析-全商品'!T$6:T$1000,ROW()-1,0)),"")</f>
        <v/>
      </c>
      <c r="W723" s="5" t="str">
        <f>IF(OR($A$3=""),"",IF(OR($W$2="优爆品"),(IF(COUNTIF('2-2.源数据-产品分析-优品'!A:A,产品建议!A723)&gt;0,"是","")&amp;IF(COUNTIF('2-3.源数据-产品分析-爆品'!A:A,产品建议!A723)&gt;0,"是","")),IF(OR($W$2="P4P点击量"),((IFERROR(INDEX('产品报告-整理'!D:D,MATCH(产品建议!A723,'产品报告-整理'!A:A,0)),""))),((IF(COUNTIF('2-2.源数据-产品分析-优品'!A:A,产品建议!A723)&gt;0,"是",""))))))</f>
        <v/>
      </c>
      <c r="X723" s="5" t="str">
        <f>IF(OR($A$3=""),"",IF(OR($W$2="优爆品"),((IFERROR(INDEX('产品报告-整理'!D:D,MATCH(产品建议!A723,'产品报告-整理'!A:A,0)),"")&amp;" → "&amp;(IFERROR(TEXT(INDEX('产品报告-整理'!D:D,MATCH(产品建议!A723,'产品报告-整理'!A:A,0))/G723,"0%"),"")))),IF(OR($W$2="P4P点击量"),((IF($W$2="P4P点击量",IFERROR(TEXT(W723/G723,"0%"),"")))),(((IF(COUNTIF('2-3.源数据-产品分析-爆品'!A:A,产品建议!A723)&gt;0,"是","")))))))</f>
        <v/>
      </c>
      <c r="Y723" s="9" t="str">
        <f>IF(AND($Y$2="直通车总消费",'产品报告-整理'!$BN$1="推荐广告"),IFERROR(INDEX('产品报告-整理'!H:H,MATCH(产品建议!A723,'产品报告-整理'!A:A,0)),0)+IFERROR(INDEX('产品报告-整理'!BV:BV,MATCH(产品建议!A723,'产品报告-整理'!BO:BO,0)),0),IFERROR(INDEX('产品报告-整理'!H:H,MATCH(产品建议!A723,'产品报告-整理'!A:A,0)),0))</f>
        <v/>
      </c>
      <c r="Z723" s="9" t="str">
        <f t="shared" si="36"/>
        <v/>
      </c>
      <c r="AA723" s="5" t="str">
        <f t="shared" si="34"/>
        <v/>
      </c>
      <c r="AB723" s="5" t="str">
        <f t="shared" si="35"/>
        <v/>
      </c>
      <c r="AC723" s="9"/>
      <c r="AD723" s="15" t="str">
        <f>IF($AD$1="  ",IFERROR(IF(AND(Y723="未推广",L723&gt;0),"加入P4P推广 ","")&amp;IF(AND(OR(W723="是",X723="是"),Y723=0),"优爆品加推广 ","")&amp;IF(AND(C723="N",L723&gt;0),"增加橱窗绑定 ","")&amp;IF(AND(OR(Z723&gt;$Z$1*4.5,AB723&gt;$AB$1*4.5),Y723&lt;&gt;0,Y723&gt;$AB$1*2,G723&gt;($G$1/$L$1)*1),"放弃P4P推广 ","")&amp;IF(AND(AB723&gt;$AB$1*1.2,AB723&lt;$AB$1*4.5,Y723&gt;0),"优化询盘成本 ","")&amp;IF(AND(Z723&gt;$Z$1*1.2,Z723&lt;$Z$1*4.5,Y723&gt;0),"优化商机成本 ","")&amp;IF(AND(Y723&lt;&gt;0,L723&gt;0,AB723&lt;$AB$1*1.2),"加大询盘获取 ","")&amp;IF(AND(Y723&lt;&gt;0,K723&gt;0,Z723&lt;$Z$1*1.2),"加大商机获取 ","")&amp;IF(AND(L723=0,C723="Y",G723&gt;($G$1/$L$1*1.5)),"解绑橱窗绑定 ",""),"请去左表粘贴源数据"),"")</f>
        <v/>
      </c>
      <c r="AE723" s="9"/>
      <c r="AF723" s="9"/>
      <c r="AG723" s="9"/>
      <c r="AH723" s="9"/>
      <c r="AI723" s="17"/>
      <c r="AJ723" s="17"/>
      <c r="AK723" s="17"/>
    </row>
    <row r="724" spans="1:37">
      <c r="A724" s="5" t="str">
        <f>IFERROR(HLOOKUP(A$2,'2.源数据-产品分析-全商品'!A$6:A$1000,ROW()-1,0),"")</f>
        <v/>
      </c>
      <c r="B724" s="5" t="str">
        <f>IFERROR(HLOOKUP(B$2,'2.源数据-产品分析-全商品'!B$6:B$1000,ROW()-1,0),"")</f>
        <v/>
      </c>
      <c r="C724" s="5" t="str">
        <f>CLEAN(IFERROR(HLOOKUP(C$2,'2.源数据-产品分析-全商品'!C$6:C$1000,ROW()-1,0),""))</f>
        <v/>
      </c>
      <c r="D724" s="5" t="str">
        <f>IFERROR(HLOOKUP(D$2,'2.源数据-产品分析-全商品'!D$6:D$1000,ROW()-1,0),"")</f>
        <v/>
      </c>
      <c r="E724" s="5" t="str">
        <f>IFERROR(HLOOKUP(E$2,'2.源数据-产品分析-全商品'!E$6:E$1000,ROW()-1,0),"")</f>
        <v/>
      </c>
      <c r="F724" s="5" t="str">
        <f>IFERROR(VALUE(HLOOKUP(F$2,'2.源数据-产品分析-全商品'!F$6:F$1000,ROW()-1,0)),"")</f>
        <v/>
      </c>
      <c r="G724" s="5" t="str">
        <f>IFERROR(VALUE(HLOOKUP(G$2,'2.源数据-产品分析-全商品'!G$6:G$1000,ROW()-1,0)),"")</f>
        <v/>
      </c>
      <c r="H724" s="5" t="str">
        <f>IFERROR(HLOOKUP(H$2,'2.源数据-产品分析-全商品'!H$6:H$1000,ROW()-1,0),"")</f>
        <v/>
      </c>
      <c r="I724" s="5" t="str">
        <f>IFERROR(VALUE(HLOOKUP(I$2,'2.源数据-产品分析-全商品'!I$6:I$1000,ROW()-1,0)),"")</f>
        <v/>
      </c>
      <c r="J724" s="60" t="str">
        <f>IFERROR(IF($J$2="","",INDEX('产品报告-整理'!G:G,MATCH(产品建议!A724,'产品报告-整理'!A:A,0))),"")</f>
        <v/>
      </c>
      <c r="K724" s="5" t="str">
        <f>IFERROR(IF($K$2="","",VALUE(INDEX('产品报告-整理'!E:E,MATCH(产品建议!A724,'产品报告-整理'!A:A,0)))),0)</f>
        <v/>
      </c>
      <c r="L724" s="5" t="str">
        <f>IFERROR(VALUE(HLOOKUP(L$2,'2.源数据-产品分析-全商品'!J$6:J$1000,ROW()-1,0)),"")</f>
        <v/>
      </c>
      <c r="M724" s="5" t="str">
        <f>IFERROR(VALUE(HLOOKUP(M$2,'2.源数据-产品分析-全商品'!K$6:K$1000,ROW()-1,0)),"")</f>
        <v/>
      </c>
      <c r="N724" s="5" t="str">
        <f>IFERROR(HLOOKUP(N$2,'2.源数据-产品分析-全商品'!L$6:L$1000,ROW()-1,0),"")</f>
        <v/>
      </c>
      <c r="O724" s="5" t="str">
        <f>IF($O$2='产品报告-整理'!$K$1,IFERROR(INDEX('产品报告-整理'!S:S,MATCH(产品建议!A724,'产品报告-整理'!L:L,0)),""),(IFERROR(VALUE(HLOOKUP(O$2,'2.源数据-产品分析-全商品'!M$6:M$1000,ROW()-1,0)),"")))</f>
        <v/>
      </c>
      <c r="P724" s="5" t="str">
        <f>IF($P$2='产品报告-整理'!$V$1,IFERROR(INDEX('产品报告-整理'!AD:AD,MATCH(产品建议!A724,'产品报告-整理'!W:W,0)),""),(IFERROR(VALUE(HLOOKUP(P$2,'2.源数据-产品分析-全商品'!N$6:N$1000,ROW()-1,0)),"")))</f>
        <v/>
      </c>
      <c r="Q724" s="5" t="str">
        <f>IF($Q$2='产品报告-整理'!$AG$1,IFERROR(INDEX('产品报告-整理'!AO:AO,MATCH(产品建议!A724,'产品报告-整理'!AH:AH,0)),""),(IFERROR(VALUE(HLOOKUP(Q$2,'2.源数据-产品分析-全商品'!O$6:O$1000,ROW()-1,0)),"")))</f>
        <v/>
      </c>
      <c r="R724" s="5" t="str">
        <f>IF($R$2='产品报告-整理'!$AR$1,IFERROR(INDEX('产品报告-整理'!AZ:AZ,MATCH(产品建议!A724,'产品报告-整理'!AS:AS,0)),""),(IFERROR(VALUE(HLOOKUP(R$2,'2.源数据-产品分析-全商品'!P$6:P$1000,ROW()-1,0)),"")))</f>
        <v/>
      </c>
      <c r="S724" s="5" t="str">
        <f>IF($S$2='产品报告-整理'!$BC$1,IFERROR(INDEX('产品报告-整理'!BK:BK,MATCH(产品建议!A724,'产品报告-整理'!BD:BD,0)),""),(IFERROR(VALUE(HLOOKUP(S$2,'2.源数据-产品分析-全商品'!Q$6:Q$1000,ROW()-1,0)),"")))</f>
        <v/>
      </c>
      <c r="T724" s="5" t="str">
        <f>IFERROR(HLOOKUP("产品负责人",'2.源数据-产品分析-全商品'!R$6:R$1000,ROW()-1,0),"")</f>
        <v/>
      </c>
      <c r="U724" s="5" t="str">
        <f>IFERROR(VALUE(HLOOKUP(U$2,'2.源数据-产品分析-全商品'!S$6:S$1000,ROW()-1,0)),"")</f>
        <v/>
      </c>
      <c r="V724" s="5" t="str">
        <f>IFERROR(VALUE(HLOOKUP(V$2,'2.源数据-产品分析-全商品'!T$6:T$1000,ROW()-1,0)),"")</f>
        <v/>
      </c>
      <c r="W724" s="5" t="str">
        <f>IF(OR($A$3=""),"",IF(OR($W$2="优爆品"),(IF(COUNTIF('2-2.源数据-产品分析-优品'!A:A,产品建议!A724)&gt;0,"是","")&amp;IF(COUNTIF('2-3.源数据-产品分析-爆品'!A:A,产品建议!A724)&gt;0,"是","")),IF(OR($W$2="P4P点击量"),((IFERROR(INDEX('产品报告-整理'!D:D,MATCH(产品建议!A724,'产品报告-整理'!A:A,0)),""))),((IF(COUNTIF('2-2.源数据-产品分析-优品'!A:A,产品建议!A724)&gt;0,"是",""))))))</f>
        <v/>
      </c>
      <c r="X724" s="5" t="str">
        <f>IF(OR($A$3=""),"",IF(OR($W$2="优爆品"),((IFERROR(INDEX('产品报告-整理'!D:D,MATCH(产品建议!A724,'产品报告-整理'!A:A,0)),"")&amp;" → "&amp;(IFERROR(TEXT(INDEX('产品报告-整理'!D:D,MATCH(产品建议!A724,'产品报告-整理'!A:A,0))/G724,"0%"),"")))),IF(OR($W$2="P4P点击量"),((IF($W$2="P4P点击量",IFERROR(TEXT(W724/G724,"0%"),"")))),(((IF(COUNTIF('2-3.源数据-产品分析-爆品'!A:A,产品建议!A724)&gt;0,"是","")))))))</f>
        <v/>
      </c>
      <c r="Y724" s="9" t="str">
        <f>IF(AND($Y$2="直通车总消费",'产品报告-整理'!$BN$1="推荐广告"),IFERROR(INDEX('产品报告-整理'!H:H,MATCH(产品建议!A724,'产品报告-整理'!A:A,0)),0)+IFERROR(INDEX('产品报告-整理'!BV:BV,MATCH(产品建议!A724,'产品报告-整理'!BO:BO,0)),0),IFERROR(INDEX('产品报告-整理'!H:H,MATCH(产品建议!A724,'产品报告-整理'!A:A,0)),0))</f>
        <v/>
      </c>
      <c r="Z724" s="9" t="str">
        <f t="shared" si="36"/>
        <v/>
      </c>
      <c r="AA724" s="5" t="str">
        <f t="shared" si="34"/>
        <v/>
      </c>
      <c r="AB724" s="5" t="str">
        <f t="shared" si="35"/>
        <v/>
      </c>
      <c r="AC724" s="9"/>
      <c r="AD724" s="15" t="str">
        <f>IF($AD$1="  ",IFERROR(IF(AND(Y724="未推广",L724&gt;0),"加入P4P推广 ","")&amp;IF(AND(OR(W724="是",X724="是"),Y724=0),"优爆品加推广 ","")&amp;IF(AND(C724="N",L724&gt;0),"增加橱窗绑定 ","")&amp;IF(AND(OR(Z724&gt;$Z$1*4.5,AB724&gt;$AB$1*4.5),Y724&lt;&gt;0,Y724&gt;$AB$1*2,G724&gt;($G$1/$L$1)*1),"放弃P4P推广 ","")&amp;IF(AND(AB724&gt;$AB$1*1.2,AB724&lt;$AB$1*4.5,Y724&gt;0),"优化询盘成本 ","")&amp;IF(AND(Z724&gt;$Z$1*1.2,Z724&lt;$Z$1*4.5,Y724&gt;0),"优化商机成本 ","")&amp;IF(AND(Y724&lt;&gt;0,L724&gt;0,AB724&lt;$AB$1*1.2),"加大询盘获取 ","")&amp;IF(AND(Y724&lt;&gt;0,K724&gt;0,Z724&lt;$Z$1*1.2),"加大商机获取 ","")&amp;IF(AND(L724=0,C724="Y",G724&gt;($G$1/$L$1*1.5)),"解绑橱窗绑定 ",""),"请去左表粘贴源数据"),"")</f>
        <v/>
      </c>
      <c r="AE724" s="9"/>
      <c r="AF724" s="9"/>
      <c r="AG724" s="9"/>
      <c r="AH724" s="9"/>
      <c r="AI724" s="17"/>
      <c r="AJ724" s="17"/>
      <c r="AK724" s="17"/>
    </row>
    <row r="725" spans="1:37">
      <c r="A725" s="5" t="str">
        <f>IFERROR(HLOOKUP(A$2,'2.源数据-产品分析-全商品'!A$6:A$1000,ROW()-1,0),"")</f>
        <v/>
      </c>
      <c r="B725" s="5" t="str">
        <f>IFERROR(HLOOKUP(B$2,'2.源数据-产品分析-全商品'!B$6:B$1000,ROW()-1,0),"")</f>
        <v/>
      </c>
      <c r="C725" s="5" t="str">
        <f>CLEAN(IFERROR(HLOOKUP(C$2,'2.源数据-产品分析-全商品'!C$6:C$1000,ROW()-1,0),""))</f>
        <v/>
      </c>
      <c r="D725" s="5" t="str">
        <f>IFERROR(HLOOKUP(D$2,'2.源数据-产品分析-全商品'!D$6:D$1000,ROW()-1,0),"")</f>
        <v/>
      </c>
      <c r="E725" s="5" t="str">
        <f>IFERROR(HLOOKUP(E$2,'2.源数据-产品分析-全商品'!E$6:E$1000,ROW()-1,0),"")</f>
        <v/>
      </c>
      <c r="F725" s="5" t="str">
        <f>IFERROR(VALUE(HLOOKUP(F$2,'2.源数据-产品分析-全商品'!F$6:F$1000,ROW()-1,0)),"")</f>
        <v/>
      </c>
      <c r="G725" s="5" t="str">
        <f>IFERROR(VALUE(HLOOKUP(G$2,'2.源数据-产品分析-全商品'!G$6:G$1000,ROW()-1,0)),"")</f>
        <v/>
      </c>
      <c r="H725" s="5" t="str">
        <f>IFERROR(HLOOKUP(H$2,'2.源数据-产品分析-全商品'!H$6:H$1000,ROW()-1,0),"")</f>
        <v/>
      </c>
      <c r="I725" s="5" t="str">
        <f>IFERROR(VALUE(HLOOKUP(I$2,'2.源数据-产品分析-全商品'!I$6:I$1000,ROW()-1,0)),"")</f>
        <v/>
      </c>
      <c r="J725" s="60" t="str">
        <f>IFERROR(IF($J$2="","",INDEX('产品报告-整理'!G:G,MATCH(产品建议!A725,'产品报告-整理'!A:A,0))),"")</f>
        <v/>
      </c>
      <c r="K725" s="5" t="str">
        <f>IFERROR(IF($K$2="","",VALUE(INDEX('产品报告-整理'!E:E,MATCH(产品建议!A725,'产品报告-整理'!A:A,0)))),0)</f>
        <v/>
      </c>
      <c r="L725" s="5" t="str">
        <f>IFERROR(VALUE(HLOOKUP(L$2,'2.源数据-产品分析-全商品'!J$6:J$1000,ROW()-1,0)),"")</f>
        <v/>
      </c>
      <c r="M725" s="5" t="str">
        <f>IFERROR(VALUE(HLOOKUP(M$2,'2.源数据-产品分析-全商品'!K$6:K$1000,ROW()-1,0)),"")</f>
        <v/>
      </c>
      <c r="N725" s="5" t="str">
        <f>IFERROR(HLOOKUP(N$2,'2.源数据-产品分析-全商品'!L$6:L$1000,ROW()-1,0),"")</f>
        <v/>
      </c>
      <c r="O725" s="5" t="str">
        <f>IF($O$2='产品报告-整理'!$K$1,IFERROR(INDEX('产品报告-整理'!S:S,MATCH(产品建议!A725,'产品报告-整理'!L:L,0)),""),(IFERROR(VALUE(HLOOKUP(O$2,'2.源数据-产品分析-全商品'!M$6:M$1000,ROW()-1,0)),"")))</f>
        <v/>
      </c>
      <c r="P725" s="5" t="str">
        <f>IF($P$2='产品报告-整理'!$V$1,IFERROR(INDEX('产品报告-整理'!AD:AD,MATCH(产品建议!A725,'产品报告-整理'!W:W,0)),""),(IFERROR(VALUE(HLOOKUP(P$2,'2.源数据-产品分析-全商品'!N$6:N$1000,ROW()-1,0)),"")))</f>
        <v/>
      </c>
      <c r="Q725" s="5" t="str">
        <f>IF($Q$2='产品报告-整理'!$AG$1,IFERROR(INDEX('产品报告-整理'!AO:AO,MATCH(产品建议!A725,'产品报告-整理'!AH:AH,0)),""),(IFERROR(VALUE(HLOOKUP(Q$2,'2.源数据-产品分析-全商品'!O$6:O$1000,ROW()-1,0)),"")))</f>
        <v/>
      </c>
      <c r="R725" s="5" t="str">
        <f>IF($R$2='产品报告-整理'!$AR$1,IFERROR(INDEX('产品报告-整理'!AZ:AZ,MATCH(产品建议!A725,'产品报告-整理'!AS:AS,0)),""),(IFERROR(VALUE(HLOOKUP(R$2,'2.源数据-产品分析-全商品'!P$6:P$1000,ROW()-1,0)),"")))</f>
        <v/>
      </c>
      <c r="S725" s="5" t="str">
        <f>IF($S$2='产品报告-整理'!$BC$1,IFERROR(INDEX('产品报告-整理'!BK:BK,MATCH(产品建议!A725,'产品报告-整理'!BD:BD,0)),""),(IFERROR(VALUE(HLOOKUP(S$2,'2.源数据-产品分析-全商品'!Q$6:Q$1000,ROW()-1,0)),"")))</f>
        <v/>
      </c>
      <c r="T725" s="5" t="str">
        <f>IFERROR(HLOOKUP("产品负责人",'2.源数据-产品分析-全商品'!R$6:R$1000,ROW()-1,0),"")</f>
        <v/>
      </c>
      <c r="U725" s="5" t="str">
        <f>IFERROR(VALUE(HLOOKUP(U$2,'2.源数据-产品分析-全商品'!S$6:S$1000,ROW()-1,0)),"")</f>
        <v/>
      </c>
      <c r="V725" s="5" t="str">
        <f>IFERROR(VALUE(HLOOKUP(V$2,'2.源数据-产品分析-全商品'!T$6:T$1000,ROW()-1,0)),"")</f>
        <v/>
      </c>
      <c r="W725" s="5" t="str">
        <f>IF(OR($A$3=""),"",IF(OR($W$2="优爆品"),(IF(COUNTIF('2-2.源数据-产品分析-优品'!A:A,产品建议!A725)&gt;0,"是","")&amp;IF(COUNTIF('2-3.源数据-产品分析-爆品'!A:A,产品建议!A725)&gt;0,"是","")),IF(OR($W$2="P4P点击量"),((IFERROR(INDEX('产品报告-整理'!D:D,MATCH(产品建议!A725,'产品报告-整理'!A:A,0)),""))),((IF(COUNTIF('2-2.源数据-产品分析-优品'!A:A,产品建议!A725)&gt;0,"是",""))))))</f>
        <v/>
      </c>
      <c r="X725" s="5" t="str">
        <f>IF(OR($A$3=""),"",IF(OR($W$2="优爆品"),((IFERROR(INDEX('产品报告-整理'!D:D,MATCH(产品建议!A725,'产品报告-整理'!A:A,0)),"")&amp;" → "&amp;(IFERROR(TEXT(INDEX('产品报告-整理'!D:D,MATCH(产品建议!A725,'产品报告-整理'!A:A,0))/G725,"0%"),"")))),IF(OR($W$2="P4P点击量"),((IF($W$2="P4P点击量",IFERROR(TEXT(W725/G725,"0%"),"")))),(((IF(COUNTIF('2-3.源数据-产品分析-爆品'!A:A,产品建议!A725)&gt;0,"是","")))))))</f>
        <v/>
      </c>
      <c r="Y725" s="9" t="str">
        <f>IF(AND($Y$2="直通车总消费",'产品报告-整理'!$BN$1="推荐广告"),IFERROR(INDEX('产品报告-整理'!H:H,MATCH(产品建议!A725,'产品报告-整理'!A:A,0)),0)+IFERROR(INDEX('产品报告-整理'!BV:BV,MATCH(产品建议!A725,'产品报告-整理'!BO:BO,0)),0),IFERROR(INDEX('产品报告-整理'!H:H,MATCH(产品建议!A725,'产品报告-整理'!A:A,0)),0))</f>
        <v/>
      </c>
      <c r="Z725" s="9" t="str">
        <f t="shared" si="36"/>
        <v/>
      </c>
      <c r="AA725" s="5" t="str">
        <f t="shared" si="34"/>
        <v/>
      </c>
      <c r="AB725" s="5" t="str">
        <f t="shared" si="35"/>
        <v/>
      </c>
      <c r="AC725" s="9"/>
      <c r="AD725" s="15" t="str">
        <f>IF($AD$1="  ",IFERROR(IF(AND(Y725="未推广",L725&gt;0),"加入P4P推广 ","")&amp;IF(AND(OR(W725="是",X725="是"),Y725=0),"优爆品加推广 ","")&amp;IF(AND(C725="N",L725&gt;0),"增加橱窗绑定 ","")&amp;IF(AND(OR(Z725&gt;$Z$1*4.5,AB725&gt;$AB$1*4.5),Y725&lt;&gt;0,Y725&gt;$AB$1*2,G725&gt;($G$1/$L$1)*1),"放弃P4P推广 ","")&amp;IF(AND(AB725&gt;$AB$1*1.2,AB725&lt;$AB$1*4.5,Y725&gt;0),"优化询盘成本 ","")&amp;IF(AND(Z725&gt;$Z$1*1.2,Z725&lt;$Z$1*4.5,Y725&gt;0),"优化商机成本 ","")&amp;IF(AND(Y725&lt;&gt;0,L725&gt;0,AB725&lt;$AB$1*1.2),"加大询盘获取 ","")&amp;IF(AND(Y725&lt;&gt;0,K725&gt;0,Z725&lt;$Z$1*1.2),"加大商机获取 ","")&amp;IF(AND(L725=0,C725="Y",G725&gt;($G$1/$L$1*1.5)),"解绑橱窗绑定 ",""),"请去左表粘贴源数据"),"")</f>
        <v/>
      </c>
      <c r="AE725" s="9"/>
      <c r="AF725" s="9"/>
      <c r="AG725" s="9"/>
      <c r="AH725" s="9"/>
      <c r="AI725" s="17"/>
      <c r="AJ725" s="17"/>
      <c r="AK725" s="17"/>
    </row>
    <row r="726" spans="1:37">
      <c r="A726" s="5" t="str">
        <f>IFERROR(HLOOKUP(A$2,'2.源数据-产品分析-全商品'!A$6:A$1000,ROW()-1,0),"")</f>
        <v/>
      </c>
      <c r="B726" s="5" t="str">
        <f>IFERROR(HLOOKUP(B$2,'2.源数据-产品分析-全商品'!B$6:B$1000,ROW()-1,0),"")</f>
        <v/>
      </c>
      <c r="C726" s="5" t="str">
        <f>CLEAN(IFERROR(HLOOKUP(C$2,'2.源数据-产品分析-全商品'!C$6:C$1000,ROW()-1,0),""))</f>
        <v/>
      </c>
      <c r="D726" s="5" t="str">
        <f>IFERROR(HLOOKUP(D$2,'2.源数据-产品分析-全商品'!D$6:D$1000,ROW()-1,0),"")</f>
        <v/>
      </c>
      <c r="E726" s="5" t="str">
        <f>IFERROR(HLOOKUP(E$2,'2.源数据-产品分析-全商品'!E$6:E$1000,ROW()-1,0),"")</f>
        <v/>
      </c>
      <c r="F726" s="5" t="str">
        <f>IFERROR(VALUE(HLOOKUP(F$2,'2.源数据-产品分析-全商品'!F$6:F$1000,ROW()-1,0)),"")</f>
        <v/>
      </c>
      <c r="G726" s="5" t="str">
        <f>IFERROR(VALUE(HLOOKUP(G$2,'2.源数据-产品分析-全商品'!G$6:G$1000,ROW()-1,0)),"")</f>
        <v/>
      </c>
      <c r="H726" s="5" t="str">
        <f>IFERROR(HLOOKUP(H$2,'2.源数据-产品分析-全商品'!H$6:H$1000,ROW()-1,0),"")</f>
        <v/>
      </c>
      <c r="I726" s="5" t="str">
        <f>IFERROR(VALUE(HLOOKUP(I$2,'2.源数据-产品分析-全商品'!I$6:I$1000,ROW()-1,0)),"")</f>
        <v/>
      </c>
      <c r="J726" s="60" t="str">
        <f>IFERROR(IF($J$2="","",INDEX('产品报告-整理'!G:G,MATCH(产品建议!A726,'产品报告-整理'!A:A,0))),"")</f>
        <v/>
      </c>
      <c r="K726" s="5" t="str">
        <f>IFERROR(IF($K$2="","",VALUE(INDEX('产品报告-整理'!E:E,MATCH(产品建议!A726,'产品报告-整理'!A:A,0)))),0)</f>
        <v/>
      </c>
      <c r="L726" s="5" t="str">
        <f>IFERROR(VALUE(HLOOKUP(L$2,'2.源数据-产品分析-全商品'!J$6:J$1000,ROW()-1,0)),"")</f>
        <v/>
      </c>
      <c r="M726" s="5" t="str">
        <f>IFERROR(VALUE(HLOOKUP(M$2,'2.源数据-产品分析-全商品'!K$6:K$1000,ROW()-1,0)),"")</f>
        <v/>
      </c>
      <c r="N726" s="5" t="str">
        <f>IFERROR(HLOOKUP(N$2,'2.源数据-产品分析-全商品'!L$6:L$1000,ROW()-1,0),"")</f>
        <v/>
      </c>
      <c r="O726" s="5" t="str">
        <f>IF($O$2='产品报告-整理'!$K$1,IFERROR(INDEX('产品报告-整理'!S:S,MATCH(产品建议!A726,'产品报告-整理'!L:L,0)),""),(IFERROR(VALUE(HLOOKUP(O$2,'2.源数据-产品分析-全商品'!M$6:M$1000,ROW()-1,0)),"")))</f>
        <v/>
      </c>
      <c r="P726" s="5" t="str">
        <f>IF($P$2='产品报告-整理'!$V$1,IFERROR(INDEX('产品报告-整理'!AD:AD,MATCH(产品建议!A726,'产品报告-整理'!W:W,0)),""),(IFERROR(VALUE(HLOOKUP(P$2,'2.源数据-产品分析-全商品'!N$6:N$1000,ROW()-1,0)),"")))</f>
        <v/>
      </c>
      <c r="Q726" s="5" t="str">
        <f>IF($Q$2='产品报告-整理'!$AG$1,IFERROR(INDEX('产品报告-整理'!AO:AO,MATCH(产品建议!A726,'产品报告-整理'!AH:AH,0)),""),(IFERROR(VALUE(HLOOKUP(Q$2,'2.源数据-产品分析-全商品'!O$6:O$1000,ROW()-1,0)),"")))</f>
        <v/>
      </c>
      <c r="R726" s="5" t="str">
        <f>IF($R$2='产品报告-整理'!$AR$1,IFERROR(INDEX('产品报告-整理'!AZ:AZ,MATCH(产品建议!A726,'产品报告-整理'!AS:AS,0)),""),(IFERROR(VALUE(HLOOKUP(R$2,'2.源数据-产品分析-全商品'!P$6:P$1000,ROW()-1,0)),"")))</f>
        <v/>
      </c>
      <c r="S726" s="5" t="str">
        <f>IF($S$2='产品报告-整理'!$BC$1,IFERROR(INDEX('产品报告-整理'!BK:BK,MATCH(产品建议!A726,'产品报告-整理'!BD:BD,0)),""),(IFERROR(VALUE(HLOOKUP(S$2,'2.源数据-产品分析-全商品'!Q$6:Q$1000,ROW()-1,0)),"")))</f>
        <v/>
      </c>
      <c r="T726" s="5" t="str">
        <f>IFERROR(HLOOKUP("产品负责人",'2.源数据-产品分析-全商品'!R$6:R$1000,ROW()-1,0),"")</f>
        <v/>
      </c>
      <c r="U726" s="5" t="str">
        <f>IFERROR(VALUE(HLOOKUP(U$2,'2.源数据-产品分析-全商品'!S$6:S$1000,ROW()-1,0)),"")</f>
        <v/>
      </c>
      <c r="V726" s="5" t="str">
        <f>IFERROR(VALUE(HLOOKUP(V$2,'2.源数据-产品分析-全商品'!T$6:T$1000,ROW()-1,0)),"")</f>
        <v/>
      </c>
      <c r="W726" s="5" t="str">
        <f>IF(OR($A$3=""),"",IF(OR($W$2="优爆品"),(IF(COUNTIF('2-2.源数据-产品分析-优品'!A:A,产品建议!A726)&gt;0,"是","")&amp;IF(COUNTIF('2-3.源数据-产品分析-爆品'!A:A,产品建议!A726)&gt;0,"是","")),IF(OR($W$2="P4P点击量"),((IFERROR(INDEX('产品报告-整理'!D:D,MATCH(产品建议!A726,'产品报告-整理'!A:A,0)),""))),((IF(COUNTIF('2-2.源数据-产品分析-优品'!A:A,产品建议!A726)&gt;0,"是",""))))))</f>
        <v/>
      </c>
      <c r="X726" s="5" t="str">
        <f>IF(OR($A$3=""),"",IF(OR($W$2="优爆品"),((IFERROR(INDEX('产品报告-整理'!D:D,MATCH(产品建议!A726,'产品报告-整理'!A:A,0)),"")&amp;" → "&amp;(IFERROR(TEXT(INDEX('产品报告-整理'!D:D,MATCH(产品建议!A726,'产品报告-整理'!A:A,0))/G726,"0%"),"")))),IF(OR($W$2="P4P点击量"),((IF($W$2="P4P点击量",IFERROR(TEXT(W726/G726,"0%"),"")))),(((IF(COUNTIF('2-3.源数据-产品分析-爆品'!A:A,产品建议!A726)&gt;0,"是","")))))))</f>
        <v/>
      </c>
      <c r="Y726" s="9" t="str">
        <f>IF(AND($Y$2="直通车总消费",'产品报告-整理'!$BN$1="推荐广告"),IFERROR(INDEX('产品报告-整理'!H:H,MATCH(产品建议!A726,'产品报告-整理'!A:A,0)),0)+IFERROR(INDEX('产品报告-整理'!BV:BV,MATCH(产品建议!A726,'产品报告-整理'!BO:BO,0)),0),IFERROR(INDEX('产品报告-整理'!H:H,MATCH(产品建议!A726,'产品报告-整理'!A:A,0)),0))</f>
        <v/>
      </c>
      <c r="Z726" s="9" t="str">
        <f t="shared" si="36"/>
        <v/>
      </c>
      <c r="AA726" s="5" t="str">
        <f t="shared" si="34"/>
        <v/>
      </c>
      <c r="AB726" s="5" t="str">
        <f t="shared" si="35"/>
        <v/>
      </c>
      <c r="AC726" s="9"/>
      <c r="AD726" s="15" t="str">
        <f>IF($AD$1="  ",IFERROR(IF(AND(Y726="未推广",L726&gt;0),"加入P4P推广 ","")&amp;IF(AND(OR(W726="是",X726="是"),Y726=0),"优爆品加推广 ","")&amp;IF(AND(C726="N",L726&gt;0),"增加橱窗绑定 ","")&amp;IF(AND(OR(Z726&gt;$Z$1*4.5,AB726&gt;$AB$1*4.5),Y726&lt;&gt;0,Y726&gt;$AB$1*2,G726&gt;($G$1/$L$1)*1),"放弃P4P推广 ","")&amp;IF(AND(AB726&gt;$AB$1*1.2,AB726&lt;$AB$1*4.5,Y726&gt;0),"优化询盘成本 ","")&amp;IF(AND(Z726&gt;$Z$1*1.2,Z726&lt;$Z$1*4.5,Y726&gt;0),"优化商机成本 ","")&amp;IF(AND(Y726&lt;&gt;0,L726&gt;0,AB726&lt;$AB$1*1.2),"加大询盘获取 ","")&amp;IF(AND(Y726&lt;&gt;0,K726&gt;0,Z726&lt;$Z$1*1.2),"加大商机获取 ","")&amp;IF(AND(L726=0,C726="Y",G726&gt;($G$1/$L$1*1.5)),"解绑橱窗绑定 ",""),"请去左表粘贴源数据"),"")</f>
        <v/>
      </c>
      <c r="AE726" s="9"/>
      <c r="AF726" s="9"/>
      <c r="AG726" s="9"/>
      <c r="AH726" s="9"/>
      <c r="AI726" s="17"/>
      <c r="AJ726" s="17"/>
      <c r="AK726" s="17"/>
    </row>
    <row r="727" spans="1:37">
      <c r="A727" s="5" t="str">
        <f>IFERROR(HLOOKUP(A$2,'2.源数据-产品分析-全商品'!A$6:A$1000,ROW()-1,0),"")</f>
        <v/>
      </c>
      <c r="B727" s="5" t="str">
        <f>IFERROR(HLOOKUP(B$2,'2.源数据-产品分析-全商品'!B$6:B$1000,ROW()-1,0),"")</f>
        <v/>
      </c>
      <c r="C727" s="5" t="str">
        <f>CLEAN(IFERROR(HLOOKUP(C$2,'2.源数据-产品分析-全商品'!C$6:C$1000,ROW()-1,0),""))</f>
        <v/>
      </c>
      <c r="D727" s="5" t="str">
        <f>IFERROR(HLOOKUP(D$2,'2.源数据-产品分析-全商品'!D$6:D$1000,ROW()-1,0),"")</f>
        <v/>
      </c>
      <c r="E727" s="5" t="str">
        <f>IFERROR(HLOOKUP(E$2,'2.源数据-产品分析-全商品'!E$6:E$1000,ROW()-1,0),"")</f>
        <v/>
      </c>
      <c r="F727" s="5" t="str">
        <f>IFERROR(VALUE(HLOOKUP(F$2,'2.源数据-产品分析-全商品'!F$6:F$1000,ROW()-1,0)),"")</f>
        <v/>
      </c>
      <c r="G727" s="5" t="str">
        <f>IFERROR(VALUE(HLOOKUP(G$2,'2.源数据-产品分析-全商品'!G$6:G$1000,ROW()-1,0)),"")</f>
        <v/>
      </c>
      <c r="H727" s="5" t="str">
        <f>IFERROR(HLOOKUP(H$2,'2.源数据-产品分析-全商品'!H$6:H$1000,ROW()-1,0),"")</f>
        <v/>
      </c>
      <c r="I727" s="5" t="str">
        <f>IFERROR(VALUE(HLOOKUP(I$2,'2.源数据-产品分析-全商品'!I$6:I$1000,ROW()-1,0)),"")</f>
        <v/>
      </c>
      <c r="J727" s="60" t="str">
        <f>IFERROR(IF($J$2="","",INDEX('产品报告-整理'!G:G,MATCH(产品建议!A727,'产品报告-整理'!A:A,0))),"")</f>
        <v/>
      </c>
      <c r="K727" s="5" t="str">
        <f>IFERROR(IF($K$2="","",VALUE(INDEX('产品报告-整理'!E:E,MATCH(产品建议!A727,'产品报告-整理'!A:A,0)))),0)</f>
        <v/>
      </c>
      <c r="L727" s="5" t="str">
        <f>IFERROR(VALUE(HLOOKUP(L$2,'2.源数据-产品分析-全商品'!J$6:J$1000,ROW()-1,0)),"")</f>
        <v/>
      </c>
      <c r="M727" s="5" t="str">
        <f>IFERROR(VALUE(HLOOKUP(M$2,'2.源数据-产品分析-全商品'!K$6:K$1000,ROW()-1,0)),"")</f>
        <v/>
      </c>
      <c r="N727" s="5" t="str">
        <f>IFERROR(HLOOKUP(N$2,'2.源数据-产品分析-全商品'!L$6:L$1000,ROW()-1,0),"")</f>
        <v/>
      </c>
      <c r="O727" s="5" t="str">
        <f>IF($O$2='产品报告-整理'!$K$1,IFERROR(INDEX('产品报告-整理'!S:S,MATCH(产品建议!A727,'产品报告-整理'!L:L,0)),""),(IFERROR(VALUE(HLOOKUP(O$2,'2.源数据-产品分析-全商品'!M$6:M$1000,ROW()-1,0)),"")))</f>
        <v/>
      </c>
      <c r="P727" s="5" t="str">
        <f>IF($P$2='产品报告-整理'!$V$1,IFERROR(INDEX('产品报告-整理'!AD:AD,MATCH(产品建议!A727,'产品报告-整理'!W:W,0)),""),(IFERROR(VALUE(HLOOKUP(P$2,'2.源数据-产品分析-全商品'!N$6:N$1000,ROW()-1,0)),"")))</f>
        <v/>
      </c>
      <c r="Q727" s="5" t="str">
        <f>IF($Q$2='产品报告-整理'!$AG$1,IFERROR(INDEX('产品报告-整理'!AO:AO,MATCH(产品建议!A727,'产品报告-整理'!AH:AH,0)),""),(IFERROR(VALUE(HLOOKUP(Q$2,'2.源数据-产品分析-全商品'!O$6:O$1000,ROW()-1,0)),"")))</f>
        <v/>
      </c>
      <c r="R727" s="5" t="str">
        <f>IF($R$2='产品报告-整理'!$AR$1,IFERROR(INDEX('产品报告-整理'!AZ:AZ,MATCH(产品建议!A727,'产品报告-整理'!AS:AS,0)),""),(IFERROR(VALUE(HLOOKUP(R$2,'2.源数据-产品分析-全商品'!P$6:P$1000,ROW()-1,0)),"")))</f>
        <v/>
      </c>
      <c r="S727" s="5" t="str">
        <f>IF($S$2='产品报告-整理'!$BC$1,IFERROR(INDEX('产品报告-整理'!BK:BK,MATCH(产品建议!A727,'产品报告-整理'!BD:BD,0)),""),(IFERROR(VALUE(HLOOKUP(S$2,'2.源数据-产品分析-全商品'!Q$6:Q$1000,ROW()-1,0)),"")))</f>
        <v/>
      </c>
      <c r="T727" s="5" t="str">
        <f>IFERROR(HLOOKUP("产品负责人",'2.源数据-产品分析-全商品'!R$6:R$1000,ROW()-1,0),"")</f>
        <v/>
      </c>
      <c r="U727" s="5" t="str">
        <f>IFERROR(VALUE(HLOOKUP(U$2,'2.源数据-产品分析-全商品'!S$6:S$1000,ROW()-1,0)),"")</f>
        <v/>
      </c>
      <c r="V727" s="5" t="str">
        <f>IFERROR(VALUE(HLOOKUP(V$2,'2.源数据-产品分析-全商品'!T$6:T$1000,ROW()-1,0)),"")</f>
        <v/>
      </c>
      <c r="W727" s="5" t="str">
        <f>IF(OR($A$3=""),"",IF(OR($W$2="优爆品"),(IF(COUNTIF('2-2.源数据-产品分析-优品'!A:A,产品建议!A727)&gt;0,"是","")&amp;IF(COUNTIF('2-3.源数据-产品分析-爆品'!A:A,产品建议!A727)&gt;0,"是","")),IF(OR($W$2="P4P点击量"),((IFERROR(INDEX('产品报告-整理'!D:D,MATCH(产品建议!A727,'产品报告-整理'!A:A,0)),""))),((IF(COUNTIF('2-2.源数据-产品分析-优品'!A:A,产品建议!A727)&gt;0,"是",""))))))</f>
        <v/>
      </c>
      <c r="X727" s="5" t="str">
        <f>IF(OR($A$3=""),"",IF(OR($W$2="优爆品"),((IFERROR(INDEX('产品报告-整理'!D:D,MATCH(产品建议!A727,'产品报告-整理'!A:A,0)),"")&amp;" → "&amp;(IFERROR(TEXT(INDEX('产品报告-整理'!D:D,MATCH(产品建议!A727,'产品报告-整理'!A:A,0))/G727,"0%"),"")))),IF(OR($W$2="P4P点击量"),((IF($W$2="P4P点击量",IFERROR(TEXT(W727/G727,"0%"),"")))),(((IF(COUNTIF('2-3.源数据-产品分析-爆品'!A:A,产品建议!A727)&gt;0,"是","")))))))</f>
        <v/>
      </c>
      <c r="Y727" s="9" t="str">
        <f>IF(AND($Y$2="直通车总消费",'产品报告-整理'!$BN$1="推荐广告"),IFERROR(INDEX('产品报告-整理'!H:H,MATCH(产品建议!A727,'产品报告-整理'!A:A,0)),0)+IFERROR(INDEX('产品报告-整理'!BV:BV,MATCH(产品建议!A727,'产品报告-整理'!BO:BO,0)),0),IFERROR(INDEX('产品报告-整理'!H:H,MATCH(产品建议!A727,'产品报告-整理'!A:A,0)),0))</f>
        <v/>
      </c>
      <c r="Z727" s="9" t="str">
        <f t="shared" si="36"/>
        <v/>
      </c>
      <c r="AA727" s="5" t="str">
        <f t="shared" si="34"/>
        <v/>
      </c>
      <c r="AB727" s="5" t="str">
        <f t="shared" si="35"/>
        <v/>
      </c>
      <c r="AC727" s="9"/>
      <c r="AD727" s="15" t="str">
        <f>IF($AD$1="  ",IFERROR(IF(AND(Y727="未推广",L727&gt;0),"加入P4P推广 ","")&amp;IF(AND(OR(W727="是",X727="是"),Y727=0),"优爆品加推广 ","")&amp;IF(AND(C727="N",L727&gt;0),"增加橱窗绑定 ","")&amp;IF(AND(OR(Z727&gt;$Z$1*4.5,AB727&gt;$AB$1*4.5),Y727&lt;&gt;0,Y727&gt;$AB$1*2,G727&gt;($G$1/$L$1)*1),"放弃P4P推广 ","")&amp;IF(AND(AB727&gt;$AB$1*1.2,AB727&lt;$AB$1*4.5,Y727&gt;0),"优化询盘成本 ","")&amp;IF(AND(Z727&gt;$Z$1*1.2,Z727&lt;$Z$1*4.5,Y727&gt;0),"优化商机成本 ","")&amp;IF(AND(Y727&lt;&gt;0,L727&gt;0,AB727&lt;$AB$1*1.2),"加大询盘获取 ","")&amp;IF(AND(Y727&lt;&gt;0,K727&gt;0,Z727&lt;$Z$1*1.2),"加大商机获取 ","")&amp;IF(AND(L727=0,C727="Y",G727&gt;($G$1/$L$1*1.5)),"解绑橱窗绑定 ",""),"请去左表粘贴源数据"),"")</f>
        <v/>
      </c>
      <c r="AE727" s="9"/>
      <c r="AF727" s="9"/>
      <c r="AG727" s="9"/>
      <c r="AH727" s="9"/>
      <c r="AI727" s="17"/>
      <c r="AJ727" s="17"/>
      <c r="AK727" s="17"/>
    </row>
    <row r="728" spans="1:37">
      <c r="A728" s="5" t="str">
        <f>IFERROR(HLOOKUP(A$2,'2.源数据-产品分析-全商品'!A$6:A$1000,ROW()-1,0),"")</f>
        <v/>
      </c>
      <c r="B728" s="5" t="str">
        <f>IFERROR(HLOOKUP(B$2,'2.源数据-产品分析-全商品'!B$6:B$1000,ROW()-1,0),"")</f>
        <v/>
      </c>
      <c r="C728" s="5" t="str">
        <f>CLEAN(IFERROR(HLOOKUP(C$2,'2.源数据-产品分析-全商品'!C$6:C$1000,ROW()-1,0),""))</f>
        <v/>
      </c>
      <c r="D728" s="5" t="str">
        <f>IFERROR(HLOOKUP(D$2,'2.源数据-产品分析-全商品'!D$6:D$1000,ROW()-1,0),"")</f>
        <v/>
      </c>
      <c r="E728" s="5" t="str">
        <f>IFERROR(HLOOKUP(E$2,'2.源数据-产品分析-全商品'!E$6:E$1000,ROW()-1,0),"")</f>
        <v/>
      </c>
      <c r="F728" s="5" t="str">
        <f>IFERROR(VALUE(HLOOKUP(F$2,'2.源数据-产品分析-全商品'!F$6:F$1000,ROW()-1,0)),"")</f>
        <v/>
      </c>
      <c r="G728" s="5" t="str">
        <f>IFERROR(VALUE(HLOOKUP(G$2,'2.源数据-产品分析-全商品'!G$6:G$1000,ROW()-1,0)),"")</f>
        <v/>
      </c>
      <c r="H728" s="5" t="str">
        <f>IFERROR(HLOOKUP(H$2,'2.源数据-产品分析-全商品'!H$6:H$1000,ROW()-1,0),"")</f>
        <v/>
      </c>
      <c r="I728" s="5" t="str">
        <f>IFERROR(VALUE(HLOOKUP(I$2,'2.源数据-产品分析-全商品'!I$6:I$1000,ROW()-1,0)),"")</f>
        <v/>
      </c>
      <c r="J728" s="60" t="str">
        <f>IFERROR(IF($J$2="","",INDEX('产品报告-整理'!G:G,MATCH(产品建议!A728,'产品报告-整理'!A:A,0))),"")</f>
        <v/>
      </c>
      <c r="K728" s="5" t="str">
        <f>IFERROR(IF($K$2="","",VALUE(INDEX('产品报告-整理'!E:E,MATCH(产品建议!A728,'产品报告-整理'!A:A,0)))),0)</f>
        <v/>
      </c>
      <c r="L728" s="5" t="str">
        <f>IFERROR(VALUE(HLOOKUP(L$2,'2.源数据-产品分析-全商品'!J$6:J$1000,ROW()-1,0)),"")</f>
        <v/>
      </c>
      <c r="M728" s="5" t="str">
        <f>IFERROR(VALUE(HLOOKUP(M$2,'2.源数据-产品分析-全商品'!K$6:K$1000,ROW()-1,0)),"")</f>
        <v/>
      </c>
      <c r="N728" s="5" t="str">
        <f>IFERROR(HLOOKUP(N$2,'2.源数据-产品分析-全商品'!L$6:L$1000,ROW()-1,0),"")</f>
        <v/>
      </c>
      <c r="O728" s="5" t="str">
        <f>IF($O$2='产品报告-整理'!$K$1,IFERROR(INDEX('产品报告-整理'!S:S,MATCH(产品建议!A728,'产品报告-整理'!L:L,0)),""),(IFERROR(VALUE(HLOOKUP(O$2,'2.源数据-产品分析-全商品'!M$6:M$1000,ROW()-1,0)),"")))</f>
        <v/>
      </c>
      <c r="P728" s="5" t="str">
        <f>IF($P$2='产品报告-整理'!$V$1,IFERROR(INDEX('产品报告-整理'!AD:AD,MATCH(产品建议!A728,'产品报告-整理'!W:W,0)),""),(IFERROR(VALUE(HLOOKUP(P$2,'2.源数据-产品分析-全商品'!N$6:N$1000,ROW()-1,0)),"")))</f>
        <v/>
      </c>
      <c r="Q728" s="5" t="str">
        <f>IF($Q$2='产品报告-整理'!$AG$1,IFERROR(INDEX('产品报告-整理'!AO:AO,MATCH(产品建议!A728,'产品报告-整理'!AH:AH,0)),""),(IFERROR(VALUE(HLOOKUP(Q$2,'2.源数据-产品分析-全商品'!O$6:O$1000,ROW()-1,0)),"")))</f>
        <v/>
      </c>
      <c r="R728" s="5" t="str">
        <f>IF($R$2='产品报告-整理'!$AR$1,IFERROR(INDEX('产品报告-整理'!AZ:AZ,MATCH(产品建议!A728,'产品报告-整理'!AS:AS,0)),""),(IFERROR(VALUE(HLOOKUP(R$2,'2.源数据-产品分析-全商品'!P$6:P$1000,ROW()-1,0)),"")))</f>
        <v/>
      </c>
      <c r="S728" s="5" t="str">
        <f>IF($S$2='产品报告-整理'!$BC$1,IFERROR(INDEX('产品报告-整理'!BK:BK,MATCH(产品建议!A728,'产品报告-整理'!BD:BD,0)),""),(IFERROR(VALUE(HLOOKUP(S$2,'2.源数据-产品分析-全商品'!Q$6:Q$1000,ROW()-1,0)),"")))</f>
        <v/>
      </c>
      <c r="T728" s="5" t="str">
        <f>IFERROR(HLOOKUP("产品负责人",'2.源数据-产品分析-全商品'!R$6:R$1000,ROW()-1,0),"")</f>
        <v/>
      </c>
      <c r="U728" s="5" t="str">
        <f>IFERROR(VALUE(HLOOKUP(U$2,'2.源数据-产品分析-全商品'!S$6:S$1000,ROW()-1,0)),"")</f>
        <v/>
      </c>
      <c r="V728" s="5" t="str">
        <f>IFERROR(VALUE(HLOOKUP(V$2,'2.源数据-产品分析-全商品'!T$6:T$1000,ROW()-1,0)),"")</f>
        <v/>
      </c>
      <c r="W728" s="5" t="str">
        <f>IF(OR($A$3=""),"",IF(OR($W$2="优爆品"),(IF(COUNTIF('2-2.源数据-产品分析-优品'!A:A,产品建议!A728)&gt;0,"是","")&amp;IF(COUNTIF('2-3.源数据-产品分析-爆品'!A:A,产品建议!A728)&gt;0,"是","")),IF(OR($W$2="P4P点击量"),((IFERROR(INDEX('产品报告-整理'!D:D,MATCH(产品建议!A728,'产品报告-整理'!A:A,0)),""))),((IF(COUNTIF('2-2.源数据-产品分析-优品'!A:A,产品建议!A728)&gt;0,"是",""))))))</f>
        <v/>
      </c>
      <c r="X728" s="5" t="str">
        <f>IF(OR($A$3=""),"",IF(OR($W$2="优爆品"),((IFERROR(INDEX('产品报告-整理'!D:D,MATCH(产品建议!A728,'产品报告-整理'!A:A,0)),"")&amp;" → "&amp;(IFERROR(TEXT(INDEX('产品报告-整理'!D:D,MATCH(产品建议!A728,'产品报告-整理'!A:A,0))/G728,"0%"),"")))),IF(OR($W$2="P4P点击量"),((IF($W$2="P4P点击量",IFERROR(TEXT(W728/G728,"0%"),"")))),(((IF(COUNTIF('2-3.源数据-产品分析-爆品'!A:A,产品建议!A728)&gt;0,"是","")))))))</f>
        <v/>
      </c>
      <c r="Y728" s="9" t="str">
        <f>IF(AND($Y$2="直通车总消费",'产品报告-整理'!$BN$1="推荐广告"),IFERROR(INDEX('产品报告-整理'!H:H,MATCH(产品建议!A728,'产品报告-整理'!A:A,0)),0)+IFERROR(INDEX('产品报告-整理'!BV:BV,MATCH(产品建议!A728,'产品报告-整理'!BO:BO,0)),0),IFERROR(INDEX('产品报告-整理'!H:H,MATCH(产品建议!A728,'产品报告-整理'!A:A,0)),0))</f>
        <v/>
      </c>
      <c r="Z728" s="9" t="str">
        <f t="shared" si="36"/>
        <v/>
      </c>
      <c r="AA728" s="5" t="str">
        <f t="shared" si="34"/>
        <v/>
      </c>
      <c r="AB728" s="5" t="str">
        <f t="shared" si="35"/>
        <v/>
      </c>
      <c r="AC728" s="9"/>
      <c r="AD728" s="15" t="str">
        <f>IF($AD$1="  ",IFERROR(IF(AND(Y728="未推广",L728&gt;0),"加入P4P推广 ","")&amp;IF(AND(OR(W728="是",X728="是"),Y728=0),"优爆品加推广 ","")&amp;IF(AND(C728="N",L728&gt;0),"增加橱窗绑定 ","")&amp;IF(AND(OR(Z728&gt;$Z$1*4.5,AB728&gt;$AB$1*4.5),Y728&lt;&gt;0,Y728&gt;$AB$1*2,G728&gt;($G$1/$L$1)*1),"放弃P4P推广 ","")&amp;IF(AND(AB728&gt;$AB$1*1.2,AB728&lt;$AB$1*4.5,Y728&gt;0),"优化询盘成本 ","")&amp;IF(AND(Z728&gt;$Z$1*1.2,Z728&lt;$Z$1*4.5,Y728&gt;0),"优化商机成本 ","")&amp;IF(AND(Y728&lt;&gt;0,L728&gt;0,AB728&lt;$AB$1*1.2),"加大询盘获取 ","")&amp;IF(AND(Y728&lt;&gt;0,K728&gt;0,Z728&lt;$Z$1*1.2),"加大商机获取 ","")&amp;IF(AND(L728=0,C728="Y",G728&gt;($G$1/$L$1*1.5)),"解绑橱窗绑定 ",""),"请去左表粘贴源数据"),"")</f>
        <v/>
      </c>
      <c r="AE728" s="9"/>
      <c r="AF728" s="9"/>
      <c r="AG728" s="9"/>
      <c r="AH728" s="9"/>
      <c r="AI728" s="17"/>
      <c r="AJ728" s="17"/>
      <c r="AK728" s="17"/>
    </row>
    <row r="729" spans="1:37">
      <c r="A729" s="5" t="str">
        <f>IFERROR(HLOOKUP(A$2,'2.源数据-产品分析-全商品'!A$6:A$1000,ROW()-1,0),"")</f>
        <v/>
      </c>
      <c r="B729" s="5" t="str">
        <f>IFERROR(HLOOKUP(B$2,'2.源数据-产品分析-全商品'!B$6:B$1000,ROW()-1,0),"")</f>
        <v/>
      </c>
      <c r="C729" s="5" t="str">
        <f>CLEAN(IFERROR(HLOOKUP(C$2,'2.源数据-产品分析-全商品'!C$6:C$1000,ROW()-1,0),""))</f>
        <v/>
      </c>
      <c r="D729" s="5" t="str">
        <f>IFERROR(HLOOKUP(D$2,'2.源数据-产品分析-全商品'!D$6:D$1000,ROW()-1,0),"")</f>
        <v/>
      </c>
      <c r="E729" s="5" t="str">
        <f>IFERROR(HLOOKUP(E$2,'2.源数据-产品分析-全商品'!E$6:E$1000,ROW()-1,0),"")</f>
        <v/>
      </c>
      <c r="F729" s="5" t="str">
        <f>IFERROR(VALUE(HLOOKUP(F$2,'2.源数据-产品分析-全商品'!F$6:F$1000,ROW()-1,0)),"")</f>
        <v/>
      </c>
      <c r="G729" s="5" t="str">
        <f>IFERROR(VALUE(HLOOKUP(G$2,'2.源数据-产品分析-全商品'!G$6:G$1000,ROW()-1,0)),"")</f>
        <v/>
      </c>
      <c r="H729" s="5" t="str">
        <f>IFERROR(HLOOKUP(H$2,'2.源数据-产品分析-全商品'!H$6:H$1000,ROW()-1,0),"")</f>
        <v/>
      </c>
      <c r="I729" s="5" t="str">
        <f>IFERROR(VALUE(HLOOKUP(I$2,'2.源数据-产品分析-全商品'!I$6:I$1000,ROW()-1,0)),"")</f>
        <v/>
      </c>
      <c r="J729" s="60" t="str">
        <f>IFERROR(IF($J$2="","",INDEX('产品报告-整理'!G:G,MATCH(产品建议!A729,'产品报告-整理'!A:A,0))),"")</f>
        <v/>
      </c>
      <c r="K729" s="5" t="str">
        <f>IFERROR(IF($K$2="","",VALUE(INDEX('产品报告-整理'!E:E,MATCH(产品建议!A729,'产品报告-整理'!A:A,0)))),0)</f>
        <v/>
      </c>
      <c r="L729" s="5" t="str">
        <f>IFERROR(VALUE(HLOOKUP(L$2,'2.源数据-产品分析-全商品'!J$6:J$1000,ROW()-1,0)),"")</f>
        <v/>
      </c>
      <c r="M729" s="5" t="str">
        <f>IFERROR(VALUE(HLOOKUP(M$2,'2.源数据-产品分析-全商品'!K$6:K$1000,ROW()-1,0)),"")</f>
        <v/>
      </c>
      <c r="N729" s="5" t="str">
        <f>IFERROR(HLOOKUP(N$2,'2.源数据-产品分析-全商品'!L$6:L$1000,ROW()-1,0),"")</f>
        <v/>
      </c>
      <c r="O729" s="5" t="str">
        <f>IF($O$2='产品报告-整理'!$K$1,IFERROR(INDEX('产品报告-整理'!S:S,MATCH(产品建议!A729,'产品报告-整理'!L:L,0)),""),(IFERROR(VALUE(HLOOKUP(O$2,'2.源数据-产品分析-全商品'!M$6:M$1000,ROW()-1,0)),"")))</f>
        <v/>
      </c>
      <c r="P729" s="5" t="str">
        <f>IF($P$2='产品报告-整理'!$V$1,IFERROR(INDEX('产品报告-整理'!AD:AD,MATCH(产品建议!A729,'产品报告-整理'!W:W,0)),""),(IFERROR(VALUE(HLOOKUP(P$2,'2.源数据-产品分析-全商品'!N$6:N$1000,ROW()-1,0)),"")))</f>
        <v/>
      </c>
      <c r="Q729" s="5" t="str">
        <f>IF($Q$2='产品报告-整理'!$AG$1,IFERROR(INDEX('产品报告-整理'!AO:AO,MATCH(产品建议!A729,'产品报告-整理'!AH:AH,0)),""),(IFERROR(VALUE(HLOOKUP(Q$2,'2.源数据-产品分析-全商品'!O$6:O$1000,ROW()-1,0)),"")))</f>
        <v/>
      </c>
      <c r="R729" s="5" t="str">
        <f>IF($R$2='产品报告-整理'!$AR$1,IFERROR(INDEX('产品报告-整理'!AZ:AZ,MATCH(产品建议!A729,'产品报告-整理'!AS:AS,0)),""),(IFERROR(VALUE(HLOOKUP(R$2,'2.源数据-产品分析-全商品'!P$6:P$1000,ROW()-1,0)),"")))</f>
        <v/>
      </c>
      <c r="S729" s="5" t="str">
        <f>IF($S$2='产品报告-整理'!$BC$1,IFERROR(INDEX('产品报告-整理'!BK:BK,MATCH(产品建议!A729,'产品报告-整理'!BD:BD,0)),""),(IFERROR(VALUE(HLOOKUP(S$2,'2.源数据-产品分析-全商品'!Q$6:Q$1000,ROW()-1,0)),"")))</f>
        <v/>
      </c>
      <c r="T729" s="5" t="str">
        <f>IFERROR(HLOOKUP("产品负责人",'2.源数据-产品分析-全商品'!R$6:R$1000,ROW()-1,0),"")</f>
        <v/>
      </c>
      <c r="U729" s="5" t="str">
        <f>IFERROR(VALUE(HLOOKUP(U$2,'2.源数据-产品分析-全商品'!S$6:S$1000,ROW()-1,0)),"")</f>
        <v/>
      </c>
      <c r="V729" s="5" t="str">
        <f>IFERROR(VALUE(HLOOKUP(V$2,'2.源数据-产品分析-全商品'!T$6:T$1000,ROW()-1,0)),"")</f>
        <v/>
      </c>
      <c r="W729" s="5" t="str">
        <f>IF(OR($A$3=""),"",IF(OR($W$2="优爆品"),(IF(COUNTIF('2-2.源数据-产品分析-优品'!A:A,产品建议!A729)&gt;0,"是","")&amp;IF(COUNTIF('2-3.源数据-产品分析-爆品'!A:A,产品建议!A729)&gt;0,"是","")),IF(OR($W$2="P4P点击量"),((IFERROR(INDEX('产品报告-整理'!D:D,MATCH(产品建议!A729,'产品报告-整理'!A:A,0)),""))),((IF(COUNTIF('2-2.源数据-产品分析-优品'!A:A,产品建议!A729)&gt;0,"是",""))))))</f>
        <v/>
      </c>
      <c r="X729" s="5" t="str">
        <f>IF(OR($A$3=""),"",IF(OR($W$2="优爆品"),((IFERROR(INDEX('产品报告-整理'!D:D,MATCH(产品建议!A729,'产品报告-整理'!A:A,0)),"")&amp;" → "&amp;(IFERROR(TEXT(INDEX('产品报告-整理'!D:D,MATCH(产品建议!A729,'产品报告-整理'!A:A,0))/G729,"0%"),"")))),IF(OR($W$2="P4P点击量"),((IF($W$2="P4P点击量",IFERROR(TEXT(W729/G729,"0%"),"")))),(((IF(COUNTIF('2-3.源数据-产品分析-爆品'!A:A,产品建议!A729)&gt;0,"是","")))))))</f>
        <v/>
      </c>
      <c r="Y729" s="9" t="str">
        <f>IF(AND($Y$2="直通车总消费",'产品报告-整理'!$BN$1="推荐广告"),IFERROR(INDEX('产品报告-整理'!H:H,MATCH(产品建议!A729,'产品报告-整理'!A:A,0)),0)+IFERROR(INDEX('产品报告-整理'!BV:BV,MATCH(产品建议!A729,'产品报告-整理'!BO:BO,0)),0),IFERROR(INDEX('产品报告-整理'!H:H,MATCH(产品建议!A729,'产品报告-整理'!A:A,0)),0))</f>
        <v/>
      </c>
      <c r="Z729" s="9" t="str">
        <f t="shared" si="36"/>
        <v/>
      </c>
      <c r="AA729" s="5" t="str">
        <f t="shared" si="34"/>
        <v/>
      </c>
      <c r="AB729" s="5" t="str">
        <f t="shared" si="35"/>
        <v/>
      </c>
      <c r="AC729" s="9"/>
      <c r="AD729" s="15" t="str">
        <f>IF($AD$1="  ",IFERROR(IF(AND(Y729="未推广",L729&gt;0),"加入P4P推广 ","")&amp;IF(AND(OR(W729="是",X729="是"),Y729=0),"优爆品加推广 ","")&amp;IF(AND(C729="N",L729&gt;0),"增加橱窗绑定 ","")&amp;IF(AND(OR(Z729&gt;$Z$1*4.5,AB729&gt;$AB$1*4.5),Y729&lt;&gt;0,Y729&gt;$AB$1*2,G729&gt;($G$1/$L$1)*1),"放弃P4P推广 ","")&amp;IF(AND(AB729&gt;$AB$1*1.2,AB729&lt;$AB$1*4.5,Y729&gt;0),"优化询盘成本 ","")&amp;IF(AND(Z729&gt;$Z$1*1.2,Z729&lt;$Z$1*4.5,Y729&gt;0),"优化商机成本 ","")&amp;IF(AND(Y729&lt;&gt;0,L729&gt;0,AB729&lt;$AB$1*1.2),"加大询盘获取 ","")&amp;IF(AND(Y729&lt;&gt;0,K729&gt;0,Z729&lt;$Z$1*1.2),"加大商机获取 ","")&amp;IF(AND(L729=0,C729="Y",G729&gt;($G$1/$L$1*1.5)),"解绑橱窗绑定 ",""),"请去左表粘贴源数据"),"")</f>
        <v/>
      </c>
      <c r="AE729" s="9"/>
      <c r="AF729" s="9"/>
      <c r="AG729" s="9"/>
      <c r="AH729" s="9"/>
      <c r="AI729" s="17"/>
      <c r="AJ729" s="17"/>
      <c r="AK729" s="17"/>
    </row>
    <row r="730" spans="1:37">
      <c r="A730" s="5" t="str">
        <f>IFERROR(HLOOKUP(A$2,'2.源数据-产品分析-全商品'!A$6:A$1000,ROW()-1,0),"")</f>
        <v/>
      </c>
      <c r="B730" s="5" t="str">
        <f>IFERROR(HLOOKUP(B$2,'2.源数据-产品分析-全商品'!B$6:B$1000,ROW()-1,0),"")</f>
        <v/>
      </c>
      <c r="C730" s="5" t="str">
        <f>CLEAN(IFERROR(HLOOKUP(C$2,'2.源数据-产品分析-全商品'!C$6:C$1000,ROW()-1,0),""))</f>
        <v/>
      </c>
      <c r="D730" s="5" t="str">
        <f>IFERROR(HLOOKUP(D$2,'2.源数据-产品分析-全商品'!D$6:D$1000,ROW()-1,0),"")</f>
        <v/>
      </c>
      <c r="E730" s="5" t="str">
        <f>IFERROR(HLOOKUP(E$2,'2.源数据-产品分析-全商品'!E$6:E$1000,ROW()-1,0),"")</f>
        <v/>
      </c>
      <c r="F730" s="5" t="str">
        <f>IFERROR(VALUE(HLOOKUP(F$2,'2.源数据-产品分析-全商品'!F$6:F$1000,ROW()-1,0)),"")</f>
        <v/>
      </c>
      <c r="G730" s="5" t="str">
        <f>IFERROR(VALUE(HLOOKUP(G$2,'2.源数据-产品分析-全商品'!G$6:G$1000,ROW()-1,0)),"")</f>
        <v/>
      </c>
      <c r="H730" s="5" t="str">
        <f>IFERROR(HLOOKUP(H$2,'2.源数据-产品分析-全商品'!H$6:H$1000,ROW()-1,0),"")</f>
        <v/>
      </c>
      <c r="I730" s="5" t="str">
        <f>IFERROR(VALUE(HLOOKUP(I$2,'2.源数据-产品分析-全商品'!I$6:I$1000,ROW()-1,0)),"")</f>
        <v/>
      </c>
      <c r="J730" s="60" t="str">
        <f>IFERROR(IF($J$2="","",INDEX('产品报告-整理'!G:G,MATCH(产品建议!A730,'产品报告-整理'!A:A,0))),"")</f>
        <v/>
      </c>
      <c r="K730" s="5" t="str">
        <f>IFERROR(IF($K$2="","",VALUE(INDEX('产品报告-整理'!E:E,MATCH(产品建议!A730,'产品报告-整理'!A:A,0)))),0)</f>
        <v/>
      </c>
      <c r="L730" s="5" t="str">
        <f>IFERROR(VALUE(HLOOKUP(L$2,'2.源数据-产品分析-全商品'!J$6:J$1000,ROW()-1,0)),"")</f>
        <v/>
      </c>
      <c r="M730" s="5" t="str">
        <f>IFERROR(VALUE(HLOOKUP(M$2,'2.源数据-产品分析-全商品'!K$6:K$1000,ROW()-1,0)),"")</f>
        <v/>
      </c>
      <c r="N730" s="5" t="str">
        <f>IFERROR(HLOOKUP(N$2,'2.源数据-产品分析-全商品'!L$6:L$1000,ROW()-1,0),"")</f>
        <v/>
      </c>
      <c r="O730" s="5" t="str">
        <f>IF($O$2='产品报告-整理'!$K$1,IFERROR(INDEX('产品报告-整理'!S:S,MATCH(产品建议!A730,'产品报告-整理'!L:L,0)),""),(IFERROR(VALUE(HLOOKUP(O$2,'2.源数据-产品分析-全商品'!M$6:M$1000,ROW()-1,0)),"")))</f>
        <v/>
      </c>
      <c r="P730" s="5" t="str">
        <f>IF($P$2='产品报告-整理'!$V$1,IFERROR(INDEX('产品报告-整理'!AD:AD,MATCH(产品建议!A730,'产品报告-整理'!W:W,0)),""),(IFERROR(VALUE(HLOOKUP(P$2,'2.源数据-产品分析-全商品'!N$6:N$1000,ROW()-1,0)),"")))</f>
        <v/>
      </c>
      <c r="Q730" s="5" t="str">
        <f>IF($Q$2='产品报告-整理'!$AG$1,IFERROR(INDEX('产品报告-整理'!AO:AO,MATCH(产品建议!A730,'产品报告-整理'!AH:AH,0)),""),(IFERROR(VALUE(HLOOKUP(Q$2,'2.源数据-产品分析-全商品'!O$6:O$1000,ROW()-1,0)),"")))</f>
        <v/>
      </c>
      <c r="R730" s="5" t="str">
        <f>IF($R$2='产品报告-整理'!$AR$1,IFERROR(INDEX('产品报告-整理'!AZ:AZ,MATCH(产品建议!A730,'产品报告-整理'!AS:AS,0)),""),(IFERROR(VALUE(HLOOKUP(R$2,'2.源数据-产品分析-全商品'!P$6:P$1000,ROW()-1,0)),"")))</f>
        <v/>
      </c>
      <c r="S730" s="5" t="str">
        <f>IF($S$2='产品报告-整理'!$BC$1,IFERROR(INDEX('产品报告-整理'!BK:BK,MATCH(产品建议!A730,'产品报告-整理'!BD:BD,0)),""),(IFERROR(VALUE(HLOOKUP(S$2,'2.源数据-产品分析-全商品'!Q$6:Q$1000,ROW()-1,0)),"")))</f>
        <v/>
      </c>
      <c r="T730" s="5" t="str">
        <f>IFERROR(HLOOKUP("产品负责人",'2.源数据-产品分析-全商品'!R$6:R$1000,ROW()-1,0),"")</f>
        <v/>
      </c>
      <c r="U730" s="5" t="str">
        <f>IFERROR(VALUE(HLOOKUP(U$2,'2.源数据-产品分析-全商品'!S$6:S$1000,ROW()-1,0)),"")</f>
        <v/>
      </c>
      <c r="V730" s="5" t="str">
        <f>IFERROR(VALUE(HLOOKUP(V$2,'2.源数据-产品分析-全商品'!T$6:T$1000,ROW()-1,0)),"")</f>
        <v/>
      </c>
      <c r="W730" s="5" t="str">
        <f>IF(OR($A$3=""),"",IF(OR($W$2="优爆品"),(IF(COUNTIF('2-2.源数据-产品分析-优品'!A:A,产品建议!A730)&gt;0,"是","")&amp;IF(COUNTIF('2-3.源数据-产品分析-爆品'!A:A,产品建议!A730)&gt;0,"是","")),IF(OR($W$2="P4P点击量"),((IFERROR(INDEX('产品报告-整理'!D:D,MATCH(产品建议!A730,'产品报告-整理'!A:A,0)),""))),((IF(COUNTIF('2-2.源数据-产品分析-优品'!A:A,产品建议!A730)&gt;0,"是",""))))))</f>
        <v/>
      </c>
      <c r="X730" s="5" t="str">
        <f>IF(OR($A$3=""),"",IF(OR($W$2="优爆品"),((IFERROR(INDEX('产品报告-整理'!D:D,MATCH(产品建议!A730,'产品报告-整理'!A:A,0)),"")&amp;" → "&amp;(IFERROR(TEXT(INDEX('产品报告-整理'!D:D,MATCH(产品建议!A730,'产品报告-整理'!A:A,0))/G730,"0%"),"")))),IF(OR($W$2="P4P点击量"),((IF($W$2="P4P点击量",IFERROR(TEXT(W730/G730,"0%"),"")))),(((IF(COUNTIF('2-3.源数据-产品分析-爆品'!A:A,产品建议!A730)&gt;0,"是","")))))))</f>
        <v/>
      </c>
      <c r="Y730" s="9" t="str">
        <f>IF(AND($Y$2="直通车总消费",'产品报告-整理'!$BN$1="推荐广告"),IFERROR(INDEX('产品报告-整理'!H:H,MATCH(产品建议!A730,'产品报告-整理'!A:A,0)),0)+IFERROR(INDEX('产品报告-整理'!BV:BV,MATCH(产品建议!A730,'产品报告-整理'!BO:BO,0)),0),IFERROR(INDEX('产品报告-整理'!H:H,MATCH(产品建议!A730,'产品报告-整理'!A:A,0)),0))</f>
        <v/>
      </c>
      <c r="Z730" s="9" t="str">
        <f t="shared" si="36"/>
        <v/>
      </c>
      <c r="AA730" s="5" t="str">
        <f t="shared" si="34"/>
        <v/>
      </c>
      <c r="AB730" s="5" t="str">
        <f t="shared" si="35"/>
        <v/>
      </c>
      <c r="AC730" s="9"/>
      <c r="AD730" s="15" t="str">
        <f>IF($AD$1="  ",IFERROR(IF(AND(Y730="未推广",L730&gt;0),"加入P4P推广 ","")&amp;IF(AND(OR(W730="是",X730="是"),Y730=0),"优爆品加推广 ","")&amp;IF(AND(C730="N",L730&gt;0),"增加橱窗绑定 ","")&amp;IF(AND(OR(Z730&gt;$Z$1*4.5,AB730&gt;$AB$1*4.5),Y730&lt;&gt;0,Y730&gt;$AB$1*2,G730&gt;($G$1/$L$1)*1),"放弃P4P推广 ","")&amp;IF(AND(AB730&gt;$AB$1*1.2,AB730&lt;$AB$1*4.5,Y730&gt;0),"优化询盘成本 ","")&amp;IF(AND(Z730&gt;$Z$1*1.2,Z730&lt;$Z$1*4.5,Y730&gt;0),"优化商机成本 ","")&amp;IF(AND(Y730&lt;&gt;0,L730&gt;0,AB730&lt;$AB$1*1.2),"加大询盘获取 ","")&amp;IF(AND(Y730&lt;&gt;0,K730&gt;0,Z730&lt;$Z$1*1.2),"加大商机获取 ","")&amp;IF(AND(L730=0,C730="Y",G730&gt;($G$1/$L$1*1.5)),"解绑橱窗绑定 ",""),"请去左表粘贴源数据"),"")</f>
        <v/>
      </c>
      <c r="AE730" s="9"/>
      <c r="AF730" s="9"/>
      <c r="AG730" s="9"/>
      <c r="AH730" s="9"/>
      <c r="AI730" s="17"/>
      <c r="AJ730" s="17"/>
      <c r="AK730" s="17"/>
    </row>
    <row r="731" spans="1:37">
      <c r="A731" s="5" t="str">
        <f>IFERROR(HLOOKUP(A$2,'2.源数据-产品分析-全商品'!A$6:A$1000,ROW()-1,0),"")</f>
        <v/>
      </c>
      <c r="B731" s="5" t="str">
        <f>IFERROR(HLOOKUP(B$2,'2.源数据-产品分析-全商品'!B$6:B$1000,ROW()-1,0),"")</f>
        <v/>
      </c>
      <c r="C731" s="5" t="str">
        <f>CLEAN(IFERROR(HLOOKUP(C$2,'2.源数据-产品分析-全商品'!C$6:C$1000,ROW()-1,0),""))</f>
        <v/>
      </c>
      <c r="D731" s="5" t="str">
        <f>IFERROR(HLOOKUP(D$2,'2.源数据-产品分析-全商品'!D$6:D$1000,ROW()-1,0),"")</f>
        <v/>
      </c>
      <c r="E731" s="5" t="str">
        <f>IFERROR(HLOOKUP(E$2,'2.源数据-产品分析-全商品'!E$6:E$1000,ROW()-1,0),"")</f>
        <v/>
      </c>
      <c r="F731" s="5" t="str">
        <f>IFERROR(VALUE(HLOOKUP(F$2,'2.源数据-产品分析-全商品'!F$6:F$1000,ROW()-1,0)),"")</f>
        <v/>
      </c>
      <c r="G731" s="5" t="str">
        <f>IFERROR(VALUE(HLOOKUP(G$2,'2.源数据-产品分析-全商品'!G$6:G$1000,ROW()-1,0)),"")</f>
        <v/>
      </c>
      <c r="H731" s="5" t="str">
        <f>IFERROR(HLOOKUP(H$2,'2.源数据-产品分析-全商品'!H$6:H$1000,ROW()-1,0),"")</f>
        <v/>
      </c>
      <c r="I731" s="5" t="str">
        <f>IFERROR(VALUE(HLOOKUP(I$2,'2.源数据-产品分析-全商品'!I$6:I$1000,ROW()-1,0)),"")</f>
        <v/>
      </c>
      <c r="J731" s="60" t="str">
        <f>IFERROR(IF($J$2="","",INDEX('产品报告-整理'!G:G,MATCH(产品建议!A731,'产品报告-整理'!A:A,0))),"")</f>
        <v/>
      </c>
      <c r="K731" s="5" t="str">
        <f>IFERROR(IF($K$2="","",VALUE(INDEX('产品报告-整理'!E:E,MATCH(产品建议!A731,'产品报告-整理'!A:A,0)))),0)</f>
        <v/>
      </c>
      <c r="L731" s="5" t="str">
        <f>IFERROR(VALUE(HLOOKUP(L$2,'2.源数据-产品分析-全商品'!J$6:J$1000,ROW()-1,0)),"")</f>
        <v/>
      </c>
      <c r="M731" s="5" t="str">
        <f>IFERROR(VALUE(HLOOKUP(M$2,'2.源数据-产品分析-全商品'!K$6:K$1000,ROW()-1,0)),"")</f>
        <v/>
      </c>
      <c r="N731" s="5" t="str">
        <f>IFERROR(HLOOKUP(N$2,'2.源数据-产品分析-全商品'!L$6:L$1000,ROW()-1,0),"")</f>
        <v/>
      </c>
      <c r="O731" s="5" t="str">
        <f>IF($O$2='产品报告-整理'!$K$1,IFERROR(INDEX('产品报告-整理'!S:S,MATCH(产品建议!A731,'产品报告-整理'!L:L,0)),""),(IFERROR(VALUE(HLOOKUP(O$2,'2.源数据-产品分析-全商品'!M$6:M$1000,ROW()-1,0)),"")))</f>
        <v/>
      </c>
      <c r="P731" s="5" t="str">
        <f>IF($P$2='产品报告-整理'!$V$1,IFERROR(INDEX('产品报告-整理'!AD:AD,MATCH(产品建议!A731,'产品报告-整理'!W:W,0)),""),(IFERROR(VALUE(HLOOKUP(P$2,'2.源数据-产品分析-全商品'!N$6:N$1000,ROW()-1,0)),"")))</f>
        <v/>
      </c>
      <c r="Q731" s="5" t="str">
        <f>IF($Q$2='产品报告-整理'!$AG$1,IFERROR(INDEX('产品报告-整理'!AO:AO,MATCH(产品建议!A731,'产品报告-整理'!AH:AH,0)),""),(IFERROR(VALUE(HLOOKUP(Q$2,'2.源数据-产品分析-全商品'!O$6:O$1000,ROW()-1,0)),"")))</f>
        <v/>
      </c>
      <c r="R731" s="5" t="str">
        <f>IF($R$2='产品报告-整理'!$AR$1,IFERROR(INDEX('产品报告-整理'!AZ:AZ,MATCH(产品建议!A731,'产品报告-整理'!AS:AS,0)),""),(IFERROR(VALUE(HLOOKUP(R$2,'2.源数据-产品分析-全商品'!P$6:P$1000,ROW()-1,0)),"")))</f>
        <v/>
      </c>
      <c r="S731" s="5" t="str">
        <f>IF($S$2='产品报告-整理'!$BC$1,IFERROR(INDEX('产品报告-整理'!BK:BK,MATCH(产品建议!A731,'产品报告-整理'!BD:BD,0)),""),(IFERROR(VALUE(HLOOKUP(S$2,'2.源数据-产品分析-全商品'!Q$6:Q$1000,ROW()-1,0)),"")))</f>
        <v/>
      </c>
      <c r="T731" s="5" t="str">
        <f>IFERROR(HLOOKUP("产品负责人",'2.源数据-产品分析-全商品'!R$6:R$1000,ROW()-1,0),"")</f>
        <v/>
      </c>
      <c r="U731" s="5" t="str">
        <f>IFERROR(VALUE(HLOOKUP(U$2,'2.源数据-产品分析-全商品'!S$6:S$1000,ROW()-1,0)),"")</f>
        <v/>
      </c>
      <c r="V731" s="5" t="str">
        <f>IFERROR(VALUE(HLOOKUP(V$2,'2.源数据-产品分析-全商品'!T$6:T$1000,ROW()-1,0)),"")</f>
        <v/>
      </c>
      <c r="W731" s="5" t="str">
        <f>IF(OR($A$3=""),"",IF(OR($W$2="优爆品"),(IF(COUNTIF('2-2.源数据-产品分析-优品'!A:A,产品建议!A731)&gt;0,"是","")&amp;IF(COUNTIF('2-3.源数据-产品分析-爆品'!A:A,产品建议!A731)&gt;0,"是","")),IF(OR($W$2="P4P点击量"),((IFERROR(INDEX('产品报告-整理'!D:D,MATCH(产品建议!A731,'产品报告-整理'!A:A,0)),""))),((IF(COUNTIF('2-2.源数据-产品分析-优品'!A:A,产品建议!A731)&gt;0,"是",""))))))</f>
        <v/>
      </c>
      <c r="X731" s="5" t="str">
        <f>IF(OR($A$3=""),"",IF(OR($W$2="优爆品"),((IFERROR(INDEX('产品报告-整理'!D:D,MATCH(产品建议!A731,'产品报告-整理'!A:A,0)),"")&amp;" → "&amp;(IFERROR(TEXT(INDEX('产品报告-整理'!D:D,MATCH(产品建议!A731,'产品报告-整理'!A:A,0))/G731,"0%"),"")))),IF(OR($W$2="P4P点击量"),((IF($W$2="P4P点击量",IFERROR(TEXT(W731/G731,"0%"),"")))),(((IF(COUNTIF('2-3.源数据-产品分析-爆品'!A:A,产品建议!A731)&gt;0,"是","")))))))</f>
        <v/>
      </c>
      <c r="Y731" s="9" t="str">
        <f>IF(AND($Y$2="直通车总消费",'产品报告-整理'!$BN$1="推荐广告"),IFERROR(INDEX('产品报告-整理'!H:H,MATCH(产品建议!A731,'产品报告-整理'!A:A,0)),0)+IFERROR(INDEX('产品报告-整理'!BV:BV,MATCH(产品建议!A731,'产品报告-整理'!BO:BO,0)),0),IFERROR(INDEX('产品报告-整理'!H:H,MATCH(产品建议!A731,'产品报告-整理'!A:A,0)),0))</f>
        <v/>
      </c>
      <c r="Z731" s="9" t="str">
        <f t="shared" si="36"/>
        <v/>
      </c>
      <c r="AA731" s="5" t="str">
        <f t="shared" si="34"/>
        <v/>
      </c>
      <c r="AB731" s="5" t="str">
        <f t="shared" si="35"/>
        <v/>
      </c>
      <c r="AC731" s="9"/>
      <c r="AD731" s="15" t="str">
        <f>IF($AD$1="  ",IFERROR(IF(AND(Y731="未推广",L731&gt;0),"加入P4P推广 ","")&amp;IF(AND(OR(W731="是",X731="是"),Y731=0),"优爆品加推广 ","")&amp;IF(AND(C731="N",L731&gt;0),"增加橱窗绑定 ","")&amp;IF(AND(OR(Z731&gt;$Z$1*4.5,AB731&gt;$AB$1*4.5),Y731&lt;&gt;0,Y731&gt;$AB$1*2,G731&gt;($G$1/$L$1)*1),"放弃P4P推广 ","")&amp;IF(AND(AB731&gt;$AB$1*1.2,AB731&lt;$AB$1*4.5,Y731&gt;0),"优化询盘成本 ","")&amp;IF(AND(Z731&gt;$Z$1*1.2,Z731&lt;$Z$1*4.5,Y731&gt;0),"优化商机成本 ","")&amp;IF(AND(Y731&lt;&gt;0,L731&gt;0,AB731&lt;$AB$1*1.2),"加大询盘获取 ","")&amp;IF(AND(Y731&lt;&gt;0,K731&gt;0,Z731&lt;$Z$1*1.2),"加大商机获取 ","")&amp;IF(AND(L731=0,C731="Y",G731&gt;($G$1/$L$1*1.5)),"解绑橱窗绑定 ",""),"请去左表粘贴源数据"),"")</f>
        <v/>
      </c>
      <c r="AE731" s="9"/>
      <c r="AF731" s="9"/>
      <c r="AG731" s="9"/>
      <c r="AH731" s="9"/>
      <c r="AI731" s="17"/>
      <c r="AJ731" s="17"/>
      <c r="AK731" s="17"/>
    </row>
    <row r="732" spans="1:37">
      <c r="A732" s="5" t="str">
        <f>IFERROR(HLOOKUP(A$2,'2.源数据-产品分析-全商品'!A$6:A$1000,ROW()-1,0),"")</f>
        <v/>
      </c>
      <c r="B732" s="5" t="str">
        <f>IFERROR(HLOOKUP(B$2,'2.源数据-产品分析-全商品'!B$6:B$1000,ROW()-1,0),"")</f>
        <v/>
      </c>
      <c r="C732" s="5" t="str">
        <f>CLEAN(IFERROR(HLOOKUP(C$2,'2.源数据-产品分析-全商品'!C$6:C$1000,ROW()-1,0),""))</f>
        <v/>
      </c>
      <c r="D732" s="5" t="str">
        <f>IFERROR(HLOOKUP(D$2,'2.源数据-产品分析-全商品'!D$6:D$1000,ROW()-1,0),"")</f>
        <v/>
      </c>
      <c r="E732" s="5" t="str">
        <f>IFERROR(HLOOKUP(E$2,'2.源数据-产品分析-全商品'!E$6:E$1000,ROW()-1,0),"")</f>
        <v/>
      </c>
      <c r="F732" s="5" t="str">
        <f>IFERROR(VALUE(HLOOKUP(F$2,'2.源数据-产品分析-全商品'!F$6:F$1000,ROW()-1,0)),"")</f>
        <v/>
      </c>
      <c r="G732" s="5" t="str">
        <f>IFERROR(VALUE(HLOOKUP(G$2,'2.源数据-产品分析-全商品'!G$6:G$1000,ROW()-1,0)),"")</f>
        <v/>
      </c>
      <c r="H732" s="5" t="str">
        <f>IFERROR(HLOOKUP(H$2,'2.源数据-产品分析-全商品'!H$6:H$1000,ROW()-1,0),"")</f>
        <v/>
      </c>
      <c r="I732" s="5" t="str">
        <f>IFERROR(VALUE(HLOOKUP(I$2,'2.源数据-产品分析-全商品'!I$6:I$1000,ROW()-1,0)),"")</f>
        <v/>
      </c>
      <c r="J732" s="60" t="str">
        <f>IFERROR(IF($J$2="","",INDEX('产品报告-整理'!G:G,MATCH(产品建议!A732,'产品报告-整理'!A:A,0))),"")</f>
        <v/>
      </c>
      <c r="K732" s="5" t="str">
        <f>IFERROR(IF($K$2="","",VALUE(INDEX('产品报告-整理'!E:E,MATCH(产品建议!A732,'产品报告-整理'!A:A,0)))),0)</f>
        <v/>
      </c>
      <c r="L732" s="5" t="str">
        <f>IFERROR(VALUE(HLOOKUP(L$2,'2.源数据-产品分析-全商品'!J$6:J$1000,ROW()-1,0)),"")</f>
        <v/>
      </c>
      <c r="M732" s="5" t="str">
        <f>IFERROR(VALUE(HLOOKUP(M$2,'2.源数据-产品分析-全商品'!K$6:K$1000,ROW()-1,0)),"")</f>
        <v/>
      </c>
      <c r="N732" s="5" t="str">
        <f>IFERROR(HLOOKUP(N$2,'2.源数据-产品分析-全商品'!L$6:L$1000,ROW()-1,0),"")</f>
        <v/>
      </c>
      <c r="O732" s="5" t="str">
        <f>IF($O$2='产品报告-整理'!$K$1,IFERROR(INDEX('产品报告-整理'!S:S,MATCH(产品建议!A732,'产品报告-整理'!L:L,0)),""),(IFERROR(VALUE(HLOOKUP(O$2,'2.源数据-产品分析-全商品'!M$6:M$1000,ROW()-1,0)),"")))</f>
        <v/>
      </c>
      <c r="P732" s="5" t="str">
        <f>IF($P$2='产品报告-整理'!$V$1,IFERROR(INDEX('产品报告-整理'!AD:AD,MATCH(产品建议!A732,'产品报告-整理'!W:W,0)),""),(IFERROR(VALUE(HLOOKUP(P$2,'2.源数据-产品分析-全商品'!N$6:N$1000,ROW()-1,0)),"")))</f>
        <v/>
      </c>
      <c r="Q732" s="5" t="str">
        <f>IF($Q$2='产品报告-整理'!$AG$1,IFERROR(INDEX('产品报告-整理'!AO:AO,MATCH(产品建议!A732,'产品报告-整理'!AH:AH,0)),""),(IFERROR(VALUE(HLOOKUP(Q$2,'2.源数据-产品分析-全商品'!O$6:O$1000,ROW()-1,0)),"")))</f>
        <v/>
      </c>
      <c r="R732" s="5" t="str">
        <f>IF($R$2='产品报告-整理'!$AR$1,IFERROR(INDEX('产品报告-整理'!AZ:AZ,MATCH(产品建议!A732,'产品报告-整理'!AS:AS,0)),""),(IFERROR(VALUE(HLOOKUP(R$2,'2.源数据-产品分析-全商品'!P$6:P$1000,ROW()-1,0)),"")))</f>
        <v/>
      </c>
      <c r="S732" s="5" t="str">
        <f>IF($S$2='产品报告-整理'!$BC$1,IFERROR(INDEX('产品报告-整理'!BK:BK,MATCH(产品建议!A732,'产品报告-整理'!BD:BD,0)),""),(IFERROR(VALUE(HLOOKUP(S$2,'2.源数据-产品分析-全商品'!Q$6:Q$1000,ROW()-1,0)),"")))</f>
        <v/>
      </c>
      <c r="T732" s="5" t="str">
        <f>IFERROR(HLOOKUP("产品负责人",'2.源数据-产品分析-全商品'!R$6:R$1000,ROW()-1,0),"")</f>
        <v/>
      </c>
      <c r="U732" s="5" t="str">
        <f>IFERROR(VALUE(HLOOKUP(U$2,'2.源数据-产品分析-全商品'!S$6:S$1000,ROW()-1,0)),"")</f>
        <v/>
      </c>
      <c r="V732" s="5" t="str">
        <f>IFERROR(VALUE(HLOOKUP(V$2,'2.源数据-产品分析-全商品'!T$6:T$1000,ROW()-1,0)),"")</f>
        <v/>
      </c>
      <c r="W732" s="5" t="str">
        <f>IF(OR($A$3=""),"",IF(OR($W$2="优爆品"),(IF(COUNTIF('2-2.源数据-产品分析-优品'!A:A,产品建议!A732)&gt;0,"是","")&amp;IF(COUNTIF('2-3.源数据-产品分析-爆品'!A:A,产品建议!A732)&gt;0,"是","")),IF(OR($W$2="P4P点击量"),((IFERROR(INDEX('产品报告-整理'!D:D,MATCH(产品建议!A732,'产品报告-整理'!A:A,0)),""))),((IF(COUNTIF('2-2.源数据-产品分析-优品'!A:A,产品建议!A732)&gt;0,"是",""))))))</f>
        <v/>
      </c>
      <c r="X732" s="5" t="str">
        <f>IF(OR($A$3=""),"",IF(OR($W$2="优爆品"),((IFERROR(INDEX('产品报告-整理'!D:D,MATCH(产品建议!A732,'产品报告-整理'!A:A,0)),"")&amp;" → "&amp;(IFERROR(TEXT(INDEX('产品报告-整理'!D:D,MATCH(产品建议!A732,'产品报告-整理'!A:A,0))/G732,"0%"),"")))),IF(OR($W$2="P4P点击量"),((IF($W$2="P4P点击量",IFERROR(TEXT(W732/G732,"0%"),"")))),(((IF(COUNTIF('2-3.源数据-产品分析-爆品'!A:A,产品建议!A732)&gt;0,"是","")))))))</f>
        <v/>
      </c>
      <c r="Y732" s="9" t="str">
        <f>IF(AND($Y$2="直通车总消费",'产品报告-整理'!$BN$1="推荐广告"),IFERROR(INDEX('产品报告-整理'!H:H,MATCH(产品建议!A732,'产品报告-整理'!A:A,0)),0)+IFERROR(INDEX('产品报告-整理'!BV:BV,MATCH(产品建议!A732,'产品报告-整理'!BO:BO,0)),0),IFERROR(INDEX('产品报告-整理'!H:H,MATCH(产品建议!A732,'产品报告-整理'!A:A,0)),0))</f>
        <v/>
      </c>
      <c r="Z732" s="9" t="str">
        <f t="shared" si="36"/>
        <v/>
      </c>
      <c r="AA732" s="5" t="str">
        <f t="shared" si="34"/>
        <v/>
      </c>
      <c r="AB732" s="5" t="str">
        <f t="shared" si="35"/>
        <v/>
      </c>
      <c r="AC732" s="9"/>
      <c r="AD732" s="15" t="str">
        <f>IF($AD$1="  ",IFERROR(IF(AND(Y732="未推广",L732&gt;0),"加入P4P推广 ","")&amp;IF(AND(OR(W732="是",X732="是"),Y732=0),"优爆品加推广 ","")&amp;IF(AND(C732="N",L732&gt;0),"增加橱窗绑定 ","")&amp;IF(AND(OR(Z732&gt;$Z$1*4.5,AB732&gt;$AB$1*4.5),Y732&lt;&gt;0,Y732&gt;$AB$1*2,G732&gt;($G$1/$L$1)*1),"放弃P4P推广 ","")&amp;IF(AND(AB732&gt;$AB$1*1.2,AB732&lt;$AB$1*4.5,Y732&gt;0),"优化询盘成本 ","")&amp;IF(AND(Z732&gt;$Z$1*1.2,Z732&lt;$Z$1*4.5,Y732&gt;0),"优化商机成本 ","")&amp;IF(AND(Y732&lt;&gt;0,L732&gt;0,AB732&lt;$AB$1*1.2),"加大询盘获取 ","")&amp;IF(AND(Y732&lt;&gt;0,K732&gt;0,Z732&lt;$Z$1*1.2),"加大商机获取 ","")&amp;IF(AND(L732=0,C732="Y",G732&gt;($G$1/$L$1*1.5)),"解绑橱窗绑定 ",""),"请去左表粘贴源数据"),"")</f>
        <v/>
      </c>
      <c r="AE732" s="9"/>
      <c r="AF732" s="9"/>
      <c r="AG732" s="9"/>
      <c r="AH732" s="9"/>
      <c r="AI732" s="17"/>
      <c r="AJ732" s="17"/>
      <c r="AK732" s="17"/>
    </row>
    <row r="733" spans="1:37">
      <c r="A733" s="5" t="str">
        <f>IFERROR(HLOOKUP(A$2,'2.源数据-产品分析-全商品'!A$6:A$1000,ROW()-1,0),"")</f>
        <v/>
      </c>
      <c r="B733" s="5" t="str">
        <f>IFERROR(HLOOKUP(B$2,'2.源数据-产品分析-全商品'!B$6:B$1000,ROW()-1,0),"")</f>
        <v/>
      </c>
      <c r="C733" s="5" t="str">
        <f>CLEAN(IFERROR(HLOOKUP(C$2,'2.源数据-产品分析-全商品'!C$6:C$1000,ROW()-1,0),""))</f>
        <v/>
      </c>
      <c r="D733" s="5" t="str">
        <f>IFERROR(HLOOKUP(D$2,'2.源数据-产品分析-全商品'!D$6:D$1000,ROW()-1,0),"")</f>
        <v/>
      </c>
      <c r="E733" s="5" t="str">
        <f>IFERROR(HLOOKUP(E$2,'2.源数据-产品分析-全商品'!E$6:E$1000,ROW()-1,0),"")</f>
        <v/>
      </c>
      <c r="F733" s="5" t="str">
        <f>IFERROR(VALUE(HLOOKUP(F$2,'2.源数据-产品分析-全商品'!F$6:F$1000,ROW()-1,0)),"")</f>
        <v/>
      </c>
      <c r="G733" s="5" t="str">
        <f>IFERROR(VALUE(HLOOKUP(G$2,'2.源数据-产品分析-全商品'!G$6:G$1000,ROW()-1,0)),"")</f>
        <v/>
      </c>
      <c r="H733" s="5" t="str">
        <f>IFERROR(HLOOKUP(H$2,'2.源数据-产品分析-全商品'!H$6:H$1000,ROW()-1,0),"")</f>
        <v/>
      </c>
      <c r="I733" s="5" t="str">
        <f>IFERROR(VALUE(HLOOKUP(I$2,'2.源数据-产品分析-全商品'!I$6:I$1000,ROW()-1,0)),"")</f>
        <v/>
      </c>
      <c r="J733" s="60" t="str">
        <f>IFERROR(IF($J$2="","",INDEX('产品报告-整理'!G:G,MATCH(产品建议!A733,'产品报告-整理'!A:A,0))),"")</f>
        <v/>
      </c>
      <c r="K733" s="5" t="str">
        <f>IFERROR(IF($K$2="","",VALUE(INDEX('产品报告-整理'!E:E,MATCH(产品建议!A733,'产品报告-整理'!A:A,0)))),0)</f>
        <v/>
      </c>
      <c r="L733" s="5" t="str">
        <f>IFERROR(VALUE(HLOOKUP(L$2,'2.源数据-产品分析-全商品'!J$6:J$1000,ROW()-1,0)),"")</f>
        <v/>
      </c>
      <c r="M733" s="5" t="str">
        <f>IFERROR(VALUE(HLOOKUP(M$2,'2.源数据-产品分析-全商品'!K$6:K$1000,ROW()-1,0)),"")</f>
        <v/>
      </c>
      <c r="N733" s="5" t="str">
        <f>IFERROR(HLOOKUP(N$2,'2.源数据-产品分析-全商品'!L$6:L$1000,ROW()-1,0),"")</f>
        <v/>
      </c>
      <c r="O733" s="5" t="str">
        <f>IF($O$2='产品报告-整理'!$K$1,IFERROR(INDEX('产品报告-整理'!S:S,MATCH(产品建议!A733,'产品报告-整理'!L:L,0)),""),(IFERROR(VALUE(HLOOKUP(O$2,'2.源数据-产品分析-全商品'!M$6:M$1000,ROW()-1,0)),"")))</f>
        <v/>
      </c>
      <c r="P733" s="5" t="str">
        <f>IF($P$2='产品报告-整理'!$V$1,IFERROR(INDEX('产品报告-整理'!AD:AD,MATCH(产品建议!A733,'产品报告-整理'!W:W,0)),""),(IFERROR(VALUE(HLOOKUP(P$2,'2.源数据-产品分析-全商品'!N$6:N$1000,ROW()-1,0)),"")))</f>
        <v/>
      </c>
      <c r="Q733" s="5" t="str">
        <f>IF($Q$2='产品报告-整理'!$AG$1,IFERROR(INDEX('产品报告-整理'!AO:AO,MATCH(产品建议!A733,'产品报告-整理'!AH:AH,0)),""),(IFERROR(VALUE(HLOOKUP(Q$2,'2.源数据-产品分析-全商品'!O$6:O$1000,ROW()-1,0)),"")))</f>
        <v/>
      </c>
      <c r="R733" s="5" t="str">
        <f>IF($R$2='产品报告-整理'!$AR$1,IFERROR(INDEX('产品报告-整理'!AZ:AZ,MATCH(产品建议!A733,'产品报告-整理'!AS:AS,0)),""),(IFERROR(VALUE(HLOOKUP(R$2,'2.源数据-产品分析-全商品'!P$6:P$1000,ROW()-1,0)),"")))</f>
        <v/>
      </c>
      <c r="S733" s="5" t="str">
        <f>IF($S$2='产品报告-整理'!$BC$1,IFERROR(INDEX('产品报告-整理'!BK:BK,MATCH(产品建议!A733,'产品报告-整理'!BD:BD,0)),""),(IFERROR(VALUE(HLOOKUP(S$2,'2.源数据-产品分析-全商品'!Q$6:Q$1000,ROW()-1,0)),"")))</f>
        <v/>
      </c>
      <c r="T733" s="5" t="str">
        <f>IFERROR(HLOOKUP("产品负责人",'2.源数据-产品分析-全商品'!R$6:R$1000,ROW()-1,0),"")</f>
        <v/>
      </c>
      <c r="U733" s="5" t="str">
        <f>IFERROR(VALUE(HLOOKUP(U$2,'2.源数据-产品分析-全商品'!S$6:S$1000,ROW()-1,0)),"")</f>
        <v/>
      </c>
      <c r="V733" s="5" t="str">
        <f>IFERROR(VALUE(HLOOKUP(V$2,'2.源数据-产品分析-全商品'!T$6:T$1000,ROW()-1,0)),"")</f>
        <v/>
      </c>
      <c r="W733" s="5" t="str">
        <f>IF(OR($A$3=""),"",IF(OR($W$2="优爆品"),(IF(COUNTIF('2-2.源数据-产品分析-优品'!A:A,产品建议!A733)&gt;0,"是","")&amp;IF(COUNTIF('2-3.源数据-产品分析-爆品'!A:A,产品建议!A733)&gt;0,"是","")),IF(OR($W$2="P4P点击量"),((IFERROR(INDEX('产品报告-整理'!D:D,MATCH(产品建议!A733,'产品报告-整理'!A:A,0)),""))),((IF(COUNTIF('2-2.源数据-产品分析-优品'!A:A,产品建议!A733)&gt;0,"是",""))))))</f>
        <v/>
      </c>
      <c r="X733" s="5" t="str">
        <f>IF(OR($A$3=""),"",IF(OR($W$2="优爆品"),((IFERROR(INDEX('产品报告-整理'!D:D,MATCH(产品建议!A733,'产品报告-整理'!A:A,0)),"")&amp;" → "&amp;(IFERROR(TEXT(INDEX('产品报告-整理'!D:D,MATCH(产品建议!A733,'产品报告-整理'!A:A,0))/G733,"0%"),"")))),IF(OR($W$2="P4P点击量"),((IF($W$2="P4P点击量",IFERROR(TEXT(W733/G733,"0%"),"")))),(((IF(COUNTIF('2-3.源数据-产品分析-爆品'!A:A,产品建议!A733)&gt;0,"是","")))))))</f>
        <v/>
      </c>
      <c r="Y733" s="9" t="str">
        <f>IF(AND($Y$2="直通车总消费",'产品报告-整理'!$BN$1="推荐广告"),IFERROR(INDEX('产品报告-整理'!H:H,MATCH(产品建议!A733,'产品报告-整理'!A:A,0)),0)+IFERROR(INDEX('产品报告-整理'!BV:BV,MATCH(产品建议!A733,'产品报告-整理'!BO:BO,0)),0),IFERROR(INDEX('产品报告-整理'!H:H,MATCH(产品建议!A733,'产品报告-整理'!A:A,0)),0))</f>
        <v/>
      </c>
      <c r="Z733" s="9" t="str">
        <f t="shared" si="36"/>
        <v/>
      </c>
      <c r="AA733" s="5" t="str">
        <f t="shared" si="34"/>
        <v/>
      </c>
      <c r="AB733" s="5" t="str">
        <f t="shared" si="35"/>
        <v/>
      </c>
      <c r="AC733" s="9"/>
      <c r="AD733" s="15" t="str">
        <f>IF($AD$1="  ",IFERROR(IF(AND(Y733="未推广",L733&gt;0),"加入P4P推广 ","")&amp;IF(AND(OR(W733="是",X733="是"),Y733=0),"优爆品加推广 ","")&amp;IF(AND(C733="N",L733&gt;0),"增加橱窗绑定 ","")&amp;IF(AND(OR(Z733&gt;$Z$1*4.5,AB733&gt;$AB$1*4.5),Y733&lt;&gt;0,Y733&gt;$AB$1*2,G733&gt;($G$1/$L$1)*1),"放弃P4P推广 ","")&amp;IF(AND(AB733&gt;$AB$1*1.2,AB733&lt;$AB$1*4.5,Y733&gt;0),"优化询盘成本 ","")&amp;IF(AND(Z733&gt;$Z$1*1.2,Z733&lt;$Z$1*4.5,Y733&gt;0),"优化商机成本 ","")&amp;IF(AND(Y733&lt;&gt;0,L733&gt;0,AB733&lt;$AB$1*1.2),"加大询盘获取 ","")&amp;IF(AND(Y733&lt;&gt;0,K733&gt;0,Z733&lt;$Z$1*1.2),"加大商机获取 ","")&amp;IF(AND(L733=0,C733="Y",G733&gt;($G$1/$L$1*1.5)),"解绑橱窗绑定 ",""),"请去左表粘贴源数据"),"")</f>
        <v/>
      </c>
      <c r="AE733" s="9"/>
      <c r="AF733" s="9"/>
      <c r="AG733" s="9"/>
      <c r="AH733" s="9"/>
      <c r="AI733" s="17"/>
      <c r="AJ733" s="17"/>
      <c r="AK733" s="17"/>
    </row>
    <row r="734" spans="1:37">
      <c r="A734" s="5" t="str">
        <f>IFERROR(HLOOKUP(A$2,'2.源数据-产品分析-全商品'!A$6:A$1000,ROW()-1,0),"")</f>
        <v/>
      </c>
      <c r="B734" s="5" t="str">
        <f>IFERROR(HLOOKUP(B$2,'2.源数据-产品分析-全商品'!B$6:B$1000,ROW()-1,0),"")</f>
        <v/>
      </c>
      <c r="C734" s="5" t="str">
        <f>CLEAN(IFERROR(HLOOKUP(C$2,'2.源数据-产品分析-全商品'!C$6:C$1000,ROW()-1,0),""))</f>
        <v/>
      </c>
      <c r="D734" s="5" t="str">
        <f>IFERROR(HLOOKUP(D$2,'2.源数据-产品分析-全商品'!D$6:D$1000,ROW()-1,0),"")</f>
        <v/>
      </c>
      <c r="E734" s="5" t="str">
        <f>IFERROR(HLOOKUP(E$2,'2.源数据-产品分析-全商品'!E$6:E$1000,ROW()-1,0),"")</f>
        <v/>
      </c>
      <c r="F734" s="5" t="str">
        <f>IFERROR(VALUE(HLOOKUP(F$2,'2.源数据-产品分析-全商品'!F$6:F$1000,ROW()-1,0)),"")</f>
        <v/>
      </c>
      <c r="G734" s="5" t="str">
        <f>IFERROR(VALUE(HLOOKUP(G$2,'2.源数据-产品分析-全商品'!G$6:G$1000,ROW()-1,0)),"")</f>
        <v/>
      </c>
      <c r="H734" s="5" t="str">
        <f>IFERROR(HLOOKUP(H$2,'2.源数据-产品分析-全商品'!H$6:H$1000,ROW()-1,0),"")</f>
        <v/>
      </c>
      <c r="I734" s="5" t="str">
        <f>IFERROR(VALUE(HLOOKUP(I$2,'2.源数据-产品分析-全商品'!I$6:I$1000,ROW()-1,0)),"")</f>
        <v/>
      </c>
      <c r="J734" s="60" t="str">
        <f>IFERROR(IF($J$2="","",INDEX('产品报告-整理'!G:G,MATCH(产品建议!A734,'产品报告-整理'!A:A,0))),"")</f>
        <v/>
      </c>
      <c r="K734" s="5" t="str">
        <f>IFERROR(IF($K$2="","",VALUE(INDEX('产品报告-整理'!E:E,MATCH(产品建议!A734,'产品报告-整理'!A:A,0)))),0)</f>
        <v/>
      </c>
      <c r="L734" s="5" t="str">
        <f>IFERROR(VALUE(HLOOKUP(L$2,'2.源数据-产品分析-全商品'!J$6:J$1000,ROW()-1,0)),"")</f>
        <v/>
      </c>
      <c r="M734" s="5" t="str">
        <f>IFERROR(VALUE(HLOOKUP(M$2,'2.源数据-产品分析-全商品'!K$6:K$1000,ROW()-1,0)),"")</f>
        <v/>
      </c>
      <c r="N734" s="5" t="str">
        <f>IFERROR(HLOOKUP(N$2,'2.源数据-产品分析-全商品'!L$6:L$1000,ROW()-1,0),"")</f>
        <v/>
      </c>
      <c r="O734" s="5" t="str">
        <f>IF($O$2='产品报告-整理'!$K$1,IFERROR(INDEX('产品报告-整理'!S:S,MATCH(产品建议!A734,'产品报告-整理'!L:L,0)),""),(IFERROR(VALUE(HLOOKUP(O$2,'2.源数据-产品分析-全商品'!M$6:M$1000,ROW()-1,0)),"")))</f>
        <v/>
      </c>
      <c r="P734" s="5" t="str">
        <f>IF($P$2='产品报告-整理'!$V$1,IFERROR(INDEX('产品报告-整理'!AD:AD,MATCH(产品建议!A734,'产品报告-整理'!W:W,0)),""),(IFERROR(VALUE(HLOOKUP(P$2,'2.源数据-产品分析-全商品'!N$6:N$1000,ROW()-1,0)),"")))</f>
        <v/>
      </c>
      <c r="Q734" s="5" t="str">
        <f>IF($Q$2='产品报告-整理'!$AG$1,IFERROR(INDEX('产品报告-整理'!AO:AO,MATCH(产品建议!A734,'产品报告-整理'!AH:AH,0)),""),(IFERROR(VALUE(HLOOKUP(Q$2,'2.源数据-产品分析-全商品'!O$6:O$1000,ROW()-1,0)),"")))</f>
        <v/>
      </c>
      <c r="R734" s="5" t="str">
        <f>IF($R$2='产品报告-整理'!$AR$1,IFERROR(INDEX('产品报告-整理'!AZ:AZ,MATCH(产品建议!A734,'产品报告-整理'!AS:AS,0)),""),(IFERROR(VALUE(HLOOKUP(R$2,'2.源数据-产品分析-全商品'!P$6:P$1000,ROW()-1,0)),"")))</f>
        <v/>
      </c>
      <c r="S734" s="5" t="str">
        <f>IF($S$2='产品报告-整理'!$BC$1,IFERROR(INDEX('产品报告-整理'!BK:BK,MATCH(产品建议!A734,'产品报告-整理'!BD:BD,0)),""),(IFERROR(VALUE(HLOOKUP(S$2,'2.源数据-产品分析-全商品'!Q$6:Q$1000,ROW()-1,0)),"")))</f>
        <v/>
      </c>
      <c r="T734" s="5" t="str">
        <f>IFERROR(HLOOKUP("产品负责人",'2.源数据-产品分析-全商品'!R$6:R$1000,ROW()-1,0),"")</f>
        <v/>
      </c>
      <c r="U734" s="5" t="str">
        <f>IFERROR(VALUE(HLOOKUP(U$2,'2.源数据-产品分析-全商品'!S$6:S$1000,ROW()-1,0)),"")</f>
        <v/>
      </c>
      <c r="V734" s="5" t="str">
        <f>IFERROR(VALUE(HLOOKUP(V$2,'2.源数据-产品分析-全商品'!T$6:T$1000,ROW()-1,0)),"")</f>
        <v/>
      </c>
      <c r="W734" s="5" t="str">
        <f>IF(OR($A$3=""),"",IF(OR($W$2="优爆品"),(IF(COUNTIF('2-2.源数据-产品分析-优品'!A:A,产品建议!A734)&gt;0,"是","")&amp;IF(COUNTIF('2-3.源数据-产品分析-爆品'!A:A,产品建议!A734)&gt;0,"是","")),IF(OR($W$2="P4P点击量"),((IFERROR(INDEX('产品报告-整理'!D:D,MATCH(产品建议!A734,'产品报告-整理'!A:A,0)),""))),((IF(COUNTIF('2-2.源数据-产品分析-优品'!A:A,产品建议!A734)&gt;0,"是",""))))))</f>
        <v/>
      </c>
      <c r="X734" s="5" t="str">
        <f>IF(OR($A$3=""),"",IF(OR($W$2="优爆品"),((IFERROR(INDEX('产品报告-整理'!D:D,MATCH(产品建议!A734,'产品报告-整理'!A:A,0)),"")&amp;" → "&amp;(IFERROR(TEXT(INDEX('产品报告-整理'!D:D,MATCH(产品建议!A734,'产品报告-整理'!A:A,0))/G734,"0%"),"")))),IF(OR($W$2="P4P点击量"),((IF($W$2="P4P点击量",IFERROR(TEXT(W734/G734,"0%"),"")))),(((IF(COUNTIF('2-3.源数据-产品分析-爆品'!A:A,产品建议!A734)&gt;0,"是","")))))))</f>
        <v/>
      </c>
      <c r="Y734" s="9" t="str">
        <f>IF(AND($Y$2="直通车总消费",'产品报告-整理'!$BN$1="推荐广告"),IFERROR(INDEX('产品报告-整理'!H:H,MATCH(产品建议!A734,'产品报告-整理'!A:A,0)),0)+IFERROR(INDEX('产品报告-整理'!BV:BV,MATCH(产品建议!A734,'产品报告-整理'!BO:BO,0)),0),IFERROR(INDEX('产品报告-整理'!H:H,MATCH(产品建议!A734,'产品报告-整理'!A:A,0)),0))</f>
        <v/>
      </c>
      <c r="Z734" s="9" t="str">
        <f t="shared" si="36"/>
        <v/>
      </c>
      <c r="AA734" s="5" t="str">
        <f t="shared" si="34"/>
        <v/>
      </c>
      <c r="AB734" s="5" t="str">
        <f t="shared" si="35"/>
        <v/>
      </c>
      <c r="AC734" s="9"/>
      <c r="AD734" s="15" t="str">
        <f>IF($AD$1="  ",IFERROR(IF(AND(Y734="未推广",L734&gt;0),"加入P4P推广 ","")&amp;IF(AND(OR(W734="是",X734="是"),Y734=0),"优爆品加推广 ","")&amp;IF(AND(C734="N",L734&gt;0),"增加橱窗绑定 ","")&amp;IF(AND(OR(Z734&gt;$Z$1*4.5,AB734&gt;$AB$1*4.5),Y734&lt;&gt;0,Y734&gt;$AB$1*2,G734&gt;($G$1/$L$1)*1),"放弃P4P推广 ","")&amp;IF(AND(AB734&gt;$AB$1*1.2,AB734&lt;$AB$1*4.5,Y734&gt;0),"优化询盘成本 ","")&amp;IF(AND(Z734&gt;$Z$1*1.2,Z734&lt;$Z$1*4.5,Y734&gt;0),"优化商机成本 ","")&amp;IF(AND(Y734&lt;&gt;0,L734&gt;0,AB734&lt;$AB$1*1.2),"加大询盘获取 ","")&amp;IF(AND(Y734&lt;&gt;0,K734&gt;0,Z734&lt;$Z$1*1.2),"加大商机获取 ","")&amp;IF(AND(L734=0,C734="Y",G734&gt;($G$1/$L$1*1.5)),"解绑橱窗绑定 ",""),"请去左表粘贴源数据"),"")</f>
        <v/>
      </c>
      <c r="AE734" s="9"/>
      <c r="AF734" s="9"/>
      <c r="AG734" s="9"/>
      <c r="AH734" s="9"/>
      <c r="AI734" s="17"/>
      <c r="AJ734" s="17"/>
      <c r="AK734" s="17"/>
    </row>
    <row r="735" spans="1:37">
      <c r="A735" s="5" t="str">
        <f>IFERROR(HLOOKUP(A$2,'2.源数据-产品分析-全商品'!A$6:A$1000,ROW()-1,0),"")</f>
        <v/>
      </c>
      <c r="B735" s="5" t="str">
        <f>IFERROR(HLOOKUP(B$2,'2.源数据-产品分析-全商品'!B$6:B$1000,ROW()-1,0),"")</f>
        <v/>
      </c>
      <c r="C735" s="5" t="str">
        <f>CLEAN(IFERROR(HLOOKUP(C$2,'2.源数据-产品分析-全商品'!C$6:C$1000,ROW()-1,0),""))</f>
        <v/>
      </c>
      <c r="D735" s="5" t="str">
        <f>IFERROR(HLOOKUP(D$2,'2.源数据-产品分析-全商品'!D$6:D$1000,ROW()-1,0),"")</f>
        <v/>
      </c>
      <c r="E735" s="5" t="str">
        <f>IFERROR(HLOOKUP(E$2,'2.源数据-产品分析-全商品'!E$6:E$1000,ROW()-1,0),"")</f>
        <v/>
      </c>
      <c r="F735" s="5" t="str">
        <f>IFERROR(VALUE(HLOOKUP(F$2,'2.源数据-产品分析-全商品'!F$6:F$1000,ROW()-1,0)),"")</f>
        <v/>
      </c>
      <c r="G735" s="5" t="str">
        <f>IFERROR(VALUE(HLOOKUP(G$2,'2.源数据-产品分析-全商品'!G$6:G$1000,ROW()-1,0)),"")</f>
        <v/>
      </c>
      <c r="H735" s="5" t="str">
        <f>IFERROR(HLOOKUP(H$2,'2.源数据-产品分析-全商品'!H$6:H$1000,ROW()-1,0),"")</f>
        <v/>
      </c>
      <c r="I735" s="5" t="str">
        <f>IFERROR(VALUE(HLOOKUP(I$2,'2.源数据-产品分析-全商品'!I$6:I$1000,ROW()-1,0)),"")</f>
        <v/>
      </c>
      <c r="J735" s="60" t="str">
        <f>IFERROR(IF($J$2="","",INDEX('产品报告-整理'!G:G,MATCH(产品建议!A735,'产品报告-整理'!A:A,0))),"")</f>
        <v/>
      </c>
      <c r="K735" s="5" t="str">
        <f>IFERROR(IF($K$2="","",VALUE(INDEX('产品报告-整理'!E:E,MATCH(产品建议!A735,'产品报告-整理'!A:A,0)))),0)</f>
        <v/>
      </c>
      <c r="L735" s="5" t="str">
        <f>IFERROR(VALUE(HLOOKUP(L$2,'2.源数据-产品分析-全商品'!J$6:J$1000,ROW()-1,0)),"")</f>
        <v/>
      </c>
      <c r="M735" s="5" t="str">
        <f>IFERROR(VALUE(HLOOKUP(M$2,'2.源数据-产品分析-全商品'!K$6:K$1000,ROW()-1,0)),"")</f>
        <v/>
      </c>
      <c r="N735" s="5" t="str">
        <f>IFERROR(HLOOKUP(N$2,'2.源数据-产品分析-全商品'!L$6:L$1000,ROW()-1,0),"")</f>
        <v/>
      </c>
      <c r="O735" s="5" t="str">
        <f>IF($O$2='产品报告-整理'!$K$1,IFERROR(INDEX('产品报告-整理'!S:S,MATCH(产品建议!A735,'产品报告-整理'!L:L,0)),""),(IFERROR(VALUE(HLOOKUP(O$2,'2.源数据-产品分析-全商品'!M$6:M$1000,ROW()-1,0)),"")))</f>
        <v/>
      </c>
      <c r="P735" s="5" t="str">
        <f>IF($P$2='产品报告-整理'!$V$1,IFERROR(INDEX('产品报告-整理'!AD:AD,MATCH(产品建议!A735,'产品报告-整理'!W:W,0)),""),(IFERROR(VALUE(HLOOKUP(P$2,'2.源数据-产品分析-全商品'!N$6:N$1000,ROW()-1,0)),"")))</f>
        <v/>
      </c>
      <c r="Q735" s="5" t="str">
        <f>IF($Q$2='产品报告-整理'!$AG$1,IFERROR(INDEX('产品报告-整理'!AO:AO,MATCH(产品建议!A735,'产品报告-整理'!AH:AH,0)),""),(IFERROR(VALUE(HLOOKUP(Q$2,'2.源数据-产品分析-全商品'!O$6:O$1000,ROW()-1,0)),"")))</f>
        <v/>
      </c>
      <c r="R735" s="5" t="str">
        <f>IF($R$2='产品报告-整理'!$AR$1,IFERROR(INDEX('产品报告-整理'!AZ:AZ,MATCH(产品建议!A735,'产品报告-整理'!AS:AS,0)),""),(IFERROR(VALUE(HLOOKUP(R$2,'2.源数据-产品分析-全商品'!P$6:P$1000,ROW()-1,0)),"")))</f>
        <v/>
      </c>
      <c r="S735" s="5" t="str">
        <f>IF($S$2='产品报告-整理'!$BC$1,IFERROR(INDEX('产品报告-整理'!BK:BK,MATCH(产品建议!A735,'产品报告-整理'!BD:BD,0)),""),(IFERROR(VALUE(HLOOKUP(S$2,'2.源数据-产品分析-全商品'!Q$6:Q$1000,ROW()-1,0)),"")))</f>
        <v/>
      </c>
      <c r="T735" s="5" t="str">
        <f>IFERROR(HLOOKUP("产品负责人",'2.源数据-产品分析-全商品'!R$6:R$1000,ROW()-1,0),"")</f>
        <v/>
      </c>
      <c r="U735" s="5" t="str">
        <f>IFERROR(VALUE(HLOOKUP(U$2,'2.源数据-产品分析-全商品'!S$6:S$1000,ROW()-1,0)),"")</f>
        <v/>
      </c>
      <c r="V735" s="5" t="str">
        <f>IFERROR(VALUE(HLOOKUP(V$2,'2.源数据-产品分析-全商品'!T$6:T$1000,ROW()-1,0)),"")</f>
        <v/>
      </c>
      <c r="W735" s="5" t="str">
        <f>IF(OR($A$3=""),"",IF(OR($W$2="优爆品"),(IF(COUNTIF('2-2.源数据-产品分析-优品'!A:A,产品建议!A735)&gt;0,"是","")&amp;IF(COUNTIF('2-3.源数据-产品分析-爆品'!A:A,产品建议!A735)&gt;0,"是","")),IF(OR($W$2="P4P点击量"),((IFERROR(INDEX('产品报告-整理'!D:D,MATCH(产品建议!A735,'产品报告-整理'!A:A,0)),""))),((IF(COUNTIF('2-2.源数据-产品分析-优品'!A:A,产品建议!A735)&gt;0,"是",""))))))</f>
        <v/>
      </c>
      <c r="X735" s="5" t="str">
        <f>IF(OR($A$3=""),"",IF(OR($W$2="优爆品"),((IFERROR(INDEX('产品报告-整理'!D:D,MATCH(产品建议!A735,'产品报告-整理'!A:A,0)),"")&amp;" → "&amp;(IFERROR(TEXT(INDEX('产品报告-整理'!D:D,MATCH(产品建议!A735,'产品报告-整理'!A:A,0))/G735,"0%"),"")))),IF(OR($W$2="P4P点击量"),((IF($W$2="P4P点击量",IFERROR(TEXT(W735/G735,"0%"),"")))),(((IF(COUNTIF('2-3.源数据-产品分析-爆品'!A:A,产品建议!A735)&gt;0,"是","")))))))</f>
        <v/>
      </c>
      <c r="Y735" s="9" t="str">
        <f>IF(AND($Y$2="直通车总消费",'产品报告-整理'!$BN$1="推荐广告"),IFERROR(INDEX('产品报告-整理'!H:H,MATCH(产品建议!A735,'产品报告-整理'!A:A,0)),0)+IFERROR(INDEX('产品报告-整理'!BV:BV,MATCH(产品建议!A735,'产品报告-整理'!BO:BO,0)),0),IFERROR(INDEX('产品报告-整理'!H:H,MATCH(产品建议!A735,'产品报告-整理'!A:A,0)),0))</f>
        <v/>
      </c>
      <c r="Z735" s="9" t="str">
        <f t="shared" si="36"/>
        <v/>
      </c>
      <c r="AA735" s="5" t="str">
        <f t="shared" si="34"/>
        <v/>
      </c>
      <c r="AB735" s="5" t="str">
        <f t="shared" si="35"/>
        <v/>
      </c>
      <c r="AC735" s="9"/>
      <c r="AD735" s="15" t="str">
        <f>IF($AD$1="  ",IFERROR(IF(AND(Y735="未推广",L735&gt;0),"加入P4P推广 ","")&amp;IF(AND(OR(W735="是",X735="是"),Y735=0),"优爆品加推广 ","")&amp;IF(AND(C735="N",L735&gt;0),"增加橱窗绑定 ","")&amp;IF(AND(OR(Z735&gt;$Z$1*4.5,AB735&gt;$AB$1*4.5),Y735&lt;&gt;0,Y735&gt;$AB$1*2,G735&gt;($G$1/$L$1)*1),"放弃P4P推广 ","")&amp;IF(AND(AB735&gt;$AB$1*1.2,AB735&lt;$AB$1*4.5,Y735&gt;0),"优化询盘成本 ","")&amp;IF(AND(Z735&gt;$Z$1*1.2,Z735&lt;$Z$1*4.5,Y735&gt;0),"优化商机成本 ","")&amp;IF(AND(Y735&lt;&gt;0,L735&gt;0,AB735&lt;$AB$1*1.2),"加大询盘获取 ","")&amp;IF(AND(Y735&lt;&gt;0,K735&gt;0,Z735&lt;$Z$1*1.2),"加大商机获取 ","")&amp;IF(AND(L735=0,C735="Y",G735&gt;($G$1/$L$1*1.5)),"解绑橱窗绑定 ",""),"请去左表粘贴源数据"),"")</f>
        <v/>
      </c>
      <c r="AE735" s="9"/>
      <c r="AF735" s="9"/>
      <c r="AG735" s="9"/>
      <c r="AH735" s="9"/>
      <c r="AI735" s="17"/>
      <c r="AJ735" s="17"/>
      <c r="AK735" s="17"/>
    </row>
    <row r="736" spans="1:37">
      <c r="A736" s="5" t="str">
        <f>IFERROR(HLOOKUP(A$2,'2.源数据-产品分析-全商品'!A$6:A$1000,ROW()-1,0),"")</f>
        <v/>
      </c>
      <c r="B736" s="5" t="str">
        <f>IFERROR(HLOOKUP(B$2,'2.源数据-产品分析-全商品'!B$6:B$1000,ROW()-1,0),"")</f>
        <v/>
      </c>
      <c r="C736" s="5" t="str">
        <f>CLEAN(IFERROR(HLOOKUP(C$2,'2.源数据-产品分析-全商品'!C$6:C$1000,ROW()-1,0),""))</f>
        <v/>
      </c>
      <c r="D736" s="5" t="str">
        <f>IFERROR(HLOOKUP(D$2,'2.源数据-产品分析-全商品'!D$6:D$1000,ROW()-1,0),"")</f>
        <v/>
      </c>
      <c r="E736" s="5" t="str">
        <f>IFERROR(HLOOKUP(E$2,'2.源数据-产品分析-全商品'!E$6:E$1000,ROW()-1,0),"")</f>
        <v/>
      </c>
      <c r="F736" s="5" t="str">
        <f>IFERROR(VALUE(HLOOKUP(F$2,'2.源数据-产品分析-全商品'!F$6:F$1000,ROW()-1,0)),"")</f>
        <v/>
      </c>
      <c r="G736" s="5" t="str">
        <f>IFERROR(VALUE(HLOOKUP(G$2,'2.源数据-产品分析-全商品'!G$6:G$1000,ROW()-1,0)),"")</f>
        <v/>
      </c>
      <c r="H736" s="5" t="str">
        <f>IFERROR(HLOOKUP(H$2,'2.源数据-产品分析-全商品'!H$6:H$1000,ROW()-1,0),"")</f>
        <v/>
      </c>
      <c r="I736" s="5" t="str">
        <f>IFERROR(VALUE(HLOOKUP(I$2,'2.源数据-产品分析-全商品'!I$6:I$1000,ROW()-1,0)),"")</f>
        <v/>
      </c>
      <c r="J736" s="60" t="str">
        <f>IFERROR(IF($J$2="","",INDEX('产品报告-整理'!G:G,MATCH(产品建议!A736,'产品报告-整理'!A:A,0))),"")</f>
        <v/>
      </c>
      <c r="K736" s="5" t="str">
        <f>IFERROR(IF($K$2="","",VALUE(INDEX('产品报告-整理'!E:E,MATCH(产品建议!A736,'产品报告-整理'!A:A,0)))),0)</f>
        <v/>
      </c>
      <c r="L736" s="5" t="str">
        <f>IFERROR(VALUE(HLOOKUP(L$2,'2.源数据-产品分析-全商品'!J$6:J$1000,ROW()-1,0)),"")</f>
        <v/>
      </c>
      <c r="M736" s="5" t="str">
        <f>IFERROR(VALUE(HLOOKUP(M$2,'2.源数据-产品分析-全商品'!K$6:K$1000,ROW()-1,0)),"")</f>
        <v/>
      </c>
      <c r="N736" s="5" t="str">
        <f>IFERROR(HLOOKUP(N$2,'2.源数据-产品分析-全商品'!L$6:L$1000,ROW()-1,0),"")</f>
        <v/>
      </c>
      <c r="O736" s="5" t="str">
        <f>IF($O$2='产品报告-整理'!$K$1,IFERROR(INDEX('产品报告-整理'!S:S,MATCH(产品建议!A736,'产品报告-整理'!L:L,0)),""),(IFERROR(VALUE(HLOOKUP(O$2,'2.源数据-产品分析-全商品'!M$6:M$1000,ROW()-1,0)),"")))</f>
        <v/>
      </c>
      <c r="P736" s="5" t="str">
        <f>IF($P$2='产品报告-整理'!$V$1,IFERROR(INDEX('产品报告-整理'!AD:AD,MATCH(产品建议!A736,'产品报告-整理'!W:W,0)),""),(IFERROR(VALUE(HLOOKUP(P$2,'2.源数据-产品分析-全商品'!N$6:N$1000,ROW()-1,0)),"")))</f>
        <v/>
      </c>
      <c r="Q736" s="5" t="str">
        <f>IF($Q$2='产品报告-整理'!$AG$1,IFERROR(INDEX('产品报告-整理'!AO:AO,MATCH(产品建议!A736,'产品报告-整理'!AH:AH,0)),""),(IFERROR(VALUE(HLOOKUP(Q$2,'2.源数据-产品分析-全商品'!O$6:O$1000,ROW()-1,0)),"")))</f>
        <v/>
      </c>
      <c r="R736" s="5" t="str">
        <f>IF($R$2='产品报告-整理'!$AR$1,IFERROR(INDEX('产品报告-整理'!AZ:AZ,MATCH(产品建议!A736,'产品报告-整理'!AS:AS,0)),""),(IFERROR(VALUE(HLOOKUP(R$2,'2.源数据-产品分析-全商品'!P$6:P$1000,ROW()-1,0)),"")))</f>
        <v/>
      </c>
      <c r="S736" s="5" t="str">
        <f>IF($S$2='产品报告-整理'!$BC$1,IFERROR(INDEX('产品报告-整理'!BK:BK,MATCH(产品建议!A736,'产品报告-整理'!BD:BD,0)),""),(IFERROR(VALUE(HLOOKUP(S$2,'2.源数据-产品分析-全商品'!Q$6:Q$1000,ROW()-1,0)),"")))</f>
        <v/>
      </c>
      <c r="T736" s="5" t="str">
        <f>IFERROR(HLOOKUP("产品负责人",'2.源数据-产品分析-全商品'!R$6:R$1000,ROW()-1,0),"")</f>
        <v/>
      </c>
      <c r="U736" s="5" t="str">
        <f>IFERROR(VALUE(HLOOKUP(U$2,'2.源数据-产品分析-全商品'!S$6:S$1000,ROW()-1,0)),"")</f>
        <v/>
      </c>
      <c r="V736" s="5" t="str">
        <f>IFERROR(VALUE(HLOOKUP(V$2,'2.源数据-产品分析-全商品'!T$6:T$1000,ROW()-1,0)),"")</f>
        <v/>
      </c>
      <c r="W736" s="5" t="str">
        <f>IF(OR($A$3=""),"",IF(OR($W$2="优爆品"),(IF(COUNTIF('2-2.源数据-产品分析-优品'!A:A,产品建议!A736)&gt;0,"是","")&amp;IF(COUNTIF('2-3.源数据-产品分析-爆品'!A:A,产品建议!A736)&gt;0,"是","")),IF(OR($W$2="P4P点击量"),((IFERROR(INDEX('产品报告-整理'!D:D,MATCH(产品建议!A736,'产品报告-整理'!A:A,0)),""))),((IF(COUNTIF('2-2.源数据-产品分析-优品'!A:A,产品建议!A736)&gt;0,"是",""))))))</f>
        <v/>
      </c>
      <c r="X736" s="5" t="str">
        <f>IF(OR($A$3=""),"",IF(OR($W$2="优爆品"),((IFERROR(INDEX('产品报告-整理'!D:D,MATCH(产品建议!A736,'产品报告-整理'!A:A,0)),"")&amp;" → "&amp;(IFERROR(TEXT(INDEX('产品报告-整理'!D:D,MATCH(产品建议!A736,'产品报告-整理'!A:A,0))/G736,"0%"),"")))),IF(OR($W$2="P4P点击量"),((IF($W$2="P4P点击量",IFERROR(TEXT(W736/G736,"0%"),"")))),(((IF(COUNTIF('2-3.源数据-产品分析-爆品'!A:A,产品建议!A736)&gt;0,"是","")))))))</f>
        <v/>
      </c>
      <c r="Y736" s="9" t="str">
        <f>IF(AND($Y$2="直通车总消费",'产品报告-整理'!$BN$1="推荐广告"),IFERROR(INDEX('产品报告-整理'!H:H,MATCH(产品建议!A736,'产品报告-整理'!A:A,0)),0)+IFERROR(INDEX('产品报告-整理'!BV:BV,MATCH(产品建议!A736,'产品报告-整理'!BO:BO,0)),0),IFERROR(INDEX('产品报告-整理'!H:H,MATCH(产品建议!A736,'产品报告-整理'!A:A,0)),0))</f>
        <v/>
      </c>
      <c r="Z736" s="9" t="str">
        <f t="shared" si="36"/>
        <v/>
      </c>
      <c r="AA736" s="5" t="str">
        <f t="shared" si="34"/>
        <v/>
      </c>
      <c r="AB736" s="5" t="str">
        <f t="shared" si="35"/>
        <v/>
      </c>
      <c r="AC736" s="9"/>
      <c r="AD736" s="15" t="str">
        <f>IF($AD$1="  ",IFERROR(IF(AND(Y736="未推广",L736&gt;0),"加入P4P推广 ","")&amp;IF(AND(OR(W736="是",X736="是"),Y736=0),"优爆品加推广 ","")&amp;IF(AND(C736="N",L736&gt;0),"增加橱窗绑定 ","")&amp;IF(AND(OR(Z736&gt;$Z$1*4.5,AB736&gt;$AB$1*4.5),Y736&lt;&gt;0,Y736&gt;$AB$1*2,G736&gt;($G$1/$L$1)*1),"放弃P4P推广 ","")&amp;IF(AND(AB736&gt;$AB$1*1.2,AB736&lt;$AB$1*4.5,Y736&gt;0),"优化询盘成本 ","")&amp;IF(AND(Z736&gt;$Z$1*1.2,Z736&lt;$Z$1*4.5,Y736&gt;0),"优化商机成本 ","")&amp;IF(AND(Y736&lt;&gt;0,L736&gt;0,AB736&lt;$AB$1*1.2),"加大询盘获取 ","")&amp;IF(AND(Y736&lt;&gt;0,K736&gt;0,Z736&lt;$Z$1*1.2),"加大商机获取 ","")&amp;IF(AND(L736=0,C736="Y",G736&gt;($G$1/$L$1*1.5)),"解绑橱窗绑定 ",""),"请去左表粘贴源数据"),"")</f>
        <v/>
      </c>
      <c r="AE736" s="9"/>
      <c r="AF736" s="9"/>
      <c r="AG736" s="9"/>
      <c r="AH736" s="9"/>
      <c r="AI736" s="17"/>
      <c r="AJ736" s="17"/>
      <c r="AK736" s="17"/>
    </row>
    <row r="737" spans="1:37">
      <c r="A737" s="5" t="str">
        <f>IFERROR(HLOOKUP(A$2,'2.源数据-产品分析-全商品'!A$6:A$1000,ROW()-1,0),"")</f>
        <v/>
      </c>
      <c r="B737" s="5" t="str">
        <f>IFERROR(HLOOKUP(B$2,'2.源数据-产品分析-全商品'!B$6:B$1000,ROW()-1,0),"")</f>
        <v/>
      </c>
      <c r="C737" s="5" t="str">
        <f>CLEAN(IFERROR(HLOOKUP(C$2,'2.源数据-产品分析-全商品'!C$6:C$1000,ROW()-1,0),""))</f>
        <v/>
      </c>
      <c r="D737" s="5" t="str">
        <f>IFERROR(HLOOKUP(D$2,'2.源数据-产品分析-全商品'!D$6:D$1000,ROW()-1,0),"")</f>
        <v/>
      </c>
      <c r="E737" s="5" t="str">
        <f>IFERROR(HLOOKUP(E$2,'2.源数据-产品分析-全商品'!E$6:E$1000,ROW()-1,0),"")</f>
        <v/>
      </c>
      <c r="F737" s="5" t="str">
        <f>IFERROR(VALUE(HLOOKUP(F$2,'2.源数据-产品分析-全商品'!F$6:F$1000,ROW()-1,0)),"")</f>
        <v/>
      </c>
      <c r="G737" s="5" t="str">
        <f>IFERROR(VALUE(HLOOKUP(G$2,'2.源数据-产品分析-全商品'!G$6:G$1000,ROW()-1,0)),"")</f>
        <v/>
      </c>
      <c r="H737" s="5" t="str">
        <f>IFERROR(HLOOKUP(H$2,'2.源数据-产品分析-全商品'!H$6:H$1000,ROW()-1,0),"")</f>
        <v/>
      </c>
      <c r="I737" s="5" t="str">
        <f>IFERROR(VALUE(HLOOKUP(I$2,'2.源数据-产品分析-全商品'!I$6:I$1000,ROW()-1,0)),"")</f>
        <v/>
      </c>
      <c r="J737" s="60" t="str">
        <f>IFERROR(IF($J$2="","",INDEX('产品报告-整理'!G:G,MATCH(产品建议!A737,'产品报告-整理'!A:A,0))),"")</f>
        <v/>
      </c>
      <c r="K737" s="5" t="str">
        <f>IFERROR(IF($K$2="","",VALUE(INDEX('产品报告-整理'!E:E,MATCH(产品建议!A737,'产品报告-整理'!A:A,0)))),0)</f>
        <v/>
      </c>
      <c r="L737" s="5" t="str">
        <f>IFERROR(VALUE(HLOOKUP(L$2,'2.源数据-产品分析-全商品'!J$6:J$1000,ROW()-1,0)),"")</f>
        <v/>
      </c>
      <c r="M737" s="5" t="str">
        <f>IFERROR(VALUE(HLOOKUP(M$2,'2.源数据-产品分析-全商品'!K$6:K$1000,ROW()-1,0)),"")</f>
        <v/>
      </c>
      <c r="N737" s="5" t="str">
        <f>IFERROR(HLOOKUP(N$2,'2.源数据-产品分析-全商品'!L$6:L$1000,ROW()-1,0),"")</f>
        <v/>
      </c>
      <c r="O737" s="5" t="str">
        <f>IF($O$2='产品报告-整理'!$K$1,IFERROR(INDEX('产品报告-整理'!S:S,MATCH(产品建议!A737,'产品报告-整理'!L:L,0)),""),(IFERROR(VALUE(HLOOKUP(O$2,'2.源数据-产品分析-全商品'!M$6:M$1000,ROW()-1,0)),"")))</f>
        <v/>
      </c>
      <c r="P737" s="5" t="str">
        <f>IF($P$2='产品报告-整理'!$V$1,IFERROR(INDEX('产品报告-整理'!AD:AD,MATCH(产品建议!A737,'产品报告-整理'!W:W,0)),""),(IFERROR(VALUE(HLOOKUP(P$2,'2.源数据-产品分析-全商品'!N$6:N$1000,ROW()-1,0)),"")))</f>
        <v/>
      </c>
      <c r="Q737" s="5" t="str">
        <f>IF($Q$2='产品报告-整理'!$AG$1,IFERROR(INDEX('产品报告-整理'!AO:AO,MATCH(产品建议!A737,'产品报告-整理'!AH:AH,0)),""),(IFERROR(VALUE(HLOOKUP(Q$2,'2.源数据-产品分析-全商品'!O$6:O$1000,ROW()-1,0)),"")))</f>
        <v/>
      </c>
      <c r="R737" s="5" t="str">
        <f>IF($R$2='产品报告-整理'!$AR$1,IFERROR(INDEX('产品报告-整理'!AZ:AZ,MATCH(产品建议!A737,'产品报告-整理'!AS:AS,0)),""),(IFERROR(VALUE(HLOOKUP(R$2,'2.源数据-产品分析-全商品'!P$6:P$1000,ROW()-1,0)),"")))</f>
        <v/>
      </c>
      <c r="S737" s="5" t="str">
        <f>IF($S$2='产品报告-整理'!$BC$1,IFERROR(INDEX('产品报告-整理'!BK:BK,MATCH(产品建议!A737,'产品报告-整理'!BD:BD,0)),""),(IFERROR(VALUE(HLOOKUP(S$2,'2.源数据-产品分析-全商品'!Q$6:Q$1000,ROW()-1,0)),"")))</f>
        <v/>
      </c>
      <c r="T737" s="5" t="str">
        <f>IFERROR(HLOOKUP("产品负责人",'2.源数据-产品分析-全商品'!R$6:R$1000,ROW()-1,0),"")</f>
        <v/>
      </c>
      <c r="U737" s="5" t="str">
        <f>IFERROR(VALUE(HLOOKUP(U$2,'2.源数据-产品分析-全商品'!S$6:S$1000,ROW()-1,0)),"")</f>
        <v/>
      </c>
      <c r="V737" s="5" t="str">
        <f>IFERROR(VALUE(HLOOKUP(V$2,'2.源数据-产品分析-全商品'!T$6:T$1000,ROW()-1,0)),"")</f>
        <v/>
      </c>
      <c r="W737" s="5" t="str">
        <f>IF(OR($A$3=""),"",IF(OR($W$2="优爆品"),(IF(COUNTIF('2-2.源数据-产品分析-优品'!A:A,产品建议!A737)&gt;0,"是","")&amp;IF(COUNTIF('2-3.源数据-产品分析-爆品'!A:A,产品建议!A737)&gt;0,"是","")),IF(OR($W$2="P4P点击量"),((IFERROR(INDEX('产品报告-整理'!D:D,MATCH(产品建议!A737,'产品报告-整理'!A:A,0)),""))),((IF(COUNTIF('2-2.源数据-产品分析-优品'!A:A,产品建议!A737)&gt;0,"是",""))))))</f>
        <v/>
      </c>
      <c r="X737" s="5" t="str">
        <f>IF(OR($A$3=""),"",IF(OR($W$2="优爆品"),((IFERROR(INDEX('产品报告-整理'!D:D,MATCH(产品建议!A737,'产品报告-整理'!A:A,0)),"")&amp;" → "&amp;(IFERROR(TEXT(INDEX('产品报告-整理'!D:D,MATCH(产品建议!A737,'产品报告-整理'!A:A,0))/G737,"0%"),"")))),IF(OR($W$2="P4P点击量"),((IF($W$2="P4P点击量",IFERROR(TEXT(W737/G737,"0%"),"")))),(((IF(COUNTIF('2-3.源数据-产品分析-爆品'!A:A,产品建议!A737)&gt;0,"是","")))))))</f>
        <v/>
      </c>
      <c r="Y737" s="9" t="str">
        <f>IF(AND($Y$2="直通车总消费",'产品报告-整理'!$BN$1="推荐广告"),IFERROR(INDEX('产品报告-整理'!H:H,MATCH(产品建议!A737,'产品报告-整理'!A:A,0)),0)+IFERROR(INDEX('产品报告-整理'!BV:BV,MATCH(产品建议!A737,'产品报告-整理'!BO:BO,0)),0),IFERROR(INDEX('产品报告-整理'!H:H,MATCH(产品建议!A737,'产品报告-整理'!A:A,0)),0))</f>
        <v/>
      </c>
      <c r="Z737" s="9" t="str">
        <f t="shared" si="36"/>
        <v/>
      </c>
      <c r="AA737" s="5" t="str">
        <f t="shared" si="34"/>
        <v/>
      </c>
      <c r="AB737" s="5" t="str">
        <f t="shared" si="35"/>
        <v/>
      </c>
      <c r="AC737" s="9"/>
      <c r="AD737" s="15" t="str">
        <f>IF($AD$1="  ",IFERROR(IF(AND(Y737="未推广",L737&gt;0),"加入P4P推广 ","")&amp;IF(AND(OR(W737="是",X737="是"),Y737=0),"优爆品加推广 ","")&amp;IF(AND(C737="N",L737&gt;0),"增加橱窗绑定 ","")&amp;IF(AND(OR(Z737&gt;$Z$1*4.5,AB737&gt;$AB$1*4.5),Y737&lt;&gt;0,Y737&gt;$AB$1*2,G737&gt;($G$1/$L$1)*1),"放弃P4P推广 ","")&amp;IF(AND(AB737&gt;$AB$1*1.2,AB737&lt;$AB$1*4.5,Y737&gt;0),"优化询盘成本 ","")&amp;IF(AND(Z737&gt;$Z$1*1.2,Z737&lt;$Z$1*4.5,Y737&gt;0),"优化商机成本 ","")&amp;IF(AND(Y737&lt;&gt;0,L737&gt;0,AB737&lt;$AB$1*1.2),"加大询盘获取 ","")&amp;IF(AND(Y737&lt;&gt;0,K737&gt;0,Z737&lt;$Z$1*1.2),"加大商机获取 ","")&amp;IF(AND(L737=0,C737="Y",G737&gt;($G$1/$L$1*1.5)),"解绑橱窗绑定 ",""),"请去左表粘贴源数据"),"")</f>
        <v/>
      </c>
      <c r="AE737" s="9"/>
      <c r="AF737" s="9"/>
      <c r="AG737" s="9"/>
      <c r="AH737" s="9"/>
      <c r="AI737" s="17"/>
      <c r="AJ737" s="17"/>
      <c r="AK737" s="17"/>
    </row>
    <row r="738" spans="1:37">
      <c r="A738" s="5" t="str">
        <f>IFERROR(HLOOKUP(A$2,'2.源数据-产品分析-全商品'!A$6:A$1000,ROW()-1,0),"")</f>
        <v/>
      </c>
      <c r="B738" s="5" t="str">
        <f>IFERROR(HLOOKUP(B$2,'2.源数据-产品分析-全商品'!B$6:B$1000,ROW()-1,0),"")</f>
        <v/>
      </c>
      <c r="C738" s="5" t="str">
        <f>CLEAN(IFERROR(HLOOKUP(C$2,'2.源数据-产品分析-全商品'!C$6:C$1000,ROW()-1,0),""))</f>
        <v/>
      </c>
      <c r="D738" s="5" t="str">
        <f>IFERROR(HLOOKUP(D$2,'2.源数据-产品分析-全商品'!D$6:D$1000,ROW()-1,0),"")</f>
        <v/>
      </c>
      <c r="E738" s="5" t="str">
        <f>IFERROR(HLOOKUP(E$2,'2.源数据-产品分析-全商品'!E$6:E$1000,ROW()-1,0),"")</f>
        <v/>
      </c>
      <c r="F738" s="5" t="str">
        <f>IFERROR(VALUE(HLOOKUP(F$2,'2.源数据-产品分析-全商品'!F$6:F$1000,ROW()-1,0)),"")</f>
        <v/>
      </c>
      <c r="G738" s="5" t="str">
        <f>IFERROR(VALUE(HLOOKUP(G$2,'2.源数据-产品分析-全商品'!G$6:G$1000,ROW()-1,0)),"")</f>
        <v/>
      </c>
      <c r="H738" s="5" t="str">
        <f>IFERROR(HLOOKUP(H$2,'2.源数据-产品分析-全商品'!H$6:H$1000,ROW()-1,0),"")</f>
        <v/>
      </c>
      <c r="I738" s="5" t="str">
        <f>IFERROR(VALUE(HLOOKUP(I$2,'2.源数据-产品分析-全商品'!I$6:I$1000,ROW()-1,0)),"")</f>
        <v/>
      </c>
      <c r="J738" s="60" t="str">
        <f>IFERROR(IF($J$2="","",INDEX('产品报告-整理'!G:G,MATCH(产品建议!A738,'产品报告-整理'!A:A,0))),"")</f>
        <v/>
      </c>
      <c r="K738" s="5" t="str">
        <f>IFERROR(IF($K$2="","",VALUE(INDEX('产品报告-整理'!E:E,MATCH(产品建议!A738,'产品报告-整理'!A:A,0)))),0)</f>
        <v/>
      </c>
      <c r="L738" s="5" t="str">
        <f>IFERROR(VALUE(HLOOKUP(L$2,'2.源数据-产品分析-全商品'!J$6:J$1000,ROW()-1,0)),"")</f>
        <v/>
      </c>
      <c r="M738" s="5" t="str">
        <f>IFERROR(VALUE(HLOOKUP(M$2,'2.源数据-产品分析-全商品'!K$6:K$1000,ROW()-1,0)),"")</f>
        <v/>
      </c>
      <c r="N738" s="5" t="str">
        <f>IFERROR(HLOOKUP(N$2,'2.源数据-产品分析-全商品'!L$6:L$1000,ROW()-1,0),"")</f>
        <v/>
      </c>
      <c r="O738" s="5" t="str">
        <f>IF($O$2='产品报告-整理'!$K$1,IFERROR(INDEX('产品报告-整理'!S:S,MATCH(产品建议!A738,'产品报告-整理'!L:L,0)),""),(IFERROR(VALUE(HLOOKUP(O$2,'2.源数据-产品分析-全商品'!M$6:M$1000,ROW()-1,0)),"")))</f>
        <v/>
      </c>
      <c r="P738" s="5" t="str">
        <f>IF($P$2='产品报告-整理'!$V$1,IFERROR(INDEX('产品报告-整理'!AD:AD,MATCH(产品建议!A738,'产品报告-整理'!W:W,0)),""),(IFERROR(VALUE(HLOOKUP(P$2,'2.源数据-产品分析-全商品'!N$6:N$1000,ROW()-1,0)),"")))</f>
        <v/>
      </c>
      <c r="Q738" s="5" t="str">
        <f>IF($Q$2='产品报告-整理'!$AG$1,IFERROR(INDEX('产品报告-整理'!AO:AO,MATCH(产品建议!A738,'产品报告-整理'!AH:AH,0)),""),(IFERROR(VALUE(HLOOKUP(Q$2,'2.源数据-产品分析-全商品'!O$6:O$1000,ROW()-1,0)),"")))</f>
        <v/>
      </c>
      <c r="R738" s="5" t="str">
        <f>IF($R$2='产品报告-整理'!$AR$1,IFERROR(INDEX('产品报告-整理'!AZ:AZ,MATCH(产品建议!A738,'产品报告-整理'!AS:AS,0)),""),(IFERROR(VALUE(HLOOKUP(R$2,'2.源数据-产品分析-全商品'!P$6:P$1000,ROW()-1,0)),"")))</f>
        <v/>
      </c>
      <c r="S738" s="5" t="str">
        <f>IF($S$2='产品报告-整理'!$BC$1,IFERROR(INDEX('产品报告-整理'!BK:BK,MATCH(产品建议!A738,'产品报告-整理'!BD:BD,0)),""),(IFERROR(VALUE(HLOOKUP(S$2,'2.源数据-产品分析-全商品'!Q$6:Q$1000,ROW()-1,0)),"")))</f>
        <v/>
      </c>
      <c r="T738" s="5" t="str">
        <f>IFERROR(HLOOKUP("产品负责人",'2.源数据-产品分析-全商品'!R$6:R$1000,ROW()-1,0),"")</f>
        <v/>
      </c>
      <c r="U738" s="5" t="str">
        <f>IFERROR(VALUE(HLOOKUP(U$2,'2.源数据-产品分析-全商品'!S$6:S$1000,ROW()-1,0)),"")</f>
        <v/>
      </c>
      <c r="V738" s="5" t="str">
        <f>IFERROR(VALUE(HLOOKUP(V$2,'2.源数据-产品分析-全商品'!T$6:T$1000,ROW()-1,0)),"")</f>
        <v/>
      </c>
      <c r="W738" s="5" t="str">
        <f>IF(OR($A$3=""),"",IF(OR($W$2="优爆品"),(IF(COUNTIF('2-2.源数据-产品分析-优品'!A:A,产品建议!A738)&gt;0,"是","")&amp;IF(COUNTIF('2-3.源数据-产品分析-爆品'!A:A,产品建议!A738)&gt;0,"是","")),IF(OR($W$2="P4P点击量"),((IFERROR(INDEX('产品报告-整理'!D:D,MATCH(产品建议!A738,'产品报告-整理'!A:A,0)),""))),((IF(COUNTIF('2-2.源数据-产品分析-优品'!A:A,产品建议!A738)&gt;0,"是",""))))))</f>
        <v/>
      </c>
      <c r="X738" s="5" t="str">
        <f>IF(OR($A$3=""),"",IF(OR($W$2="优爆品"),((IFERROR(INDEX('产品报告-整理'!D:D,MATCH(产品建议!A738,'产品报告-整理'!A:A,0)),"")&amp;" → "&amp;(IFERROR(TEXT(INDEX('产品报告-整理'!D:D,MATCH(产品建议!A738,'产品报告-整理'!A:A,0))/G738,"0%"),"")))),IF(OR($W$2="P4P点击量"),((IF($W$2="P4P点击量",IFERROR(TEXT(W738/G738,"0%"),"")))),(((IF(COUNTIF('2-3.源数据-产品分析-爆品'!A:A,产品建议!A738)&gt;0,"是","")))))))</f>
        <v/>
      </c>
      <c r="Y738" s="9" t="str">
        <f>IF(AND($Y$2="直通车总消费",'产品报告-整理'!$BN$1="推荐广告"),IFERROR(INDEX('产品报告-整理'!H:H,MATCH(产品建议!A738,'产品报告-整理'!A:A,0)),0)+IFERROR(INDEX('产品报告-整理'!BV:BV,MATCH(产品建议!A738,'产品报告-整理'!BO:BO,0)),0),IFERROR(INDEX('产品报告-整理'!H:H,MATCH(产品建议!A738,'产品报告-整理'!A:A,0)),0))</f>
        <v/>
      </c>
      <c r="Z738" s="9" t="str">
        <f t="shared" si="36"/>
        <v/>
      </c>
      <c r="AA738" s="5" t="str">
        <f t="shared" si="34"/>
        <v/>
      </c>
      <c r="AB738" s="5" t="str">
        <f t="shared" si="35"/>
        <v/>
      </c>
      <c r="AC738" s="9"/>
      <c r="AD738" s="15" t="str">
        <f>IF($AD$1="  ",IFERROR(IF(AND(Y738="未推广",L738&gt;0),"加入P4P推广 ","")&amp;IF(AND(OR(W738="是",X738="是"),Y738=0),"优爆品加推广 ","")&amp;IF(AND(C738="N",L738&gt;0),"增加橱窗绑定 ","")&amp;IF(AND(OR(Z738&gt;$Z$1*4.5,AB738&gt;$AB$1*4.5),Y738&lt;&gt;0,Y738&gt;$AB$1*2,G738&gt;($G$1/$L$1)*1),"放弃P4P推广 ","")&amp;IF(AND(AB738&gt;$AB$1*1.2,AB738&lt;$AB$1*4.5,Y738&gt;0),"优化询盘成本 ","")&amp;IF(AND(Z738&gt;$Z$1*1.2,Z738&lt;$Z$1*4.5,Y738&gt;0),"优化商机成本 ","")&amp;IF(AND(Y738&lt;&gt;0,L738&gt;0,AB738&lt;$AB$1*1.2),"加大询盘获取 ","")&amp;IF(AND(Y738&lt;&gt;0,K738&gt;0,Z738&lt;$Z$1*1.2),"加大商机获取 ","")&amp;IF(AND(L738=0,C738="Y",G738&gt;($G$1/$L$1*1.5)),"解绑橱窗绑定 ",""),"请去左表粘贴源数据"),"")</f>
        <v/>
      </c>
      <c r="AE738" s="9"/>
      <c r="AF738" s="9"/>
      <c r="AG738" s="9"/>
      <c r="AH738" s="9"/>
      <c r="AI738" s="17"/>
      <c r="AJ738" s="17"/>
      <c r="AK738" s="17"/>
    </row>
    <row r="739" spans="1:37">
      <c r="A739" s="5" t="str">
        <f>IFERROR(HLOOKUP(A$2,'2.源数据-产品分析-全商品'!A$6:A$1000,ROW()-1,0),"")</f>
        <v/>
      </c>
      <c r="B739" s="5" t="str">
        <f>IFERROR(HLOOKUP(B$2,'2.源数据-产品分析-全商品'!B$6:B$1000,ROW()-1,0),"")</f>
        <v/>
      </c>
      <c r="C739" s="5" t="str">
        <f>CLEAN(IFERROR(HLOOKUP(C$2,'2.源数据-产品分析-全商品'!C$6:C$1000,ROW()-1,0),""))</f>
        <v/>
      </c>
      <c r="D739" s="5" t="str">
        <f>IFERROR(HLOOKUP(D$2,'2.源数据-产品分析-全商品'!D$6:D$1000,ROW()-1,0),"")</f>
        <v/>
      </c>
      <c r="E739" s="5" t="str">
        <f>IFERROR(HLOOKUP(E$2,'2.源数据-产品分析-全商品'!E$6:E$1000,ROW()-1,0),"")</f>
        <v/>
      </c>
      <c r="F739" s="5" t="str">
        <f>IFERROR(VALUE(HLOOKUP(F$2,'2.源数据-产品分析-全商品'!F$6:F$1000,ROW()-1,0)),"")</f>
        <v/>
      </c>
      <c r="G739" s="5" t="str">
        <f>IFERROR(VALUE(HLOOKUP(G$2,'2.源数据-产品分析-全商品'!G$6:G$1000,ROW()-1,0)),"")</f>
        <v/>
      </c>
      <c r="H739" s="5" t="str">
        <f>IFERROR(HLOOKUP(H$2,'2.源数据-产品分析-全商品'!H$6:H$1000,ROW()-1,0),"")</f>
        <v/>
      </c>
      <c r="I739" s="5" t="str">
        <f>IFERROR(VALUE(HLOOKUP(I$2,'2.源数据-产品分析-全商品'!I$6:I$1000,ROW()-1,0)),"")</f>
        <v/>
      </c>
      <c r="J739" s="60" t="str">
        <f>IFERROR(IF($J$2="","",INDEX('产品报告-整理'!G:G,MATCH(产品建议!A739,'产品报告-整理'!A:A,0))),"")</f>
        <v/>
      </c>
      <c r="K739" s="5" t="str">
        <f>IFERROR(IF($K$2="","",VALUE(INDEX('产品报告-整理'!E:E,MATCH(产品建议!A739,'产品报告-整理'!A:A,0)))),0)</f>
        <v/>
      </c>
      <c r="L739" s="5" t="str">
        <f>IFERROR(VALUE(HLOOKUP(L$2,'2.源数据-产品分析-全商品'!J$6:J$1000,ROW()-1,0)),"")</f>
        <v/>
      </c>
      <c r="M739" s="5" t="str">
        <f>IFERROR(VALUE(HLOOKUP(M$2,'2.源数据-产品分析-全商品'!K$6:K$1000,ROW()-1,0)),"")</f>
        <v/>
      </c>
      <c r="N739" s="5" t="str">
        <f>IFERROR(HLOOKUP(N$2,'2.源数据-产品分析-全商品'!L$6:L$1000,ROW()-1,0),"")</f>
        <v/>
      </c>
      <c r="O739" s="5" t="str">
        <f>IF($O$2='产品报告-整理'!$K$1,IFERROR(INDEX('产品报告-整理'!S:S,MATCH(产品建议!A739,'产品报告-整理'!L:L,0)),""),(IFERROR(VALUE(HLOOKUP(O$2,'2.源数据-产品分析-全商品'!M$6:M$1000,ROW()-1,0)),"")))</f>
        <v/>
      </c>
      <c r="P739" s="5" t="str">
        <f>IF($P$2='产品报告-整理'!$V$1,IFERROR(INDEX('产品报告-整理'!AD:AD,MATCH(产品建议!A739,'产品报告-整理'!W:W,0)),""),(IFERROR(VALUE(HLOOKUP(P$2,'2.源数据-产品分析-全商品'!N$6:N$1000,ROW()-1,0)),"")))</f>
        <v/>
      </c>
      <c r="Q739" s="5" t="str">
        <f>IF($Q$2='产品报告-整理'!$AG$1,IFERROR(INDEX('产品报告-整理'!AO:AO,MATCH(产品建议!A739,'产品报告-整理'!AH:AH,0)),""),(IFERROR(VALUE(HLOOKUP(Q$2,'2.源数据-产品分析-全商品'!O$6:O$1000,ROW()-1,0)),"")))</f>
        <v/>
      </c>
      <c r="R739" s="5" t="str">
        <f>IF($R$2='产品报告-整理'!$AR$1,IFERROR(INDEX('产品报告-整理'!AZ:AZ,MATCH(产品建议!A739,'产品报告-整理'!AS:AS,0)),""),(IFERROR(VALUE(HLOOKUP(R$2,'2.源数据-产品分析-全商品'!P$6:P$1000,ROW()-1,0)),"")))</f>
        <v/>
      </c>
      <c r="S739" s="5" t="str">
        <f>IF($S$2='产品报告-整理'!$BC$1,IFERROR(INDEX('产品报告-整理'!BK:BK,MATCH(产品建议!A739,'产品报告-整理'!BD:BD,0)),""),(IFERROR(VALUE(HLOOKUP(S$2,'2.源数据-产品分析-全商品'!Q$6:Q$1000,ROW()-1,0)),"")))</f>
        <v/>
      </c>
      <c r="T739" s="5" t="str">
        <f>IFERROR(HLOOKUP("产品负责人",'2.源数据-产品分析-全商品'!R$6:R$1000,ROW()-1,0),"")</f>
        <v/>
      </c>
      <c r="U739" s="5" t="str">
        <f>IFERROR(VALUE(HLOOKUP(U$2,'2.源数据-产品分析-全商品'!S$6:S$1000,ROW()-1,0)),"")</f>
        <v/>
      </c>
      <c r="V739" s="5" t="str">
        <f>IFERROR(VALUE(HLOOKUP(V$2,'2.源数据-产品分析-全商品'!T$6:T$1000,ROW()-1,0)),"")</f>
        <v/>
      </c>
      <c r="W739" s="5" t="str">
        <f>IF(OR($A$3=""),"",IF(OR($W$2="优爆品"),(IF(COUNTIF('2-2.源数据-产品分析-优品'!A:A,产品建议!A739)&gt;0,"是","")&amp;IF(COUNTIF('2-3.源数据-产品分析-爆品'!A:A,产品建议!A739)&gt;0,"是","")),IF(OR($W$2="P4P点击量"),((IFERROR(INDEX('产品报告-整理'!D:D,MATCH(产品建议!A739,'产品报告-整理'!A:A,0)),""))),((IF(COUNTIF('2-2.源数据-产品分析-优品'!A:A,产品建议!A739)&gt;0,"是",""))))))</f>
        <v/>
      </c>
      <c r="X739" s="5" t="str">
        <f>IF(OR($A$3=""),"",IF(OR($W$2="优爆品"),((IFERROR(INDEX('产品报告-整理'!D:D,MATCH(产品建议!A739,'产品报告-整理'!A:A,0)),"")&amp;" → "&amp;(IFERROR(TEXT(INDEX('产品报告-整理'!D:D,MATCH(产品建议!A739,'产品报告-整理'!A:A,0))/G739,"0%"),"")))),IF(OR($W$2="P4P点击量"),((IF($W$2="P4P点击量",IFERROR(TEXT(W739/G739,"0%"),"")))),(((IF(COUNTIF('2-3.源数据-产品分析-爆品'!A:A,产品建议!A739)&gt;0,"是","")))))))</f>
        <v/>
      </c>
      <c r="Y739" s="9" t="str">
        <f>IF(AND($Y$2="直通车总消费",'产品报告-整理'!$BN$1="推荐广告"),IFERROR(INDEX('产品报告-整理'!H:H,MATCH(产品建议!A739,'产品报告-整理'!A:A,0)),0)+IFERROR(INDEX('产品报告-整理'!BV:BV,MATCH(产品建议!A739,'产品报告-整理'!BO:BO,0)),0),IFERROR(INDEX('产品报告-整理'!H:H,MATCH(产品建议!A739,'产品报告-整理'!A:A,0)),0))</f>
        <v/>
      </c>
      <c r="Z739" s="9" t="str">
        <f t="shared" si="36"/>
        <v/>
      </c>
      <c r="AA739" s="5" t="str">
        <f t="shared" si="34"/>
        <v/>
      </c>
      <c r="AB739" s="5" t="str">
        <f t="shared" si="35"/>
        <v/>
      </c>
      <c r="AC739" s="9"/>
      <c r="AD739" s="15" t="str">
        <f>IF($AD$1="  ",IFERROR(IF(AND(Y739="未推广",L739&gt;0),"加入P4P推广 ","")&amp;IF(AND(OR(W739="是",X739="是"),Y739=0),"优爆品加推广 ","")&amp;IF(AND(C739="N",L739&gt;0),"增加橱窗绑定 ","")&amp;IF(AND(OR(Z739&gt;$Z$1*4.5,AB739&gt;$AB$1*4.5),Y739&lt;&gt;0,Y739&gt;$AB$1*2,G739&gt;($G$1/$L$1)*1),"放弃P4P推广 ","")&amp;IF(AND(AB739&gt;$AB$1*1.2,AB739&lt;$AB$1*4.5,Y739&gt;0),"优化询盘成本 ","")&amp;IF(AND(Z739&gt;$Z$1*1.2,Z739&lt;$Z$1*4.5,Y739&gt;0),"优化商机成本 ","")&amp;IF(AND(Y739&lt;&gt;0,L739&gt;0,AB739&lt;$AB$1*1.2),"加大询盘获取 ","")&amp;IF(AND(Y739&lt;&gt;0,K739&gt;0,Z739&lt;$Z$1*1.2),"加大商机获取 ","")&amp;IF(AND(L739=0,C739="Y",G739&gt;($G$1/$L$1*1.5)),"解绑橱窗绑定 ",""),"请去左表粘贴源数据"),"")</f>
        <v/>
      </c>
      <c r="AE739" s="9"/>
      <c r="AF739" s="9"/>
      <c r="AG739" s="9"/>
      <c r="AH739" s="9"/>
      <c r="AI739" s="17"/>
      <c r="AJ739" s="17"/>
      <c r="AK739" s="17"/>
    </row>
    <row r="740" spans="1:37">
      <c r="A740" s="5" t="str">
        <f>IFERROR(HLOOKUP(A$2,'2.源数据-产品分析-全商品'!A$6:A$1000,ROW()-1,0),"")</f>
        <v/>
      </c>
      <c r="B740" s="5" t="str">
        <f>IFERROR(HLOOKUP(B$2,'2.源数据-产品分析-全商品'!B$6:B$1000,ROW()-1,0),"")</f>
        <v/>
      </c>
      <c r="C740" s="5" t="str">
        <f>CLEAN(IFERROR(HLOOKUP(C$2,'2.源数据-产品分析-全商品'!C$6:C$1000,ROW()-1,0),""))</f>
        <v/>
      </c>
      <c r="D740" s="5" t="str">
        <f>IFERROR(HLOOKUP(D$2,'2.源数据-产品分析-全商品'!D$6:D$1000,ROW()-1,0),"")</f>
        <v/>
      </c>
      <c r="E740" s="5" t="str">
        <f>IFERROR(HLOOKUP(E$2,'2.源数据-产品分析-全商品'!E$6:E$1000,ROW()-1,0),"")</f>
        <v/>
      </c>
      <c r="F740" s="5" t="str">
        <f>IFERROR(VALUE(HLOOKUP(F$2,'2.源数据-产品分析-全商品'!F$6:F$1000,ROW()-1,0)),"")</f>
        <v/>
      </c>
      <c r="G740" s="5" t="str">
        <f>IFERROR(VALUE(HLOOKUP(G$2,'2.源数据-产品分析-全商品'!G$6:G$1000,ROW()-1,0)),"")</f>
        <v/>
      </c>
      <c r="H740" s="5" t="str">
        <f>IFERROR(HLOOKUP(H$2,'2.源数据-产品分析-全商品'!H$6:H$1000,ROW()-1,0),"")</f>
        <v/>
      </c>
      <c r="I740" s="5" t="str">
        <f>IFERROR(VALUE(HLOOKUP(I$2,'2.源数据-产品分析-全商品'!I$6:I$1000,ROW()-1,0)),"")</f>
        <v/>
      </c>
      <c r="J740" s="60" t="str">
        <f>IFERROR(IF($J$2="","",INDEX('产品报告-整理'!G:G,MATCH(产品建议!A740,'产品报告-整理'!A:A,0))),"")</f>
        <v/>
      </c>
      <c r="K740" s="5" t="str">
        <f>IFERROR(IF($K$2="","",VALUE(INDEX('产品报告-整理'!E:E,MATCH(产品建议!A740,'产品报告-整理'!A:A,0)))),0)</f>
        <v/>
      </c>
      <c r="L740" s="5" t="str">
        <f>IFERROR(VALUE(HLOOKUP(L$2,'2.源数据-产品分析-全商品'!J$6:J$1000,ROW()-1,0)),"")</f>
        <v/>
      </c>
      <c r="M740" s="5" t="str">
        <f>IFERROR(VALUE(HLOOKUP(M$2,'2.源数据-产品分析-全商品'!K$6:K$1000,ROW()-1,0)),"")</f>
        <v/>
      </c>
      <c r="N740" s="5" t="str">
        <f>IFERROR(HLOOKUP(N$2,'2.源数据-产品分析-全商品'!L$6:L$1000,ROW()-1,0),"")</f>
        <v/>
      </c>
      <c r="O740" s="5" t="str">
        <f>IF($O$2='产品报告-整理'!$K$1,IFERROR(INDEX('产品报告-整理'!S:S,MATCH(产品建议!A740,'产品报告-整理'!L:L,0)),""),(IFERROR(VALUE(HLOOKUP(O$2,'2.源数据-产品分析-全商品'!M$6:M$1000,ROW()-1,0)),"")))</f>
        <v/>
      </c>
      <c r="P740" s="5" t="str">
        <f>IF($P$2='产品报告-整理'!$V$1,IFERROR(INDEX('产品报告-整理'!AD:AD,MATCH(产品建议!A740,'产品报告-整理'!W:W,0)),""),(IFERROR(VALUE(HLOOKUP(P$2,'2.源数据-产品分析-全商品'!N$6:N$1000,ROW()-1,0)),"")))</f>
        <v/>
      </c>
      <c r="Q740" s="5" t="str">
        <f>IF($Q$2='产品报告-整理'!$AG$1,IFERROR(INDEX('产品报告-整理'!AO:AO,MATCH(产品建议!A740,'产品报告-整理'!AH:AH,0)),""),(IFERROR(VALUE(HLOOKUP(Q$2,'2.源数据-产品分析-全商品'!O$6:O$1000,ROW()-1,0)),"")))</f>
        <v/>
      </c>
      <c r="R740" s="5" t="str">
        <f>IF($R$2='产品报告-整理'!$AR$1,IFERROR(INDEX('产品报告-整理'!AZ:AZ,MATCH(产品建议!A740,'产品报告-整理'!AS:AS,0)),""),(IFERROR(VALUE(HLOOKUP(R$2,'2.源数据-产品分析-全商品'!P$6:P$1000,ROW()-1,0)),"")))</f>
        <v/>
      </c>
      <c r="S740" s="5" t="str">
        <f>IF($S$2='产品报告-整理'!$BC$1,IFERROR(INDEX('产品报告-整理'!BK:BK,MATCH(产品建议!A740,'产品报告-整理'!BD:BD,0)),""),(IFERROR(VALUE(HLOOKUP(S$2,'2.源数据-产品分析-全商品'!Q$6:Q$1000,ROW()-1,0)),"")))</f>
        <v/>
      </c>
      <c r="T740" s="5" t="str">
        <f>IFERROR(HLOOKUP("产品负责人",'2.源数据-产品分析-全商品'!R$6:R$1000,ROW()-1,0),"")</f>
        <v/>
      </c>
      <c r="U740" s="5" t="str">
        <f>IFERROR(VALUE(HLOOKUP(U$2,'2.源数据-产品分析-全商品'!S$6:S$1000,ROW()-1,0)),"")</f>
        <v/>
      </c>
      <c r="V740" s="5" t="str">
        <f>IFERROR(VALUE(HLOOKUP(V$2,'2.源数据-产品分析-全商品'!T$6:T$1000,ROW()-1,0)),"")</f>
        <v/>
      </c>
      <c r="W740" s="5" t="str">
        <f>IF(OR($A$3=""),"",IF(OR($W$2="优爆品"),(IF(COUNTIF('2-2.源数据-产品分析-优品'!A:A,产品建议!A740)&gt;0,"是","")&amp;IF(COUNTIF('2-3.源数据-产品分析-爆品'!A:A,产品建议!A740)&gt;0,"是","")),IF(OR($W$2="P4P点击量"),((IFERROR(INDEX('产品报告-整理'!D:D,MATCH(产品建议!A740,'产品报告-整理'!A:A,0)),""))),((IF(COUNTIF('2-2.源数据-产品分析-优品'!A:A,产品建议!A740)&gt;0,"是",""))))))</f>
        <v/>
      </c>
      <c r="X740" s="5" t="str">
        <f>IF(OR($A$3=""),"",IF(OR($W$2="优爆品"),((IFERROR(INDEX('产品报告-整理'!D:D,MATCH(产品建议!A740,'产品报告-整理'!A:A,0)),"")&amp;" → "&amp;(IFERROR(TEXT(INDEX('产品报告-整理'!D:D,MATCH(产品建议!A740,'产品报告-整理'!A:A,0))/G740,"0%"),"")))),IF(OR($W$2="P4P点击量"),((IF($W$2="P4P点击量",IFERROR(TEXT(W740/G740,"0%"),"")))),(((IF(COUNTIF('2-3.源数据-产品分析-爆品'!A:A,产品建议!A740)&gt;0,"是","")))))))</f>
        <v/>
      </c>
      <c r="Y740" s="9" t="str">
        <f>IF(AND($Y$2="直通车总消费",'产品报告-整理'!$BN$1="推荐广告"),IFERROR(INDEX('产品报告-整理'!H:H,MATCH(产品建议!A740,'产品报告-整理'!A:A,0)),0)+IFERROR(INDEX('产品报告-整理'!BV:BV,MATCH(产品建议!A740,'产品报告-整理'!BO:BO,0)),0),IFERROR(INDEX('产品报告-整理'!H:H,MATCH(产品建议!A740,'产品报告-整理'!A:A,0)),0))</f>
        <v/>
      </c>
      <c r="Z740" s="9" t="str">
        <f t="shared" si="36"/>
        <v/>
      </c>
      <c r="AA740" s="5" t="str">
        <f t="shared" si="34"/>
        <v/>
      </c>
      <c r="AB740" s="5" t="str">
        <f t="shared" si="35"/>
        <v/>
      </c>
      <c r="AC740" s="9"/>
      <c r="AD740" s="15" t="str">
        <f>IF($AD$1="  ",IFERROR(IF(AND(Y740="未推广",L740&gt;0),"加入P4P推广 ","")&amp;IF(AND(OR(W740="是",X740="是"),Y740=0),"优爆品加推广 ","")&amp;IF(AND(C740="N",L740&gt;0),"增加橱窗绑定 ","")&amp;IF(AND(OR(Z740&gt;$Z$1*4.5,AB740&gt;$AB$1*4.5),Y740&lt;&gt;0,Y740&gt;$AB$1*2,G740&gt;($G$1/$L$1)*1),"放弃P4P推广 ","")&amp;IF(AND(AB740&gt;$AB$1*1.2,AB740&lt;$AB$1*4.5,Y740&gt;0),"优化询盘成本 ","")&amp;IF(AND(Z740&gt;$Z$1*1.2,Z740&lt;$Z$1*4.5,Y740&gt;0),"优化商机成本 ","")&amp;IF(AND(Y740&lt;&gt;0,L740&gt;0,AB740&lt;$AB$1*1.2),"加大询盘获取 ","")&amp;IF(AND(Y740&lt;&gt;0,K740&gt;0,Z740&lt;$Z$1*1.2),"加大商机获取 ","")&amp;IF(AND(L740=0,C740="Y",G740&gt;($G$1/$L$1*1.5)),"解绑橱窗绑定 ",""),"请去左表粘贴源数据"),"")</f>
        <v/>
      </c>
      <c r="AE740" s="9"/>
      <c r="AF740" s="9"/>
      <c r="AG740" s="9"/>
      <c r="AH740" s="9"/>
      <c r="AI740" s="17"/>
      <c r="AJ740" s="17"/>
      <c r="AK740" s="17"/>
    </row>
    <row r="741" spans="1:37">
      <c r="A741" s="5" t="str">
        <f>IFERROR(HLOOKUP(A$2,'2.源数据-产品分析-全商品'!A$6:A$1000,ROW()-1,0),"")</f>
        <v/>
      </c>
      <c r="B741" s="5" t="str">
        <f>IFERROR(HLOOKUP(B$2,'2.源数据-产品分析-全商品'!B$6:B$1000,ROW()-1,0),"")</f>
        <v/>
      </c>
      <c r="C741" s="5" t="str">
        <f>CLEAN(IFERROR(HLOOKUP(C$2,'2.源数据-产品分析-全商品'!C$6:C$1000,ROW()-1,0),""))</f>
        <v/>
      </c>
      <c r="D741" s="5" t="str">
        <f>IFERROR(HLOOKUP(D$2,'2.源数据-产品分析-全商品'!D$6:D$1000,ROW()-1,0),"")</f>
        <v/>
      </c>
      <c r="E741" s="5" t="str">
        <f>IFERROR(HLOOKUP(E$2,'2.源数据-产品分析-全商品'!E$6:E$1000,ROW()-1,0),"")</f>
        <v/>
      </c>
      <c r="F741" s="5" t="str">
        <f>IFERROR(VALUE(HLOOKUP(F$2,'2.源数据-产品分析-全商品'!F$6:F$1000,ROW()-1,0)),"")</f>
        <v/>
      </c>
      <c r="G741" s="5" t="str">
        <f>IFERROR(VALUE(HLOOKUP(G$2,'2.源数据-产品分析-全商品'!G$6:G$1000,ROW()-1,0)),"")</f>
        <v/>
      </c>
      <c r="H741" s="5" t="str">
        <f>IFERROR(HLOOKUP(H$2,'2.源数据-产品分析-全商品'!H$6:H$1000,ROW()-1,0),"")</f>
        <v/>
      </c>
      <c r="I741" s="5" t="str">
        <f>IFERROR(VALUE(HLOOKUP(I$2,'2.源数据-产品分析-全商品'!I$6:I$1000,ROW()-1,0)),"")</f>
        <v/>
      </c>
      <c r="J741" s="60" t="str">
        <f>IFERROR(IF($J$2="","",INDEX('产品报告-整理'!G:G,MATCH(产品建议!A741,'产品报告-整理'!A:A,0))),"")</f>
        <v/>
      </c>
      <c r="K741" s="5" t="str">
        <f>IFERROR(IF($K$2="","",VALUE(INDEX('产品报告-整理'!E:E,MATCH(产品建议!A741,'产品报告-整理'!A:A,0)))),0)</f>
        <v/>
      </c>
      <c r="L741" s="5" t="str">
        <f>IFERROR(VALUE(HLOOKUP(L$2,'2.源数据-产品分析-全商品'!J$6:J$1000,ROW()-1,0)),"")</f>
        <v/>
      </c>
      <c r="M741" s="5" t="str">
        <f>IFERROR(VALUE(HLOOKUP(M$2,'2.源数据-产品分析-全商品'!K$6:K$1000,ROW()-1,0)),"")</f>
        <v/>
      </c>
      <c r="N741" s="5" t="str">
        <f>IFERROR(HLOOKUP(N$2,'2.源数据-产品分析-全商品'!L$6:L$1000,ROW()-1,0),"")</f>
        <v/>
      </c>
      <c r="O741" s="5" t="str">
        <f>IF($O$2='产品报告-整理'!$K$1,IFERROR(INDEX('产品报告-整理'!S:S,MATCH(产品建议!A741,'产品报告-整理'!L:L,0)),""),(IFERROR(VALUE(HLOOKUP(O$2,'2.源数据-产品分析-全商品'!M$6:M$1000,ROW()-1,0)),"")))</f>
        <v/>
      </c>
      <c r="P741" s="5" t="str">
        <f>IF($P$2='产品报告-整理'!$V$1,IFERROR(INDEX('产品报告-整理'!AD:AD,MATCH(产品建议!A741,'产品报告-整理'!W:W,0)),""),(IFERROR(VALUE(HLOOKUP(P$2,'2.源数据-产品分析-全商品'!N$6:N$1000,ROW()-1,0)),"")))</f>
        <v/>
      </c>
      <c r="Q741" s="5" t="str">
        <f>IF($Q$2='产品报告-整理'!$AG$1,IFERROR(INDEX('产品报告-整理'!AO:AO,MATCH(产品建议!A741,'产品报告-整理'!AH:AH,0)),""),(IFERROR(VALUE(HLOOKUP(Q$2,'2.源数据-产品分析-全商品'!O$6:O$1000,ROW()-1,0)),"")))</f>
        <v/>
      </c>
      <c r="R741" s="5" t="str">
        <f>IF($R$2='产品报告-整理'!$AR$1,IFERROR(INDEX('产品报告-整理'!AZ:AZ,MATCH(产品建议!A741,'产品报告-整理'!AS:AS,0)),""),(IFERROR(VALUE(HLOOKUP(R$2,'2.源数据-产品分析-全商品'!P$6:P$1000,ROW()-1,0)),"")))</f>
        <v/>
      </c>
      <c r="S741" s="5" t="str">
        <f>IF($S$2='产品报告-整理'!$BC$1,IFERROR(INDEX('产品报告-整理'!BK:BK,MATCH(产品建议!A741,'产品报告-整理'!BD:BD,0)),""),(IFERROR(VALUE(HLOOKUP(S$2,'2.源数据-产品分析-全商品'!Q$6:Q$1000,ROW()-1,0)),"")))</f>
        <v/>
      </c>
      <c r="T741" s="5" t="str">
        <f>IFERROR(HLOOKUP("产品负责人",'2.源数据-产品分析-全商品'!R$6:R$1000,ROW()-1,0),"")</f>
        <v/>
      </c>
      <c r="U741" s="5" t="str">
        <f>IFERROR(VALUE(HLOOKUP(U$2,'2.源数据-产品分析-全商品'!S$6:S$1000,ROW()-1,0)),"")</f>
        <v/>
      </c>
      <c r="V741" s="5" t="str">
        <f>IFERROR(VALUE(HLOOKUP(V$2,'2.源数据-产品分析-全商品'!T$6:T$1000,ROW()-1,0)),"")</f>
        <v/>
      </c>
      <c r="W741" s="5" t="str">
        <f>IF(OR($A$3=""),"",IF(OR($W$2="优爆品"),(IF(COUNTIF('2-2.源数据-产品分析-优品'!A:A,产品建议!A741)&gt;0,"是","")&amp;IF(COUNTIF('2-3.源数据-产品分析-爆品'!A:A,产品建议!A741)&gt;0,"是","")),IF(OR($W$2="P4P点击量"),((IFERROR(INDEX('产品报告-整理'!D:D,MATCH(产品建议!A741,'产品报告-整理'!A:A,0)),""))),((IF(COUNTIF('2-2.源数据-产品分析-优品'!A:A,产品建议!A741)&gt;0,"是",""))))))</f>
        <v/>
      </c>
      <c r="X741" s="5" t="str">
        <f>IF(OR($A$3=""),"",IF(OR($W$2="优爆品"),((IFERROR(INDEX('产品报告-整理'!D:D,MATCH(产品建议!A741,'产品报告-整理'!A:A,0)),"")&amp;" → "&amp;(IFERROR(TEXT(INDEX('产品报告-整理'!D:D,MATCH(产品建议!A741,'产品报告-整理'!A:A,0))/G741,"0%"),"")))),IF(OR($W$2="P4P点击量"),((IF($W$2="P4P点击量",IFERROR(TEXT(W741/G741,"0%"),"")))),(((IF(COUNTIF('2-3.源数据-产品分析-爆品'!A:A,产品建议!A741)&gt;0,"是","")))))))</f>
        <v/>
      </c>
      <c r="Y741" s="9" t="str">
        <f>IF(AND($Y$2="直通车总消费",'产品报告-整理'!$BN$1="推荐广告"),IFERROR(INDEX('产品报告-整理'!H:H,MATCH(产品建议!A741,'产品报告-整理'!A:A,0)),0)+IFERROR(INDEX('产品报告-整理'!BV:BV,MATCH(产品建议!A741,'产品报告-整理'!BO:BO,0)),0),IFERROR(INDEX('产品报告-整理'!H:H,MATCH(产品建议!A741,'产品报告-整理'!A:A,0)),0))</f>
        <v/>
      </c>
      <c r="Z741" s="9" t="str">
        <f t="shared" si="36"/>
        <v/>
      </c>
      <c r="AA741" s="5" t="str">
        <f t="shared" si="34"/>
        <v/>
      </c>
      <c r="AB741" s="5" t="str">
        <f t="shared" si="35"/>
        <v/>
      </c>
      <c r="AC741" s="9"/>
      <c r="AD741" s="15" t="str">
        <f>IF($AD$1="  ",IFERROR(IF(AND(Y741="未推广",L741&gt;0),"加入P4P推广 ","")&amp;IF(AND(OR(W741="是",X741="是"),Y741=0),"优爆品加推广 ","")&amp;IF(AND(C741="N",L741&gt;0),"增加橱窗绑定 ","")&amp;IF(AND(OR(Z741&gt;$Z$1*4.5,AB741&gt;$AB$1*4.5),Y741&lt;&gt;0,Y741&gt;$AB$1*2,G741&gt;($G$1/$L$1)*1),"放弃P4P推广 ","")&amp;IF(AND(AB741&gt;$AB$1*1.2,AB741&lt;$AB$1*4.5,Y741&gt;0),"优化询盘成本 ","")&amp;IF(AND(Z741&gt;$Z$1*1.2,Z741&lt;$Z$1*4.5,Y741&gt;0),"优化商机成本 ","")&amp;IF(AND(Y741&lt;&gt;0,L741&gt;0,AB741&lt;$AB$1*1.2),"加大询盘获取 ","")&amp;IF(AND(Y741&lt;&gt;0,K741&gt;0,Z741&lt;$Z$1*1.2),"加大商机获取 ","")&amp;IF(AND(L741=0,C741="Y",G741&gt;($G$1/$L$1*1.5)),"解绑橱窗绑定 ",""),"请去左表粘贴源数据"),"")</f>
        <v/>
      </c>
      <c r="AE741" s="9"/>
      <c r="AF741" s="9"/>
      <c r="AG741" s="9"/>
      <c r="AH741" s="9"/>
      <c r="AI741" s="17"/>
      <c r="AJ741" s="17"/>
      <c r="AK741" s="17"/>
    </row>
    <row r="742" spans="1:37">
      <c r="A742" s="5" t="str">
        <f>IFERROR(HLOOKUP(A$2,'2.源数据-产品分析-全商品'!A$6:A$1000,ROW()-1,0),"")</f>
        <v/>
      </c>
      <c r="B742" s="5" t="str">
        <f>IFERROR(HLOOKUP(B$2,'2.源数据-产品分析-全商品'!B$6:B$1000,ROW()-1,0),"")</f>
        <v/>
      </c>
      <c r="C742" s="5" t="str">
        <f>CLEAN(IFERROR(HLOOKUP(C$2,'2.源数据-产品分析-全商品'!C$6:C$1000,ROW()-1,0),""))</f>
        <v/>
      </c>
      <c r="D742" s="5" t="str">
        <f>IFERROR(HLOOKUP(D$2,'2.源数据-产品分析-全商品'!D$6:D$1000,ROW()-1,0),"")</f>
        <v/>
      </c>
      <c r="E742" s="5" t="str">
        <f>IFERROR(HLOOKUP(E$2,'2.源数据-产品分析-全商品'!E$6:E$1000,ROW()-1,0),"")</f>
        <v/>
      </c>
      <c r="F742" s="5" t="str">
        <f>IFERROR(VALUE(HLOOKUP(F$2,'2.源数据-产品分析-全商品'!F$6:F$1000,ROW()-1,0)),"")</f>
        <v/>
      </c>
      <c r="G742" s="5" t="str">
        <f>IFERROR(VALUE(HLOOKUP(G$2,'2.源数据-产品分析-全商品'!G$6:G$1000,ROW()-1,0)),"")</f>
        <v/>
      </c>
      <c r="H742" s="5" t="str">
        <f>IFERROR(HLOOKUP(H$2,'2.源数据-产品分析-全商品'!H$6:H$1000,ROW()-1,0),"")</f>
        <v/>
      </c>
      <c r="I742" s="5" t="str">
        <f>IFERROR(VALUE(HLOOKUP(I$2,'2.源数据-产品分析-全商品'!I$6:I$1000,ROW()-1,0)),"")</f>
        <v/>
      </c>
      <c r="J742" s="60" t="str">
        <f>IFERROR(IF($J$2="","",INDEX('产品报告-整理'!G:G,MATCH(产品建议!A742,'产品报告-整理'!A:A,0))),"")</f>
        <v/>
      </c>
      <c r="K742" s="5" t="str">
        <f>IFERROR(IF($K$2="","",VALUE(INDEX('产品报告-整理'!E:E,MATCH(产品建议!A742,'产品报告-整理'!A:A,0)))),0)</f>
        <v/>
      </c>
      <c r="L742" s="5" t="str">
        <f>IFERROR(VALUE(HLOOKUP(L$2,'2.源数据-产品分析-全商品'!J$6:J$1000,ROW()-1,0)),"")</f>
        <v/>
      </c>
      <c r="M742" s="5" t="str">
        <f>IFERROR(VALUE(HLOOKUP(M$2,'2.源数据-产品分析-全商品'!K$6:K$1000,ROW()-1,0)),"")</f>
        <v/>
      </c>
      <c r="N742" s="5" t="str">
        <f>IFERROR(HLOOKUP(N$2,'2.源数据-产品分析-全商品'!L$6:L$1000,ROW()-1,0),"")</f>
        <v/>
      </c>
      <c r="O742" s="5" t="str">
        <f>IF($O$2='产品报告-整理'!$K$1,IFERROR(INDEX('产品报告-整理'!S:S,MATCH(产品建议!A742,'产品报告-整理'!L:L,0)),""),(IFERROR(VALUE(HLOOKUP(O$2,'2.源数据-产品分析-全商品'!M$6:M$1000,ROW()-1,0)),"")))</f>
        <v/>
      </c>
      <c r="P742" s="5" t="str">
        <f>IF($P$2='产品报告-整理'!$V$1,IFERROR(INDEX('产品报告-整理'!AD:AD,MATCH(产品建议!A742,'产品报告-整理'!W:W,0)),""),(IFERROR(VALUE(HLOOKUP(P$2,'2.源数据-产品分析-全商品'!N$6:N$1000,ROW()-1,0)),"")))</f>
        <v/>
      </c>
      <c r="Q742" s="5" t="str">
        <f>IF($Q$2='产品报告-整理'!$AG$1,IFERROR(INDEX('产品报告-整理'!AO:AO,MATCH(产品建议!A742,'产品报告-整理'!AH:AH,0)),""),(IFERROR(VALUE(HLOOKUP(Q$2,'2.源数据-产品分析-全商品'!O$6:O$1000,ROW()-1,0)),"")))</f>
        <v/>
      </c>
      <c r="R742" s="5" t="str">
        <f>IF($R$2='产品报告-整理'!$AR$1,IFERROR(INDEX('产品报告-整理'!AZ:AZ,MATCH(产品建议!A742,'产品报告-整理'!AS:AS,0)),""),(IFERROR(VALUE(HLOOKUP(R$2,'2.源数据-产品分析-全商品'!P$6:P$1000,ROW()-1,0)),"")))</f>
        <v/>
      </c>
      <c r="S742" s="5" t="str">
        <f>IF($S$2='产品报告-整理'!$BC$1,IFERROR(INDEX('产品报告-整理'!BK:BK,MATCH(产品建议!A742,'产品报告-整理'!BD:BD,0)),""),(IFERROR(VALUE(HLOOKUP(S$2,'2.源数据-产品分析-全商品'!Q$6:Q$1000,ROW()-1,0)),"")))</f>
        <v/>
      </c>
      <c r="T742" s="5" t="str">
        <f>IFERROR(HLOOKUP("产品负责人",'2.源数据-产品分析-全商品'!R$6:R$1000,ROW()-1,0),"")</f>
        <v/>
      </c>
      <c r="U742" s="5" t="str">
        <f>IFERROR(VALUE(HLOOKUP(U$2,'2.源数据-产品分析-全商品'!S$6:S$1000,ROW()-1,0)),"")</f>
        <v/>
      </c>
      <c r="V742" s="5" t="str">
        <f>IFERROR(VALUE(HLOOKUP(V$2,'2.源数据-产品分析-全商品'!T$6:T$1000,ROW()-1,0)),"")</f>
        <v/>
      </c>
      <c r="W742" s="5" t="str">
        <f>IF(OR($A$3=""),"",IF(OR($W$2="优爆品"),(IF(COUNTIF('2-2.源数据-产品分析-优品'!A:A,产品建议!A742)&gt;0,"是","")&amp;IF(COUNTIF('2-3.源数据-产品分析-爆品'!A:A,产品建议!A742)&gt;0,"是","")),IF(OR($W$2="P4P点击量"),((IFERROR(INDEX('产品报告-整理'!D:D,MATCH(产品建议!A742,'产品报告-整理'!A:A,0)),""))),((IF(COUNTIF('2-2.源数据-产品分析-优品'!A:A,产品建议!A742)&gt;0,"是",""))))))</f>
        <v/>
      </c>
      <c r="X742" s="5" t="str">
        <f>IF(OR($A$3=""),"",IF(OR($W$2="优爆品"),((IFERROR(INDEX('产品报告-整理'!D:D,MATCH(产品建议!A742,'产品报告-整理'!A:A,0)),"")&amp;" → "&amp;(IFERROR(TEXT(INDEX('产品报告-整理'!D:D,MATCH(产品建议!A742,'产品报告-整理'!A:A,0))/G742,"0%"),"")))),IF(OR($W$2="P4P点击量"),((IF($W$2="P4P点击量",IFERROR(TEXT(W742/G742,"0%"),"")))),(((IF(COUNTIF('2-3.源数据-产品分析-爆品'!A:A,产品建议!A742)&gt;0,"是","")))))))</f>
        <v/>
      </c>
      <c r="Y742" s="9" t="str">
        <f>IF(AND($Y$2="直通车总消费",'产品报告-整理'!$BN$1="推荐广告"),IFERROR(INDEX('产品报告-整理'!H:H,MATCH(产品建议!A742,'产品报告-整理'!A:A,0)),0)+IFERROR(INDEX('产品报告-整理'!BV:BV,MATCH(产品建议!A742,'产品报告-整理'!BO:BO,0)),0),IFERROR(INDEX('产品报告-整理'!H:H,MATCH(产品建议!A742,'产品报告-整理'!A:A,0)),0))</f>
        <v/>
      </c>
      <c r="Z742" s="9" t="str">
        <f t="shared" si="36"/>
        <v/>
      </c>
      <c r="AA742" s="5" t="str">
        <f t="shared" si="34"/>
        <v/>
      </c>
      <c r="AB742" s="5" t="str">
        <f t="shared" si="35"/>
        <v/>
      </c>
      <c r="AC742" s="9"/>
      <c r="AD742" s="15" t="str">
        <f>IF($AD$1="  ",IFERROR(IF(AND(Y742="未推广",L742&gt;0),"加入P4P推广 ","")&amp;IF(AND(OR(W742="是",X742="是"),Y742=0),"优爆品加推广 ","")&amp;IF(AND(C742="N",L742&gt;0),"增加橱窗绑定 ","")&amp;IF(AND(OR(Z742&gt;$Z$1*4.5,AB742&gt;$AB$1*4.5),Y742&lt;&gt;0,Y742&gt;$AB$1*2,G742&gt;($G$1/$L$1)*1),"放弃P4P推广 ","")&amp;IF(AND(AB742&gt;$AB$1*1.2,AB742&lt;$AB$1*4.5,Y742&gt;0),"优化询盘成本 ","")&amp;IF(AND(Z742&gt;$Z$1*1.2,Z742&lt;$Z$1*4.5,Y742&gt;0),"优化商机成本 ","")&amp;IF(AND(Y742&lt;&gt;0,L742&gt;0,AB742&lt;$AB$1*1.2),"加大询盘获取 ","")&amp;IF(AND(Y742&lt;&gt;0,K742&gt;0,Z742&lt;$Z$1*1.2),"加大商机获取 ","")&amp;IF(AND(L742=0,C742="Y",G742&gt;($G$1/$L$1*1.5)),"解绑橱窗绑定 ",""),"请去左表粘贴源数据"),"")</f>
        <v/>
      </c>
      <c r="AE742" s="9"/>
      <c r="AF742" s="9"/>
      <c r="AG742" s="9"/>
      <c r="AH742" s="9"/>
      <c r="AI742" s="17"/>
      <c r="AJ742" s="17"/>
      <c r="AK742" s="17"/>
    </row>
    <row r="743" spans="1:37">
      <c r="A743" s="5" t="str">
        <f>IFERROR(HLOOKUP(A$2,'2.源数据-产品分析-全商品'!A$6:A$1000,ROW()-1,0),"")</f>
        <v/>
      </c>
      <c r="B743" s="5" t="str">
        <f>IFERROR(HLOOKUP(B$2,'2.源数据-产品分析-全商品'!B$6:B$1000,ROW()-1,0),"")</f>
        <v/>
      </c>
      <c r="C743" s="5" t="str">
        <f>CLEAN(IFERROR(HLOOKUP(C$2,'2.源数据-产品分析-全商品'!C$6:C$1000,ROW()-1,0),""))</f>
        <v/>
      </c>
      <c r="D743" s="5" t="str">
        <f>IFERROR(HLOOKUP(D$2,'2.源数据-产品分析-全商品'!D$6:D$1000,ROW()-1,0),"")</f>
        <v/>
      </c>
      <c r="E743" s="5" t="str">
        <f>IFERROR(HLOOKUP(E$2,'2.源数据-产品分析-全商品'!E$6:E$1000,ROW()-1,0),"")</f>
        <v/>
      </c>
      <c r="F743" s="5" t="str">
        <f>IFERROR(VALUE(HLOOKUP(F$2,'2.源数据-产品分析-全商品'!F$6:F$1000,ROW()-1,0)),"")</f>
        <v/>
      </c>
      <c r="G743" s="5" t="str">
        <f>IFERROR(VALUE(HLOOKUP(G$2,'2.源数据-产品分析-全商品'!G$6:G$1000,ROW()-1,0)),"")</f>
        <v/>
      </c>
      <c r="H743" s="5" t="str">
        <f>IFERROR(HLOOKUP(H$2,'2.源数据-产品分析-全商品'!H$6:H$1000,ROW()-1,0),"")</f>
        <v/>
      </c>
      <c r="I743" s="5" t="str">
        <f>IFERROR(VALUE(HLOOKUP(I$2,'2.源数据-产品分析-全商品'!I$6:I$1000,ROW()-1,0)),"")</f>
        <v/>
      </c>
      <c r="J743" s="60" t="str">
        <f>IFERROR(IF($J$2="","",INDEX('产品报告-整理'!G:G,MATCH(产品建议!A743,'产品报告-整理'!A:A,0))),"")</f>
        <v/>
      </c>
      <c r="K743" s="5" t="str">
        <f>IFERROR(IF($K$2="","",VALUE(INDEX('产品报告-整理'!E:E,MATCH(产品建议!A743,'产品报告-整理'!A:A,0)))),0)</f>
        <v/>
      </c>
      <c r="L743" s="5" t="str">
        <f>IFERROR(VALUE(HLOOKUP(L$2,'2.源数据-产品分析-全商品'!J$6:J$1000,ROW()-1,0)),"")</f>
        <v/>
      </c>
      <c r="M743" s="5" t="str">
        <f>IFERROR(VALUE(HLOOKUP(M$2,'2.源数据-产品分析-全商品'!K$6:K$1000,ROW()-1,0)),"")</f>
        <v/>
      </c>
      <c r="N743" s="5" t="str">
        <f>IFERROR(HLOOKUP(N$2,'2.源数据-产品分析-全商品'!L$6:L$1000,ROW()-1,0),"")</f>
        <v/>
      </c>
      <c r="O743" s="5" t="str">
        <f>IF($O$2='产品报告-整理'!$K$1,IFERROR(INDEX('产品报告-整理'!S:S,MATCH(产品建议!A743,'产品报告-整理'!L:L,0)),""),(IFERROR(VALUE(HLOOKUP(O$2,'2.源数据-产品分析-全商品'!M$6:M$1000,ROW()-1,0)),"")))</f>
        <v/>
      </c>
      <c r="P743" s="5" t="str">
        <f>IF($P$2='产品报告-整理'!$V$1,IFERROR(INDEX('产品报告-整理'!AD:AD,MATCH(产品建议!A743,'产品报告-整理'!W:W,0)),""),(IFERROR(VALUE(HLOOKUP(P$2,'2.源数据-产品分析-全商品'!N$6:N$1000,ROW()-1,0)),"")))</f>
        <v/>
      </c>
      <c r="Q743" s="5" t="str">
        <f>IF($Q$2='产品报告-整理'!$AG$1,IFERROR(INDEX('产品报告-整理'!AO:AO,MATCH(产品建议!A743,'产品报告-整理'!AH:AH,0)),""),(IFERROR(VALUE(HLOOKUP(Q$2,'2.源数据-产品分析-全商品'!O$6:O$1000,ROW()-1,0)),"")))</f>
        <v/>
      </c>
      <c r="R743" s="5" t="str">
        <f>IF($R$2='产品报告-整理'!$AR$1,IFERROR(INDEX('产品报告-整理'!AZ:AZ,MATCH(产品建议!A743,'产品报告-整理'!AS:AS,0)),""),(IFERROR(VALUE(HLOOKUP(R$2,'2.源数据-产品分析-全商品'!P$6:P$1000,ROW()-1,0)),"")))</f>
        <v/>
      </c>
      <c r="S743" s="5" t="str">
        <f>IF($S$2='产品报告-整理'!$BC$1,IFERROR(INDEX('产品报告-整理'!BK:BK,MATCH(产品建议!A743,'产品报告-整理'!BD:BD,0)),""),(IFERROR(VALUE(HLOOKUP(S$2,'2.源数据-产品分析-全商品'!Q$6:Q$1000,ROW()-1,0)),"")))</f>
        <v/>
      </c>
      <c r="T743" s="5" t="str">
        <f>IFERROR(HLOOKUP("产品负责人",'2.源数据-产品分析-全商品'!R$6:R$1000,ROW()-1,0),"")</f>
        <v/>
      </c>
      <c r="U743" s="5" t="str">
        <f>IFERROR(VALUE(HLOOKUP(U$2,'2.源数据-产品分析-全商品'!S$6:S$1000,ROW()-1,0)),"")</f>
        <v/>
      </c>
      <c r="V743" s="5" t="str">
        <f>IFERROR(VALUE(HLOOKUP(V$2,'2.源数据-产品分析-全商品'!T$6:T$1000,ROW()-1,0)),"")</f>
        <v/>
      </c>
      <c r="W743" s="5" t="str">
        <f>IF(OR($A$3=""),"",IF(OR($W$2="优爆品"),(IF(COUNTIF('2-2.源数据-产品分析-优品'!A:A,产品建议!A743)&gt;0,"是","")&amp;IF(COUNTIF('2-3.源数据-产品分析-爆品'!A:A,产品建议!A743)&gt;0,"是","")),IF(OR($W$2="P4P点击量"),((IFERROR(INDEX('产品报告-整理'!D:D,MATCH(产品建议!A743,'产品报告-整理'!A:A,0)),""))),((IF(COUNTIF('2-2.源数据-产品分析-优品'!A:A,产品建议!A743)&gt;0,"是",""))))))</f>
        <v/>
      </c>
      <c r="X743" s="5" t="str">
        <f>IF(OR($A$3=""),"",IF(OR($W$2="优爆品"),((IFERROR(INDEX('产品报告-整理'!D:D,MATCH(产品建议!A743,'产品报告-整理'!A:A,0)),"")&amp;" → "&amp;(IFERROR(TEXT(INDEX('产品报告-整理'!D:D,MATCH(产品建议!A743,'产品报告-整理'!A:A,0))/G743,"0%"),"")))),IF(OR($W$2="P4P点击量"),((IF($W$2="P4P点击量",IFERROR(TEXT(W743/G743,"0%"),"")))),(((IF(COUNTIF('2-3.源数据-产品分析-爆品'!A:A,产品建议!A743)&gt;0,"是","")))))))</f>
        <v/>
      </c>
      <c r="Y743" s="9" t="str">
        <f>IF(AND($Y$2="直通车总消费",'产品报告-整理'!$BN$1="推荐广告"),IFERROR(INDEX('产品报告-整理'!H:H,MATCH(产品建议!A743,'产品报告-整理'!A:A,0)),0)+IFERROR(INDEX('产品报告-整理'!BV:BV,MATCH(产品建议!A743,'产品报告-整理'!BO:BO,0)),0),IFERROR(INDEX('产品报告-整理'!H:H,MATCH(产品建议!A743,'产品报告-整理'!A:A,0)),0))</f>
        <v/>
      </c>
      <c r="Z743" s="9" t="str">
        <f t="shared" si="36"/>
        <v/>
      </c>
      <c r="AA743" s="5" t="str">
        <f t="shared" si="34"/>
        <v/>
      </c>
      <c r="AB743" s="5" t="str">
        <f t="shared" si="35"/>
        <v/>
      </c>
      <c r="AC743" s="9"/>
      <c r="AD743" s="15" t="str">
        <f>IF($AD$1="  ",IFERROR(IF(AND(Y743="未推广",L743&gt;0),"加入P4P推广 ","")&amp;IF(AND(OR(W743="是",X743="是"),Y743=0),"优爆品加推广 ","")&amp;IF(AND(C743="N",L743&gt;0),"增加橱窗绑定 ","")&amp;IF(AND(OR(Z743&gt;$Z$1*4.5,AB743&gt;$AB$1*4.5),Y743&lt;&gt;0,Y743&gt;$AB$1*2,G743&gt;($G$1/$L$1)*1),"放弃P4P推广 ","")&amp;IF(AND(AB743&gt;$AB$1*1.2,AB743&lt;$AB$1*4.5,Y743&gt;0),"优化询盘成本 ","")&amp;IF(AND(Z743&gt;$Z$1*1.2,Z743&lt;$Z$1*4.5,Y743&gt;0),"优化商机成本 ","")&amp;IF(AND(Y743&lt;&gt;0,L743&gt;0,AB743&lt;$AB$1*1.2),"加大询盘获取 ","")&amp;IF(AND(Y743&lt;&gt;0,K743&gt;0,Z743&lt;$Z$1*1.2),"加大商机获取 ","")&amp;IF(AND(L743=0,C743="Y",G743&gt;($G$1/$L$1*1.5)),"解绑橱窗绑定 ",""),"请去左表粘贴源数据"),"")</f>
        <v/>
      </c>
      <c r="AE743" s="9"/>
      <c r="AF743" s="9"/>
      <c r="AG743" s="9"/>
      <c r="AH743" s="9"/>
      <c r="AI743" s="17"/>
      <c r="AJ743" s="17"/>
      <c r="AK743" s="17"/>
    </row>
    <row r="744" spans="1:37">
      <c r="A744" s="5" t="str">
        <f>IFERROR(HLOOKUP(A$2,'2.源数据-产品分析-全商品'!A$6:A$1000,ROW()-1,0),"")</f>
        <v/>
      </c>
      <c r="B744" s="5" t="str">
        <f>IFERROR(HLOOKUP(B$2,'2.源数据-产品分析-全商品'!B$6:B$1000,ROW()-1,0),"")</f>
        <v/>
      </c>
      <c r="C744" s="5" t="str">
        <f>CLEAN(IFERROR(HLOOKUP(C$2,'2.源数据-产品分析-全商品'!C$6:C$1000,ROW()-1,0),""))</f>
        <v/>
      </c>
      <c r="D744" s="5" t="str">
        <f>IFERROR(HLOOKUP(D$2,'2.源数据-产品分析-全商品'!D$6:D$1000,ROW()-1,0),"")</f>
        <v/>
      </c>
      <c r="E744" s="5" t="str">
        <f>IFERROR(HLOOKUP(E$2,'2.源数据-产品分析-全商品'!E$6:E$1000,ROW()-1,0),"")</f>
        <v/>
      </c>
      <c r="F744" s="5" t="str">
        <f>IFERROR(VALUE(HLOOKUP(F$2,'2.源数据-产品分析-全商品'!F$6:F$1000,ROW()-1,0)),"")</f>
        <v/>
      </c>
      <c r="G744" s="5" t="str">
        <f>IFERROR(VALUE(HLOOKUP(G$2,'2.源数据-产品分析-全商品'!G$6:G$1000,ROW()-1,0)),"")</f>
        <v/>
      </c>
      <c r="H744" s="5" t="str">
        <f>IFERROR(HLOOKUP(H$2,'2.源数据-产品分析-全商品'!H$6:H$1000,ROW()-1,0),"")</f>
        <v/>
      </c>
      <c r="I744" s="5" t="str">
        <f>IFERROR(VALUE(HLOOKUP(I$2,'2.源数据-产品分析-全商品'!I$6:I$1000,ROW()-1,0)),"")</f>
        <v/>
      </c>
      <c r="J744" s="60" t="str">
        <f>IFERROR(IF($J$2="","",INDEX('产品报告-整理'!G:G,MATCH(产品建议!A744,'产品报告-整理'!A:A,0))),"")</f>
        <v/>
      </c>
      <c r="K744" s="5" t="str">
        <f>IFERROR(IF($K$2="","",VALUE(INDEX('产品报告-整理'!E:E,MATCH(产品建议!A744,'产品报告-整理'!A:A,0)))),0)</f>
        <v/>
      </c>
      <c r="L744" s="5" t="str">
        <f>IFERROR(VALUE(HLOOKUP(L$2,'2.源数据-产品分析-全商品'!J$6:J$1000,ROW()-1,0)),"")</f>
        <v/>
      </c>
      <c r="M744" s="5" t="str">
        <f>IFERROR(VALUE(HLOOKUP(M$2,'2.源数据-产品分析-全商品'!K$6:K$1000,ROW()-1,0)),"")</f>
        <v/>
      </c>
      <c r="N744" s="5" t="str">
        <f>IFERROR(HLOOKUP(N$2,'2.源数据-产品分析-全商品'!L$6:L$1000,ROW()-1,0),"")</f>
        <v/>
      </c>
      <c r="O744" s="5" t="str">
        <f>IF($O$2='产品报告-整理'!$K$1,IFERROR(INDEX('产品报告-整理'!S:S,MATCH(产品建议!A744,'产品报告-整理'!L:L,0)),""),(IFERROR(VALUE(HLOOKUP(O$2,'2.源数据-产品分析-全商品'!M$6:M$1000,ROW()-1,0)),"")))</f>
        <v/>
      </c>
      <c r="P744" s="5" t="str">
        <f>IF($P$2='产品报告-整理'!$V$1,IFERROR(INDEX('产品报告-整理'!AD:AD,MATCH(产品建议!A744,'产品报告-整理'!W:W,0)),""),(IFERROR(VALUE(HLOOKUP(P$2,'2.源数据-产品分析-全商品'!N$6:N$1000,ROW()-1,0)),"")))</f>
        <v/>
      </c>
      <c r="Q744" s="5" t="str">
        <f>IF($Q$2='产品报告-整理'!$AG$1,IFERROR(INDEX('产品报告-整理'!AO:AO,MATCH(产品建议!A744,'产品报告-整理'!AH:AH,0)),""),(IFERROR(VALUE(HLOOKUP(Q$2,'2.源数据-产品分析-全商品'!O$6:O$1000,ROW()-1,0)),"")))</f>
        <v/>
      </c>
      <c r="R744" s="5" t="str">
        <f>IF($R$2='产品报告-整理'!$AR$1,IFERROR(INDEX('产品报告-整理'!AZ:AZ,MATCH(产品建议!A744,'产品报告-整理'!AS:AS,0)),""),(IFERROR(VALUE(HLOOKUP(R$2,'2.源数据-产品分析-全商品'!P$6:P$1000,ROW()-1,0)),"")))</f>
        <v/>
      </c>
      <c r="S744" s="5" t="str">
        <f>IF($S$2='产品报告-整理'!$BC$1,IFERROR(INDEX('产品报告-整理'!BK:BK,MATCH(产品建议!A744,'产品报告-整理'!BD:BD,0)),""),(IFERROR(VALUE(HLOOKUP(S$2,'2.源数据-产品分析-全商品'!Q$6:Q$1000,ROW()-1,0)),"")))</f>
        <v/>
      </c>
      <c r="T744" s="5" t="str">
        <f>IFERROR(HLOOKUP("产品负责人",'2.源数据-产品分析-全商品'!R$6:R$1000,ROW()-1,0),"")</f>
        <v/>
      </c>
      <c r="U744" s="5" t="str">
        <f>IFERROR(VALUE(HLOOKUP(U$2,'2.源数据-产品分析-全商品'!S$6:S$1000,ROW()-1,0)),"")</f>
        <v/>
      </c>
      <c r="V744" s="5" t="str">
        <f>IFERROR(VALUE(HLOOKUP(V$2,'2.源数据-产品分析-全商品'!T$6:T$1000,ROW()-1,0)),"")</f>
        <v/>
      </c>
      <c r="W744" s="5" t="str">
        <f>IF(OR($A$3=""),"",IF(OR($W$2="优爆品"),(IF(COUNTIF('2-2.源数据-产品分析-优品'!A:A,产品建议!A744)&gt;0,"是","")&amp;IF(COUNTIF('2-3.源数据-产品分析-爆品'!A:A,产品建议!A744)&gt;0,"是","")),IF(OR($W$2="P4P点击量"),((IFERROR(INDEX('产品报告-整理'!D:D,MATCH(产品建议!A744,'产品报告-整理'!A:A,0)),""))),((IF(COUNTIF('2-2.源数据-产品分析-优品'!A:A,产品建议!A744)&gt;0,"是",""))))))</f>
        <v/>
      </c>
      <c r="X744" s="5" t="str">
        <f>IF(OR($A$3=""),"",IF(OR($W$2="优爆品"),((IFERROR(INDEX('产品报告-整理'!D:D,MATCH(产品建议!A744,'产品报告-整理'!A:A,0)),"")&amp;" → "&amp;(IFERROR(TEXT(INDEX('产品报告-整理'!D:D,MATCH(产品建议!A744,'产品报告-整理'!A:A,0))/G744,"0%"),"")))),IF(OR($W$2="P4P点击量"),((IF($W$2="P4P点击量",IFERROR(TEXT(W744/G744,"0%"),"")))),(((IF(COUNTIF('2-3.源数据-产品分析-爆品'!A:A,产品建议!A744)&gt;0,"是","")))))))</f>
        <v/>
      </c>
      <c r="Y744" s="9" t="str">
        <f>IF(AND($Y$2="直通车总消费",'产品报告-整理'!$BN$1="推荐广告"),IFERROR(INDEX('产品报告-整理'!H:H,MATCH(产品建议!A744,'产品报告-整理'!A:A,0)),0)+IFERROR(INDEX('产品报告-整理'!BV:BV,MATCH(产品建议!A744,'产品报告-整理'!BO:BO,0)),0),IFERROR(INDEX('产品报告-整理'!H:H,MATCH(产品建议!A744,'产品报告-整理'!A:A,0)),0))</f>
        <v/>
      </c>
      <c r="Z744" s="9" t="str">
        <f t="shared" si="36"/>
        <v/>
      </c>
      <c r="AA744" s="5" t="str">
        <f t="shared" si="34"/>
        <v/>
      </c>
      <c r="AB744" s="5" t="str">
        <f t="shared" si="35"/>
        <v/>
      </c>
      <c r="AC744" s="9"/>
      <c r="AD744" s="15" t="str">
        <f>IF($AD$1="  ",IFERROR(IF(AND(Y744="未推广",L744&gt;0),"加入P4P推广 ","")&amp;IF(AND(OR(W744="是",X744="是"),Y744=0),"优爆品加推广 ","")&amp;IF(AND(C744="N",L744&gt;0),"增加橱窗绑定 ","")&amp;IF(AND(OR(Z744&gt;$Z$1*4.5,AB744&gt;$AB$1*4.5),Y744&lt;&gt;0,Y744&gt;$AB$1*2,G744&gt;($G$1/$L$1)*1),"放弃P4P推广 ","")&amp;IF(AND(AB744&gt;$AB$1*1.2,AB744&lt;$AB$1*4.5,Y744&gt;0),"优化询盘成本 ","")&amp;IF(AND(Z744&gt;$Z$1*1.2,Z744&lt;$Z$1*4.5,Y744&gt;0),"优化商机成本 ","")&amp;IF(AND(Y744&lt;&gt;0,L744&gt;0,AB744&lt;$AB$1*1.2),"加大询盘获取 ","")&amp;IF(AND(Y744&lt;&gt;0,K744&gt;0,Z744&lt;$Z$1*1.2),"加大商机获取 ","")&amp;IF(AND(L744=0,C744="Y",G744&gt;($G$1/$L$1*1.5)),"解绑橱窗绑定 ",""),"请去左表粘贴源数据"),"")</f>
        <v/>
      </c>
      <c r="AE744" s="9"/>
      <c r="AF744" s="9"/>
      <c r="AG744" s="9"/>
      <c r="AH744" s="9"/>
      <c r="AI744" s="17"/>
      <c r="AJ744" s="17"/>
      <c r="AK744" s="17"/>
    </row>
    <row r="745" spans="1:37">
      <c r="A745" s="5" t="str">
        <f>IFERROR(HLOOKUP(A$2,'2.源数据-产品分析-全商品'!A$6:A$1000,ROW()-1,0),"")</f>
        <v/>
      </c>
      <c r="B745" s="5" t="str">
        <f>IFERROR(HLOOKUP(B$2,'2.源数据-产品分析-全商品'!B$6:B$1000,ROW()-1,0),"")</f>
        <v/>
      </c>
      <c r="C745" s="5" t="str">
        <f>CLEAN(IFERROR(HLOOKUP(C$2,'2.源数据-产品分析-全商品'!C$6:C$1000,ROW()-1,0),""))</f>
        <v/>
      </c>
      <c r="D745" s="5" t="str">
        <f>IFERROR(HLOOKUP(D$2,'2.源数据-产品分析-全商品'!D$6:D$1000,ROW()-1,0),"")</f>
        <v/>
      </c>
      <c r="E745" s="5" t="str">
        <f>IFERROR(HLOOKUP(E$2,'2.源数据-产品分析-全商品'!E$6:E$1000,ROW()-1,0),"")</f>
        <v/>
      </c>
      <c r="F745" s="5" t="str">
        <f>IFERROR(VALUE(HLOOKUP(F$2,'2.源数据-产品分析-全商品'!F$6:F$1000,ROW()-1,0)),"")</f>
        <v/>
      </c>
      <c r="G745" s="5" t="str">
        <f>IFERROR(VALUE(HLOOKUP(G$2,'2.源数据-产品分析-全商品'!G$6:G$1000,ROW()-1,0)),"")</f>
        <v/>
      </c>
      <c r="H745" s="5" t="str">
        <f>IFERROR(HLOOKUP(H$2,'2.源数据-产品分析-全商品'!H$6:H$1000,ROW()-1,0),"")</f>
        <v/>
      </c>
      <c r="I745" s="5" t="str">
        <f>IFERROR(VALUE(HLOOKUP(I$2,'2.源数据-产品分析-全商品'!I$6:I$1000,ROW()-1,0)),"")</f>
        <v/>
      </c>
      <c r="J745" s="60" t="str">
        <f>IFERROR(IF($J$2="","",INDEX('产品报告-整理'!G:G,MATCH(产品建议!A745,'产品报告-整理'!A:A,0))),"")</f>
        <v/>
      </c>
      <c r="K745" s="5" t="str">
        <f>IFERROR(IF($K$2="","",VALUE(INDEX('产品报告-整理'!E:E,MATCH(产品建议!A745,'产品报告-整理'!A:A,0)))),0)</f>
        <v/>
      </c>
      <c r="L745" s="5" t="str">
        <f>IFERROR(VALUE(HLOOKUP(L$2,'2.源数据-产品分析-全商品'!J$6:J$1000,ROW()-1,0)),"")</f>
        <v/>
      </c>
      <c r="M745" s="5" t="str">
        <f>IFERROR(VALUE(HLOOKUP(M$2,'2.源数据-产品分析-全商品'!K$6:K$1000,ROW()-1,0)),"")</f>
        <v/>
      </c>
      <c r="N745" s="5" t="str">
        <f>IFERROR(HLOOKUP(N$2,'2.源数据-产品分析-全商品'!L$6:L$1000,ROW()-1,0),"")</f>
        <v/>
      </c>
      <c r="O745" s="5" t="str">
        <f>IF($O$2='产品报告-整理'!$K$1,IFERROR(INDEX('产品报告-整理'!S:S,MATCH(产品建议!A745,'产品报告-整理'!L:L,0)),""),(IFERROR(VALUE(HLOOKUP(O$2,'2.源数据-产品分析-全商品'!M$6:M$1000,ROW()-1,0)),"")))</f>
        <v/>
      </c>
      <c r="P745" s="5" t="str">
        <f>IF($P$2='产品报告-整理'!$V$1,IFERROR(INDEX('产品报告-整理'!AD:AD,MATCH(产品建议!A745,'产品报告-整理'!W:W,0)),""),(IFERROR(VALUE(HLOOKUP(P$2,'2.源数据-产品分析-全商品'!N$6:N$1000,ROW()-1,0)),"")))</f>
        <v/>
      </c>
      <c r="Q745" s="5" t="str">
        <f>IF($Q$2='产品报告-整理'!$AG$1,IFERROR(INDEX('产品报告-整理'!AO:AO,MATCH(产品建议!A745,'产品报告-整理'!AH:AH,0)),""),(IFERROR(VALUE(HLOOKUP(Q$2,'2.源数据-产品分析-全商品'!O$6:O$1000,ROW()-1,0)),"")))</f>
        <v/>
      </c>
      <c r="R745" s="5" t="str">
        <f>IF($R$2='产品报告-整理'!$AR$1,IFERROR(INDEX('产品报告-整理'!AZ:AZ,MATCH(产品建议!A745,'产品报告-整理'!AS:AS,0)),""),(IFERROR(VALUE(HLOOKUP(R$2,'2.源数据-产品分析-全商品'!P$6:P$1000,ROW()-1,0)),"")))</f>
        <v/>
      </c>
      <c r="S745" s="5" t="str">
        <f>IF($S$2='产品报告-整理'!$BC$1,IFERROR(INDEX('产品报告-整理'!BK:BK,MATCH(产品建议!A745,'产品报告-整理'!BD:BD,0)),""),(IFERROR(VALUE(HLOOKUP(S$2,'2.源数据-产品分析-全商品'!Q$6:Q$1000,ROW()-1,0)),"")))</f>
        <v/>
      </c>
      <c r="T745" s="5" t="str">
        <f>IFERROR(HLOOKUP("产品负责人",'2.源数据-产品分析-全商品'!R$6:R$1000,ROW()-1,0),"")</f>
        <v/>
      </c>
      <c r="U745" s="5" t="str">
        <f>IFERROR(VALUE(HLOOKUP(U$2,'2.源数据-产品分析-全商品'!S$6:S$1000,ROW()-1,0)),"")</f>
        <v/>
      </c>
      <c r="V745" s="5" t="str">
        <f>IFERROR(VALUE(HLOOKUP(V$2,'2.源数据-产品分析-全商品'!T$6:T$1000,ROW()-1,0)),"")</f>
        <v/>
      </c>
      <c r="W745" s="5" t="str">
        <f>IF(OR($A$3=""),"",IF(OR($W$2="优爆品"),(IF(COUNTIF('2-2.源数据-产品分析-优品'!A:A,产品建议!A745)&gt;0,"是","")&amp;IF(COUNTIF('2-3.源数据-产品分析-爆品'!A:A,产品建议!A745)&gt;0,"是","")),IF(OR($W$2="P4P点击量"),((IFERROR(INDEX('产品报告-整理'!D:D,MATCH(产品建议!A745,'产品报告-整理'!A:A,0)),""))),((IF(COUNTIF('2-2.源数据-产品分析-优品'!A:A,产品建议!A745)&gt;0,"是",""))))))</f>
        <v/>
      </c>
      <c r="X745" s="5" t="str">
        <f>IF(OR($A$3=""),"",IF(OR($W$2="优爆品"),((IFERROR(INDEX('产品报告-整理'!D:D,MATCH(产品建议!A745,'产品报告-整理'!A:A,0)),"")&amp;" → "&amp;(IFERROR(TEXT(INDEX('产品报告-整理'!D:D,MATCH(产品建议!A745,'产品报告-整理'!A:A,0))/G745,"0%"),"")))),IF(OR($W$2="P4P点击量"),((IF($W$2="P4P点击量",IFERROR(TEXT(W745/G745,"0%"),"")))),(((IF(COUNTIF('2-3.源数据-产品分析-爆品'!A:A,产品建议!A745)&gt;0,"是","")))))))</f>
        <v/>
      </c>
      <c r="Y745" s="9" t="str">
        <f>IF(AND($Y$2="直通车总消费",'产品报告-整理'!$BN$1="推荐广告"),IFERROR(INDEX('产品报告-整理'!H:H,MATCH(产品建议!A745,'产品报告-整理'!A:A,0)),0)+IFERROR(INDEX('产品报告-整理'!BV:BV,MATCH(产品建议!A745,'产品报告-整理'!BO:BO,0)),0),IFERROR(INDEX('产品报告-整理'!H:H,MATCH(产品建议!A745,'产品报告-整理'!A:A,0)),0))</f>
        <v/>
      </c>
      <c r="Z745" s="9" t="str">
        <f t="shared" si="36"/>
        <v/>
      </c>
      <c r="AA745" s="5" t="str">
        <f t="shared" si="34"/>
        <v/>
      </c>
      <c r="AB745" s="5" t="str">
        <f t="shared" si="35"/>
        <v/>
      </c>
      <c r="AC745" s="9"/>
      <c r="AD745" s="15" t="str">
        <f>IF($AD$1="  ",IFERROR(IF(AND(Y745="未推广",L745&gt;0),"加入P4P推广 ","")&amp;IF(AND(OR(W745="是",X745="是"),Y745=0),"优爆品加推广 ","")&amp;IF(AND(C745="N",L745&gt;0),"增加橱窗绑定 ","")&amp;IF(AND(OR(Z745&gt;$Z$1*4.5,AB745&gt;$AB$1*4.5),Y745&lt;&gt;0,Y745&gt;$AB$1*2,G745&gt;($G$1/$L$1)*1),"放弃P4P推广 ","")&amp;IF(AND(AB745&gt;$AB$1*1.2,AB745&lt;$AB$1*4.5,Y745&gt;0),"优化询盘成本 ","")&amp;IF(AND(Z745&gt;$Z$1*1.2,Z745&lt;$Z$1*4.5,Y745&gt;0),"优化商机成本 ","")&amp;IF(AND(Y745&lt;&gt;0,L745&gt;0,AB745&lt;$AB$1*1.2),"加大询盘获取 ","")&amp;IF(AND(Y745&lt;&gt;0,K745&gt;0,Z745&lt;$Z$1*1.2),"加大商机获取 ","")&amp;IF(AND(L745=0,C745="Y",G745&gt;($G$1/$L$1*1.5)),"解绑橱窗绑定 ",""),"请去左表粘贴源数据"),"")</f>
        <v/>
      </c>
      <c r="AE745" s="9"/>
      <c r="AF745" s="9"/>
      <c r="AG745" s="9"/>
      <c r="AH745" s="9"/>
      <c r="AI745" s="17"/>
      <c r="AJ745" s="17"/>
      <c r="AK745" s="17"/>
    </row>
    <row r="746" spans="1:37">
      <c r="A746" s="5" t="str">
        <f>IFERROR(HLOOKUP(A$2,'2.源数据-产品分析-全商品'!A$6:A$1000,ROW()-1,0),"")</f>
        <v/>
      </c>
      <c r="B746" s="5" t="str">
        <f>IFERROR(HLOOKUP(B$2,'2.源数据-产品分析-全商品'!B$6:B$1000,ROW()-1,0),"")</f>
        <v/>
      </c>
      <c r="C746" s="5" t="str">
        <f>CLEAN(IFERROR(HLOOKUP(C$2,'2.源数据-产品分析-全商品'!C$6:C$1000,ROW()-1,0),""))</f>
        <v/>
      </c>
      <c r="D746" s="5" t="str">
        <f>IFERROR(HLOOKUP(D$2,'2.源数据-产品分析-全商品'!D$6:D$1000,ROW()-1,0),"")</f>
        <v/>
      </c>
      <c r="E746" s="5" t="str">
        <f>IFERROR(HLOOKUP(E$2,'2.源数据-产品分析-全商品'!E$6:E$1000,ROW()-1,0),"")</f>
        <v/>
      </c>
      <c r="F746" s="5" t="str">
        <f>IFERROR(VALUE(HLOOKUP(F$2,'2.源数据-产品分析-全商品'!F$6:F$1000,ROW()-1,0)),"")</f>
        <v/>
      </c>
      <c r="G746" s="5" t="str">
        <f>IFERROR(VALUE(HLOOKUP(G$2,'2.源数据-产品分析-全商品'!G$6:G$1000,ROW()-1,0)),"")</f>
        <v/>
      </c>
      <c r="H746" s="5" t="str">
        <f>IFERROR(HLOOKUP(H$2,'2.源数据-产品分析-全商品'!H$6:H$1000,ROW()-1,0),"")</f>
        <v/>
      </c>
      <c r="I746" s="5" t="str">
        <f>IFERROR(VALUE(HLOOKUP(I$2,'2.源数据-产品分析-全商品'!I$6:I$1000,ROW()-1,0)),"")</f>
        <v/>
      </c>
      <c r="J746" s="60" t="str">
        <f>IFERROR(IF($J$2="","",INDEX('产品报告-整理'!G:G,MATCH(产品建议!A746,'产品报告-整理'!A:A,0))),"")</f>
        <v/>
      </c>
      <c r="K746" s="5" t="str">
        <f>IFERROR(IF($K$2="","",VALUE(INDEX('产品报告-整理'!E:E,MATCH(产品建议!A746,'产品报告-整理'!A:A,0)))),0)</f>
        <v/>
      </c>
      <c r="L746" s="5" t="str">
        <f>IFERROR(VALUE(HLOOKUP(L$2,'2.源数据-产品分析-全商品'!J$6:J$1000,ROW()-1,0)),"")</f>
        <v/>
      </c>
      <c r="M746" s="5" t="str">
        <f>IFERROR(VALUE(HLOOKUP(M$2,'2.源数据-产品分析-全商品'!K$6:K$1000,ROW()-1,0)),"")</f>
        <v/>
      </c>
      <c r="N746" s="5" t="str">
        <f>IFERROR(HLOOKUP(N$2,'2.源数据-产品分析-全商品'!L$6:L$1000,ROW()-1,0),"")</f>
        <v/>
      </c>
      <c r="O746" s="5" t="str">
        <f>IF($O$2='产品报告-整理'!$K$1,IFERROR(INDEX('产品报告-整理'!S:S,MATCH(产品建议!A746,'产品报告-整理'!L:L,0)),""),(IFERROR(VALUE(HLOOKUP(O$2,'2.源数据-产品分析-全商品'!M$6:M$1000,ROW()-1,0)),"")))</f>
        <v/>
      </c>
      <c r="P746" s="5" t="str">
        <f>IF($P$2='产品报告-整理'!$V$1,IFERROR(INDEX('产品报告-整理'!AD:AD,MATCH(产品建议!A746,'产品报告-整理'!W:W,0)),""),(IFERROR(VALUE(HLOOKUP(P$2,'2.源数据-产品分析-全商品'!N$6:N$1000,ROW()-1,0)),"")))</f>
        <v/>
      </c>
      <c r="Q746" s="5" t="str">
        <f>IF($Q$2='产品报告-整理'!$AG$1,IFERROR(INDEX('产品报告-整理'!AO:AO,MATCH(产品建议!A746,'产品报告-整理'!AH:AH,0)),""),(IFERROR(VALUE(HLOOKUP(Q$2,'2.源数据-产品分析-全商品'!O$6:O$1000,ROW()-1,0)),"")))</f>
        <v/>
      </c>
      <c r="R746" s="5" t="str">
        <f>IF($R$2='产品报告-整理'!$AR$1,IFERROR(INDEX('产品报告-整理'!AZ:AZ,MATCH(产品建议!A746,'产品报告-整理'!AS:AS,0)),""),(IFERROR(VALUE(HLOOKUP(R$2,'2.源数据-产品分析-全商品'!P$6:P$1000,ROW()-1,0)),"")))</f>
        <v/>
      </c>
      <c r="S746" s="5" t="str">
        <f>IF($S$2='产品报告-整理'!$BC$1,IFERROR(INDEX('产品报告-整理'!BK:BK,MATCH(产品建议!A746,'产品报告-整理'!BD:BD,0)),""),(IFERROR(VALUE(HLOOKUP(S$2,'2.源数据-产品分析-全商品'!Q$6:Q$1000,ROW()-1,0)),"")))</f>
        <v/>
      </c>
      <c r="T746" s="5" t="str">
        <f>IFERROR(HLOOKUP("产品负责人",'2.源数据-产品分析-全商品'!R$6:R$1000,ROW()-1,0),"")</f>
        <v/>
      </c>
      <c r="U746" s="5" t="str">
        <f>IFERROR(VALUE(HLOOKUP(U$2,'2.源数据-产品分析-全商品'!S$6:S$1000,ROW()-1,0)),"")</f>
        <v/>
      </c>
      <c r="V746" s="5" t="str">
        <f>IFERROR(VALUE(HLOOKUP(V$2,'2.源数据-产品分析-全商品'!T$6:T$1000,ROW()-1,0)),"")</f>
        <v/>
      </c>
      <c r="W746" s="5" t="str">
        <f>IF(OR($A$3=""),"",IF(OR($W$2="优爆品"),(IF(COUNTIF('2-2.源数据-产品分析-优品'!A:A,产品建议!A746)&gt;0,"是","")&amp;IF(COUNTIF('2-3.源数据-产品分析-爆品'!A:A,产品建议!A746)&gt;0,"是","")),IF(OR($W$2="P4P点击量"),((IFERROR(INDEX('产品报告-整理'!D:D,MATCH(产品建议!A746,'产品报告-整理'!A:A,0)),""))),((IF(COUNTIF('2-2.源数据-产品分析-优品'!A:A,产品建议!A746)&gt;0,"是",""))))))</f>
        <v/>
      </c>
      <c r="X746" s="5" t="str">
        <f>IF(OR($A$3=""),"",IF(OR($W$2="优爆品"),((IFERROR(INDEX('产品报告-整理'!D:D,MATCH(产品建议!A746,'产品报告-整理'!A:A,0)),"")&amp;" → "&amp;(IFERROR(TEXT(INDEX('产品报告-整理'!D:D,MATCH(产品建议!A746,'产品报告-整理'!A:A,0))/G746,"0%"),"")))),IF(OR($W$2="P4P点击量"),((IF($W$2="P4P点击量",IFERROR(TEXT(W746/G746,"0%"),"")))),(((IF(COUNTIF('2-3.源数据-产品分析-爆品'!A:A,产品建议!A746)&gt;0,"是","")))))))</f>
        <v/>
      </c>
      <c r="Y746" s="9" t="str">
        <f>IF(AND($Y$2="直通车总消费",'产品报告-整理'!$BN$1="推荐广告"),IFERROR(INDEX('产品报告-整理'!H:H,MATCH(产品建议!A746,'产品报告-整理'!A:A,0)),0)+IFERROR(INDEX('产品报告-整理'!BV:BV,MATCH(产品建议!A746,'产品报告-整理'!BO:BO,0)),0),IFERROR(INDEX('产品报告-整理'!H:H,MATCH(产品建议!A746,'产品报告-整理'!A:A,0)),0))</f>
        <v/>
      </c>
      <c r="Z746" s="9" t="str">
        <f t="shared" si="36"/>
        <v/>
      </c>
      <c r="AA746" s="5" t="str">
        <f t="shared" si="34"/>
        <v/>
      </c>
      <c r="AB746" s="5" t="str">
        <f t="shared" si="35"/>
        <v/>
      </c>
      <c r="AC746" s="9"/>
      <c r="AD746" s="15" t="str">
        <f>IF($AD$1="  ",IFERROR(IF(AND(Y746="未推广",L746&gt;0),"加入P4P推广 ","")&amp;IF(AND(OR(W746="是",X746="是"),Y746=0),"优爆品加推广 ","")&amp;IF(AND(C746="N",L746&gt;0),"增加橱窗绑定 ","")&amp;IF(AND(OR(Z746&gt;$Z$1*4.5,AB746&gt;$AB$1*4.5),Y746&lt;&gt;0,Y746&gt;$AB$1*2,G746&gt;($G$1/$L$1)*1),"放弃P4P推广 ","")&amp;IF(AND(AB746&gt;$AB$1*1.2,AB746&lt;$AB$1*4.5,Y746&gt;0),"优化询盘成本 ","")&amp;IF(AND(Z746&gt;$Z$1*1.2,Z746&lt;$Z$1*4.5,Y746&gt;0),"优化商机成本 ","")&amp;IF(AND(Y746&lt;&gt;0,L746&gt;0,AB746&lt;$AB$1*1.2),"加大询盘获取 ","")&amp;IF(AND(Y746&lt;&gt;0,K746&gt;0,Z746&lt;$Z$1*1.2),"加大商机获取 ","")&amp;IF(AND(L746=0,C746="Y",G746&gt;($G$1/$L$1*1.5)),"解绑橱窗绑定 ",""),"请去左表粘贴源数据"),"")</f>
        <v/>
      </c>
      <c r="AE746" s="9"/>
      <c r="AF746" s="9"/>
      <c r="AG746" s="9"/>
      <c r="AH746" s="9"/>
      <c r="AI746" s="17"/>
      <c r="AJ746" s="17"/>
      <c r="AK746" s="17"/>
    </row>
    <row r="747" spans="1:37">
      <c r="A747" s="5" t="str">
        <f>IFERROR(HLOOKUP(A$2,'2.源数据-产品分析-全商品'!A$6:A$1000,ROW()-1,0),"")</f>
        <v/>
      </c>
      <c r="B747" s="5" t="str">
        <f>IFERROR(HLOOKUP(B$2,'2.源数据-产品分析-全商品'!B$6:B$1000,ROW()-1,0),"")</f>
        <v/>
      </c>
      <c r="C747" s="5" t="str">
        <f>CLEAN(IFERROR(HLOOKUP(C$2,'2.源数据-产品分析-全商品'!C$6:C$1000,ROW()-1,0),""))</f>
        <v/>
      </c>
      <c r="D747" s="5" t="str">
        <f>IFERROR(HLOOKUP(D$2,'2.源数据-产品分析-全商品'!D$6:D$1000,ROW()-1,0),"")</f>
        <v/>
      </c>
      <c r="E747" s="5" t="str">
        <f>IFERROR(HLOOKUP(E$2,'2.源数据-产品分析-全商品'!E$6:E$1000,ROW()-1,0),"")</f>
        <v/>
      </c>
      <c r="F747" s="5" t="str">
        <f>IFERROR(VALUE(HLOOKUP(F$2,'2.源数据-产品分析-全商品'!F$6:F$1000,ROW()-1,0)),"")</f>
        <v/>
      </c>
      <c r="G747" s="5" t="str">
        <f>IFERROR(VALUE(HLOOKUP(G$2,'2.源数据-产品分析-全商品'!G$6:G$1000,ROW()-1,0)),"")</f>
        <v/>
      </c>
      <c r="H747" s="5" t="str">
        <f>IFERROR(HLOOKUP(H$2,'2.源数据-产品分析-全商品'!H$6:H$1000,ROW()-1,0),"")</f>
        <v/>
      </c>
      <c r="I747" s="5" t="str">
        <f>IFERROR(VALUE(HLOOKUP(I$2,'2.源数据-产品分析-全商品'!I$6:I$1000,ROW()-1,0)),"")</f>
        <v/>
      </c>
      <c r="J747" s="60" t="str">
        <f>IFERROR(IF($J$2="","",INDEX('产品报告-整理'!G:G,MATCH(产品建议!A747,'产品报告-整理'!A:A,0))),"")</f>
        <v/>
      </c>
      <c r="K747" s="5" t="str">
        <f>IFERROR(IF($K$2="","",VALUE(INDEX('产品报告-整理'!E:E,MATCH(产品建议!A747,'产品报告-整理'!A:A,0)))),0)</f>
        <v/>
      </c>
      <c r="L747" s="5" t="str">
        <f>IFERROR(VALUE(HLOOKUP(L$2,'2.源数据-产品分析-全商品'!J$6:J$1000,ROW()-1,0)),"")</f>
        <v/>
      </c>
      <c r="M747" s="5" t="str">
        <f>IFERROR(VALUE(HLOOKUP(M$2,'2.源数据-产品分析-全商品'!K$6:K$1000,ROW()-1,0)),"")</f>
        <v/>
      </c>
      <c r="N747" s="5" t="str">
        <f>IFERROR(HLOOKUP(N$2,'2.源数据-产品分析-全商品'!L$6:L$1000,ROW()-1,0),"")</f>
        <v/>
      </c>
      <c r="O747" s="5" t="str">
        <f>IF($O$2='产品报告-整理'!$K$1,IFERROR(INDEX('产品报告-整理'!S:S,MATCH(产品建议!A747,'产品报告-整理'!L:L,0)),""),(IFERROR(VALUE(HLOOKUP(O$2,'2.源数据-产品分析-全商品'!M$6:M$1000,ROW()-1,0)),"")))</f>
        <v/>
      </c>
      <c r="P747" s="5" t="str">
        <f>IF($P$2='产品报告-整理'!$V$1,IFERROR(INDEX('产品报告-整理'!AD:AD,MATCH(产品建议!A747,'产品报告-整理'!W:W,0)),""),(IFERROR(VALUE(HLOOKUP(P$2,'2.源数据-产品分析-全商品'!N$6:N$1000,ROW()-1,0)),"")))</f>
        <v/>
      </c>
      <c r="Q747" s="5" t="str">
        <f>IF($Q$2='产品报告-整理'!$AG$1,IFERROR(INDEX('产品报告-整理'!AO:AO,MATCH(产品建议!A747,'产品报告-整理'!AH:AH,0)),""),(IFERROR(VALUE(HLOOKUP(Q$2,'2.源数据-产品分析-全商品'!O$6:O$1000,ROW()-1,0)),"")))</f>
        <v/>
      </c>
      <c r="R747" s="5" t="str">
        <f>IF($R$2='产品报告-整理'!$AR$1,IFERROR(INDEX('产品报告-整理'!AZ:AZ,MATCH(产品建议!A747,'产品报告-整理'!AS:AS,0)),""),(IFERROR(VALUE(HLOOKUP(R$2,'2.源数据-产品分析-全商品'!P$6:P$1000,ROW()-1,0)),"")))</f>
        <v/>
      </c>
      <c r="S747" s="5" t="str">
        <f>IF($S$2='产品报告-整理'!$BC$1,IFERROR(INDEX('产品报告-整理'!BK:BK,MATCH(产品建议!A747,'产品报告-整理'!BD:BD,0)),""),(IFERROR(VALUE(HLOOKUP(S$2,'2.源数据-产品分析-全商品'!Q$6:Q$1000,ROW()-1,0)),"")))</f>
        <v/>
      </c>
      <c r="T747" s="5" t="str">
        <f>IFERROR(HLOOKUP("产品负责人",'2.源数据-产品分析-全商品'!R$6:R$1000,ROW()-1,0),"")</f>
        <v/>
      </c>
      <c r="U747" s="5" t="str">
        <f>IFERROR(VALUE(HLOOKUP(U$2,'2.源数据-产品分析-全商品'!S$6:S$1000,ROW()-1,0)),"")</f>
        <v/>
      </c>
      <c r="V747" s="5" t="str">
        <f>IFERROR(VALUE(HLOOKUP(V$2,'2.源数据-产品分析-全商品'!T$6:T$1000,ROW()-1,0)),"")</f>
        <v/>
      </c>
      <c r="W747" s="5" t="str">
        <f>IF(OR($A$3=""),"",IF(OR($W$2="优爆品"),(IF(COUNTIF('2-2.源数据-产品分析-优品'!A:A,产品建议!A747)&gt;0,"是","")&amp;IF(COUNTIF('2-3.源数据-产品分析-爆品'!A:A,产品建议!A747)&gt;0,"是","")),IF(OR($W$2="P4P点击量"),((IFERROR(INDEX('产品报告-整理'!D:D,MATCH(产品建议!A747,'产品报告-整理'!A:A,0)),""))),((IF(COUNTIF('2-2.源数据-产品分析-优品'!A:A,产品建议!A747)&gt;0,"是",""))))))</f>
        <v/>
      </c>
      <c r="X747" s="5" t="str">
        <f>IF(OR($A$3=""),"",IF(OR($W$2="优爆品"),((IFERROR(INDEX('产品报告-整理'!D:D,MATCH(产品建议!A747,'产品报告-整理'!A:A,0)),"")&amp;" → "&amp;(IFERROR(TEXT(INDEX('产品报告-整理'!D:D,MATCH(产品建议!A747,'产品报告-整理'!A:A,0))/G747,"0%"),"")))),IF(OR($W$2="P4P点击量"),((IF($W$2="P4P点击量",IFERROR(TEXT(W747/G747,"0%"),"")))),(((IF(COUNTIF('2-3.源数据-产品分析-爆品'!A:A,产品建议!A747)&gt;0,"是","")))))))</f>
        <v/>
      </c>
      <c r="Y747" s="9" t="str">
        <f>IF(AND($Y$2="直通车总消费",'产品报告-整理'!$BN$1="推荐广告"),IFERROR(INDEX('产品报告-整理'!H:H,MATCH(产品建议!A747,'产品报告-整理'!A:A,0)),0)+IFERROR(INDEX('产品报告-整理'!BV:BV,MATCH(产品建议!A747,'产品报告-整理'!BO:BO,0)),0),IFERROR(INDEX('产品报告-整理'!H:H,MATCH(产品建议!A747,'产品报告-整理'!A:A,0)),0))</f>
        <v/>
      </c>
      <c r="Z747" s="9" t="str">
        <f t="shared" si="36"/>
        <v/>
      </c>
      <c r="AA747" s="5" t="str">
        <f t="shared" si="34"/>
        <v/>
      </c>
      <c r="AB747" s="5" t="str">
        <f t="shared" si="35"/>
        <v/>
      </c>
      <c r="AC747" s="9"/>
      <c r="AD747" s="15" t="str">
        <f>IF($AD$1="  ",IFERROR(IF(AND(Y747="未推广",L747&gt;0),"加入P4P推广 ","")&amp;IF(AND(OR(W747="是",X747="是"),Y747=0),"优爆品加推广 ","")&amp;IF(AND(C747="N",L747&gt;0),"增加橱窗绑定 ","")&amp;IF(AND(OR(Z747&gt;$Z$1*4.5,AB747&gt;$AB$1*4.5),Y747&lt;&gt;0,Y747&gt;$AB$1*2,G747&gt;($G$1/$L$1)*1),"放弃P4P推广 ","")&amp;IF(AND(AB747&gt;$AB$1*1.2,AB747&lt;$AB$1*4.5,Y747&gt;0),"优化询盘成本 ","")&amp;IF(AND(Z747&gt;$Z$1*1.2,Z747&lt;$Z$1*4.5,Y747&gt;0),"优化商机成本 ","")&amp;IF(AND(Y747&lt;&gt;0,L747&gt;0,AB747&lt;$AB$1*1.2),"加大询盘获取 ","")&amp;IF(AND(Y747&lt;&gt;0,K747&gt;0,Z747&lt;$Z$1*1.2),"加大商机获取 ","")&amp;IF(AND(L747=0,C747="Y",G747&gt;($G$1/$L$1*1.5)),"解绑橱窗绑定 ",""),"请去左表粘贴源数据"),"")</f>
        <v/>
      </c>
      <c r="AE747" s="9"/>
      <c r="AF747" s="9"/>
      <c r="AG747" s="9"/>
      <c r="AH747" s="9"/>
      <c r="AI747" s="17"/>
      <c r="AJ747" s="17"/>
      <c r="AK747" s="17"/>
    </row>
    <row r="748" spans="1:37">
      <c r="A748" s="5" t="str">
        <f>IFERROR(HLOOKUP(A$2,'2.源数据-产品分析-全商品'!A$6:A$1000,ROW()-1,0),"")</f>
        <v/>
      </c>
      <c r="B748" s="5" t="str">
        <f>IFERROR(HLOOKUP(B$2,'2.源数据-产品分析-全商品'!B$6:B$1000,ROW()-1,0),"")</f>
        <v/>
      </c>
      <c r="C748" s="5" t="str">
        <f>CLEAN(IFERROR(HLOOKUP(C$2,'2.源数据-产品分析-全商品'!C$6:C$1000,ROW()-1,0),""))</f>
        <v/>
      </c>
      <c r="D748" s="5" t="str">
        <f>IFERROR(HLOOKUP(D$2,'2.源数据-产品分析-全商品'!D$6:D$1000,ROW()-1,0),"")</f>
        <v/>
      </c>
      <c r="E748" s="5" t="str">
        <f>IFERROR(HLOOKUP(E$2,'2.源数据-产品分析-全商品'!E$6:E$1000,ROW()-1,0),"")</f>
        <v/>
      </c>
      <c r="F748" s="5" t="str">
        <f>IFERROR(VALUE(HLOOKUP(F$2,'2.源数据-产品分析-全商品'!F$6:F$1000,ROW()-1,0)),"")</f>
        <v/>
      </c>
      <c r="G748" s="5" t="str">
        <f>IFERROR(VALUE(HLOOKUP(G$2,'2.源数据-产品分析-全商品'!G$6:G$1000,ROW()-1,0)),"")</f>
        <v/>
      </c>
      <c r="H748" s="5" t="str">
        <f>IFERROR(HLOOKUP(H$2,'2.源数据-产品分析-全商品'!H$6:H$1000,ROW()-1,0),"")</f>
        <v/>
      </c>
      <c r="I748" s="5" t="str">
        <f>IFERROR(VALUE(HLOOKUP(I$2,'2.源数据-产品分析-全商品'!I$6:I$1000,ROW()-1,0)),"")</f>
        <v/>
      </c>
      <c r="J748" s="60" t="str">
        <f>IFERROR(IF($J$2="","",INDEX('产品报告-整理'!G:G,MATCH(产品建议!A748,'产品报告-整理'!A:A,0))),"")</f>
        <v/>
      </c>
      <c r="K748" s="5" t="str">
        <f>IFERROR(IF($K$2="","",VALUE(INDEX('产品报告-整理'!E:E,MATCH(产品建议!A748,'产品报告-整理'!A:A,0)))),0)</f>
        <v/>
      </c>
      <c r="L748" s="5" t="str">
        <f>IFERROR(VALUE(HLOOKUP(L$2,'2.源数据-产品分析-全商品'!J$6:J$1000,ROW()-1,0)),"")</f>
        <v/>
      </c>
      <c r="M748" s="5" t="str">
        <f>IFERROR(VALUE(HLOOKUP(M$2,'2.源数据-产品分析-全商品'!K$6:K$1000,ROW()-1,0)),"")</f>
        <v/>
      </c>
      <c r="N748" s="5" t="str">
        <f>IFERROR(HLOOKUP(N$2,'2.源数据-产品分析-全商品'!L$6:L$1000,ROW()-1,0),"")</f>
        <v/>
      </c>
      <c r="O748" s="5" t="str">
        <f>IF($O$2='产品报告-整理'!$K$1,IFERROR(INDEX('产品报告-整理'!S:S,MATCH(产品建议!A748,'产品报告-整理'!L:L,0)),""),(IFERROR(VALUE(HLOOKUP(O$2,'2.源数据-产品分析-全商品'!M$6:M$1000,ROW()-1,0)),"")))</f>
        <v/>
      </c>
      <c r="P748" s="5" t="str">
        <f>IF($P$2='产品报告-整理'!$V$1,IFERROR(INDEX('产品报告-整理'!AD:AD,MATCH(产品建议!A748,'产品报告-整理'!W:W,0)),""),(IFERROR(VALUE(HLOOKUP(P$2,'2.源数据-产品分析-全商品'!N$6:N$1000,ROW()-1,0)),"")))</f>
        <v/>
      </c>
      <c r="Q748" s="5" t="str">
        <f>IF($Q$2='产品报告-整理'!$AG$1,IFERROR(INDEX('产品报告-整理'!AO:AO,MATCH(产品建议!A748,'产品报告-整理'!AH:AH,0)),""),(IFERROR(VALUE(HLOOKUP(Q$2,'2.源数据-产品分析-全商品'!O$6:O$1000,ROW()-1,0)),"")))</f>
        <v/>
      </c>
      <c r="R748" s="5" t="str">
        <f>IF($R$2='产品报告-整理'!$AR$1,IFERROR(INDEX('产品报告-整理'!AZ:AZ,MATCH(产品建议!A748,'产品报告-整理'!AS:AS,0)),""),(IFERROR(VALUE(HLOOKUP(R$2,'2.源数据-产品分析-全商品'!P$6:P$1000,ROW()-1,0)),"")))</f>
        <v/>
      </c>
      <c r="S748" s="5" t="str">
        <f>IF($S$2='产品报告-整理'!$BC$1,IFERROR(INDEX('产品报告-整理'!BK:BK,MATCH(产品建议!A748,'产品报告-整理'!BD:BD,0)),""),(IFERROR(VALUE(HLOOKUP(S$2,'2.源数据-产品分析-全商品'!Q$6:Q$1000,ROW()-1,0)),"")))</f>
        <v/>
      </c>
      <c r="T748" s="5" t="str">
        <f>IFERROR(HLOOKUP("产品负责人",'2.源数据-产品分析-全商品'!R$6:R$1000,ROW()-1,0),"")</f>
        <v/>
      </c>
      <c r="U748" s="5" t="str">
        <f>IFERROR(VALUE(HLOOKUP(U$2,'2.源数据-产品分析-全商品'!S$6:S$1000,ROW()-1,0)),"")</f>
        <v/>
      </c>
      <c r="V748" s="5" t="str">
        <f>IFERROR(VALUE(HLOOKUP(V$2,'2.源数据-产品分析-全商品'!T$6:T$1000,ROW()-1,0)),"")</f>
        <v/>
      </c>
      <c r="W748" s="5" t="str">
        <f>IF(OR($A$3=""),"",IF(OR($W$2="优爆品"),(IF(COUNTIF('2-2.源数据-产品分析-优品'!A:A,产品建议!A748)&gt;0,"是","")&amp;IF(COUNTIF('2-3.源数据-产品分析-爆品'!A:A,产品建议!A748)&gt;0,"是","")),IF(OR($W$2="P4P点击量"),((IFERROR(INDEX('产品报告-整理'!D:D,MATCH(产品建议!A748,'产品报告-整理'!A:A,0)),""))),((IF(COUNTIF('2-2.源数据-产品分析-优品'!A:A,产品建议!A748)&gt;0,"是",""))))))</f>
        <v/>
      </c>
      <c r="X748" s="5" t="str">
        <f>IF(OR($A$3=""),"",IF(OR($W$2="优爆品"),((IFERROR(INDEX('产品报告-整理'!D:D,MATCH(产品建议!A748,'产品报告-整理'!A:A,0)),"")&amp;" → "&amp;(IFERROR(TEXT(INDEX('产品报告-整理'!D:D,MATCH(产品建议!A748,'产品报告-整理'!A:A,0))/G748,"0%"),"")))),IF(OR($W$2="P4P点击量"),((IF($W$2="P4P点击量",IFERROR(TEXT(W748/G748,"0%"),"")))),(((IF(COUNTIF('2-3.源数据-产品分析-爆品'!A:A,产品建议!A748)&gt;0,"是","")))))))</f>
        <v/>
      </c>
      <c r="Y748" s="9" t="str">
        <f>IF(AND($Y$2="直通车总消费",'产品报告-整理'!$BN$1="推荐广告"),IFERROR(INDEX('产品报告-整理'!H:H,MATCH(产品建议!A748,'产品报告-整理'!A:A,0)),0)+IFERROR(INDEX('产品报告-整理'!BV:BV,MATCH(产品建议!A748,'产品报告-整理'!BO:BO,0)),0),IFERROR(INDEX('产品报告-整理'!H:H,MATCH(产品建议!A748,'产品报告-整理'!A:A,0)),0))</f>
        <v/>
      </c>
      <c r="Z748" s="9" t="str">
        <f t="shared" si="36"/>
        <v/>
      </c>
      <c r="AA748" s="5" t="str">
        <f t="shared" si="34"/>
        <v/>
      </c>
      <c r="AB748" s="5" t="str">
        <f t="shared" si="35"/>
        <v/>
      </c>
      <c r="AC748" s="9"/>
      <c r="AD748" s="15" t="str">
        <f>IF($AD$1="  ",IFERROR(IF(AND(Y748="未推广",L748&gt;0),"加入P4P推广 ","")&amp;IF(AND(OR(W748="是",X748="是"),Y748=0),"优爆品加推广 ","")&amp;IF(AND(C748="N",L748&gt;0),"增加橱窗绑定 ","")&amp;IF(AND(OR(Z748&gt;$Z$1*4.5,AB748&gt;$AB$1*4.5),Y748&lt;&gt;0,Y748&gt;$AB$1*2,G748&gt;($G$1/$L$1)*1),"放弃P4P推广 ","")&amp;IF(AND(AB748&gt;$AB$1*1.2,AB748&lt;$AB$1*4.5,Y748&gt;0),"优化询盘成本 ","")&amp;IF(AND(Z748&gt;$Z$1*1.2,Z748&lt;$Z$1*4.5,Y748&gt;0),"优化商机成本 ","")&amp;IF(AND(Y748&lt;&gt;0,L748&gt;0,AB748&lt;$AB$1*1.2),"加大询盘获取 ","")&amp;IF(AND(Y748&lt;&gt;0,K748&gt;0,Z748&lt;$Z$1*1.2),"加大商机获取 ","")&amp;IF(AND(L748=0,C748="Y",G748&gt;($G$1/$L$1*1.5)),"解绑橱窗绑定 ",""),"请去左表粘贴源数据"),"")</f>
        <v/>
      </c>
      <c r="AE748" s="9"/>
      <c r="AF748" s="9"/>
      <c r="AG748" s="9"/>
      <c r="AH748" s="9"/>
      <c r="AI748" s="17"/>
      <c r="AJ748" s="17"/>
      <c r="AK748" s="17"/>
    </row>
    <row r="749" spans="1:37">
      <c r="A749" s="5" t="str">
        <f>IFERROR(HLOOKUP(A$2,'2.源数据-产品分析-全商品'!A$6:A$1000,ROW()-1,0),"")</f>
        <v/>
      </c>
      <c r="B749" s="5" t="str">
        <f>IFERROR(HLOOKUP(B$2,'2.源数据-产品分析-全商品'!B$6:B$1000,ROW()-1,0),"")</f>
        <v/>
      </c>
      <c r="C749" s="5" t="str">
        <f>CLEAN(IFERROR(HLOOKUP(C$2,'2.源数据-产品分析-全商品'!C$6:C$1000,ROW()-1,0),""))</f>
        <v/>
      </c>
      <c r="D749" s="5" t="str">
        <f>IFERROR(HLOOKUP(D$2,'2.源数据-产品分析-全商品'!D$6:D$1000,ROW()-1,0),"")</f>
        <v/>
      </c>
      <c r="E749" s="5" t="str">
        <f>IFERROR(HLOOKUP(E$2,'2.源数据-产品分析-全商品'!E$6:E$1000,ROW()-1,0),"")</f>
        <v/>
      </c>
      <c r="F749" s="5" t="str">
        <f>IFERROR(VALUE(HLOOKUP(F$2,'2.源数据-产品分析-全商品'!F$6:F$1000,ROW()-1,0)),"")</f>
        <v/>
      </c>
      <c r="G749" s="5" t="str">
        <f>IFERROR(VALUE(HLOOKUP(G$2,'2.源数据-产品分析-全商品'!G$6:G$1000,ROW()-1,0)),"")</f>
        <v/>
      </c>
      <c r="H749" s="5" t="str">
        <f>IFERROR(HLOOKUP(H$2,'2.源数据-产品分析-全商品'!H$6:H$1000,ROW()-1,0),"")</f>
        <v/>
      </c>
      <c r="I749" s="5" t="str">
        <f>IFERROR(VALUE(HLOOKUP(I$2,'2.源数据-产品分析-全商品'!I$6:I$1000,ROW()-1,0)),"")</f>
        <v/>
      </c>
      <c r="J749" s="60" t="str">
        <f>IFERROR(IF($J$2="","",INDEX('产品报告-整理'!G:G,MATCH(产品建议!A749,'产品报告-整理'!A:A,0))),"")</f>
        <v/>
      </c>
      <c r="K749" s="5" t="str">
        <f>IFERROR(IF($K$2="","",VALUE(INDEX('产品报告-整理'!E:E,MATCH(产品建议!A749,'产品报告-整理'!A:A,0)))),0)</f>
        <v/>
      </c>
      <c r="L749" s="5" t="str">
        <f>IFERROR(VALUE(HLOOKUP(L$2,'2.源数据-产品分析-全商品'!J$6:J$1000,ROW()-1,0)),"")</f>
        <v/>
      </c>
      <c r="M749" s="5" t="str">
        <f>IFERROR(VALUE(HLOOKUP(M$2,'2.源数据-产品分析-全商品'!K$6:K$1000,ROW()-1,0)),"")</f>
        <v/>
      </c>
      <c r="N749" s="5" t="str">
        <f>IFERROR(HLOOKUP(N$2,'2.源数据-产品分析-全商品'!L$6:L$1000,ROW()-1,0),"")</f>
        <v/>
      </c>
      <c r="O749" s="5" t="str">
        <f>IF($O$2='产品报告-整理'!$K$1,IFERROR(INDEX('产品报告-整理'!S:S,MATCH(产品建议!A749,'产品报告-整理'!L:L,0)),""),(IFERROR(VALUE(HLOOKUP(O$2,'2.源数据-产品分析-全商品'!M$6:M$1000,ROW()-1,0)),"")))</f>
        <v/>
      </c>
      <c r="P749" s="5" t="str">
        <f>IF($P$2='产品报告-整理'!$V$1,IFERROR(INDEX('产品报告-整理'!AD:AD,MATCH(产品建议!A749,'产品报告-整理'!W:W,0)),""),(IFERROR(VALUE(HLOOKUP(P$2,'2.源数据-产品分析-全商品'!N$6:N$1000,ROW()-1,0)),"")))</f>
        <v/>
      </c>
      <c r="Q749" s="5" t="str">
        <f>IF($Q$2='产品报告-整理'!$AG$1,IFERROR(INDEX('产品报告-整理'!AO:AO,MATCH(产品建议!A749,'产品报告-整理'!AH:AH,0)),""),(IFERROR(VALUE(HLOOKUP(Q$2,'2.源数据-产品分析-全商品'!O$6:O$1000,ROW()-1,0)),"")))</f>
        <v/>
      </c>
      <c r="R749" s="5" t="str">
        <f>IF($R$2='产品报告-整理'!$AR$1,IFERROR(INDEX('产品报告-整理'!AZ:AZ,MATCH(产品建议!A749,'产品报告-整理'!AS:AS,0)),""),(IFERROR(VALUE(HLOOKUP(R$2,'2.源数据-产品分析-全商品'!P$6:P$1000,ROW()-1,0)),"")))</f>
        <v/>
      </c>
      <c r="S749" s="5" t="str">
        <f>IF($S$2='产品报告-整理'!$BC$1,IFERROR(INDEX('产品报告-整理'!BK:BK,MATCH(产品建议!A749,'产品报告-整理'!BD:BD,0)),""),(IFERROR(VALUE(HLOOKUP(S$2,'2.源数据-产品分析-全商品'!Q$6:Q$1000,ROW()-1,0)),"")))</f>
        <v/>
      </c>
      <c r="T749" s="5" t="str">
        <f>IFERROR(HLOOKUP("产品负责人",'2.源数据-产品分析-全商品'!R$6:R$1000,ROW()-1,0),"")</f>
        <v/>
      </c>
      <c r="U749" s="5" t="str">
        <f>IFERROR(VALUE(HLOOKUP(U$2,'2.源数据-产品分析-全商品'!S$6:S$1000,ROW()-1,0)),"")</f>
        <v/>
      </c>
      <c r="V749" s="5" t="str">
        <f>IFERROR(VALUE(HLOOKUP(V$2,'2.源数据-产品分析-全商品'!T$6:T$1000,ROW()-1,0)),"")</f>
        <v/>
      </c>
      <c r="W749" s="5" t="str">
        <f>IF(OR($A$3=""),"",IF(OR($W$2="优爆品"),(IF(COUNTIF('2-2.源数据-产品分析-优品'!A:A,产品建议!A749)&gt;0,"是","")&amp;IF(COUNTIF('2-3.源数据-产品分析-爆品'!A:A,产品建议!A749)&gt;0,"是","")),IF(OR($W$2="P4P点击量"),((IFERROR(INDEX('产品报告-整理'!D:D,MATCH(产品建议!A749,'产品报告-整理'!A:A,0)),""))),((IF(COUNTIF('2-2.源数据-产品分析-优品'!A:A,产品建议!A749)&gt;0,"是",""))))))</f>
        <v/>
      </c>
      <c r="X749" s="5" t="str">
        <f>IF(OR($A$3=""),"",IF(OR($W$2="优爆品"),((IFERROR(INDEX('产品报告-整理'!D:D,MATCH(产品建议!A749,'产品报告-整理'!A:A,0)),"")&amp;" → "&amp;(IFERROR(TEXT(INDEX('产品报告-整理'!D:D,MATCH(产品建议!A749,'产品报告-整理'!A:A,0))/G749,"0%"),"")))),IF(OR($W$2="P4P点击量"),((IF($W$2="P4P点击量",IFERROR(TEXT(W749/G749,"0%"),"")))),(((IF(COUNTIF('2-3.源数据-产品分析-爆品'!A:A,产品建议!A749)&gt;0,"是","")))))))</f>
        <v/>
      </c>
      <c r="Y749" s="9" t="str">
        <f>IF(AND($Y$2="直通车总消费",'产品报告-整理'!$BN$1="推荐广告"),IFERROR(INDEX('产品报告-整理'!H:H,MATCH(产品建议!A749,'产品报告-整理'!A:A,0)),0)+IFERROR(INDEX('产品报告-整理'!BV:BV,MATCH(产品建议!A749,'产品报告-整理'!BO:BO,0)),0),IFERROR(INDEX('产品报告-整理'!H:H,MATCH(产品建议!A749,'产品报告-整理'!A:A,0)),0))</f>
        <v/>
      </c>
      <c r="Z749" s="9" t="str">
        <f t="shared" si="36"/>
        <v/>
      </c>
      <c r="AA749" s="5" t="str">
        <f t="shared" si="34"/>
        <v/>
      </c>
      <c r="AB749" s="5" t="str">
        <f t="shared" si="35"/>
        <v/>
      </c>
      <c r="AC749" s="9"/>
      <c r="AD749" s="15" t="str">
        <f>IF($AD$1="  ",IFERROR(IF(AND(Y749="未推广",L749&gt;0),"加入P4P推广 ","")&amp;IF(AND(OR(W749="是",X749="是"),Y749=0),"优爆品加推广 ","")&amp;IF(AND(C749="N",L749&gt;0),"增加橱窗绑定 ","")&amp;IF(AND(OR(Z749&gt;$Z$1*4.5,AB749&gt;$AB$1*4.5),Y749&lt;&gt;0,Y749&gt;$AB$1*2,G749&gt;($G$1/$L$1)*1),"放弃P4P推广 ","")&amp;IF(AND(AB749&gt;$AB$1*1.2,AB749&lt;$AB$1*4.5,Y749&gt;0),"优化询盘成本 ","")&amp;IF(AND(Z749&gt;$Z$1*1.2,Z749&lt;$Z$1*4.5,Y749&gt;0),"优化商机成本 ","")&amp;IF(AND(Y749&lt;&gt;0,L749&gt;0,AB749&lt;$AB$1*1.2),"加大询盘获取 ","")&amp;IF(AND(Y749&lt;&gt;0,K749&gt;0,Z749&lt;$Z$1*1.2),"加大商机获取 ","")&amp;IF(AND(L749=0,C749="Y",G749&gt;($G$1/$L$1*1.5)),"解绑橱窗绑定 ",""),"请去左表粘贴源数据"),"")</f>
        <v/>
      </c>
      <c r="AE749" s="9"/>
      <c r="AF749" s="9"/>
      <c r="AG749" s="9"/>
      <c r="AH749" s="9"/>
      <c r="AI749" s="17"/>
      <c r="AJ749" s="17"/>
      <c r="AK749" s="17"/>
    </row>
    <row r="750" spans="1:37">
      <c r="A750" s="5" t="str">
        <f>IFERROR(HLOOKUP(A$2,'2.源数据-产品分析-全商品'!A$6:A$1000,ROW()-1,0),"")</f>
        <v/>
      </c>
      <c r="B750" s="5" t="str">
        <f>IFERROR(HLOOKUP(B$2,'2.源数据-产品分析-全商品'!B$6:B$1000,ROW()-1,0),"")</f>
        <v/>
      </c>
      <c r="C750" s="5" t="str">
        <f>CLEAN(IFERROR(HLOOKUP(C$2,'2.源数据-产品分析-全商品'!C$6:C$1000,ROW()-1,0),""))</f>
        <v/>
      </c>
      <c r="D750" s="5" t="str">
        <f>IFERROR(HLOOKUP(D$2,'2.源数据-产品分析-全商品'!D$6:D$1000,ROW()-1,0),"")</f>
        <v/>
      </c>
      <c r="E750" s="5" t="str">
        <f>IFERROR(HLOOKUP(E$2,'2.源数据-产品分析-全商品'!E$6:E$1000,ROW()-1,0),"")</f>
        <v/>
      </c>
      <c r="F750" s="5" t="str">
        <f>IFERROR(VALUE(HLOOKUP(F$2,'2.源数据-产品分析-全商品'!F$6:F$1000,ROW()-1,0)),"")</f>
        <v/>
      </c>
      <c r="G750" s="5" t="str">
        <f>IFERROR(VALUE(HLOOKUP(G$2,'2.源数据-产品分析-全商品'!G$6:G$1000,ROW()-1,0)),"")</f>
        <v/>
      </c>
      <c r="H750" s="5" t="str">
        <f>IFERROR(HLOOKUP(H$2,'2.源数据-产品分析-全商品'!H$6:H$1000,ROW()-1,0),"")</f>
        <v/>
      </c>
      <c r="I750" s="5" t="str">
        <f>IFERROR(VALUE(HLOOKUP(I$2,'2.源数据-产品分析-全商品'!I$6:I$1000,ROW()-1,0)),"")</f>
        <v/>
      </c>
      <c r="J750" s="60" t="str">
        <f>IFERROR(IF($J$2="","",INDEX('产品报告-整理'!G:G,MATCH(产品建议!A750,'产品报告-整理'!A:A,0))),"")</f>
        <v/>
      </c>
      <c r="K750" s="5" t="str">
        <f>IFERROR(IF($K$2="","",VALUE(INDEX('产品报告-整理'!E:E,MATCH(产品建议!A750,'产品报告-整理'!A:A,0)))),0)</f>
        <v/>
      </c>
      <c r="L750" s="5" t="str">
        <f>IFERROR(VALUE(HLOOKUP(L$2,'2.源数据-产品分析-全商品'!J$6:J$1000,ROW()-1,0)),"")</f>
        <v/>
      </c>
      <c r="M750" s="5" t="str">
        <f>IFERROR(VALUE(HLOOKUP(M$2,'2.源数据-产品分析-全商品'!K$6:K$1000,ROW()-1,0)),"")</f>
        <v/>
      </c>
      <c r="N750" s="5" t="str">
        <f>IFERROR(HLOOKUP(N$2,'2.源数据-产品分析-全商品'!L$6:L$1000,ROW()-1,0),"")</f>
        <v/>
      </c>
      <c r="O750" s="5" t="str">
        <f>IF($O$2='产品报告-整理'!$K$1,IFERROR(INDEX('产品报告-整理'!S:S,MATCH(产品建议!A750,'产品报告-整理'!L:L,0)),""),(IFERROR(VALUE(HLOOKUP(O$2,'2.源数据-产品分析-全商品'!M$6:M$1000,ROW()-1,0)),"")))</f>
        <v/>
      </c>
      <c r="P750" s="5" t="str">
        <f>IF($P$2='产品报告-整理'!$V$1,IFERROR(INDEX('产品报告-整理'!AD:AD,MATCH(产品建议!A750,'产品报告-整理'!W:W,0)),""),(IFERROR(VALUE(HLOOKUP(P$2,'2.源数据-产品分析-全商品'!N$6:N$1000,ROW()-1,0)),"")))</f>
        <v/>
      </c>
      <c r="Q750" s="5" t="str">
        <f>IF($Q$2='产品报告-整理'!$AG$1,IFERROR(INDEX('产品报告-整理'!AO:AO,MATCH(产品建议!A750,'产品报告-整理'!AH:AH,0)),""),(IFERROR(VALUE(HLOOKUP(Q$2,'2.源数据-产品分析-全商品'!O$6:O$1000,ROW()-1,0)),"")))</f>
        <v/>
      </c>
      <c r="R750" s="5" t="str">
        <f>IF($R$2='产品报告-整理'!$AR$1,IFERROR(INDEX('产品报告-整理'!AZ:AZ,MATCH(产品建议!A750,'产品报告-整理'!AS:AS,0)),""),(IFERROR(VALUE(HLOOKUP(R$2,'2.源数据-产品分析-全商品'!P$6:P$1000,ROW()-1,0)),"")))</f>
        <v/>
      </c>
      <c r="S750" s="5" t="str">
        <f>IF($S$2='产品报告-整理'!$BC$1,IFERROR(INDEX('产品报告-整理'!BK:BK,MATCH(产品建议!A750,'产品报告-整理'!BD:BD,0)),""),(IFERROR(VALUE(HLOOKUP(S$2,'2.源数据-产品分析-全商品'!Q$6:Q$1000,ROW()-1,0)),"")))</f>
        <v/>
      </c>
      <c r="T750" s="5" t="str">
        <f>IFERROR(HLOOKUP("产品负责人",'2.源数据-产品分析-全商品'!R$6:R$1000,ROW()-1,0),"")</f>
        <v/>
      </c>
      <c r="U750" s="5" t="str">
        <f>IFERROR(VALUE(HLOOKUP(U$2,'2.源数据-产品分析-全商品'!S$6:S$1000,ROW()-1,0)),"")</f>
        <v/>
      </c>
      <c r="V750" s="5" t="str">
        <f>IFERROR(VALUE(HLOOKUP(V$2,'2.源数据-产品分析-全商品'!T$6:T$1000,ROW()-1,0)),"")</f>
        <v/>
      </c>
      <c r="W750" s="5" t="str">
        <f>IF(OR($A$3=""),"",IF(OR($W$2="优爆品"),(IF(COUNTIF('2-2.源数据-产品分析-优品'!A:A,产品建议!A750)&gt;0,"是","")&amp;IF(COUNTIF('2-3.源数据-产品分析-爆品'!A:A,产品建议!A750)&gt;0,"是","")),IF(OR($W$2="P4P点击量"),((IFERROR(INDEX('产品报告-整理'!D:D,MATCH(产品建议!A750,'产品报告-整理'!A:A,0)),""))),((IF(COUNTIF('2-2.源数据-产品分析-优品'!A:A,产品建议!A750)&gt;0,"是",""))))))</f>
        <v/>
      </c>
      <c r="X750" s="5" t="str">
        <f>IF(OR($A$3=""),"",IF(OR($W$2="优爆品"),((IFERROR(INDEX('产品报告-整理'!D:D,MATCH(产品建议!A750,'产品报告-整理'!A:A,0)),"")&amp;" → "&amp;(IFERROR(TEXT(INDEX('产品报告-整理'!D:D,MATCH(产品建议!A750,'产品报告-整理'!A:A,0))/G750,"0%"),"")))),IF(OR($W$2="P4P点击量"),((IF($W$2="P4P点击量",IFERROR(TEXT(W750/G750,"0%"),"")))),(((IF(COUNTIF('2-3.源数据-产品分析-爆品'!A:A,产品建议!A750)&gt;0,"是","")))))))</f>
        <v/>
      </c>
      <c r="Y750" s="9" t="str">
        <f>IF(AND($Y$2="直通车总消费",'产品报告-整理'!$BN$1="推荐广告"),IFERROR(INDEX('产品报告-整理'!H:H,MATCH(产品建议!A750,'产品报告-整理'!A:A,0)),0)+IFERROR(INDEX('产品报告-整理'!BV:BV,MATCH(产品建议!A750,'产品报告-整理'!BO:BO,0)),0),IFERROR(INDEX('产品报告-整理'!H:H,MATCH(产品建议!A750,'产品报告-整理'!A:A,0)),0))</f>
        <v/>
      </c>
      <c r="Z750" s="9" t="str">
        <f t="shared" si="36"/>
        <v/>
      </c>
      <c r="AA750" s="5" t="str">
        <f t="shared" si="34"/>
        <v/>
      </c>
      <c r="AB750" s="5" t="str">
        <f t="shared" si="35"/>
        <v/>
      </c>
      <c r="AC750" s="9"/>
      <c r="AD750" s="15" t="str">
        <f>IF($AD$1="  ",IFERROR(IF(AND(Y750="未推广",L750&gt;0),"加入P4P推广 ","")&amp;IF(AND(OR(W750="是",X750="是"),Y750=0),"优爆品加推广 ","")&amp;IF(AND(C750="N",L750&gt;0),"增加橱窗绑定 ","")&amp;IF(AND(OR(Z750&gt;$Z$1*4.5,AB750&gt;$AB$1*4.5),Y750&lt;&gt;0,Y750&gt;$AB$1*2,G750&gt;($G$1/$L$1)*1),"放弃P4P推广 ","")&amp;IF(AND(AB750&gt;$AB$1*1.2,AB750&lt;$AB$1*4.5,Y750&gt;0),"优化询盘成本 ","")&amp;IF(AND(Z750&gt;$Z$1*1.2,Z750&lt;$Z$1*4.5,Y750&gt;0),"优化商机成本 ","")&amp;IF(AND(Y750&lt;&gt;0,L750&gt;0,AB750&lt;$AB$1*1.2),"加大询盘获取 ","")&amp;IF(AND(Y750&lt;&gt;0,K750&gt;0,Z750&lt;$Z$1*1.2),"加大商机获取 ","")&amp;IF(AND(L750=0,C750="Y",G750&gt;($G$1/$L$1*1.5)),"解绑橱窗绑定 ",""),"请去左表粘贴源数据"),"")</f>
        <v/>
      </c>
      <c r="AE750" s="9"/>
      <c r="AF750" s="9"/>
      <c r="AG750" s="9"/>
      <c r="AH750" s="9"/>
      <c r="AI750" s="17"/>
      <c r="AJ750" s="17"/>
      <c r="AK750" s="17"/>
    </row>
    <row r="751" spans="1:37">
      <c r="A751" s="5" t="str">
        <f>IFERROR(HLOOKUP(A$2,'2.源数据-产品分析-全商品'!A$6:A$1000,ROW()-1,0),"")</f>
        <v/>
      </c>
      <c r="B751" s="5" t="str">
        <f>IFERROR(HLOOKUP(B$2,'2.源数据-产品分析-全商品'!B$6:B$1000,ROW()-1,0),"")</f>
        <v/>
      </c>
      <c r="C751" s="5" t="str">
        <f>CLEAN(IFERROR(HLOOKUP(C$2,'2.源数据-产品分析-全商品'!C$6:C$1000,ROW()-1,0),""))</f>
        <v/>
      </c>
      <c r="D751" s="5" t="str">
        <f>IFERROR(HLOOKUP(D$2,'2.源数据-产品分析-全商品'!D$6:D$1000,ROW()-1,0),"")</f>
        <v/>
      </c>
      <c r="E751" s="5" t="str">
        <f>IFERROR(HLOOKUP(E$2,'2.源数据-产品分析-全商品'!E$6:E$1000,ROW()-1,0),"")</f>
        <v/>
      </c>
      <c r="F751" s="5" t="str">
        <f>IFERROR(VALUE(HLOOKUP(F$2,'2.源数据-产品分析-全商品'!F$6:F$1000,ROW()-1,0)),"")</f>
        <v/>
      </c>
      <c r="G751" s="5" t="str">
        <f>IFERROR(VALUE(HLOOKUP(G$2,'2.源数据-产品分析-全商品'!G$6:G$1000,ROW()-1,0)),"")</f>
        <v/>
      </c>
      <c r="H751" s="5" t="str">
        <f>IFERROR(HLOOKUP(H$2,'2.源数据-产品分析-全商品'!H$6:H$1000,ROW()-1,0),"")</f>
        <v/>
      </c>
      <c r="I751" s="5" t="str">
        <f>IFERROR(VALUE(HLOOKUP(I$2,'2.源数据-产品分析-全商品'!I$6:I$1000,ROW()-1,0)),"")</f>
        <v/>
      </c>
      <c r="J751" s="60" t="str">
        <f>IFERROR(IF($J$2="","",INDEX('产品报告-整理'!G:G,MATCH(产品建议!A751,'产品报告-整理'!A:A,0))),"")</f>
        <v/>
      </c>
      <c r="K751" s="5" t="str">
        <f>IFERROR(IF($K$2="","",VALUE(INDEX('产品报告-整理'!E:E,MATCH(产品建议!A751,'产品报告-整理'!A:A,0)))),0)</f>
        <v/>
      </c>
      <c r="L751" s="5" t="str">
        <f>IFERROR(VALUE(HLOOKUP(L$2,'2.源数据-产品分析-全商品'!J$6:J$1000,ROW()-1,0)),"")</f>
        <v/>
      </c>
      <c r="M751" s="5" t="str">
        <f>IFERROR(VALUE(HLOOKUP(M$2,'2.源数据-产品分析-全商品'!K$6:K$1000,ROW()-1,0)),"")</f>
        <v/>
      </c>
      <c r="N751" s="5" t="str">
        <f>IFERROR(HLOOKUP(N$2,'2.源数据-产品分析-全商品'!L$6:L$1000,ROW()-1,0),"")</f>
        <v/>
      </c>
      <c r="O751" s="5" t="str">
        <f>IF($O$2='产品报告-整理'!$K$1,IFERROR(INDEX('产品报告-整理'!S:S,MATCH(产品建议!A751,'产品报告-整理'!L:L,0)),""),(IFERROR(VALUE(HLOOKUP(O$2,'2.源数据-产品分析-全商品'!M$6:M$1000,ROW()-1,0)),"")))</f>
        <v/>
      </c>
      <c r="P751" s="5" t="str">
        <f>IF($P$2='产品报告-整理'!$V$1,IFERROR(INDEX('产品报告-整理'!AD:AD,MATCH(产品建议!A751,'产品报告-整理'!W:W,0)),""),(IFERROR(VALUE(HLOOKUP(P$2,'2.源数据-产品分析-全商品'!N$6:N$1000,ROW()-1,0)),"")))</f>
        <v/>
      </c>
      <c r="Q751" s="5" t="str">
        <f>IF($Q$2='产品报告-整理'!$AG$1,IFERROR(INDEX('产品报告-整理'!AO:AO,MATCH(产品建议!A751,'产品报告-整理'!AH:AH,0)),""),(IFERROR(VALUE(HLOOKUP(Q$2,'2.源数据-产品分析-全商品'!O$6:O$1000,ROW()-1,0)),"")))</f>
        <v/>
      </c>
      <c r="R751" s="5" t="str">
        <f>IF($R$2='产品报告-整理'!$AR$1,IFERROR(INDEX('产品报告-整理'!AZ:AZ,MATCH(产品建议!A751,'产品报告-整理'!AS:AS,0)),""),(IFERROR(VALUE(HLOOKUP(R$2,'2.源数据-产品分析-全商品'!P$6:P$1000,ROW()-1,0)),"")))</f>
        <v/>
      </c>
      <c r="S751" s="5" t="str">
        <f>IF($S$2='产品报告-整理'!$BC$1,IFERROR(INDEX('产品报告-整理'!BK:BK,MATCH(产品建议!A751,'产品报告-整理'!BD:BD,0)),""),(IFERROR(VALUE(HLOOKUP(S$2,'2.源数据-产品分析-全商品'!Q$6:Q$1000,ROW()-1,0)),"")))</f>
        <v/>
      </c>
      <c r="T751" s="5" t="str">
        <f>IFERROR(HLOOKUP("产品负责人",'2.源数据-产品分析-全商品'!R$6:R$1000,ROW()-1,0),"")</f>
        <v/>
      </c>
      <c r="U751" s="5" t="str">
        <f>IFERROR(VALUE(HLOOKUP(U$2,'2.源数据-产品分析-全商品'!S$6:S$1000,ROW()-1,0)),"")</f>
        <v/>
      </c>
      <c r="V751" s="5" t="str">
        <f>IFERROR(VALUE(HLOOKUP(V$2,'2.源数据-产品分析-全商品'!T$6:T$1000,ROW()-1,0)),"")</f>
        <v/>
      </c>
      <c r="W751" s="5" t="str">
        <f>IF(OR($A$3=""),"",IF(OR($W$2="优爆品"),(IF(COUNTIF('2-2.源数据-产品分析-优品'!A:A,产品建议!A751)&gt;0,"是","")&amp;IF(COUNTIF('2-3.源数据-产品分析-爆品'!A:A,产品建议!A751)&gt;0,"是","")),IF(OR($W$2="P4P点击量"),((IFERROR(INDEX('产品报告-整理'!D:D,MATCH(产品建议!A751,'产品报告-整理'!A:A,0)),""))),((IF(COUNTIF('2-2.源数据-产品分析-优品'!A:A,产品建议!A751)&gt;0,"是",""))))))</f>
        <v/>
      </c>
      <c r="X751" s="5" t="str">
        <f>IF(OR($A$3=""),"",IF(OR($W$2="优爆品"),((IFERROR(INDEX('产品报告-整理'!D:D,MATCH(产品建议!A751,'产品报告-整理'!A:A,0)),"")&amp;" → "&amp;(IFERROR(TEXT(INDEX('产品报告-整理'!D:D,MATCH(产品建议!A751,'产品报告-整理'!A:A,0))/G751,"0%"),"")))),IF(OR($W$2="P4P点击量"),((IF($W$2="P4P点击量",IFERROR(TEXT(W751/G751,"0%"),"")))),(((IF(COUNTIF('2-3.源数据-产品分析-爆品'!A:A,产品建议!A751)&gt;0,"是","")))))))</f>
        <v/>
      </c>
      <c r="Y751" s="9" t="str">
        <f>IF(AND($Y$2="直通车总消费",'产品报告-整理'!$BN$1="推荐广告"),IFERROR(INDEX('产品报告-整理'!H:H,MATCH(产品建议!A751,'产品报告-整理'!A:A,0)),0)+IFERROR(INDEX('产品报告-整理'!BV:BV,MATCH(产品建议!A751,'产品报告-整理'!BO:BO,0)),0),IFERROR(INDEX('产品报告-整理'!H:H,MATCH(产品建议!A751,'产品报告-整理'!A:A,0)),0))</f>
        <v/>
      </c>
      <c r="Z751" s="9" t="str">
        <f t="shared" si="36"/>
        <v/>
      </c>
      <c r="AA751" s="5" t="str">
        <f t="shared" si="34"/>
        <v/>
      </c>
      <c r="AB751" s="5" t="str">
        <f t="shared" si="35"/>
        <v/>
      </c>
      <c r="AC751" s="9"/>
      <c r="AD751" s="15" t="str">
        <f>IF($AD$1="  ",IFERROR(IF(AND(Y751="未推广",L751&gt;0),"加入P4P推广 ","")&amp;IF(AND(OR(W751="是",X751="是"),Y751=0),"优爆品加推广 ","")&amp;IF(AND(C751="N",L751&gt;0),"增加橱窗绑定 ","")&amp;IF(AND(OR(Z751&gt;$Z$1*4.5,AB751&gt;$AB$1*4.5),Y751&lt;&gt;0,Y751&gt;$AB$1*2,G751&gt;($G$1/$L$1)*1),"放弃P4P推广 ","")&amp;IF(AND(AB751&gt;$AB$1*1.2,AB751&lt;$AB$1*4.5,Y751&gt;0),"优化询盘成本 ","")&amp;IF(AND(Z751&gt;$Z$1*1.2,Z751&lt;$Z$1*4.5,Y751&gt;0),"优化商机成本 ","")&amp;IF(AND(Y751&lt;&gt;0,L751&gt;0,AB751&lt;$AB$1*1.2),"加大询盘获取 ","")&amp;IF(AND(Y751&lt;&gt;0,K751&gt;0,Z751&lt;$Z$1*1.2),"加大商机获取 ","")&amp;IF(AND(L751=0,C751="Y",G751&gt;($G$1/$L$1*1.5)),"解绑橱窗绑定 ",""),"请去左表粘贴源数据"),"")</f>
        <v/>
      </c>
      <c r="AE751" s="9"/>
      <c r="AF751" s="9"/>
      <c r="AG751" s="9"/>
      <c r="AH751" s="9"/>
      <c r="AI751" s="17"/>
      <c r="AJ751" s="17"/>
      <c r="AK751" s="17"/>
    </row>
    <row r="752" spans="1:37">
      <c r="A752" s="5" t="str">
        <f>IFERROR(HLOOKUP(A$2,'2.源数据-产品分析-全商品'!A$6:A$1000,ROW()-1,0),"")</f>
        <v/>
      </c>
      <c r="B752" s="5" t="str">
        <f>IFERROR(HLOOKUP(B$2,'2.源数据-产品分析-全商品'!B$6:B$1000,ROW()-1,0),"")</f>
        <v/>
      </c>
      <c r="C752" s="5" t="str">
        <f>CLEAN(IFERROR(HLOOKUP(C$2,'2.源数据-产品分析-全商品'!C$6:C$1000,ROW()-1,0),""))</f>
        <v/>
      </c>
      <c r="D752" s="5" t="str">
        <f>IFERROR(HLOOKUP(D$2,'2.源数据-产品分析-全商品'!D$6:D$1000,ROW()-1,0),"")</f>
        <v/>
      </c>
      <c r="E752" s="5" t="str">
        <f>IFERROR(HLOOKUP(E$2,'2.源数据-产品分析-全商品'!E$6:E$1000,ROW()-1,0),"")</f>
        <v/>
      </c>
      <c r="F752" s="5" t="str">
        <f>IFERROR(VALUE(HLOOKUP(F$2,'2.源数据-产品分析-全商品'!F$6:F$1000,ROW()-1,0)),"")</f>
        <v/>
      </c>
      <c r="G752" s="5" t="str">
        <f>IFERROR(VALUE(HLOOKUP(G$2,'2.源数据-产品分析-全商品'!G$6:G$1000,ROW()-1,0)),"")</f>
        <v/>
      </c>
      <c r="H752" s="5" t="str">
        <f>IFERROR(HLOOKUP(H$2,'2.源数据-产品分析-全商品'!H$6:H$1000,ROW()-1,0),"")</f>
        <v/>
      </c>
      <c r="I752" s="5" t="str">
        <f>IFERROR(VALUE(HLOOKUP(I$2,'2.源数据-产品分析-全商品'!I$6:I$1000,ROW()-1,0)),"")</f>
        <v/>
      </c>
      <c r="J752" s="60" t="str">
        <f>IFERROR(IF($J$2="","",INDEX('产品报告-整理'!G:G,MATCH(产品建议!A752,'产品报告-整理'!A:A,0))),"")</f>
        <v/>
      </c>
      <c r="K752" s="5" t="str">
        <f>IFERROR(IF($K$2="","",VALUE(INDEX('产品报告-整理'!E:E,MATCH(产品建议!A752,'产品报告-整理'!A:A,0)))),0)</f>
        <v/>
      </c>
      <c r="L752" s="5" t="str">
        <f>IFERROR(VALUE(HLOOKUP(L$2,'2.源数据-产品分析-全商品'!J$6:J$1000,ROW()-1,0)),"")</f>
        <v/>
      </c>
      <c r="M752" s="5" t="str">
        <f>IFERROR(VALUE(HLOOKUP(M$2,'2.源数据-产品分析-全商品'!K$6:K$1000,ROW()-1,0)),"")</f>
        <v/>
      </c>
      <c r="N752" s="5" t="str">
        <f>IFERROR(HLOOKUP(N$2,'2.源数据-产品分析-全商品'!L$6:L$1000,ROW()-1,0),"")</f>
        <v/>
      </c>
      <c r="O752" s="5" t="str">
        <f>IF($O$2='产品报告-整理'!$K$1,IFERROR(INDEX('产品报告-整理'!S:S,MATCH(产品建议!A752,'产品报告-整理'!L:L,0)),""),(IFERROR(VALUE(HLOOKUP(O$2,'2.源数据-产品分析-全商品'!M$6:M$1000,ROW()-1,0)),"")))</f>
        <v/>
      </c>
      <c r="P752" s="5" t="str">
        <f>IF($P$2='产品报告-整理'!$V$1,IFERROR(INDEX('产品报告-整理'!AD:AD,MATCH(产品建议!A752,'产品报告-整理'!W:W,0)),""),(IFERROR(VALUE(HLOOKUP(P$2,'2.源数据-产品分析-全商品'!N$6:N$1000,ROW()-1,0)),"")))</f>
        <v/>
      </c>
      <c r="Q752" s="5" t="str">
        <f>IF($Q$2='产品报告-整理'!$AG$1,IFERROR(INDEX('产品报告-整理'!AO:AO,MATCH(产品建议!A752,'产品报告-整理'!AH:AH,0)),""),(IFERROR(VALUE(HLOOKUP(Q$2,'2.源数据-产品分析-全商品'!O$6:O$1000,ROW()-1,0)),"")))</f>
        <v/>
      </c>
      <c r="R752" s="5" t="str">
        <f>IF($R$2='产品报告-整理'!$AR$1,IFERROR(INDEX('产品报告-整理'!AZ:AZ,MATCH(产品建议!A752,'产品报告-整理'!AS:AS,0)),""),(IFERROR(VALUE(HLOOKUP(R$2,'2.源数据-产品分析-全商品'!P$6:P$1000,ROW()-1,0)),"")))</f>
        <v/>
      </c>
      <c r="S752" s="5" t="str">
        <f>IF($S$2='产品报告-整理'!$BC$1,IFERROR(INDEX('产品报告-整理'!BK:BK,MATCH(产品建议!A752,'产品报告-整理'!BD:BD,0)),""),(IFERROR(VALUE(HLOOKUP(S$2,'2.源数据-产品分析-全商品'!Q$6:Q$1000,ROW()-1,0)),"")))</f>
        <v/>
      </c>
      <c r="T752" s="5" t="str">
        <f>IFERROR(HLOOKUP("产品负责人",'2.源数据-产品分析-全商品'!R$6:R$1000,ROW()-1,0),"")</f>
        <v/>
      </c>
      <c r="U752" s="5" t="str">
        <f>IFERROR(VALUE(HLOOKUP(U$2,'2.源数据-产品分析-全商品'!S$6:S$1000,ROW()-1,0)),"")</f>
        <v/>
      </c>
      <c r="V752" s="5" t="str">
        <f>IFERROR(VALUE(HLOOKUP(V$2,'2.源数据-产品分析-全商品'!T$6:T$1000,ROW()-1,0)),"")</f>
        <v/>
      </c>
      <c r="W752" s="5" t="str">
        <f>IF(OR($A$3=""),"",IF(OR($W$2="优爆品"),(IF(COUNTIF('2-2.源数据-产品分析-优品'!A:A,产品建议!A752)&gt;0,"是","")&amp;IF(COUNTIF('2-3.源数据-产品分析-爆品'!A:A,产品建议!A752)&gt;0,"是","")),IF(OR($W$2="P4P点击量"),((IFERROR(INDEX('产品报告-整理'!D:D,MATCH(产品建议!A752,'产品报告-整理'!A:A,0)),""))),((IF(COUNTIF('2-2.源数据-产品分析-优品'!A:A,产品建议!A752)&gt;0,"是",""))))))</f>
        <v/>
      </c>
      <c r="X752" s="5" t="str">
        <f>IF(OR($A$3=""),"",IF(OR($W$2="优爆品"),((IFERROR(INDEX('产品报告-整理'!D:D,MATCH(产品建议!A752,'产品报告-整理'!A:A,0)),"")&amp;" → "&amp;(IFERROR(TEXT(INDEX('产品报告-整理'!D:D,MATCH(产品建议!A752,'产品报告-整理'!A:A,0))/G752,"0%"),"")))),IF(OR($W$2="P4P点击量"),((IF($W$2="P4P点击量",IFERROR(TEXT(W752/G752,"0%"),"")))),(((IF(COUNTIF('2-3.源数据-产品分析-爆品'!A:A,产品建议!A752)&gt;0,"是","")))))))</f>
        <v/>
      </c>
      <c r="Y752" s="9" t="str">
        <f>IF(AND($Y$2="直通车总消费",'产品报告-整理'!$BN$1="推荐广告"),IFERROR(INDEX('产品报告-整理'!H:H,MATCH(产品建议!A752,'产品报告-整理'!A:A,0)),0)+IFERROR(INDEX('产品报告-整理'!BV:BV,MATCH(产品建议!A752,'产品报告-整理'!BO:BO,0)),0),IFERROR(INDEX('产品报告-整理'!H:H,MATCH(产品建议!A752,'产品报告-整理'!A:A,0)),0))</f>
        <v/>
      </c>
      <c r="Z752" s="9" t="str">
        <f t="shared" si="36"/>
        <v/>
      </c>
      <c r="AA752" s="5" t="str">
        <f t="shared" si="34"/>
        <v/>
      </c>
      <c r="AB752" s="5" t="str">
        <f t="shared" si="35"/>
        <v/>
      </c>
      <c r="AC752" s="9"/>
      <c r="AD752" s="15" t="str">
        <f>IF($AD$1="  ",IFERROR(IF(AND(Y752="未推广",L752&gt;0),"加入P4P推广 ","")&amp;IF(AND(OR(W752="是",X752="是"),Y752=0),"优爆品加推广 ","")&amp;IF(AND(C752="N",L752&gt;0),"增加橱窗绑定 ","")&amp;IF(AND(OR(Z752&gt;$Z$1*4.5,AB752&gt;$AB$1*4.5),Y752&lt;&gt;0,Y752&gt;$AB$1*2,G752&gt;($G$1/$L$1)*1),"放弃P4P推广 ","")&amp;IF(AND(AB752&gt;$AB$1*1.2,AB752&lt;$AB$1*4.5,Y752&gt;0),"优化询盘成本 ","")&amp;IF(AND(Z752&gt;$Z$1*1.2,Z752&lt;$Z$1*4.5,Y752&gt;0),"优化商机成本 ","")&amp;IF(AND(Y752&lt;&gt;0,L752&gt;0,AB752&lt;$AB$1*1.2),"加大询盘获取 ","")&amp;IF(AND(Y752&lt;&gt;0,K752&gt;0,Z752&lt;$Z$1*1.2),"加大商机获取 ","")&amp;IF(AND(L752=0,C752="Y",G752&gt;($G$1/$L$1*1.5)),"解绑橱窗绑定 ",""),"请去左表粘贴源数据"),"")</f>
        <v/>
      </c>
      <c r="AE752" s="9"/>
      <c r="AF752" s="9"/>
      <c r="AG752" s="9"/>
      <c r="AH752" s="9"/>
      <c r="AI752" s="17"/>
      <c r="AJ752" s="17"/>
      <c r="AK752" s="17"/>
    </row>
    <row r="753" spans="1:37">
      <c r="A753" s="5" t="str">
        <f>IFERROR(HLOOKUP(A$2,'2.源数据-产品分析-全商品'!A$6:A$1000,ROW()-1,0),"")</f>
        <v/>
      </c>
      <c r="B753" s="5" t="str">
        <f>IFERROR(HLOOKUP(B$2,'2.源数据-产品分析-全商品'!B$6:B$1000,ROW()-1,0),"")</f>
        <v/>
      </c>
      <c r="C753" s="5" t="str">
        <f>CLEAN(IFERROR(HLOOKUP(C$2,'2.源数据-产品分析-全商品'!C$6:C$1000,ROW()-1,0),""))</f>
        <v/>
      </c>
      <c r="D753" s="5" t="str">
        <f>IFERROR(HLOOKUP(D$2,'2.源数据-产品分析-全商品'!D$6:D$1000,ROW()-1,0),"")</f>
        <v/>
      </c>
      <c r="E753" s="5" t="str">
        <f>IFERROR(HLOOKUP(E$2,'2.源数据-产品分析-全商品'!E$6:E$1000,ROW()-1,0),"")</f>
        <v/>
      </c>
      <c r="F753" s="5" t="str">
        <f>IFERROR(VALUE(HLOOKUP(F$2,'2.源数据-产品分析-全商品'!F$6:F$1000,ROW()-1,0)),"")</f>
        <v/>
      </c>
      <c r="G753" s="5" t="str">
        <f>IFERROR(VALUE(HLOOKUP(G$2,'2.源数据-产品分析-全商品'!G$6:G$1000,ROW()-1,0)),"")</f>
        <v/>
      </c>
      <c r="H753" s="5" t="str">
        <f>IFERROR(HLOOKUP(H$2,'2.源数据-产品分析-全商品'!H$6:H$1000,ROW()-1,0),"")</f>
        <v/>
      </c>
      <c r="I753" s="5" t="str">
        <f>IFERROR(VALUE(HLOOKUP(I$2,'2.源数据-产品分析-全商品'!I$6:I$1000,ROW()-1,0)),"")</f>
        <v/>
      </c>
      <c r="J753" s="60" t="str">
        <f>IFERROR(IF($J$2="","",INDEX('产品报告-整理'!G:G,MATCH(产品建议!A753,'产品报告-整理'!A:A,0))),"")</f>
        <v/>
      </c>
      <c r="K753" s="5" t="str">
        <f>IFERROR(IF($K$2="","",VALUE(INDEX('产品报告-整理'!E:E,MATCH(产品建议!A753,'产品报告-整理'!A:A,0)))),0)</f>
        <v/>
      </c>
      <c r="L753" s="5" t="str">
        <f>IFERROR(VALUE(HLOOKUP(L$2,'2.源数据-产品分析-全商品'!J$6:J$1000,ROW()-1,0)),"")</f>
        <v/>
      </c>
      <c r="M753" s="5" t="str">
        <f>IFERROR(VALUE(HLOOKUP(M$2,'2.源数据-产品分析-全商品'!K$6:K$1000,ROW()-1,0)),"")</f>
        <v/>
      </c>
      <c r="N753" s="5" t="str">
        <f>IFERROR(HLOOKUP(N$2,'2.源数据-产品分析-全商品'!L$6:L$1000,ROW()-1,0),"")</f>
        <v/>
      </c>
      <c r="O753" s="5" t="str">
        <f>IF($O$2='产品报告-整理'!$K$1,IFERROR(INDEX('产品报告-整理'!S:S,MATCH(产品建议!A753,'产品报告-整理'!L:L,0)),""),(IFERROR(VALUE(HLOOKUP(O$2,'2.源数据-产品分析-全商品'!M$6:M$1000,ROW()-1,0)),"")))</f>
        <v/>
      </c>
      <c r="P753" s="5" t="str">
        <f>IF($P$2='产品报告-整理'!$V$1,IFERROR(INDEX('产品报告-整理'!AD:AD,MATCH(产品建议!A753,'产品报告-整理'!W:W,0)),""),(IFERROR(VALUE(HLOOKUP(P$2,'2.源数据-产品分析-全商品'!N$6:N$1000,ROW()-1,0)),"")))</f>
        <v/>
      </c>
      <c r="Q753" s="5" t="str">
        <f>IF($Q$2='产品报告-整理'!$AG$1,IFERROR(INDEX('产品报告-整理'!AO:AO,MATCH(产品建议!A753,'产品报告-整理'!AH:AH,0)),""),(IFERROR(VALUE(HLOOKUP(Q$2,'2.源数据-产品分析-全商品'!O$6:O$1000,ROW()-1,0)),"")))</f>
        <v/>
      </c>
      <c r="R753" s="5" t="str">
        <f>IF($R$2='产品报告-整理'!$AR$1,IFERROR(INDEX('产品报告-整理'!AZ:AZ,MATCH(产品建议!A753,'产品报告-整理'!AS:AS,0)),""),(IFERROR(VALUE(HLOOKUP(R$2,'2.源数据-产品分析-全商品'!P$6:P$1000,ROW()-1,0)),"")))</f>
        <v/>
      </c>
      <c r="S753" s="5" t="str">
        <f>IF($S$2='产品报告-整理'!$BC$1,IFERROR(INDEX('产品报告-整理'!BK:BK,MATCH(产品建议!A753,'产品报告-整理'!BD:BD,0)),""),(IFERROR(VALUE(HLOOKUP(S$2,'2.源数据-产品分析-全商品'!Q$6:Q$1000,ROW()-1,0)),"")))</f>
        <v/>
      </c>
      <c r="T753" s="5" t="str">
        <f>IFERROR(HLOOKUP("产品负责人",'2.源数据-产品分析-全商品'!R$6:R$1000,ROW()-1,0),"")</f>
        <v/>
      </c>
      <c r="U753" s="5" t="str">
        <f>IFERROR(VALUE(HLOOKUP(U$2,'2.源数据-产品分析-全商品'!S$6:S$1000,ROW()-1,0)),"")</f>
        <v/>
      </c>
      <c r="V753" s="5" t="str">
        <f>IFERROR(VALUE(HLOOKUP(V$2,'2.源数据-产品分析-全商品'!T$6:T$1000,ROW()-1,0)),"")</f>
        <v/>
      </c>
      <c r="W753" s="5" t="str">
        <f>IF(OR($A$3=""),"",IF(OR($W$2="优爆品"),(IF(COUNTIF('2-2.源数据-产品分析-优品'!A:A,产品建议!A753)&gt;0,"是","")&amp;IF(COUNTIF('2-3.源数据-产品分析-爆品'!A:A,产品建议!A753)&gt;0,"是","")),IF(OR($W$2="P4P点击量"),((IFERROR(INDEX('产品报告-整理'!D:D,MATCH(产品建议!A753,'产品报告-整理'!A:A,0)),""))),((IF(COUNTIF('2-2.源数据-产品分析-优品'!A:A,产品建议!A753)&gt;0,"是",""))))))</f>
        <v/>
      </c>
      <c r="X753" s="5" t="str">
        <f>IF(OR($A$3=""),"",IF(OR($W$2="优爆品"),((IFERROR(INDEX('产品报告-整理'!D:D,MATCH(产品建议!A753,'产品报告-整理'!A:A,0)),"")&amp;" → "&amp;(IFERROR(TEXT(INDEX('产品报告-整理'!D:D,MATCH(产品建议!A753,'产品报告-整理'!A:A,0))/G753,"0%"),"")))),IF(OR($W$2="P4P点击量"),((IF($W$2="P4P点击量",IFERROR(TEXT(W753/G753,"0%"),"")))),(((IF(COUNTIF('2-3.源数据-产品分析-爆品'!A:A,产品建议!A753)&gt;0,"是","")))))))</f>
        <v/>
      </c>
      <c r="Y753" s="9" t="str">
        <f>IF(AND($Y$2="直通车总消费",'产品报告-整理'!$BN$1="推荐广告"),IFERROR(INDEX('产品报告-整理'!H:H,MATCH(产品建议!A753,'产品报告-整理'!A:A,0)),0)+IFERROR(INDEX('产品报告-整理'!BV:BV,MATCH(产品建议!A753,'产品报告-整理'!BO:BO,0)),0),IFERROR(INDEX('产品报告-整理'!H:H,MATCH(产品建议!A753,'产品报告-整理'!A:A,0)),0))</f>
        <v/>
      </c>
      <c r="Z753" s="9" t="str">
        <f t="shared" si="36"/>
        <v/>
      </c>
      <c r="AA753" s="5" t="str">
        <f t="shared" si="34"/>
        <v/>
      </c>
      <c r="AB753" s="5" t="str">
        <f t="shared" si="35"/>
        <v/>
      </c>
      <c r="AC753" s="9"/>
      <c r="AD753" s="15" t="str">
        <f>IF($AD$1="  ",IFERROR(IF(AND(Y753="未推广",L753&gt;0),"加入P4P推广 ","")&amp;IF(AND(OR(W753="是",X753="是"),Y753=0),"优爆品加推广 ","")&amp;IF(AND(C753="N",L753&gt;0),"增加橱窗绑定 ","")&amp;IF(AND(OR(Z753&gt;$Z$1*4.5,AB753&gt;$AB$1*4.5),Y753&lt;&gt;0,Y753&gt;$AB$1*2,G753&gt;($G$1/$L$1)*1),"放弃P4P推广 ","")&amp;IF(AND(AB753&gt;$AB$1*1.2,AB753&lt;$AB$1*4.5,Y753&gt;0),"优化询盘成本 ","")&amp;IF(AND(Z753&gt;$Z$1*1.2,Z753&lt;$Z$1*4.5,Y753&gt;0),"优化商机成本 ","")&amp;IF(AND(Y753&lt;&gt;0,L753&gt;0,AB753&lt;$AB$1*1.2),"加大询盘获取 ","")&amp;IF(AND(Y753&lt;&gt;0,K753&gt;0,Z753&lt;$Z$1*1.2),"加大商机获取 ","")&amp;IF(AND(L753=0,C753="Y",G753&gt;($G$1/$L$1*1.5)),"解绑橱窗绑定 ",""),"请去左表粘贴源数据"),"")</f>
        <v/>
      </c>
      <c r="AE753" s="9"/>
      <c r="AF753" s="9"/>
      <c r="AG753" s="9"/>
      <c r="AH753" s="9"/>
      <c r="AI753" s="17"/>
      <c r="AJ753" s="17"/>
      <c r="AK753" s="17"/>
    </row>
    <row r="754" spans="1:37">
      <c r="A754" s="5" t="str">
        <f>IFERROR(HLOOKUP(A$2,'2.源数据-产品分析-全商品'!A$6:A$1000,ROW()-1,0),"")</f>
        <v/>
      </c>
      <c r="B754" s="5" t="str">
        <f>IFERROR(HLOOKUP(B$2,'2.源数据-产品分析-全商品'!B$6:B$1000,ROW()-1,0),"")</f>
        <v/>
      </c>
      <c r="C754" s="5" t="str">
        <f>CLEAN(IFERROR(HLOOKUP(C$2,'2.源数据-产品分析-全商品'!C$6:C$1000,ROW()-1,0),""))</f>
        <v/>
      </c>
      <c r="D754" s="5" t="str">
        <f>IFERROR(HLOOKUP(D$2,'2.源数据-产品分析-全商品'!D$6:D$1000,ROW()-1,0),"")</f>
        <v/>
      </c>
      <c r="E754" s="5" t="str">
        <f>IFERROR(HLOOKUP(E$2,'2.源数据-产品分析-全商品'!E$6:E$1000,ROW()-1,0),"")</f>
        <v/>
      </c>
      <c r="F754" s="5" t="str">
        <f>IFERROR(VALUE(HLOOKUP(F$2,'2.源数据-产品分析-全商品'!F$6:F$1000,ROW()-1,0)),"")</f>
        <v/>
      </c>
      <c r="G754" s="5" t="str">
        <f>IFERROR(VALUE(HLOOKUP(G$2,'2.源数据-产品分析-全商品'!G$6:G$1000,ROW()-1,0)),"")</f>
        <v/>
      </c>
      <c r="H754" s="5" t="str">
        <f>IFERROR(HLOOKUP(H$2,'2.源数据-产品分析-全商品'!H$6:H$1000,ROW()-1,0),"")</f>
        <v/>
      </c>
      <c r="I754" s="5" t="str">
        <f>IFERROR(VALUE(HLOOKUP(I$2,'2.源数据-产品分析-全商品'!I$6:I$1000,ROW()-1,0)),"")</f>
        <v/>
      </c>
      <c r="J754" s="60" t="str">
        <f>IFERROR(IF($J$2="","",INDEX('产品报告-整理'!G:G,MATCH(产品建议!A754,'产品报告-整理'!A:A,0))),"")</f>
        <v/>
      </c>
      <c r="K754" s="5" t="str">
        <f>IFERROR(IF($K$2="","",VALUE(INDEX('产品报告-整理'!E:E,MATCH(产品建议!A754,'产品报告-整理'!A:A,0)))),0)</f>
        <v/>
      </c>
      <c r="L754" s="5" t="str">
        <f>IFERROR(VALUE(HLOOKUP(L$2,'2.源数据-产品分析-全商品'!J$6:J$1000,ROW()-1,0)),"")</f>
        <v/>
      </c>
      <c r="M754" s="5" t="str">
        <f>IFERROR(VALUE(HLOOKUP(M$2,'2.源数据-产品分析-全商品'!K$6:K$1000,ROW()-1,0)),"")</f>
        <v/>
      </c>
      <c r="N754" s="5" t="str">
        <f>IFERROR(HLOOKUP(N$2,'2.源数据-产品分析-全商品'!L$6:L$1000,ROW()-1,0),"")</f>
        <v/>
      </c>
      <c r="O754" s="5" t="str">
        <f>IF($O$2='产品报告-整理'!$K$1,IFERROR(INDEX('产品报告-整理'!S:S,MATCH(产品建议!A754,'产品报告-整理'!L:L,0)),""),(IFERROR(VALUE(HLOOKUP(O$2,'2.源数据-产品分析-全商品'!M$6:M$1000,ROW()-1,0)),"")))</f>
        <v/>
      </c>
      <c r="P754" s="5" t="str">
        <f>IF($P$2='产品报告-整理'!$V$1,IFERROR(INDEX('产品报告-整理'!AD:AD,MATCH(产品建议!A754,'产品报告-整理'!W:W,0)),""),(IFERROR(VALUE(HLOOKUP(P$2,'2.源数据-产品分析-全商品'!N$6:N$1000,ROW()-1,0)),"")))</f>
        <v/>
      </c>
      <c r="Q754" s="5" t="str">
        <f>IF($Q$2='产品报告-整理'!$AG$1,IFERROR(INDEX('产品报告-整理'!AO:AO,MATCH(产品建议!A754,'产品报告-整理'!AH:AH,0)),""),(IFERROR(VALUE(HLOOKUP(Q$2,'2.源数据-产品分析-全商品'!O$6:O$1000,ROW()-1,0)),"")))</f>
        <v/>
      </c>
      <c r="R754" s="5" t="str">
        <f>IF($R$2='产品报告-整理'!$AR$1,IFERROR(INDEX('产品报告-整理'!AZ:AZ,MATCH(产品建议!A754,'产品报告-整理'!AS:AS,0)),""),(IFERROR(VALUE(HLOOKUP(R$2,'2.源数据-产品分析-全商品'!P$6:P$1000,ROW()-1,0)),"")))</f>
        <v/>
      </c>
      <c r="S754" s="5" t="str">
        <f>IF($S$2='产品报告-整理'!$BC$1,IFERROR(INDEX('产品报告-整理'!BK:BK,MATCH(产品建议!A754,'产品报告-整理'!BD:BD,0)),""),(IFERROR(VALUE(HLOOKUP(S$2,'2.源数据-产品分析-全商品'!Q$6:Q$1000,ROW()-1,0)),"")))</f>
        <v/>
      </c>
      <c r="T754" s="5" t="str">
        <f>IFERROR(HLOOKUP("产品负责人",'2.源数据-产品分析-全商品'!R$6:R$1000,ROW()-1,0),"")</f>
        <v/>
      </c>
      <c r="U754" s="5" t="str">
        <f>IFERROR(VALUE(HLOOKUP(U$2,'2.源数据-产品分析-全商品'!S$6:S$1000,ROW()-1,0)),"")</f>
        <v/>
      </c>
      <c r="V754" s="5" t="str">
        <f>IFERROR(VALUE(HLOOKUP(V$2,'2.源数据-产品分析-全商品'!T$6:T$1000,ROW()-1,0)),"")</f>
        <v/>
      </c>
      <c r="W754" s="5" t="str">
        <f>IF(OR($A$3=""),"",IF(OR($W$2="优爆品"),(IF(COUNTIF('2-2.源数据-产品分析-优品'!A:A,产品建议!A754)&gt;0,"是","")&amp;IF(COUNTIF('2-3.源数据-产品分析-爆品'!A:A,产品建议!A754)&gt;0,"是","")),IF(OR($W$2="P4P点击量"),((IFERROR(INDEX('产品报告-整理'!D:D,MATCH(产品建议!A754,'产品报告-整理'!A:A,0)),""))),((IF(COUNTIF('2-2.源数据-产品分析-优品'!A:A,产品建议!A754)&gt;0,"是",""))))))</f>
        <v/>
      </c>
      <c r="X754" s="5" t="str">
        <f>IF(OR($A$3=""),"",IF(OR($W$2="优爆品"),((IFERROR(INDEX('产品报告-整理'!D:D,MATCH(产品建议!A754,'产品报告-整理'!A:A,0)),"")&amp;" → "&amp;(IFERROR(TEXT(INDEX('产品报告-整理'!D:D,MATCH(产品建议!A754,'产品报告-整理'!A:A,0))/G754,"0%"),"")))),IF(OR($W$2="P4P点击量"),((IF($W$2="P4P点击量",IFERROR(TEXT(W754/G754,"0%"),"")))),(((IF(COUNTIF('2-3.源数据-产品分析-爆品'!A:A,产品建议!A754)&gt;0,"是","")))))))</f>
        <v/>
      </c>
      <c r="Y754" s="9" t="str">
        <f>IF(AND($Y$2="直通车总消费",'产品报告-整理'!$BN$1="推荐广告"),IFERROR(INDEX('产品报告-整理'!H:H,MATCH(产品建议!A754,'产品报告-整理'!A:A,0)),0)+IFERROR(INDEX('产品报告-整理'!BV:BV,MATCH(产品建议!A754,'产品报告-整理'!BO:BO,0)),0),IFERROR(INDEX('产品报告-整理'!H:H,MATCH(产品建议!A754,'产品报告-整理'!A:A,0)),0))</f>
        <v/>
      </c>
      <c r="Z754" s="9" t="str">
        <f t="shared" si="36"/>
        <v/>
      </c>
      <c r="AA754" s="5" t="str">
        <f t="shared" si="34"/>
        <v/>
      </c>
      <c r="AB754" s="5" t="str">
        <f t="shared" si="35"/>
        <v/>
      </c>
      <c r="AC754" s="9"/>
      <c r="AD754" s="15" t="str">
        <f>IF($AD$1="  ",IFERROR(IF(AND(Y754="未推广",L754&gt;0),"加入P4P推广 ","")&amp;IF(AND(OR(W754="是",X754="是"),Y754=0),"优爆品加推广 ","")&amp;IF(AND(C754="N",L754&gt;0),"增加橱窗绑定 ","")&amp;IF(AND(OR(Z754&gt;$Z$1*4.5,AB754&gt;$AB$1*4.5),Y754&lt;&gt;0,Y754&gt;$AB$1*2,G754&gt;($G$1/$L$1)*1),"放弃P4P推广 ","")&amp;IF(AND(AB754&gt;$AB$1*1.2,AB754&lt;$AB$1*4.5,Y754&gt;0),"优化询盘成本 ","")&amp;IF(AND(Z754&gt;$Z$1*1.2,Z754&lt;$Z$1*4.5,Y754&gt;0),"优化商机成本 ","")&amp;IF(AND(Y754&lt;&gt;0,L754&gt;0,AB754&lt;$AB$1*1.2),"加大询盘获取 ","")&amp;IF(AND(Y754&lt;&gt;0,K754&gt;0,Z754&lt;$Z$1*1.2),"加大商机获取 ","")&amp;IF(AND(L754=0,C754="Y",G754&gt;($G$1/$L$1*1.5)),"解绑橱窗绑定 ",""),"请去左表粘贴源数据"),"")</f>
        <v/>
      </c>
      <c r="AE754" s="9"/>
      <c r="AF754" s="9"/>
      <c r="AG754" s="9"/>
      <c r="AH754" s="9"/>
      <c r="AI754" s="17"/>
      <c r="AJ754" s="17"/>
      <c r="AK754" s="17"/>
    </row>
    <row r="755" spans="1:37">
      <c r="A755" s="5" t="str">
        <f>IFERROR(HLOOKUP(A$2,'2.源数据-产品分析-全商品'!A$6:A$1000,ROW()-1,0),"")</f>
        <v/>
      </c>
      <c r="B755" s="5" t="str">
        <f>IFERROR(HLOOKUP(B$2,'2.源数据-产品分析-全商品'!B$6:B$1000,ROW()-1,0),"")</f>
        <v/>
      </c>
      <c r="C755" s="5" t="str">
        <f>CLEAN(IFERROR(HLOOKUP(C$2,'2.源数据-产品分析-全商品'!C$6:C$1000,ROW()-1,0),""))</f>
        <v/>
      </c>
      <c r="D755" s="5" t="str">
        <f>IFERROR(HLOOKUP(D$2,'2.源数据-产品分析-全商品'!D$6:D$1000,ROW()-1,0),"")</f>
        <v/>
      </c>
      <c r="E755" s="5" t="str">
        <f>IFERROR(HLOOKUP(E$2,'2.源数据-产品分析-全商品'!E$6:E$1000,ROW()-1,0),"")</f>
        <v/>
      </c>
      <c r="F755" s="5" t="str">
        <f>IFERROR(VALUE(HLOOKUP(F$2,'2.源数据-产品分析-全商品'!F$6:F$1000,ROW()-1,0)),"")</f>
        <v/>
      </c>
      <c r="G755" s="5" t="str">
        <f>IFERROR(VALUE(HLOOKUP(G$2,'2.源数据-产品分析-全商品'!G$6:G$1000,ROW()-1,0)),"")</f>
        <v/>
      </c>
      <c r="H755" s="5" t="str">
        <f>IFERROR(HLOOKUP(H$2,'2.源数据-产品分析-全商品'!H$6:H$1000,ROW()-1,0),"")</f>
        <v/>
      </c>
      <c r="I755" s="5" t="str">
        <f>IFERROR(VALUE(HLOOKUP(I$2,'2.源数据-产品分析-全商品'!I$6:I$1000,ROW()-1,0)),"")</f>
        <v/>
      </c>
      <c r="J755" s="60" t="str">
        <f>IFERROR(IF($J$2="","",INDEX('产品报告-整理'!G:G,MATCH(产品建议!A755,'产品报告-整理'!A:A,0))),"")</f>
        <v/>
      </c>
      <c r="K755" s="5" t="str">
        <f>IFERROR(IF($K$2="","",VALUE(INDEX('产品报告-整理'!E:E,MATCH(产品建议!A755,'产品报告-整理'!A:A,0)))),0)</f>
        <v/>
      </c>
      <c r="L755" s="5" t="str">
        <f>IFERROR(VALUE(HLOOKUP(L$2,'2.源数据-产品分析-全商品'!J$6:J$1000,ROW()-1,0)),"")</f>
        <v/>
      </c>
      <c r="M755" s="5" t="str">
        <f>IFERROR(VALUE(HLOOKUP(M$2,'2.源数据-产品分析-全商品'!K$6:K$1000,ROW()-1,0)),"")</f>
        <v/>
      </c>
      <c r="N755" s="5" t="str">
        <f>IFERROR(HLOOKUP(N$2,'2.源数据-产品分析-全商品'!L$6:L$1000,ROW()-1,0),"")</f>
        <v/>
      </c>
      <c r="O755" s="5" t="str">
        <f>IF($O$2='产品报告-整理'!$K$1,IFERROR(INDEX('产品报告-整理'!S:S,MATCH(产品建议!A755,'产品报告-整理'!L:L,0)),""),(IFERROR(VALUE(HLOOKUP(O$2,'2.源数据-产品分析-全商品'!M$6:M$1000,ROW()-1,0)),"")))</f>
        <v/>
      </c>
      <c r="P755" s="5" t="str">
        <f>IF($P$2='产品报告-整理'!$V$1,IFERROR(INDEX('产品报告-整理'!AD:AD,MATCH(产品建议!A755,'产品报告-整理'!W:W,0)),""),(IFERROR(VALUE(HLOOKUP(P$2,'2.源数据-产品分析-全商品'!N$6:N$1000,ROW()-1,0)),"")))</f>
        <v/>
      </c>
      <c r="Q755" s="5" t="str">
        <f>IF($Q$2='产品报告-整理'!$AG$1,IFERROR(INDEX('产品报告-整理'!AO:AO,MATCH(产品建议!A755,'产品报告-整理'!AH:AH,0)),""),(IFERROR(VALUE(HLOOKUP(Q$2,'2.源数据-产品分析-全商品'!O$6:O$1000,ROW()-1,0)),"")))</f>
        <v/>
      </c>
      <c r="R755" s="5" t="str">
        <f>IF($R$2='产品报告-整理'!$AR$1,IFERROR(INDEX('产品报告-整理'!AZ:AZ,MATCH(产品建议!A755,'产品报告-整理'!AS:AS,0)),""),(IFERROR(VALUE(HLOOKUP(R$2,'2.源数据-产品分析-全商品'!P$6:P$1000,ROW()-1,0)),"")))</f>
        <v/>
      </c>
      <c r="S755" s="5" t="str">
        <f>IF($S$2='产品报告-整理'!$BC$1,IFERROR(INDEX('产品报告-整理'!BK:BK,MATCH(产品建议!A755,'产品报告-整理'!BD:BD,0)),""),(IFERROR(VALUE(HLOOKUP(S$2,'2.源数据-产品分析-全商品'!Q$6:Q$1000,ROW()-1,0)),"")))</f>
        <v/>
      </c>
      <c r="T755" s="5" t="str">
        <f>IFERROR(HLOOKUP("产品负责人",'2.源数据-产品分析-全商品'!R$6:R$1000,ROW()-1,0),"")</f>
        <v/>
      </c>
      <c r="U755" s="5" t="str">
        <f>IFERROR(VALUE(HLOOKUP(U$2,'2.源数据-产品分析-全商品'!S$6:S$1000,ROW()-1,0)),"")</f>
        <v/>
      </c>
      <c r="V755" s="5" t="str">
        <f>IFERROR(VALUE(HLOOKUP(V$2,'2.源数据-产品分析-全商品'!T$6:T$1000,ROW()-1,0)),"")</f>
        <v/>
      </c>
      <c r="W755" s="5" t="str">
        <f>IF(OR($A$3=""),"",IF(OR($W$2="优爆品"),(IF(COUNTIF('2-2.源数据-产品分析-优品'!A:A,产品建议!A755)&gt;0,"是","")&amp;IF(COUNTIF('2-3.源数据-产品分析-爆品'!A:A,产品建议!A755)&gt;0,"是","")),IF(OR($W$2="P4P点击量"),((IFERROR(INDEX('产品报告-整理'!D:D,MATCH(产品建议!A755,'产品报告-整理'!A:A,0)),""))),((IF(COUNTIF('2-2.源数据-产品分析-优品'!A:A,产品建议!A755)&gt;0,"是",""))))))</f>
        <v/>
      </c>
      <c r="X755" s="5" t="str">
        <f>IF(OR($A$3=""),"",IF(OR($W$2="优爆品"),((IFERROR(INDEX('产品报告-整理'!D:D,MATCH(产品建议!A755,'产品报告-整理'!A:A,0)),"")&amp;" → "&amp;(IFERROR(TEXT(INDEX('产品报告-整理'!D:D,MATCH(产品建议!A755,'产品报告-整理'!A:A,0))/G755,"0%"),"")))),IF(OR($W$2="P4P点击量"),((IF($W$2="P4P点击量",IFERROR(TEXT(W755/G755,"0%"),"")))),(((IF(COUNTIF('2-3.源数据-产品分析-爆品'!A:A,产品建议!A755)&gt;0,"是","")))))))</f>
        <v/>
      </c>
      <c r="Y755" s="9" t="str">
        <f>IF(AND($Y$2="直通车总消费",'产品报告-整理'!$BN$1="推荐广告"),IFERROR(INDEX('产品报告-整理'!H:H,MATCH(产品建议!A755,'产品报告-整理'!A:A,0)),0)+IFERROR(INDEX('产品报告-整理'!BV:BV,MATCH(产品建议!A755,'产品报告-整理'!BO:BO,0)),0),IFERROR(INDEX('产品报告-整理'!H:H,MATCH(产品建议!A755,'产品报告-整理'!A:A,0)),0))</f>
        <v/>
      </c>
      <c r="Z755" s="9" t="str">
        <f t="shared" si="36"/>
        <v/>
      </c>
      <c r="AA755" s="5" t="str">
        <f t="shared" si="34"/>
        <v/>
      </c>
      <c r="AB755" s="5" t="str">
        <f t="shared" si="35"/>
        <v/>
      </c>
      <c r="AC755" s="9"/>
      <c r="AD755" s="15" t="str">
        <f>IF($AD$1="  ",IFERROR(IF(AND(Y755="未推广",L755&gt;0),"加入P4P推广 ","")&amp;IF(AND(OR(W755="是",X755="是"),Y755=0),"优爆品加推广 ","")&amp;IF(AND(C755="N",L755&gt;0),"增加橱窗绑定 ","")&amp;IF(AND(OR(Z755&gt;$Z$1*4.5,AB755&gt;$AB$1*4.5),Y755&lt;&gt;0,Y755&gt;$AB$1*2,G755&gt;($G$1/$L$1)*1),"放弃P4P推广 ","")&amp;IF(AND(AB755&gt;$AB$1*1.2,AB755&lt;$AB$1*4.5,Y755&gt;0),"优化询盘成本 ","")&amp;IF(AND(Z755&gt;$Z$1*1.2,Z755&lt;$Z$1*4.5,Y755&gt;0),"优化商机成本 ","")&amp;IF(AND(Y755&lt;&gt;0,L755&gt;0,AB755&lt;$AB$1*1.2),"加大询盘获取 ","")&amp;IF(AND(Y755&lt;&gt;0,K755&gt;0,Z755&lt;$Z$1*1.2),"加大商机获取 ","")&amp;IF(AND(L755=0,C755="Y",G755&gt;($G$1/$L$1*1.5)),"解绑橱窗绑定 ",""),"请去左表粘贴源数据"),"")</f>
        <v/>
      </c>
      <c r="AE755" s="9"/>
      <c r="AF755" s="9"/>
      <c r="AG755" s="9"/>
      <c r="AH755" s="9"/>
      <c r="AI755" s="17"/>
      <c r="AJ755" s="17"/>
      <c r="AK755" s="17"/>
    </row>
    <row r="756" spans="1:37">
      <c r="A756" s="5" t="str">
        <f>IFERROR(HLOOKUP(A$2,'2.源数据-产品分析-全商品'!A$6:A$1000,ROW()-1,0),"")</f>
        <v/>
      </c>
      <c r="B756" s="5" t="str">
        <f>IFERROR(HLOOKUP(B$2,'2.源数据-产品分析-全商品'!B$6:B$1000,ROW()-1,0),"")</f>
        <v/>
      </c>
      <c r="C756" s="5" t="str">
        <f>CLEAN(IFERROR(HLOOKUP(C$2,'2.源数据-产品分析-全商品'!C$6:C$1000,ROW()-1,0),""))</f>
        <v/>
      </c>
      <c r="D756" s="5" t="str">
        <f>IFERROR(HLOOKUP(D$2,'2.源数据-产品分析-全商品'!D$6:D$1000,ROW()-1,0),"")</f>
        <v/>
      </c>
      <c r="E756" s="5" t="str">
        <f>IFERROR(HLOOKUP(E$2,'2.源数据-产品分析-全商品'!E$6:E$1000,ROW()-1,0),"")</f>
        <v/>
      </c>
      <c r="F756" s="5" t="str">
        <f>IFERROR(VALUE(HLOOKUP(F$2,'2.源数据-产品分析-全商品'!F$6:F$1000,ROW()-1,0)),"")</f>
        <v/>
      </c>
      <c r="G756" s="5" t="str">
        <f>IFERROR(VALUE(HLOOKUP(G$2,'2.源数据-产品分析-全商品'!G$6:G$1000,ROW()-1,0)),"")</f>
        <v/>
      </c>
      <c r="H756" s="5" t="str">
        <f>IFERROR(HLOOKUP(H$2,'2.源数据-产品分析-全商品'!H$6:H$1000,ROW()-1,0),"")</f>
        <v/>
      </c>
      <c r="I756" s="5" t="str">
        <f>IFERROR(VALUE(HLOOKUP(I$2,'2.源数据-产品分析-全商品'!I$6:I$1000,ROW()-1,0)),"")</f>
        <v/>
      </c>
      <c r="J756" s="60" t="str">
        <f>IFERROR(IF($J$2="","",INDEX('产品报告-整理'!G:G,MATCH(产品建议!A756,'产品报告-整理'!A:A,0))),"")</f>
        <v/>
      </c>
      <c r="K756" s="5" t="str">
        <f>IFERROR(IF($K$2="","",VALUE(INDEX('产品报告-整理'!E:E,MATCH(产品建议!A756,'产品报告-整理'!A:A,0)))),0)</f>
        <v/>
      </c>
      <c r="L756" s="5" t="str">
        <f>IFERROR(VALUE(HLOOKUP(L$2,'2.源数据-产品分析-全商品'!J$6:J$1000,ROW()-1,0)),"")</f>
        <v/>
      </c>
      <c r="M756" s="5" t="str">
        <f>IFERROR(VALUE(HLOOKUP(M$2,'2.源数据-产品分析-全商品'!K$6:K$1000,ROW()-1,0)),"")</f>
        <v/>
      </c>
      <c r="N756" s="5" t="str">
        <f>IFERROR(HLOOKUP(N$2,'2.源数据-产品分析-全商品'!L$6:L$1000,ROW()-1,0),"")</f>
        <v/>
      </c>
      <c r="O756" s="5" t="str">
        <f>IF($O$2='产品报告-整理'!$K$1,IFERROR(INDEX('产品报告-整理'!S:S,MATCH(产品建议!A756,'产品报告-整理'!L:L,0)),""),(IFERROR(VALUE(HLOOKUP(O$2,'2.源数据-产品分析-全商品'!M$6:M$1000,ROW()-1,0)),"")))</f>
        <v/>
      </c>
      <c r="P756" s="5" t="str">
        <f>IF($P$2='产品报告-整理'!$V$1,IFERROR(INDEX('产品报告-整理'!AD:AD,MATCH(产品建议!A756,'产品报告-整理'!W:W,0)),""),(IFERROR(VALUE(HLOOKUP(P$2,'2.源数据-产品分析-全商品'!N$6:N$1000,ROW()-1,0)),"")))</f>
        <v/>
      </c>
      <c r="Q756" s="5" t="str">
        <f>IF($Q$2='产品报告-整理'!$AG$1,IFERROR(INDEX('产品报告-整理'!AO:AO,MATCH(产品建议!A756,'产品报告-整理'!AH:AH,0)),""),(IFERROR(VALUE(HLOOKUP(Q$2,'2.源数据-产品分析-全商品'!O$6:O$1000,ROW()-1,0)),"")))</f>
        <v/>
      </c>
      <c r="R756" s="5" t="str">
        <f>IF($R$2='产品报告-整理'!$AR$1,IFERROR(INDEX('产品报告-整理'!AZ:AZ,MATCH(产品建议!A756,'产品报告-整理'!AS:AS,0)),""),(IFERROR(VALUE(HLOOKUP(R$2,'2.源数据-产品分析-全商品'!P$6:P$1000,ROW()-1,0)),"")))</f>
        <v/>
      </c>
      <c r="S756" s="5" t="str">
        <f>IF($S$2='产品报告-整理'!$BC$1,IFERROR(INDEX('产品报告-整理'!BK:BK,MATCH(产品建议!A756,'产品报告-整理'!BD:BD,0)),""),(IFERROR(VALUE(HLOOKUP(S$2,'2.源数据-产品分析-全商品'!Q$6:Q$1000,ROW()-1,0)),"")))</f>
        <v/>
      </c>
      <c r="T756" s="5" t="str">
        <f>IFERROR(HLOOKUP("产品负责人",'2.源数据-产品分析-全商品'!R$6:R$1000,ROW()-1,0),"")</f>
        <v/>
      </c>
      <c r="U756" s="5" t="str">
        <f>IFERROR(VALUE(HLOOKUP(U$2,'2.源数据-产品分析-全商品'!S$6:S$1000,ROW()-1,0)),"")</f>
        <v/>
      </c>
      <c r="V756" s="5" t="str">
        <f>IFERROR(VALUE(HLOOKUP(V$2,'2.源数据-产品分析-全商品'!T$6:T$1000,ROW()-1,0)),"")</f>
        <v/>
      </c>
      <c r="W756" s="5" t="str">
        <f>IF(OR($A$3=""),"",IF(OR($W$2="优爆品"),(IF(COUNTIF('2-2.源数据-产品分析-优品'!A:A,产品建议!A756)&gt;0,"是","")&amp;IF(COUNTIF('2-3.源数据-产品分析-爆品'!A:A,产品建议!A756)&gt;0,"是","")),IF(OR($W$2="P4P点击量"),((IFERROR(INDEX('产品报告-整理'!D:D,MATCH(产品建议!A756,'产品报告-整理'!A:A,0)),""))),((IF(COUNTIF('2-2.源数据-产品分析-优品'!A:A,产品建议!A756)&gt;0,"是",""))))))</f>
        <v/>
      </c>
      <c r="X756" s="5" t="str">
        <f>IF(OR($A$3=""),"",IF(OR($W$2="优爆品"),((IFERROR(INDEX('产品报告-整理'!D:D,MATCH(产品建议!A756,'产品报告-整理'!A:A,0)),"")&amp;" → "&amp;(IFERROR(TEXT(INDEX('产品报告-整理'!D:D,MATCH(产品建议!A756,'产品报告-整理'!A:A,0))/G756,"0%"),"")))),IF(OR($W$2="P4P点击量"),((IF($W$2="P4P点击量",IFERROR(TEXT(W756/G756,"0%"),"")))),(((IF(COUNTIF('2-3.源数据-产品分析-爆品'!A:A,产品建议!A756)&gt;0,"是","")))))))</f>
        <v/>
      </c>
      <c r="Y756" s="9" t="str">
        <f>IF(AND($Y$2="直通车总消费",'产品报告-整理'!$BN$1="推荐广告"),IFERROR(INDEX('产品报告-整理'!H:H,MATCH(产品建议!A756,'产品报告-整理'!A:A,0)),0)+IFERROR(INDEX('产品报告-整理'!BV:BV,MATCH(产品建议!A756,'产品报告-整理'!BO:BO,0)),0),IFERROR(INDEX('产品报告-整理'!H:H,MATCH(产品建议!A756,'产品报告-整理'!A:A,0)),0))</f>
        <v/>
      </c>
      <c r="Z756" s="9" t="str">
        <f t="shared" si="36"/>
        <v/>
      </c>
      <c r="AA756" s="5" t="str">
        <f t="shared" si="34"/>
        <v/>
      </c>
      <c r="AB756" s="5" t="str">
        <f t="shared" si="35"/>
        <v/>
      </c>
      <c r="AC756" s="9"/>
      <c r="AD756" s="15" t="str">
        <f>IF($AD$1="  ",IFERROR(IF(AND(Y756="未推广",L756&gt;0),"加入P4P推广 ","")&amp;IF(AND(OR(W756="是",X756="是"),Y756=0),"优爆品加推广 ","")&amp;IF(AND(C756="N",L756&gt;0),"增加橱窗绑定 ","")&amp;IF(AND(OR(Z756&gt;$Z$1*4.5,AB756&gt;$AB$1*4.5),Y756&lt;&gt;0,Y756&gt;$AB$1*2,G756&gt;($G$1/$L$1)*1),"放弃P4P推广 ","")&amp;IF(AND(AB756&gt;$AB$1*1.2,AB756&lt;$AB$1*4.5,Y756&gt;0),"优化询盘成本 ","")&amp;IF(AND(Z756&gt;$Z$1*1.2,Z756&lt;$Z$1*4.5,Y756&gt;0),"优化商机成本 ","")&amp;IF(AND(Y756&lt;&gt;0,L756&gt;0,AB756&lt;$AB$1*1.2),"加大询盘获取 ","")&amp;IF(AND(Y756&lt;&gt;0,K756&gt;0,Z756&lt;$Z$1*1.2),"加大商机获取 ","")&amp;IF(AND(L756=0,C756="Y",G756&gt;($G$1/$L$1*1.5)),"解绑橱窗绑定 ",""),"请去左表粘贴源数据"),"")</f>
        <v/>
      </c>
      <c r="AE756" s="9"/>
      <c r="AF756" s="9"/>
      <c r="AG756" s="9"/>
      <c r="AH756" s="9"/>
      <c r="AI756" s="17"/>
      <c r="AJ756" s="17"/>
      <c r="AK756" s="17"/>
    </row>
    <row r="757" spans="1:37">
      <c r="A757" s="5" t="str">
        <f>IFERROR(HLOOKUP(A$2,'2.源数据-产品分析-全商品'!A$6:A$1000,ROW()-1,0),"")</f>
        <v/>
      </c>
      <c r="B757" s="5" t="str">
        <f>IFERROR(HLOOKUP(B$2,'2.源数据-产品分析-全商品'!B$6:B$1000,ROW()-1,0),"")</f>
        <v/>
      </c>
      <c r="C757" s="5" t="str">
        <f>CLEAN(IFERROR(HLOOKUP(C$2,'2.源数据-产品分析-全商品'!C$6:C$1000,ROW()-1,0),""))</f>
        <v/>
      </c>
      <c r="D757" s="5" t="str">
        <f>IFERROR(HLOOKUP(D$2,'2.源数据-产品分析-全商品'!D$6:D$1000,ROW()-1,0),"")</f>
        <v/>
      </c>
      <c r="E757" s="5" t="str">
        <f>IFERROR(HLOOKUP(E$2,'2.源数据-产品分析-全商品'!E$6:E$1000,ROW()-1,0),"")</f>
        <v/>
      </c>
      <c r="F757" s="5" t="str">
        <f>IFERROR(VALUE(HLOOKUP(F$2,'2.源数据-产品分析-全商品'!F$6:F$1000,ROW()-1,0)),"")</f>
        <v/>
      </c>
      <c r="G757" s="5" t="str">
        <f>IFERROR(VALUE(HLOOKUP(G$2,'2.源数据-产品分析-全商品'!G$6:G$1000,ROW()-1,0)),"")</f>
        <v/>
      </c>
      <c r="H757" s="5" t="str">
        <f>IFERROR(HLOOKUP(H$2,'2.源数据-产品分析-全商品'!H$6:H$1000,ROW()-1,0),"")</f>
        <v/>
      </c>
      <c r="I757" s="5" t="str">
        <f>IFERROR(VALUE(HLOOKUP(I$2,'2.源数据-产品分析-全商品'!I$6:I$1000,ROW()-1,0)),"")</f>
        <v/>
      </c>
      <c r="J757" s="60" t="str">
        <f>IFERROR(IF($J$2="","",INDEX('产品报告-整理'!G:G,MATCH(产品建议!A757,'产品报告-整理'!A:A,0))),"")</f>
        <v/>
      </c>
      <c r="K757" s="5" t="str">
        <f>IFERROR(IF($K$2="","",VALUE(INDEX('产品报告-整理'!E:E,MATCH(产品建议!A757,'产品报告-整理'!A:A,0)))),0)</f>
        <v/>
      </c>
      <c r="L757" s="5" t="str">
        <f>IFERROR(VALUE(HLOOKUP(L$2,'2.源数据-产品分析-全商品'!J$6:J$1000,ROW()-1,0)),"")</f>
        <v/>
      </c>
      <c r="M757" s="5" t="str">
        <f>IFERROR(VALUE(HLOOKUP(M$2,'2.源数据-产品分析-全商品'!K$6:K$1000,ROW()-1,0)),"")</f>
        <v/>
      </c>
      <c r="N757" s="5" t="str">
        <f>IFERROR(HLOOKUP(N$2,'2.源数据-产品分析-全商品'!L$6:L$1000,ROW()-1,0),"")</f>
        <v/>
      </c>
      <c r="O757" s="5" t="str">
        <f>IF($O$2='产品报告-整理'!$K$1,IFERROR(INDEX('产品报告-整理'!S:S,MATCH(产品建议!A757,'产品报告-整理'!L:L,0)),""),(IFERROR(VALUE(HLOOKUP(O$2,'2.源数据-产品分析-全商品'!M$6:M$1000,ROW()-1,0)),"")))</f>
        <v/>
      </c>
      <c r="P757" s="5" t="str">
        <f>IF($P$2='产品报告-整理'!$V$1,IFERROR(INDEX('产品报告-整理'!AD:AD,MATCH(产品建议!A757,'产品报告-整理'!W:W,0)),""),(IFERROR(VALUE(HLOOKUP(P$2,'2.源数据-产品分析-全商品'!N$6:N$1000,ROW()-1,0)),"")))</f>
        <v/>
      </c>
      <c r="Q757" s="5" t="str">
        <f>IF($Q$2='产品报告-整理'!$AG$1,IFERROR(INDEX('产品报告-整理'!AO:AO,MATCH(产品建议!A757,'产品报告-整理'!AH:AH,0)),""),(IFERROR(VALUE(HLOOKUP(Q$2,'2.源数据-产品分析-全商品'!O$6:O$1000,ROW()-1,0)),"")))</f>
        <v/>
      </c>
      <c r="R757" s="5" t="str">
        <f>IF($R$2='产品报告-整理'!$AR$1,IFERROR(INDEX('产品报告-整理'!AZ:AZ,MATCH(产品建议!A757,'产品报告-整理'!AS:AS,0)),""),(IFERROR(VALUE(HLOOKUP(R$2,'2.源数据-产品分析-全商品'!P$6:P$1000,ROW()-1,0)),"")))</f>
        <v/>
      </c>
      <c r="S757" s="5" t="str">
        <f>IF($S$2='产品报告-整理'!$BC$1,IFERROR(INDEX('产品报告-整理'!BK:BK,MATCH(产品建议!A757,'产品报告-整理'!BD:BD,0)),""),(IFERROR(VALUE(HLOOKUP(S$2,'2.源数据-产品分析-全商品'!Q$6:Q$1000,ROW()-1,0)),"")))</f>
        <v/>
      </c>
      <c r="T757" s="5" t="str">
        <f>IFERROR(HLOOKUP("产品负责人",'2.源数据-产品分析-全商品'!R$6:R$1000,ROW()-1,0),"")</f>
        <v/>
      </c>
      <c r="U757" s="5" t="str">
        <f>IFERROR(VALUE(HLOOKUP(U$2,'2.源数据-产品分析-全商品'!S$6:S$1000,ROW()-1,0)),"")</f>
        <v/>
      </c>
      <c r="V757" s="5" t="str">
        <f>IFERROR(VALUE(HLOOKUP(V$2,'2.源数据-产品分析-全商品'!T$6:T$1000,ROW()-1,0)),"")</f>
        <v/>
      </c>
      <c r="W757" s="5" t="str">
        <f>IF(OR($A$3=""),"",IF(OR($W$2="优爆品"),(IF(COUNTIF('2-2.源数据-产品分析-优品'!A:A,产品建议!A757)&gt;0,"是","")&amp;IF(COUNTIF('2-3.源数据-产品分析-爆品'!A:A,产品建议!A757)&gt;0,"是","")),IF(OR($W$2="P4P点击量"),((IFERROR(INDEX('产品报告-整理'!D:D,MATCH(产品建议!A757,'产品报告-整理'!A:A,0)),""))),((IF(COUNTIF('2-2.源数据-产品分析-优品'!A:A,产品建议!A757)&gt;0,"是",""))))))</f>
        <v/>
      </c>
      <c r="X757" s="5" t="str">
        <f>IF(OR($A$3=""),"",IF(OR($W$2="优爆品"),((IFERROR(INDEX('产品报告-整理'!D:D,MATCH(产品建议!A757,'产品报告-整理'!A:A,0)),"")&amp;" → "&amp;(IFERROR(TEXT(INDEX('产品报告-整理'!D:D,MATCH(产品建议!A757,'产品报告-整理'!A:A,0))/G757,"0%"),"")))),IF(OR($W$2="P4P点击量"),((IF($W$2="P4P点击量",IFERROR(TEXT(W757/G757,"0%"),"")))),(((IF(COUNTIF('2-3.源数据-产品分析-爆品'!A:A,产品建议!A757)&gt;0,"是","")))))))</f>
        <v/>
      </c>
      <c r="Y757" s="9" t="str">
        <f>IF(AND($Y$2="直通车总消费",'产品报告-整理'!$BN$1="推荐广告"),IFERROR(INDEX('产品报告-整理'!H:H,MATCH(产品建议!A757,'产品报告-整理'!A:A,0)),0)+IFERROR(INDEX('产品报告-整理'!BV:BV,MATCH(产品建议!A757,'产品报告-整理'!BO:BO,0)),0),IFERROR(INDEX('产品报告-整理'!H:H,MATCH(产品建议!A757,'产品报告-整理'!A:A,0)),0))</f>
        <v/>
      </c>
      <c r="Z757" s="9" t="str">
        <f t="shared" si="36"/>
        <v/>
      </c>
      <c r="AA757" s="5" t="str">
        <f t="shared" si="34"/>
        <v/>
      </c>
      <c r="AB757" s="5" t="str">
        <f t="shared" si="35"/>
        <v/>
      </c>
      <c r="AC757" s="9"/>
      <c r="AD757" s="15" t="str">
        <f>IF($AD$1="  ",IFERROR(IF(AND(Y757="未推广",L757&gt;0),"加入P4P推广 ","")&amp;IF(AND(OR(W757="是",X757="是"),Y757=0),"优爆品加推广 ","")&amp;IF(AND(C757="N",L757&gt;0),"增加橱窗绑定 ","")&amp;IF(AND(OR(Z757&gt;$Z$1*4.5,AB757&gt;$AB$1*4.5),Y757&lt;&gt;0,Y757&gt;$AB$1*2,G757&gt;($G$1/$L$1)*1),"放弃P4P推广 ","")&amp;IF(AND(AB757&gt;$AB$1*1.2,AB757&lt;$AB$1*4.5,Y757&gt;0),"优化询盘成本 ","")&amp;IF(AND(Z757&gt;$Z$1*1.2,Z757&lt;$Z$1*4.5,Y757&gt;0),"优化商机成本 ","")&amp;IF(AND(Y757&lt;&gt;0,L757&gt;0,AB757&lt;$AB$1*1.2),"加大询盘获取 ","")&amp;IF(AND(Y757&lt;&gt;0,K757&gt;0,Z757&lt;$Z$1*1.2),"加大商机获取 ","")&amp;IF(AND(L757=0,C757="Y",G757&gt;($G$1/$L$1*1.5)),"解绑橱窗绑定 ",""),"请去左表粘贴源数据"),"")</f>
        <v/>
      </c>
      <c r="AE757" s="9"/>
      <c r="AF757" s="9"/>
      <c r="AG757" s="9"/>
      <c r="AH757" s="9"/>
      <c r="AI757" s="17"/>
      <c r="AJ757" s="17"/>
      <c r="AK757" s="17"/>
    </row>
    <row r="758" spans="1:37">
      <c r="A758" s="5" t="str">
        <f>IFERROR(HLOOKUP(A$2,'2.源数据-产品分析-全商品'!A$6:A$1000,ROW()-1,0),"")</f>
        <v/>
      </c>
      <c r="B758" s="5" t="str">
        <f>IFERROR(HLOOKUP(B$2,'2.源数据-产品分析-全商品'!B$6:B$1000,ROW()-1,0),"")</f>
        <v/>
      </c>
      <c r="C758" s="5" t="str">
        <f>CLEAN(IFERROR(HLOOKUP(C$2,'2.源数据-产品分析-全商品'!C$6:C$1000,ROW()-1,0),""))</f>
        <v/>
      </c>
      <c r="D758" s="5" t="str">
        <f>IFERROR(HLOOKUP(D$2,'2.源数据-产品分析-全商品'!D$6:D$1000,ROW()-1,0),"")</f>
        <v/>
      </c>
      <c r="E758" s="5" t="str">
        <f>IFERROR(HLOOKUP(E$2,'2.源数据-产品分析-全商品'!E$6:E$1000,ROW()-1,0),"")</f>
        <v/>
      </c>
      <c r="F758" s="5" t="str">
        <f>IFERROR(VALUE(HLOOKUP(F$2,'2.源数据-产品分析-全商品'!F$6:F$1000,ROW()-1,0)),"")</f>
        <v/>
      </c>
      <c r="G758" s="5" t="str">
        <f>IFERROR(VALUE(HLOOKUP(G$2,'2.源数据-产品分析-全商品'!G$6:G$1000,ROW()-1,0)),"")</f>
        <v/>
      </c>
      <c r="H758" s="5" t="str">
        <f>IFERROR(HLOOKUP(H$2,'2.源数据-产品分析-全商品'!H$6:H$1000,ROW()-1,0),"")</f>
        <v/>
      </c>
      <c r="I758" s="5" t="str">
        <f>IFERROR(VALUE(HLOOKUP(I$2,'2.源数据-产品分析-全商品'!I$6:I$1000,ROW()-1,0)),"")</f>
        <v/>
      </c>
      <c r="J758" s="60" t="str">
        <f>IFERROR(IF($J$2="","",INDEX('产品报告-整理'!G:G,MATCH(产品建议!A758,'产品报告-整理'!A:A,0))),"")</f>
        <v/>
      </c>
      <c r="K758" s="5" t="str">
        <f>IFERROR(IF($K$2="","",VALUE(INDEX('产品报告-整理'!E:E,MATCH(产品建议!A758,'产品报告-整理'!A:A,0)))),0)</f>
        <v/>
      </c>
      <c r="L758" s="5" t="str">
        <f>IFERROR(VALUE(HLOOKUP(L$2,'2.源数据-产品分析-全商品'!J$6:J$1000,ROW()-1,0)),"")</f>
        <v/>
      </c>
      <c r="M758" s="5" t="str">
        <f>IFERROR(VALUE(HLOOKUP(M$2,'2.源数据-产品分析-全商品'!K$6:K$1000,ROW()-1,0)),"")</f>
        <v/>
      </c>
      <c r="N758" s="5" t="str">
        <f>IFERROR(HLOOKUP(N$2,'2.源数据-产品分析-全商品'!L$6:L$1000,ROW()-1,0),"")</f>
        <v/>
      </c>
      <c r="O758" s="5" t="str">
        <f>IF($O$2='产品报告-整理'!$K$1,IFERROR(INDEX('产品报告-整理'!S:S,MATCH(产品建议!A758,'产品报告-整理'!L:L,0)),""),(IFERROR(VALUE(HLOOKUP(O$2,'2.源数据-产品分析-全商品'!M$6:M$1000,ROW()-1,0)),"")))</f>
        <v/>
      </c>
      <c r="P758" s="5" t="str">
        <f>IF($P$2='产品报告-整理'!$V$1,IFERROR(INDEX('产品报告-整理'!AD:AD,MATCH(产品建议!A758,'产品报告-整理'!W:W,0)),""),(IFERROR(VALUE(HLOOKUP(P$2,'2.源数据-产品分析-全商品'!N$6:N$1000,ROW()-1,0)),"")))</f>
        <v/>
      </c>
      <c r="Q758" s="5" t="str">
        <f>IF($Q$2='产品报告-整理'!$AG$1,IFERROR(INDEX('产品报告-整理'!AO:AO,MATCH(产品建议!A758,'产品报告-整理'!AH:AH,0)),""),(IFERROR(VALUE(HLOOKUP(Q$2,'2.源数据-产品分析-全商品'!O$6:O$1000,ROW()-1,0)),"")))</f>
        <v/>
      </c>
      <c r="R758" s="5" t="str">
        <f>IF($R$2='产品报告-整理'!$AR$1,IFERROR(INDEX('产品报告-整理'!AZ:AZ,MATCH(产品建议!A758,'产品报告-整理'!AS:AS,0)),""),(IFERROR(VALUE(HLOOKUP(R$2,'2.源数据-产品分析-全商品'!P$6:P$1000,ROW()-1,0)),"")))</f>
        <v/>
      </c>
      <c r="S758" s="5" t="str">
        <f>IF($S$2='产品报告-整理'!$BC$1,IFERROR(INDEX('产品报告-整理'!BK:BK,MATCH(产品建议!A758,'产品报告-整理'!BD:BD,0)),""),(IFERROR(VALUE(HLOOKUP(S$2,'2.源数据-产品分析-全商品'!Q$6:Q$1000,ROW()-1,0)),"")))</f>
        <v/>
      </c>
      <c r="T758" s="5" t="str">
        <f>IFERROR(HLOOKUP("产品负责人",'2.源数据-产品分析-全商品'!R$6:R$1000,ROW()-1,0),"")</f>
        <v/>
      </c>
      <c r="U758" s="5" t="str">
        <f>IFERROR(VALUE(HLOOKUP(U$2,'2.源数据-产品分析-全商品'!S$6:S$1000,ROW()-1,0)),"")</f>
        <v/>
      </c>
      <c r="V758" s="5" t="str">
        <f>IFERROR(VALUE(HLOOKUP(V$2,'2.源数据-产品分析-全商品'!T$6:T$1000,ROW()-1,0)),"")</f>
        <v/>
      </c>
      <c r="W758" s="5" t="str">
        <f>IF(OR($A$3=""),"",IF(OR($W$2="优爆品"),(IF(COUNTIF('2-2.源数据-产品分析-优品'!A:A,产品建议!A758)&gt;0,"是","")&amp;IF(COUNTIF('2-3.源数据-产品分析-爆品'!A:A,产品建议!A758)&gt;0,"是","")),IF(OR($W$2="P4P点击量"),((IFERROR(INDEX('产品报告-整理'!D:D,MATCH(产品建议!A758,'产品报告-整理'!A:A,0)),""))),((IF(COUNTIF('2-2.源数据-产品分析-优品'!A:A,产品建议!A758)&gt;0,"是",""))))))</f>
        <v/>
      </c>
      <c r="X758" s="5" t="str">
        <f>IF(OR($A$3=""),"",IF(OR($W$2="优爆品"),((IFERROR(INDEX('产品报告-整理'!D:D,MATCH(产品建议!A758,'产品报告-整理'!A:A,0)),"")&amp;" → "&amp;(IFERROR(TEXT(INDEX('产品报告-整理'!D:D,MATCH(产品建议!A758,'产品报告-整理'!A:A,0))/G758,"0%"),"")))),IF(OR($W$2="P4P点击量"),((IF($W$2="P4P点击量",IFERROR(TEXT(W758/G758,"0%"),"")))),(((IF(COUNTIF('2-3.源数据-产品分析-爆品'!A:A,产品建议!A758)&gt;0,"是","")))))))</f>
        <v/>
      </c>
      <c r="Y758" s="9" t="str">
        <f>IF(AND($Y$2="直通车总消费",'产品报告-整理'!$BN$1="推荐广告"),IFERROR(INDEX('产品报告-整理'!H:H,MATCH(产品建议!A758,'产品报告-整理'!A:A,0)),0)+IFERROR(INDEX('产品报告-整理'!BV:BV,MATCH(产品建议!A758,'产品报告-整理'!BO:BO,0)),0),IFERROR(INDEX('产品报告-整理'!H:H,MATCH(产品建议!A758,'产品报告-整理'!A:A,0)),0))</f>
        <v/>
      </c>
      <c r="Z758" s="9" t="str">
        <f t="shared" si="36"/>
        <v/>
      </c>
      <c r="AA758" s="5" t="str">
        <f t="shared" si="34"/>
        <v/>
      </c>
      <c r="AB758" s="5" t="str">
        <f t="shared" si="35"/>
        <v/>
      </c>
      <c r="AC758" s="9"/>
      <c r="AD758" s="15" t="str">
        <f>IF($AD$1="  ",IFERROR(IF(AND(Y758="未推广",L758&gt;0),"加入P4P推广 ","")&amp;IF(AND(OR(W758="是",X758="是"),Y758=0),"优爆品加推广 ","")&amp;IF(AND(C758="N",L758&gt;0),"增加橱窗绑定 ","")&amp;IF(AND(OR(Z758&gt;$Z$1*4.5,AB758&gt;$AB$1*4.5),Y758&lt;&gt;0,Y758&gt;$AB$1*2,G758&gt;($G$1/$L$1)*1),"放弃P4P推广 ","")&amp;IF(AND(AB758&gt;$AB$1*1.2,AB758&lt;$AB$1*4.5,Y758&gt;0),"优化询盘成本 ","")&amp;IF(AND(Z758&gt;$Z$1*1.2,Z758&lt;$Z$1*4.5,Y758&gt;0),"优化商机成本 ","")&amp;IF(AND(Y758&lt;&gt;0,L758&gt;0,AB758&lt;$AB$1*1.2),"加大询盘获取 ","")&amp;IF(AND(Y758&lt;&gt;0,K758&gt;0,Z758&lt;$Z$1*1.2),"加大商机获取 ","")&amp;IF(AND(L758=0,C758="Y",G758&gt;($G$1/$L$1*1.5)),"解绑橱窗绑定 ",""),"请去左表粘贴源数据"),"")</f>
        <v/>
      </c>
      <c r="AE758" s="9"/>
      <c r="AF758" s="9"/>
      <c r="AG758" s="9"/>
      <c r="AH758" s="9"/>
      <c r="AI758" s="17"/>
      <c r="AJ758" s="17"/>
      <c r="AK758" s="17"/>
    </row>
    <row r="759" spans="1:37">
      <c r="A759" s="5" t="str">
        <f>IFERROR(HLOOKUP(A$2,'2.源数据-产品分析-全商品'!A$6:A$1000,ROW()-1,0),"")</f>
        <v/>
      </c>
      <c r="B759" s="5" t="str">
        <f>IFERROR(HLOOKUP(B$2,'2.源数据-产品分析-全商品'!B$6:B$1000,ROW()-1,0),"")</f>
        <v/>
      </c>
      <c r="C759" s="5" t="str">
        <f>CLEAN(IFERROR(HLOOKUP(C$2,'2.源数据-产品分析-全商品'!C$6:C$1000,ROW()-1,0),""))</f>
        <v/>
      </c>
      <c r="D759" s="5" t="str">
        <f>IFERROR(HLOOKUP(D$2,'2.源数据-产品分析-全商品'!D$6:D$1000,ROW()-1,0),"")</f>
        <v/>
      </c>
      <c r="E759" s="5" t="str">
        <f>IFERROR(HLOOKUP(E$2,'2.源数据-产品分析-全商品'!E$6:E$1000,ROW()-1,0),"")</f>
        <v/>
      </c>
      <c r="F759" s="5" t="str">
        <f>IFERROR(VALUE(HLOOKUP(F$2,'2.源数据-产品分析-全商品'!F$6:F$1000,ROW()-1,0)),"")</f>
        <v/>
      </c>
      <c r="G759" s="5" t="str">
        <f>IFERROR(VALUE(HLOOKUP(G$2,'2.源数据-产品分析-全商品'!G$6:G$1000,ROW()-1,0)),"")</f>
        <v/>
      </c>
      <c r="H759" s="5" t="str">
        <f>IFERROR(HLOOKUP(H$2,'2.源数据-产品分析-全商品'!H$6:H$1000,ROW()-1,0),"")</f>
        <v/>
      </c>
      <c r="I759" s="5" t="str">
        <f>IFERROR(VALUE(HLOOKUP(I$2,'2.源数据-产品分析-全商品'!I$6:I$1000,ROW()-1,0)),"")</f>
        <v/>
      </c>
      <c r="J759" s="60" t="str">
        <f>IFERROR(IF($J$2="","",INDEX('产品报告-整理'!G:G,MATCH(产品建议!A759,'产品报告-整理'!A:A,0))),"")</f>
        <v/>
      </c>
      <c r="K759" s="5" t="str">
        <f>IFERROR(IF($K$2="","",VALUE(INDEX('产品报告-整理'!E:E,MATCH(产品建议!A759,'产品报告-整理'!A:A,0)))),0)</f>
        <v/>
      </c>
      <c r="L759" s="5" t="str">
        <f>IFERROR(VALUE(HLOOKUP(L$2,'2.源数据-产品分析-全商品'!J$6:J$1000,ROW()-1,0)),"")</f>
        <v/>
      </c>
      <c r="M759" s="5" t="str">
        <f>IFERROR(VALUE(HLOOKUP(M$2,'2.源数据-产品分析-全商品'!K$6:K$1000,ROW()-1,0)),"")</f>
        <v/>
      </c>
      <c r="N759" s="5" t="str">
        <f>IFERROR(HLOOKUP(N$2,'2.源数据-产品分析-全商品'!L$6:L$1000,ROW()-1,0),"")</f>
        <v/>
      </c>
      <c r="O759" s="5" t="str">
        <f>IF($O$2='产品报告-整理'!$K$1,IFERROR(INDEX('产品报告-整理'!S:S,MATCH(产品建议!A759,'产品报告-整理'!L:L,0)),""),(IFERROR(VALUE(HLOOKUP(O$2,'2.源数据-产品分析-全商品'!M$6:M$1000,ROW()-1,0)),"")))</f>
        <v/>
      </c>
      <c r="P759" s="5" t="str">
        <f>IF($P$2='产品报告-整理'!$V$1,IFERROR(INDEX('产品报告-整理'!AD:AD,MATCH(产品建议!A759,'产品报告-整理'!W:W,0)),""),(IFERROR(VALUE(HLOOKUP(P$2,'2.源数据-产品分析-全商品'!N$6:N$1000,ROW()-1,0)),"")))</f>
        <v/>
      </c>
      <c r="Q759" s="5" t="str">
        <f>IF($Q$2='产品报告-整理'!$AG$1,IFERROR(INDEX('产品报告-整理'!AO:AO,MATCH(产品建议!A759,'产品报告-整理'!AH:AH,0)),""),(IFERROR(VALUE(HLOOKUP(Q$2,'2.源数据-产品分析-全商品'!O$6:O$1000,ROW()-1,0)),"")))</f>
        <v/>
      </c>
      <c r="R759" s="5" t="str">
        <f>IF($R$2='产品报告-整理'!$AR$1,IFERROR(INDEX('产品报告-整理'!AZ:AZ,MATCH(产品建议!A759,'产品报告-整理'!AS:AS,0)),""),(IFERROR(VALUE(HLOOKUP(R$2,'2.源数据-产品分析-全商品'!P$6:P$1000,ROW()-1,0)),"")))</f>
        <v/>
      </c>
      <c r="S759" s="5" t="str">
        <f>IF($S$2='产品报告-整理'!$BC$1,IFERROR(INDEX('产品报告-整理'!BK:BK,MATCH(产品建议!A759,'产品报告-整理'!BD:BD,0)),""),(IFERROR(VALUE(HLOOKUP(S$2,'2.源数据-产品分析-全商品'!Q$6:Q$1000,ROW()-1,0)),"")))</f>
        <v/>
      </c>
      <c r="T759" s="5" t="str">
        <f>IFERROR(HLOOKUP("产品负责人",'2.源数据-产品分析-全商品'!R$6:R$1000,ROW()-1,0),"")</f>
        <v/>
      </c>
      <c r="U759" s="5" t="str">
        <f>IFERROR(VALUE(HLOOKUP(U$2,'2.源数据-产品分析-全商品'!S$6:S$1000,ROW()-1,0)),"")</f>
        <v/>
      </c>
      <c r="V759" s="5" t="str">
        <f>IFERROR(VALUE(HLOOKUP(V$2,'2.源数据-产品分析-全商品'!T$6:T$1000,ROW()-1,0)),"")</f>
        <v/>
      </c>
      <c r="W759" s="5" t="str">
        <f>IF(OR($A$3=""),"",IF(OR($W$2="优爆品"),(IF(COUNTIF('2-2.源数据-产品分析-优品'!A:A,产品建议!A759)&gt;0,"是","")&amp;IF(COUNTIF('2-3.源数据-产品分析-爆品'!A:A,产品建议!A759)&gt;0,"是","")),IF(OR($W$2="P4P点击量"),((IFERROR(INDEX('产品报告-整理'!D:D,MATCH(产品建议!A759,'产品报告-整理'!A:A,0)),""))),((IF(COUNTIF('2-2.源数据-产品分析-优品'!A:A,产品建议!A759)&gt;0,"是",""))))))</f>
        <v/>
      </c>
      <c r="X759" s="5" t="str">
        <f>IF(OR($A$3=""),"",IF(OR($W$2="优爆品"),((IFERROR(INDEX('产品报告-整理'!D:D,MATCH(产品建议!A759,'产品报告-整理'!A:A,0)),"")&amp;" → "&amp;(IFERROR(TEXT(INDEX('产品报告-整理'!D:D,MATCH(产品建议!A759,'产品报告-整理'!A:A,0))/G759,"0%"),"")))),IF(OR($W$2="P4P点击量"),((IF($W$2="P4P点击量",IFERROR(TEXT(W759/G759,"0%"),"")))),(((IF(COUNTIF('2-3.源数据-产品分析-爆品'!A:A,产品建议!A759)&gt;0,"是","")))))))</f>
        <v/>
      </c>
      <c r="Y759" s="9" t="str">
        <f>IF(AND($Y$2="直通车总消费",'产品报告-整理'!$BN$1="推荐广告"),IFERROR(INDEX('产品报告-整理'!H:H,MATCH(产品建议!A759,'产品报告-整理'!A:A,0)),0)+IFERROR(INDEX('产品报告-整理'!BV:BV,MATCH(产品建议!A759,'产品报告-整理'!BO:BO,0)),0),IFERROR(INDEX('产品报告-整理'!H:H,MATCH(产品建议!A759,'产品报告-整理'!A:A,0)),0))</f>
        <v/>
      </c>
      <c r="Z759" s="9" t="str">
        <f t="shared" si="36"/>
        <v/>
      </c>
      <c r="AA759" s="5" t="str">
        <f t="shared" si="34"/>
        <v/>
      </c>
      <c r="AB759" s="5" t="str">
        <f t="shared" si="35"/>
        <v/>
      </c>
      <c r="AC759" s="9"/>
      <c r="AD759" s="15" t="str">
        <f>IF($AD$1="  ",IFERROR(IF(AND(Y759="未推广",L759&gt;0),"加入P4P推广 ","")&amp;IF(AND(OR(W759="是",X759="是"),Y759=0),"优爆品加推广 ","")&amp;IF(AND(C759="N",L759&gt;0),"增加橱窗绑定 ","")&amp;IF(AND(OR(Z759&gt;$Z$1*4.5,AB759&gt;$AB$1*4.5),Y759&lt;&gt;0,Y759&gt;$AB$1*2,G759&gt;($G$1/$L$1)*1),"放弃P4P推广 ","")&amp;IF(AND(AB759&gt;$AB$1*1.2,AB759&lt;$AB$1*4.5,Y759&gt;0),"优化询盘成本 ","")&amp;IF(AND(Z759&gt;$Z$1*1.2,Z759&lt;$Z$1*4.5,Y759&gt;0),"优化商机成本 ","")&amp;IF(AND(Y759&lt;&gt;0,L759&gt;0,AB759&lt;$AB$1*1.2),"加大询盘获取 ","")&amp;IF(AND(Y759&lt;&gt;0,K759&gt;0,Z759&lt;$Z$1*1.2),"加大商机获取 ","")&amp;IF(AND(L759=0,C759="Y",G759&gt;($G$1/$L$1*1.5)),"解绑橱窗绑定 ",""),"请去左表粘贴源数据"),"")</f>
        <v/>
      </c>
      <c r="AE759" s="9"/>
      <c r="AF759" s="9"/>
      <c r="AG759" s="9"/>
      <c r="AH759" s="9"/>
      <c r="AI759" s="17"/>
      <c r="AJ759" s="17"/>
      <c r="AK759" s="17"/>
    </row>
    <row r="760" spans="1:37">
      <c r="A760" s="5" t="str">
        <f>IFERROR(HLOOKUP(A$2,'2.源数据-产品分析-全商品'!A$6:A$1000,ROW()-1,0),"")</f>
        <v/>
      </c>
      <c r="B760" s="5" t="str">
        <f>IFERROR(HLOOKUP(B$2,'2.源数据-产品分析-全商品'!B$6:B$1000,ROW()-1,0),"")</f>
        <v/>
      </c>
      <c r="C760" s="5" t="str">
        <f>CLEAN(IFERROR(HLOOKUP(C$2,'2.源数据-产品分析-全商品'!C$6:C$1000,ROW()-1,0),""))</f>
        <v/>
      </c>
      <c r="D760" s="5" t="str">
        <f>IFERROR(HLOOKUP(D$2,'2.源数据-产品分析-全商品'!D$6:D$1000,ROW()-1,0),"")</f>
        <v/>
      </c>
      <c r="E760" s="5" t="str">
        <f>IFERROR(HLOOKUP(E$2,'2.源数据-产品分析-全商品'!E$6:E$1000,ROW()-1,0),"")</f>
        <v/>
      </c>
      <c r="F760" s="5" t="str">
        <f>IFERROR(VALUE(HLOOKUP(F$2,'2.源数据-产品分析-全商品'!F$6:F$1000,ROW()-1,0)),"")</f>
        <v/>
      </c>
      <c r="G760" s="5" t="str">
        <f>IFERROR(VALUE(HLOOKUP(G$2,'2.源数据-产品分析-全商品'!G$6:G$1000,ROW()-1,0)),"")</f>
        <v/>
      </c>
      <c r="H760" s="5" t="str">
        <f>IFERROR(HLOOKUP(H$2,'2.源数据-产品分析-全商品'!H$6:H$1000,ROW()-1,0),"")</f>
        <v/>
      </c>
      <c r="I760" s="5" t="str">
        <f>IFERROR(VALUE(HLOOKUP(I$2,'2.源数据-产品分析-全商品'!I$6:I$1000,ROW()-1,0)),"")</f>
        <v/>
      </c>
      <c r="J760" s="60" t="str">
        <f>IFERROR(IF($J$2="","",INDEX('产品报告-整理'!G:G,MATCH(产品建议!A760,'产品报告-整理'!A:A,0))),"")</f>
        <v/>
      </c>
      <c r="K760" s="5" t="str">
        <f>IFERROR(IF($K$2="","",VALUE(INDEX('产品报告-整理'!E:E,MATCH(产品建议!A760,'产品报告-整理'!A:A,0)))),0)</f>
        <v/>
      </c>
      <c r="L760" s="5" t="str">
        <f>IFERROR(VALUE(HLOOKUP(L$2,'2.源数据-产品分析-全商品'!J$6:J$1000,ROW()-1,0)),"")</f>
        <v/>
      </c>
      <c r="M760" s="5" t="str">
        <f>IFERROR(VALUE(HLOOKUP(M$2,'2.源数据-产品分析-全商品'!K$6:K$1000,ROW()-1,0)),"")</f>
        <v/>
      </c>
      <c r="N760" s="5" t="str">
        <f>IFERROR(HLOOKUP(N$2,'2.源数据-产品分析-全商品'!L$6:L$1000,ROW()-1,0),"")</f>
        <v/>
      </c>
      <c r="O760" s="5" t="str">
        <f>IF($O$2='产品报告-整理'!$K$1,IFERROR(INDEX('产品报告-整理'!S:S,MATCH(产品建议!A760,'产品报告-整理'!L:L,0)),""),(IFERROR(VALUE(HLOOKUP(O$2,'2.源数据-产品分析-全商品'!M$6:M$1000,ROW()-1,0)),"")))</f>
        <v/>
      </c>
      <c r="P760" s="5" t="str">
        <f>IF($P$2='产品报告-整理'!$V$1,IFERROR(INDEX('产品报告-整理'!AD:AD,MATCH(产品建议!A760,'产品报告-整理'!W:W,0)),""),(IFERROR(VALUE(HLOOKUP(P$2,'2.源数据-产品分析-全商品'!N$6:N$1000,ROW()-1,0)),"")))</f>
        <v/>
      </c>
      <c r="Q760" s="5" t="str">
        <f>IF($Q$2='产品报告-整理'!$AG$1,IFERROR(INDEX('产品报告-整理'!AO:AO,MATCH(产品建议!A760,'产品报告-整理'!AH:AH,0)),""),(IFERROR(VALUE(HLOOKUP(Q$2,'2.源数据-产品分析-全商品'!O$6:O$1000,ROW()-1,0)),"")))</f>
        <v/>
      </c>
      <c r="R760" s="5" t="str">
        <f>IF($R$2='产品报告-整理'!$AR$1,IFERROR(INDEX('产品报告-整理'!AZ:AZ,MATCH(产品建议!A760,'产品报告-整理'!AS:AS,0)),""),(IFERROR(VALUE(HLOOKUP(R$2,'2.源数据-产品分析-全商品'!P$6:P$1000,ROW()-1,0)),"")))</f>
        <v/>
      </c>
      <c r="S760" s="5" t="str">
        <f>IF($S$2='产品报告-整理'!$BC$1,IFERROR(INDEX('产品报告-整理'!BK:BK,MATCH(产品建议!A760,'产品报告-整理'!BD:BD,0)),""),(IFERROR(VALUE(HLOOKUP(S$2,'2.源数据-产品分析-全商品'!Q$6:Q$1000,ROW()-1,0)),"")))</f>
        <v/>
      </c>
      <c r="T760" s="5" t="str">
        <f>IFERROR(HLOOKUP("产品负责人",'2.源数据-产品分析-全商品'!R$6:R$1000,ROW()-1,0),"")</f>
        <v/>
      </c>
      <c r="U760" s="5" t="str">
        <f>IFERROR(VALUE(HLOOKUP(U$2,'2.源数据-产品分析-全商品'!S$6:S$1000,ROW()-1,0)),"")</f>
        <v/>
      </c>
      <c r="V760" s="5" t="str">
        <f>IFERROR(VALUE(HLOOKUP(V$2,'2.源数据-产品分析-全商品'!T$6:T$1000,ROW()-1,0)),"")</f>
        <v/>
      </c>
      <c r="W760" s="5" t="str">
        <f>IF(OR($A$3=""),"",IF(OR($W$2="优爆品"),(IF(COUNTIF('2-2.源数据-产品分析-优品'!A:A,产品建议!A760)&gt;0,"是","")&amp;IF(COUNTIF('2-3.源数据-产品分析-爆品'!A:A,产品建议!A760)&gt;0,"是","")),IF(OR($W$2="P4P点击量"),((IFERROR(INDEX('产品报告-整理'!D:D,MATCH(产品建议!A760,'产品报告-整理'!A:A,0)),""))),((IF(COUNTIF('2-2.源数据-产品分析-优品'!A:A,产品建议!A760)&gt;0,"是",""))))))</f>
        <v/>
      </c>
      <c r="X760" s="5" t="str">
        <f>IF(OR($A$3=""),"",IF(OR($W$2="优爆品"),((IFERROR(INDEX('产品报告-整理'!D:D,MATCH(产品建议!A760,'产品报告-整理'!A:A,0)),"")&amp;" → "&amp;(IFERROR(TEXT(INDEX('产品报告-整理'!D:D,MATCH(产品建议!A760,'产品报告-整理'!A:A,0))/G760,"0%"),"")))),IF(OR($W$2="P4P点击量"),((IF($W$2="P4P点击量",IFERROR(TEXT(W760/G760,"0%"),"")))),(((IF(COUNTIF('2-3.源数据-产品分析-爆品'!A:A,产品建议!A760)&gt;0,"是","")))))))</f>
        <v/>
      </c>
      <c r="Y760" s="9" t="str">
        <f>IF(AND($Y$2="直通车总消费",'产品报告-整理'!$BN$1="推荐广告"),IFERROR(INDEX('产品报告-整理'!H:H,MATCH(产品建议!A760,'产品报告-整理'!A:A,0)),0)+IFERROR(INDEX('产品报告-整理'!BV:BV,MATCH(产品建议!A760,'产品报告-整理'!BO:BO,0)),0),IFERROR(INDEX('产品报告-整理'!H:H,MATCH(产品建议!A760,'产品报告-整理'!A:A,0)),0))</f>
        <v/>
      </c>
      <c r="Z760" s="9" t="str">
        <f t="shared" si="36"/>
        <v/>
      </c>
      <c r="AA760" s="5" t="str">
        <f t="shared" si="34"/>
        <v/>
      </c>
      <c r="AB760" s="5" t="str">
        <f t="shared" si="35"/>
        <v/>
      </c>
      <c r="AC760" s="9"/>
      <c r="AD760" s="15" t="str">
        <f>IF($AD$1="  ",IFERROR(IF(AND(Y760="未推广",L760&gt;0),"加入P4P推广 ","")&amp;IF(AND(OR(W760="是",X760="是"),Y760=0),"优爆品加推广 ","")&amp;IF(AND(C760="N",L760&gt;0),"增加橱窗绑定 ","")&amp;IF(AND(OR(Z760&gt;$Z$1*4.5,AB760&gt;$AB$1*4.5),Y760&lt;&gt;0,Y760&gt;$AB$1*2,G760&gt;($G$1/$L$1)*1),"放弃P4P推广 ","")&amp;IF(AND(AB760&gt;$AB$1*1.2,AB760&lt;$AB$1*4.5,Y760&gt;0),"优化询盘成本 ","")&amp;IF(AND(Z760&gt;$Z$1*1.2,Z760&lt;$Z$1*4.5,Y760&gt;0),"优化商机成本 ","")&amp;IF(AND(Y760&lt;&gt;0,L760&gt;0,AB760&lt;$AB$1*1.2),"加大询盘获取 ","")&amp;IF(AND(Y760&lt;&gt;0,K760&gt;0,Z760&lt;$Z$1*1.2),"加大商机获取 ","")&amp;IF(AND(L760=0,C760="Y",G760&gt;($G$1/$L$1*1.5)),"解绑橱窗绑定 ",""),"请去左表粘贴源数据"),"")</f>
        <v/>
      </c>
      <c r="AE760" s="9"/>
      <c r="AF760" s="9"/>
      <c r="AG760" s="9"/>
      <c r="AH760" s="9"/>
      <c r="AI760" s="17"/>
      <c r="AJ760" s="17"/>
      <c r="AK760" s="17"/>
    </row>
    <row r="761" spans="1:37">
      <c r="A761" s="5" t="str">
        <f>IFERROR(HLOOKUP(A$2,'2.源数据-产品分析-全商品'!A$6:A$1000,ROW()-1,0),"")</f>
        <v/>
      </c>
      <c r="B761" s="5" t="str">
        <f>IFERROR(HLOOKUP(B$2,'2.源数据-产品分析-全商品'!B$6:B$1000,ROW()-1,0),"")</f>
        <v/>
      </c>
      <c r="C761" s="5" t="str">
        <f>CLEAN(IFERROR(HLOOKUP(C$2,'2.源数据-产品分析-全商品'!C$6:C$1000,ROW()-1,0),""))</f>
        <v/>
      </c>
      <c r="D761" s="5" t="str">
        <f>IFERROR(HLOOKUP(D$2,'2.源数据-产品分析-全商品'!D$6:D$1000,ROW()-1,0),"")</f>
        <v/>
      </c>
      <c r="E761" s="5" t="str">
        <f>IFERROR(HLOOKUP(E$2,'2.源数据-产品分析-全商品'!E$6:E$1000,ROW()-1,0),"")</f>
        <v/>
      </c>
      <c r="F761" s="5" t="str">
        <f>IFERROR(VALUE(HLOOKUP(F$2,'2.源数据-产品分析-全商品'!F$6:F$1000,ROW()-1,0)),"")</f>
        <v/>
      </c>
      <c r="G761" s="5" t="str">
        <f>IFERROR(VALUE(HLOOKUP(G$2,'2.源数据-产品分析-全商品'!G$6:G$1000,ROW()-1,0)),"")</f>
        <v/>
      </c>
      <c r="H761" s="5" t="str">
        <f>IFERROR(HLOOKUP(H$2,'2.源数据-产品分析-全商品'!H$6:H$1000,ROW()-1,0),"")</f>
        <v/>
      </c>
      <c r="I761" s="5" t="str">
        <f>IFERROR(VALUE(HLOOKUP(I$2,'2.源数据-产品分析-全商品'!I$6:I$1000,ROW()-1,0)),"")</f>
        <v/>
      </c>
      <c r="J761" s="60" t="str">
        <f>IFERROR(IF($J$2="","",INDEX('产品报告-整理'!G:G,MATCH(产品建议!A761,'产品报告-整理'!A:A,0))),"")</f>
        <v/>
      </c>
      <c r="K761" s="5" t="str">
        <f>IFERROR(IF($K$2="","",VALUE(INDEX('产品报告-整理'!E:E,MATCH(产品建议!A761,'产品报告-整理'!A:A,0)))),0)</f>
        <v/>
      </c>
      <c r="L761" s="5" t="str">
        <f>IFERROR(VALUE(HLOOKUP(L$2,'2.源数据-产品分析-全商品'!J$6:J$1000,ROW()-1,0)),"")</f>
        <v/>
      </c>
      <c r="M761" s="5" t="str">
        <f>IFERROR(VALUE(HLOOKUP(M$2,'2.源数据-产品分析-全商品'!K$6:K$1000,ROW()-1,0)),"")</f>
        <v/>
      </c>
      <c r="N761" s="5" t="str">
        <f>IFERROR(HLOOKUP(N$2,'2.源数据-产品分析-全商品'!L$6:L$1000,ROW()-1,0),"")</f>
        <v/>
      </c>
      <c r="O761" s="5" t="str">
        <f>IF($O$2='产品报告-整理'!$K$1,IFERROR(INDEX('产品报告-整理'!S:S,MATCH(产品建议!A761,'产品报告-整理'!L:L,0)),""),(IFERROR(VALUE(HLOOKUP(O$2,'2.源数据-产品分析-全商品'!M$6:M$1000,ROW()-1,0)),"")))</f>
        <v/>
      </c>
      <c r="P761" s="5" t="str">
        <f>IF($P$2='产品报告-整理'!$V$1,IFERROR(INDEX('产品报告-整理'!AD:AD,MATCH(产品建议!A761,'产品报告-整理'!W:W,0)),""),(IFERROR(VALUE(HLOOKUP(P$2,'2.源数据-产品分析-全商品'!N$6:N$1000,ROW()-1,0)),"")))</f>
        <v/>
      </c>
      <c r="Q761" s="5" t="str">
        <f>IF($Q$2='产品报告-整理'!$AG$1,IFERROR(INDEX('产品报告-整理'!AO:AO,MATCH(产品建议!A761,'产品报告-整理'!AH:AH,0)),""),(IFERROR(VALUE(HLOOKUP(Q$2,'2.源数据-产品分析-全商品'!O$6:O$1000,ROW()-1,0)),"")))</f>
        <v/>
      </c>
      <c r="R761" s="5" t="str">
        <f>IF($R$2='产品报告-整理'!$AR$1,IFERROR(INDEX('产品报告-整理'!AZ:AZ,MATCH(产品建议!A761,'产品报告-整理'!AS:AS,0)),""),(IFERROR(VALUE(HLOOKUP(R$2,'2.源数据-产品分析-全商品'!P$6:P$1000,ROW()-1,0)),"")))</f>
        <v/>
      </c>
      <c r="S761" s="5" t="str">
        <f>IF($S$2='产品报告-整理'!$BC$1,IFERROR(INDEX('产品报告-整理'!BK:BK,MATCH(产品建议!A761,'产品报告-整理'!BD:BD,0)),""),(IFERROR(VALUE(HLOOKUP(S$2,'2.源数据-产品分析-全商品'!Q$6:Q$1000,ROW()-1,0)),"")))</f>
        <v/>
      </c>
      <c r="T761" s="5" t="str">
        <f>IFERROR(HLOOKUP("产品负责人",'2.源数据-产品分析-全商品'!R$6:R$1000,ROW()-1,0),"")</f>
        <v/>
      </c>
      <c r="U761" s="5" t="str">
        <f>IFERROR(VALUE(HLOOKUP(U$2,'2.源数据-产品分析-全商品'!S$6:S$1000,ROW()-1,0)),"")</f>
        <v/>
      </c>
      <c r="V761" s="5" t="str">
        <f>IFERROR(VALUE(HLOOKUP(V$2,'2.源数据-产品分析-全商品'!T$6:T$1000,ROW()-1,0)),"")</f>
        <v/>
      </c>
      <c r="W761" s="5" t="str">
        <f>IF(OR($A$3=""),"",IF(OR($W$2="优爆品"),(IF(COUNTIF('2-2.源数据-产品分析-优品'!A:A,产品建议!A761)&gt;0,"是","")&amp;IF(COUNTIF('2-3.源数据-产品分析-爆品'!A:A,产品建议!A761)&gt;0,"是","")),IF(OR($W$2="P4P点击量"),((IFERROR(INDEX('产品报告-整理'!D:D,MATCH(产品建议!A761,'产品报告-整理'!A:A,0)),""))),((IF(COUNTIF('2-2.源数据-产品分析-优品'!A:A,产品建议!A761)&gt;0,"是",""))))))</f>
        <v/>
      </c>
      <c r="X761" s="5" t="str">
        <f>IF(OR($A$3=""),"",IF(OR($W$2="优爆品"),((IFERROR(INDEX('产品报告-整理'!D:D,MATCH(产品建议!A761,'产品报告-整理'!A:A,0)),"")&amp;" → "&amp;(IFERROR(TEXT(INDEX('产品报告-整理'!D:D,MATCH(产品建议!A761,'产品报告-整理'!A:A,0))/G761,"0%"),"")))),IF(OR($W$2="P4P点击量"),((IF($W$2="P4P点击量",IFERROR(TEXT(W761/G761,"0%"),"")))),(((IF(COUNTIF('2-3.源数据-产品分析-爆品'!A:A,产品建议!A761)&gt;0,"是","")))))))</f>
        <v/>
      </c>
      <c r="Y761" s="9" t="str">
        <f>IF(AND($Y$2="直通车总消费",'产品报告-整理'!$BN$1="推荐广告"),IFERROR(INDEX('产品报告-整理'!H:H,MATCH(产品建议!A761,'产品报告-整理'!A:A,0)),0)+IFERROR(INDEX('产品报告-整理'!BV:BV,MATCH(产品建议!A761,'产品报告-整理'!BO:BO,0)),0),IFERROR(INDEX('产品报告-整理'!H:H,MATCH(产品建议!A761,'产品报告-整理'!A:A,0)),0))</f>
        <v/>
      </c>
      <c r="Z761" s="9" t="str">
        <f t="shared" si="36"/>
        <v/>
      </c>
      <c r="AA761" s="5" t="str">
        <f t="shared" si="34"/>
        <v/>
      </c>
      <c r="AB761" s="5" t="str">
        <f t="shared" si="35"/>
        <v/>
      </c>
      <c r="AC761" s="9"/>
      <c r="AD761" s="15" t="str">
        <f>IF($AD$1="  ",IFERROR(IF(AND(Y761="未推广",L761&gt;0),"加入P4P推广 ","")&amp;IF(AND(OR(W761="是",X761="是"),Y761=0),"优爆品加推广 ","")&amp;IF(AND(C761="N",L761&gt;0),"增加橱窗绑定 ","")&amp;IF(AND(OR(Z761&gt;$Z$1*4.5,AB761&gt;$AB$1*4.5),Y761&lt;&gt;0,Y761&gt;$AB$1*2,G761&gt;($G$1/$L$1)*1),"放弃P4P推广 ","")&amp;IF(AND(AB761&gt;$AB$1*1.2,AB761&lt;$AB$1*4.5,Y761&gt;0),"优化询盘成本 ","")&amp;IF(AND(Z761&gt;$Z$1*1.2,Z761&lt;$Z$1*4.5,Y761&gt;0),"优化商机成本 ","")&amp;IF(AND(Y761&lt;&gt;0,L761&gt;0,AB761&lt;$AB$1*1.2),"加大询盘获取 ","")&amp;IF(AND(Y761&lt;&gt;0,K761&gt;0,Z761&lt;$Z$1*1.2),"加大商机获取 ","")&amp;IF(AND(L761=0,C761="Y",G761&gt;($G$1/$L$1*1.5)),"解绑橱窗绑定 ",""),"请去左表粘贴源数据"),"")</f>
        <v/>
      </c>
      <c r="AE761" s="9"/>
      <c r="AF761" s="9"/>
      <c r="AG761" s="9"/>
      <c r="AH761" s="9"/>
      <c r="AI761" s="17"/>
      <c r="AJ761" s="17"/>
      <c r="AK761" s="17"/>
    </row>
    <row r="762" spans="1:37">
      <c r="A762" s="5" t="str">
        <f>IFERROR(HLOOKUP(A$2,'2.源数据-产品分析-全商品'!A$6:A$1000,ROW()-1,0),"")</f>
        <v/>
      </c>
      <c r="B762" s="5" t="str">
        <f>IFERROR(HLOOKUP(B$2,'2.源数据-产品分析-全商品'!B$6:B$1000,ROW()-1,0),"")</f>
        <v/>
      </c>
      <c r="C762" s="5" t="str">
        <f>CLEAN(IFERROR(HLOOKUP(C$2,'2.源数据-产品分析-全商品'!C$6:C$1000,ROW()-1,0),""))</f>
        <v/>
      </c>
      <c r="D762" s="5" t="str">
        <f>IFERROR(HLOOKUP(D$2,'2.源数据-产品分析-全商品'!D$6:D$1000,ROW()-1,0),"")</f>
        <v/>
      </c>
      <c r="E762" s="5" t="str">
        <f>IFERROR(HLOOKUP(E$2,'2.源数据-产品分析-全商品'!E$6:E$1000,ROW()-1,0),"")</f>
        <v/>
      </c>
      <c r="F762" s="5" t="str">
        <f>IFERROR(VALUE(HLOOKUP(F$2,'2.源数据-产品分析-全商品'!F$6:F$1000,ROW()-1,0)),"")</f>
        <v/>
      </c>
      <c r="G762" s="5" t="str">
        <f>IFERROR(VALUE(HLOOKUP(G$2,'2.源数据-产品分析-全商品'!G$6:G$1000,ROW()-1,0)),"")</f>
        <v/>
      </c>
      <c r="H762" s="5" t="str">
        <f>IFERROR(HLOOKUP(H$2,'2.源数据-产品分析-全商品'!H$6:H$1000,ROW()-1,0),"")</f>
        <v/>
      </c>
      <c r="I762" s="5" t="str">
        <f>IFERROR(VALUE(HLOOKUP(I$2,'2.源数据-产品分析-全商品'!I$6:I$1000,ROW()-1,0)),"")</f>
        <v/>
      </c>
      <c r="J762" s="60" t="str">
        <f>IFERROR(IF($J$2="","",INDEX('产品报告-整理'!G:G,MATCH(产品建议!A762,'产品报告-整理'!A:A,0))),"")</f>
        <v/>
      </c>
      <c r="K762" s="5" t="str">
        <f>IFERROR(IF($K$2="","",VALUE(INDEX('产品报告-整理'!E:E,MATCH(产品建议!A762,'产品报告-整理'!A:A,0)))),0)</f>
        <v/>
      </c>
      <c r="L762" s="5" t="str">
        <f>IFERROR(VALUE(HLOOKUP(L$2,'2.源数据-产品分析-全商品'!J$6:J$1000,ROW()-1,0)),"")</f>
        <v/>
      </c>
      <c r="M762" s="5" t="str">
        <f>IFERROR(VALUE(HLOOKUP(M$2,'2.源数据-产品分析-全商品'!K$6:K$1000,ROW()-1,0)),"")</f>
        <v/>
      </c>
      <c r="N762" s="5" t="str">
        <f>IFERROR(HLOOKUP(N$2,'2.源数据-产品分析-全商品'!L$6:L$1000,ROW()-1,0),"")</f>
        <v/>
      </c>
      <c r="O762" s="5" t="str">
        <f>IF($O$2='产品报告-整理'!$K$1,IFERROR(INDEX('产品报告-整理'!S:S,MATCH(产品建议!A762,'产品报告-整理'!L:L,0)),""),(IFERROR(VALUE(HLOOKUP(O$2,'2.源数据-产品分析-全商品'!M$6:M$1000,ROW()-1,0)),"")))</f>
        <v/>
      </c>
      <c r="P762" s="5" t="str">
        <f>IF($P$2='产品报告-整理'!$V$1,IFERROR(INDEX('产品报告-整理'!AD:AD,MATCH(产品建议!A762,'产品报告-整理'!W:W,0)),""),(IFERROR(VALUE(HLOOKUP(P$2,'2.源数据-产品分析-全商品'!N$6:N$1000,ROW()-1,0)),"")))</f>
        <v/>
      </c>
      <c r="Q762" s="5" t="str">
        <f>IF($Q$2='产品报告-整理'!$AG$1,IFERROR(INDEX('产品报告-整理'!AO:AO,MATCH(产品建议!A762,'产品报告-整理'!AH:AH,0)),""),(IFERROR(VALUE(HLOOKUP(Q$2,'2.源数据-产品分析-全商品'!O$6:O$1000,ROW()-1,0)),"")))</f>
        <v/>
      </c>
      <c r="R762" s="5" t="str">
        <f>IF($R$2='产品报告-整理'!$AR$1,IFERROR(INDEX('产品报告-整理'!AZ:AZ,MATCH(产品建议!A762,'产品报告-整理'!AS:AS,0)),""),(IFERROR(VALUE(HLOOKUP(R$2,'2.源数据-产品分析-全商品'!P$6:P$1000,ROW()-1,0)),"")))</f>
        <v/>
      </c>
      <c r="S762" s="5" t="str">
        <f>IF($S$2='产品报告-整理'!$BC$1,IFERROR(INDEX('产品报告-整理'!BK:BK,MATCH(产品建议!A762,'产品报告-整理'!BD:BD,0)),""),(IFERROR(VALUE(HLOOKUP(S$2,'2.源数据-产品分析-全商品'!Q$6:Q$1000,ROW()-1,0)),"")))</f>
        <v/>
      </c>
      <c r="T762" s="5" t="str">
        <f>IFERROR(HLOOKUP("产品负责人",'2.源数据-产品分析-全商品'!R$6:R$1000,ROW()-1,0),"")</f>
        <v/>
      </c>
      <c r="U762" s="5" t="str">
        <f>IFERROR(VALUE(HLOOKUP(U$2,'2.源数据-产品分析-全商品'!S$6:S$1000,ROW()-1,0)),"")</f>
        <v/>
      </c>
      <c r="V762" s="5" t="str">
        <f>IFERROR(VALUE(HLOOKUP(V$2,'2.源数据-产品分析-全商品'!T$6:T$1000,ROW()-1,0)),"")</f>
        <v/>
      </c>
      <c r="W762" s="5" t="str">
        <f>IF(OR($A$3=""),"",IF(OR($W$2="优爆品"),(IF(COUNTIF('2-2.源数据-产品分析-优品'!A:A,产品建议!A762)&gt;0,"是","")&amp;IF(COUNTIF('2-3.源数据-产品分析-爆品'!A:A,产品建议!A762)&gt;0,"是","")),IF(OR($W$2="P4P点击量"),((IFERROR(INDEX('产品报告-整理'!D:D,MATCH(产品建议!A762,'产品报告-整理'!A:A,0)),""))),((IF(COUNTIF('2-2.源数据-产品分析-优品'!A:A,产品建议!A762)&gt;0,"是",""))))))</f>
        <v/>
      </c>
      <c r="X762" s="5" t="str">
        <f>IF(OR($A$3=""),"",IF(OR($W$2="优爆品"),((IFERROR(INDEX('产品报告-整理'!D:D,MATCH(产品建议!A762,'产品报告-整理'!A:A,0)),"")&amp;" → "&amp;(IFERROR(TEXT(INDEX('产品报告-整理'!D:D,MATCH(产品建议!A762,'产品报告-整理'!A:A,0))/G762,"0%"),"")))),IF(OR($W$2="P4P点击量"),((IF($W$2="P4P点击量",IFERROR(TEXT(W762/G762,"0%"),"")))),(((IF(COUNTIF('2-3.源数据-产品分析-爆品'!A:A,产品建议!A762)&gt;0,"是","")))))))</f>
        <v/>
      </c>
      <c r="Y762" s="9" t="str">
        <f>IF(AND($Y$2="直通车总消费",'产品报告-整理'!$BN$1="推荐广告"),IFERROR(INDEX('产品报告-整理'!H:H,MATCH(产品建议!A762,'产品报告-整理'!A:A,0)),0)+IFERROR(INDEX('产品报告-整理'!BV:BV,MATCH(产品建议!A762,'产品报告-整理'!BO:BO,0)),0),IFERROR(INDEX('产品报告-整理'!H:H,MATCH(产品建议!A762,'产品报告-整理'!A:A,0)),0))</f>
        <v/>
      </c>
      <c r="Z762" s="9" t="str">
        <f t="shared" si="36"/>
        <v/>
      </c>
      <c r="AA762" s="5" t="str">
        <f t="shared" si="34"/>
        <v/>
      </c>
      <c r="AB762" s="5" t="str">
        <f t="shared" si="35"/>
        <v/>
      </c>
      <c r="AC762" s="9"/>
      <c r="AD762" s="15" t="str">
        <f>IF($AD$1="  ",IFERROR(IF(AND(Y762="未推广",L762&gt;0),"加入P4P推广 ","")&amp;IF(AND(OR(W762="是",X762="是"),Y762=0),"优爆品加推广 ","")&amp;IF(AND(C762="N",L762&gt;0),"增加橱窗绑定 ","")&amp;IF(AND(OR(Z762&gt;$Z$1*4.5,AB762&gt;$AB$1*4.5),Y762&lt;&gt;0,Y762&gt;$AB$1*2,G762&gt;($G$1/$L$1)*1),"放弃P4P推广 ","")&amp;IF(AND(AB762&gt;$AB$1*1.2,AB762&lt;$AB$1*4.5,Y762&gt;0),"优化询盘成本 ","")&amp;IF(AND(Z762&gt;$Z$1*1.2,Z762&lt;$Z$1*4.5,Y762&gt;0),"优化商机成本 ","")&amp;IF(AND(Y762&lt;&gt;0,L762&gt;0,AB762&lt;$AB$1*1.2),"加大询盘获取 ","")&amp;IF(AND(Y762&lt;&gt;0,K762&gt;0,Z762&lt;$Z$1*1.2),"加大商机获取 ","")&amp;IF(AND(L762=0,C762="Y",G762&gt;($G$1/$L$1*1.5)),"解绑橱窗绑定 ",""),"请去左表粘贴源数据"),"")</f>
        <v/>
      </c>
      <c r="AE762" s="9"/>
      <c r="AF762" s="9"/>
      <c r="AG762" s="9"/>
      <c r="AH762" s="9"/>
      <c r="AI762" s="17"/>
      <c r="AJ762" s="17"/>
      <c r="AK762" s="17"/>
    </row>
    <row r="763" spans="1:37">
      <c r="A763" s="5" t="str">
        <f>IFERROR(HLOOKUP(A$2,'2.源数据-产品分析-全商品'!A$6:A$1000,ROW()-1,0),"")</f>
        <v/>
      </c>
      <c r="B763" s="5" t="str">
        <f>IFERROR(HLOOKUP(B$2,'2.源数据-产品分析-全商品'!B$6:B$1000,ROW()-1,0),"")</f>
        <v/>
      </c>
      <c r="C763" s="5" t="str">
        <f>CLEAN(IFERROR(HLOOKUP(C$2,'2.源数据-产品分析-全商品'!C$6:C$1000,ROW()-1,0),""))</f>
        <v/>
      </c>
      <c r="D763" s="5" t="str">
        <f>IFERROR(HLOOKUP(D$2,'2.源数据-产品分析-全商品'!D$6:D$1000,ROW()-1,0),"")</f>
        <v/>
      </c>
      <c r="E763" s="5" t="str">
        <f>IFERROR(HLOOKUP(E$2,'2.源数据-产品分析-全商品'!E$6:E$1000,ROW()-1,0),"")</f>
        <v/>
      </c>
      <c r="F763" s="5" t="str">
        <f>IFERROR(VALUE(HLOOKUP(F$2,'2.源数据-产品分析-全商品'!F$6:F$1000,ROW()-1,0)),"")</f>
        <v/>
      </c>
      <c r="G763" s="5" t="str">
        <f>IFERROR(VALUE(HLOOKUP(G$2,'2.源数据-产品分析-全商品'!G$6:G$1000,ROW()-1,0)),"")</f>
        <v/>
      </c>
      <c r="H763" s="5" t="str">
        <f>IFERROR(HLOOKUP(H$2,'2.源数据-产品分析-全商品'!H$6:H$1000,ROW()-1,0),"")</f>
        <v/>
      </c>
      <c r="I763" s="5" t="str">
        <f>IFERROR(VALUE(HLOOKUP(I$2,'2.源数据-产品分析-全商品'!I$6:I$1000,ROW()-1,0)),"")</f>
        <v/>
      </c>
      <c r="J763" s="60" t="str">
        <f>IFERROR(IF($J$2="","",INDEX('产品报告-整理'!G:G,MATCH(产品建议!A763,'产品报告-整理'!A:A,0))),"")</f>
        <v/>
      </c>
      <c r="K763" s="5" t="str">
        <f>IFERROR(IF($K$2="","",VALUE(INDEX('产品报告-整理'!E:E,MATCH(产品建议!A763,'产品报告-整理'!A:A,0)))),0)</f>
        <v/>
      </c>
      <c r="L763" s="5" t="str">
        <f>IFERROR(VALUE(HLOOKUP(L$2,'2.源数据-产品分析-全商品'!J$6:J$1000,ROW()-1,0)),"")</f>
        <v/>
      </c>
      <c r="M763" s="5" t="str">
        <f>IFERROR(VALUE(HLOOKUP(M$2,'2.源数据-产品分析-全商品'!K$6:K$1000,ROW()-1,0)),"")</f>
        <v/>
      </c>
      <c r="N763" s="5" t="str">
        <f>IFERROR(HLOOKUP(N$2,'2.源数据-产品分析-全商品'!L$6:L$1000,ROW()-1,0),"")</f>
        <v/>
      </c>
      <c r="O763" s="5" t="str">
        <f>IF($O$2='产品报告-整理'!$K$1,IFERROR(INDEX('产品报告-整理'!S:S,MATCH(产品建议!A763,'产品报告-整理'!L:L,0)),""),(IFERROR(VALUE(HLOOKUP(O$2,'2.源数据-产品分析-全商品'!M$6:M$1000,ROW()-1,0)),"")))</f>
        <v/>
      </c>
      <c r="P763" s="5" t="str">
        <f>IF($P$2='产品报告-整理'!$V$1,IFERROR(INDEX('产品报告-整理'!AD:AD,MATCH(产品建议!A763,'产品报告-整理'!W:W,0)),""),(IFERROR(VALUE(HLOOKUP(P$2,'2.源数据-产品分析-全商品'!N$6:N$1000,ROW()-1,0)),"")))</f>
        <v/>
      </c>
      <c r="Q763" s="5" t="str">
        <f>IF($Q$2='产品报告-整理'!$AG$1,IFERROR(INDEX('产品报告-整理'!AO:AO,MATCH(产品建议!A763,'产品报告-整理'!AH:AH,0)),""),(IFERROR(VALUE(HLOOKUP(Q$2,'2.源数据-产品分析-全商品'!O$6:O$1000,ROW()-1,0)),"")))</f>
        <v/>
      </c>
      <c r="R763" s="5" t="str">
        <f>IF($R$2='产品报告-整理'!$AR$1,IFERROR(INDEX('产品报告-整理'!AZ:AZ,MATCH(产品建议!A763,'产品报告-整理'!AS:AS,0)),""),(IFERROR(VALUE(HLOOKUP(R$2,'2.源数据-产品分析-全商品'!P$6:P$1000,ROW()-1,0)),"")))</f>
        <v/>
      </c>
      <c r="S763" s="5" t="str">
        <f>IF($S$2='产品报告-整理'!$BC$1,IFERROR(INDEX('产品报告-整理'!BK:BK,MATCH(产品建议!A763,'产品报告-整理'!BD:BD,0)),""),(IFERROR(VALUE(HLOOKUP(S$2,'2.源数据-产品分析-全商品'!Q$6:Q$1000,ROW()-1,0)),"")))</f>
        <v/>
      </c>
      <c r="T763" s="5" t="str">
        <f>IFERROR(HLOOKUP("产品负责人",'2.源数据-产品分析-全商品'!R$6:R$1000,ROW()-1,0),"")</f>
        <v/>
      </c>
      <c r="U763" s="5" t="str">
        <f>IFERROR(VALUE(HLOOKUP(U$2,'2.源数据-产品分析-全商品'!S$6:S$1000,ROW()-1,0)),"")</f>
        <v/>
      </c>
      <c r="V763" s="5" t="str">
        <f>IFERROR(VALUE(HLOOKUP(V$2,'2.源数据-产品分析-全商品'!T$6:T$1000,ROW()-1,0)),"")</f>
        <v/>
      </c>
      <c r="W763" s="5" t="str">
        <f>IF(OR($A$3=""),"",IF(OR($W$2="优爆品"),(IF(COUNTIF('2-2.源数据-产品分析-优品'!A:A,产品建议!A763)&gt;0,"是","")&amp;IF(COUNTIF('2-3.源数据-产品分析-爆品'!A:A,产品建议!A763)&gt;0,"是","")),IF(OR($W$2="P4P点击量"),((IFERROR(INDEX('产品报告-整理'!D:D,MATCH(产品建议!A763,'产品报告-整理'!A:A,0)),""))),((IF(COUNTIF('2-2.源数据-产品分析-优品'!A:A,产品建议!A763)&gt;0,"是",""))))))</f>
        <v/>
      </c>
      <c r="X763" s="5" t="str">
        <f>IF(OR($A$3=""),"",IF(OR($W$2="优爆品"),((IFERROR(INDEX('产品报告-整理'!D:D,MATCH(产品建议!A763,'产品报告-整理'!A:A,0)),"")&amp;" → "&amp;(IFERROR(TEXT(INDEX('产品报告-整理'!D:D,MATCH(产品建议!A763,'产品报告-整理'!A:A,0))/G763,"0%"),"")))),IF(OR($W$2="P4P点击量"),((IF($W$2="P4P点击量",IFERROR(TEXT(W763/G763,"0%"),"")))),(((IF(COUNTIF('2-3.源数据-产品分析-爆品'!A:A,产品建议!A763)&gt;0,"是","")))))))</f>
        <v/>
      </c>
      <c r="Y763" s="9" t="str">
        <f>IF(AND($Y$2="直通车总消费",'产品报告-整理'!$BN$1="推荐广告"),IFERROR(INDEX('产品报告-整理'!H:H,MATCH(产品建议!A763,'产品报告-整理'!A:A,0)),0)+IFERROR(INDEX('产品报告-整理'!BV:BV,MATCH(产品建议!A763,'产品报告-整理'!BO:BO,0)),0),IFERROR(INDEX('产品报告-整理'!H:H,MATCH(产品建议!A763,'产品报告-整理'!A:A,0)),0))</f>
        <v/>
      </c>
      <c r="Z763" s="9" t="str">
        <f t="shared" si="36"/>
        <v/>
      </c>
      <c r="AA763" s="5" t="str">
        <f t="shared" si="34"/>
        <v/>
      </c>
      <c r="AB763" s="5" t="str">
        <f t="shared" si="35"/>
        <v/>
      </c>
      <c r="AC763" s="9"/>
      <c r="AD763" s="15" t="str">
        <f>IF($AD$1="  ",IFERROR(IF(AND(Y763="未推广",L763&gt;0),"加入P4P推广 ","")&amp;IF(AND(OR(W763="是",X763="是"),Y763=0),"优爆品加推广 ","")&amp;IF(AND(C763="N",L763&gt;0),"增加橱窗绑定 ","")&amp;IF(AND(OR(Z763&gt;$Z$1*4.5,AB763&gt;$AB$1*4.5),Y763&lt;&gt;0,Y763&gt;$AB$1*2,G763&gt;($G$1/$L$1)*1),"放弃P4P推广 ","")&amp;IF(AND(AB763&gt;$AB$1*1.2,AB763&lt;$AB$1*4.5,Y763&gt;0),"优化询盘成本 ","")&amp;IF(AND(Z763&gt;$Z$1*1.2,Z763&lt;$Z$1*4.5,Y763&gt;0),"优化商机成本 ","")&amp;IF(AND(Y763&lt;&gt;0,L763&gt;0,AB763&lt;$AB$1*1.2),"加大询盘获取 ","")&amp;IF(AND(Y763&lt;&gt;0,K763&gt;0,Z763&lt;$Z$1*1.2),"加大商机获取 ","")&amp;IF(AND(L763=0,C763="Y",G763&gt;($G$1/$L$1*1.5)),"解绑橱窗绑定 ",""),"请去左表粘贴源数据"),"")</f>
        <v/>
      </c>
      <c r="AE763" s="9"/>
      <c r="AF763" s="9"/>
      <c r="AG763" s="9"/>
      <c r="AH763" s="9"/>
      <c r="AI763" s="17"/>
      <c r="AJ763" s="17"/>
      <c r="AK763" s="17"/>
    </row>
    <row r="764" spans="1:37">
      <c r="A764" s="5" t="str">
        <f>IFERROR(HLOOKUP(A$2,'2.源数据-产品分析-全商品'!A$6:A$1000,ROW()-1,0),"")</f>
        <v/>
      </c>
      <c r="B764" s="5" t="str">
        <f>IFERROR(HLOOKUP(B$2,'2.源数据-产品分析-全商品'!B$6:B$1000,ROW()-1,0),"")</f>
        <v/>
      </c>
      <c r="C764" s="5" t="str">
        <f>CLEAN(IFERROR(HLOOKUP(C$2,'2.源数据-产品分析-全商品'!C$6:C$1000,ROW()-1,0),""))</f>
        <v/>
      </c>
      <c r="D764" s="5" t="str">
        <f>IFERROR(HLOOKUP(D$2,'2.源数据-产品分析-全商品'!D$6:D$1000,ROW()-1,0),"")</f>
        <v/>
      </c>
      <c r="E764" s="5" t="str">
        <f>IFERROR(HLOOKUP(E$2,'2.源数据-产品分析-全商品'!E$6:E$1000,ROW()-1,0),"")</f>
        <v/>
      </c>
      <c r="F764" s="5" t="str">
        <f>IFERROR(VALUE(HLOOKUP(F$2,'2.源数据-产品分析-全商品'!F$6:F$1000,ROW()-1,0)),"")</f>
        <v/>
      </c>
      <c r="G764" s="5" t="str">
        <f>IFERROR(VALUE(HLOOKUP(G$2,'2.源数据-产品分析-全商品'!G$6:G$1000,ROW()-1,0)),"")</f>
        <v/>
      </c>
      <c r="H764" s="5" t="str">
        <f>IFERROR(HLOOKUP(H$2,'2.源数据-产品分析-全商品'!H$6:H$1000,ROW()-1,0),"")</f>
        <v/>
      </c>
      <c r="I764" s="5" t="str">
        <f>IFERROR(VALUE(HLOOKUP(I$2,'2.源数据-产品分析-全商品'!I$6:I$1000,ROW()-1,0)),"")</f>
        <v/>
      </c>
      <c r="J764" s="60" t="str">
        <f>IFERROR(IF($J$2="","",INDEX('产品报告-整理'!G:G,MATCH(产品建议!A764,'产品报告-整理'!A:A,0))),"")</f>
        <v/>
      </c>
      <c r="K764" s="5" t="str">
        <f>IFERROR(IF($K$2="","",VALUE(INDEX('产品报告-整理'!E:E,MATCH(产品建议!A764,'产品报告-整理'!A:A,0)))),0)</f>
        <v/>
      </c>
      <c r="L764" s="5" t="str">
        <f>IFERROR(VALUE(HLOOKUP(L$2,'2.源数据-产品分析-全商品'!J$6:J$1000,ROW()-1,0)),"")</f>
        <v/>
      </c>
      <c r="M764" s="5" t="str">
        <f>IFERROR(VALUE(HLOOKUP(M$2,'2.源数据-产品分析-全商品'!K$6:K$1000,ROW()-1,0)),"")</f>
        <v/>
      </c>
      <c r="N764" s="5" t="str">
        <f>IFERROR(HLOOKUP(N$2,'2.源数据-产品分析-全商品'!L$6:L$1000,ROW()-1,0),"")</f>
        <v/>
      </c>
      <c r="O764" s="5" t="str">
        <f>IF($O$2='产品报告-整理'!$K$1,IFERROR(INDEX('产品报告-整理'!S:S,MATCH(产品建议!A764,'产品报告-整理'!L:L,0)),""),(IFERROR(VALUE(HLOOKUP(O$2,'2.源数据-产品分析-全商品'!M$6:M$1000,ROW()-1,0)),"")))</f>
        <v/>
      </c>
      <c r="P764" s="5" t="str">
        <f>IF($P$2='产品报告-整理'!$V$1,IFERROR(INDEX('产品报告-整理'!AD:AD,MATCH(产品建议!A764,'产品报告-整理'!W:W,0)),""),(IFERROR(VALUE(HLOOKUP(P$2,'2.源数据-产品分析-全商品'!N$6:N$1000,ROW()-1,0)),"")))</f>
        <v/>
      </c>
      <c r="Q764" s="5" t="str">
        <f>IF($Q$2='产品报告-整理'!$AG$1,IFERROR(INDEX('产品报告-整理'!AO:AO,MATCH(产品建议!A764,'产品报告-整理'!AH:AH,0)),""),(IFERROR(VALUE(HLOOKUP(Q$2,'2.源数据-产品分析-全商品'!O$6:O$1000,ROW()-1,0)),"")))</f>
        <v/>
      </c>
      <c r="R764" s="5" t="str">
        <f>IF($R$2='产品报告-整理'!$AR$1,IFERROR(INDEX('产品报告-整理'!AZ:AZ,MATCH(产品建议!A764,'产品报告-整理'!AS:AS,0)),""),(IFERROR(VALUE(HLOOKUP(R$2,'2.源数据-产品分析-全商品'!P$6:P$1000,ROW()-1,0)),"")))</f>
        <v/>
      </c>
      <c r="S764" s="5" t="str">
        <f>IF($S$2='产品报告-整理'!$BC$1,IFERROR(INDEX('产品报告-整理'!BK:BK,MATCH(产品建议!A764,'产品报告-整理'!BD:BD,0)),""),(IFERROR(VALUE(HLOOKUP(S$2,'2.源数据-产品分析-全商品'!Q$6:Q$1000,ROW()-1,0)),"")))</f>
        <v/>
      </c>
      <c r="T764" s="5" t="str">
        <f>IFERROR(HLOOKUP("产品负责人",'2.源数据-产品分析-全商品'!R$6:R$1000,ROW()-1,0),"")</f>
        <v/>
      </c>
      <c r="U764" s="5" t="str">
        <f>IFERROR(VALUE(HLOOKUP(U$2,'2.源数据-产品分析-全商品'!S$6:S$1000,ROW()-1,0)),"")</f>
        <v/>
      </c>
      <c r="V764" s="5" t="str">
        <f>IFERROR(VALUE(HLOOKUP(V$2,'2.源数据-产品分析-全商品'!T$6:T$1000,ROW()-1,0)),"")</f>
        <v/>
      </c>
      <c r="W764" s="5" t="str">
        <f>IF(OR($A$3=""),"",IF(OR($W$2="优爆品"),(IF(COUNTIF('2-2.源数据-产品分析-优品'!A:A,产品建议!A764)&gt;0,"是","")&amp;IF(COUNTIF('2-3.源数据-产品分析-爆品'!A:A,产品建议!A764)&gt;0,"是","")),IF(OR($W$2="P4P点击量"),((IFERROR(INDEX('产品报告-整理'!D:D,MATCH(产品建议!A764,'产品报告-整理'!A:A,0)),""))),((IF(COUNTIF('2-2.源数据-产品分析-优品'!A:A,产品建议!A764)&gt;0,"是",""))))))</f>
        <v/>
      </c>
      <c r="X764" s="5" t="str">
        <f>IF(OR($A$3=""),"",IF(OR($W$2="优爆品"),((IFERROR(INDEX('产品报告-整理'!D:D,MATCH(产品建议!A764,'产品报告-整理'!A:A,0)),"")&amp;" → "&amp;(IFERROR(TEXT(INDEX('产品报告-整理'!D:D,MATCH(产品建议!A764,'产品报告-整理'!A:A,0))/G764,"0%"),"")))),IF(OR($W$2="P4P点击量"),((IF($W$2="P4P点击量",IFERROR(TEXT(W764/G764,"0%"),"")))),(((IF(COUNTIF('2-3.源数据-产品分析-爆品'!A:A,产品建议!A764)&gt;0,"是","")))))))</f>
        <v/>
      </c>
      <c r="Y764" s="9" t="str">
        <f>IF(AND($Y$2="直通车总消费",'产品报告-整理'!$BN$1="推荐广告"),IFERROR(INDEX('产品报告-整理'!H:H,MATCH(产品建议!A764,'产品报告-整理'!A:A,0)),0)+IFERROR(INDEX('产品报告-整理'!BV:BV,MATCH(产品建议!A764,'产品报告-整理'!BO:BO,0)),0),IFERROR(INDEX('产品报告-整理'!H:H,MATCH(产品建议!A764,'产品报告-整理'!A:A,0)),0))</f>
        <v/>
      </c>
      <c r="Z764" s="9" t="str">
        <f t="shared" si="36"/>
        <v/>
      </c>
      <c r="AA764" s="5" t="str">
        <f t="shared" si="34"/>
        <v/>
      </c>
      <c r="AB764" s="5" t="str">
        <f t="shared" si="35"/>
        <v/>
      </c>
      <c r="AC764" s="9"/>
      <c r="AD764" s="15" t="str">
        <f>IF($AD$1="  ",IFERROR(IF(AND(Y764="未推广",L764&gt;0),"加入P4P推广 ","")&amp;IF(AND(OR(W764="是",X764="是"),Y764=0),"优爆品加推广 ","")&amp;IF(AND(C764="N",L764&gt;0),"增加橱窗绑定 ","")&amp;IF(AND(OR(Z764&gt;$Z$1*4.5,AB764&gt;$AB$1*4.5),Y764&lt;&gt;0,Y764&gt;$AB$1*2,G764&gt;($G$1/$L$1)*1),"放弃P4P推广 ","")&amp;IF(AND(AB764&gt;$AB$1*1.2,AB764&lt;$AB$1*4.5,Y764&gt;0),"优化询盘成本 ","")&amp;IF(AND(Z764&gt;$Z$1*1.2,Z764&lt;$Z$1*4.5,Y764&gt;0),"优化商机成本 ","")&amp;IF(AND(Y764&lt;&gt;0,L764&gt;0,AB764&lt;$AB$1*1.2),"加大询盘获取 ","")&amp;IF(AND(Y764&lt;&gt;0,K764&gt;0,Z764&lt;$Z$1*1.2),"加大商机获取 ","")&amp;IF(AND(L764=0,C764="Y",G764&gt;($G$1/$L$1*1.5)),"解绑橱窗绑定 ",""),"请去左表粘贴源数据"),"")</f>
        <v/>
      </c>
      <c r="AE764" s="9"/>
      <c r="AF764" s="9"/>
      <c r="AG764" s="9"/>
      <c r="AH764" s="9"/>
      <c r="AI764" s="17"/>
      <c r="AJ764" s="17"/>
      <c r="AK764" s="17"/>
    </row>
    <row r="765" spans="1:37">
      <c r="A765" s="5" t="str">
        <f>IFERROR(HLOOKUP(A$2,'2.源数据-产品分析-全商品'!A$6:A$1000,ROW()-1,0),"")</f>
        <v/>
      </c>
      <c r="B765" s="5" t="str">
        <f>IFERROR(HLOOKUP(B$2,'2.源数据-产品分析-全商品'!B$6:B$1000,ROW()-1,0),"")</f>
        <v/>
      </c>
      <c r="C765" s="5" t="str">
        <f>CLEAN(IFERROR(HLOOKUP(C$2,'2.源数据-产品分析-全商品'!C$6:C$1000,ROW()-1,0),""))</f>
        <v/>
      </c>
      <c r="D765" s="5" t="str">
        <f>IFERROR(HLOOKUP(D$2,'2.源数据-产品分析-全商品'!D$6:D$1000,ROW()-1,0),"")</f>
        <v/>
      </c>
      <c r="E765" s="5" t="str">
        <f>IFERROR(HLOOKUP(E$2,'2.源数据-产品分析-全商品'!E$6:E$1000,ROW()-1,0),"")</f>
        <v/>
      </c>
      <c r="F765" s="5" t="str">
        <f>IFERROR(VALUE(HLOOKUP(F$2,'2.源数据-产品分析-全商品'!F$6:F$1000,ROW()-1,0)),"")</f>
        <v/>
      </c>
      <c r="G765" s="5" t="str">
        <f>IFERROR(VALUE(HLOOKUP(G$2,'2.源数据-产品分析-全商品'!G$6:G$1000,ROW()-1,0)),"")</f>
        <v/>
      </c>
      <c r="H765" s="5" t="str">
        <f>IFERROR(HLOOKUP(H$2,'2.源数据-产品分析-全商品'!H$6:H$1000,ROW()-1,0),"")</f>
        <v/>
      </c>
      <c r="I765" s="5" t="str">
        <f>IFERROR(VALUE(HLOOKUP(I$2,'2.源数据-产品分析-全商品'!I$6:I$1000,ROW()-1,0)),"")</f>
        <v/>
      </c>
      <c r="J765" s="60" t="str">
        <f>IFERROR(IF($J$2="","",INDEX('产品报告-整理'!G:G,MATCH(产品建议!A765,'产品报告-整理'!A:A,0))),"")</f>
        <v/>
      </c>
      <c r="K765" s="5" t="str">
        <f>IFERROR(IF($K$2="","",VALUE(INDEX('产品报告-整理'!E:E,MATCH(产品建议!A765,'产品报告-整理'!A:A,0)))),0)</f>
        <v/>
      </c>
      <c r="L765" s="5" t="str">
        <f>IFERROR(VALUE(HLOOKUP(L$2,'2.源数据-产品分析-全商品'!J$6:J$1000,ROW()-1,0)),"")</f>
        <v/>
      </c>
      <c r="M765" s="5" t="str">
        <f>IFERROR(VALUE(HLOOKUP(M$2,'2.源数据-产品分析-全商品'!K$6:K$1000,ROW()-1,0)),"")</f>
        <v/>
      </c>
      <c r="N765" s="5" t="str">
        <f>IFERROR(HLOOKUP(N$2,'2.源数据-产品分析-全商品'!L$6:L$1000,ROW()-1,0),"")</f>
        <v/>
      </c>
      <c r="O765" s="5" t="str">
        <f>IF($O$2='产品报告-整理'!$K$1,IFERROR(INDEX('产品报告-整理'!S:S,MATCH(产品建议!A765,'产品报告-整理'!L:L,0)),""),(IFERROR(VALUE(HLOOKUP(O$2,'2.源数据-产品分析-全商品'!M$6:M$1000,ROW()-1,0)),"")))</f>
        <v/>
      </c>
      <c r="P765" s="5" t="str">
        <f>IF($P$2='产品报告-整理'!$V$1,IFERROR(INDEX('产品报告-整理'!AD:AD,MATCH(产品建议!A765,'产品报告-整理'!W:W,0)),""),(IFERROR(VALUE(HLOOKUP(P$2,'2.源数据-产品分析-全商品'!N$6:N$1000,ROW()-1,0)),"")))</f>
        <v/>
      </c>
      <c r="Q765" s="5" t="str">
        <f>IF($Q$2='产品报告-整理'!$AG$1,IFERROR(INDEX('产品报告-整理'!AO:AO,MATCH(产品建议!A765,'产品报告-整理'!AH:AH,0)),""),(IFERROR(VALUE(HLOOKUP(Q$2,'2.源数据-产品分析-全商品'!O$6:O$1000,ROW()-1,0)),"")))</f>
        <v/>
      </c>
      <c r="R765" s="5" t="str">
        <f>IF($R$2='产品报告-整理'!$AR$1,IFERROR(INDEX('产品报告-整理'!AZ:AZ,MATCH(产品建议!A765,'产品报告-整理'!AS:AS,0)),""),(IFERROR(VALUE(HLOOKUP(R$2,'2.源数据-产品分析-全商品'!P$6:P$1000,ROW()-1,0)),"")))</f>
        <v/>
      </c>
      <c r="S765" s="5" t="str">
        <f>IF($S$2='产品报告-整理'!$BC$1,IFERROR(INDEX('产品报告-整理'!BK:BK,MATCH(产品建议!A765,'产品报告-整理'!BD:BD,0)),""),(IFERROR(VALUE(HLOOKUP(S$2,'2.源数据-产品分析-全商品'!Q$6:Q$1000,ROW()-1,0)),"")))</f>
        <v/>
      </c>
      <c r="T765" s="5" t="str">
        <f>IFERROR(HLOOKUP("产品负责人",'2.源数据-产品分析-全商品'!R$6:R$1000,ROW()-1,0),"")</f>
        <v/>
      </c>
      <c r="U765" s="5" t="str">
        <f>IFERROR(VALUE(HLOOKUP(U$2,'2.源数据-产品分析-全商品'!S$6:S$1000,ROW()-1,0)),"")</f>
        <v/>
      </c>
      <c r="V765" s="5" t="str">
        <f>IFERROR(VALUE(HLOOKUP(V$2,'2.源数据-产品分析-全商品'!T$6:T$1000,ROW()-1,0)),"")</f>
        <v/>
      </c>
      <c r="W765" s="5" t="str">
        <f>IF(OR($A$3=""),"",IF(OR($W$2="优爆品"),(IF(COUNTIF('2-2.源数据-产品分析-优品'!A:A,产品建议!A765)&gt;0,"是","")&amp;IF(COUNTIF('2-3.源数据-产品分析-爆品'!A:A,产品建议!A765)&gt;0,"是","")),IF(OR($W$2="P4P点击量"),((IFERROR(INDEX('产品报告-整理'!D:D,MATCH(产品建议!A765,'产品报告-整理'!A:A,0)),""))),((IF(COUNTIF('2-2.源数据-产品分析-优品'!A:A,产品建议!A765)&gt;0,"是",""))))))</f>
        <v/>
      </c>
      <c r="X765" s="5" t="str">
        <f>IF(OR($A$3=""),"",IF(OR($W$2="优爆品"),((IFERROR(INDEX('产品报告-整理'!D:D,MATCH(产品建议!A765,'产品报告-整理'!A:A,0)),"")&amp;" → "&amp;(IFERROR(TEXT(INDEX('产品报告-整理'!D:D,MATCH(产品建议!A765,'产品报告-整理'!A:A,0))/G765,"0%"),"")))),IF(OR($W$2="P4P点击量"),((IF($W$2="P4P点击量",IFERROR(TEXT(W765/G765,"0%"),"")))),(((IF(COUNTIF('2-3.源数据-产品分析-爆品'!A:A,产品建议!A765)&gt;0,"是","")))))))</f>
        <v/>
      </c>
      <c r="Y765" s="9" t="str">
        <f>IF(AND($Y$2="直通车总消费",'产品报告-整理'!$BN$1="推荐广告"),IFERROR(INDEX('产品报告-整理'!H:H,MATCH(产品建议!A765,'产品报告-整理'!A:A,0)),0)+IFERROR(INDEX('产品报告-整理'!BV:BV,MATCH(产品建议!A765,'产品报告-整理'!BO:BO,0)),0),IFERROR(INDEX('产品报告-整理'!H:H,MATCH(产品建议!A765,'产品报告-整理'!A:A,0)),0))</f>
        <v/>
      </c>
      <c r="Z765" s="9" t="str">
        <f t="shared" si="36"/>
        <v/>
      </c>
      <c r="AA765" s="5" t="str">
        <f t="shared" si="34"/>
        <v/>
      </c>
      <c r="AB765" s="5" t="str">
        <f t="shared" si="35"/>
        <v/>
      </c>
      <c r="AC765" s="9"/>
      <c r="AD765" s="15" t="str">
        <f>IF($AD$1="  ",IFERROR(IF(AND(Y765="未推广",L765&gt;0),"加入P4P推广 ","")&amp;IF(AND(OR(W765="是",X765="是"),Y765=0),"优爆品加推广 ","")&amp;IF(AND(C765="N",L765&gt;0),"增加橱窗绑定 ","")&amp;IF(AND(OR(Z765&gt;$Z$1*4.5,AB765&gt;$AB$1*4.5),Y765&lt;&gt;0,Y765&gt;$AB$1*2,G765&gt;($G$1/$L$1)*1),"放弃P4P推广 ","")&amp;IF(AND(AB765&gt;$AB$1*1.2,AB765&lt;$AB$1*4.5,Y765&gt;0),"优化询盘成本 ","")&amp;IF(AND(Z765&gt;$Z$1*1.2,Z765&lt;$Z$1*4.5,Y765&gt;0),"优化商机成本 ","")&amp;IF(AND(Y765&lt;&gt;0,L765&gt;0,AB765&lt;$AB$1*1.2),"加大询盘获取 ","")&amp;IF(AND(Y765&lt;&gt;0,K765&gt;0,Z765&lt;$Z$1*1.2),"加大商机获取 ","")&amp;IF(AND(L765=0,C765="Y",G765&gt;($G$1/$L$1*1.5)),"解绑橱窗绑定 ",""),"请去左表粘贴源数据"),"")</f>
        <v/>
      </c>
      <c r="AE765" s="9"/>
      <c r="AF765" s="9"/>
      <c r="AG765" s="9"/>
      <c r="AH765" s="9"/>
      <c r="AI765" s="17"/>
      <c r="AJ765" s="17"/>
      <c r="AK765" s="17"/>
    </row>
    <row r="766" spans="1:37">
      <c r="A766" s="5" t="str">
        <f>IFERROR(HLOOKUP(A$2,'2.源数据-产品分析-全商品'!A$6:A$1000,ROW()-1,0),"")</f>
        <v/>
      </c>
      <c r="B766" s="5" t="str">
        <f>IFERROR(HLOOKUP(B$2,'2.源数据-产品分析-全商品'!B$6:B$1000,ROW()-1,0),"")</f>
        <v/>
      </c>
      <c r="C766" s="5" t="str">
        <f>CLEAN(IFERROR(HLOOKUP(C$2,'2.源数据-产品分析-全商品'!C$6:C$1000,ROW()-1,0),""))</f>
        <v/>
      </c>
      <c r="D766" s="5" t="str">
        <f>IFERROR(HLOOKUP(D$2,'2.源数据-产品分析-全商品'!D$6:D$1000,ROW()-1,0),"")</f>
        <v/>
      </c>
      <c r="E766" s="5" t="str">
        <f>IFERROR(HLOOKUP(E$2,'2.源数据-产品分析-全商品'!E$6:E$1000,ROW()-1,0),"")</f>
        <v/>
      </c>
      <c r="F766" s="5" t="str">
        <f>IFERROR(VALUE(HLOOKUP(F$2,'2.源数据-产品分析-全商品'!F$6:F$1000,ROW()-1,0)),"")</f>
        <v/>
      </c>
      <c r="G766" s="5" t="str">
        <f>IFERROR(VALUE(HLOOKUP(G$2,'2.源数据-产品分析-全商品'!G$6:G$1000,ROW()-1,0)),"")</f>
        <v/>
      </c>
      <c r="H766" s="5" t="str">
        <f>IFERROR(HLOOKUP(H$2,'2.源数据-产品分析-全商品'!H$6:H$1000,ROW()-1,0),"")</f>
        <v/>
      </c>
      <c r="I766" s="5" t="str">
        <f>IFERROR(VALUE(HLOOKUP(I$2,'2.源数据-产品分析-全商品'!I$6:I$1000,ROW()-1,0)),"")</f>
        <v/>
      </c>
      <c r="J766" s="60" t="str">
        <f>IFERROR(IF($J$2="","",INDEX('产品报告-整理'!G:G,MATCH(产品建议!A766,'产品报告-整理'!A:A,0))),"")</f>
        <v/>
      </c>
      <c r="K766" s="5" t="str">
        <f>IFERROR(IF($K$2="","",VALUE(INDEX('产品报告-整理'!E:E,MATCH(产品建议!A766,'产品报告-整理'!A:A,0)))),0)</f>
        <v/>
      </c>
      <c r="L766" s="5" t="str">
        <f>IFERROR(VALUE(HLOOKUP(L$2,'2.源数据-产品分析-全商品'!J$6:J$1000,ROW()-1,0)),"")</f>
        <v/>
      </c>
      <c r="M766" s="5" t="str">
        <f>IFERROR(VALUE(HLOOKUP(M$2,'2.源数据-产品分析-全商品'!K$6:K$1000,ROW()-1,0)),"")</f>
        <v/>
      </c>
      <c r="N766" s="5" t="str">
        <f>IFERROR(HLOOKUP(N$2,'2.源数据-产品分析-全商品'!L$6:L$1000,ROW()-1,0),"")</f>
        <v/>
      </c>
      <c r="O766" s="5" t="str">
        <f>IF($O$2='产品报告-整理'!$K$1,IFERROR(INDEX('产品报告-整理'!S:S,MATCH(产品建议!A766,'产品报告-整理'!L:L,0)),""),(IFERROR(VALUE(HLOOKUP(O$2,'2.源数据-产品分析-全商品'!M$6:M$1000,ROW()-1,0)),"")))</f>
        <v/>
      </c>
      <c r="P766" s="5" t="str">
        <f>IF($P$2='产品报告-整理'!$V$1,IFERROR(INDEX('产品报告-整理'!AD:AD,MATCH(产品建议!A766,'产品报告-整理'!W:W,0)),""),(IFERROR(VALUE(HLOOKUP(P$2,'2.源数据-产品分析-全商品'!N$6:N$1000,ROW()-1,0)),"")))</f>
        <v/>
      </c>
      <c r="Q766" s="5" t="str">
        <f>IF($Q$2='产品报告-整理'!$AG$1,IFERROR(INDEX('产品报告-整理'!AO:AO,MATCH(产品建议!A766,'产品报告-整理'!AH:AH,0)),""),(IFERROR(VALUE(HLOOKUP(Q$2,'2.源数据-产品分析-全商品'!O$6:O$1000,ROW()-1,0)),"")))</f>
        <v/>
      </c>
      <c r="R766" s="5" t="str">
        <f>IF($R$2='产品报告-整理'!$AR$1,IFERROR(INDEX('产品报告-整理'!AZ:AZ,MATCH(产品建议!A766,'产品报告-整理'!AS:AS,0)),""),(IFERROR(VALUE(HLOOKUP(R$2,'2.源数据-产品分析-全商品'!P$6:P$1000,ROW()-1,0)),"")))</f>
        <v/>
      </c>
      <c r="S766" s="5" t="str">
        <f>IF($S$2='产品报告-整理'!$BC$1,IFERROR(INDEX('产品报告-整理'!BK:BK,MATCH(产品建议!A766,'产品报告-整理'!BD:BD,0)),""),(IFERROR(VALUE(HLOOKUP(S$2,'2.源数据-产品分析-全商品'!Q$6:Q$1000,ROW()-1,0)),"")))</f>
        <v/>
      </c>
      <c r="T766" s="5" t="str">
        <f>IFERROR(HLOOKUP("产品负责人",'2.源数据-产品分析-全商品'!R$6:R$1000,ROW()-1,0),"")</f>
        <v/>
      </c>
      <c r="U766" s="5" t="str">
        <f>IFERROR(VALUE(HLOOKUP(U$2,'2.源数据-产品分析-全商品'!S$6:S$1000,ROW()-1,0)),"")</f>
        <v/>
      </c>
      <c r="V766" s="5" t="str">
        <f>IFERROR(VALUE(HLOOKUP(V$2,'2.源数据-产品分析-全商品'!T$6:T$1000,ROW()-1,0)),"")</f>
        <v/>
      </c>
      <c r="W766" s="5" t="str">
        <f>IF(OR($A$3=""),"",IF(OR($W$2="优爆品"),(IF(COUNTIF('2-2.源数据-产品分析-优品'!A:A,产品建议!A766)&gt;0,"是","")&amp;IF(COUNTIF('2-3.源数据-产品分析-爆品'!A:A,产品建议!A766)&gt;0,"是","")),IF(OR($W$2="P4P点击量"),((IFERROR(INDEX('产品报告-整理'!D:D,MATCH(产品建议!A766,'产品报告-整理'!A:A,0)),""))),((IF(COUNTIF('2-2.源数据-产品分析-优品'!A:A,产品建议!A766)&gt;0,"是",""))))))</f>
        <v/>
      </c>
      <c r="X766" s="5" t="str">
        <f>IF(OR($A$3=""),"",IF(OR($W$2="优爆品"),((IFERROR(INDEX('产品报告-整理'!D:D,MATCH(产品建议!A766,'产品报告-整理'!A:A,0)),"")&amp;" → "&amp;(IFERROR(TEXT(INDEX('产品报告-整理'!D:D,MATCH(产品建议!A766,'产品报告-整理'!A:A,0))/G766,"0%"),"")))),IF(OR($W$2="P4P点击量"),((IF($W$2="P4P点击量",IFERROR(TEXT(W766/G766,"0%"),"")))),(((IF(COUNTIF('2-3.源数据-产品分析-爆品'!A:A,产品建议!A766)&gt;0,"是","")))))))</f>
        <v/>
      </c>
      <c r="Y766" s="9" t="str">
        <f>IF(AND($Y$2="直通车总消费",'产品报告-整理'!$BN$1="推荐广告"),IFERROR(INDEX('产品报告-整理'!H:H,MATCH(产品建议!A766,'产品报告-整理'!A:A,0)),0)+IFERROR(INDEX('产品报告-整理'!BV:BV,MATCH(产品建议!A766,'产品报告-整理'!BO:BO,0)),0),IFERROR(INDEX('产品报告-整理'!H:H,MATCH(产品建议!A766,'产品报告-整理'!A:A,0)),0))</f>
        <v/>
      </c>
      <c r="Z766" s="9" t="str">
        <f t="shared" si="36"/>
        <v/>
      </c>
      <c r="AA766" s="5" t="str">
        <f t="shared" si="34"/>
        <v/>
      </c>
      <c r="AB766" s="5" t="str">
        <f t="shared" si="35"/>
        <v/>
      </c>
      <c r="AC766" s="9"/>
      <c r="AD766" s="15" t="str">
        <f>IF($AD$1="  ",IFERROR(IF(AND(Y766="未推广",L766&gt;0),"加入P4P推广 ","")&amp;IF(AND(OR(W766="是",X766="是"),Y766=0),"优爆品加推广 ","")&amp;IF(AND(C766="N",L766&gt;0),"增加橱窗绑定 ","")&amp;IF(AND(OR(Z766&gt;$Z$1*4.5,AB766&gt;$AB$1*4.5),Y766&lt;&gt;0,Y766&gt;$AB$1*2,G766&gt;($G$1/$L$1)*1),"放弃P4P推广 ","")&amp;IF(AND(AB766&gt;$AB$1*1.2,AB766&lt;$AB$1*4.5,Y766&gt;0),"优化询盘成本 ","")&amp;IF(AND(Z766&gt;$Z$1*1.2,Z766&lt;$Z$1*4.5,Y766&gt;0),"优化商机成本 ","")&amp;IF(AND(Y766&lt;&gt;0,L766&gt;0,AB766&lt;$AB$1*1.2),"加大询盘获取 ","")&amp;IF(AND(Y766&lt;&gt;0,K766&gt;0,Z766&lt;$Z$1*1.2),"加大商机获取 ","")&amp;IF(AND(L766=0,C766="Y",G766&gt;($G$1/$L$1*1.5)),"解绑橱窗绑定 ",""),"请去左表粘贴源数据"),"")</f>
        <v/>
      </c>
      <c r="AE766" s="9"/>
      <c r="AF766" s="9"/>
      <c r="AG766" s="9"/>
      <c r="AH766" s="9"/>
      <c r="AI766" s="17"/>
      <c r="AJ766" s="17"/>
      <c r="AK766" s="17"/>
    </row>
    <row r="767" spans="1:37">
      <c r="A767" s="5" t="str">
        <f>IFERROR(HLOOKUP(A$2,'2.源数据-产品分析-全商品'!A$6:A$1000,ROW()-1,0),"")</f>
        <v/>
      </c>
      <c r="B767" s="5" t="str">
        <f>IFERROR(HLOOKUP(B$2,'2.源数据-产品分析-全商品'!B$6:B$1000,ROW()-1,0),"")</f>
        <v/>
      </c>
      <c r="C767" s="5" t="str">
        <f>CLEAN(IFERROR(HLOOKUP(C$2,'2.源数据-产品分析-全商品'!C$6:C$1000,ROW()-1,0),""))</f>
        <v/>
      </c>
      <c r="D767" s="5" t="str">
        <f>IFERROR(HLOOKUP(D$2,'2.源数据-产品分析-全商品'!D$6:D$1000,ROW()-1,0),"")</f>
        <v/>
      </c>
      <c r="E767" s="5" t="str">
        <f>IFERROR(HLOOKUP(E$2,'2.源数据-产品分析-全商品'!E$6:E$1000,ROW()-1,0),"")</f>
        <v/>
      </c>
      <c r="F767" s="5" t="str">
        <f>IFERROR(VALUE(HLOOKUP(F$2,'2.源数据-产品分析-全商品'!F$6:F$1000,ROW()-1,0)),"")</f>
        <v/>
      </c>
      <c r="G767" s="5" t="str">
        <f>IFERROR(VALUE(HLOOKUP(G$2,'2.源数据-产品分析-全商品'!G$6:G$1000,ROW()-1,0)),"")</f>
        <v/>
      </c>
      <c r="H767" s="5" t="str">
        <f>IFERROR(HLOOKUP(H$2,'2.源数据-产品分析-全商品'!H$6:H$1000,ROW()-1,0),"")</f>
        <v/>
      </c>
      <c r="I767" s="5" t="str">
        <f>IFERROR(VALUE(HLOOKUP(I$2,'2.源数据-产品分析-全商品'!I$6:I$1000,ROW()-1,0)),"")</f>
        <v/>
      </c>
      <c r="J767" s="60" t="str">
        <f>IFERROR(IF($J$2="","",INDEX('产品报告-整理'!G:G,MATCH(产品建议!A767,'产品报告-整理'!A:A,0))),"")</f>
        <v/>
      </c>
      <c r="K767" s="5" t="str">
        <f>IFERROR(IF($K$2="","",VALUE(INDEX('产品报告-整理'!E:E,MATCH(产品建议!A767,'产品报告-整理'!A:A,0)))),0)</f>
        <v/>
      </c>
      <c r="L767" s="5" t="str">
        <f>IFERROR(VALUE(HLOOKUP(L$2,'2.源数据-产品分析-全商品'!J$6:J$1000,ROW()-1,0)),"")</f>
        <v/>
      </c>
      <c r="M767" s="5" t="str">
        <f>IFERROR(VALUE(HLOOKUP(M$2,'2.源数据-产品分析-全商品'!K$6:K$1000,ROW()-1,0)),"")</f>
        <v/>
      </c>
      <c r="N767" s="5" t="str">
        <f>IFERROR(HLOOKUP(N$2,'2.源数据-产品分析-全商品'!L$6:L$1000,ROW()-1,0),"")</f>
        <v/>
      </c>
      <c r="O767" s="5" t="str">
        <f>IF($O$2='产品报告-整理'!$K$1,IFERROR(INDEX('产品报告-整理'!S:S,MATCH(产品建议!A767,'产品报告-整理'!L:L,0)),""),(IFERROR(VALUE(HLOOKUP(O$2,'2.源数据-产品分析-全商品'!M$6:M$1000,ROW()-1,0)),"")))</f>
        <v/>
      </c>
      <c r="P767" s="5" t="str">
        <f>IF($P$2='产品报告-整理'!$V$1,IFERROR(INDEX('产品报告-整理'!AD:AD,MATCH(产品建议!A767,'产品报告-整理'!W:W,0)),""),(IFERROR(VALUE(HLOOKUP(P$2,'2.源数据-产品分析-全商品'!N$6:N$1000,ROW()-1,0)),"")))</f>
        <v/>
      </c>
      <c r="Q767" s="5" t="str">
        <f>IF($Q$2='产品报告-整理'!$AG$1,IFERROR(INDEX('产品报告-整理'!AO:AO,MATCH(产品建议!A767,'产品报告-整理'!AH:AH,0)),""),(IFERROR(VALUE(HLOOKUP(Q$2,'2.源数据-产品分析-全商品'!O$6:O$1000,ROW()-1,0)),"")))</f>
        <v/>
      </c>
      <c r="R767" s="5" t="str">
        <f>IF($R$2='产品报告-整理'!$AR$1,IFERROR(INDEX('产品报告-整理'!AZ:AZ,MATCH(产品建议!A767,'产品报告-整理'!AS:AS,0)),""),(IFERROR(VALUE(HLOOKUP(R$2,'2.源数据-产品分析-全商品'!P$6:P$1000,ROW()-1,0)),"")))</f>
        <v/>
      </c>
      <c r="S767" s="5" t="str">
        <f>IF($S$2='产品报告-整理'!$BC$1,IFERROR(INDEX('产品报告-整理'!BK:BK,MATCH(产品建议!A767,'产品报告-整理'!BD:BD,0)),""),(IFERROR(VALUE(HLOOKUP(S$2,'2.源数据-产品分析-全商品'!Q$6:Q$1000,ROW()-1,0)),"")))</f>
        <v/>
      </c>
      <c r="T767" s="5" t="str">
        <f>IFERROR(HLOOKUP("产品负责人",'2.源数据-产品分析-全商品'!R$6:R$1000,ROW()-1,0),"")</f>
        <v/>
      </c>
      <c r="U767" s="5" t="str">
        <f>IFERROR(VALUE(HLOOKUP(U$2,'2.源数据-产品分析-全商品'!S$6:S$1000,ROW()-1,0)),"")</f>
        <v/>
      </c>
      <c r="V767" s="5" t="str">
        <f>IFERROR(VALUE(HLOOKUP(V$2,'2.源数据-产品分析-全商品'!T$6:T$1000,ROW()-1,0)),"")</f>
        <v/>
      </c>
      <c r="W767" s="5" t="str">
        <f>IF(OR($A$3=""),"",IF(OR($W$2="优爆品"),(IF(COUNTIF('2-2.源数据-产品分析-优品'!A:A,产品建议!A767)&gt;0,"是","")&amp;IF(COUNTIF('2-3.源数据-产品分析-爆品'!A:A,产品建议!A767)&gt;0,"是","")),IF(OR($W$2="P4P点击量"),((IFERROR(INDEX('产品报告-整理'!D:D,MATCH(产品建议!A767,'产品报告-整理'!A:A,0)),""))),((IF(COUNTIF('2-2.源数据-产品分析-优品'!A:A,产品建议!A767)&gt;0,"是",""))))))</f>
        <v/>
      </c>
      <c r="X767" s="5" t="str">
        <f>IF(OR($A$3=""),"",IF(OR($W$2="优爆品"),((IFERROR(INDEX('产品报告-整理'!D:D,MATCH(产品建议!A767,'产品报告-整理'!A:A,0)),"")&amp;" → "&amp;(IFERROR(TEXT(INDEX('产品报告-整理'!D:D,MATCH(产品建议!A767,'产品报告-整理'!A:A,0))/G767,"0%"),"")))),IF(OR($W$2="P4P点击量"),((IF($W$2="P4P点击量",IFERROR(TEXT(W767/G767,"0%"),"")))),(((IF(COUNTIF('2-3.源数据-产品分析-爆品'!A:A,产品建议!A767)&gt;0,"是","")))))))</f>
        <v/>
      </c>
      <c r="Y767" s="9" t="str">
        <f>IF(AND($Y$2="直通车总消费",'产品报告-整理'!$BN$1="推荐广告"),IFERROR(INDEX('产品报告-整理'!H:H,MATCH(产品建议!A767,'产品报告-整理'!A:A,0)),0)+IFERROR(INDEX('产品报告-整理'!BV:BV,MATCH(产品建议!A767,'产品报告-整理'!BO:BO,0)),0),IFERROR(INDEX('产品报告-整理'!H:H,MATCH(产品建议!A767,'产品报告-整理'!A:A,0)),0))</f>
        <v/>
      </c>
      <c r="Z767" s="9" t="str">
        <f t="shared" si="36"/>
        <v/>
      </c>
      <c r="AA767" s="5" t="str">
        <f t="shared" si="34"/>
        <v/>
      </c>
      <c r="AB767" s="5" t="str">
        <f t="shared" si="35"/>
        <v/>
      </c>
      <c r="AC767" s="9"/>
      <c r="AD767" s="15" t="str">
        <f>IF($AD$1="  ",IFERROR(IF(AND(Y767="未推广",L767&gt;0),"加入P4P推广 ","")&amp;IF(AND(OR(W767="是",X767="是"),Y767=0),"优爆品加推广 ","")&amp;IF(AND(C767="N",L767&gt;0),"增加橱窗绑定 ","")&amp;IF(AND(OR(Z767&gt;$Z$1*4.5,AB767&gt;$AB$1*4.5),Y767&lt;&gt;0,Y767&gt;$AB$1*2,G767&gt;($G$1/$L$1)*1),"放弃P4P推广 ","")&amp;IF(AND(AB767&gt;$AB$1*1.2,AB767&lt;$AB$1*4.5,Y767&gt;0),"优化询盘成本 ","")&amp;IF(AND(Z767&gt;$Z$1*1.2,Z767&lt;$Z$1*4.5,Y767&gt;0),"优化商机成本 ","")&amp;IF(AND(Y767&lt;&gt;0,L767&gt;0,AB767&lt;$AB$1*1.2),"加大询盘获取 ","")&amp;IF(AND(Y767&lt;&gt;0,K767&gt;0,Z767&lt;$Z$1*1.2),"加大商机获取 ","")&amp;IF(AND(L767=0,C767="Y",G767&gt;($G$1/$L$1*1.5)),"解绑橱窗绑定 ",""),"请去左表粘贴源数据"),"")</f>
        <v/>
      </c>
      <c r="AE767" s="9"/>
      <c r="AF767" s="9"/>
      <c r="AG767" s="9"/>
      <c r="AH767" s="9"/>
      <c r="AI767" s="17"/>
      <c r="AJ767" s="17"/>
      <c r="AK767" s="17"/>
    </row>
    <row r="768" spans="1:37">
      <c r="A768" s="5" t="str">
        <f>IFERROR(HLOOKUP(A$2,'2.源数据-产品分析-全商品'!A$6:A$1000,ROW()-1,0),"")</f>
        <v/>
      </c>
      <c r="B768" s="5" t="str">
        <f>IFERROR(HLOOKUP(B$2,'2.源数据-产品分析-全商品'!B$6:B$1000,ROW()-1,0),"")</f>
        <v/>
      </c>
      <c r="C768" s="5" t="str">
        <f>CLEAN(IFERROR(HLOOKUP(C$2,'2.源数据-产品分析-全商品'!C$6:C$1000,ROW()-1,0),""))</f>
        <v/>
      </c>
      <c r="D768" s="5" t="str">
        <f>IFERROR(HLOOKUP(D$2,'2.源数据-产品分析-全商品'!D$6:D$1000,ROW()-1,0),"")</f>
        <v/>
      </c>
      <c r="E768" s="5" t="str">
        <f>IFERROR(HLOOKUP(E$2,'2.源数据-产品分析-全商品'!E$6:E$1000,ROW()-1,0),"")</f>
        <v/>
      </c>
      <c r="F768" s="5" t="str">
        <f>IFERROR(VALUE(HLOOKUP(F$2,'2.源数据-产品分析-全商品'!F$6:F$1000,ROW()-1,0)),"")</f>
        <v/>
      </c>
      <c r="G768" s="5" t="str">
        <f>IFERROR(VALUE(HLOOKUP(G$2,'2.源数据-产品分析-全商品'!G$6:G$1000,ROW()-1,0)),"")</f>
        <v/>
      </c>
      <c r="H768" s="5" t="str">
        <f>IFERROR(HLOOKUP(H$2,'2.源数据-产品分析-全商品'!H$6:H$1000,ROW()-1,0),"")</f>
        <v/>
      </c>
      <c r="I768" s="5" t="str">
        <f>IFERROR(VALUE(HLOOKUP(I$2,'2.源数据-产品分析-全商品'!I$6:I$1000,ROW()-1,0)),"")</f>
        <v/>
      </c>
      <c r="J768" s="60" t="str">
        <f>IFERROR(IF($J$2="","",INDEX('产品报告-整理'!G:G,MATCH(产品建议!A768,'产品报告-整理'!A:A,0))),"")</f>
        <v/>
      </c>
      <c r="K768" s="5" t="str">
        <f>IFERROR(IF($K$2="","",VALUE(INDEX('产品报告-整理'!E:E,MATCH(产品建议!A768,'产品报告-整理'!A:A,0)))),0)</f>
        <v/>
      </c>
      <c r="L768" s="5" t="str">
        <f>IFERROR(VALUE(HLOOKUP(L$2,'2.源数据-产品分析-全商品'!J$6:J$1000,ROW()-1,0)),"")</f>
        <v/>
      </c>
      <c r="M768" s="5" t="str">
        <f>IFERROR(VALUE(HLOOKUP(M$2,'2.源数据-产品分析-全商品'!K$6:K$1000,ROW()-1,0)),"")</f>
        <v/>
      </c>
      <c r="N768" s="5" t="str">
        <f>IFERROR(HLOOKUP(N$2,'2.源数据-产品分析-全商品'!L$6:L$1000,ROW()-1,0),"")</f>
        <v/>
      </c>
      <c r="O768" s="5" t="str">
        <f>IF($O$2='产品报告-整理'!$K$1,IFERROR(INDEX('产品报告-整理'!S:S,MATCH(产品建议!A768,'产品报告-整理'!L:L,0)),""),(IFERROR(VALUE(HLOOKUP(O$2,'2.源数据-产品分析-全商品'!M$6:M$1000,ROW()-1,0)),"")))</f>
        <v/>
      </c>
      <c r="P768" s="5" t="str">
        <f>IF($P$2='产品报告-整理'!$V$1,IFERROR(INDEX('产品报告-整理'!AD:AD,MATCH(产品建议!A768,'产品报告-整理'!W:W,0)),""),(IFERROR(VALUE(HLOOKUP(P$2,'2.源数据-产品分析-全商品'!N$6:N$1000,ROW()-1,0)),"")))</f>
        <v/>
      </c>
      <c r="Q768" s="5" t="str">
        <f>IF($Q$2='产品报告-整理'!$AG$1,IFERROR(INDEX('产品报告-整理'!AO:AO,MATCH(产品建议!A768,'产品报告-整理'!AH:AH,0)),""),(IFERROR(VALUE(HLOOKUP(Q$2,'2.源数据-产品分析-全商品'!O$6:O$1000,ROW()-1,0)),"")))</f>
        <v/>
      </c>
      <c r="R768" s="5" t="str">
        <f>IF($R$2='产品报告-整理'!$AR$1,IFERROR(INDEX('产品报告-整理'!AZ:AZ,MATCH(产品建议!A768,'产品报告-整理'!AS:AS,0)),""),(IFERROR(VALUE(HLOOKUP(R$2,'2.源数据-产品分析-全商品'!P$6:P$1000,ROW()-1,0)),"")))</f>
        <v/>
      </c>
      <c r="S768" s="5" t="str">
        <f>IF($S$2='产品报告-整理'!$BC$1,IFERROR(INDEX('产品报告-整理'!BK:BK,MATCH(产品建议!A768,'产品报告-整理'!BD:BD,0)),""),(IFERROR(VALUE(HLOOKUP(S$2,'2.源数据-产品分析-全商品'!Q$6:Q$1000,ROW()-1,0)),"")))</f>
        <v/>
      </c>
      <c r="T768" s="5" t="str">
        <f>IFERROR(HLOOKUP("产品负责人",'2.源数据-产品分析-全商品'!R$6:R$1000,ROW()-1,0),"")</f>
        <v/>
      </c>
      <c r="U768" s="5" t="str">
        <f>IFERROR(VALUE(HLOOKUP(U$2,'2.源数据-产品分析-全商品'!S$6:S$1000,ROW()-1,0)),"")</f>
        <v/>
      </c>
      <c r="V768" s="5" t="str">
        <f>IFERROR(VALUE(HLOOKUP(V$2,'2.源数据-产品分析-全商品'!T$6:T$1000,ROW()-1,0)),"")</f>
        <v/>
      </c>
      <c r="W768" s="5" t="str">
        <f>IF(OR($A$3=""),"",IF(OR($W$2="优爆品"),(IF(COUNTIF('2-2.源数据-产品分析-优品'!A:A,产品建议!A768)&gt;0,"是","")&amp;IF(COUNTIF('2-3.源数据-产品分析-爆品'!A:A,产品建议!A768)&gt;0,"是","")),IF(OR($W$2="P4P点击量"),((IFERROR(INDEX('产品报告-整理'!D:D,MATCH(产品建议!A768,'产品报告-整理'!A:A,0)),""))),((IF(COUNTIF('2-2.源数据-产品分析-优品'!A:A,产品建议!A768)&gt;0,"是",""))))))</f>
        <v/>
      </c>
      <c r="X768" s="5" t="str">
        <f>IF(OR($A$3=""),"",IF(OR($W$2="优爆品"),((IFERROR(INDEX('产品报告-整理'!D:D,MATCH(产品建议!A768,'产品报告-整理'!A:A,0)),"")&amp;" → "&amp;(IFERROR(TEXT(INDEX('产品报告-整理'!D:D,MATCH(产品建议!A768,'产品报告-整理'!A:A,0))/G768,"0%"),"")))),IF(OR($W$2="P4P点击量"),((IF($W$2="P4P点击量",IFERROR(TEXT(W768/G768,"0%"),"")))),(((IF(COUNTIF('2-3.源数据-产品分析-爆品'!A:A,产品建议!A768)&gt;0,"是","")))))))</f>
        <v/>
      </c>
      <c r="Y768" s="9" t="str">
        <f>IF(AND($Y$2="直通车总消费",'产品报告-整理'!$BN$1="推荐广告"),IFERROR(INDEX('产品报告-整理'!H:H,MATCH(产品建议!A768,'产品报告-整理'!A:A,0)),0)+IFERROR(INDEX('产品报告-整理'!BV:BV,MATCH(产品建议!A768,'产品报告-整理'!BO:BO,0)),0),IFERROR(INDEX('产品报告-整理'!H:H,MATCH(产品建议!A768,'产品报告-整理'!A:A,0)),0))</f>
        <v/>
      </c>
      <c r="Z768" s="9" t="str">
        <f t="shared" si="36"/>
        <v/>
      </c>
      <c r="AA768" s="5" t="str">
        <f t="shared" si="34"/>
        <v/>
      </c>
      <c r="AB768" s="5" t="str">
        <f t="shared" si="35"/>
        <v/>
      </c>
      <c r="AC768" s="9"/>
      <c r="AD768" s="15" t="str">
        <f>IF($AD$1="  ",IFERROR(IF(AND(Y768="未推广",L768&gt;0),"加入P4P推广 ","")&amp;IF(AND(OR(W768="是",X768="是"),Y768=0),"优爆品加推广 ","")&amp;IF(AND(C768="N",L768&gt;0),"增加橱窗绑定 ","")&amp;IF(AND(OR(Z768&gt;$Z$1*4.5,AB768&gt;$AB$1*4.5),Y768&lt;&gt;0,Y768&gt;$AB$1*2,G768&gt;($G$1/$L$1)*1),"放弃P4P推广 ","")&amp;IF(AND(AB768&gt;$AB$1*1.2,AB768&lt;$AB$1*4.5,Y768&gt;0),"优化询盘成本 ","")&amp;IF(AND(Z768&gt;$Z$1*1.2,Z768&lt;$Z$1*4.5,Y768&gt;0),"优化商机成本 ","")&amp;IF(AND(Y768&lt;&gt;0,L768&gt;0,AB768&lt;$AB$1*1.2),"加大询盘获取 ","")&amp;IF(AND(Y768&lt;&gt;0,K768&gt;0,Z768&lt;$Z$1*1.2),"加大商机获取 ","")&amp;IF(AND(L768=0,C768="Y",G768&gt;($G$1/$L$1*1.5)),"解绑橱窗绑定 ",""),"请去左表粘贴源数据"),"")</f>
        <v/>
      </c>
      <c r="AE768" s="9"/>
      <c r="AF768" s="9"/>
      <c r="AG768" s="9"/>
      <c r="AH768" s="9"/>
      <c r="AI768" s="17"/>
      <c r="AJ768" s="17"/>
      <c r="AK768" s="17"/>
    </row>
    <row r="769" spans="1:37">
      <c r="A769" s="5" t="str">
        <f>IFERROR(HLOOKUP(A$2,'2.源数据-产品分析-全商品'!A$6:A$1000,ROW()-1,0),"")</f>
        <v/>
      </c>
      <c r="B769" s="5" t="str">
        <f>IFERROR(HLOOKUP(B$2,'2.源数据-产品分析-全商品'!B$6:B$1000,ROW()-1,0),"")</f>
        <v/>
      </c>
      <c r="C769" s="5" t="str">
        <f>CLEAN(IFERROR(HLOOKUP(C$2,'2.源数据-产品分析-全商品'!C$6:C$1000,ROW()-1,0),""))</f>
        <v/>
      </c>
      <c r="D769" s="5" t="str">
        <f>IFERROR(HLOOKUP(D$2,'2.源数据-产品分析-全商品'!D$6:D$1000,ROW()-1,0),"")</f>
        <v/>
      </c>
      <c r="E769" s="5" t="str">
        <f>IFERROR(HLOOKUP(E$2,'2.源数据-产品分析-全商品'!E$6:E$1000,ROW()-1,0),"")</f>
        <v/>
      </c>
      <c r="F769" s="5" t="str">
        <f>IFERROR(VALUE(HLOOKUP(F$2,'2.源数据-产品分析-全商品'!F$6:F$1000,ROW()-1,0)),"")</f>
        <v/>
      </c>
      <c r="G769" s="5" t="str">
        <f>IFERROR(VALUE(HLOOKUP(G$2,'2.源数据-产品分析-全商品'!G$6:G$1000,ROW()-1,0)),"")</f>
        <v/>
      </c>
      <c r="H769" s="5" t="str">
        <f>IFERROR(HLOOKUP(H$2,'2.源数据-产品分析-全商品'!H$6:H$1000,ROW()-1,0),"")</f>
        <v/>
      </c>
      <c r="I769" s="5" t="str">
        <f>IFERROR(VALUE(HLOOKUP(I$2,'2.源数据-产品分析-全商品'!I$6:I$1000,ROW()-1,0)),"")</f>
        <v/>
      </c>
      <c r="J769" s="60" t="str">
        <f>IFERROR(IF($J$2="","",INDEX('产品报告-整理'!G:G,MATCH(产品建议!A769,'产品报告-整理'!A:A,0))),"")</f>
        <v/>
      </c>
      <c r="K769" s="5" t="str">
        <f>IFERROR(IF($K$2="","",VALUE(INDEX('产品报告-整理'!E:E,MATCH(产品建议!A769,'产品报告-整理'!A:A,0)))),0)</f>
        <v/>
      </c>
      <c r="L769" s="5" t="str">
        <f>IFERROR(VALUE(HLOOKUP(L$2,'2.源数据-产品分析-全商品'!J$6:J$1000,ROW()-1,0)),"")</f>
        <v/>
      </c>
      <c r="M769" s="5" t="str">
        <f>IFERROR(VALUE(HLOOKUP(M$2,'2.源数据-产品分析-全商品'!K$6:K$1000,ROW()-1,0)),"")</f>
        <v/>
      </c>
      <c r="N769" s="5" t="str">
        <f>IFERROR(HLOOKUP(N$2,'2.源数据-产品分析-全商品'!L$6:L$1000,ROW()-1,0),"")</f>
        <v/>
      </c>
      <c r="O769" s="5" t="str">
        <f>IF($O$2='产品报告-整理'!$K$1,IFERROR(INDEX('产品报告-整理'!S:S,MATCH(产品建议!A769,'产品报告-整理'!L:L,0)),""),(IFERROR(VALUE(HLOOKUP(O$2,'2.源数据-产品分析-全商品'!M$6:M$1000,ROW()-1,0)),"")))</f>
        <v/>
      </c>
      <c r="P769" s="5" t="str">
        <f>IF($P$2='产品报告-整理'!$V$1,IFERROR(INDEX('产品报告-整理'!AD:AD,MATCH(产品建议!A769,'产品报告-整理'!W:W,0)),""),(IFERROR(VALUE(HLOOKUP(P$2,'2.源数据-产品分析-全商品'!N$6:N$1000,ROW()-1,0)),"")))</f>
        <v/>
      </c>
      <c r="Q769" s="5" t="str">
        <f>IF($Q$2='产品报告-整理'!$AG$1,IFERROR(INDEX('产品报告-整理'!AO:AO,MATCH(产品建议!A769,'产品报告-整理'!AH:AH,0)),""),(IFERROR(VALUE(HLOOKUP(Q$2,'2.源数据-产品分析-全商品'!O$6:O$1000,ROW()-1,0)),"")))</f>
        <v/>
      </c>
      <c r="R769" s="5" t="str">
        <f>IF($R$2='产品报告-整理'!$AR$1,IFERROR(INDEX('产品报告-整理'!AZ:AZ,MATCH(产品建议!A769,'产品报告-整理'!AS:AS,0)),""),(IFERROR(VALUE(HLOOKUP(R$2,'2.源数据-产品分析-全商品'!P$6:P$1000,ROW()-1,0)),"")))</f>
        <v/>
      </c>
      <c r="S769" s="5" t="str">
        <f>IF($S$2='产品报告-整理'!$BC$1,IFERROR(INDEX('产品报告-整理'!BK:BK,MATCH(产品建议!A769,'产品报告-整理'!BD:BD,0)),""),(IFERROR(VALUE(HLOOKUP(S$2,'2.源数据-产品分析-全商品'!Q$6:Q$1000,ROW()-1,0)),"")))</f>
        <v/>
      </c>
      <c r="T769" s="5" t="str">
        <f>IFERROR(HLOOKUP("产品负责人",'2.源数据-产品分析-全商品'!R$6:R$1000,ROW()-1,0),"")</f>
        <v/>
      </c>
      <c r="U769" s="5" t="str">
        <f>IFERROR(VALUE(HLOOKUP(U$2,'2.源数据-产品分析-全商品'!S$6:S$1000,ROW()-1,0)),"")</f>
        <v/>
      </c>
      <c r="V769" s="5" t="str">
        <f>IFERROR(VALUE(HLOOKUP(V$2,'2.源数据-产品分析-全商品'!T$6:T$1000,ROW()-1,0)),"")</f>
        <v/>
      </c>
      <c r="W769" s="5" t="str">
        <f>IF(OR($A$3=""),"",IF(OR($W$2="优爆品"),(IF(COUNTIF('2-2.源数据-产品分析-优品'!A:A,产品建议!A769)&gt;0,"是","")&amp;IF(COUNTIF('2-3.源数据-产品分析-爆品'!A:A,产品建议!A769)&gt;0,"是","")),IF(OR($W$2="P4P点击量"),((IFERROR(INDEX('产品报告-整理'!D:D,MATCH(产品建议!A769,'产品报告-整理'!A:A,0)),""))),((IF(COUNTIF('2-2.源数据-产品分析-优品'!A:A,产品建议!A769)&gt;0,"是",""))))))</f>
        <v/>
      </c>
      <c r="X769" s="5" t="str">
        <f>IF(OR($A$3=""),"",IF(OR($W$2="优爆品"),((IFERROR(INDEX('产品报告-整理'!D:D,MATCH(产品建议!A769,'产品报告-整理'!A:A,0)),"")&amp;" → "&amp;(IFERROR(TEXT(INDEX('产品报告-整理'!D:D,MATCH(产品建议!A769,'产品报告-整理'!A:A,0))/G769,"0%"),"")))),IF(OR($W$2="P4P点击量"),((IF($W$2="P4P点击量",IFERROR(TEXT(W769/G769,"0%"),"")))),(((IF(COUNTIF('2-3.源数据-产品分析-爆品'!A:A,产品建议!A769)&gt;0,"是","")))))))</f>
        <v/>
      </c>
      <c r="Y769" s="9" t="str">
        <f>IF(AND($Y$2="直通车总消费",'产品报告-整理'!$BN$1="推荐广告"),IFERROR(INDEX('产品报告-整理'!H:H,MATCH(产品建议!A769,'产品报告-整理'!A:A,0)),0)+IFERROR(INDEX('产品报告-整理'!BV:BV,MATCH(产品建议!A769,'产品报告-整理'!BO:BO,0)),0),IFERROR(INDEX('产品报告-整理'!H:H,MATCH(产品建议!A769,'产品报告-整理'!A:A,0)),0))</f>
        <v/>
      </c>
      <c r="Z769" s="9" t="str">
        <f t="shared" si="36"/>
        <v/>
      </c>
      <c r="AA769" s="5" t="str">
        <f t="shared" si="34"/>
        <v/>
      </c>
      <c r="AB769" s="5" t="str">
        <f t="shared" si="35"/>
        <v/>
      </c>
      <c r="AC769" s="9"/>
      <c r="AD769" s="15" t="str">
        <f>IF($AD$1="  ",IFERROR(IF(AND(Y769="未推广",L769&gt;0),"加入P4P推广 ","")&amp;IF(AND(OR(W769="是",X769="是"),Y769=0),"优爆品加推广 ","")&amp;IF(AND(C769="N",L769&gt;0),"增加橱窗绑定 ","")&amp;IF(AND(OR(Z769&gt;$Z$1*4.5,AB769&gt;$AB$1*4.5),Y769&lt;&gt;0,Y769&gt;$AB$1*2,G769&gt;($G$1/$L$1)*1),"放弃P4P推广 ","")&amp;IF(AND(AB769&gt;$AB$1*1.2,AB769&lt;$AB$1*4.5,Y769&gt;0),"优化询盘成本 ","")&amp;IF(AND(Z769&gt;$Z$1*1.2,Z769&lt;$Z$1*4.5,Y769&gt;0),"优化商机成本 ","")&amp;IF(AND(Y769&lt;&gt;0,L769&gt;0,AB769&lt;$AB$1*1.2),"加大询盘获取 ","")&amp;IF(AND(Y769&lt;&gt;0,K769&gt;0,Z769&lt;$Z$1*1.2),"加大商机获取 ","")&amp;IF(AND(L769=0,C769="Y",G769&gt;($G$1/$L$1*1.5)),"解绑橱窗绑定 ",""),"请去左表粘贴源数据"),"")</f>
        <v/>
      </c>
      <c r="AE769" s="9"/>
      <c r="AF769" s="9"/>
      <c r="AG769" s="9"/>
      <c r="AH769" s="9"/>
      <c r="AI769" s="17"/>
      <c r="AJ769" s="17"/>
      <c r="AK769" s="17"/>
    </row>
    <row r="770" spans="1:37">
      <c r="A770" s="5" t="str">
        <f>IFERROR(HLOOKUP(A$2,'2.源数据-产品分析-全商品'!A$6:A$1000,ROW()-1,0),"")</f>
        <v/>
      </c>
      <c r="B770" s="5" t="str">
        <f>IFERROR(HLOOKUP(B$2,'2.源数据-产品分析-全商品'!B$6:B$1000,ROW()-1,0),"")</f>
        <v/>
      </c>
      <c r="C770" s="5" t="str">
        <f>CLEAN(IFERROR(HLOOKUP(C$2,'2.源数据-产品分析-全商品'!C$6:C$1000,ROW()-1,0),""))</f>
        <v/>
      </c>
      <c r="D770" s="5" t="str">
        <f>IFERROR(HLOOKUP(D$2,'2.源数据-产品分析-全商品'!D$6:D$1000,ROW()-1,0),"")</f>
        <v/>
      </c>
      <c r="E770" s="5" t="str">
        <f>IFERROR(HLOOKUP(E$2,'2.源数据-产品分析-全商品'!E$6:E$1000,ROW()-1,0),"")</f>
        <v/>
      </c>
      <c r="F770" s="5" t="str">
        <f>IFERROR(VALUE(HLOOKUP(F$2,'2.源数据-产品分析-全商品'!F$6:F$1000,ROW()-1,0)),"")</f>
        <v/>
      </c>
      <c r="G770" s="5" t="str">
        <f>IFERROR(VALUE(HLOOKUP(G$2,'2.源数据-产品分析-全商品'!G$6:G$1000,ROW()-1,0)),"")</f>
        <v/>
      </c>
      <c r="H770" s="5" t="str">
        <f>IFERROR(HLOOKUP(H$2,'2.源数据-产品分析-全商品'!H$6:H$1000,ROW()-1,0),"")</f>
        <v/>
      </c>
      <c r="I770" s="5" t="str">
        <f>IFERROR(VALUE(HLOOKUP(I$2,'2.源数据-产品分析-全商品'!I$6:I$1000,ROW()-1,0)),"")</f>
        <v/>
      </c>
      <c r="J770" s="60" t="str">
        <f>IFERROR(IF($J$2="","",INDEX('产品报告-整理'!G:G,MATCH(产品建议!A770,'产品报告-整理'!A:A,0))),"")</f>
        <v/>
      </c>
      <c r="K770" s="5" t="str">
        <f>IFERROR(IF($K$2="","",VALUE(INDEX('产品报告-整理'!E:E,MATCH(产品建议!A770,'产品报告-整理'!A:A,0)))),0)</f>
        <v/>
      </c>
      <c r="L770" s="5" t="str">
        <f>IFERROR(VALUE(HLOOKUP(L$2,'2.源数据-产品分析-全商品'!J$6:J$1000,ROW()-1,0)),"")</f>
        <v/>
      </c>
      <c r="M770" s="5" t="str">
        <f>IFERROR(VALUE(HLOOKUP(M$2,'2.源数据-产品分析-全商品'!K$6:K$1000,ROW()-1,0)),"")</f>
        <v/>
      </c>
      <c r="N770" s="5" t="str">
        <f>IFERROR(HLOOKUP(N$2,'2.源数据-产品分析-全商品'!L$6:L$1000,ROW()-1,0),"")</f>
        <v/>
      </c>
      <c r="O770" s="5" t="str">
        <f>IF($O$2='产品报告-整理'!$K$1,IFERROR(INDEX('产品报告-整理'!S:S,MATCH(产品建议!A770,'产品报告-整理'!L:L,0)),""),(IFERROR(VALUE(HLOOKUP(O$2,'2.源数据-产品分析-全商品'!M$6:M$1000,ROW()-1,0)),"")))</f>
        <v/>
      </c>
      <c r="P770" s="5" t="str">
        <f>IF($P$2='产品报告-整理'!$V$1,IFERROR(INDEX('产品报告-整理'!AD:AD,MATCH(产品建议!A770,'产品报告-整理'!W:W,0)),""),(IFERROR(VALUE(HLOOKUP(P$2,'2.源数据-产品分析-全商品'!N$6:N$1000,ROW()-1,0)),"")))</f>
        <v/>
      </c>
      <c r="Q770" s="5" t="str">
        <f>IF($Q$2='产品报告-整理'!$AG$1,IFERROR(INDEX('产品报告-整理'!AO:AO,MATCH(产品建议!A770,'产品报告-整理'!AH:AH,0)),""),(IFERROR(VALUE(HLOOKUP(Q$2,'2.源数据-产品分析-全商品'!O$6:O$1000,ROW()-1,0)),"")))</f>
        <v/>
      </c>
      <c r="R770" s="5" t="str">
        <f>IF($R$2='产品报告-整理'!$AR$1,IFERROR(INDEX('产品报告-整理'!AZ:AZ,MATCH(产品建议!A770,'产品报告-整理'!AS:AS,0)),""),(IFERROR(VALUE(HLOOKUP(R$2,'2.源数据-产品分析-全商品'!P$6:P$1000,ROW()-1,0)),"")))</f>
        <v/>
      </c>
      <c r="S770" s="5" t="str">
        <f>IF($S$2='产品报告-整理'!$BC$1,IFERROR(INDEX('产品报告-整理'!BK:BK,MATCH(产品建议!A770,'产品报告-整理'!BD:BD,0)),""),(IFERROR(VALUE(HLOOKUP(S$2,'2.源数据-产品分析-全商品'!Q$6:Q$1000,ROW()-1,0)),"")))</f>
        <v/>
      </c>
      <c r="T770" s="5" t="str">
        <f>IFERROR(HLOOKUP("产品负责人",'2.源数据-产品分析-全商品'!R$6:R$1000,ROW()-1,0),"")</f>
        <v/>
      </c>
      <c r="U770" s="5" t="str">
        <f>IFERROR(VALUE(HLOOKUP(U$2,'2.源数据-产品分析-全商品'!S$6:S$1000,ROW()-1,0)),"")</f>
        <v/>
      </c>
      <c r="V770" s="5" t="str">
        <f>IFERROR(VALUE(HLOOKUP(V$2,'2.源数据-产品分析-全商品'!T$6:T$1000,ROW()-1,0)),"")</f>
        <v/>
      </c>
      <c r="W770" s="5" t="str">
        <f>IF(OR($A$3=""),"",IF(OR($W$2="优爆品"),(IF(COUNTIF('2-2.源数据-产品分析-优品'!A:A,产品建议!A770)&gt;0,"是","")&amp;IF(COUNTIF('2-3.源数据-产品分析-爆品'!A:A,产品建议!A770)&gt;0,"是","")),IF(OR($W$2="P4P点击量"),((IFERROR(INDEX('产品报告-整理'!D:D,MATCH(产品建议!A770,'产品报告-整理'!A:A,0)),""))),((IF(COUNTIF('2-2.源数据-产品分析-优品'!A:A,产品建议!A770)&gt;0,"是",""))))))</f>
        <v/>
      </c>
      <c r="X770" s="5" t="str">
        <f>IF(OR($A$3=""),"",IF(OR($W$2="优爆品"),((IFERROR(INDEX('产品报告-整理'!D:D,MATCH(产品建议!A770,'产品报告-整理'!A:A,0)),"")&amp;" → "&amp;(IFERROR(TEXT(INDEX('产品报告-整理'!D:D,MATCH(产品建议!A770,'产品报告-整理'!A:A,0))/G770,"0%"),"")))),IF(OR($W$2="P4P点击量"),((IF($W$2="P4P点击量",IFERROR(TEXT(W770/G770,"0%"),"")))),(((IF(COUNTIF('2-3.源数据-产品分析-爆品'!A:A,产品建议!A770)&gt;0,"是","")))))))</f>
        <v/>
      </c>
      <c r="Y770" s="9" t="str">
        <f>IF(AND($Y$2="直通车总消费",'产品报告-整理'!$BN$1="推荐广告"),IFERROR(INDEX('产品报告-整理'!H:H,MATCH(产品建议!A770,'产品报告-整理'!A:A,0)),0)+IFERROR(INDEX('产品报告-整理'!BV:BV,MATCH(产品建议!A770,'产品报告-整理'!BO:BO,0)),0),IFERROR(INDEX('产品报告-整理'!H:H,MATCH(产品建议!A770,'产品报告-整理'!A:A,0)),0))</f>
        <v/>
      </c>
      <c r="Z770" s="9" t="str">
        <f t="shared" si="36"/>
        <v/>
      </c>
      <c r="AA770" s="5" t="str">
        <f t="shared" si="34"/>
        <v/>
      </c>
      <c r="AB770" s="5" t="str">
        <f t="shared" si="35"/>
        <v/>
      </c>
      <c r="AC770" s="9"/>
      <c r="AD770" s="15" t="str">
        <f>IF($AD$1="  ",IFERROR(IF(AND(Y770="未推广",L770&gt;0),"加入P4P推广 ","")&amp;IF(AND(OR(W770="是",X770="是"),Y770=0),"优爆品加推广 ","")&amp;IF(AND(C770="N",L770&gt;0),"增加橱窗绑定 ","")&amp;IF(AND(OR(Z770&gt;$Z$1*4.5,AB770&gt;$AB$1*4.5),Y770&lt;&gt;0,Y770&gt;$AB$1*2,G770&gt;($G$1/$L$1)*1),"放弃P4P推广 ","")&amp;IF(AND(AB770&gt;$AB$1*1.2,AB770&lt;$AB$1*4.5,Y770&gt;0),"优化询盘成本 ","")&amp;IF(AND(Z770&gt;$Z$1*1.2,Z770&lt;$Z$1*4.5,Y770&gt;0),"优化商机成本 ","")&amp;IF(AND(Y770&lt;&gt;0,L770&gt;0,AB770&lt;$AB$1*1.2),"加大询盘获取 ","")&amp;IF(AND(Y770&lt;&gt;0,K770&gt;0,Z770&lt;$Z$1*1.2),"加大商机获取 ","")&amp;IF(AND(L770=0,C770="Y",G770&gt;($G$1/$L$1*1.5)),"解绑橱窗绑定 ",""),"请去左表粘贴源数据"),"")</f>
        <v/>
      </c>
      <c r="AE770" s="9"/>
      <c r="AF770" s="9"/>
      <c r="AG770" s="9"/>
      <c r="AH770" s="9"/>
      <c r="AI770" s="17"/>
      <c r="AJ770" s="17"/>
      <c r="AK770" s="17"/>
    </row>
    <row r="771" spans="1:37">
      <c r="A771" s="5" t="str">
        <f>IFERROR(HLOOKUP(A$2,'2.源数据-产品分析-全商品'!A$6:A$1000,ROW()-1,0),"")</f>
        <v/>
      </c>
      <c r="B771" s="5" t="str">
        <f>IFERROR(HLOOKUP(B$2,'2.源数据-产品分析-全商品'!B$6:B$1000,ROW()-1,0),"")</f>
        <v/>
      </c>
      <c r="C771" s="5" t="str">
        <f>CLEAN(IFERROR(HLOOKUP(C$2,'2.源数据-产品分析-全商品'!C$6:C$1000,ROW()-1,0),""))</f>
        <v/>
      </c>
      <c r="D771" s="5" t="str">
        <f>IFERROR(HLOOKUP(D$2,'2.源数据-产品分析-全商品'!D$6:D$1000,ROW()-1,0),"")</f>
        <v/>
      </c>
      <c r="E771" s="5" t="str">
        <f>IFERROR(HLOOKUP(E$2,'2.源数据-产品分析-全商品'!E$6:E$1000,ROW()-1,0),"")</f>
        <v/>
      </c>
      <c r="F771" s="5" t="str">
        <f>IFERROR(VALUE(HLOOKUP(F$2,'2.源数据-产品分析-全商品'!F$6:F$1000,ROW()-1,0)),"")</f>
        <v/>
      </c>
      <c r="G771" s="5" t="str">
        <f>IFERROR(VALUE(HLOOKUP(G$2,'2.源数据-产品分析-全商品'!G$6:G$1000,ROW()-1,0)),"")</f>
        <v/>
      </c>
      <c r="H771" s="5" t="str">
        <f>IFERROR(HLOOKUP(H$2,'2.源数据-产品分析-全商品'!H$6:H$1000,ROW()-1,0),"")</f>
        <v/>
      </c>
      <c r="I771" s="5" t="str">
        <f>IFERROR(VALUE(HLOOKUP(I$2,'2.源数据-产品分析-全商品'!I$6:I$1000,ROW()-1,0)),"")</f>
        <v/>
      </c>
      <c r="J771" s="60" t="str">
        <f>IFERROR(IF($J$2="","",INDEX('产品报告-整理'!G:G,MATCH(产品建议!A771,'产品报告-整理'!A:A,0))),"")</f>
        <v/>
      </c>
      <c r="K771" s="5" t="str">
        <f>IFERROR(IF($K$2="","",VALUE(INDEX('产品报告-整理'!E:E,MATCH(产品建议!A771,'产品报告-整理'!A:A,0)))),0)</f>
        <v/>
      </c>
      <c r="L771" s="5" t="str">
        <f>IFERROR(VALUE(HLOOKUP(L$2,'2.源数据-产品分析-全商品'!J$6:J$1000,ROW()-1,0)),"")</f>
        <v/>
      </c>
      <c r="M771" s="5" t="str">
        <f>IFERROR(VALUE(HLOOKUP(M$2,'2.源数据-产品分析-全商品'!K$6:K$1000,ROW()-1,0)),"")</f>
        <v/>
      </c>
      <c r="N771" s="5" t="str">
        <f>IFERROR(HLOOKUP(N$2,'2.源数据-产品分析-全商品'!L$6:L$1000,ROW()-1,0),"")</f>
        <v/>
      </c>
      <c r="O771" s="5" t="str">
        <f>IF($O$2='产品报告-整理'!$K$1,IFERROR(INDEX('产品报告-整理'!S:S,MATCH(产品建议!A771,'产品报告-整理'!L:L,0)),""),(IFERROR(VALUE(HLOOKUP(O$2,'2.源数据-产品分析-全商品'!M$6:M$1000,ROW()-1,0)),"")))</f>
        <v/>
      </c>
      <c r="P771" s="5" t="str">
        <f>IF($P$2='产品报告-整理'!$V$1,IFERROR(INDEX('产品报告-整理'!AD:AD,MATCH(产品建议!A771,'产品报告-整理'!W:W,0)),""),(IFERROR(VALUE(HLOOKUP(P$2,'2.源数据-产品分析-全商品'!N$6:N$1000,ROW()-1,0)),"")))</f>
        <v/>
      </c>
      <c r="Q771" s="5" t="str">
        <f>IF($Q$2='产品报告-整理'!$AG$1,IFERROR(INDEX('产品报告-整理'!AO:AO,MATCH(产品建议!A771,'产品报告-整理'!AH:AH,0)),""),(IFERROR(VALUE(HLOOKUP(Q$2,'2.源数据-产品分析-全商品'!O$6:O$1000,ROW()-1,0)),"")))</f>
        <v/>
      </c>
      <c r="R771" s="5" t="str">
        <f>IF($R$2='产品报告-整理'!$AR$1,IFERROR(INDEX('产品报告-整理'!AZ:AZ,MATCH(产品建议!A771,'产品报告-整理'!AS:AS,0)),""),(IFERROR(VALUE(HLOOKUP(R$2,'2.源数据-产品分析-全商品'!P$6:P$1000,ROW()-1,0)),"")))</f>
        <v/>
      </c>
      <c r="S771" s="5" t="str">
        <f>IF($S$2='产品报告-整理'!$BC$1,IFERROR(INDEX('产品报告-整理'!BK:BK,MATCH(产品建议!A771,'产品报告-整理'!BD:BD,0)),""),(IFERROR(VALUE(HLOOKUP(S$2,'2.源数据-产品分析-全商品'!Q$6:Q$1000,ROW()-1,0)),"")))</f>
        <v/>
      </c>
      <c r="T771" s="5" t="str">
        <f>IFERROR(HLOOKUP("产品负责人",'2.源数据-产品分析-全商品'!R$6:R$1000,ROW()-1,0),"")</f>
        <v/>
      </c>
      <c r="U771" s="5" t="str">
        <f>IFERROR(VALUE(HLOOKUP(U$2,'2.源数据-产品分析-全商品'!S$6:S$1000,ROW()-1,0)),"")</f>
        <v/>
      </c>
      <c r="V771" s="5" t="str">
        <f>IFERROR(VALUE(HLOOKUP(V$2,'2.源数据-产品分析-全商品'!T$6:T$1000,ROW()-1,0)),"")</f>
        <v/>
      </c>
      <c r="W771" s="5" t="str">
        <f>IF(OR($A$3=""),"",IF(OR($W$2="优爆品"),(IF(COUNTIF('2-2.源数据-产品分析-优品'!A:A,产品建议!A771)&gt;0,"是","")&amp;IF(COUNTIF('2-3.源数据-产品分析-爆品'!A:A,产品建议!A771)&gt;0,"是","")),IF(OR($W$2="P4P点击量"),((IFERROR(INDEX('产品报告-整理'!D:D,MATCH(产品建议!A771,'产品报告-整理'!A:A,0)),""))),((IF(COUNTIF('2-2.源数据-产品分析-优品'!A:A,产品建议!A771)&gt;0,"是",""))))))</f>
        <v/>
      </c>
      <c r="X771" s="5" t="str">
        <f>IF(OR($A$3=""),"",IF(OR($W$2="优爆品"),((IFERROR(INDEX('产品报告-整理'!D:D,MATCH(产品建议!A771,'产品报告-整理'!A:A,0)),"")&amp;" → "&amp;(IFERROR(TEXT(INDEX('产品报告-整理'!D:D,MATCH(产品建议!A771,'产品报告-整理'!A:A,0))/G771,"0%"),"")))),IF(OR($W$2="P4P点击量"),((IF($W$2="P4P点击量",IFERROR(TEXT(W771/G771,"0%"),"")))),(((IF(COUNTIF('2-3.源数据-产品分析-爆品'!A:A,产品建议!A771)&gt;0,"是","")))))))</f>
        <v/>
      </c>
      <c r="Y771" s="9" t="str">
        <f>IF(AND($Y$2="直通车总消费",'产品报告-整理'!$BN$1="推荐广告"),IFERROR(INDEX('产品报告-整理'!H:H,MATCH(产品建议!A771,'产品报告-整理'!A:A,0)),0)+IFERROR(INDEX('产品报告-整理'!BV:BV,MATCH(产品建议!A771,'产品报告-整理'!BO:BO,0)),0),IFERROR(INDEX('产品报告-整理'!H:H,MATCH(产品建议!A771,'产品报告-整理'!A:A,0)),0))</f>
        <v/>
      </c>
      <c r="Z771" s="9" t="str">
        <f t="shared" si="36"/>
        <v/>
      </c>
      <c r="AA771" s="5" t="str">
        <f t="shared" ref="AA771:AA834" si="37">IFERROR(VALUE(Y771/L771),"")</f>
        <v/>
      </c>
      <c r="AB771" s="5" t="str">
        <f t="shared" ref="AB771:AB834" si="38">IF(AND($AB$2="总询盘人数成本",$S$2="TM咨询人数 "),IFERROR(ROUND(Y771/(M771+S771),2),""),IFERROR(ROUND(Y771/M771,2),""))</f>
        <v/>
      </c>
      <c r="AC771" s="9"/>
      <c r="AD771" s="15" t="str">
        <f>IF($AD$1="  ",IFERROR(IF(AND(Y771="未推广",L771&gt;0),"加入P4P推广 ","")&amp;IF(AND(OR(W771="是",X771="是"),Y771=0),"优爆品加推广 ","")&amp;IF(AND(C771="N",L771&gt;0),"增加橱窗绑定 ","")&amp;IF(AND(OR(Z771&gt;$Z$1*4.5,AB771&gt;$AB$1*4.5),Y771&lt;&gt;0,Y771&gt;$AB$1*2,G771&gt;($G$1/$L$1)*1),"放弃P4P推广 ","")&amp;IF(AND(AB771&gt;$AB$1*1.2,AB771&lt;$AB$1*4.5,Y771&gt;0),"优化询盘成本 ","")&amp;IF(AND(Z771&gt;$Z$1*1.2,Z771&lt;$Z$1*4.5,Y771&gt;0),"优化商机成本 ","")&amp;IF(AND(Y771&lt;&gt;0,L771&gt;0,AB771&lt;$AB$1*1.2),"加大询盘获取 ","")&amp;IF(AND(Y771&lt;&gt;0,K771&gt;0,Z771&lt;$Z$1*1.2),"加大商机获取 ","")&amp;IF(AND(L771=0,C771="Y",G771&gt;($G$1/$L$1*1.5)),"解绑橱窗绑定 ",""),"请去左表粘贴源数据"),"")</f>
        <v/>
      </c>
      <c r="AE771" s="9"/>
      <c r="AF771" s="9"/>
      <c r="AG771" s="9"/>
      <c r="AH771" s="9"/>
      <c r="AI771" s="17"/>
      <c r="AJ771" s="17"/>
      <c r="AK771" s="17"/>
    </row>
    <row r="772" spans="1:37">
      <c r="A772" s="5" t="str">
        <f>IFERROR(HLOOKUP(A$2,'2.源数据-产品分析-全商品'!A$6:A$1000,ROW()-1,0),"")</f>
        <v/>
      </c>
      <c r="B772" s="5" t="str">
        <f>IFERROR(HLOOKUP(B$2,'2.源数据-产品分析-全商品'!B$6:B$1000,ROW()-1,0),"")</f>
        <v/>
      </c>
      <c r="C772" s="5" t="str">
        <f>CLEAN(IFERROR(HLOOKUP(C$2,'2.源数据-产品分析-全商品'!C$6:C$1000,ROW()-1,0),""))</f>
        <v/>
      </c>
      <c r="D772" s="5" t="str">
        <f>IFERROR(HLOOKUP(D$2,'2.源数据-产品分析-全商品'!D$6:D$1000,ROW()-1,0),"")</f>
        <v/>
      </c>
      <c r="E772" s="5" t="str">
        <f>IFERROR(HLOOKUP(E$2,'2.源数据-产品分析-全商品'!E$6:E$1000,ROW()-1,0),"")</f>
        <v/>
      </c>
      <c r="F772" s="5" t="str">
        <f>IFERROR(VALUE(HLOOKUP(F$2,'2.源数据-产品分析-全商品'!F$6:F$1000,ROW()-1,0)),"")</f>
        <v/>
      </c>
      <c r="G772" s="5" t="str">
        <f>IFERROR(VALUE(HLOOKUP(G$2,'2.源数据-产品分析-全商品'!G$6:G$1000,ROW()-1,0)),"")</f>
        <v/>
      </c>
      <c r="H772" s="5" t="str">
        <f>IFERROR(HLOOKUP(H$2,'2.源数据-产品分析-全商品'!H$6:H$1000,ROW()-1,0),"")</f>
        <v/>
      </c>
      <c r="I772" s="5" t="str">
        <f>IFERROR(VALUE(HLOOKUP(I$2,'2.源数据-产品分析-全商品'!I$6:I$1000,ROW()-1,0)),"")</f>
        <v/>
      </c>
      <c r="J772" s="60" t="str">
        <f>IFERROR(IF($J$2="","",INDEX('产品报告-整理'!G:G,MATCH(产品建议!A772,'产品报告-整理'!A:A,0))),"")</f>
        <v/>
      </c>
      <c r="K772" s="5" t="str">
        <f>IFERROR(IF($K$2="","",VALUE(INDEX('产品报告-整理'!E:E,MATCH(产品建议!A772,'产品报告-整理'!A:A,0)))),0)</f>
        <v/>
      </c>
      <c r="L772" s="5" t="str">
        <f>IFERROR(VALUE(HLOOKUP(L$2,'2.源数据-产品分析-全商品'!J$6:J$1000,ROW()-1,0)),"")</f>
        <v/>
      </c>
      <c r="M772" s="5" t="str">
        <f>IFERROR(VALUE(HLOOKUP(M$2,'2.源数据-产品分析-全商品'!K$6:K$1000,ROW()-1,0)),"")</f>
        <v/>
      </c>
      <c r="N772" s="5" t="str">
        <f>IFERROR(HLOOKUP(N$2,'2.源数据-产品分析-全商品'!L$6:L$1000,ROW()-1,0),"")</f>
        <v/>
      </c>
      <c r="O772" s="5" t="str">
        <f>IF($O$2='产品报告-整理'!$K$1,IFERROR(INDEX('产品报告-整理'!S:S,MATCH(产品建议!A772,'产品报告-整理'!L:L,0)),""),(IFERROR(VALUE(HLOOKUP(O$2,'2.源数据-产品分析-全商品'!M$6:M$1000,ROW()-1,0)),"")))</f>
        <v/>
      </c>
      <c r="P772" s="5" t="str">
        <f>IF($P$2='产品报告-整理'!$V$1,IFERROR(INDEX('产品报告-整理'!AD:AD,MATCH(产品建议!A772,'产品报告-整理'!W:W,0)),""),(IFERROR(VALUE(HLOOKUP(P$2,'2.源数据-产品分析-全商品'!N$6:N$1000,ROW()-1,0)),"")))</f>
        <v/>
      </c>
      <c r="Q772" s="5" t="str">
        <f>IF($Q$2='产品报告-整理'!$AG$1,IFERROR(INDEX('产品报告-整理'!AO:AO,MATCH(产品建议!A772,'产品报告-整理'!AH:AH,0)),""),(IFERROR(VALUE(HLOOKUP(Q$2,'2.源数据-产品分析-全商品'!O$6:O$1000,ROW()-1,0)),"")))</f>
        <v/>
      </c>
      <c r="R772" s="5" t="str">
        <f>IF($R$2='产品报告-整理'!$AR$1,IFERROR(INDEX('产品报告-整理'!AZ:AZ,MATCH(产品建议!A772,'产品报告-整理'!AS:AS,0)),""),(IFERROR(VALUE(HLOOKUP(R$2,'2.源数据-产品分析-全商品'!P$6:P$1000,ROW()-1,0)),"")))</f>
        <v/>
      </c>
      <c r="S772" s="5" t="str">
        <f>IF($S$2='产品报告-整理'!$BC$1,IFERROR(INDEX('产品报告-整理'!BK:BK,MATCH(产品建议!A772,'产品报告-整理'!BD:BD,0)),""),(IFERROR(VALUE(HLOOKUP(S$2,'2.源数据-产品分析-全商品'!Q$6:Q$1000,ROW()-1,0)),"")))</f>
        <v/>
      </c>
      <c r="T772" s="5" t="str">
        <f>IFERROR(HLOOKUP("产品负责人",'2.源数据-产品分析-全商品'!R$6:R$1000,ROW()-1,0),"")</f>
        <v/>
      </c>
      <c r="U772" s="5" t="str">
        <f>IFERROR(VALUE(HLOOKUP(U$2,'2.源数据-产品分析-全商品'!S$6:S$1000,ROW()-1,0)),"")</f>
        <v/>
      </c>
      <c r="V772" s="5" t="str">
        <f>IFERROR(VALUE(HLOOKUP(V$2,'2.源数据-产品分析-全商品'!T$6:T$1000,ROW()-1,0)),"")</f>
        <v/>
      </c>
      <c r="W772" s="5" t="str">
        <f>IF(OR($A$3=""),"",IF(OR($W$2="优爆品"),(IF(COUNTIF('2-2.源数据-产品分析-优品'!A:A,产品建议!A772)&gt;0,"是","")&amp;IF(COUNTIF('2-3.源数据-产品分析-爆品'!A:A,产品建议!A772)&gt;0,"是","")),IF(OR($W$2="P4P点击量"),((IFERROR(INDEX('产品报告-整理'!D:D,MATCH(产品建议!A772,'产品报告-整理'!A:A,0)),""))),((IF(COUNTIF('2-2.源数据-产品分析-优品'!A:A,产品建议!A772)&gt;0,"是",""))))))</f>
        <v/>
      </c>
      <c r="X772" s="5" t="str">
        <f>IF(OR($A$3=""),"",IF(OR($W$2="优爆品"),((IFERROR(INDEX('产品报告-整理'!D:D,MATCH(产品建议!A772,'产品报告-整理'!A:A,0)),"")&amp;" → "&amp;(IFERROR(TEXT(INDEX('产品报告-整理'!D:D,MATCH(产品建议!A772,'产品报告-整理'!A:A,0))/G772,"0%"),"")))),IF(OR($W$2="P4P点击量"),((IF($W$2="P4P点击量",IFERROR(TEXT(W772/G772,"0%"),"")))),(((IF(COUNTIF('2-3.源数据-产品分析-爆品'!A:A,产品建议!A772)&gt;0,"是","")))))))</f>
        <v/>
      </c>
      <c r="Y772" s="9" t="str">
        <f>IF(AND($Y$2="直通车总消费",'产品报告-整理'!$BN$1="推荐广告"),IFERROR(INDEX('产品报告-整理'!H:H,MATCH(产品建议!A772,'产品报告-整理'!A:A,0)),0)+IFERROR(INDEX('产品报告-整理'!BV:BV,MATCH(产品建议!A772,'产品报告-整理'!BO:BO,0)),0),IFERROR(INDEX('产品报告-整理'!H:H,MATCH(产品建议!A772,'产品报告-整理'!A:A,0)),0))</f>
        <v/>
      </c>
      <c r="Z772" s="9" t="str">
        <f t="shared" ref="Z772:Z835" si="39">IFERROR(VALUE(ROUND((Y772/K772),2)),"")</f>
        <v/>
      </c>
      <c r="AA772" s="5" t="str">
        <f t="shared" si="37"/>
        <v/>
      </c>
      <c r="AB772" s="5" t="str">
        <f t="shared" si="38"/>
        <v/>
      </c>
      <c r="AC772" s="9"/>
      <c r="AD772" s="15" t="str">
        <f>IF($AD$1="  ",IFERROR(IF(AND(Y772="未推广",L772&gt;0),"加入P4P推广 ","")&amp;IF(AND(OR(W772="是",X772="是"),Y772=0),"优爆品加推广 ","")&amp;IF(AND(C772="N",L772&gt;0),"增加橱窗绑定 ","")&amp;IF(AND(OR(Z772&gt;$Z$1*4.5,AB772&gt;$AB$1*4.5),Y772&lt;&gt;0,Y772&gt;$AB$1*2,G772&gt;($G$1/$L$1)*1),"放弃P4P推广 ","")&amp;IF(AND(AB772&gt;$AB$1*1.2,AB772&lt;$AB$1*4.5,Y772&gt;0),"优化询盘成本 ","")&amp;IF(AND(Z772&gt;$Z$1*1.2,Z772&lt;$Z$1*4.5,Y772&gt;0),"优化商机成本 ","")&amp;IF(AND(Y772&lt;&gt;0,L772&gt;0,AB772&lt;$AB$1*1.2),"加大询盘获取 ","")&amp;IF(AND(Y772&lt;&gt;0,K772&gt;0,Z772&lt;$Z$1*1.2),"加大商机获取 ","")&amp;IF(AND(L772=0,C772="Y",G772&gt;($G$1/$L$1*1.5)),"解绑橱窗绑定 ",""),"请去左表粘贴源数据"),"")</f>
        <v/>
      </c>
      <c r="AE772" s="9"/>
      <c r="AF772" s="9"/>
      <c r="AG772" s="9"/>
      <c r="AH772" s="9"/>
      <c r="AI772" s="17"/>
      <c r="AJ772" s="17"/>
      <c r="AK772" s="17"/>
    </row>
    <row r="773" spans="1:37">
      <c r="A773" s="5" t="str">
        <f>IFERROR(HLOOKUP(A$2,'2.源数据-产品分析-全商品'!A$6:A$1000,ROW()-1,0),"")</f>
        <v/>
      </c>
      <c r="B773" s="5" t="str">
        <f>IFERROR(HLOOKUP(B$2,'2.源数据-产品分析-全商品'!B$6:B$1000,ROW()-1,0),"")</f>
        <v/>
      </c>
      <c r="C773" s="5" t="str">
        <f>CLEAN(IFERROR(HLOOKUP(C$2,'2.源数据-产品分析-全商品'!C$6:C$1000,ROW()-1,0),""))</f>
        <v/>
      </c>
      <c r="D773" s="5" t="str">
        <f>IFERROR(HLOOKUP(D$2,'2.源数据-产品分析-全商品'!D$6:D$1000,ROW()-1,0),"")</f>
        <v/>
      </c>
      <c r="E773" s="5" t="str">
        <f>IFERROR(HLOOKUP(E$2,'2.源数据-产品分析-全商品'!E$6:E$1000,ROW()-1,0),"")</f>
        <v/>
      </c>
      <c r="F773" s="5" t="str">
        <f>IFERROR(VALUE(HLOOKUP(F$2,'2.源数据-产品分析-全商品'!F$6:F$1000,ROW()-1,0)),"")</f>
        <v/>
      </c>
      <c r="G773" s="5" t="str">
        <f>IFERROR(VALUE(HLOOKUP(G$2,'2.源数据-产品分析-全商品'!G$6:G$1000,ROW()-1,0)),"")</f>
        <v/>
      </c>
      <c r="H773" s="5" t="str">
        <f>IFERROR(HLOOKUP(H$2,'2.源数据-产品分析-全商品'!H$6:H$1000,ROW()-1,0),"")</f>
        <v/>
      </c>
      <c r="I773" s="5" t="str">
        <f>IFERROR(VALUE(HLOOKUP(I$2,'2.源数据-产品分析-全商品'!I$6:I$1000,ROW()-1,0)),"")</f>
        <v/>
      </c>
      <c r="J773" s="60" t="str">
        <f>IFERROR(IF($J$2="","",INDEX('产品报告-整理'!G:G,MATCH(产品建议!A773,'产品报告-整理'!A:A,0))),"")</f>
        <v/>
      </c>
      <c r="K773" s="5" t="str">
        <f>IFERROR(IF($K$2="","",VALUE(INDEX('产品报告-整理'!E:E,MATCH(产品建议!A773,'产品报告-整理'!A:A,0)))),0)</f>
        <v/>
      </c>
      <c r="L773" s="5" t="str">
        <f>IFERROR(VALUE(HLOOKUP(L$2,'2.源数据-产品分析-全商品'!J$6:J$1000,ROW()-1,0)),"")</f>
        <v/>
      </c>
      <c r="M773" s="5" t="str">
        <f>IFERROR(VALUE(HLOOKUP(M$2,'2.源数据-产品分析-全商品'!K$6:K$1000,ROW()-1,0)),"")</f>
        <v/>
      </c>
      <c r="N773" s="5" t="str">
        <f>IFERROR(HLOOKUP(N$2,'2.源数据-产品分析-全商品'!L$6:L$1000,ROW()-1,0),"")</f>
        <v/>
      </c>
      <c r="O773" s="5" t="str">
        <f>IF($O$2='产品报告-整理'!$K$1,IFERROR(INDEX('产品报告-整理'!S:S,MATCH(产品建议!A773,'产品报告-整理'!L:L,0)),""),(IFERROR(VALUE(HLOOKUP(O$2,'2.源数据-产品分析-全商品'!M$6:M$1000,ROW()-1,0)),"")))</f>
        <v/>
      </c>
      <c r="P773" s="5" t="str">
        <f>IF($P$2='产品报告-整理'!$V$1,IFERROR(INDEX('产品报告-整理'!AD:AD,MATCH(产品建议!A773,'产品报告-整理'!W:W,0)),""),(IFERROR(VALUE(HLOOKUP(P$2,'2.源数据-产品分析-全商品'!N$6:N$1000,ROW()-1,0)),"")))</f>
        <v/>
      </c>
      <c r="Q773" s="5" t="str">
        <f>IF($Q$2='产品报告-整理'!$AG$1,IFERROR(INDEX('产品报告-整理'!AO:AO,MATCH(产品建议!A773,'产品报告-整理'!AH:AH,0)),""),(IFERROR(VALUE(HLOOKUP(Q$2,'2.源数据-产品分析-全商品'!O$6:O$1000,ROW()-1,0)),"")))</f>
        <v/>
      </c>
      <c r="R773" s="5" t="str">
        <f>IF($R$2='产品报告-整理'!$AR$1,IFERROR(INDEX('产品报告-整理'!AZ:AZ,MATCH(产品建议!A773,'产品报告-整理'!AS:AS,0)),""),(IFERROR(VALUE(HLOOKUP(R$2,'2.源数据-产品分析-全商品'!P$6:P$1000,ROW()-1,0)),"")))</f>
        <v/>
      </c>
      <c r="S773" s="5" t="str">
        <f>IF($S$2='产品报告-整理'!$BC$1,IFERROR(INDEX('产品报告-整理'!BK:BK,MATCH(产品建议!A773,'产品报告-整理'!BD:BD,0)),""),(IFERROR(VALUE(HLOOKUP(S$2,'2.源数据-产品分析-全商品'!Q$6:Q$1000,ROW()-1,0)),"")))</f>
        <v/>
      </c>
      <c r="T773" s="5" t="str">
        <f>IFERROR(HLOOKUP("产品负责人",'2.源数据-产品分析-全商品'!R$6:R$1000,ROW()-1,0),"")</f>
        <v/>
      </c>
      <c r="U773" s="5" t="str">
        <f>IFERROR(VALUE(HLOOKUP(U$2,'2.源数据-产品分析-全商品'!S$6:S$1000,ROW()-1,0)),"")</f>
        <v/>
      </c>
      <c r="V773" s="5" t="str">
        <f>IFERROR(VALUE(HLOOKUP(V$2,'2.源数据-产品分析-全商品'!T$6:T$1000,ROW()-1,0)),"")</f>
        <v/>
      </c>
      <c r="W773" s="5" t="str">
        <f>IF(OR($A$3=""),"",IF(OR($W$2="优爆品"),(IF(COUNTIF('2-2.源数据-产品分析-优品'!A:A,产品建议!A773)&gt;0,"是","")&amp;IF(COUNTIF('2-3.源数据-产品分析-爆品'!A:A,产品建议!A773)&gt;0,"是","")),IF(OR($W$2="P4P点击量"),((IFERROR(INDEX('产品报告-整理'!D:D,MATCH(产品建议!A773,'产品报告-整理'!A:A,0)),""))),((IF(COUNTIF('2-2.源数据-产品分析-优品'!A:A,产品建议!A773)&gt;0,"是",""))))))</f>
        <v/>
      </c>
      <c r="X773" s="5" t="str">
        <f>IF(OR($A$3=""),"",IF(OR($W$2="优爆品"),((IFERROR(INDEX('产品报告-整理'!D:D,MATCH(产品建议!A773,'产品报告-整理'!A:A,0)),"")&amp;" → "&amp;(IFERROR(TEXT(INDEX('产品报告-整理'!D:D,MATCH(产品建议!A773,'产品报告-整理'!A:A,0))/G773,"0%"),"")))),IF(OR($W$2="P4P点击量"),((IF($W$2="P4P点击量",IFERROR(TEXT(W773/G773,"0%"),"")))),(((IF(COUNTIF('2-3.源数据-产品分析-爆品'!A:A,产品建议!A773)&gt;0,"是","")))))))</f>
        <v/>
      </c>
      <c r="Y773" s="9" t="str">
        <f>IF(AND($Y$2="直通车总消费",'产品报告-整理'!$BN$1="推荐广告"),IFERROR(INDEX('产品报告-整理'!H:H,MATCH(产品建议!A773,'产品报告-整理'!A:A,0)),0)+IFERROR(INDEX('产品报告-整理'!BV:BV,MATCH(产品建议!A773,'产品报告-整理'!BO:BO,0)),0),IFERROR(INDEX('产品报告-整理'!H:H,MATCH(产品建议!A773,'产品报告-整理'!A:A,0)),0))</f>
        <v/>
      </c>
      <c r="Z773" s="9" t="str">
        <f t="shared" si="39"/>
        <v/>
      </c>
      <c r="AA773" s="5" t="str">
        <f t="shared" si="37"/>
        <v/>
      </c>
      <c r="AB773" s="5" t="str">
        <f t="shared" si="38"/>
        <v/>
      </c>
      <c r="AC773" s="9"/>
      <c r="AD773" s="15" t="str">
        <f>IF($AD$1="  ",IFERROR(IF(AND(Y773="未推广",L773&gt;0),"加入P4P推广 ","")&amp;IF(AND(OR(W773="是",X773="是"),Y773=0),"优爆品加推广 ","")&amp;IF(AND(C773="N",L773&gt;0),"增加橱窗绑定 ","")&amp;IF(AND(OR(Z773&gt;$Z$1*4.5,AB773&gt;$AB$1*4.5),Y773&lt;&gt;0,Y773&gt;$AB$1*2,G773&gt;($G$1/$L$1)*1),"放弃P4P推广 ","")&amp;IF(AND(AB773&gt;$AB$1*1.2,AB773&lt;$AB$1*4.5,Y773&gt;0),"优化询盘成本 ","")&amp;IF(AND(Z773&gt;$Z$1*1.2,Z773&lt;$Z$1*4.5,Y773&gt;0),"优化商机成本 ","")&amp;IF(AND(Y773&lt;&gt;0,L773&gt;0,AB773&lt;$AB$1*1.2),"加大询盘获取 ","")&amp;IF(AND(Y773&lt;&gt;0,K773&gt;0,Z773&lt;$Z$1*1.2),"加大商机获取 ","")&amp;IF(AND(L773=0,C773="Y",G773&gt;($G$1/$L$1*1.5)),"解绑橱窗绑定 ",""),"请去左表粘贴源数据"),"")</f>
        <v/>
      </c>
      <c r="AE773" s="9"/>
      <c r="AF773" s="9"/>
      <c r="AG773" s="9"/>
      <c r="AH773" s="9"/>
      <c r="AI773" s="17"/>
      <c r="AJ773" s="17"/>
      <c r="AK773" s="17"/>
    </row>
    <row r="774" spans="1:37">
      <c r="A774" s="5" t="str">
        <f>IFERROR(HLOOKUP(A$2,'2.源数据-产品分析-全商品'!A$6:A$1000,ROW()-1,0),"")</f>
        <v/>
      </c>
      <c r="B774" s="5" t="str">
        <f>IFERROR(HLOOKUP(B$2,'2.源数据-产品分析-全商品'!B$6:B$1000,ROW()-1,0),"")</f>
        <v/>
      </c>
      <c r="C774" s="5" t="str">
        <f>CLEAN(IFERROR(HLOOKUP(C$2,'2.源数据-产品分析-全商品'!C$6:C$1000,ROW()-1,0),""))</f>
        <v/>
      </c>
      <c r="D774" s="5" t="str">
        <f>IFERROR(HLOOKUP(D$2,'2.源数据-产品分析-全商品'!D$6:D$1000,ROW()-1,0),"")</f>
        <v/>
      </c>
      <c r="E774" s="5" t="str">
        <f>IFERROR(HLOOKUP(E$2,'2.源数据-产品分析-全商品'!E$6:E$1000,ROW()-1,0),"")</f>
        <v/>
      </c>
      <c r="F774" s="5" t="str">
        <f>IFERROR(VALUE(HLOOKUP(F$2,'2.源数据-产品分析-全商品'!F$6:F$1000,ROW()-1,0)),"")</f>
        <v/>
      </c>
      <c r="G774" s="5" t="str">
        <f>IFERROR(VALUE(HLOOKUP(G$2,'2.源数据-产品分析-全商品'!G$6:G$1000,ROW()-1,0)),"")</f>
        <v/>
      </c>
      <c r="H774" s="5" t="str">
        <f>IFERROR(HLOOKUP(H$2,'2.源数据-产品分析-全商品'!H$6:H$1000,ROW()-1,0),"")</f>
        <v/>
      </c>
      <c r="I774" s="5" t="str">
        <f>IFERROR(VALUE(HLOOKUP(I$2,'2.源数据-产品分析-全商品'!I$6:I$1000,ROW()-1,0)),"")</f>
        <v/>
      </c>
      <c r="J774" s="60" t="str">
        <f>IFERROR(IF($J$2="","",INDEX('产品报告-整理'!G:G,MATCH(产品建议!A774,'产品报告-整理'!A:A,0))),"")</f>
        <v/>
      </c>
      <c r="K774" s="5" t="str">
        <f>IFERROR(IF($K$2="","",VALUE(INDEX('产品报告-整理'!E:E,MATCH(产品建议!A774,'产品报告-整理'!A:A,0)))),0)</f>
        <v/>
      </c>
      <c r="L774" s="5" t="str">
        <f>IFERROR(VALUE(HLOOKUP(L$2,'2.源数据-产品分析-全商品'!J$6:J$1000,ROW()-1,0)),"")</f>
        <v/>
      </c>
      <c r="M774" s="5" t="str">
        <f>IFERROR(VALUE(HLOOKUP(M$2,'2.源数据-产品分析-全商品'!K$6:K$1000,ROW()-1,0)),"")</f>
        <v/>
      </c>
      <c r="N774" s="5" t="str">
        <f>IFERROR(HLOOKUP(N$2,'2.源数据-产品分析-全商品'!L$6:L$1000,ROW()-1,0),"")</f>
        <v/>
      </c>
      <c r="O774" s="5" t="str">
        <f>IF($O$2='产品报告-整理'!$K$1,IFERROR(INDEX('产品报告-整理'!S:S,MATCH(产品建议!A774,'产品报告-整理'!L:L,0)),""),(IFERROR(VALUE(HLOOKUP(O$2,'2.源数据-产品分析-全商品'!M$6:M$1000,ROW()-1,0)),"")))</f>
        <v/>
      </c>
      <c r="P774" s="5" t="str">
        <f>IF($P$2='产品报告-整理'!$V$1,IFERROR(INDEX('产品报告-整理'!AD:AD,MATCH(产品建议!A774,'产品报告-整理'!W:W,0)),""),(IFERROR(VALUE(HLOOKUP(P$2,'2.源数据-产品分析-全商品'!N$6:N$1000,ROW()-1,0)),"")))</f>
        <v/>
      </c>
      <c r="Q774" s="5" t="str">
        <f>IF($Q$2='产品报告-整理'!$AG$1,IFERROR(INDEX('产品报告-整理'!AO:AO,MATCH(产品建议!A774,'产品报告-整理'!AH:AH,0)),""),(IFERROR(VALUE(HLOOKUP(Q$2,'2.源数据-产品分析-全商品'!O$6:O$1000,ROW()-1,0)),"")))</f>
        <v/>
      </c>
      <c r="R774" s="5" t="str">
        <f>IF($R$2='产品报告-整理'!$AR$1,IFERROR(INDEX('产品报告-整理'!AZ:AZ,MATCH(产品建议!A774,'产品报告-整理'!AS:AS,0)),""),(IFERROR(VALUE(HLOOKUP(R$2,'2.源数据-产品分析-全商品'!P$6:P$1000,ROW()-1,0)),"")))</f>
        <v/>
      </c>
      <c r="S774" s="5" t="str">
        <f>IF($S$2='产品报告-整理'!$BC$1,IFERROR(INDEX('产品报告-整理'!BK:BK,MATCH(产品建议!A774,'产品报告-整理'!BD:BD,0)),""),(IFERROR(VALUE(HLOOKUP(S$2,'2.源数据-产品分析-全商品'!Q$6:Q$1000,ROW()-1,0)),"")))</f>
        <v/>
      </c>
      <c r="T774" s="5" t="str">
        <f>IFERROR(HLOOKUP("产品负责人",'2.源数据-产品分析-全商品'!R$6:R$1000,ROW()-1,0),"")</f>
        <v/>
      </c>
      <c r="U774" s="5" t="str">
        <f>IFERROR(VALUE(HLOOKUP(U$2,'2.源数据-产品分析-全商品'!S$6:S$1000,ROW()-1,0)),"")</f>
        <v/>
      </c>
      <c r="V774" s="5" t="str">
        <f>IFERROR(VALUE(HLOOKUP(V$2,'2.源数据-产品分析-全商品'!T$6:T$1000,ROW()-1,0)),"")</f>
        <v/>
      </c>
      <c r="W774" s="5" t="str">
        <f>IF(OR($A$3=""),"",IF(OR($W$2="优爆品"),(IF(COUNTIF('2-2.源数据-产品分析-优品'!A:A,产品建议!A774)&gt;0,"是","")&amp;IF(COUNTIF('2-3.源数据-产品分析-爆品'!A:A,产品建议!A774)&gt;0,"是","")),IF(OR($W$2="P4P点击量"),((IFERROR(INDEX('产品报告-整理'!D:D,MATCH(产品建议!A774,'产品报告-整理'!A:A,0)),""))),((IF(COUNTIF('2-2.源数据-产品分析-优品'!A:A,产品建议!A774)&gt;0,"是",""))))))</f>
        <v/>
      </c>
      <c r="X774" s="5" t="str">
        <f>IF(OR($A$3=""),"",IF(OR($W$2="优爆品"),((IFERROR(INDEX('产品报告-整理'!D:D,MATCH(产品建议!A774,'产品报告-整理'!A:A,0)),"")&amp;" → "&amp;(IFERROR(TEXT(INDEX('产品报告-整理'!D:D,MATCH(产品建议!A774,'产品报告-整理'!A:A,0))/G774,"0%"),"")))),IF(OR($W$2="P4P点击量"),((IF($W$2="P4P点击量",IFERROR(TEXT(W774/G774,"0%"),"")))),(((IF(COUNTIF('2-3.源数据-产品分析-爆品'!A:A,产品建议!A774)&gt;0,"是","")))))))</f>
        <v/>
      </c>
      <c r="Y774" s="9" t="str">
        <f>IF(AND($Y$2="直通车总消费",'产品报告-整理'!$BN$1="推荐广告"),IFERROR(INDEX('产品报告-整理'!H:H,MATCH(产品建议!A774,'产品报告-整理'!A:A,0)),0)+IFERROR(INDEX('产品报告-整理'!BV:BV,MATCH(产品建议!A774,'产品报告-整理'!BO:BO,0)),0),IFERROR(INDEX('产品报告-整理'!H:H,MATCH(产品建议!A774,'产品报告-整理'!A:A,0)),0))</f>
        <v/>
      </c>
      <c r="Z774" s="9" t="str">
        <f t="shared" si="39"/>
        <v/>
      </c>
      <c r="AA774" s="5" t="str">
        <f t="shared" si="37"/>
        <v/>
      </c>
      <c r="AB774" s="5" t="str">
        <f t="shared" si="38"/>
        <v/>
      </c>
      <c r="AC774" s="9"/>
      <c r="AD774" s="15" t="str">
        <f>IF($AD$1="  ",IFERROR(IF(AND(Y774="未推广",L774&gt;0),"加入P4P推广 ","")&amp;IF(AND(OR(W774="是",X774="是"),Y774=0),"优爆品加推广 ","")&amp;IF(AND(C774="N",L774&gt;0),"增加橱窗绑定 ","")&amp;IF(AND(OR(Z774&gt;$Z$1*4.5,AB774&gt;$AB$1*4.5),Y774&lt;&gt;0,Y774&gt;$AB$1*2,G774&gt;($G$1/$L$1)*1),"放弃P4P推广 ","")&amp;IF(AND(AB774&gt;$AB$1*1.2,AB774&lt;$AB$1*4.5,Y774&gt;0),"优化询盘成本 ","")&amp;IF(AND(Z774&gt;$Z$1*1.2,Z774&lt;$Z$1*4.5,Y774&gt;0),"优化商机成本 ","")&amp;IF(AND(Y774&lt;&gt;0,L774&gt;0,AB774&lt;$AB$1*1.2),"加大询盘获取 ","")&amp;IF(AND(Y774&lt;&gt;0,K774&gt;0,Z774&lt;$Z$1*1.2),"加大商机获取 ","")&amp;IF(AND(L774=0,C774="Y",G774&gt;($G$1/$L$1*1.5)),"解绑橱窗绑定 ",""),"请去左表粘贴源数据"),"")</f>
        <v/>
      </c>
      <c r="AE774" s="9"/>
      <c r="AF774" s="9"/>
      <c r="AG774" s="9"/>
      <c r="AH774" s="9"/>
      <c r="AI774" s="17"/>
      <c r="AJ774" s="17"/>
      <c r="AK774" s="17"/>
    </row>
    <row r="775" spans="1:37">
      <c r="A775" s="5" t="str">
        <f>IFERROR(HLOOKUP(A$2,'2.源数据-产品分析-全商品'!A$6:A$1000,ROW()-1,0),"")</f>
        <v/>
      </c>
      <c r="B775" s="5" t="str">
        <f>IFERROR(HLOOKUP(B$2,'2.源数据-产品分析-全商品'!B$6:B$1000,ROW()-1,0),"")</f>
        <v/>
      </c>
      <c r="C775" s="5" t="str">
        <f>CLEAN(IFERROR(HLOOKUP(C$2,'2.源数据-产品分析-全商品'!C$6:C$1000,ROW()-1,0),""))</f>
        <v/>
      </c>
      <c r="D775" s="5" t="str">
        <f>IFERROR(HLOOKUP(D$2,'2.源数据-产品分析-全商品'!D$6:D$1000,ROW()-1,0),"")</f>
        <v/>
      </c>
      <c r="E775" s="5" t="str">
        <f>IFERROR(HLOOKUP(E$2,'2.源数据-产品分析-全商品'!E$6:E$1000,ROW()-1,0),"")</f>
        <v/>
      </c>
      <c r="F775" s="5" t="str">
        <f>IFERROR(VALUE(HLOOKUP(F$2,'2.源数据-产品分析-全商品'!F$6:F$1000,ROW()-1,0)),"")</f>
        <v/>
      </c>
      <c r="G775" s="5" t="str">
        <f>IFERROR(VALUE(HLOOKUP(G$2,'2.源数据-产品分析-全商品'!G$6:G$1000,ROW()-1,0)),"")</f>
        <v/>
      </c>
      <c r="H775" s="5" t="str">
        <f>IFERROR(HLOOKUP(H$2,'2.源数据-产品分析-全商品'!H$6:H$1000,ROW()-1,0),"")</f>
        <v/>
      </c>
      <c r="I775" s="5" t="str">
        <f>IFERROR(VALUE(HLOOKUP(I$2,'2.源数据-产品分析-全商品'!I$6:I$1000,ROW()-1,0)),"")</f>
        <v/>
      </c>
      <c r="J775" s="60" t="str">
        <f>IFERROR(IF($J$2="","",INDEX('产品报告-整理'!G:G,MATCH(产品建议!A775,'产品报告-整理'!A:A,0))),"")</f>
        <v/>
      </c>
      <c r="K775" s="5" t="str">
        <f>IFERROR(IF($K$2="","",VALUE(INDEX('产品报告-整理'!E:E,MATCH(产品建议!A775,'产品报告-整理'!A:A,0)))),0)</f>
        <v/>
      </c>
      <c r="L775" s="5" t="str">
        <f>IFERROR(VALUE(HLOOKUP(L$2,'2.源数据-产品分析-全商品'!J$6:J$1000,ROW()-1,0)),"")</f>
        <v/>
      </c>
      <c r="M775" s="5" t="str">
        <f>IFERROR(VALUE(HLOOKUP(M$2,'2.源数据-产品分析-全商品'!K$6:K$1000,ROW()-1,0)),"")</f>
        <v/>
      </c>
      <c r="N775" s="5" t="str">
        <f>IFERROR(HLOOKUP(N$2,'2.源数据-产品分析-全商品'!L$6:L$1000,ROW()-1,0),"")</f>
        <v/>
      </c>
      <c r="O775" s="5" t="str">
        <f>IF($O$2='产品报告-整理'!$K$1,IFERROR(INDEX('产品报告-整理'!S:S,MATCH(产品建议!A775,'产品报告-整理'!L:L,0)),""),(IFERROR(VALUE(HLOOKUP(O$2,'2.源数据-产品分析-全商品'!M$6:M$1000,ROW()-1,0)),"")))</f>
        <v/>
      </c>
      <c r="P775" s="5" t="str">
        <f>IF($P$2='产品报告-整理'!$V$1,IFERROR(INDEX('产品报告-整理'!AD:AD,MATCH(产品建议!A775,'产品报告-整理'!W:W,0)),""),(IFERROR(VALUE(HLOOKUP(P$2,'2.源数据-产品分析-全商品'!N$6:N$1000,ROW()-1,0)),"")))</f>
        <v/>
      </c>
      <c r="Q775" s="5" t="str">
        <f>IF($Q$2='产品报告-整理'!$AG$1,IFERROR(INDEX('产品报告-整理'!AO:AO,MATCH(产品建议!A775,'产品报告-整理'!AH:AH,0)),""),(IFERROR(VALUE(HLOOKUP(Q$2,'2.源数据-产品分析-全商品'!O$6:O$1000,ROW()-1,0)),"")))</f>
        <v/>
      </c>
      <c r="R775" s="5" t="str">
        <f>IF($R$2='产品报告-整理'!$AR$1,IFERROR(INDEX('产品报告-整理'!AZ:AZ,MATCH(产品建议!A775,'产品报告-整理'!AS:AS,0)),""),(IFERROR(VALUE(HLOOKUP(R$2,'2.源数据-产品分析-全商品'!P$6:P$1000,ROW()-1,0)),"")))</f>
        <v/>
      </c>
      <c r="S775" s="5" t="str">
        <f>IF($S$2='产品报告-整理'!$BC$1,IFERROR(INDEX('产品报告-整理'!BK:BK,MATCH(产品建议!A775,'产品报告-整理'!BD:BD,0)),""),(IFERROR(VALUE(HLOOKUP(S$2,'2.源数据-产品分析-全商品'!Q$6:Q$1000,ROW()-1,0)),"")))</f>
        <v/>
      </c>
      <c r="T775" s="5" t="str">
        <f>IFERROR(HLOOKUP("产品负责人",'2.源数据-产品分析-全商品'!R$6:R$1000,ROW()-1,0),"")</f>
        <v/>
      </c>
      <c r="U775" s="5" t="str">
        <f>IFERROR(VALUE(HLOOKUP(U$2,'2.源数据-产品分析-全商品'!S$6:S$1000,ROW()-1,0)),"")</f>
        <v/>
      </c>
      <c r="V775" s="5" t="str">
        <f>IFERROR(VALUE(HLOOKUP(V$2,'2.源数据-产品分析-全商品'!T$6:T$1000,ROW()-1,0)),"")</f>
        <v/>
      </c>
      <c r="W775" s="5" t="str">
        <f>IF(OR($A$3=""),"",IF(OR($W$2="优爆品"),(IF(COUNTIF('2-2.源数据-产品分析-优品'!A:A,产品建议!A775)&gt;0,"是","")&amp;IF(COUNTIF('2-3.源数据-产品分析-爆品'!A:A,产品建议!A775)&gt;0,"是","")),IF(OR($W$2="P4P点击量"),((IFERROR(INDEX('产品报告-整理'!D:D,MATCH(产品建议!A775,'产品报告-整理'!A:A,0)),""))),((IF(COUNTIF('2-2.源数据-产品分析-优品'!A:A,产品建议!A775)&gt;0,"是",""))))))</f>
        <v/>
      </c>
      <c r="X775" s="5" t="str">
        <f>IF(OR($A$3=""),"",IF(OR($W$2="优爆品"),((IFERROR(INDEX('产品报告-整理'!D:D,MATCH(产品建议!A775,'产品报告-整理'!A:A,0)),"")&amp;" → "&amp;(IFERROR(TEXT(INDEX('产品报告-整理'!D:D,MATCH(产品建议!A775,'产品报告-整理'!A:A,0))/G775,"0%"),"")))),IF(OR($W$2="P4P点击量"),((IF($W$2="P4P点击量",IFERROR(TEXT(W775/G775,"0%"),"")))),(((IF(COUNTIF('2-3.源数据-产品分析-爆品'!A:A,产品建议!A775)&gt;0,"是","")))))))</f>
        <v/>
      </c>
      <c r="Y775" s="9" t="str">
        <f>IF(AND($Y$2="直通车总消费",'产品报告-整理'!$BN$1="推荐广告"),IFERROR(INDEX('产品报告-整理'!H:H,MATCH(产品建议!A775,'产品报告-整理'!A:A,0)),0)+IFERROR(INDEX('产品报告-整理'!BV:BV,MATCH(产品建议!A775,'产品报告-整理'!BO:BO,0)),0),IFERROR(INDEX('产品报告-整理'!H:H,MATCH(产品建议!A775,'产品报告-整理'!A:A,0)),0))</f>
        <v/>
      </c>
      <c r="Z775" s="9" t="str">
        <f t="shared" si="39"/>
        <v/>
      </c>
      <c r="AA775" s="5" t="str">
        <f t="shared" si="37"/>
        <v/>
      </c>
      <c r="AB775" s="5" t="str">
        <f t="shared" si="38"/>
        <v/>
      </c>
      <c r="AC775" s="9"/>
      <c r="AD775" s="15" t="str">
        <f>IF($AD$1="  ",IFERROR(IF(AND(Y775="未推广",L775&gt;0),"加入P4P推广 ","")&amp;IF(AND(OR(W775="是",X775="是"),Y775=0),"优爆品加推广 ","")&amp;IF(AND(C775="N",L775&gt;0),"增加橱窗绑定 ","")&amp;IF(AND(OR(Z775&gt;$Z$1*4.5,AB775&gt;$AB$1*4.5),Y775&lt;&gt;0,Y775&gt;$AB$1*2,G775&gt;($G$1/$L$1)*1),"放弃P4P推广 ","")&amp;IF(AND(AB775&gt;$AB$1*1.2,AB775&lt;$AB$1*4.5,Y775&gt;0),"优化询盘成本 ","")&amp;IF(AND(Z775&gt;$Z$1*1.2,Z775&lt;$Z$1*4.5,Y775&gt;0),"优化商机成本 ","")&amp;IF(AND(Y775&lt;&gt;0,L775&gt;0,AB775&lt;$AB$1*1.2),"加大询盘获取 ","")&amp;IF(AND(Y775&lt;&gt;0,K775&gt;0,Z775&lt;$Z$1*1.2),"加大商机获取 ","")&amp;IF(AND(L775=0,C775="Y",G775&gt;($G$1/$L$1*1.5)),"解绑橱窗绑定 ",""),"请去左表粘贴源数据"),"")</f>
        <v/>
      </c>
      <c r="AE775" s="9"/>
      <c r="AF775" s="9"/>
      <c r="AG775" s="9"/>
      <c r="AH775" s="9"/>
      <c r="AI775" s="17"/>
      <c r="AJ775" s="17"/>
      <c r="AK775" s="17"/>
    </row>
    <row r="776" spans="1:37">
      <c r="A776" s="5" t="str">
        <f>IFERROR(HLOOKUP(A$2,'2.源数据-产品分析-全商品'!A$6:A$1000,ROW()-1,0),"")</f>
        <v/>
      </c>
      <c r="B776" s="5" t="str">
        <f>IFERROR(HLOOKUP(B$2,'2.源数据-产品分析-全商品'!B$6:B$1000,ROW()-1,0),"")</f>
        <v/>
      </c>
      <c r="C776" s="5" t="str">
        <f>CLEAN(IFERROR(HLOOKUP(C$2,'2.源数据-产品分析-全商品'!C$6:C$1000,ROW()-1,0),""))</f>
        <v/>
      </c>
      <c r="D776" s="5" t="str">
        <f>IFERROR(HLOOKUP(D$2,'2.源数据-产品分析-全商品'!D$6:D$1000,ROW()-1,0),"")</f>
        <v/>
      </c>
      <c r="E776" s="5" t="str">
        <f>IFERROR(HLOOKUP(E$2,'2.源数据-产品分析-全商品'!E$6:E$1000,ROW()-1,0),"")</f>
        <v/>
      </c>
      <c r="F776" s="5" t="str">
        <f>IFERROR(VALUE(HLOOKUP(F$2,'2.源数据-产品分析-全商品'!F$6:F$1000,ROW()-1,0)),"")</f>
        <v/>
      </c>
      <c r="G776" s="5" t="str">
        <f>IFERROR(VALUE(HLOOKUP(G$2,'2.源数据-产品分析-全商品'!G$6:G$1000,ROW()-1,0)),"")</f>
        <v/>
      </c>
      <c r="H776" s="5" t="str">
        <f>IFERROR(HLOOKUP(H$2,'2.源数据-产品分析-全商品'!H$6:H$1000,ROW()-1,0),"")</f>
        <v/>
      </c>
      <c r="I776" s="5" t="str">
        <f>IFERROR(VALUE(HLOOKUP(I$2,'2.源数据-产品分析-全商品'!I$6:I$1000,ROW()-1,0)),"")</f>
        <v/>
      </c>
      <c r="J776" s="60" t="str">
        <f>IFERROR(IF($J$2="","",INDEX('产品报告-整理'!G:G,MATCH(产品建议!A776,'产品报告-整理'!A:A,0))),"")</f>
        <v/>
      </c>
      <c r="K776" s="5" t="str">
        <f>IFERROR(IF($K$2="","",VALUE(INDEX('产品报告-整理'!E:E,MATCH(产品建议!A776,'产品报告-整理'!A:A,0)))),0)</f>
        <v/>
      </c>
      <c r="L776" s="5" t="str">
        <f>IFERROR(VALUE(HLOOKUP(L$2,'2.源数据-产品分析-全商品'!J$6:J$1000,ROW()-1,0)),"")</f>
        <v/>
      </c>
      <c r="M776" s="5" t="str">
        <f>IFERROR(VALUE(HLOOKUP(M$2,'2.源数据-产品分析-全商品'!K$6:K$1000,ROW()-1,0)),"")</f>
        <v/>
      </c>
      <c r="N776" s="5" t="str">
        <f>IFERROR(HLOOKUP(N$2,'2.源数据-产品分析-全商品'!L$6:L$1000,ROW()-1,0),"")</f>
        <v/>
      </c>
      <c r="O776" s="5" t="str">
        <f>IF($O$2='产品报告-整理'!$K$1,IFERROR(INDEX('产品报告-整理'!S:S,MATCH(产品建议!A776,'产品报告-整理'!L:L,0)),""),(IFERROR(VALUE(HLOOKUP(O$2,'2.源数据-产品分析-全商品'!M$6:M$1000,ROW()-1,0)),"")))</f>
        <v/>
      </c>
      <c r="P776" s="5" t="str">
        <f>IF($P$2='产品报告-整理'!$V$1,IFERROR(INDEX('产品报告-整理'!AD:AD,MATCH(产品建议!A776,'产品报告-整理'!W:W,0)),""),(IFERROR(VALUE(HLOOKUP(P$2,'2.源数据-产品分析-全商品'!N$6:N$1000,ROW()-1,0)),"")))</f>
        <v/>
      </c>
      <c r="Q776" s="5" t="str">
        <f>IF($Q$2='产品报告-整理'!$AG$1,IFERROR(INDEX('产品报告-整理'!AO:AO,MATCH(产品建议!A776,'产品报告-整理'!AH:AH,0)),""),(IFERROR(VALUE(HLOOKUP(Q$2,'2.源数据-产品分析-全商品'!O$6:O$1000,ROW()-1,0)),"")))</f>
        <v/>
      </c>
      <c r="R776" s="5" t="str">
        <f>IF($R$2='产品报告-整理'!$AR$1,IFERROR(INDEX('产品报告-整理'!AZ:AZ,MATCH(产品建议!A776,'产品报告-整理'!AS:AS,0)),""),(IFERROR(VALUE(HLOOKUP(R$2,'2.源数据-产品分析-全商品'!P$6:P$1000,ROW()-1,0)),"")))</f>
        <v/>
      </c>
      <c r="S776" s="5" t="str">
        <f>IF($S$2='产品报告-整理'!$BC$1,IFERROR(INDEX('产品报告-整理'!BK:BK,MATCH(产品建议!A776,'产品报告-整理'!BD:BD,0)),""),(IFERROR(VALUE(HLOOKUP(S$2,'2.源数据-产品分析-全商品'!Q$6:Q$1000,ROW()-1,0)),"")))</f>
        <v/>
      </c>
      <c r="T776" s="5" t="str">
        <f>IFERROR(HLOOKUP("产品负责人",'2.源数据-产品分析-全商品'!R$6:R$1000,ROW()-1,0),"")</f>
        <v/>
      </c>
      <c r="U776" s="5" t="str">
        <f>IFERROR(VALUE(HLOOKUP(U$2,'2.源数据-产品分析-全商品'!S$6:S$1000,ROW()-1,0)),"")</f>
        <v/>
      </c>
      <c r="V776" s="5" t="str">
        <f>IFERROR(VALUE(HLOOKUP(V$2,'2.源数据-产品分析-全商品'!T$6:T$1000,ROW()-1,0)),"")</f>
        <v/>
      </c>
      <c r="W776" s="5" t="str">
        <f>IF(OR($A$3=""),"",IF(OR($W$2="优爆品"),(IF(COUNTIF('2-2.源数据-产品分析-优品'!A:A,产品建议!A776)&gt;0,"是","")&amp;IF(COUNTIF('2-3.源数据-产品分析-爆品'!A:A,产品建议!A776)&gt;0,"是","")),IF(OR($W$2="P4P点击量"),((IFERROR(INDEX('产品报告-整理'!D:D,MATCH(产品建议!A776,'产品报告-整理'!A:A,0)),""))),((IF(COUNTIF('2-2.源数据-产品分析-优品'!A:A,产品建议!A776)&gt;0,"是",""))))))</f>
        <v/>
      </c>
      <c r="X776" s="5" t="str">
        <f>IF(OR($A$3=""),"",IF(OR($W$2="优爆品"),((IFERROR(INDEX('产品报告-整理'!D:D,MATCH(产品建议!A776,'产品报告-整理'!A:A,0)),"")&amp;" → "&amp;(IFERROR(TEXT(INDEX('产品报告-整理'!D:D,MATCH(产品建议!A776,'产品报告-整理'!A:A,0))/G776,"0%"),"")))),IF(OR($W$2="P4P点击量"),((IF($W$2="P4P点击量",IFERROR(TEXT(W776/G776,"0%"),"")))),(((IF(COUNTIF('2-3.源数据-产品分析-爆品'!A:A,产品建议!A776)&gt;0,"是","")))))))</f>
        <v/>
      </c>
      <c r="Y776" s="9" t="str">
        <f>IF(AND($Y$2="直通车总消费",'产品报告-整理'!$BN$1="推荐广告"),IFERROR(INDEX('产品报告-整理'!H:H,MATCH(产品建议!A776,'产品报告-整理'!A:A,0)),0)+IFERROR(INDEX('产品报告-整理'!BV:BV,MATCH(产品建议!A776,'产品报告-整理'!BO:BO,0)),0),IFERROR(INDEX('产品报告-整理'!H:H,MATCH(产品建议!A776,'产品报告-整理'!A:A,0)),0))</f>
        <v/>
      </c>
      <c r="Z776" s="9" t="str">
        <f t="shared" si="39"/>
        <v/>
      </c>
      <c r="AA776" s="5" t="str">
        <f t="shared" si="37"/>
        <v/>
      </c>
      <c r="AB776" s="5" t="str">
        <f t="shared" si="38"/>
        <v/>
      </c>
      <c r="AC776" s="9"/>
      <c r="AD776" s="15" t="str">
        <f>IF($AD$1="  ",IFERROR(IF(AND(Y776="未推广",L776&gt;0),"加入P4P推广 ","")&amp;IF(AND(OR(W776="是",X776="是"),Y776=0),"优爆品加推广 ","")&amp;IF(AND(C776="N",L776&gt;0),"增加橱窗绑定 ","")&amp;IF(AND(OR(Z776&gt;$Z$1*4.5,AB776&gt;$AB$1*4.5),Y776&lt;&gt;0,Y776&gt;$AB$1*2,G776&gt;($G$1/$L$1)*1),"放弃P4P推广 ","")&amp;IF(AND(AB776&gt;$AB$1*1.2,AB776&lt;$AB$1*4.5,Y776&gt;0),"优化询盘成本 ","")&amp;IF(AND(Z776&gt;$Z$1*1.2,Z776&lt;$Z$1*4.5,Y776&gt;0),"优化商机成本 ","")&amp;IF(AND(Y776&lt;&gt;0,L776&gt;0,AB776&lt;$AB$1*1.2),"加大询盘获取 ","")&amp;IF(AND(Y776&lt;&gt;0,K776&gt;0,Z776&lt;$Z$1*1.2),"加大商机获取 ","")&amp;IF(AND(L776=0,C776="Y",G776&gt;($G$1/$L$1*1.5)),"解绑橱窗绑定 ",""),"请去左表粘贴源数据"),"")</f>
        <v/>
      </c>
      <c r="AE776" s="9"/>
      <c r="AF776" s="9"/>
      <c r="AG776" s="9"/>
      <c r="AH776" s="9"/>
      <c r="AI776" s="17"/>
      <c r="AJ776" s="17"/>
      <c r="AK776" s="17"/>
    </row>
    <row r="777" spans="1:37">
      <c r="A777" s="5" t="str">
        <f>IFERROR(HLOOKUP(A$2,'2.源数据-产品分析-全商品'!A$6:A$1000,ROW()-1,0),"")</f>
        <v/>
      </c>
      <c r="B777" s="5" t="str">
        <f>IFERROR(HLOOKUP(B$2,'2.源数据-产品分析-全商品'!B$6:B$1000,ROW()-1,0),"")</f>
        <v/>
      </c>
      <c r="C777" s="5" t="str">
        <f>CLEAN(IFERROR(HLOOKUP(C$2,'2.源数据-产品分析-全商品'!C$6:C$1000,ROW()-1,0),""))</f>
        <v/>
      </c>
      <c r="D777" s="5" t="str">
        <f>IFERROR(HLOOKUP(D$2,'2.源数据-产品分析-全商品'!D$6:D$1000,ROW()-1,0),"")</f>
        <v/>
      </c>
      <c r="E777" s="5" t="str">
        <f>IFERROR(HLOOKUP(E$2,'2.源数据-产品分析-全商品'!E$6:E$1000,ROW()-1,0),"")</f>
        <v/>
      </c>
      <c r="F777" s="5" t="str">
        <f>IFERROR(VALUE(HLOOKUP(F$2,'2.源数据-产品分析-全商品'!F$6:F$1000,ROW()-1,0)),"")</f>
        <v/>
      </c>
      <c r="G777" s="5" t="str">
        <f>IFERROR(VALUE(HLOOKUP(G$2,'2.源数据-产品分析-全商品'!G$6:G$1000,ROW()-1,0)),"")</f>
        <v/>
      </c>
      <c r="H777" s="5" t="str">
        <f>IFERROR(HLOOKUP(H$2,'2.源数据-产品分析-全商品'!H$6:H$1000,ROW()-1,0),"")</f>
        <v/>
      </c>
      <c r="I777" s="5" t="str">
        <f>IFERROR(VALUE(HLOOKUP(I$2,'2.源数据-产品分析-全商品'!I$6:I$1000,ROW()-1,0)),"")</f>
        <v/>
      </c>
      <c r="J777" s="60" t="str">
        <f>IFERROR(IF($J$2="","",INDEX('产品报告-整理'!G:G,MATCH(产品建议!A777,'产品报告-整理'!A:A,0))),"")</f>
        <v/>
      </c>
      <c r="K777" s="5" t="str">
        <f>IFERROR(IF($K$2="","",VALUE(INDEX('产品报告-整理'!E:E,MATCH(产品建议!A777,'产品报告-整理'!A:A,0)))),0)</f>
        <v/>
      </c>
      <c r="L777" s="5" t="str">
        <f>IFERROR(VALUE(HLOOKUP(L$2,'2.源数据-产品分析-全商品'!J$6:J$1000,ROW()-1,0)),"")</f>
        <v/>
      </c>
      <c r="M777" s="5" t="str">
        <f>IFERROR(VALUE(HLOOKUP(M$2,'2.源数据-产品分析-全商品'!K$6:K$1000,ROW()-1,0)),"")</f>
        <v/>
      </c>
      <c r="N777" s="5" t="str">
        <f>IFERROR(HLOOKUP(N$2,'2.源数据-产品分析-全商品'!L$6:L$1000,ROW()-1,0),"")</f>
        <v/>
      </c>
      <c r="O777" s="5" t="str">
        <f>IF($O$2='产品报告-整理'!$K$1,IFERROR(INDEX('产品报告-整理'!S:S,MATCH(产品建议!A777,'产品报告-整理'!L:L,0)),""),(IFERROR(VALUE(HLOOKUP(O$2,'2.源数据-产品分析-全商品'!M$6:M$1000,ROW()-1,0)),"")))</f>
        <v/>
      </c>
      <c r="P777" s="5" t="str">
        <f>IF($P$2='产品报告-整理'!$V$1,IFERROR(INDEX('产品报告-整理'!AD:AD,MATCH(产品建议!A777,'产品报告-整理'!W:W,0)),""),(IFERROR(VALUE(HLOOKUP(P$2,'2.源数据-产品分析-全商品'!N$6:N$1000,ROW()-1,0)),"")))</f>
        <v/>
      </c>
      <c r="Q777" s="5" t="str">
        <f>IF($Q$2='产品报告-整理'!$AG$1,IFERROR(INDEX('产品报告-整理'!AO:AO,MATCH(产品建议!A777,'产品报告-整理'!AH:AH,0)),""),(IFERROR(VALUE(HLOOKUP(Q$2,'2.源数据-产品分析-全商品'!O$6:O$1000,ROW()-1,0)),"")))</f>
        <v/>
      </c>
      <c r="R777" s="5" t="str">
        <f>IF($R$2='产品报告-整理'!$AR$1,IFERROR(INDEX('产品报告-整理'!AZ:AZ,MATCH(产品建议!A777,'产品报告-整理'!AS:AS,0)),""),(IFERROR(VALUE(HLOOKUP(R$2,'2.源数据-产品分析-全商品'!P$6:P$1000,ROW()-1,0)),"")))</f>
        <v/>
      </c>
      <c r="S777" s="5" t="str">
        <f>IF($S$2='产品报告-整理'!$BC$1,IFERROR(INDEX('产品报告-整理'!BK:BK,MATCH(产品建议!A777,'产品报告-整理'!BD:BD,0)),""),(IFERROR(VALUE(HLOOKUP(S$2,'2.源数据-产品分析-全商品'!Q$6:Q$1000,ROW()-1,0)),"")))</f>
        <v/>
      </c>
      <c r="T777" s="5" t="str">
        <f>IFERROR(HLOOKUP("产品负责人",'2.源数据-产品分析-全商品'!R$6:R$1000,ROW()-1,0),"")</f>
        <v/>
      </c>
      <c r="U777" s="5" t="str">
        <f>IFERROR(VALUE(HLOOKUP(U$2,'2.源数据-产品分析-全商品'!S$6:S$1000,ROW()-1,0)),"")</f>
        <v/>
      </c>
      <c r="V777" s="5" t="str">
        <f>IFERROR(VALUE(HLOOKUP(V$2,'2.源数据-产品分析-全商品'!T$6:T$1000,ROW()-1,0)),"")</f>
        <v/>
      </c>
      <c r="W777" s="5" t="str">
        <f>IF(OR($A$3=""),"",IF(OR($W$2="优爆品"),(IF(COUNTIF('2-2.源数据-产品分析-优品'!A:A,产品建议!A777)&gt;0,"是","")&amp;IF(COUNTIF('2-3.源数据-产品分析-爆品'!A:A,产品建议!A777)&gt;0,"是","")),IF(OR($W$2="P4P点击量"),((IFERROR(INDEX('产品报告-整理'!D:D,MATCH(产品建议!A777,'产品报告-整理'!A:A,0)),""))),((IF(COUNTIF('2-2.源数据-产品分析-优品'!A:A,产品建议!A777)&gt;0,"是",""))))))</f>
        <v/>
      </c>
      <c r="X777" s="5" t="str">
        <f>IF(OR($A$3=""),"",IF(OR($W$2="优爆品"),((IFERROR(INDEX('产品报告-整理'!D:D,MATCH(产品建议!A777,'产品报告-整理'!A:A,0)),"")&amp;" → "&amp;(IFERROR(TEXT(INDEX('产品报告-整理'!D:D,MATCH(产品建议!A777,'产品报告-整理'!A:A,0))/G777,"0%"),"")))),IF(OR($W$2="P4P点击量"),((IF($W$2="P4P点击量",IFERROR(TEXT(W777/G777,"0%"),"")))),(((IF(COUNTIF('2-3.源数据-产品分析-爆品'!A:A,产品建议!A777)&gt;0,"是","")))))))</f>
        <v/>
      </c>
      <c r="Y777" s="9" t="str">
        <f>IF(AND($Y$2="直通车总消费",'产品报告-整理'!$BN$1="推荐广告"),IFERROR(INDEX('产品报告-整理'!H:H,MATCH(产品建议!A777,'产品报告-整理'!A:A,0)),0)+IFERROR(INDEX('产品报告-整理'!BV:BV,MATCH(产品建议!A777,'产品报告-整理'!BO:BO,0)),0),IFERROR(INDEX('产品报告-整理'!H:H,MATCH(产品建议!A777,'产品报告-整理'!A:A,0)),0))</f>
        <v/>
      </c>
      <c r="Z777" s="9" t="str">
        <f t="shared" si="39"/>
        <v/>
      </c>
      <c r="AA777" s="5" t="str">
        <f t="shared" si="37"/>
        <v/>
      </c>
      <c r="AB777" s="5" t="str">
        <f t="shared" si="38"/>
        <v/>
      </c>
      <c r="AC777" s="9"/>
      <c r="AD777" s="15" t="str">
        <f>IF($AD$1="  ",IFERROR(IF(AND(Y777="未推广",L777&gt;0),"加入P4P推广 ","")&amp;IF(AND(OR(W777="是",X777="是"),Y777=0),"优爆品加推广 ","")&amp;IF(AND(C777="N",L777&gt;0),"增加橱窗绑定 ","")&amp;IF(AND(OR(Z777&gt;$Z$1*4.5,AB777&gt;$AB$1*4.5),Y777&lt;&gt;0,Y777&gt;$AB$1*2,G777&gt;($G$1/$L$1)*1),"放弃P4P推广 ","")&amp;IF(AND(AB777&gt;$AB$1*1.2,AB777&lt;$AB$1*4.5,Y777&gt;0),"优化询盘成本 ","")&amp;IF(AND(Z777&gt;$Z$1*1.2,Z777&lt;$Z$1*4.5,Y777&gt;0),"优化商机成本 ","")&amp;IF(AND(Y777&lt;&gt;0,L777&gt;0,AB777&lt;$AB$1*1.2),"加大询盘获取 ","")&amp;IF(AND(Y777&lt;&gt;0,K777&gt;0,Z777&lt;$Z$1*1.2),"加大商机获取 ","")&amp;IF(AND(L777=0,C777="Y",G777&gt;($G$1/$L$1*1.5)),"解绑橱窗绑定 ",""),"请去左表粘贴源数据"),"")</f>
        <v/>
      </c>
      <c r="AE777" s="9"/>
      <c r="AF777" s="9"/>
      <c r="AG777" s="9"/>
      <c r="AH777" s="9"/>
      <c r="AI777" s="17"/>
      <c r="AJ777" s="17"/>
      <c r="AK777" s="17"/>
    </row>
    <row r="778" spans="1:37">
      <c r="A778" s="5" t="str">
        <f>IFERROR(HLOOKUP(A$2,'2.源数据-产品分析-全商品'!A$6:A$1000,ROW()-1,0),"")</f>
        <v/>
      </c>
      <c r="B778" s="5" t="str">
        <f>IFERROR(HLOOKUP(B$2,'2.源数据-产品分析-全商品'!B$6:B$1000,ROW()-1,0),"")</f>
        <v/>
      </c>
      <c r="C778" s="5" t="str">
        <f>CLEAN(IFERROR(HLOOKUP(C$2,'2.源数据-产品分析-全商品'!C$6:C$1000,ROW()-1,0),""))</f>
        <v/>
      </c>
      <c r="D778" s="5" t="str">
        <f>IFERROR(HLOOKUP(D$2,'2.源数据-产品分析-全商品'!D$6:D$1000,ROW()-1,0),"")</f>
        <v/>
      </c>
      <c r="E778" s="5" t="str">
        <f>IFERROR(HLOOKUP(E$2,'2.源数据-产品分析-全商品'!E$6:E$1000,ROW()-1,0),"")</f>
        <v/>
      </c>
      <c r="F778" s="5" t="str">
        <f>IFERROR(VALUE(HLOOKUP(F$2,'2.源数据-产品分析-全商品'!F$6:F$1000,ROW()-1,0)),"")</f>
        <v/>
      </c>
      <c r="G778" s="5" t="str">
        <f>IFERROR(VALUE(HLOOKUP(G$2,'2.源数据-产品分析-全商品'!G$6:G$1000,ROW()-1,0)),"")</f>
        <v/>
      </c>
      <c r="H778" s="5" t="str">
        <f>IFERROR(HLOOKUP(H$2,'2.源数据-产品分析-全商品'!H$6:H$1000,ROW()-1,0),"")</f>
        <v/>
      </c>
      <c r="I778" s="5" t="str">
        <f>IFERROR(VALUE(HLOOKUP(I$2,'2.源数据-产品分析-全商品'!I$6:I$1000,ROW()-1,0)),"")</f>
        <v/>
      </c>
      <c r="J778" s="60" t="str">
        <f>IFERROR(IF($J$2="","",INDEX('产品报告-整理'!G:G,MATCH(产品建议!A778,'产品报告-整理'!A:A,0))),"")</f>
        <v/>
      </c>
      <c r="K778" s="5" t="str">
        <f>IFERROR(IF($K$2="","",VALUE(INDEX('产品报告-整理'!E:E,MATCH(产品建议!A778,'产品报告-整理'!A:A,0)))),0)</f>
        <v/>
      </c>
      <c r="L778" s="5" t="str">
        <f>IFERROR(VALUE(HLOOKUP(L$2,'2.源数据-产品分析-全商品'!J$6:J$1000,ROW()-1,0)),"")</f>
        <v/>
      </c>
      <c r="M778" s="5" t="str">
        <f>IFERROR(VALUE(HLOOKUP(M$2,'2.源数据-产品分析-全商品'!K$6:K$1000,ROW()-1,0)),"")</f>
        <v/>
      </c>
      <c r="N778" s="5" t="str">
        <f>IFERROR(HLOOKUP(N$2,'2.源数据-产品分析-全商品'!L$6:L$1000,ROW()-1,0),"")</f>
        <v/>
      </c>
      <c r="O778" s="5" t="str">
        <f>IF($O$2='产品报告-整理'!$K$1,IFERROR(INDEX('产品报告-整理'!S:S,MATCH(产品建议!A778,'产品报告-整理'!L:L,0)),""),(IFERROR(VALUE(HLOOKUP(O$2,'2.源数据-产品分析-全商品'!M$6:M$1000,ROW()-1,0)),"")))</f>
        <v/>
      </c>
      <c r="P778" s="5" t="str">
        <f>IF($P$2='产品报告-整理'!$V$1,IFERROR(INDEX('产品报告-整理'!AD:AD,MATCH(产品建议!A778,'产品报告-整理'!W:W,0)),""),(IFERROR(VALUE(HLOOKUP(P$2,'2.源数据-产品分析-全商品'!N$6:N$1000,ROW()-1,0)),"")))</f>
        <v/>
      </c>
      <c r="Q778" s="5" t="str">
        <f>IF($Q$2='产品报告-整理'!$AG$1,IFERROR(INDEX('产品报告-整理'!AO:AO,MATCH(产品建议!A778,'产品报告-整理'!AH:AH,0)),""),(IFERROR(VALUE(HLOOKUP(Q$2,'2.源数据-产品分析-全商品'!O$6:O$1000,ROW()-1,0)),"")))</f>
        <v/>
      </c>
      <c r="R778" s="5" t="str">
        <f>IF($R$2='产品报告-整理'!$AR$1,IFERROR(INDEX('产品报告-整理'!AZ:AZ,MATCH(产品建议!A778,'产品报告-整理'!AS:AS,0)),""),(IFERROR(VALUE(HLOOKUP(R$2,'2.源数据-产品分析-全商品'!P$6:P$1000,ROW()-1,0)),"")))</f>
        <v/>
      </c>
      <c r="S778" s="5" t="str">
        <f>IF($S$2='产品报告-整理'!$BC$1,IFERROR(INDEX('产品报告-整理'!BK:BK,MATCH(产品建议!A778,'产品报告-整理'!BD:BD,0)),""),(IFERROR(VALUE(HLOOKUP(S$2,'2.源数据-产品分析-全商品'!Q$6:Q$1000,ROW()-1,0)),"")))</f>
        <v/>
      </c>
      <c r="T778" s="5" t="str">
        <f>IFERROR(HLOOKUP("产品负责人",'2.源数据-产品分析-全商品'!R$6:R$1000,ROW()-1,0),"")</f>
        <v/>
      </c>
      <c r="U778" s="5" t="str">
        <f>IFERROR(VALUE(HLOOKUP(U$2,'2.源数据-产品分析-全商品'!S$6:S$1000,ROW()-1,0)),"")</f>
        <v/>
      </c>
      <c r="V778" s="5" t="str">
        <f>IFERROR(VALUE(HLOOKUP(V$2,'2.源数据-产品分析-全商品'!T$6:T$1000,ROW()-1,0)),"")</f>
        <v/>
      </c>
      <c r="W778" s="5" t="str">
        <f>IF(OR($A$3=""),"",IF(OR($W$2="优爆品"),(IF(COUNTIF('2-2.源数据-产品分析-优品'!A:A,产品建议!A778)&gt;0,"是","")&amp;IF(COUNTIF('2-3.源数据-产品分析-爆品'!A:A,产品建议!A778)&gt;0,"是","")),IF(OR($W$2="P4P点击量"),((IFERROR(INDEX('产品报告-整理'!D:D,MATCH(产品建议!A778,'产品报告-整理'!A:A,0)),""))),((IF(COUNTIF('2-2.源数据-产品分析-优品'!A:A,产品建议!A778)&gt;0,"是",""))))))</f>
        <v/>
      </c>
      <c r="X778" s="5" t="str">
        <f>IF(OR($A$3=""),"",IF(OR($W$2="优爆品"),((IFERROR(INDEX('产品报告-整理'!D:D,MATCH(产品建议!A778,'产品报告-整理'!A:A,0)),"")&amp;" → "&amp;(IFERROR(TEXT(INDEX('产品报告-整理'!D:D,MATCH(产品建议!A778,'产品报告-整理'!A:A,0))/G778,"0%"),"")))),IF(OR($W$2="P4P点击量"),((IF($W$2="P4P点击量",IFERROR(TEXT(W778/G778,"0%"),"")))),(((IF(COUNTIF('2-3.源数据-产品分析-爆品'!A:A,产品建议!A778)&gt;0,"是","")))))))</f>
        <v/>
      </c>
      <c r="Y778" s="9" t="str">
        <f>IF(AND($Y$2="直通车总消费",'产品报告-整理'!$BN$1="推荐广告"),IFERROR(INDEX('产品报告-整理'!H:H,MATCH(产品建议!A778,'产品报告-整理'!A:A,0)),0)+IFERROR(INDEX('产品报告-整理'!BV:BV,MATCH(产品建议!A778,'产品报告-整理'!BO:BO,0)),0),IFERROR(INDEX('产品报告-整理'!H:H,MATCH(产品建议!A778,'产品报告-整理'!A:A,0)),0))</f>
        <v/>
      </c>
      <c r="Z778" s="9" t="str">
        <f t="shared" si="39"/>
        <v/>
      </c>
      <c r="AA778" s="5" t="str">
        <f t="shared" si="37"/>
        <v/>
      </c>
      <c r="AB778" s="5" t="str">
        <f t="shared" si="38"/>
        <v/>
      </c>
      <c r="AC778" s="9"/>
      <c r="AD778" s="15" t="str">
        <f>IF($AD$1="  ",IFERROR(IF(AND(Y778="未推广",L778&gt;0),"加入P4P推广 ","")&amp;IF(AND(OR(W778="是",X778="是"),Y778=0),"优爆品加推广 ","")&amp;IF(AND(C778="N",L778&gt;0),"增加橱窗绑定 ","")&amp;IF(AND(OR(Z778&gt;$Z$1*4.5,AB778&gt;$AB$1*4.5),Y778&lt;&gt;0,Y778&gt;$AB$1*2,G778&gt;($G$1/$L$1)*1),"放弃P4P推广 ","")&amp;IF(AND(AB778&gt;$AB$1*1.2,AB778&lt;$AB$1*4.5,Y778&gt;0),"优化询盘成本 ","")&amp;IF(AND(Z778&gt;$Z$1*1.2,Z778&lt;$Z$1*4.5,Y778&gt;0),"优化商机成本 ","")&amp;IF(AND(Y778&lt;&gt;0,L778&gt;0,AB778&lt;$AB$1*1.2),"加大询盘获取 ","")&amp;IF(AND(Y778&lt;&gt;0,K778&gt;0,Z778&lt;$Z$1*1.2),"加大商机获取 ","")&amp;IF(AND(L778=0,C778="Y",G778&gt;($G$1/$L$1*1.5)),"解绑橱窗绑定 ",""),"请去左表粘贴源数据"),"")</f>
        <v/>
      </c>
      <c r="AE778" s="9"/>
      <c r="AF778" s="9"/>
      <c r="AG778" s="9"/>
      <c r="AH778" s="9"/>
      <c r="AI778" s="17"/>
      <c r="AJ778" s="17"/>
      <c r="AK778" s="17"/>
    </row>
    <row r="779" spans="1:37">
      <c r="A779" s="5" t="str">
        <f>IFERROR(HLOOKUP(A$2,'2.源数据-产品分析-全商品'!A$6:A$1000,ROW()-1,0),"")</f>
        <v/>
      </c>
      <c r="B779" s="5" t="str">
        <f>IFERROR(HLOOKUP(B$2,'2.源数据-产品分析-全商品'!B$6:B$1000,ROW()-1,0),"")</f>
        <v/>
      </c>
      <c r="C779" s="5" t="str">
        <f>CLEAN(IFERROR(HLOOKUP(C$2,'2.源数据-产品分析-全商品'!C$6:C$1000,ROW()-1,0),""))</f>
        <v/>
      </c>
      <c r="D779" s="5" t="str">
        <f>IFERROR(HLOOKUP(D$2,'2.源数据-产品分析-全商品'!D$6:D$1000,ROW()-1,0),"")</f>
        <v/>
      </c>
      <c r="E779" s="5" t="str">
        <f>IFERROR(HLOOKUP(E$2,'2.源数据-产品分析-全商品'!E$6:E$1000,ROW()-1,0),"")</f>
        <v/>
      </c>
      <c r="F779" s="5" t="str">
        <f>IFERROR(VALUE(HLOOKUP(F$2,'2.源数据-产品分析-全商品'!F$6:F$1000,ROW()-1,0)),"")</f>
        <v/>
      </c>
      <c r="G779" s="5" t="str">
        <f>IFERROR(VALUE(HLOOKUP(G$2,'2.源数据-产品分析-全商品'!G$6:G$1000,ROW()-1,0)),"")</f>
        <v/>
      </c>
      <c r="H779" s="5" t="str">
        <f>IFERROR(HLOOKUP(H$2,'2.源数据-产品分析-全商品'!H$6:H$1000,ROW()-1,0),"")</f>
        <v/>
      </c>
      <c r="I779" s="5" t="str">
        <f>IFERROR(VALUE(HLOOKUP(I$2,'2.源数据-产品分析-全商品'!I$6:I$1000,ROW()-1,0)),"")</f>
        <v/>
      </c>
      <c r="J779" s="60" t="str">
        <f>IFERROR(IF($J$2="","",INDEX('产品报告-整理'!G:G,MATCH(产品建议!A779,'产品报告-整理'!A:A,0))),"")</f>
        <v/>
      </c>
      <c r="K779" s="5" t="str">
        <f>IFERROR(IF($K$2="","",VALUE(INDEX('产品报告-整理'!E:E,MATCH(产品建议!A779,'产品报告-整理'!A:A,0)))),0)</f>
        <v/>
      </c>
      <c r="L779" s="5" t="str">
        <f>IFERROR(VALUE(HLOOKUP(L$2,'2.源数据-产品分析-全商品'!J$6:J$1000,ROW()-1,0)),"")</f>
        <v/>
      </c>
      <c r="M779" s="5" t="str">
        <f>IFERROR(VALUE(HLOOKUP(M$2,'2.源数据-产品分析-全商品'!K$6:K$1000,ROW()-1,0)),"")</f>
        <v/>
      </c>
      <c r="N779" s="5" t="str">
        <f>IFERROR(HLOOKUP(N$2,'2.源数据-产品分析-全商品'!L$6:L$1000,ROW()-1,0),"")</f>
        <v/>
      </c>
      <c r="O779" s="5" t="str">
        <f>IF($O$2='产品报告-整理'!$K$1,IFERROR(INDEX('产品报告-整理'!S:S,MATCH(产品建议!A779,'产品报告-整理'!L:L,0)),""),(IFERROR(VALUE(HLOOKUP(O$2,'2.源数据-产品分析-全商品'!M$6:M$1000,ROW()-1,0)),"")))</f>
        <v/>
      </c>
      <c r="P779" s="5" t="str">
        <f>IF($P$2='产品报告-整理'!$V$1,IFERROR(INDEX('产品报告-整理'!AD:AD,MATCH(产品建议!A779,'产品报告-整理'!W:W,0)),""),(IFERROR(VALUE(HLOOKUP(P$2,'2.源数据-产品分析-全商品'!N$6:N$1000,ROW()-1,0)),"")))</f>
        <v/>
      </c>
      <c r="Q779" s="5" t="str">
        <f>IF($Q$2='产品报告-整理'!$AG$1,IFERROR(INDEX('产品报告-整理'!AO:AO,MATCH(产品建议!A779,'产品报告-整理'!AH:AH,0)),""),(IFERROR(VALUE(HLOOKUP(Q$2,'2.源数据-产品分析-全商品'!O$6:O$1000,ROW()-1,0)),"")))</f>
        <v/>
      </c>
      <c r="R779" s="5" t="str">
        <f>IF($R$2='产品报告-整理'!$AR$1,IFERROR(INDEX('产品报告-整理'!AZ:AZ,MATCH(产品建议!A779,'产品报告-整理'!AS:AS,0)),""),(IFERROR(VALUE(HLOOKUP(R$2,'2.源数据-产品分析-全商品'!P$6:P$1000,ROW()-1,0)),"")))</f>
        <v/>
      </c>
      <c r="S779" s="5" t="str">
        <f>IF($S$2='产品报告-整理'!$BC$1,IFERROR(INDEX('产品报告-整理'!BK:BK,MATCH(产品建议!A779,'产品报告-整理'!BD:BD,0)),""),(IFERROR(VALUE(HLOOKUP(S$2,'2.源数据-产品分析-全商品'!Q$6:Q$1000,ROW()-1,0)),"")))</f>
        <v/>
      </c>
      <c r="T779" s="5" t="str">
        <f>IFERROR(HLOOKUP("产品负责人",'2.源数据-产品分析-全商品'!R$6:R$1000,ROW()-1,0),"")</f>
        <v/>
      </c>
      <c r="U779" s="5" t="str">
        <f>IFERROR(VALUE(HLOOKUP(U$2,'2.源数据-产品分析-全商品'!S$6:S$1000,ROW()-1,0)),"")</f>
        <v/>
      </c>
      <c r="V779" s="5" t="str">
        <f>IFERROR(VALUE(HLOOKUP(V$2,'2.源数据-产品分析-全商品'!T$6:T$1000,ROW()-1,0)),"")</f>
        <v/>
      </c>
      <c r="W779" s="5" t="str">
        <f>IF(OR($A$3=""),"",IF(OR($W$2="优爆品"),(IF(COUNTIF('2-2.源数据-产品分析-优品'!A:A,产品建议!A779)&gt;0,"是","")&amp;IF(COUNTIF('2-3.源数据-产品分析-爆品'!A:A,产品建议!A779)&gt;0,"是","")),IF(OR($W$2="P4P点击量"),((IFERROR(INDEX('产品报告-整理'!D:D,MATCH(产品建议!A779,'产品报告-整理'!A:A,0)),""))),((IF(COUNTIF('2-2.源数据-产品分析-优品'!A:A,产品建议!A779)&gt;0,"是",""))))))</f>
        <v/>
      </c>
      <c r="X779" s="5" t="str">
        <f>IF(OR($A$3=""),"",IF(OR($W$2="优爆品"),((IFERROR(INDEX('产品报告-整理'!D:D,MATCH(产品建议!A779,'产品报告-整理'!A:A,0)),"")&amp;" → "&amp;(IFERROR(TEXT(INDEX('产品报告-整理'!D:D,MATCH(产品建议!A779,'产品报告-整理'!A:A,0))/G779,"0%"),"")))),IF(OR($W$2="P4P点击量"),((IF($W$2="P4P点击量",IFERROR(TEXT(W779/G779,"0%"),"")))),(((IF(COUNTIF('2-3.源数据-产品分析-爆品'!A:A,产品建议!A779)&gt;0,"是","")))))))</f>
        <v/>
      </c>
      <c r="Y779" s="9" t="str">
        <f>IF(AND($Y$2="直通车总消费",'产品报告-整理'!$BN$1="推荐广告"),IFERROR(INDEX('产品报告-整理'!H:H,MATCH(产品建议!A779,'产品报告-整理'!A:A,0)),0)+IFERROR(INDEX('产品报告-整理'!BV:BV,MATCH(产品建议!A779,'产品报告-整理'!BO:BO,0)),0),IFERROR(INDEX('产品报告-整理'!H:H,MATCH(产品建议!A779,'产品报告-整理'!A:A,0)),0))</f>
        <v/>
      </c>
      <c r="Z779" s="9" t="str">
        <f t="shared" si="39"/>
        <v/>
      </c>
      <c r="AA779" s="5" t="str">
        <f t="shared" si="37"/>
        <v/>
      </c>
      <c r="AB779" s="5" t="str">
        <f t="shared" si="38"/>
        <v/>
      </c>
      <c r="AC779" s="9"/>
      <c r="AD779" s="15" t="str">
        <f>IF($AD$1="  ",IFERROR(IF(AND(Y779="未推广",L779&gt;0),"加入P4P推广 ","")&amp;IF(AND(OR(W779="是",X779="是"),Y779=0),"优爆品加推广 ","")&amp;IF(AND(C779="N",L779&gt;0),"增加橱窗绑定 ","")&amp;IF(AND(OR(Z779&gt;$Z$1*4.5,AB779&gt;$AB$1*4.5),Y779&lt;&gt;0,Y779&gt;$AB$1*2,G779&gt;($G$1/$L$1)*1),"放弃P4P推广 ","")&amp;IF(AND(AB779&gt;$AB$1*1.2,AB779&lt;$AB$1*4.5,Y779&gt;0),"优化询盘成本 ","")&amp;IF(AND(Z779&gt;$Z$1*1.2,Z779&lt;$Z$1*4.5,Y779&gt;0),"优化商机成本 ","")&amp;IF(AND(Y779&lt;&gt;0,L779&gt;0,AB779&lt;$AB$1*1.2),"加大询盘获取 ","")&amp;IF(AND(Y779&lt;&gt;0,K779&gt;0,Z779&lt;$Z$1*1.2),"加大商机获取 ","")&amp;IF(AND(L779=0,C779="Y",G779&gt;($G$1/$L$1*1.5)),"解绑橱窗绑定 ",""),"请去左表粘贴源数据"),"")</f>
        <v/>
      </c>
      <c r="AE779" s="9"/>
      <c r="AF779" s="9"/>
      <c r="AG779" s="9"/>
      <c r="AH779" s="9"/>
      <c r="AI779" s="17"/>
      <c r="AJ779" s="17"/>
      <c r="AK779" s="17"/>
    </row>
    <row r="780" spans="1:37">
      <c r="A780" s="5" t="str">
        <f>IFERROR(HLOOKUP(A$2,'2.源数据-产品分析-全商品'!A$6:A$1000,ROW()-1,0),"")</f>
        <v/>
      </c>
      <c r="B780" s="5" t="str">
        <f>IFERROR(HLOOKUP(B$2,'2.源数据-产品分析-全商品'!B$6:B$1000,ROW()-1,0),"")</f>
        <v/>
      </c>
      <c r="C780" s="5" t="str">
        <f>CLEAN(IFERROR(HLOOKUP(C$2,'2.源数据-产品分析-全商品'!C$6:C$1000,ROW()-1,0),""))</f>
        <v/>
      </c>
      <c r="D780" s="5" t="str">
        <f>IFERROR(HLOOKUP(D$2,'2.源数据-产品分析-全商品'!D$6:D$1000,ROW()-1,0),"")</f>
        <v/>
      </c>
      <c r="E780" s="5" t="str">
        <f>IFERROR(HLOOKUP(E$2,'2.源数据-产品分析-全商品'!E$6:E$1000,ROW()-1,0),"")</f>
        <v/>
      </c>
      <c r="F780" s="5" t="str">
        <f>IFERROR(VALUE(HLOOKUP(F$2,'2.源数据-产品分析-全商品'!F$6:F$1000,ROW()-1,0)),"")</f>
        <v/>
      </c>
      <c r="G780" s="5" t="str">
        <f>IFERROR(VALUE(HLOOKUP(G$2,'2.源数据-产品分析-全商品'!G$6:G$1000,ROW()-1,0)),"")</f>
        <v/>
      </c>
      <c r="H780" s="5" t="str">
        <f>IFERROR(HLOOKUP(H$2,'2.源数据-产品分析-全商品'!H$6:H$1000,ROW()-1,0),"")</f>
        <v/>
      </c>
      <c r="I780" s="5" t="str">
        <f>IFERROR(VALUE(HLOOKUP(I$2,'2.源数据-产品分析-全商品'!I$6:I$1000,ROW()-1,0)),"")</f>
        <v/>
      </c>
      <c r="J780" s="60" t="str">
        <f>IFERROR(IF($J$2="","",INDEX('产品报告-整理'!G:G,MATCH(产品建议!A780,'产品报告-整理'!A:A,0))),"")</f>
        <v/>
      </c>
      <c r="K780" s="5" t="str">
        <f>IFERROR(IF($K$2="","",VALUE(INDEX('产品报告-整理'!E:E,MATCH(产品建议!A780,'产品报告-整理'!A:A,0)))),0)</f>
        <v/>
      </c>
      <c r="L780" s="5" t="str">
        <f>IFERROR(VALUE(HLOOKUP(L$2,'2.源数据-产品分析-全商品'!J$6:J$1000,ROW()-1,0)),"")</f>
        <v/>
      </c>
      <c r="M780" s="5" t="str">
        <f>IFERROR(VALUE(HLOOKUP(M$2,'2.源数据-产品分析-全商品'!K$6:K$1000,ROW()-1,0)),"")</f>
        <v/>
      </c>
      <c r="N780" s="5" t="str">
        <f>IFERROR(HLOOKUP(N$2,'2.源数据-产品分析-全商品'!L$6:L$1000,ROW()-1,0),"")</f>
        <v/>
      </c>
      <c r="O780" s="5" t="str">
        <f>IF($O$2='产品报告-整理'!$K$1,IFERROR(INDEX('产品报告-整理'!S:S,MATCH(产品建议!A780,'产品报告-整理'!L:L,0)),""),(IFERROR(VALUE(HLOOKUP(O$2,'2.源数据-产品分析-全商品'!M$6:M$1000,ROW()-1,0)),"")))</f>
        <v/>
      </c>
      <c r="P780" s="5" t="str">
        <f>IF($P$2='产品报告-整理'!$V$1,IFERROR(INDEX('产品报告-整理'!AD:AD,MATCH(产品建议!A780,'产品报告-整理'!W:W,0)),""),(IFERROR(VALUE(HLOOKUP(P$2,'2.源数据-产品分析-全商品'!N$6:N$1000,ROW()-1,0)),"")))</f>
        <v/>
      </c>
      <c r="Q780" s="5" t="str">
        <f>IF($Q$2='产品报告-整理'!$AG$1,IFERROR(INDEX('产品报告-整理'!AO:AO,MATCH(产品建议!A780,'产品报告-整理'!AH:AH,0)),""),(IFERROR(VALUE(HLOOKUP(Q$2,'2.源数据-产品分析-全商品'!O$6:O$1000,ROW()-1,0)),"")))</f>
        <v/>
      </c>
      <c r="R780" s="5" t="str">
        <f>IF($R$2='产品报告-整理'!$AR$1,IFERROR(INDEX('产品报告-整理'!AZ:AZ,MATCH(产品建议!A780,'产品报告-整理'!AS:AS,0)),""),(IFERROR(VALUE(HLOOKUP(R$2,'2.源数据-产品分析-全商品'!P$6:P$1000,ROW()-1,0)),"")))</f>
        <v/>
      </c>
      <c r="S780" s="5" t="str">
        <f>IF($S$2='产品报告-整理'!$BC$1,IFERROR(INDEX('产品报告-整理'!BK:BK,MATCH(产品建议!A780,'产品报告-整理'!BD:BD,0)),""),(IFERROR(VALUE(HLOOKUP(S$2,'2.源数据-产品分析-全商品'!Q$6:Q$1000,ROW()-1,0)),"")))</f>
        <v/>
      </c>
      <c r="T780" s="5" t="str">
        <f>IFERROR(HLOOKUP("产品负责人",'2.源数据-产品分析-全商品'!R$6:R$1000,ROW()-1,0),"")</f>
        <v/>
      </c>
      <c r="U780" s="5" t="str">
        <f>IFERROR(VALUE(HLOOKUP(U$2,'2.源数据-产品分析-全商品'!S$6:S$1000,ROW()-1,0)),"")</f>
        <v/>
      </c>
      <c r="V780" s="5" t="str">
        <f>IFERROR(VALUE(HLOOKUP(V$2,'2.源数据-产品分析-全商品'!T$6:T$1000,ROW()-1,0)),"")</f>
        <v/>
      </c>
      <c r="W780" s="5" t="str">
        <f>IF(OR($A$3=""),"",IF(OR($W$2="优爆品"),(IF(COUNTIF('2-2.源数据-产品分析-优品'!A:A,产品建议!A780)&gt;0,"是","")&amp;IF(COUNTIF('2-3.源数据-产品分析-爆品'!A:A,产品建议!A780)&gt;0,"是","")),IF(OR($W$2="P4P点击量"),((IFERROR(INDEX('产品报告-整理'!D:D,MATCH(产品建议!A780,'产品报告-整理'!A:A,0)),""))),((IF(COUNTIF('2-2.源数据-产品分析-优品'!A:A,产品建议!A780)&gt;0,"是",""))))))</f>
        <v/>
      </c>
      <c r="X780" s="5" t="str">
        <f>IF(OR($A$3=""),"",IF(OR($W$2="优爆品"),((IFERROR(INDEX('产品报告-整理'!D:D,MATCH(产品建议!A780,'产品报告-整理'!A:A,0)),"")&amp;" → "&amp;(IFERROR(TEXT(INDEX('产品报告-整理'!D:D,MATCH(产品建议!A780,'产品报告-整理'!A:A,0))/G780,"0%"),"")))),IF(OR($W$2="P4P点击量"),((IF($W$2="P4P点击量",IFERROR(TEXT(W780/G780,"0%"),"")))),(((IF(COUNTIF('2-3.源数据-产品分析-爆品'!A:A,产品建议!A780)&gt;0,"是","")))))))</f>
        <v/>
      </c>
      <c r="Y780" s="9" t="str">
        <f>IF(AND($Y$2="直通车总消费",'产品报告-整理'!$BN$1="推荐广告"),IFERROR(INDEX('产品报告-整理'!H:H,MATCH(产品建议!A780,'产品报告-整理'!A:A,0)),0)+IFERROR(INDEX('产品报告-整理'!BV:BV,MATCH(产品建议!A780,'产品报告-整理'!BO:BO,0)),0),IFERROR(INDEX('产品报告-整理'!H:H,MATCH(产品建议!A780,'产品报告-整理'!A:A,0)),0))</f>
        <v/>
      </c>
      <c r="Z780" s="9" t="str">
        <f t="shared" si="39"/>
        <v/>
      </c>
      <c r="AA780" s="5" t="str">
        <f t="shared" si="37"/>
        <v/>
      </c>
      <c r="AB780" s="5" t="str">
        <f t="shared" si="38"/>
        <v/>
      </c>
      <c r="AC780" s="9"/>
      <c r="AD780" s="15" t="str">
        <f>IF($AD$1="  ",IFERROR(IF(AND(Y780="未推广",L780&gt;0),"加入P4P推广 ","")&amp;IF(AND(OR(W780="是",X780="是"),Y780=0),"优爆品加推广 ","")&amp;IF(AND(C780="N",L780&gt;0),"增加橱窗绑定 ","")&amp;IF(AND(OR(Z780&gt;$Z$1*4.5,AB780&gt;$AB$1*4.5),Y780&lt;&gt;0,Y780&gt;$AB$1*2,G780&gt;($G$1/$L$1)*1),"放弃P4P推广 ","")&amp;IF(AND(AB780&gt;$AB$1*1.2,AB780&lt;$AB$1*4.5,Y780&gt;0),"优化询盘成本 ","")&amp;IF(AND(Z780&gt;$Z$1*1.2,Z780&lt;$Z$1*4.5,Y780&gt;0),"优化商机成本 ","")&amp;IF(AND(Y780&lt;&gt;0,L780&gt;0,AB780&lt;$AB$1*1.2),"加大询盘获取 ","")&amp;IF(AND(Y780&lt;&gt;0,K780&gt;0,Z780&lt;$Z$1*1.2),"加大商机获取 ","")&amp;IF(AND(L780=0,C780="Y",G780&gt;($G$1/$L$1*1.5)),"解绑橱窗绑定 ",""),"请去左表粘贴源数据"),"")</f>
        <v/>
      </c>
      <c r="AE780" s="9"/>
      <c r="AF780" s="9"/>
      <c r="AG780" s="9"/>
      <c r="AH780" s="9"/>
      <c r="AI780" s="17"/>
      <c r="AJ780" s="17"/>
      <c r="AK780" s="17"/>
    </row>
    <row r="781" spans="1:37">
      <c r="A781" s="5" t="str">
        <f>IFERROR(HLOOKUP(A$2,'2.源数据-产品分析-全商品'!A$6:A$1000,ROW()-1,0),"")</f>
        <v/>
      </c>
      <c r="B781" s="5" t="str">
        <f>IFERROR(HLOOKUP(B$2,'2.源数据-产品分析-全商品'!B$6:B$1000,ROW()-1,0),"")</f>
        <v/>
      </c>
      <c r="C781" s="5" t="str">
        <f>CLEAN(IFERROR(HLOOKUP(C$2,'2.源数据-产品分析-全商品'!C$6:C$1000,ROW()-1,0),""))</f>
        <v/>
      </c>
      <c r="D781" s="5" t="str">
        <f>IFERROR(HLOOKUP(D$2,'2.源数据-产品分析-全商品'!D$6:D$1000,ROW()-1,0),"")</f>
        <v/>
      </c>
      <c r="E781" s="5" t="str">
        <f>IFERROR(HLOOKUP(E$2,'2.源数据-产品分析-全商品'!E$6:E$1000,ROW()-1,0),"")</f>
        <v/>
      </c>
      <c r="F781" s="5" t="str">
        <f>IFERROR(VALUE(HLOOKUP(F$2,'2.源数据-产品分析-全商品'!F$6:F$1000,ROW()-1,0)),"")</f>
        <v/>
      </c>
      <c r="G781" s="5" t="str">
        <f>IFERROR(VALUE(HLOOKUP(G$2,'2.源数据-产品分析-全商品'!G$6:G$1000,ROW()-1,0)),"")</f>
        <v/>
      </c>
      <c r="H781" s="5" t="str">
        <f>IFERROR(HLOOKUP(H$2,'2.源数据-产品分析-全商品'!H$6:H$1000,ROW()-1,0),"")</f>
        <v/>
      </c>
      <c r="I781" s="5" t="str">
        <f>IFERROR(VALUE(HLOOKUP(I$2,'2.源数据-产品分析-全商品'!I$6:I$1000,ROW()-1,0)),"")</f>
        <v/>
      </c>
      <c r="J781" s="60" t="str">
        <f>IFERROR(IF($J$2="","",INDEX('产品报告-整理'!G:G,MATCH(产品建议!A781,'产品报告-整理'!A:A,0))),"")</f>
        <v/>
      </c>
      <c r="K781" s="5" t="str">
        <f>IFERROR(IF($K$2="","",VALUE(INDEX('产品报告-整理'!E:E,MATCH(产品建议!A781,'产品报告-整理'!A:A,0)))),0)</f>
        <v/>
      </c>
      <c r="L781" s="5" t="str">
        <f>IFERROR(VALUE(HLOOKUP(L$2,'2.源数据-产品分析-全商品'!J$6:J$1000,ROW()-1,0)),"")</f>
        <v/>
      </c>
      <c r="M781" s="5" t="str">
        <f>IFERROR(VALUE(HLOOKUP(M$2,'2.源数据-产品分析-全商品'!K$6:K$1000,ROW()-1,0)),"")</f>
        <v/>
      </c>
      <c r="N781" s="5" t="str">
        <f>IFERROR(HLOOKUP(N$2,'2.源数据-产品分析-全商品'!L$6:L$1000,ROW()-1,0),"")</f>
        <v/>
      </c>
      <c r="O781" s="5" t="str">
        <f>IF($O$2='产品报告-整理'!$K$1,IFERROR(INDEX('产品报告-整理'!S:S,MATCH(产品建议!A781,'产品报告-整理'!L:L,0)),""),(IFERROR(VALUE(HLOOKUP(O$2,'2.源数据-产品分析-全商品'!M$6:M$1000,ROW()-1,0)),"")))</f>
        <v/>
      </c>
      <c r="P781" s="5" t="str">
        <f>IF($P$2='产品报告-整理'!$V$1,IFERROR(INDEX('产品报告-整理'!AD:AD,MATCH(产品建议!A781,'产品报告-整理'!W:W,0)),""),(IFERROR(VALUE(HLOOKUP(P$2,'2.源数据-产品分析-全商品'!N$6:N$1000,ROW()-1,0)),"")))</f>
        <v/>
      </c>
      <c r="Q781" s="5" t="str">
        <f>IF($Q$2='产品报告-整理'!$AG$1,IFERROR(INDEX('产品报告-整理'!AO:AO,MATCH(产品建议!A781,'产品报告-整理'!AH:AH,0)),""),(IFERROR(VALUE(HLOOKUP(Q$2,'2.源数据-产品分析-全商品'!O$6:O$1000,ROW()-1,0)),"")))</f>
        <v/>
      </c>
      <c r="R781" s="5" t="str">
        <f>IF($R$2='产品报告-整理'!$AR$1,IFERROR(INDEX('产品报告-整理'!AZ:AZ,MATCH(产品建议!A781,'产品报告-整理'!AS:AS,0)),""),(IFERROR(VALUE(HLOOKUP(R$2,'2.源数据-产品分析-全商品'!P$6:P$1000,ROW()-1,0)),"")))</f>
        <v/>
      </c>
      <c r="S781" s="5" t="str">
        <f>IF($S$2='产品报告-整理'!$BC$1,IFERROR(INDEX('产品报告-整理'!BK:BK,MATCH(产品建议!A781,'产品报告-整理'!BD:BD,0)),""),(IFERROR(VALUE(HLOOKUP(S$2,'2.源数据-产品分析-全商品'!Q$6:Q$1000,ROW()-1,0)),"")))</f>
        <v/>
      </c>
      <c r="T781" s="5" t="str">
        <f>IFERROR(HLOOKUP("产品负责人",'2.源数据-产品分析-全商品'!R$6:R$1000,ROW()-1,0),"")</f>
        <v/>
      </c>
      <c r="U781" s="5" t="str">
        <f>IFERROR(VALUE(HLOOKUP(U$2,'2.源数据-产品分析-全商品'!S$6:S$1000,ROW()-1,0)),"")</f>
        <v/>
      </c>
      <c r="V781" s="5" t="str">
        <f>IFERROR(VALUE(HLOOKUP(V$2,'2.源数据-产品分析-全商品'!T$6:T$1000,ROW()-1,0)),"")</f>
        <v/>
      </c>
      <c r="W781" s="5" t="str">
        <f>IF(OR($A$3=""),"",IF(OR($W$2="优爆品"),(IF(COUNTIF('2-2.源数据-产品分析-优品'!A:A,产品建议!A781)&gt;0,"是","")&amp;IF(COUNTIF('2-3.源数据-产品分析-爆品'!A:A,产品建议!A781)&gt;0,"是","")),IF(OR($W$2="P4P点击量"),((IFERROR(INDEX('产品报告-整理'!D:D,MATCH(产品建议!A781,'产品报告-整理'!A:A,0)),""))),((IF(COUNTIF('2-2.源数据-产品分析-优品'!A:A,产品建议!A781)&gt;0,"是",""))))))</f>
        <v/>
      </c>
      <c r="X781" s="5" t="str">
        <f>IF(OR($A$3=""),"",IF(OR($W$2="优爆品"),((IFERROR(INDEX('产品报告-整理'!D:D,MATCH(产品建议!A781,'产品报告-整理'!A:A,0)),"")&amp;" → "&amp;(IFERROR(TEXT(INDEX('产品报告-整理'!D:D,MATCH(产品建议!A781,'产品报告-整理'!A:A,0))/G781,"0%"),"")))),IF(OR($W$2="P4P点击量"),((IF($W$2="P4P点击量",IFERROR(TEXT(W781/G781,"0%"),"")))),(((IF(COUNTIF('2-3.源数据-产品分析-爆品'!A:A,产品建议!A781)&gt;0,"是","")))))))</f>
        <v/>
      </c>
      <c r="Y781" s="9" t="str">
        <f>IF(AND($Y$2="直通车总消费",'产品报告-整理'!$BN$1="推荐广告"),IFERROR(INDEX('产品报告-整理'!H:H,MATCH(产品建议!A781,'产品报告-整理'!A:A,0)),0)+IFERROR(INDEX('产品报告-整理'!BV:BV,MATCH(产品建议!A781,'产品报告-整理'!BO:BO,0)),0),IFERROR(INDEX('产品报告-整理'!H:H,MATCH(产品建议!A781,'产品报告-整理'!A:A,0)),0))</f>
        <v/>
      </c>
      <c r="Z781" s="9" t="str">
        <f t="shared" si="39"/>
        <v/>
      </c>
      <c r="AA781" s="5" t="str">
        <f t="shared" si="37"/>
        <v/>
      </c>
      <c r="AB781" s="5" t="str">
        <f t="shared" si="38"/>
        <v/>
      </c>
      <c r="AC781" s="9"/>
      <c r="AD781" s="15" t="str">
        <f>IF($AD$1="  ",IFERROR(IF(AND(Y781="未推广",L781&gt;0),"加入P4P推广 ","")&amp;IF(AND(OR(W781="是",X781="是"),Y781=0),"优爆品加推广 ","")&amp;IF(AND(C781="N",L781&gt;0),"增加橱窗绑定 ","")&amp;IF(AND(OR(Z781&gt;$Z$1*4.5,AB781&gt;$AB$1*4.5),Y781&lt;&gt;0,Y781&gt;$AB$1*2,G781&gt;($G$1/$L$1)*1),"放弃P4P推广 ","")&amp;IF(AND(AB781&gt;$AB$1*1.2,AB781&lt;$AB$1*4.5,Y781&gt;0),"优化询盘成本 ","")&amp;IF(AND(Z781&gt;$Z$1*1.2,Z781&lt;$Z$1*4.5,Y781&gt;0),"优化商机成本 ","")&amp;IF(AND(Y781&lt;&gt;0,L781&gt;0,AB781&lt;$AB$1*1.2),"加大询盘获取 ","")&amp;IF(AND(Y781&lt;&gt;0,K781&gt;0,Z781&lt;$Z$1*1.2),"加大商机获取 ","")&amp;IF(AND(L781=0,C781="Y",G781&gt;($G$1/$L$1*1.5)),"解绑橱窗绑定 ",""),"请去左表粘贴源数据"),"")</f>
        <v/>
      </c>
      <c r="AE781" s="9"/>
      <c r="AF781" s="9"/>
      <c r="AG781" s="9"/>
      <c r="AH781" s="9"/>
      <c r="AI781" s="17"/>
      <c r="AJ781" s="17"/>
      <c r="AK781" s="17"/>
    </row>
    <row r="782" spans="1:37">
      <c r="A782" s="5" t="str">
        <f>IFERROR(HLOOKUP(A$2,'2.源数据-产品分析-全商品'!A$6:A$1000,ROW()-1,0),"")</f>
        <v/>
      </c>
      <c r="B782" s="5" t="str">
        <f>IFERROR(HLOOKUP(B$2,'2.源数据-产品分析-全商品'!B$6:B$1000,ROW()-1,0),"")</f>
        <v/>
      </c>
      <c r="C782" s="5" t="str">
        <f>CLEAN(IFERROR(HLOOKUP(C$2,'2.源数据-产品分析-全商品'!C$6:C$1000,ROW()-1,0),""))</f>
        <v/>
      </c>
      <c r="D782" s="5" t="str">
        <f>IFERROR(HLOOKUP(D$2,'2.源数据-产品分析-全商品'!D$6:D$1000,ROW()-1,0),"")</f>
        <v/>
      </c>
      <c r="E782" s="5" t="str">
        <f>IFERROR(HLOOKUP(E$2,'2.源数据-产品分析-全商品'!E$6:E$1000,ROW()-1,0),"")</f>
        <v/>
      </c>
      <c r="F782" s="5" t="str">
        <f>IFERROR(VALUE(HLOOKUP(F$2,'2.源数据-产品分析-全商品'!F$6:F$1000,ROW()-1,0)),"")</f>
        <v/>
      </c>
      <c r="G782" s="5" t="str">
        <f>IFERROR(VALUE(HLOOKUP(G$2,'2.源数据-产品分析-全商品'!G$6:G$1000,ROW()-1,0)),"")</f>
        <v/>
      </c>
      <c r="H782" s="5" t="str">
        <f>IFERROR(HLOOKUP(H$2,'2.源数据-产品分析-全商品'!H$6:H$1000,ROW()-1,0),"")</f>
        <v/>
      </c>
      <c r="I782" s="5" t="str">
        <f>IFERROR(VALUE(HLOOKUP(I$2,'2.源数据-产品分析-全商品'!I$6:I$1000,ROW()-1,0)),"")</f>
        <v/>
      </c>
      <c r="J782" s="60" t="str">
        <f>IFERROR(IF($J$2="","",INDEX('产品报告-整理'!G:G,MATCH(产品建议!A782,'产品报告-整理'!A:A,0))),"")</f>
        <v/>
      </c>
      <c r="K782" s="5" t="str">
        <f>IFERROR(IF($K$2="","",VALUE(INDEX('产品报告-整理'!E:E,MATCH(产品建议!A782,'产品报告-整理'!A:A,0)))),0)</f>
        <v/>
      </c>
      <c r="L782" s="5" t="str">
        <f>IFERROR(VALUE(HLOOKUP(L$2,'2.源数据-产品分析-全商品'!J$6:J$1000,ROW()-1,0)),"")</f>
        <v/>
      </c>
      <c r="M782" s="5" t="str">
        <f>IFERROR(VALUE(HLOOKUP(M$2,'2.源数据-产品分析-全商品'!K$6:K$1000,ROW()-1,0)),"")</f>
        <v/>
      </c>
      <c r="N782" s="5" t="str">
        <f>IFERROR(HLOOKUP(N$2,'2.源数据-产品分析-全商品'!L$6:L$1000,ROW()-1,0),"")</f>
        <v/>
      </c>
      <c r="O782" s="5" t="str">
        <f>IF($O$2='产品报告-整理'!$K$1,IFERROR(INDEX('产品报告-整理'!S:S,MATCH(产品建议!A782,'产品报告-整理'!L:L,0)),""),(IFERROR(VALUE(HLOOKUP(O$2,'2.源数据-产品分析-全商品'!M$6:M$1000,ROW()-1,0)),"")))</f>
        <v/>
      </c>
      <c r="P782" s="5" t="str">
        <f>IF($P$2='产品报告-整理'!$V$1,IFERROR(INDEX('产品报告-整理'!AD:AD,MATCH(产品建议!A782,'产品报告-整理'!W:W,0)),""),(IFERROR(VALUE(HLOOKUP(P$2,'2.源数据-产品分析-全商品'!N$6:N$1000,ROW()-1,0)),"")))</f>
        <v/>
      </c>
      <c r="Q782" s="5" t="str">
        <f>IF($Q$2='产品报告-整理'!$AG$1,IFERROR(INDEX('产品报告-整理'!AO:AO,MATCH(产品建议!A782,'产品报告-整理'!AH:AH,0)),""),(IFERROR(VALUE(HLOOKUP(Q$2,'2.源数据-产品分析-全商品'!O$6:O$1000,ROW()-1,0)),"")))</f>
        <v/>
      </c>
      <c r="R782" s="5" t="str">
        <f>IF($R$2='产品报告-整理'!$AR$1,IFERROR(INDEX('产品报告-整理'!AZ:AZ,MATCH(产品建议!A782,'产品报告-整理'!AS:AS,0)),""),(IFERROR(VALUE(HLOOKUP(R$2,'2.源数据-产品分析-全商品'!P$6:P$1000,ROW()-1,0)),"")))</f>
        <v/>
      </c>
      <c r="S782" s="5" t="str">
        <f>IF($S$2='产品报告-整理'!$BC$1,IFERROR(INDEX('产品报告-整理'!BK:BK,MATCH(产品建议!A782,'产品报告-整理'!BD:BD,0)),""),(IFERROR(VALUE(HLOOKUP(S$2,'2.源数据-产品分析-全商品'!Q$6:Q$1000,ROW()-1,0)),"")))</f>
        <v/>
      </c>
      <c r="T782" s="5" t="str">
        <f>IFERROR(HLOOKUP("产品负责人",'2.源数据-产品分析-全商品'!R$6:R$1000,ROW()-1,0),"")</f>
        <v/>
      </c>
      <c r="U782" s="5" t="str">
        <f>IFERROR(VALUE(HLOOKUP(U$2,'2.源数据-产品分析-全商品'!S$6:S$1000,ROW()-1,0)),"")</f>
        <v/>
      </c>
      <c r="V782" s="5" t="str">
        <f>IFERROR(VALUE(HLOOKUP(V$2,'2.源数据-产品分析-全商品'!T$6:T$1000,ROW()-1,0)),"")</f>
        <v/>
      </c>
      <c r="W782" s="5" t="str">
        <f>IF(OR($A$3=""),"",IF(OR($W$2="优爆品"),(IF(COUNTIF('2-2.源数据-产品分析-优品'!A:A,产品建议!A782)&gt;0,"是","")&amp;IF(COUNTIF('2-3.源数据-产品分析-爆品'!A:A,产品建议!A782)&gt;0,"是","")),IF(OR($W$2="P4P点击量"),((IFERROR(INDEX('产品报告-整理'!D:D,MATCH(产品建议!A782,'产品报告-整理'!A:A,0)),""))),((IF(COUNTIF('2-2.源数据-产品分析-优品'!A:A,产品建议!A782)&gt;0,"是",""))))))</f>
        <v/>
      </c>
      <c r="X782" s="5" t="str">
        <f>IF(OR($A$3=""),"",IF(OR($W$2="优爆品"),((IFERROR(INDEX('产品报告-整理'!D:D,MATCH(产品建议!A782,'产品报告-整理'!A:A,0)),"")&amp;" → "&amp;(IFERROR(TEXT(INDEX('产品报告-整理'!D:D,MATCH(产品建议!A782,'产品报告-整理'!A:A,0))/G782,"0%"),"")))),IF(OR($W$2="P4P点击量"),((IF($W$2="P4P点击量",IFERROR(TEXT(W782/G782,"0%"),"")))),(((IF(COUNTIF('2-3.源数据-产品分析-爆品'!A:A,产品建议!A782)&gt;0,"是","")))))))</f>
        <v/>
      </c>
      <c r="Y782" s="9" t="str">
        <f>IF(AND($Y$2="直通车总消费",'产品报告-整理'!$BN$1="推荐广告"),IFERROR(INDEX('产品报告-整理'!H:H,MATCH(产品建议!A782,'产品报告-整理'!A:A,0)),0)+IFERROR(INDEX('产品报告-整理'!BV:BV,MATCH(产品建议!A782,'产品报告-整理'!BO:BO,0)),0),IFERROR(INDEX('产品报告-整理'!H:H,MATCH(产品建议!A782,'产品报告-整理'!A:A,0)),0))</f>
        <v/>
      </c>
      <c r="Z782" s="9" t="str">
        <f t="shared" si="39"/>
        <v/>
      </c>
      <c r="AA782" s="5" t="str">
        <f t="shared" si="37"/>
        <v/>
      </c>
      <c r="AB782" s="5" t="str">
        <f t="shared" si="38"/>
        <v/>
      </c>
      <c r="AC782" s="9"/>
      <c r="AD782" s="15" t="str">
        <f>IF($AD$1="  ",IFERROR(IF(AND(Y782="未推广",L782&gt;0),"加入P4P推广 ","")&amp;IF(AND(OR(W782="是",X782="是"),Y782=0),"优爆品加推广 ","")&amp;IF(AND(C782="N",L782&gt;0),"增加橱窗绑定 ","")&amp;IF(AND(OR(Z782&gt;$Z$1*4.5,AB782&gt;$AB$1*4.5),Y782&lt;&gt;0,Y782&gt;$AB$1*2,G782&gt;($G$1/$L$1)*1),"放弃P4P推广 ","")&amp;IF(AND(AB782&gt;$AB$1*1.2,AB782&lt;$AB$1*4.5,Y782&gt;0),"优化询盘成本 ","")&amp;IF(AND(Z782&gt;$Z$1*1.2,Z782&lt;$Z$1*4.5,Y782&gt;0),"优化商机成本 ","")&amp;IF(AND(Y782&lt;&gt;0,L782&gt;0,AB782&lt;$AB$1*1.2),"加大询盘获取 ","")&amp;IF(AND(Y782&lt;&gt;0,K782&gt;0,Z782&lt;$Z$1*1.2),"加大商机获取 ","")&amp;IF(AND(L782=0,C782="Y",G782&gt;($G$1/$L$1*1.5)),"解绑橱窗绑定 ",""),"请去左表粘贴源数据"),"")</f>
        <v/>
      </c>
      <c r="AE782" s="9"/>
      <c r="AF782" s="9"/>
      <c r="AG782" s="9"/>
      <c r="AH782" s="9"/>
      <c r="AI782" s="17"/>
      <c r="AJ782" s="17"/>
      <c r="AK782" s="17"/>
    </row>
    <row r="783" spans="1:37">
      <c r="A783" s="5" t="str">
        <f>IFERROR(HLOOKUP(A$2,'2.源数据-产品分析-全商品'!A$6:A$1000,ROW()-1,0),"")</f>
        <v/>
      </c>
      <c r="B783" s="5" t="str">
        <f>IFERROR(HLOOKUP(B$2,'2.源数据-产品分析-全商品'!B$6:B$1000,ROW()-1,0),"")</f>
        <v/>
      </c>
      <c r="C783" s="5" t="str">
        <f>CLEAN(IFERROR(HLOOKUP(C$2,'2.源数据-产品分析-全商品'!C$6:C$1000,ROW()-1,0),""))</f>
        <v/>
      </c>
      <c r="D783" s="5" t="str">
        <f>IFERROR(HLOOKUP(D$2,'2.源数据-产品分析-全商品'!D$6:D$1000,ROW()-1,0),"")</f>
        <v/>
      </c>
      <c r="E783" s="5" t="str">
        <f>IFERROR(HLOOKUP(E$2,'2.源数据-产品分析-全商品'!E$6:E$1000,ROW()-1,0),"")</f>
        <v/>
      </c>
      <c r="F783" s="5" t="str">
        <f>IFERROR(VALUE(HLOOKUP(F$2,'2.源数据-产品分析-全商品'!F$6:F$1000,ROW()-1,0)),"")</f>
        <v/>
      </c>
      <c r="G783" s="5" t="str">
        <f>IFERROR(VALUE(HLOOKUP(G$2,'2.源数据-产品分析-全商品'!G$6:G$1000,ROW()-1,0)),"")</f>
        <v/>
      </c>
      <c r="H783" s="5" t="str">
        <f>IFERROR(HLOOKUP(H$2,'2.源数据-产品分析-全商品'!H$6:H$1000,ROW()-1,0),"")</f>
        <v/>
      </c>
      <c r="I783" s="5" t="str">
        <f>IFERROR(VALUE(HLOOKUP(I$2,'2.源数据-产品分析-全商品'!I$6:I$1000,ROW()-1,0)),"")</f>
        <v/>
      </c>
      <c r="J783" s="60" t="str">
        <f>IFERROR(IF($J$2="","",INDEX('产品报告-整理'!G:G,MATCH(产品建议!A783,'产品报告-整理'!A:A,0))),"")</f>
        <v/>
      </c>
      <c r="K783" s="5" t="str">
        <f>IFERROR(IF($K$2="","",VALUE(INDEX('产品报告-整理'!E:E,MATCH(产品建议!A783,'产品报告-整理'!A:A,0)))),0)</f>
        <v/>
      </c>
      <c r="L783" s="5" t="str">
        <f>IFERROR(VALUE(HLOOKUP(L$2,'2.源数据-产品分析-全商品'!J$6:J$1000,ROW()-1,0)),"")</f>
        <v/>
      </c>
      <c r="M783" s="5" t="str">
        <f>IFERROR(VALUE(HLOOKUP(M$2,'2.源数据-产品分析-全商品'!K$6:K$1000,ROW()-1,0)),"")</f>
        <v/>
      </c>
      <c r="N783" s="5" t="str">
        <f>IFERROR(HLOOKUP(N$2,'2.源数据-产品分析-全商品'!L$6:L$1000,ROW()-1,0),"")</f>
        <v/>
      </c>
      <c r="O783" s="5" t="str">
        <f>IF($O$2='产品报告-整理'!$K$1,IFERROR(INDEX('产品报告-整理'!S:S,MATCH(产品建议!A783,'产品报告-整理'!L:L,0)),""),(IFERROR(VALUE(HLOOKUP(O$2,'2.源数据-产品分析-全商品'!M$6:M$1000,ROW()-1,0)),"")))</f>
        <v/>
      </c>
      <c r="P783" s="5" t="str">
        <f>IF($P$2='产品报告-整理'!$V$1,IFERROR(INDEX('产品报告-整理'!AD:AD,MATCH(产品建议!A783,'产品报告-整理'!W:W,0)),""),(IFERROR(VALUE(HLOOKUP(P$2,'2.源数据-产品分析-全商品'!N$6:N$1000,ROW()-1,0)),"")))</f>
        <v/>
      </c>
      <c r="Q783" s="5" t="str">
        <f>IF($Q$2='产品报告-整理'!$AG$1,IFERROR(INDEX('产品报告-整理'!AO:AO,MATCH(产品建议!A783,'产品报告-整理'!AH:AH,0)),""),(IFERROR(VALUE(HLOOKUP(Q$2,'2.源数据-产品分析-全商品'!O$6:O$1000,ROW()-1,0)),"")))</f>
        <v/>
      </c>
      <c r="R783" s="5" t="str">
        <f>IF($R$2='产品报告-整理'!$AR$1,IFERROR(INDEX('产品报告-整理'!AZ:AZ,MATCH(产品建议!A783,'产品报告-整理'!AS:AS,0)),""),(IFERROR(VALUE(HLOOKUP(R$2,'2.源数据-产品分析-全商品'!P$6:P$1000,ROW()-1,0)),"")))</f>
        <v/>
      </c>
      <c r="S783" s="5" t="str">
        <f>IF($S$2='产品报告-整理'!$BC$1,IFERROR(INDEX('产品报告-整理'!BK:BK,MATCH(产品建议!A783,'产品报告-整理'!BD:BD,0)),""),(IFERROR(VALUE(HLOOKUP(S$2,'2.源数据-产品分析-全商品'!Q$6:Q$1000,ROW()-1,0)),"")))</f>
        <v/>
      </c>
      <c r="T783" s="5" t="str">
        <f>IFERROR(HLOOKUP("产品负责人",'2.源数据-产品分析-全商品'!R$6:R$1000,ROW()-1,0),"")</f>
        <v/>
      </c>
      <c r="U783" s="5" t="str">
        <f>IFERROR(VALUE(HLOOKUP(U$2,'2.源数据-产品分析-全商品'!S$6:S$1000,ROW()-1,0)),"")</f>
        <v/>
      </c>
      <c r="V783" s="5" t="str">
        <f>IFERROR(VALUE(HLOOKUP(V$2,'2.源数据-产品分析-全商品'!T$6:T$1000,ROW()-1,0)),"")</f>
        <v/>
      </c>
      <c r="W783" s="5" t="str">
        <f>IF(OR($A$3=""),"",IF(OR($W$2="优爆品"),(IF(COUNTIF('2-2.源数据-产品分析-优品'!A:A,产品建议!A783)&gt;0,"是","")&amp;IF(COUNTIF('2-3.源数据-产品分析-爆品'!A:A,产品建议!A783)&gt;0,"是","")),IF(OR($W$2="P4P点击量"),((IFERROR(INDEX('产品报告-整理'!D:D,MATCH(产品建议!A783,'产品报告-整理'!A:A,0)),""))),((IF(COUNTIF('2-2.源数据-产品分析-优品'!A:A,产品建议!A783)&gt;0,"是",""))))))</f>
        <v/>
      </c>
      <c r="X783" s="5" t="str">
        <f>IF(OR($A$3=""),"",IF(OR($W$2="优爆品"),((IFERROR(INDEX('产品报告-整理'!D:D,MATCH(产品建议!A783,'产品报告-整理'!A:A,0)),"")&amp;" → "&amp;(IFERROR(TEXT(INDEX('产品报告-整理'!D:D,MATCH(产品建议!A783,'产品报告-整理'!A:A,0))/G783,"0%"),"")))),IF(OR($W$2="P4P点击量"),((IF($W$2="P4P点击量",IFERROR(TEXT(W783/G783,"0%"),"")))),(((IF(COUNTIF('2-3.源数据-产品分析-爆品'!A:A,产品建议!A783)&gt;0,"是","")))))))</f>
        <v/>
      </c>
      <c r="Y783" s="9" t="str">
        <f>IF(AND($Y$2="直通车总消费",'产品报告-整理'!$BN$1="推荐广告"),IFERROR(INDEX('产品报告-整理'!H:H,MATCH(产品建议!A783,'产品报告-整理'!A:A,0)),0)+IFERROR(INDEX('产品报告-整理'!BV:BV,MATCH(产品建议!A783,'产品报告-整理'!BO:BO,0)),0),IFERROR(INDEX('产品报告-整理'!H:H,MATCH(产品建议!A783,'产品报告-整理'!A:A,0)),0))</f>
        <v/>
      </c>
      <c r="Z783" s="9" t="str">
        <f t="shared" si="39"/>
        <v/>
      </c>
      <c r="AA783" s="5" t="str">
        <f t="shared" si="37"/>
        <v/>
      </c>
      <c r="AB783" s="5" t="str">
        <f t="shared" si="38"/>
        <v/>
      </c>
      <c r="AC783" s="9"/>
      <c r="AD783" s="15" t="str">
        <f>IF($AD$1="  ",IFERROR(IF(AND(Y783="未推广",L783&gt;0),"加入P4P推广 ","")&amp;IF(AND(OR(W783="是",X783="是"),Y783=0),"优爆品加推广 ","")&amp;IF(AND(C783="N",L783&gt;0),"增加橱窗绑定 ","")&amp;IF(AND(OR(Z783&gt;$Z$1*4.5,AB783&gt;$AB$1*4.5),Y783&lt;&gt;0,Y783&gt;$AB$1*2,G783&gt;($G$1/$L$1)*1),"放弃P4P推广 ","")&amp;IF(AND(AB783&gt;$AB$1*1.2,AB783&lt;$AB$1*4.5,Y783&gt;0),"优化询盘成本 ","")&amp;IF(AND(Z783&gt;$Z$1*1.2,Z783&lt;$Z$1*4.5,Y783&gt;0),"优化商机成本 ","")&amp;IF(AND(Y783&lt;&gt;0,L783&gt;0,AB783&lt;$AB$1*1.2),"加大询盘获取 ","")&amp;IF(AND(Y783&lt;&gt;0,K783&gt;0,Z783&lt;$Z$1*1.2),"加大商机获取 ","")&amp;IF(AND(L783=0,C783="Y",G783&gt;($G$1/$L$1*1.5)),"解绑橱窗绑定 ",""),"请去左表粘贴源数据"),"")</f>
        <v/>
      </c>
      <c r="AE783" s="9"/>
      <c r="AF783" s="9"/>
      <c r="AG783" s="9"/>
      <c r="AH783" s="9"/>
      <c r="AI783" s="17"/>
      <c r="AJ783" s="17"/>
      <c r="AK783" s="17"/>
    </row>
    <row r="784" spans="1:37">
      <c r="A784" s="5" t="str">
        <f>IFERROR(HLOOKUP(A$2,'2.源数据-产品分析-全商品'!A$6:A$1000,ROW()-1,0),"")</f>
        <v/>
      </c>
      <c r="B784" s="5" t="str">
        <f>IFERROR(HLOOKUP(B$2,'2.源数据-产品分析-全商品'!B$6:B$1000,ROW()-1,0),"")</f>
        <v/>
      </c>
      <c r="C784" s="5" t="str">
        <f>CLEAN(IFERROR(HLOOKUP(C$2,'2.源数据-产品分析-全商品'!C$6:C$1000,ROW()-1,0),""))</f>
        <v/>
      </c>
      <c r="D784" s="5" t="str">
        <f>IFERROR(HLOOKUP(D$2,'2.源数据-产品分析-全商品'!D$6:D$1000,ROW()-1,0),"")</f>
        <v/>
      </c>
      <c r="E784" s="5" t="str">
        <f>IFERROR(HLOOKUP(E$2,'2.源数据-产品分析-全商品'!E$6:E$1000,ROW()-1,0),"")</f>
        <v/>
      </c>
      <c r="F784" s="5" t="str">
        <f>IFERROR(VALUE(HLOOKUP(F$2,'2.源数据-产品分析-全商品'!F$6:F$1000,ROW()-1,0)),"")</f>
        <v/>
      </c>
      <c r="G784" s="5" t="str">
        <f>IFERROR(VALUE(HLOOKUP(G$2,'2.源数据-产品分析-全商品'!G$6:G$1000,ROW()-1,0)),"")</f>
        <v/>
      </c>
      <c r="H784" s="5" t="str">
        <f>IFERROR(HLOOKUP(H$2,'2.源数据-产品分析-全商品'!H$6:H$1000,ROW()-1,0),"")</f>
        <v/>
      </c>
      <c r="I784" s="5" t="str">
        <f>IFERROR(VALUE(HLOOKUP(I$2,'2.源数据-产品分析-全商品'!I$6:I$1000,ROW()-1,0)),"")</f>
        <v/>
      </c>
      <c r="J784" s="60" t="str">
        <f>IFERROR(IF($J$2="","",INDEX('产品报告-整理'!G:G,MATCH(产品建议!A784,'产品报告-整理'!A:A,0))),"")</f>
        <v/>
      </c>
      <c r="K784" s="5" t="str">
        <f>IFERROR(IF($K$2="","",VALUE(INDEX('产品报告-整理'!E:E,MATCH(产品建议!A784,'产品报告-整理'!A:A,0)))),0)</f>
        <v/>
      </c>
      <c r="L784" s="5" t="str">
        <f>IFERROR(VALUE(HLOOKUP(L$2,'2.源数据-产品分析-全商品'!J$6:J$1000,ROW()-1,0)),"")</f>
        <v/>
      </c>
      <c r="M784" s="5" t="str">
        <f>IFERROR(VALUE(HLOOKUP(M$2,'2.源数据-产品分析-全商品'!K$6:K$1000,ROW()-1,0)),"")</f>
        <v/>
      </c>
      <c r="N784" s="5" t="str">
        <f>IFERROR(HLOOKUP(N$2,'2.源数据-产品分析-全商品'!L$6:L$1000,ROW()-1,0),"")</f>
        <v/>
      </c>
      <c r="O784" s="5" t="str">
        <f>IF($O$2='产品报告-整理'!$K$1,IFERROR(INDEX('产品报告-整理'!S:S,MATCH(产品建议!A784,'产品报告-整理'!L:L,0)),""),(IFERROR(VALUE(HLOOKUP(O$2,'2.源数据-产品分析-全商品'!M$6:M$1000,ROW()-1,0)),"")))</f>
        <v/>
      </c>
      <c r="P784" s="5" t="str">
        <f>IF($P$2='产品报告-整理'!$V$1,IFERROR(INDEX('产品报告-整理'!AD:AD,MATCH(产品建议!A784,'产品报告-整理'!W:W,0)),""),(IFERROR(VALUE(HLOOKUP(P$2,'2.源数据-产品分析-全商品'!N$6:N$1000,ROW()-1,0)),"")))</f>
        <v/>
      </c>
      <c r="Q784" s="5" t="str">
        <f>IF($Q$2='产品报告-整理'!$AG$1,IFERROR(INDEX('产品报告-整理'!AO:AO,MATCH(产品建议!A784,'产品报告-整理'!AH:AH,0)),""),(IFERROR(VALUE(HLOOKUP(Q$2,'2.源数据-产品分析-全商品'!O$6:O$1000,ROW()-1,0)),"")))</f>
        <v/>
      </c>
      <c r="R784" s="5" t="str">
        <f>IF($R$2='产品报告-整理'!$AR$1,IFERROR(INDEX('产品报告-整理'!AZ:AZ,MATCH(产品建议!A784,'产品报告-整理'!AS:AS,0)),""),(IFERROR(VALUE(HLOOKUP(R$2,'2.源数据-产品分析-全商品'!P$6:P$1000,ROW()-1,0)),"")))</f>
        <v/>
      </c>
      <c r="S784" s="5" t="str">
        <f>IF($S$2='产品报告-整理'!$BC$1,IFERROR(INDEX('产品报告-整理'!BK:BK,MATCH(产品建议!A784,'产品报告-整理'!BD:BD,0)),""),(IFERROR(VALUE(HLOOKUP(S$2,'2.源数据-产品分析-全商品'!Q$6:Q$1000,ROW()-1,0)),"")))</f>
        <v/>
      </c>
      <c r="T784" s="5" t="str">
        <f>IFERROR(HLOOKUP("产品负责人",'2.源数据-产品分析-全商品'!R$6:R$1000,ROW()-1,0),"")</f>
        <v/>
      </c>
      <c r="U784" s="5" t="str">
        <f>IFERROR(VALUE(HLOOKUP(U$2,'2.源数据-产品分析-全商品'!S$6:S$1000,ROW()-1,0)),"")</f>
        <v/>
      </c>
      <c r="V784" s="5" t="str">
        <f>IFERROR(VALUE(HLOOKUP(V$2,'2.源数据-产品分析-全商品'!T$6:T$1000,ROW()-1,0)),"")</f>
        <v/>
      </c>
      <c r="W784" s="5" t="str">
        <f>IF(OR($A$3=""),"",IF(OR($W$2="优爆品"),(IF(COUNTIF('2-2.源数据-产品分析-优品'!A:A,产品建议!A784)&gt;0,"是","")&amp;IF(COUNTIF('2-3.源数据-产品分析-爆品'!A:A,产品建议!A784)&gt;0,"是","")),IF(OR($W$2="P4P点击量"),((IFERROR(INDEX('产品报告-整理'!D:D,MATCH(产品建议!A784,'产品报告-整理'!A:A,0)),""))),((IF(COUNTIF('2-2.源数据-产品分析-优品'!A:A,产品建议!A784)&gt;0,"是",""))))))</f>
        <v/>
      </c>
      <c r="X784" s="5" t="str">
        <f>IF(OR($A$3=""),"",IF(OR($W$2="优爆品"),((IFERROR(INDEX('产品报告-整理'!D:D,MATCH(产品建议!A784,'产品报告-整理'!A:A,0)),"")&amp;" → "&amp;(IFERROR(TEXT(INDEX('产品报告-整理'!D:D,MATCH(产品建议!A784,'产品报告-整理'!A:A,0))/G784,"0%"),"")))),IF(OR($W$2="P4P点击量"),((IF($W$2="P4P点击量",IFERROR(TEXT(W784/G784,"0%"),"")))),(((IF(COUNTIF('2-3.源数据-产品分析-爆品'!A:A,产品建议!A784)&gt;0,"是","")))))))</f>
        <v/>
      </c>
      <c r="Y784" s="9" t="str">
        <f>IF(AND($Y$2="直通车总消费",'产品报告-整理'!$BN$1="推荐广告"),IFERROR(INDEX('产品报告-整理'!H:H,MATCH(产品建议!A784,'产品报告-整理'!A:A,0)),0)+IFERROR(INDEX('产品报告-整理'!BV:BV,MATCH(产品建议!A784,'产品报告-整理'!BO:BO,0)),0),IFERROR(INDEX('产品报告-整理'!H:H,MATCH(产品建议!A784,'产品报告-整理'!A:A,0)),0))</f>
        <v/>
      </c>
      <c r="Z784" s="9" t="str">
        <f t="shared" si="39"/>
        <v/>
      </c>
      <c r="AA784" s="5" t="str">
        <f t="shared" si="37"/>
        <v/>
      </c>
      <c r="AB784" s="5" t="str">
        <f t="shared" si="38"/>
        <v/>
      </c>
      <c r="AC784" s="9"/>
      <c r="AD784" s="15" t="str">
        <f>IF($AD$1="  ",IFERROR(IF(AND(Y784="未推广",L784&gt;0),"加入P4P推广 ","")&amp;IF(AND(OR(W784="是",X784="是"),Y784=0),"优爆品加推广 ","")&amp;IF(AND(C784="N",L784&gt;0),"增加橱窗绑定 ","")&amp;IF(AND(OR(Z784&gt;$Z$1*4.5,AB784&gt;$AB$1*4.5),Y784&lt;&gt;0,Y784&gt;$AB$1*2,G784&gt;($G$1/$L$1)*1),"放弃P4P推广 ","")&amp;IF(AND(AB784&gt;$AB$1*1.2,AB784&lt;$AB$1*4.5,Y784&gt;0),"优化询盘成本 ","")&amp;IF(AND(Z784&gt;$Z$1*1.2,Z784&lt;$Z$1*4.5,Y784&gt;0),"优化商机成本 ","")&amp;IF(AND(Y784&lt;&gt;0,L784&gt;0,AB784&lt;$AB$1*1.2),"加大询盘获取 ","")&amp;IF(AND(Y784&lt;&gt;0,K784&gt;0,Z784&lt;$Z$1*1.2),"加大商机获取 ","")&amp;IF(AND(L784=0,C784="Y",G784&gt;($G$1/$L$1*1.5)),"解绑橱窗绑定 ",""),"请去左表粘贴源数据"),"")</f>
        <v/>
      </c>
      <c r="AE784" s="9"/>
      <c r="AF784" s="9"/>
      <c r="AG784" s="9"/>
      <c r="AH784" s="9"/>
      <c r="AI784" s="17"/>
      <c r="AJ784" s="17"/>
      <c r="AK784" s="17"/>
    </row>
    <row r="785" spans="1:37">
      <c r="A785" s="5" t="str">
        <f>IFERROR(HLOOKUP(A$2,'2.源数据-产品分析-全商品'!A$6:A$1000,ROW()-1,0),"")</f>
        <v/>
      </c>
      <c r="B785" s="5" t="str">
        <f>IFERROR(HLOOKUP(B$2,'2.源数据-产品分析-全商品'!B$6:B$1000,ROW()-1,0),"")</f>
        <v/>
      </c>
      <c r="C785" s="5" t="str">
        <f>CLEAN(IFERROR(HLOOKUP(C$2,'2.源数据-产品分析-全商品'!C$6:C$1000,ROW()-1,0),""))</f>
        <v/>
      </c>
      <c r="D785" s="5" t="str">
        <f>IFERROR(HLOOKUP(D$2,'2.源数据-产品分析-全商品'!D$6:D$1000,ROW()-1,0),"")</f>
        <v/>
      </c>
      <c r="E785" s="5" t="str">
        <f>IFERROR(HLOOKUP(E$2,'2.源数据-产品分析-全商品'!E$6:E$1000,ROW()-1,0),"")</f>
        <v/>
      </c>
      <c r="F785" s="5" t="str">
        <f>IFERROR(VALUE(HLOOKUP(F$2,'2.源数据-产品分析-全商品'!F$6:F$1000,ROW()-1,0)),"")</f>
        <v/>
      </c>
      <c r="G785" s="5" t="str">
        <f>IFERROR(VALUE(HLOOKUP(G$2,'2.源数据-产品分析-全商品'!G$6:G$1000,ROW()-1,0)),"")</f>
        <v/>
      </c>
      <c r="H785" s="5" t="str">
        <f>IFERROR(HLOOKUP(H$2,'2.源数据-产品分析-全商品'!H$6:H$1000,ROW()-1,0),"")</f>
        <v/>
      </c>
      <c r="I785" s="5" t="str">
        <f>IFERROR(VALUE(HLOOKUP(I$2,'2.源数据-产品分析-全商品'!I$6:I$1000,ROW()-1,0)),"")</f>
        <v/>
      </c>
      <c r="J785" s="60" t="str">
        <f>IFERROR(IF($J$2="","",INDEX('产品报告-整理'!G:G,MATCH(产品建议!A785,'产品报告-整理'!A:A,0))),"")</f>
        <v/>
      </c>
      <c r="K785" s="5" t="str">
        <f>IFERROR(IF($K$2="","",VALUE(INDEX('产品报告-整理'!E:E,MATCH(产品建议!A785,'产品报告-整理'!A:A,0)))),0)</f>
        <v/>
      </c>
      <c r="L785" s="5" t="str">
        <f>IFERROR(VALUE(HLOOKUP(L$2,'2.源数据-产品分析-全商品'!J$6:J$1000,ROW()-1,0)),"")</f>
        <v/>
      </c>
      <c r="M785" s="5" t="str">
        <f>IFERROR(VALUE(HLOOKUP(M$2,'2.源数据-产品分析-全商品'!K$6:K$1000,ROW()-1,0)),"")</f>
        <v/>
      </c>
      <c r="N785" s="5" t="str">
        <f>IFERROR(HLOOKUP(N$2,'2.源数据-产品分析-全商品'!L$6:L$1000,ROW()-1,0),"")</f>
        <v/>
      </c>
      <c r="O785" s="5" t="str">
        <f>IF($O$2='产品报告-整理'!$K$1,IFERROR(INDEX('产品报告-整理'!S:S,MATCH(产品建议!A785,'产品报告-整理'!L:L,0)),""),(IFERROR(VALUE(HLOOKUP(O$2,'2.源数据-产品分析-全商品'!M$6:M$1000,ROW()-1,0)),"")))</f>
        <v/>
      </c>
      <c r="P785" s="5" t="str">
        <f>IF($P$2='产品报告-整理'!$V$1,IFERROR(INDEX('产品报告-整理'!AD:AD,MATCH(产品建议!A785,'产品报告-整理'!W:W,0)),""),(IFERROR(VALUE(HLOOKUP(P$2,'2.源数据-产品分析-全商品'!N$6:N$1000,ROW()-1,0)),"")))</f>
        <v/>
      </c>
      <c r="Q785" s="5" t="str">
        <f>IF($Q$2='产品报告-整理'!$AG$1,IFERROR(INDEX('产品报告-整理'!AO:AO,MATCH(产品建议!A785,'产品报告-整理'!AH:AH,0)),""),(IFERROR(VALUE(HLOOKUP(Q$2,'2.源数据-产品分析-全商品'!O$6:O$1000,ROW()-1,0)),"")))</f>
        <v/>
      </c>
      <c r="R785" s="5" t="str">
        <f>IF($R$2='产品报告-整理'!$AR$1,IFERROR(INDEX('产品报告-整理'!AZ:AZ,MATCH(产品建议!A785,'产品报告-整理'!AS:AS,0)),""),(IFERROR(VALUE(HLOOKUP(R$2,'2.源数据-产品分析-全商品'!P$6:P$1000,ROW()-1,0)),"")))</f>
        <v/>
      </c>
      <c r="S785" s="5" t="str">
        <f>IF($S$2='产品报告-整理'!$BC$1,IFERROR(INDEX('产品报告-整理'!BK:BK,MATCH(产品建议!A785,'产品报告-整理'!BD:BD,0)),""),(IFERROR(VALUE(HLOOKUP(S$2,'2.源数据-产品分析-全商品'!Q$6:Q$1000,ROW()-1,0)),"")))</f>
        <v/>
      </c>
      <c r="T785" s="5" t="str">
        <f>IFERROR(HLOOKUP("产品负责人",'2.源数据-产品分析-全商品'!R$6:R$1000,ROW()-1,0),"")</f>
        <v/>
      </c>
      <c r="U785" s="5" t="str">
        <f>IFERROR(VALUE(HLOOKUP(U$2,'2.源数据-产品分析-全商品'!S$6:S$1000,ROW()-1,0)),"")</f>
        <v/>
      </c>
      <c r="V785" s="5" t="str">
        <f>IFERROR(VALUE(HLOOKUP(V$2,'2.源数据-产品分析-全商品'!T$6:T$1000,ROW()-1,0)),"")</f>
        <v/>
      </c>
      <c r="W785" s="5" t="str">
        <f>IF(OR($A$3=""),"",IF(OR($W$2="优爆品"),(IF(COUNTIF('2-2.源数据-产品分析-优品'!A:A,产品建议!A785)&gt;0,"是","")&amp;IF(COUNTIF('2-3.源数据-产品分析-爆品'!A:A,产品建议!A785)&gt;0,"是","")),IF(OR($W$2="P4P点击量"),((IFERROR(INDEX('产品报告-整理'!D:D,MATCH(产品建议!A785,'产品报告-整理'!A:A,0)),""))),((IF(COUNTIF('2-2.源数据-产品分析-优品'!A:A,产品建议!A785)&gt;0,"是",""))))))</f>
        <v/>
      </c>
      <c r="X785" s="5" t="str">
        <f>IF(OR($A$3=""),"",IF(OR($W$2="优爆品"),((IFERROR(INDEX('产品报告-整理'!D:D,MATCH(产品建议!A785,'产品报告-整理'!A:A,0)),"")&amp;" → "&amp;(IFERROR(TEXT(INDEX('产品报告-整理'!D:D,MATCH(产品建议!A785,'产品报告-整理'!A:A,0))/G785,"0%"),"")))),IF(OR($W$2="P4P点击量"),((IF($W$2="P4P点击量",IFERROR(TEXT(W785/G785,"0%"),"")))),(((IF(COUNTIF('2-3.源数据-产品分析-爆品'!A:A,产品建议!A785)&gt;0,"是","")))))))</f>
        <v/>
      </c>
      <c r="Y785" s="9" t="str">
        <f>IF(AND($Y$2="直通车总消费",'产品报告-整理'!$BN$1="推荐广告"),IFERROR(INDEX('产品报告-整理'!H:H,MATCH(产品建议!A785,'产品报告-整理'!A:A,0)),0)+IFERROR(INDEX('产品报告-整理'!BV:BV,MATCH(产品建议!A785,'产品报告-整理'!BO:BO,0)),0),IFERROR(INDEX('产品报告-整理'!H:H,MATCH(产品建议!A785,'产品报告-整理'!A:A,0)),0))</f>
        <v/>
      </c>
      <c r="Z785" s="9" t="str">
        <f t="shared" si="39"/>
        <v/>
      </c>
      <c r="AA785" s="5" t="str">
        <f t="shared" si="37"/>
        <v/>
      </c>
      <c r="AB785" s="5" t="str">
        <f t="shared" si="38"/>
        <v/>
      </c>
      <c r="AC785" s="9"/>
      <c r="AD785" s="15" t="str">
        <f>IF($AD$1="  ",IFERROR(IF(AND(Y785="未推广",L785&gt;0),"加入P4P推广 ","")&amp;IF(AND(OR(W785="是",X785="是"),Y785=0),"优爆品加推广 ","")&amp;IF(AND(C785="N",L785&gt;0),"增加橱窗绑定 ","")&amp;IF(AND(OR(Z785&gt;$Z$1*4.5,AB785&gt;$AB$1*4.5),Y785&lt;&gt;0,Y785&gt;$AB$1*2,G785&gt;($G$1/$L$1)*1),"放弃P4P推广 ","")&amp;IF(AND(AB785&gt;$AB$1*1.2,AB785&lt;$AB$1*4.5,Y785&gt;0),"优化询盘成本 ","")&amp;IF(AND(Z785&gt;$Z$1*1.2,Z785&lt;$Z$1*4.5,Y785&gt;0),"优化商机成本 ","")&amp;IF(AND(Y785&lt;&gt;0,L785&gt;0,AB785&lt;$AB$1*1.2),"加大询盘获取 ","")&amp;IF(AND(Y785&lt;&gt;0,K785&gt;0,Z785&lt;$Z$1*1.2),"加大商机获取 ","")&amp;IF(AND(L785=0,C785="Y",G785&gt;($G$1/$L$1*1.5)),"解绑橱窗绑定 ",""),"请去左表粘贴源数据"),"")</f>
        <v/>
      </c>
      <c r="AE785" s="9"/>
      <c r="AF785" s="9"/>
      <c r="AG785" s="9"/>
      <c r="AH785" s="9"/>
      <c r="AI785" s="17"/>
      <c r="AJ785" s="17"/>
      <c r="AK785" s="17"/>
    </row>
    <row r="786" spans="1:37">
      <c r="A786" s="5" t="str">
        <f>IFERROR(HLOOKUP(A$2,'2.源数据-产品分析-全商品'!A$6:A$1000,ROW()-1,0),"")</f>
        <v/>
      </c>
      <c r="B786" s="5" t="str">
        <f>IFERROR(HLOOKUP(B$2,'2.源数据-产品分析-全商品'!B$6:B$1000,ROW()-1,0),"")</f>
        <v/>
      </c>
      <c r="C786" s="5" t="str">
        <f>CLEAN(IFERROR(HLOOKUP(C$2,'2.源数据-产品分析-全商品'!C$6:C$1000,ROW()-1,0),""))</f>
        <v/>
      </c>
      <c r="D786" s="5" t="str">
        <f>IFERROR(HLOOKUP(D$2,'2.源数据-产品分析-全商品'!D$6:D$1000,ROW()-1,0),"")</f>
        <v/>
      </c>
      <c r="E786" s="5" t="str">
        <f>IFERROR(HLOOKUP(E$2,'2.源数据-产品分析-全商品'!E$6:E$1000,ROW()-1,0),"")</f>
        <v/>
      </c>
      <c r="F786" s="5" t="str">
        <f>IFERROR(VALUE(HLOOKUP(F$2,'2.源数据-产品分析-全商品'!F$6:F$1000,ROW()-1,0)),"")</f>
        <v/>
      </c>
      <c r="G786" s="5" t="str">
        <f>IFERROR(VALUE(HLOOKUP(G$2,'2.源数据-产品分析-全商品'!G$6:G$1000,ROW()-1,0)),"")</f>
        <v/>
      </c>
      <c r="H786" s="5" t="str">
        <f>IFERROR(HLOOKUP(H$2,'2.源数据-产品分析-全商品'!H$6:H$1000,ROW()-1,0),"")</f>
        <v/>
      </c>
      <c r="I786" s="5" t="str">
        <f>IFERROR(VALUE(HLOOKUP(I$2,'2.源数据-产品分析-全商品'!I$6:I$1000,ROW()-1,0)),"")</f>
        <v/>
      </c>
      <c r="J786" s="60" t="str">
        <f>IFERROR(IF($J$2="","",INDEX('产品报告-整理'!G:G,MATCH(产品建议!A786,'产品报告-整理'!A:A,0))),"")</f>
        <v/>
      </c>
      <c r="K786" s="5" t="str">
        <f>IFERROR(IF($K$2="","",VALUE(INDEX('产品报告-整理'!E:E,MATCH(产品建议!A786,'产品报告-整理'!A:A,0)))),0)</f>
        <v/>
      </c>
      <c r="L786" s="5" t="str">
        <f>IFERROR(VALUE(HLOOKUP(L$2,'2.源数据-产品分析-全商品'!J$6:J$1000,ROW()-1,0)),"")</f>
        <v/>
      </c>
      <c r="M786" s="5" t="str">
        <f>IFERROR(VALUE(HLOOKUP(M$2,'2.源数据-产品分析-全商品'!K$6:K$1000,ROW()-1,0)),"")</f>
        <v/>
      </c>
      <c r="N786" s="5" t="str">
        <f>IFERROR(HLOOKUP(N$2,'2.源数据-产品分析-全商品'!L$6:L$1000,ROW()-1,0),"")</f>
        <v/>
      </c>
      <c r="O786" s="5" t="str">
        <f>IF($O$2='产品报告-整理'!$K$1,IFERROR(INDEX('产品报告-整理'!S:S,MATCH(产品建议!A786,'产品报告-整理'!L:L,0)),""),(IFERROR(VALUE(HLOOKUP(O$2,'2.源数据-产品分析-全商品'!M$6:M$1000,ROW()-1,0)),"")))</f>
        <v/>
      </c>
      <c r="P786" s="5" t="str">
        <f>IF($P$2='产品报告-整理'!$V$1,IFERROR(INDEX('产品报告-整理'!AD:AD,MATCH(产品建议!A786,'产品报告-整理'!W:W,0)),""),(IFERROR(VALUE(HLOOKUP(P$2,'2.源数据-产品分析-全商品'!N$6:N$1000,ROW()-1,0)),"")))</f>
        <v/>
      </c>
      <c r="Q786" s="5" t="str">
        <f>IF($Q$2='产品报告-整理'!$AG$1,IFERROR(INDEX('产品报告-整理'!AO:AO,MATCH(产品建议!A786,'产品报告-整理'!AH:AH,0)),""),(IFERROR(VALUE(HLOOKUP(Q$2,'2.源数据-产品分析-全商品'!O$6:O$1000,ROW()-1,0)),"")))</f>
        <v/>
      </c>
      <c r="R786" s="5" t="str">
        <f>IF($R$2='产品报告-整理'!$AR$1,IFERROR(INDEX('产品报告-整理'!AZ:AZ,MATCH(产品建议!A786,'产品报告-整理'!AS:AS,0)),""),(IFERROR(VALUE(HLOOKUP(R$2,'2.源数据-产品分析-全商品'!P$6:P$1000,ROW()-1,0)),"")))</f>
        <v/>
      </c>
      <c r="S786" s="5" t="str">
        <f>IF($S$2='产品报告-整理'!$BC$1,IFERROR(INDEX('产品报告-整理'!BK:BK,MATCH(产品建议!A786,'产品报告-整理'!BD:BD,0)),""),(IFERROR(VALUE(HLOOKUP(S$2,'2.源数据-产品分析-全商品'!Q$6:Q$1000,ROW()-1,0)),"")))</f>
        <v/>
      </c>
      <c r="T786" s="5" t="str">
        <f>IFERROR(HLOOKUP("产品负责人",'2.源数据-产品分析-全商品'!R$6:R$1000,ROW()-1,0),"")</f>
        <v/>
      </c>
      <c r="U786" s="5" t="str">
        <f>IFERROR(VALUE(HLOOKUP(U$2,'2.源数据-产品分析-全商品'!S$6:S$1000,ROW()-1,0)),"")</f>
        <v/>
      </c>
      <c r="V786" s="5" t="str">
        <f>IFERROR(VALUE(HLOOKUP(V$2,'2.源数据-产品分析-全商品'!T$6:T$1000,ROW()-1,0)),"")</f>
        <v/>
      </c>
      <c r="W786" s="5" t="str">
        <f>IF(OR($A$3=""),"",IF(OR($W$2="优爆品"),(IF(COUNTIF('2-2.源数据-产品分析-优品'!A:A,产品建议!A786)&gt;0,"是","")&amp;IF(COUNTIF('2-3.源数据-产品分析-爆品'!A:A,产品建议!A786)&gt;0,"是","")),IF(OR($W$2="P4P点击量"),((IFERROR(INDEX('产品报告-整理'!D:D,MATCH(产品建议!A786,'产品报告-整理'!A:A,0)),""))),((IF(COUNTIF('2-2.源数据-产品分析-优品'!A:A,产品建议!A786)&gt;0,"是",""))))))</f>
        <v/>
      </c>
      <c r="X786" s="5" t="str">
        <f>IF(OR($A$3=""),"",IF(OR($W$2="优爆品"),((IFERROR(INDEX('产品报告-整理'!D:D,MATCH(产品建议!A786,'产品报告-整理'!A:A,0)),"")&amp;" → "&amp;(IFERROR(TEXT(INDEX('产品报告-整理'!D:D,MATCH(产品建议!A786,'产品报告-整理'!A:A,0))/G786,"0%"),"")))),IF(OR($W$2="P4P点击量"),((IF($W$2="P4P点击量",IFERROR(TEXT(W786/G786,"0%"),"")))),(((IF(COUNTIF('2-3.源数据-产品分析-爆品'!A:A,产品建议!A786)&gt;0,"是","")))))))</f>
        <v/>
      </c>
      <c r="Y786" s="9" t="str">
        <f>IF(AND($Y$2="直通车总消费",'产品报告-整理'!$BN$1="推荐广告"),IFERROR(INDEX('产品报告-整理'!H:H,MATCH(产品建议!A786,'产品报告-整理'!A:A,0)),0)+IFERROR(INDEX('产品报告-整理'!BV:BV,MATCH(产品建议!A786,'产品报告-整理'!BO:BO,0)),0),IFERROR(INDEX('产品报告-整理'!H:H,MATCH(产品建议!A786,'产品报告-整理'!A:A,0)),0))</f>
        <v/>
      </c>
      <c r="Z786" s="9" t="str">
        <f t="shared" si="39"/>
        <v/>
      </c>
      <c r="AA786" s="5" t="str">
        <f t="shared" si="37"/>
        <v/>
      </c>
      <c r="AB786" s="5" t="str">
        <f t="shared" si="38"/>
        <v/>
      </c>
      <c r="AC786" s="9"/>
      <c r="AD786" s="15" t="str">
        <f>IF($AD$1="  ",IFERROR(IF(AND(Y786="未推广",L786&gt;0),"加入P4P推广 ","")&amp;IF(AND(OR(W786="是",X786="是"),Y786=0),"优爆品加推广 ","")&amp;IF(AND(C786="N",L786&gt;0),"增加橱窗绑定 ","")&amp;IF(AND(OR(Z786&gt;$Z$1*4.5,AB786&gt;$AB$1*4.5),Y786&lt;&gt;0,Y786&gt;$AB$1*2,G786&gt;($G$1/$L$1)*1),"放弃P4P推广 ","")&amp;IF(AND(AB786&gt;$AB$1*1.2,AB786&lt;$AB$1*4.5,Y786&gt;0),"优化询盘成本 ","")&amp;IF(AND(Z786&gt;$Z$1*1.2,Z786&lt;$Z$1*4.5,Y786&gt;0),"优化商机成本 ","")&amp;IF(AND(Y786&lt;&gt;0,L786&gt;0,AB786&lt;$AB$1*1.2),"加大询盘获取 ","")&amp;IF(AND(Y786&lt;&gt;0,K786&gt;0,Z786&lt;$Z$1*1.2),"加大商机获取 ","")&amp;IF(AND(L786=0,C786="Y",G786&gt;($G$1/$L$1*1.5)),"解绑橱窗绑定 ",""),"请去左表粘贴源数据"),"")</f>
        <v/>
      </c>
      <c r="AE786" s="9"/>
      <c r="AF786" s="9"/>
      <c r="AG786" s="9"/>
      <c r="AH786" s="9"/>
      <c r="AI786" s="17"/>
      <c r="AJ786" s="17"/>
      <c r="AK786" s="17"/>
    </row>
    <row r="787" spans="1:37">
      <c r="A787" s="5" t="str">
        <f>IFERROR(HLOOKUP(A$2,'2.源数据-产品分析-全商品'!A$6:A$1000,ROW()-1,0),"")</f>
        <v/>
      </c>
      <c r="B787" s="5" t="str">
        <f>IFERROR(HLOOKUP(B$2,'2.源数据-产品分析-全商品'!B$6:B$1000,ROW()-1,0),"")</f>
        <v/>
      </c>
      <c r="C787" s="5" t="str">
        <f>CLEAN(IFERROR(HLOOKUP(C$2,'2.源数据-产品分析-全商品'!C$6:C$1000,ROW()-1,0),""))</f>
        <v/>
      </c>
      <c r="D787" s="5" t="str">
        <f>IFERROR(HLOOKUP(D$2,'2.源数据-产品分析-全商品'!D$6:D$1000,ROW()-1,0),"")</f>
        <v/>
      </c>
      <c r="E787" s="5" t="str">
        <f>IFERROR(HLOOKUP(E$2,'2.源数据-产品分析-全商品'!E$6:E$1000,ROW()-1,0),"")</f>
        <v/>
      </c>
      <c r="F787" s="5" t="str">
        <f>IFERROR(VALUE(HLOOKUP(F$2,'2.源数据-产品分析-全商品'!F$6:F$1000,ROW()-1,0)),"")</f>
        <v/>
      </c>
      <c r="G787" s="5" t="str">
        <f>IFERROR(VALUE(HLOOKUP(G$2,'2.源数据-产品分析-全商品'!G$6:G$1000,ROW()-1,0)),"")</f>
        <v/>
      </c>
      <c r="H787" s="5" t="str">
        <f>IFERROR(HLOOKUP(H$2,'2.源数据-产品分析-全商品'!H$6:H$1000,ROW()-1,0),"")</f>
        <v/>
      </c>
      <c r="I787" s="5" t="str">
        <f>IFERROR(VALUE(HLOOKUP(I$2,'2.源数据-产品分析-全商品'!I$6:I$1000,ROW()-1,0)),"")</f>
        <v/>
      </c>
      <c r="J787" s="60" t="str">
        <f>IFERROR(IF($J$2="","",INDEX('产品报告-整理'!G:G,MATCH(产品建议!A787,'产品报告-整理'!A:A,0))),"")</f>
        <v/>
      </c>
      <c r="K787" s="5" t="str">
        <f>IFERROR(IF($K$2="","",VALUE(INDEX('产品报告-整理'!E:E,MATCH(产品建议!A787,'产品报告-整理'!A:A,0)))),0)</f>
        <v/>
      </c>
      <c r="L787" s="5" t="str">
        <f>IFERROR(VALUE(HLOOKUP(L$2,'2.源数据-产品分析-全商品'!J$6:J$1000,ROW()-1,0)),"")</f>
        <v/>
      </c>
      <c r="M787" s="5" t="str">
        <f>IFERROR(VALUE(HLOOKUP(M$2,'2.源数据-产品分析-全商品'!K$6:K$1000,ROW()-1,0)),"")</f>
        <v/>
      </c>
      <c r="N787" s="5" t="str">
        <f>IFERROR(HLOOKUP(N$2,'2.源数据-产品分析-全商品'!L$6:L$1000,ROW()-1,0),"")</f>
        <v/>
      </c>
      <c r="O787" s="5" t="str">
        <f>IF($O$2='产品报告-整理'!$K$1,IFERROR(INDEX('产品报告-整理'!S:S,MATCH(产品建议!A787,'产品报告-整理'!L:L,0)),""),(IFERROR(VALUE(HLOOKUP(O$2,'2.源数据-产品分析-全商品'!M$6:M$1000,ROW()-1,0)),"")))</f>
        <v/>
      </c>
      <c r="P787" s="5" t="str">
        <f>IF($P$2='产品报告-整理'!$V$1,IFERROR(INDEX('产品报告-整理'!AD:AD,MATCH(产品建议!A787,'产品报告-整理'!W:W,0)),""),(IFERROR(VALUE(HLOOKUP(P$2,'2.源数据-产品分析-全商品'!N$6:N$1000,ROW()-1,0)),"")))</f>
        <v/>
      </c>
      <c r="Q787" s="5" t="str">
        <f>IF($Q$2='产品报告-整理'!$AG$1,IFERROR(INDEX('产品报告-整理'!AO:AO,MATCH(产品建议!A787,'产品报告-整理'!AH:AH,0)),""),(IFERROR(VALUE(HLOOKUP(Q$2,'2.源数据-产品分析-全商品'!O$6:O$1000,ROW()-1,0)),"")))</f>
        <v/>
      </c>
      <c r="R787" s="5" t="str">
        <f>IF($R$2='产品报告-整理'!$AR$1,IFERROR(INDEX('产品报告-整理'!AZ:AZ,MATCH(产品建议!A787,'产品报告-整理'!AS:AS,0)),""),(IFERROR(VALUE(HLOOKUP(R$2,'2.源数据-产品分析-全商品'!P$6:P$1000,ROW()-1,0)),"")))</f>
        <v/>
      </c>
      <c r="S787" s="5" t="str">
        <f>IF($S$2='产品报告-整理'!$BC$1,IFERROR(INDEX('产品报告-整理'!BK:BK,MATCH(产品建议!A787,'产品报告-整理'!BD:BD,0)),""),(IFERROR(VALUE(HLOOKUP(S$2,'2.源数据-产品分析-全商品'!Q$6:Q$1000,ROW()-1,0)),"")))</f>
        <v/>
      </c>
      <c r="T787" s="5" t="str">
        <f>IFERROR(HLOOKUP("产品负责人",'2.源数据-产品分析-全商品'!R$6:R$1000,ROW()-1,0),"")</f>
        <v/>
      </c>
      <c r="U787" s="5" t="str">
        <f>IFERROR(VALUE(HLOOKUP(U$2,'2.源数据-产品分析-全商品'!S$6:S$1000,ROW()-1,0)),"")</f>
        <v/>
      </c>
      <c r="V787" s="5" t="str">
        <f>IFERROR(VALUE(HLOOKUP(V$2,'2.源数据-产品分析-全商品'!T$6:T$1000,ROW()-1,0)),"")</f>
        <v/>
      </c>
      <c r="W787" s="5" t="str">
        <f>IF(OR($A$3=""),"",IF(OR($W$2="优爆品"),(IF(COUNTIF('2-2.源数据-产品分析-优品'!A:A,产品建议!A787)&gt;0,"是","")&amp;IF(COUNTIF('2-3.源数据-产品分析-爆品'!A:A,产品建议!A787)&gt;0,"是","")),IF(OR($W$2="P4P点击量"),((IFERROR(INDEX('产品报告-整理'!D:D,MATCH(产品建议!A787,'产品报告-整理'!A:A,0)),""))),((IF(COUNTIF('2-2.源数据-产品分析-优品'!A:A,产品建议!A787)&gt;0,"是",""))))))</f>
        <v/>
      </c>
      <c r="X787" s="5" t="str">
        <f>IF(OR($A$3=""),"",IF(OR($W$2="优爆品"),((IFERROR(INDEX('产品报告-整理'!D:D,MATCH(产品建议!A787,'产品报告-整理'!A:A,0)),"")&amp;" → "&amp;(IFERROR(TEXT(INDEX('产品报告-整理'!D:D,MATCH(产品建议!A787,'产品报告-整理'!A:A,0))/G787,"0%"),"")))),IF(OR($W$2="P4P点击量"),((IF($W$2="P4P点击量",IFERROR(TEXT(W787/G787,"0%"),"")))),(((IF(COUNTIF('2-3.源数据-产品分析-爆品'!A:A,产品建议!A787)&gt;0,"是","")))))))</f>
        <v/>
      </c>
      <c r="Y787" s="9" t="str">
        <f>IF(AND($Y$2="直通车总消费",'产品报告-整理'!$BN$1="推荐广告"),IFERROR(INDEX('产品报告-整理'!H:H,MATCH(产品建议!A787,'产品报告-整理'!A:A,0)),0)+IFERROR(INDEX('产品报告-整理'!BV:BV,MATCH(产品建议!A787,'产品报告-整理'!BO:BO,0)),0),IFERROR(INDEX('产品报告-整理'!H:H,MATCH(产品建议!A787,'产品报告-整理'!A:A,0)),0))</f>
        <v/>
      </c>
      <c r="Z787" s="9" t="str">
        <f t="shared" si="39"/>
        <v/>
      </c>
      <c r="AA787" s="5" t="str">
        <f t="shared" si="37"/>
        <v/>
      </c>
      <c r="AB787" s="5" t="str">
        <f t="shared" si="38"/>
        <v/>
      </c>
      <c r="AC787" s="9"/>
      <c r="AD787" s="15" t="str">
        <f>IF($AD$1="  ",IFERROR(IF(AND(Y787="未推广",L787&gt;0),"加入P4P推广 ","")&amp;IF(AND(OR(W787="是",X787="是"),Y787=0),"优爆品加推广 ","")&amp;IF(AND(C787="N",L787&gt;0),"增加橱窗绑定 ","")&amp;IF(AND(OR(Z787&gt;$Z$1*4.5,AB787&gt;$AB$1*4.5),Y787&lt;&gt;0,Y787&gt;$AB$1*2,G787&gt;($G$1/$L$1)*1),"放弃P4P推广 ","")&amp;IF(AND(AB787&gt;$AB$1*1.2,AB787&lt;$AB$1*4.5,Y787&gt;0),"优化询盘成本 ","")&amp;IF(AND(Z787&gt;$Z$1*1.2,Z787&lt;$Z$1*4.5,Y787&gt;0),"优化商机成本 ","")&amp;IF(AND(Y787&lt;&gt;0,L787&gt;0,AB787&lt;$AB$1*1.2),"加大询盘获取 ","")&amp;IF(AND(Y787&lt;&gt;0,K787&gt;0,Z787&lt;$Z$1*1.2),"加大商机获取 ","")&amp;IF(AND(L787=0,C787="Y",G787&gt;($G$1/$L$1*1.5)),"解绑橱窗绑定 ",""),"请去左表粘贴源数据"),"")</f>
        <v/>
      </c>
      <c r="AE787" s="9"/>
      <c r="AF787" s="9"/>
      <c r="AG787" s="9"/>
      <c r="AH787" s="9"/>
      <c r="AI787" s="17"/>
      <c r="AJ787" s="17"/>
      <c r="AK787" s="17"/>
    </row>
    <row r="788" spans="1:37">
      <c r="A788" s="5" t="str">
        <f>IFERROR(HLOOKUP(A$2,'2.源数据-产品分析-全商品'!A$6:A$1000,ROW()-1,0),"")</f>
        <v/>
      </c>
      <c r="B788" s="5" t="str">
        <f>IFERROR(HLOOKUP(B$2,'2.源数据-产品分析-全商品'!B$6:B$1000,ROW()-1,0),"")</f>
        <v/>
      </c>
      <c r="C788" s="5" t="str">
        <f>CLEAN(IFERROR(HLOOKUP(C$2,'2.源数据-产品分析-全商品'!C$6:C$1000,ROW()-1,0),""))</f>
        <v/>
      </c>
      <c r="D788" s="5" t="str">
        <f>IFERROR(HLOOKUP(D$2,'2.源数据-产品分析-全商品'!D$6:D$1000,ROW()-1,0),"")</f>
        <v/>
      </c>
      <c r="E788" s="5" t="str">
        <f>IFERROR(HLOOKUP(E$2,'2.源数据-产品分析-全商品'!E$6:E$1000,ROW()-1,0),"")</f>
        <v/>
      </c>
      <c r="F788" s="5" t="str">
        <f>IFERROR(VALUE(HLOOKUP(F$2,'2.源数据-产品分析-全商品'!F$6:F$1000,ROW()-1,0)),"")</f>
        <v/>
      </c>
      <c r="G788" s="5" t="str">
        <f>IFERROR(VALUE(HLOOKUP(G$2,'2.源数据-产品分析-全商品'!G$6:G$1000,ROW()-1,0)),"")</f>
        <v/>
      </c>
      <c r="H788" s="5" t="str">
        <f>IFERROR(HLOOKUP(H$2,'2.源数据-产品分析-全商品'!H$6:H$1000,ROW()-1,0),"")</f>
        <v/>
      </c>
      <c r="I788" s="5" t="str">
        <f>IFERROR(VALUE(HLOOKUP(I$2,'2.源数据-产品分析-全商品'!I$6:I$1000,ROW()-1,0)),"")</f>
        <v/>
      </c>
      <c r="J788" s="60" t="str">
        <f>IFERROR(IF($J$2="","",INDEX('产品报告-整理'!G:G,MATCH(产品建议!A788,'产品报告-整理'!A:A,0))),"")</f>
        <v/>
      </c>
      <c r="K788" s="5" t="str">
        <f>IFERROR(IF($K$2="","",VALUE(INDEX('产品报告-整理'!E:E,MATCH(产品建议!A788,'产品报告-整理'!A:A,0)))),0)</f>
        <v/>
      </c>
      <c r="L788" s="5" t="str">
        <f>IFERROR(VALUE(HLOOKUP(L$2,'2.源数据-产品分析-全商品'!J$6:J$1000,ROW()-1,0)),"")</f>
        <v/>
      </c>
      <c r="M788" s="5" t="str">
        <f>IFERROR(VALUE(HLOOKUP(M$2,'2.源数据-产品分析-全商品'!K$6:K$1000,ROW()-1,0)),"")</f>
        <v/>
      </c>
      <c r="N788" s="5" t="str">
        <f>IFERROR(HLOOKUP(N$2,'2.源数据-产品分析-全商品'!L$6:L$1000,ROW()-1,0),"")</f>
        <v/>
      </c>
      <c r="O788" s="5" t="str">
        <f>IF($O$2='产品报告-整理'!$K$1,IFERROR(INDEX('产品报告-整理'!S:S,MATCH(产品建议!A788,'产品报告-整理'!L:L,0)),""),(IFERROR(VALUE(HLOOKUP(O$2,'2.源数据-产品分析-全商品'!M$6:M$1000,ROW()-1,0)),"")))</f>
        <v/>
      </c>
      <c r="P788" s="5" t="str">
        <f>IF($P$2='产品报告-整理'!$V$1,IFERROR(INDEX('产品报告-整理'!AD:AD,MATCH(产品建议!A788,'产品报告-整理'!W:W,0)),""),(IFERROR(VALUE(HLOOKUP(P$2,'2.源数据-产品分析-全商品'!N$6:N$1000,ROW()-1,0)),"")))</f>
        <v/>
      </c>
      <c r="Q788" s="5" t="str">
        <f>IF($Q$2='产品报告-整理'!$AG$1,IFERROR(INDEX('产品报告-整理'!AO:AO,MATCH(产品建议!A788,'产品报告-整理'!AH:AH,0)),""),(IFERROR(VALUE(HLOOKUP(Q$2,'2.源数据-产品分析-全商品'!O$6:O$1000,ROW()-1,0)),"")))</f>
        <v/>
      </c>
      <c r="R788" s="5" t="str">
        <f>IF($R$2='产品报告-整理'!$AR$1,IFERROR(INDEX('产品报告-整理'!AZ:AZ,MATCH(产品建议!A788,'产品报告-整理'!AS:AS,0)),""),(IFERROR(VALUE(HLOOKUP(R$2,'2.源数据-产品分析-全商品'!P$6:P$1000,ROW()-1,0)),"")))</f>
        <v/>
      </c>
      <c r="S788" s="5" t="str">
        <f>IF($S$2='产品报告-整理'!$BC$1,IFERROR(INDEX('产品报告-整理'!BK:BK,MATCH(产品建议!A788,'产品报告-整理'!BD:BD,0)),""),(IFERROR(VALUE(HLOOKUP(S$2,'2.源数据-产品分析-全商品'!Q$6:Q$1000,ROW()-1,0)),"")))</f>
        <v/>
      </c>
      <c r="T788" s="5" t="str">
        <f>IFERROR(HLOOKUP("产品负责人",'2.源数据-产品分析-全商品'!R$6:R$1000,ROW()-1,0),"")</f>
        <v/>
      </c>
      <c r="U788" s="5" t="str">
        <f>IFERROR(VALUE(HLOOKUP(U$2,'2.源数据-产品分析-全商品'!S$6:S$1000,ROW()-1,0)),"")</f>
        <v/>
      </c>
      <c r="V788" s="5" t="str">
        <f>IFERROR(VALUE(HLOOKUP(V$2,'2.源数据-产品分析-全商品'!T$6:T$1000,ROW()-1,0)),"")</f>
        <v/>
      </c>
      <c r="W788" s="5" t="str">
        <f>IF(OR($A$3=""),"",IF(OR($W$2="优爆品"),(IF(COUNTIF('2-2.源数据-产品分析-优品'!A:A,产品建议!A788)&gt;0,"是","")&amp;IF(COUNTIF('2-3.源数据-产品分析-爆品'!A:A,产品建议!A788)&gt;0,"是","")),IF(OR($W$2="P4P点击量"),((IFERROR(INDEX('产品报告-整理'!D:D,MATCH(产品建议!A788,'产品报告-整理'!A:A,0)),""))),((IF(COUNTIF('2-2.源数据-产品分析-优品'!A:A,产品建议!A788)&gt;0,"是",""))))))</f>
        <v/>
      </c>
      <c r="X788" s="5" t="str">
        <f>IF(OR($A$3=""),"",IF(OR($W$2="优爆品"),((IFERROR(INDEX('产品报告-整理'!D:D,MATCH(产品建议!A788,'产品报告-整理'!A:A,0)),"")&amp;" → "&amp;(IFERROR(TEXT(INDEX('产品报告-整理'!D:D,MATCH(产品建议!A788,'产品报告-整理'!A:A,0))/G788,"0%"),"")))),IF(OR($W$2="P4P点击量"),((IF($W$2="P4P点击量",IFERROR(TEXT(W788/G788,"0%"),"")))),(((IF(COUNTIF('2-3.源数据-产品分析-爆品'!A:A,产品建议!A788)&gt;0,"是","")))))))</f>
        <v/>
      </c>
      <c r="Y788" s="9" t="str">
        <f>IF(AND($Y$2="直通车总消费",'产品报告-整理'!$BN$1="推荐广告"),IFERROR(INDEX('产品报告-整理'!H:H,MATCH(产品建议!A788,'产品报告-整理'!A:A,0)),0)+IFERROR(INDEX('产品报告-整理'!BV:BV,MATCH(产品建议!A788,'产品报告-整理'!BO:BO,0)),0),IFERROR(INDEX('产品报告-整理'!H:H,MATCH(产品建议!A788,'产品报告-整理'!A:A,0)),0))</f>
        <v/>
      </c>
      <c r="Z788" s="9" t="str">
        <f t="shared" si="39"/>
        <v/>
      </c>
      <c r="AA788" s="5" t="str">
        <f t="shared" si="37"/>
        <v/>
      </c>
      <c r="AB788" s="5" t="str">
        <f t="shared" si="38"/>
        <v/>
      </c>
      <c r="AC788" s="9"/>
      <c r="AD788" s="15" t="str">
        <f>IF($AD$1="  ",IFERROR(IF(AND(Y788="未推广",L788&gt;0),"加入P4P推广 ","")&amp;IF(AND(OR(W788="是",X788="是"),Y788=0),"优爆品加推广 ","")&amp;IF(AND(C788="N",L788&gt;0),"增加橱窗绑定 ","")&amp;IF(AND(OR(Z788&gt;$Z$1*4.5,AB788&gt;$AB$1*4.5),Y788&lt;&gt;0,Y788&gt;$AB$1*2,G788&gt;($G$1/$L$1)*1),"放弃P4P推广 ","")&amp;IF(AND(AB788&gt;$AB$1*1.2,AB788&lt;$AB$1*4.5,Y788&gt;0),"优化询盘成本 ","")&amp;IF(AND(Z788&gt;$Z$1*1.2,Z788&lt;$Z$1*4.5,Y788&gt;0),"优化商机成本 ","")&amp;IF(AND(Y788&lt;&gt;0,L788&gt;0,AB788&lt;$AB$1*1.2),"加大询盘获取 ","")&amp;IF(AND(Y788&lt;&gt;0,K788&gt;0,Z788&lt;$Z$1*1.2),"加大商机获取 ","")&amp;IF(AND(L788=0,C788="Y",G788&gt;($G$1/$L$1*1.5)),"解绑橱窗绑定 ",""),"请去左表粘贴源数据"),"")</f>
        <v/>
      </c>
      <c r="AE788" s="9"/>
      <c r="AF788" s="9"/>
      <c r="AG788" s="9"/>
      <c r="AH788" s="9"/>
      <c r="AI788" s="17"/>
      <c r="AJ788" s="17"/>
      <c r="AK788" s="17"/>
    </row>
    <row r="789" spans="1:37">
      <c r="A789" s="5" t="str">
        <f>IFERROR(HLOOKUP(A$2,'2.源数据-产品分析-全商品'!A$6:A$1000,ROW()-1,0),"")</f>
        <v/>
      </c>
      <c r="B789" s="5" t="str">
        <f>IFERROR(HLOOKUP(B$2,'2.源数据-产品分析-全商品'!B$6:B$1000,ROW()-1,0),"")</f>
        <v/>
      </c>
      <c r="C789" s="5" t="str">
        <f>CLEAN(IFERROR(HLOOKUP(C$2,'2.源数据-产品分析-全商品'!C$6:C$1000,ROW()-1,0),""))</f>
        <v/>
      </c>
      <c r="D789" s="5" t="str">
        <f>IFERROR(HLOOKUP(D$2,'2.源数据-产品分析-全商品'!D$6:D$1000,ROW()-1,0),"")</f>
        <v/>
      </c>
      <c r="E789" s="5" t="str">
        <f>IFERROR(HLOOKUP(E$2,'2.源数据-产品分析-全商品'!E$6:E$1000,ROW()-1,0),"")</f>
        <v/>
      </c>
      <c r="F789" s="5" t="str">
        <f>IFERROR(VALUE(HLOOKUP(F$2,'2.源数据-产品分析-全商品'!F$6:F$1000,ROW()-1,0)),"")</f>
        <v/>
      </c>
      <c r="G789" s="5" t="str">
        <f>IFERROR(VALUE(HLOOKUP(G$2,'2.源数据-产品分析-全商品'!G$6:G$1000,ROW()-1,0)),"")</f>
        <v/>
      </c>
      <c r="H789" s="5" t="str">
        <f>IFERROR(HLOOKUP(H$2,'2.源数据-产品分析-全商品'!H$6:H$1000,ROW()-1,0),"")</f>
        <v/>
      </c>
      <c r="I789" s="5" t="str">
        <f>IFERROR(VALUE(HLOOKUP(I$2,'2.源数据-产品分析-全商品'!I$6:I$1000,ROW()-1,0)),"")</f>
        <v/>
      </c>
      <c r="J789" s="60" t="str">
        <f>IFERROR(IF($J$2="","",INDEX('产品报告-整理'!G:G,MATCH(产品建议!A789,'产品报告-整理'!A:A,0))),"")</f>
        <v/>
      </c>
      <c r="K789" s="5" t="str">
        <f>IFERROR(IF($K$2="","",VALUE(INDEX('产品报告-整理'!E:E,MATCH(产品建议!A789,'产品报告-整理'!A:A,0)))),0)</f>
        <v/>
      </c>
      <c r="L789" s="5" t="str">
        <f>IFERROR(VALUE(HLOOKUP(L$2,'2.源数据-产品分析-全商品'!J$6:J$1000,ROW()-1,0)),"")</f>
        <v/>
      </c>
      <c r="M789" s="5" t="str">
        <f>IFERROR(VALUE(HLOOKUP(M$2,'2.源数据-产品分析-全商品'!K$6:K$1000,ROW()-1,0)),"")</f>
        <v/>
      </c>
      <c r="N789" s="5" t="str">
        <f>IFERROR(HLOOKUP(N$2,'2.源数据-产品分析-全商品'!L$6:L$1000,ROW()-1,0),"")</f>
        <v/>
      </c>
      <c r="O789" s="5" t="str">
        <f>IF($O$2='产品报告-整理'!$K$1,IFERROR(INDEX('产品报告-整理'!S:S,MATCH(产品建议!A789,'产品报告-整理'!L:L,0)),""),(IFERROR(VALUE(HLOOKUP(O$2,'2.源数据-产品分析-全商品'!M$6:M$1000,ROW()-1,0)),"")))</f>
        <v/>
      </c>
      <c r="P789" s="5" t="str">
        <f>IF($P$2='产品报告-整理'!$V$1,IFERROR(INDEX('产品报告-整理'!AD:AD,MATCH(产品建议!A789,'产品报告-整理'!W:W,0)),""),(IFERROR(VALUE(HLOOKUP(P$2,'2.源数据-产品分析-全商品'!N$6:N$1000,ROW()-1,0)),"")))</f>
        <v/>
      </c>
      <c r="Q789" s="5" t="str">
        <f>IF($Q$2='产品报告-整理'!$AG$1,IFERROR(INDEX('产品报告-整理'!AO:AO,MATCH(产品建议!A789,'产品报告-整理'!AH:AH,0)),""),(IFERROR(VALUE(HLOOKUP(Q$2,'2.源数据-产品分析-全商品'!O$6:O$1000,ROW()-1,0)),"")))</f>
        <v/>
      </c>
      <c r="R789" s="5" t="str">
        <f>IF($R$2='产品报告-整理'!$AR$1,IFERROR(INDEX('产品报告-整理'!AZ:AZ,MATCH(产品建议!A789,'产品报告-整理'!AS:AS,0)),""),(IFERROR(VALUE(HLOOKUP(R$2,'2.源数据-产品分析-全商品'!P$6:P$1000,ROW()-1,0)),"")))</f>
        <v/>
      </c>
      <c r="S789" s="5" t="str">
        <f>IF($S$2='产品报告-整理'!$BC$1,IFERROR(INDEX('产品报告-整理'!BK:BK,MATCH(产品建议!A789,'产品报告-整理'!BD:BD,0)),""),(IFERROR(VALUE(HLOOKUP(S$2,'2.源数据-产品分析-全商品'!Q$6:Q$1000,ROW()-1,0)),"")))</f>
        <v/>
      </c>
      <c r="T789" s="5" t="str">
        <f>IFERROR(HLOOKUP("产品负责人",'2.源数据-产品分析-全商品'!R$6:R$1000,ROW()-1,0),"")</f>
        <v/>
      </c>
      <c r="U789" s="5" t="str">
        <f>IFERROR(VALUE(HLOOKUP(U$2,'2.源数据-产品分析-全商品'!S$6:S$1000,ROW()-1,0)),"")</f>
        <v/>
      </c>
      <c r="V789" s="5" t="str">
        <f>IFERROR(VALUE(HLOOKUP(V$2,'2.源数据-产品分析-全商品'!T$6:T$1000,ROW()-1,0)),"")</f>
        <v/>
      </c>
      <c r="W789" s="5" t="str">
        <f>IF(OR($A$3=""),"",IF(OR($W$2="优爆品"),(IF(COUNTIF('2-2.源数据-产品分析-优品'!A:A,产品建议!A789)&gt;0,"是","")&amp;IF(COUNTIF('2-3.源数据-产品分析-爆品'!A:A,产品建议!A789)&gt;0,"是","")),IF(OR($W$2="P4P点击量"),((IFERROR(INDEX('产品报告-整理'!D:D,MATCH(产品建议!A789,'产品报告-整理'!A:A,0)),""))),((IF(COUNTIF('2-2.源数据-产品分析-优品'!A:A,产品建议!A789)&gt;0,"是",""))))))</f>
        <v/>
      </c>
      <c r="X789" s="5" t="str">
        <f>IF(OR($A$3=""),"",IF(OR($W$2="优爆品"),((IFERROR(INDEX('产品报告-整理'!D:D,MATCH(产品建议!A789,'产品报告-整理'!A:A,0)),"")&amp;" → "&amp;(IFERROR(TEXT(INDEX('产品报告-整理'!D:D,MATCH(产品建议!A789,'产品报告-整理'!A:A,0))/G789,"0%"),"")))),IF(OR($W$2="P4P点击量"),((IF($W$2="P4P点击量",IFERROR(TEXT(W789/G789,"0%"),"")))),(((IF(COUNTIF('2-3.源数据-产品分析-爆品'!A:A,产品建议!A789)&gt;0,"是","")))))))</f>
        <v/>
      </c>
      <c r="Y789" s="9" t="str">
        <f>IF(AND($Y$2="直通车总消费",'产品报告-整理'!$BN$1="推荐广告"),IFERROR(INDEX('产品报告-整理'!H:H,MATCH(产品建议!A789,'产品报告-整理'!A:A,0)),0)+IFERROR(INDEX('产品报告-整理'!BV:BV,MATCH(产品建议!A789,'产品报告-整理'!BO:BO,0)),0),IFERROR(INDEX('产品报告-整理'!H:H,MATCH(产品建议!A789,'产品报告-整理'!A:A,0)),0))</f>
        <v/>
      </c>
      <c r="Z789" s="9" t="str">
        <f t="shared" si="39"/>
        <v/>
      </c>
      <c r="AA789" s="5" t="str">
        <f t="shared" si="37"/>
        <v/>
      </c>
      <c r="AB789" s="5" t="str">
        <f t="shared" si="38"/>
        <v/>
      </c>
      <c r="AC789" s="9"/>
      <c r="AD789" s="15" t="str">
        <f>IF($AD$1="  ",IFERROR(IF(AND(Y789="未推广",L789&gt;0),"加入P4P推广 ","")&amp;IF(AND(OR(W789="是",X789="是"),Y789=0),"优爆品加推广 ","")&amp;IF(AND(C789="N",L789&gt;0),"增加橱窗绑定 ","")&amp;IF(AND(OR(Z789&gt;$Z$1*4.5,AB789&gt;$AB$1*4.5),Y789&lt;&gt;0,Y789&gt;$AB$1*2,G789&gt;($G$1/$L$1)*1),"放弃P4P推广 ","")&amp;IF(AND(AB789&gt;$AB$1*1.2,AB789&lt;$AB$1*4.5,Y789&gt;0),"优化询盘成本 ","")&amp;IF(AND(Z789&gt;$Z$1*1.2,Z789&lt;$Z$1*4.5,Y789&gt;0),"优化商机成本 ","")&amp;IF(AND(Y789&lt;&gt;0,L789&gt;0,AB789&lt;$AB$1*1.2),"加大询盘获取 ","")&amp;IF(AND(Y789&lt;&gt;0,K789&gt;0,Z789&lt;$Z$1*1.2),"加大商机获取 ","")&amp;IF(AND(L789=0,C789="Y",G789&gt;($G$1/$L$1*1.5)),"解绑橱窗绑定 ",""),"请去左表粘贴源数据"),"")</f>
        <v/>
      </c>
      <c r="AE789" s="9"/>
      <c r="AF789" s="9"/>
      <c r="AG789" s="9"/>
      <c r="AH789" s="9"/>
      <c r="AI789" s="17"/>
      <c r="AJ789" s="17"/>
      <c r="AK789" s="17"/>
    </row>
    <row r="790" spans="1:37">
      <c r="A790" s="5" t="str">
        <f>IFERROR(HLOOKUP(A$2,'2.源数据-产品分析-全商品'!A$6:A$1000,ROW()-1,0),"")</f>
        <v/>
      </c>
      <c r="B790" s="5" t="str">
        <f>IFERROR(HLOOKUP(B$2,'2.源数据-产品分析-全商品'!B$6:B$1000,ROW()-1,0),"")</f>
        <v/>
      </c>
      <c r="C790" s="5" t="str">
        <f>CLEAN(IFERROR(HLOOKUP(C$2,'2.源数据-产品分析-全商品'!C$6:C$1000,ROW()-1,0),""))</f>
        <v/>
      </c>
      <c r="D790" s="5" t="str">
        <f>IFERROR(HLOOKUP(D$2,'2.源数据-产品分析-全商品'!D$6:D$1000,ROW()-1,0),"")</f>
        <v/>
      </c>
      <c r="E790" s="5" t="str">
        <f>IFERROR(HLOOKUP(E$2,'2.源数据-产品分析-全商品'!E$6:E$1000,ROW()-1,0),"")</f>
        <v/>
      </c>
      <c r="F790" s="5" t="str">
        <f>IFERROR(VALUE(HLOOKUP(F$2,'2.源数据-产品分析-全商品'!F$6:F$1000,ROW()-1,0)),"")</f>
        <v/>
      </c>
      <c r="G790" s="5" t="str">
        <f>IFERROR(VALUE(HLOOKUP(G$2,'2.源数据-产品分析-全商品'!G$6:G$1000,ROW()-1,0)),"")</f>
        <v/>
      </c>
      <c r="H790" s="5" t="str">
        <f>IFERROR(HLOOKUP(H$2,'2.源数据-产品分析-全商品'!H$6:H$1000,ROW()-1,0),"")</f>
        <v/>
      </c>
      <c r="I790" s="5" t="str">
        <f>IFERROR(VALUE(HLOOKUP(I$2,'2.源数据-产品分析-全商品'!I$6:I$1000,ROW()-1,0)),"")</f>
        <v/>
      </c>
      <c r="J790" s="60" t="str">
        <f>IFERROR(IF($J$2="","",INDEX('产品报告-整理'!G:G,MATCH(产品建议!A790,'产品报告-整理'!A:A,0))),"")</f>
        <v/>
      </c>
      <c r="K790" s="5" t="str">
        <f>IFERROR(IF($K$2="","",VALUE(INDEX('产品报告-整理'!E:E,MATCH(产品建议!A790,'产品报告-整理'!A:A,0)))),0)</f>
        <v/>
      </c>
      <c r="L790" s="5" t="str">
        <f>IFERROR(VALUE(HLOOKUP(L$2,'2.源数据-产品分析-全商品'!J$6:J$1000,ROW()-1,0)),"")</f>
        <v/>
      </c>
      <c r="M790" s="5" t="str">
        <f>IFERROR(VALUE(HLOOKUP(M$2,'2.源数据-产品分析-全商品'!K$6:K$1000,ROW()-1,0)),"")</f>
        <v/>
      </c>
      <c r="N790" s="5" t="str">
        <f>IFERROR(HLOOKUP(N$2,'2.源数据-产品分析-全商品'!L$6:L$1000,ROW()-1,0),"")</f>
        <v/>
      </c>
      <c r="O790" s="5" t="str">
        <f>IF($O$2='产品报告-整理'!$K$1,IFERROR(INDEX('产品报告-整理'!S:S,MATCH(产品建议!A790,'产品报告-整理'!L:L,0)),""),(IFERROR(VALUE(HLOOKUP(O$2,'2.源数据-产品分析-全商品'!M$6:M$1000,ROW()-1,0)),"")))</f>
        <v/>
      </c>
      <c r="P790" s="5" t="str">
        <f>IF($P$2='产品报告-整理'!$V$1,IFERROR(INDEX('产品报告-整理'!AD:AD,MATCH(产品建议!A790,'产品报告-整理'!W:W,0)),""),(IFERROR(VALUE(HLOOKUP(P$2,'2.源数据-产品分析-全商品'!N$6:N$1000,ROW()-1,0)),"")))</f>
        <v/>
      </c>
      <c r="Q790" s="5" t="str">
        <f>IF($Q$2='产品报告-整理'!$AG$1,IFERROR(INDEX('产品报告-整理'!AO:AO,MATCH(产品建议!A790,'产品报告-整理'!AH:AH,0)),""),(IFERROR(VALUE(HLOOKUP(Q$2,'2.源数据-产品分析-全商品'!O$6:O$1000,ROW()-1,0)),"")))</f>
        <v/>
      </c>
      <c r="R790" s="5" t="str">
        <f>IF($R$2='产品报告-整理'!$AR$1,IFERROR(INDEX('产品报告-整理'!AZ:AZ,MATCH(产品建议!A790,'产品报告-整理'!AS:AS,0)),""),(IFERROR(VALUE(HLOOKUP(R$2,'2.源数据-产品分析-全商品'!P$6:P$1000,ROW()-1,0)),"")))</f>
        <v/>
      </c>
      <c r="S790" s="5" t="str">
        <f>IF($S$2='产品报告-整理'!$BC$1,IFERROR(INDEX('产品报告-整理'!BK:BK,MATCH(产品建议!A790,'产品报告-整理'!BD:BD,0)),""),(IFERROR(VALUE(HLOOKUP(S$2,'2.源数据-产品分析-全商品'!Q$6:Q$1000,ROW()-1,0)),"")))</f>
        <v/>
      </c>
      <c r="T790" s="5" t="str">
        <f>IFERROR(HLOOKUP("产品负责人",'2.源数据-产品分析-全商品'!R$6:R$1000,ROW()-1,0),"")</f>
        <v/>
      </c>
      <c r="U790" s="5" t="str">
        <f>IFERROR(VALUE(HLOOKUP(U$2,'2.源数据-产品分析-全商品'!S$6:S$1000,ROW()-1,0)),"")</f>
        <v/>
      </c>
      <c r="V790" s="5" t="str">
        <f>IFERROR(VALUE(HLOOKUP(V$2,'2.源数据-产品分析-全商品'!T$6:T$1000,ROW()-1,0)),"")</f>
        <v/>
      </c>
      <c r="W790" s="5" t="str">
        <f>IF(OR($A$3=""),"",IF(OR($W$2="优爆品"),(IF(COUNTIF('2-2.源数据-产品分析-优品'!A:A,产品建议!A790)&gt;0,"是","")&amp;IF(COUNTIF('2-3.源数据-产品分析-爆品'!A:A,产品建议!A790)&gt;0,"是","")),IF(OR($W$2="P4P点击量"),((IFERROR(INDEX('产品报告-整理'!D:D,MATCH(产品建议!A790,'产品报告-整理'!A:A,0)),""))),((IF(COUNTIF('2-2.源数据-产品分析-优品'!A:A,产品建议!A790)&gt;0,"是",""))))))</f>
        <v/>
      </c>
      <c r="X790" s="5" t="str">
        <f>IF(OR($A$3=""),"",IF(OR($W$2="优爆品"),((IFERROR(INDEX('产品报告-整理'!D:D,MATCH(产品建议!A790,'产品报告-整理'!A:A,0)),"")&amp;" → "&amp;(IFERROR(TEXT(INDEX('产品报告-整理'!D:D,MATCH(产品建议!A790,'产品报告-整理'!A:A,0))/G790,"0%"),"")))),IF(OR($W$2="P4P点击量"),((IF($W$2="P4P点击量",IFERROR(TEXT(W790/G790,"0%"),"")))),(((IF(COUNTIF('2-3.源数据-产品分析-爆品'!A:A,产品建议!A790)&gt;0,"是","")))))))</f>
        <v/>
      </c>
      <c r="Y790" s="9" t="str">
        <f>IF(AND($Y$2="直通车总消费",'产品报告-整理'!$BN$1="推荐广告"),IFERROR(INDEX('产品报告-整理'!H:H,MATCH(产品建议!A790,'产品报告-整理'!A:A,0)),0)+IFERROR(INDEX('产品报告-整理'!BV:BV,MATCH(产品建议!A790,'产品报告-整理'!BO:BO,0)),0),IFERROR(INDEX('产品报告-整理'!H:H,MATCH(产品建议!A790,'产品报告-整理'!A:A,0)),0))</f>
        <v/>
      </c>
      <c r="Z790" s="9" t="str">
        <f t="shared" si="39"/>
        <v/>
      </c>
      <c r="AA790" s="5" t="str">
        <f t="shared" si="37"/>
        <v/>
      </c>
      <c r="AB790" s="5" t="str">
        <f t="shared" si="38"/>
        <v/>
      </c>
      <c r="AC790" s="9"/>
      <c r="AD790" s="15" t="str">
        <f>IF($AD$1="  ",IFERROR(IF(AND(Y790="未推广",L790&gt;0),"加入P4P推广 ","")&amp;IF(AND(OR(W790="是",X790="是"),Y790=0),"优爆品加推广 ","")&amp;IF(AND(C790="N",L790&gt;0),"增加橱窗绑定 ","")&amp;IF(AND(OR(Z790&gt;$Z$1*4.5,AB790&gt;$AB$1*4.5),Y790&lt;&gt;0,Y790&gt;$AB$1*2,G790&gt;($G$1/$L$1)*1),"放弃P4P推广 ","")&amp;IF(AND(AB790&gt;$AB$1*1.2,AB790&lt;$AB$1*4.5,Y790&gt;0),"优化询盘成本 ","")&amp;IF(AND(Z790&gt;$Z$1*1.2,Z790&lt;$Z$1*4.5,Y790&gt;0),"优化商机成本 ","")&amp;IF(AND(Y790&lt;&gt;0,L790&gt;0,AB790&lt;$AB$1*1.2),"加大询盘获取 ","")&amp;IF(AND(Y790&lt;&gt;0,K790&gt;0,Z790&lt;$Z$1*1.2),"加大商机获取 ","")&amp;IF(AND(L790=0,C790="Y",G790&gt;($G$1/$L$1*1.5)),"解绑橱窗绑定 ",""),"请去左表粘贴源数据"),"")</f>
        <v/>
      </c>
      <c r="AE790" s="9"/>
      <c r="AF790" s="9"/>
      <c r="AG790" s="9"/>
      <c r="AH790" s="9"/>
      <c r="AI790" s="17"/>
      <c r="AJ790" s="17"/>
      <c r="AK790" s="17"/>
    </row>
    <row r="791" spans="1:37">
      <c r="A791" s="5" t="str">
        <f>IFERROR(HLOOKUP(A$2,'2.源数据-产品分析-全商品'!A$6:A$1000,ROW()-1,0),"")</f>
        <v/>
      </c>
      <c r="B791" s="5" t="str">
        <f>IFERROR(HLOOKUP(B$2,'2.源数据-产品分析-全商品'!B$6:B$1000,ROW()-1,0),"")</f>
        <v/>
      </c>
      <c r="C791" s="5" t="str">
        <f>CLEAN(IFERROR(HLOOKUP(C$2,'2.源数据-产品分析-全商品'!C$6:C$1000,ROW()-1,0),""))</f>
        <v/>
      </c>
      <c r="D791" s="5" t="str">
        <f>IFERROR(HLOOKUP(D$2,'2.源数据-产品分析-全商品'!D$6:D$1000,ROW()-1,0),"")</f>
        <v/>
      </c>
      <c r="E791" s="5" t="str">
        <f>IFERROR(HLOOKUP(E$2,'2.源数据-产品分析-全商品'!E$6:E$1000,ROW()-1,0),"")</f>
        <v/>
      </c>
      <c r="F791" s="5" t="str">
        <f>IFERROR(VALUE(HLOOKUP(F$2,'2.源数据-产品分析-全商品'!F$6:F$1000,ROW()-1,0)),"")</f>
        <v/>
      </c>
      <c r="G791" s="5" t="str">
        <f>IFERROR(VALUE(HLOOKUP(G$2,'2.源数据-产品分析-全商品'!G$6:G$1000,ROW()-1,0)),"")</f>
        <v/>
      </c>
      <c r="H791" s="5" t="str">
        <f>IFERROR(HLOOKUP(H$2,'2.源数据-产品分析-全商品'!H$6:H$1000,ROW()-1,0),"")</f>
        <v/>
      </c>
      <c r="I791" s="5" t="str">
        <f>IFERROR(VALUE(HLOOKUP(I$2,'2.源数据-产品分析-全商品'!I$6:I$1000,ROW()-1,0)),"")</f>
        <v/>
      </c>
      <c r="J791" s="60" t="str">
        <f>IFERROR(IF($J$2="","",INDEX('产品报告-整理'!G:G,MATCH(产品建议!A791,'产品报告-整理'!A:A,0))),"")</f>
        <v/>
      </c>
      <c r="K791" s="5" t="str">
        <f>IFERROR(IF($K$2="","",VALUE(INDEX('产品报告-整理'!E:E,MATCH(产品建议!A791,'产品报告-整理'!A:A,0)))),0)</f>
        <v/>
      </c>
      <c r="L791" s="5" t="str">
        <f>IFERROR(VALUE(HLOOKUP(L$2,'2.源数据-产品分析-全商品'!J$6:J$1000,ROW()-1,0)),"")</f>
        <v/>
      </c>
      <c r="M791" s="5" t="str">
        <f>IFERROR(VALUE(HLOOKUP(M$2,'2.源数据-产品分析-全商品'!K$6:K$1000,ROW()-1,0)),"")</f>
        <v/>
      </c>
      <c r="N791" s="5" t="str">
        <f>IFERROR(HLOOKUP(N$2,'2.源数据-产品分析-全商品'!L$6:L$1000,ROW()-1,0),"")</f>
        <v/>
      </c>
      <c r="O791" s="5" t="str">
        <f>IF($O$2='产品报告-整理'!$K$1,IFERROR(INDEX('产品报告-整理'!S:S,MATCH(产品建议!A791,'产品报告-整理'!L:L,0)),""),(IFERROR(VALUE(HLOOKUP(O$2,'2.源数据-产品分析-全商品'!M$6:M$1000,ROW()-1,0)),"")))</f>
        <v/>
      </c>
      <c r="P791" s="5" t="str">
        <f>IF($P$2='产品报告-整理'!$V$1,IFERROR(INDEX('产品报告-整理'!AD:AD,MATCH(产品建议!A791,'产品报告-整理'!W:W,0)),""),(IFERROR(VALUE(HLOOKUP(P$2,'2.源数据-产品分析-全商品'!N$6:N$1000,ROW()-1,0)),"")))</f>
        <v/>
      </c>
      <c r="Q791" s="5" t="str">
        <f>IF($Q$2='产品报告-整理'!$AG$1,IFERROR(INDEX('产品报告-整理'!AO:AO,MATCH(产品建议!A791,'产品报告-整理'!AH:AH,0)),""),(IFERROR(VALUE(HLOOKUP(Q$2,'2.源数据-产品分析-全商品'!O$6:O$1000,ROW()-1,0)),"")))</f>
        <v/>
      </c>
      <c r="R791" s="5" t="str">
        <f>IF($R$2='产品报告-整理'!$AR$1,IFERROR(INDEX('产品报告-整理'!AZ:AZ,MATCH(产品建议!A791,'产品报告-整理'!AS:AS,0)),""),(IFERROR(VALUE(HLOOKUP(R$2,'2.源数据-产品分析-全商品'!P$6:P$1000,ROW()-1,0)),"")))</f>
        <v/>
      </c>
      <c r="S791" s="5" t="str">
        <f>IF($S$2='产品报告-整理'!$BC$1,IFERROR(INDEX('产品报告-整理'!BK:BK,MATCH(产品建议!A791,'产品报告-整理'!BD:BD,0)),""),(IFERROR(VALUE(HLOOKUP(S$2,'2.源数据-产品分析-全商品'!Q$6:Q$1000,ROW()-1,0)),"")))</f>
        <v/>
      </c>
      <c r="T791" s="5" t="str">
        <f>IFERROR(HLOOKUP("产品负责人",'2.源数据-产品分析-全商品'!R$6:R$1000,ROW()-1,0),"")</f>
        <v/>
      </c>
      <c r="U791" s="5" t="str">
        <f>IFERROR(VALUE(HLOOKUP(U$2,'2.源数据-产品分析-全商品'!S$6:S$1000,ROW()-1,0)),"")</f>
        <v/>
      </c>
      <c r="V791" s="5" t="str">
        <f>IFERROR(VALUE(HLOOKUP(V$2,'2.源数据-产品分析-全商品'!T$6:T$1000,ROW()-1,0)),"")</f>
        <v/>
      </c>
      <c r="W791" s="5" t="str">
        <f>IF(OR($A$3=""),"",IF(OR($W$2="优爆品"),(IF(COUNTIF('2-2.源数据-产品分析-优品'!A:A,产品建议!A791)&gt;0,"是","")&amp;IF(COUNTIF('2-3.源数据-产品分析-爆品'!A:A,产品建议!A791)&gt;0,"是","")),IF(OR($W$2="P4P点击量"),((IFERROR(INDEX('产品报告-整理'!D:D,MATCH(产品建议!A791,'产品报告-整理'!A:A,0)),""))),((IF(COUNTIF('2-2.源数据-产品分析-优品'!A:A,产品建议!A791)&gt;0,"是",""))))))</f>
        <v/>
      </c>
      <c r="X791" s="5" t="str">
        <f>IF(OR($A$3=""),"",IF(OR($W$2="优爆品"),((IFERROR(INDEX('产品报告-整理'!D:D,MATCH(产品建议!A791,'产品报告-整理'!A:A,0)),"")&amp;" → "&amp;(IFERROR(TEXT(INDEX('产品报告-整理'!D:D,MATCH(产品建议!A791,'产品报告-整理'!A:A,0))/G791,"0%"),"")))),IF(OR($W$2="P4P点击量"),((IF($W$2="P4P点击量",IFERROR(TEXT(W791/G791,"0%"),"")))),(((IF(COUNTIF('2-3.源数据-产品分析-爆品'!A:A,产品建议!A791)&gt;0,"是","")))))))</f>
        <v/>
      </c>
      <c r="Y791" s="9" t="str">
        <f>IF(AND($Y$2="直通车总消费",'产品报告-整理'!$BN$1="推荐广告"),IFERROR(INDEX('产品报告-整理'!H:H,MATCH(产品建议!A791,'产品报告-整理'!A:A,0)),0)+IFERROR(INDEX('产品报告-整理'!BV:BV,MATCH(产品建议!A791,'产品报告-整理'!BO:BO,0)),0),IFERROR(INDEX('产品报告-整理'!H:H,MATCH(产品建议!A791,'产品报告-整理'!A:A,0)),0))</f>
        <v/>
      </c>
      <c r="Z791" s="9" t="str">
        <f t="shared" si="39"/>
        <v/>
      </c>
      <c r="AA791" s="5" t="str">
        <f t="shared" si="37"/>
        <v/>
      </c>
      <c r="AB791" s="5" t="str">
        <f t="shared" si="38"/>
        <v/>
      </c>
      <c r="AC791" s="9"/>
      <c r="AD791" s="15" t="str">
        <f>IF($AD$1="  ",IFERROR(IF(AND(Y791="未推广",L791&gt;0),"加入P4P推广 ","")&amp;IF(AND(OR(W791="是",X791="是"),Y791=0),"优爆品加推广 ","")&amp;IF(AND(C791="N",L791&gt;0),"增加橱窗绑定 ","")&amp;IF(AND(OR(Z791&gt;$Z$1*4.5,AB791&gt;$AB$1*4.5),Y791&lt;&gt;0,Y791&gt;$AB$1*2,G791&gt;($G$1/$L$1)*1),"放弃P4P推广 ","")&amp;IF(AND(AB791&gt;$AB$1*1.2,AB791&lt;$AB$1*4.5,Y791&gt;0),"优化询盘成本 ","")&amp;IF(AND(Z791&gt;$Z$1*1.2,Z791&lt;$Z$1*4.5,Y791&gt;0),"优化商机成本 ","")&amp;IF(AND(Y791&lt;&gt;0,L791&gt;0,AB791&lt;$AB$1*1.2),"加大询盘获取 ","")&amp;IF(AND(Y791&lt;&gt;0,K791&gt;0,Z791&lt;$Z$1*1.2),"加大商机获取 ","")&amp;IF(AND(L791=0,C791="Y",G791&gt;($G$1/$L$1*1.5)),"解绑橱窗绑定 ",""),"请去左表粘贴源数据"),"")</f>
        <v/>
      </c>
      <c r="AE791" s="9"/>
      <c r="AF791" s="9"/>
      <c r="AG791" s="9"/>
      <c r="AH791" s="9"/>
      <c r="AI791" s="17"/>
      <c r="AJ791" s="17"/>
      <c r="AK791" s="17"/>
    </row>
    <row r="792" spans="1:37">
      <c r="A792" s="5" t="str">
        <f>IFERROR(HLOOKUP(A$2,'2.源数据-产品分析-全商品'!A$6:A$1000,ROW()-1,0),"")</f>
        <v/>
      </c>
      <c r="B792" s="5" t="str">
        <f>IFERROR(HLOOKUP(B$2,'2.源数据-产品分析-全商品'!B$6:B$1000,ROW()-1,0),"")</f>
        <v/>
      </c>
      <c r="C792" s="5" t="str">
        <f>CLEAN(IFERROR(HLOOKUP(C$2,'2.源数据-产品分析-全商品'!C$6:C$1000,ROW()-1,0),""))</f>
        <v/>
      </c>
      <c r="D792" s="5" t="str">
        <f>IFERROR(HLOOKUP(D$2,'2.源数据-产品分析-全商品'!D$6:D$1000,ROW()-1,0),"")</f>
        <v/>
      </c>
      <c r="E792" s="5" t="str">
        <f>IFERROR(HLOOKUP(E$2,'2.源数据-产品分析-全商品'!E$6:E$1000,ROW()-1,0),"")</f>
        <v/>
      </c>
      <c r="F792" s="5" t="str">
        <f>IFERROR(VALUE(HLOOKUP(F$2,'2.源数据-产品分析-全商品'!F$6:F$1000,ROW()-1,0)),"")</f>
        <v/>
      </c>
      <c r="G792" s="5" t="str">
        <f>IFERROR(VALUE(HLOOKUP(G$2,'2.源数据-产品分析-全商品'!G$6:G$1000,ROW()-1,0)),"")</f>
        <v/>
      </c>
      <c r="H792" s="5" t="str">
        <f>IFERROR(HLOOKUP(H$2,'2.源数据-产品分析-全商品'!H$6:H$1000,ROW()-1,0),"")</f>
        <v/>
      </c>
      <c r="I792" s="5" t="str">
        <f>IFERROR(VALUE(HLOOKUP(I$2,'2.源数据-产品分析-全商品'!I$6:I$1000,ROW()-1,0)),"")</f>
        <v/>
      </c>
      <c r="J792" s="60" t="str">
        <f>IFERROR(IF($J$2="","",INDEX('产品报告-整理'!G:G,MATCH(产品建议!A792,'产品报告-整理'!A:A,0))),"")</f>
        <v/>
      </c>
      <c r="K792" s="5" t="str">
        <f>IFERROR(IF($K$2="","",VALUE(INDEX('产品报告-整理'!E:E,MATCH(产品建议!A792,'产品报告-整理'!A:A,0)))),0)</f>
        <v/>
      </c>
      <c r="L792" s="5" t="str">
        <f>IFERROR(VALUE(HLOOKUP(L$2,'2.源数据-产品分析-全商品'!J$6:J$1000,ROW()-1,0)),"")</f>
        <v/>
      </c>
      <c r="M792" s="5" t="str">
        <f>IFERROR(VALUE(HLOOKUP(M$2,'2.源数据-产品分析-全商品'!K$6:K$1000,ROW()-1,0)),"")</f>
        <v/>
      </c>
      <c r="N792" s="5" t="str">
        <f>IFERROR(HLOOKUP(N$2,'2.源数据-产品分析-全商品'!L$6:L$1000,ROW()-1,0),"")</f>
        <v/>
      </c>
      <c r="O792" s="5" t="str">
        <f>IF($O$2='产品报告-整理'!$K$1,IFERROR(INDEX('产品报告-整理'!S:S,MATCH(产品建议!A792,'产品报告-整理'!L:L,0)),""),(IFERROR(VALUE(HLOOKUP(O$2,'2.源数据-产品分析-全商品'!M$6:M$1000,ROW()-1,0)),"")))</f>
        <v/>
      </c>
      <c r="P792" s="5" t="str">
        <f>IF($P$2='产品报告-整理'!$V$1,IFERROR(INDEX('产品报告-整理'!AD:AD,MATCH(产品建议!A792,'产品报告-整理'!W:W,0)),""),(IFERROR(VALUE(HLOOKUP(P$2,'2.源数据-产品分析-全商品'!N$6:N$1000,ROW()-1,0)),"")))</f>
        <v/>
      </c>
      <c r="Q792" s="5" t="str">
        <f>IF($Q$2='产品报告-整理'!$AG$1,IFERROR(INDEX('产品报告-整理'!AO:AO,MATCH(产品建议!A792,'产品报告-整理'!AH:AH,0)),""),(IFERROR(VALUE(HLOOKUP(Q$2,'2.源数据-产品分析-全商品'!O$6:O$1000,ROW()-1,0)),"")))</f>
        <v/>
      </c>
      <c r="R792" s="5" t="str">
        <f>IF($R$2='产品报告-整理'!$AR$1,IFERROR(INDEX('产品报告-整理'!AZ:AZ,MATCH(产品建议!A792,'产品报告-整理'!AS:AS,0)),""),(IFERROR(VALUE(HLOOKUP(R$2,'2.源数据-产品分析-全商品'!P$6:P$1000,ROW()-1,0)),"")))</f>
        <v/>
      </c>
      <c r="S792" s="5" t="str">
        <f>IF($S$2='产品报告-整理'!$BC$1,IFERROR(INDEX('产品报告-整理'!BK:BK,MATCH(产品建议!A792,'产品报告-整理'!BD:BD,0)),""),(IFERROR(VALUE(HLOOKUP(S$2,'2.源数据-产品分析-全商品'!Q$6:Q$1000,ROW()-1,0)),"")))</f>
        <v/>
      </c>
      <c r="T792" s="5" t="str">
        <f>IFERROR(HLOOKUP("产品负责人",'2.源数据-产品分析-全商品'!R$6:R$1000,ROW()-1,0),"")</f>
        <v/>
      </c>
      <c r="U792" s="5" t="str">
        <f>IFERROR(VALUE(HLOOKUP(U$2,'2.源数据-产品分析-全商品'!S$6:S$1000,ROW()-1,0)),"")</f>
        <v/>
      </c>
      <c r="V792" s="5" t="str">
        <f>IFERROR(VALUE(HLOOKUP(V$2,'2.源数据-产品分析-全商品'!T$6:T$1000,ROW()-1,0)),"")</f>
        <v/>
      </c>
      <c r="W792" s="5" t="str">
        <f>IF(OR($A$3=""),"",IF(OR($W$2="优爆品"),(IF(COUNTIF('2-2.源数据-产品分析-优品'!A:A,产品建议!A792)&gt;0,"是","")&amp;IF(COUNTIF('2-3.源数据-产品分析-爆品'!A:A,产品建议!A792)&gt;0,"是","")),IF(OR($W$2="P4P点击量"),((IFERROR(INDEX('产品报告-整理'!D:D,MATCH(产品建议!A792,'产品报告-整理'!A:A,0)),""))),((IF(COUNTIF('2-2.源数据-产品分析-优品'!A:A,产品建议!A792)&gt;0,"是",""))))))</f>
        <v/>
      </c>
      <c r="X792" s="5" t="str">
        <f>IF(OR($A$3=""),"",IF(OR($W$2="优爆品"),((IFERROR(INDEX('产品报告-整理'!D:D,MATCH(产品建议!A792,'产品报告-整理'!A:A,0)),"")&amp;" → "&amp;(IFERROR(TEXT(INDEX('产品报告-整理'!D:D,MATCH(产品建议!A792,'产品报告-整理'!A:A,0))/G792,"0%"),"")))),IF(OR($W$2="P4P点击量"),((IF($W$2="P4P点击量",IFERROR(TEXT(W792/G792,"0%"),"")))),(((IF(COUNTIF('2-3.源数据-产品分析-爆品'!A:A,产品建议!A792)&gt;0,"是","")))))))</f>
        <v/>
      </c>
      <c r="Y792" s="9" t="str">
        <f>IF(AND($Y$2="直通车总消费",'产品报告-整理'!$BN$1="推荐广告"),IFERROR(INDEX('产品报告-整理'!H:H,MATCH(产品建议!A792,'产品报告-整理'!A:A,0)),0)+IFERROR(INDEX('产品报告-整理'!BV:BV,MATCH(产品建议!A792,'产品报告-整理'!BO:BO,0)),0),IFERROR(INDEX('产品报告-整理'!H:H,MATCH(产品建议!A792,'产品报告-整理'!A:A,0)),0))</f>
        <v/>
      </c>
      <c r="Z792" s="9" t="str">
        <f t="shared" si="39"/>
        <v/>
      </c>
      <c r="AA792" s="5" t="str">
        <f t="shared" si="37"/>
        <v/>
      </c>
      <c r="AB792" s="5" t="str">
        <f t="shared" si="38"/>
        <v/>
      </c>
      <c r="AC792" s="9"/>
      <c r="AD792" s="15" t="str">
        <f>IF($AD$1="  ",IFERROR(IF(AND(Y792="未推广",L792&gt;0),"加入P4P推广 ","")&amp;IF(AND(OR(W792="是",X792="是"),Y792=0),"优爆品加推广 ","")&amp;IF(AND(C792="N",L792&gt;0),"增加橱窗绑定 ","")&amp;IF(AND(OR(Z792&gt;$Z$1*4.5,AB792&gt;$AB$1*4.5),Y792&lt;&gt;0,Y792&gt;$AB$1*2,G792&gt;($G$1/$L$1)*1),"放弃P4P推广 ","")&amp;IF(AND(AB792&gt;$AB$1*1.2,AB792&lt;$AB$1*4.5,Y792&gt;0),"优化询盘成本 ","")&amp;IF(AND(Z792&gt;$Z$1*1.2,Z792&lt;$Z$1*4.5,Y792&gt;0),"优化商机成本 ","")&amp;IF(AND(Y792&lt;&gt;0,L792&gt;0,AB792&lt;$AB$1*1.2),"加大询盘获取 ","")&amp;IF(AND(Y792&lt;&gt;0,K792&gt;0,Z792&lt;$Z$1*1.2),"加大商机获取 ","")&amp;IF(AND(L792=0,C792="Y",G792&gt;($G$1/$L$1*1.5)),"解绑橱窗绑定 ",""),"请去左表粘贴源数据"),"")</f>
        <v/>
      </c>
      <c r="AE792" s="9"/>
      <c r="AF792" s="9"/>
      <c r="AG792" s="9"/>
      <c r="AH792" s="9"/>
      <c r="AI792" s="17"/>
      <c r="AJ792" s="17"/>
      <c r="AK792" s="17"/>
    </row>
    <row r="793" spans="1:37">
      <c r="A793" s="5" t="str">
        <f>IFERROR(HLOOKUP(A$2,'2.源数据-产品分析-全商品'!A$6:A$1000,ROW()-1,0),"")</f>
        <v/>
      </c>
      <c r="B793" s="5" t="str">
        <f>IFERROR(HLOOKUP(B$2,'2.源数据-产品分析-全商品'!B$6:B$1000,ROW()-1,0),"")</f>
        <v/>
      </c>
      <c r="C793" s="5" t="str">
        <f>CLEAN(IFERROR(HLOOKUP(C$2,'2.源数据-产品分析-全商品'!C$6:C$1000,ROW()-1,0),""))</f>
        <v/>
      </c>
      <c r="D793" s="5" t="str">
        <f>IFERROR(HLOOKUP(D$2,'2.源数据-产品分析-全商品'!D$6:D$1000,ROW()-1,0),"")</f>
        <v/>
      </c>
      <c r="E793" s="5" t="str">
        <f>IFERROR(HLOOKUP(E$2,'2.源数据-产品分析-全商品'!E$6:E$1000,ROW()-1,0),"")</f>
        <v/>
      </c>
      <c r="F793" s="5" t="str">
        <f>IFERROR(VALUE(HLOOKUP(F$2,'2.源数据-产品分析-全商品'!F$6:F$1000,ROW()-1,0)),"")</f>
        <v/>
      </c>
      <c r="G793" s="5" t="str">
        <f>IFERROR(VALUE(HLOOKUP(G$2,'2.源数据-产品分析-全商品'!G$6:G$1000,ROW()-1,0)),"")</f>
        <v/>
      </c>
      <c r="H793" s="5" t="str">
        <f>IFERROR(HLOOKUP(H$2,'2.源数据-产品分析-全商品'!H$6:H$1000,ROW()-1,0),"")</f>
        <v/>
      </c>
      <c r="I793" s="5" t="str">
        <f>IFERROR(VALUE(HLOOKUP(I$2,'2.源数据-产品分析-全商品'!I$6:I$1000,ROW()-1,0)),"")</f>
        <v/>
      </c>
      <c r="J793" s="60" t="str">
        <f>IFERROR(IF($J$2="","",INDEX('产品报告-整理'!G:G,MATCH(产品建议!A793,'产品报告-整理'!A:A,0))),"")</f>
        <v/>
      </c>
      <c r="K793" s="5" t="str">
        <f>IFERROR(IF($K$2="","",VALUE(INDEX('产品报告-整理'!E:E,MATCH(产品建议!A793,'产品报告-整理'!A:A,0)))),0)</f>
        <v/>
      </c>
      <c r="L793" s="5" t="str">
        <f>IFERROR(VALUE(HLOOKUP(L$2,'2.源数据-产品分析-全商品'!J$6:J$1000,ROW()-1,0)),"")</f>
        <v/>
      </c>
      <c r="M793" s="5" t="str">
        <f>IFERROR(VALUE(HLOOKUP(M$2,'2.源数据-产品分析-全商品'!K$6:K$1000,ROW()-1,0)),"")</f>
        <v/>
      </c>
      <c r="N793" s="5" t="str">
        <f>IFERROR(HLOOKUP(N$2,'2.源数据-产品分析-全商品'!L$6:L$1000,ROW()-1,0),"")</f>
        <v/>
      </c>
      <c r="O793" s="5" t="str">
        <f>IF($O$2='产品报告-整理'!$K$1,IFERROR(INDEX('产品报告-整理'!S:S,MATCH(产品建议!A793,'产品报告-整理'!L:L,0)),""),(IFERROR(VALUE(HLOOKUP(O$2,'2.源数据-产品分析-全商品'!M$6:M$1000,ROW()-1,0)),"")))</f>
        <v/>
      </c>
      <c r="P793" s="5" t="str">
        <f>IF($P$2='产品报告-整理'!$V$1,IFERROR(INDEX('产品报告-整理'!AD:AD,MATCH(产品建议!A793,'产品报告-整理'!W:W,0)),""),(IFERROR(VALUE(HLOOKUP(P$2,'2.源数据-产品分析-全商品'!N$6:N$1000,ROW()-1,0)),"")))</f>
        <v/>
      </c>
      <c r="Q793" s="5" t="str">
        <f>IF($Q$2='产品报告-整理'!$AG$1,IFERROR(INDEX('产品报告-整理'!AO:AO,MATCH(产品建议!A793,'产品报告-整理'!AH:AH,0)),""),(IFERROR(VALUE(HLOOKUP(Q$2,'2.源数据-产品分析-全商品'!O$6:O$1000,ROW()-1,0)),"")))</f>
        <v/>
      </c>
      <c r="R793" s="5" t="str">
        <f>IF($R$2='产品报告-整理'!$AR$1,IFERROR(INDEX('产品报告-整理'!AZ:AZ,MATCH(产品建议!A793,'产品报告-整理'!AS:AS,0)),""),(IFERROR(VALUE(HLOOKUP(R$2,'2.源数据-产品分析-全商品'!P$6:P$1000,ROW()-1,0)),"")))</f>
        <v/>
      </c>
      <c r="S793" s="5" t="str">
        <f>IF($S$2='产品报告-整理'!$BC$1,IFERROR(INDEX('产品报告-整理'!BK:BK,MATCH(产品建议!A793,'产品报告-整理'!BD:BD,0)),""),(IFERROR(VALUE(HLOOKUP(S$2,'2.源数据-产品分析-全商品'!Q$6:Q$1000,ROW()-1,0)),"")))</f>
        <v/>
      </c>
      <c r="T793" s="5" t="str">
        <f>IFERROR(HLOOKUP("产品负责人",'2.源数据-产品分析-全商品'!R$6:R$1000,ROW()-1,0),"")</f>
        <v/>
      </c>
      <c r="U793" s="5" t="str">
        <f>IFERROR(VALUE(HLOOKUP(U$2,'2.源数据-产品分析-全商品'!S$6:S$1000,ROW()-1,0)),"")</f>
        <v/>
      </c>
      <c r="V793" s="5" t="str">
        <f>IFERROR(VALUE(HLOOKUP(V$2,'2.源数据-产品分析-全商品'!T$6:T$1000,ROW()-1,0)),"")</f>
        <v/>
      </c>
      <c r="W793" s="5" t="str">
        <f>IF(OR($A$3=""),"",IF(OR($W$2="优爆品"),(IF(COUNTIF('2-2.源数据-产品分析-优品'!A:A,产品建议!A793)&gt;0,"是","")&amp;IF(COUNTIF('2-3.源数据-产品分析-爆品'!A:A,产品建议!A793)&gt;0,"是","")),IF(OR($W$2="P4P点击量"),((IFERROR(INDEX('产品报告-整理'!D:D,MATCH(产品建议!A793,'产品报告-整理'!A:A,0)),""))),((IF(COUNTIF('2-2.源数据-产品分析-优品'!A:A,产品建议!A793)&gt;0,"是",""))))))</f>
        <v/>
      </c>
      <c r="X793" s="5" t="str">
        <f>IF(OR($A$3=""),"",IF(OR($W$2="优爆品"),((IFERROR(INDEX('产品报告-整理'!D:D,MATCH(产品建议!A793,'产品报告-整理'!A:A,0)),"")&amp;" → "&amp;(IFERROR(TEXT(INDEX('产品报告-整理'!D:D,MATCH(产品建议!A793,'产品报告-整理'!A:A,0))/G793,"0%"),"")))),IF(OR($W$2="P4P点击量"),((IF($W$2="P4P点击量",IFERROR(TEXT(W793/G793,"0%"),"")))),(((IF(COUNTIF('2-3.源数据-产品分析-爆品'!A:A,产品建议!A793)&gt;0,"是","")))))))</f>
        <v/>
      </c>
      <c r="Y793" s="9" t="str">
        <f>IF(AND($Y$2="直通车总消费",'产品报告-整理'!$BN$1="推荐广告"),IFERROR(INDEX('产品报告-整理'!H:H,MATCH(产品建议!A793,'产品报告-整理'!A:A,0)),0)+IFERROR(INDEX('产品报告-整理'!BV:BV,MATCH(产品建议!A793,'产品报告-整理'!BO:BO,0)),0),IFERROR(INDEX('产品报告-整理'!H:H,MATCH(产品建议!A793,'产品报告-整理'!A:A,0)),0))</f>
        <v/>
      </c>
      <c r="Z793" s="9" t="str">
        <f t="shared" si="39"/>
        <v/>
      </c>
      <c r="AA793" s="5" t="str">
        <f t="shared" si="37"/>
        <v/>
      </c>
      <c r="AB793" s="5" t="str">
        <f t="shared" si="38"/>
        <v/>
      </c>
      <c r="AC793" s="9"/>
      <c r="AD793" s="15" t="str">
        <f>IF($AD$1="  ",IFERROR(IF(AND(Y793="未推广",L793&gt;0),"加入P4P推广 ","")&amp;IF(AND(OR(W793="是",X793="是"),Y793=0),"优爆品加推广 ","")&amp;IF(AND(C793="N",L793&gt;0),"增加橱窗绑定 ","")&amp;IF(AND(OR(Z793&gt;$Z$1*4.5,AB793&gt;$AB$1*4.5),Y793&lt;&gt;0,Y793&gt;$AB$1*2,G793&gt;($G$1/$L$1)*1),"放弃P4P推广 ","")&amp;IF(AND(AB793&gt;$AB$1*1.2,AB793&lt;$AB$1*4.5,Y793&gt;0),"优化询盘成本 ","")&amp;IF(AND(Z793&gt;$Z$1*1.2,Z793&lt;$Z$1*4.5,Y793&gt;0),"优化商机成本 ","")&amp;IF(AND(Y793&lt;&gt;0,L793&gt;0,AB793&lt;$AB$1*1.2),"加大询盘获取 ","")&amp;IF(AND(Y793&lt;&gt;0,K793&gt;0,Z793&lt;$Z$1*1.2),"加大商机获取 ","")&amp;IF(AND(L793=0,C793="Y",G793&gt;($G$1/$L$1*1.5)),"解绑橱窗绑定 ",""),"请去左表粘贴源数据"),"")</f>
        <v/>
      </c>
      <c r="AE793" s="9"/>
      <c r="AF793" s="9"/>
      <c r="AG793" s="9"/>
      <c r="AH793" s="9"/>
      <c r="AI793" s="17"/>
      <c r="AJ793" s="17"/>
      <c r="AK793" s="17"/>
    </row>
    <row r="794" spans="1:37">
      <c r="A794" s="5" t="str">
        <f>IFERROR(HLOOKUP(A$2,'2.源数据-产品分析-全商品'!A$6:A$1000,ROW()-1,0),"")</f>
        <v/>
      </c>
      <c r="B794" s="5" t="str">
        <f>IFERROR(HLOOKUP(B$2,'2.源数据-产品分析-全商品'!B$6:B$1000,ROW()-1,0),"")</f>
        <v/>
      </c>
      <c r="C794" s="5" t="str">
        <f>CLEAN(IFERROR(HLOOKUP(C$2,'2.源数据-产品分析-全商品'!C$6:C$1000,ROW()-1,0),""))</f>
        <v/>
      </c>
      <c r="D794" s="5" t="str">
        <f>IFERROR(HLOOKUP(D$2,'2.源数据-产品分析-全商品'!D$6:D$1000,ROW()-1,0),"")</f>
        <v/>
      </c>
      <c r="E794" s="5" t="str">
        <f>IFERROR(HLOOKUP(E$2,'2.源数据-产品分析-全商品'!E$6:E$1000,ROW()-1,0),"")</f>
        <v/>
      </c>
      <c r="F794" s="5" t="str">
        <f>IFERROR(VALUE(HLOOKUP(F$2,'2.源数据-产品分析-全商品'!F$6:F$1000,ROW()-1,0)),"")</f>
        <v/>
      </c>
      <c r="G794" s="5" t="str">
        <f>IFERROR(VALUE(HLOOKUP(G$2,'2.源数据-产品分析-全商品'!G$6:G$1000,ROW()-1,0)),"")</f>
        <v/>
      </c>
      <c r="H794" s="5" t="str">
        <f>IFERROR(HLOOKUP(H$2,'2.源数据-产品分析-全商品'!H$6:H$1000,ROW()-1,0),"")</f>
        <v/>
      </c>
      <c r="I794" s="5" t="str">
        <f>IFERROR(VALUE(HLOOKUP(I$2,'2.源数据-产品分析-全商品'!I$6:I$1000,ROW()-1,0)),"")</f>
        <v/>
      </c>
      <c r="J794" s="60" t="str">
        <f>IFERROR(IF($J$2="","",INDEX('产品报告-整理'!G:G,MATCH(产品建议!A794,'产品报告-整理'!A:A,0))),"")</f>
        <v/>
      </c>
      <c r="K794" s="5" t="str">
        <f>IFERROR(IF($K$2="","",VALUE(INDEX('产品报告-整理'!E:E,MATCH(产品建议!A794,'产品报告-整理'!A:A,0)))),0)</f>
        <v/>
      </c>
      <c r="L794" s="5" t="str">
        <f>IFERROR(VALUE(HLOOKUP(L$2,'2.源数据-产品分析-全商品'!J$6:J$1000,ROW()-1,0)),"")</f>
        <v/>
      </c>
      <c r="M794" s="5" t="str">
        <f>IFERROR(VALUE(HLOOKUP(M$2,'2.源数据-产品分析-全商品'!K$6:K$1000,ROW()-1,0)),"")</f>
        <v/>
      </c>
      <c r="N794" s="5" t="str">
        <f>IFERROR(HLOOKUP(N$2,'2.源数据-产品分析-全商品'!L$6:L$1000,ROW()-1,0),"")</f>
        <v/>
      </c>
      <c r="O794" s="5" t="str">
        <f>IF($O$2='产品报告-整理'!$K$1,IFERROR(INDEX('产品报告-整理'!S:S,MATCH(产品建议!A794,'产品报告-整理'!L:L,0)),""),(IFERROR(VALUE(HLOOKUP(O$2,'2.源数据-产品分析-全商品'!M$6:M$1000,ROW()-1,0)),"")))</f>
        <v/>
      </c>
      <c r="P794" s="5" t="str">
        <f>IF($P$2='产品报告-整理'!$V$1,IFERROR(INDEX('产品报告-整理'!AD:AD,MATCH(产品建议!A794,'产品报告-整理'!W:W,0)),""),(IFERROR(VALUE(HLOOKUP(P$2,'2.源数据-产品分析-全商品'!N$6:N$1000,ROW()-1,0)),"")))</f>
        <v/>
      </c>
      <c r="Q794" s="5" t="str">
        <f>IF($Q$2='产品报告-整理'!$AG$1,IFERROR(INDEX('产品报告-整理'!AO:AO,MATCH(产品建议!A794,'产品报告-整理'!AH:AH,0)),""),(IFERROR(VALUE(HLOOKUP(Q$2,'2.源数据-产品分析-全商品'!O$6:O$1000,ROW()-1,0)),"")))</f>
        <v/>
      </c>
      <c r="R794" s="5" t="str">
        <f>IF($R$2='产品报告-整理'!$AR$1,IFERROR(INDEX('产品报告-整理'!AZ:AZ,MATCH(产品建议!A794,'产品报告-整理'!AS:AS,0)),""),(IFERROR(VALUE(HLOOKUP(R$2,'2.源数据-产品分析-全商品'!P$6:P$1000,ROW()-1,0)),"")))</f>
        <v/>
      </c>
      <c r="S794" s="5" t="str">
        <f>IF($S$2='产品报告-整理'!$BC$1,IFERROR(INDEX('产品报告-整理'!BK:BK,MATCH(产品建议!A794,'产品报告-整理'!BD:BD,0)),""),(IFERROR(VALUE(HLOOKUP(S$2,'2.源数据-产品分析-全商品'!Q$6:Q$1000,ROW()-1,0)),"")))</f>
        <v/>
      </c>
      <c r="T794" s="5" t="str">
        <f>IFERROR(HLOOKUP("产品负责人",'2.源数据-产品分析-全商品'!R$6:R$1000,ROW()-1,0),"")</f>
        <v/>
      </c>
      <c r="U794" s="5" t="str">
        <f>IFERROR(VALUE(HLOOKUP(U$2,'2.源数据-产品分析-全商品'!S$6:S$1000,ROW()-1,0)),"")</f>
        <v/>
      </c>
      <c r="V794" s="5" t="str">
        <f>IFERROR(VALUE(HLOOKUP(V$2,'2.源数据-产品分析-全商品'!T$6:T$1000,ROW()-1,0)),"")</f>
        <v/>
      </c>
      <c r="W794" s="5" t="str">
        <f>IF(OR($A$3=""),"",IF(OR($W$2="优爆品"),(IF(COUNTIF('2-2.源数据-产品分析-优品'!A:A,产品建议!A794)&gt;0,"是","")&amp;IF(COUNTIF('2-3.源数据-产品分析-爆品'!A:A,产品建议!A794)&gt;0,"是","")),IF(OR($W$2="P4P点击量"),((IFERROR(INDEX('产品报告-整理'!D:D,MATCH(产品建议!A794,'产品报告-整理'!A:A,0)),""))),((IF(COUNTIF('2-2.源数据-产品分析-优品'!A:A,产品建议!A794)&gt;0,"是",""))))))</f>
        <v/>
      </c>
      <c r="X794" s="5" t="str">
        <f>IF(OR($A$3=""),"",IF(OR($W$2="优爆品"),((IFERROR(INDEX('产品报告-整理'!D:D,MATCH(产品建议!A794,'产品报告-整理'!A:A,0)),"")&amp;" → "&amp;(IFERROR(TEXT(INDEX('产品报告-整理'!D:D,MATCH(产品建议!A794,'产品报告-整理'!A:A,0))/G794,"0%"),"")))),IF(OR($W$2="P4P点击量"),((IF($W$2="P4P点击量",IFERROR(TEXT(W794/G794,"0%"),"")))),(((IF(COUNTIF('2-3.源数据-产品分析-爆品'!A:A,产品建议!A794)&gt;0,"是","")))))))</f>
        <v/>
      </c>
      <c r="Y794" s="9" t="str">
        <f>IF(AND($Y$2="直通车总消费",'产品报告-整理'!$BN$1="推荐广告"),IFERROR(INDEX('产品报告-整理'!H:H,MATCH(产品建议!A794,'产品报告-整理'!A:A,0)),0)+IFERROR(INDEX('产品报告-整理'!BV:BV,MATCH(产品建议!A794,'产品报告-整理'!BO:BO,0)),0),IFERROR(INDEX('产品报告-整理'!H:H,MATCH(产品建议!A794,'产品报告-整理'!A:A,0)),0))</f>
        <v/>
      </c>
      <c r="Z794" s="9" t="str">
        <f t="shared" si="39"/>
        <v/>
      </c>
      <c r="AA794" s="5" t="str">
        <f t="shared" si="37"/>
        <v/>
      </c>
      <c r="AB794" s="5" t="str">
        <f t="shared" si="38"/>
        <v/>
      </c>
      <c r="AC794" s="9"/>
      <c r="AD794" s="15" t="str">
        <f>IF($AD$1="  ",IFERROR(IF(AND(Y794="未推广",L794&gt;0),"加入P4P推广 ","")&amp;IF(AND(OR(W794="是",X794="是"),Y794=0),"优爆品加推广 ","")&amp;IF(AND(C794="N",L794&gt;0),"增加橱窗绑定 ","")&amp;IF(AND(OR(Z794&gt;$Z$1*4.5,AB794&gt;$AB$1*4.5),Y794&lt;&gt;0,Y794&gt;$AB$1*2,G794&gt;($G$1/$L$1)*1),"放弃P4P推广 ","")&amp;IF(AND(AB794&gt;$AB$1*1.2,AB794&lt;$AB$1*4.5,Y794&gt;0),"优化询盘成本 ","")&amp;IF(AND(Z794&gt;$Z$1*1.2,Z794&lt;$Z$1*4.5,Y794&gt;0),"优化商机成本 ","")&amp;IF(AND(Y794&lt;&gt;0,L794&gt;0,AB794&lt;$AB$1*1.2),"加大询盘获取 ","")&amp;IF(AND(Y794&lt;&gt;0,K794&gt;0,Z794&lt;$Z$1*1.2),"加大商机获取 ","")&amp;IF(AND(L794=0,C794="Y",G794&gt;($G$1/$L$1*1.5)),"解绑橱窗绑定 ",""),"请去左表粘贴源数据"),"")</f>
        <v/>
      </c>
      <c r="AE794" s="9"/>
      <c r="AF794" s="9"/>
      <c r="AG794" s="9"/>
      <c r="AH794" s="9"/>
      <c r="AI794" s="17"/>
      <c r="AJ794" s="17"/>
      <c r="AK794" s="17"/>
    </row>
    <row r="795" spans="1:37">
      <c r="A795" s="5" t="str">
        <f>IFERROR(HLOOKUP(A$2,'2.源数据-产品分析-全商品'!A$6:A$1000,ROW()-1,0),"")</f>
        <v/>
      </c>
      <c r="B795" s="5" t="str">
        <f>IFERROR(HLOOKUP(B$2,'2.源数据-产品分析-全商品'!B$6:B$1000,ROW()-1,0),"")</f>
        <v/>
      </c>
      <c r="C795" s="5" t="str">
        <f>CLEAN(IFERROR(HLOOKUP(C$2,'2.源数据-产品分析-全商品'!C$6:C$1000,ROW()-1,0),""))</f>
        <v/>
      </c>
      <c r="D795" s="5" t="str">
        <f>IFERROR(HLOOKUP(D$2,'2.源数据-产品分析-全商品'!D$6:D$1000,ROW()-1,0),"")</f>
        <v/>
      </c>
      <c r="E795" s="5" t="str">
        <f>IFERROR(HLOOKUP(E$2,'2.源数据-产品分析-全商品'!E$6:E$1000,ROW()-1,0),"")</f>
        <v/>
      </c>
      <c r="F795" s="5" t="str">
        <f>IFERROR(VALUE(HLOOKUP(F$2,'2.源数据-产品分析-全商品'!F$6:F$1000,ROW()-1,0)),"")</f>
        <v/>
      </c>
      <c r="G795" s="5" t="str">
        <f>IFERROR(VALUE(HLOOKUP(G$2,'2.源数据-产品分析-全商品'!G$6:G$1000,ROW()-1,0)),"")</f>
        <v/>
      </c>
      <c r="H795" s="5" t="str">
        <f>IFERROR(HLOOKUP(H$2,'2.源数据-产品分析-全商品'!H$6:H$1000,ROW()-1,0),"")</f>
        <v/>
      </c>
      <c r="I795" s="5" t="str">
        <f>IFERROR(VALUE(HLOOKUP(I$2,'2.源数据-产品分析-全商品'!I$6:I$1000,ROW()-1,0)),"")</f>
        <v/>
      </c>
      <c r="J795" s="60" t="str">
        <f>IFERROR(IF($J$2="","",INDEX('产品报告-整理'!G:G,MATCH(产品建议!A795,'产品报告-整理'!A:A,0))),"")</f>
        <v/>
      </c>
      <c r="K795" s="5" t="str">
        <f>IFERROR(IF($K$2="","",VALUE(INDEX('产品报告-整理'!E:E,MATCH(产品建议!A795,'产品报告-整理'!A:A,0)))),0)</f>
        <v/>
      </c>
      <c r="L795" s="5" t="str">
        <f>IFERROR(VALUE(HLOOKUP(L$2,'2.源数据-产品分析-全商品'!J$6:J$1000,ROW()-1,0)),"")</f>
        <v/>
      </c>
      <c r="M795" s="5" t="str">
        <f>IFERROR(VALUE(HLOOKUP(M$2,'2.源数据-产品分析-全商品'!K$6:K$1000,ROW()-1,0)),"")</f>
        <v/>
      </c>
      <c r="N795" s="5" t="str">
        <f>IFERROR(HLOOKUP(N$2,'2.源数据-产品分析-全商品'!L$6:L$1000,ROW()-1,0),"")</f>
        <v/>
      </c>
      <c r="O795" s="5" t="str">
        <f>IF($O$2='产品报告-整理'!$K$1,IFERROR(INDEX('产品报告-整理'!S:S,MATCH(产品建议!A795,'产品报告-整理'!L:L,0)),""),(IFERROR(VALUE(HLOOKUP(O$2,'2.源数据-产品分析-全商品'!M$6:M$1000,ROW()-1,0)),"")))</f>
        <v/>
      </c>
      <c r="P795" s="5" t="str">
        <f>IF($P$2='产品报告-整理'!$V$1,IFERROR(INDEX('产品报告-整理'!AD:AD,MATCH(产品建议!A795,'产品报告-整理'!W:W,0)),""),(IFERROR(VALUE(HLOOKUP(P$2,'2.源数据-产品分析-全商品'!N$6:N$1000,ROW()-1,0)),"")))</f>
        <v/>
      </c>
      <c r="Q795" s="5" t="str">
        <f>IF($Q$2='产品报告-整理'!$AG$1,IFERROR(INDEX('产品报告-整理'!AO:AO,MATCH(产品建议!A795,'产品报告-整理'!AH:AH,0)),""),(IFERROR(VALUE(HLOOKUP(Q$2,'2.源数据-产品分析-全商品'!O$6:O$1000,ROW()-1,0)),"")))</f>
        <v/>
      </c>
      <c r="R795" s="5" t="str">
        <f>IF($R$2='产品报告-整理'!$AR$1,IFERROR(INDEX('产品报告-整理'!AZ:AZ,MATCH(产品建议!A795,'产品报告-整理'!AS:AS,0)),""),(IFERROR(VALUE(HLOOKUP(R$2,'2.源数据-产品分析-全商品'!P$6:P$1000,ROW()-1,0)),"")))</f>
        <v/>
      </c>
      <c r="S795" s="5" t="str">
        <f>IF($S$2='产品报告-整理'!$BC$1,IFERROR(INDEX('产品报告-整理'!BK:BK,MATCH(产品建议!A795,'产品报告-整理'!BD:BD,0)),""),(IFERROR(VALUE(HLOOKUP(S$2,'2.源数据-产品分析-全商品'!Q$6:Q$1000,ROW()-1,0)),"")))</f>
        <v/>
      </c>
      <c r="T795" s="5" t="str">
        <f>IFERROR(HLOOKUP("产品负责人",'2.源数据-产品分析-全商品'!R$6:R$1000,ROW()-1,0),"")</f>
        <v/>
      </c>
      <c r="U795" s="5" t="str">
        <f>IFERROR(VALUE(HLOOKUP(U$2,'2.源数据-产品分析-全商品'!S$6:S$1000,ROW()-1,0)),"")</f>
        <v/>
      </c>
      <c r="V795" s="5" t="str">
        <f>IFERROR(VALUE(HLOOKUP(V$2,'2.源数据-产品分析-全商品'!T$6:T$1000,ROW()-1,0)),"")</f>
        <v/>
      </c>
      <c r="W795" s="5" t="str">
        <f>IF(OR($A$3=""),"",IF(OR($W$2="优爆品"),(IF(COUNTIF('2-2.源数据-产品分析-优品'!A:A,产品建议!A795)&gt;0,"是","")&amp;IF(COUNTIF('2-3.源数据-产品分析-爆品'!A:A,产品建议!A795)&gt;0,"是","")),IF(OR($W$2="P4P点击量"),((IFERROR(INDEX('产品报告-整理'!D:D,MATCH(产品建议!A795,'产品报告-整理'!A:A,0)),""))),((IF(COUNTIF('2-2.源数据-产品分析-优品'!A:A,产品建议!A795)&gt;0,"是",""))))))</f>
        <v/>
      </c>
      <c r="X795" s="5" t="str">
        <f>IF(OR($A$3=""),"",IF(OR($W$2="优爆品"),((IFERROR(INDEX('产品报告-整理'!D:D,MATCH(产品建议!A795,'产品报告-整理'!A:A,0)),"")&amp;" → "&amp;(IFERROR(TEXT(INDEX('产品报告-整理'!D:D,MATCH(产品建议!A795,'产品报告-整理'!A:A,0))/G795,"0%"),"")))),IF(OR($W$2="P4P点击量"),((IF($W$2="P4P点击量",IFERROR(TEXT(W795/G795,"0%"),"")))),(((IF(COUNTIF('2-3.源数据-产品分析-爆品'!A:A,产品建议!A795)&gt;0,"是","")))))))</f>
        <v/>
      </c>
      <c r="Y795" s="9" t="str">
        <f>IF(AND($Y$2="直通车总消费",'产品报告-整理'!$BN$1="推荐广告"),IFERROR(INDEX('产品报告-整理'!H:H,MATCH(产品建议!A795,'产品报告-整理'!A:A,0)),0)+IFERROR(INDEX('产品报告-整理'!BV:BV,MATCH(产品建议!A795,'产品报告-整理'!BO:BO,0)),0),IFERROR(INDEX('产品报告-整理'!H:H,MATCH(产品建议!A795,'产品报告-整理'!A:A,0)),0))</f>
        <v/>
      </c>
      <c r="Z795" s="9" t="str">
        <f t="shared" si="39"/>
        <v/>
      </c>
      <c r="AA795" s="5" t="str">
        <f t="shared" si="37"/>
        <v/>
      </c>
      <c r="AB795" s="5" t="str">
        <f t="shared" si="38"/>
        <v/>
      </c>
      <c r="AC795" s="9"/>
      <c r="AD795" s="15" t="str">
        <f>IF($AD$1="  ",IFERROR(IF(AND(Y795="未推广",L795&gt;0),"加入P4P推广 ","")&amp;IF(AND(OR(W795="是",X795="是"),Y795=0),"优爆品加推广 ","")&amp;IF(AND(C795="N",L795&gt;0),"增加橱窗绑定 ","")&amp;IF(AND(OR(Z795&gt;$Z$1*4.5,AB795&gt;$AB$1*4.5),Y795&lt;&gt;0,Y795&gt;$AB$1*2,G795&gt;($G$1/$L$1)*1),"放弃P4P推广 ","")&amp;IF(AND(AB795&gt;$AB$1*1.2,AB795&lt;$AB$1*4.5,Y795&gt;0),"优化询盘成本 ","")&amp;IF(AND(Z795&gt;$Z$1*1.2,Z795&lt;$Z$1*4.5,Y795&gt;0),"优化商机成本 ","")&amp;IF(AND(Y795&lt;&gt;0,L795&gt;0,AB795&lt;$AB$1*1.2),"加大询盘获取 ","")&amp;IF(AND(Y795&lt;&gt;0,K795&gt;0,Z795&lt;$Z$1*1.2),"加大商机获取 ","")&amp;IF(AND(L795=0,C795="Y",G795&gt;($G$1/$L$1*1.5)),"解绑橱窗绑定 ",""),"请去左表粘贴源数据"),"")</f>
        <v/>
      </c>
      <c r="AE795" s="9"/>
      <c r="AF795" s="9"/>
      <c r="AG795" s="9"/>
      <c r="AH795" s="9"/>
      <c r="AI795" s="17"/>
      <c r="AJ795" s="17"/>
      <c r="AK795" s="17"/>
    </row>
    <row r="796" spans="1:37">
      <c r="A796" s="5" t="str">
        <f>IFERROR(HLOOKUP(A$2,'2.源数据-产品分析-全商品'!A$6:A$1000,ROW()-1,0),"")</f>
        <v/>
      </c>
      <c r="B796" s="5" t="str">
        <f>IFERROR(HLOOKUP(B$2,'2.源数据-产品分析-全商品'!B$6:B$1000,ROW()-1,0),"")</f>
        <v/>
      </c>
      <c r="C796" s="5" t="str">
        <f>CLEAN(IFERROR(HLOOKUP(C$2,'2.源数据-产品分析-全商品'!C$6:C$1000,ROW()-1,0),""))</f>
        <v/>
      </c>
      <c r="D796" s="5" t="str">
        <f>IFERROR(HLOOKUP(D$2,'2.源数据-产品分析-全商品'!D$6:D$1000,ROW()-1,0),"")</f>
        <v/>
      </c>
      <c r="E796" s="5" t="str">
        <f>IFERROR(HLOOKUP(E$2,'2.源数据-产品分析-全商品'!E$6:E$1000,ROW()-1,0),"")</f>
        <v/>
      </c>
      <c r="F796" s="5" t="str">
        <f>IFERROR(VALUE(HLOOKUP(F$2,'2.源数据-产品分析-全商品'!F$6:F$1000,ROW()-1,0)),"")</f>
        <v/>
      </c>
      <c r="G796" s="5" t="str">
        <f>IFERROR(VALUE(HLOOKUP(G$2,'2.源数据-产品分析-全商品'!G$6:G$1000,ROW()-1,0)),"")</f>
        <v/>
      </c>
      <c r="H796" s="5" t="str">
        <f>IFERROR(HLOOKUP(H$2,'2.源数据-产品分析-全商品'!H$6:H$1000,ROW()-1,0),"")</f>
        <v/>
      </c>
      <c r="I796" s="5" t="str">
        <f>IFERROR(VALUE(HLOOKUP(I$2,'2.源数据-产品分析-全商品'!I$6:I$1000,ROW()-1,0)),"")</f>
        <v/>
      </c>
      <c r="J796" s="60" t="str">
        <f>IFERROR(IF($J$2="","",INDEX('产品报告-整理'!G:G,MATCH(产品建议!A796,'产品报告-整理'!A:A,0))),"")</f>
        <v/>
      </c>
      <c r="K796" s="5" t="str">
        <f>IFERROR(IF($K$2="","",VALUE(INDEX('产品报告-整理'!E:E,MATCH(产品建议!A796,'产品报告-整理'!A:A,0)))),0)</f>
        <v/>
      </c>
      <c r="L796" s="5" t="str">
        <f>IFERROR(VALUE(HLOOKUP(L$2,'2.源数据-产品分析-全商品'!J$6:J$1000,ROW()-1,0)),"")</f>
        <v/>
      </c>
      <c r="M796" s="5" t="str">
        <f>IFERROR(VALUE(HLOOKUP(M$2,'2.源数据-产品分析-全商品'!K$6:K$1000,ROW()-1,0)),"")</f>
        <v/>
      </c>
      <c r="N796" s="5" t="str">
        <f>IFERROR(HLOOKUP(N$2,'2.源数据-产品分析-全商品'!L$6:L$1000,ROW()-1,0),"")</f>
        <v/>
      </c>
      <c r="O796" s="5" t="str">
        <f>IF($O$2='产品报告-整理'!$K$1,IFERROR(INDEX('产品报告-整理'!S:S,MATCH(产品建议!A796,'产品报告-整理'!L:L,0)),""),(IFERROR(VALUE(HLOOKUP(O$2,'2.源数据-产品分析-全商品'!M$6:M$1000,ROW()-1,0)),"")))</f>
        <v/>
      </c>
      <c r="P796" s="5" t="str">
        <f>IF($P$2='产品报告-整理'!$V$1,IFERROR(INDEX('产品报告-整理'!AD:AD,MATCH(产品建议!A796,'产品报告-整理'!W:W,0)),""),(IFERROR(VALUE(HLOOKUP(P$2,'2.源数据-产品分析-全商品'!N$6:N$1000,ROW()-1,0)),"")))</f>
        <v/>
      </c>
      <c r="Q796" s="5" t="str">
        <f>IF($Q$2='产品报告-整理'!$AG$1,IFERROR(INDEX('产品报告-整理'!AO:AO,MATCH(产品建议!A796,'产品报告-整理'!AH:AH,0)),""),(IFERROR(VALUE(HLOOKUP(Q$2,'2.源数据-产品分析-全商品'!O$6:O$1000,ROW()-1,0)),"")))</f>
        <v/>
      </c>
      <c r="R796" s="5" t="str">
        <f>IF($R$2='产品报告-整理'!$AR$1,IFERROR(INDEX('产品报告-整理'!AZ:AZ,MATCH(产品建议!A796,'产品报告-整理'!AS:AS,0)),""),(IFERROR(VALUE(HLOOKUP(R$2,'2.源数据-产品分析-全商品'!P$6:P$1000,ROW()-1,0)),"")))</f>
        <v/>
      </c>
      <c r="S796" s="5" t="str">
        <f>IF($S$2='产品报告-整理'!$BC$1,IFERROR(INDEX('产品报告-整理'!BK:BK,MATCH(产品建议!A796,'产品报告-整理'!BD:BD,0)),""),(IFERROR(VALUE(HLOOKUP(S$2,'2.源数据-产品分析-全商品'!Q$6:Q$1000,ROW()-1,0)),"")))</f>
        <v/>
      </c>
      <c r="T796" s="5" t="str">
        <f>IFERROR(HLOOKUP("产品负责人",'2.源数据-产品分析-全商品'!R$6:R$1000,ROW()-1,0),"")</f>
        <v/>
      </c>
      <c r="U796" s="5" t="str">
        <f>IFERROR(VALUE(HLOOKUP(U$2,'2.源数据-产品分析-全商品'!S$6:S$1000,ROW()-1,0)),"")</f>
        <v/>
      </c>
      <c r="V796" s="5" t="str">
        <f>IFERROR(VALUE(HLOOKUP(V$2,'2.源数据-产品分析-全商品'!T$6:T$1000,ROW()-1,0)),"")</f>
        <v/>
      </c>
      <c r="W796" s="5" t="str">
        <f>IF(OR($A$3=""),"",IF(OR($W$2="优爆品"),(IF(COUNTIF('2-2.源数据-产品分析-优品'!A:A,产品建议!A796)&gt;0,"是","")&amp;IF(COUNTIF('2-3.源数据-产品分析-爆品'!A:A,产品建议!A796)&gt;0,"是","")),IF(OR($W$2="P4P点击量"),((IFERROR(INDEX('产品报告-整理'!D:D,MATCH(产品建议!A796,'产品报告-整理'!A:A,0)),""))),((IF(COUNTIF('2-2.源数据-产品分析-优品'!A:A,产品建议!A796)&gt;0,"是",""))))))</f>
        <v/>
      </c>
      <c r="X796" s="5" t="str">
        <f>IF(OR($A$3=""),"",IF(OR($W$2="优爆品"),((IFERROR(INDEX('产品报告-整理'!D:D,MATCH(产品建议!A796,'产品报告-整理'!A:A,0)),"")&amp;" → "&amp;(IFERROR(TEXT(INDEX('产品报告-整理'!D:D,MATCH(产品建议!A796,'产品报告-整理'!A:A,0))/G796,"0%"),"")))),IF(OR($W$2="P4P点击量"),((IF($W$2="P4P点击量",IFERROR(TEXT(W796/G796,"0%"),"")))),(((IF(COUNTIF('2-3.源数据-产品分析-爆品'!A:A,产品建议!A796)&gt;0,"是","")))))))</f>
        <v/>
      </c>
      <c r="Y796" s="9" t="str">
        <f>IF(AND($Y$2="直通车总消费",'产品报告-整理'!$BN$1="推荐广告"),IFERROR(INDEX('产品报告-整理'!H:H,MATCH(产品建议!A796,'产品报告-整理'!A:A,0)),0)+IFERROR(INDEX('产品报告-整理'!BV:BV,MATCH(产品建议!A796,'产品报告-整理'!BO:BO,0)),0),IFERROR(INDEX('产品报告-整理'!H:H,MATCH(产品建议!A796,'产品报告-整理'!A:A,0)),0))</f>
        <v/>
      </c>
      <c r="Z796" s="9" t="str">
        <f t="shared" si="39"/>
        <v/>
      </c>
      <c r="AA796" s="5" t="str">
        <f t="shared" si="37"/>
        <v/>
      </c>
      <c r="AB796" s="5" t="str">
        <f t="shared" si="38"/>
        <v/>
      </c>
      <c r="AC796" s="9"/>
      <c r="AD796" s="15" t="str">
        <f>IF($AD$1="  ",IFERROR(IF(AND(Y796="未推广",L796&gt;0),"加入P4P推广 ","")&amp;IF(AND(OR(W796="是",X796="是"),Y796=0),"优爆品加推广 ","")&amp;IF(AND(C796="N",L796&gt;0),"增加橱窗绑定 ","")&amp;IF(AND(OR(Z796&gt;$Z$1*4.5,AB796&gt;$AB$1*4.5),Y796&lt;&gt;0,Y796&gt;$AB$1*2,G796&gt;($G$1/$L$1)*1),"放弃P4P推广 ","")&amp;IF(AND(AB796&gt;$AB$1*1.2,AB796&lt;$AB$1*4.5,Y796&gt;0),"优化询盘成本 ","")&amp;IF(AND(Z796&gt;$Z$1*1.2,Z796&lt;$Z$1*4.5,Y796&gt;0),"优化商机成本 ","")&amp;IF(AND(Y796&lt;&gt;0,L796&gt;0,AB796&lt;$AB$1*1.2),"加大询盘获取 ","")&amp;IF(AND(Y796&lt;&gt;0,K796&gt;0,Z796&lt;$Z$1*1.2),"加大商机获取 ","")&amp;IF(AND(L796=0,C796="Y",G796&gt;($G$1/$L$1*1.5)),"解绑橱窗绑定 ",""),"请去左表粘贴源数据"),"")</f>
        <v/>
      </c>
      <c r="AE796" s="9"/>
      <c r="AF796" s="9"/>
      <c r="AG796" s="9"/>
      <c r="AH796" s="9"/>
      <c r="AI796" s="17"/>
      <c r="AJ796" s="17"/>
      <c r="AK796" s="17"/>
    </row>
    <row r="797" spans="1:37">
      <c r="A797" s="5" t="str">
        <f>IFERROR(HLOOKUP(A$2,'2.源数据-产品分析-全商品'!A$6:A$1000,ROW()-1,0),"")</f>
        <v/>
      </c>
      <c r="B797" s="5" t="str">
        <f>IFERROR(HLOOKUP(B$2,'2.源数据-产品分析-全商品'!B$6:B$1000,ROW()-1,0),"")</f>
        <v/>
      </c>
      <c r="C797" s="5" t="str">
        <f>CLEAN(IFERROR(HLOOKUP(C$2,'2.源数据-产品分析-全商品'!C$6:C$1000,ROW()-1,0),""))</f>
        <v/>
      </c>
      <c r="D797" s="5" t="str">
        <f>IFERROR(HLOOKUP(D$2,'2.源数据-产品分析-全商品'!D$6:D$1000,ROW()-1,0),"")</f>
        <v/>
      </c>
      <c r="E797" s="5" t="str">
        <f>IFERROR(HLOOKUP(E$2,'2.源数据-产品分析-全商品'!E$6:E$1000,ROW()-1,0),"")</f>
        <v/>
      </c>
      <c r="F797" s="5" t="str">
        <f>IFERROR(VALUE(HLOOKUP(F$2,'2.源数据-产品分析-全商品'!F$6:F$1000,ROW()-1,0)),"")</f>
        <v/>
      </c>
      <c r="G797" s="5" t="str">
        <f>IFERROR(VALUE(HLOOKUP(G$2,'2.源数据-产品分析-全商品'!G$6:G$1000,ROW()-1,0)),"")</f>
        <v/>
      </c>
      <c r="H797" s="5" t="str">
        <f>IFERROR(HLOOKUP(H$2,'2.源数据-产品分析-全商品'!H$6:H$1000,ROW()-1,0),"")</f>
        <v/>
      </c>
      <c r="I797" s="5" t="str">
        <f>IFERROR(VALUE(HLOOKUP(I$2,'2.源数据-产品分析-全商品'!I$6:I$1000,ROW()-1,0)),"")</f>
        <v/>
      </c>
      <c r="J797" s="60" t="str">
        <f>IFERROR(IF($J$2="","",INDEX('产品报告-整理'!G:G,MATCH(产品建议!A797,'产品报告-整理'!A:A,0))),"")</f>
        <v/>
      </c>
      <c r="K797" s="5" t="str">
        <f>IFERROR(IF($K$2="","",VALUE(INDEX('产品报告-整理'!E:E,MATCH(产品建议!A797,'产品报告-整理'!A:A,0)))),0)</f>
        <v/>
      </c>
      <c r="L797" s="5" t="str">
        <f>IFERROR(VALUE(HLOOKUP(L$2,'2.源数据-产品分析-全商品'!J$6:J$1000,ROW()-1,0)),"")</f>
        <v/>
      </c>
      <c r="M797" s="5" t="str">
        <f>IFERROR(VALUE(HLOOKUP(M$2,'2.源数据-产品分析-全商品'!K$6:K$1000,ROW()-1,0)),"")</f>
        <v/>
      </c>
      <c r="N797" s="5" t="str">
        <f>IFERROR(HLOOKUP(N$2,'2.源数据-产品分析-全商品'!L$6:L$1000,ROW()-1,0),"")</f>
        <v/>
      </c>
      <c r="O797" s="5" t="str">
        <f>IF($O$2='产品报告-整理'!$K$1,IFERROR(INDEX('产品报告-整理'!S:S,MATCH(产品建议!A797,'产品报告-整理'!L:L,0)),""),(IFERROR(VALUE(HLOOKUP(O$2,'2.源数据-产品分析-全商品'!M$6:M$1000,ROW()-1,0)),"")))</f>
        <v/>
      </c>
      <c r="P797" s="5" t="str">
        <f>IF($P$2='产品报告-整理'!$V$1,IFERROR(INDEX('产品报告-整理'!AD:AD,MATCH(产品建议!A797,'产品报告-整理'!W:W,0)),""),(IFERROR(VALUE(HLOOKUP(P$2,'2.源数据-产品分析-全商品'!N$6:N$1000,ROW()-1,0)),"")))</f>
        <v/>
      </c>
      <c r="Q797" s="5" t="str">
        <f>IF($Q$2='产品报告-整理'!$AG$1,IFERROR(INDEX('产品报告-整理'!AO:AO,MATCH(产品建议!A797,'产品报告-整理'!AH:AH,0)),""),(IFERROR(VALUE(HLOOKUP(Q$2,'2.源数据-产品分析-全商品'!O$6:O$1000,ROW()-1,0)),"")))</f>
        <v/>
      </c>
      <c r="R797" s="5" t="str">
        <f>IF($R$2='产品报告-整理'!$AR$1,IFERROR(INDEX('产品报告-整理'!AZ:AZ,MATCH(产品建议!A797,'产品报告-整理'!AS:AS,0)),""),(IFERROR(VALUE(HLOOKUP(R$2,'2.源数据-产品分析-全商品'!P$6:P$1000,ROW()-1,0)),"")))</f>
        <v/>
      </c>
      <c r="S797" s="5" t="str">
        <f>IF($S$2='产品报告-整理'!$BC$1,IFERROR(INDEX('产品报告-整理'!BK:BK,MATCH(产品建议!A797,'产品报告-整理'!BD:BD,0)),""),(IFERROR(VALUE(HLOOKUP(S$2,'2.源数据-产品分析-全商品'!Q$6:Q$1000,ROW()-1,0)),"")))</f>
        <v/>
      </c>
      <c r="T797" s="5" t="str">
        <f>IFERROR(HLOOKUP("产品负责人",'2.源数据-产品分析-全商品'!R$6:R$1000,ROW()-1,0),"")</f>
        <v/>
      </c>
      <c r="U797" s="5" t="str">
        <f>IFERROR(VALUE(HLOOKUP(U$2,'2.源数据-产品分析-全商品'!S$6:S$1000,ROW()-1,0)),"")</f>
        <v/>
      </c>
      <c r="V797" s="5" t="str">
        <f>IFERROR(VALUE(HLOOKUP(V$2,'2.源数据-产品分析-全商品'!T$6:T$1000,ROW()-1,0)),"")</f>
        <v/>
      </c>
      <c r="W797" s="5" t="str">
        <f>IF(OR($A$3=""),"",IF(OR($W$2="优爆品"),(IF(COUNTIF('2-2.源数据-产品分析-优品'!A:A,产品建议!A797)&gt;0,"是","")&amp;IF(COUNTIF('2-3.源数据-产品分析-爆品'!A:A,产品建议!A797)&gt;0,"是","")),IF(OR($W$2="P4P点击量"),((IFERROR(INDEX('产品报告-整理'!D:D,MATCH(产品建议!A797,'产品报告-整理'!A:A,0)),""))),((IF(COUNTIF('2-2.源数据-产品分析-优品'!A:A,产品建议!A797)&gt;0,"是",""))))))</f>
        <v/>
      </c>
      <c r="X797" s="5" t="str">
        <f>IF(OR($A$3=""),"",IF(OR($W$2="优爆品"),((IFERROR(INDEX('产品报告-整理'!D:D,MATCH(产品建议!A797,'产品报告-整理'!A:A,0)),"")&amp;" → "&amp;(IFERROR(TEXT(INDEX('产品报告-整理'!D:D,MATCH(产品建议!A797,'产品报告-整理'!A:A,0))/G797,"0%"),"")))),IF(OR($W$2="P4P点击量"),((IF($W$2="P4P点击量",IFERROR(TEXT(W797/G797,"0%"),"")))),(((IF(COUNTIF('2-3.源数据-产品分析-爆品'!A:A,产品建议!A797)&gt;0,"是","")))))))</f>
        <v/>
      </c>
      <c r="Y797" s="9" t="str">
        <f>IF(AND($Y$2="直通车总消费",'产品报告-整理'!$BN$1="推荐广告"),IFERROR(INDEX('产品报告-整理'!H:H,MATCH(产品建议!A797,'产品报告-整理'!A:A,0)),0)+IFERROR(INDEX('产品报告-整理'!BV:BV,MATCH(产品建议!A797,'产品报告-整理'!BO:BO,0)),0),IFERROR(INDEX('产品报告-整理'!H:H,MATCH(产品建议!A797,'产品报告-整理'!A:A,0)),0))</f>
        <v/>
      </c>
      <c r="Z797" s="9" t="str">
        <f t="shared" si="39"/>
        <v/>
      </c>
      <c r="AA797" s="5" t="str">
        <f t="shared" si="37"/>
        <v/>
      </c>
      <c r="AB797" s="5" t="str">
        <f t="shared" si="38"/>
        <v/>
      </c>
      <c r="AC797" s="9"/>
      <c r="AD797" s="15" t="str">
        <f>IF($AD$1="  ",IFERROR(IF(AND(Y797="未推广",L797&gt;0),"加入P4P推广 ","")&amp;IF(AND(OR(W797="是",X797="是"),Y797=0),"优爆品加推广 ","")&amp;IF(AND(C797="N",L797&gt;0),"增加橱窗绑定 ","")&amp;IF(AND(OR(Z797&gt;$Z$1*4.5,AB797&gt;$AB$1*4.5),Y797&lt;&gt;0,Y797&gt;$AB$1*2,G797&gt;($G$1/$L$1)*1),"放弃P4P推广 ","")&amp;IF(AND(AB797&gt;$AB$1*1.2,AB797&lt;$AB$1*4.5,Y797&gt;0),"优化询盘成本 ","")&amp;IF(AND(Z797&gt;$Z$1*1.2,Z797&lt;$Z$1*4.5,Y797&gt;0),"优化商机成本 ","")&amp;IF(AND(Y797&lt;&gt;0,L797&gt;0,AB797&lt;$AB$1*1.2),"加大询盘获取 ","")&amp;IF(AND(Y797&lt;&gt;0,K797&gt;0,Z797&lt;$Z$1*1.2),"加大商机获取 ","")&amp;IF(AND(L797=0,C797="Y",G797&gt;($G$1/$L$1*1.5)),"解绑橱窗绑定 ",""),"请去左表粘贴源数据"),"")</f>
        <v/>
      </c>
      <c r="AE797" s="9"/>
      <c r="AF797" s="9"/>
      <c r="AG797" s="9"/>
      <c r="AH797" s="9"/>
      <c r="AI797" s="17"/>
      <c r="AJ797" s="17"/>
      <c r="AK797" s="17"/>
    </row>
    <row r="798" spans="1:37">
      <c r="A798" s="5" t="str">
        <f>IFERROR(HLOOKUP(A$2,'2.源数据-产品分析-全商品'!A$6:A$1000,ROW()-1,0),"")</f>
        <v/>
      </c>
      <c r="B798" s="5" t="str">
        <f>IFERROR(HLOOKUP(B$2,'2.源数据-产品分析-全商品'!B$6:B$1000,ROW()-1,0),"")</f>
        <v/>
      </c>
      <c r="C798" s="5" t="str">
        <f>CLEAN(IFERROR(HLOOKUP(C$2,'2.源数据-产品分析-全商品'!C$6:C$1000,ROW()-1,0),""))</f>
        <v/>
      </c>
      <c r="D798" s="5" t="str">
        <f>IFERROR(HLOOKUP(D$2,'2.源数据-产品分析-全商品'!D$6:D$1000,ROW()-1,0),"")</f>
        <v/>
      </c>
      <c r="E798" s="5" t="str">
        <f>IFERROR(HLOOKUP(E$2,'2.源数据-产品分析-全商品'!E$6:E$1000,ROW()-1,0),"")</f>
        <v/>
      </c>
      <c r="F798" s="5" t="str">
        <f>IFERROR(VALUE(HLOOKUP(F$2,'2.源数据-产品分析-全商品'!F$6:F$1000,ROW()-1,0)),"")</f>
        <v/>
      </c>
      <c r="G798" s="5" t="str">
        <f>IFERROR(VALUE(HLOOKUP(G$2,'2.源数据-产品分析-全商品'!G$6:G$1000,ROW()-1,0)),"")</f>
        <v/>
      </c>
      <c r="H798" s="5" t="str">
        <f>IFERROR(HLOOKUP(H$2,'2.源数据-产品分析-全商品'!H$6:H$1000,ROW()-1,0),"")</f>
        <v/>
      </c>
      <c r="I798" s="5" t="str">
        <f>IFERROR(VALUE(HLOOKUP(I$2,'2.源数据-产品分析-全商品'!I$6:I$1000,ROW()-1,0)),"")</f>
        <v/>
      </c>
      <c r="J798" s="60" t="str">
        <f>IFERROR(IF($J$2="","",INDEX('产品报告-整理'!G:G,MATCH(产品建议!A798,'产品报告-整理'!A:A,0))),"")</f>
        <v/>
      </c>
      <c r="K798" s="5" t="str">
        <f>IFERROR(IF($K$2="","",VALUE(INDEX('产品报告-整理'!E:E,MATCH(产品建议!A798,'产品报告-整理'!A:A,0)))),0)</f>
        <v/>
      </c>
      <c r="L798" s="5" t="str">
        <f>IFERROR(VALUE(HLOOKUP(L$2,'2.源数据-产品分析-全商品'!J$6:J$1000,ROW()-1,0)),"")</f>
        <v/>
      </c>
      <c r="M798" s="5" t="str">
        <f>IFERROR(VALUE(HLOOKUP(M$2,'2.源数据-产品分析-全商品'!K$6:K$1000,ROW()-1,0)),"")</f>
        <v/>
      </c>
      <c r="N798" s="5" t="str">
        <f>IFERROR(HLOOKUP(N$2,'2.源数据-产品分析-全商品'!L$6:L$1000,ROW()-1,0),"")</f>
        <v/>
      </c>
      <c r="O798" s="5" t="str">
        <f>IF($O$2='产品报告-整理'!$K$1,IFERROR(INDEX('产品报告-整理'!S:S,MATCH(产品建议!A798,'产品报告-整理'!L:L,0)),""),(IFERROR(VALUE(HLOOKUP(O$2,'2.源数据-产品分析-全商品'!M$6:M$1000,ROW()-1,0)),"")))</f>
        <v/>
      </c>
      <c r="P798" s="5" t="str">
        <f>IF($P$2='产品报告-整理'!$V$1,IFERROR(INDEX('产品报告-整理'!AD:AD,MATCH(产品建议!A798,'产品报告-整理'!W:W,0)),""),(IFERROR(VALUE(HLOOKUP(P$2,'2.源数据-产品分析-全商品'!N$6:N$1000,ROW()-1,0)),"")))</f>
        <v/>
      </c>
      <c r="Q798" s="5" t="str">
        <f>IF($Q$2='产品报告-整理'!$AG$1,IFERROR(INDEX('产品报告-整理'!AO:AO,MATCH(产品建议!A798,'产品报告-整理'!AH:AH,0)),""),(IFERROR(VALUE(HLOOKUP(Q$2,'2.源数据-产品分析-全商品'!O$6:O$1000,ROW()-1,0)),"")))</f>
        <v/>
      </c>
      <c r="R798" s="5" t="str">
        <f>IF($R$2='产品报告-整理'!$AR$1,IFERROR(INDEX('产品报告-整理'!AZ:AZ,MATCH(产品建议!A798,'产品报告-整理'!AS:AS,0)),""),(IFERROR(VALUE(HLOOKUP(R$2,'2.源数据-产品分析-全商品'!P$6:P$1000,ROW()-1,0)),"")))</f>
        <v/>
      </c>
      <c r="S798" s="5" t="str">
        <f>IF($S$2='产品报告-整理'!$BC$1,IFERROR(INDEX('产品报告-整理'!BK:BK,MATCH(产品建议!A798,'产品报告-整理'!BD:BD,0)),""),(IFERROR(VALUE(HLOOKUP(S$2,'2.源数据-产品分析-全商品'!Q$6:Q$1000,ROW()-1,0)),"")))</f>
        <v/>
      </c>
      <c r="T798" s="5" t="str">
        <f>IFERROR(HLOOKUP("产品负责人",'2.源数据-产品分析-全商品'!R$6:R$1000,ROW()-1,0),"")</f>
        <v/>
      </c>
      <c r="U798" s="5" t="str">
        <f>IFERROR(VALUE(HLOOKUP(U$2,'2.源数据-产品分析-全商品'!S$6:S$1000,ROW()-1,0)),"")</f>
        <v/>
      </c>
      <c r="V798" s="5" t="str">
        <f>IFERROR(VALUE(HLOOKUP(V$2,'2.源数据-产品分析-全商品'!T$6:T$1000,ROW()-1,0)),"")</f>
        <v/>
      </c>
      <c r="W798" s="5" t="str">
        <f>IF(OR($A$3=""),"",IF(OR($W$2="优爆品"),(IF(COUNTIF('2-2.源数据-产品分析-优品'!A:A,产品建议!A798)&gt;0,"是","")&amp;IF(COUNTIF('2-3.源数据-产品分析-爆品'!A:A,产品建议!A798)&gt;0,"是","")),IF(OR($W$2="P4P点击量"),((IFERROR(INDEX('产品报告-整理'!D:D,MATCH(产品建议!A798,'产品报告-整理'!A:A,0)),""))),((IF(COUNTIF('2-2.源数据-产品分析-优品'!A:A,产品建议!A798)&gt;0,"是",""))))))</f>
        <v/>
      </c>
      <c r="X798" s="5" t="str">
        <f>IF(OR($A$3=""),"",IF(OR($W$2="优爆品"),((IFERROR(INDEX('产品报告-整理'!D:D,MATCH(产品建议!A798,'产品报告-整理'!A:A,0)),"")&amp;" → "&amp;(IFERROR(TEXT(INDEX('产品报告-整理'!D:D,MATCH(产品建议!A798,'产品报告-整理'!A:A,0))/G798,"0%"),"")))),IF(OR($W$2="P4P点击量"),((IF($W$2="P4P点击量",IFERROR(TEXT(W798/G798,"0%"),"")))),(((IF(COUNTIF('2-3.源数据-产品分析-爆品'!A:A,产品建议!A798)&gt;0,"是","")))))))</f>
        <v/>
      </c>
      <c r="Y798" s="9" t="str">
        <f>IF(AND($Y$2="直通车总消费",'产品报告-整理'!$BN$1="推荐广告"),IFERROR(INDEX('产品报告-整理'!H:H,MATCH(产品建议!A798,'产品报告-整理'!A:A,0)),0)+IFERROR(INDEX('产品报告-整理'!BV:BV,MATCH(产品建议!A798,'产品报告-整理'!BO:BO,0)),0),IFERROR(INDEX('产品报告-整理'!H:H,MATCH(产品建议!A798,'产品报告-整理'!A:A,0)),0))</f>
        <v/>
      </c>
      <c r="Z798" s="9" t="str">
        <f t="shared" si="39"/>
        <v/>
      </c>
      <c r="AA798" s="5" t="str">
        <f t="shared" si="37"/>
        <v/>
      </c>
      <c r="AB798" s="5" t="str">
        <f t="shared" si="38"/>
        <v/>
      </c>
      <c r="AC798" s="9"/>
      <c r="AD798" s="15" t="str">
        <f>IF($AD$1="  ",IFERROR(IF(AND(Y798="未推广",L798&gt;0),"加入P4P推广 ","")&amp;IF(AND(OR(W798="是",X798="是"),Y798=0),"优爆品加推广 ","")&amp;IF(AND(C798="N",L798&gt;0),"增加橱窗绑定 ","")&amp;IF(AND(OR(Z798&gt;$Z$1*4.5,AB798&gt;$AB$1*4.5),Y798&lt;&gt;0,Y798&gt;$AB$1*2,G798&gt;($G$1/$L$1)*1),"放弃P4P推广 ","")&amp;IF(AND(AB798&gt;$AB$1*1.2,AB798&lt;$AB$1*4.5,Y798&gt;0),"优化询盘成本 ","")&amp;IF(AND(Z798&gt;$Z$1*1.2,Z798&lt;$Z$1*4.5,Y798&gt;0),"优化商机成本 ","")&amp;IF(AND(Y798&lt;&gt;0,L798&gt;0,AB798&lt;$AB$1*1.2),"加大询盘获取 ","")&amp;IF(AND(Y798&lt;&gt;0,K798&gt;0,Z798&lt;$Z$1*1.2),"加大商机获取 ","")&amp;IF(AND(L798=0,C798="Y",G798&gt;($G$1/$L$1*1.5)),"解绑橱窗绑定 ",""),"请去左表粘贴源数据"),"")</f>
        <v/>
      </c>
      <c r="AE798" s="9"/>
      <c r="AF798" s="9"/>
      <c r="AG798" s="9"/>
      <c r="AH798" s="9"/>
      <c r="AI798" s="17"/>
      <c r="AJ798" s="17"/>
      <c r="AK798" s="17"/>
    </row>
    <row r="799" spans="1:37">
      <c r="A799" s="5" t="str">
        <f>IFERROR(HLOOKUP(A$2,'2.源数据-产品分析-全商品'!A$6:A$1000,ROW()-1,0),"")</f>
        <v/>
      </c>
      <c r="B799" s="5" t="str">
        <f>IFERROR(HLOOKUP(B$2,'2.源数据-产品分析-全商品'!B$6:B$1000,ROW()-1,0),"")</f>
        <v/>
      </c>
      <c r="C799" s="5" t="str">
        <f>CLEAN(IFERROR(HLOOKUP(C$2,'2.源数据-产品分析-全商品'!C$6:C$1000,ROW()-1,0),""))</f>
        <v/>
      </c>
      <c r="D799" s="5" t="str">
        <f>IFERROR(HLOOKUP(D$2,'2.源数据-产品分析-全商品'!D$6:D$1000,ROW()-1,0),"")</f>
        <v/>
      </c>
      <c r="E799" s="5" t="str">
        <f>IFERROR(HLOOKUP(E$2,'2.源数据-产品分析-全商品'!E$6:E$1000,ROW()-1,0),"")</f>
        <v/>
      </c>
      <c r="F799" s="5" t="str">
        <f>IFERROR(VALUE(HLOOKUP(F$2,'2.源数据-产品分析-全商品'!F$6:F$1000,ROW()-1,0)),"")</f>
        <v/>
      </c>
      <c r="G799" s="5" t="str">
        <f>IFERROR(VALUE(HLOOKUP(G$2,'2.源数据-产品分析-全商品'!G$6:G$1000,ROW()-1,0)),"")</f>
        <v/>
      </c>
      <c r="H799" s="5" t="str">
        <f>IFERROR(HLOOKUP(H$2,'2.源数据-产品分析-全商品'!H$6:H$1000,ROW()-1,0),"")</f>
        <v/>
      </c>
      <c r="I799" s="5" t="str">
        <f>IFERROR(VALUE(HLOOKUP(I$2,'2.源数据-产品分析-全商品'!I$6:I$1000,ROW()-1,0)),"")</f>
        <v/>
      </c>
      <c r="J799" s="60" t="str">
        <f>IFERROR(IF($J$2="","",INDEX('产品报告-整理'!G:G,MATCH(产品建议!A799,'产品报告-整理'!A:A,0))),"")</f>
        <v/>
      </c>
      <c r="K799" s="5" t="str">
        <f>IFERROR(IF($K$2="","",VALUE(INDEX('产品报告-整理'!E:E,MATCH(产品建议!A799,'产品报告-整理'!A:A,0)))),0)</f>
        <v/>
      </c>
      <c r="L799" s="5" t="str">
        <f>IFERROR(VALUE(HLOOKUP(L$2,'2.源数据-产品分析-全商品'!J$6:J$1000,ROW()-1,0)),"")</f>
        <v/>
      </c>
      <c r="M799" s="5" t="str">
        <f>IFERROR(VALUE(HLOOKUP(M$2,'2.源数据-产品分析-全商品'!K$6:K$1000,ROW()-1,0)),"")</f>
        <v/>
      </c>
      <c r="N799" s="5" t="str">
        <f>IFERROR(HLOOKUP(N$2,'2.源数据-产品分析-全商品'!L$6:L$1000,ROW()-1,0),"")</f>
        <v/>
      </c>
      <c r="O799" s="5" t="str">
        <f>IF($O$2='产品报告-整理'!$K$1,IFERROR(INDEX('产品报告-整理'!S:S,MATCH(产品建议!A799,'产品报告-整理'!L:L,0)),""),(IFERROR(VALUE(HLOOKUP(O$2,'2.源数据-产品分析-全商品'!M$6:M$1000,ROW()-1,0)),"")))</f>
        <v/>
      </c>
      <c r="P799" s="5" t="str">
        <f>IF($P$2='产品报告-整理'!$V$1,IFERROR(INDEX('产品报告-整理'!AD:AD,MATCH(产品建议!A799,'产品报告-整理'!W:W,0)),""),(IFERROR(VALUE(HLOOKUP(P$2,'2.源数据-产品分析-全商品'!N$6:N$1000,ROW()-1,0)),"")))</f>
        <v/>
      </c>
      <c r="Q799" s="5" t="str">
        <f>IF($Q$2='产品报告-整理'!$AG$1,IFERROR(INDEX('产品报告-整理'!AO:AO,MATCH(产品建议!A799,'产品报告-整理'!AH:AH,0)),""),(IFERROR(VALUE(HLOOKUP(Q$2,'2.源数据-产品分析-全商品'!O$6:O$1000,ROW()-1,0)),"")))</f>
        <v/>
      </c>
      <c r="R799" s="5" t="str">
        <f>IF($R$2='产品报告-整理'!$AR$1,IFERROR(INDEX('产品报告-整理'!AZ:AZ,MATCH(产品建议!A799,'产品报告-整理'!AS:AS,0)),""),(IFERROR(VALUE(HLOOKUP(R$2,'2.源数据-产品分析-全商品'!P$6:P$1000,ROW()-1,0)),"")))</f>
        <v/>
      </c>
      <c r="S799" s="5" t="str">
        <f>IF($S$2='产品报告-整理'!$BC$1,IFERROR(INDEX('产品报告-整理'!BK:BK,MATCH(产品建议!A799,'产品报告-整理'!BD:BD,0)),""),(IFERROR(VALUE(HLOOKUP(S$2,'2.源数据-产品分析-全商品'!Q$6:Q$1000,ROW()-1,0)),"")))</f>
        <v/>
      </c>
      <c r="T799" s="5" t="str">
        <f>IFERROR(HLOOKUP("产品负责人",'2.源数据-产品分析-全商品'!R$6:R$1000,ROW()-1,0),"")</f>
        <v/>
      </c>
      <c r="U799" s="5" t="str">
        <f>IFERROR(VALUE(HLOOKUP(U$2,'2.源数据-产品分析-全商品'!S$6:S$1000,ROW()-1,0)),"")</f>
        <v/>
      </c>
      <c r="V799" s="5" t="str">
        <f>IFERROR(VALUE(HLOOKUP(V$2,'2.源数据-产品分析-全商品'!T$6:T$1000,ROW()-1,0)),"")</f>
        <v/>
      </c>
      <c r="W799" s="5" t="str">
        <f>IF(OR($A$3=""),"",IF(OR($W$2="优爆品"),(IF(COUNTIF('2-2.源数据-产品分析-优品'!A:A,产品建议!A799)&gt;0,"是","")&amp;IF(COUNTIF('2-3.源数据-产品分析-爆品'!A:A,产品建议!A799)&gt;0,"是","")),IF(OR($W$2="P4P点击量"),((IFERROR(INDEX('产品报告-整理'!D:D,MATCH(产品建议!A799,'产品报告-整理'!A:A,0)),""))),((IF(COUNTIF('2-2.源数据-产品分析-优品'!A:A,产品建议!A799)&gt;0,"是",""))))))</f>
        <v/>
      </c>
      <c r="X799" s="5" t="str">
        <f>IF(OR($A$3=""),"",IF(OR($W$2="优爆品"),((IFERROR(INDEX('产品报告-整理'!D:D,MATCH(产品建议!A799,'产品报告-整理'!A:A,0)),"")&amp;" → "&amp;(IFERROR(TEXT(INDEX('产品报告-整理'!D:D,MATCH(产品建议!A799,'产品报告-整理'!A:A,0))/G799,"0%"),"")))),IF(OR($W$2="P4P点击量"),((IF($W$2="P4P点击量",IFERROR(TEXT(W799/G799,"0%"),"")))),(((IF(COUNTIF('2-3.源数据-产品分析-爆品'!A:A,产品建议!A799)&gt;0,"是","")))))))</f>
        <v/>
      </c>
      <c r="Y799" s="9" t="str">
        <f>IF(AND($Y$2="直通车总消费",'产品报告-整理'!$BN$1="推荐广告"),IFERROR(INDEX('产品报告-整理'!H:H,MATCH(产品建议!A799,'产品报告-整理'!A:A,0)),0)+IFERROR(INDEX('产品报告-整理'!BV:BV,MATCH(产品建议!A799,'产品报告-整理'!BO:BO,0)),0),IFERROR(INDEX('产品报告-整理'!H:H,MATCH(产品建议!A799,'产品报告-整理'!A:A,0)),0))</f>
        <v/>
      </c>
      <c r="Z799" s="9" t="str">
        <f t="shared" si="39"/>
        <v/>
      </c>
      <c r="AA799" s="5" t="str">
        <f t="shared" si="37"/>
        <v/>
      </c>
      <c r="AB799" s="5" t="str">
        <f t="shared" si="38"/>
        <v/>
      </c>
      <c r="AC799" s="9"/>
      <c r="AD799" s="15" t="str">
        <f>IF($AD$1="  ",IFERROR(IF(AND(Y799="未推广",L799&gt;0),"加入P4P推广 ","")&amp;IF(AND(OR(W799="是",X799="是"),Y799=0),"优爆品加推广 ","")&amp;IF(AND(C799="N",L799&gt;0),"增加橱窗绑定 ","")&amp;IF(AND(OR(Z799&gt;$Z$1*4.5,AB799&gt;$AB$1*4.5),Y799&lt;&gt;0,Y799&gt;$AB$1*2,G799&gt;($G$1/$L$1)*1),"放弃P4P推广 ","")&amp;IF(AND(AB799&gt;$AB$1*1.2,AB799&lt;$AB$1*4.5,Y799&gt;0),"优化询盘成本 ","")&amp;IF(AND(Z799&gt;$Z$1*1.2,Z799&lt;$Z$1*4.5,Y799&gt;0),"优化商机成本 ","")&amp;IF(AND(Y799&lt;&gt;0,L799&gt;0,AB799&lt;$AB$1*1.2),"加大询盘获取 ","")&amp;IF(AND(Y799&lt;&gt;0,K799&gt;0,Z799&lt;$Z$1*1.2),"加大商机获取 ","")&amp;IF(AND(L799=0,C799="Y",G799&gt;($G$1/$L$1*1.5)),"解绑橱窗绑定 ",""),"请去左表粘贴源数据"),"")</f>
        <v/>
      </c>
      <c r="AE799" s="9"/>
      <c r="AF799" s="9"/>
      <c r="AG799" s="9"/>
      <c r="AH799" s="9"/>
      <c r="AI799" s="17"/>
      <c r="AJ799" s="17"/>
      <c r="AK799" s="17"/>
    </row>
    <row r="800" spans="1:37">
      <c r="A800" s="5" t="str">
        <f>IFERROR(HLOOKUP(A$2,'2.源数据-产品分析-全商品'!A$6:A$1000,ROW()-1,0),"")</f>
        <v/>
      </c>
      <c r="B800" s="5" t="str">
        <f>IFERROR(HLOOKUP(B$2,'2.源数据-产品分析-全商品'!B$6:B$1000,ROW()-1,0),"")</f>
        <v/>
      </c>
      <c r="C800" s="5" t="str">
        <f>CLEAN(IFERROR(HLOOKUP(C$2,'2.源数据-产品分析-全商品'!C$6:C$1000,ROW()-1,0),""))</f>
        <v/>
      </c>
      <c r="D800" s="5" t="str">
        <f>IFERROR(HLOOKUP(D$2,'2.源数据-产品分析-全商品'!D$6:D$1000,ROW()-1,0),"")</f>
        <v/>
      </c>
      <c r="E800" s="5" t="str">
        <f>IFERROR(HLOOKUP(E$2,'2.源数据-产品分析-全商品'!E$6:E$1000,ROW()-1,0),"")</f>
        <v/>
      </c>
      <c r="F800" s="5" t="str">
        <f>IFERROR(VALUE(HLOOKUP(F$2,'2.源数据-产品分析-全商品'!F$6:F$1000,ROW()-1,0)),"")</f>
        <v/>
      </c>
      <c r="G800" s="5" t="str">
        <f>IFERROR(VALUE(HLOOKUP(G$2,'2.源数据-产品分析-全商品'!G$6:G$1000,ROW()-1,0)),"")</f>
        <v/>
      </c>
      <c r="H800" s="5" t="str">
        <f>IFERROR(HLOOKUP(H$2,'2.源数据-产品分析-全商品'!H$6:H$1000,ROW()-1,0),"")</f>
        <v/>
      </c>
      <c r="I800" s="5" t="str">
        <f>IFERROR(VALUE(HLOOKUP(I$2,'2.源数据-产品分析-全商品'!I$6:I$1000,ROW()-1,0)),"")</f>
        <v/>
      </c>
      <c r="J800" s="60" t="str">
        <f>IFERROR(IF($J$2="","",INDEX('产品报告-整理'!G:G,MATCH(产品建议!A800,'产品报告-整理'!A:A,0))),"")</f>
        <v/>
      </c>
      <c r="K800" s="5" t="str">
        <f>IFERROR(IF($K$2="","",VALUE(INDEX('产品报告-整理'!E:E,MATCH(产品建议!A800,'产品报告-整理'!A:A,0)))),0)</f>
        <v/>
      </c>
      <c r="L800" s="5" t="str">
        <f>IFERROR(VALUE(HLOOKUP(L$2,'2.源数据-产品分析-全商品'!J$6:J$1000,ROW()-1,0)),"")</f>
        <v/>
      </c>
      <c r="M800" s="5" t="str">
        <f>IFERROR(VALUE(HLOOKUP(M$2,'2.源数据-产品分析-全商品'!K$6:K$1000,ROW()-1,0)),"")</f>
        <v/>
      </c>
      <c r="N800" s="5" t="str">
        <f>IFERROR(HLOOKUP(N$2,'2.源数据-产品分析-全商品'!L$6:L$1000,ROW()-1,0),"")</f>
        <v/>
      </c>
      <c r="O800" s="5" t="str">
        <f>IF($O$2='产品报告-整理'!$K$1,IFERROR(INDEX('产品报告-整理'!S:S,MATCH(产品建议!A800,'产品报告-整理'!L:L,0)),""),(IFERROR(VALUE(HLOOKUP(O$2,'2.源数据-产品分析-全商品'!M$6:M$1000,ROW()-1,0)),"")))</f>
        <v/>
      </c>
      <c r="P800" s="5" t="str">
        <f>IF($P$2='产品报告-整理'!$V$1,IFERROR(INDEX('产品报告-整理'!AD:AD,MATCH(产品建议!A800,'产品报告-整理'!W:W,0)),""),(IFERROR(VALUE(HLOOKUP(P$2,'2.源数据-产品分析-全商品'!N$6:N$1000,ROW()-1,0)),"")))</f>
        <v/>
      </c>
      <c r="Q800" s="5" t="str">
        <f>IF($Q$2='产品报告-整理'!$AG$1,IFERROR(INDEX('产品报告-整理'!AO:AO,MATCH(产品建议!A800,'产品报告-整理'!AH:AH,0)),""),(IFERROR(VALUE(HLOOKUP(Q$2,'2.源数据-产品分析-全商品'!O$6:O$1000,ROW()-1,0)),"")))</f>
        <v/>
      </c>
      <c r="R800" s="5" t="str">
        <f>IF($R$2='产品报告-整理'!$AR$1,IFERROR(INDEX('产品报告-整理'!AZ:AZ,MATCH(产品建议!A800,'产品报告-整理'!AS:AS,0)),""),(IFERROR(VALUE(HLOOKUP(R$2,'2.源数据-产品分析-全商品'!P$6:P$1000,ROW()-1,0)),"")))</f>
        <v/>
      </c>
      <c r="S800" s="5" t="str">
        <f>IF($S$2='产品报告-整理'!$BC$1,IFERROR(INDEX('产品报告-整理'!BK:BK,MATCH(产品建议!A800,'产品报告-整理'!BD:BD,0)),""),(IFERROR(VALUE(HLOOKUP(S$2,'2.源数据-产品分析-全商品'!Q$6:Q$1000,ROW()-1,0)),"")))</f>
        <v/>
      </c>
      <c r="T800" s="5" t="str">
        <f>IFERROR(HLOOKUP("产品负责人",'2.源数据-产品分析-全商品'!R$6:R$1000,ROW()-1,0),"")</f>
        <v/>
      </c>
      <c r="U800" s="5" t="str">
        <f>IFERROR(VALUE(HLOOKUP(U$2,'2.源数据-产品分析-全商品'!S$6:S$1000,ROW()-1,0)),"")</f>
        <v/>
      </c>
      <c r="V800" s="5" t="str">
        <f>IFERROR(VALUE(HLOOKUP(V$2,'2.源数据-产品分析-全商品'!T$6:T$1000,ROW()-1,0)),"")</f>
        <v/>
      </c>
      <c r="W800" s="5" t="str">
        <f>IF(OR($A$3=""),"",IF(OR($W$2="优爆品"),(IF(COUNTIF('2-2.源数据-产品分析-优品'!A:A,产品建议!A800)&gt;0,"是","")&amp;IF(COUNTIF('2-3.源数据-产品分析-爆品'!A:A,产品建议!A800)&gt;0,"是","")),IF(OR($W$2="P4P点击量"),((IFERROR(INDEX('产品报告-整理'!D:D,MATCH(产品建议!A800,'产品报告-整理'!A:A,0)),""))),((IF(COUNTIF('2-2.源数据-产品分析-优品'!A:A,产品建议!A800)&gt;0,"是",""))))))</f>
        <v/>
      </c>
      <c r="X800" s="5" t="str">
        <f>IF(OR($A$3=""),"",IF(OR($W$2="优爆品"),((IFERROR(INDEX('产品报告-整理'!D:D,MATCH(产品建议!A800,'产品报告-整理'!A:A,0)),"")&amp;" → "&amp;(IFERROR(TEXT(INDEX('产品报告-整理'!D:D,MATCH(产品建议!A800,'产品报告-整理'!A:A,0))/G800,"0%"),"")))),IF(OR($W$2="P4P点击量"),((IF($W$2="P4P点击量",IFERROR(TEXT(W800/G800,"0%"),"")))),(((IF(COUNTIF('2-3.源数据-产品分析-爆品'!A:A,产品建议!A800)&gt;0,"是","")))))))</f>
        <v/>
      </c>
      <c r="Y800" s="9" t="str">
        <f>IF(AND($Y$2="直通车总消费",'产品报告-整理'!$BN$1="推荐广告"),IFERROR(INDEX('产品报告-整理'!H:H,MATCH(产品建议!A800,'产品报告-整理'!A:A,0)),0)+IFERROR(INDEX('产品报告-整理'!BV:BV,MATCH(产品建议!A800,'产品报告-整理'!BO:BO,0)),0),IFERROR(INDEX('产品报告-整理'!H:H,MATCH(产品建议!A800,'产品报告-整理'!A:A,0)),0))</f>
        <v/>
      </c>
      <c r="Z800" s="9" t="str">
        <f t="shared" si="39"/>
        <v/>
      </c>
      <c r="AA800" s="5" t="str">
        <f t="shared" si="37"/>
        <v/>
      </c>
      <c r="AB800" s="5" t="str">
        <f t="shared" si="38"/>
        <v/>
      </c>
      <c r="AC800" s="9"/>
      <c r="AD800" s="15" t="str">
        <f>IF($AD$1="  ",IFERROR(IF(AND(Y800="未推广",L800&gt;0),"加入P4P推广 ","")&amp;IF(AND(OR(W800="是",X800="是"),Y800=0),"优爆品加推广 ","")&amp;IF(AND(C800="N",L800&gt;0),"增加橱窗绑定 ","")&amp;IF(AND(OR(Z800&gt;$Z$1*4.5,AB800&gt;$AB$1*4.5),Y800&lt;&gt;0,Y800&gt;$AB$1*2,G800&gt;($G$1/$L$1)*1),"放弃P4P推广 ","")&amp;IF(AND(AB800&gt;$AB$1*1.2,AB800&lt;$AB$1*4.5,Y800&gt;0),"优化询盘成本 ","")&amp;IF(AND(Z800&gt;$Z$1*1.2,Z800&lt;$Z$1*4.5,Y800&gt;0),"优化商机成本 ","")&amp;IF(AND(Y800&lt;&gt;0,L800&gt;0,AB800&lt;$AB$1*1.2),"加大询盘获取 ","")&amp;IF(AND(Y800&lt;&gt;0,K800&gt;0,Z800&lt;$Z$1*1.2),"加大商机获取 ","")&amp;IF(AND(L800=0,C800="Y",G800&gt;($G$1/$L$1*1.5)),"解绑橱窗绑定 ",""),"请去左表粘贴源数据"),"")</f>
        <v/>
      </c>
      <c r="AE800" s="9"/>
      <c r="AF800" s="9"/>
      <c r="AG800" s="9"/>
      <c r="AH800" s="9"/>
      <c r="AI800" s="17"/>
      <c r="AJ800" s="17"/>
      <c r="AK800" s="17"/>
    </row>
    <row r="801" spans="1:37">
      <c r="A801" s="5" t="str">
        <f>IFERROR(HLOOKUP(A$2,'2.源数据-产品分析-全商品'!A$6:A$1000,ROW()-1,0),"")</f>
        <v/>
      </c>
      <c r="B801" s="5" t="str">
        <f>IFERROR(HLOOKUP(B$2,'2.源数据-产品分析-全商品'!B$6:B$1000,ROW()-1,0),"")</f>
        <v/>
      </c>
      <c r="C801" s="5" t="str">
        <f>CLEAN(IFERROR(HLOOKUP(C$2,'2.源数据-产品分析-全商品'!C$6:C$1000,ROW()-1,0),""))</f>
        <v/>
      </c>
      <c r="D801" s="5" t="str">
        <f>IFERROR(HLOOKUP(D$2,'2.源数据-产品分析-全商品'!D$6:D$1000,ROW()-1,0),"")</f>
        <v/>
      </c>
      <c r="E801" s="5" t="str">
        <f>IFERROR(HLOOKUP(E$2,'2.源数据-产品分析-全商品'!E$6:E$1000,ROW()-1,0),"")</f>
        <v/>
      </c>
      <c r="F801" s="5" t="str">
        <f>IFERROR(VALUE(HLOOKUP(F$2,'2.源数据-产品分析-全商品'!F$6:F$1000,ROW()-1,0)),"")</f>
        <v/>
      </c>
      <c r="G801" s="5" t="str">
        <f>IFERROR(VALUE(HLOOKUP(G$2,'2.源数据-产品分析-全商品'!G$6:G$1000,ROW()-1,0)),"")</f>
        <v/>
      </c>
      <c r="H801" s="5" t="str">
        <f>IFERROR(HLOOKUP(H$2,'2.源数据-产品分析-全商品'!H$6:H$1000,ROW()-1,0),"")</f>
        <v/>
      </c>
      <c r="I801" s="5" t="str">
        <f>IFERROR(VALUE(HLOOKUP(I$2,'2.源数据-产品分析-全商品'!I$6:I$1000,ROW()-1,0)),"")</f>
        <v/>
      </c>
      <c r="J801" s="60" t="str">
        <f>IFERROR(IF($J$2="","",INDEX('产品报告-整理'!G:G,MATCH(产品建议!A801,'产品报告-整理'!A:A,0))),"")</f>
        <v/>
      </c>
      <c r="K801" s="5" t="str">
        <f>IFERROR(IF($K$2="","",VALUE(INDEX('产品报告-整理'!E:E,MATCH(产品建议!A801,'产品报告-整理'!A:A,0)))),0)</f>
        <v/>
      </c>
      <c r="L801" s="5" t="str">
        <f>IFERROR(VALUE(HLOOKUP(L$2,'2.源数据-产品分析-全商品'!J$6:J$1000,ROW()-1,0)),"")</f>
        <v/>
      </c>
      <c r="M801" s="5" t="str">
        <f>IFERROR(VALUE(HLOOKUP(M$2,'2.源数据-产品分析-全商品'!K$6:K$1000,ROW()-1,0)),"")</f>
        <v/>
      </c>
      <c r="N801" s="5" t="str">
        <f>IFERROR(HLOOKUP(N$2,'2.源数据-产品分析-全商品'!L$6:L$1000,ROW()-1,0),"")</f>
        <v/>
      </c>
      <c r="O801" s="5" t="str">
        <f>IF($O$2='产品报告-整理'!$K$1,IFERROR(INDEX('产品报告-整理'!S:S,MATCH(产品建议!A801,'产品报告-整理'!L:L,0)),""),(IFERROR(VALUE(HLOOKUP(O$2,'2.源数据-产品分析-全商品'!M$6:M$1000,ROW()-1,0)),"")))</f>
        <v/>
      </c>
      <c r="P801" s="5" t="str">
        <f>IF($P$2='产品报告-整理'!$V$1,IFERROR(INDEX('产品报告-整理'!AD:AD,MATCH(产品建议!A801,'产品报告-整理'!W:W,0)),""),(IFERROR(VALUE(HLOOKUP(P$2,'2.源数据-产品分析-全商品'!N$6:N$1000,ROW()-1,0)),"")))</f>
        <v/>
      </c>
      <c r="Q801" s="5" t="str">
        <f>IF($Q$2='产品报告-整理'!$AG$1,IFERROR(INDEX('产品报告-整理'!AO:AO,MATCH(产品建议!A801,'产品报告-整理'!AH:AH,0)),""),(IFERROR(VALUE(HLOOKUP(Q$2,'2.源数据-产品分析-全商品'!O$6:O$1000,ROW()-1,0)),"")))</f>
        <v/>
      </c>
      <c r="R801" s="5" t="str">
        <f>IF($R$2='产品报告-整理'!$AR$1,IFERROR(INDEX('产品报告-整理'!AZ:AZ,MATCH(产品建议!A801,'产品报告-整理'!AS:AS,0)),""),(IFERROR(VALUE(HLOOKUP(R$2,'2.源数据-产品分析-全商品'!P$6:P$1000,ROW()-1,0)),"")))</f>
        <v/>
      </c>
      <c r="S801" s="5" t="str">
        <f>IF($S$2='产品报告-整理'!$BC$1,IFERROR(INDEX('产品报告-整理'!BK:BK,MATCH(产品建议!A801,'产品报告-整理'!BD:BD,0)),""),(IFERROR(VALUE(HLOOKUP(S$2,'2.源数据-产品分析-全商品'!Q$6:Q$1000,ROW()-1,0)),"")))</f>
        <v/>
      </c>
      <c r="T801" s="5" t="str">
        <f>IFERROR(HLOOKUP("产品负责人",'2.源数据-产品分析-全商品'!R$6:R$1000,ROW()-1,0),"")</f>
        <v/>
      </c>
      <c r="U801" s="5" t="str">
        <f>IFERROR(VALUE(HLOOKUP(U$2,'2.源数据-产品分析-全商品'!S$6:S$1000,ROW()-1,0)),"")</f>
        <v/>
      </c>
      <c r="V801" s="5" t="str">
        <f>IFERROR(VALUE(HLOOKUP(V$2,'2.源数据-产品分析-全商品'!T$6:T$1000,ROW()-1,0)),"")</f>
        <v/>
      </c>
      <c r="W801" s="5" t="str">
        <f>IF(OR($A$3=""),"",IF(OR($W$2="优爆品"),(IF(COUNTIF('2-2.源数据-产品分析-优品'!A:A,产品建议!A801)&gt;0,"是","")&amp;IF(COUNTIF('2-3.源数据-产品分析-爆品'!A:A,产品建议!A801)&gt;0,"是","")),IF(OR($W$2="P4P点击量"),((IFERROR(INDEX('产品报告-整理'!D:D,MATCH(产品建议!A801,'产品报告-整理'!A:A,0)),""))),((IF(COUNTIF('2-2.源数据-产品分析-优品'!A:A,产品建议!A801)&gt;0,"是",""))))))</f>
        <v/>
      </c>
      <c r="X801" s="5" t="str">
        <f>IF(OR($A$3=""),"",IF(OR($W$2="优爆品"),((IFERROR(INDEX('产品报告-整理'!D:D,MATCH(产品建议!A801,'产品报告-整理'!A:A,0)),"")&amp;" → "&amp;(IFERROR(TEXT(INDEX('产品报告-整理'!D:D,MATCH(产品建议!A801,'产品报告-整理'!A:A,0))/G801,"0%"),"")))),IF(OR($W$2="P4P点击量"),((IF($W$2="P4P点击量",IFERROR(TEXT(W801/G801,"0%"),"")))),(((IF(COUNTIF('2-3.源数据-产品分析-爆品'!A:A,产品建议!A801)&gt;0,"是","")))))))</f>
        <v/>
      </c>
      <c r="Y801" s="9" t="str">
        <f>IF(AND($Y$2="直通车总消费",'产品报告-整理'!$BN$1="推荐广告"),IFERROR(INDEX('产品报告-整理'!H:H,MATCH(产品建议!A801,'产品报告-整理'!A:A,0)),0)+IFERROR(INDEX('产品报告-整理'!BV:BV,MATCH(产品建议!A801,'产品报告-整理'!BO:BO,0)),0),IFERROR(INDEX('产品报告-整理'!H:H,MATCH(产品建议!A801,'产品报告-整理'!A:A,0)),0))</f>
        <v/>
      </c>
      <c r="Z801" s="9" t="str">
        <f t="shared" si="39"/>
        <v/>
      </c>
      <c r="AA801" s="5" t="str">
        <f t="shared" si="37"/>
        <v/>
      </c>
      <c r="AB801" s="5" t="str">
        <f t="shared" si="38"/>
        <v/>
      </c>
      <c r="AC801" s="9"/>
      <c r="AD801" s="15" t="str">
        <f>IF($AD$1="  ",IFERROR(IF(AND(Y801="未推广",L801&gt;0),"加入P4P推广 ","")&amp;IF(AND(OR(W801="是",X801="是"),Y801=0),"优爆品加推广 ","")&amp;IF(AND(C801="N",L801&gt;0),"增加橱窗绑定 ","")&amp;IF(AND(OR(Z801&gt;$Z$1*4.5,AB801&gt;$AB$1*4.5),Y801&lt;&gt;0,Y801&gt;$AB$1*2,G801&gt;($G$1/$L$1)*1),"放弃P4P推广 ","")&amp;IF(AND(AB801&gt;$AB$1*1.2,AB801&lt;$AB$1*4.5,Y801&gt;0),"优化询盘成本 ","")&amp;IF(AND(Z801&gt;$Z$1*1.2,Z801&lt;$Z$1*4.5,Y801&gt;0),"优化商机成本 ","")&amp;IF(AND(Y801&lt;&gt;0,L801&gt;0,AB801&lt;$AB$1*1.2),"加大询盘获取 ","")&amp;IF(AND(Y801&lt;&gt;0,K801&gt;0,Z801&lt;$Z$1*1.2),"加大商机获取 ","")&amp;IF(AND(L801=0,C801="Y",G801&gt;($G$1/$L$1*1.5)),"解绑橱窗绑定 ",""),"请去左表粘贴源数据"),"")</f>
        <v/>
      </c>
      <c r="AE801" s="9"/>
      <c r="AF801" s="9"/>
      <c r="AG801" s="9"/>
      <c r="AH801" s="9"/>
      <c r="AI801" s="17"/>
      <c r="AJ801" s="17"/>
      <c r="AK801" s="17"/>
    </row>
    <row r="802" spans="1:37">
      <c r="A802" s="5" t="str">
        <f>IFERROR(HLOOKUP(A$2,'2.源数据-产品分析-全商品'!A$6:A$1000,ROW()-1,0),"")</f>
        <v/>
      </c>
      <c r="B802" s="5" t="str">
        <f>IFERROR(HLOOKUP(B$2,'2.源数据-产品分析-全商品'!B$6:B$1000,ROW()-1,0),"")</f>
        <v/>
      </c>
      <c r="C802" s="5" t="str">
        <f>CLEAN(IFERROR(HLOOKUP(C$2,'2.源数据-产品分析-全商品'!C$6:C$1000,ROW()-1,0),""))</f>
        <v/>
      </c>
      <c r="D802" s="5" t="str">
        <f>IFERROR(HLOOKUP(D$2,'2.源数据-产品分析-全商品'!D$6:D$1000,ROW()-1,0),"")</f>
        <v/>
      </c>
      <c r="E802" s="5" t="str">
        <f>IFERROR(HLOOKUP(E$2,'2.源数据-产品分析-全商品'!E$6:E$1000,ROW()-1,0),"")</f>
        <v/>
      </c>
      <c r="F802" s="5" t="str">
        <f>IFERROR(VALUE(HLOOKUP(F$2,'2.源数据-产品分析-全商品'!F$6:F$1000,ROW()-1,0)),"")</f>
        <v/>
      </c>
      <c r="G802" s="5" t="str">
        <f>IFERROR(VALUE(HLOOKUP(G$2,'2.源数据-产品分析-全商品'!G$6:G$1000,ROW()-1,0)),"")</f>
        <v/>
      </c>
      <c r="H802" s="5" t="str">
        <f>IFERROR(HLOOKUP(H$2,'2.源数据-产品分析-全商品'!H$6:H$1000,ROW()-1,0),"")</f>
        <v/>
      </c>
      <c r="I802" s="5" t="str">
        <f>IFERROR(VALUE(HLOOKUP(I$2,'2.源数据-产品分析-全商品'!I$6:I$1000,ROW()-1,0)),"")</f>
        <v/>
      </c>
      <c r="J802" s="60" t="str">
        <f>IFERROR(IF($J$2="","",INDEX('产品报告-整理'!G:G,MATCH(产品建议!A802,'产品报告-整理'!A:A,0))),"")</f>
        <v/>
      </c>
      <c r="K802" s="5" t="str">
        <f>IFERROR(IF($K$2="","",VALUE(INDEX('产品报告-整理'!E:E,MATCH(产品建议!A802,'产品报告-整理'!A:A,0)))),0)</f>
        <v/>
      </c>
      <c r="L802" s="5" t="str">
        <f>IFERROR(VALUE(HLOOKUP(L$2,'2.源数据-产品分析-全商品'!J$6:J$1000,ROW()-1,0)),"")</f>
        <v/>
      </c>
      <c r="M802" s="5" t="str">
        <f>IFERROR(VALUE(HLOOKUP(M$2,'2.源数据-产品分析-全商品'!K$6:K$1000,ROW()-1,0)),"")</f>
        <v/>
      </c>
      <c r="N802" s="5" t="str">
        <f>IFERROR(HLOOKUP(N$2,'2.源数据-产品分析-全商品'!L$6:L$1000,ROW()-1,0),"")</f>
        <v/>
      </c>
      <c r="O802" s="5" t="str">
        <f>IF($O$2='产品报告-整理'!$K$1,IFERROR(INDEX('产品报告-整理'!S:S,MATCH(产品建议!A802,'产品报告-整理'!L:L,0)),""),(IFERROR(VALUE(HLOOKUP(O$2,'2.源数据-产品分析-全商品'!M$6:M$1000,ROW()-1,0)),"")))</f>
        <v/>
      </c>
      <c r="P802" s="5" t="str">
        <f>IF($P$2='产品报告-整理'!$V$1,IFERROR(INDEX('产品报告-整理'!AD:AD,MATCH(产品建议!A802,'产品报告-整理'!W:W,0)),""),(IFERROR(VALUE(HLOOKUP(P$2,'2.源数据-产品分析-全商品'!N$6:N$1000,ROW()-1,0)),"")))</f>
        <v/>
      </c>
      <c r="Q802" s="5" t="str">
        <f>IF($Q$2='产品报告-整理'!$AG$1,IFERROR(INDEX('产品报告-整理'!AO:AO,MATCH(产品建议!A802,'产品报告-整理'!AH:AH,0)),""),(IFERROR(VALUE(HLOOKUP(Q$2,'2.源数据-产品分析-全商品'!O$6:O$1000,ROW()-1,0)),"")))</f>
        <v/>
      </c>
      <c r="R802" s="5" t="str">
        <f>IF($R$2='产品报告-整理'!$AR$1,IFERROR(INDEX('产品报告-整理'!AZ:AZ,MATCH(产品建议!A802,'产品报告-整理'!AS:AS,0)),""),(IFERROR(VALUE(HLOOKUP(R$2,'2.源数据-产品分析-全商品'!P$6:P$1000,ROW()-1,0)),"")))</f>
        <v/>
      </c>
      <c r="S802" s="5" t="str">
        <f>IF($S$2='产品报告-整理'!$BC$1,IFERROR(INDEX('产品报告-整理'!BK:BK,MATCH(产品建议!A802,'产品报告-整理'!BD:BD,0)),""),(IFERROR(VALUE(HLOOKUP(S$2,'2.源数据-产品分析-全商品'!Q$6:Q$1000,ROW()-1,0)),"")))</f>
        <v/>
      </c>
      <c r="T802" s="5" t="str">
        <f>IFERROR(HLOOKUP("产品负责人",'2.源数据-产品分析-全商品'!R$6:R$1000,ROW()-1,0),"")</f>
        <v/>
      </c>
      <c r="U802" s="5" t="str">
        <f>IFERROR(VALUE(HLOOKUP(U$2,'2.源数据-产品分析-全商品'!S$6:S$1000,ROW()-1,0)),"")</f>
        <v/>
      </c>
      <c r="V802" s="5" t="str">
        <f>IFERROR(VALUE(HLOOKUP(V$2,'2.源数据-产品分析-全商品'!T$6:T$1000,ROW()-1,0)),"")</f>
        <v/>
      </c>
      <c r="W802" s="5" t="str">
        <f>IF(OR($A$3=""),"",IF(OR($W$2="优爆品"),(IF(COUNTIF('2-2.源数据-产品分析-优品'!A:A,产品建议!A802)&gt;0,"是","")&amp;IF(COUNTIF('2-3.源数据-产品分析-爆品'!A:A,产品建议!A802)&gt;0,"是","")),IF(OR($W$2="P4P点击量"),((IFERROR(INDEX('产品报告-整理'!D:D,MATCH(产品建议!A802,'产品报告-整理'!A:A,0)),""))),((IF(COUNTIF('2-2.源数据-产品分析-优品'!A:A,产品建议!A802)&gt;0,"是",""))))))</f>
        <v/>
      </c>
      <c r="X802" s="5" t="str">
        <f>IF(OR($A$3=""),"",IF(OR($W$2="优爆品"),((IFERROR(INDEX('产品报告-整理'!D:D,MATCH(产品建议!A802,'产品报告-整理'!A:A,0)),"")&amp;" → "&amp;(IFERROR(TEXT(INDEX('产品报告-整理'!D:D,MATCH(产品建议!A802,'产品报告-整理'!A:A,0))/G802,"0%"),"")))),IF(OR($W$2="P4P点击量"),((IF($W$2="P4P点击量",IFERROR(TEXT(W802/G802,"0%"),"")))),(((IF(COUNTIF('2-3.源数据-产品分析-爆品'!A:A,产品建议!A802)&gt;0,"是","")))))))</f>
        <v/>
      </c>
      <c r="Y802" s="9" t="str">
        <f>IF(AND($Y$2="直通车总消费",'产品报告-整理'!$BN$1="推荐广告"),IFERROR(INDEX('产品报告-整理'!H:H,MATCH(产品建议!A802,'产品报告-整理'!A:A,0)),0)+IFERROR(INDEX('产品报告-整理'!BV:BV,MATCH(产品建议!A802,'产品报告-整理'!BO:BO,0)),0),IFERROR(INDEX('产品报告-整理'!H:H,MATCH(产品建议!A802,'产品报告-整理'!A:A,0)),0))</f>
        <v/>
      </c>
      <c r="Z802" s="9" t="str">
        <f t="shared" si="39"/>
        <v/>
      </c>
      <c r="AA802" s="5" t="str">
        <f t="shared" si="37"/>
        <v/>
      </c>
      <c r="AB802" s="5" t="str">
        <f t="shared" si="38"/>
        <v/>
      </c>
      <c r="AC802" s="9"/>
      <c r="AD802" s="15" t="str">
        <f>IF($AD$1="  ",IFERROR(IF(AND(Y802="未推广",L802&gt;0),"加入P4P推广 ","")&amp;IF(AND(OR(W802="是",X802="是"),Y802=0),"优爆品加推广 ","")&amp;IF(AND(C802="N",L802&gt;0),"增加橱窗绑定 ","")&amp;IF(AND(OR(Z802&gt;$Z$1*4.5,AB802&gt;$AB$1*4.5),Y802&lt;&gt;0,Y802&gt;$AB$1*2,G802&gt;($G$1/$L$1)*1),"放弃P4P推广 ","")&amp;IF(AND(AB802&gt;$AB$1*1.2,AB802&lt;$AB$1*4.5,Y802&gt;0),"优化询盘成本 ","")&amp;IF(AND(Z802&gt;$Z$1*1.2,Z802&lt;$Z$1*4.5,Y802&gt;0),"优化商机成本 ","")&amp;IF(AND(Y802&lt;&gt;0,L802&gt;0,AB802&lt;$AB$1*1.2),"加大询盘获取 ","")&amp;IF(AND(Y802&lt;&gt;0,K802&gt;0,Z802&lt;$Z$1*1.2),"加大商机获取 ","")&amp;IF(AND(L802=0,C802="Y",G802&gt;($G$1/$L$1*1.5)),"解绑橱窗绑定 ",""),"请去左表粘贴源数据"),"")</f>
        <v/>
      </c>
      <c r="AE802" s="9"/>
      <c r="AF802" s="9"/>
      <c r="AG802" s="9"/>
      <c r="AH802" s="9"/>
      <c r="AI802" s="17"/>
      <c r="AJ802" s="17"/>
      <c r="AK802" s="17"/>
    </row>
    <row r="803" spans="1:37">
      <c r="A803" s="5" t="str">
        <f>IFERROR(HLOOKUP(A$2,'2.源数据-产品分析-全商品'!A$6:A$1000,ROW()-1,0),"")</f>
        <v/>
      </c>
      <c r="B803" s="5" t="str">
        <f>IFERROR(HLOOKUP(B$2,'2.源数据-产品分析-全商品'!B$6:B$1000,ROW()-1,0),"")</f>
        <v/>
      </c>
      <c r="C803" s="5" t="str">
        <f>CLEAN(IFERROR(HLOOKUP(C$2,'2.源数据-产品分析-全商品'!C$6:C$1000,ROW()-1,0),""))</f>
        <v/>
      </c>
      <c r="D803" s="5" t="str">
        <f>IFERROR(HLOOKUP(D$2,'2.源数据-产品分析-全商品'!D$6:D$1000,ROW()-1,0),"")</f>
        <v/>
      </c>
      <c r="E803" s="5" t="str">
        <f>IFERROR(HLOOKUP(E$2,'2.源数据-产品分析-全商品'!E$6:E$1000,ROW()-1,0),"")</f>
        <v/>
      </c>
      <c r="F803" s="5" t="str">
        <f>IFERROR(VALUE(HLOOKUP(F$2,'2.源数据-产品分析-全商品'!F$6:F$1000,ROW()-1,0)),"")</f>
        <v/>
      </c>
      <c r="G803" s="5" t="str">
        <f>IFERROR(VALUE(HLOOKUP(G$2,'2.源数据-产品分析-全商品'!G$6:G$1000,ROW()-1,0)),"")</f>
        <v/>
      </c>
      <c r="H803" s="5" t="str">
        <f>IFERROR(HLOOKUP(H$2,'2.源数据-产品分析-全商品'!H$6:H$1000,ROW()-1,0),"")</f>
        <v/>
      </c>
      <c r="I803" s="5" t="str">
        <f>IFERROR(VALUE(HLOOKUP(I$2,'2.源数据-产品分析-全商品'!I$6:I$1000,ROW()-1,0)),"")</f>
        <v/>
      </c>
      <c r="J803" s="60" t="str">
        <f>IFERROR(IF($J$2="","",INDEX('产品报告-整理'!G:G,MATCH(产品建议!A803,'产品报告-整理'!A:A,0))),"")</f>
        <v/>
      </c>
      <c r="K803" s="5" t="str">
        <f>IFERROR(IF($K$2="","",VALUE(INDEX('产品报告-整理'!E:E,MATCH(产品建议!A803,'产品报告-整理'!A:A,0)))),0)</f>
        <v/>
      </c>
      <c r="L803" s="5" t="str">
        <f>IFERROR(VALUE(HLOOKUP(L$2,'2.源数据-产品分析-全商品'!J$6:J$1000,ROW()-1,0)),"")</f>
        <v/>
      </c>
      <c r="M803" s="5" t="str">
        <f>IFERROR(VALUE(HLOOKUP(M$2,'2.源数据-产品分析-全商品'!K$6:K$1000,ROW()-1,0)),"")</f>
        <v/>
      </c>
      <c r="N803" s="5" t="str">
        <f>IFERROR(HLOOKUP(N$2,'2.源数据-产品分析-全商品'!L$6:L$1000,ROW()-1,0),"")</f>
        <v/>
      </c>
      <c r="O803" s="5" t="str">
        <f>IF($O$2='产品报告-整理'!$K$1,IFERROR(INDEX('产品报告-整理'!S:S,MATCH(产品建议!A803,'产品报告-整理'!L:L,0)),""),(IFERROR(VALUE(HLOOKUP(O$2,'2.源数据-产品分析-全商品'!M$6:M$1000,ROW()-1,0)),"")))</f>
        <v/>
      </c>
      <c r="P803" s="5" t="str">
        <f>IF($P$2='产品报告-整理'!$V$1,IFERROR(INDEX('产品报告-整理'!AD:AD,MATCH(产品建议!A803,'产品报告-整理'!W:W,0)),""),(IFERROR(VALUE(HLOOKUP(P$2,'2.源数据-产品分析-全商品'!N$6:N$1000,ROW()-1,0)),"")))</f>
        <v/>
      </c>
      <c r="Q803" s="5" t="str">
        <f>IF($Q$2='产品报告-整理'!$AG$1,IFERROR(INDEX('产品报告-整理'!AO:AO,MATCH(产品建议!A803,'产品报告-整理'!AH:AH,0)),""),(IFERROR(VALUE(HLOOKUP(Q$2,'2.源数据-产品分析-全商品'!O$6:O$1000,ROW()-1,0)),"")))</f>
        <v/>
      </c>
      <c r="R803" s="5" t="str">
        <f>IF($R$2='产品报告-整理'!$AR$1,IFERROR(INDEX('产品报告-整理'!AZ:AZ,MATCH(产品建议!A803,'产品报告-整理'!AS:AS,0)),""),(IFERROR(VALUE(HLOOKUP(R$2,'2.源数据-产品分析-全商品'!P$6:P$1000,ROW()-1,0)),"")))</f>
        <v/>
      </c>
      <c r="S803" s="5" t="str">
        <f>IF($S$2='产品报告-整理'!$BC$1,IFERROR(INDEX('产品报告-整理'!BK:BK,MATCH(产品建议!A803,'产品报告-整理'!BD:BD,0)),""),(IFERROR(VALUE(HLOOKUP(S$2,'2.源数据-产品分析-全商品'!Q$6:Q$1000,ROW()-1,0)),"")))</f>
        <v/>
      </c>
      <c r="T803" s="5" t="str">
        <f>IFERROR(HLOOKUP("产品负责人",'2.源数据-产品分析-全商品'!R$6:R$1000,ROW()-1,0),"")</f>
        <v/>
      </c>
      <c r="U803" s="5" t="str">
        <f>IFERROR(VALUE(HLOOKUP(U$2,'2.源数据-产品分析-全商品'!S$6:S$1000,ROW()-1,0)),"")</f>
        <v/>
      </c>
      <c r="V803" s="5" t="str">
        <f>IFERROR(VALUE(HLOOKUP(V$2,'2.源数据-产品分析-全商品'!T$6:T$1000,ROW()-1,0)),"")</f>
        <v/>
      </c>
      <c r="W803" s="5" t="str">
        <f>IF(OR($A$3=""),"",IF(OR($W$2="优爆品"),(IF(COUNTIF('2-2.源数据-产品分析-优品'!A:A,产品建议!A803)&gt;0,"是","")&amp;IF(COUNTIF('2-3.源数据-产品分析-爆品'!A:A,产品建议!A803)&gt;0,"是","")),IF(OR($W$2="P4P点击量"),((IFERROR(INDEX('产品报告-整理'!D:D,MATCH(产品建议!A803,'产品报告-整理'!A:A,0)),""))),((IF(COUNTIF('2-2.源数据-产品分析-优品'!A:A,产品建议!A803)&gt;0,"是",""))))))</f>
        <v/>
      </c>
      <c r="X803" s="5" t="str">
        <f>IF(OR($A$3=""),"",IF(OR($W$2="优爆品"),((IFERROR(INDEX('产品报告-整理'!D:D,MATCH(产品建议!A803,'产品报告-整理'!A:A,0)),"")&amp;" → "&amp;(IFERROR(TEXT(INDEX('产品报告-整理'!D:D,MATCH(产品建议!A803,'产品报告-整理'!A:A,0))/G803,"0%"),"")))),IF(OR($W$2="P4P点击量"),((IF($W$2="P4P点击量",IFERROR(TEXT(W803/G803,"0%"),"")))),(((IF(COUNTIF('2-3.源数据-产品分析-爆品'!A:A,产品建议!A803)&gt;0,"是","")))))))</f>
        <v/>
      </c>
      <c r="Y803" s="9" t="str">
        <f>IF(AND($Y$2="直通车总消费",'产品报告-整理'!$BN$1="推荐广告"),IFERROR(INDEX('产品报告-整理'!H:H,MATCH(产品建议!A803,'产品报告-整理'!A:A,0)),0)+IFERROR(INDEX('产品报告-整理'!BV:BV,MATCH(产品建议!A803,'产品报告-整理'!BO:BO,0)),0),IFERROR(INDEX('产品报告-整理'!H:H,MATCH(产品建议!A803,'产品报告-整理'!A:A,0)),0))</f>
        <v/>
      </c>
      <c r="Z803" s="9" t="str">
        <f t="shared" si="39"/>
        <v/>
      </c>
      <c r="AA803" s="5" t="str">
        <f t="shared" si="37"/>
        <v/>
      </c>
      <c r="AB803" s="5" t="str">
        <f t="shared" si="38"/>
        <v/>
      </c>
      <c r="AC803" s="9"/>
      <c r="AD803" s="15" t="str">
        <f>IF($AD$1="  ",IFERROR(IF(AND(Y803="未推广",L803&gt;0),"加入P4P推广 ","")&amp;IF(AND(OR(W803="是",X803="是"),Y803=0),"优爆品加推广 ","")&amp;IF(AND(C803="N",L803&gt;0),"增加橱窗绑定 ","")&amp;IF(AND(OR(Z803&gt;$Z$1*4.5,AB803&gt;$AB$1*4.5),Y803&lt;&gt;0,Y803&gt;$AB$1*2,G803&gt;($G$1/$L$1)*1),"放弃P4P推广 ","")&amp;IF(AND(AB803&gt;$AB$1*1.2,AB803&lt;$AB$1*4.5,Y803&gt;0),"优化询盘成本 ","")&amp;IF(AND(Z803&gt;$Z$1*1.2,Z803&lt;$Z$1*4.5,Y803&gt;0),"优化商机成本 ","")&amp;IF(AND(Y803&lt;&gt;0,L803&gt;0,AB803&lt;$AB$1*1.2),"加大询盘获取 ","")&amp;IF(AND(Y803&lt;&gt;0,K803&gt;0,Z803&lt;$Z$1*1.2),"加大商机获取 ","")&amp;IF(AND(L803=0,C803="Y",G803&gt;($G$1/$L$1*1.5)),"解绑橱窗绑定 ",""),"请去左表粘贴源数据"),"")</f>
        <v/>
      </c>
      <c r="AE803" s="9"/>
      <c r="AF803" s="9"/>
      <c r="AG803" s="9"/>
      <c r="AH803" s="9"/>
      <c r="AI803" s="17"/>
      <c r="AJ803" s="17"/>
      <c r="AK803" s="17"/>
    </row>
    <row r="804" spans="1:37">
      <c r="A804" s="5" t="str">
        <f>IFERROR(HLOOKUP(A$2,'2.源数据-产品分析-全商品'!A$6:A$1000,ROW()-1,0),"")</f>
        <v/>
      </c>
      <c r="B804" s="5" t="str">
        <f>IFERROR(HLOOKUP(B$2,'2.源数据-产品分析-全商品'!B$6:B$1000,ROW()-1,0),"")</f>
        <v/>
      </c>
      <c r="C804" s="5" t="str">
        <f>CLEAN(IFERROR(HLOOKUP(C$2,'2.源数据-产品分析-全商品'!C$6:C$1000,ROW()-1,0),""))</f>
        <v/>
      </c>
      <c r="D804" s="5" t="str">
        <f>IFERROR(HLOOKUP(D$2,'2.源数据-产品分析-全商品'!D$6:D$1000,ROW()-1,0),"")</f>
        <v/>
      </c>
      <c r="E804" s="5" t="str">
        <f>IFERROR(HLOOKUP(E$2,'2.源数据-产品分析-全商品'!E$6:E$1000,ROW()-1,0),"")</f>
        <v/>
      </c>
      <c r="F804" s="5" t="str">
        <f>IFERROR(VALUE(HLOOKUP(F$2,'2.源数据-产品分析-全商品'!F$6:F$1000,ROW()-1,0)),"")</f>
        <v/>
      </c>
      <c r="G804" s="5" t="str">
        <f>IFERROR(VALUE(HLOOKUP(G$2,'2.源数据-产品分析-全商品'!G$6:G$1000,ROW()-1,0)),"")</f>
        <v/>
      </c>
      <c r="H804" s="5" t="str">
        <f>IFERROR(HLOOKUP(H$2,'2.源数据-产品分析-全商品'!H$6:H$1000,ROW()-1,0),"")</f>
        <v/>
      </c>
      <c r="I804" s="5" t="str">
        <f>IFERROR(VALUE(HLOOKUP(I$2,'2.源数据-产品分析-全商品'!I$6:I$1000,ROW()-1,0)),"")</f>
        <v/>
      </c>
      <c r="J804" s="60" t="str">
        <f>IFERROR(IF($J$2="","",INDEX('产品报告-整理'!G:G,MATCH(产品建议!A804,'产品报告-整理'!A:A,0))),"")</f>
        <v/>
      </c>
      <c r="K804" s="5" t="str">
        <f>IFERROR(IF($K$2="","",VALUE(INDEX('产品报告-整理'!E:E,MATCH(产品建议!A804,'产品报告-整理'!A:A,0)))),0)</f>
        <v/>
      </c>
      <c r="L804" s="5" t="str">
        <f>IFERROR(VALUE(HLOOKUP(L$2,'2.源数据-产品分析-全商品'!J$6:J$1000,ROW()-1,0)),"")</f>
        <v/>
      </c>
      <c r="M804" s="5" t="str">
        <f>IFERROR(VALUE(HLOOKUP(M$2,'2.源数据-产品分析-全商品'!K$6:K$1000,ROW()-1,0)),"")</f>
        <v/>
      </c>
      <c r="N804" s="5" t="str">
        <f>IFERROR(HLOOKUP(N$2,'2.源数据-产品分析-全商品'!L$6:L$1000,ROW()-1,0),"")</f>
        <v/>
      </c>
      <c r="O804" s="5" t="str">
        <f>IF($O$2='产品报告-整理'!$K$1,IFERROR(INDEX('产品报告-整理'!S:S,MATCH(产品建议!A804,'产品报告-整理'!L:L,0)),""),(IFERROR(VALUE(HLOOKUP(O$2,'2.源数据-产品分析-全商品'!M$6:M$1000,ROW()-1,0)),"")))</f>
        <v/>
      </c>
      <c r="P804" s="5" t="str">
        <f>IF($P$2='产品报告-整理'!$V$1,IFERROR(INDEX('产品报告-整理'!AD:AD,MATCH(产品建议!A804,'产品报告-整理'!W:W,0)),""),(IFERROR(VALUE(HLOOKUP(P$2,'2.源数据-产品分析-全商品'!N$6:N$1000,ROW()-1,0)),"")))</f>
        <v/>
      </c>
      <c r="Q804" s="5" t="str">
        <f>IF($Q$2='产品报告-整理'!$AG$1,IFERROR(INDEX('产品报告-整理'!AO:AO,MATCH(产品建议!A804,'产品报告-整理'!AH:AH,0)),""),(IFERROR(VALUE(HLOOKUP(Q$2,'2.源数据-产品分析-全商品'!O$6:O$1000,ROW()-1,0)),"")))</f>
        <v/>
      </c>
      <c r="R804" s="5" t="str">
        <f>IF($R$2='产品报告-整理'!$AR$1,IFERROR(INDEX('产品报告-整理'!AZ:AZ,MATCH(产品建议!A804,'产品报告-整理'!AS:AS,0)),""),(IFERROR(VALUE(HLOOKUP(R$2,'2.源数据-产品分析-全商品'!P$6:P$1000,ROW()-1,0)),"")))</f>
        <v/>
      </c>
      <c r="S804" s="5" t="str">
        <f>IF($S$2='产品报告-整理'!$BC$1,IFERROR(INDEX('产品报告-整理'!BK:BK,MATCH(产品建议!A804,'产品报告-整理'!BD:BD,0)),""),(IFERROR(VALUE(HLOOKUP(S$2,'2.源数据-产品分析-全商品'!Q$6:Q$1000,ROW()-1,0)),"")))</f>
        <v/>
      </c>
      <c r="T804" s="5" t="str">
        <f>IFERROR(HLOOKUP("产品负责人",'2.源数据-产品分析-全商品'!R$6:R$1000,ROW()-1,0),"")</f>
        <v/>
      </c>
      <c r="U804" s="5" t="str">
        <f>IFERROR(VALUE(HLOOKUP(U$2,'2.源数据-产品分析-全商品'!S$6:S$1000,ROW()-1,0)),"")</f>
        <v/>
      </c>
      <c r="V804" s="5" t="str">
        <f>IFERROR(VALUE(HLOOKUP(V$2,'2.源数据-产品分析-全商品'!T$6:T$1000,ROW()-1,0)),"")</f>
        <v/>
      </c>
      <c r="W804" s="5" t="str">
        <f>IF(OR($A$3=""),"",IF(OR($W$2="优爆品"),(IF(COUNTIF('2-2.源数据-产品分析-优品'!A:A,产品建议!A804)&gt;0,"是","")&amp;IF(COUNTIF('2-3.源数据-产品分析-爆品'!A:A,产品建议!A804)&gt;0,"是","")),IF(OR($W$2="P4P点击量"),((IFERROR(INDEX('产品报告-整理'!D:D,MATCH(产品建议!A804,'产品报告-整理'!A:A,0)),""))),((IF(COUNTIF('2-2.源数据-产品分析-优品'!A:A,产品建议!A804)&gt;0,"是",""))))))</f>
        <v/>
      </c>
      <c r="X804" s="5" t="str">
        <f>IF(OR($A$3=""),"",IF(OR($W$2="优爆品"),((IFERROR(INDEX('产品报告-整理'!D:D,MATCH(产品建议!A804,'产品报告-整理'!A:A,0)),"")&amp;" → "&amp;(IFERROR(TEXT(INDEX('产品报告-整理'!D:D,MATCH(产品建议!A804,'产品报告-整理'!A:A,0))/G804,"0%"),"")))),IF(OR($W$2="P4P点击量"),((IF($W$2="P4P点击量",IFERROR(TEXT(W804/G804,"0%"),"")))),(((IF(COUNTIF('2-3.源数据-产品分析-爆品'!A:A,产品建议!A804)&gt;0,"是","")))))))</f>
        <v/>
      </c>
      <c r="Y804" s="9" t="str">
        <f>IF(AND($Y$2="直通车总消费",'产品报告-整理'!$BN$1="推荐广告"),IFERROR(INDEX('产品报告-整理'!H:H,MATCH(产品建议!A804,'产品报告-整理'!A:A,0)),0)+IFERROR(INDEX('产品报告-整理'!BV:BV,MATCH(产品建议!A804,'产品报告-整理'!BO:BO,0)),0),IFERROR(INDEX('产品报告-整理'!H:H,MATCH(产品建议!A804,'产品报告-整理'!A:A,0)),0))</f>
        <v/>
      </c>
      <c r="Z804" s="9" t="str">
        <f t="shared" si="39"/>
        <v/>
      </c>
      <c r="AA804" s="5" t="str">
        <f t="shared" si="37"/>
        <v/>
      </c>
      <c r="AB804" s="5" t="str">
        <f t="shared" si="38"/>
        <v/>
      </c>
      <c r="AC804" s="9"/>
      <c r="AD804" s="15" t="str">
        <f>IF($AD$1="  ",IFERROR(IF(AND(Y804="未推广",L804&gt;0),"加入P4P推广 ","")&amp;IF(AND(OR(W804="是",X804="是"),Y804=0),"优爆品加推广 ","")&amp;IF(AND(C804="N",L804&gt;0),"增加橱窗绑定 ","")&amp;IF(AND(OR(Z804&gt;$Z$1*4.5,AB804&gt;$AB$1*4.5),Y804&lt;&gt;0,Y804&gt;$AB$1*2,G804&gt;($G$1/$L$1)*1),"放弃P4P推广 ","")&amp;IF(AND(AB804&gt;$AB$1*1.2,AB804&lt;$AB$1*4.5,Y804&gt;0),"优化询盘成本 ","")&amp;IF(AND(Z804&gt;$Z$1*1.2,Z804&lt;$Z$1*4.5,Y804&gt;0),"优化商机成本 ","")&amp;IF(AND(Y804&lt;&gt;0,L804&gt;0,AB804&lt;$AB$1*1.2),"加大询盘获取 ","")&amp;IF(AND(Y804&lt;&gt;0,K804&gt;0,Z804&lt;$Z$1*1.2),"加大商机获取 ","")&amp;IF(AND(L804=0,C804="Y",G804&gt;($G$1/$L$1*1.5)),"解绑橱窗绑定 ",""),"请去左表粘贴源数据"),"")</f>
        <v/>
      </c>
      <c r="AE804" s="9"/>
      <c r="AF804" s="9"/>
      <c r="AG804" s="9"/>
      <c r="AH804" s="9"/>
      <c r="AI804" s="17"/>
      <c r="AJ804" s="17"/>
      <c r="AK804" s="17"/>
    </row>
    <row r="805" spans="1:37">
      <c r="A805" s="5" t="str">
        <f>IFERROR(HLOOKUP(A$2,'2.源数据-产品分析-全商品'!A$6:A$1000,ROW()-1,0),"")</f>
        <v/>
      </c>
      <c r="B805" s="5" t="str">
        <f>IFERROR(HLOOKUP(B$2,'2.源数据-产品分析-全商品'!B$6:B$1000,ROW()-1,0),"")</f>
        <v/>
      </c>
      <c r="C805" s="5" t="str">
        <f>CLEAN(IFERROR(HLOOKUP(C$2,'2.源数据-产品分析-全商品'!C$6:C$1000,ROW()-1,0),""))</f>
        <v/>
      </c>
      <c r="D805" s="5" t="str">
        <f>IFERROR(HLOOKUP(D$2,'2.源数据-产品分析-全商品'!D$6:D$1000,ROW()-1,0),"")</f>
        <v/>
      </c>
      <c r="E805" s="5" t="str">
        <f>IFERROR(HLOOKUP(E$2,'2.源数据-产品分析-全商品'!E$6:E$1000,ROW()-1,0),"")</f>
        <v/>
      </c>
      <c r="F805" s="5" t="str">
        <f>IFERROR(VALUE(HLOOKUP(F$2,'2.源数据-产品分析-全商品'!F$6:F$1000,ROW()-1,0)),"")</f>
        <v/>
      </c>
      <c r="G805" s="5" t="str">
        <f>IFERROR(VALUE(HLOOKUP(G$2,'2.源数据-产品分析-全商品'!G$6:G$1000,ROW()-1,0)),"")</f>
        <v/>
      </c>
      <c r="H805" s="5" t="str">
        <f>IFERROR(HLOOKUP(H$2,'2.源数据-产品分析-全商品'!H$6:H$1000,ROW()-1,0),"")</f>
        <v/>
      </c>
      <c r="I805" s="5" t="str">
        <f>IFERROR(VALUE(HLOOKUP(I$2,'2.源数据-产品分析-全商品'!I$6:I$1000,ROW()-1,0)),"")</f>
        <v/>
      </c>
      <c r="J805" s="60" t="str">
        <f>IFERROR(IF($J$2="","",INDEX('产品报告-整理'!G:G,MATCH(产品建议!A805,'产品报告-整理'!A:A,0))),"")</f>
        <v/>
      </c>
      <c r="K805" s="5" t="str">
        <f>IFERROR(IF($K$2="","",VALUE(INDEX('产品报告-整理'!E:E,MATCH(产品建议!A805,'产品报告-整理'!A:A,0)))),0)</f>
        <v/>
      </c>
      <c r="L805" s="5" t="str">
        <f>IFERROR(VALUE(HLOOKUP(L$2,'2.源数据-产品分析-全商品'!J$6:J$1000,ROW()-1,0)),"")</f>
        <v/>
      </c>
      <c r="M805" s="5" t="str">
        <f>IFERROR(VALUE(HLOOKUP(M$2,'2.源数据-产品分析-全商品'!K$6:K$1000,ROW()-1,0)),"")</f>
        <v/>
      </c>
      <c r="N805" s="5" t="str">
        <f>IFERROR(HLOOKUP(N$2,'2.源数据-产品分析-全商品'!L$6:L$1000,ROW()-1,0),"")</f>
        <v/>
      </c>
      <c r="O805" s="5" t="str">
        <f>IF($O$2='产品报告-整理'!$K$1,IFERROR(INDEX('产品报告-整理'!S:S,MATCH(产品建议!A805,'产品报告-整理'!L:L,0)),""),(IFERROR(VALUE(HLOOKUP(O$2,'2.源数据-产品分析-全商品'!M$6:M$1000,ROW()-1,0)),"")))</f>
        <v/>
      </c>
      <c r="P805" s="5" t="str">
        <f>IF($P$2='产品报告-整理'!$V$1,IFERROR(INDEX('产品报告-整理'!AD:AD,MATCH(产品建议!A805,'产品报告-整理'!W:W,0)),""),(IFERROR(VALUE(HLOOKUP(P$2,'2.源数据-产品分析-全商品'!N$6:N$1000,ROW()-1,0)),"")))</f>
        <v/>
      </c>
      <c r="Q805" s="5" t="str">
        <f>IF($Q$2='产品报告-整理'!$AG$1,IFERROR(INDEX('产品报告-整理'!AO:AO,MATCH(产品建议!A805,'产品报告-整理'!AH:AH,0)),""),(IFERROR(VALUE(HLOOKUP(Q$2,'2.源数据-产品分析-全商品'!O$6:O$1000,ROW()-1,0)),"")))</f>
        <v/>
      </c>
      <c r="R805" s="5" t="str">
        <f>IF($R$2='产品报告-整理'!$AR$1,IFERROR(INDEX('产品报告-整理'!AZ:AZ,MATCH(产品建议!A805,'产品报告-整理'!AS:AS,0)),""),(IFERROR(VALUE(HLOOKUP(R$2,'2.源数据-产品分析-全商品'!P$6:P$1000,ROW()-1,0)),"")))</f>
        <v/>
      </c>
      <c r="S805" s="5" t="str">
        <f>IF($S$2='产品报告-整理'!$BC$1,IFERROR(INDEX('产品报告-整理'!BK:BK,MATCH(产品建议!A805,'产品报告-整理'!BD:BD,0)),""),(IFERROR(VALUE(HLOOKUP(S$2,'2.源数据-产品分析-全商品'!Q$6:Q$1000,ROW()-1,0)),"")))</f>
        <v/>
      </c>
      <c r="T805" s="5" t="str">
        <f>IFERROR(HLOOKUP("产品负责人",'2.源数据-产品分析-全商品'!R$6:R$1000,ROW()-1,0),"")</f>
        <v/>
      </c>
      <c r="U805" s="5" t="str">
        <f>IFERROR(VALUE(HLOOKUP(U$2,'2.源数据-产品分析-全商品'!S$6:S$1000,ROW()-1,0)),"")</f>
        <v/>
      </c>
      <c r="V805" s="5" t="str">
        <f>IFERROR(VALUE(HLOOKUP(V$2,'2.源数据-产品分析-全商品'!T$6:T$1000,ROW()-1,0)),"")</f>
        <v/>
      </c>
      <c r="W805" s="5" t="str">
        <f>IF(OR($A$3=""),"",IF(OR($W$2="优爆品"),(IF(COUNTIF('2-2.源数据-产品分析-优品'!A:A,产品建议!A805)&gt;0,"是","")&amp;IF(COUNTIF('2-3.源数据-产品分析-爆品'!A:A,产品建议!A805)&gt;0,"是","")),IF(OR($W$2="P4P点击量"),((IFERROR(INDEX('产品报告-整理'!D:D,MATCH(产品建议!A805,'产品报告-整理'!A:A,0)),""))),((IF(COUNTIF('2-2.源数据-产品分析-优品'!A:A,产品建议!A805)&gt;0,"是",""))))))</f>
        <v/>
      </c>
      <c r="X805" s="5" t="str">
        <f>IF(OR($A$3=""),"",IF(OR($W$2="优爆品"),((IFERROR(INDEX('产品报告-整理'!D:D,MATCH(产品建议!A805,'产品报告-整理'!A:A,0)),"")&amp;" → "&amp;(IFERROR(TEXT(INDEX('产品报告-整理'!D:D,MATCH(产品建议!A805,'产品报告-整理'!A:A,0))/G805,"0%"),"")))),IF(OR($W$2="P4P点击量"),((IF($W$2="P4P点击量",IFERROR(TEXT(W805/G805,"0%"),"")))),(((IF(COUNTIF('2-3.源数据-产品分析-爆品'!A:A,产品建议!A805)&gt;0,"是","")))))))</f>
        <v/>
      </c>
      <c r="Y805" s="9" t="str">
        <f>IF(AND($Y$2="直通车总消费",'产品报告-整理'!$BN$1="推荐广告"),IFERROR(INDEX('产品报告-整理'!H:H,MATCH(产品建议!A805,'产品报告-整理'!A:A,0)),0)+IFERROR(INDEX('产品报告-整理'!BV:BV,MATCH(产品建议!A805,'产品报告-整理'!BO:BO,0)),0),IFERROR(INDEX('产品报告-整理'!H:H,MATCH(产品建议!A805,'产品报告-整理'!A:A,0)),0))</f>
        <v/>
      </c>
      <c r="Z805" s="9" t="str">
        <f t="shared" si="39"/>
        <v/>
      </c>
      <c r="AA805" s="5" t="str">
        <f t="shared" si="37"/>
        <v/>
      </c>
      <c r="AB805" s="5" t="str">
        <f t="shared" si="38"/>
        <v/>
      </c>
      <c r="AC805" s="9"/>
      <c r="AD805" s="15" t="str">
        <f>IF($AD$1="  ",IFERROR(IF(AND(Y805="未推广",L805&gt;0),"加入P4P推广 ","")&amp;IF(AND(OR(W805="是",X805="是"),Y805=0),"优爆品加推广 ","")&amp;IF(AND(C805="N",L805&gt;0),"增加橱窗绑定 ","")&amp;IF(AND(OR(Z805&gt;$Z$1*4.5,AB805&gt;$AB$1*4.5),Y805&lt;&gt;0,Y805&gt;$AB$1*2,G805&gt;($G$1/$L$1)*1),"放弃P4P推广 ","")&amp;IF(AND(AB805&gt;$AB$1*1.2,AB805&lt;$AB$1*4.5,Y805&gt;0),"优化询盘成本 ","")&amp;IF(AND(Z805&gt;$Z$1*1.2,Z805&lt;$Z$1*4.5,Y805&gt;0),"优化商机成本 ","")&amp;IF(AND(Y805&lt;&gt;0,L805&gt;0,AB805&lt;$AB$1*1.2),"加大询盘获取 ","")&amp;IF(AND(Y805&lt;&gt;0,K805&gt;0,Z805&lt;$Z$1*1.2),"加大商机获取 ","")&amp;IF(AND(L805=0,C805="Y",G805&gt;($G$1/$L$1*1.5)),"解绑橱窗绑定 ",""),"请去左表粘贴源数据"),"")</f>
        <v/>
      </c>
      <c r="AE805" s="9"/>
      <c r="AF805" s="9"/>
      <c r="AG805" s="9"/>
      <c r="AH805" s="9"/>
      <c r="AI805" s="17"/>
      <c r="AJ805" s="17"/>
      <c r="AK805" s="17"/>
    </row>
    <row r="806" spans="1:37">
      <c r="A806" s="5" t="str">
        <f>IFERROR(HLOOKUP(A$2,'2.源数据-产品分析-全商品'!A$6:A$1000,ROW()-1,0),"")</f>
        <v/>
      </c>
      <c r="B806" s="5" t="str">
        <f>IFERROR(HLOOKUP(B$2,'2.源数据-产品分析-全商品'!B$6:B$1000,ROW()-1,0),"")</f>
        <v/>
      </c>
      <c r="C806" s="5" t="str">
        <f>CLEAN(IFERROR(HLOOKUP(C$2,'2.源数据-产品分析-全商品'!C$6:C$1000,ROW()-1,0),""))</f>
        <v/>
      </c>
      <c r="D806" s="5" t="str">
        <f>IFERROR(HLOOKUP(D$2,'2.源数据-产品分析-全商品'!D$6:D$1000,ROW()-1,0),"")</f>
        <v/>
      </c>
      <c r="E806" s="5" t="str">
        <f>IFERROR(HLOOKUP(E$2,'2.源数据-产品分析-全商品'!E$6:E$1000,ROW()-1,0),"")</f>
        <v/>
      </c>
      <c r="F806" s="5" t="str">
        <f>IFERROR(VALUE(HLOOKUP(F$2,'2.源数据-产品分析-全商品'!F$6:F$1000,ROW()-1,0)),"")</f>
        <v/>
      </c>
      <c r="G806" s="5" t="str">
        <f>IFERROR(VALUE(HLOOKUP(G$2,'2.源数据-产品分析-全商品'!G$6:G$1000,ROW()-1,0)),"")</f>
        <v/>
      </c>
      <c r="H806" s="5" t="str">
        <f>IFERROR(HLOOKUP(H$2,'2.源数据-产品分析-全商品'!H$6:H$1000,ROW()-1,0),"")</f>
        <v/>
      </c>
      <c r="I806" s="5" t="str">
        <f>IFERROR(VALUE(HLOOKUP(I$2,'2.源数据-产品分析-全商品'!I$6:I$1000,ROW()-1,0)),"")</f>
        <v/>
      </c>
      <c r="J806" s="60" t="str">
        <f>IFERROR(IF($J$2="","",INDEX('产品报告-整理'!G:G,MATCH(产品建议!A806,'产品报告-整理'!A:A,0))),"")</f>
        <v/>
      </c>
      <c r="K806" s="5" t="str">
        <f>IFERROR(IF($K$2="","",VALUE(INDEX('产品报告-整理'!E:E,MATCH(产品建议!A806,'产品报告-整理'!A:A,0)))),0)</f>
        <v/>
      </c>
      <c r="L806" s="5" t="str">
        <f>IFERROR(VALUE(HLOOKUP(L$2,'2.源数据-产品分析-全商品'!J$6:J$1000,ROW()-1,0)),"")</f>
        <v/>
      </c>
      <c r="M806" s="5" t="str">
        <f>IFERROR(VALUE(HLOOKUP(M$2,'2.源数据-产品分析-全商品'!K$6:K$1000,ROW()-1,0)),"")</f>
        <v/>
      </c>
      <c r="N806" s="5" t="str">
        <f>IFERROR(HLOOKUP(N$2,'2.源数据-产品分析-全商品'!L$6:L$1000,ROW()-1,0),"")</f>
        <v/>
      </c>
      <c r="O806" s="5" t="str">
        <f>IF($O$2='产品报告-整理'!$K$1,IFERROR(INDEX('产品报告-整理'!S:S,MATCH(产品建议!A806,'产品报告-整理'!L:L,0)),""),(IFERROR(VALUE(HLOOKUP(O$2,'2.源数据-产品分析-全商品'!M$6:M$1000,ROW()-1,0)),"")))</f>
        <v/>
      </c>
      <c r="P806" s="5" t="str">
        <f>IF($P$2='产品报告-整理'!$V$1,IFERROR(INDEX('产品报告-整理'!AD:AD,MATCH(产品建议!A806,'产品报告-整理'!W:W,0)),""),(IFERROR(VALUE(HLOOKUP(P$2,'2.源数据-产品分析-全商品'!N$6:N$1000,ROW()-1,0)),"")))</f>
        <v/>
      </c>
      <c r="Q806" s="5" t="str">
        <f>IF($Q$2='产品报告-整理'!$AG$1,IFERROR(INDEX('产品报告-整理'!AO:AO,MATCH(产品建议!A806,'产品报告-整理'!AH:AH,0)),""),(IFERROR(VALUE(HLOOKUP(Q$2,'2.源数据-产品分析-全商品'!O$6:O$1000,ROW()-1,0)),"")))</f>
        <v/>
      </c>
      <c r="R806" s="5" t="str">
        <f>IF($R$2='产品报告-整理'!$AR$1,IFERROR(INDEX('产品报告-整理'!AZ:AZ,MATCH(产品建议!A806,'产品报告-整理'!AS:AS,0)),""),(IFERROR(VALUE(HLOOKUP(R$2,'2.源数据-产品分析-全商品'!P$6:P$1000,ROW()-1,0)),"")))</f>
        <v/>
      </c>
      <c r="S806" s="5" t="str">
        <f>IF($S$2='产品报告-整理'!$BC$1,IFERROR(INDEX('产品报告-整理'!BK:BK,MATCH(产品建议!A806,'产品报告-整理'!BD:BD,0)),""),(IFERROR(VALUE(HLOOKUP(S$2,'2.源数据-产品分析-全商品'!Q$6:Q$1000,ROW()-1,0)),"")))</f>
        <v/>
      </c>
      <c r="T806" s="5" t="str">
        <f>IFERROR(HLOOKUP("产品负责人",'2.源数据-产品分析-全商品'!R$6:R$1000,ROW()-1,0),"")</f>
        <v/>
      </c>
      <c r="U806" s="5" t="str">
        <f>IFERROR(VALUE(HLOOKUP(U$2,'2.源数据-产品分析-全商品'!S$6:S$1000,ROW()-1,0)),"")</f>
        <v/>
      </c>
      <c r="V806" s="5" t="str">
        <f>IFERROR(VALUE(HLOOKUP(V$2,'2.源数据-产品分析-全商品'!T$6:T$1000,ROW()-1,0)),"")</f>
        <v/>
      </c>
      <c r="W806" s="5" t="str">
        <f>IF(OR($A$3=""),"",IF(OR($W$2="优爆品"),(IF(COUNTIF('2-2.源数据-产品分析-优品'!A:A,产品建议!A806)&gt;0,"是","")&amp;IF(COUNTIF('2-3.源数据-产品分析-爆品'!A:A,产品建议!A806)&gt;0,"是","")),IF(OR($W$2="P4P点击量"),((IFERROR(INDEX('产品报告-整理'!D:D,MATCH(产品建议!A806,'产品报告-整理'!A:A,0)),""))),((IF(COUNTIF('2-2.源数据-产品分析-优品'!A:A,产品建议!A806)&gt;0,"是",""))))))</f>
        <v/>
      </c>
      <c r="X806" s="5" t="str">
        <f>IF(OR($A$3=""),"",IF(OR($W$2="优爆品"),((IFERROR(INDEX('产品报告-整理'!D:D,MATCH(产品建议!A806,'产品报告-整理'!A:A,0)),"")&amp;" → "&amp;(IFERROR(TEXT(INDEX('产品报告-整理'!D:D,MATCH(产品建议!A806,'产品报告-整理'!A:A,0))/G806,"0%"),"")))),IF(OR($W$2="P4P点击量"),((IF($W$2="P4P点击量",IFERROR(TEXT(W806/G806,"0%"),"")))),(((IF(COUNTIF('2-3.源数据-产品分析-爆品'!A:A,产品建议!A806)&gt;0,"是","")))))))</f>
        <v/>
      </c>
      <c r="Y806" s="9" t="str">
        <f>IF(AND($Y$2="直通车总消费",'产品报告-整理'!$BN$1="推荐广告"),IFERROR(INDEX('产品报告-整理'!H:H,MATCH(产品建议!A806,'产品报告-整理'!A:A,0)),0)+IFERROR(INDEX('产品报告-整理'!BV:BV,MATCH(产品建议!A806,'产品报告-整理'!BO:BO,0)),0),IFERROR(INDEX('产品报告-整理'!H:H,MATCH(产品建议!A806,'产品报告-整理'!A:A,0)),0))</f>
        <v/>
      </c>
      <c r="Z806" s="9" t="str">
        <f t="shared" si="39"/>
        <v/>
      </c>
      <c r="AA806" s="5" t="str">
        <f t="shared" si="37"/>
        <v/>
      </c>
      <c r="AB806" s="5" t="str">
        <f t="shared" si="38"/>
        <v/>
      </c>
      <c r="AC806" s="9"/>
      <c r="AD806" s="15" t="str">
        <f>IF($AD$1="  ",IFERROR(IF(AND(Y806="未推广",L806&gt;0),"加入P4P推广 ","")&amp;IF(AND(OR(W806="是",X806="是"),Y806=0),"优爆品加推广 ","")&amp;IF(AND(C806="N",L806&gt;0),"增加橱窗绑定 ","")&amp;IF(AND(OR(Z806&gt;$Z$1*4.5,AB806&gt;$AB$1*4.5),Y806&lt;&gt;0,Y806&gt;$AB$1*2,G806&gt;($G$1/$L$1)*1),"放弃P4P推广 ","")&amp;IF(AND(AB806&gt;$AB$1*1.2,AB806&lt;$AB$1*4.5,Y806&gt;0),"优化询盘成本 ","")&amp;IF(AND(Z806&gt;$Z$1*1.2,Z806&lt;$Z$1*4.5,Y806&gt;0),"优化商机成本 ","")&amp;IF(AND(Y806&lt;&gt;0,L806&gt;0,AB806&lt;$AB$1*1.2),"加大询盘获取 ","")&amp;IF(AND(Y806&lt;&gt;0,K806&gt;0,Z806&lt;$Z$1*1.2),"加大商机获取 ","")&amp;IF(AND(L806=0,C806="Y",G806&gt;($G$1/$L$1*1.5)),"解绑橱窗绑定 ",""),"请去左表粘贴源数据"),"")</f>
        <v/>
      </c>
      <c r="AE806" s="9"/>
      <c r="AF806" s="9"/>
      <c r="AG806" s="9"/>
      <c r="AH806" s="9"/>
      <c r="AI806" s="17"/>
      <c r="AJ806" s="17"/>
      <c r="AK806" s="17"/>
    </row>
    <row r="807" spans="1:37">
      <c r="A807" s="5" t="str">
        <f>IFERROR(HLOOKUP(A$2,'2.源数据-产品分析-全商品'!A$6:A$1000,ROW()-1,0),"")</f>
        <v/>
      </c>
      <c r="B807" s="5" t="str">
        <f>IFERROR(HLOOKUP(B$2,'2.源数据-产品分析-全商品'!B$6:B$1000,ROW()-1,0),"")</f>
        <v/>
      </c>
      <c r="C807" s="5" t="str">
        <f>CLEAN(IFERROR(HLOOKUP(C$2,'2.源数据-产品分析-全商品'!C$6:C$1000,ROW()-1,0),""))</f>
        <v/>
      </c>
      <c r="D807" s="5" t="str">
        <f>IFERROR(HLOOKUP(D$2,'2.源数据-产品分析-全商品'!D$6:D$1000,ROW()-1,0),"")</f>
        <v/>
      </c>
      <c r="E807" s="5" t="str">
        <f>IFERROR(HLOOKUP(E$2,'2.源数据-产品分析-全商品'!E$6:E$1000,ROW()-1,0),"")</f>
        <v/>
      </c>
      <c r="F807" s="5" t="str">
        <f>IFERROR(VALUE(HLOOKUP(F$2,'2.源数据-产品分析-全商品'!F$6:F$1000,ROW()-1,0)),"")</f>
        <v/>
      </c>
      <c r="G807" s="5" t="str">
        <f>IFERROR(VALUE(HLOOKUP(G$2,'2.源数据-产品分析-全商品'!G$6:G$1000,ROW()-1,0)),"")</f>
        <v/>
      </c>
      <c r="H807" s="5" t="str">
        <f>IFERROR(HLOOKUP(H$2,'2.源数据-产品分析-全商品'!H$6:H$1000,ROW()-1,0),"")</f>
        <v/>
      </c>
      <c r="I807" s="5" t="str">
        <f>IFERROR(VALUE(HLOOKUP(I$2,'2.源数据-产品分析-全商品'!I$6:I$1000,ROW()-1,0)),"")</f>
        <v/>
      </c>
      <c r="J807" s="60" t="str">
        <f>IFERROR(IF($J$2="","",INDEX('产品报告-整理'!G:G,MATCH(产品建议!A807,'产品报告-整理'!A:A,0))),"")</f>
        <v/>
      </c>
      <c r="K807" s="5" t="str">
        <f>IFERROR(IF($K$2="","",VALUE(INDEX('产品报告-整理'!E:E,MATCH(产品建议!A807,'产品报告-整理'!A:A,0)))),0)</f>
        <v/>
      </c>
      <c r="L807" s="5" t="str">
        <f>IFERROR(VALUE(HLOOKUP(L$2,'2.源数据-产品分析-全商品'!J$6:J$1000,ROW()-1,0)),"")</f>
        <v/>
      </c>
      <c r="M807" s="5" t="str">
        <f>IFERROR(VALUE(HLOOKUP(M$2,'2.源数据-产品分析-全商品'!K$6:K$1000,ROW()-1,0)),"")</f>
        <v/>
      </c>
      <c r="N807" s="5" t="str">
        <f>IFERROR(HLOOKUP(N$2,'2.源数据-产品分析-全商品'!L$6:L$1000,ROW()-1,0),"")</f>
        <v/>
      </c>
      <c r="O807" s="5" t="str">
        <f>IF($O$2='产品报告-整理'!$K$1,IFERROR(INDEX('产品报告-整理'!S:S,MATCH(产品建议!A807,'产品报告-整理'!L:L,0)),""),(IFERROR(VALUE(HLOOKUP(O$2,'2.源数据-产品分析-全商品'!M$6:M$1000,ROW()-1,0)),"")))</f>
        <v/>
      </c>
      <c r="P807" s="5" t="str">
        <f>IF($P$2='产品报告-整理'!$V$1,IFERROR(INDEX('产品报告-整理'!AD:AD,MATCH(产品建议!A807,'产品报告-整理'!W:W,0)),""),(IFERROR(VALUE(HLOOKUP(P$2,'2.源数据-产品分析-全商品'!N$6:N$1000,ROW()-1,0)),"")))</f>
        <v/>
      </c>
      <c r="Q807" s="5" t="str">
        <f>IF($Q$2='产品报告-整理'!$AG$1,IFERROR(INDEX('产品报告-整理'!AO:AO,MATCH(产品建议!A807,'产品报告-整理'!AH:AH,0)),""),(IFERROR(VALUE(HLOOKUP(Q$2,'2.源数据-产品分析-全商品'!O$6:O$1000,ROW()-1,0)),"")))</f>
        <v/>
      </c>
      <c r="R807" s="5" t="str">
        <f>IF($R$2='产品报告-整理'!$AR$1,IFERROR(INDEX('产品报告-整理'!AZ:AZ,MATCH(产品建议!A807,'产品报告-整理'!AS:AS,0)),""),(IFERROR(VALUE(HLOOKUP(R$2,'2.源数据-产品分析-全商品'!P$6:P$1000,ROW()-1,0)),"")))</f>
        <v/>
      </c>
      <c r="S807" s="5" t="str">
        <f>IF($S$2='产品报告-整理'!$BC$1,IFERROR(INDEX('产品报告-整理'!BK:BK,MATCH(产品建议!A807,'产品报告-整理'!BD:BD,0)),""),(IFERROR(VALUE(HLOOKUP(S$2,'2.源数据-产品分析-全商品'!Q$6:Q$1000,ROW()-1,0)),"")))</f>
        <v/>
      </c>
      <c r="T807" s="5" t="str">
        <f>IFERROR(HLOOKUP("产品负责人",'2.源数据-产品分析-全商品'!R$6:R$1000,ROW()-1,0),"")</f>
        <v/>
      </c>
      <c r="U807" s="5" t="str">
        <f>IFERROR(VALUE(HLOOKUP(U$2,'2.源数据-产品分析-全商品'!S$6:S$1000,ROW()-1,0)),"")</f>
        <v/>
      </c>
      <c r="V807" s="5" t="str">
        <f>IFERROR(VALUE(HLOOKUP(V$2,'2.源数据-产品分析-全商品'!T$6:T$1000,ROW()-1,0)),"")</f>
        <v/>
      </c>
      <c r="W807" s="5" t="str">
        <f>IF(OR($A$3=""),"",IF(OR($W$2="优爆品"),(IF(COUNTIF('2-2.源数据-产品分析-优品'!A:A,产品建议!A807)&gt;0,"是","")&amp;IF(COUNTIF('2-3.源数据-产品分析-爆品'!A:A,产品建议!A807)&gt;0,"是","")),IF(OR($W$2="P4P点击量"),((IFERROR(INDEX('产品报告-整理'!D:D,MATCH(产品建议!A807,'产品报告-整理'!A:A,0)),""))),((IF(COUNTIF('2-2.源数据-产品分析-优品'!A:A,产品建议!A807)&gt;0,"是",""))))))</f>
        <v/>
      </c>
      <c r="X807" s="5" t="str">
        <f>IF(OR($A$3=""),"",IF(OR($W$2="优爆品"),((IFERROR(INDEX('产品报告-整理'!D:D,MATCH(产品建议!A807,'产品报告-整理'!A:A,0)),"")&amp;" → "&amp;(IFERROR(TEXT(INDEX('产品报告-整理'!D:D,MATCH(产品建议!A807,'产品报告-整理'!A:A,0))/G807,"0%"),"")))),IF(OR($W$2="P4P点击量"),((IF($W$2="P4P点击量",IFERROR(TEXT(W807/G807,"0%"),"")))),(((IF(COUNTIF('2-3.源数据-产品分析-爆品'!A:A,产品建议!A807)&gt;0,"是","")))))))</f>
        <v/>
      </c>
      <c r="Y807" s="9" t="str">
        <f>IF(AND($Y$2="直通车总消费",'产品报告-整理'!$BN$1="推荐广告"),IFERROR(INDEX('产品报告-整理'!H:H,MATCH(产品建议!A807,'产品报告-整理'!A:A,0)),0)+IFERROR(INDEX('产品报告-整理'!BV:BV,MATCH(产品建议!A807,'产品报告-整理'!BO:BO,0)),0),IFERROR(INDEX('产品报告-整理'!H:H,MATCH(产品建议!A807,'产品报告-整理'!A:A,0)),0))</f>
        <v/>
      </c>
      <c r="Z807" s="9" t="str">
        <f t="shared" si="39"/>
        <v/>
      </c>
      <c r="AA807" s="5" t="str">
        <f t="shared" si="37"/>
        <v/>
      </c>
      <c r="AB807" s="5" t="str">
        <f t="shared" si="38"/>
        <v/>
      </c>
      <c r="AC807" s="9"/>
      <c r="AD807" s="15" t="str">
        <f>IF($AD$1="  ",IFERROR(IF(AND(Y807="未推广",L807&gt;0),"加入P4P推广 ","")&amp;IF(AND(OR(W807="是",X807="是"),Y807=0),"优爆品加推广 ","")&amp;IF(AND(C807="N",L807&gt;0),"增加橱窗绑定 ","")&amp;IF(AND(OR(Z807&gt;$Z$1*4.5,AB807&gt;$AB$1*4.5),Y807&lt;&gt;0,Y807&gt;$AB$1*2,G807&gt;($G$1/$L$1)*1),"放弃P4P推广 ","")&amp;IF(AND(AB807&gt;$AB$1*1.2,AB807&lt;$AB$1*4.5,Y807&gt;0),"优化询盘成本 ","")&amp;IF(AND(Z807&gt;$Z$1*1.2,Z807&lt;$Z$1*4.5,Y807&gt;0),"优化商机成本 ","")&amp;IF(AND(Y807&lt;&gt;0,L807&gt;0,AB807&lt;$AB$1*1.2),"加大询盘获取 ","")&amp;IF(AND(Y807&lt;&gt;0,K807&gt;0,Z807&lt;$Z$1*1.2),"加大商机获取 ","")&amp;IF(AND(L807=0,C807="Y",G807&gt;($G$1/$L$1*1.5)),"解绑橱窗绑定 ",""),"请去左表粘贴源数据"),"")</f>
        <v/>
      </c>
      <c r="AE807" s="9"/>
      <c r="AF807" s="9"/>
      <c r="AG807" s="9"/>
      <c r="AH807" s="9"/>
      <c r="AI807" s="17"/>
      <c r="AJ807" s="17"/>
      <c r="AK807" s="17"/>
    </row>
    <row r="808" spans="1:37">
      <c r="A808" s="5" t="str">
        <f>IFERROR(HLOOKUP(A$2,'2.源数据-产品分析-全商品'!A$6:A$1000,ROW()-1,0),"")</f>
        <v/>
      </c>
      <c r="B808" s="5" t="str">
        <f>IFERROR(HLOOKUP(B$2,'2.源数据-产品分析-全商品'!B$6:B$1000,ROW()-1,0),"")</f>
        <v/>
      </c>
      <c r="C808" s="5" t="str">
        <f>CLEAN(IFERROR(HLOOKUP(C$2,'2.源数据-产品分析-全商品'!C$6:C$1000,ROW()-1,0),""))</f>
        <v/>
      </c>
      <c r="D808" s="5" t="str">
        <f>IFERROR(HLOOKUP(D$2,'2.源数据-产品分析-全商品'!D$6:D$1000,ROW()-1,0),"")</f>
        <v/>
      </c>
      <c r="E808" s="5" t="str">
        <f>IFERROR(HLOOKUP(E$2,'2.源数据-产品分析-全商品'!E$6:E$1000,ROW()-1,0),"")</f>
        <v/>
      </c>
      <c r="F808" s="5" t="str">
        <f>IFERROR(VALUE(HLOOKUP(F$2,'2.源数据-产品分析-全商品'!F$6:F$1000,ROW()-1,0)),"")</f>
        <v/>
      </c>
      <c r="G808" s="5" t="str">
        <f>IFERROR(VALUE(HLOOKUP(G$2,'2.源数据-产品分析-全商品'!G$6:G$1000,ROW()-1,0)),"")</f>
        <v/>
      </c>
      <c r="H808" s="5" t="str">
        <f>IFERROR(HLOOKUP(H$2,'2.源数据-产品分析-全商品'!H$6:H$1000,ROW()-1,0),"")</f>
        <v/>
      </c>
      <c r="I808" s="5" t="str">
        <f>IFERROR(VALUE(HLOOKUP(I$2,'2.源数据-产品分析-全商品'!I$6:I$1000,ROW()-1,0)),"")</f>
        <v/>
      </c>
      <c r="J808" s="60" t="str">
        <f>IFERROR(IF($J$2="","",INDEX('产品报告-整理'!G:G,MATCH(产品建议!A808,'产品报告-整理'!A:A,0))),"")</f>
        <v/>
      </c>
      <c r="K808" s="5" t="str">
        <f>IFERROR(IF($K$2="","",VALUE(INDEX('产品报告-整理'!E:E,MATCH(产品建议!A808,'产品报告-整理'!A:A,0)))),0)</f>
        <v/>
      </c>
      <c r="L808" s="5" t="str">
        <f>IFERROR(VALUE(HLOOKUP(L$2,'2.源数据-产品分析-全商品'!J$6:J$1000,ROW()-1,0)),"")</f>
        <v/>
      </c>
      <c r="M808" s="5" t="str">
        <f>IFERROR(VALUE(HLOOKUP(M$2,'2.源数据-产品分析-全商品'!K$6:K$1000,ROW()-1,0)),"")</f>
        <v/>
      </c>
      <c r="N808" s="5" t="str">
        <f>IFERROR(HLOOKUP(N$2,'2.源数据-产品分析-全商品'!L$6:L$1000,ROW()-1,0),"")</f>
        <v/>
      </c>
      <c r="O808" s="5" t="str">
        <f>IF($O$2='产品报告-整理'!$K$1,IFERROR(INDEX('产品报告-整理'!S:S,MATCH(产品建议!A808,'产品报告-整理'!L:L,0)),""),(IFERROR(VALUE(HLOOKUP(O$2,'2.源数据-产品分析-全商品'!M$6:M$1000,ROW()-1,0)),"")))</f>
        <v/>
      </c>
      <c r="P808" s="5" t="str">
        <f>IF($P$2='产品报告-整理'!$V$1,IFERROR(INDEX('产品报告-整理'!AD:AD,MATCH(产品建议!A808,'产品报告-整理'!W:W,0)),""),(IFERROR(VALUE(HLOOKUP(P$2,'2.源数据-产品分析-全商品'!N$6:N$1000,ROW()-1,0)),"")))</f>
        <v/>
      </c>
      <c r="Q808" s="5" t="str">
        <f>IF($Q$2='产品报告-整理'!$AG$1,IFERROR(INDEX('产品报告-整理'!AO:AO,MATCH(产品建议!A808,'产品报告-整理'!AH:AH,0)),""),(IFERROR(VALUE(HLOOKUP(Q$2,'2.源数据-产品分析-全商品'!O$6:O$1000,ROW()-1,0)),"")))</f>
        <v/>
      </c>
      <c r="R808" s="5" t="str">
        <f>IF($R$2='产品报告-整理'!$AR$1,IFERROR(INDEX('产品报告-整理'!AZ:AZ,MATCH(产品建议!A808,'产品报告-整理'!AS:AS,0)),""),(IFERROR(VALUE(HLOOKUP(R$2,'2.源数据-产品分析-全商品'!P$6:P$1000,ROW()-1,0)),"")))</f>
        <v/>
      </c>
      <c r="S808" s="5" t="str">
        <f>IF($S$2='产品报告-整理'!$BC$1,IFERROR(INDEX('产品报告-整理'!BK:BK,MATCH(产品建议!A808,'产品报告-整理'!BD:BD,0)),""),(IFERROR(VALUE(HLOOKUP(S$2,'2.源数据-产品分析-全商品'!Q$6:Q$1000,ROW()-1,0)),"")))</f>
        <v/>
      </c>
      <c r="T808" s="5" t="str">
        <f>IFERROR(HLOOKUP("产品负责人",'2.源数据-产品分析-全商品'!R$6:R$1000,ROW()-1,0),"")</f>
        <v/>
      </c>
      <c r="U808" s="5" t="str">
        <f>IFERROR(VALUE(HLOOKUP(U$2,'2.源数据-产品分析-全商品'!S$6:S$1000,ROW()-1,0)),"")</f>
        <v/>
      </c>
      <c r="V808" s="5" t="str">
        <f>IFERROR(VALUE(HLOOKUP(V$2,'2.源数据-产品分析-全商品'!T$6:T$1000,ROW()-1,0)),"")</f>
        <v/>
      </c>
      <c r="W808" s="5" t="str">
        <f>IF(OR($A$3=""),"",IF(OR($W$2="优爆品"),(IF(COUNTIF('2-2.源数据-产品分析-优品'!A:A,产品建议!A808)&gt;0,"是","")&amp;IF(COUNTIF('2-3.源数据-产品分析-爆品'!A:A,产品建议!A808)&gt;0,"是","")),IF(OR($W$2="P4P点击量"),((IFERROR(INDEX('产品报告-整理'!D:D,MATCH(产品建议!A808,'产品报告-整理'!A:A,0)),""))),((IF(COUNTIF('2-2.源数据-产品分析-优品'!A:A,产品建议!A808)&gt;0,"是",""))))))</f>
        <v/>
      </c>
      <c r="X808" s="5" t="str">
        <f>IF(OR($A$3=""),"",IF(OR($W$2="优爆品"),((IFERROR(INDEX('产品报告-整理'!D:D,MATCH(产品建议!A808,'产品报告-整理'!A:A,0)),"")&amp;" → "&amp;(IFERROR(TEXT(INDEX('产品报告-整理'!D:D,MATCH(产品建议!A808,'产品报告-整理'!A:A,0))/G808,"0%"),"")))),IF(OR($W$2="P4P点击量"),((IF($W$2="P4P点击量",IFERROR(TEXT(W808/G808,"0%"),"")))),(((IF(COUNTIF('2-3.源数据-产品分析-爆品'!A:A,产品建议!A808)&gt;0,"是","")))))))</f>
        <v/>
      </c>
      <c r="Y808" s="9" t="str">
        <f>IF(AND($Y$2="直通车总消费",'产品报告-整理'!$BN$1="推荐广告"),IFERROR(INDEX('产品报告-整理'!H:H,MATCH(产品建议!A808,'产品报告-整理'!A:A,0)),0)+IFERROR(INDEX('产品报告-整理'!BV:BV,MATCH(产品建议!A808,'产品报告-整理'!BO:BO,0)),0),IFERROR(INDEX('产品报告-整理'!H:H,MATCH(产品建议!A808,'产品报告-整理'!A:A,0)),0))</f>
        <v/>
      </c>
      <c r="Z808" s="9" t="str">
        <f t="shared" si="39"/>
        <v/>
      </c>
      <c r="AA808" s="5" t="str">
        <f t="shared" si="37"/>
        <v/>
      </c>
      <c r="AB808" s="5" t="str">
        <f t="shared" si="38"/>
        <v/>
      </c>
      <c r="AC808" s="9"/>
      <c r="AD808" s="15" t="str">
        <f>IF($AD$1="  ",IFERROR(IF(AND(Y808="未推广",L808&gt;0),"加入P4P推广 ","")&amp;IF(AND(OR(W808="是",X808="是"),Y808=0),"优爆品加推广 ","")&amp;IF(AND(C808="N",L808&gt;0),"增加橱窗绑定 ","")&amp;IF(AND(OR(Z808&gt;$Z$1*4.5,AB808&gt;$AB$1*4.5),Y808&lt;&gt;0,Y808&gt;$AB$1*2,G808&gt;($G$1/$L$1)*1),"放弃P4P推广 ","")&amp;IF(AND(AB808&gt;$AB$1*1.2,AB808&lt;$AB$1*4.5,Y808&gt;0),"优化询盘成本 ","")&amp;IF(AND(Z808&gt;$Z$1*1.2,Z808&lt;$Z$1*4.5,Y808&gt;0),"优化商机成本 ","")&amp;IF(AND(Y808&lt;&gt;0,L808&gt;0,AB808&lt;$AB$1*1.2),"加大询盘获取 ","")&amp;IF(AND(Y808&lt;&gt;0,K808&gt;0,Z808&lt;$Z$1*1.2),"加大商机获取 ","")&amp;IF(AND(L808=0,C808="Y",G808&gt;($G$1/$L$1*1.5)),"解绑橱窗绑定 ",""),"请去左表粘贴源数据"),"")</f>
        <v/>
      </c>
      <c r="AE808" s="9"/>
      <c r="AF808" s="9"/>
      <c r="AG808" s="9"/>
      <c r="AH808" s="9"/>
      <c r="AI808" s="17"/>
      <c r="AJ808" s="17"/>
      <c r="AK808" s="17"/>
    </row>
    <row r="809" spans="1:37">
      <c r="A809" s="5" t="str">
        <f>IFERROR(HLOOKUP(A$2,'2.源数据-产品分析-全商品'!A$6:A$1000,ROW()-1,0),"")</f>
        <v/>
      </c>
      <c r="B809" s="5" t="str">
        <f>IFERROR(HLOOKUP(B$2,'2.源数据-产品分析-全商品'!B$6:B$1000,ROW()-1,0),"")</f>
        <v/>
      </c>
      <c r="C809" s="5" t="str">
        <f>CLEAN(IFERROR(HLOOKUP(C$2,'2.源数据-产品分析-全商品'!C$6:C$1000,ROW()-1,0),""))</f>
        <v/>
      </c>
      <c r="D809" s="5" t="str">
        <f>IFERROR(HLOOKUP(D$2,'2.源数据-产品分析-全商品'!D$6:D$1000,ROW()-1,0),"")</f>
        <v/>
      </c>
      <c r="E809" s="5" t="str">
        <f>IFERROR(HLOOKUP(E$2,'2.源数据-产品分析-全商品'!E$6:E$1000,ROW()-1,0),"")</f>
        <v/>
      </c>
      <c r="F809" s="5" t="str">
        <f>IFERROR(VALUE(HLOOKUP(F$2,'2.源数据-产品分析-全商品'!F$6:F$1000,ROW()-1,0)),"")</f>
        <v/>
      </c>
      <c r="G809" s="5" t="str">
        <f>IFERROR(VALUE(HLOOKUP(G$2,'2.源数据-产品分析-全商品'!G$6:G$1000,ROW()-1,0)),"")</f>
        <v/>
      </c>
      <c r="H809" s="5" t="str">
        <f>IFERROR(HLOOKUP(H$2,'2.源数据-产品分析-全商品'!H$6:H$1000,ROW()-1,0),"")</f>
        <v/>
      </c>
      <c r="I809" s="5" t="str">
        <f>IFERROR(VALUE(HLOOKUP(I$2,'2.源数据-产品分析-全商品'!I$6:I$1000,ROW()-1,0)),"")</f>
        <v/>
      </c>
      <c r="J809" s="60" t="str">
        <f>IFERROR(IF($J$2="","",INDEX('产品报告-整理'!G:G,MATCH(产品建议!A809,'产品报告-整理'!A:A,0))),"")</f>
        <v/>
      </c>
      <c r="K809" s="5" t="str">
        <f>IFERROR(IF($K$2="","",VALUE(INDEX('产品报告-整理'!E:E,MATCH(产品建议!A809,'产品报告-整理'!A:A,0)))),0)</f>
        <v/>
      </c>
      <c r="L809" s="5" t="str">
        <f>IFERROR(VALUE(HLOOKUP(L$2,'2.源数据-产品分析-全商品'!J$6:J$1000,ROW()-1,0)),"")</f>
        <v/>
      </c>
      <c r="M809" s="5" t="str">
        <f>IFERROR(VALUE(HLOOKUP(M$2,'2.源数据-产品分析-全商品'!K$6:K$1000,ROW()-1,0)),"")</f>
        <v/>
      </c>
      <c r="N809" s="5" t="str">
        <f>IFERROR(HLOOKUP(N$2,'2.源数据-产品分析-全商品'!L$6:L$1000,ROW()-1,0),"")</f>
        <v/>
      </c>
      <c r="O809" s="5" t="str">
        <f>IF($O$2='产品报告-整理'!$K$1,IFERROR(INDEX('产品报告-整理'!S:S,MATCH(产品建议!A809,'产品报告-整理'!L:L,0)),""),(IFERROR(VALUE(HLOOKUP(O$2,'2.源数据-产品分析-全商品'!M$6:M$1000,ROW()-1,0)),"")))</f>
        <v/>
      </c>
      <c r="P809" s="5" t="str">
        <f>IF($P$2='产品报告-整理'!$V$1,IFERROR(INDEX('产品报告-整理'!AD:AD,MATCH(产品建议!A809,'产品报告-整理'!W:W,0)),""),(IFERROR(VALUE(HLOOKUP(P$2,'2.源数据-产品分析-全商品'!N$6:N$1000,ROW()-1,0)),"")))</f>
        <v/>
      </c>
      <c r="Q809" s="5" t="str">
        <f>IF($Q$2='产品报告-整理'!$AG$1,IFERROR(INDEX('产品报告-整理'!AO:AO,MATCH(产品建议!A809,'产品报告-整理'!AH:AH,0)),""),(IFERROR(VALUE(HLOOKUP(Q$2,'2.源数据-产品分析-全商品'!O$6:O$1000,ROW()-1,0)),"")))</f>
        <v/>
      </c>
      <c r="R809" s="5" t="str">
        <f>IF($R$2='产品报告-整理'!$AR$1,IFERROR(INDEX('产品报告-整理'!AZ:AZ,MATCH(产品建议!A809,'产品报告-整理'!AS:AS,0)),""),(IFERROR(VALUE(HLOOKUP(R$2,'2.源数据-产品分析-全商品'!P$6:P$1000,ROW()-1,0)),"")))</f>
        <v/>
      </c>
      <c r="S809" s="5" t="str">
        <f>IF($S$2='产品报告-整理'!$BC$1,IFERROR(INDEX('产品报告-整理'!BK:BK,MATCH(产品建议!A809,'产品报告-整理'!BD:BD,0)),""),(IFERROR(VALUE(HLOOKUP(S$2,'2.源数据-产品分析-全商品'!Q$6:Q$1000,ROW()-1,0)),"")))</f>
        <v/>
      </c>
      <c r="T809" s="5" t="str">
        <f>IFERROR(HLOOKUP("产品负责人",'2.源数据-产品分析-全商品'!R$6:R$1000,ROW()-1,0),"")</f>
        <v/>
      </c>
      <c r="U809" s="5" t="str">
        <f>IFERROR(VALUE(HLOOKUP(U$2,'2.源数据-产品分析-全商品'!S$6:S$1000,ROW()-1,0)),"")</f>
        <v/>
      </c>
      <c r="V809" s="5" t="str">
        <f>IFERROR(VALUE(HLOOKUP(V$2,'2.源数据-产品分析-全商品'!T$6:T$1000,ROW()-1,0)),"")</f>
        <v/>
      </c>
      <c r="W809" s="5" t="str">
        <f>IF(OR($A$3=""),"",IF(OR($W$2="优爆品"),(IF(COUNTIF('2-2.源数据-产品分析-优品'!A:A,产品建议!A809)&gt;0,"是","")&amp;IF(COUNTIF('2-3.源数据-产品分析-爆品'!A:A,产品建议!A809)&gt;0,"是","")),IF(OR($W$2="P4P点击量"),((IFERROR(INDEX('产品报告-整理'!D:D,MATCH(产品建议!A809,'产品报告-整理'!A:A,0)),""))),((IF(COUNTIF('2-2.源数据-产品分析-优品'!A:A,产品建议!A809)&gt;0,"是",""))))))</f>
        <v/>
      </c>
      <c r="X809" s="5" t="str">
        <f>IF(OR($A$3=""),"",IF(OR($W$2="优爆品"),((IFERROR(INDEX('产品报告-整理'!D:D,MATCH(产品建议!A809,'产品报告-整理'!A:A,0)),"")&amp;" → "&amp;(IFERROR(TEXT(INDEX('产品报告-整理'!D:D,MATCH(产品建议!A809,'产品报告-整理'!A:A,0))/G809,"0%"),"")))),IF(OR($W$2="P4P点击量"),((IF($W$2="P4P点击量",IFERROR(TEXT(W809/G809,"0%"),"")))),(((IF(COUNTIF('2-3.源数据-产品分析-爆品'!A:A,产品建议!A809)&gt;0,"是","")))))))</f>
        <v/>
      </c>
      <c r="Y809" s="9" t="str">
        <f>IF(AND($Y$2="直通车总消费",'产品报告-整理'!$BN$1="推荐广告"),IFERROR(INDEX('产品报告-整理'!H:H,MATCH(产品建议!A809,'产品报告-整理'!A:A,0)),0)+IFERROR(INDEX('产品报告-整理'!BV:BV,MATCH(产品建议!A809,'产品报告-整理'!BO:BO,0)),0),IFERROR(INDEX('产品报告-整理'!H:H,MATCH(产品建议!A809,'产品报告-整理'!A:A,0)),0))</f>
        <v/>
      </c>
      <c r="Z809" s="9" t="str">
        <f t="shared" si="39"/>
        <v/>
      </c>
      <c r="AA809" s="5" t="str">
        <f t="shared" si="37"/>
        <v/>
      </c>
      <c r="AB809" s="5" t="str">
        <f t="shared" si="38"/>
        <v/>
      </c>
      <c r="AC809" s="9"/>
      <c r="AD809" s="15" t="str">
        <f>IF($AD$1="  ",IFERROR(IF(AND(Y809="未推广",L809&gt;0),"加入P4P推广 ","")&amp;IF(AND(OR(W809="是",X809="是"),Y809=0),"优爆品加推广 ","")&amp;IF(AND(C809="N",L809&gt;0),"增加橱窗绑定 ","")&amp;IF(AND(OR(Z809&gt;$Z$1*4.5,AB809&gt;$AB$1*4.5),Y809&lt;&gt;0,Y809&gt;$AB$1*2,G809&gt;($G$1/$L$1)*1),"放弃P4P推广 ","")&amp;IF(AND(AB809&gt;$AB$1*1.2,AB809&lt;$AB$1*4.5,Y809&gt;0),"优化询盘成本 ","")&amp;IF(AND(Z809&gt;$Z$1*1.2,Z809&lt;$Z$1*4.5,Y809&gt;0),"优化商机成本 ","")&amp;IF(AND(Y809&lt;&gt;0,L809&gt;0,AB809&lt;$AB$1*1.2),"加大询盘获取 ","")&amp;IF(AND(Y809&lt;&gt;0,K809&gt;0,Z809&lt;$Z$1*1.2),"加大商机获取 ","")&amp;IF(AND(L809=0,C809="Y",G809&gt;($G$1/$L$1*1.5)),"解绑橱窗绑定 ",""),"请去左表粘贴源数据"),"")</f>
        <v/>
      </c>
      <c r="AE809" s="9"/>
      <c r="AF809" s="9"/>
      <c r="AG809" s="9"/>
      <c r="AH809" s="9"/>
      <c r="AI809" s="17"/>
      <c r="AJ809" s="17"/>
      <c r="AK809" s="17"/>
    </row>
    <row r="810" spans="1:37">
      <c r="A810" s="5" t="str">
        <f>IFERROR(HLOOKUP(A$2,'2.源数据-产品分析-全商品'!A$6:A$1000,ROW()-1,0),"")</f>
        <v/>
      </c>
      <c r="B810" s="5" t="str">
        <f>IFERROR(HLOOKUP(B$2,'2.源数据-产品分析-全商品'!B$6:B$1000,ROW()-1,0),"")</f>
        <v/>
      </c>
      <c r="C810" s="5" t="str">
        <f>CLEAN(IFERROR(HLOOKUP(C$2,'2.源数据-产品分析-全商品'!C$6:C$1000,ROW()-1,0),""))</f>
        <v/>
      </c>
      <c r="D810" s="5" t="str">
        <f>IFERROR(HLOOKUP(D$2,'2.源数据-产品分析-全商品'!D$6:D$1000,ROW()-1,0),"")</f>
        <v/>
      </c>
      <c r="E810" s="5" t="str">
        <f>IFERROR(HLOOKUP(E$2,'2.源数据-产品分析-全商品'!E$6:E$1000,ROW()-1,0),"")</f>
        <v/>
      </c>
      <c r="F810" s="5" t="str">
        <f>IFERROR(VALUE(HLOOKUP(F$2,'2.源数据-产品分析-全商品'!F$6:F$1000,ROW()-1,0)),"")</f>
        <v/>
      </c>
      <c r="G810" s="5" t="str">
        <f>IFERROR(VALUE(HLOOKUP(G$2,'2.源数据-产品分析-全商品'!G$6:G$1000,ROW()-1,0)),"")</f>
        <v/>
      </c>
      <c r="H810" s="5" t="str">
        <f>IFERROR(HLOOKUP(H$2,'2.源数据-产品分析-全商品'!H$6:H$1000,ROW()-1,0),"")</f>
        <v/>
      </c>
      <c r="I810" s="5" t="str">
        <f>IFERROR(VALUE(HLOOKUP(I$2,'2.源数据-产品分析-全商品'!I$6:I$1000,ROW()-1,0)),"")</f>
        <v/>
      </c>
      <c r="J810" s="60" t="str">
        <f>IFERROR(IF($J$2="","",INDEX('产品报告-整理'!G:G,MATCH(产品建议!A810,'产品报告-整理'!A:A,0))),"")</f>
        <v/>
      </c>
      <c r="K810" s="5" t="str">
        <f>IFERROR(IF($K$2="","",VALUE(INDEX('产品报告-整理'!E:E,MATCH(产品建议!A810,'产品报告-整理'!A:A,0)))),0)</f>
        <v/>
      </c>
      <c r="L810" s="5" t="str">
        <f>IFERROR(VALUE(HLOOKUP(L$2,'2.源数据-产品分析-全商品'!J$6:J$1000,ROW()-1,0)),"")</f>
        <v/>
      </c>
      <c r="M810" s="5" t="str">
        <f>IFERROR(VALUE(HLOOKUP(M$2,'2.源数据-产品分析-全商品'!K$6:K$1000,ROW()-1,0)),"")</f>
        <v/>
      </c>
      <c r="N810" s="5" t="str">
        <f>IFERROR(HLOOKUP(N$2,'2.源数据-产品分析-全商品'!L$6:L$1000,ROW()-1,0),"")</f>
        <v/>
      </c>
      <c r="O810" s="5" t="str">
        <f>IF($O$2='产品报告-整理'!$K$1,IFERROR(INDEX('产品报告-整理'!S:S,MATCH(产品建议!A810,'产品报告-整理'!L:L,0)),""),(IFERROR(VALUE(HLOOKUP(O$2,'2.源数据-产品分析-全商品'!M$6:M$1000,ROW()-1,0)),"")))</f>
        <v/>
      </c>
      <c r="P810" s="5" t="str">
        <f>IF($P$2='产品报告-整理'!$V$1,IFERROR(INDEX('产品报告-整理'!AD:AD,MATCH(产品建议!A810,'产品报告-整理'!W:W,0)),""),(IFERROR(VALUE(HLOOKUP(P$2,'2.源数据-产品分析-全商品'!N$6:N$1000,ROW()-1,0)),"")))</f>
        <v/>
      </c>
      <c r="Q810" s="5" t="str">
        <f>IF($Q$2='产品报告-整理'!$AG$1,IFERROR(INDEX('产品报告-整理'!AO:AO,MATCH(产品建议!A810,'产品报告-整理'!AH:AH,0)),""),(IFERROR(VALUE(HLOOKUP(Q$2,'2.源数据-产品分析-全商品'!O$6:O$1000,ROW()-1,0)),"")))</f>
        <v/>
      </c>
      <c r="R810" s="5" t="str">
        <f>IF($R$2='产品报告-整理'!$AR$1,IFERROR(INDEX('产品报告-整理'!AZ:AZ,MATCH(产品建议!A810,'产品报告-整理'!AS:AS,0)),""),(IFERROR(VALUE(HLOOKUP(R$2,'2.源数据-产品分析-全商品'!P$6:P$1000,ROW()-1,0)),"")))</f>
        <v/>
      </c>
      <c r="S810" s="5" t="str">
        <f>IF($S$2='产品报告-整理'!$BC$1,IFERROR(INDEX('产品报告-整理'!BK:BK,MATCH(产品建议!A810,'产品报告-整理'!BD:BD,0)),""),(IFERROR(VALUE(HLOOKUP(S$2,'2.源数据-产品分析-全商品'!Q$6:Q$1000,ROW()-1,0)),"")))</f>
        <v/>
      </c>
      <c r="T810" s="5" t="str">
        <f>IFERROR(HLOOKUP("产品负责人",'2.源数据-产品分析-全商品'!R$6:R$1000,ROW()-1,0),"")</f>
        <v/>
      </c>
      <c r="U810" s="5" t="str">
        <f>IFERROR(VALUE(HLOOKUP(U$2,'2.源数据-产品分析-全商品'!S$6:S$1000,ROW()-1,0)),"")</f>
        <v/>
      </c>
      <c r="V810" s="5" t="str">
        <f>IFERROR(VALUE(HLOOKUP(V$2,'2.源数据-产品分析-全商品'!T$6:T$1000,ROW()-1,0)),"")</f>
        <v/>
      </c>
      <c r="W810" s="5" t="str">
        <f>IF(OR($A$3=""),"",IF(OR($W$2="优爆品"),(IF(COUNTIF('2-2.源数据-产品分析-优品'!A:A,产品建议!A810)&gt;0,"是","")&amp;IF(COUNTIF('2-3.源数据-产品分析-爆品'!A:A,产品建议!A810)&gt;0,"是","")),IF(OR($W$2="P4P点击量"),((IFERROR(INDEX('产品报告-整理'!D:D,MATCH(产品建议!A810,'产品报告-整理'!A:A,0)),""))),((IF(COUNTIF('2-2.源数据-产品分析-优品'!A:A,产品建议!A810)&gt;0,"是",""))))))</f>
        <v/>
      </c>
      <c r="X810" s="5" t="str">
        <f>IF(OR($A$3=""),"",IF(OR($W$2="优爆品"),((IFERROR(INDEX('产品报告-整理'!D:D,MATCH(产品建议!A810,'产品报告-整理'!A:A,0)),"")&amp;" → "&amp;(IFERROR(TEXT(INDEX('产品报告-整理'!D:D,MATCH(产品建议!A810,'产品报告-整理'!A:A,0))/G810,"0%"),"")))),IF(OR($W$2="P4P点击量"),((IF($W$2="P4P点击量",IFERROR(TEXT(W810/G810,"0%"),"")))),(((IF(COUNTIF('2-3.源数据-产品分析-爆品'!A:A,产品建议!A810)&gt;0,"是","")))))))</f>
        <v/>
      </c>
      <c r="Y810" s="9" t="str">
        <f>IF(AND($Y$2="直通车总消费",'产品报告-整理'!$BN$1="推荐广告"),IFERROR(INDEX('产品报告-整理'!H:H,MATCH(产品建议!A810,'产品报告-整理'!A:A,0)),0)+IFERROR(INDEX('产品报告-整理'!BV:BV,MATCH(产品建议!A810,'产品报告-整理'!BO:BO,0)),0),IFERROR(INDEX('产品报告-整理'!H:H,MATCH(产品建议!A810,'产品报告-整理'!A:A,0)),0))</f>
        <v/>
      </c>
      <c r="Z810" s="9" t="str">
        <f t="shared" si="39"/>
        <v/>
      </c>
      <c r="AA810" s="5" t="str">
        <f t="shared" si="37"/>
        <v/>
      </c>
      <c r="AB810" s="5" t="str">
        <f t="shared" si="38"/>
        <v/>
      </c>
      <c r="AC810" s="9"/>
      <c r="AD810" s="15" t="str">
        <f>IF($AD$1="  ",IFERROR(IF(AND(Y810="未推广",L810&gt;0),"加入P4P推广 ","")&amp;IF(AND(OR(W810="是",X810="是"),Y810=0),"优爆品加推广 ","")&amp;IF(AND(C810="N",L810&gt;0),"增加橱窗绑定 ","")&amp;IF(AND(OR(Z810&gt;$Z$1*4.5,AB810&gt;$AB$1*4.5),Y810&lt;&gt;0,Y810&gt;$AB$1*2,G810&gt;($G$1/$L$1)*1),"放弃P4P推广 ","")&amp;IF(AND(AB810&gt;$AB$1*1.2,AB810&lt;$AB$1*4.5,Y810&gt;0),"优化询盘成本 ","")&amp;IF(AND(Z810&gt;$Z$1*1.2,Z810&lt;$Z$1*4.5,Y810&gt;0),"优化商机成本 ","")&amp;IF(AND(Y810&lt;&gt;0,L810&gt;0,AB810&lt;$AB$1*1.2),"加大询盘获取 ","")&amp;IF(AND(Y810&lt;&gt;0,K810&gt;0,Z810&lt;$Z$1*1.2),"加大商机获取 ","")&amp;IF(AND(L810=0,C810="Y",G810&gt;($G$1/$L$1*1.5)),"解绑橱窗绑定 ",""),"请去左表粘贴源数据"),"")</f>
        <v/>
      </c>
      <c r="AE810" s="9"/>
      <c r="AF810" s="9"/>
      <c r="AG810" s="9"/>
      <c r="AH810" s="9"/>
      <c r="AI810" s="17"/>
      <c r="AJ810" s="17"/>
      <c r="AK810" s="17"/>
    </row>
    <row r="811" spans="1:37">
      <c r="A811" s="5" t="str">
        <f>IFERROR(HLOOKUP(A$2,'2.源数据-产品分析-全商品'!A$6:A$1000,ROW()-1,0),"")</f>
        <v/>
      </c>
      <c r="B811" s="5" t="str">
        <f>IFERROR(HLOOKUP(B$2,'2.源数据-产品分析-全商品'!B$6:B$1000,ROW()-1,0),"")</f>
        <v/>
      </c>
      <c r="C811" s="5" t="str">
        <f>CLEAN(IFERROR(HLOOKUP(C$2,'2.源数据-产品分析-全商品'!C$6:C$1000,ROW()-1,0),""))</f>
        <v/>
      </c>
      <c r="D811" s="5" t="str">
        <f>IFERROR(HLOOKUP(D$2,'2.源数据-产品分析-全商品'!D$6:D$1000,ROW()-1,0),"")</f>
        <v/>
      </c>
      <c r="E811" s="5" t="str">
        <f>IFERROR(HLOOKUP(E$2,'2.源数据-产品分析-全商品'!E$6:E$1000,ROW()-1,0),"")</f>
        <v/>
      </c>
      <c r="F811" s="5" t="str">
        <f>IFERROR(VALUE(HLOOKUP(F$2,'2.源数据-产品分析-全商品'!F$6:F$1000,ROW()-1,0)),"")</f>
        <v/>
      </c>
      <c r="G811" s="5" t="str">
        <f>IFERROR(VALUE(HLOOKUP(G$2,'2.源数据-产品分析-全商品'!G$6:G$1000,ROW()-1,0)),"")</f>
        <v/>
      </c>
      <c r="H811" s="5" t="str">
        <f>IFERROR(HLOOKUP(H$2,'2.源数据-产品分析-全商品'!H$6:H$1000,ROW()-1,0),"")</f>
        <v/>
      </c>
      <c r="I811" s="5" t="str">
        <f>IFERROR(VALUE(HLOOKUP(I$2,'2.源数据-产品分析-全商品'!I$6:I$1000,ROW()-1,0)),"")</f>
        <v/>
      </c>
      <c r="J811" s="60" t="str">
        <f>IFERROR(IF($J$2="","",INDEX('产品报告-整理'!G:G,MATCH(产品建议!A811,'产品报告-整理'!A:A,0))),"")</f>
        <v/>
      </c>
      <c r="K811" s="5" t="str">
        <f>IFERROR(IF($K$2="","",VALUE(INDEX('产品报告-整理'!E:E,MATCH(产品建议!A811,'产品报告-整理'!A:A,0)))),0)</f>
        <v/>
      </c>
      <c r="L811" s="5" t="str">
        <f>IFERROR(VALUE(HLOOKUP(L$2,'2.源数据-产品分析-全商品'!J$6:J$1000,ROW()-1,0)),"")</f>
        <v/>
      </c>
      <c r="M811" s="5" t="str">
        <f>IFERROR(VALUE(HLOOKUP(M$2,'2.源数据-产品分析-全商品'!K$6:K$1000,ROW()-1,0)),"")</f>
        <v/>
      </c>
      <c r="N811" s="5" t="str">
        <f>IFERROR(HLOOKUP(N$2,'2.源数据-产品分析-全商品'!L$6:L$1000,ROW()-1,0),"")</f>
        <v/>
      </c>
      <c r="O811" s="5" t="str">
        <f>IF($O$2='产品报告-整理'!$K$1,IFERROR(INDEX('产品报告-整理'!S:S,MATCH(产品建议!A811,'产品报告-整理'!L:L,0)),""),(IFERROR(VALUE(HLOOKUP(O$2,'2.源数据-产品分析-全商品'!M$6:M$1000,ROW()-1,0)),"")))</f>
        <v/>
      </c>
      <c r="P811" s="5" t="str">
        <f>IF($P$2='产品报告-整理'!$V$1,IFERROR(INDEX('产品报告-整理'!AD:AD,MATCH(产品建议!A811,'产品报告-整理'!W:W,0)),""),(IFERROR(VALUE(HLOOKUP(P$2,'2.源数据-产品分析-全商品'!N$6:N$1000,ROW()-1,0)),"")))</f>
        <v/>
      </c>
      <c r="Q811" s="5" t="str">
        <f>IF($Q$2='产品报告-整理'!$AG$1,IFERROR(INDEX('产品报告-整理'!AO:AO,MATCH(产品建议!A811,'产品报告-整理'!AH:AH,0)),""),(IFERROR(VALUE(HLOOKUP(Q$2,'2.源数据-产品分析-全商品'!O$6:O$1000,ROW()-1,0)),"")))</f>
        <v/>
      </c>
      <c r="R811" s="5" t="str">
        <f>IF($R$2='产品报告-整理'!$AR$1,IFERROR(INDEX('产品报告-整理'!AZ:AZ,MATCH(产品建议!A811,'产品报告-整理'!AS:AS,0)),""),(IFERROR(VALUE(HLOOKUP(R$2,'2.源数据-产品分析-全商品'!P$6:P$1000,ROW()-1,0)),"")))</f>
        <v/>
      </c>
      <c r="S811" s="5" t="str">
        <f>IF($S$2='产品报告-整理'!$BC$1,IFERROR(INDEX('产品报告-整理'!BK:BK,MATCH(产品建议!A811,'产品报告-整理'!BD:BD,0)),""),(IFERROR(VALUE(HLOOKUP(S$2,'2.源数据-产品分析-全商品'!Q$6:Q$1000,ROW()-1,0)),"")))</f>
        <v/>
      </c>
      <c r="T811" s="5" t="str">
        <f>IFERROR(HLOOKUP("产品负责人",'2.源数据-产品分析-全商品'!R$6:R$1000,ROW()-1,0),"")</f>
        <v/>
      </c>
      <c r="U811" s="5" t="str">
        <f>IFERROR(VALUE(HLOOKUP(U$2,'2.源数据-产品分析-全商品'!S$6:S$1000,ROW()-1,0)),"")</f>
        <v/>
      </c>
      <c r="V811" s="5" t="str">
        <f>IFERROR(VALUE(HLOOKUP(V$2,'2.源数据-产品分析-全商品'!T$6:T$1000,ROW()-1,0)),"")</f>
        <v/>
      </c>
      <c r="W811" s="5" t="str">
        <f>IF(OR($A$3=""),"",IF(OR($W$2="优爆品"),(IF(COUNTIF('2-2.源数据-产品分析-优品'!A:A,产品建议!A811)&gt;0,"是","")&amp;IF(COUNTIF('2-3.源数据-产品分析-爆品'!A:A,产品建议!A811)&gt;0,"是","")),IF(OR($W$2="P4P点击量"),((IFERROR(INDEX('产品报告-整理'!D:D,MATCH(产品建议!A811,'产品报告-整理'!A:A,0)),""))),((IF(COUNTIF('2-2.源数据-产品分析-优品'!A:A,产品建议!A811)&gt;0,"是",""))))))</f>
        <v/>
      </c>
      <c r="X811" s="5" t="str">
        <f>IF(OR($A$3=""),"",IF(OR($W$2="优爆品"),((IFERROR(INDEX('产品报告-整理'!D:D,MATCH(产品建议!A811,'产品报告-整理'!A:A,0)),"")&amp;" → "&amp;(IFERROR(TEXT(INDEX('产品报告-整理'!D:D,MATCH(产品建议!A811,'产品报告-整理'!A:A,0))/G811,"0%"),"")))),IF(OR($W$2="P4P点击量"),((IF($W$2="P4P点击量",IFERROR(TEXT(W811/G811,"0%"),"")))),(((IF(COUNTIF('2-3.源数据-产品分析-爆品'!A:A,产品建议!A811)&gt;0,"是","")))))))</f>
        <v/>
      </c>
      <c r="Y811" s="9" t="str">
        <f>IF(AND($Y$2="直通车总消费",'产品报告-整理'!$BN$1="推荐广告"),IFERROR(INDEX('产品报告-整理'!H:H,MATCH(产品建议!A811,'产品报告-整理'!A:A,0)),0)+IFERROR(INDEX('产品报告-整理'!BV:BV,MATCH(产品建议!A811,'产品报告-整理'!BO:BO,0)),0),IFERROR(INDEX('产品报告-整理'!H:H,MATCH(产品建议!A811,'产品报告-整理'!A:A,0)),0))</f>
        <v/>
      </c>
      <c r="Z811" s="9" t="str">
        <f t="shared" si="39"/>
        <v/>
      </c>
      <c r="AA811" s="5" t="str">
        <f t="shared" si="37"/>
        <v/>
      </c>
      <c r="AB811" s="5" t="str">
        <f t="shared" si="38"/>
        <v/>
      </c>
      <c r="AC811" s="9"/>
      <c r="AD811" s="15" t="str">
        <f>IF($AD$1="  ",IFERROR(IF(AND(Y811="未推广",L811&gt;0),"加入P4P推广 ","")&amp;IF(AND(OR(W811="是",X811="是"),Y811=0),"优爆品加推广 ","")&amp;IF(AND(C811="N",L811&gt;0),"增加橱窗绑定 ","")&amp;IF(AND(OR(Z811&gt;$Z$1*4.5,AB811&gt;$AB$1*4.5),Y811&lt;&gt;0,Y811&gt;$AB$1*2,G811&gt;($G$1/$L$1)*1),"放弃P4P推广 ","")&amp;IF(AND(AB811&gt;$AB$1*1.2,AB811&lt;$AB$1*4.5,Y811&gt;0),"优化询盘成本 ","")&amp;IF(AND(Z811&gt;$Z$1*1.2,Z811&lt;$Z$1*4.5,Y811&gt;0),"优化商机成本 ","")&amp;IF(AND(Y811&lt;&gt;0,L811&gt;0,AB811&lt;$AB$1*1.2),"加大询盘获取 ","")&amp;IF(AND(Y811&lt;&gt;0,K811&gt;0,Z811&lt;$Z$1*1.2),"加大商机获取 ","")&amp;IF(AND(L811=0,C811="Y",G811&gt;($G$1/$L$1*1.5)),"解绑橱窗绑定 ",""),"请去左表粘贴源数据"),"")</f>
        <v/>
      </c>
      <c r="AE811" s="9"/>
      <c r="AF811" s="9"/>
      <c r="AG811" s="9"/>
      <c r="AH811" s="9"/>
      <c r="AI811" s="17"/>
      <c r="AJ811" s="17"/>
      <c r="AK811" s="17"/>
    </row>
    <row r="812" spans="1:37">
      <c r="A812" s="5" t="str">
        <f>IFERROR(HLOOKUP(A$2,'2.源数据-产品分析-全商品'!A$6:A$1000,ROW()-1,0),"")</f>
        <v/>
      </c>
      <c r="B812" s="5" t="str">
        <f>IFERROR(HLOOKUP(B$2,'2.源数据-产品分析-全商品'!B$6:B$1000,ROW()-1,0),"")</f>
        <v/>
      </c>
      <c r="C812" s="5" t="str">
        <f>CLEAN(IFERROR(HLOOKUP(C$2,'2.源数据-产品分析-全商品'!C$6:C$1000,ROW()-1,0),""))</f>
        <v/>
      </c>
      <c r="D812" s="5" t="str">
        <f>IFERROR(HLOOKUP(D$2,'2.源数据-产品分析-全商品'!D$6:D$1000,ROW()-1,0),"")</f>
        <v/>
      </c>
      <c r="E812" s="5" t="str">
        <f>IFERROR(HLOOKUP(E$2,'2.源数据-产品分析-全商品'!E$6:E$1000,ROW()-1,0),"")</f>
        <v/>
      </c>
      <c r="F812" s="5" t="str">
        <f>IFERROR(VALUE(HLOOKUP(F$2,'2.源数据-产品分析-全商品'!F$6:F$1000,ROW()-1,0)),"")</f>
        <v/>
      </c>
      <c r="G812" s="5" t="str">
        <f>IFERROR(VALUE(HLOOKUP(G$2,'2.源数据-产品分析-全商品'!G$6:G$1000,ROW()-1,0)),"")</f>
        <v/>
      </c>
      <c r="H812" s="5" t="str">
        <f>IFERROR(HLOOKUP(H$2,'2.源数据-产品分析-全商品'!H$6:H$1000,ROW()-1,0),"")</f>
        <v/>
      </c>
      <c r="I812" s="5" t="str">
        <f>IFERROR(VALUE(HLOOKUP(I$2,'2.源数据-产品分析-全商品'!I$6:I$1000,ROW()-1,0)),"")</f>
        <v/>
      </c>
      <c r="J812" s="60" t="str">
        <f>IFERROR(IF($J$2="","",INDEX('产品报告-整理'!G:G,MATCH(产品建议!A812,'产品报告-整理'!A:A,0))),"")</f>
        <v/>
      </c>
      <c r="K812" s="5" t="str">
        <f>IFERROR(IF($K$2="","",VALUE(INDEX('产品报告-整理'!E:E,MATCH(产品建议!A812,'产品报告-整理'!A:A,0)))),0)</f>
        <v/>
      </c>
      <c r="L812" s="5" t="str">
        <f>IFERROR(VALUE(HLOOKUP(L$2,'2.源数据-产品分析-全商品'!J$6:J$1000,ROW()-1,0)),"")</f>
        <v/>
      </c>
      <c r="M812" s="5" t="str">
        <f>IFERROR(VALUE(HLOOKUP(M$2,'2.源数据-产品分析-全商品'!K$6:K$1000,ROW()-1,0)),"")</f>
        <v/>
      </c>
      <c r="N812" s="5" t="str">
        <f>IFERROR(HLOOKUP(N$2,'2.源数据-产品分析-全商品'!L$6:L$1000,ROW()-1,0),"")</f>
        <v/>
      </c>
      <c r="O812" s="5" t="str">
        <f>IF($O$2='产品报告-整理'!$K$1,IFERROR(INDEX('产品报告-整理'!S:S,MATCH(产品建议!A812,'产品报告-整理'!L:L,0)),""),(IFERROR(VALUE(HLOOKUP(O$2,'2.源数据-产品分析-全商品'!M$6:M$1000,ROW()-1,0)),"")))</f>
        <v/>
      </c>
      <c r="P812" s="5" t="str">
        <f>IF($P$2='产品报告-整理'!$V$1,IFERROR(INDEX('产品报告-整理'!AD:AD,MATCH(产品建议!A812,'产品报告-整理'!W:W,0)),""),(IFERROR(VALUE(HLOOKUP(P$2,'2.源数据-产品分析-全商品'!N$6:N$1000,ROW()-1,0)),"")))</f>
        <v/>
      </c>
      <c r="Q812" s="5" t="str">
        <f>IF($Q$2='产品报告-整理'!$AG$1,IFERROR(INDEX('产品报告-整理'!AO:AO,MATCH(产品建议!A812,'产品报告-整理'!AH:AH,0)),""),(IFERROR(VALUE(HLOOKUP(Q$2,'2.源数据-产品分析-全商品'!O$6:O$1000,ROW()-1,0)),"")))</f>
        <v/>
      </c>
      <c r="R812" s="5" t="str">
        <f>IF($R$2='产品报告-整理'!$AR$1,IFERROR(INDEX('产品报告-整理'!AZ:AZ,MATCH(产品建议!A812,'产品报告-整理'!AS:AS,0)),""),(IFERROR(VALUE(HLOOKUP(R$2,'2.源数据-产品分析-全商品'!P$6:P$1000,ROW()-1,0)),"")))</f>
        <v/>
      </c>
      <c r="S812" s="5" t="str">
        <f>IF($S$2='产品报告-整理'!$BC$1,IFERROR(INDEX('产品报告-整理'!BK:BK,MATCH(产品建议!A812,'产品报告-整理'!BD:BD,0)),""),(IFERROR(VALUE(HLOOKUP(S$2,'2.源数据-产品分析-全商品'!Q$6:Q$1000,ROW()-1,0)),"")))</f>
        <v/>
      </c>
      <c r="T812" s="5" t="str">
        <f>IFERROR(HLOOKUP("产品负责人",'2.源数据-产品分析-全商品'!R$6:R$1000,ROW()-1,0),"")</f>
        <v/>
      </c>
      <c r="U812" s="5" t="str">
        <f>IFERROR(VALUE(HLOOKUP(U$2,'2.源数据-产品分析-全商品'!S$6:S$1000,ROW()-1,0)),"")</f>
        <v/>
      </c>
      <c r="V812" s="5" t="str">
        <f>IFERROR(VALUE(HLOOKUP(V$2,'2.源数据-产品分析-全商品'!T$6:T$1000,ROW()-1,0)),"")</f>
        <v/>
      </c>
      <c r="W812" s="5" t="str">
        <f>IF(OR($A$3=""),"",IF(OR($W$2="优爆品"),(IF(COUNTIF('2-2.源数据-产品分析-优品'!A:A,产品建议!A812)&gt;0,"是","")&amp;IF(COUNTIF('2-3.源数据-产品分析-爆品'!A:A,产品建议!A812)&gt;0,"是","")),IF(OR($W$2="P4P点击量"),((IFERROR(INDEX('产品报告-整理'!D:D,MATCH(产品建议!A812,'产品报告-整理'!A:A,0)),""))),((IF(COUNTIF('2-2.源数据-产品分析-优品'!A:A,产品建议!A812)&gt;0,"是",""))))))</f>
        <v/>
      </c>
      <c r="X812" s="5" t="str">
        <f>IF(OR($A$3=""),"",IF(OR($W$2="优爆品"),((IFERROR(INDEX('产品报告-整理'!D:D,MATCH(产品建议!A812,'产品报告-整理'!A:A,0)),"")&amp;" → "&amp;(IFERROR(TEXT(INDEX('产品报告-整理'!D:D,MATCH(产品建议!A812,'产品报告-整理'!A:A,0))/G812,"0%"),"")))),IF(OR($W$2="P4P点击量"),((IF($W$2="P4P点击量",IFERROR(TEXT(W812/G812,"0%"),"")))),(((IF(COUNTIF('2-3.源数据-产品分析-爆品'!A:A,产品建议!A812)&gt;0,"是","")))))))</f>
        <v/>
      </c>
      <c r="Y812" s="9" t="str">
        <f>IF(AND($Y$2="直通车总消费",'产品报告-整理'!$BN$1="推荐广告"),IFERROR(INDEX('产品报告-整理'!H:H,MATCH(产品建议!A812,'产品报告-整理'!A:A,0)),0)+IFERROR(INDEX('产品报告-整理'!BV:BV,MATCH(产品建议!A812,'产品报告-整理'!BO:BO,0)),0),IFERROR(INDEX('产品报告-整理'!H:H,MATCH(产品建议!A812,'产品报告-整理'!A:A,0)),0))</f>
        <v/>
      </c>
      <c r="Z812" s="9" t="str">
        <f t="shared" si="39"/>
        <v/>
      </c>
      <c r="AA812" s="5" t="str">
        <f t="shared" si="37"/>
        <v/>
      </c>
      <c r="AB812" s="5" t="str">
        <f t="shared" si="38"/>
        <v/>
      </c>
      <c r="AC812" s="9"/>
      <c r="AD812" s="15" t="str">
        <f>IF($AD$1="  ",IFERROR(IF(AND(Y812="未推广",L812&gt;0),"加入P4P推广 ","")&amp;IF(AND(OR(W812="是",X812="是"),Y812=0),"优爆品加推广 ","")&amp;IF(AND(C812="N",L812&gt;0),"增加橱窗绑定 ","")&amp;IF(AND(OR(Z812&gt;$Z$1*4.5,AB812&gt;$AB$1*4.5),Y812&lt;&gt;0,Y812&gt;$AB$1*2,G812&gt;($G$1/$L$1)*1),"放弃P4P推广 ","")&amp;IF(AND(AB812&gt;$AB$1*1.2,AB812&lt;$AB$1*4.5,Y812&gt;0),"优化询盘成本 ","")&amp;IF(AND(Z812&gt;$Z$1*1.2,Z812&lt;$Z$1*4.5,Y812&gt;0),"优化商机成本 ","")&amp;IF(AND(Y812&lt;&gt;0,L812&gt;0,AB812&lt;$AB$1*1.2),"加大询盘获取 ","")&amp;IF(AND(Y812&lt;&gt;0,K812&gt;0,Z812&lt;$Z$1*1.2),"加大商机获取 ","")&amp;IF(AND(L812=0,C812="Y",G812&gt;($G$1/$L$1*1.5)),"解绑橱窗绑定 ",""),"请去左表粘贴源数据"),"")</f>
        <v/>
      </c>
      <c r="AE812" s="9"/>
      <c r="AF812" s="9"/>
      <c r="AG812" s="9"/>
      <c r="AH812" s="9"/>
      <c r="AI812" s="17"/>
      <c r="AJ812" s="17"/>
      <c r="AK812" s="17"/>
    </row>
    <row r="813" spans="1:37">
      <c r="A813" s="5" t="str">
        <f>IFERROR(HLOOKUP(A$2,'2.源数据-产品分析-全商品'!A$6:A$1000,ROW()-1,0),"")</f>
        <v/>
      </c>
      <c r="B813" s="5" t="str">
        <f>IFERROR(HLOOKUP(B$2,'2.源数据-产品分析-全商品'!B$6:B$1000,ROW()-1,0),"")</f>
        <v/>
      </c>
      <c r="C813" s="5" t="str">
        <f>CLEAN(IFERROR(HLOOKUP(C$2,'2.源数据-产品分析-全商品'!C$6:C$1000,ROW()-1,0),""))</f>
        <v/>
      </c>
      <c r="D813" s="5" t="str">
        <f>IFERROR(HLOOKUP(D$2,'2.源数据-产品分析-全商品'!D$6:D$1000,ROW()-1,0),"")</f>
        <v/>
      </c>
      <c r="E813" s="5" t="str">
        <f>IFERROR(HLOOKUP(E$2,'2.源数据-产品分析-全商品'!E$6:E$1000,ROW()-1,0),"")</f>
        <v/>
      </c>
      <c r="F813" s="5" t="str">
        <f>IFERROR(VALUE(HLOOKUP(F$2,'2.源数据-产品分析-全商品'!F$6:F$1000,ROW()-1,0)),"")</f>
        <v/>
      </c>
      <c r="G813" s="5" t="str">
        <f>IFERROR(VALUE(HLOOKUP(G$2,'2.源数据-产品分析-全商品'!G$6:G$1000,ROW()-1,0)),"")</f>
        <v/>
      </c>
      <c r="H813" s="5" t="str">
        <f>IFERROR(HLOOKUP(H$2,'2.源数据-产品分析-全商品'!H$6:H$1000,ROW()-1,0),"")</f>
        <v/>
      </c>
      <c r="I813" s="5" t="str">
        <f>IFERROR(VALUE(HLOOKUP(I$2,'2.源数据-产品分析-全商品'!I$6:I$1000,ROW()-1,0)),"")</f>
        <v/>
      </c>
      <c r="J813" s="60" t="str">
        <f>IFERROR(IF($J$2="","",INDEX('产品报告-整理'!G:G,MATCH(产品建议!A813,'产品报告-整理'!A:A,0))),"")</f>
        <v/>
      </c>
      <c r="K813" s="5" t="str">
        <f>IFERROR(IF($K$2="","",VALUE(INDEX('产品报告-整理'!E:E,MATCH(产品建议!A813,'产品报告-整理'!A:A,0)))),0)</f>
        <v/>
      </c>
      <c r="L813" s="5" t="str">
        <f>IFERROR(VALUE(HLOOKUP(L$2,'2.源数据-产品分析-全商品'!J$6:J$1000,ROW()-1,0)),"")</f>
        <v/>
      </c>
      <c r="M813" s="5" t="str">
        <f>IFERROR(VALUE(HLOOKUP(M$2,'2.源数据-产品分析-全商品'!K$6:K$1000,ROW()-1,0)),"")</f>
        <v/>
      </c>
      <c r="N813" s="5" t="str">
        <f>IFERROR(HLOOKUP(N$2,'2.源数据-产品分析-全商品'!L$6:L$1000,ROW()-1,0),"")</f>
        <v/>
      </c>
      <c r="O813" s="5" t="str">
        <f>IF($O$2='产品报告-整理'!$K$1,IFERROR(INDEX('产品报告-整理'!S:S,MATCH(产品建议!A813,'产品报告-整理'!L:L,0)),""),(IFERROR(VALUE(HLOOKUP(O$2,'2.源数据-产品分析-全商品'!M$6:M$1000,ROW()-1,0)),"")))</f>
        <v/>
      </c>
      <c r="P813" s="5" t="str">
        <f>IF($P$2='产品报告-整理'!$V$1,IFERROR(INDEX('产品报告-整理'!AD:AD,MATCH(产品建议!A813,'产品报告-整理'!W:W,0)),""),(IFERROR(VALUE(HLOOKUP(P$2,'2.源数据-产品分析-全商品'!N$6:N$1000,ROW()-1,0)),"")))</f>
        <v/>
      </c>
      <c r="Q813" s="5" t="str">
        <f>IF($Q$2='产品报告-整理'!$AG$1,IFERROR(INDEX('产品报告-整理'!AO:AO,MATCH(产品建议!A813,'产品报告-整理'!AH:AH,0)),""),(IFERROR(VALUE(HLOOKUP(Q$2,'2.源数据-产品分析-全商品'!O$6:O$1000,ROW()-1,0)),"")))</f>
        <v/>
      </c>
      <c r="R813" s="5" t="str">
        <f>IF($R$2='产品报告-整理'!$AR$1,IFERROR(INDEX('产品报告-整理'!AZ:AZ,MATCH(产品建议!A813,'产品报告-整理'!AS:AS,0)),""),(IFERROR(VALUE(HLOOKUP(R$2,'2.源数据-产品分析-全商品'!P$6:P$1000,ROW()-1,0)),"")))</f>
        <v/>
      </c>
      <c r="S813" s="5" t="str">
        <f>IF($S$2='产品报告-整理'!$BC$1,IFERROR(INDEX('产品报告-整理'!BK:BK,MATCH(产品建议!A813,'产品报告-整理'!BD:BD,0)),""),(IFERROR(VALUE(HLOOKUP(S$2,'2.源数据-产品分析-全商品'!Q$6:Q$1000,ROW()-1,0)),"")))</f>
        <v/>
      </c>
      <c r="T813" s="5" t="str">
        <f>IFERROR(HLOOKUP("产品负责人",'2.源数据-产品分析-全商品'!R$6:R$1000,ROW()-1,0),"")</f>
        <v/>
      </c>
      <c r="U813" s="5" t="str">
        <f>IFERROR(VALUE(HLOOKUP(U$2,'2.源数据-产品分析-全商品'!S$6:S$1000,ROW()-1,0)),"")</f>
        <v/>
      </c>
      <c r="V813" s="5" t="str">
        <f>IFERROR(VALUE(HLOOKUP(V$2,'2.源数据-产品分析-全商品'!T$6:T$1000,ROW()-1,0)),"")</f>
        <v/>
      </c>
      <c r="W813" s="5" t="str">
        <f>IF(OR($A$3=""),"",IF(OR($W$2="优爆品"),(IF(COUNTIF('2-2.源数据-产品分析-优品'!A:A,产品建议!A813)&gt;0,"是","")&amp;IF(COUNTIF('2-3.源数据-产品分析-爆品'!A:A,产品建议!A813)&gt;0,"是","")),IF(OR($W$2="P4P点击量"),((IFERROR(INDEX('产品报告-整理'!D:D,MATCH(产品建议!A813,'产品报告-整理'!A:A,0)),""))),((IF(COUNTIF('2-2.源数据-产品分析-优品'!A:A,产品建议!A813)&gt;0,"是",""))))))</f>
        <v/>
      </c>
      <c r="X813" s="5" t="str">
        <f>IF(OR($A$3=""),"",IF(OR($W$2="优爆品"),((IFERROR(INDEX('产品报告-整理'!D:D,MATCH(产品建议!A813,'产品报告-整理'!A:A,0)),"")&amp;" → "&amp;(IFERROR(TEXT(INDEX('产品报告-整理'!D:D,MATCH(产品建议!A813,'产品报告-整理'!A:A,0))/G813,"0%"),"")))),IF(OR($W$2="P4P点击量"),((IF($W$2="P4P点击量",IFERROR(TEXT(W813/G813,"0%"),"")))),(((IF(COUNTIF('2-3.源数据-产品分析-爆品'!A:A,产品建议!A813)&gt;0,"是","")))))))</f>
        <v/>
      </c>
      <c r="Y813" s="9" t="str">
        <f>IF(AND($Y$2="直通车总消费",'产品报告-整理'!$BN$1="推荐广告"),IFERROR(INDEX('产品报告-整理'!H:H,MATCH(产品建议!A813,'产品报告-整理'!A:A,0)),0)+IFERROR(INDEX('产品报告-整理'!BV:BV,MATCH(产品建议!A813,'产品报告-整理'!BO:BO,0)),0),IFERROR(INDEX('产品报告-整理'!H:H,MATCH(产品建议!A813,'产品报告-整理'!A:A,0)),0))</f>
        <v/>
      </c>
      <c r="Z813" s="9" t="str">
        <f t="shared" si="39"/>
        <v/>
      </c>
      <c r="AA813" s="5" t="str">
        <f t="shared" si="37"/>
        <v/>
      </c>
      <c r="AB813" s="5" t="str">
        <f t="shared" si="38"/>
        <v/>
      </c>
      <c r="AC813" s="9"/>
      <c r="AD813" s="15" t="str">
        <f>IF($AD$1="  ",IFERROR(IF(AND(Y813="未推广",L813&gt;0),"加入P4P推广 ","")&amp;IF(AND(OR(W813="是",X813="是"),Y813=0),"优爆品加推广 ","")&amp;IF(AND(C813="N",L813&gt;0),"增加橱窗绑定 ","")&amp;IF(AND(OR(Z813&gt;$Z$1*4.5,AB813&gt;$AB$1*4.5),Y813&lt;&gt;0,Y813&gt;$AB$1*2,G813&gt;($G$1/$L$1)*1),"放弃P4P推广 ","")&amp;IF(AND(AB813&gt;$AB$1*1.2,AB813&lt;$AB$1*4.5,Y813&gt;0),"优化询盘成本 ","")&amp;IF(AND(Z813&gt;$Z$1*1.2,Z813&lt;$Z$1*4.5,Y813&gt;0),"优化商机成本 ","")&amp;IF(AND(Y813&lt;&gt;0,L813&gt;0,AB813&lt;$AB$1*1.2),"加大询盘获取 ","")&amp;IF(AND(Y813&lt;&gt;0,K813&gt;0,Z813&lt;$Z$1*1.2),"加大商机获取 ","")&amp;IF(AND(L813=0,C813="Y",G813&gt;($G$1/$L$1*1.5)),"解绑橱窗绑定 ",""),"请去左表粘贴源数据"),"")</f>
        <v/>
      </c>
      <c r="AE813" s="9"/>
      <c r="AF813" s="9"/>
      <c r="AG813" s="9"/>
      <c r="AH813" s="9"/>
      <c r="AI813" s="17"/>
      <c r="AJ813" s="17"/>
      <c r="AK813" s="17"/>
    </row>
    <row r="814" spans="1:37">
      <c r="A814" s="5" t="str">
        <f>IFERROR(HLOOKUP(A$2,'2.源数据-产品分析-全商品'!A$6:A$1000,ROW()-1,0),"")</f>
        <v/>
      </c>
      <c r="B814" s="5" t="str">
        <f>IFERROR(HLOOKUP(B$2,'2.源数据-产品分析-全商品'!B$6:B$1000,ROW()-1,0),"")</f>
        <v/>
      </c>
      <c r="C814" s="5" t="str">
        <f>CLEAN(IFERROR(HLOOKUP(C$2,'2.源数据-产品分析-全商品'!C$6:C$1000,ROW()-1,0),""))</f>
        <v/>
      </c>
      <c r="D814" s="5" t="str">
        <f>IFERROR(HLOOKUP(D$2,'2.源数据-产品分析-全商品'!D$6:D$1000,ROW()-1,0),"")</f>
        <v/>
      </c>
      <c r="E814" s="5" t="str">
        <f>IFERROR(HLOOKUP(E$2,'2.源数据-产品分析-全商品'!E$6:E$1000,ROW()-1,0),"")</f>
        <v/>
      </c>
      <c r="F814" s="5" t="str">
        <f>IFERROR(VALUE(HLOOKUP(F$2,'2.源数据-产品分析-全商品'!F$6:F$1000,ROW()-1,0)),"")</f>
        <v/>
      </c>
      <c r="G814" s="5" t="str">
        <f>IFERROR(VALUE(HLOOKUP(G$2,'2.源数据-产品分析-全商品'!G$6:G$1000,ROW()-1,0)),"")</f>
        <v/>
      </c>
      <c r="H814" s="5" t="str">
        <f>IFERROR(HLOOKUP(H$2,'2.源数据-产品分析-全商品'!H$6:H$1000,ROW()-1,0),"")</f>
        <v/>
      </c>
      <c r="I814" s="5" t="str">
        <f>IFERROR(VALUE(HLOOKUP(I$2,'2.源数据-产品分析-全商品'!I$6:I$1000,ROW()-1,0)),"")</f>
        <v/>
      </c>
      <c r="J814" s="60" t="str">
        <f>IFERROR(IF($J$2="","",INDEX('产品报告-整理'!G:G,MATCH(产品建议!A814,'产品报告-整理'!A:A,0))),"")</f>
        <v/>
      </c>
      <c r="K814" s="5" t="str">
        <f>IFERROR(IF($K$2="","",VALUE(INDEX('产品报告-整理'!E:E,MATCH(产品建议!A814,'产品报告-整理'!A:A,0)))),0)</f>
        <v/>
      </c>
      <c r="L814" s="5" t="str">
        <f>IFERROR(VALUE(HLOOKUP(L$2,'2.源数据-产品分析-全商品'!J$6:J$1000,ROW()-1,0)),"")</f>
        <v/>
      </c>
      <c r="M814" s="5" t="str">
        <f>IFERROR(VALUE(HLOOKUP(M$2,'2.源数据-产品分析-全商品'!K$6:K$1000,ROW()-1,0)),"")</f>
        <v/>
      </c>
      <c r="N814" s="5" t="str">
        <f>IFERROR(HLOOKUP(N$2,'2.源数据-产品分析-全商品'!L$6:L$1000,ROW()-1,0),"")</f>
        <v/>
      </c>
      <c r="O814" s="5" t="str">
        <f>IF($O$2='产品报告-整理'!$K$1,IFERROR(INDEX('产品报告-整理'!S:S,MATCH(产品建议!A814,'产品报告-整理'!L:L,0)),""),(IFERROR(VALUE(HLOOKUP(O$2,'2.源数据-产品分析-全商品'!M$6:M$1000,ROW()-1,0)),"")))</f>
        <v/>
      </c>
      <c r="P814" s="5" t="str">
        <f>IF($P$2='产品报告-整理'!$V$1,IFERROR(INDEX('产品报告-整理'!AD:AD,MATCH(产品建议!A814,'产品报告-整理'!W:W,0)),""),(IFERROR(VALUE(HLOOKUP(P$2,'2.源数据-产品分析-全商品'!N$6:N$1000,ROW()-1,0)),"")))</f>
        <v/>
      </c>
      <c r="Q814" s="5" t="str">
        <f>IF($Q$2='产品报告-整理'!$AG$1,IFERROR(INDEX('产品报告-整理'!AO:AO,MATCH(产品建议!A814,'产品报告-整理'!AH:AH,0)),""),(IFERROR(VALUE(HLOOKUP(Q$2,'2.源数据-产品分析-全商品'!O$6:O$1000,ROW()-1,0)),"")))</f>
        <v/>
      </c>
      <c r="R814" s="5" t="str">
        <f>IF($R$2='产品报告-整理'!$AR$1,IFERROR(INDEX('产品报告-整理'!AZ:AZ,MATCH(产品建议!A814,'产品报告-整理'!AS:AS,0)),""),(IFERROR(VALUE(HLOOKUP(R$2,'2.源数据-产品分析-全商品'!P$6:P$1000,ROW()-1,0)),"")))</f>
        <v/>
      </c>
      <c r="S814" s="5" t="str">
        <f>IF($S$2='产品报告-整理'!$BC$1,IFERROR(INDEX('产品报告-整理'!BK:BK,MATCH(产品建议!A814,'产品报告-整理'!BD:BD,0)),""),(IFERROR(VALUE(HLOOKUP(S$2,'2.源数据-产品分析-全商品'!Q$6:Q$1000,ROW()-1,0)),"")))</f>
        <v/>
      </c>
      <c r="T814" s="5" t="str">
        <f>IFERROR(HLOOKUP("产品负责人",'2.源数据-产品分析-全商品'!R$6:R$1000,ROW()-1,0),"")</f>
        <v/>
      </c>
      <c r="U814" s="5" t="str">
        <f>IFERROR(VALUE(HLOOKUP(U$2,'2.源数据-产品分析-全商品'!S$6:S$1000,ROW()-1,0)),"")</f>
        <v/>
      </c>
      <c r="V814" s="5" t="str">
        <f>IFERROR(VALUE(HLOOKUP(V$2,'2.源数据-产品分析-全商品'!T$6:T$1000,ROW()-1,0)),"")</f>
        <v/>
      </c>
      <c r="W814" s="5" t="str">
        <f>IF(OR($A$3=""),"",IF(OR($W$2="优爆品"),(IF(COUNTIF('2-2.源数据-产品分析-优品'!A:A,产品建议!A814)&gt;0,"是","")&amp;IF(COUNTIF('2-3.源数据-产品分析-爆品'!A:A,产品建议!A814)&gt;0,"是","")),IF(OR($W$2="P4P点击量"),((IFERROR(INDEX('产品报告-整理'!D:D,MATCH(产品建议!A814,'产品报告-整理'!A:A,0)),""))),((IF(COUNTIF('2-2.源数据-产品分析-优品'!A:A,产品建议!A814)&gt;0,"是",""))))))</f>
        <v/>
      </c>
      <c r="X814" s="5" t="str">
        <f>IF(OR($A$3=""),"",IF(OR($W$2="优爆品"),((IFERROR(INDEX('产品报告-整理'!D:D,MATCH(产品建议!A814,'产品报告-整理'!A:A,0)),"")&amp;" → "&amp;(IFERROR(TEXT(INDEX('产品报告-整理'!D:D,MATCH(产品建议!A814,'产品报告-整理'!A:A,0))/G814,"0%"),"")))),IF(OR($W$2="P4P点击量"),((IF($W$2="P4P点击量",IFERROR(TEXT(W814/G814,"0%"),"")))),(((IF(COUNTIF('2-3.源数据-产品分析-爆品'!A:A,产品建议!A814)&gt;0,"是","")))))))</f>
        <v/>
      </c>
      <c r="Y814" s="9" t="str">
        <f>IF(AND($Y$2="直通车总消费",'产品报告-整理'!$BN$1="推荐广告"),IFERROR(INDEX('产品报告-整理'!H:H,MATCH(产品建议!A814,'产品报告-整理'!A:A,0)),0)+IFERROR(INDEX('产品报告-整理'!BV:BV,MATCH(产品建议!A814,'产品报告-整理'!BO:BO,0)),0),IFERROR(INDEX('产品报告-整理'!H:H,MATCH(产品建议!A814,'产品报告-整理'!A:A,0)),0))</f>
        <v/>
      </c>
      <c r="Z814" s="9" t="str">
        <f t="shared" si="39"/>
        <v/>
      </c>
      <c r="AA814" s="5" t="str">
        <f t="shared" si="37"/>
        <v/>
      </c>
      <c r="AB814" s="5" t="str">
        <f t="shared" si="38"/>
        <v/>
      </c>
      <c r="AC814" s="9"/>
      <c r="AD814" s="15" t="str">
        <f>IF($AD$1="  ",IFERROR(IF(AND(Y814="未推广",L814&gt;0),"加入P4P推广 ","")&amp;IF(AND(OR(W814="是",X814="是"),Y814=0),"优爆品加推广 ","")&amp;IF(AND(C814="N",L814&gt;0),"增加橱窗绑定 ","")&amp;IF(AND(OR(Z814&gt;$Z$1*4.5,AB814&gt;$AB$1*4.5),Y814&lt;&gt;0,Y814&gt;$AB$1*2,G814&gt;($G$1/$L$1)*1),"放弃P4P推广 ","")&amp;IF(AND(AB814&gt;$AB$1*1.2,AB814&lt;$AB$1*4.5,Y814&gt;0),"优化询盘成本 ","")&amp;IF(AND(Z814&gt;$Z$1*1.2,Z814&lt;$Z$1*4.5,Y814&gt;0),"优化商机成本 ","")&amp;IF(AND(Y814&lt;&gt;0,L814&gt;0,AB814&lt;$AB$1*1.2),"加大询盘获取 ","")&amp;IF(AND(Y814&lt;&gt;0,K814&gt;0,Z814&lt;$Z$1*1.2),"加大商机获取 ","")&amp;IF(AND(L814=0,C814="Y",G814&gt;($G$1/$L$1*1.5)),"解绑橱窗绑定 ",""),"请去左表粘贴源数据"),"")</f>
        <v/>
      </c>
      <c r="AE814" s="9"/>
      <c r="AF814" s="9"/>
      <c r="AG814" s="9"/>
      <c r="AH814" s="9"/>
      <c r="AI814" s="17"/>
      <c r="AJ814" s="17"/>
      <c r="AK814" s="17"/>
    </row>
    <row r="815" spans="1:37">
      <c r="A815" s="5" t="str">
        <f>IFERROR(HLOOKUP(A$2,'2.源数据-产品分析-全商品'!A$6:A$1000,ROW()-1,0),"")</f>
        <v/>
      </c>
      <c r="B815" s="5" t="str">
        <f>IFERROR(HLOOKUP(B$2,'2.源数据-产品分析-全商品'!B$6:B$1000,ROW()-1,0),"")</f>
        <v/>
      </c>
      <c r="C815" s="5" t="str">
        <f>CLEAN(IFERROR(HLOOKUP(C$2,'2.源数据-产品分析-全商品'!C$6:C$1000,ROW()-1,0),""))</f>
        <v/>
      </c>
      <c r="D815" s="5" t="str">
        <f>IFERROR(HLOOKUP(D$2,'2.源数据-产品分析-全商品'!D$6:D$1000,ROW()-1,0),"")</f>
        <v/>
      </c>
      <c r="E815" s="5" t="str">
        <f>IFERROR(HLOOKUP(E$2,'2.源数据-产品分析-全商品'!E$6:E$1000,ROW()-1,0),"")</f>
        <v/>
      </c>
      <c r="F815" s="5" t="str">
        <f>IFERROR(VALUE(HLOOKUP(F$2,'2.源数据-产品分析-全商品'!F$6:F$1000,ROW()-1,0)),"")</f>
        <v/>
      </c>
      <c r="G815" s="5" t="str">
        <f>IFERROR(VALUE(HLOOKUP(G$2,'2.源数据-产品分析-全商品'!G$6:G$1000,ROW()-1,0)),"")</f>
        <v/>
      </c>
      <c r="H815" s="5" t="str">
        <f>IFERROR(HLOOKUP(H$2,'2.源数据-产品分析-全商品'!H$6:H$1000,ROW()-1,0),"")</f>
        <v/>
      </c>
      <c r="I815" s="5" t="str">
        <f>IFERROR(VALUE(HLOOKUP(I$2,'2.源数据-产品分析-全商品'!I$6:I$1000,ROW()-1,0)),"")</f>
        <v/>
      </c>
      <c r="J815" s="60" t="str">
        <f>IFERROR(IF($J$2="","",INDEX('产品报告-整理'!G:G,MATCH(产品建议!A815,'产品报告-整理'!A:A,0))),"")</f>
        <v/>
      </c>
      <c r="K815" s="5" t="str">
        <f>IFERROR(IF($K$2="","",VALUE(INDEX('产品报告-整理'!E:E,MATCH(产品建议!A815,'产品报告-整理'!A:A,0)))),0)</f>
        <v/>
      </c>
      <c r="L815" s="5" t="str">
        <f>IFERROR(VALUE(HLOOKUP(L$2,'2.源数据-产品分析-全商品'!J$6:J$1000,ROW()-1,0)),"")</f>
        <v/>
      </c>
      <c r="M815" s="5" t="str">
        <f>IFERROR(VALUE(HLOOKUP(M$2,'2.源数据-产品分析-全商品'!K$6:K$1000,ROW()-1,0)),"")</f>
        <v/>
      </c>
      <c r="N815" s="5" t="str">
        <f>IFERROR(HLOOKUP(N$2,'2.源数据-产品分析-全商品'!L$6:L$1000,ROW()-1,0),"")</f>
        <v/>
      </c>
      <c r="O815" s="5" t="str">
        <f>IF($O$2='产品报告-整理'!$K$1,IFERROR(INDEX('产品报告-整理'!S:S,MATCH(产品建议!A815,'产品报告-整理'!L:L,0)),""),(IFERROR(VALUE(HLOOKUP(O$2,'2.源数据-产品分析-全商品'!M$6:M$1000,ROW()-1,0)),"")))</f>
        <v/>
      </c>
      <c r="P815" s="5" t="str">
        <f>IF($P$2='产品报告-整理'!$V$1,IFERROR(INDEX('产品报告-整理'!AD:AD,MATCH(产品建议!A815,'产品报告-整理'!W:W,0)),""),(IFERROR(VALUE(HLOOKUP(P$2,'2.源数据-产品分析-全商品'!N$6:N$1000,ROW()-1,0)),"")))</f>
        <v/>
      </c>
      <c r="Q815" s="5" t="str">
        <f>IF($Q$2='产品报告-整理'!$AG$1,IFERROR(INDEX('产品报告-整理'!AO:AO,MATCH(产品建议!A815,'产品报告-整理'!AH:AH,0)),""),(IFERROR(VALUE(HLOOKUP(Q$2,'2.源数据-产品分析-全商品'!O$6:O$1000,ROW()-1,0)),"")))</f>
        <v/>
      </c>
      <c r="R815" s="5" t="str">
        <f>IF($R$2='产品报告-整理'!$AR$1,IFERROR(INDEX('产品报告-整理'!AZ:AZ,MATCH(产品建议!A815,'产品报告-整理'!AS:AS,0)),""),(IFERROR(VALUE(HLOOKUP(R$2,'2.源数据-产品分析-全商品'!P$6:P$1000,ROW()-1,0)),"")))</f>
        <v/>
      </c>
      <c r="S815" s="5" t="str">
        <f>IF($S$2='产品报告-整理'!$BC$1,IFERROR(INDEX('产品报告-整理'!BK:BK,MATCH(产品建议!A815,'产品报告-整理'!BD:BD,0)),""),(IFERROR(VALUE(HLOOKUP(S$2,'2.源数据-产品分析-全商品'!Q$6:Q$1000,ROW()-1,0)),"")))</f>
        <v/>
      </c>
      <c r="T815" s="5" t="str">
        <f>IFERROR(HLOOKUP("产品负责人",'2.源数据-产品分析-全商品'!R$6:R$1000,ROW()-1,0),"")</f>
        <v/>
      </c>
      <c r="U815" s="5" t="str">
        <f>IFERROR(VALUE(HLOOKUP(U$2,'2.源数据-产品分析-全商品'!S$6:S$1000,ROW()-1,0)),"")</f>
        <v/>
      </c>
      <c r="V815" s="5" t="str">
        <f>IFERROR(VALUE(HLOOKUP(V$2,'2.源数据-产品分析-全商品'!T$6:T$1000,ROW()-1,0)),"")</f>
        <v/>
      </c>
      <c r="W815" s="5" t="str">
        <f>IF(OR($A$3=""),"",IF(OR($W$2="优爆品"),(IF(COUNTIF('2-2.源数据-产品分析-优品'!A:A,产品建议!A815)&gt;0,"是","")&amp;IF(COUNTIF('2-3.源数据-产品分析-爆品'!A:A,产品建议!A815)&gt;0,"是","")),IF(OR($W$2="P4P点击量"),((IFERROR(INDEX('产品报告-整理'!D:D,MATCH(产品建议!A815,'产品报告-整理'!A:A,0)),""))),((IF(COUNTIF('2-2.源数据-产品分析-优品'!A:A,产品建议!A815)&gt;0,"是",""))))))</f>
        <v/>
      </c>
      <c r="X815" s="5" t="str">
        <f>IF(OR($A$3=""),"",IF(OR($W$2="优爆品"),((IFERROR(INDEX('产品报告-整理'!D:D,MATCH(产品建议!A815,'产品报告-整理'!A:A,0)),"")&amp;" → "&amp;(IFERROR(TEXT(INDEX('产品报告-整理'!D:D,MATCH(产品建议!A815,'产品报告-整理'!A:A,0))/G815,"0%"),"")))),IF(OR($W$2="P4P点击量"),((IF($W$2="P4P点击量",IFERROR(TEXT(W815/G815,"0%"),"")))),(((IF(COUNTIF('2-3.源数据-产品分析-爆品'!A:A,产品建议!A815)&gt;0,"是","")))))))</f>
        <v/>
      </c>
      <c r="Y815" s="9" t="str">
        <f>IF(AND($Y$2="直通车总消费",'产品报告-整理'!$BN$1="推荐广告"),IFERROR(INDEX('产品报告-整理'!H:H,MATCH(产品建议!A815,'产品报告-整理'!A:A,0)),0)+IFERROR(INDEX('产品报告-整理'!BV:BV,MATCH(产品建议!A815,'产品报告-整理'!BO:BO,0)),0),IFERROR(INDEX('产品报告-整理'!H:H,MATCH(产品建议!A815,'产品报告-整理'!A:A,0)),0))</f>
        <v/>
      </c>
      <c r="Z815" s="9" t="str">
        <f t="shared" si="39"/>
        <v/>
      </c>
      <c r="AA815" s="5" t="str">
        <f t="shared" si="37"/>
        <v/>
      </c>
      <c r="AB815" s="5" t="str">
        <f t="shared" si="38"/>
        <v/>
      </c>
      <c r="AC815" s="9"/>
      <c r="AD815" s="15" t="str">
        <f>IF($AD$1="  ",IFERROR(IF(AND(Y815="未推广",L815&gt;0),"加入P4P推广 ","")&amp;IF(AND(OR(W815="是",X815="是"),Y815=0),"优爆品加推广 ","")&amp;IF(AND(C815="N",L815&gt;0),"增加橱窗绑定 ","")&amp;IF(AND(OR(Z815&gt;$Z$1*4.5,AB815&gt;$AB$1*4.5),Y815&lt;&gt;0,Y815&gt;$AB$1*2,G815&gt;($G$1/$L$1)*1),"放弃P4P推广 ","")&amp;IF(AND(AB815&gt;$AB$1*1.2,AB815&lt;$AB$1*4.5,Y815&gt;0),"优化询盘成本 ","")&amp;IF(AND(Z815&gt;$Z$1*1.2,Z815&lt;$Z$1*4.5,Y815&gt;0),"优化商机成本 ","")&amp;IF(AND(Y815&lt;&gt;0,L815&gt;0,AB815&lt;$AB$1*1.2),"加大询盘获取 ","")&amp;IF(AND(Y815&lt;&gt;0,K815&gt;0,Z815&lt;$Z$1*1.2),"加大商机获取 ","")&amp;IF(AND(L815=0,C815="Y",G815&gt;($G$1/$L$1*1.5)),"解绑橱窗绑定 ",""),"请去左表粘贴源数据"),"")</f>
        <v/>
      </c>
      <c r="AE815" s="9"/>
      <c r="AF815" s="9"/>
      <c r="AG815" s="9"/>
      <c r="AH815" s="9"/>
      <c r="AI815" s="17"/>
      <c r="AJ815" s="17"/>
      <c r="AK815" s="17"/>
    </row>
    <row r="816" spans="1:37">
      <c r="A816" s="5" t="str">
        <f>IFERROR(HLOOKUP(A$2,'2.源数据-产品分析-全商品'!A$6:A$1000,ROW()-1,0),"")</f>
        <v/>
      </c>
      <c r="B816" s="5" t="str">
        <f>IFERROR(HLOOKUP(B$2,'2.源数据-产品分析-全商品'!B$6:B$1000,ROW()-1,0),"")</f>
        <v/>
      </c>
      <c r="C816" s="5" t="str">
        <f>CLEAN(IFERROR(HLOOKUP(C$2,'2.源数据-产品分析-全商品'!C$6:C$1000,ROW()-1,0),""))</f>
        <v/>
      </c>
      <c r="D816" s="5" t="str">
        <f>IFERROR(HLOOKUP(D$2,'2.源数据-产品分析-全商品'!D$6:D$1000,ROW()-1,0),"")</f>
        <v/>
      </c>
      <c r="E816" s="5" t="str">
        <f>IFERROR(HLOOKUP(E$2,'2.源数据-产品分析-全商品'!E$6:E$1000,ROW()-1,0),"")</f>
        <v/>
      </c>
      <c r="F816" s="5" t="str">
        <f>IFERROR(VALUE(HLOOKUP(F$2,'2.源数据-产品分析-全商品'!F$6:F$1000,ROW()-1,0)),"")</f>
        <v/>
      </c>
      <c r="G816" s="5" t="str">
        <f>IFERROR(VALUE(HLOOKUP(G$2,'2.源数据-产品分析-全商品'!G$6:G$1000,ROW()-1,0)),"")</f>
        <v/>
      </c>
      <c r="H816" s="5" t="str">
        <f>IFERROR(HLOOKUP(H$2,'2.源数据-产品分析-全商品'!H$6:H$1000,ROW()-1,0),"")</f>
        <v/>
      </c>
      <c r="I816" s="5" t="str">
        <f>IFERROR(VALUE(HLOOKUP(I$2,'2.源数据-产品分析-全商品'!I$6:I$1000,ROW()-1,0)),"")</f>
        <v/>
      </c>
      <c r="J816" s="60" t="str">
        <f>IFERROR(IF($J$2="","",INDEX('产品报告-整理'!G:G,MATCH(产品建议!A816,'产品报告-整理'!A:A,0))),"")</f>
        <v/>
      </c>
      <c r="K816" s="5" t="str">
        <f>IFERROR(IF($K$2="","",VALUE(INDEX('产品报告-整理'!E:E,MATCH(产品建议!A816,'产品报告-整理'!A:A,0)))),0)</f>
        <v/>
      </c>
      <c r="L816" s="5" t="str">
        <f>IFERROR(VALUE(HLOOKUP(L$2,'2.源数据-产品分析-全商品'!J$6:J$1000,ROW()-1,0)),"")</f>
        <v/>
      </c>
      <c r="M816" s="5" t="str">
        <f>IFERROR(VALUE(HLOOKUP(M$2,'2.源数据-产品分析-全商品'!K$6:K$1000,ROW()-1,0)),"")</f>
        <v/>
      </c>
      <c r="N816" s="5" t="str">
        <f>IFERROR(HLOOKUP(N$2,'2.源数据-产品分析-全商品'!L$6:L$1000,ROW()-1,0),"")</f>
        <v/>
      </c>
      <c r="O816" s="5" t="str">
        <f>IF($O$2='产品报告-整理'!$K$1,IFERROR(INDEX('产品报告-整理'!S:S,MATCH(产品建议!A816,'产品报告-整理'!L:L,0)),""),(IFERROR(VALUE(HLOOKUP(O$2,'2.源数据-产品分析-全商品'!M$6:M$1000,ROW()-1,0)),"")))</f>
        <v/>
      </c>
      <c r="P816" s="5" t="str">
        <f>IF($P$2='产品报告-整理'!$V$1,IFERROR(INDEX('产品报告-整理'!AD:AD,MATCH(产品建议!A816,'产品报告-整理'!W:W,0)),""),(IFERROR(VALUE(HLOOKUP(P$2,'2.源数据-产品分析-全商品'!N$6:N$1000,ROW()-1,0)),"")))</f>
        <v/>
      </c>
      <c r="Q816" s="5" t="str">
        <f>IF($Q$2='产品报告-整理'!$AG$1,IFERROR(INDEX('产品报告-整理'!AO:AO,MATCH(产品建议!A816,'产品报告-整理'!AH:AH,0)),""),(IFERROR(VALUE(HLOOKUP(Q$2,'2.源数据-产品分析-全商品'!O$6:O$1000,ROW()-1,0)),"")))</f>
        <v/>
      </c>
      <c r="R816" s="5" t="str">
        <f>IF($R$2='产品报告-整理'!$AR$1,IFERROR(INDEX('产品报告-整理'!AZ:AZ,MATCH(产品建议!A816,'产品报告-整理'!AS:AS,0)),""),(IFERROR(VALUE(HLOOKUP(R$2,'2.源数据-产品分析-全商品'!P$6:P$1000,ROW()-1,0)),"")))</f>
        <v/>
      </c>
      <c r="S816" s="5" t="str">
        <f>IF($S$2='产品报告-整理'!$BC$1,IFERROR(INDEX('产品报告-整理'!BK:BK,MATCH(产品建议!A816,'产品报告-整理'!BD:BD,0)),""),(IFERROR(VALUE(HLOOKUP(S$2,'2.源数据-产品分析-全商品'!Q$6:Q$1000,ROW()-1,0)),"")))</f>
        <v/>
      </c>
      <c r="T816" s="5" t="str">
        <f>IFERROR(HLOOKUP("产品负责人",'2.源数据-产品分析-全商品'!R$6:R$1000,ROW()-1,0),"")</f>
        <v/>
      </c>
      <c r="U816" s="5" t="str">
        <f>IFERROR(VALUE(HLOOKUP(U$2,'2.源数据-产品分析-全商品'!S$6:S$1000,ROW()-1,0)),"")</f>
        <v/>
      </c>
      <c r="V816" s="5" t="str">
        <f>IFERROR(VALUE(HLOOKUP(V$2,'2.源数据-产品分析-全商品'!T$6:T$1000,ROW()-1,0)),"")</f>
        <v/>
      </c>
      <c r="W816" s="5" t="str">
        <f>IF(OR($A$3=""),"",IF(OR($W$2="优爆品"),(IF(COUNTIF('2-2.源数据-产品分析-优品'!A:A,产品建议!A816)&gt;0,"是","")&amp;IF(COUNTIF('2-3.源数据-产品分析-爆品'!A:A,产品建议!A816)&gt;0,"是","")),IF(OR($W$2="P4P点击量"),((IFERROR(INDEX('产品报告-整理'!D:D,MATCH(产品建议!A816,'产品报告-整理'!A:A,0)),""))),((IF(COUNTIF('2-2.源数据-产品分析-优品'!A:A,产品建议!A816)&gt;0,"是",""))))))</f>
        <v/>
      </c>
      <c r="X816" s="5" t="str">
        <f>IF(OR($A$3=""),"",IF(OR($W$2="优爆品"),((IFERROR(INDEX('产品报告-整理'!D:D,MATCH(产品建议!A816,'产品报告-整理'!A:A,0)),"")&amp;" → "&amp;(IFERROR(TEXT(INDEX('产品报告-整理'!D:D,MATCH(产品建议!A816,'产品报告-整理'!A:A,0))/G816,"0%"),"")))),IF(OR($W$2="P4P点击量"),((IF($W$2="P4P点击量",IFERROR(TEXT(W816/G816,"0%"),"")))),(((IF(COUNTIF('2-3.源数据-产品分析-爆品'!A:A,产品建议!A816)&gt;0,"是","")))))))</f>
        <v/>
      </c>
      <c r="Y816" s="9" t="str">
        <f>IF(AND($Y$2="直通车总消费",'产品报告-整理'!$BN$1="推荐广告"),IFERROR(INDEX('产品报告-整理'!H:H,MATCH(产品建议!A816,'产品报告-整理'!A:A,0)),0)+IFERROR(INDEX('产品报告-整理'!BV:BV,MATCH(产品建议!A816,'产品报告-整理'!BO:BO,0)),0),IFERROR(INDEX('产品报告-整理'!H:H,MATCH(产品建议!A816,'产品报告-整理'!A:A,0)),0))</f>
        <v/>
      </c>
      <c r="Z816" s="9" t="str">
        <f t="shared" si="39"/>
        <v/>
      </c>
      <c r="AA816" s="5" t="str">
        <f t="shared" si="37"/>
        <v/>
      </c>
      <c r="AB816" s="5" t="str">
        <f t="shared" si="38"/>
        <v/>
      </c>
      <c r="AC816" s="9"/>
      <c r="AD816" s="15" t="str">
        <f>IF($AD$1="  ",IFERROR(IF(AND(Y816="未推广",L816&gt;0),"加入P4P推广 ","")&amp;IF(AND(OR(W816="是",X816="是"),Y816=0),"优爆品加推广 ","")&amp;IF(AND(C816="N",L816&gt;0),"增加橱窗绑定 ","")&amp;IF(AND(OR(Z816&gt;$Z$1*4.5,AB816&gt;$AB$1*4.5),Y816&lt;&gt;0,Y816&gt;$AB$1*2,G816&gt;($G$1/$L$1)*1),"放弃P4P推广 ","")&amp;IF(AND(AB816&gt;$AB$1*1.2,AB816&lt;$AB$1*4.5,Y816&gt;0),"优化询盘成本 ","")&amp;IF(AND(Z816&gt;$Z$1*1.2,Z816&lt;$Z$1*4.5,Y816&gt;0),"优化商机成本 ","")&amp;IF(AND(Y816&lt;&gt;0,L816&gt;0,AB816&lt;$AB$1*1.2),"加大询盘获取 ","")&amp;IF(AND(Y816&lt;&gt;0,K816&gt;0,Z816&lt;$Z$1*1.2),"加大商机获取 ","")&amp;IF(AND(L816=0,C816="Y",G816&gt;($G$1/$L$1*1.5)),"解绑橱窗绑定 ",""),"请去左表粘贴源数据"),"")</f>
        <v/>
      </c>
      <c r="AE816" s="9"/>
      <c r="AF816" s="9"/>
      <c r="AG816" s="9"/>
      <c r="AH816" s="9"/>
      <c r="AI816" s="17"/>
      <c r="AJ816" s="17"/>
      <c r="AK816" s="17"/>
    </row>
    <row r="817" spans="1:37">
      <c r="A817" s="5" t="str">
        <f>IFERROR(HLOOKUP(A$2,'2.源数据-产品分析-全商品'!A$6:A$1000,ROW()-1,0),"")</f>
        <v/>
      </c>
      <c r="B817" s="5" t="str">
        <f>IFERROR(HLOOKUP(B$2,'2.源数据-产品分析-全商品'!B$6:B$1000,ROW()-1,0),"")</f>
        <v/>
      </c>
      <c r="C817" s="5" t="str">
        <f>CLEAN(IFERROR(HLOOKUP(C$2,'2.源数据-产品分析-全商品'!C$6:C$1000,ROW()-1,0),""))</f>
        <v/>
      </c>
      <c r="D817" s="5" t="str">
        <f>IFERROR(HLOOKUP(D$2,'2.源数据-产品分析-全商品'!D$6:D$1000,ROW()-1,0),"")</f>
        <v/>
      </c>
      <c r="E817" s="5" t="str">
        <f>IFERROR(HLOOKUP(E$2,'2.源数据-产品分析-全商品'!E$6:E$1000,ROW()-1,0),"")</f>
        <v/>
      </c>
      <c r="F817" s="5" t="str">
        <f>IFERROR(VALUE(HLOOKUP(F$2,'2.源数据-产品分析-全商品'!F$6:F$1000,ROW()-1,0)),"")</f>
        <v/>
      </c>
      <c r="G817" s="5" t="str">
        <f>IFERROR(VALUE(HLOOKUP(G$2,'2.源数据-产品分析-全商品'!G$6:G$1000,ROW()-1,0)),"")</f>
        <v/>
      </c>
      <c r="H817" s="5" t="str">
        <f>IFERROR(HLOOKUP(H$2,'2.源数据-产品分析-全商品'!H$6:H$1000,ROW()-1,0),"")</f>
        <v/>
      </c>
      <c r="I817" s="5" t="str">
        <f>IFERROR(VALUE(HLOOKUP(I$2,'2.源数据-产品分析-全商品'!I$6:I$1000,ROW()-1,0)),"")</f>
        <v/>
      </c>
      <c r="J817" s="60" t="str">
        <f>IFERROR(IF($J$2="","",INDEX('产品报告-整理'!G:G,MATCH(产品建议!A817,'产品报告-整理'!A:A,0))),"")</f>
        <v/>
      </c>
      <c r="K817" s="5" t="str">
        <f>IFERROR(IF($K$2="","",VALUE(INDEX('产品报告-整理'!E:E,MATCH(产品建议!A817,'产品报告-整理'!A:A,0)))),0)</f>
        <v/>
      </c>
      <c r="L817" s="5" t="str">
        <f>IFERROR(VALUE(HLOOKUP(L$2,'2.源数据-产品分析-全商品'!J$6:J$1000,ROW()-1,0)),"")</f>
        <v/>
      </c>
      <c r="M817" s="5" t="str">
        <f>IFERROR(VALUE(HLOOKUP(M$2,'2.源数据-产品分析-全商品'!K$6:K$1000,ROW()-1,0)),"")</f>
        <v/>
      </c>
      <c r="N817" s="5" t="str">
        <f>IFERROR(HLOOKUP(N$2,'2.源数据-产品分析-全商品'!L$6:L$1000,ROW()-1,0),"")</f>
        <v/>
      </c>
      <c r="O817" s="5" t="str">
        <f>IF($O$2='产品报告-整理'!$K$1,IFERROR(INDEX('产品报告-整理'!S:S,MATCH(产品建议!A817,'产品报告-整理'!L:L,0)),""),(IFERROR(VALUE(HLOOKUP(O$2,'2.源数据-产品分析-全商品'!M$6:M$1000,ROW()-1,0)),"")))</f>
        <v/>
      </c>
      <c r="P817" s="5" t="str">
        <f>IF($P$2='产品报告-整理'!$V$1,IFERROR(INDEX('产品报告-整理'!AD:AD,MATCH(产品建议!A817,'产品报告-整理'!W:W,0)),""),(IFERROR(VALUE(HLOOKUP(P$2,'2.源数据-产品分析-全商品'!N$6:N$1000,ROW()-1,0)),"")))</f>
        <v/>
      </c>
      <c r="Q817" s="5" t="str">
        <f>IF($Q$2='产品报告-整理'!$AG$1,IFERROR(INDEX('产品报告-整理'!AO:AO,MATCH(产品建议!A817,'产品报告-整理'!AH:AH,0)),""),(IFERROR(VALUE(HLOOKUP(Q$2,'2.源数据-产品分析-全商品'!O$6:O$1000,ROW()-1,0)),"")))</f>
        <v/>
      </c>
      <c r="R817" s="5" t="str">
        <f>IF($R$2='产品报告-整理'!$AR$1,IFERROR(INDEX('产品报告-整理'!AZ:AZ,MATCH(产品建议!A817,'产品报告-整理'!AS:AS,0)),""),(IFERROR(VALUE(HLOOKUP(R$2,'2.源数据-产品分析-全商品'!P$6:P$1000,ROW()-1,0)),"")))</f>
        <v/>
      </c>
      <c r="S817" s="5" t="str">
        <f>IF($S$2='产品报告-整理'!$BC$1,IFERROR(INDEX('产品报告-整理'!BK:BK,MATCH(产品建议!A817,'产品报告-整理'!BD:BD,0)),""),(IFERROR(VALUE(HLOOKUP(S$2,'2.源数据-产品分析-全商品'!Q$6:Q$1000,ROW()-1,0)),"")))</f>
        <v/>
      </c>
      <c r="T817" s="5" t="str">
        <f>IFERROR(HLOOKUP("产品负责人",'2.源数据-产品分析-全商品'!R$6:R$1000,ROW()-1,0),"")</f>
        <v/>
      </c>
      <c r="U817" s="5" t="str">
        <f>IFERROR(VALUE(HLOOKUP(U$2,'2.源数据-产品分析-全商品'!S$6:S$1000,ROW()-1,0)),"")</f>
        <v/>
      </c>
      <c r="V817" s="5" t="str">
        <f>IFERROR(VALUE(HLOOKUP(V$2,'2.源数据-产品分析-全商品'!T$6:T$1000,ROW()-1,0)),"")</f>
        <v/>
      </c>
      <c r="W817" s="5" t="str">
        <f>IF(OR($A$3=""),"",IF(OR($W$2="优爆品"),(IF(COUNTIF('2-2.源数据-产品分析-优品'!A:A,产品建议!A817)&gt;0,"是","")&amp;IF(COUNTIF('2-3.源数据-产品分析-爆品'!A:A,产品建议!A817)&gt;0,"是","")),IF(OR($W$2="P4P点击量"),((IFERROR(INDEX('产品报告-整理'!D:D,MATCH(产品建议!A817,'产品报告-整理'!A:A,0)),""))),((IF(COUNTIF('2-2.源数据-产品分析-优品'!A:A,产品建议!A817)&gt;0,"是",""))))))</f>
        <v/>
      </c>
      <c r="X817" s="5" t="str">
        <f>IF(OR($A$3=""),"",IF(OR($W$2="优爆品"),((IFERROR(INDEX('产品报告-整理'!D:D,MATCH(产品建议!A817,'产品报告-整理'!A:A,0)),"")&amp;" → "&amp;(IFERROR(TEXT(INDEX('产品报告-整理'!D:D,MATCH(产品建议!A817,'产品报告-整理'!A:A,0))/G817,"0%"),"")))),IF(OR($W$2="P4P点击量"),((IF($W$2="P4P点击量",IFERROR(TEXT(W817/G817,"0%"),"")))),(((IF(COUNTIF('2-3.源数据-产品分析-爆品'!A:A,产品建议!A817)&gt;0,"是","")))))))</f>
        <v/>
      </c>
      <c r="Y817" s="9" t="str">
        <f>IF(AND($Y$2="直通车总消费",'产品报告-整理'!$BN$1="推荐广告"),IFERROR(INDEX('产品报告-整理'!H:H,MATCH(产品建议!A817,'产品报告-整理'!A:A,0)),0)+IFERROR(INDEX('产品报告-整理'!BV:BV,MATCH(产品建议!A817,'产品报告-整理'!BO:BO,0)),0),IFERROR(INDEX('产品报告-整理'!H:H,MATCH(产品建议!A817,'产品报告-整理'!A:A,0)),0))</f>
        <v/>
      </c>
      <c r="Z817" s="9" t="str">
        <f t="shared" si="39"/>
        <v/>
      </c>
      <c r="AA817" s="5" t="str">
        <f t="shared" si="37"/>
        <v/>
      </c>
      <c r="AB817" s="5" t="str">
        <f t="shared" si="38"/>
        <v/>
      </c>
      <c r="AC817" s="9"/>
      <c r="AD817" s="15" t="str">
        <f>IF($AD$1="  ",IFERROR(IF(AND(Y817="未推广",L817&gt;0),"加入P4P推广 ","")&amp;IF(AND(OR(W817="是",X817="是"),Y817=0),"优爆品加推广 ","")&amp;IF(AND(C817="N",L817&gt;0),"增加橱窗绑定 ","")&amp;IF(AND(OR(Z817&gt;$Z$1*4.5,AB817&gt;$AB$1*4.5),Y817&lt;&gt;0,Y817&gt;$AB$1*2,G817&gt;($G$1/$L$1)*1),"放弃P4P推广 ","")&amp;IF(AND(AB817&gt;$AB$1*1.2,AB817&lt;$AB$1*4.5,Y817&gt;0),"优化询盘成本 ","")&amp;IF(AND(Z817&gt;$Z$1*1.2,Z817&lt;$Z$1*4.5,Y817&gt;0),"优化商机成本 ","")&amp;IF(AND(Y817&lt;&gt;0,L817&gt;0,AB817&lt;$AB$1*1.2),"加大询盘获取 ","")&amp;IF(AND(Y817&lt;&gt;0,K817&gt;0,Z817&lt;$Z$1*1.2),"加大商机获取 ","")&amp;IF(AND(L817=0,C817="Y",G817&gt;($G$1/$L$1*1.5)),"解绑橱窗绑定 ",""),"请去左表粘贴源数据"),"")</f>
        <v/>
      </c>
      <c r="AE817" s="9"/>
      <c r="AF817" s="9"/>
      <c r="AG817" s="9"/>
      <c r="AH817" s="9"/>
      <c r="AI817" s="17"/>
      <c r="AJ817" s="17"/>
      <c r="AK817" s="17"/>
    </row>
    <row r="818" spans="1:37">
      <c r="A818" s="5" t="str">
        <f>IFERROR(HLOOKUP(A$2,'2.源数据-产品分析-全商品'!A$6:A$1000,ROW()-1,0),"")</f>
        <v/>
      </c>
      <c r="B818" s="5" t="str">
        <f>IFERROR(HLOOKUP(B$2,'2.源数据-产品分析-全商品'!B$6:B$1000,ROW()-1,0),"")</f>
        <v/>
      </c>
      <c r="C818" s="5" t="str">
        <f>CLEAN(IFERROR(HLOOKUP(C$2,'2.源数据-产品分析-全商品'!C$6:C$1000,ROW()-1,0),""))</f>
        <v/>
      </c>
      <c r="D818" s="5" t="str">
        <f>IFERROR(HLOOKUP(D$2,'2.源数据-产品分析-全商品'!D$6:D$1000,ROW()-1,0),"")</f>
        <v/>
      </c>
      <c r="E818" s="5" t="str">
        <f>IFERROR(HLOOKUP(E$2,'2.源数据-产品分析-全商品'!E$6:E$1000,ROW()-1,0),"")</f>
        <v/>
      </c>
      <c r="F818" s="5" t="str">
        <f>IFERROR(VALUE(HLOOKUP(F$2,'2.源数据-产品分析-全商品'!F$6:F$1000,ROW()-1,0)),"")</f>
        <v/>
      </c>
      <c r="G818" s="5" t="str">
        <f>IFERROR(VALUE(HLOOKUP(G$2,'2.源数据-产品分析-全商品'!G$6:G$1000,ROW()-1,0)),"")</f>
        <v/>
      </c>
      <c r="H818" s="5" t="str">
        <f>IFERROR(HLOOKUP(H$2,'2.源数据-产品分析-全商品'!H$6:H$1000,ROW()-1,0),"")</f>
        <v/>
      </c>
      <c r="I818" s="5" t="str">
        <f>IFERROR(VALUE(HLOOKUP(I$2,'2.源数据-产品分析-全商品'!I$6:I$1000,ROW()-1,0)),"")</f>
        <v/>
      </c>
      <c r="J818" s="60" t="str">
        <f>IFERROR(IF($J$2="","",INDEX('产品报告-整理'!G:G,MATCH(产品建议!A818,'产品报告-整理'!A:A,0))),"")</f>
        <v/>
      </c>
      <c r="K818" s="5" t="str">
        <f>IFERROR(IF($K$2="","",VALUE(INDEX('产品报告-整理'!E:E,MATCH(产品建议!A818,'产品报告-整理'!A:A,0)))),0)</f>
        <v/>
      </c>
      <c r="L818" s="5" t="str">
        <f>IFERROR(VALUE(HLOOKUP(L$2,'2.源数据-产品分析-全商品'!J$6:J$1000,ROW()-1,0)),"")</f>
        <v/>
      </c>
      <c r="M818" s="5" t="str">
        <f>IFERROR(VALUE(HLOOKUP(M$2,'2.源数据-产品分析-全商品'!K$6:K$1000,ROW()-1,0)),"")</f>
        <v/>
      </c>
      <c r="N818" s="5" t="str">
        <f>IFERROR(HLOOKUP(N$2,'2.源数据-产品分析-全商品'!L$6:L$1000,ROW()-1,0),"")</f>
        <v/>
      </c>
      <c r="O818" s="5" t="str">
        <f>IF($O$2='产品报告-整理'!$K$1,IFERROR(INDEX('产品报告-整理'!S:S,MATCH(产品建议!A818,'产品报告-整理'!L:L,0)),""),(IFERROR(VALUE(HLOOKUP(O$2,'2.源数据-产品分析-全商品'!M$6:M$1000,ROW()-1,0)),"")))</f>
        <v/>
      </c>
      <c r="P818" s="5" t="str">
        <f>IF($P$2='产品报告-整理'!$V$1,IFERROR(INDEX('产品报告-整理'!AD:AD,MATCH(产品建议!A818,'产品报告-整理'!W:W,0)),""),(IFERROR(VALUE(HLOOKUP(P$2,'2.源数据-产品分析-全商品'!N$6:N$1000,ROW()-1,0)),"")))</f>
        <v/>
      </c>
      <c r="Q818" s="5" t="str">
        <f>IF($Q$2='产品报告-整理'!$AG$1,IFERROR(INDEX('产品报告-整理'!AO:AO,MATCH(产品建议!A818,'产品报告-整理'!AH:AH,0)),""),(IFERROR(VALUE(HLOOKUP(Q$2,'2.源数据-产品分析-全商品'!O$6:O$1000,ROW()-1,0)),"")))</f>
        <v/>
      </c>
      <c r="R818" s="5" t="str">
        <f>IF($R$2='产品报告-整理'!$AR$1,IFERROR(INDEX('产品报告-整理'!AZ:AZ,MATCH(产品建议!A818,'产品报告-整理'!AS:AS,0)),""),(IFERROR(VALUE(HLOOKUP(R$2,'2.源数据-产品分析-全商品'!P$6:P$1000,ROW()-1,0)),"")))</f>
        <v/>
      </c>
      <c r="S818" s="5" t="str">
        <f>IF($S$2='产品报告-整理'!$BC$1,IFERROR(INDEX('产品报告-整理'!BK:BK,MATCH(产品建议!A818,'产品报告-整理'!BD:BD,0)),""),(IFERROR(VALUE(HLOOKUP(S$2,'2.源数据-产品分析-全商品'!Q$6:Q$1000,ROW()-1,0)),"")))</f>
        <v/>
      </c>
      <c r="T818" s="5" t="str">
        <f>IFERROR(HLOOKUP("产品负责人",'2.源数据-产品分析-全商品'!R$6:R$1000,ROW()-1,0),"")</f>
        <v/>
      </c>
      <c r="U818" s="5" t="str">
        <f>IFERROR(VALUE(HLOOKUP(U$2,'2.源数据-产品分析-全商品'!S$6:S$1000,ROW()-1,0)),"")</f>
        <v/>
      </c>
      <c r="V818" s="5" t="str">
        <f>IFERROR(VALUE(HLOOKUP(V$2,'2.源数据-产品分析-全商品'!T$6:T$1000,ROW()-1,0)),"")</f>
        <v/>
      </c>
      <c r="W818" s="5" t="str">
        <f>IF(OR($A$3=""),"",IF(OR($W$2="优爆品"),(IF(COUNTIF('2-2.源数据-产品分析-优品'!A:A,产品建议!A818)&gt;0,"是","")&amp;IF(COUNTIF('2-3.源数据-产品分析-爆品'!A:A,产品建议!A818)&gt;0,"是","")),IF(OR($W$2="P4P点击量"),((IFERROR(INDEX('产品报告-整理'!D:D,MATCH(产品建议!A818,'产品报告-整理'!A:A,0)),""))),((IF(COUNTIF('2-2.源数据-产品分析-优品'!A:A,产品建议!A818)&gt;0,"是",""))))))</f>
        <v/>
      </c>
      <c r="X818" s="5" t="str">
        <f>IF(OR($A$3=""),"",IF(OR($W$2="优爆品"),((IFERROR(INDEX('产品报告-整理'!D:D,MATCH(产品建议!A818,'产品报告-整理'!A:A,0)),"")&amp;" → "&amp;(IFERROR(TEXT(INDEX('产品报告-整理'!D:D,MATCH(产品建议!A818,'产品报告-整理'!A:A,0))/G818,"0%"),"")))),IF(OR($W$2="P4P点击量"),((IF($W$2="P4P点击量",IFERROR(TEXT(W818/G818,"0%"),"")))),(((IF(COUNTIF('2-3.源数据-产品分析-爆品'!A:A,产品建议!A818)&gt;0,"是","")))))))</f>
        <v/>
      </c>
      <c r="Y818" s="9" t="str">
        <f>IF(AND($Y$2="直通车总消费",'产品报告-整理'!$BN$1="推荐广告"),IFERROR(INDEX('产品报告-整理'!H:H,MATCH(产品建议!A818,'产品报告-整理'!A:A,0)),0)+IFERROR(INDEX('产品报告-整理'!BV:BV,MATCH(产品建议!A818,'产品报告-整理'!BO:BO,0)),0),IFERROR(INDEX('产品报告-整理'!H:H,MATCH(产品建议!A818,'产品报告-整理'!A:A,0)),0))</f>
        <v/>
      </c>
      <c r="Z818" s="9" t="str">
        <f t="shared" si="39"/>
        <v/>
      </c>
      <c r="AA818" s="5" t="str">
        <f t="shared" si="37"/>
        <v/>
      </c>
      <c r="AB818" s="5" t="str">
        <f t="shared" si="38"/>
        <v/>
      </c>
      <c r="AC818" s="9"/>
      <c r="AD818" s="15" t="str">
        <f>IF($AD$1="  ",IFERROR(IF(AND(Y818="未推广",L818&gt;0),"加入P4P推广 ","")&amp;IF(AND(OR(W818="是",X818="是"),Y818=0),"优爆品加推广 ","")&amp;IF(AND(C818="N",L818&gt;0),"增加橱窗绑定 ","")&amp;IF(AND(OR(Z818&gt;$Z$1*4.5,AB818&gt;$AB$1*4.5),Y818&lt;&gt;0,Y818&gt;$AB$1*2,G818&gt;($G$1/$L$1)*1),"放弃P4P推广 ","")&amp;IF(AND(AB818&gt;$AB$1*1.2,AB818&lt;$AB$1*4.5,Y818&gt;0),"优化询盘成本 ","")&amp;IF(AND(Z818&gt;$Z$1*1.2,Z818&lt;$Z$1*4.5,Y818&gt;0),"优化商机成本 ","")&amp;IF(AND(Y818&lt;&gt;0,L818&gt;0,AB818&lt;$AB$1*1.2),"加大询盘获取 ","")&amp;IF(AND(Y818&lt;&gt;0,K818&gt;0,Z818&lt;$Z$1*1.2),"加大商机获取 ","")&amp;IF(AND(L818=0,C818="Y",G818&gt;($G$1/$L$1*1.5)),"解绑橱窗绑定 ",""),"请去左表粘贴源数据"),"")</f>
        <v/>
      </c>
      <c r="AE818" s="9"/>
      <c r="AF818" s="9"/>
      <c r="AG818" s="9"/>
      <c r="AH818" s="9"/>
      <c r="AI818" s="17"/>
      <c r="AJ818" s="17"/>
      <c r="AK818" s="17"/>
    </row>
    <row r="819" spans="1:37">
      <c r="A819" s="5" t="str">
        <f>IFERROR(HLOOKUP(A$2,'2.源数据-产品分析-全商品'!A$6:A$1000,ROW()-1,0),"")</f>
        <v/>
      </c>
      <c r="B819" s="5" t="str">
        <f>IFERROR(HLOOKUP(B$2,'2.源数据-产品分析-全商品'!B$6:B$1000,ROW()-1,0),"")</f>
        <v/>
      </c>
      <c r="C819" s="5" t="str">
        <f>CLEAN(IFERROR(HLOOKUP(C$2,'2.源数据-产品分析-全商品'!C$6:C$1000,ROW()-1,0),""))</f>
        <v/>
      </c>
      <c r="D819" s="5" t="str">
        <f>IFERROR(HLOOKUP(D$2,'2.源数据-产品分析-全商品'!D$6:D$1000,ROW()-1,0),"")</f>
        <v/>
      </c>
      <c r="E819" s="5" t="str">
        <f>IFERROR(HLOOKUP(E$2,'2.源数据-产品分析-全商品'!E$6:E$1000,ROW()-1,0),"")</f>
        <v/>
      </c>
      <c r="F819" s="5" t="str">
        <f>IFERROR(VALUE(HLOOKUP(F$2,'2.源数据-产品分析-全商品'!F$6:F$1000,ROW()-1,0)),"")</f>
        <v/>
      </c>
      <c r="G819" s="5" t="str">
        <f>IFERROR(VALUE(HLOOKUP(G$2,'2.源数据-产品分析-全商品'!G$6:G$1000,ROW()-1,0)),"")</f>
        <v/>
      </c>
      <c r="H819" s="5" t="str">
        <f>IFERROR(HLOOKUP(H$2,'2.源数据-产品分析-全商品'!H$6:H$1000,ROW()-1,0),"")</f>
        <v/>
      </c>
      <c r="I819" s="5" t="str">
        <f>IFERROR(VALUE(HLOOKUP(I$2,'2.源数据-产品分析-全商品'!I$6:I$1000,ROW()-1,0)),"")</f>
        <v/>
      </c>
      <c r="J819" s="60" t="str">
        <f>IFERROR(IF($J$2="","",INDEX('产品报告-整理'!G:G,MATCH(产品建议!A819,'产品报告-整理'!A:A,0))),"")</f>
        <v/>
      </c>
      <c r="K819" s="5" t="str">
        <f>IFERROR(IF($K$2="","",VALUE(INDEX('产品报告-整理'!E:E,MATCH(产品建议!A819,'产品报告-整理'!A:A,0)))),0)</f>
        <v/>
      </c>
      <c r="L819" s="5" t="str">
        <f>IFERROR(VALUE(HLOOKUP(L$2,'2.源数据-产品分析-全商品'!J$6:J$1000,ROW()-1,0)),"")</f>
        <v/>
      </c>
      <c r="M819" s="5" t="str">
        <f>IFERROR(VALUE(HLOOKUP(M$2,'2.源数据-产品分析-全商品'!K$6:K$1000,ROW()-1,0)),"")</f>
        <v/>
      </c>
      <c r="N819" s="5" t="str">
        <f>IFERROR(HLOOKUP(N$2,'2.源数据-产品分析-全商品'!L$6:L$1000,ROW()-1,0),"")</f>
        <v/>
      </c>
      <c r="O819" s="5" t="str">
        <f>IF($O$2='产品报告-整理'!$K$1,IFERROR(INDEX('产品报告-整理'!S:S,MATCH(产品建议!A819,'产品报告-整理'!L:L,0)),""),(IFERROR(VALUE(HLOOKUP(O$2,'2.源数据-产品分析-全商品'!M$6:M$1000,ROW()-1,0)),"")))</f>
        <v/>
      </c>
      <c r="P819" s="5" t="str">
        <f>IF($P$2='产品报告-整理'!$V$1,IFERROR(INDEX('产品报告-整理'!AD:AD,MATCH(产品建议!A819,'产品报告-整理'!W:W,0)),""),(IFERROR(VALUE(HLOOKUP(P$2,'2.源数据-产品分析-全商品'!N$6:N$1000,ROW()-1,0)),"")))</f>
        <v/>
      </c>
      <c r="Q819" s="5" t="str">
        <f>IF($Q$2='产品报告-整理'!$AG$1,IFERROR(INDEX('产品报告-整理'!AO:AO,MATCH(产品建议!A819,'产品报告-整理'!AH:AH,0)),""),(IFERROR(VALUE(HLOOKUP(Q$2,'2.源数据-产品分析-全商品'!O$6:O$1000,ROW()-1,0)),"")))</f>
        <v/>
      </c>
      <c r="R819" s="5" t="str">
        <f>IF($R$2='产品报告-整理'!$AR$1,IFERROR(INDEX('产品报告-整理'!AZ:AZ,MATCH(产品建议!A819,'产品报告-整理'!AS:AS,0)),""),(IFERROR(VALUE(HLOOKUP(R$2,'2.源数据-产品分析-全商品'!P$6:P$1000,ROW()-1,0)),"")))</f>
        <v/>
      </c>
      <c r="S819" s="5" t="str">
        <f>IF($S$2='产品报告-整理'!$BC$1,IFERROR(INDEX('产品报告-整理'!BK:BK,MATCH(产品建议!A819,'产品报告-整理'!BD:BD,0)),""),(IFERROR(VALUE(HLOOKUP(S$2,'2.源数据-产品分析-全商品'!Q$6:Q$1000,ROW()-1,0)),"")))</f>
        <v/>
      </c>
      <c r="T819" s="5" t="str">
        <f>IFERROR(HLOOKUP("产品负责人",'2.源数据-产品分析-全商品'!R$6:R$1000,ROW()-1,0),"")</f>
        <v/>
      </c>
      <c r="U819" s="5" t="str">
        <f>IFERROR(VALUE(HLOOKUP(U$2,'2.源数据-产品分析-全商品'!S$6:S$1000,ROW()-1,0)),"")</f>
        <v/>
      </c>
      <c r="V819" s="5" t="str">
        <f>IFERROR(VALUE(HLOOKUP(V$2,'2.源数据-产品分析-全商品'!T$6:T$1000,ROW()-1,0)),"")</f>
        <v/>
      </c>
      <c r="W819" s="5" t="str">
        <f>IF(OR($A$3=""),"",IF(OR($W$2="优爆品"),(IF(COUNTIF('2-2.源数据-产品分析-优品'!A:A,产品建议!A819)&gt;0,"是","")&amp;IF(COUNTIF('2-3.源数据-产品分析-爆品'!A:A,产品建议!A819)&gt;0,"是","")),IF(OR($W$2="P4P点击量"),((IFERROR(INDEX('产品报告-整理'!D:D,MATCH(产品建议!A819,'产品报告-整理'!A:A,0)),""))),((IF(COUNTIF('2-2.源数据-产品分析-优品'!A:A,产品建议!A819)&gt;0,"是",""))))))</f>
        <v/>
      </c>
      <c r="X819" s="5" t="str">
        <f>IF(OR($A$3=""),"",IF(OR($W$2="优爆品"),((IFERROR(INDEX('产品报告-整理'!D:D,MATCH(产品建议!A819,'产品报告-整理'!A:A,0)),"")&amp;" → "&amp;(IFERROR(TEXT(INDEX('产品报告-整理'!D:D,MATCH(产品建议!A819,'产品报告-整理'!A:A,0))/G819,"0%"),"")))),IF(OR($W$2="P4P点击量"),((IF($W$2="P4P点击量",IFERROR(TEXT(W819/G819,"0%"),"")))),(((IF(COUNTIF('2-3.源数据-产品分析-爆品'!A:A,产品建议!A819)&gt;0,"是","")))))))</f>
        <v/>
      </c>
      <c r="Y819" s="9" t="str">
        <f>IF(AND($Y$2="直通车总消费",'产品报告-整理'!$BN$1="推荐广告"),IFERROR(INDEX('产品报告-整理'!H:H,MATCH(产品建议!A819,'产品报告-整理'!A:A,0)),0)+IFERROR(INDEX('产品报告-整理'!BV:BV,MATCH(产品建议!A819,'产品报告-整理'!BO:BO,0)),0),IFERROR(INDEX('产品报告-整理'!H:H,MATCH(产品建议!A819,'产品报告-整理'!A:A,0)),0))</f>
        <v/>
      </c>
      <c r="Z819" s="9" t="str">
        <f t="shared" si="39"/>
        <v/>
      </c>
      <c r="AA819" s="5" t="str">
        <f t="shared" si="37"/>
        <v/>
      </c>
      <c r="AB819" s="5" t="str">
        <f t="shared" si="38"/>
        <v/>
      </c>
      <c r="AC819" s="9"/>
      <c r="AD819" s="15" t="str">
        <f>IF($AD$1="  ",IFERROR(IF(AND(Y819="未推广",L819&gt;0),"加入P4P推广 ","")&amp;IF(AND(OR(W819="是",X819="是"),Y819=0),"优爆品加推广 ","")&amp;IF(AND(C819="N",L819&gt;0),"增加橱窗绑定 ","")&amp;IF(AND(OR(Z819&gt;$Z$1*4.5,AB819&gt;$AB$1*4.5),Y819&lt;&gt;0,Y819&gt;$AB$1*2,G819&gt;($G$1/$L$1)*1),"放弃P4P推广 ","")&amp;IF(AND(AB819&gt;$AB$1*1.2,AB819&lt;$AB$1*4.5,Y819&gt;0),"优化询盘成本 ","")&amp;IF(AND(Z819&gt;$Z$1*1.2,Z819&lt;$Z$1*4.5,Y819&gt;0),"优化商机成本 ","")&amp;IF(AND(Y819&lt;&gt;0,L819&gt;0,AB819&lt;$AB$1*1.2),"加大询盘获取 ","")&amp;IF(AND(Y819&lt;&gt;0,K819&gt;0,Z819&lt;$Z$1*1.2),"加大商机获取 ","")&amp;IF(AND(L819=0,C819="Y",G819&gt;($G$1/$L$1*1.5)),"解绑橱窗绑定 ",""),"请去左表粘贴源数据"),"")</f>
        <v/>
      </c>
      <c r="AE819" s="9"/>
      <c r="AF819" s="9"/>
      <c r="AG819" s="9"/>
      <c r="AH819" s="9"/>
      <c r="AI819" s="17"/>
      <c r="AJ819" s="17"/>
      <c r="AK819" s="17"/>
    </row>
    <row r="820" spans="1:37">
      <c r="A820" s="5" t="str">
        <f>IFERROR(HLOOKUP(A$2,'2.源数据-产品分析-全商品'!A$6:A$1000,ROW()-1,0),"")</f>
        <v/>
      </c>
      <c r="B820" s="5" t="str">
        <f>IFERROR(HLOOKUP(B$2,'2.源数据-产品分析-全商品'!B$6:B$1000,ROW()-1,0),"")</f>
        <v/>
      </c>
      <c r="C820" s="5" t="str">
        <f>CLEAN(IFERROR(HLOOKUP(C$2,'2.源数据-产品分析-全商品'!C$6:C$1000,ROW()-1,0),""))</f>
        <v/>
      </c>
      <c r="D820" s="5" t="str">
        <f>IFERROR(HLOOKUP(D$2,'2.源数据-产品分析-全商品'!D$6:D$1000,ROW()-1,0),"")</f>
        <v/>
      </c>
      <c r="E820" s="5" t="str">
        <f>IFERROR(HLOOKUP(E$2,'2.源数据-产品分析-全商品'!E$6:E$1000,ROW()-1,0),"")</f>
        <v/>
      </c>
      <c r="F820" s="5" t="str">
        <f>IFERROR(VALUE(HLOOKUP(F$2,'2.源数据-产品分析-全商品'!F$6:F$1000,ROW()-1,0)),"")</f>
        <v/>
      </c>
      <c r="G820" s="5" t="str">
        <f>IFERROR(VALUE(HLOOKUP(G$2,'2.源数据-产品分析-全商品'!G$6:G$1000,ROW()-1,0)),"")</f>
        <v/>
      </c>
      <c r="H820" s="5" t="str">
        <f>IFERROR(HLOOKUP(H$2,'2.源数据-产品分析-全商品'!H$6:H$1000,ROW()-1,0),"")</f>
        <v/>
      </c>
      <c r="I820" s="5" t="str">
        <f>IFERROR(VALUE(HLOOKUP(I$2,'2.源数据-产品分析-全商品'!I$6:I$1000,ROW()-1,0)),"")</f>
        <v/>
      </c>
      <c r="J820" s="60" t="str">
        <f>IFERROR(IF($J$2="","",INDEX('产品报告-整理'!G:G,MATCH(产品建议!A820,'产品报告-整理'!A:A,0))),"")</f>
        <v/>
      </c>
      <c r="K820" s="5" t="str">
        <f>IFERROR(IF($K$2="","",VALUE(INDEX('产品报告-整理'!E:E,MATCH(产品建议!A820,'产品报告-整理'!A:A,0)))),0)</f>
        <v/>
      </c>
      <c r="L820" s="5" t="str">
        <f>IFERROR(VALUE(HLOOKUP(L$2,'2.源数据-产品分析-全商品'!J$6:J$1000,ROW()-1,0)),"")</f>
        <v/>
      </c>
      <c r="M820" s="5" t="str">
        <f>IFERROR(VALUE(HLOOKUP(M$2,'2.源数据-产品分析-全商品'!K$6:K$1000,ROW()-1,0)),"")</f>
        <v/>
      </c>
      <c r="N820" s="5" t="str">
        <f>IFERROR(HLOOKUP(N$2,'2.源数据-产品分析-全商品'!L$6:L$1000,ROW()-1,0),"")</f>
        <v/>
      </c>
      <c r="O820" s="5" t="str">
        <f>IF($O$2='产品报告-整理'!$K$1,IFERROR(INDEX('产品报告-整理'!S:S,MATCH(产品建议!A820,'产品报告-整理'!L:L,0)),""),(IFERROR(VALUE(HLOOKUP(O$2,'2.源数据-产品分析-全商品'!M$6:M$1000,ROW()-1,0)),"")))</f>
        <v/>
      </c>
      <c r="P820" s="5" t="str">
        <f>IF($P$2='产品报告-整理'!$V$1,IFERROR(INDEX('产品报告-整理'!AD:AD,MATCH(产品建议!A820,'产品报告-整理'!W:W,0)),""),(IFERROR(VALUE(HLOOKUP(P$2,'2.源数据-产品分析-全商品'!N$6:N$1000,ROW()-1,0)),"")))</f>
        <v/>
      </c>
      <c r="Q820" s="5" t="str">
        <f>IF($Q$2='产品报告-整理'!$AG$1,IFERROR(INDEX('产品报告-整理'!AO:AO,MATCH(产品建议!A820,'产品报告-整理'!AH:AH,0)),""),(IFERROR(VALUE(HLOOKUP(Q$2,'2.源数据-产品分析-全商品'!O$6:O$1000,ROW()-1,0)),"")))</f>
        <v/>
      </c>
      <c r="R820" s="5" t="str">
        <f>IF($R$2='产品报告-整理'!$AR$1,IFERROR(INDEX('产品报告-整理'!AZ:AZ,MATCH(产品建议!A820,'产品报告-整理'!AS:AS,0)),""),(IFERROR(VALUE(HLOOKUP(R$2,'2.源数据-产品分析-全商品'!P$6:P$1000,ROW()-1,0)),"")))</f>
        <v/>
      </c>
      <c r="S820" s="5" t="str">
        <f>IF($S$2='产品报告-整理'!$BC$1,IFERROR(INDEX('产品报告-整理'!BK:BK,MATCH(产品建议!A820,'产品报告-整理'!BD:BD,0)),""),(IFERROR(VALUE(HLOOKUP(S$2,'2.源数据-产品分析-全商品'!Q$6:Q$1000,ROW()-1,0)),"")))</f>
        <v/>
      </c>
      <c r="T820" s="5" t="str">
        <f>IFERROR(HLOOKUP("产品负责人",'2.源数据-产品分析-全商品'!R$6:R$1000,ROW()-1,0),"")</f>
        <v/>
      </c>
      <c r="U820" s="5" t="str">
        <f>IFERROR(VALUE(HLOOKUP(U$2,'2.源数据-产品分析-全商品'!S$6:S$1000,ROW()-1,0)),"")</f>
        <v/>
      </c>
      <c r="V820" s="5" t="str">
        <f>IFERROR(VALUE(HLOOKUP(V$2,'2.源数据-产品分析-全商品'!T$6:T$1000,ROW()-1,0)),"")</f>
        <v/>
      </c>
      <c r="W820" s="5" t="str">
        <f>IF(OR($A$3=""),"",IF(OR($W$2="优爆品"),(IF(COUNTIF('2-2.源数据-产品分析-优品'!A:A,产品建议!A820)&gt;0,"是","")&amp;IF(COUNTIF('2-3.源数据-产品分析-爆品'!A:A,产品建议!A820)&gt;0,"是","")),IF(OR($W$2="P4P点击量"),((IFERROR(INDEX('产品报告-整理'!D:D,MATCH(产品建议!A820,'产品报告-整理'!A:A,0)),""))),((IF(COUNTIF('2-2.源数据-产品分析-优品'!A:A,产品建议!A820)&gt;0,"是",""))))))</f>
        <v/>
      </c>
      <c r="X820" s="5" t="str">
        <f>IF(OR($A$3=""),"",IF(OR($W$2="优爆品"),((IFERROR(INDEX('产品报告-整理'!D:D,MATCH(产品建议!A820,'产品报告-整理'!A:A,0)),"")&amp;" → "&amp;(IFERROR(TEXT(INDEX('产品报告-整理'!D:D,MATCH(产品建议!A820,'产品报告-整理'!A:A,0))/G820,"0%"),"")))),IF(OR($W$2="P4P点击量"),((IF($W$2="P4P点击量",IFERROR(TEXT(W820/G820,"0%"),"")))),(((IF(COUNTIF('2-3.源数据-产品分析-爆品'!A:A,产品建议!A820)&gt;0,"是","")))))))</f>
        <v/>
      </c>
      <c r="Y820" s="9" t="str">
        <f>IF(AND($Y$2="直通车总消费",'产品报告-整理'!$BN$1="推荐广告"),IFERROR(INDEX('产品报告-整理'!H:H,MATCH(产品建议!A820,'产品报告-整理'!A:A,0)),0)+IFERROR(INDEX('产品报告-整理'!BV:BV,MATCH(产品建议!A820,'产品报告-整理'!BO:BO,0)),0),IFERROR(INDEX('产品报告-整理'!H:H,MATCH(产品建议!A820,'产品报告-整理'!A:A,0)),0))</f>
        <v/>
      </c>
      <c r="Z820" s="9" t="str">
        <f t="shared" si="39"/>
        <v/>
      </c>
      <c r="AA820" s="5" t="str">
        <f t="shared" si="37"/>
        <v/>
      </c>
      <c r="AB820" s="5" t="str">
        <f t="shared" si="38"/>
        <v/>
      </c>
      <c r="AC820" s="9"/>
      <c r="AD820" s="15" t="str">
        <f>IF($AD$1="  ",IFERROR(IF(AND(Y820="未推广",L820&gt;0),"加入P4P推广 ","")&amp;IF(AND(OR(W820="是",X820="是"),Y820=0),"优爆品加推广 ","")&amp;IF(AND(C820="N",L820&gt;0),"增加橱窗绑定 ","")&amp;IF(AND(OR(Z820&gt;$Z$1*4.5,AB820&gt;$AB$1*4.5),Y820&lt;&gt;0,Y820&gt;$AB$1*2,G820&gt;($G$1/$L$1)*1),"放弃P4P推广 ","")&amp;IF(AND(AB820&gt;$AB$1*1.2,AB820&lt;$AB$1*4.5,Y820&gt;0),"优化询盘成本 ","")&amp;IF(AND(Z820&gt;$Z$1*1.2,Z820&lt;$Z$1*4.5,Y820&gt;0),"优化商机成本 ","")&amp;IF(AND(Y820&lt;&gt;0,L820&gt;0,AB820&lt;$AB$1*1.2),"加大询盘获取 ","")&amp;IF(AND(Y820&lt;&gt;0,K820&gt;0,Z820&lt;$Z$1*1.2),"加大商机获取 ","")&amp;IF(AND(L820=0,C820="Y",G820&gt;($G$1/$L$1*1.5)),"解绑橱窗绑定 ",""),"请去左表粘贴源数据"),"")</f>
        <v/>
      </c>
      <c r="AE820" s="9"/>
      <c r="AF820" s="9"/>
      <c r="AG820" s="9"/>
      <c r="AH820" s="9"/>
      <c r="AI820" s="17"/>
      <c r="AJ820" s="17"/>
      <c r="AK820" s="17"/>
    </row>
    <row r="821" spans="1:37">
      <c r="A821" s="5" t="str">
        <f>IFERROR(HLOOKUP(A$2,'2.源数据-产品分析-全商品'!A$6:A$1000,ROW()-1,0),"")</f>
        <v/>
      </c>
      <c r="B821" s="5" t="str">
        <f>IFERROR(HLOOKUP(B$2,'2.源数据-产品分析-全商品'!B$6:B$1000,ROW()-1,0),"")</f>
        <v/>
      </c>
      <c r="C821" s="5" t="str">
        <f>CLEAN(IFERROR(HLOOKUP(C$2,'2.源数据-产品分析-全商品'!C$6:C$1000,ROW()-1,0),""))</f>
        <v/>
      </c>
      <c r="D821" s="5" t="str">
        <f>IFERROR(HLOOKUP(D$2,'2.源数据-产品分析-全商品'!D$6:D$1000,ROW()-1,0),"")</f>
        <v/>
      </c>
      <c r="E821" s="5" t="str">
        <f>IFERROR(HLOOKUP(E$2,'2.源数据-产品分析-全商品'!E$6:E$1000,ROW()-1,0),"")</f>
        <v/>
      </c>
      <c r="F821" s="5" t="str">
        <f>IFERROR(VALUE(HLOOKUP(F$2,'2.源数据-产品分析-全商品'!F$6:F$1000,ROW()-1,0)),"")</f>
        <v/>
      </c>
      <c r="G821" s="5" t="str">
        <f>IFERROR(VALUE(HLOOKUP(G$2,'2.源数据-产品分析-全商品'!G$6:G$1000,ROW()-1,0)),"")</f>
        <v/>
      </c>
      <c r="H821" s="5" t="str">
        <f>IFERROR(HLOOKUP(H$2,'2.源数据-产品分析-全商品'!H$6:H$1000,ROW()-1,0),"")</f>
        <v/>
      </c>
      <c r="I821" s="5" t="str">
        <f>IFERROR(VALUE(HLOOKUP(I$2,'2.源数据-产品分析-全商品'!I$6:I$1000,ROW()-1,0)),"")</f>
        <v/>
      </c>
      <c r="J821" s="60" t="str">
        <f>IFERROR(IF($J$2="","",INDEX('产品报告-整理'!G:G,MATCH(产品建议!A821,'产品报告-整理'!A:A,0))),"")</f>
        <v/>
      </c>
      <c r="K821" s="5" t="str">
        <f>IFERROR(IF($K$2="","",VALUE(INDEX('产品报告-整理'!E:E,MATCH(产品建议!A821,'产品报告-整理'!A:A,0)))),0)</f>
        <v/>
      </c>
      <c r="L821" s="5" t="str">
        <f>IFERROR(VALUE(HLOOKUP(L$2,'2.源数据-产品分析-全商品'!J$6:J$1000,ROW()-1,0)),"")</f>
        <v/>
      </c>
      <c r="M821" s="5" t="str">
        <f>IFERROR(VALUE(HLOOKUP(M$2,'2.源数据-产品分析-全商品'!K$6:K$1000,ROW()-1,0)),"")</f>
        <v/>
      </c>
      <c r="N821" s="5" t="str">
        <f>IFERROR(HLOOKUP(N$2,'2.源数据-产品分析-全商品'!L$6:L$1000,ROW()-1,0),"")</f>
        <v/>
      </c>
      <c r="O821" s="5" t="str">
        <f>IF($O$2='产品报告-整理'!$K$1,IFERROR(INDEX('产品报告-整理'!S:S,MATCH(产品建议!A821,'产品报告-整理'!L:L,0)),""),(IFERROR(VALUE(HLOOKUP(O$2,'2.源数据-产品分析-全商品'!M$6:M$1000,ROW()-1,0)),"")))</f>
        <v/>
      </c>
      <c r="P821" s="5" t="str">
        <f>IF($P$2='产品报告-整理'!$V$1,IFERROR(INDEX('产品报告-整理'!AD:AD,MATCH(产品建议!A821,'产品报告-整理'!W:W,0)),""),(IFERROR(VALUE(HLOOKUP(P$2,'2.源数据-产品分析-全商品'!N$6:N$1000,ROW()-1,0)),"")))</f>
        <v/>
      </c>
      <c r="Q821" s="5" t="str">
        <f>IF($Q$2='产品报告-整理'!$AG$1,IFERROR(INDEX('产品报告-整理'!AO:AO,MATCH(产品建议!A821,'产品报告-整理'!AH:AH,0)),""),(IFERROR(VALUE(HLOOKUP(Q$2,'2.源数据-产品分析-全商品'!O$6:O$1000,ROW()-1,0)),"")))</f>
        <v/>
      </c>
      <c r="R821" s="5" t="str">
        <f>IF($R$2='产品报告-整理'!$AR$1,IFERROR(INDEX('产品报告-整理'!AZ:AZ,MATCH(产品建议!A821,'产品报告-整理'!AS:AS,0)),""),(IFERROR(VALUE(HLOOKUP(R$2,'2.源数据-产品分析-全商品'!P$6:P$1000,ROW()-1,0)),"")))</f>
        <v/>
      </c>
      <c r="S821" s="5" t="str">
        <f>IF($S$2='产品报告-整理'!$BC$1,IFERROR(INDEX('产品报告-整理'!BK:BK,MATCH(产品建议!A821,'产品报告-整理'!BD:BD,0)),""),(IFERROR(VALUE(HLOOKUP(S$2,'2.源数据-产品分析-全商品'!Q$6:Q$1000,ROW()-1,0)),"")))</f>
        <v/>
      </c>
      <c r="T821" s="5" t="str">
        <f>IFERROR(HLOOKUP("产品负责人",'2.源数据-产品分析-全商品'!R$6:R$1000,ROW()-1,0),"")</f>
        <v/>
      </c>
      <c r="U821" s="5" t="str">
        <f>IFERROR(VALUE(HLOOKUP(U$2,'2.源数据-产品分析-全商品'!S$6:S$1000,ROW()-1,0)),"")</f>
        <v/>
      </c>
      <c r="V821" s="5" t="str">
        <f>IFERROR(VALUE(HLOOKUP(V$2,'2.源数据-产品分析-全商品'!T$6:T$1000,ROW()-1,0)),"")</f>
        <v/>
      </c>
      <c r="W821" s="5" t="str">
        <f>IF(OR($A$3=""),"",IF(OR($W$2="优爆品"),(IF(COUNTIF('2-2.源数据-产品分析-优品'!A:A,产品建议!A821)&gt;0,"是","")&amp;IF(COUNTIF('2-3.源数据-产品分析-爆品'!A:A,产品建议!A821)&gt;0,"是","")),IF(OR($W$2="P4P点击量"),((IFERROR(INDEX('产品报告-整理'!D:D,MATCH(产品建议!A821,'产品报告-整理'!A:A,0)),""))),((IF(COUNTIF('2-2.源数据-产品分析-优品'!A:A,产品建议!A821)&gt;0,"是",""))))))</f>
        <v/>
      </c>
      <c r="X821" s="5" t="str">
        <f>IF(OR($A$3=""),"",IF(OR($W$2="优爆品"),((IFERROR(INDEX('产品报告-整理'!D:D,MATCH(产品建议!A821,'产品报告-整理'!A:A,0)),"")&amp;" → "&amp;(IFERROR(TEXT(INDEX('产品报告-整理'!D:D,MATCH(产品建议!A821,'产品报告-整理'!A:A,0))/G821,"0%"),"")))),IF(OR($W$2="P4P点击量"),((IF($W$2="P4P点击量",IFERROR(TEXT(W821/G821,"0%"),"")))),(((IF(COUNTIF('2-3.源数据-产品分析-爆品'!A:A,产品建议!A821)&gt;0,"是","")))))))</f>
        <v/>
      </c>
      <c r="Y821" s="9" t="str">
        <f>IF(AND($Y$2="直通车总消费",'产品报告-整理'!$BN$1="推荐广告"),IFERROR(INDEX('产品报告-整理'!H:H,MATCH(产品建议!A821,'产品报告-整理'!A:A,0)),0)+IFERROR(INDEX('产品报告-整理'!BV:BV,MATCH(产品建议!A821,'产品报告-整理'!BO:BO,0)),0),IFERROR(INDEX('产品报告-整理'!H:H,MATCH(产品建议!A821,'产品报告-整理'!A:A,0)),0))</f>
        <v/>
      </c>
      <c r="Z821" s="9" t="str">
        <f t="shared" si="39"/>
        <v/>
      </c>
      <c r="AA821" s="5" t="str">
        <f t="shared" si="37"/>
        <v/>
      </c>
      <c r="AB821" s="5" t="str">
        <f t="shared" si="38"/>
        <v/>
      </c>
      <c r="AC821" s="9"/>
      <c r="AD821" s="15" t="str">
        <f>IF($AD$1="  ",IFERROR(IF(AND(Y821="未推广",L821&gt;0),"加入P4P推广 ","")&amp;IF(AND(OR(W821="是",X821="是"),Y821=0),"优爆品加推广 ","")&amp;IF(AND(C821="N",L821&gt;0),"增加橱窗绑定 ","")&amp;IF(AND(OR(Z821&gt;$Z$1*4.5,AB821&gt;$AB$1*4.5),Y821&lt;&gt;0,Y821&gt;$AB$1*2,G821&gt;($G$1/$L$1)*1),"放弃P4P推广 ","")&amp;IF(AND(AB821&gt;$AB$1*1.2,AB821&lt;$AB$1*4.5,Y821&gt;0),"优化询盘成本 ","")&amp;IF(AND(Z821&gt;$Z$1*1.2,Z821&lt;$Z$1*4.5,Y821&gt;0),"优化商机成本 ","")&amp;IF(AND(Y821&lt;&gt;0,L821&gt;0,AB821&lt;$AB$1*1.2),"加大询盘获取 ","")&amp;IF(AND(Y821&lt;&gt;0,K821&gt;0,Z821&lt;$Z$1*1.2),"加大商机获取 ","")&amp;IF(AND(L821=0,C821="Y",G821&gt;($G$1/$L$1*1.5)),"解绑橱窗绑定 ",""),"请去左表粘贴源数据"),"")</f>
        <v/>
      </c>
      <c r="AE821" s="9"/>
      <c r="AF821" s="9"/>
      <c r="AG821" s="9"/>
      <c r="AH821" s="9"/>
      <c r="AI821" s="17"/>
      <c r="AJ821" s="17"/>
      <c r="AK821" s="17"/>
    </row>
    <row r="822" spans="1:37">
      <c r="A822" s="5" t="str">
        <f>IFERROR(HLOOKUP(A$2,'2.源数据-产品分析-全商品'!A$6:A$1000,ROW()-1,0),"")</f>
        <v/>
      </c>
      <c r="B822" s="5" t="str">
        <f>IFERROR(HLOOKUP(B$2,'2.源数据-产品分析-全商品'!B$6:B$1000,ROW()-1,0),"")</f>
        <v/>
      </c>
      <c r="C822" s="5" t="str">
        <f>CLEAN(IFERROR(HLOOKUP(C$2,'2.源数据-产品分析-全商品'!C$6:C$1000,ROW()-1,0),""))</f>
        <v/>
      </c>
      <c r="D822" s="5" t="str">
        <f>IFERROR(HLOOKUP(D$2,'2.源数据-产品分析-全商品'!D$6:D$1000,ROW()-1,0),"")</f>
        <v/>
      </c>
      <c r="E822" s="5" t="str">
        <f>IFERROR(HLOOKUP(E$2,'2.源数据-产品分析-全商品'!E$6:E$1000,ROW()-1,0),"")</f>
        <v/>
      </c>
      <c r="F822" s="5" t="str">
        <f>IFERROR(VALUE(HLOOKUP(F$2,'2.源数据-产品分析-全商品'!F$6:F$1000,ROW()-1,0)),"")</f>
        <v/>
      </c>
      <c r="G822" s="5" t="str">
        <f>IFERROR(VALUE(HLOOKUP(G$2,'2.源数据-产品分析-全商品'!G$6:G$1000,ROW()-1,0)),"")</f>
        <v/>
      </c>
      <c r="H822" s="5" t="str">
        <f>IFERROR(HLOOKUP(H$2,'2.源数据-产品分析-全商品'!H$6:H$1000,ROW()-1,0),"")</f>
        <v/>
      </c>
      <c r="I822" s="5" t="str">
        <f>IFERROR(VALUE(HLOOKUP(I$2,'2.源数据-产品分析-全商品'!I$6:I$1000,ROW()-1,0)),"")</f>
        <v/>
      </c>
      <c r="J822" s="60" t="str">
        <f>IFERROR(IF($J$2="","",INDEX('产品报告-整理'!G:G,MATCH(产品建议!A822,'产品报告-整理'!A:A,0))),"")</f>
        <v/>
      </c>
      <c r="K822" s="5" t="str">
        <f>IFERROR(IF($K$2="","",VALUE(INDEX('产品报告-整理'!E:E,MATCH(产品建议!A822,'产品报告-整理'!A:A,0)))),0)</f>
        <v/>
      </c>
      <c r="L822" s="5" t="str">
        <f>IFERROR(VALUE(HLOOKUP(L$2,'2.源数据-产品分析-全商品'!J$6:J$1000,ROW()-1,0)),"")</f>
        <v/>
      </c>
      <c r="M822" s="5" t="str">
        <f>IFERROR(VALUE(HLOOKUP(M$2,'2.源数据-产品分析-全商品'!K$6:K$1000,ROW()-1,0)),"")</f>
        <v/>
      </c>
      <c r="N822" s="5" t="str">
        <f>IFERROR(HLOOKUP(N$2,'2.源数据-产品分析-全商品'!L$6:L$1000,ROW()-1,0),"")</f>
        <v/>
      </c>
      <c r="O822" s="5" t="str">
        <f>IF($O$2='产品报告-整理'!$K$1,IFERROR(INDEX('产品报告-整理'!S:S,MATCH(产品建议!A822,'产品报告-整理'!L:L,0)),""),(IFERROR(VALUE(HLOOKUP(O$2,'2.源数据-产品分析-全商品'!M$6:M$1000,ROW()-1,0)),"")))</f>
        <v/>
      </c>
      <c r="P822" s="5" t="str">
        <f>IF($P$2='产品报告-整理'!$V$1,IFERROR(INDEX('产品报告-整理'!AD:AD,MATCH(产品建议!A822,'产品报告-整理'!W:W,0)),""),(IFERROR(VALUE(HLOOKUP(P$2,'2.源数据-产品分析-全商品'!N$6:N$1000,ROW()-1,0)),"")))</f>
        <v/>
      </c>
      <c r="Q822" s="5" t="str">
        <f>IF($Q$2='产品报告-整理'!$AG$1,IFERROR(INDEX('产品报告-整理'!AO:AO,MATCH(产品建议!A822,'产品报告-整理'!AH:AH,0)),""),(IFERROR(VALUE(HLOOKUP(Q$2,'2.源数据-产品分析-全商品'!O$6:O$1000,ROW()-1,0)),"")))</f>
        <v/>
      </c>
      <c r="R822" s="5" t="str">
        <f>IF($R$2='产品报告-整理'!$AR$1,IFERROR(INDEX('产品报告-整理'!AZ:AZ,MATCH(产品建议!A822,'产品报告-整理'!AS:AS,0)),""),(IFERROR(VALUE(HLOOKUP(R$2,'2.源数据-产品分析-全商品'!P$6:P$1000,ROW()-1,0)),"")))</f>
        <v/>
      </c>
      <c r="S822" s="5" t="str">
        <f>IF($S$2='产品报告-整理'!$BC$1,IFERROR(INDEX('产品报告-整理'!BK:BK,MATCH(产品建议!A822,'产品报告-整理'!BD:BD,0)),""),(IFERROR(VALUE(HLOOKUP(S$2,'2.源数据-产品分析-全商品'!Q$6:Q$1000,ROW()-1,0)),"")))</f>
        <v/>
      </c>
      <c r="T822" s="5" t="str">
        <f>IFERROR(HLOOKUP("产品负责人",'2.源数据-产品分析-全商品'!R$6:R$1000,ROW()-1,0),"")</f>
        <v/>
      </c>
      <c r="U822" s="5" t="str">
        <f>IFERROR(VALUE(HLOOKUP(U$2,'2.源数据-产品分析-全商品'!S$6:S$1000,ROW()-1,0)),"")</f>
        <v/>
      </c>
      <c r="V822" s="5" t="str">
        <f>IFERROR(VALUE(HLOOKUP(V$2,'2.源数据-产品分析-全商品'!T$6:T$1000,ROW()-1,0)),"")</f>
        <v/>
      </c>
      <c r="W822" s="5" t="str">
        <f>IF(OR($A$3=""),"",IF(OR($W$2="优爆品"),(IF(COUNTIF('2-2.源数据-产品分析-优品'!A:A,产品建议!A822)&gt;0,"是","")&amp;IF(COUNTIF('2-3.源数据-产品分析-爆品'!A:A,产品建议!A822)&gt;0,"是","")),IF(OR($W$2="P4P点击量"),((IFERROR(INDEX('产品报告-整理'!D:D,MATCH(产品建议!A822,'产品报告-整理'!A:A,0)),""))),((IF(COUNTIF('2-2.源数据-产品分析-优品'!A:A,产品建议!A822)&gt;0,"是",""))))))</f>
        <v/>
      </c>
      <c r="X822" s="5" t="str">
        <f>IF(OR($A$3=""),"",IF(OR($W$2="优爆品"),((IFERROR(INDEX('产品报告-整理'!D:D,MATCH(产品建议!A822,'产品报告-整理'!A:A,0)),"")&amp;" → "&amp;(IFERROR(TEXT(INDEX('产品报告-整理'!D:D,MATCH(产品建议!A822,'产品报告-整理'!A:A,0))/G822,"0%"),"")))),IF(OR($W$2="P4P点击量"),((IF($W$2="P4P点击量",IFERROR(TEXT(W822/G822,"0%"),"")))),(((IF(COUNTIF('2-3.源数据-产品分析-爆品'!A:A,产品建议!A822)&gt;0,"是","")))))))</f>
        <v/>
      </c>
      <c r="Y822" s="9" t="str">
        <f>IF(AND($Y$2="直通车总消费",'产品报告-整理'!$BN$1="推荐广告"),IFERROR(INDEX('产品报告-整理'!H:H,MATCH(产品建议!A822,'产品报告-整理'!A:A,0)),0)+IFERROR(INDEX('产品报告-整理'!BV:BV,MATCH(产品建议!A822,'产品报告-整理'!BO:BO,0)),0),IFERROR(INDEX('产品报告-整理'!H:H,MATCH(产品建议!A822,'产品报告-整理'!A:A,0)),0))</f>
        <v/>
      </c>
      <c r="Z822" s="9" t="str">
        <f t="shared" si="39"/>
        <v/>
      </c>
      <c r="AA822" s="5" t="str">
        <f t="shared" si="37"/>
        <v/>
      </c>
      <c r="AB822" s="5" t="str">
        <f t="shared" si="38"/>
        <v/>
      </c>
      <c r="AC822" s="9"/>
      <c r="AD822" s="15" t="str">
        <f>IF($AD$1="  ",IFERROR(IF(AND(Y822="未推广",L822&gt;0),"加入P4P推广 ","")&amp;IF(AND(OR(W822="是",X822="是"),Y822=0),"优爆品加推广 ","")&amp;IF(AND(C822="N",L822&gt;0),"增加橱窗绑定 ","")&amp;IF(AND(OR(Z822&gt;$Z$1*4.5,AB822&gt;$AB$1*4.5),Y822&lt;&gt;0,Y822&gt;$AB$1*2,G822&gt;($G$1/$L$1)*1),"放弃P4P推广 ","")&amp;IF(AND(AB822&gt;$AB$1*1.2,AB822&lt;$AB$1*4.5,Y822&gt;0),"优化询盘成本 ","")&amp;IF(AND(Z822&gt;$Z$1*1.2,Z822&lt;$Z$1*4.5,Y822&gt;0),"优化商机成本 ","")&amp;IF(AND(Y822&lt;&gt;0,L822&gt;0,AB822&lt;$AB$1*1.2),"加大询盘获取 ","")&amp;IF(AND(Y822&lt;&gt;0,K822&gt;0,Z822&lt;$Z$1*1.2),"加大商机获取 ","")&amp;IF(AND(L822=0,C822="Y",G822&gt;($G$1/$L$1*1.5)),"解绑橱窗绑定 ",""),"请去左表粘贴源数据"),"")</f>
        <v/>
      </c>
      <c r="AE822" s="9"/>
      <c r="AF822" s="9"/>
      <c r="AG822" s="9"/>
      <c r="AH822" s="9"/>
      <c r="AI822" s="17"/>
      <c r="AJ822" s="17"/>
      <c r="AK822" s="17"/>
    </row>
    <row r="823" spans="1:37">
      <c r="A823" s="5" t="str">
        <f>IFERROR(HLOOKUP(A$2,'2.源数据-产品分析-全商品'!A$6:A$1000,ROW()-1,0),"")</f>
        <v/>
      </c>
      <c r="B823" s="5" t="str">
        <f>IFERROR(HLOOKUP(B$2,'2.源数据-产品分析-全商品'!B$6:B$1000,ROW()-1,0),"")</f>
        <v/>
      </c>
      <c r="C823" s="5" t="str">
        <f>CLEAN(IFERROR(HLOOKUP(C$2,'2.源数据-产品分析-全商品'!C$6:C$1000,ROW()-1,0),""))</f>
        <v/>
      </c>
      <c r="D823" s="5" t="str">
        <f>IFERROR(HLOOKUP(D$2,'2.源数据-产品分析-全商品'!D$6:D$1000,ROW()-1,0),"")</f>
        <v/>
      </c>
      <c r="E823" s="5" t="str">
        <f>IFERROR(HLOOKUP(E$2,'2.源数据-产品分析-全商品'!E$6:E$1000,ROW()-1,0),"")</f>
        <v/>
      </c>
      <c r="F823" s="5" t="str">
        <f>IFERROR(VALUE(HLOOKUP(F$2,'2.源数据-产品分析-全商品'!F$6:F$1000,ROW()-1,0)),"")</f>
        <v/>
      </c>
      <c r="G823" s="5" t="str">
        <f>IFERROR(VALUE(HLOOKUP(G$2,'2.源数据-产品分析-全商品'!G$6:G$1000,ROW()-1,0)),"")</f>
        <v/>
      </c>
      <c r="H823" s="5" t="str">
        <f>IFERROR(HLOOKUP(H$2,'2.源数据-产品分析-全商品'!H$6:H$1000,ROW()-1,0),"")</f>
        <v/>
      </c>
      <c r="I823" s="5" t="str">
        <f>IFERROR(VALUE(HLOOKUP(I$2,'2.源数据-产品分析-全商品'!I$6:I$1000,ROW()-1,0)),"")</f>
        <v/>
      </c>
      <c r="J823" s="60" t="str">
        <f>IFERROR(IF($J$2="","",INDEX('产品报告-整理'!G:G,MATCH(产品建议!A823,'产品报告-整理'!A:A,0))),"")</f>
        <v/>
      </c>
      <c r="K823" s="5" t="str">
        <f>IFERROR(IF($K$2="","",VALUE(INDEX('产品报告-整理'!E:E,MATCH(产品建议!A823,'产品报告-整理'!A:A,0)))),0)</f>
        <v/>
      </c>
      <c r="L823" s="5" t="str">
        <f>IFERROR(VALUE(HLOOKUP(L$2,'2.源数据-产品分析-全商品'!J$6:J$1000,ROW()-1,0)),"")</f>
        <v/>
      </c>
      <c r="M823" s="5" t="str">
        <f>IFERROR(VALUE(HLOOKUP(M$2,'2.源数据-产品分析-全商品'!K$6:K$1000,ROW()-1,0)),"")</f>
        <v/>
      </c>
      <c r="N823" s="5" t="str">
        <f>IFERROR(HLOOKUP(N$2,'2.源数据-产品分析-全商品'!L$6:L$1000,ROW()-1,0),"")</f>
        <v/>
      </c>
      <c r="O823" s="5" t="str">
        <f>IF($O$2='产品报告-整理'!$K$1,IFERROR(INDEX('产品报告-整理'!S:S,MATCH(产品建议!A823,'产品报告-整理'!L:L,0)),""),(IFERROR(VALUE(HLOOKUP(O$2,'2.源数据-产品分析-全商品'!M$6:M$1000,ROW()-1,0)),"")))</f>
        <v/>
      </c>
      <c r="P823" s="5" t="str">
        <f>IF($P$2='产品报告-整理'!$V$1,IFERROR(INDEX('产品报告-整理'!AD:AD,MATCH(产品建议!A823,'产品报告-整理'!W:W,0)),""),(IFERROR(VALUE(HLOOKUP(P$2,'2.源数据-产品分析-全商品'!N$6:N$1000,ROW()-1,0)),"")))</f>
        <v/>
      </c>
      <c r="Q823" s="5" t="str">
        <f>IF($Q$2='产品报告-整理'!$AG$1,IFERROR(INDEX('产品报告-整理'!AO:AO,MATCH(产品建议!A823,'产品报告-整理'!AH:AH,0)),""),(IFERROR(VALUE(HLOOKUP(Q$2,'2.源数据-产品分析-全商品'!O$6:O$1000,ROW()-1,0)),"")))</f>
        <v/>
      </c>
      <c r="R823" s="5" t="str">
        <f>IF($R$2='产品报告-整理'!$AR$1,IFERROR(INDEX('产品报告-整理'!AZ:AZ,MATCH(产品建议!A823,'产品报告-整理'!AS:AS,0)),""),(IFERROR(VALUE(HLOOKUP(R$2,'2.源数据-产品分析-全商品'!P$6:P$1000,ROW()-1,0)),"")))</f>
        <v/>
      </c>
      <c r="S823" s="5" t="str">
        <f>IF($S$2='产品报告-整理'!$BC$1,IFERROR(INDEX('产品报告-整理'!BK:BK,MATCH(产品建议!A823,'产品报告-整理'!BD:BD,0)),""),(IFERROR(VALUE(HLOOKUP(S$2,'2.源数据-产品分析-全商品'!Q$6:Q$1000,ROW()-1,0)),"")))</f>
        <v/>
      </c>
      <c r="T823" s="5" t="str">
        <f>IFERROR(HLOOKUP("产品负责人",'2.源数据-产品分析-全商品'!R$6:R$1000,ROW()-1,0),"")</f>
        <v/>
      </c>
      <c r="U823" s="5" t="str">
        <f>IFERROR(VALUE(HLOOKUP(U$2,'2.源数据-产品分析-全商品'!S$6:S$1000,ROW()-1,0)),"")</f>
        <v/>
      </c>
      <c r="V823" s="5" t="str">
        <f>IFERROR(VALUE(HLOOKUP(V$2,'2.源数据-产品分析-全商品'!T$6:T$1000,ROW()-1,0)),"")</f>
        <v/>
      </c>
      <c r="W823" s="5" t="str">
        <f>IF(OR($A$3=""),"",IF(OR($W$2="优爆品"),(IF(COUNTIF('2-2.源数据-产品分析-优品'!A:A,产品建议!A823)&gt;0,"是","")&amp;IF(COUNTIF('2-3.源数据-产品分析-爆品'!A:A,产品建议!A823)&gt;0,"是","")),IF(OR($W$2="P4P点击量"),((IFERROR(INDEX('产品报告-整理'!D:D,MATCH(产品建议!A823,'产品报告-整理'!A:A,0)),""))),((IF(COUNTIF('2-2.源数据-产品分析-优品'!A:A,产品建议!A823)&gt;0,"是",""))))))</f>
        <v/>
      </c>
      <c r="X823" s="5" t="str">
        <f>IF(OR($A$3=""),"",IF(OR($W$2="优爆品"),((IFERROR(INDEX('产品报告-整理'!D:D,MATCH(产品建议!A823,'产品报告-整理'!A:A,0)),"")&amp;" → "&amp;(IFERROR(TEXT(INDEX('产品报告-整理'!D:D,MATCH(产品建议!A823,'产品报告-整理'!A:A,0))/G823,"0%"),"")))),IF(OR($W$2="P4P点击量"),((IF($W$2="P4P点击量",IFERROR(TEXT(W823/G823,"0%"),"")))),(((IF(COUNTIF('2-3.源数据-产品分析-爆品'!A:A,产品建议!A823)&gt;0,"是","")))))))</f>
        <v/>
      </c>
      <c r="Y823" s="9" t="str">
        <f>IF(AND($Y$2="直通车总消费",'产品报告-整理'!$BN$1="推荐广告"),IFERROR(INDEX('产品报告-整理'!H:H,MATCH(产品建议!A823,'产品报告-整理'!A:A,0)),0)+IFERROR(INDEX('产品报告-整理'!BV:BV,MATCH(产品建议!A823,'产品报告-整理'!BO:BO,0)),0),IFERROR(INDEX('产品报告-整理'!H:H,MATCH(产品建议!A823,'产品报告-整理'!A:A,0)),0))</f>
        <v/>
      </c>
      <c r="Z823" s="9" t="str">
        <f t="shared" si="39"/>
        <v/>
      </c>
      <c r="AA823" s="5" t="str">
        <f t="shared" si="37"/>
        <v/>
      </c>
      <c r="AB823" s="5" t="str">
        <f t="shared" si="38"/>
        <v/>
      </c>
      <c r="AC823" s="9"/>
      <c r="AD823" s="15" t="str">
        <f>IF($AD$1="  ",IFERROR(IF(AND(Y823="未推广",L823&gt;0),"加入P4P推广 ","")&amp;IF(AND(OR(W823="是",X823="是"),Y823=0),"优爆品加推广 ","")&amp;IF(AND(C823="N",L823&gt;0),"增加橱窗绑定 ","")&amp;IF(AND(OR(Z823&gt;$Z$1*4.5,AB823&gt;$AB$1*4.5),Y823&lt;&gt;0,Y823&gt;$AB$1*2,G823&gt;($G$1/$L$1)*1),"放弃P4P推广 ","")&amp;IF(AND(AB823&gt;$AB$1*1.2,AB823&lt;$AB$1*4.5,Y823&gt;0),"优化询盘成本 ","")&amp;IF(AND(Z823&gt;$Z$1*1.2,Z823&lt;$Z$1*4.5,Y823&gt;0),"优化商机成本 ","")&amp;IF(AND(Y823&lt;&gt;0,L823&gt;0,AB823&lt;$AB$1*1.2),"加大询盘获取 ","")&amp;IF(AND(Y823&lt;&gt;0,K823&gt;0,Z823&lt;$Z$1*1.2),"加大商机获取 ","")&amp;IF(AND(L823=0,C823="Y",G823&gt;($G$1/$L$1*1.5)),"解绑橱窗绑定 ",""),"请去左表粘贴源数据"),"")</f>
        <v/>
      </c>
      <c r="AE823" s="9"/>
      <c r="AF823" s="9"/>
      <c r="AG823" s="9"/>
      <c r="AH823" s="9"/>
      <c r="AI823" s="17"/>
      <c r="AJ823" s="17"/>
      <c r="AK823" s="17"/>
    </row>
    <row r="824" spans="1:37">
      <c r="A824" s="5" t="str">
        <f>IFERROR(HLOOKUP(A$2,'2.源数据-产品分析-全商品'!A$6:A$1000,ROW()-1,0),"")</f>
        <v/>
      </c>
      <c r="B824" s="5" t="str">
        <f>IFERROR(HLOOKUP(B$2,'2.源数据-产品分析-全商品'!B$6:B$1000,ROW()-1,0),"")</f>
        <v/>
      </c>
      <c r="C824" s="5" t="str">
        <f>CLEAN(IFERROR(HLOOKUP(C$2,'2.源数据-产品分析-全商品'!C$6:C$1000,ROW()-1,0),""))</f>
        <v/>
      </c>
      <c r="D824" s="5" t="str">
        <f>IFERROR(HLOOKUP(D$2,'2.源数据-产品分析-全商品'!D$6:D$1000,ROW()-1,0),"")</f>
        <v/>
      </c>
      <c r="E824" s="5" t="str">
        <f>IFERROR(HLOOKUP(E$2,'2.源数据-产品分析-全商品'!E$6:E$1000,ROW()-1,0),"")</f>
        <v/>
      </c>
      <c r="F824" s="5" t="str">
        <f>IFERROR(VALUE(HLOOKUP(F$2,'2.源数据-产品分析-全商品'!F$6:F$1000,ROW()-1,0)),"")</f>
        <v/>
      </c>
      <c r="G824" s="5" t="str">
        <f>IFERROR(VALUE(HLOOKUP(G$2,'2.源数据-产品分析-全商品'!G$6:G$1000,ROW()-1,0)),"")</f>
        <v/>
      </c>
      <c r="H824" s="5" t="str">
        <f>IFERROR(HLOOKUP(H$2,'2.源数据-产品分析-全商品'!H$6:H$1000,ROW()-1,0),"")</f>
        <v/>
      </c>
      <c r="I824" s="5" t="str">
        <f>IFERROR(VALUE(HLOOKUP(I$2,'2.源数据-产品分析-全商品'!I$6:I$1000,ROW()-1,0)),"")</f>
        <v/>
      </c>
      <c r="J824" s="60" t="str">
        <f>IFERROR(IF($J$2="","",INDEX('产品报告-整理'!G:G,MATCH(产品建议!A824,'产品报告-整理'!A:A,0))),"")</f>
        <v/>
      </c>
      <c r="K824" s="5" t="str">
        <f>IFERROR(IF($K$2="","",VALUE(INDEX('产品报告-整理'!E:E,MATCH(产品建议!A824,'产品报告-整理'!A:A,0)))),0)</f>
        <v/>
      </c>
      <c r="L824" s="5" t="str">
        <f>IFERROR(VALUE(HLOOKUP(L$2,'2.源数据-产品分析-全商品'!J$6:J$1000,ROW()-1,0)),"")</f>
        <v/>
      </c>
      <c r="M824" s="5" t="str">
        <f>IFERROR(VALUE(HLOOKUP(M$2,'2.源数据-产品分析-全商品'!K$6:K$1000,ROW()-1,0)),"")</f>
        <v/>
      </c>
      <c r="N824" s="5" t="str">
        <f>IFERROR(HLOOKUP(N$2,'2.源数据-产品分析-全商品'!L$6:L$1000,ROW()-1,0),"")</f>
        <v/>
      </c>
      <c r="O824" s="5" t="str">
        <f>IF($O$2='产品报告-整理'!$K$1,IFERROR(INDEX('产品报告-整理'!S:S,MATCH(产品建议!A824,'产品报告-整理'!L:L,0)),""),(IFERROR(VALUE(HLOOKUP(O$2,'2.源数据-产品分析-全商品'!M$6:M$1000,ROW()-1,0)),"")))</f>
        <v/>
      </c>
      <c r="P824" s="5" t="str">
        <f>IF($P$2='产品报告-整理'!$V$1,IFERROR(INDEX('产品报告-整理'!AD:AD,MATCH(产品建议!A824,'产品报告-整理'!W:W,0)),""),(IFERROR(VALUE(HLOOKUP(P$2,'2.源数据-产品分析-全商品'!N$6:N$1000,ROW()-1,0)),"")))</f>
        <v/>
      </c>
      <c r="Q824" s="5" t="str">
        <f>IF($Q$2='产品报告-整理'!$AG$1,IFERROR(INDEX('产品报告-整理'!AO:AO,MATCH(产品建议!A824,'产品报告-整理'!AH:AH,0)),""),(IFERROR(VALUE(HLOOKUP(Q$2,'2.源数据-产品分析-全商品'!O$6:O$1000,ROW()-1,0)),"")))</f>
        <v/>
      </c>
      <c r="R824" s="5" t="str">
        <f>IF($R$2='产品报告-整理'!$AR$1,IFERROR(INDEX('产品报告-整理'!AZ:AZ,MATCH(产品建议!A824,'产品报告-整理'!AS:AS,0)),""),(IFERROR(VALUE(HLOOKUP(R$2,'2.源数据-产品分析-全商品'!P$6:P$1000,ROW()-1,0)),"")))</f>
        <v/>
      </c>
      <c r="S824" s="5" t="str">
        <f>IF($S$2='产品报告-整理'!$BC$1,IFERROR(INDEX('产品报告-整理'!BK:BK,MATCH(产品建议!A824,'产品报告-整理'!BD:BD,0)),""),(IFERROR(VALUE(HLOOKUP(S$2,'2.源数据-产品分析-全商品'!Q$6:Q$1000,ROW()-1,0)),"")))</f>
        <v/>
      </c>
      <c r="T824" s="5" t="str">
        <f>IFERROR(HLOOKUP("产品负责人",'2.源数据-产品分析-全商品'!R$6:R$1000,ROW()-1,0),"")</f>
        <v/>
      </c>
      <c r="U824" s="5" t="str">
        <f>IFERROR(VALUE(HLOOKUP(U$2,'2.源数据-产品分析-全商品'!S$6:S$1000,ROW()-1,0)),"")</f>
        <v/>
      </c>
      <c r="V824" s="5" t="str">
        <f>IFERROR(VALUE(HLOOKUP(V$2,'2.源数据-产品分析-全商品'!T$6:T$1000,ROW()-1,0)),"")</f>
        <v/>
      </c>
      <c r="W824" s="5" t="str">
        <f>IF(OR($A$3=""),"",IF(OR($W$2="优爆品"),(IF(COUNTIF('2-2.源数据-产品分析-优品'!A:A,产品建议!A824)&gt;0,"是","")&amp;IF(COUNTIF('2-3.源数据-产品分析-爆品'!A:A,产品建议!A824)&gt;0,"是","")),IF(OR($W$2="P4P点击量"),((IFERROR(INDEX('产品报告-整理'!D:D,MATCH(产品建议!A824,'产品报告-整理'!A:A,0)),""))),((IF(COUNTIF('2-2.源数据-产品分析-优品'!A:A,产品建议!A824)&gt;0,"是",""))))))</f>
        <v/>
      </c>
      <c r="X824" s="5" t="str">
        <f>IF(OR($A$3=""),"",IF(OR($W$2="优爆品"),((IFERROR(INDEX('产品报告-整理'!D:D,MATCH(产品建议!A824,'产品报告-整理'!A:A,0)),"")&amp;" → "&amp;(IFERROR(TEXT(INDEX('产品报告-整理'!D:D,MATCH(产品建议!A824,'产品报告-整理'!A:A,0))/G824,"0%"),"")))),IF(OR($W$2="P4P点击量"),((IF($W$2="P4P点击量",IFERROR(TEXT(W824/G824,"0%"),"")))),(((IF(COUNTIF('2-3.源数据-产品分析-爆品'!A:A,产品建议!A824)&gt;0,"是","")))))))</f>
        <v/>
      </c>
      <c r="Y824" s="9" t="str">
        <f>IF(AND($Y$2="直通车总消费",'产品报告-整理'!$BN$1="推荐广告"),IFERROR(INDEX('产品报告-整理'!H:H,MATCH(产品建议!A824,'产品报告-整理'!A:A,0)),0)+IFERROR(INDEX('产品报告-整理'!BV:BV,MATCH(产品建议!A824,'产品报告-整理'!BO:BO,0)),0),IFERROR(INDEX('产品报告-整理'!H:H,MATCH(产品建议!A824,'产品报告-整理'!A:A,0)),0))</f>
        <v/>
      </c>
      <c r="Z824" s="9" t="str">
        <f t="shared" si="39"/>
        <v/>
      </c>
      <c r="AA824" s="5" t="str">
        <f t="shared" si="37"/>
        <v/>
      </c>
      <c r="AB824" s="5" t="str">
        <f t="shared" si="38"/>
        <v/>
      </c>
      <c r="AC824" s="9"/>
      <c r="AD824" s="15" t="str">
        <f>IF($AD$1="  ",IFERROR(IF(AND(Y824="未推广",L824&gt;0),"加入P4P推广 ","")&amp;IF(AND(OR(W824="是",X824="是"),Y824=0),"优爆品加推广 ","")&amp;IF(AND(C824="N",L824&gt;0),"增加橱窗绑定 ","")&amp;IF(AND(OR(Z824&gt;$Z$1*4.5,AB824&gt;$AB$1*4.5),Y824&lt;&gt;0,Y824&gt;$AB$1*2,G824&gt;($G$1/$L$1)*1),"放弃P4P推广 ","")&amp;IF(AND(AB824&gt;$AB$1*1.2,AB824&lt;$AB$1*4.5,Y824&gt;0),"优化询盘成本 ","")&amp;IF(AND(Z824&gt;$Z$1*1.2,Z824&lt;$Z$1*4.5,Y824&gt;0),"优化商机成本 ","")&amp;IF(AND(Y824&lt;&gt;0,L824&gt;0,AB824&lt;$AB$1*1.2),"加大询盘获取 ","")&amp;IF(AND(Y824&lt;&gt;0,K824&gt;0,Z824&lt;$Z$1*1.2),"加大商机获取 ","")&amp;IF(AND(L824=0,C824="Y",G824&gt;($G$1/$L$1*1.5)),"解绑橱窗绑定 ",""),"请去左表粘贴源数据"),"")</f>
        <v/>
      </c>
      <c r="AE824" s="9"/>
      <c r="AF824" s="9"/>
      <c r="AG824" s="9"/>
      <c r="AH824" s="9"/>
      <c r="AI824" s="17"/>
      <c r="AJ824" s="17"/>
      <c r="AK824" s="17"/>
    </row>
    <row r="825" spans="1:37">
      <c r="A825" s="5" t="str">
        <f>IFERROR(HLOOKUP(A$2,'2.源数据-产品分析-全商品'!A$6:A$1000,ROW()-1,0),"")</f>
        <v/>
      </c>
      <c r="B825" s="5" t="str">
        <f>IFERROR(HLOOKUP(B$2,'2.源数据-产品分析-全商品'!B$6:B$1000,ROW()-1,0),"")</f>
        <v/>
      </c>
      <c r="C825" s="5" t="str">
        <f>CLEAN(IFERROR(HLOOKUP(C$2,'2.源数据-产品分析-全商品'!C$6:C$1000,ROW()-1,0),""))</f>
        <v/>
      </c>
      <c r="D825" s="5" t="str">
        <f>IFERROR(HLOOKUP(D$2,'2.源数据-产品分析-全商品'!D$6:D$1000,ROW()-1,0),"")</f>
        <v/>
      </c>
      <c r="E825" s="5" t="str">
        <f>IFERROR(HLOOKUP(E$2,'2.源数据-产品分析-全商品'!E$6:E$1000,ROW()-1,0),"")</f>
        <v/>
      </c>
      <c r="F825" s="5" t="str">
        <f>IFERROR(VALUE(HLOOKUP(F$2,'2.源数据-产品分析-全商品'!F$6:F$1000,ROW()-1,0)),"")</f>
        <v/>
      </c>
      <c r="G825" s="5" t="str">
        <f>IFERROR(VALUE(HLOOKUP(G$2,'2.源数据-产品分析-全商品'!G$6:G$1000,ROW()-1,0)),"")</f>
        <v/>
      </c>
      <c r="H825" s="5" t="str">
        <f>IFERROR(HLOOKUP(H$2,'2.源数据-产品分析-全商品'!H$6:H$1000,ROW()-1,0),"")</f>
        <v/>
      </c>
      <c r="I825" s="5" t="str">
        <f>IFERROR(VALUE(HLOOKUP(I$2,'2.源数据-产品分析-全商品'!I$6:I$1000,ROW()-1,0)),"")</f>
        <v/>
      </c>
      <c r="J825" s="60" t="str">
        <f>IFERROR(IF($J$2="","",INDEX('产品报告-整理'!G:G,MATCH(产品建议!A825,'产品报告-整理'!A:A,0))),"")</f>
        <v/>
      </c>
      <c r="K825" s="5" t="str">
        <f>IFERROR(IF($K$2="","",VALUE(INDEX('产品报告-整理'!E:E,MATCH(产品建议!A825,'产品报告-整理'!A:A,0)))),0)</f>
        <v/>
      </c>
      <c r="L825" s="5" t="str">
        <f>IFERROR(VALUE(HLOOKUP(L$2,'2.源数据-产品分析-全商品'!J$6:J$1000,ROW()-1,0)),"")</f>
        <v/>
      </c>
      <c r="M825" s="5" t="str">
        <f>IFERROR(VALUE(HLOOKUP(M$2,'2.源数据-产品分析-全商品'!K$6:K$1000,ROW()-1,0)),"")</f>
        <v/>
      </c>
      <c r="N825" s="5" t="str">
        <f>IFERROR(HLOOKUP(N$2,'2.源数据-产品分析-全商品'!L$6:L$1000,ROW()-1,0),"")</f>
        <v/>
      </c>
      <c r="O825" s="5" t="str">
        <f>IF($O$2='产品报告-整理'!$K$1,IFERROR(INDEX('产品报告-整理'!S:S,MATCH(产品建议!A825,'产品报告-整理'!L:L,0)),""),(IFERROR(VALUE(HLOOKUP(O$2,'2.源数据-产品分析-全商品'!M$6:M$1000,ROW()-1,0)),"")))</f>
        <v/>
      </c>
      <c r="P825" s="5" t="str">
        <f>IF($P$2='产品报告-整理'!$V$1,IFERROR(INDEX('产品报告-整理'!AD:AD,MATCH(产品建议!A825,'产品报告-整理'!W:W,0)),""),(IFERROR(VALUE(HLOOKUP(P$2,'2.源数据-产品分析-全商品'!N$6:N$1000,ROW()-1,0)),"")))</f>
        <v/>
      </c>
      <c r="Q825" s="5" t="str">
        <f>IF($Q$2='产品报告-整理'!$AG$1,IFERROR(INDEX('产品报告-整理'!AO:AO,MATCH(产品建议!A825,'产品报告-整理'!AH:AH,0)),""),(IFERROR(VALUE(HLOOKUP(Q$2,'2.源数据-产品分析-全商品'!O$6:O$1000,ROW()-1,0)),"")))</f>
        <v/>
      </c>
      <c r="R825" s="5" t="str">
        <f>IF($R$2='产品报告-整理'!$AR$1,IFERROR(INDEX('产品报告-整理'!AZ:AZ,MATCH(产品建议!A825,'产品报告-整理'!AS:AS,0)),""),(IFERROR(VALUE(HLOOKUP(R$2,'2.源数据-产品分析-全商品'!P$6:P$1000,ROW()-1,0)),"")))</f>
        <v/>
      </c>
      <c r="S825" s="5" t="str">
        <f>IF($S$2='产品报告-整理'!$BC$1,IFERROR(INDEX('产品报告-整理'!BK:BK,MATCH(产品建议!A825,'产品报告-整理'!BD:BD,0)),""),(IFERROR(VALUE(HLOOKUP(S$2,'2.源数据-产品分析-全商品'!Q$6:Q$1000,ROW()-1,0)),"")))</f>
        <v/>
      </c>
      <c r="T825" s="5" t="str">
        <f>IFERROR(HLOOKUP("产品负责人",'2.源数据-产品分析-全商品'!R$6:R$1000,ROW()-1,0),"")</f>
        <v/>
      </c>
      <c r="U825" s="5" t="str">
        <f>IFERROR(VALUE(HLOOKUP(U$2,'2.源数据-产品分析-全商品'!S$6:S$1000,ROW()-1,0)),"")</f>
        <v/>
      </c>
      <c r="V825" s="5" t="str">
        <f>IFERROR(VALUE(HLOOKUP(V$2,'2.源数据-产品分析-全商品'!T$6:T$1000,ROW()-1,0)),"")</f>
        <v/>
      </c>
      <c r="W825" s="5" t="str">
        <f>IF(OR($A$3=""),"",IF(OR($W$2="优爆品"),(IF(COUNTIF('2-2.源数据-产品分析-优品'!A:A,产品建议!A825)&gt;0,"是","")&amp;IF(COUNTIF('2-3.源数据-产品分析-爆品'!A:A,产品建议!A825)&gt;0,"是","")),IF(OR($W$2="P4P点击量"),((IFERROR(INDEX('产品报告-整理'!D:D,MATCH(产品建议!A825,'产品报告-整理'!A:A,0)),""))),((IF(COUNTIF('2-2.源数据-产品分析-优品'!A:A,产品建议!A825)&gt;0,"是",""))))))</f>
        <v/>
      </c>
      <c r="X825" s="5" t="str">
        <f>IF(OR($A$3=""),"",IF(OR($W$2="优爆品"),((IFERROR(INDEX('产品报告-整理'!D:D,MATCH(产品建议!A825,'产品报告-整理'!A:A,0)),"")&amp;" → "&amp;(IFERROR(TEXT(INDEX('产品报告-整理'!D:D,MATCH(产品建议!A825,'产品报告-整理'!A:A,0))/G825,"0%"),"")))),IF(OR($W$2="P4P点击量"),((IF($W$2="P4P点击量",IFERROR(TEXT(W825/G825,"0%"),"")))),(((IF(COUNTIF('2-3.源数据-产品分析-爆品'!A:A,产品建议!A825)&gt;0,"是","")))))))</f>
        <v/>
      </c>
      <c r="Y825" s="9" t="str">
        <f>IF(AND($Y$2="直通车总消费",'产品报告-整理'!$BN$1="推荐广告"),IFERROR(INDEX('产品报告-整理'!H:H,MATCH(产品建议!A825,'产品报告-整理'!A:A,0)),0)+IFERROR(INDEX('产品报告-整理'!BV:BV,MATCH(产品建议!A825,'产品报告-整理'!BO:BO,0)),0),IFERROR(INDEX('产品报告-整理'!H:H,MATCH(产品建议!A825,'产品报告-整理'!A:A,0)),0))</f>
        <v/>
      </c>
      <c r="Z825" s="9" t="str">
        <f t="shared" si="39"/>
        <v/>
      </c>
      <c r="AA825" s="5" t="str">
        <f t="shared" si="37"/>
        <v/>
      </c>
      <c r="AB825" s="5" t="str">
        <f t="shared" si="38"/>
        <v/>
      </c>
      <c r="AC825" s="9"/>
      <c r="AD825" s="15" t="str">
        <f>IF($AD$1="  ",IFERROR(IF(AND(Y825="未推广",L825&gt;0),"加入P4P推广 ","")&amp;IF(AND(OR(W825="是",X825="是"),Y825=0),"优爆品加推广 ","")&amp;IF(AND(C825="N",L825&gt;0),"增加橱窗绑定 ","")&amp;IF(AND(OR(Z825&gt;$Z$1*4.5,AB825&gt;$AB$1*4.5),Y825&lt;&gt;0,Y825&gt;$AB$1*2,G825&gt;($G$1/$L$1)*1),"放弃P4P推广 ","")&amp;IF(AND(AB825&gt;$AB$1*1.2,AB825&lt;$AB$1*4.5,Y825&gt;0),"优化询盘成本 ","")&amp;IF(AND(Z825&gt;$Z$1*1.2,Z825&lt;$Z$1*4.5,Y825&gt;0),"优化商机成本 ","")&amp;IF(AND(Y825&lt;&gt;0,L825&gt;0,AB825&lt;$AB$1*1.2),"加大询盘获取 ","")&amp;IF(AND(Y825&lt;&gt;0,K825&gt;0,Z825&lt;$Z$1*1.2),"加大商机获取 ","")&amp;IF(AND(L825=0,C825="Y",G825&gt;($G$1/$L$1*1.5)),"解绑橱窗绑定 ",""),"请去左表粘贴源数据"),"")</f>
        <v/>
      </c>
      <c r="AE825" s="9"/>
      <c r="AF825" s="9"/>
      <c r="AG825" s="9"/>
      <c r="AH825" s="9"/>
      <c r="AI825" s="17"/>
      <c r="AJ825" s="17"/>
      <c r="AK825" s="17"/>
    </row>
    <row r="826" spans="1:37">
      <c r="A826" s="5" t="str">
        <f>IFERROR(HLOOKUP(A$2,'2.源数据-产品分析-全商品'!A$6:A$1000,ROW()-1,0),"")</f>
        <v/>
      </c>
      <c r="B826" s="5" t="str">
        <f>IFERROR(HLOOKUP(B$2,'2.源数据-产品分析-全商品'!B$6:B$1000,ROW()-1,0),"")</f>
        <v/>
      </c>
      <c r="C826" s="5" t="str">
        <f>CLEAN(IFERROR(HLOOKUP(C$2,'2.源数据-产品分析-全商品'!C$6:C$1000,ROW()-1,0),""))</f>
        <v/>
      </c>
      <c r="D826" s="5" t="str">
        <f>IFERROR(HLOOKUP(D$2,'2.源数据-产品分析-全商品'!D$6:D$1000,ROW()-1,0),"")</f>
        <v/>
      </c>
      <c r="E826" s="5" t="str">
        <f>IFERROR(HLOOKUP(E$2,'2.源数据-产品分析-全商品'!E$6:E$1000,ROW()-1,0),"")</f>
        <v/>
      </c>
      <c r="F826" s="5" t="str">
        <f>IFERROR(VALUE(HLOOKUP(F$2,'2.源数据-产品分析-全商品'!F$6:F$1000,ROW()-1,0)),"")</f>
        <v/>
      </c>
      <c r="G826" s="5" t="str">
        <f>IFERROR(VALUE(HLOOKUP(G$2,'2.源数据-产品分析-全商品'!G$6:G$1000,ROW()-1,0)),"")</f>
        <v/>
      </c>
      <c r="H826" s="5" t="str">
        <f>IFERROR(HLOOKUP(H$2,'2.源数据-产品分析-全商品'!H$6:H$1000,ROW()-1,0),"")</f>
        <v/>
      </c>
      <c r="I826" s="5" t="str">
        <f>IFERROR(VALUE(HLOOKUP(I$2,'2.源数据-产品分析-全商品'!I$6:I$1000,ROW()-1,0)),"")</f>
        <v/>
      </c>
      <c r="J826" s="60" t="str">
        <f>IFERROR(IF($J$2="","",INDEX('产品报告-整理'!G:G,MATCH(产品建议!A826,'产品报告-整理'!A:A,0))),"")</f>
        <v/>
      </c>
      <c r="K826" s="5" t="str">
        <f>IFERROR(IF($K$2="","",VALUE(INDEX('产品报告-整理'!E:E,MATCH(产品建议!A826,'产品报告-整理'!A:A,0)))),0)</f>
        <v/>
      </c>
      <c r="L826" s="5" t="str">
        <f>IFERROR(VALUE(HLOOKUP(L$2,'2.源数据-产品分析-全商品'!J$6:J$1000,ROW()-1,0)),"")</f>
        <v/>
      </c>
      <c r="M826" s="5" t="str">
        <f>IFERROR(VALUE(HLOOKUP(M$2,'2.源数据-产品分析-全商品'!K$6:K$1000,ROW()-1,0)),"")</f>
        <v/>
      </c>
      <c r="N826" s="5" t="str">
        <f>IFERROR(HLOOKUP(N$2,'2.源数据-产品分析-全商品'!L$6:L$1000,ROW()-1,0),"")</f>
        <v/>
      </c>
      <c r="O826" s="5" t="str">
        <f>IF($O$2='产品报告-整理'!$K$1,IFERROR(INDEX('产品报告-整理'!S:S,MATCH(产品建议!A826,'产品报告-整理'!L:L,0)),""),(IFERROR(VALUE(HLOOKUP(O$2,'2.源数据-产品分析-全商品'!M$6:M$1000,ROW()-1,0)),"")))</f>
        <v/>
      </c>
      <c r="P826" s="5" t="str">
        <f>IF($P$2='产品报告-整理'!$V$1,IFERROR(INDEX('产品报告-整理'!AD:AD,MATCH(产品建议!A826,'产品报告-整理'!W:W,0)),""),(IFERROR(VALUE(HLOOKUP(P$2,'2.源数据-产品分析-全商品'!N$6:N$1000,ROW()-1,0)),"")))</f>
        <v/>
      </c>
      <c r="Q826" s="5" t="str">
        <f>IF($Q$2='产品报告-整理'!$AG$1,IFERROR(INDEX('产品报告-整理'!AO:AO,MATCH(产品建议!A826,'产品报告-整理'!AH:AH,0)),""),(IFERROR(VALUE(HLOOKUP(Q$2,'2.源数据-产品分析-全商品'!O$6:O$1000,ROW()-1,0)),"")))</f>
        <v/>
      </c>
      <c r="R826" s="5" t="str">
        <f>IF($R$2='产品报告-整理'!$AR$1,IFERROR(INDEX('产品报告-整理'!AZ:AZ,MATCH(产品建议!A826,'产品报告-整理'!AS:AS,0)),""),(IFERROR(VALUE(HLOOKUP(R$2,'2.源数据-产品分析-全商品'!P$6:P$1000,ROW()-1,0)),"")))</f>
        <v/>
      </c>
      <c r="S826" s="5" t="str">
        <f>IF($S$2='产品报告-整理'!$BC$1,IFERROR(INDEX('产品报告-整理'!BK:BK,MATCH(产品建议!A826,'产品报告-整理'!BD:BD,0)),""),(IFERROR(VALUE(HLOOKUP(S$2,'2.源数据-产品分析-全商品'!Q$6:Q$1000,ROW()-1,0)),"")))</f>
        <v/>
      </c>
      <c r="T826" s="5" t="str">
        <f>IFERROR(HLOOKUP("产品负责人",'2.源数据-产品分析-全商品'!R$6:R$1000,ROW()-1,0),"")</f>
        <v/>
      </c>
      <c r="U826" s="5" t="str">
        <f>IFERROR(VALUE(HLOOKUP(U$2,'2.源数据-产品分析-全商品'!S$6:S$1000,ROW()-1,0)),"")</f>
        <v/>
      </c>
      <c r="V826" s="5" t="str">
        <f>IFERROR(VALUE(HLOOKUP(V$2,'2.源数据-产品分析-全商品'!T$6:T$1000,ROW()-1,0)),"")</f>
        <v/>
      </c>
      <c r="W826" s="5" t="str">
        <f>IF(OR($A$3=""),"",IF(OR($W$2="优爆品"),(IF(COUNTIF('2-2.源数据-产品分析-优品'!A:A,产品建议!A826)&gt;0,"是","")&amp;IF(COUNTIF('2-3.源数据-产品分析-爆品'!A:A,产品建议!A826)&gt;0,"是","")),IF(OR($W$2="P4P点击量"),((IFERROR(INDEX('产品报告-整理'!D:D,MATCH(产品建议!A826,'产品报告-整理'!A:A,0)),""))),((IF(COUNTIF('2-2.源数据-产品分析-优品'!A:A,产品建议!A826)&gt;0,"是",""))))))</f>
        <v/>
      </c>
      <c r="X826" s="5" t="str">
        <f>IF(OR($A$3=""),"",IF(OR($W$2="优爆品"),((IFERROR(INDEX('产品报告-整理'!D:D,MATCH(产品建议!A826,'产品报告-整理'!A:A,0)),"")&amp;" → "&amp;(IFERROR(TEXT(INDEX('产品报告-整理'!D:D,MATCH(产品建议!A826,'产品报告-整理'!A:A,0))/G826,"0%"),"")))),IF(OR($W$2="P4P点击量"),((IF($W$2="P4P点击量",IFERROR(TEXT(W826/G826,"0%"),"")))),(((IF(COUNTIF('2-3.源数据-产品分析-爆品'!A:A,产品建议!A826)&gt;0,"是","")))))))</f>
        <v/>
      </c>
      <c r="Y826" s="9" t="str">
        <f>IF(AND($Y$2="直通车总消费",'产品报告-整理'!$BN$1="推荐广告"),IFERROR(INDEX('产品报告-整理'!H:H,MATCH(产品建议!A826,'产品报告-整理'!A:A,0)),0)+IFERROR(INDEX('产品报告-整理'!BV:BV,MATCH(产品建议!A826,'产品报告-整理'!BO:BO,0)),0),IFERROR(INDEX('产品报告-整理'!H:H,MATCH(产品建议!A826,'产品报告-整理'!A:A,0)),0))</f>
        <v/>
      </c>
      <c r="Z826" s="9" t="str">
        <f t="shared" si="39"/>
        <v/>
      </c>
      <c r="AA826" s="5" t="str">
        <f t="shared" si="37"/>
        <v/>
      </c>
      <c r="AB826" s="5" t="str">
        <f t="shared" si="38"/>
        <v/>
      </c>
      <c r="AC826" s="9"/>
      <c r="AD826" s="15" t="str">
        <f>IF($AD$1="  ",IFERROR(IF(AND(Y826="未推广",L826&gt;0),"加入P4P推广 ","")&amp;IF(AND(OR(W826="是",X826="是"),Y826=0),"优爆品加推广 ","")&amp;IF(AND(C826="N",L826&gt;0),"增加橱窗绑定 ","")&amp;IF(AND(OR(Z826&gt;$Z$1*4.5,AB826&gt;$AB$1*4.5),Y826&lt;&gt;0,Y826&gt;$AB$1*2,G826&gt;($G$1/$L$1)*1),"放弃P4P推广 ","")&amp;IF(AND(AB826&gt;$AB$1*1.2,AB826&lt;$AB$1*4.5,Y826&gt;0),"优化询盘成本 ","")&amp;IF(AND(Z826&gt;$Z$1*1.2,Z826&lt;$Z$1*4.5,Y826&gt;0),"优化商机成本 ","")&amp;IF(AND(Y826&lt;&gt;0,L826&gt;0,AB826&lt;$AB$1*1.2),"加大询盘获取 ","")&amp;IF(AND(Y826&lt;&gt;0,K826&gt;0,Z826&lt;$Z$1*1.2),"加大商机获取 ","")&amp;IF(AND(L826=0,C826="Y",G826&gt;($G$1/$L$1*1.5)),"解绑橱窗绑定 ",""),"请去左表粘贴源数据"),"")</f>
        <v/>
      </c>
      <c r="AE826" s="9"/>
      <c r="AF826" s="9"/>
      <c r="AG826" s="9"/>
      <c r="AH826" s="9"/>
      <c r="AI826" s="17"/>
      <c r="AJ826" s="17"/>
      <c r="AK826" s="17"/>
    </row>
    <row r="827" spans="1:37">
      <c r="A827" s="5" t="str">
        <f>IFERROR(HLOOKUP(A$2,'2.源数据-产品分析-全商品'!A$6:A$1000,ROW()-1,0),"")</f>
        <v/>
      </c>
      <c r="B827" s="5" t="str">
        <f>IFERROR(HLOOKUP(B$2,'2.源数据-产品分析-全商品'!B$6:B$1000,ROW()-1,0),"")</f>
        <v/>
      </c>
      <c r="C827" s="5" t="str">
        <f>CLEAN(IFERROR(HLOOKUP(C$2,'2.源数据-产品分析-全商品'!C$6:C$1000,ROW()-1,0),""))</f>
        <v/>
      </c>
      <c r="D827" s="5" t="str">
        <f>IFERROR(HLOOKUP(D$2,'2.源数据-产品分析-全商品'!D$6:D$1000,ROW()-1,0),"")</f>
        <v/>
      </c>
      <c r="E827" s="5" t="str">
        <f>IFERROR(HLOOKUP(E$2,'2.源数据-产品分析-全商品'!E$6:E$1000,ROW()-1,0),"")</f>
        <v/>
      </c>
      <c r="F827" s="5" t="str">
        <f>IFERROR(VALUE(HLOOKUP(F$2,'2.源数据-产品分析-全商品'!F$6:F$1000,ROW()-1,0)),"")</f>
        <v/>
      </c>
      <c r="G827" s="5" t="str">
        <f>IFERROR(VALUE(HLOOKUP(G$2,'2.源数据-产品分析-全商品'!G$6:G$1000,ROW()-1,0)),"")</f>
        <v/>
      </c>
      <c r="H827" s="5" t="str">
        <f>IFERROR(HLOOKUP(H$2,'2.源数据-产品分析-全商品'!H$6:H$1000,ROW()-1,0),"")</f>
        <v/>
      </c>
      <c r="I827" s="5" t="str">
        <f>IFERROR(VALUE(HLOOKUP(I$2,'2.源数据-产品分析-全商品'!I$6:I$1000,ROW()-1,0)),"")</f>
        <v/>
      </c>
      <c r="J827" s="60" t="str">
        <f>IFERROR(IF($J$2="","",INDEX('产品报告-整理'!G:G,MATCH(产品建议!A827,'产品报告-整理'!A:A,0))),"")</f>
        <v/>
      </c>
      <c r="K827" s="5" t="str">
        <f>IFERROR(IF($K$2="","",VALUE(INDEX('产品报告-整理'!E:E,MATCH(产品建议!A827,'产品报告-整理'!A:A,0)))),0)</f>
        <v/>
      </c>
      <c r="L827" s="5" t="str">
        <f>IFERROR(VALUE(HLOOKUP(L$2,'2.源数据-产品分析-全商品'!J$6:J$1000,ROW()-1,0)),"")</f>
        <v/>
      </c>
      <c r="M827" s="5" t="str">
        <f>IFERROR(VALUE(HLOOKUP(M$2,'2.源数据-产品分析-全商品'!K$6:K$1000,ROW()-1,0)),"")</f>
        <v/>
      </c>
      <c r="N827" s="5" t="str">
        <f>IFERROR(HLOOKUP(N$2,'2.源数据-产品分析-全商品'!L$6:L$1000,ROW()-1,0),"")</f>
        <v/>
      </c>
      <c r="O827" s="5" t="str">
        <f>IF($O$2='产品报告-整理'!$K$1,IFERROR(INDEX('产品报告-整理'!S:S,MATCH(产品建议!A827,'产品报告-整理'!L:L,0)),""),(IFERROR(VALUE(HLOOKUP(O$2,'2.源数据-产品分析-全商品'!M$6:M$1000,ROW()-1,0)),"")))</f>
        <v/>
      </c>
      <c r="P827" s="5" t="str">
        <f>IF($P$2='产品报告-整理'!$V$1,IFERROR(INDEX('产品报告-整理'!AD:AD,MATCH(产品建议!A827,'产品报告-整理'!W:W,0)),""),(IFERROR(VALUE(HLOOKUP(P$2,'2.源数据-产品分析-全商品'!N$6:N$1000,ROW()-1,0)),"")))</f>
        <v/>
      </c>
      <c r="Q827" s="5" t="str">
        <f>IF($Q$2='产品报告-整理'!$AG$1,IFERROR(INDEX('产品报告-整理'!AO:AO,MATCH(产品建议!A827,'产品报告-整理'!AH:AH,0)),""),(IFERROR(VALUE(HLOOKUP(Q$2,'2.源数据-产品分析-全商品'!O$6:O$1000,ROW()-1,0)),"")))</f>
        <v/>
      </c>
      <c r="R827" s="5" t="str">
        <f>IF($R$2='产品报告-整理'!$AR$1,IFERROR(INDEX('产品报告-整理'!AZ:AZ,MATCH(产品建议!A827,'产品报告-整理'!AS:AS,0)),""),(IFERROR(VALUE(HLOOKUP(R$2,'2.源数据-产品分析-全商品'!P$6:P$1000,ROW()-1,0)),"")))</f>
        <v/>
      </c>
      <c r="S827" s="5" t="str">
        <f>IF($S$2='产品报告-整理'!$BC$1,IFERROR(INDEX('产品报告-整理'!BK:BK,MATCH(产品建议!A827,'产品报告-整理'!BD:BD,0)),""),(IFERROR(VALUE(HLOOKUP(S$2,'2.源数据-产品分析-全商品'!Q$6:Q$1000,ROW()-1,0)),"")))</f>
        <v/>
      </c>
      <c r="T827" s="5" t="str">
        <f>IFERROR(HLOOKUP("产品负责人",'2.源数据-产品分析-全商品'!R$6:R$1000,ROW()-1,0),"")</f>
        <v/>
      </c>
      <c r="U827" s="5" t="str">
        <f>IFERROR(VALUE(HLOOKUP(U$2,'2.源数据-产品分析-全商品'!S$6:S$1000,ROW()-1,0)),"")</f>
        <v/>
      </c>
      <c r="V827" s="5" t="str">
        <f>IFERROR(VALUE(HLOOKUP(V$2,'2.源数据-产品分析-全商品'!T$6:T$1000,ROW()-1,0)),"")</f>
        <v/>
      </c>
      <c r="W827" s="5" t="str">
        <f>IF(OR($A$3=""),"",IF(OR($W$2="优爆品"),(IF(COUNTIF('2-2.源数据-产品分析-优品'!A:A,产品建议!A827)&gt;0,"是","")&amp;IF(COUNTIF('2-3.源数据-产品分析-爆品'!A:A,产品建议!A827)&gt;0,"是","")),IF(OR($W$2="P4P点击量"),((IFERROR(INDEX('产品报告-整理'!D:D,MATCH(产品建议!A827,'产品报告-整理'!A:A,0)),""))),((IF(COUNTIF('2-2.源数据-产品分析-优品'!A:A,产品建议!A827)&gt;0,"是",""))))))</f>
        <v/>
      </c>
      <c r="X827" s="5" t="str">
        <f>IF(OR($A$3=""),"",IF(OR($W$2="优爆品"),((IFERROR(INDEX('产品报告-整理'!D:D,MATCH(产品建议!A827,'产品报告-整理'!A:A,0)),"")&amp;" → "&amp;(IFERROR(TEXT(INDEX('产品报告-整理'!D:D,MATCH(产品建议!A827,'产品报告-整理'!A:A,0))/G827,"0%"),"")))),IF(OR($W$2="P4P点击量"),((IF($W$2="P4P点击量",IFERROR(TEXT(W827/G827,"0%"),"")))),(((IF(COUNTIF('2-3.源数据-产品分析-爆品'!A:A,产品建议!A827)&gt;0,"是","")))))))</f>
        <v/>
      </c>
      <c r="Y827" s="9" t="str">
        <f>IF(AND($Y$2="直通车总消费",'产品报告-整理'!$BN$1="推荐广告"),IFERROR(INDEX('产品报告-整理'!H:H,MATCH(产品建议!A827,'产品报告-整理'!A:A,0)),0)+IFERROR(INDEX('产品报告-整理'!BV:BV,MATCH(产品建议!A827,'产品报告-整理'!BO:BO,0)),0),IFERROR(INDEX('产品报告-整理'!H:H,MATCH(产品建议!A827,'产品报告-整理'!A:A,0)),0))</f>
        <v/>
      </c>
      <c r="Z827" s="9" t="str">
        <f t="shared" si="39"/>
        <v/>
      </c>
      <c r="AA827" s="5" t="str">
        <f t="shared" si="37"/>
        <v/>
      </c>
      <c r="AB827" s="5" t="str">
        <f t="shared" si="38"/>
        <v/>
      </c>
      <c r="AC827" s="9"/>
      <c r="AD827" s="15" t="str">
        <f>IF($AD$1="  ",IFERROR(IF(AND(Y827="未推广",L827&gt;0),"加入P4P推广 ","")&amp;IF(AND(OR(W827="是",X827="是"),Y827=0),"优爆品加推广 ","")&amp;IF(AND(C827="N",L827&gt;0),"增加橱窗绑定 ","")&amp;IF(AND(OR(Z827&gt;$Z$1*4.5,AB827&gt;$AB$1*4.5),Y827&lt;&gt;0,Y827&gt;$AB$1*2,G827&gt;($G$1/$L$1)*1),"放弃P4P推广 ","")&amp;IF(AND(AB827&gt;$AB$1*1.2,AB827&lt;$AB$1*4.5,Y827&gt;0),"优化询盘成本 ","")&amp;IF(AND(Z827&gt;$Z$1*1.2,Z827&lt;$Z$1*4.5,Y827&gt;0),"优化商机成本 ","")&amp;IF(AND(Y827&lt;&gt;0,L827&gt;0,AB827&lt;$AB$1*1.2),"加大询盘获取 ","")&amp;IF(AND(Y827&lt;&gt;0,K827&gt;0,Z827&lt;$Z$1*1.2),"加大商机获取 ","")&amp;IF(AND(L827=0,C827="Y",G827&gt;($G$1/$L$1*1.5)),"解绑橱窗绑定 ",""),"请去左表粘贴源数据"),"")</f>
        <v/>
      </c>
      <c r="AE827" s="9"/>
      <c r="AF827" s="9"/>
      <c r="AG827" s="9"/>
      <c r="AH827" s="9"/>
      <c r="AI827" s="17"/>
      <c r="AJ827" s="17"/>
      <c r="AK827" s="17"/>
    </row>
    <row r="828" spans="1:37">
      <c r="A828" s="5" t="str">
        <f>IFERROR(HLOOKUP(A$2,'2.源数据-产品分析-全商品'!A$6:A$1000,ROW()-1,0),"")</f>
        <v/>
      </c>
      <c r="B828" s="5" t="str">
        <f>IFERROR(HLOOKUP(B$2,'2.源数据-产品分析-全商品'!B$6:B$1000,ROW()-1,0),"")</f>
        <v/>
      </c>
      <c r="C828" s="5" t="str">
        <f>CLEAN(IFERROR(HLOOKUP(C$2,'2.源数据-产品分析-全商品'!C$6:C$1000,ROW()-1,0),""))</f>
        <v/>
      </c>
      <c r="D828" s="5" t="str">
        <f>IFERROR(HLOOKUP(D$2,'2.源数据-产品分析-全商品'!D$6:D$1000,ROW()-1,0),"")</f>
        <v/>
      </c>
      <c r="E828" s="5" t="str">
        <f>IFERROR(HLOOKUP(E$2,'2.源数据-产品分析-全商品'!E$6:E$1000,ROW()-1,0),"")</f>
        <v/>
      </c>
      <c r="F828" s="5" t="str">
        <f>IFERROR(VALUE(HLOOKUP(F$2,'2.源数据-产品分析-全商品'!F$6:F$1000,ROW()-1,0)),"")</f>
        <v/>
      </c>
      <c r="G828" s="5" t="str">
        <f>IFERROR(VALUE(HLOOKUP(G$2,'2.源数据-产品分析-全商品'!G$6:G$1000,ROW()-1,0)),"")</f>
        <v/>
      </c>
      <c r="H828" s="5" t="str">
        <f>IFERROR(HLOOKUP(H$2,'2.源数据-产品分析-全商品'!H$6:H$1000,ROW()-1,0),"")</f>
        <v/>
      </c>
      <c r="I828" s="5" t="str">
        <f>IFERROR(VALUE(HLOOKUP(I$2,'2.源数据-产品分析-全商品'!I$6:I$1000,ROW()-1,0)),"")</f>
        <v/>
      </c>
      <c r="J828" s="60" t="str">
        <f>IFERROR(IF($J$2="","",INDEX('产品报告-整理'!G:G,MATCH(产品建议!A828,'产品报告-整理'!A:A,0))),"")</f>
        <v/>
      </c>
      <c r="K828" s="5" t="str">
        <f>IFERROR(IF($K$2="","",VALUE(INDEX('产品报告-整理'!E:E,MATCH(产品建议!A828,'产品报告-整理'!A:A,0)))),0)</f>
        <v/>
      </c>
      <c r="L828" s="5" t="str">
        <f>IFERROR(VALUE(HLOOKUP(L$2,'2.源数据-产品分析-全商品'!J$6:J$1000,ROW()-1,0)),"")</f>
        <v/>
      </c>
      <c r="M828" s="5" t="str">
        <f>IFERROR(VALUE(HLOOKUP(M$2,'2.源数据-产品分析-全商品'!K$6:K$1000,ROW()-1,0)),"")</f>
        <v/>
      </c>
      <c r="N828" s="5" t="str">
        <f>IFERROR(HLOOKUP(N$2,'2.源数据-产品分析-全商品'!L$6:L$1000,ROW()-1,0),"")</f>
        <v/>
      </c>
      <c r="O828" s="5" t="str">
        <f>IF($O$2='产品报告-整理'!$K$1,IFERROR(INDEX('产品报告-整理'!S:S,MATCH(产品建议!A828,'产品报告-整理'!L:L,0)),""),(IFERROR(VALUE(HLOOKUP(O$2,'2.源数据-产品分析-全商品'!M$6:M$1000,ROW()-1,0)),"")))</f>
        <v/>
      </c>
      <c r="P828" s="5" t="str">
        <f>IF($P$2='产品报告-整理'!$V$1,IFERROR(INDEX('产品报告-整理'!AD:AD,MATCH(产品建议!A828,'产品报告-整理'!W:W,0)),""),(IFERROR(VALUE(HLOOKUP(P$2,'2.源数据-产品分析-全商品'!N$6:N$1000,ROW()-1,0)),"")))</f>
        <v/>
      </c>
      <c r="Q828" s="5" t="str">
        <f>IF($Q$2='产品报告-整理'!$AG$1,IFERROR(INDEX('产品报告-整理'!AO:AO,MATCH(产品建议!A828,'产品报告-整理'!AH:AH,0)),""),(IFERROR(VALUE(HLOOKUP(Q$2,'2.源数据-产品分析-全商品'!O$6:O$1000,ROW()-1,0)),"")))</f>
        <v/>
      </c>
      <c r="R828" s="5" t="str">
        <f>IF($R$2='产品报告-整理'!$AR$1,IFERROR(INDEX('产品报告-整理'!AZ:AZ,MATCH(产品建议!A828,'产品报告-整理'!AS:AS,0)),""),(IFERROR(VALUE(HLOOKUP(R$2,'2.源数据-产品分析-全商品'!P$6:P$1000,ROW()-1,0)),"")))</f>
        <v/>
      </c>
      <c r="S828" s="5" t="str">
        <f>IF($S$2='产品报告-整理'!$BC$1,IFERROR(INDEX('产品报告-整理'!BK:BK,MATCH(产品建议!A828,'产品报告-整理'!BD:BD,0)),""),(IFERROR(VALUE(HLOOKUP(S$2,'2.源数据-产品分析-全商品'!Q$6:Q$1000,ROW()-1,0)),"")))</f>
        <v/>
      </c>
      <c r="T828" s="5" t="str">
        <f>IFERROR(HLOOKUP("产品负责人",'2.源数据-产品分析-全商品'!R$6:R$1000,ROW()-1,0),"")</f>
        <v/>
      </c>
      <c r="U828" s="5" t="str">
        <f>IFERROR(VALUE(HLOOKUP(U$2,'2.源数据-产品分析-全商品'!S$6:S$1000,ROW()-1,0)),"")</f>
        <v/>
      </c>
      <c r="V828" s="5" t="str">
        <f>IFERROR(VALUE(HLOOKUP(V$2,'2.源数据-产品分析-全商品'!T$6:T$1000,ROW()-1,0)),"")</f>
        <v/>
      </c>
      <c r="W828" s="5" t="str">
        <f>IF(OR($A$3=""),"",IF(OR($W$2="优爆品"),(IF(COUNTIF('2-2.源数据-产品分析-优品'!A:A,产品建议!A828)&gt;0,"是","")&amp;IF(COUNTIF('2-3.源数据-产品分析-爆品'!A:A,产品建议!A828)&gt;0,"是","")),IF(OR($W$2="P4P点击量"),((IFERROR(INDEX('产品报告-整理'!D:D,MATCH(产品建议!A828,'产品报告-整理'!A:A,0)),""))),((IF(COUNTIF('2-2.源数据-产品分析-优品'!A:A,产品建议!A828)&gt;0,"是",""))))))</f>
        <v/>
      </c>
      <c r="X828" s="5" t="str">
        <f>IF(OR($A$3=""),"",IF(OR($W$2="优爆品"),((IFERROR(INDEX('产品报告-整理'!D:D,MATCH(产品建议!A828,'产品报告-整理'!A:A,0)),"")&amp;" → "&amp;(IFERROR(TEXT(INDEX('产品报告-整理'!D:D,MATCH(产品建议!A828,'产品报告-整理'!A:A,0))/G828,"0%"),"")))),IF(OR($W$2="P4P点击量"),((IF($W$2="P4P点击量",IFERROR(TEXT(W828/G828,"0%"),"")))),(((IF(COUNTIF('2-3.源数据-产品分析-爆品'!A:A,产品建议!A828)&gt;0,"是","")))))))</f>
        <v/>
      </c>
      <c r="Y828" s="9" t="str">
        <f>IF(AND($Y$2="直通车总消费",'产品报告-整理'!$BN$1="推荐广告"),IFERROR(INDEX('产品报告-整理'!H:H,MATCH(产品建议!A828,'产品报告-整理'!A:A,0)),0)+IFERROR(INDEX('产品报告-整理'!BV:BV,MATCH(产品建议!A828,'产品报告-整理'!BO:BO,0)),0),IFERROR(INDEX('产品报告-整理'!H:H,MATCH(产品建议!A828,'产品报告-整理'!A:A,0)),0))</f>
        <v/>
      </c>
      <c r="Z828" s="9" t="str">
        <f t="shared" si="39"/>
        <v/>
      </c>
      <c r="AA828" s="5" t="str">
        <f t="shared" si="37"/>
        <v/>
      </c>
      <c r="AB828" s="5" t="str">
        <f t="shared" si="38"/>
        <v/>
      </c>
      <c r="AC828" s="9"/>
      <c r="AD828" s="15" t="str">
        <f>IF($AD$1="  ",IFERROR(IF(AND(Y828="未推广",L828&gt;0),"加入P4P推广 ","")&amp;IF(AND(OR(W828="是",X828="是"),Y828=0),"优爆品加推广 ","")&amp;IF(AND(C828="N",L828&gt;0),"增加橱窗绑定 ","")&amp;IF(AND(OR(Z828&gt;$Z$1*4.5,AB828&gt;$AB$1*4.5),Y828&lt;&gt;0,Y828&gt;$AB$1*2,G828&gt;($G$1/$L$1)*1),"放弃P4P推广 ","")&amp;IF(AND(AB828&gt;$AB$1*1.2,AB828&lt;$AB$1*4.5,Y828&gt;0),"优化询盘成本 ","")&amp;IF(AND(Z828&gt;$Z$1*1.2,Z828&lt;$Z$1*4.5,Y828&gt;0),"优化商机成本 ","")&amp;IF(AND(Y828&lt;&gt;0,L828&gt;0,AB828&lt;$AB$1*1.2),"加大询盘获取 ","")&amp;IF(AND(Y828&lt;&gt;0,K828&gt;0,Z828&lt;$Z$1*1.2),"加大商机获取 ","")&amp;IF(AND(L828=0,C828="Y",G828&gt;($G$1/$L$1*1.5)),"解绑橱窗绑定 ",""),"请去左表粘贴源数据"),"")</f>
        <v/>
      </c>
      <c r="AE828" s="9"/>
      <c r="AF828" s="9"/>
      <c r="AG828" s="9"/>
      <c r="AH828" s="9"/>
      <c r="AI828" s="17"/>
      <c r="AJ828" s="17"/>
      <c r="AK828" s="17"/>
    </row>
    <row r="829" spans="1:37">
      <c r="A829" s="5" t="str">
        <f>IFERROR(HLOOKUP(A$2,'2.源数据-产品分析-全商品'!A$6:A$1000,ROW()-1,0),"")</f>
        <v/>
      </c>
      <c r="B829" s="5" t="str">
        <f>IFERROR(HLOOKUP(B$2,'2.源数据-产品分析-全商品'!B$6:B$1000,ROW()-1,0),"")</f>
        <v/>
      </c>
      <c r="C829" s="5" t="str">
        <f>CLEAN(IFERROR(HLOOKUP(C$2,'2.源数据-产品分析-全商品'!C$6:C$1000,ROW()-1,0),""))</f>
        <v/>
      </c>
      <c r="D829" s="5" t="str">
        <f>IFERROR(HLOOKUP(D$2,'2.源数据-产品分析-全商品'!D$6:D$1000,ROW()-1,0),"")</f>
        <v/>
      </c>
      <c r="E829" s="5" t="str">
        <f>IFERROR(HLOOKUP(E$2,'2.源数据-产品分析-全商品'!E$6:E$1000,ROW()-1,0),"")</f>
        <v/>
      </c>
      <c r="F829" s="5" t="str">
        <f>IFERROR(VALUE(HLOOKUP(F$2,'2.源数据-产品分析-全商品'!F$6:F$1000,ROW()-1,0)),"")</f>
        <v/>
      </c>
      <c r="G829" s="5" t="str">
        <f>IFERROR(VALUE(HLOOKUP(G$2,'2.源数据-产品分析-全商品'!G$6:G$1000,ROW()-1,0)),"")</f>
        <v/>
      </c>
      <c r="H829" s="5" t="str">
        <f>IFERROR(HLOOKUP(H$2,'2.源数据-产品分析-全商品'!H$6:H$1000,ROW()-1,0),"")</f>
        <v/>
      </c>
      <c r="I829" s="5" t="str">
        <f>IFERROR(VALUE(HLOOKUP(I$2,'2.源数据-产品分析-全商品'!I$6:I$1000,ROW()-1,0)),"")</f>
        <v/>
      </c>
      <c r="J829" s="60" t="str">
        <f>IFERROR(IF($J$2="","",INDEX('产品报告-整理'!G:G,MATCH(产品建议!A829,'产品报告-整理'!A:A,0))),"")</f>
        <v/>
      </c>
      <c r="K829" s="5" t="str">
        <f>IFERROR(IF($K$2="","",VALUE(INDEX('产品报告-整理'!E:E,MATCH(产品建议!A829,'产品报告-整理'!A:A,0)))),0)</f>
        <v/>
      </c>
      <c r="L829" s="5" t="str">
        <f>IFERROR(VALUE(HLOOKUP(L$2,'2.源数据-产品分析-全商品'!J$6:J$1000,ROW()-1,0)),"")</f>
        <v/>
      </c>
      <c r="M829" s="5" t="str">
        <f>IFERROR(VALUE(HLOOKUP(M$2,'2.源数据-产品分析-全商品'!K$6:K$1000,ROW()-1,0)),"")</f>
        <v/>
      </c>
      <c r="N829" s="5" t="str">
        <f>IFERROR(HLOOKUP(N$2,'2.源数据-产品分析-全商品'!L$6:L$1000,ROW()-1,0),"")</f>
        <v/>
      </c>
      <c r="O829" s="5" t="str">
        <f>IF($O$2='产品报告-整理'!$K$1,IFERROR(INDEX('产品报告-整理'!S:S,MATCH(产品建议!A829,'产品报告-整理'!L:L,0)),""),(IFERROR(VALUE(HLOOKUP(O$2,'2.源数据-产品分析-全商品'!M$6:M$1000,ROW()-1,0)),"")))</f>
        <v/>
      </c>
      <c r="P829" s="5" t="str">
        <f>IF($P$2='产品报告-整理'!$V$1,IFERROR(INDEX('产品报告-整理'!AD:AD,MATCH(产品建议!A829,'产品报告-整理'!W:W,0)),""),(IFERROR(VALUE(HLOOKUP(P$2,'2.源数据-产品分析-全商品'!N$6:N$1000,ROW()-1,0)),"")))</f>
        <v/>
      </c>
      <c r="Q829" s="5" t="str">
        <f>IF($Q$2='产品报告-整理'!$AG$1,IFERROR(INDEX('产品报告-整理'!AO:AO,MATCH(产品建议!A829,'产品报告-整理'!AH:AH,0)),""),(IFERROR(VALUE(HLOOKUP(Q$2,'2.源数据-产品分析-全商品'!O$6:O$1000,ROW()-1,0)),"")))</f>
        <v/>
      </c>
      <c r="R829" s="5" t="str">
        <f>IF($R$2='产品报告-整理'!$AR$1,IFERROR(INDEX('产品报告-整理'!AZ:AZ,MATCH(产品建议!A829,'产品报告-整理'!AS:AS,0)),""),(IFERROR(VALUE(HLOOKUP(R$2,'2.源数据-产品分析-全商品'!P$6:P$1000,ROW()-1,0)),"")))</f>
        <v/>
      </c>
      <c r="S829" s="5" t="str">
        <f>IF($S$2='产品报告-整理'!$BC$1,IFERROR(INDEX('产品报告-整理'!BK:BK,MATCH(产品建议!A829,'产品报告-整理'!BD:BD,0)),""),(IFERROR(VALUE(HLOOKUP(S$2,'2.源数据-产品分析-全商品'!Q$6:Q$1000,ROW()-1,0)),"")))</f>
        <v/>
      </c>
      <c r="T829" s="5" t="str">
        <f>IFERROR(HLOOKUP("产品负责人",'2.源数据-产品分析-全商品'!R$6:R$1000,ROW()-1,0),"")</f>
        <v/>
      </c>
      <c r="U829" s="5" t="str">
        <f>IFERROR(VALUE(HLOOKUP(U$2,'2.源数据-产品分析-全商品'!S$6:S$1000,ROW()-1,0)),"")</f>
        <v/>
      </c>
      <c r="V829" s="5" t="str">
        <f>IFERROR(VALUE(HLOOKUP(V$2,'2.源数据-产品分析-全商品'!T$6:T$1000,ROW()-1,0)),"")</f>
        <v/>
      </c>
      <c r="W829" s="5" t="str">
        <f>IF(OR($A$3=""),"",IF(OR($W$2="优爆品"),(IF(COUNTIF('2-2.源数据-产品分析-优品'!A:A,产品建议!A829)&gt;0,"是","")&amp;IF(COUNTIF('2-3.源数据-产品分析-爆品'!A:A,产品建议!A829)&gt;0,"是","")),IF(OR($W$2="P4P点击量"),((IFERROR(INDEX('产品报告-整理'!D:D,MATCH(产品建议!A829,'产品报告-整理'!A:A,0)),""))),((IF(COUNTIF('2-2.源数据-产品分析-优品'!A:A,产品建议!A829)&gt;0,"是",""))))))</f>
        <v/>
      </c>
      <c r="X829" s="5" t="str">
        <f>IF(OR($A$3=""),"",IF(OR($W$2="优爆品"),((IFERROR(INDEX('产品报告-整理'!D:D,MATCH(产品建议!A829,'产品报告-整理'!A:A,0)),"")&amp;" → "&amp;(IFERROR(TEXT(INDEX('产品报告-整理'!D:D,MATCH(产品建议!A829,'产品报告-整理'!A:A,0))/G829,"0%"),"")))),IF(OR($W$2="P4P点击量"),((IF($W$2="P4P点击量",IFERROR(TEXT(W829/G829,"0%"),"")))),(((IF(COUNTIF('2-3.源数据-产品分析-爆品'!A:A,产品建议!A829)&gt;0,"是","")))))))</f>
        <v/>
      </c>
      <c r="Y829" s="9" t="str">
        <f>IF(AND($Y$2="直通车总消费",'产品报告-整理'!$BN$1="推荐广告"),IFERROR(INDEX('产品报告-整理'!H:H,MATCH(产品建议!A829,'产品报告-整理'!A:A,0)),0)+IFERROR(INDEX('产品报告-整理'!BV:BV,MATCH(产品建议!A829,'产品报告-整理'!BO:BO,0)),0),IFERROR(INDEX('产品报告-整理'!H:H,MATCH(产品建议!A829,'产品报告-整理'!A:A,0)),0))</f>
        <v/>
      </c>
      <c r="Z829" s="9" t="str">
        <f t="shared" si="39"/>
        <v/>
      </c>
      <c r="AA829" s="5" t="str">
        <f t="shared" si="37"/>
        <v/>
      </c>
      <c r="AB829" s="5" t="str">
        <f t="shared" si="38"/>
        <v/>
      </c>
      <c r="AC829" s="9"/>
      <c r="AD829" s="15" t="str">
        <f>IF($AD$1="  ",IFERROR(IF(AND(Y829="未推广",L829&gt;0),"加入P4P推广 ","")&amp;IF(AND(OR(W829="是",X829="是"),Y829=0),"优爆品加推广 ","")&amp;IF(AND(C829="N",L829&gt;0),"增加橱窗绑定 ","")&amp;IF(AND(OR(Z829&gt;$Z$1*4.5,AB829&gt;$AB$1*4.5),Y829&lt;&gt;0,Y829&gt;$AB$1*2,G829&gt;($G$1/$L$1)*1),"放弃P4P推广 ","")&amp;IF(AND(AB829&gt;$AB$1*1.2,AB829&lt;$AB$1*4.5,Y829&gt;0),"优化询盘成本 ","")&amp;IF(AND(Z829&gt;$Z$1*1.2,Z829&lt;$Z$1*4.5,Y829&gt;0),"优化商机成本 ","")&amp;IF(AND(Y829&lt;&gt;0,L829&gt;0,AB829&lt;$AB$1*1.2),"加大询盘获取 ","")&amp;IF(AND(Y829&lt;&gt;0,K829&gt;0,Z829&lt;$Z$1*1.2),"加大商机获取 ","")&amp;IF(AND(L829=0,C829="Y",G829&gt;($G$1/$L$1*1.5)),"解绑橱窗绑定 ",""),"请去左表粘贴源数据"),"")</f>
        <v/>
      </c>
      <c r="AE829" s="9"/>
      <c r="AF829" s="9"/>
      <c r="AG829" s="9"/>
      <c r="AH829" s="9"/>
      <c r="AI829" s="17"/>
      <c r="AJ829" s="17"/>
      <c r="AK829" s="17"/>
    </row>
    <row r="830" spans="1:37">
      <c r="A830" s="5" t="str">
        <f>IFERROR(HLOOKUP(A$2,'2.源数据-产品分析-全商品'!A$6:A$1000,ROW()-1,0),"")</f>
        <v/>
      </c>
      <c r="B830" s="5" t="str">
        <f>IFERROR(HLOOKUP(B$2,'2.源数据-产品分析-全商品'!B$6:B$1000,ROW()-1,0),"")</f>
        <v/>
      </c>
      <c r="C830" s="5" t="str">
        <f>CLEAN(IFERROR(HLOOKUP(C$2,'2.源数据-产品分析-全商品'!C$6:C$1000,ROW()-1,0),""))</f>
        <v/>
      </c>
      <c r="D830" s="5" t="str">
        <f>IFERROR(HLOOKUP(D$2,'2.源数据-产品分析-全商品'!D$6:D$1000,ROW()-1,0),"")</f>
        <v/>
      </c>
      <c r="E830" s="5" t="str">
        <f>IFERROR(HLOOKUP(E$2,'2.源数据-产品分析-全商品'!E$6:E$1000,ROW()-1,0),"")</f>
        <v/>
      </c>
      <c r="F830" s="5" t="str">
        <f>IFERROR(VALUE(HLOOKUP(F$2,'2.源数据-产品分析-全商品'!F$6:F$1000,ROW()-1,0)),"")</f>
        <v/>
      </c>
      <c r="G830" s="5" t="str">
        <f>IFERROR(VALUE(HLOOKUP(G$2,'2.源数据-产品分析-全商品'!G$6:G$1000,ROW()-1,0)),"")</f>
        <v/>
      </c>
      <c r="H830" s="5" t="str">
        <f>IFERROR(HLOOKUP(H$2,'2.源数据-产品分析-全商品'!H$6:H$1000,ROW()-1,0),"")</f>
        <v/>
      </c>
      <c r="I830" s="5" t="str">
        <f>IFERROR(VALUE(HLOOKUP(I$2,'2.源数据-产品分析-全商品'!I$6:I$1000,ROW()-1,0)),"")</f>
        <v/>
      </c>
      <c r="J830" s="60" t="str">
        <f>IFERROR(IF($J$2="","",INDEX('产品报告-整理'!G:G,MATCH(产品建议!A830,'产品报告-整理'!A:A,0))),"")</f>
        <v/>
      </c>
      <c r="K830" s="5" t="str">
        <f>IFERROR(IF($K$2="","",VALUE(INDEX('产品报告-整理'!E:E,MATCH(产品建议!A830,'产品报告-整理'!A:A,0)))),0)</f>
        <v/>
      </c>
      <c r="L830" s="5" t="str">
        <f>IFERROR(VALUE(HLOOKUP(L$2,'2.源数据-产品分析-全商品'!J$6:J$1000,ROW()-1,0)),"")</f>
        <v/>
      </c>
      <c r="M830" s="5" t="str">
        <f>IFERROR(VALUE(HLOOKUP(M$2,'2.源数据-产品分析-全商品'!K$6:K$1000,ROW()-1,0)),"")</f>
        <v/>
      </c>
      <c r="N830" s="5" t="str">
        <f>IFERROR(HLOOKUP(N$2,'2.源数据-产品分析-全商品'!L$6:L$1000,ROW()-1,0),"")</f>
        <v/>
      </c>
      <c r="O830" s="5" t="str">
        <f>IF($O$2='产品报告-整理'!$K$1,IFERROR(INDEX('产品报告-整理'!S:S,MATCH(产品建议!A830,'产品报告-整理'!L:L,0)),""),(IFERROR(VALUE(HLOOKUP(O$2,'2.源数据-产品分析-全商品'!M$6:M$1000,ROW()-1,0)),"")))</f>
        <v/>
      </c>
      <c r="P830" s="5" t="str">
        <f>IF($P$2='产品报告-整理'!$V$1,IFERROR(INDEX('产品报告-整理'!AD:AD,MATCH(产品建议!A830,'产品报告-整理'!W:W,0)),""),(IFERROR(VALUE(HLOOKUP(P$2,'2.源数据-产品分析-全商品'!N$6:N$1000,ROW()-1,0)),"")))</f>
        <v/>
      </c>
      <c r="Q830" s="5" t="str">
        <f>IF($Q$2='产品报告-整理'!$AG$1,IFERROR(INDEX('产品报告-整理'!AO:AO,MATCH(产品建议!A830,'产品报告-整理'!AH:AH,0)),""),(IFERROR(VALUE(HLOOKUP(Q$2,'2.源数据-产品分析-全商品'!O$6:O$1000,ROW()-1,0)),"")))</f>
        <v/>
      </c>
      <c r="R830" s="5" t="str">
        <f>IF($R$2='产品报告-整理'!$AR$1,IFERROR(INDEX('产品报告-整理'!AZ:AZ,MATCH(产品建议!A830,'产品报告-整理'!AS:AS,0)),""),(IFERROR(VALUE(HLOOKUP(R$2,'2.源数据-产品分析-全商品'!P$6:P$1000,ROW()-1,0)),"")))</f>
        <v/>
      </c>
      <c r="S830" s="5" t="str">
        <f>IF($S$2='产品报告-整理'!$BC$1,IFERROR(INDEX('产品报告-整理'!BK:BK,MATCH(产品建议!A830,'产品报告-整理'!BD:BD,0)),""),(IFERROR(VALUE(HLOOKUP(S$2,'2.源数据-产品分析-全商品'!Q$6:Q$1000,ROW()-1,0)),"")))</f>
        <v/>
      </c>
      <c r="T830" s="5" t="str">
        <f>IFERROR(HLOOKUP("产品负责人",'2.源数据-产品分析-全商品'!R$6:R$1000,ROW()-1,0),"")</f>
        <v/>
      </c>
      <c r="U830" s="5" t="str">
        <f>IFERROR(VALUE(HLOOKUP(U$2,'2.源数据-产品分析-全商品'!S$6:S$1000,ROW()-1,0)),"")</f>
        <v/>
      </c>
      <c r="V830" s="5" t="str">
        <f>IFERROR(VALUE(HLOOKUP(V$2,'2.源数据-产品分析-全商品'!T$6:T$1000,ROW()-1,0)),"")</f>
        <v/>
      </c>
      <c r="W830" s="5" t="str">
        <f>IF(OR($A$3=""),"",IF(OR($W$2="优爆品"),(IF(COUNTIF('2-2.源数据-产品分析-优品'!A:A,产品建议!A830)&gt;0,"是","")&amp;IF(COUNTIF('2-3.源数据-产品分析-爆品'!A:A,产品建议!A830)&gt;0,"是","")),IF(OR($W$2="P4P点击量"),((IFERROR(INDEX('产品报告-整理'!D:D,MATCH(产品建议!A830,'产品报告-整理'!A:A,0)),""))),((IF(COUNTIF('2-2.源数据-产品分析-优品'!A:A,产品建议!A830)&gt;0,"是",""))))))</f>
        <v/>
      </c>
      <c r="X830" s="5" t="str">
        <f>IF(OR($A$3=""),"",IF(OR($W$2="优爆品"),((IFERROR(INDEX('产品报告-整理'!D:D,MATCH(产品建议!A830,'产品报告-整理'!A:A,0)),"")&amp;" → "&amp;(IFERROR(TEXT(INDEX('产品报告-整理'!D:D,MATCH(产品建议!A830,'产品报告-整理'!A:A,0))/G830,"0%"),"")))),IF(OR($W$2="P4P点击量"),((IF($W$2="P4P点击量",IFERROR(TEXT(W830/G830,"0%"),"")))),(((IF(COUNTIF('2-3.源数据-产品分析-爆品'!A:A,产品建议!A830)&gt;0,"是","")))))))</f>
        <v/>
      </c>
      <c r="Y830" s="9" t="str">
        <f>IF(AND($Y$2="直通车总消费",'产品报告-整理'!$BN$1="推荐广告"),IFERROR(INDEX('产品报告-整理'!H:H,MATCH(产品建议!A830,'产品报告-整理'!A:A,0)),0)+IFERROR(INDEX('产品报告-整理'!BV:BV,MATCH(产品建议!A830,'产品报告-整理'!BO:BO,0)),0),IFERROR(INDEX('产品报告-整理'!H:H,MATCH(产品建议!A830,'产品报告-整理'!A:A,0)),0))</f>
        <v/>
      </c>
      <c r="Z830" s="9" t="str">
        <f t="shared" si="39"/>
        <v/>
      </c>
      <c r="AA830" s="5" t="str">
        <f t="shared" si="37"/>
        <v/>
      </c>
      <c r="AB830" s="5" t="str">
        <f t="shared" si="38"/>
        <v/>
      </c>
      <c r="AC830" s="9"/>
      <c r="AD830" s="15" t="str">
        <f>IF($AD$1="  ",IFERROR(IF(AND(Y830="未推广",L830&gt;0),"加入P4P推广 ","")&amp;IF(AND(OR(W830="是",X830="是"),Y830=0),"优爆品加推广 ","")&amp;IF(AND(C830="N",L830&gt;0),"增加橱窗绑定 ","")&amp;IF(AND(OR(Z830&gt;$Z$1*4.5,AB830&gt;$AB$1*4.5),Y830&lt;&gt;0,Y830&gt;$AB$1*2,G830&gt;($G$1/$L$1)*1),"放弃P4P推广 ","")&amp;IF(AND(AB830&gt;$AB$1*1.2,AB830&lt;$AB$1*4.5,Y830&gt;0),"优化询盘成本 ","")&amp;IF(AND(Z830&gt;$Z$1*1.2,Z830&lt;$Z$1*4.5,Y830&gt;0),"优化商机成本 ","")&amp;IF(AND(Y830&lt;&gt;0,L830&gt;0,AB830&lt;$AB$1*1.2),"加大询盘获取 ","")&amp;IF(AND(Y830&lt;&gt;0,K830&gt;0,Z830&lt;$Z$1*1.2),"加大商机获取 ","")&amp;IF(AND(L830=0,C830="Y",G830&gt;($G$1/$L$1*1.5)),"解绑橱窗绑定 ",""),"请去左表粘贴源数据"),"")</f>
        <v/>
      </c>
      <c r="AE830" s="9"/>
      <c r="AF830" s="9"/>
      <c r="AG830" s="9"/>
      <c r="AH830" s="9"/>
      <c r="AI830" s="17"/>
      <c r="AJ830" s="17"/>
      <c r="AK830" s="17"/>
    </row>
    <row r="831" spans="1:37">
      <c r="A831" s="5" t="str">
        <f>IFERROR(HLOOKUP(A$2,'2.源数据-产品分析-全商品'!A$6:A$1000,ROW()-1,0),"")</f>
        <v/>
      </c>
      <c r="B831" s="5" t="str">
        <f>IFERROR(HLOOKUP(B$2,'2.源数据-产品分析-全商品'!B$6:B$1000,ROW()-1,0),"")</f>
        <v/>
      </c>
      <c r="C831" s="5" t="str">
        <f>CLEAN(IFERROR(HLOOKUP(C$2,'2.源数据-产品分析-全商品'!C$6:C$1000,ROW()-1,0),""))</f>
        <v/>
      </c>
      <c r="D831" s="5" t="str">
        <f>IFERROR(HLOOKUP(D$2,'2.源数据-产品分析-全商品'!D$6:D$1000,ROW()-1,0),"")</f>
        <v/>
      </c>
      <c r="E831" s="5" t="str">
        <f>IFERROR(HLOOKUP(E$2,'2.源数据-产品分析-全商品'!E$6:E$1000,ROW()-1,0),"")</f>
        <v/>
      </c>
      <c r="F831" s="5" t="str">
        <f>IFERROR(VALUE(HLOOKUP(F$2,'2.源数据-产品分析-全商品'!F$6:F$1000,ROW()-1,0)),"")</f>
        <v/>
      </c>
      <c r="G831" s="5" t="str">
        <f>IFERROR(VALUE(HLOOKUP(G$2,'2.源数据-产品分析-全商品'!G$6:G$1000,ROW()-1,0)),"")</f>
        <v/>
      </c>
      <c r="H831" s="5" t="str">
        <f>IFERROR(HLOOKUP(H$2,'2.源数据-产品分析-全商品'!H$6:H$1000,ROW()-1,0),"")</f>
        <v/>
      </c>
      <c r="I831" s="5" t="str">
        <f>IFERROR(VALUE(HLOOKUP(I$2,'2.源数据-产品分析-全商品'!I$6:I$1000,ROW()-1,0)),"")</f>
        <v/>
      </c>
      <c r="J831" s="60" t="str">
        <f>IFERROR(IF($J$2="","",INDEX('产品报告-整理'!G:G,MATCH(产品建议!A831,'产品报告-整理'!A:A,0))),"")</f>
        <v/>
      </c>
      <c r="K831" s="5" t="str">
        <f>IFERROR(IF($K$2="","",VALUE(INDEX('产品报告-整理'!E:E,MATCH(产品建议!A831,'产品报告-整理'!A:A,0)))),0)</f>
        <v/>
      </c>
      <c r="L831" s="5" t="str">
        <f>IFERROR(VALUE(HLOOKUP(L$2,'2.源数据-产品分析-全商品'!J$6:J$1000,ROW()-1,0)),"")</f>
        <v/>
      </c>
      <c r="M831" s="5" t="str">
        <f>IFERROR(VALUE(HLOOKUP(M$2,'2.源数据-产品分析-全商品'!K$6:K$1000,ROW()-1,0)),"")</f>
        <v/>
      </c>
      <c r="N831" s="5" t="str">
        <f>IFERROR(HLOOKUP(N$2,'2.源数据-产品分析-全商品'!L$6:L$1000,ROW()-1,0),"")</f>
        <v/>
      </c>
      <c r="O831" s="5" t="str">
        <f>IF($O$2='产品报告-整理'!$K$1,IFERROR(INDEX('产品报告-整理'!S:S,MATCH(产品建议!A831,'产品报告-整理'!L:L,0)),""),(IFERROR(VALUE(HLOOKUP(O$2,'2.源数据-产品分析-全商品'!M$6:M$1000,ROW()-1,0)),"")))</f>
        <v/>
      </c>
      <c r="P831" s="5" t="str">
        <f>IF($P$2='产品报告-整理'!$V$1,IFERROR(INDEX('产品报告-整理'!AD:AD,MATCH(产品建议!A831,'产品报告-整理'!W:W,0)),""),(IFERROR(VALUE(HLOOKUP(P$2,'2.源数据-产品分析-全商品'!N$6:N$1000,ROW()-1,0)),"")))</f>
        <v/>
      </c>
      <c r="Q831" s="5" t="str">
        <f>IF($Q$2='产品报告-整理'!$AG$1,IFERROR(INDEX('产品报告-整理'!AO:AO,MATCH(产品建议!A831,'产品报告-整理'!AH:AH,0)),""),(IFERROR(VALUE(HLOOKUP(Q$2,'2.源数据-产品分析-全商品'!O$6:O$1000,ROW()-1,0)),"")))</f>
        <v/>
      </c>
      <c r="R831" s="5" t="str">
        <f>IF($R$2='产品报告-整理'!$AR$1,IFERROR(INDEX('产品报告-整理'!AZ:AZ,MATCH(产品建议!A831,'产品报告-整理'!AS:AS,0)),""),(IFERROR(VALUE(HLOOKUP(R$2,'2.源数据-产品分析-全商品'!P$6:P$1000,ROW()-1,0)),"")))</f>
        <v/>
      </c>
      <c r="S831" s="5" t="str">
        <f>IF($S$2='产品报告-整理'!$BC$1,IFERROR(INDEX('产品报告-整理'!BK:BK,MATCH(产品建议!A831,'产品报告-整理'!BD:BD,0)),""),(IFERROR(VALUE(HLOOKUP(S$2,'2.源数据-产品分析-全商品'!Q$6:Q$1000,ROW()-1,0)),"")))</f>
        <v/>
      </c>
      <c r="T831" s="5" t="str">
        <f>IFERROR(HLOOKUP("产品负责人",'2.源数据-产品分析-全商品'!R$6:R$1000,ROW()-1,0),"")</f>
        <v/>
      </c>
      <c r="U831" s="5" t="str">
        <f>IFERROR(VALUE(HLOOKUP(U$2,'2.源数据-产品分析-全商品'!S$6:S$1000,ROW()-1,0)),"")</f>
        <v/>
      </c>
      <c r="V831" s="5" t="str">
        <f>IFERROR(VALUE(HLOOKUP(V$2,'2.源数据-产品分析-全商品'!T$6:T$1000,ROW()-1,0)),"")</f>
        <v/>
      </c>
      <c r="W831" s="5" t="str">
        <f>IF(OR($A$3=""),"",IF(OR($W$2="优爆品"),(IF(COUNTIF('2-2.源数据-产品分析-优品'!A:A,产品建议!A831)&gt;0,"是","")&amp;IF(COUNTIF('2-3.源数据-产品分析-爆品'!A:A,产品建议!A831)&gt;0,"是","")),IF(OR($W$2="P4P点击量"),((IFERROR(INDEX('产品报告-整理'!D:D,MATCH(产品建议!A831,'产品报告-整理'!A:A,0)),""))),((IF(COUNTIF('2-2.源数据-产品分析-优品'!A:A,产品建议!A831)&gt;0,"是",""))))))</f>
        <v/>
      </c>
      <c r="X831" s="5" t="str">
        <f>IF(OR($A$3=""),"",IF(OR($W$2="优爆品"),((IFERROR(INDEX('产品报告-整理'!D:D,MATCH(产品建议!A831,'产品报告-整理'!A:A,0)),"")&amp;" → "&amp;(IFERROR(TEXT(INDEX('产品报告-整理'!D:D,MATCH(产品建议!A831,'产品报告-整理'!A:A,0))/G831,"0%"),"")))),IF(OR($W$2="P4P点击量"),((IF($W$2="P4P点击量",IFERROR(TEXT(W831/G831,"0%"),"")))),(((IF(COUNTIF('2-3.源数据-产品分析-爆品'!A:A,产品建议!A831)&gt;0,"是","")))))))</f>
        <v/>
      </c>
      <c r="Y831" s="9" t="str">
        <f>IF(AND($Y$2="直通车总消费",'产品报告-整理'!$BN$1="推荐广告"),IFERROR(INDEX('产品报告-整理'!H:H,MATCH(产品建议!A831,'产品报告-整理'!A:A,0)),0)+IFERROR(INDEX('产品报告-整理'!BV:BV,MATCH(产品建议!A831,'产品报告-整理'!BO:BO,0)),0),IFERROR(INDEX('产品报告-整理'!H:H,MATCH(产品建议!A831,'产品报告-整理'!A:A,0)),0))</f>
        <v/>
      </c>
      <c r="Z831" s="9" t="str">
        <f t="shared" si="39"/>
        <v/>
      </c>
      <c r="AA831" s="5" t="str">
        <f t="shared" si="37"/>
        <v/>
      </c>
      <c r="AB831" s="5" t="str">
        <f t="shared" si="38"/>
        <v/>
      </c>
      <c r="AC831" s="9"/>
      <c r="AD831" s="15" t="str">
        <f>IF($AD$1="  ",IFERROR(IF(AND(Y831="未推广",L831&gt;0),"加入P4P推广 ","")&amp;IF(AND(OR(W831="是",X831="是"),Y831=0),"优爆品加推广 ","")&amp;IF(AND(C831="N",L831&gt;0),"增加橱窗绑定 ","")&amp;IF(AND(OR(Z831&gt;$Z$1*4.5,AB831&gt;$AB$1*4.5),Y831&lt;&gt;0,Y831&gt;$AB$1*2,G831&gt;($G$1/$L$1)*1),"放弃P4P推广 ","")&amp;IF(AND(AB831&gt;$AB$1*1.2,AB831&lt;$AB$1*4.5,Y831&gt;0),"优化询盘成本 ","")&amp;IF(AND(Z831&gt;$Z$1*1.2,Z831&lt;$Z$1*4.5,Y831&gt;0),"优化商机成本 ","")&amp;IF(AND(Y831&lt;&gt;0,L831&gt;0,AB831&lt;$AB$1*1.2),"加大询盘获取 ","")&amp;IF(AND(Y831&lt;&gt;0,K831&gt;0,Z831&lt;$Z$1*1.2),"加大商机获取 ","")&amp;IF(AND(L831=0,C831="Y",G831&gt;($G$1/$L$1*1.5)),"解绑橱窗绑定 ",""),"请去左表粘贴源数据"),"")</f>
        <v/>
      </c>
      <c r="AE831" s="9"/>
      <c r="AF831" s="9"/>
      <c r="AG831" s="9"/>
      <c r="AH831" s="9"/>
      <c r="AI831" s="17"/>
      <c r="AJ831" s="17"/>
      <c r="AK831" s="17"/>
    </row>
    <row r="832" spans="1:37">
      <c r="A832" s="5" t="str">
        <f>IFERROR(HLOOKUP(A$2,'2.源数据-产品分析-全商品'!A$6:A$1000,ROW()-1,0),"")</f>
        <v/>
      </c>
      <c r="B832" s="5" t="str">
        <f>IFERROR(HLOOKUP(B$2,'2.源数据-产品分析-全商品'!B$6:B$1000,ROW()-1,0),"")</f>
        <v/>
      </c>
      <c r="C832" s="5" t="str">
        <f>CLEAN(IFERROR(HLOOKUP(C$2,'2.源数据-产品分析-全商品'!C$6:C$1000,ROW()-1,0),""))</f>
        <v/>
      </c>
      <c r="D832" s="5" t="str">
        <f>IFERROR(HLOOKUP(D$2,'2.源数据-产品分析-全商品'!D$6:D$1000,ROW()-1,0),"")</f>
        <v/>
      </c>
      <c r="E832" s="5" t="str">
        <f>IFERROR(HLOOKUP(E$2,'2.源数据-产品分析-全商品'!E$6:E$1000,ROW()-1,0),"")</f>
        <v/>
      </c>
      <c r="F832" s="5" t="str">
        <f>IFERROR(VALUE(HLOOKUP(F$2,'2.源数据-产品分析-全商品'!F$6:F$1000,ROW()-1,0)),"")</f>
        <v/>
      </c>
      <c r="G832" s="5" t="str">
        <f>IFERROR(VALUE(HLOOKUP(G$2,'2.源数据-产品分析-全商品'!G$6:G$1000,ROW()-1,0)),"")</f>
        <v/>
      </c>
      <c r="H832" s="5" t="str">
        <f>IFERROR(HLOOKUP(H$2,'2.源数据-产品分析-全商品'!H$6:H$1000,ROW()-1,0),"")</f>
        <v/>
      </c>
      <c r="I832" s="5" t="str">
        <f>IFERROR(VALUE(HLOOKUP(I$2,'2.源数据-产品分析-全商品'!I$6:I$1000,ROW()-1,0)),"")</f>
        <v/>
      </c>
      <c r="J832" s="60" t="str">
        <f>IFERROR(IF($J$2="","",INDEX('产品报告-整理'!G:G,MATCH(产品建议!A832,'产品报告-整理'!A:A,0))),"")</f>
        <v/>
      </c>
      <c r="K832" s="5" t="str">
        <f>IFERROR(IF($K$2="","",VALUE(INDEX('产品报告-整理'!E:E,MATCH(产品建议!A832,'产品报告-整理'!A:A,0)))),0)</f>
        <v/>
      </c>
      <c r="L832" s="5" t="str">
        <f>IFERROR(VALUE(HLOOKUP(L$2,'2.源数据-产品分析-全商品'!J$6:J$1000,ROW()-1,0)),"")</f>
        <v/>
      </c>
      <c r="M832" s="5" t="str">
        <f>IFERROR(VALUE(HLOOKUP(M$2,'2.源数据-产品分析-全商品'!K$6:K$1000,ROW()-1,0)),"")</f>
        <v/>
      </c>
      <c r="N832" s="5" t="str">
        <f>IFERROR(HLOOKUP(N$2,'2.源数据-产品分析-全商品'!L$6:L$1000,ROW()-1,0),"")</f>
        <v/>
      </c>
      <c r="O832" s="5" t="str">
        <f>IF($O$2='产品报告-整理'!$K$1,IFERROR(INDEX('产品报告-整理'!S:S,MATCH(产品建议!A832,'产品报告-整理'!L:L,0)),""),(IFERROR(VALUE(HLOOKUP(O$2,'2.源数据-产品分析-全商品'!M$6:M$1000,ROW()-1,0)),"")))</f>
        <v/>
      </c>
      <c r="P832" s="5" t="str">
        <f>IF($P$2='产品报告-整理'!$V$1,IFERROR(INDEX('产品报告-整理'!AD:AD,MATCH(产品建议!A832,'产品报告-整理'!W:W,0)),""),(IFERROR(VALUE(HLOOKUP(P$2,'2.源数据-产品分析-全商品'!N$6:N$1000,ROW()-1,0)),"")))</f>
        <v/>
      </c>
      <c r="Q832" s="5" t="str">
        <f>IF($Q$2='产品报告-整理'!$AG$1,IFERROR(INDEX('产品报告-整理'!AO:AO,MATCH(产品建议!A832,'产品报告-整理'!AH:AH,0)),""),(IFERROR(VALUE(HLOOKUP(Q$2,'2.源数据-产品分析-全商品'!O$6:O$1000,ROW()-1,0)),"")))</f>
        <v/>
      </c>
      <c r="R832" s="5" t="str">
        <f>IF($R$2='产品报告-整理'!$AR$1,IFERROR(INDEX('产品报告-整理'!AZ:AZ,MATCH(产品建议!A832,'产品报告-整理'!AS:AS,0)),""),(IFERROR(VALUE(HLOOKUP(R$2,'2.源数据-产品分析-全商品'!P$6:P$1000,ROW()-1,0)),"")))</f>
        <v/>
      </c>
      <c r="S832" s="5" t="str">
        <f>IF($S$2='产品报告-整理'!$BC$1,IFERROR(INDEX('产品报告-整理'!BK:BK,MATCH(产品建议!A832,'产品报告-整理'!BD:BD,0)),""),(IFERROR(VALUE(HLOOKUP(S$2,'2.源数据-产品分析-全商品'!Q$6:Q$1000,ROW()-1,0)),"")))</f>
        <v/>
      </c>
      <c r="T832" s="5" t="str">
        <f>IFERROR(HLOOKUP("产品负责人",'2.源数据-产品分析-全商品'!R$6:R$1000,ROW()-1,0),"")</f>
        <v/>
      </c>
      <c r="U832" s="5" t="str">
        <f>IFERROR(VALUE(HLOOKUP(U$2,'2.源数据-产品分析-全商品'!S$6:S$1000,ROW()-1,0)),"")</f>
        <v/>
      </c>
      <c r="V832" s="5" t="str">
        <f>IFERROR(VALUE(HLOOKUP(V$2,'2.源数据-产品分析-全商品'!T$6:T$1000,ROW()-1,0)),"")</f>
        <v/>
      </c>
      <c r="W832" s="5" t="str">
        <f>IF(OR($A$3=""),"",IF(OR($W$2="优爆品"),(IF(COUNTIF('2-2.源数据-产品分析-优品'!A:A,产品建议!A832)&gt;0,"是","")&amp;IF(COUNTIF('2-3.源数据-产品分析-爆品'!A:A,产品建议!A832)&gt;0,"是","")),IF(OR($W$2="P4P点击量"),((IFERROR(INDEX('产品报告-整理'!D:D,MATCH(产品建议!A832,'产品报告-整理'!A:A,0)),""))),((IF(COUNTIF('2-2.源数据-产品分析-优品'!A:A,产品建议!A832)&gt;0,"是",""))))))</f>
        <v/>
      </c>
      <c r="X832" s="5" t="str">
        <f>IF(OR($A$3=""),"",IF(OR($W$2="优爆品"),((IFERROR(INDEX('产品报告-整理'!D:D,MATCH(产品建议!A832,'产品报告-整理'!A:A,0)),"")&amp;" → "&amp;(IFERROR(TEXT(INDEX('产品报告-整理'!D:D,MATCH(产品建议!A832,'产品报告-整理'!A:A,0))/G832,"0%"),"")))),IF(OR($W$2="P4P点击量"),((IF($W$2="P4P点击量",IFERROR(TEXT(W832/G832,"0%"),"")))),(((IF(COUNTIF('2-3.源数据-产品分析-爆品'!A:A,产品建议!A832)&gt;0,"是","")))))))</f>
        <v/>
      </c>
      <c r="Y832" s="9" t="str">
        <f>IF(AND($Y$2="直通车总消费",'产品报告-整理'!$BN$1="推荐广告"),IFERROR(INDEX('产品报告-整理'!H:H,MATCH(产品建议!A832,'产品报告-整理'!A:A,0)),0)+IFERROR(INDEX('产品报告-整理'!BV:BV,MATCH(产品建议!A832,'产品报告-整理'!BO:BO,0)),0),IFERROR(INDEX('产品报告-整理'!H:H,MATCH(产品建议!A832,'产品报告-整理'!A:A,0)),0))</f>
        <v/>
      </c>
      <c r="Z832" s="9" t="str">
        <f t="shared" si="39"/>
        <v/>
      </c>
      <c r="AA832" s="5" t="str">
        <f t="shared" si="37"/>
        <v/>
      </c>
      <c r="AB832" s="5" t="str">
        <f t="shared" si="38"/>
        <v/>
      </c>
      <c r="AC832" s="9"/>
      <c r="AD832" s="15" t="str">
        <f>IF($AD$1="  ",IFERROR(IF(AND(Y832="未推广",L832&gt;0),"加入P4P推广 ","")&amp;IF(AND(OR(W832="是",X832="是"),Y832=0),"优爆品加推广 ","")&amp;IF(AND(C832="N",L832&gt;0),"增加橱窗绑定 ","")&amp;IF(AND(OR(Z832&gt;$Z$1*4.5,AB832&gt;$AB$1*4.5),Y832&lt;&gt;0,Y832&gt;$AB$1*2,G832&gt;($G$1/$L$1)*1),"放弃P4P推广 ","")&amp;IF(AND(AB832&gt;$AB$1*1.2,AB832&lt;$AB$1*4.5,Y832&gt;0),"优化询盘成本 ","")&amp;IF(AND(Z832&gt;$Z$1*1.2,Z832&lt;$Z$1*4.5,Y832&gt;0),"优化商机成本 ","")&amp;IF(AND(Y832&lt;&gt;0,L832&gt;0,AB832&lt;$AB$1*1.2),"加大询盘获取 ","")&amp;IF(AND(Y832&lt;&gt;0,K832&gt;0,Z832&lt;$Z$1*1.2),"加大商机获取 ","")&amp;IF(AND(L832=0,C832="Y",G832&gt;($G$1/$L$1*1.5)),"解绑橱窗绑定 ",""),"请去左表粘贴源数据"),"")</f>
        <v/>
      </c>
      <c r="AE832" s="9"/>
      <c r="AF832" s="9"/>
      <c r="AG832" s="9"/>
      <c r="AH832" s="9"/>
      <c r="AI832" s="17"/>
      <c r="AJ832" s="17"/>
      <c r="AK832" s="17"/>
    </row>
    <row r="833" spans="1:37">
      <c r="A833" s="5" t="str">
        <f>IFERROR(HLOOKUP(A$2,'2.源数据-产品分析-全商品'!A$6:A$1000,ROW()-1,0),"")</f>
        <v/>
      </c>
      <c r="B833" s="5" t="str">
        <f>IFERROR(HLOOKUP(B$2,'2.源数据-产品分析-全商品'!B$6:B$1000,ROW()-1,0),"")</f>
        <v/>
      </c>
      <c r="C833" s="5" t="str">
        <f>CLEAN(IFERROR(HLOOKUP(C$2,'2.源数据-产品分析-全商品'!C$6:C$1000,ROW()-1,0),""))</f>
        <v/>
      </c>
      <c r="D833" s="5" t="str">
        <f>IFERROR(HLOOKUP(D$2,'2.源数据-产品分析-全商品'!D$6:D$1000,ROW()-1,0),"")</f>
        <v/>
      </c>
      <c r="E833" s="5" t="str">
        <f>IFERROR(HLOOKUP(E$2,'2.源数据-产品分析-全商品'!E$6:E$1000,ROW()-1,0),"")</f>
        <v/>
      </c>
      <c r="F833" s="5" t="str">
        <f>IFERROR(VALUE(HLOOKUP(F$2,'2.源数据-产品分析-全商品'!F$6:F$1000,ROW()-1,0)),"")</f>
        <v/>
      </c>
      <c r="G833" s="5" t="str">
        <f>IFERROR(VALUE(HLOOKUP(G$2,'2.源数据-产品分析-全商品'!G$6:G$1000,ROW()-1,0)),"")</f>
        <v/>
      </c>
      <c r="H833" s="5" t="str">
        <f>IFERROR(HLOOKUP(H$2,'2.源数据-产品分析-全商品'!H$6:H$1000,ROW()-1,0),"")</f>
        <v/>
      </c>
      <c r="I833" s="5" t="str">
        <f>IFERROR(VALUE(HLOOKUP(I$2,'2.源数据-产品分析-全商品'!I$6:I$1000,ROW()-1,0)),"")</f>
        <v/>
      </c>
      <c r="J833" s="60" t="str">
        <f>IFERROR(IF($J$2="","",INDEX('产品报告-整理'!G:G,MATCH(产品建议!A833,'产品报告-整理'!A:A,0))),"")</f>
        <v/>
      </c>
      <c r="K833" s="5" t="str">
        <f>IFERROR(IF($K$2="","",VALUE(INDEX('产品报告-整理'!E:E,MATCH(产品建议!A833,'产品报告-整理'!A:A,0)))),0)</f>
        <v/>
      </c>
      <c r="L833" s="5" t="str">
        <f>IFERROR(VALUE(HLOOKUP(L$2,'2.源数据-产品分析-全商品'!J$6:J$1000,ROW()-1,0)),"")</f>
        <v/>
      </c>
      <c r="M833" s="5" t="str">
        <f>IFERROR(VALUE(HLOOKUP(M$2,'2.源数据-产品分析-全商品'!K$6:K$1000,ROW()-1,0)),"")</f>
        <v/>
      </c>
      <c r="N833" s="5" t="str">
        <f>IFERROR(HLOOKUP(N$2,'2.源数据-产品分析-全商品'!L$6:L$1000,ROW()-1,0),"")</f>
        <v/>
      </c>
      <c r="O833" s="5" t="str">
        <f>IF($O$2='产品报告-整理'!$K$1,IFERROR(INDEX('产品报告-整理'!S:S,MATCH(产品建议!A833,'产品报告-整理'!L:L,0)),""),(IFERROR(VALUE(HLOOKUP(O$2,'2.源数据-产品分析-全商品'!M$6:M$1000,ROW()-1,0)),"")))</f>
        <v/>
      </c>
      <c r="P833" s="5" t="str">
        <f>IF($P$2='产品报告-整理'!$V$1,IFERROR(INDEX('产品报告-整理'!AD:AD,MATCH(产品建议!A833,'产品报告-整理'!W:W,0)),""),(IFERROR(VALUE(HLOOKUP(P$2,'2.源数据-产品分析-全商品'!N$6:N$1000,ROW()-1,0)),"")))</f>
        <v/>
      </c>
      <c r="Q833" s="5" t="str">
        <f>IF($Q$2='产品报告-整理'!$AG$1,IFERROR(INDEX('产品报告-整理'!AO:AO,MATCH(产品建议!A833,'产品报告-整理'!AH:AH,0)),""),(IFERROR(VALUE(HLOOKUP(Q$2,'2.源数据-产品分析-全商品'!O$6:O$1000,ROW()-1,0)),"")))</f>
        <v/>
      </c>
      <c r="R833" s="5" t="str">
        <f>IF($R$2='产品报告-整理'!$AR$1,IFERROR(INDEX('产品报告-整理'!AZ:AZ,MATCH(产品建议!A833,'产品报告-整理'!AS:AS,0)),""),(IFERROR(VALUE(HLOOKUP(R$2,'2.源数据-产品分析-全商品'!P$6:P$1000,ROW()-1,0)),"")))</f>
        <v/>
      </c>
      <c r="S833" s="5" t="str">
        <f>IF($S$2='产品报告-整理'!$BC$1,IFERROR(INDEX('产品报告-整理'!BK:BK,MATCH(产品建议!A833,'产品报告-整理'!BD:BD,0)),""),(IFERROR(VALUE(HLOOKUP(S$2,'2.源数据-产品分析-全商品'!Q$6:Q$1000,ROW()-1,0)),"")))</f>
        <v/>
      </c>
      <c r="T833" s="5" t="str">
        <f>IFERROR(HLOOKUP("产品负责人",'2.源数据-产品分析-全商品'!R$6:R$1000,ROW()-1,0),"")</f>
        <v/>
      </c>
      <c r="U833" s="5" t="str">
        <f>IFERROR(VALUE(HLOOKUP(U$2,'2.源数据-产品分析-全商品'!S$6:S$1000,ROW()-1,0)),"")</f>
        <v/>
      </c>
      <c r="V833" s="5" t="str">
        <f>IFERROR(VALUE(HLOOKUP(V$2,'2.源数据-产品分析-全商品'!T$6:T$1000,ROW()-1,0)),"")</f>
        <v/>
      </c>
      <c r="W833" s="5" t="str">
        <f>IF(OR($A$3=""),"",IF(OR($W$2="优爆品"),(IF(COUNTIF('2-2.源数据-产品分析-优品'!A:A,产品建议!A833)&gt;0,"是","")&amp;IF(COUNTIF('2-3.源数据-产品分析-爆品'!A:A,产品建议!A833)&gt;0,"是","")),IF(OR($W$2="P4P点击量"),((IFERROR(INDEX('产品报告-整理'!D:D,MATCH(产品建议!A833,'产品报告-整理'!A:A,0)),""))),((IF(COUNTIF('2-2.源数据-产品分析-优品'!A:A,产品建议!A833)&gt;0,"是",""))))))</f>
        <v/>
      </c>
      <c r="X833" s="5" t="str">
        <f>IF(OR($A$3=""),"",IF(OR($W$2="优爆品"),((IFERROR(INDEX('产品报告-整理'!D:D,MATCH(产品建议!A833,'产品报告-整理'!A:A,0)),"")&amp;" → "&amp;(IFERROR(TEXT(INDEX('产品报告-整理'!D:D,MATCH(产品建议!A833,'产品报告-整理'!A:A,0))/G833,"0%"),"")))),IF(OR($W$2="P4P点击量"),((IF($W$2="P4P点击量",IFERROR(TEXT(W833/G833,"0%"),"")))),(((IF(COUNTIF('2-3.源数据-产品分析-爆品'!A:A,产品建议!A833)&gt;0,"是","")))))))</f>
        <v/>
      </c>
      <c r="Y833" s="9" t="str">
        <f>IF(AND($Y$2="直通车总消费",'产品报告-整理'!$BN$1="推荐广告"),IFERROR(INDEX('产品报告-整理'!H:H,MATCH(产品建议!A833,'产品报告-整理'!A:A,0)),0)+IFERROR(INDEX('产品报告-整理'!BV:BV,MATCH(产品建议!A833,'产品报告-整理'!BO:BO,0)),0),IFERROR(INDEX('产品报告-整理'!H:H,MATCH(产品建议!A833,'产品报告-整理'!A:A,0)),0))</f>
        <v/>
      </c>
      <c r="Z833" s="9" t="str">
        <f t="shared" si="39"/>
        <v/>
      </c>
      <c r="AA833" s="5" t="str">
        <f t="shared" si="37"/>
        <v/>
      </c>
      <c r="AB833" s="5" t="str">
        <f t="shared" si="38"/>
        <v/>
      </c>
      <c r="AC833" s="9"/>
      <c r="AD833" s="15" t="str">
        <f>IF($AD$1="  ",IFERROR(IF(AND(Y833="未推广",L833&gt;0),"加入P4P推广 ","")&amp;IF(AND(OR(W833="是",X833="是"),Y833=0),"优爆品加推广 ","")&amp;IF(AND(C833="N",L833&gt;0),"增加橱窗绑定 ","")&amp;IF(AND(OR(Z833&gt;$Z$1*4.5,AB833&gt;$AB$1*4.5),Y833&lt;&gt;0,Y833&gt;$AB$1*2,G833&gt;($G$1/$L$1)*1),"放弃P4P推广 ","")&amp;IF(AND(AB833&gt;$AB$1*1.2,AB833&lt;$AB$1*4.5,Y833&gt;0),"优化询盘成本 ","")&amp;IF(AND(Z833&gt;$Z$1*1.2,Z833&lt;$Z$1*4.5,Y833&gt;0),"优化商机成本 ","")&amp;IF(AND(Y833&lt;&gt;0,L833&gt;0,AB833&lt;$AB$1*1.2),"加大询盘获取 ","")&amp;IF(AND(Y833&lt;&gt;0,K833&gt;0,Z833&lt;$Z$1*1.2),"加大商机获取 ","")&amp;IF(AND(L833=0,C833="Y",G833&gt;($G$1/$L$1*1.5)),"解绑橱窗绑定 ",""),"请去左表粘贴源数据"),"")</f>
        <v/>
      </c>
      <c r="AE833" s="9"/>
      <c r="AF833" s="9"/>
      <c r="AG833" s="9"/>
      <c r="AH833" s="9"/>
      <c r="AI833" s="17"/>
      <c r="AJ833" s="17"/>
      <c r="AK833" s="17"/>
    </row>
    <row r="834" spans="1:37">
      <c r="A834" s="5" t="str">
        <f>IFERROR(HLOOKUP(A$2,'2.源数据-产品分析-全商品'!A$6:A$1000,ROW()-1,0),"")</f>
        <v/>
      </c>
      <c r="B834" s="5" t="str">
        <f>IFERROR(HLOOKUP(B$2,'2.源数据-产品分析-全商品'!B$6:B$1000,ROW()-1,0),"")</f>
        <v/>
      </c>
      <c r="C834" s="5" t="str">
        <f>CLEAN(IFERROR(HLOOKUP(C$2,'2.源数据-产品分析-全商品'!C$6:C$1000,ROW()-1,0),""))</f>
        <v/>
      </c>
      <c r="D834" s="5" t="str">
        <f>IFERROR(HLOOKUP(D$2,'2.源数据-产品分析-全商品'!D$6:D$1000,ROW()-1,0),"")</f>
        <v/>
      </c>
      <c r="E834" s="5" t="str">
        <f>IFERROR(HLOOKUP(E$2,'2.源数据-产品分析-全商品'!E$6:E$1000,ROW()-1,0),"")</f>
        <v/>
      </c>
      <c r="F834" s="5" t="str">
        <f>IFERROR(VALUE(HLOOKUP(F$2,'2.源数据-产品分析-全商品'!F$6:F$1000,ROW()-1,0)),"")</f>
        <v/>
      </c>
      <c r="G834" s="5" t="str">
        <f>IFERROR(VALUE(HLOOKUP(G$2,'2.源数据-产品分析-全商品'!G$6:G$1000,ROW()-1,0)),"")</f>
        <v/>
      </c>
      <c r="H834" s="5" t="str">
        <f>IFERROR(HLOOKUP(H$2,'2.源数据-产品分析-全商品'!H$6:H$1000,ROW()-1,0),"")</f>
        <v/>
      </c>
      <c r="I834" s="5" t="str">
        <f>IFERROR(VALUE(HLOOKUP(I$2,'2.源数据-产品分析-全商品'!I$6:I$1000,ROW()-1,0)),"")</f>
        <v/>
      </c>
      <c r="J834" s="60" t="str">
        <f>IFERROR(IF($J$2="","",INDEX('产品报告-整理'!G:G,MATCH(产品建议!A834,'产品报告-整理'!A:A,0))),"")</f>
        <v/>
      </c>
      <c r="K834" s="5" t="str">
        <f>IFERROR(IF($K$2="","",VALUE(INDEX('产品报告-整理'!E:E,MATCH(产品建议!A834,'产品报告-整理'!A:A,0)))),0)</f>
        <v/>
      </c>
      <c r="L834" s="5" t="str">
        <f>IFERROR(VALUE(HLOOKUP(L$2,'2.源数据-产品分析-全商品'!J$6:J$1000,ROW()-1,0)),"")</f>
        <v/>
      </c>
      <c r="M834" s="5" t="str">
        <f>IFERROR(VALUE(HLOOKUP(M$2,'2.源数据-产品分析-全商品'!K$6:K$1000,ROW()-1,0)),"")</f>
        <v/>
      </c>
      <c r="N834" s="5" t="str">
        <f>IFERROR(HLOOKUP(N$2,'2.源数据-产品分析-全商品'!L$6:L$1000,ROW()-1,0),"")</f>
        <v/>
      </c>
      <c r="O834" s="5" t="str">
        <f>IF($O$2='产品报告-整理'!$K$1,IFERROR(INDEX('产品报告-整理'!S:S,MATCH(产品建议!A834,'产品报告-整理'!L:L,0)),""),(IFERROR(VALUE(HLOOKUP(O$2,'2.源数据-产品分析-全商品'!M$6:M$1000,ROW()-1,0)),"")))</f>
        <v/>
      </c>
      <c r="P834" s="5" t="str">
        <f>IF($P$2='产品报告-整理'!$V$1,IFERROR(INDEX('产品报告-整理'!AD:AD,MATCH(产品建议!A834,'产品报告-整理'!W:W,0)),""),(IFERROR(VALUE(HLOOKUP(P$2,'2.源数据-产品分析-全商品'!N$6:N$1000,ROW()-1,0)),"")))</f>
        <v/>
      </c>
      <c r="Q834" s="5" t="str">
        <f>IF($Q$2='产品报告-整理'!$AG$1,IFERROR(INDEX('产品报告-整理'!AO:AO,MATCH(产品建议!A834,'产品报告-整理'!AH:AH,0)),""),(IFERROR(VALUE(HLOOKUP(Q$2,'2.源数据-产品分析-全商品'!O$6:O$1000,ROW()-1,0)),"")))</f>
        <v/>
      </c>
      <c r="R834" s="5" t="str">
        <f>IF($R$2='产品报告-整理'!$AR$1,IFERROR(INDEX('产品报告-整理'!AZ:AZ,MATCH(产品建议!A834,'产品报告-整理'!AS:AS,0)),""),(IFERROR(VALUE(HLOOKUP(R$2,'2.源数据-产品分析-全商品'!P$6:P$1000,ROW()-1,0)),"")))</f>
        <v/>
      </c>
      <c r="S834" s="5" t="str">
        <f>IF($S$2='产品报告-整理'!$BC$1,IFERROR(INDEX('产品报告-整理'!BK:BK,MATCH(产品建议!A834,'产品报告-整理'!BD:BD,0)),""),(IFERROR(VALUE(HLOOKUP(S$2,'2.源数据-产品分析-全商品'!Q$6:Q$1000,ROW()-1,0)),"")))</f>
        <v/>
      </c>
      <c r="T834" s="5" t="str">
        <f>IFERROR(HLOOKUP("产品负责人",'2.源数据-产品分析-全商品'!R$6:R$1000,ROW()-1,0),"")</f>
        <v/>
      </c>
      <c r="U834" s="5" t="str">
        <f>IFERROR(VALUE(HLOOKUP(U$2,'2.源数据-产品分析-全商品'!S$6:S$1000,ROW()-1,0)),"")</f>
        <v/>
      </c>
      <c r="V834" s="5" t="str">
        <f>IFERROR(VALUE(HLOOKUP(V$2,'2.源数据-产品分析-全商品'!T$6:T$1000,ROW()-1,0)),"")</f>
        <v/>
      </c>
      <c r="W834" s="5" t="str">
        <f>IF(OR($A$3=""),"",IF(OR($W$2="优爆品"),(IF(COUNTIF('2-2.源数据-产品分析-优品'!A:A,产品建议!A834)&gt;0,"是","")&amp;IF(COUNTIF('2-3.源数据-产品分析-爆品'!A:A,产品建议!A834)&gt;0,"是","")),IF(OR($W$2="P4P点击量"),((IFERROR(INDEX('产品报告-整理'!D:D,MATCH(产品建议!A834,'产品报告-整理'!A:A,0)),""))),((IF(COUNTIF('2-2.源数据-产品分析-优品'!A:A,产品建议!A834)&gt;0,"是",""))))))</f>
        <v/>
      </c>
      <c r="X834" s="5" t="str">
        <f>IF(OR($A$3=""),"",IF(OR($W$2="优爆品"),((IFERROR(INDEX('产品报告-整理'!D:D,MATCH(产品建议!A834,'产品报告-整理'!A:A,0)),"")&amp;" → "&amp;(IFERROR(TEXT(INDEX('产品报告-整理'!D:D,MATCH(产品建议!A834,'产品报告-整理'!A:A,0))/G834,"0%"),"")))),IF(OR($W$2="P4P点击量"),((IF($W$2="P4P点击量",IFERROR(TEXT(W834/G834,"0%"),"")))),(((IF(COUNTIF('2-3.源数据-产品分析-爆品'!A:A,产品建议!A834)&gt;0,"是","")))))))</f>
        <v/>
      </c>
      <c r="Y834" s="9" t="str">
        <f>IF(AND($Y$2="直通车总消费",'产品报告-整理'!$BN$1="推荐广告"),IFERROR(INDEX('产品报告-整理'!H:H,MATCH(产品建议!A834,'产品报告-整理'!A:A,0)),0)+IFERROR(INDEX('产品报告-整理'!BV:BV,MATCH(产品建议!A834,'产品报告-整理'!BO:BO,0)),0),IFERROR(INDEX('产品报告-整理'!H:H,MATCH(产品建议!A834,'产品报告-整理'!A:A,0)),0))</f>
        <v/>
      </c>
      <c r="Z834" s="9" t="str">
        <f t="shared" si="39"/>
        <v/>
      </c>
      <c r="AA834" s="5" t="str">
        <f t="shared" si="37"/>
        <v/>
      </c>
      <c r="AB834" s="5" t="str">
        <f t="shared" si="38"/>
        <v/>
      </c>
      <c r="AC834" s="9"/>
      <c r="AD834" s="15" t="str">
        <f>IF($AD$1="  ",IFERROR(IF(AND(Y834="未推广",L834&gt;0),"加入P4P推广 ","")&amp;IF(AND(OR(W834="是",X834="是"),Y834=0),"优爆品加推广 ","")&amp;IF(AND(C834="N",L834&gt;0),"增加橱窗绑定 ","")&amp;IF(AND(OR(Z834&gt;$Z$1*4.5,AB834&gt;$AB$1*4.5),Y834&lt;&gt;0,Y834&gt;$AB$1*2,G834&gt;($G$1/$L$1)*1),"放弃P4P推广 ","")&amp;IF(AND(AB834&gt;$AB$1*1.2,AB834&lt;$AB$1*4.5,Y834&gt;0),"优化询盘成本 ","")&amp;IF(AND(Z834&gt;$Z$1*1.2,Z834&lt;$Z$1*4.5,Y834&gt;0),"优化商机成本 ","")&amp;IF(AND(Y834&lt;&gt;0,L834&gt;0,AB834&lt;$AB$1*1.2),"加大询盘获取 ","")&amp;IF(AND(Y834&lt;&gt;0,K834&gt;0,Z834&lt;$Z$1*1.2),"加大商机获取 ","")&amp;IF(AND(L834=0,C834="Y",G834&gt;($G$1/$L$1*1.5)),"解绑橱窗绑定 ",""),"请去左表粘贴源数据"),"")</f>
        <v/>
      </c>
      <c r="AE834" s="9"/>
      <c r="AF834" s="9"/>
      <c r="AG834" s="9"/>
      <c r="AH834" s="9"/>
      <c r="AI834" s="17"/>
      <c r="AJ834" s="17"/>
      <c r="AK834" s="17"/>
    </row>
    <row r="835" spans="1:37">
      <c r="A835" s="5" t="str">
        <f>IFERROR(HLOOKUP(A$2,'2.源数据-产品分析-全商品'!A$6:A$1000,ROW()-1,0),"")</f>
        <v/>
      </c>
      <c r="B835" s="5" t="str">
        <f>IFERROR(HLOOKUP(B$2,'2.源数据-产品分析-全商品'!B$6:B$1000,ROW()-1,0),"")</f>
        <v/>
      </c>
      <c r="C835" s="5" t="str">
        <f>CLEAN(IFERROR(HLOOKUP(C$2,'2.源数据-产品分析-全商品'!C$6:C$1000,ROW()-1,0),""))</f>
        <v/>
      </c>
      <c r="D835" s="5" t="str">
        <f>IFERROR(HLOOKUP(D$2,'2.源数据-产品分析-全商品'!D$6:D$1000,ROW()-1,0),"")</f>
        <v/>
      </c>
      <c r="E835" s="5" t="str">
        <f>IFERROR(HLOOKUP(E$2,'2.源数据-产品分析-全商品'!E$6:E$1000,ROW()-1,0),"")</f>
        <v/>
      </c>
      <c r="F835" s="5" t="str">
        <f>IFERROR(VALUE(HLOOKUP(F$2,'2.源数据-产品分析-全商品'!F$6:F$1000,ROW()-1,0)),"")</f>
        <v/>
      </c>
      <c r="G835" s="5" t="str">
        <f>IFERROR(VALUE(HLOOKUP(G$2,'2.源数据-产品分析-全商品'!G$6:G$1000,ROW()-1,0)),"")</f>
        <v/>
      </c>
      <c r="H835" s="5" t="str">
        <f>IFERROR(HLOOKUP(H$2,'2.源数据-产品分析-全商品'!H$6:H$1000,ROW()-1,0),"")</f>
        <v/>
      </c>
      <c r="I835" s="5" t="str">
        <f>IFERROR(VALUE(HLOOKUP(I$2,'2.源数据-产品分析-全商品'!I$6:I$1000,ROW()-1,0)),"")</f>
        <v/>
      </c>
      <c r="J835" s="60" t="str">
        <f>IFERROR(IF($J$2="","",INDEX('产品报告-整理'!G:G,MATCH(产品建议!A835,'产品报告-整理'!A:A,0))),"")</f>
        <v/>
      </c>
      <c r="K835" s="5" t="str">
        <f>IFERROR(IF($K$2="","",VALUE(INDEX('产品报告-整理'!E:E,MATCH(产品建议!A835,'产品报告-整理'!A:A,0)))),0)</f>
        <v/>
      </c>
      <c r="L835" s="5" t="str">
        <f>IFERROR(VALUE(HLOOKUP(L$2,'2.源数据-产品分析-全商品'!J$6:J$1000,ROW()-1,0)),"")</f>
        <v/>
      </c>
      <c r="M835" s="5" t="str">
        <f>IFERROR(VALUE(HLOOKUP(M$2,'2.源数据-产品分析-全商品'!K$6:K$1000,ROW()-1,0)),"")</f>
        <v/>
      </c>
      <c r="N835" s="5" t="str">
        <f>IFERROR(HLOOKUP(N$2,'2.源数据-产品分析-全商品'!L$6:L$1000,ROW()-1,0),"")</f>
        <v/>
      </c>
      <c r="O835" s="5" t="str">
        <f>IF($O$2='产品报告-整理'!$K$1,IFERROR(INDEX('产品报告-整理'!S:S,MATCH(产品建议!A835,'产品报告-整理'!L:L,0)),""),(IFERROR(VALUE(HLOOKUP(O$2,'2.源数据-产品分析-全商品'!M$6:M$1000,ROW()-1,0)),"")))</f>
        <v/>
      </c>
      <c r="P835" s="5" t="str">
        <f>IF($P$2='产品报告-整理'!$V$1,IFERROR(INDEX('产品报告-整理'!AD:AD,MATCH(产品建议!A835,'产品报告-整理'!W:W,0)),""),(IFERROR(VALUE(HLOOKUP(P$2,'2.源数据-产品分析-全商品'!N$6:N$1000,ROW()-1,0)),"")))</f>
        <v/>
      </c>
      <c r="Q835" s="5" t="str">
        <f>IF($Q$2='产品报告-整理'!$AG$1,IFERROR(INDEX('产品报告-整理'!AO:AO,MATCH(产品建议!A835,'产品报告-整理'!AH:AH,0)),""),(IFERROR(VALUE(HLOOKUP(Q$2,'2.源数据-产品分析-全商品'!O$6:O$1000,ROW()-1,0)),"")))</f>
        <v/>
      </c>
      <c r="R835" s="5" t="str">
        <f>IF($R$2='产品报告-整理'!$AR$1,IFERROR(INDEX('产品报告-整理'!AZ:AZ,MATCH(产品建议!A835,'产品报告-整理'!AS:AS,0)),""),(IFERROR(VALUE(HLOOKUP(R$2,'2.源数据-产品分析-全商品'!P$6:P$1000,ROW()-1,0)),"")))</f>
        <v/>
      </c>
      <c r="S835" s="5" t="str">
        <f>IF($S$2='产品报告-整理'!$BC$1,IFERROR(INDEX('产品报告-整理'!BK:BK,MATCH(产品建议!A835,'产品报告-整理'!BD:BD,0)),""),(IFERROR(VALUE(HLOOKUP(S$2,'2.源数据-产品分析-全商品'!Q$6:Q$1000,ROW()-1,0)),"")))</f>
        <v/>
      </c>
      <c r="T835" s="5" t="str">
        <f>IFERROR(HLOOKUP("产品负责人",'2.源数据-产品分析-全商品'!R$6:R$1000,ROW()-1,0),"")</f>
        <v/>
      </c>
      <c r="U835" s="5" t="str">
        <f>IFERROR(VALUE(HLOOKUP(U$2,'2.源数据-产品分析-全商品'!S$6:S$1000,ROW()-1,0)),"")</f>
        <v/>
      </c>
      <c r="V835" s="5" t="str">
        <f>IFERROR(VALUE(HLOOKUP(V$2,'2.源数据-产品分析-全商品'!T$6:T$1000,ROW()-1,0)),"")</f>
        <v/>
      </c>
      <c r="W835" s="5" t="str">
        <f>IF(OR($A$3=""),"",IF(OR($W$2="优爆品"),(IF(COUNTIF('2-2.源数据-产品分析-优品'!A:A,产品建议!A835)&gt;0,"是","")&amp;IF(COUNTIF('2-3.源数据-产品分析-爆品'!A:A,产品建议!A835)&gt;0,"是","")),IF(OR($W$2="P4P点击量"),((IFERROR(INDEX('产品报告-整理'!D:D,MATCH(产品建议!A835,'产品报告-整理'!A:A,0)),""))),((IF(COUNTIF('2-2.源数据-产品分析-优品'!A:A,产品建议!A835)&gt;0,"是",""))))))</f>
        <v/>
      </c>
      <c r="X835" s="5" t="str">
        <f>IF(OR($A$3=""),"",IF(OR($W$2="优爆品"),((IFERROR(INDEX('产品报告-整理'!D:D,MATCH(产品建议!A835,'产品报告-整理'!A:A,0)),"")&amp;" → "&amp;(IFERROR(TEXT(INDEX('产品报告-整理'!D:D,MATCH(产品建议!A835,'产品报告-整理'!A:A,0))/G835,"0%"),"")))),IF(OR($W$2="P4P点击量"),((IF($W$2="P4P点击量",IFERROR(TEXT(W835/G835,"0%"),"")))),(((IF(COUNTIF('2-3.源数据-产品分析-爆品'!A:A,产品建议!A835)&gt;0,"是","")))))))</f>
        <v/>
      </c>
      <c r="Y835" s="9" t="str">
        <f>IF(AND($Y$2="直通车总消费",'产品报告-整理'!$BN$1="推荐广告"),IFERROR(INDEX('产品报告-整理'!H:H,MATCH(产品建议!A835,'产品报告-整理'!A:A,0)),0)+IFERROR(INDEX('产品报告-整理'!BV:BV,MATCH(产品建议!A835,'产品报告-整理'!BO:BO,0)),0),IFERROR(INDEX('产品报告-整理'!H:H,MATCH(产品建议!A835,'产品报告-整理'!A:A,0)),0))</f>
        <v/>
      </c>
      <c r="Z835" s="9" t="str">
        <f t="shared" si="39"/>
        <v/>
      </c>
      <c r="AA835" s="5" t="str">
        <f t="shared" ref="AA835:AA898" si="40">IFERROR(VALUE(Y835/L835),"")</f>
        <v/>
      </c>
      <c r="AB835" s="5" t="str">
        <f t="shared" ref="AB835:AB898" si="41">IF(AND($AB$2="总询盘人数成本",$S$2="TM咨询人数 "),IFERROR(ROUND(Y835/(M835+S835),2),""),IFERROR(ROUND(Y835/M835,2),""))</f>
        <v/>
      </c>
      <c r="AC835" s="9"/>
      <c r="AD835" s="15" t="str">
        <f>IF($AD$1="  ",IFERROR(IF(AND(Y835="未推广",L835&gt;0),"加入P4P推广 ","")&amp;IF(AND(OR(W835="是",X835="是"),Y835=0),"优爆品加推广 ","")&amp;IF(AND(C835="N",L835&gt;0),"增加橱窗绑定 ","")&amp;IF(AND(OR(Z835&gt;$Z$1*4.5,AB835&gt;$AB$1*4.5),Y835&lt;&gt;0,Y835&gt;$AB$1*2,G835&gt;($G$1/$L$1)*1),"放弃P4P推广 ","")&amp;IF(AND(AB835&gt;$AB$1*1.2,AB835&lt;$AB$1*4.5,Y835&gt;0),"优化询盘成本 ","")&amp;IF(AND(Z835&gt;$Z$1*1.2,Z835&lt;$Z$1*4.5,Y835&gt;0),"优化商机成本 ","")&amp;IF(AND(Y835&lt;&gt;0,L835&gt;0,AB835&lt;$AB$1*1.2),"加大询盘获取 ","")&amp;IF(AND(Y835&lt;&gt;0,K835&gt;0,Z835&lt;$Z$1*1.2),"加大商机获取 ","")&amp;IF(AND(L835=0,C835="Y",G835&gt;($G$1/$L$1*1.5)),"解绑橱窗绑定 ",""),"请去左表粘贴源数据"),"")</f>
        <v/>
      </c>
      <c r="AE835" s="9"/>
      <c r="AF835" s="9"/>
      <c r="AG835" s="9"/>
      <c r="AH835" s="9"/>
      <c r="AI835" s="17"/>
      <c r="AJ835" s="17"/>
      <c r="AK835" s="17"/>
    </row>
    <row r="836" spans="1:37">
      <c r="A836" s="5" t="str">
        <f>IFERROR(HLOOKUP(A$2,'2.源数据-产品分析-全商品'!A$6:A$1000,ROW()-1,0),"")</f>
        <v/>
      </c>
      <c r="B836" s="5" t="str">
        <f>IFERROR(HLOOKUP(B$2,'2.源数据-产品分析-全商品'!B$6:B$1000,ROW()-1,0),"")</f>
        <v/>
      </c>
      <c r="C836" s="5" t="str">
        <f>CLEAN(IFERROR(HLOOKUP(C$2,'2.源数据-产品分析-全商品'!C$6:C$1000,ROW()-1,0),""))</f>
        <v/>
      </c>
      <c r="D836" s="5" t="str">
        <f>IFERROR(HLOOKUP(D$2,'2.源数据-产品分析-全商品'!D$6:D$1000,ROW()-1,0),"")</f>
        <v/>
      </c>
      <c r="E836" s="5" t="str">
        <f>IFERROR(HLOOKUP(E$2,'2.源数据-产品分析-全商品'!E$6:E$1000,ROW()-1,0),"")</f>
        <v/>
      </c>
      <c r="F836" s="5" t="str">
        <f>IFERROR(VALUE(HLOOKUP(F$2,'2.源数据-产品分析-全商品'!F$6:F$1000,ROW()-1,0)),"")</f>
        <v/>
      </c>
      <c r="G836" s="5" t="str">
        <f>IFERROR(VALUE(HLOOKUP(G$2,'2.源数据-产品分析-全商品'!G$6:G$1000,ROW()-1,0)),"")</f>
        <v/>
      </c>
      <c r="H836" s="5" t="str">
        <f>IFERROR(HLOOKUP(H$2,'2.源数据-产品分析-全商品'!H$6:H$1000,ROW()-1,0),"")</f>
        <v/>
      </c>
      <c r="I836" s="5" t="str">
        <f>IFERROR(VALUE(HLOOKUP(I$2,'2.源数据-产品分析-全商品'!I$6:I$1000,ROW()-1,0)),"")</f>
        <v/>
      </c>
      <c r="J836" s="60" t="str">
        <f>IFERROR(IF($J$2="","",INDEX('产品报告-整理'!G:G,MATCH(产品建议!A836,'产品报告-整理'!A:A,0))),"")</f>
        <v/>
      </c>
      <c r="K836" s="5" t="str">
        <f>IFERROR(IF($K$2="","",VALUE(INDEX('产品报告-整理'!E:E,MATCH(产品建议!A836,'产品报告-整理'!A:A,0)))),0)</f>
        <v/>
      </c>
      <c r="L836" s="5" t="str">
        <f>IFERROR(VALUE(HLOOKUP(L$2,'2.源数据-产品分析-全商品'!J$6:J$1000,ROW()-1,0)),"")</f>
        <v/>
      </c>
      <c r="M836" s="5" t="str">
        <f>IFERROR(VALUE(HLOOKUP(M$2,'2.源数据-产品分析-全商品'!K$6:K$1000,ROW()-1,0)),"")</f>
        <v/>
      </c>
      <c r="N836" s="5" t="str">
        <f>IFERROR(HLOOKUP(N$2,'2.源数据-产品分析-全商品'!L$6:L$1000,ROW()-1,0),"")</f>
        <v/>
      </c>
      <c r="O836" s="5" t="str">
        <f>IF($O$2='产品报告-整理'!$K$1,IFERROR(INDEX('产品报告-整理'!S:S,MATCH(产品建议!A836,'产品报告-整理'!L:L,0)),""),(IFERROR(VALUE(HLOOKUP(O$2,'2.源数据-产品分析-全商品'!M$6:M$1000,ROW()-1,0)),"")))</f>
        <v/>
      </c>
      <c r="P836" s="5" t="str">
        <f>IF($P$2='产品报告-整理'!$V$1,IFERROR(INDEX('产品报告-整理'!AD:AD,MATCH(产品建议!A836,'产品报告-整理'!W:W,0)),""),(IFERROR(VALUE(HLOOKUP(P$2,'2.源数据-产品分析-全商品'!N$6:N$1000,ROW()-1,0)),"")))</f>
        <v/>
      </c>
      <c r="Q836" s="5" t="str">
        <f>IF($Q$2='产品报告-整理'!$AG$1,IFERROR(INDEX('产品报告-整理'!AO:AO,MATCH(产品建议!A836,'产品报告-整理'!AH:AH,0)),""),(IFERROR(VALUE(HLOOKUP(Q$2,'2.源数据-产品分析-全商品'!O$6:O$1000,ROW()-1,0)),"")))</f>
        <v/>
      </c>
      <c r="R836" s="5" t="str">
        <f>IF($R$2='产品报告-整理'!$AR$1,IFERROR(INDEX('产品报告-整理'!AZ:AZ,MATCH(产品建议!A836,'产品报告-整理'!AS:AS,0)),""),(IFERROR(VALUE(HLOOKUP(R$2,'2.源数据-产品分析-全商品'!P$6:P$1000,ROW()-1,0)),"")))</f>
        <v/>
      </c>
      <c r="S836" s="5" t="str">
        <f>IF($S$2='产品报告-整理'!$BC$1,IFERROR(INDEX('产品报告-整理'!BK:BK,MATCH(产品建议!A836,'产品报告-整理'!BD:BD,0)),""),(IFERROR(VALUE(HLOOKUP(S$2,'2.源数据-产品分析-全商品'!Q$6:Q$1000,ROW()-1,0)),"")))</f>
        <v/>
      </c>
      <c r="T836" s="5" t="str">
        <f>IFERROR(HLOOKUP("产品负责人",'2.源数据-产品分析-全商品'!R$6:R$1000,ROW()-1,0),"")</f>
        <v/>
      </c>
      <c r="U836" s="5" t="str">
        <f>IFERROR(VALUE(HLOOKUP(U$2,'2.源数据-产品分析-全商品'!S$6:S$1000,ROW()-1,0)),"")</f>
        <v/>
      </c>
      <c r="V836" s="5" t="str">
        <f>IFERROR(VALUE(HLOOKUP(V$2,'2.源数据-产品分析-全商品'!T$6:T$1000,ROW()-1,0)),"")</f>
        <v/>
      </c>
      <c r="W836" s="5" t="str">
        <f>IF(OR($A$3=""),"",IF(OR($W$2="优爆品"),(IF(COUNTIF('2-2.源数据-产品分析-优品'!A:A,产品建议!A836)&gt;0,"是","")&amp;IF(COUNTIF('2-3.源数据-产品分析-爆品'!A:A,产品建议!A836)&gt;0,"是","")),IF(OR($W$2="P4P点击量"),((IFERROR(INDEX('产品报告-整理'!D:D,MATCH(产品建议!A836,'产品报告-整理'!A:A,0)),""))),((IF(COUNTIF('2-2.源数据-产品分析-优品'!A:A,产品建议!A836)&gt;0,"是",""))))))</f>
        <v/>
      </c>
      <c r="X836" s="5" t="str">
        <f>IF(OR($A$3=""),"",IF(OR($W$2="优爆品"),((IFERROR(INDEX('产品报告-整理'!D:D,MATCH(产品建议!A836,'产品报告-整理'!A:A,0)),"")&amp;" → "&amp;(IFERROR(TEXT(INDEX('产品报告-整理'!D:D,MATCH(产品建议!A836,'产品报告-整理'!A:A,0))/G836,"0%"),"")))),IF(OR($W$2="P4P点击量"),((IF($W$2="P4P点击量",IFERROR(TEXT(W836/G836,"0%"),"")))),(((IF(COUNTIF('2-3.源数据-产品分析-爆品'!A:A,产品建议!A836)&gt;0,"是","")))))))</f>
        <v/>
      </c>
      <c r="Y836" s="9" t="str">
        <f>IF(AND($Y$2="直通车总消费",'产品报告-整理'!$BN$1="推荐广告"),IFERROR(INDEX('产品报告-整理'!H:H,MATCH(产品建议!A836,'产品报告-整理'!A:A,0)),0)+IFERROR(INDEX('产品报告-整理'!BV:BV,MATCH(产品建议!A836,'产品报告-整理'!BO:BO,0)),0),IFERROR(INDEX('产品报告-整理'!H:H,MATCH(产品建议!A836,'产品报告-整理'!A:A,0)),0))</f>
        <v/>
      </c>
      <c r="Z836" s="9" t="str">
        <f t="shared" ref="Z836:Z899" si="42">IFERROR(VALUE(ROUND((Y836/K836),2)),"")</f>
        <v/>
      </c>
      <c r="AA836" s="5" t="str">
        <f t="shared" si="40"/>
        <v/>
      </c>
      <c r="AB836" s="5" t="str">
        <f t="shared" si="41"/>
        <v/>
      </c>
      <c r="AC836" s="9"/>
      <c r="AD836" s="15" t="str">
        <f>IF($AD$1="  ",IFERROR(IF(AND(Y836="未推广",L836&gt;0),"加入P4P推广 ","")&amp;IF(AND(OR(W836="是",X836="是"),Y836=0),"优爆品加推广 ","")&amp;IF(AND(C836="N",L836&gt;0),"增加橱窗绑定 ","")&amp;IF(AND(OR(Z836&gt;$Z$1*4.5,AB836&gt;$AB$1*4.5),Y836&lt;&gt;0,Y836&gt;$AB$1*2,G836&gt;($G$1/$L$1)*1),"放弃P4P推广 ","")&amp;IF(AND(AB836&gt;$AB$1*1.2,AB836&lt;$AB$1*4.5,Y836&gt;0),"优化询盘成本 ","")&amp;IF(AND(Z836&gt;$Z$1*1.2,Z836&lt;$Z$1*4.5,Y836&gt;0),"优化商机成本 ","")&amp;IF(AND(Y836&lt;&gt;0,L836&gt;0,AB836&lt;$AB$1*1.2),"加大询盘获取 ","")&amp;IF(AND(Y836&lt;&gt;0,K836&gt;0,Z836&lt;$Z$1*1.2),"加大商机获取 ","")&amp;IF(AND(L836=0,C836="Y",G836&gt;($G$1/$L$1*1.5)),"解绑橱窗绑定 ",""),"请去左表粘贴源数据"),"")</f>
        <v/>
      </c>
      <c r="AE836" s="9"/>
      <c r="AF836" s="9"/>
      <c r="AG836" s="9"/>
      <c r="AH836" s="9"/>
      <c r="AI836" s="17"/>
      <c r="AJ836" s="17"/>
      <c r="AK836" s="17"/>
    </row>
    <row r="837" spans="1:37">
      <c r="A837" s="5" t="str">
        <f>IFERROR(HLOOKUP(A$2,'2.源数据-产品分析-全商品'!A$6:A$1000,ROW()-1,0),"")</f>
        <v/>
      </c>
      <c r="B837" s="5" t="str">
        <f>IFERROR(HLOOKUP(B$2,'2.源数据-产品分析-全商品'!B$6:B$1000,ROW()-1,0),"")</f>
        <v/>
      </c>
      <c r="C837" s="5" t="str">
        <f>CLEAN(IFERROR(HLOOKUP(C$2,'2.源数据-产品分析-全商品'!C$6:C$1000,ROW()-1,0),""))</f>
        <v/>
      </c>
      <c r="D837" s="5" t="str">
        <f>IFERROR(HLOOKUP(D$2,'2.源数据-产品分析-全商品'!D$6:D$1000,ROW()-1,0),"")</f>
        <v/>
      </c>
      <c r="E837" s="5" t="str">
        <f>IFERROR(HLOOKUP(E$2,'2.源数据-产品分析-全商品'!E$6:E$1000,ROW()-1,0),"")</f>
        <v/>
      </c>
      <c r="F837" s="5" t="str">
        <f>IFERROR(VALUE(HLOOKUP(F$2,'2.源数据-产品分析-全商品'!F$6:F$1000,ROW()-1,0)),"")</f>
        <v/>
      </c>
      <c r="G837" s="5" t="str">
        <f>IFERROR(VALUE(HLOOKUP(G$2,'2.源数据-产品分析-全商品'!G$6:G$1000,ROW()-1,0)),"")</f>
        <v/>
      </c>
      <c r="H837" s="5" t="str">
        <f>IFERROR(HLOOKUP(H$2,'2.源数据-产品分析-全商品'!H$6:H$1000,ROW()-1,0),"")</f>
        <v/>
      </c>
      <c r="I837" s="5" t="str">
        <f>IFERROR(VALUE(HLOOKUP(I$2,'2.源数据-产品分析-全商品'!I$6:I$1000,ROW()-1,0)),"")</f>
        <v/>
      </c>
      <c r="J837" s="60" t="str">
        <f>IFERROR(IF($J$2="","",INDEX('产品报告-整理'!G:G,MATCH(产品建议!A837,'产品报告-整理'!A:A,0))),"")</f>
        <v/>
      </c>
      <c r="K837" s="5" t="str">
        <f>IFERROR(IF($K$2="","",VALUE(INDEX('产品报告-整理'!E:E,MATCH(产品建议!A837,'产品报告-整理'!A:A,0)))),0)</f>
        <v/>
      </c>
      <c r="L837" s="5" t="str">
        <f>IFERROR(VALUE(HLOOKUP(L$2,'2.源数据-产品分析-全商品'!J$6:J$1000,ROW()-1,0)),"")</f>
        <v/>
      </c>
      <c r="M837" s="5" t="str">
        <f>IFERROR(VALUE(HLOOKUP(M$2,'2.源数据-产品分析-全商品'!K$6:K$1000,ROW()-1,0)),"")</f>
        <v/>
      </c>
      <c r="N837" s="5" t="str">
        <f>IFERROR(HLOOKUP(N$2,'2.源数据-产品分析-全商品'!L$6:L$1000,ROW()-1,0),"")</f>
        <v/>
      </c>
      <c r="O837" s="5" t="str">
        <f>IF($O$2='产品报告-整理'!$K$1,IFERROR(INDEX('产品报告-整理'!S:S,MATCH(产品建议!A837,'产品报告-整理'!L:L,0)),""),(IFERROR(VALUE(HLOOKUP(O$2,'2.源数据-产品分析-全商品'!M$6:M$1000,ROW()-1,0)),"")))</f>
        <v/>
      </c>
      <c r="P837" s="5" t="str">
        <f>IF($P$2='产品报告-整理'!$V$1,IFERROR(INDEX('产品报告-整理'!AD:AD,MATCH(产品建议!A837,'产品报告-整理'!W:W,0)),""),(IFERROR(VALUE(HLOOKUP(P$2,'2.源数据-产品分析-全商品'!N$6:N$1000,ROW()-1,0)),"")))</f>
        <v/>
      </c>
      <c r="Q837" s="5" t="str">
        <f>IF($Q$2='产品报告-整理'!$AG$1,IFERROR(INDEX('产品报告-整理'!AO:AO,MATCH(产品建议!A837,'产品报告-整理'!AH:AH,0)),""),(IFERROR(VALUE(HLOOKUP(Q$2,'2.源数据-产品分析-全商品'!O$6:O$1000,ROW()-1,0)),"")))</f>
        <v/>
      </c>
      <c r="R837" s="5" t="str">
        <f>IF($R$2='产品报告-整理'!$AR$1,IFERROR(INDEX('产品报告-整理'!AZ:AZ,MATCH(产品建议!A837,'产品报告-整理'!AS:AS,0)),""),(IFERROR(VALUE(HLOOKUP(R$2,'2.源数据-产品分析-全商品'!P$6:P$1000,ROW()-1,0)),"")))</f>
        <v/>
      </c>
      <c r="S837" s="5" t="str">
        <f>IF($S$2='产品报告-整理'!$BC$1,IFERROR(INDEX('产品报告-整理'!BK:BK,MATCH(产品建议!A837,'产品报告-整理'!BD:BD,0)),""),(IFERROR(VALUE(HLOOKUP(S$2,'2.源数据-产品分析-全商品'!Q$6:Q$1000,ROW()-1,0)),"")))</f>
        <v/>
      </c>
      <c r="T837" s="5" t="str">
        <f>IFERROR(HLOOKUP("产品负责人",'2.源数据-产品分析-全商品'!R$6:R$1000,ROW()-1,0),"")</f>
        <v/>
      </c>
      <c r="U837" s="5" t="str">
        <f>IFERROR(VALUE(HLOOKUP(U$2,'2.源数据-产品分析-全商品'!S$6:S$1000,ROW()-1,0)),"")</f>
        <v/>
      </c>
      <c r="V837" s="5" t="str">
        <f>IFERROR(VALUE(HLOOKUP(V$2,'2.源数据-产品分析-全商品'!T$6:T$1000,ROW()-1,0)),"")</f>
        <v/>
      </c>
      <c r="W837" s="5" t="str">
        <f>IF(OR($A$3=""),"",IF(OR($W$2="优爆品"),(IF(COUNTIF('2-2.源数据-产品分析-优品'!A:A,产品建议!A837)&gt;0,"是","")&amp;IF(COUNTIF('2-3.源数据-产品分析-爆品'!A:A,产品建议!A837)&gt;0,"是","")),IF(OR($W$2="P4P点击量"),((IFERROR(INDEX('产品报告-整理'!D:D,MATCH(产品建议!A837,'产品报告-整理'!A:A,0)),""))),((IF(COUNTIF('2-2.源数据-产品分析-优品'!A:A,产品建议!A837)&gt;0,"是",""))))))</f>
        <v/>
      </c>
      <c r="X837" s="5" t="str">
        <f>IF(OR($A$3=""),"",IF(OR($W$2="优爆品"),((IFERROR(INDEX('产品报告-整理'!D:D,MATCH(产品建议!A837,'产品报告-整理'!A:A,0)),"")&amp;" → "&amp;(IFERROR(TEXT(INDEX('产品报告-整理'!D:D,MATCH(产品建议!A837,'产品报告-整理'!A:A,0))/G837,"0%"),"")))),IF(OR($W$2="P4P点击量"),((IF($W$2="P4P点击量",IFERROR(TEXT(W837/G837,"0%"),"")))),(((IF(COUNTIF('2-3.源数据-产品分析-爆品'!A:A,产品建议!A837)&gt;0,"是","")))))))</f>
        <v/>
      </c>
      <c r="Y837" s="9" t="str">
        <f>IF(AND($Y$2="直通车总消费",'产品报告-整理'!$BN$1="推荐广告"),IFERROR(INDEX('产品报告-整理'!H:H,MATCH(产品建议!A837,'产品报告-整理'!A:A,0)),0)+IFERROR(INDEX('产品报告-整理'!BV:BV,MATCH(产品建议!A837,'产品报告-整理'!BO:BO,0)),0),IFERROR(INDEX('产品报告-整理'!H:H,MATCH(产品建议!A837,'产品报告-整理'!A:A,0)),0))</f>
        <v/>
      </c>
      <c r="Z837" s="9" t="str">
        <f t="shared" si="42"/>
        <v/>
      </c>
      <c r="AA837" s="5" t="str">
        <f t="shared" si="40"/>
        <v/>
      </c>
      <c r="AB837" s="5" t="str">
        <f t="shared" si="41"/>
        <v/>
      </c>
      <c r="AC837" s="9"/>
      <c r="AD837" s="15" t="str">
        <f>IF($AD$1="  ",IFERROR(IF(AND(Y837="未推广",L837&gt;0),"加入P4P推广 ","")&amp;IF(AND(OR(W837="是",X837="是"),Y837=0),"优爆品加推广 ","")&amp;IF(AND(C837="N",L837&gt;0),"增加橱窗绑定 ","")&amp;IF(AND(OR(Z837&gt;$Z$1*4.5,AB837&gt;$AB$1*4.5),Y837&lt;&gt;0,Y837&gt;$AB$1*2,G837&gt;($G$1/$L$1)*1),"放弃P4P推广 ","")&amp;IF(AND(AB837&gt;$AB$1*1.2,AB837&lt;$AB$1*4.5,Y837&gt;0),"优化询盘成本 ","")&amp;IF(AND(Z837&gt;$Z$1*1.2,Z837&lt;$Z$1*4.5,Y837&gt;0),"优化商机成本 ","")&amp;IF(AND(Y837&lt;&gt;0,L837&gt;0,AB837&lt;$AB$1*1.2),"加大询盘获取 ","")&amp;IF(AND(Y837&lt;&gt;0,K837&gt;0,Z837&lt;$Z$1*1.2),"加大商机获取 ","")&amp;IF(AND(L837=0,C837="Y",G837&gt;($G$1/$L$1*1.5)),"解绑橱窗绑定 ",""),"请去左表粘贴源数据"),"")</f>
        <v/>
      </c>
      <c r="AE837" s="9"/>
      <c r="AF837" s="9"/>
      <c r="AG837" s="9"/>
      <c r="AH837" s="9"/>
      <c r="AI837" s="17"/>
      <c r="AJ837" s="17"/>
      <c r="AK837" s="17"/>
    </row>
    <row r="838" spans="1:37">
      <c r="A838" s="5" t="str">
        <f>IFERROR(HLOOKUP(A$2,'2.源数据-产品分析-全商品'!A$6:A$1000,ROW()-1,0),"")</f>
        <v/>
      </c>
      <c r="B838" s="5" t="str">
        <f>IFERROR(HLOOKUP(B$2,'2.源数据-产品分析-全商品'!B$6:B$1000,ROW()-1,0),"")</f>
        <v/>
      </c>
      <c r="C838" s="5" t="str">
        <f>CLEAN(IFERROR(HLOOKUP(C$2,'2.源数据-产品分析-全商品'!C$6:C$1000,ROW()-1,0),""))</f>
        <v/>
      </c>
      <c r="D838" s="5" t="str">
        <f>IFERROR(HLOOKUP(D$2,'2.源数据-产品分析-全商品'!D$6:D$1000,ROW()-1,0),"")</f>
        <v/>
      </c>
      <c r="E838" s="5" t="str">
        <f>IFERROR(HLOOKUP(E$2,'2.源数据-产品分析-全商品'!E$6:E$1000,ROW()-1,0),"")</f>
        <v/>
      </c>
      <c r="F838" s="5" t="str">
        <f>IFERROR(VALUE(HLOOKUP(F$2,'2.源数据-产品分析-全商品'!F$6:F$1000,ROW()-1,0)),"")</f>
        <v/>
      </c>
      <c r="G838" s="5" t="str">
        <f>IFERROR(VALUE(HLOOKUP(G$2,'2.源数据-产品分析-全商品'!G$6:G$1000,ROW()-1,0)),"")</f>
        <v/>
      </c>
      <c r="H838" s="5" t="str">
        <f>IFERROR(HLOOKUP(H$2,'2.源数据-产品分析-全商品'!H$6:H$1000,ROW()-1,0),"")</f>
        <v/>
      </c>
      <c r="I838" s="5" t="str">
        <f>IFERROR(VALUE(HLOOKUP(I$2,'2.源数据-产品分析-全商品'!I$6:I$1000,ROW()-1,0)),"")</f>
        <v/>
      </c>
      <c r="J838" s="60" t="str">
        <f>IFERROR(IF($J$2="","",INDEX('产品报告-整理'!G:G,MATCH(产品建议!A838,'产品报告-整理'!A:A,0))),"")</f>
        <v/>
      </c>
      <c r="K838" s="5" t="str">
        <f>IFERROR(IF($K$2="","",VALUE(INDEX('产品报告-整理'!E:E,MATCH(产品建议!A838,'产品报告-整理'!A:A,0)))),0)</f>
        <v/>
      </c>
      <c r="L838" s="5" t="str">
        <f>IFERROR(VALUE(HLOOKUP(L$2,'2.源数据-产品分析-全商品'!J$6:J$1000,ROW()-1,0)),"")</f>
        <v/>
      </c>
      <c r="M838" s="5" t="str">
        <f>IFERROR(VALUE(HLOOKUP(M$2,'2.源数据-产品分析-全商品'!K$6:K$1000,ROW()-1,0)),"")</f>
        <v/>
      </c>
      <c r="N838" s="5" t="str">
        <f>IFERROR(HLOOKUP(N$2,'2.源数据-产品分析-全商品'!L$6:L$1000,ROW()-1,0),"")</f>
        <v/>
      </c>
      <c r="O838" s="5" t="str">
        <f>IF($O$2='产品报告-整理'!$K$1,IFERROR(INDEX('产品报告-整理'!S:S,MATCH(产品建议!A838,'产品报告-整理'!L:L,0)),""),(IFERROR(VALUE(HLOOKUP(O$2,'2.源数据-产品分析-全商品'!M$6:M$1000,ROW()-1,0)),"")))</f>
        <v/>
      </c>
      <c r="P838" s="5" t="str">
        <f>IF($P$2='产品报告-整理'!$V$1,IFERROR(INDEX('产品报告-整理'!AD:AD,MATCH(产品建议!A838,'产品报告-整理'!W:W,0)),""),(IFERROR(VALUE(HLOOKUP(P$2,'2.源数据-产品分析-全商品'!N$6:N$1000,ROW()-1,0)),"")))</f>
        <v/>
      </c>
      <c r="Q838" s="5" t="str">
        <f>IF($Q$2='产品报告-整理'!$AG$1,IFERROR(INDEX('产品报告-整理'!AO:AO,MATCH(产品建议!A838,'产品报告-整理'!AH:AH,0)),""),(IFERROR(VALUE(HLOOKUP(Q$2,'2.源数据-产品分析-全商品'!O$6:O$1000,ROW()-1,0)),"")))</f>
        <v/>
      </c>
      <c r="R838" s="5" t="str">
        <f>IF($R$2='产品报告-整理'!$AR$1,IFERROR(INDEX('产品报告-整理'!AZ:AZ,MATCH(产品建议!A838,'产品报告-整理'!AS:AS,0)),""),(IFERROR(VALUE(HLOOKUP(R$2,'2.源数据-产品分析-全商品'!P$6:P$1000,ROW()-1,0)),"")))</f>
        <v/>
      </c>
      <c r="S838" s="5" t="str">
        <f>IF($S$2='产品报告-整理'!$BC$1,IFERROR(INDEX('产品报告-整理'!BK:BK,MATCH(产品建议!A838,'产品报告-整理'!BD:BD,0)),""),(IFERROR(VALUE(HLOOKUP(S$2,'2.源数据-产品分析-全商品'!Q$6:Q$1000,ROW()-1,0)),"")))</f>
        <v/>
      </c>
      <c r="T838" s="5" t="str">
        <f>IFERROR(HLOOKUP("产品负责人",'2.源数据-产品分析-全商品'!R$6:R$1000,ROW()-1,0),"")</f>
        <v/>
      </c>
      <c r="U838" s="5" t="str">
        <f>IFERROR(VALUE(HLOOKUP(U$2,'2.源数据-产品分析-全商品'!S$6:S$1000,ROW()-1,0)),"")</f>
        <v/>
      </c>
      <c r="V838" s="5" t="str">
        <f>IFERROR(VALUE(HLOOKUP(V$2,'2.源数据-产品分析-全商品'!T$6:T$1000,ROW()-1,0)),"")</f>
        <v/>
      </c>
      <c r="W838" s="5" t="str">
        <f>IF(OR($A$3=""),"",IF(OR($W$2="优爆品"),(IF(COUNTIF('2-2.源数据-产品分析-优品'!A:A,产品建议!A838)&gt;0,"是","")&amp;IF(COUNTIF('2-3.源数据-产品分析-爆品'!A:A,产品建议!A838)&gt;0,"是","")),IF(OR($W$2="P4P点击量"),((IFERROR(INDEX('产品报告-整理'!D:D,MATCH(产品建议!A838,'产品报告-整理'!A:A,0)),""))),((IF(COUNTIF('2-2.源数据-产品分析-优品'!A:A,产品建议!A838)&gt;0,"是",""))))))</f>
        <v/>
      </c>
      <c r="X838" s="5" t="str">
        <f>IF(OR($A$3=""),"",IF(OR($W$2="优爆品"),((IFERROR(INDEX('产品报告-整理'!D:D,MATCH(产品建议!A838,'产品报告-整理'!A:A,0)),"")&amp;" → "&amp;(IFERROR(TEXT(INDEX('产品报告-整理'!D:D,MATCH(产品建议!A838,'产品报告-整理'!A:A,0))/G838,"0%"),"")))),IF(OR($W$2="P4P点击量"),((IF($W$2="P4P点击量",IFERROR(TEXT(W838/G838,"0%"),"")))),(((IF(COUNTIF('2-3.源数据-产品分析-爆品'!A:A,产品建议!A838)&gt;0,"是","")))))))</f>
        <v/>
      </c>
      <c r="Y838" s="9" t="str">
        <f>IF(AND($Y$2="直通车总消费",'产品报告-整理'!$BN$1="推荐广告"),IFERROR(INDEX('产品报告-整理'!H:H,MATCH(产品建议!A838,'产品报告-整理'!A:A,0)),0)+IFERROR(INDEX('产品报告-整理'!BV:BV,MATCH(产品建议!A838,'产品报告-整理'!BO:BO,0)),0),IFERROR(INDEX('产品报告-整理'!H:H,MATCH(产品建议!A838,'产品报告-整理'!A:A,0)),0))</f>
        <v/>
      </c>
      <c r="Z838" s="9" t="str">
        <f t="shared" si="42"/>
        <v/>
      </c>
      <c r="AA838" s="5" t="str">
        <f t="shared" si="40"/>
        <v/>
      </c>
      <c r="AB838" s="5" t="str">
        <f t="shared" si="41"/>
        <v/>
      </c>
      <c r="AC838" s="9"/>
      <c r="AD838" s="15" t="str">
        <f>IF($AD$1="  ",IFERROR(IF(AND(Y838="未推广",L838&gt;0),"加入P4P推广 ","")&amp;IF(AND(OR(W838="是",X838="是"),Y838=0),"优爆品加推广 ","")&amp;IF(AND(C838="N",L838&gt;0),"增加橱窗绑定 ","")&amp;IF(AND(OR(Z838&gt;$Z$1*4.5,AB838&gt;$AB$1*4.5),Y838&lt;&gt;0,Y838&gt;$AB$1*2,G838&gt;($G$1/$L$1)*1),"放弃P4P推广 ","")&amp;IF(AND(AB838&gt;$AB$1*1.2,AB838&lt;$AB$1*4.5,Y838&gt;0),"优化询盘成本 ","")&amp;IF(AND(Z838&gt;$Z$1*1.2,Z838&lt;$Z$1*4.5,Y838&gt;0),"优化商机成本 ","")&amp;IF(AND(Y838&lt;&gt;0,L838&gt;0,AB838&lt;$AB$1*1.2),"加大询盘获取 ","")&amp;IF(AND(Y838&lt;&gt;0,K838&gt;0,Z838&lt;$Z$1*1.2),"加大商机获取 ","")&amp;IF(AND(L838=0,C838="Y",G838&gt;($G$1/$L$1*1.5)),"解绑橱窗绑定 ",""),"请去左表粘贴源数据"),"")</f>
        <v/>
      </c>
      <c r="AE838" s="9"/>
      <c r="AF838" s="9"/>
      <c r="AG838" s="9"/>
      <c r="AH838" s="9"/>
      <c r="AI838" s="17"/>
      <c r="AJ838" s="17"/>
      <c r="AK838" s="17"/>
    </row>
    <row r="839" spans="1:37">
      <c r="A839" s="5" t="str">
        <f>IFERROR(HLOOKUP(A$2,'2.源数据-产品分析-全商品'!A$6:A$1000,ROW()-1,0),"")</f>
        <v/>
      </c>
      <c r="B839" s="5" t="str">
        <f>IFERROR(HLOOKUP(B$2,'2.源数据-产品分析-全商品'!B$6:B$1000,ROW()-1,0),"")</f>
        <v/>
      </c>
      <c r="C839" s="5" t="str">
        <f>CLEAN(IFERROR(HLOOKUP(C$2,'2.源数据-产品分析-全商品'!C$6:C$1000,ROW()-1,0),""))</f>
        <v/>
      </c>
      <c r="D839" s="5" t="str">
        <f>IFERROR(HLOOKUP(D$2,'2.源数据-产品分析-全商品'!D$6:D$1000,ROW()-1,0),"")</f>
        <v/>
      </c>
      <c r="E839" s="5" t="str">
        <f>IFERROR(HLOOKUP(E$2,'2.源数据-产品分析-全商品'!E$6:E$1000,ROW()-1,0),"")</f>
        <v/>
      </c>
      <c r="F839" s="5" t="str">
        <f>IFERROR(VALUE(HLOOKUP(F$2,'2.源数据-产品分析-全商品'!F$6:F$1000,ROW()-1,0)),"")</f>
        <v/>
      </c>
      <c r="G839" s="5" t="str">
        <f>IFERROR(VALUE(HLOOKUP(G$2,'2.源数据-产品分析-全商品'!G$6:G$1000,ROW()-1,0)),"")</f>
        <v/>
      </c>
      <c r="H839" s="5" t="str">
        <f>IFERROR(HLOOKUP(H$2,'2.源数据-产品分析-全商品'!H$6:H$1000,ROW()-1,0),"")</f>
        <v/>
      </c>
      <c r="I839" s="5" t="str">
        <f>IFERROR(VALUE(HLOOKUP(I$2,'2.源数据-产品分析-全商品'!I$6:I$1000,ROW()-1,0)),"")</f>
        <v/>
      </c>
      <c r="J839" s="60" t="str">
        <f>IFERROR(IF($J$2="","",INDEX('产品报告-整理'!G:G,MATCH(产品建议!A839,'产品报告-整理'!A:A,0))),"")</f>
        <v/>
      </c>
      <c r="K839" s="5" t="str">
        <f>IFERROR(IF($K$2="","",VALUE(INDEX('产品报告-整理'!E:E,MATCH(产品建议!A839,'产品报告-整理'!A:A,0)))),0)</f>
        <v/>
      </c>
      <c r="L839" s="5" t="str">
        <f>IFERROR(VALUE(HLOOKUP(L$2,'2.源数据-产品分析-全商品'!J$6:J$1000,ROW()-1,0)),"")</f>
        <v/>
      </c>
      <c r="M839" s="5" t="str">
        <f>IFERROR(VALUE(HLOOKUP(M$2,'2.源数据-产品分析-全商品'!K$6:K$1000,ROW()-1,0)),"")</f>
        <v/>
      </c>
      <c r="N839" s="5" t="str">
        <f>IFERROR(HLOOKUP(N$2,'2.源数据-产品分析-全商品'!L$6:L$1000,ROW()-1,0),"")</f>
        <v/>
      </c>
      <c r="O839" s="5" t="str">
        <f>IF($O$2='产品报告-整理'!$K$1,IFERROR(INDEX('产品报告-整理'!S:S,MATCH(产品建议!A839,'产品报告-整理'!L:L,0)),""),(IFERROR(VALUE(HLOOKUP(O$2,'2.源数据-产品分析-全商品'!M$6:M$1000,ROW()-1,0)),"")))</f>
        <v/>
      </c>
      <c r="P839" s="5" t="str">
        <f>IF($P$2='产品报告-整理'!$V$1,IFERROR(INDEX('产品报告-整理'!AD:AD,MATCH(产品建议!A839,'产品报告-整理'!W:W,0)),""),(IFERROR(VALUE(HLOOKUP(P$2,'2.源数据-产品分析-全商品'!N$6:N$1000,ROW()-1,0)),"")))</f>
        <v/>
      </c>
      <c r="Q839" s="5" t="str">
        <f>IF($Q$2='产品报告-整理'!$AG$1,IFERROR(INDEX('产品报告-整理'!AO:AO,MATCH(产品建议!A839,'产品报告-整理'!AH:AH,0)),""),(IFERROR(VALUE(HLOOKUP(Q$2,'2.源数据-产品分析-全商品'!O$6:O$1000,ROW()-1,0)),"")))</f>
        <v/>
      </c>
      <c r="R839" s="5" t="str">
        <f>IF($R$2='产品报告-整理'!$AR$1,IFERROR(INDEX('产品报告-整理'!AZ:AZ,MATCH(产品建议!A839,'产品报告-整理'!AS:AS,0)),""),(IFERROR(VALUE(HLOOKUP(R$2,'2.源数据-产品分析-全商品'!P$6:P$1000,ROW()-1,0)),"")))</f>
        <v/>
      </c>
      <c r="S839" s="5" t="str">
        <f>IF($S$2='产品报告-整理'!$BC$1,IFERROR(INDEX('产品报告-整理'!BK:BK,MATCH(产品建议!A839,'产品报告-整理'!BD:BD,0)),""),(IFERROR(VALUE(HLOOKUP(S$2,'2.源数据-产品分析-全商品'!Q$6:Q$1000,ROW()-1,0)),"")))</f>
        <v/>
      </c>
      <c r="T839" s="5" t="str">
        <f>IFERROR(HLOOKUP("产品负责人",'2.源数据-产品分析-全商品'!R$6:R$1000,ROW()-1,0),"")</f>
        <v/>
      </c>
      <c r="U839" s="5" t="str">
        <f>IFERROR(VALUE(HLOOKUP(U$2,'2.源数据-产品分析-全商品'!S$6:S$1000,ROW()-1,0)),"")</f>
        <v/>
      </c>
      <c r="V839" s="5" t="str">
        <f>IFERROR(VALUE(HLOOKUP(V$2,'2.源数据-产品分析-全商品'!T$6:T$1000,ROW()-1,0)),"")</f>
        <v/>
      </c>
      <c r="W839" s="5" t="str">
        <f>IF(OR($A$3=""),"",IF(OR($W$2="优爆品"),(IF(COUNTIF('2-2.源数据-产品分析-优品'!A:A,产品建议!A839)&gt;0,"是","")&amp;IF(COUNTIF('2-3.源数据-产品分析-爆品'!A:A,产品建议!A839)&gt;0,"是","")),IF(OR($W$2="P4P点击量"),((IFERROR(INDEX('产品报告-整理'!D:D,MATCH(产品建议!A839,'产品报告-整理'!A:A,0)),""))),((IF(COUNTIF('2-2.源数据-产品分析-优品'!A:A,产品建议!A839)&gt;0,"是",""))))))</f>
        <v/>
      </c>
      <c r="X839" s="5" t="str">
        <f>IF(OR($A$3=""),"",IF(OR($W$2="优爆品"),((IFERROR(INDEX('产品报告-整理'!D:D,MATCH(产品建议!A839,'产品报告-整理'!A:A,0)),"")&amp;" → "&amp;(IFERROR(TEXT(INDEX('产品报告-整理'!D:D,MATCH(产品建议!A839,'产品报告-整理'!A:A,0))/G839,"0%"),"")))),IF(OR($W$2="P4P点击量"),((IF($W$2="P4P点击量",IFERROR(TEXT(W839/G839,"0%"),"")))),(((IF(COUNTIF('2-3.源数据-产品分析-爆品'!A:A,产品建议!A839)&gt;0,"是","")))))))</f>
        <v/>
      </c>
      <c r="Y839" s="9" t="str">
        <f>IF(AND($Y$2="直通车总消费",'产品报告-整理'!$BN$1="推荐广告"),IFERROR(INDEX('产品报告-整理'!H:H,MATCH(产品建议!A839,'产品报告-整理'!A:A,0)),0)+IFERROR(INDEX('产品报告-整理'!BV:BV,MATCH(产品建议!A839,'产品报告-整理'!BO:BO,0)),0),IFERROR(INDEX('产品报告-整理'!H:H,MATCH(产品建议!A839,'产品报告-整理'!A:A,0)),0))</f>
        <v/>
      </c>
      <c r="Z839" s="9" t="str">
        <f t="shared" si="42"/>
        <v/>
      </c>
      <c r="AA839" s="5" t="str">
        <f t="shared" si="40"/>
        <v/>
      </c>
      <c r="AB839" s="5" t="str">
        <f t="shared" si="41"/>
        <v/>
      </c>
      <c r="AC839" s="9"/>
      <c r="AD839" s="15" t="str">
        <f>IF($AD$1="  ",IFERROR(IF(AND(Y839="未推广",L839&gt;0),"加入P4P推广 ","")&amp;IF(AND(OR(W839="是",X839="是"),Y839=0),"优爆品加推广 ","")&amp;IF(AND(C839="N",L839&gt;0),"增加橱窗绑定 ","")&amp;IF(AND(OR(Z839&gt;$Z$1*4.5,AB839&gt;$AB$1*4.5),Y839&lt;&gt;0,Y839&gt;$AB$1*2,G839&gt;($G$1/$L$1)*1),"放弃P4P推广 ","")&amp;IF(AND(AB839&gt;$AB$1*1.2,AB839&lt;$AB$1*4.5,Y839&gt;0),"优化询盘成本 ","")&amp;IF(AND(Z839&gt;$Z$1*1.2,Z839&lt;$Z$1*4.5,Y839&gt;0),"优化商机成本 ","")&amp;IF(AND(Y839&lt;&gt;0,L839&gt;0,AB839&lt;$AB$1*1.2),"加大询盘获取 ","")&amp;IF(AND(Y839&lt;&gt;0,K839&gt;0,Z839&lt;$Z$1*1.2),"加大商机获取 ","")&amp;IF(AND(L839=0,C839="Y",G839&gt;($G$1/$L$1*1.5)),"解绑橱窗绑定 ",""),"请去左表粘贴源数据"),"")</f>
        <v/>
      </c>
      <c r="AE839" s="9"/>
      <c r="AF839" s="9"/>
      <c r="AG839" s="9"/>
      <c r="AH839" s="9"/>
      <c r="AI839" s="17"/>
      <c r="AJ839" s="17"/>
      <c r="AK839" s="17"/>
    </row>
    <row r="840" spans="1:37">
      <c r="A840" s="5" t="str">
        <f>IFERROR(HLOOKUP(A$2,'2.源数据-产品分析-全商品'!A$6:A$1000,ROW()-1,0),"")</f>
        <v/>
      </c>
      <c r="B840" s="5" t="str">
        <f>IFERROR(HLOOKUP(B$2,'2.源数据-产品分析-全商品'!B$6:B$1000,ROW()-1,0),"")</f>
        <v/>
      </c>
      <c r="C840" s="5" t="str">
        <f>CLEAN(IFERROR(HLOOKUP(C$2,'2.源数据-产品分析-全商品'!C$6:C$1000,ROW()-1,0),""))</f>
        <v/>
      </c>
      <c r="D840" s="5" t="str">
        <f>IFERROR(HLOOKUP(D$2,'2.源数据-产品分析-全商品'!D$6:D$1000,ROW()-1,0),"")</f>
        <v/>
      </c>
      <c r="E840" s="5" t="str">
        <f>IFERROR(HLOOKUP(E$2,'2.源数据-产品分析-全商品'!E$6:E$1000,ROW()-1,0),"")</f>
        <v/>
      </c>
      <c r="F840" s="5" t="str">
        <f>IFERROR(VALUE(HLOOKUP(F$2,'2.源数据-产品分析-全商品'!F$6:F$1000,ROW()-1,0)),"")</f>
        <v/>
      </c>
      <c r="G840" s="5" t="str">
        <f>IFERROR(VALUE(HLOOKUP(G$2,'2.源数据-产品分析-全商品'!G$6:G$1000,ROW()-1,0)),"")</f>
        <v/>
      </c>
      <c r="H840" s="5" t="str">
        <f>IFERROR(HLOOKUP(H$2,'2.源数据-产品分析-全商品'!H$6:H$1000,ROW()-1,0),"")</f>
        <v/>
      </c>
      <c r="I840" s="5" t="str">
        <f>IFERROR(VALUE(HLOOKUP(I$2,'2.源数据-产品分析-全商品'!I$6:I$1000,ROW()-1,0)),"")</f>
        <v/>
      </c>
      <c r="J840" s="60" t="str">
        <f>IFERROR(IF($J$2="","",INDEX('产品报告-整理'!G:G,MATCH(产品建议!A840,'产品报告-整理'!A:A,0))),"")</f>
        <v/>
      </c>
      <c r="K840" s="5" t="str">
        <f>IFERROR(IF($K$2="","",VALUE(INDEX('产品报告-整理'!E:E,MATCH(产品建议!A840,'产品报告-整理'!A:A,0)))),0)</f>
        <v/>
      </c>
      <c r="L840" s="5" t="str">
        <f>IFERROR(VALUE(HLOOKUP(L$2,'2.源数据-产品分析-全商品'!J$6:J$1000,ROW()-1,0)),"")</f>
        <v/>
      </c>
      <c r="M840" s="5" t="str">
        <f>IFERROR(VALUE(HLOOKUP(M$2,'2.源数据-产品分析-全商品'!K$6:K$1000,ROW()-1,0)),"")</f>
        <v/>
      </c>
      <c r="N840" s="5" t="str">
        <f>IFERROR(HLOOKUP(N$2,'2.源数据-产品分析-全商品'!L$6:L$1000,ROW()-1,0),"")</f>
        <v/>
      </c>
      <c r="O840" s="5" t="str">
        <f>IF($O$2='产品报告-整理'!$K$1,IFERROR(INDEX('产品报告-整理'!S:S,MATCH(产品建议!A840,'产品报告-整理'!L:L,0)),""),(IFERROR(VALUE(HLOOKUP(O$2,'2.源数据-产品分析-全商品'!M$6:M$1000,ROW()-1,0)),"")))</f>
        <v/>
      </c>
      <c r="P840" s="5" t="str">
        <f>IF($P$2='产品报告-整理'!$V$1,IFERROR(INDEX('产品报告-整理'!AD:AD,MATCH(产品建议!A840,'产品报告-整理'!W:W,0)),""),(IFERROR(VALUE(HLOOKUP(P$2,'2.源数据-产品分析-全商品'!N$6:N$1000,ROW()-1,0)),"")))</f>
        <v/>
      </c>
      <c r="Q840" s="5" t="str">
        <f>IF($Q$2='产品报告-整理'!$AG$1,IFERROR(INDEX('产品报告-整理'!AO:AO,MATCH(产品建议!A840,'产品报告-整理'!AH:AH,0)),""),(IFERROR(VALUE(HLOOKUP(Q$2,'2.源数据-产品分析-全商品'!O$6:O$1000,ROW()-1,0)),"")))</f>
        <v/>
      </c>
      <c r="R840" s="5" t="str">
        <f>IF($R$2='产品报告-整理'!$AR$1,IFERROR(INDEX('产品报告-整理'!AZ:AZ,MATCH(产品建议!A840,'产品报告-整理'!AS:AS,0)),""),(IFERROR(VALUE(HLOOKUP(R$2,'2.源数据-产品分析-全商品'!P$6:P$1000,ROW()-1,0)),"")))</f>
        <v/>
      </c>
      <c r="S840" s="5" t="str">
        <f>IF($S$2='产品报告-整理'!$BC$1,IFERROR(INDEX('产品报告-整理'!BK:BK,MATCH(产品建议!A840,'产品报告-整理'!BD:BD,0)),""),(IFERROR(VALUE(HLOOKUP(S$2,'2.源数据-产品分析-全商品'!Q$6:Q$1000,ROW()-1,0)),"")))</f>
        <v/>
      </c>
      <c r="T840" s="5" t="str">
        <f>IFERROR(HLOOKUP("产品负责人",'2.源数据-产品分析-全商品'!R$6:R$1000,ROW()-1,0),"")</f>
        <v/>
      </c>
      <c r="U840" s="5" t="str">
        <f>IFERROR(VALUE(HLOOKUP(U$2,'2.源数据-产品分析-全商品'!S$6:S$1000,ROW()-1,0)),"")</f>
        <v/>
      </c>
      <c r="V840" s="5" t="str">
        <f>IFERROR(VALUE(HLOOKUP(V$2,'2.源数据-产品分析-全商品'!T$6:T$1000,ROW()-1,0)),"")</f>
        <v/>
      </c>
      <c r="W840" s="5" t="str">
        <f>IF(OR($A$3=""),"",IF(OR($W$2="优爆品"),(IF(COUNTIF('2-2.源数据-产品分析-优品'!A:A,产品建议!A840)&gt;0,"是","")&amp;IF(COUNTIF('2-3.源数据-产品分析-爆品'!A:A,产品建议!A840)&gt;0,"是","")),IF(OR($W$2="P4P点击量"),((IFERROR(INDEX('产品报告-整理'!D:D,MATCH(产品建议!A840,'产品报告-整理'!A:A,0)),""))),((IF(COUNTIF('2-2.源数据-产品分析-优品'!A:A,产品建议!A840)&gt;0,"是",""))))))</f>
        <v/>
      </c>
      <c r="X840" s="5" t="str">
        <f>IF(OR($A$3=""),"",IF(OR($W$2="优爆品"),((IFERROR(INDEX('产品报告-整理'!D:D,MATCH(产品建议!A840,'产品报告-整理'!A:A,0)),"")&amp;" → "&amp;(IFERROR(TEXT(INDEX('产品报告-整理'!D:D,MATCH(产品建议!A840,'产品报告-整理'!A:A,0))/G840,"0%"),"")))),IF(OR($W$2="P4P点击量"),((IF($W$2="P4P点击量",IFERROR(TEXT(W840/G840,"0%"),"")))),(((IF(COUNTIF('2-3.源数据-产品分析-爆品'!A:A,产品建议!A840)&gt;0,"是","")))))))</f>
        <v/>
      </c>
      <c r="Y840" s="9" t="str">
        <f>IF(AND($Y$2="直通车总消费",'产品报告-整理'!$BN$1="推荐广告"),IFERROR(INDEX('产品报告-整理'!H:H,MATCH(产品建议!A840,'产品报告-整理'!A:A,0)),0)+IFERROR(INDEX('产品报告-整理'!BV:BV,MATCH(产品建议!A840,'产品报告-整理'!BO:BO,0)),0),IFERROR(INDEX('产品报告-整理'!H:H,MATCH(产品建议!A840,'产品报告-整理'!A:A,0)),0))</f>
        <v/>
      </c>
      <c r="Z840" s="9" t="str">
        <f t="shared" si="42"/>
        <v/>
      </c>
      <c r="AA840" s="5" t="str">
        <f t="shared" si="40"/>
        <v/>
      </c>
      <c r="AB840" s="5" t="str">
        <f t="shared" si="41"/>
        <v/>
      </c>
      <c r="AC840" s="9"/>
      <c r="AD840" s="15" t="str">
        <f>IF($AD$1="  ",IFERROR(IF(AND(Y840="未推广",L840&gt;0),"加入P4P推广 ","")&amp;IF(AND(OR(W840="是",X840="是"),Y840=0),"优爆品加推广 ","")&amp;IF(AND(C840="N",L840&gt;0),"增加橱窗绑定 ","")&amp;IF(AND(OR(Z840&gt;$Z$1*4.5,AB840&gt;$AB$1*4.5),Y840&lt;&gt;0,Y840&gt;$AB$1*2,G840&gt;($G$1/$L$1)*1),"放弃P4P推广 ","")&amp;IF(AND(AB840&gt;$AB$1*1.2,AB840&lt;$AB$1*4.5,Y840&gt;0),"优化询盘成本 ","")&amp;IF(AND(Z840&gt;$Z$1*1.2,Z840&lt;$Z$1*4.5,Y840&gt;0),"优化商机成本 ","")&amp;IF(AND(Y840&lt;&gt;0,L840&gt;0,AB840&lt;$AB$1*1.2),"加大询盘获取 ","")&amp;IF(AND(Y840&lt;&gt;0,K840&gt;0,Z840&lt;$Z$1*1.2),"加大商机获取 ","")&amp;IF(AND(L840=0,C840="Y",G840&gt;($G$1/$L$1*1.5)),"解绑橱窗绑定 ",""),"请去左表粘贴源数据"),"")</f>
        <v/>
      </c>
      <c r="AE840" s="9"/>
      <c r="AF840" s="9"/>
      <c r="AG840" s="9"/>
      <c r="AH840" s="9"/>
      <c r="AI840" s="17"/>
      <c r="AJ840" s="17"/>
      <c r="AK840" s="17"/>
    </row>
    <row r="841" spans="1:37">
      <c r="A841" s="5" t="str">
        <f>IFERROR(HLOOKUP(A$2,'2.源数据-产品分析-全商品'!A$6:A$1000,ROW()-1,0),"")</f>
        <v/>
      </c>
      <c r="B841" s="5" t="str">
        <f>IFERROR(HLOOKUP(B$2,'2.源数据-产品分析-全商品'!B$6:B$1000,ROW()-1,0),"")</f>
        <v/>
      </c>
      <c r="C841" s="5" t="str">
        <f>CLEAN(IFERROR(HLOOKUP(C$2,'2.源数据-产品分析-全商品'!C$6:C$1000,ROW()-1,0),""))</f>
        <v/>
      </c>
      <c r="D841" s="5" t="str">
        <f>IFERROR(HLOOKUP(D$2,'2.源数据-产品分析-全商品'!D$6:D$1000,ROW()-1,0),"")</f>
        <v/>
      </c>
      <c r="E841" s="5" t="str">
        <f>IFERROR(HLOOKUP(E$2,'2.源数据-产品分析-全商品'!E$6:E$1000,ROW()-1,0),"")</f>
        <v/>
      </c>
      <c r="F841" s="5" t="str">
        <f>IFERROR(VALUE(HLOOKUP(F$2,'2.源数据-产品分析-全商品'!F$6:F$1000,ROW()-1,0)),"")</f>
        <v/>
      </c>
      <c r="G841" s="5" t="str">
        <f>IFERROR(VALUE(HLOOKUP(G$2,'2.源数据-产品分析-全商品'!G$6:G$1000,ROW()-1,0)),"")</f>
        <v/>
      </c>
      <c r="H841" s="5" t="str">
        <f>IFERROR(HLOOKUP(H$2,'2.源数据-产品分析-全商品'!H$6:H$1000,ROW()-1,0),"")</f>
        <v/>
      </c>
      <c r="I841" s="5" t="str">
        <f>IFERROR(VALUE(HLOOKUP(I$2,'2.源数据-产品分析-全商品'!I$6:I$1000,ROW()-1,0)),"")</f>
        <v/>
      </c>
      <c r="J841" s="60" t="str">
        <f>IFERROR(IF($J$2="","",INDEX('产品报告-整理'!G:G,MATCH(产品建议!A841,'产品报告-整理'!A:A,0))),"")</f>
        <v/>
      </c>
      <c r="K841" s="5" t="str">
        <f>IFERROR(IF($K$2="","",VALUE(INDEX('产品报告-整理'!E:E,MATCH(产品建议!A841,'产品报告-整理'!A:A,0)))),0)</f>
        <v/>
      </c>
      <c r="L841" s="5" t="str">
        <f>IFERROR(VALUE(HLOOKUP(L$2,'2.源数据-产品分析-全商品'!J$6:J$1000,ROW()-1,0)),"")</f>
        <v/>
      </c>
      <c r="M841" s="5" t="str">
        <f>IFERROR(VALUE(HLOOKUP(M$2,'2.源数据-产品分析-全商品'!K$6:K$1000,ROW()-1,0)),"")</f>
        <v/>
      </c>
      <c r="N841" s="5" t="str">
        <f>IFERROR(HLOOKUP(N$2,'2.源数据-产品分析-全商品'!L$6:L$1000,ROW()-1,0),"")</f>
        <v/>
      </c>
      <c r="O841" s="5" t="str">
        <f>IF($O$2='产品报告-整理'!$K$1,IFERROR(INDEX('产品报告-整理'!S:S,MATCH(产品建议!A841,'产品报告-整理'!L:L,0)),""),(IFERROR(VALUE(HLOOKUP(O$2,'2.源数据-产品分析-全商品'!M$6:M$1000,ROW()-1,0)),"")))</f>
        <v/>
      </c>
      <c r="P841" s="5" t="str">
        <f>IF($P$2='产品报告-整理'!$V$1,IFERROR(INDEX('产品报告-整理'!AD:AD,MATCH(产品建议!A841,'产品报告-整理'!W:W,0)),""),(IFERROR(VALUE(HLOOKUP(P$2,'2.源数据-产品分析-全商品'!N$6:N$1000,ROW()-1,0)),"")))</f>
        <v/>
      </c>
      <c r="Q841" s="5" t="str">
        <f>IF($Q$2='产品报告-整理'!$AG$1,IFERROR(INDEX('产品报告-整理'!AO:AO,MATCH(产品建议!A841,'产品报告-整理'!AH:AH,0)),""),(IFERROR(VALUE(HLOOKUP(Q$2,'2.源数据-产品分析-全商品'!O$6:O$1000,ROW()-1,0)),"")))</f>
        <v/>
      </c>
      <c r="R841" s="5" t="str">
        <f>IF($R$2='产品报告-整理'!$AR$1,IFERROR(INDEX('产品报告-整理'!AZ:AZ,MATCH(产品建议!A841,'产品报告-整理'!AS:AS,0)),""),(IFERROR(VALUE(HLOOKUP(R$2,'2.源数据-产品分析-全商品'!P$6:P$1000,ROW()-1,0)),"")))</f>
        <v/>
      </c>
      <c r="S841" s="5" t="str">
        <f>IF($S$2='产品报告-整理'!$BC$1,IFERROR(INDEX('产品报告-整理'!BK:BK,MATCH(产品建议!A841,'产品报告-整理'!BD:BD,0)),""),(IFERROR(VALUE(HLOOKUP(S$2,'2.源数据-产品分析-全商品'!Q$6:Q$1000,ROW()-1,0)),"")))</f>
        <v/>
      </c>
      <c r="T841" s="5" t="str">
        <f>IFERROR(HLOOKUP("产品负责人",'2.源数据-产品分析-全商品'!R$6:R$1000,ROW()-1,0),"")</f>
        <v/>
      </c>
      <c r="U841" s="5" t="str">
        <f>IFERROR(VALUE(HLOOKUP(U$2,'2.源数据-产品分析-全商品'!S$6:S$1000,ROW()-1,0)),"")</f>
        <v/>
      </c>
      <c r="V841" s="5" t="str">
        <f>IFERROR(VALUE(HLOOKUP(V$2,'2.源数据-产品分析-全商品'!T$6:T$1000,ROW()-1,0)),"")</f>
        <v/>
      </c>
      <c r="W841" s="5" t="str">
        <f>IF(OR($A$3=""),"",IF(OR($W$2="优爆品"),(IF(COUNTIF('2-2.源数据-产品分析-优品'!A:A,产品建议!A841)&gt;0,"是","")&amp;IF(COUNTIF('2-3.源数据-产品分析-爆品'!A:A,产品建议!A841)&gt;0,"是","")),IF(OR($W$2="P4P点击量"),((IFERROR(INDEX('产品报告-整理'!D:D,MATCH(产品建议!A841,'产品报告-整理'!A:A,0)),""))),((IF(COUNTIF('2-2.源数据-产品分析-优品'!A:A,产品建议!A841)&gt;0,"是",""))))))</f>
        <v/>
      </c>
      <c r="X841" s="5" t="str">
        <f>IF(OR($A$3=""),"",IF(OR($W$2="优爆品"),((IFERROR(INDEX('产品报告-整理'!D:D,MATCH(产品建议!A841,'产品报告-整理'!A:A,0)),"")&amp;" → "&amp;(IFERROR(TEXT(INDEX('产品报告-整理'!D:D,MATCH(产品建议!A841,'产品报告-整理'!A:A,0))/G841,"0%"),"")))),IF(OR($W$2="P4P点击量"),((IF($W$2="P4P点击量",IFERROR(TEXT(W841/G841,"0%"),"")))),(((IF(COUNTIF('2-3.源数据-产品分析-爆品'!A:A,产品建议!A841)&gt;0,"是","")))))))</f>
        <v/>
      </c>
      <c r="Y841" s="9" t="str">
        <f>IF(AND($Y$2="直通车总消费",'产品报告-整理'!$BN$1="推荐广告"),IFERROR(INDEX('产品报告-整理'!H:H,MATCH(产品建议!A841,'产品报告-整理'!A:A,0)),0)+IFERROR(INDEX('产品报告-整理'!BV:BV,MATCH(产品建议!A841,'产品报告-整理'!BO:BO,0)),0),IFERROR(INDEX('产品报告-整理'!H:H,MATCH(产品建议!A841,'产品报告-整理'!A:A,0)),0))</f>
        <v/>
      </c>
      <c r="Z841" s="9" t="str">
        <f t="shared" si="42"/>
        <v/>
      </c>
      <c r="AA841" s="5" t="str">
        <f t="shared" si="40"/>
        <v/>
      </c>
      <c r="AB841" s="5" t="str">
        <f t="shared" si="41"/>
        <v/>
      </c>
      <c r="AC841" s="9"/>
      <c r="AD841" s="15" t="str">
        <f>IF($AD$1="  ",IFERROR(IF(AND(Y841="未推广",L841&gt;0),"加入P4P推广 ","")&amp;IF(AND(OR(W841="是",X841="是"),Y841=0),"优爆品加推广 ","")&amp;IF(AND(C841="N",L841&gt;0),"增加橱窗绑定 ","")&amp;IF(AND(OR(Z841&gt;$Z$1*4.5,AB841&gt;$AB$1*4.5),Y841&lt;&gt;0,Y841&gt;$AB$1*2,G841&gt;($G$1/$L$1)*1),"放弃P4P推广 ","")&amp;IF(AND(AB841&gt;$AB$1*1.2,AB841&lt;$AB$1*4.5,Y841&gt;0),"优化询盘成本 ","")&amp;IF(AND(Z841&gt;$Z$1*1.2,Z841&lt;$Z$1*4.5,Y841&gt;0),"优化商机成本 ","")&amp;IF(AND(Y841&lt;&gt;0,L841&gt;0,AB841&lt;$AB$1*1.2),"加大询盘获取 ","")&amp;IF(AND(Y841&lt;&gt;0,K841&gt;0,Z841&lt;$Z$1*1.2),"加大商机获取 ","")&amp;IF(AND(L841=0,C841="Y",G841&gt;($G$1/$L$1*1.5)),"解绑橱窗绑定 ",""),"请去左表粘贴源数据"),"")</f>
        <v/>
      </c>
      <c r="AE841" s="9"/>
      <c r="AF841" s="9"/>
      <c r="AG841" s="9"/>
      <c r="AH841" s="9"/>
      <c r="AI841" s="17"/>
      <c r="AJ841" s="17"/>
      <c r="AK841" s="17"/>
    </row>
    <row r="842" spans="1:37">
      <c r="A842" s="5" t="str">
        <f>IFERROR(HLOOKUP(A$2,'2.源数据-产品分析-全商品'!A$6:A$1000,ROW()-1,0),"")</f>
        <v/>
      </c>
      <c r="B842" s="5" t="str">
        <f>IFERROR(HLOOKUP(B$2,'2.源数据-产品分析-全商品'!B$6:B$1000,ROW()-1,0),"")</f>
        <v/>
      </c>
      <c r="C842" s="5" t="str">
        <f>CLEAN(IFERROR(HLOOKUP(C$2,'2.源数据-产品分析-全商品'!C$6:C$1000,ROW()-1,0),""))</f>
        <v/>
      </c>
      <c r="D842" s="5" t="str">
        <f>IFERROR(HLOOKUP(D$2,'2.源数据-产品分析-全商品'!D$6:D$1000,ROW()-1,0),"")</f>
        <v/>
      </c>
      <c r="E842" s="5" t="str">
        <f>IFERROR(HLOOKUP(E$2,'2.源数据-产品分析-全商品'!E$6:E$1000,ROW()-1,0),"")</f>
        <v/>
      </c>
      <c r="F842" s="5" t="str">
        <f>IFERROR(VALUE(HLOOKUP(F$2,'2.源数据-产品分析-全商品'!F$6:F$1000,ROW()-1,0)),"")</f>
        <v/>
      </c>
      <c r="G842" s="5" t="str">
        <f>IFERROR(VALUE(HLOOKUP(G$2,'2.源数据-产品分析-全商品'!G$6:G$1000,ROW()-1,0)),"")</f>
        <v/>
      </c>
      <c r="H842" s="5" t="str">
        <f>IFERROR(HLOOKUP(H$2,'2.源数据-产品分析-全商品'!H$6:H$1000,ROW()-1,0),"")</f>
        <v/>
      </c>
      <c r="I842" s="5" t="str">
        <f>IFERROR(VALUE(HLOOKUP(I$2,'2.源数据-产品分析-全商品'!I$6:I$1000,ROW()-1,0)),"")</f>
        <v/>
      </c>
      <c r="J842" s="60" t="str">
        <f>IFERROR(IF($J$2="","",INDEX('产品报告-整理'!G:G,MATCH(产品建议!A842,'产品报告-整理'!A:A,0))),"")</f>
        <v/>
      </c>
      <c r="K842" s="5" t="str">
        <f>IFERROR(IF($K$2="","",VALUE(INDEX('产品报告-整理'!E:E,MATCH(产品建议!A842,'产品报告-整理'!A:A,0)))),0)</f>
        <v/>
      </c>
      <c r="L842" s="5" t="str">
        <f>IFERROR(VALUE(HLOOKUP(L$2,'2.源数据-产品分析-全商品'!J$6:J$1000,ROW()-1,0)),"")</f>
        <v/>
      </c>
      <c r="M842" s="5" t="str">
        <f>IFERROR(VALUE(HLOOKUP(M$2,'2.源数据-产品分析-全商品'!K$6:K$1000,ROW()-1,0)),"")</f>
        <v/>
      </c>
      <c r="N842" s="5" t="str">
        <f>IFERROR(HLOOKUP(N$2,'2.源数据-产品分析-全商品'!L$6:L$1000,ROW()-1,0),"")</f>
        <v/>
      </c>
      <c r="O842" s="5" t="str">
        <f>IF($O$2='产品报告-整理'!$K$1,IFERROR(INDEX('产品报告-整理'!S:S,MATCH(产品建议!A842,'产品报告-整理'!L:L,0)),""),(IFERROR(VALUE(HLOOKUP(O$2,'2.源数据-产品分析-全商品'!M$6:M$1000,ROW()-1,0)),"")))</f>
        <v/>
      </c>
      <c r="P842" s="5" t="str">
        <f>IF($P$2='产品报告-整理'!$V$1,IFERROR(INDEX('产品报告-整理'!AD:AD,MATCH(产品建议!A842,'产品报告-整理'!W:W,0)),""),(IFERROR(VALUE(HLOOKUP(P$2,'2.源数据-产品分析-全商品'!N$6:N$1000,ROW()-1,0)),"")))</f>
        <v/>
      </c>
      <c r="Q842" s="5" t="str">
        <f>IF($Q$2='产品报告-整理'!$AG$1,IFERROR(INDEX('产品报告-整理'!AO:AO,MATCH(产品建议!A842,'产品报告-整理'!AH:AH,0)),""),(IFERROR(VALUE(HLOOKUP(Q$2,'2.源数据-产品分析-全商品'!O$6:O$1000,ROW()-1,0)),"")))</f>
        <v/>
      </c>
      <c r="R842" s="5" t="str">
        <f>IF($R$2='产品报告-整理'!$AR$1,IFERROR(INDEX('产品报告-整理'!AZ:AZ,MATCH(产品建议!A842,'产品报告-整理'!AS:AS,0)),""),(IFERROR(VALUE(HLOOKUP(R$2,'2.源数据-产品分析-全商品'!P$6:P$1000,ROW()-1,0)),"")))</f>
        <v/>
      </c>
      <c r="S842" s="5" t="str">
        <f>IF($S$2='产品报告-整理'!$BC$1,IFERROR(INDEX('产品报告-整理'!BK:BK,MATCH(产品建议!A842,'产品报告-整理'!BD:BD,0)),""),(IFERROR(VALUE(HLOOKUP(S$2,'2.源数据-产品分析-全商品'!Q$6:Q$1000,ROW()-1,0)),"")))</f>
        <v/>
      </c>
      <c r="T842" s="5" t="str">
        <f>IFERROR(HLOOKUP("产品负责人",'2.源数据-产品分析-全商品'!R$6:R$1000,ROW()-1,0),"")</f>
        <v/>
      </c>
      <c r="U842" s="5" t="str">
        <f>IFERROR(VALUE(HLOOKUP(U$2,'2.源数据-产品分析-全商品'!S$6:S$1000,ROW()-1,0)),"")</f>
        <v/>
      </c>
      <c r="V842" s="5" t="str">
        <f>IFERROR(VALUE(HLOOKUP(V$2,'2.源数据-产品分析-全商品'!T$6:T$1000,ROW()-1,0)),"")</f>
        <v/>
      </c>
      <c r="W842" s="5" t="str">
        <f>IF(OR($A$3=""),"",IF(OR($W$2="优爆品"),(IF(COUNTIF('2-2.源数据-产品分析-优品'!A:A,产品建议!A842)&gt;0,"是","")&amp;IF(COUNTIF('2-3.源数据-产品分析-爆品'!A:A,产品建议!A842)&gt;0,"是","")),IF(OR($W$2="P4P点击量"),((IFERROR(INDEX('产品报告-整理'!D:D,MATCH(产品建议!A842,'产品报告-整理'!A:A,0)),""))),((IF(COUNTIF('2-2.源数据-产品分析-优品'!A:A,产品建议!A842)&gt;0,"是",""))))))</f>
        <v/>
      </c>
      <c r="X842" s="5" t="str">
        <f>IF(OR($A$3=""),"",IF(OR($W$2="优爆品"),((IFERROR(INDEX('产品报告-整理'!D:D,MATCH(产品建议!A842,'产品报告-整理'!A:A,0)),"")&amp;" → "&amp;(IFERROR(TEXT(INDEX('产品报告-整理'!D:D,MATCH(产品建议!A842,'产品报告-整理'!A:A,0))/G842,"0%"),"")))),IF(OR($W$2="P4P点击量"),((IF($W$2="P4P点击量",IFERROR(TEXT(W842/G842,"0%"),"")))),(((IF(COUNTIF('2-3.源数据-产品分析-爆品'!A:A,产品建议!A842)&gt;0,"是","")))))))</f>
        <v/>
      </c>
      <c r="Y842" s="9" t="str">
        <f>IF(AND($Y$2="直通车总消费",'产品报告-整理'!$BN$1="推荐广告"),IFERROR(INDEX('产品报告-整理'!H:H,MATCH(产品建议!A842,'产品报告-整理'!A:A,0)),0)+IFERROR(INDEX('产品报告-整理'!BV:BV,MATCH(产品建议!A842,'产品报告-整理'!BO:BO,0)),0),IFERROR(INDEX('产品报告-整理'!H:H,MATCH(产品建议!A842,'产品报告-整理'!A:A,0)),0))</f>
        <v/>
      </c>
      <c r="Z842" s="9" t="str">
        <f t="shared" si="42"/>
        <v/>
      </c>
      <c r="AA842" s="5" t="str">
        <f t="shared" si="40"/>
        <v/>
      </c>
      <c r="AB842" s="5" t="str">
        <f t="shared" si="41"/>
        <v/>
      </c>
      <c r="AC842" s="9"/>
      <c r="AD842" s="15" t="str">
        <f>IF($AD$1="  ",IFERROR(IF(AND(Y842="未推广",L842&gt;0),"加入P4P推广 ","")&amp;IF(AND(OR(W842="是",X842="是"),Y842=0),"优爆品加推广 ","")&amp;IF(AND(C842="N",L842&gt;0),"增加橱窗绑定 ","")&amp;IF(AND(OR(Z842&gt;$Z$1*4.5,AB842&gt;$AB$1*4.5),Y842&lt;&gt;0,Y842&gt;$AB$1*2,G842&gt;($G$1/$L$1)*1),"放弃P4P推广 ","")&amp;IF(AND(AB842&gt;$AB$1*1.2,AB842&lt;$AB$1*4.5,Y842&gt;0),"优化询盘成本 ","")&amp;IF(AND(Z842&gt;$Z$1*1.2,Z842&lt;$Z$1*4.5,Y842&gt;0),"优化商机成本 ","")&amp;IF(AND(Y842&lt;&gt;0,L842&gt;0,AB842&lt;$AB$1*1.2),"加大询盘获取 ","")&amp;IF(AND(Y842&lt;&gt;0,K842&gt;0,Z842&lt;$Z$1*1.2),"加大商机获取 ","")&amp;IF(AND(L842=0,C842="Y",G842&gt;($G$1/$L$1*1.5)),"解绑橱窗绑定 ",""),"请去左表粘贴源数据"),"")</f>
        <v/>
      </c>
      <c r="AE842" s="9"/>
      <c r="AF842" s="9"/>
      <c r="AG842" s="9"/>
      <c r="AH842" s="9"/>
      <c r="AI842" s="17"/>
      <c r="AJ842" s="17"/>
      <c r="AK842" s="17"/>
    </row>
    <row r="843" spans="1:37">
      <c r="A843" s="5" t="str">
        <f>IFERROR(HLOOKUP(A$2,'2.源数据-产品分析-全商品'!A$6:A$1000,ROW()-1,0),"")</f>
        <v/>
      </c>
      <c r="B843" s="5" t="str">
        <f>IFERROR(HLOOKUP(B$2,'2.源数据-产品分析-全商品'!B$6:B$1000,ROW()-1,0),"")</f>
        <v/>
      </c>
      <c r="C843" s="5" t="str">
        <f>CLEAN(IFERROR(HLOOKUP(C$2,'2.源数据-产品分析-全商品'!C$6:C$1000,ROW()-1,0),""))</f>
        <v/>
      </c>
      <c r="D843" s="5" t="str">
        <f>IFERROR(HLOOKUP(D$2,'2.源数据-产品分析-全商品'!D$6:D$1000,ROW()-1,0),"")</f>
        <v/>
      </c>
      <c r="E843" s="5" t="str">
        <f>IFERROR(HLOOKUP(E$2,'2.源数据-产品分析-全商品'!E$6:E$1000,ROW()-1,0),"")</f>
        <v/>
      </c>
      <c r="F843" s="5" t="str">
        <f>IFERROR(VALUE(HLOOKUP(F$2,'2.源数据-产品分析-全商品'!F$6:F$1000,ROW()-1,0)),"")</f>
        <v/>
      </c>
      <c r="G843" s="5" t="str">
        <f>IFERROR(VALUE(HLOOKUP(G$2,'2.源数据-产品分析-全商品'!G$6:G$1000,ROW()-1,0)),"")</f>
        <v/>
      </c>
      <c r="H843" s="5" t="str">
        <f>IFERROR(HLOOKUP(H$2,'2.源数据-产品分析-全商品'!H$6:H$1000,ROW()-1,0),"")</f>
        <v/>
      </c>
      <c r="I843" s="5" t="str">
        <f>IFERROR(VALUE(HLOOKUP(I$2,'2.源数据-产品分析-全商品'!I$6:I$1000,ROW()-1,0)),"")</f>
        <v/>
      </c>
      <c r="J843" s="60" t="str">
        <f>IFERROR(IF($J$2="","",INDEX('产品报告-整理'!G:G,MATCH(产品建议!A843,'产品报告-整理'!A:A,0))),"")</f>
        <v/>
      </c>
      <c r="K843" s="5" t="str">
        <f>IFERROR(IF($K$2="","",VALUE(INDEX('产品报告-整理'!E:E,MATCH(产品建议!A843,'产品报告-整理'!A:A,0)))),0)</f>
        <v/>
      </c>
      <c r="L843" s="5" t="str">
        <f>IFERROR(VALUE(HLOOKUP(L$2,'2.源数据-产品分析-全商品'!J$6:J$1000,ROW()-1,0)),"")</f>
        <v/>
      </c>
      <c r="M843" s="5" t="str">
        <f>IFERROR(VALUE(HLOOKUP(M$2,'2.源数据-产品分析-全商品'!K$6:K$1000,ROW()-1,0)),"")</f>
        <v/>
      </c>
      <c r="N843" s="5" t="str">
        <f>IFERROR(HLOOKUP(N$2,'2.源数据-产品分析-全商品'!L$6:L$1000,ROW()-1,0),"")</f>
        <v/>
      </c>
      <c r="O843" s="5" t="str">
        <f>IF($O$2='产品报告-整理'!$K$1,IFERROR(INDEX('产品报告-整理'!S:S,MATCH(产品建议!A843,'产品报告-整理'!L:L,0)),""),(IFERROR(VALUE(HLOOKUP(O$2,'2.源数据-产品分析-全商品'!M$6:M$1000,ROW()-1,0)),"")))</f>
        <v/>
      </c>
      <c r="P843" s="5" t="str">
        <f>IF($P$2='产品报告-整理'!$V$1,IFERROR(INDEX('产品报告-整理'!AD:AD,MATCH(产品建议!A843,'产品报告-整理'!W:W,0)),""),(IFERROR(VALUE(HLOOKUP(P$2,'2.源数据-产品分析-全商品'!N$6:N$1000,ROW()-1,0)),"")))</f>
        <v/>
      </c>
      <c r="Q843" s="5" t="str">
        <f>IF($Q$2='产品报告-整理'!$AG$1,IFERROR(INDEX('产品报告-整理'!AO:AO,MATCH(产品建议!A843,'产品报告-整理'!AH:AH,0)),""),(IFERROR(VALUE(HLOOKUP(Q$2,'2.源数据-产品分析-全商品'!O$6:O$1000,ROW()-1,0)),"")))</f>
        <v/>
      </c>
      <c r="R843" s="5" t="str">
        <f>IF($R$2='产品报告-整理'!$AR$1,IFERROR(INDEX('产品报告-整理'!AZ:AZ,MATCH(产品建议!A843,'产品报告-整理'!AS:AS,0)),""),(IFERROR(VALUE(HLOOKUP(R$2,'2.源数据-产品分析-全商品'!P$6:P$1000,ROW()-1,0)),"")))</f>
        <v/>
      </c>
      <c r="S843" s="5" t="str">
        <f>IF($S$2='产品报告-整理'!$BC$1,IFERROR(INDEX('产品报告-整理'!BK:BK,MATCH(产品建议!A843,'产品报告-整理'!BD:BD,0)),""),(IFERROR(VALUE(HLOOKUP(S$2,'2.源数据-产品分析-全商品'!Q$6:Q$1000,ROW()-1,0)),"")))</f>
        <v/>
      </c>
      <c r="T843" s="5" t="str">
        <f>IFERROR(HLOOKUP("产品负责人",'2.源数据-产品分析-全商品'!R$6:R$1000,ROW()-1,0),"")</f>
        <v/>
      </c>
      <c r="U843" s="5" t="str">
        <f>IFERROR(VALUE(HLOOKUP(U$2,'2.源数据-产品分析-全商品'!S$6:S$1000,ROW()-1,0)),"")</f>
        <v/>
      </c>
      <c r="V843" s="5" t="str">
        <f>IFERROR(VALUE(HLOOKUP(V$2,'2.源数据-产品分析-全商品'!T$6:T$1000,ROW()-1,0)),"")</f>
        <v/>
      </c>
      <c r="W843" s="5" t="str">
        <f>IF(OR($A$3=""),"",IF(OR($W$2="优爆品"),(IF(COUNTIF('2-2.源数据-产品分析-优品'!A:A,产品建议!A843)&gt;0,"是","")&amp;IF(COUNTIF('2-3.源数据-产品分析-爆品'!A:A,产品建议!A843)&gt;0,"是","")),IF(OR($W$2="P4P点击量"),((IFERROR(INDEX('产品报告-整理'!D:D,MATCH(产品建议!A843,'产品报告-整理'!A:A,0)),""))),((IF(COUNTIF('2-2.源数据-产品分析-优品'!A:A,产品建议!A843)&gt;0,"是",""))))))</f>
        <v/>
      </c>
      <c r="X843" s="5" t="str">
        <f>IF(OR($A$3=""),"",IF(OR($W$2="优爆品"),((IFERROR(INDEX('产品报告-整理'!D:D,MATCH(产品建议!A843,'产品报告-整理'!A:A,0)),"")&amp;" → "&amp;(IFERROR(TEXT(INDEX('产品报告-整理'!D:D,MATCH(产品建议!A843,'产品报告-整理'!A:A,0))/G843,"0%"),"")))),IF(OR($W$2="P4P点击量"),((IF($W$2="P4P点击量",IFERROR(TEXT(W843/G843,"0%"),"")))),(((IF(COUNTIF('2-3.源数据-产品分析-爆品'!A:A,产品建议!A843)&gt;0,"是","")))))))</f>
        <v/>
      </c>
      <c r="Y843" s="9" t="str">
        <f>IF(AND($Y$2="直通车总消费",'产品报告-整理'!$BN$1="推荐广告"),IFERROR(INDEX('产品报告-整理'!H:H,MATCH(产品建议!A843,'产品报告-整理'!A:A,0)),0)+IFERROR(INDEX('产品报告-整理'!BV:BV,MATCH(产品建议!A843,'产品报告-整理'!BO:BO,0)),0),IFERROR(INDEX('产品报告-整理'!H:H,MATCH(产品建议!A843,'产品报告-整理'!A:A,0)),0))</f>
        <v/>
      </c>
      <c r="Z843" s="9" t="str">
        <f t="shared" si="42"/>
        <v/>
      </c>
      <c r="AA843" s="5" t="str">
        <f t="shared" si="40"/>
        <v/>
      </c>
      <c r="AB843" s="5" t="str">
        <f t="shared" si="41"/>
        <v/>
      </c>
      <c r="AC843" s="9"/>
      <c r="AD843" s="15" t="str">
        <f>IF($AD$1="  ",IFERROR(IF(AND(Y843="未推广",L843&gt;0),"加入P4P推广 ","")&amp;IF(AND(OR(W843="是",X843="是"),Y843=0),"优爆品加推广 ","")&amp;IF(AND(C843="N",L843&gt;0),"增加橱窗绑定 ","")&amp;IF(AND(OR(Z843&gt;$Z$1*4.5,AB843&gt;$AB$1*4.5),Y843&lt;&gt;0,Y843&gt;$AB$1*2,G843&gt;($G$1/$L$1)*1),"放弃P4P推广 ","")&amp;IF(AND(AB843&gt;$AB$1*1.2,AB843&lt;$AB$1*4.5,Y843&gt;0),"优化询盘成本 ","")&amp;IF(AND(Z843&gt;$Z$1*1.2,Z843&lt;$Z$1*4.5,Y843&gt;0),"优化商机成本 ","")&amp;IF(AND(Y843&lt;&gt;0,L843&gt;0,AB843&lt;$AB$1*1.2),"加大询盘获取 ","")&amp;IF(AND(Y843&lt;&gt;0,K843&gt;0,Z843&lt;$Z$1*1.2),"加大商机获取 ","")&amp;IF(AND(L843=0,C843="Y",G843&gt;($G$1/$L$1*1.5)),"解绑橱窗绑定 ",""),"请去左表粘贴源数据"),"")</f>
        <v/>
      </c>
      <c r="AE843" s="9"/>
      <c r="AF843" s="9"/>
      <c r="AG843" s="9"/>
      <c r="AH843" s="9"/>
      <c r="AI843" s="17"/>
      <c r="AJ843" s="17"/>
      <c r="AK843" s="17"/>
    </row>
    <row r="844" spans="1:37">
      <c r="A844" s="5" t="str">
        <f>IFERROR(HLOOKUP(A$2,'2.源数据-产品分析-全商品'!A$6:A$1000,ROW()-1,0),"")</f>
        <v/>
      </c>
      <c r="B844" s="5" t="str">
        <f>IFERROR(HLOOKUP(B$2,'2.源数据-产品分析-全商品'!B$6:B$1000,ROW()-1,0),"")</f>
        <v/>
      </c>
      <c r="C844" s="5" t="str">
        <f>CLEAN(IFERROR(HLOOKUP(C$2,'2.源数据-产品分析-全商品'!C$6:C$1000,ROW()-1,0),""))</f>
        <v/>
      </c>
      <c r="D844" s="5" t="str">
        <f>IFERROR(HLOOKUP(D$2,'2.源数据-产品分析-全商品'!D$6:D$1000,ROW()-1,0),"")</f>
        <v/>
      </c>
      <c r="E844" s="5" t="str">
        <f>IFERROR(HLOOKUP(E$2,'2.源数据-产品分析-全商品'!E$6:E$1000,ROW()-1,0),"")</f>
        <v/>
      </c>
      <c r="F844" s="5" t="str">
        <f>IFERROR(VALUE(HLOOKUP(F$2,'2.源数据-产品分析-全商品'!F$6:F$1000,ROW()-1,0)),"")</f>
        <v/>
      </c>
      <c r="G844" s="5" t="str">
        <f>IFERROR(VALUE(HLOOKUP(G$2,'2.源数据-产品分析-全商品'!G$6:G$1000,ROW()-1,0)),"")</f>
        <v/>
      </c>
      <c r="H844" s="5" t="str">
        <f>IFERROR(HLOOKUP(H$2,'2.源数据-产品分析-全商品'!H$6:H$1000,ROW()-1,0),"")</f>
        <v/>
      </c>
      <c r="I844" s="5" t="str">
        <f>IFERROR(VALUE(HLOOKUP(I$2,'2.源数据-产品分析-全商品'!I$6:I$1000,ROW()-1,0)),"")</f>
        <v/>
      </c>
      <c r="J844" s="60" t="str">
        <f>IFERROR(IF($J$2="","",INDEX('产品报告-整理'!G:G,MATCH(产品建议!A844,'产品报告-整理'!A:A,0))),"")</f>
        <v/>
      </c>
      <c r="K844" s="5" t="str">
        <f>IFERROR(IF($K$2="","",VALUE(INDEX('产品报告-整理'!E:E,MATCH(产品建议!A844,'产品报告-整理'!A:A,0)))),0)</f>
        <v/>
      </c>
      <c r="L844" s="5" t="str">
        <f>IFERROR(VALUE(HLOOKUP(L$2,'2.源数据-产品分析-全商品'!J$6:J$1000,ROW()-1,0)),"")</f>
        <v/>
      </c>
      <c r="M844" s="5" t="str">
        <f>IFERROR(VALUE(HLOOKUP(M$2,'2.源数据-产品分析-全商品'!K$6:K$1000,ROW()-1,0)),"")</f>
        <v/>
      </c>
      <c r="N844" s="5" t="str">
        <f>IFERROR(HLOOKUP(N$2,'2.源数据-产品分析-全商品'!L$6:L$1000,ROW()-1,0),"")</f>
        <v/>
      </c>
      <c r="O844" s="5" t="str">
        <f>IF($O$2='产品报告-整理'!$K$1,IFERROR(INDEX('产品报告-整理'!S:S,MATCH(产品建议!A844,'产品报告-整理'!L:L,0)),""),(IFERROR(VALUE(HLOOKUP(O$2,'2.源数据-产品分析-全商品'!M$6:M$1000,ROW()-1,0)),"")))</f>
        <v/>
      </c>
      <c r="P844" s="5" t="str">
        <f>IF($P$2='产品报告-整理'!$V$1,IFERROR(INDEX('产品报告-整理'!AD:AD,MATCH(产品建议!A844,'产品报告-整理'!W:W,0)),""),(IFERROR(VALUE(HLOOKUP(P$2,'2.源数据-产品分析-全商品'!N$6:N$1000,ROW()-1,0)),"")))</f>
        <v/>
      </c>
      <c r="Q844" s="5" t="str">
        <f>IF($Q$2='产品报告-整理'!$AG$1,IFERROR(INDEX('产品报告-整理'!AO:AO,MATCH(产品建议!A844,'产品报告-整理'!AH:AH,0)),""),(IFERROR(VALUE(HLOOKUP(Q$2,'2.源数据-产品分析-全商品'!O$6:O$1000,ROW()-1,0)),"")))</f>
        <v/>
      </c>
      <c r="R844" s="5" t="str">
        <f>IF($R$2='产品报告-整理'!$AR$1,IFERROR(INDEX('产品报告-整理'!AZ:AZ,MATCH(产品建议!A844,'产品报告-整理'!AS:AS,0)),""),(IFERROR(VALUE(HLOOKUP(R$2,'2.源数据-产品分析-全商品'!P$6:P$1000,ROW()-1,0)),"")))</f>
        <v/>
      </c>
      <c r="S844" s="5" t="str">
        <f>IF($S$2='产品报告-整理'!$BC$1,IFERROR(INDEX('产品报告-整理'!BK:BK,MATCH(产品建议!A844,'产品报告-整理'!BD:BD,0)),""),(IFERROR(VALUE(HLOOKUP(S$2,'2.源数据-产品分析-全商品'!Q$6:Q$1000,ROW()-1,0)),"")))</f>
        <v/>
      </c>
      <c r="T844" s="5" t="str">
        <f>IFERROR(HLOOKUP("产品负责人",'2.源数据-产品分析-全商品'!R$6:R$1000,ROW()-1,0),"")</f>
        <v/>
      </c>
      <c r="U844" s="5" t="str">
        <f>IFERROR(VALUE(HLOOKUP(U$2,'2.源数据-产品分析-全商品'!S$6:S$1000,ROW()-1,0)),"")</f>
        <v/>
      </c>
      <c r="V844" s="5" t="str">
        <f>IFERROR(VALUE(HLOOKUP(V$2,'2.源数据-产品分析-全商品'!T$6:T$1000,ROW()-1,0)),"")</f>
        <v/>
      </c>
      <c r="W844" s="5" t="str">
        <f>IF(OR($A$3=""),"",IF(OR($W$2="优爆品"),(IF(COUNTIF('2-2.源数据-产品分析-优品'!A:A,产品建议!A844)&gt;0,"是","")&amp;IF(COUNTIF('2-3.源数据-产品分析-爆品'!A:A,产品建议!A844)&gt;0,"是","")),IF(OR($W$2="P4P点击量"),((IFERROR(INDEX('产品报告-整理'!D:D,MATCH(产品建议!A844,'产品报告-整理'!A:A,0)),""))),((IF(COUNTIF('2-2.源数据-产品分析-优品'!A:A,产品建议!A844)&gt;0,"是",""))))))</f>
        <v/>
      </c>
      <c r="X844" s="5" t="str">
        <f>IF(OR($A$3=""),"",IF(OR($W$2="优爆品"),((IFERROR(INDEX('产品报告-整理'!D:D,MATCH(产品建议!A844,'产品报告-整理'!A:A,0)),"")&amp;" → "&amp;(IFERROR(TEXT(INDEX('产品报告-整理'!D:D,MATCH(产品建议!A844,'产品报告-整理'!A:A,0))/G844,"0%"),"")))),IF(OR($W$2="P4P点击量"),((IF($W$2="P4P点击量",IFERROR(TEXT(W844/G844,"0%"),"")))),(((IF(COUNTIF('2-3.源数据-产品分析-爆品'!A:A,产品建议!A844)&gt;0,"是","")))))))</f>
        <v/>
      </c>
      <c r="Y844" s="9" t="str">
        <f>IF(AND($Y$2="直通车总消费",'产品报告-整理'!$BN$1="推荐广告"),IFERROR(INDEX('产品报告-整理'!H:H,MATCH(产品建议!A844,'产品报告-整理'!A:A,0)),0)+IFERROR(INDEX('产品报告-整理'!BV:BV,MATCH(产品建议!A844,'产品报告-整理'!BO:BO,0)),0),IFERROR(INDEX('产品报告-整理'!H:H,MATCH(产品建议!A844,'产品报告-整理'!A:A,0)),0))</f>
        <v/>
      </c>
      <c r="Z844" s="9" t="str">
        <f t="shared" si="42"/>
        <v/>
      </c>
      <c r="AA844" s="5" t="str">
        <f t="shared" si="40"/>
        <v/>
      </c>
      <c r="AB844" s="5" t="str">
        <f t="shared" si="41"/>
        <v/>
      </c>
      <c r="AC844" s="9"/>
      <c r="AD844" s="15" t="str">
        <f>IF($AD$1="  ",IFERROR(IF(AND(Y844="未推广",L844&gt;0),"加入P4P推广 ","")&amp;IF(AND(OR(W844="是",X844="是"),Y844=0),"优爆品加推广 ","")&amp;IF(AND(C844="N",L844&gt;0),"增加橱窗绑定 ","")&amp;IF(AND(OR(Z844&gt;$Z$1*4.5,AB844&gt;$AB$1*4.5),Y844&lt;&gt;0,Y844&gt;$AB$1*2,G844&gt;($G$1/$L$1)*1),"放弃P4P推广 ","")&amp;IF(AND(AB844&gt;$AB$1*1.2,AB844&lt;$AB$1*4.5,Y844&gt;0),"优化询盘成本 ","")&amp;IF(AND(Z844&gt;$Z$1*1.2,Z844&lt;$Z$1*4.5,Y844&gt;0),"优化商机成本 ","")&amp;IF(AND(Y844&lt;&gt;0,L844&gt;0,AB844&lt;$AB$1*1.2),"加大询盘获取 ","")&amp;IF(AND(Y844&lt;&gt;0,K844&gt;0,Z844&lt;$Z$1*1.2),"加大商机获取 ","")&amp;IF(AND(L844=0,C844="Y",G844&gt;($G$1/$L$1*1.5)),"解绑橱窗绑定 ",""),"请去左表粘贴源数据"),"")</f>
        <v/>
      </c>
      <c r="AE844" s="9"/>
      <c r="AF844" s="9"/>
      <c r="AG844" s="9"/>
      <c r="AH844" s="9"/>
      <c r="AI844" s="17"/>
      <c r="AJ844" s="17"/>
      <c r="AK844" s="17"/>
    </row>
    <row r="845" spans="1:37">
      <c r="A845" s="5" t="str">
        <f>IFERROR(HLOOKUP(A$2,'2.源数据-产品分析-全商品'!A$6:A$1000,ROW()-1,0),"")</f>
        <v/>
      </c>
      <c r="B845" s="5" t="str">
        <f>IFERROR(HLOOKUP(B$2,'2.源数据-产品分析-全商品'!B$6:B$1000,ROW()-1,0),"")</f>
        <v/>
      </c>
      <c r="C845" s="5" t="str">
        <f>CLEAN(IFERROR(HLOOKUP(C$2,'2.源数据-产品分析-全商品'!C$6:C$1000,ROW()-1,0),""))</f>
        <v/>
      </c>
      <c r="D845" s="5" t="str">
        <f>IFERROR(HLOOKUP(D$2,'2.源数据-产品分析-全商品'!D$6:D$1000,ROW()-1,0),"")</f>
        <v/>
      </c>
      <c r="E845" s="5" t="str">
        <f>IFERROR(HLOOKUP(E$2,'2.源数据-产品分析-全商品'!E$6:E$1000,ROW()-1,0),"")</f>
        <v/>
      </c>
      <c r="F845" s="5" t="str">
        <f>IFERROR(VALUE(HLOOKUP(F$2,'2.源数据-产品分析-全商品'!F$6:F$1000,ROW()-1,0)),"")</f>
        <v/>
      </c>
      <c r="G845" s="5" t="str">
        <f>IFERROR(VALUE(HLOOKUP(G$2,'2.源数据-产品分析-全商品'!G$6:G$1000,ROW()-1,0)),"")</f>
        <v/>
      </c>
      <c r="H845" s="5" t="str">
        <f>IFERROR(HLOOKUP(H$2,'2.源数据-产品分析-全商品'!H$6:H$1000,ROW()-1,0),"")</f>
        <v/>
      </c>
      <c r="I845" s="5" t="str">
        <f>IFERROR(VALUE(HLOOKUP(I$2,'2.源数据-产品分析-全商品'!I$6:I$1000,ROW()-1,0)),"")</f>
        <v/>
      </c>
      <c r="J845" s="60" t="str">
        <f>IFERROR(IF($J$2="","",INDEX('产品报告-整理'!G:G,MATCH(产品建议!A845,'产品报告-整理'!A:A,0))),"")</f>
        <v/>
      </c>
      <c r="K845" s="5" t="str">
        <f>IFERROR(IF($K$2="","",VALUE(INDEX('产品报告-整理'!E:E,MATCH(产品建议!A845,'产品报告-整理'!A:A,0)))),0)</f>
        <v/>
      </c>
      <c r="L845" s="5" t="str">
        <f>IFERROR(VALUE(HLOOKUP(L$2,'2.源数据-产品分析-全商品'!J$6:J$1000,ROW()-1,0)),"")</f>
        <v/>
      </c>
      <c r="M845" s="5" t="str">
        <f>IFERROR(VALUE(HLOOKUP(M$2,'2.源数据-产品分析-全商品'!K$6:K$1000,ROW()-1,0)),"")</f>
        <v/>
      </c>
      <c r="N845" s="5" t="str">
        <f>IFERROR(HLOOKUP(N$2,'2.源数据-产品分析-全商品'!L$6:L$1000,ROW()-1,0),"")</f>
        <v/>
      </c>
      <c r="O845" s="5" t="str">
        <f>IF($O$2='产品报告-整理'!$K$1,IFERROR(INDEX('产品报告-整理'!S:S,MATCH(产品建议!A845,'产品报告-整理'!L:L,0)),""),(IFERROR(VALUE(HLOOKUP(O$2,'2.源数据-产品分析-全商品'!M$6:M$1000,ROW()-1,0)),"")))</f>
        <v/>
      </c>
      <c r="P845" s="5" t="str">
        <f>IF($P$2='产品报告-整理'!$V$1,IFERROR(INDEX('产品报告-整理'!AD:AD,MATCH(产品建议!A845,'产品报告-整理'!W:W,0)),""),(IFERROR(VALUE(HLOOKUP(P$2,'2.源数据-产品分析-全商品'!N$6:N$1000,ROW()-1,0)),"")))</f>
        <v/>
      </c>
      <c r="Q845" s="5" t="str">
        <f>IF($Q$2='产品报告-整理'!$AG$1,IFERROR(INDEX('产品报告-整理'!AO:AO,MATCH(产品建议!A845,'产品报告-整理'!AH:AH,0)),""),(IFERROR(VALUE(HLOOKUP(Q$2,'2.源数据-产品分析-全商品'!O$6:O$1000,ROW()-1,0)),"")))</f>
        <v/>
      </c>
      <c r="R845" s="5" t="str">
        <f>IF($R$2='产品报告-整理'!$AR$1,IFERROR(INDEX('产品报告-整理'!AZ:AZ,MATCH(产品建议!A845,'产品报告-整理'!AS:AS,0)),""),(IFERROR(VALUE(HLOOKUP(R$2,'2.源数据-产品分析-全商品'!P$6:P$1000,ROW()-1,0)),"")))</f>
        <v/>
      </c>
      <c r="S845" s="5" t="str">
        <f>IF($S$2='产品报告-整理'!$BC$1,IFERROR(INDEX('产品报告-整理'!BK:BK,MATCH(产品建议!A845,'产品报告-整理'!BD:BD,0)),""),(IFERROR(VALUE(HLOOKUP(S$2,'2.源数据-产品分析-全商品'!Q$6:Q$1000,ROW()-1,0)),"")))</f>
        <v/>
      </c>
      <c r="T845" s="5" t="str">
        <f>IFERROR(HLOOKUP("产品负责人",'2.源数据-产品分析-全商品'!R$6:R$1000,ROW()-1,0),"")</f>
        <v/>
      </c>
      <c r="U845" s="5" t="str">
        <f>IFERROR(VALUE(HLOOKUP(U$2,'2.源数据-产品分析-全商品'!S$6:S$1000,ROW()-1,0)),"")</f>
        <v/>
      </c>
      <c r="V845" s="5" t="str">
        <f>IFERROR(VALUE(HLOOKUP(V$2,'2.源数据-产品分析-全商品'!T$6:T$1000,ROW()-1,0)),"")</f>
        <v/>
      </c>
      <c r="W845" s="5" t="str">
        <f>IF(OR($A$3=""),"",IF(OR($W$2="优爆品"),(IF(COUNTIF('2-2.源数据-产品分析-优品'!A:A,产品建议!A845)&gt;0,"是","")&amp;IF(COUNTIF('2-3.源数据-产品分析-爆品'!A:A,产品建议!A845)&gt;0,"是","")),IF(OR($W$2="P4P点击量"),((IFERROR(INDEX('产品报告-整理'!D:D,MATCH(产品建议!A845,'产品报告-整理'!A:A,0)),""))),((IF(COUNTIF('2-2.源数据-产品分析-优品'!A:A,产品建议!A845)&gt;0,"是",""))))))</f>
        <v/>
      </c>
      <c r="X845" s="5" t="str">
        <f>IF(OR($A$3=""),"",IF(OR($W$2="优爆品"),((IFERROR(INDEX('产品报告-整理'!D:D,MATCH(产品建议!A845,'产品报告-整理'!A:A,0)),"")&amp;" → "&amp;(IFERROR(TEXT(INDEX('产品报告-整理'!D:D,MATCH(产品建议!A845,'产品报告-整理'!A:A,0))/G845,"0%"),"")))),IF(OR($W$2="P4P点击量"),((IF($W$2="P4P点击量",IFERROR(TEXT(W845/G845,"0%"),"")))),(((IF(COUNTIF('2-3.源数据-产品分析-爆品'!A:A,产品建议!A845)&gt;0,"是","")))))))</f>
        <v/>
      </c>
      <c r="Y845" s="9" t="str">
        <f>IF(AND($Y$2="直通车总消费",'产品报告-整理'!$BN$1="推荐广告"),IFERROR(INDEX('产品报告-整理'!H:H,MATCH(产品建议!A845,'产品报告-整理'!A:A,0)),0)+IFERROR(INDEX('产品报告-整理'!BV:BV,MATCH(产品建议!A845,'产品报告-整理'!BO:BO,0)),0),IFERROR(INDEX('产品报告-整理'!H:H,MATCH(产品建议!A845,'产品报告-整理'!A:A,0)),0))</f>
        <v/>
      </c>
      <c r="Z845" s="9" t="str">
        <f t="shared" si="42"/>
        <v/>
      </c>
      <c r="AA845" s="5" t="str">
        <f t="shared" si="40"/>
        <v/>
      </c>
      <c r="AB845" s="5" t="str">
        <f t="shared" si="41"/>
        <v/>
      </c>
      <c r="AC845" s="9"/>
      <c r="AD845" s="15" t="str">
        <f>IF($AD$1="  ",IFERROR(IF(AND(Y845="未推广",L845&gt;0),"加入P4P推广 ","")&amp;IF(AND(OR(W845="是",X845="是"),Y845=0),"优爆品加推广 ","")&amp;IF(AND(C845="N",L845&gt;0),"增加橱窗绑定 ","")&amp;IF(AND(OR(Z845&gt;$Z$1*4.5,AB845&gt;$AB$1*4.5),Y845&lt;&gt;0,Y845&gt;$AB$1*2,G845&gt;($G$1/$L$1)*1),"放弃P4P推广 ","")&amp;IF(AND(AB845&gt;$AB$1*1.2,AB845&lt;$AB$1*4.5,Y845&gt;0),"优化询盘成本 ","")&amp;IF(AND(Z845&gt;$Z$1*1.2,Z845&lt;$Z$1*4.5,Y845&gt;0),"优化商机成本 ","")&amp;IF(AND(Y845&lt;&gt;0,L845&gt;0,AB845&lt;$AB$1*1.2),"加大询盘获取 ","")&amp;IF(AND(Y845&lt;&gt;0,K845&gt;0,Z845&lt;$Z$1*1.2),"加大商机获取 ","")&amp;IF(AND(L845=0,C845="Y",G845&gt;($G$1/$L$1*1.5)),"解绑橱窗绑定 ",""),"请去左表粘贴源数据"),"")</f>
        <v/>
      </c>
      <c r="AE845" s="9"/>
      <c r="AF845" s="9"/>
      <c r="AG845" s="9"/>
      <c r="AH845" s="9"/>
      <c r="AI845" s="17"/>
      <c r="AJ845" s="17"/>
      <c r="AK845" s="17"/>
    </row>
    <row r="846" spans="1:37">
      <c r="A846" s="5" t="str">
        <f>IFERROR(HLOOKUP(A$2,'2.源数据-产品分析-全商品'!A$6:A$1000,ROW()-1,0),"")</f>
        <v/>
      </c>
      <c r="B846" s="5" t="str">
        <f>IFERROR(HLOOKUP(B$2,'2.源数据-产品分析-全商品'!B$6:B$1000,ROW()-1,0),"")</f>
        <v/>
      </c>
      <c r="C846" s="5" t="str">
        <f>CLEAN(IFERROR(HLOOKUP(C$2,'2.源数据-产品分析-全商品'!C$6:C$1000,ROW()-1,0),""))</f>
        <v/>
      </c>
      <c r="D846" s="5" t="str">
        <f>IFERROR(HLOOKUP(D$2,'2.源数据-产品分析-全商品'!D$6:D$1000,ROW()-1,0),"")</f>
        <v/>
      </c>
      <c r="E846" s="5" t="str">
        <f>IFERROR(HLOOKUP(E$2,'2.源数据-产品分析-全商品'!E$6:E$1000,ROW()-1,0),"")</f>
        <v/>
      </c>
      <c r="F846" s="5" t="str">
        <f>IFERROR(VALUE(HLOOKUP(F$2,'2.源数据-产品分析-全商品'!F$6:F$1000,ROW()-1,0)),"")</f>
        <v/>
      </c>
      <c r="G846" s="5" t="str">
        <f>IFERROR(VALUE(HLOOKUP(G$2,'2.源数据-产品分析-全商品'!G$6:G$1000,ROW()-1,0)),"")</f>
        <v/>
      </c>
      <c r="H846" s="5" t="str">
        <f>IFERROR(HLOOKUP(H$2,'2.源数据-产品分析-全商品'!H$6:H$1000,ROW()-1,0),"")</f>
        <v/>
      </c>
      <c r="I846" s="5" t="str">
        <f>IFERROR(VALUE(HLOOKUP(I$2,'2.源数据-产品分析-全商品'!I$6:I$1000,ROW()-1,0)),"")</f>
        <v/>
      </c>
      <c r="J846" s="60" t="str">
        <f>IFERROR(IF($J$2="","",INDEX('产品报告-整理'!G:G,MATCH(产品建议!A846,'产品报告-整理'!A:A,0))),"")</f>
        <v/>
      </c>
      <c r="K846" s="5" t="str">
        <f>IFERROR(IF($K$2="","",VALUE(INDEX('产品报告-整理'!E:E,MATCH(产品建议!A846,'产品报告-整理'!A:A,0)))),0)</f>
        <v/>
      </c>
      <c r="L846" s="5" t="str">
        <f>IFERROR(VALUE(HLOOKUP(L$2,'2.源数据-产品分析-全商品'!J$6:J$1000,ROW()-1,0)),"")</f>
        <v/>
      </c>
      <c r="M846" s="5" t="str">
        <f>IFERROR(VALUE(HLOOKUP(M$2,'2.源数据-产品分析-全商品'!K$6:K$1000,ROW()-1,0)),"")</f>
        <v/>
      </c>
      <c r="N846" s="5" t="str">
        <f>IFERROR(HLOOKUP(N$2,'2.源数据-产品分析-全商品'!L$6:L$1000,ROW()-1,0),"")</f>
        <v/>
      </c>
      <c r="O846" s="5" t="str">
        <f>IF($O$2='产品报告-整理'!$K$1,IFERROR(INDEX('产品报告-整理'!S:S,MATCH(产品建议!A846,'产品报告-整理'!L:L,0)),""),(IFERROR(VALUE(HLOOKUP(O$2,'2.源数据-产品分析-全商品'!M$6:M$1000,ROW()-1,0)),"")))</f>
        <v/>
      </c>
      <c r="P846" s="5" t="str">
        <f>IF($P$2='产品报告-整理'!$V$1,IFERROR(INDEX('产品报告-整理'!AD:AD,MATCH(产品建议!A846,'产品报告-整理'!W:W,0)),""),(IFERROR(VALUE(HLOOKUP(P$2,'2.源数据-产品分析-全商品'!N$6:N$1000,ROW()-1,0)),"")))</f>
        <v/>
      </c>
      <c r="Q846" s="5" t="str">
        <f>IF($Q$2='产品报告-整理'!$AG$1,IFERROR(INDEX('产品报告-整理'!AO:AO,MATCH(产品建议!A846,'产品报告-整理'!AH:AH,0)),""),(IFERROR(VALUE(HLOOKUP(Q$2,'2.源数据-产品分析-全商品'!O$6:O$1000,ROW()-1,0)),"")))</f>
        <v/>
      </c>
      <c r="R846" s="5" t="str">
        <f>IF($R$2='产品报告-整理'!$AR$1,IFERROR(INDEX('产品报告-整理'!AZ:AZ,MATCH(产品建议!A846,'产品报告-整理'!AS:AS,0)),""),(IFERROR(VALUE(HLOOKUP(R$2,'2.源数据-产品分析-全商品'!P$6:P$1000,ROW()-1,0)),"")))</f>
        <v/>
      </c>
      <c r="S846" s="5" t="str">
        <f>IF($S$2='产品报告-整理'!$BC$1,IFERROR(INDEX('产品报告-整理'!BK:BK,MATCH(产品建议!A846,'产品报告-整理'!BD:BD,0)),""),(IFERROR(VALUE(HLOOKUP(S$2,'2.源数据-产品分析-全商品'!Q$6:Q$1000,ROW()-1,0)),"")))</f>
        <v/>
      </c>
      <c r="T846" s="5" t="str">
        <f>IFERROR(HLOOKUP("产品负责人",'2.源数据-产品分析-全商品'!R$6:R$1000,ROW()-1,0),"")</f>
        <v/>
      </c>
      <c r="U846" s="5" t="str">
        <f>IFERROR(VALUE(HLOOKUP(U$2,'2.源数据-产品分析-全商品'!S$6:S$1000,ROW()-1,0)),"")</f>
        <v/>
      </c>
      <c r="V846" s="5" t="str">
        <f>IFERROR(VALUE(HLOOKUP(V$2,'2.源数据-产品分析-全商品'!T$6:T$1000,ROW()-1,0)),"")</f>
        <v/>
      </c>
      <c r="W846" s="5" t="str">
        <f>IF(OR($A$3=""),"",IF(OR($W$2="优爆品"),(IF(COUNTIF('2-2.源数据-产品分析-优品'!A:A,产品建议!A846)&gt;0,"是","")&amp;IF(COUNTIF('2-3.源数据-产品分析-爆品'!A:A,产品建议!A846)&gt;0,"是","")),IF(OR($W$2="P4P点击量"),((IFERROR(INDEX('产品报告-整理'!D:D,MATCH(产品建议!A846,'产品报告-整理'!A:A,0)),""))),((IF(COUNTIF('2-2.源数据-产品分析-优品'!A:A,产品建议!A846)&gt;0,"是",""))))))</f>
        <v/>
      </c>
      <c r="X846" s="5" t="str">
        <f>IF(OR($A$3=""),"",IF(OR($W$2="优爆品"),((IFERROR(INDEX('产品报告-整理'!D:D,MATCH(产品建议!A846,'产品报告-整理'!A:A,0)),"")&amp;" → "&amp;(IFERROR(TEXT(INDEX('产品报告-整理'!D:D,MATCH(产品建议!A846,'产品报告-整理'!A:A,0))/G846,"0%"),"")))),IF(OR($W$2="P4P点击量"),((IF($W$2="P4P点击量",IFERROR(TEXT(W846/G846,"0%"),"")))),(((IF(COUNTIF('2-3.源数据-产品分析-爆品'!A:A,产品建议!A846)&gt;0,"是","")))))))</f>
        <v/>
      </c>
      <c r="Y846" s="9" t="str">
        <f>IF(AND($Y$2="直通车总消费",'产品报告-整理'!$BN$1="推荐广告"),IFERROR(INDEX('产品报告-整理'!H:H,MATCH(产品建议!A846,'产品报告-整理'!A:A,0)),0)+IFERROR(INDEX('产品报告-整理'!BV:BV,MATCH(产品建议!A846,'产品报告-整理'!BO:BO,0)),0),IFERROR(INDEX('产品报告-整理'!H:H,MATCH(产品建议!A846,'产品报告-整理'!A:A,0)),0))</f>
        <v/>
      </c>
      <c r="Z846" s="9" t="str">
        <f t="shared" si="42"/>
        <v/>
      </c>
      <c r="AA846" s="5" t="str">
        <f t="shared" si="40"/>
        <v/>
      </c>
      <c r="AB846" s="5" t="str">
        <f t="shared" si="41"/>
        <v/>
      </c>
      <c r="AC846" s="9"/>
      <c r="AD846" s="15" t="str">
        <f>IF($AD$1="  ",IFERROR(IF(AND(Y846="未推广",L846&gt;0),"加入P4P推广 ","")&amp;IF(AND(OR(W846="是",X846="是"),Y846=0),"优爆品加推广 ","")&amp;IF(AND(C846="N",L846&gt;0),"增加橱窗绑定 ","")&amp;IF(AND(OR(Z846&gt;$Z$1*4.5,AB846&gt;$AB$1*4.5),Y846&lt;&gt;0,Y846&gt;$AB$1*2,G846&gt;($G$1/$L$1)*1),"放弃P4P推广 ","")&amp;IF(AND(AB846&gt;$AB$1*1.2,AB846&lt;$AB$1*4.5,Y846&gt;0),"优化询盘成本 ","")&amp;IF(AND(Z846&gt;$Z$1*1.2,Z846&lt;$Z$1*4.5,Y846&gt;0),"优化商机成本 ","")&amp;IF(AND(Y846&lt;&gt;0,L846&gt;0,AB846&lt;$AB$1*1.2),"加大询盘获取 ","")&amp;IF(AND(Y846&lt;&gt;0,K846&gt;0,Z846&lt;$Z$1*1.2),"加大商机获取 ","")&amp;IF(AND(L846=0,C846="Y",G846&gt;($G$1/$L$1*1.5)),"解绑橱窗绑定 ",""),"请去左表粘贴源数据"),"")</f>
        <v/>
      </c>
      <c r="AE846" s="9"/>
      <c r="AF846" s="9"/>
      <c r="AG846" s="9"/>
      <c r="AH846" s="9"/>
      <c r="AI846" s="17"/>
      <c r="AJ846" s="17"/>
      <c r="AK846" s="17"/>
    </row>
    <row r="847" spans="1:37">
      <c r="A847" s="5" t="str">
        <f>IFERROR(HLOOKUP(A$2,'2.源数据-产品分析-全商品'!A$6:A$1000,ROW()-1,0),"")</f>
        <v/>
      </c>
      <c r="B847" s="5" t="str">
        <f>IFERROR(HLOOKUP(B$2,'2.源数据-产品分析-全商品'!B$6:B$1000,ROW()-1,0),"")</f>
        <v/>
      </c>
      <c r="C847" s="5" t="str">
        <f>CLEAN(IFERROR(HLOOKUP(C$2,'2.源数据-产品分析-全商品'!C$6:C$1000,ROW()-1,0),""))</f>
        <v/>
      </c>
      <c r="D847" s="5" t="str">
        <f>IFERROR(HLOOKUP(D$2,'2.源数据-产品分析-全商品'!D$6:D$1000,ROW()-1,0),"")</f>
        <v/>
      </c>
      <c r="E847" s="5" t="str">
        <f>IFERROR(HLOOKUP(E$2,'2.源数据-产品分析-全商品'!E$6:E$1000,ROW()-1,0),"")</f>
        <v/>
      </c>
      <c r="F847" s="5" t="str">
        <f>IFERROR(VALUE(HLOOKUP(F$2,'2.源数据-产品分析-全商品'!F$6:F$1000,ROW()-1,0)),"")</f>
        <v/>
      </c>
      <c r="G847" s="5" t="str">
        <f>IFERROR(VALUE(HLOOKUP(G$2,'2.源数据-产品分析-全商品'!G$6:G$1000,ROW()-1,0)),"")</f>
        <v/>
      </c>
      <c r="H847" s="5" t="str">
        <f>IFERROR(HLOOKUP(H$2,'2.源数据-产品分析-全商品'!H$6:H$1000,ROW()-1,0),"")</f>
        <v/>
      </c>
      <c r="I847" s="5" t="str">
        <f>IFERROR(VALUE(HLOOKUP(I$2,'2.源数据-产品分析-全商品'!I$6:I$1000,ROW()-1,0)),"")</f>
        <v/>
      </c>
      <c r="J847" s="60" t="str">
        <f>IFERROR(IF($J$2="","",INDEX('产品报告-整理'!G:G,MATCH(产品建议!A847,'产品报告-整理'!A:A,0))),"")</f>
        <v/>
      </c>
      <c r="K847" s="5" t="str">
        <f>IFERROR(IF($K$2="","",VALUE(INDEX('产品报告-整理'!E:E,MATCH(产品建议!A847,'产品报告-整理'!A:A,0)))),0)</f>
        <v/>
      </c>
      <c r="L847" s="5" t="str">
        <f>IFERROR(VALUE(HLOOKUP(L$2,'2.源数据-产品分析-全商品'!J$6:J$1000,ROW()-1,0)),"")</f>
        <v/>
      </c>
      <c r="M847" s="5" t="str">
        <f>IFERROR(VALUE(HLOOKUP(M$2,'2.源数据-产品分析-全商品'!K$6:K$1000,ROW()-1,0)),"")</f>
        <v/>
      </c>
      <c r="N847" s="5" t="str">
        <f>IFERROR(HLOOKUP(N$2,'2.源数据-产品分析-全商品'!L$6:L$1000,ROW()-1,0),"")</f>
        <v/>
      </c>
      <c r="O847" s="5" t="str">
        <f>IF($O$2='产品报告-整理'!$K$1,IFERROR(INDEX('产品报告-整理'!S:S,MATCH(产品建议!A847,'产品报告-整理'!L:L,0)),""),(IFERROR(VALUE(HLOOKUP(O$2,'2.源数据-产品分析-全商品'!M$6:M$1000,ROW()-1,0)),"")))</f>
        <v/>
      </c>
      <c r="P847" s="5" t="str">
        <f>IF($P$2='产品报告-整理'!$V$1,IFERROR(INDEX('产品报告-整理'!AD:AD,MATCH(产品建议!A847,'产品报告-整理'!W:W,0)),""),(IFERROR(VALUE(HLOOKUP(P$2,'2.源数据-产品分析-全商品'!N$6:N$1000,ROW()-1,0)),"")))</f>
        <v/>
      </c>
      <c r="Q847" s="5" t="str">
        <f>IF($Q$2='产品报告-整理'!$AG$1,IFERROR(INDEX('产品报告-整理'!AO:AO,MATCH(产品建议!A847,'产品报告-整理'!AH:AH,0)),""),(IFERROR(VALUE(HLOOKUP(Q$2,'2.源数据-产品分析-全商品'!O$6:O$1000,ROW()-1,0)),"")))</f>
        <v/>
      </c>
      <c r="R847" s="5" t="str">
        <f>IF($R$2='产品报告-整理'!$AR$1,IFERROR(INDEX('产品报告-整理'!AZ:AZ,MATCH(产品建议!A847,'产品报告-整理'!AS:AS,0)),""),(IFERROR(VALUE(HLOOKUP(R$2,'2.源数据-产品分析-全商品'!P$6:P$1000,ROW()-1,0)),"")))</f>
        <v/>
      </c>
      <c r="S847" s="5" t="str">
        <f>IF($S$2='产品报告-整理'!$BC$1,IFERROR(INDEX('产品报告-整理'!BK:BK,MATCH(产品建议!A847,'产品报告-整理'!BD:BD,0)),""),(IFERROR(VALUE(HLOOKUP(S$2,'2.源数据-产品分析-全商品'!Q$6:Q$1000,ROW()-1,0)),"")))</f>
        <v/>
      </c>
      <c r="T847" s="5" t="str">
        <f>IFERROR(HLOOKUP("产品负责人",'2.源数据-产品分析-全商品'!R$6:R$1000,ROW()-1,0),"")</f>
        <v/>
      </c>
      <c r="U847" s="5" t="str">
        <f>IFERROR(VALUE(HLOOKUP(U$2,'2.源数据-产品分析-全商品'!S$6:S$1000,ROW()-1,0)),"")</f>
        <v/>
      </c>
      <c r="V847" s="5" t="str">
        <f>IFERROR(VALUE(HLOOKUP(V$2,'2.源数据-产品分析-全商品'!T$6:T$1000,ROW()-1,0)),"")</f>
        <v/>
      </c>
      <c r="W847" s="5" t="str">
        <f>IF(OR($A$3=""),"",IF(OR($W$2="优爆品"),(IF(COUNTIF('2-2.源数据-产品分析-优品'!A:A,产品建议!A847)&gt;0,"是","")&amp;IF(COUNTIF('2-3.源数据-产品分析-爆品'!A:A,产品建议!A847)&gt;0,"是","")),IF(OR($W$2="P4P点击量"),((IFERROR(INDEX('产品报告-整理'!D:D,MATCH(产品建议!A847,'产品报告-整理'!A:A,0)),""))),((IF(COUNTIF('2-2.源数据-产品分析-优品'!A:A,产品建议!A847)&gt;0,"是",""))))))</f>
        <v/>
      </c>
      <c r="X847" s="5" t="str">
        <f>IF(OR($A$3=""),"",IF(OR($W$2="优爆品"),((IFERROR(INDEX('产品报告-整理'!D:D,MATCH(产品建议!A847,'产品报告-整理'!A:A,0)),"")&amp;" → "&amp;(IFERROR(TEXT(INDEX('产品报告-整理'!D:D,MATCH(产品建议!A847,'产品报告-整理'!A:A,0))/G847,"0%"),"")))),IF(OR($W$2="P4P点击量"),((IF($W$2="P4P点击量",IFERROR(TEXT(W847/G847,"0%"),"")))),(((IF(COUNTIF('2-3.源数据-产品分析-爆品'!A:A,产品建议!A847)&gt;0,"是","")))))))</f>
        <v/>
      </c>
      <c r="Y847" s="9" t="str">
        <f>IF(AND($Y$2="直通车总消费",'产品报告-整理'!$BN$1="推荐广告"),IFERROR(INDEX('产品报告-整理'!H:H,MATCH(产品建议!A847,'产品报告-整理'!A:A,0)),0)+IFERROR(INDEX('产品报告-整理'!BV:BV,MATCH(产品建议!A847,'产品报告-整理'!BO:BO,0)),0),IFERROR(INDEX('产品报告-整理'!H:H,MATCH(产品建议!A847,'产品报告-整理'!A:A,0)),0))</f>
        <v/>
      </c>
      <c r="Z847" s="9" t="str">
        <f t="shared" si="42"/>
        <v/>
      </c>
      <c r="AA847" s="5" t="str">
        <f t="shared" si="40"/>
        <v/>
      </c>
      <c r="AB847" s="5" t="str">
        <f t="shared" si="41"/>
        <v/>
      </c>
      <c r="AC847" s="9"/>
      <c r="AD847" s="15" t="str">
        <f>IF($AD$1="  ",IFERROR(IF(AND(Y847="未推广",L847&gt;0),"加入P4P推广 ","")&amp;IF(AND(OR(W847="是",X847="是"),Y847=0),"优爆品加推广 ","")&amp;IF(AND(C847="N",L847&gt;0),"增加橱窗绑定 ","")&amp;IF(AND(OR(Z847&gt;$Z$1*4.5,AB847&gt;$AB$1*4.5),Y847&lt;&gt;0,Y847&gt;$AB$1*2,G847&gt;($G$1/$L$1)*1),"放弃P4P推广 ","")&amp;IF(AND(AB847&gt;$AB$1*1.2,AB847&lt;$AB$1*4.5,Y847&gt;0),"优化询盘成本 ","")&amp;IF(AND(Z847&gt;$Z$1*1.2,Z847&lt;$Z$1*4.5,Y847&gt;0),"优化商机成本 ","")&amp;IF(AND(Y847&lt;&gt;0,L847&gt;0,AB847&lt;$AB$1*1.2),"加大询盘获取 ","")&amp;IF(AND(Y847&lt;&gt;0,K847&gt;0,Z847&lt;$Z$1*1.2),"加大商机获取 ","")&amp;IF(AND(L847=0,C847="Y",G847&gt;($G$1/$L$1*1.5)),"解绑橱窗绑定 ",""),"请去左表粘贴源数据"),"")</f>
        <v/>
      </c>
      <c r="AE847" s="9"/>
      <c r="AF847" s="9"/>
      <c r="AG847" s="9"/>
      <c r="AH847" s="9"/>
      <c r="AI847" s="17"/>
      <c r="AJ847" s="17"/>
      <c r="AK847" s="17"/>
    </row>
    <row r="848" spans="1:37">
      <c r="A848" s="5" t="str">
        <f>IFERROR(HLOOKUP(A$2,'2.源数据-产品分析-全商品'!A$6:A$1000,ROW()-1,0),"")</f>
        <v/>
      </c>
      <c r="B848" s="5" t="str">
        <f>IFERROR(HLOOKUP(B$2,'2.源数据-产品分析-全商品'!B$6:B$1000,ROW()-1,0),"")</f>
        <v/>
      </c>
      <c r="C848" s="5" t="str">
        <f>CLEAN(IFERROR(HLOOKUP(C$2,'2.源数据-产品分析-全商品'!C$6:C$1000,ROW()-1,0),""))</f>
        <v/>
      </c>
      <c r="D848" s="5" t="str">
        <f>IFERROR(HLOOKUP(D$2,'2.源数据-产品分析-全商品'!D$6:D$1000,ROW()-1,0),"")</f>
        <v/>
      </c>
      <c r="E848" s="5" t="str">
        <f>IFERROR(HLOOKUP(E$2,'2.源数据-产品分析-全商品'!E$6:E$1000,ROW()-1,0),"")</f>
        <v/>
      </c>
      <c r="F848" s="5" t="str">
        <f>IFERROR(VALUE(HLOOKUP(F$2,'2.源数据-产品分析-全商品'!F$6:F$1000,ROW()-1,0)),"")</f>
        <v/>
      </c>
      <c r="G848" s="5" t="str">
        <f>IFERROR(VALUE(HLOOKUP(G$2,'2.源数据-产品分析-全商品'!G$6:G$1000,ROW()-1,0)),"")</f>
        <v/>
      </c>
      <c r="H848" s="5" t="str">
        <f>IFERROR(HLOOKUP(H$2,'2.源数据-产品分析-全商品'!H$6:H$1000,ROW()-1,0),"")</f>
        <v/>
      </c>
      <c r="I848" s="5" t="str">
        <f>IFERROR(VALUE(HLOOKUP(I$2,'2.源数据-产品分析-全商品'!I$6:I$1000,ROW()-1,0)),"")</f>
        <v/>
      </c>
      <c r="J848" s="60" t="str">
        <f>IFERROR(IF($J$2="","",INDEX('产品报告-整理'!G:G,MATCH(产品建议!A848,'产品报告-整理'!A:A,0))),"")</f>
        <v/>
      </c>
      <c r="K848" s="5" t="str">
        <f>IFERROR(IF($K$2="","",VALUE(INDEX('产品报告-整理'!E:E,MATCH(产品建议!A848,'产品报告-整理'!A:A,0)))),0)</f>
        <v/>
      </c>
      <c r="L848" s="5" t="str">
        <f>IFERROR(VALUE(HLOOKUP(L$2,'2.源数据-产品分析-全商品'!J$6:J$1000,ROW()-1,0)),"")</f>
        <v/>
      </c>
      <c r="M848" s="5" t="str">
        <f>IFERROR(VALUE(HLOOKUP(M$2,'2.源数据-产品分析-全商品'!K$6:K$1000,ROW()-1,0)),"")</f>
        <v/>
      </c>
      <c r="N848" s="5" t="str">
        <f>IFERROR(HLOOKUP(N$2,'2.源数据-产品分析-全商品'!L$6:L$1000,ROW()-1,0),"")</f>
        <v/>
      </c>
      <c r="O848" s="5" t="str">
        <f>IF($O$2='产品报告-整理'!$K$1,IFERROR(INDEX('产品报告-整理'!S:S,MATCH(产品建议!A848,'产品报告-整理'!L:L,0)),""),(IFERROR(VALUE(HLOOKUP(O$2,'2.源数据-产品分析-全商品'!M$6:M$1000,ROW()-1,0)),"")))</f>
        <v/>
      </c>
      <c r="P848" s="5" t="str">
        <f>IF($P$2='产品报告-整理'!$V$1,IFERROR(INDEX('产品报告-整理'!AD:AD,MATCH(产品建议!A848,'产品报告-整理'!W:W,0)),""),(IFERROR(VALUE(HLOOKUP(P$2,'2.源数据-产品分析-全商品'!N$6:N$1000,ROW()-1,0)),"")))</f>
        <v/>
      </c>
      <c r="Q848" s="5" t="str">
        <f>IF($Q$2='产品报告-整理'!$AG$1,IFERROR(INDEX('产品报告-整理'!AO:AO,MATCH(产品建议!A848,'产品报告-整理'!AH:AH,0)),""),(IFERROR(VALUE(HLOOKUP(Q$2,'2.源数据-产品分析-全商品'!O$6:O$1000,ROW()-1,0)),"")))</f>
        <v/>
      </c>
      <c r="R848" s="5" t="str">
        <f>IF($R$2='产品报告-整理'!$AR$1,IFERROR(INDEX('产品报告-整理'!AZ:AZ,MATCH(产品建议!A848,'产品报告-整理'!AS:AS,0)),""),(IFERROR(VALUE(HLOOKUP(R$2,'2.源数据-产品分析-全商品'!P$6:P$1000,ROW()-1,0)),"")))</f>
        <v/>
      </c>
      <c r="S848" s="5" t="str">
        <f>IF($S$2='产品报告-整理'!$BC$1,IFERROR(INDEX('产品报告-整理'!BK:BK,MATCH(产品建议!A848,'产品报告-整理'!BD:BD,0)),""),(IFERROR(VALUE(HLOOKUP(S$2,'2.源数据-产品分析-全商品'!Q$6:Q$1000,ROW()-1,0)),"")))</f>
        <v/>
      </c>
      <c r="T848" s="5" t="str">
        <f>IFERROR(HLOOKUP("产品负责人",'2.源数据-产品分析-全商品'!R$6:R$1000,ROW()-1,0),"")</f>
        <v/>
      </c>
      <c r="U848" s="5" t="str">
        <f>IFERROR(VALUE(HLOOKUP(U$2,'2.源数据-产品分析-全商品'!S$6:S$1000,ROW()-1,0)),"")</f>
        <v/>
      </c>
      <c r="V848" s="5" t="str">
        <f>IFERROR(VALUE(HLOOKUP(V$2,'2.源数据-产品分析-全商品'!T$6:T$1000,ROW()-1,0)),"")</f>
        <v/>
      </c>
      <c r="W848" s="5" t="str">
        <f>IF(OR($A$3=""),"",IF(OR($W$2="优爆品"),(IF(COUNTIF('2-2.源数据-产品分析-优品'!A:A,产品建议!A848)&gt;0,"是","")&amp;IF(COUNTIF('2-3.源数据-产品分析-爆品'!A:A,产品建议!A848)&gt;0,"是","")),IF(OR($W$2="P4P点击量"),((IFERROR(INDEX('产品报告-整理'!D:D,MATCH(产品建议!A848,'产品报告-整理'!A:A,0)),""))),((IF(COUNTIF('2-2.源数据-产品分析-优品'!A:A,产品建议!A848)&gt;0,"是",""))))))</f>
        <v/>
      </c>
      <c r="X848" s="5" t="str">
        <f>IF(OR($A$3=""),"",IF(OR($W$2="优爆品"),((IFERROR(INDEX('产品报告-整理'!D:D,MATCH(产品建议!A848,'产品报告-整理'!A:A,0)),"")&amp;" → "&amp;(IFERROR(TEXT(INDEX('产品报告-整理'!D:D,MATCH(产品建议!A848,'产品报告-整理'!A:A,0))/G848,"0%"),"")))),IF(OR($W$2="P4P点击量"),((IF($W$2="P4P点击量",IFERROR(TEXT(W848/G848,"0%"),"")))),(((IF(COUNTIF('2-3.源数据-产品分析-爆品'!A:A,产品建议!A848)&gt;0,"是","")))))))</f>
        <v/>
      </c>
      <c r="Y848" s="9" t="str">
        <f>IF(AND($Y$2="直通车总消费",'产品报告-整理'!$BN$1="推荐广告"),IFERROR(INDEX('产品报告-整理'!H:H,MATCH(产品建议!A848,'产品报告-整理'!A:A,0)),0)+IFERROR(INDEX('产品报告-整理'!BV:BV,MATCH(产品建议!A848,'产品报告-整理'!BO:BO,0)),0),IFERROR(INDEX('产品报告-整理'!H:H,MATCH(产品建议!A848,'产品报告-整理'!A:A,0)),0))</f>
        <v/>
      </c>
      <c r="Z848" s="9" t="str">
        <f t="shared" si="42"/>
        <v/>
      </c>
      <c r="AA848" s="5" t="str">
        <f t="shared" si="40"/>
        <v/>
      </c>
      <c r="AB848" s="5" t="str">
        <f t="shared" si="41"/>
        <v/>
      </c>
      <c r="AC848" s="9"/>
      <c r="AD848" s="15" t="str">
        <f>IF($AD$1="  ",IFERROR(IF(AND(Y848="未推广",L848&gt;0),"加入P4P推广 ","")&amp;IF(AND(OR(W848="是",X848="是"),Y848=0),"优爆品加推广 ","")&amp;IF(AND(C848="N",L848&gt;0),"增加橱窗绑定 ","")&amp;IF(AND(OR(Z848&gt;$Z$1*4.5,AB848&gt;$AB$1*4.5),Y848&lt;&gt;0,Y848&gt;$AB$1*2,G848&gt;($G$1/$L$1)*1),"放弃P4P推广 ","")&amp;IF(AND(AB848&gt;$AB$1*1.2,AB848&lt;$AB$1*4.5,Y848&gt;0),"优化询盘成本 ","")&amp;IF(AND(Z848&gt;$Z$1*1.2,Z848&lt;$Z$1*4.5,Y848&gt;0),"优化商机成本 ","")&amp;IF(AND(Y848&lt;&gt;0,L848&gt;0,AB848&lt;$AB$1*1.2),"加大询盘获取 ","")&amp;IF(AND(Y848&lt;&gt;0,K848&gt;0,Z848&lt;$Z$1*1.2),"加大商机获取 ","")&amp;IF(AND(L848=0,C848="Y",G848&gt;($G$1/$L$1*1.5)),"解绑橱窗绑定 ",""),"请去左表粘贴源数据"),"")</f>
        <v/>
      </c>
      <c r="AE848" s="9"/>
      <c r="AF848" s="9"/>
      <c r="AG848" s="9"/>
      <c r="AH848" s="9"/>
      <c r="AI848" s="17"/>
      <c r="AJ848" s="17"/>
      <c r="AK848" s="17"/>
    </row>
    <row r="849" spans="1:37">
      <c r="A849" s="5" t="str">
        <f>IFERROR(HLOOKUP(A$2,'2.源数据-产品分析-全商品'!A$6:A$1000,ROW()-1,0),"")</f>
        <v/>
      </c>
      <c r="B849" s="5" t="str">
        <f>IFERROR(HLOOKUP(B$2,'2.源数据-产品分析-全商品'!B$6:B$1000,ROW()-1,0),"")</f>
        <v/>
      </c>
      <c r="C849" s="5" t="str">
        <f>CLEAN(IFERROR(HLOOKUP(C$2,'2.源数据-产品分析-全商品'!C$6:C$1000,ROW()-1,0),""))</f>
        <v/>
      </c>
      <c r="D849" s="5" t="str">
        <f>IFERROR(HLOOKUP(D$2,'2.源数据-产品分析-全商品'!D$6:D$1000,ROW()-1,0),"")</f>
        <v/>
      </c>
      <c r="E849" s="5" t="str">
        <f>IFERROR(HLOOKUP(E$2,'2.源数据-产品分析-全商品'!E$6:E$1000,ROW()-1,0),"")</f>
        <v/>
      </c>
      <c r="F849" s="5" t="str">
        <f>IFERROR(VALUE(HLOOKUP(F$2,'2.源数据-产品分析-全商品'!F$6:F$1000,ROW()-1,0)),"")</f>
        <v/>
      </c>
      <c r="G849" s="5" t="str">
        <f>IFERROR(VALUE(HLOOKUP(G$2,'2.源数据-产品分析-全商品'!G$6:G$1000,ROW()-1,0)),"")</f>
        <v/>
      </c>
      <c r="H849" s="5" t="str">
        <f>IFERROR(HLOOKUP(H$2,'2.源数据-产品分析-全商品'!H$6:H$1000,ROW()-1,0),"")</f>
        <v/>
      </c>
      <c r="I849" s="5" t="str">
        <f>IFERROR(VALUE(HLOOKUP(I$2,'2.源数据-产品分析-全商品'!I$6:I$1000,ROW()-1,0)),"")</f>
        <v/>
      </c>
      <c r="J849" s="60" t="str">
        <f>IFERROR(IF($J$2="","",INDEX('产品报告-整理'!G:G,MATCH(产品建议!A849,'产品报告-整理'!A:A,0))),"")</f>
        <v/>
      </c>
      <c r="K849" s="5" t="str">
        <f>IFERROR(IF($K$2="","",VALUE(INDEX('产品报告-整理'!E:E,MATCH(产品建议!A849,'产品报告-整理'!A:A,0)))),0)</f>
        <v/>
      </c>
      <c r="L849" s="5" t="str">
        <f>IFERROR(VALUE(HLOOKUP(L$2,'2.源数据-产品分析-全商品'!J$6:J$1000,ROW()-1,0)),"")</f>
        <v/>
      </c>
      <c r="M849" s="5" t="str">
        <f>IFERROR(VALUE(HLOOKUP(M$2,'2.源数据-产品分析-全商品'!K$6:K$1000,ROW()-1,0)),"")</f>
        <v/>
      </c>
      <c r="N849" s="5" t="str">
        <f>IFERROR(HLOOKUP(N$2,'2.源数据-产品分析-全商品'!L$6:L$1000,ROW()-1,0),"")</f>
        <v/>
      </c>
      <c r="O849" s="5" t="str">
        <f>IF($O$2='产品报告-整理'!$K$1,IFERROR(INDEX('产品报告-整理'!S:S,MATCH(产品建议!A849,'产品报告-整理'!L:L,0)),""),(IFERROR(VALUE(HLOOKUP(O$2,'2.源数据-产品分析-全商品'!M$6:M$1000,ROW()-1,0)),"")))</f>
        <v/>
      </c>
      <c r="P849" s="5" t="str">
        <f>IF($P$2='产品报告-整理'!$V$1,IFERROR(INDEX('产品报告-整理'!AD:AD,MATCH(产品建议!A849,'产品报告-整理'!W:W,0)),""),(IFERROR(VALUE(HLOOKUP(P$2,'2.源数据-产品分析-全商品'!N$6:N$1000,ROW()-1,0)),"")))</f>
        <v/>
      </c>
      <c r="Q849" s="5" t="str">
        <f>IF($Q$2='产品报告-整理'!$AG$1,IFERROR(INDEX('产品报告-整理'!AO:AO,MATCH(产品建议!A849,'产品报告-整理'!AH:AH,0)),""),(IFERROR(VALUE(HLOOKUP(Q$2,'2.源数据-产品分析-全商品'!O$6:O$1000,ROW()-1,0)),"")))</f>
        <v/>
      </c>
      <c r="R849" s="5" t="str">
        <f>IF($R$2='产品报告-整理'!$AR$1,IFERROR(INDEX('产品报告-整理'!AZ:AZ,MATCH(产品建议!A849,'产品报告-整理'!AS:AS,0)),""),(IFERROR(VALUE(HLOOKUP(R$2,'2.源数据-产品分析-全商品'!P$6:P$1000,ROW()-1,0)),"")))</f>
        <v/>
      </c>
      <c r="S849" s="5" t="str">
        <f>IF($S$2='产品报告-整理'!$BC$1,IFERROR(INDEX('产品报告-整理'!BK:BK,MATCH(产品建议!A849,'产品报告-整理'!BD:BD,0)),""),(IFERROR(VALUE(HLOOKUP(S$2,'2.源数据-产品分析-全商品'!Q$6:Q$1000,ROW()-1,0)),"")))</f>
        <v/>
      </c>
      <c r="T849" s="5" t="str">
        <f>IFERROR(HLOOKUP("产品负责人",'2.源数据-产品分析-全商品'!R$6:R$1000,ROW()-1,0),"")</f>
        <v/>
      </c>
      <c r="U849" s="5" t="str">
        <f>IFERROR(VALUE(HLOOKUP(U$2,'2.源数据-产品分析-全商品'!S$6:S$1000,ROW()-1,0)),"")</f>
        <v/>
      </c>
      <c r="V849" s="5" t="str">
        <f>IFERROR(VALUE(HLOOKUP(V$2,'2.源数据-产品分析-全商品'!T$6:T$1000,ROW()-1,0)),"")</f>
        <v/>
      </c>
      <c r="W849" s="5" t="str">
        <f>IF(OR($A$3=""),"",IF(OR($W$2="优爆品"),(IF(COUNTIF('2-2.源数据-产品分析-优品'!A:A,产品建议!A849)&gt;0,"是","")&amp;IF(COUNTIF('2-3.源数据-产品分析-爆品'!A:A,产品建议!A849)&gt;0,"是","")),IF(OR($W$2="P4P点击量"),((IFERROR(INDEX('产品报告-整理'!D:D,MATCH(产品建议!A849,'产品报告-整理'!A:A,0)),""))),((IF(COUNTIF('2-2.源数据-产品分析-优品'!A:A,产品建议!A849)&gt;0,"是",""))))))</f>
        <v/>
      </c>
      <c r="X849" s="5" t="str">
        <f>IF(OR($A$3=""),"",IF(OR($W$2="优爆品"),((IFERROR(INDEX('产品报告-整理'!D:D,MATCH(产品建议!A849,'产品报告-整理'!A:A,0)),"")&amp;" → "&amp;(IFERROR(TEXT(INDEX('产品报告-整理'!D:D,MATCH(产品建议!A849,'产品报告-整理'!A:A,0))/G849,"0%"),"")))),IF(OR($W$2="P4P点击量"),((IF($W$2="P4P点击量",IFERROR(TEXT(W849/G849,"0%"),"")))),(((IF(COUNTIF('2-3.源数据-产品分析-爆品'!A:A,产品建议!A849)&gt;0,"是","")))))))</f>
        <v/>
      </c>
      <c r="Y849" s="9" t="str">
        <f>IF(AND($Y$2="直通车总消费",'产品报告-整理'!$BN$1="推荐广告"),IFERROR(INDEX('产品报告-整理'!H:H,MATCH(产品建议!A849,'产品报告-整理'!A:A,0)),0)+IFERROR(INDEX('产品报告-整理'!BV:BV,MATCH(产品建议!A849,'产品报告-整理'!BO:BO,0)),0),IFERROR(INDEX('产品报告-整理'!H:H,MATCH(产品建议!A849,'产品报告-整理'!A:A,0)),0))</f>
        <v/>
      </c>
      <c r="Z849" s="9" t="str">
        <f t="shared" si="42"/>
        <v/>
      </c>
      <c r="AA849" s="5" t="str">
        <f t="shared" si="40"/>
        <v/>
      </c>
      <c r="AB849" s="5" t="str">
        <f t="shared" si="41"/>
        <v/>
      </c>
      <c r="AC849" s="9"/>
      <c r="AD849" s="15" t="str">
        <f>IF($AD$1="  ",IFERROR(IF(AND(Y849="未推广",L849&gt;0),"加入P4P推广 ","")&amp;IF(AND(OR(W849="是",X849="是"),Y849=0),"优爆品加推广 ","")&amp;IF(AND(C849="N",L849&gt;0),"增加橱窗绑定 ","")&amp;IF(AND(OR(Z849&gt;$Z$1*4.5,AB849&gt;$AB$1*4.5),Y849&lt;&gt;0,Y849&gt;$AB$1*2,G849&gt;($G$1/$L$1)*1),"放弃P4P推广 ","")&amp;IF(AND(AB849&gt;$AB$1*1.2,AB849&lt;$AB$1*4.5,Y849&gt;0),"优化询盘成本 ","")&amp;IF(AND(Z849&gt;$Z$1*1.2,Z849&lt;$Z$1*4.5,Y849&gt;0),"优化商机成本 ","")&amp;IF(AND(Y849&lt;&gt;0,L849&gt;0,AB849&lt;$AB$1*1.2),"加大询盘获取 ","")&amp;IF(AND(Y849&lt;&gt;0,K849&gt;0,Z849&lt;$Z$1*1.2),"加大商机获取 ","")&amp;IF(AND(L849=0,C849="Y",G849&gt;($G$1/$L$1*1.5)),"解绑橱窗绑定 ",""),"请去左表粘贴源数据"),"")</f>
        <v/>
      </c>
      <c r="AE849" s="9"/>
      <c r="AF849" s="9"/>
      <c r="AG849" s="9"/>
      <c r="AH849" s="9"/>
      <c r="AI849" s="17"/>
      <c r="AJ849" s="17"/>
      <c r="AK849" s="17"/>
    </row>
    <row r="850" spans="1:37">
      <c r="A850" s="5" t="str">
        <f>IFERROR(HLOOKUP(A$2,'2.源数据-产品分析-全商品'!A$6:A$1000,ROW()-1,0),"")</f>
        <v/>
      </c>
      <c r="B850" s="5" t="str">
        <f>IFERROR(HLOOKUP(B$2,'2.源数据-产品分析-全商品'!B$6:B$1000,ROW()-1,0),"")</f>
        <v/>
      </c>
      <c r="C850" s="5" t="str">
        <f>CLEAN(IFERROR(HLOOKUP(C$2,'2.源数据-产品分析-全商品'!C$6:C$1000,ROW()-1,0),""))</f>
        <v/>
      </c>
      <c r="D850" s="5" t="str">
        <f>IFERROR(HLOOKUP(D$2,'2.源数据-产品分析-全商品'!D$6:D$1000,ROW()-1,0),"")</f>
        <v/>
      </c>
      <c r="E850" s="5" t="str">
        <f>IFERROR(HLOOKUP(E$2,'2.源数据-产品分析-全商品'!E$6:E$1000,ROW()-1,0),"")</f>
        <v/>
      </c>
      <c r="F850" s="5" t="str">
        <f>IFERROR(VALUE(HLOOKUP(F$2,'2.源数据-产品分析-全商品'!F$6:F$1000,ROW()-1,0)),"")</f>
        <v/>
      </c>
      <c r="G850" s="5" t="str">
        <f>IFERROR(VALUE(HLOOKUP(G$2,'2.源数据-产品分析-全商品'!G$6:G$1000,ROW()-1,0)),"")</f>
        <v/>
      </c>
      <c r="H850" s="5" t="str">
        <f>IFERROR(HLOOKUP(H$2,'2.源数据-产品分析-全商品'!H$6:H$1000,ROW()-1,0),"")</f>
        <v/>
      </c>
      <c r="I850" s="5" t="str">
        <f>IFERROR(VALUE(HLOOKUP(I$2,'2.源数据-产品分析-全商品'!I$6:I$1000,ROW()-1,0)),"")</f>
        <v/>
      </c>
      <c r="J850" s="60" t="str">
        <f>IFERROR(IF($J$2="","",INDEX('产品报告-整理'!G:G,MATCH(产品建议!A850,'产品报告-整理'!A:A,0))),"")</f>
        <v/>
      </c>
      <c r="K850" s="5" t="str">
        <f>IFERROR(IF($K$2="","",VALUE(INDEX('产品报告-整理'!E:E,MATCH(产品建议!A850,'产品报告-整理'!A:A,0)))),0)</f>
        <v/>
      </c>
      <c r="L850" s="5" t="str">
        <f>IFERROR(VALUE(HLOOKUP(L$2,'2.源数据-产品分析-全商品'!J$6:J$1000,ROW()-1,0)),"")</f>
        <v/>
      </c>
      <c r="M850" s="5" t="str">
        <f>IFERROR(VALUE(HLOOKUP(M$2,'2.源数据-产品分析-全商品'!K$6:K$1000,ROW()-1,0)),"")</f>
        <v/>
      </c>
      <c r="N850" s="5" t="str">
        <f>IFERROR(HLOOKUP(N$2,'2.源数据-产品分析-全商品'!L$6:L$1000,ROW()-1,0),"")</f>
        <v/>
      </c>
      <c r="O850" s="5" t="str">
        <f>IF($O$2='产品报告-整理'!$K$1,IFERROR(INDEX('产品报告-整理'!S:S,MATCH(产品建议!A850,'产品报告-整理'!L:L,0)),""),(IFERROR(VALUE(HLOOKUP(O$2,'2.源数据-产品分析-全商品'!M$6:M$1000,ROW()-1,0)),"")))</f>
        <v/>
      </c>
      <c r="P850" s="5" t="str">
        <f>IF($P$2='产品报告-整理'!$V$1,IFERROR(INDEX('产品报告-整理'!AD:AD,MATCH(产品建议!A850,'产品报告-整理'!W:W,0)),""),(IFERROR(VALUE(HLOOKUP(P$2,'2.源数据-产品分析-全商品'!N$6:N$1000,ROW()-1,0)),"")))</f>
        <v/>
      </c>
      <c r="Q850" s="5" t="str">
        <f>IF($Q$2='产品报告-整理'!$AG$1,IFERROR(INDEX('产品报告-整理'!AO:AO,MATCH(产品建议!A850,'产品报告-整理'!AH:AH,0)),""),(IFERROR(VALUE(HLOOKUP(Q$2,'2.源数据-产品分析-全商品'!O$6:O$1000,ROW()-1,0)),"")))</f>
        <v/>
      </c>
      <c r="R850" s="5" t="str">
        <f>IF($R$2='产品报告-整理'!$AR$1,IFERROR(INDEX('产品报告-整理'!AZ:AZ,MATCH(产品建议!A850,'产品报告-整理'!AS:AS,0)),""),(IFERROR(VALUE(HLOOKUP(R$2,'2.源数据-产品分析-全商品'!P$6:P$1000,ROW()-1,0)),"")))</f>
        <v/>
      </c>
      <c r="S850" s="5" t="str">
        <f>IF($S$2='产品报告-整理'!$BC$1,IFERROR(INDEX('产品报告-整理'!BK:BK,MATCH(产品建议!A850,'产品报告-整理'!BD:BD,0)),""),(IFERROR(VALUE(HLOOKUP(S$2,'2.源数据-产品分析-全商品'!Q$6:Q$1000,ROW()-1,0)),"")))</f>
        <v/>
      </c>
      <c r="T850" s="5" t="str">
        <f>IFERROR(HLOOKUP("产品负责人",'2.源数据-产品分析-全商品'!R$6:R$1000,ROW()-1,0),"")</f>
        <v/>
      </c>
      <c r="U850" s="5" t="str">
        <f>IFERROR(VALUE(HLOOKUP(U$2,'2.源数据-产品分析-全商品'!S$6:S$1000,ROW()-1,0)),"")</f>
        <v/>
      </c>
      <c r="V850" s="5" t="str">
        <f>IFERROR(VALUE(HLOOKUP(V$2,'2.源数据-产品分析-全商品'!T$6:T$1000,ROW()-1,0)),"")</f>
        <v/>
      </c>
      <c r="W850" s="5" t="str">
        <f>IF(OR($A$3=""),"",IF(OR($W$2="优爆品"),(IF(COUNTIF('2-2.源数据-产品分析-优品'!A:A,产品建议!A850)&gt;0,"是","")&amp;IF(COUNTIF('2-3.源数据-产品分析-爆品'!A:A,产品建议!A850)&gt;0,"是","")),IF(OR($W$2="P4P点击量"),((IFERROR(INDEX('产品报告-整理'!D:D,MATCH(产品建议!A850,'产品报告-整理'!A:A,0)),""))),((IF(COUNTIF('2-2.源数据-产品分析-优品'!A:A,产品建议!A850)&gt;0,"是",""))))))</f>
        <v/>
      </c>
      <c r="X850" s="5" t="str">
        <f>IF(OR($A$3=""),"",IF(OR($W$2="优爆品"),((IFERROR(INDEX('产品报告-整理'!D:D,MATCH(产品建议!A850,'产品报告-整理'!A:A,0)),"")&amp;" → "&amp;(IFERROR(TEXT(INDEX('产品报告-整理'!D:D,MATCH(产品建议!A850,'产品报告-整理'!A:A,0))/G850,"0%"),"")))),IF(OR($W$2="P4P点击量"),((IF($W$2="P4P点击量",IFERROR(TEXT(W850/G850,"0%"),"")))),(((IF(COUNTIF('2-3.源数据-产品分析-爆品'!A:A,产品建议!A850)&gt;0,"是","")))))))</f>
        <v/>
      </c>
      <c r="Y850" s="9" t="str">
        <f>IF(AND($Y$2="直通车总消费",'产品报告-整理'!$BN$1="推荐广告"),IFERROR(INDEX('产品报告-整理'!H:H,MATCH(产品建议!A850,'产品报告-整理'!A:A,0)),0)+IFERROR(INDEX('产品报告-整理'!BV:BV,MATCH(产品建议!A850,'产品报告-整理'!BO:BO,0)),0),IFERROR(INDEX('产品报告-整理'!H:H,MATCH(产品建议!A850,'产品报告-整理'!A:A,0)),0))</f>
        <v/>
      </c>
      <c r="Z850" s="9" t="str">
        <f t="shared" si="42"/>
        <v/>
      </c>
      <c r="AA850" s="5" t="str">
        <f t="shared" si="40"/>
        <v/>
      </c>
      <c r="AB850" s="5" t="str">
        <f t="shared" si="41"/>
        <v/>
      </c>
      <c r="AC850" s="9"/>
      <c r="AD850" s="15" t="str">
        <f>IF($AD$1="  ",IFERROR(IF(AND(Y850="未推广",L850&gt;0),"加入P4P推广 ","")&amp;IF(AND(OR(W850="是",X850="是"),Y850=0),"优爆品加推广 ","")&amp;IF(AND(C850="N",L850&gt;0),"增加橱窗绑定 ","")&amp;IF(AND(OR(Z850&gt;$Z$1*4.5,AB850&gt;$AB$1*4.5),Y850&lt;&gt;0,Y850&gt;$AB$1*2,G850&gt;($G$1/$L$1)*1),"放弃P4P推广 ","")&amp;IF(AND(AB850&gt;$AB$1*1.2,AB850&lt;$AB$1*4.5,Y850&gt;0),"优化询盘成本 ","")&amp;IF(AND(Z850&gt;$Z$1*1.2,Z850&lt;$Z$1*4.5,Y850&gt;0),"优化商机成本 ","")&amp;IF(AND(Y850&lt;&gt;0,L850&gt;0,AB850&lt;$AB$1*1.2),"加大询盘获取 ","")&amp;IF(AND(Y850&lt;&gt;0,K850&gt;0,Z850&lt;$Z$1*1.2),"加大商机获取 ","")&amp;IF(AND(L850=0,C850="Y",G850&gt;($G$1/$L$1*1.5)),"解绑橱窗绑定 ",""),"请去左表粘贴源数据"),"")</f>
        <v/>
      </c>
      <c r="AE850" s="9"/>
      <c r="AF850" s="9"/>
      <c r="AG850" s="9"/>
      <c r="AH850" s="9"/>
      <c r="AI850" s="17"/>
      <c r="AJ850" s="17"/>
      <c r="AK850" s="17"/>
    </row>
    <row r="851" spans="1:37">
      <c r="A851" s="5" t="str">
        <f>IFERROR(HLOOKUP(A$2,'2.源数据-产品分析-全商品'!A$6:A$1000,ROW()-1,0),"")</f>
        <v/>
      </c>
      <c r="B851" s="5" t="str">
        <f>IFERROR(HLOOKUP(B$2,'2.源数据-产品分析-全商品'!B$6:B$1000,ROW()-1,0),"")</f>
        <v/>
      </c>
      <c r="C851" s="5" t="str">
        <f>CLEAN(IFERROR(HLOOKUP(C$2,'2.源数据-产品分析-全商品'!C$6:C$1000,ROW()-1,0),""))</f>
        <v/>
      </c>
      <c r="D851" s="5" t="str">
        <f>IFERROR(HLOOKUP(D$2,'2.源数据-产品分析-全商品'!D$6:D$1000,ROW()-1,0),"")</f>
        <v/>
      </c>
      <c r="E851" s="5" t="str">
        <f>IFERROR(HLOOKUP(E$2,'2.源数据-产品分析-全商品'!E$6:E$1000,ROW()-1,0),"")</f>
        <v/>
      </c>
      <c r="F851" s="5" t="str">
        <f>IFERROR(VALUE(HLOOKUP(F$2,'2.源数据-产品分析-全商品'!F$6:F$1000,ROW()-1,0)),"")</f>
        <v/>
      </c>
      <c r="G851" s="5" t="str">
        <f>IFERROR(VALUE(HLOOKUP(G$2,'2.源数据-产品分析-全商品'!G$6:G$1000,ROW()-1,0)),"")</f>
        <v/>
      </c>
      <c r="H851" s="5" t="str">
        <f>IFERROR(HLOOKUP(H$2,'2.源数据-产品分析-全商品'!H$6:H$1000,ROW()-1,0),"")</f>
        <v/>
      </c>
      <c r="I851" s="5" t="str">
        <f>IFERROR(VALUE(HLOOKUP(I$2,'2.源数据-产品分析-全商品'!I$6:I$1000,ROW()-1,0)),"")</f>
        <v/>
      </c>
      <c r="J851" s="60" t="str">
        <f>IFERROR(IF($J$2="","",INDEX('产品报告-整理'!G:G,MATCH(产品建议!A851,'产品报告-整理'!A:A,0))),"")</f>
        <v/>
      </c>
      <c r="K851" s="5" t="str">
        <f>IFERROR(IF($K$2="","",VALUE(INDEX('产品报告-整理'!E:E,MATCH(产品建议!A851,'产品报告-整理'!A:A,0)))),0)</f>
        <v/>
      </c>
      <c r="L851" s="5" t="str">
        <f>IFERROR(VALUE(HLOOKUP(L$2,'2.源数据-产品分析-全商品'!J$6:J$1000,ROW()-1,0)),"")</f>
        <v/>
      </c>
      <c r="M851" s="5" t="str">
        <f>IFERROR(VALUE(HLOOKUP(M$2,'2.源数据-产品分析-全商品'!K$6:K$1000,ROW()-1,0)),"")</f>
        <v/>
      </c>
      <c r="N851" s="5" t="str">
        <f>IFERROR(HLOOKUP(N$2,'2.源数据-产品分析-全商品'!L$6:L$1000,ROW()-1,0),"")</f>
        <v/>
      </c>
      <c r="O851" s="5" t="str">
        <f>IF($O$2='产品报告-整理'!$K$1,IFERROR(INDEX('产品报告-整理'!S:S,MATCH(产品建议!A851,'产品报告-整理'!L:L,0)),""),(IFERROR(VALUE(HLOOKUP(O$2,'2.源数据-产品分析-全商品'!M$6:M$1000,ROW()-1,0)),"")))</f>
        <v/>
      </c>
      <c r="P851" s="5" t="str">
        <f>IF($P$2='产品报告-整理'!$V$1,IFERROR(INDEX('产品报告-整理'!AD:AD,MATCH(产品建议!A851,'产品报告-整理'!W:W,0)),""),(IFERROR(VALUE(HLOOKUP(P$2,'2.源数据-产品分析-全商品'!N$6:N$1000,ROW()-1,0)),"")))</f>
        <v/>
      </c>
      <c r="Q851" s="5" t="str">
        <f>IF($Q$2='产品报告-整理'!$AG$1,IFERROR(INDEX('产品报告-整理'!AO:AO,MATCH(产品建议!A851,'产品报告-整理'!AH:AH,0)),""),(IFERROR(VALUE(HLOOKUP(Q$2,'2.源数据-产品分析-全商品'!O$6:O$1000,ROW()-1,0)),"")))</f>
        <v/>
      </c>
      <c r="R851" s="5" t="str">
        <f>IF($R$2='产品报告-整理'!$AR$1,IFERROR(INDEX('产品报告-整理'!AZ:AZ,MATCH(产品建议!A851,'产品报告-整理'!AS:AS,0)),""),(IFERROR(VALUE(HLOOKUP(R$2,'2.源数据-产品分析-全商品'!P$6:P$1000,ROW()-1,0)),"")))</f>
        <v/>
      </c>
      <c r="S851" s="5" t="str">
        <f>IF($S$2='产品报告-整理'!$BC$1,IFERROR(INDEX('产品报告-整理'!BK:BK,MATCH(产品建议!A851,'产品报告-整理'!BD:BD,0)),""),(IFERROR(VALUE(HLOOKUP(S$2,'2.源数据-产品分析-全商品'!Q$6:Q$1000,ROW()-1,0)),"")))</f>
        <v/>
      </c>
      <c r="T851" s="5" t="str">
        <f>IFERROR(HLOOKUP("产品负责人",'2.源数据-产品分析-全商品'!R$6:R$1000,ROW()-1,0),"")</f>
        <v/>
      </c>
      <c r="U851" s="5" t="str">
        <f>IFERROR(VALUE(HLOOKUP(U$2,'2.源数据-产品分析-全商品'!S$6:S$1000,ROW()-1,0)),"")</f>
        <v/>
      </c>
      <c r="V851" s="5" t="str">
        <f>IFERROR(VALUE(HLOOKUP(V$2,'2.源数据-产品分析-全商品'!T$6:T$1000,ROW()-1,0)),"")</f>
        <v/>
      </c>
      <c r="W851" s="5" t="str">
        <f>IF(OR($A$3=""),"",IF(OR($W$2="优爆品"),(IF(COUNTIF('2-2.源数据-产品分析-优品'!A:A,产品建议!A851)&gt;0,"是","")&amp;IF(COUNTIF('2-3.源数据-产品分析-爆品'!A:A,产品建议!A851)&gt;0,"是","")),IF(OR($W$2="P4P点击量"),((IFERROR(INDEX('产品报告-整理'!D:D,MATCH(产品建议!A851,'产品报告-整理'!A:A,0)),""))),((IF(COUNTIF('2-2.源数据-产品分析-优品'!A:A,产品建议!A851)&gt;0,"是",""))))))</f>
        <v/>
      </c>
      <c r="X851" s="5" t="str">
        <f>IF(OR($A$3=""),"",IF(OR($W$2="优爆品"),((IFERROR(INDEX('产品报告-整理'!D:D,MATCH(产品建议!A851,'产品报告-整理'!A:A,0)),"")&amp;" → "&amp;(IFERROR(TEXT(INDEX('产品报告-整理'!D:D,MATCH(产品建议!A851,'产品报告-整理'!A:A,0))/G851,"0%"),"")))),IF(OR($W$2="P4P点击量"),((IF($W$2="P4P点击量",IFERROR(TEXT(W851/G851,"0%"),"")))),(((IF(COUNTIF('2-3.源数据-产品分析-爆品'!A:A,产品建议!A851)&gt;0,"是","")))))))</f>
        <v/>
      </c>
      <c r="Y851" s="9" t="str">
        <f>IF(AND($Y$2="直通车总消费",'产品报告-整理'!$BN$1="推荐广告"),IFERROR(INDEX('产品报告-整理'!H:H,MATCH(产品建议!A851,'产品报告-整理'!A:A,0)),0)+IFERROR(INDEX('产品报告-整理'!BV:BV,MATCH(产品建议!A851,'产品报告-整理'!BO:BO,0)),0),IFERROR(INDEX('产品报告-整理'!H:H,MATCH(产品建议!A851,'产品报告-整理'!A:A,0)),0))</f>
        <v/>
      </c>
      <c r="Z851" s="9" t="str">
        <f t="shared" si="42"/>
        <v/>
      </c>
      <c r="AA851" s="5" t="str">
        <f t="shared" si="40"/>
        <v/>
      </c>
      <c r="AB851" s="5" t="str">
        <f t="shared" si="41"/>
        <v/>
      </c>
      <c r="AC851" s="9"/>
      <c r="AD851" s="15" t="str">
        <f>IF($AD$1="  ",IFERROR(IF(AND(Y851="未推广",L851&gt;0),"加入P4P推广 ","")&amp;IF(AND(OR(W851="是",X851="是"),Y851=0),"优爆品加推广 ","")&amp;IF(AND(C851="N",L851&gt;0),"增加橱窗绑定 ","")&amp;IF(AND(OR(Z851&gt;$Z$1*4.5,AB851&gt;$AB$1*4.5),Y851&lt;&gt;0,Y851&gt;$AB$1*2,G851&gt;($G$1/$L$1)*1),"放弃P4P推广 ","")&amp;IF(AND(AB851&gt;$AB$1*1.2,AB851&lt;$AB$1*4.5,Y851&gt;0),"优化询盘成本 ","")&amp;IF(AND(Z851&gt;$Z$1*1.2,Z851&lt;$Z$1*4.5,Y851&gt;0),"优化商机成本 ","")&amp;IF(AND(Y851&lt;&gt;0,L851&gt;0,AB851&lt;$AB$1*1.2),"加大询盘获取 ","")&amp;IF(AND(Y851&lt;&gt;0,K851&gt;0,Z851&lt;$Z$1*1.2),"加大商机获取 ","")&amp;IF(AND(L851=0,C851="Y",G851&gt;($G$1/$L$1*1.5)),"解绑橱窗绑定 ",""),"请去左表粘贴源数据"),"")</f>
        <v/>
      </c>
      <c r="AE851" s="9"/>
      <c r="AF851" s="9"/>
      <c r="AG851" s="9"/>
      <c r="AH851" s="9"/>
      <c r="AI851" s="17"/>
      <c r="AJ851" s="17"/>
      <c r="AK851" s="17"/>
    </row>
    <row r="852" spans="1:37">
      <c r="A852" s="5" t="str">
        <f>IFERROR(HLOOKUP(A$2,'2.源数据-产品分析-全商品'!A$6:A$1000,ROW()-1,0),"")</f>
        <v/>
      </c>
      <c r="B852" s="5" t="str">
        <f>IFERROR(HLOOKUP(B$2,'2.源数据-产品分析-全商品'!B$6:B$1000,ROW()-1,0),"")</f>
        <v/>
      </c>
      <c r="C852" s="5" t="str">
        <f>CLEAN(IFERROR(HLOOKUP(C$2,'2.源数据-产品分析-全商品'!C$6:C$1000,ROW()-1,0),""))</f>
        <v/>
      </c>
      <c r="D852" s="5" t="str">
        <f>IFERROR(HLOOKUP(D$2,'2.源数据-产品分析-全商品'!D$6:D$1000,ROW()-1,0),"")</f>
        <v/>
      </c>
      <c r="E852" s="5" t="str">
        <f>IFERROR(HLOOKUP(E$2,'2.源数据-产品分析-全商品'!E$6:E$1000,ROW()-1,0),"")</f>
        <v/>
      </c>
      <c r="F852" s="5" t="str">
        <f>IFERROR(VALUE(HLOOKUP(F$2,'2.源数据-产品分析-全商品'!F$6:F$1000,ROW()-1,0)),"")</f>
        <v/>
      </c>
      <c r="G852" s="5" t="str">
        <f>IFERROR(VALUE(HLOOKUP(G$2,'2.源数据-产品分析-全商品'!G$6:G$1000,ROW()-1,0)),"")</f>
        <v/>
      </c>
      <c r="H852" s="5" t="str">
        <f>IFERROR(HLOOKUP(H$2,'2.源数据-产品分析-全商品'!H$6:H$1000,ROW()-1,0),"")</f>
        <v/>
      </c>
      <c r="I852" s="5" t="str">
        <f>IFERROR(VALUE(HLOOKUP(I$2,'2.源数据-产品分析-全商品'!I$6:I$1000,ROW()-1,0)),"")</f>
        <v/>
      </c>
      <c r="J852" s="60" t="str">
        <f>IFERROR(IF($J$2="","",INDEX('产品报告-整理'!G:G,MATCH(产品建议!A852,'产品报告-整理'!A:A,0))),"")</f>
        <v/>
      </c>
      <c r="K852" s="5" t="str">
        <f>IFERROR(IF($K$2="","",VALUE(INDEX('产品报告-整理'!E:E,MATCH(产品建议!A852,'产品报告-整理'!A:A,0)))),0)</f>
        <v/>
      </c>
      <c r="L852" s="5" t="str">
        <f>IFERROR(VALUE(HLOOKUP(L$2,'2.源数据-产品分析-全商品'!J$6:J$1000,ROW()-1,0)),"")</f>
        <v/>
      </c>
      <c r="M852" s="5" t="str">
        <f>IFERROR(VALUE(HLOOKUP(M$2,'2.源数据-产品分析-全商品'!K$6:K$1000,ROW()-1,0)),"")</f>
        <v/>
      </c>
      <c r="N852" s="5" t="str">
        <f>IFERROR(HLOOKUP(N$2,'2.源数据-产品分析-全商品'!L$6:L$1000,ROW()-1,0),"")</f>
        <v/>
      </c>
      <c r="O852" s="5" t="str">
        <f>IF($O$2='产品报告-整理'!$K$1,IFERROR(INDEX('产品报告-整理'!S:S,MATCH(产品建议!A852,'产品报告-整理'!L:L,0)),""),(IFERROR(VALUE(HLOOKUP(O$2,'2.源数据-产品分析-全商品'!M$6:M$1000,ROW()-1,0)),"")))</f>
        <v/>
      </c>
      <c r="P852" s="5" t="str">
        <f>IF($P$2='产品报告-整理'!$V$1,IFERROR(INDEX('产品报告-整理'!AD:AD,MATCH(产品建议!A852,'产品报告-整理'!W:W,0)),""),(IFERROR(VALUE(HLOOKUP(P$2,'2.源数据-产品分析-全商品'!N$6:N$1000,ROW()-1,0)),"")))</f>
        <v/>
      </c>
      <c r="Q852" s="5" t="str">
        <f>IF($Q$2='产品报告-整理'!$AG$1,IFERROR(INDEX('产品报告-整理'!AO:AO,MATCH(产品建议!A852,'产品报告-整理'!AH:AH,0)),""),(IFERROR(VALUE(HLOOKUP(Q$2,'2.源数据-产品分析-全商品'!O$6:O$1000,ROW()-1,0)),"")))</f>
        <v/>
      </c>
      <c r="R852" s="5" t="str">
        <f>IF($R$2='产品报告-整理'!$AR$1,IFERROR(INDEX('产品报告-整理'!AZ:AZ,MATCH(产品建议!A852,'产品报告-整理'!AS:AS,0)),""),(IFERROR(VALUE(HLOOKUP(R$2,'2.源数据-产品分析-全商品'!P$6:P$1000,ROW()-1,0)),"")))</f>
        <v/>
      </c>
      <c r="S852" s="5" t="str">
        <f>IF($S$2='产品报告-整理'!$BC$1,IFERROR(INDEX('产品报告-整理'!BK:BK,MATCH(产品建议!A852,'产品报告-整理'!BD:BD,0)),""),(IFERROR(VALUE(HLOOKUP(S$2,'2.源数据-产品分析-全商品'!Q$6:Q$1000,ROW()-1,0)),"")))</f>
        <v/>
      </c>
      <c r="T852" s="5" t="str">
        <f>IFERROR(HLOOKUP("产品负责人",'2.源数据-产品分析-全商品'!R$6:R$1000,ROW()-1,0),"")</f>
        <v/>
      </c>
      <c r="U852" s="5" t="str">
        <f>IFERROR(VALUE(HLOOKUP(U$2,'2.源数据-产品分析-全商品'!S$6:S$1000,ROW()-1,0)),"")</f>
        <v/>
      </c>
      <c r="V852" s="5" t="str">
        <f>IFERROR(VALUE(HLOOKUP(V$2,'2.源数据-产品分析-全商品'!T$6:T$1000,ROW()-1,0)),"")</f>
        <v/>
      </c>
      <c r="W852" s="5" t="str">
        <f>IF(OR($A$3=""),"",IF(OR($W$2="优爆品"),(IF(COUNTIF('2-2.源数据-产品分析-优品'!A:A,产品建议!A852)&gt;0,"是","")&amp;IF(COUNTIF('2-3.源数据-产品分析-爆品'!A:A,产品建议!A852)&gt;0,"是","")),IF(OR($W$2="P4P点击量"),((IFERROR(INDEX('产品报告-整理'!D:D,MATCH(产品建议!A852,'产品报告-整理'!A:A,0)),""))),((IF(COUNTIF('2-2.源数据-产品分析-优品'!A:A,产品建议!A852)&gt;0,"是",""))))))</f>
        <v/>
      </c>
      <c r="X852" s="5" t="str">
        <f>IF(OR($A$3=""),"",IF(OR($W$2="优爆品"),((IFERROR(INDEX('产品报告-整理'!D:D,MATCH(产品建议!A852,'产品报告-整理'!A:A,0)),"")&amp;" → "&amp;(IFERROR(TEXT(INDEX('产品报告-整理'!D:D,MATCH(产品建议!A852,'产品报告-整理'!A:A,0))/G852,"0%"),"")))),IF(OR($W$2="P4P点击量"),((IF($W$2="P4P点击量",IFERROR(TEXT(W852/G852,"0%"),"")))),(((IF(COUNTIF('2-3.源数据-产品分析-爆品'!A:A,产品建议!A852)&gt;0,"是","")))))))</f>
        <v/>
      </c>
      <c r="Y852" s="9" t="str">
        <f>IF(AND($Y$2="直通车总消费",'产品报告-整理'!$BN$1="推荐广告"),IFERROR(INDEX('产品报告-整理'!H:H,MATCH(产品建议!A852,'产品报告-整理'!A:A,0)),0)+IFERROR(INDEX('产品报告-整理'!BV:BV,MATCH(产品建议!A852,'产品报告-整理'!BO:BO,0)),0),IFERROR(INDEX('产品报告-整理'!H:H,MATCH(产品建议!A852,'产品报告-整理'!A:A,0)),0))</f>
        <v/>
      </c>
      <c r="Z852" s="9" t="str">
        <f t="shared" si="42"/>
        <v/>
      </c>
      <c r="AA852" s="5" t="str">
        <f t="shared" si="40"/>
        <v/>
      </c>
      <c r="AB852" s="5" t="str">
        <f t="shared" si="41"/>
        <v/>
      </c>
      <c r="AC852" s="9"/>
      <c r="AD852" s="15" t="str">
        <f>IF($AD$1="  ",IFERROR(IF(AND(Y852="未推广",L852&gt;0),"加入P4P推广 ","")&amp;IF(AND(OR(W852="是",X852="是"),Y852=0),"优爆品加推广 ","")&amp;IF(AND(C852="N",L852&gt;0),"增加橱窗绑定 ","")&amp;IF(AND(OR(Z852&gt;$Z$1*4.5,AB852&gt;$AB$1*4.5),Y852&lt;&gt;0,Y852&gt;$AB$1*2,G852&gt;($G$1/$L$1)*1),"放弃P4P推广 ","")&amp;IF(AND(AB852&gt;$AB$1*1.2,AB852&lt;$AB$1*4.5,Y852&gt;0),"优化询盘成本 ","")&amp;IF(AND(Z852&gt;$Z$1*1.2,Z852&lt;$Z$1*4.5,Y852&gt;0),"优化商机成本 ","")&amp;IF(AND(Y852&lt;&gt;0,L852&gt;0,AB852&lt;$AB$1*1.2),"加大询盘获取 ","")&amp;IF(AND(Y852&lt;&gt;0,K852&gt;0,Z852&lt;$Z$1*1.2),"加大商机获取 ","")&amp;IF(AND(L852=0,C852="Y",G852&gt;($G$1/$L$1*1.5)),"解绑橱窗绑定 ",""),"请去左表粘贴源数据"),"")</f>
        <v/>
      </c>
      <c r="AE852" s="9"/>
      <c r="AF852" s="9"/>
      <c r="AG852" s="9"/>
      <c r="AH852" s="9"/>
      <c r="AI852" s="17"/>
      <c r="AJ852" s="17"/>
      <c r="AK852" s="17"/>
    </row>
    <row r="853" spans="1:37">
      <c r="A853" s="5" t="str">
        <f>IFERROR(HLOOKUP(A$2,'2.源数据-产品分析-全商品'!A$6:A$1000,ROW()-1,0),"")</f>
        <v/>
      </c>
      <c r="B853" s="5" t="str">
        <f>IFERROR(HLOOKUP(B$2,'2.源数据-产品分析-全商品'!B$6:B$1000,ROW()-1,0),"")</f>
        <v/>
      </c>
      <c r="C853" s="5" t="str">
        <f>CLEAN(IFERROR(HLOOKUP(C$2,'2.源数据-产品分析-全商品'!C$6:C$1000,ROW()-1,0),""))</f>
        <v/>
      </c>
      <c r="D853" s="5" t="str">
        <f>IFERROR(HLOOKUP(D$2,'2.源数据-产品分析-全商品'!D$6:D$1000,ROW()-1,0),"")</f>
        <v/>
      </c>
      <c r="E853" s="5" t="str">
        <f>IFERROR(HLOOKUP(E$2,'2.源数据-产品分析-全商品'!E$6:E$1000,ROW()-1,0),"")</f>
        <v/>
      </c>
      <c r="F853" s="5" t="str">
        <f>IFERROR(VALUE(HLOOKUP(F$2,'2.源数据-产品分析-全商品'!F$6:F$1000,ROW()-1,0)),"")</f>
        <v/>
      </c>
      <c r="G853" s="5" t="str">
        <f>IFERROR(VALUE(HLOOKUP(G$2,'2.源数据-产品分析-全商品'!G$6:G$1000,ROW()-1,0)),"")</f>
        <v/>
      </c>
      <c r="H853" s="5" t="str">
        <f>IFERROR(HLOOKUP(H$2,'2.源数据-产品分析-全商品'!H$6:H$1000,ROW()-1,0),"")</f>
        <v/>
      </c>
      <c r="I853" s="5" t="str">
        <f>IFERROR(VALUE(HLOOKUP(I$2,'2.源数据-产品分析-全商品'!I$6:I$1000,ROW()-1,0)),"")</f>
        <v/>
      </c>
      <c r="J853" s="60" t="str">
        <f>IFERROR(IF($J$2="","",INDEX('产品报告-整理'!G:G,MATCH(产品建议!A853,'产品报告-整理'!A:A,0))),"")</f>
        <v/>
      </c>
      <c r="K853" s="5" t="str">
        <f>IFERROR(IF($K$2="","",VALUE(INDEX('产品报告-整理'!E:E,MATCH(产品建议!A853,'产品报告-整理'!A:A,0)))),0)</f>
        <v/>
      </c>
      <c r="L853" s="5" t="str">
        <f>IFERROR(VALUE(HLOOKUP(L$2,'2.源数据-产品分析-全商品'!J$6:J$1000,ROW()-1,0)),"")</f>
        <v/>
      </c>
      <c r="M853" s="5" t="str">
        <f>IFERROR(VALUE(HLOOKUP(M$2,'2.源数据-产品分析-全商品'!K$6:K$1000,ROW()-1,0)),"")</f>
        <v/>
      </c>
      <c r="N853" s="5" t="str">
        <f>IFERROR(HLOOKUP(N$2,'2.源数据-产品分析-全商品'!L$6:L$1000,ROW()-1,0),"")</f>
        <v/>
      </c>
      <c r="O853" s="5" t="str">
        <f>IF($O$2='产品报告-整理'!$K$1,IFERROR(INDEX('产品报告-整理'!S:S,MATCH(产品建议!A853,'产品报告-整理'!L:L,0)),""),(IFERROR(VALUE(HLOOKUP(O$2,'2.源数据-产品分析-全商品'!M$6:M$1000,ROW()-1,0)),"")))</f>
        <v/>
      </c>
      <c r="P853" s="5" t="str">
        <f>IF($P$2='产品报告-整理'!$V$1,IFERROR(INDEX('产品报告-整理'!AD:AD,MATCH(产品建议!A853,'产品报告-整理'!W:W,0)),""),(IFERROR(VALUE(HLOOKUP(P$2,'2.源数据-产品分析-全商品'!N$6:N$1000,ROW()-1,0)),"")))</f>
        <v/>
      </c>
      <c r="Q853" s="5" t="str">
        <f>IF($Q$2='产品报告-整理'!$AG$1,IFERROR(INDEX('产品报告-整理'!AO:AO,MATCH(产品建议!A853,'产品报告-整理'!AH:AH,0)),""),(IFERROR(VALUE(HLOOKUP(Q$2,'2.源数据-产品分析-全商品'!O$6:O$1000,ROW()-1,0)),"")))</f>
        <v/>
      </c>
      <c r="R853" s="5" t="str">
        <f>IF($R$2='产品报告-整理'!$AR$1,IFERROR(INDEX('产品报告-整理'!AZ:AZ,MATCH(产品建议!A853,'产品报告-整理'!AS:AS,0)),""),(IFERROR(VALUE(HLOOKUP(R$2,'2.源数据-产品分析-全商品'!P$6:P$1000,ROW()-1,0)),"")))</f>
        <v/>
      </c>
      <c r="S853" s="5" t="str">
        <f>IF($S$2='产品报告-整理'!$BC$1,IFERROR(INDEX('产品报告-整理'!BK:BK,MATCH(产品建议!A853,'产品报告-整理'!BD:BD,0)),""),(IFERROR(VALUE(HLOOKUP(S$2,'2.源数据-产品分析-全商品'!Q$6:Q$1000,ROW()-1,0)),"")))</f>
        <v/>
      </c>
      <c r="T853" s="5" t="str">
        <f>IFERROR(HLOOKUP("产品负责人",'2.源数据-产品分析-全商品'!R$6:R$1000,ROW()-1,0),"")</f>
        <v/>
      </c>
      <c r="U853" s="5" t="str">
        <f>IFERROR(VALUE(HLOOKUP(U$2,'2.源数据-产品分析-全商品'!S$6:S$1000,ROW()-1,0)),"")</f>
        <v/>
      </c>
      <c r="V853" s="5" t="str">
        <f>IFERROR(VALUE(HLOOKUP(V$2,'2.源数据-产品分析-全商品'!T$6:T$1000,ROW()-1,0)),"")</f>
        <v/>
      </c>
      <c r="W853" s="5" t="str">
        <f>IF(OR($A$3=""),"",IF(OR($W$2="优爆品"),(IF(COUNTIF('2-2.源数据-产品分析-优品'!A:A,产品建议!A853)&gt;0,"是","")&amp;IF(COUNTIF('2-3.源数据-产品分析-爆品'!A:A,产品建议!A853)&gt;0,"是","")),IF(OR($W$2="P4P点击量"),((IFERROR(INDEX('产品报告-整理'!D:D,MATCH(产品建议!A853,'产品报告-整理'!A:A,0)),""))),((IF(COUNTIF('2-2.源数据-产品分析-优品'!A:A,产品建议!A853)&gt;0,"是",""))))))</f>
        <v/>
      </c>
      <c r="X853" s="5" t="str">
        <f>IF(OR($A$3=""),"",IF(OR($W$2="优爆品"),((IFERROR(INDEX('产品报告-整理'!D:D,MATCH(产品建议!A853,'产品报告-整理'!A:A,0)),"")&amp;" → "&amp;(IFERROR(TEXT(INDEX('产品报告-整理'!D:D,MATCH(产品建议!A853,'产品报告-整理'!A:A,0))/G853,"0%"),"")))),IF(OR($W$2="P4P点击量"),((IF($W$2="P4P点击量",IFERROR(TEXT(W853/G853,"0%"),"")))),(((IF(COUNTIF('2-3.源数据-产品分析-爆品'!A:A,产品建议!A853)&gt;0,"是","")))))))</f>
        <v/>
      </c>
      <c r="Y853" s="9" t="str">
        <f>IF(AND($Y$2="直通车总消费",'产品报告-整理'!$BN$1="推荐广告"),IFERROR(INDEX('产品报告-整理'!H:H,MATCH(产品建议!A853,'产品报告-整理'!A:A,0)),0)+IFERROR(INDEX('产品报告-整理'!BV:BV,MATCH(产品建议!A853,'产品报告-整理'!BO:BO,0)),0),IFERROR(INDEX('产品报告-整理'!H:H,MATCH(产品建议!A853,'产品报告-整理'!A:A,0)),0))</f>
        <v/>
      </c>
      <c r="Z853" s="9" t="str">
        <f t="shared" si="42"/>
        <v/>
      </c>
      <c r="AA853" s="5" t="str">
        <f t="shared" si="40"/>
        <v/>
      </c>
      <c r="AB853" s="5" t="str">
        <f t="shared" si="41"/>
        <v/>
      </c>
      <c r="AC853" s="9"/>
      <c r="AD853" s="15" t="str">
        <f>IF($AD$1="  ",IFERROR(IF(AND(Y853="未推广",L853&gt;0),"加入P4P推广 ","")&amp;IF(AND(OR(W853="是",X853="是"),Y853=0),"优爆品加推广 ","")&amp;IF(AND(C853="N",L853&gt;0),"增加橱窗绑定 ","")&amp;IF(AND(OR(Z853&gt;$Z$1*4.5,AB853&gt;$AB$1*4.5),Y853&lt;&gt;0,Y853&gt;$AB$1*2,G853&gt;($G$1/$L$1)*1),"放弃P4P推广 ","")&amp;IF(AND(AB853&gt;$AB$1*1.2,AB853&lt;$AB$1*4.5,Y853&gt;0),"优化询盘成本 ","")&amp;IF(AND(Z853&gt;$Z$1*1.2,Z853&lt;$Z$1*4.5,Y853&gt;0),"优化商机成本 ","")&amp;IF(AND(Y853&lt;&gt;0,L853&gt;0,AB853&lt;$AB$1*1.2),"加大询盘获取 ","")&amp;IF(AND(Y853&lt;&gt;0,K853&gt;0,Z853&lt;$Z$1*1.2),"加大商机获取 ","")&amp;IF(AND(L853=0,C853="Y",G853&gt;($G$1/$L$1*1.5)),"解绑橱窗绑定 ",""),"请去左表粘贴源数据"),"")</f>
        <v/>
      </c>
      <c r="AE853" s="9"/>
      <c r="AF853" s="9"/>
      <c r="AG853" s="9"/>
      <c r="AH853" s="9"/>
      <c r="AI853" s="17"/>
      <c r="AJ853" s="17"/>
      <c r="AK853" s="17"/>
    </row>
    <row r="854" spans="1:37">
      <c r="A854" s="5" t="str">
        <f>IFERROR(HLOOKUP(A$2,'2.源数据-产品分析-全商品'!A$6:A$1000,ROW()-1,0),"")</f>
        <v/>
      </c>
      <c r="B854" s="5" t="str">
        <f>IFERROR(HLOOKUP(B$2,'2.源数据-产品分析-全商品'!B$6:B$1000,ROW()-1,0),"")</f>
        <v/>
      </c>
      <c r="C854" s="5" t="str">
        <f>CLEAN(IFERROR(HLOOKUP(C$2,'2.源数据-产品分析-全商品'!C$6:C$1000,ROW()-1,0),""))</f>
        <v/>
      </c>
      <c r="D854" s="5" t="str">
        <f>IFERROR(HLOOKUP(D$2,'2.源数据-产品分析-全商品'!D$6:D$1000,ROW()-1,0),"")</f>
        <v/>
      </c>
      <c r="E854" s="5" t="str">
        <f>IFERROR(HLOOKUP(E$2,'2.源数据-产品分析-全商品'!E$6:E$1000,ROW()-1,0),"")</f>
        <v/>
      </c>
      <c r="F854" s="5" t="str">
        <f>IFERROR(VALUE(HLOOKUP(F$2,'2.源数据-产品分析-全商品'!F$6:F$1000,ROW()-1,0)),"")</f>
        <v/>
      </c>
      <c r="G854" s="5" t="str">
        <f>IFERROR(VALUE(HLOOKUP(G$2,'2.源数据-产品分析-全商品'!G$6:G$1000,ROW()-1,0)),"")</f>
        <v/>
      </c>
      <c r="H854" s="5" t="str">
        <f>IFERROR(HLOOKUP(H$2,'2.源数据-产品分析-全商品'!H$6:H$1000,ROW()-1,0),"")</f>
        <v/>
      </c>
      <c r="I854" s="5" t="str">
        <f>IFERROR(VALUE(HLOOKUP(I$2,'2.源数据-产品分析-全商品'!I$6:I$1000,ROW()-1,0)),"")</f>
        <v/>
      </c>
      <c r="J854" s="60" t="str">
        <f>IFERROR(IF($J$2="","",INDEX('产品报告-整理'!G:G,MATCH(产品建议!A854,'产品报告-整理'!A:A,0))),"")</f>
        <v/>
      </c>
      <c r="K854" s="5" t="str">
        <f>IFERROR(IF($K$2="","",VALUE(INDEX('产品报告-整理'!E:E,MATCH(产品建议!A854,'产品报告-整理'!A:A,0)))),0)</f>
        <v/>
      </c>
      <c r="L854" s="5" t="str">
        <f>IFERROR(VALUE(HLOOKUP(L$2,'2.源数据-产品分析-全商品'!J$6:J$1000,ROW()-1,0)),"")</f>
        <v/>
      </c>
      <c r="M854" s="5" t="str">
        <f>IFERROR(VALUE(HLOOKUP(M$2,'2.源数据-产品分析-全商品'!K$6:K$1000,ROW()-1,0)),"")</f>
        <v/>
      </c>
      <c r="N854" s="5" t="str">
        <f>IFERROR(HLOOKUP(N$2,'2.源数据-产品分析-全商品'!L$6:L$1000,ROW()-1,0),"")</f>
        <v/>
      </c>
      <c r="O854" s="5" t="str">
        <f>IF($O$2='产品报告-整理'!$K$1,IFERROR(INDEX('产品报告-整理'!S:S,MATCH(产品建议!A854,'产品报告-整理'!L:L,0)),""),(IFERROR(VALUE(HLOOKUP(O$2,'2.源数据-产品分析-全商品'!M$6:M$1000,ROW()-1,0)),"")))</f>
        <v/>
      </c>
      <c r="P854" s="5" t="str">
        <f>IF($P$2='产品报告-整理'!$V$1,IFERROR(INDEX('产品报告-整理'!AD:AD,MATCH(产品建议!A854,'产品报告-整理'!W:W,0)),""),(IFERROR(VALUE(HLOOKUP(P$2,'2.源数据-产品分析-全商品'!N$6:N$1000,ROW()-1,0)),"")))</f>
        <v/>
      </c>
      <c r="Q854" s="5" t="str">
        <f>IF($Q$2='产品报告-整理'!$AG$1,IFERROR(INDEX('产品报告-整理'!AO:AO,MATCH(产品建议!A854,'产品报告-整理'!AH:AH,0)),""),(IFERROR(VALUE(HLOOKUP(Q$2,'2.源数据-产品分析-全商品'!O$6:O$1000,ROW()-1,0)),"")))</f>
        <v/>
      </c>
      <c r="R854" s="5" t="str">
        <f>IF($R$2='产品报告-整理'!$AR$1,IFERROR(INDEX('产品报告-整理'!AZ:AZ,MATCH(产品建议!A854,'产品报告-整理'!AS:AS,0)),""),(IFERROR(VALUE(HLOOKUP(R$2,'2.源数据-产品分析-全商品'!P$6:P$1000,ROW()-1,0)),"")))</f>
        <v/>
      </c>
      <c r="S854" s="5" t="str">
        <f>IF($S$2='产品报告-整理'!$BC$1,IFERROR(INDEX('产品报告-整理'!BK:BK,MATCH(产品建议!A854,'产品报告-整理'!BD:BD,0)),""),(IFERROR(VALUE(HLOOKUP(S$2,'2.源数据-产品分析-全商品'!Q$6:Q$1000,ROW()-1,0)),"")))</f>
        <v/>
      </c>
      <c r="T854" s="5" t="str">
        <f>IFERROR(HLOOKUP("产品负责人",'2.源数据-产品分析-全商品'!R$6:R$1000,ROW()-1,0),"")</f>
        <v/>
      </c>
      <c r="U854" s="5" t="str">
        <f>IFERROR(VALUE(HLOOKUP(U$2,'2.源数据-产品分析-全商品'!S$6:S$1000,ROW()-1,0)),"")</f>
        <v/>
      </c>
      <c r="V854" s="5" t="str">
        <f>IFERROR(VALUE(HLOOKUP(V$2,'2.源数据-产品分析-全商品'!T$6:T$1000,ROW()-1,0)),"")</f>
        <v/>
      </c>
      <c r="W854" s="5" t="str">
        <f>IF(OR($A$3=""),"",IF(OR($W$2="优爆品"),(IF(COUNTIF('2-2.源数据-产品分析-优品'!A:A,产品建议!A854)&gt;0,"是","")&amp;IF(COUNTIF('2-3.源数据-产品分析-爆品'!A:A,产品建议!A854)&gt;0,"是","")),IF(OR($W$2="P4P点击量"),((IFERROR(INDEX('产品报告-整理'!D:D,MATCH(产品建议!A854,'产品报告-整理'!A:A,0)),""))),((IF(COUNTIF('2-2.源数据-产品分析-优品'!A:A,产品建议!A854)&gt;0,"是",""))))))</f>
        <v/>
      </c>
      <c r="X854" s="5" t="str">
        <f>IF(OR($A$3=""),"",IF(OR($W$2="优爆品"),((IFERROR(INDEX('产品报告-整理'!D:D,MATCH(产品建议!A854,'产品报告-整理'!A:A,0)),"")&amp;" → "&amp;(IFERROR(TEXT(INDEX('产品报告-整理'!D:D,MATCH(产品建议!A854,'产品报告-整理'!A:A,0))/G854,"0%"),"")))),IF(OR($W$2="P4P点击量"),((IF($W$2="P4P点击量",IFERROR(TEXT(W854/G854,"0%"),"")))),(((IF(COUNTIF('2-3.源数据-产品分析-爆品'!A:A,产品建议!A854)&gt;0,"是","")))))))</f>
        <v/>
      </c>
      <c r="Y854" s="9" t="str">
        <f>IF(AND($Y$2="直通车总消费",'产品报告-整理'!$BN$1="推荐广告"),IFERROR(INDEX('产品报告-整理'!H:H,MATCH(产品建议!A854,'产品报告-整理'!A:A,0)),0)+IFERROR(INDEX('产品报告-整理'!BV:BV,MATCH(产品建议!A854,'产品报告-整理'!BO:BO,0)),0),IFERROR(INDEX('产品报告-整理'!H:H,MATCH(产品建议!A854,'产品报告-整理'!A:A,0)),0))</f>
        <v/>
      </c>
      <c r="Z854" s="9" t="str">
        <f t="shared" si="42"/>
        <v/>
      </c>
      <c r="AA854" s="5" t="str">
        <f t="shared" si="40"/>
        <v/>
      </c>
      <c r="AB854" s="5" t="str">
        <f t="shared" si="41"/>
        <v/>
      </c>
      <c r="AC854" s="9"/>
      <c r="AD854" s="15" t="str">
        <f>IF($AD$1="  ",IFERROR(IF(AND(Y854="未推广",L854&gt;0),"加入P4P推广 ","")&amp;IF(AND(OR(W854="是",X854="是"),Y854=0),"优爆品加推广 ","")&amp;IF(AND(C854="N",L854&gt;0),"增加橱窗绑定 ","")&amp;IF(AND(OR(Z854&gt;$Z$1*4.5,AB854&gt;$AB$1*4.5),Y854&lt;&gt;0,Y854&gt;$AB$1*2,G854&gt;($G$1/$L$1)*1),"放弃P4P推广 ","")&amp;IF(AND(AB854&gt;$AB$1*1.2,AB854&lt;$AB$1*4.5,Y854&gt;0),"优化询盘成本 ","")&amp;IF(AND(Z854&gt;$Z$1*1.2,Z854&lt;$Z$1*4.5,Y854&gt;0),"优化商机成本 ","")&amp;IF(AND(Y854&lt;&gt;0,L854&gt;0,AB854&lt;$AB$1*1.2),"加大询盘获取 ","")&amp;IF(AND(Y854&lt;&gt;0,K854&gt;0,Z854&lt;$Z$1*1.2),"加大商机获取 ","")&amp;IF(AND(L854=0,C854="Y",G854&gt;($G$1/$L$1*1.5)),"解绑橱窗绑定 ",""),"请去左表粘贴源数据"),"")</f>
        <v/>
      </c>
      <c r="AE854" s="9"/>
      <c r="AF854" s="9"/>
      <c r="AG854" s="9"/>
      <c r="AH854" s="9"/>
      <c r="AI854" s="17"/>
      <c r="AJ854" s="17"/>
      <c r="AK854" s="17"/>
    </row>
    <row r="855" spans="1:37">
      <c r="A855" s="5" t="str">
        <f>IFERROR(HLOOKUP(A$2,'2.源数据-产品分析-全商品'!A$6:A$1000,ROW()-1,0),"")</f>
        <v/>
      </c>
      <c r="B855" s="5" t="str">
        <f>IFERROR(HLOOKUP(B$2,'2.源数据-产品分析-全商品'!B$6:B$1000,ROW()-1,0),"")</f>
        <v/>
      </c>
      <c r="C855" s="5" t="str">
        <f>CLEAN(IFERROR(HLOOKUP(C$2,'2.源数据-产品分析-全商品'!C$6:C$1000,ROW()-1,0),""))</f>
        <v/>
      </c>
      <c r="D855" s="5" t="str">
        <f>IFERROR(HLOOKUP(D$2,'2.源数据-产品分析-全商品'!D$6:D$1000,ROW()-1,0),"")</f>
        <v/>
      </c>
      <c r="E855" s="5" t="str">
        <f>IFERROR(HLOOKUP(E$2,'2.源数据-产品分析-全商品'!E$6:E$1000,ROW()-1,0),"")</f>
        <v/>
      </c>
      <c r="F855" s="5" t="str">
        <f>IFERROR(VALUE(HLOOKUP(F$2,'2.源数据-产品分析-全商品'!F$6:F$1000,ROW()-1,0)),"")</f>
        <v/>
      </c>
      <c r="G855" s="5" t="str">
        <f>IFERROR(VALUE(HLOOKUP(G$2,'2.源数据-产品分析-全商品'!G$6:G$1000,ROW()-1,0)),"")</f>
        <v/>
      </c>
      <c r="H855" s="5" t="str">
        <f>IFERROR(HLOOKUP(H$2,'2.源数据-产品分析-全商品'!H$6:H$1000,ROW()-1,0),"")</f>
        <v/>
      </c>
      <c r="I855" s="5" t="str">
        <f>IFERROR(VALUE(HLOOKUP(I$2,'2.源数据-产品分析-全商品'!I$6:I$1000,ROW()-1,0)),"")</f>
        <v/>
      </c>
      <c r="J855" s="60" t="str">
        <f>IFERROR(IF($J$2="","",INDEX('产品报告-整理'!G:G,MATCH(产品建议!A855,'产品报告-整理'!A:A,0))),"")</f>
        <v/>
      </c>
      <c r="K855" s="5" t="str">
        <f>IFERROR(IF($K$2="","",VALUE(INDEX('产品报告-整理'!E:E,MATCH(产品建议!A855,'产品报告-整理'!A:A,0)))),0)</f>
        <v/>
      </c>
      <c r="L855" s="5" t="str">
        <f>IFERROR(VALUE(HLOOKUP(L$2,'2.源数据-产品分析-全商品'!J$6:J$1000,ROW()-1,0)),"")</f>
        <v/>
      </c>
      <c r="M855" s="5" t="str">
        <f>IFERROR(VALUE(HLOOKUP(M$2,'2.源数据-产品分析-全商品'!K$6:K$1000,ROW()-1,0)),"")</f>
        <v/>
      </c>
      <c r="N855" s="5" t="str">
        <f>IFERROR(HLOOKUP(N$2,'2.源数据-产品分析-全商品'!L$6:L$1000,ROW()-1,0),"")</f>
        <v/>
      </c>
      <c r="O855" s="5" t="str">
        <f>IF($O$2='产品报告-整理'!$K$1,IFERROR(INDEX('产品报告-整理'!S:S,MATCH(产品建议!A855,'产品报告-整理'!L:L,0)),""),(IFERROR(VALUE(HLOOKUP(O$2,'2.源数据-产品分析-全商品'!M$6:M$1000,ROW()-1,0)),"")))</f>
        <v/>
      </c>
      <c r="P855" s="5" t="str">
        <f>IF($P$2='产品报告-整理'!$V$1,IFERROR(INDEX('产品报告-整理'!AD:AD,MATCH(产品建议!A855,'产品报告-整理'!W:W,0)),""),(IFERROR(VALUE(HLOOKUP(P$2,'2.源数据-产品分析-全商品'!N$6:N$1000,ROW()-1,0)),"")))</f>
        <v/>
      </c>
      <c r="Q855" s="5" t="str">
        <f>IF($Q$2='产品报告-整理'!$AG$1,IFERROR(INDEX('产品报告-整理'!AO:AO,MATCH(产品建议!A855,'产品报告-整理'!AH:AH,0)),""),(IFERROR(VALUE(HLOOKUP(Q$2,'2.源数据-产品分析-全商品'!O$6:O$1000,ROW()-1,0)),"")))</f>
        <v/>
      </c>
      <c r="R855" s="5" t="str">
        <f>IF($R$2='产品报告-整理'!$AR$1,IFERROR(INDEX('产品报告-整理'!AZ:AZ,MATCH(产品建议!A855,'产品报告-整理'!AS:AS,0)),""),(IFERROR(VALUE(HLOOKUP(R$2,'2.源数据-产品分析-全商品'!P$6:P$1000,ROW()-1,0)),"")))</f>
        <v/>
      </c>
      <c r="S855" s="5" t="str">
        <f>IF($S$2='产品报告-整理'!$BC$1,IFERROR(INDEX('产品报告-整理'!BK:BK,MATCH(产品建议!A855,'产品报告-整理'!BD:BD,0)),""),(IFERROR(VALUE(HLOOKUP(S$2,'2.源数据-产品分析-全商品'!Q$6:Q$1000,ROW()-1,0)),"")))</f>
        <v/>
      </c>
      <c r="T855" s="5" t="str">
        <f>IFERROR(HLOOKUP("产品负责人",'2.源数据-产品分析-全商品'!R$6:R$1000,ROW()-1,0),"")</f>
        <v/>
      </c>
      <c r="U855" s="5" t="str">
        <f>IFERROR(VALUE(HLOOKUP(U$2,'2.源数据-产品分析-全商品'!S$6:S$1000,ROW()-1,0)),"")</f>
        <v/>
      </c>
      <c r="V855" s="5" t="str">
        <f>IFERROR(VALUE(HLOOKUP(V$2,'2.源数据-产品分析-全商品'!T$6:T$1000,ROW()-1,0)),"")</f>
        <v/>
      </c>
      <c r="W855" s="5" t="str">
        <f>IF(OR($A$3=""),"",IF(OR($W$2="优爆品"),(IF(COUNTIF('2-2.源数据-产品分析-优品'!A:A,产品建议!A855)&gt;0,"是","")&amp;IF(COUNTIF('2-3.源数据-产品分析-爆品'!A:A,产品建议!A855)&gt;0,"是","")),IF(OR($W$2="P4P点击量"),((IFERROR(INDEX('产品报告-整理'!D:D,MATCH(产品建议!A855,'产品报告-整理'!A:A,0)),""))),((IF(COUNTIF('2-2.源数据-产品分析-优品'!A:A,产品建议!A855)&gt;0,"是",""))))))</f>
        <v/>
      </c>
      <c r="X855" s="5" t="str">
        <f>IF(OR($A$3=""),"",IF(OR($W$2="优爆品"),((IFERROR(INDEX('产品报告-整理'!D:D,MATCH(产品建议!A855,'产品报告-整理'!A:A,0)),"")&amp;" → "&amp;(IFERROR(TEXT(INDEX('产品报告-整理'!D:D,MATCH(产品建议!A855,'产品报告-整理'!A:A,0))/G855,"0%"),"")))),IF(OR($W$2="P4P点击量"),((IF($W$2="P4P点击量",IFERROR(TEXT(W855/G855,"0%"),"")))),(((IF(COUNTIF('2-3.源数据-产品分析-爆品'!A:A,产品建议!A855)&gt;0,"是","")))))))</f>
        <v/>
      </c>
      <c r="Y855" s="9" t="str">
        <f>IF(AND($Y$2="直通车总消费",'产品报告-整理'!$BN$1="推荐广告"),IFERROR(INDEX('产品报告-整理'!H:H,MATCH(产品建议!A855,'产品报告-整理'!A:A,0)),0)+IFERROR(INDEX('产品报告-整理'!BV:BV,MATCH(产品建议!A855,'产品报告-整理'!BO:BO,0)),0),IFERROR(INDEX('产品报告-整理'!H:H,MATCH(产品建议!A855,'产品报告-整理'!A:A,0)),0))</f>
        <v/>
      </c>
      <c r="Z855" s="9" t="str">
        <f t="shared" si="42"/>
        <v/>
      </c>
      <c r="AA855" s="5" t="str">
        <f t="shared" si="40"/>
        <v/>
      </c>
      <c r="AB855" s="5" t="str">
        <f t="shared" si="41"/>
        <v/>
      </c>
      <c r="AC855" s="9"/>
      <c r="AD855" s="15" t="str">
        <f>IF($AD$1="  ",IFERROR(IF(AND(Y855="未推广",L855&gt;0),"加入P4P推广 ","")&amp;IF(AND(OR(W855="是",X855="是"),Y855=0),"优爆品加推广 ","")&amp;IF(AND(C855="N",L855&gt;0),"增加橱窗绑定 ","")&amp;IF(AND(OR(Z855&gt;$Z$1*4.5,AB855&gt;$AB$1*4.5),Y855&lt;&gt;0,Y855&gt;$AB$1*2,G855&gt;($G$1/$L$1)*1),"放弃P4P推广 ","")&amp;IF(AND(AB855&gt;$AB$1*1.2,AB855&lt;$AB$1*4.5,Y855&gt;0),"优化询盘成本 ","")&amp;IF(AND(Z855&gt;$Z$1*1.2,Z855&lt;$Z$1*4.5,Y855&gt;0),"优化商机成本 ","")&amp;IF(AND(Y855&lt;&gt;0,L855&gt;0,AB855&lt;$AB$1*1.2),"加大询盘获取 ","")&amp;IF(AND(Y855&lt;&gt;0,K855&gt;0,Z855&lt;$Z$1*1.2),"加大商机获取 ","")&amp;IF(AND(L855=0,C855="Y",G855&gt;($G$1/$L$1*1.5)),"解绑橱窗绑定 ",""),"请去左表粘贴源数据"),"")</f>
        <v/>
      </c>
      <c r="AE855" s="9"/>
      <c r="AF855" s="9"/>
      <c r="AG855" s="9"/>
      <c r="AH855" s="9"/>
      <c r="AI855" s="17"/>
      <c r="AJ855" s="17"/>
      <c r="AK855" s="17"/>
    </row>
    <row r="856" spans="1:37">
      <c r="A856" s="5" t="str">
        <f>IFERROR(HLOOKUP(A$2,'2.源数据-产品分析-全商品'!A$6:A$1000,ROW()-1,0),"")</f>
        <v/>
      </c>
      <c r="B856" s="5" t="str">
        <f>IFERROR(HLOOKUP(B$2,'2.源数据-产品分析-全商品'!B$6:B$1000,ROW()-1,0),"")</f>
        <v/>
      </c>
      <c r="C856" s="5" t="str">
        <f>CLEAN(IFERROR(HLOOKUP(C$2,'2.源数据-产品分析-全商品'!C$6:C$1000,ROW()-1,0),""))</f>
        <v/>
      </c>
      <c r="D856" s="5" t="str">
        <f>IFERROR(HLOOKUP(D$2,'2.源数据-产品分析-全商品'!D$6:D$1000,ROW()-1,0),"")</f>
        <v/>
      </c>
      <c r="E856" s="5" t="str">
        <f>IFERROR(HLOOKUP(E$2,'2.源数据-产品分析-全商品'!E$6:E$1000,ROW()-1,0),"")</f>
        <v/>
      </c>
      <c r="F856" s="5" t="str">
        <f>IFERROR(VALUE(HLOOKUP(F$2,'2.源数据-产品分析-全商品'!F$6:F$1000,ROW()-1,0)),"")</f>
        <v/>
      </c>
      <c r="G856" s="5" t="str">
        <f>IFERROR(VALUE(HLOOKUP(G$2,'2.源数据-产品分析-全商品'!G$6:G$1000,ROW()-1,0)),"")</f>
        <v/>
      </c>
      <c r="H856" s="5" t="str">
        <f>IFERROR(HLOOKUP(H$2,'2.源数据-产品分析-全商品'!H$6:H$1000,ROW()-1,0),"")</f>
        <v/>
      </c>
      <c r="I856" s="5" t="str">
        <f>IFERROR(VALUE(HLOOKUP(I$2,'2.源数据-产品分析-全商品'!I$6:I$1000,ROW()-1,0)),"")</f>
        <v/>
      </c>
      <c r="J856" s="60" t="str">
        <f>IFERROR(IF($J$2="","",INDEX('产品报告-整理'!G:G,MATCH(产品建议!A856,'产品报告-整理'!A:A,0))),"")</f>
        <v/>
      </c>
      <c r="K856" s="5" t="str">
        <f>IFERROR(IF($K$2="","",VALUE(INDEX('产品报告-整理'!E:E,MATCH(产品建议!A856,'产品报告-整理'!A:A,0)))),0)</f>
        <v/>
      </c>
      <c r="L856" s="5" t="str">
        <f>IFERROR(VALUE(HLOOKUP(L$2,'2.源数据-产品分析-全商品'!J$6:J$1000,ROW()-1,0)),"")</f>
        <v/>
      </c>
      <c r="M856" s="5" t="str">
        <f>IFERROR(VALUE(HLOOKUP(M$2,'2.源数据-产品分析-全商品'!K$6:K$1000,ROW()-1,0)),"")</f>
        <v/>
      </c>
      <c r="N856" s="5" t="str">
        <f>IFERROR(HLOOKUP(N$2,'2.源数据-产品分析-全商品'!L$6:L$1000,ROW()-1,0),"")</f>
        <v/>
      </c>
      <c r="O856" s="5" t="str">
        <f>IF($O$2='产品报告-整理'!$K$1,IFERROR(INDEX('产品报告-整理'!S:S,MATCH(产品建议!A856,'产品报告-整理'!L:L,0)),""),(IFERROR(VALUE(HLOOKUP(O$2,'2.源数据-产品分析-全商品'!M$6:M$1000,ROW()-1,0)),"")))</f>
        <v/>
      </c>
      <c r="P856" s="5" t="str">
        <f>IF($P$2='产品报告-整理'!$V$1,IFERROR(INDEX('产品报告-整理'!AD:AD,MATCH(产品建议!A856,'产品报告-整理'!W:W,0)),""),(IFERROR(VALUE(HLOOKUP(P$2,'2.源数据-产品分析-全商品'!N$6:N$1000,ROW()-1,0)),"")))</f>
        <v/>
      </c>
      <c r="Q856" s="5" t="str">
        <f>IF($Q$2='产品报告-整理'!$AG$1,IFERROR(INDEX('产品报告-整理'!AO:AO,MATCH(产品建议!A856,'产品报告-整理'!AH:AH,0)),""),(IFERROR(VALUE(HLOOKUP(Q$2,'2.源数据-产品分析-全商品'!O$6:O$1000,ROW()-1,0)),"")))</f>
        <v/>
      </c>
      <c r="R856" s="5" t="str">
        <f>IF($R$2='产品报告-整理'!$AR$1,IFERROR(INDEX('产品报告-整理'!AZ:AZ,MATCH(产品建议!A856,'产品报告-整理'!AS:AS,0)),""),(IFERROR(VALUE(HLOOKUP(R$2,'2.源数据-产品分析-全商品'!P$6:P$1000,ROW()-1,0)),"")))</f>
        <v/>
      </c>
      <c r="S856" s="5" t="str">
        <f>IF($S$2='产品报告-整理'!$BC$1,IFERROR(INDEX('产品报告-整理'!BK:BK,MATCH(产品建议!A856,'产品报告-整理'!BD:BD,0)),""),(IFERROR(VALUE(HLOOKUP(S$2,'2.源数据-产品分析-全商品'!Q$6:Q$1000,ROW()-1,0)),"")))</f>
        <v/>
      </c>
      <c r="T856" s="5" t="str">
        <f>IFERROR(HLOOKUP("产品负责人",'2.源数据-产品分析-全商品'!R$6:R$1000,ROW()-1,0),"")</f>
        <v/>
      </c>
      <c r="U856" s="5" t="str">
        <f>IFERROR(VALUE(HLOOKUP(U$2,'2.源数据-产品分析-全商品'!S$6:S$1000,ROW()-1,0)),"")</f>
        <v/>
      </c>
      <c r="V856" s="5" t="str">
        <f>IFERROR(VALUE(HLOOKUP(V$2,'2.源数据-产品分析-全商品'!T$6:T$1000,ROW()-1,0)),"")</f>
        <v/>
      </c>
      <c r="W856" s="5" t="str">
        <f>IF(OR($A$3=""),"",IF(OR($W$2="优爆品"),(IF(COUNTIF('2-2.源数据-产品分析-优品'!A:A,产品建议!A856)&gt;0,"是","")&amp;IF(COUNTIF('2-3.源数据-产品分析-爆品'!A:A,产品建议!A856)&gt;0,"是","")),IF(OR($W$2="P4P点击量"),((IFERROR(INDEX('产品报告-整理'!D:D,MATCH(产品建议!A856,'产品报告-整理'!A:A,0)),""))),((IF(COUNTIF('2-2.源数据-产品分析-优品'!A:A,产品建议!A856)&gt;0,"是",""))))))</f>
        <v/>
      </c>
      <c r="X856" s="5" t="str">
        <f>IF(OR($A$3=""),"",IF(OR($W$2="优爆品"),((IFERROR(INDEX('产品报告-整理'!D:D,MATCH(产品建议!A856,'产品报告-整理'!A:A,0)),"")&amp;" → "&amp;(IFERROR(TEXT(INDEX('产品报告-整理'!D:D,MATCH(产品建议!A856,'产品报告-整理'!A:A,0))/G856,"0%"),"")))),IF(OR($W$2="P4P点击量"),((IF($W$2="P4P点击量",IFERROR(TEXT(W856/G856,"0%"),"")))),(((IF(COUNTIF('2-3.源数据-产品分析-爆品'!A:A,产品建议!A856)&gt;0,"是","")))))))</f>
        <v/>
      </c>
      <c r="Y856" s="9" t="str">
        <f>IF(AND($Y$2="直通车总消费",'产品报告-整理'!$BN$1="推荐广告"),IFERROR(INDEX('产品报告-整理'!H:H,MATCH(产品建议!A856,'产品报告-整理'!A:A,0)),0)+IFERROR(INDEX('产品报告-整理'!BV:BV,MATCH(产品建议!A856,'产品报告-整理'!BO:BO,0)),0),IFERROR(INDEX('产品报告-整理'!H:H,MATCH(产品建议!A856,'产品报告-整理'!A:A,0)),0))</f>
        <v/>
      </c>
      <c r="Z856" s="9" t="str">
        <f t="shared" si="42"/>
        <v/>
      </c>
      <c r="AA856" s="5" t="str">
        <f t="shared" si="40"/>
        <v/>
      </c>
      <c r="AB856" s="5" t="str">
        <f t="shared" si="41"/>
        <v/>
      </c>
      <c r="AC856" s="9"/>
      <c r="AD856" s="15" t="str">
        <f>IF($AD$1="  ",IFERROR(IF(AND(Y856="未推广",L856&gt;0),"加入P4P推广 ","")&amp;IF(AND(OR(W856="是",X856="是"),Y856=0),"优爆品加推广 ","")&amp;IF(AND(C856="N",L856&gt;0),"增加橱窗绑定 ","")&amp;IF(AND(OR(Z856&gt;$Z$1*4.5,AB856&gt;$AB$1*4.5),Y856&lt;&gt;0,Y856&gt;$AB$1*2,G856&gt;($G$1/$L$1)*1),"放弃P4P推广 ","")&amp;IF(AND(AB856&gt;$AB$1*1.2,AB856&lt;$AB$1*4.5,Y856&gt;0),"优化询盘成本 ","")&amp;IF(AND(Z856&gt;$Z$1*1.2,Z856&lt;$Z$1*4.5,Y856&gt;0),"优化商机成本 ","")&amp;IF(AND(Y856&lt;&gt;0,L856&gt;0,AB856&lt;$AB$1*1.2),"加大询盘获取 ","")&amp;IF(AND(Y856&lt;&gt;0,K856&gt;0,Z856&lt;$Z$1*1.2),"加大商机获取 ","")&amp;IF(AND(L856=0,C856="Y",G856&gt;($G$1/$L$1*1.5)),"解绑橱窗绑定 ",""),"请去左表粘贴源数据"),"")</f>
        <v/>
      </c>
      <c r="AE856" s="9"/>
      <c r="AF856" s="9"/>
      <c r="AG856" s="9"/>
      <c r="AH856" s="9"/>
      <c r="AI856" s="17"/>
      <c r="AJ856" s="17"/>
      <c r="AK856" s="17"/>
    </row>
    <row r="857" spans="1:37">
      <c r="A857" s="5" t="str">
        <f>IFERROR(HLOOKUP(A$2,'2.源数据-产品分析-全商品'!A$6:A$1000,ROW()-1,0),"")</f>
        <v/>
      </c>
      <c r="B857" s="5" t="str">
        <f>IFERROR(HLOOKUP(B$2,'2.源数据-产品分析-全商品'!B$6:B$1000,ROW()-1,0),"")</f>
        <v/>
      </c>
      <c r="C857" s="5" t="str">
        <f>CLEAN(IFERROR(HLOOKUP(C$2,'2.源数据-产品分析-全商品'!C$6:C$1000,ROW()-1,0),""))</f>
        <v/>
      </c>
      <c r="D857" s="5" t="str">
        <f>IFERROR(HLOOKUP(D$2,'2.源数据-产品分析-全商品'!D$6:D$1000,ROW()-1,0),"")</f>
        <v/>
      </c>
      <c r="E857" s="5" t="str">
        <f>IFERROR(HLOOKUP(E$2,'2.源数据-产品分析-全商品'!E$6:E$1000,ROW()-1,0),"")</f>
        <v/>
      </c>
      <c r="F857" s="5" t="str">
        <f>IFERROR(VALUE(HLOOKUP(F$2,'2.源数据-产品分析-全商品'!F$6:F$1000,ROW()-1,0)),"")</f>
        <v/>
      </c>
      <c r="G857" s="5" t="str">
        <f>IFERROR(VALUE(HLOOKUP(G$2,'2.源数据-产品分析-全商品'!G$6:G$1000,ROW()-1,0)),"")</f>
        <v/>
      </c>
      <c r="H857" s="5" t="str">
        <f>IFERROR(HLOOKUP(H$2,'2.源数据-产品分析-全商品'!H$6:H$1000,ROW()-1,0),"")</f>
        <v/>
      </c>
      <c r="I857" s="5" t="str">
        <f>IFERROR(VALUE(HLOOKUP(I$2,'2.源数据-产品分析-全商品'!I$6:I$1000,ROW()-1,0)),"")</f>
        <v/>
      </c>
      <c r="J857" s="60" t="str">
        <f>IFERROR(IF($J$2="","",INDEX('产品报告-整理'!G:G,MATCH(产品建议!A857,'产品报告-整理'!A:A,0))),"")</f>
        <v/>
      </c>
      <c r="K857" s="5" t="str">
        <f>IFERROR(IF($K$2="","",VALUE(INDEX('产品报告-整理'!E:E,MATCH(产品建议!A857,'产品报告-整理'!A:A,0)))),0)</f>
        <v/>
      </c>
      <c r="L857" s="5" t="str">
        <f>IFERROR(VALUE(HLOOKUP(L$2,'2.源数据-产品分析-全商品'!J$6:J$1000,ROW()-1,0)),"")</f>
        <v/>
      </c>
      <c r="M857" s="5" t="str">
        <f>IFERROR(VALUE(HLOOKUP(M$2,'2.源数据-产品分析-全商品'!K$6:K$1000,ROW()-1,0)),"")</f>
        <v/>
      </c>
      <c r="N857" s="5" t="str">
        <f>IFERROR(HLOOKUP(N$2,'2.源数据-产品分析-全商品'!L$6:L$1000,ROW()-1,0),"")</f>
        <v/>
      </c>
      <c r="O857" s="5" t="str">
        <f>IF($O$2='产品报告-整理'!$K$1,IFERROR(INDEX('产品报告-整理'!S:S,MATCH(产品建议!A857,'产品报告-整理'!L:L,0)),""),(IFERROR(VALUE(HLOOKUP(O$2,'2.源数据-产品分析-全商品'!M$6:M$1000,ROW()-1,0)),"")))</f>
        <v/>
      </c>
      <c r="P857" s="5" t="str">
        <f>IF($P$2='产品报告-整理'!$V$1,IFERROR(INDEX('产品报告-整理'!AD:AD,MATCH(产品建议!A857,'产品报告-整理'!W:W,0)),""),(IFERROR(VALUE(HLOOKUP(P$2,'2.源数据-产品分析-全商品'!N$6:N$1000,ROW()-1,0)),"")))</f>
        <v/>
      </c>
      <c r="Q857" s="5" t="str">
        <f>IF($Q$2='产品报告-整理'!$AG$1,IFERROR(INDEX('产品报告-整理'!AO:AO,MATCH(产品建议!A857,'产品报告-整理'!AH:AH,0)),""),(IFERROR(VALUE(HLOOKUP(Q$2,'2.源数据-产品分析-全商品'!O$6:O$1000,ROW()-1,0)),"")))</f>
        <v/>
      </c>
      <c r="R857" s="5" t="str">
        <f>IF($R$2='产品报告-整理'!$AR$1,IFERROR(INDEX('产品报告-整理'!AZ:AZ,MATCH(产品建议!A857,'产品报告-整理'!AS:AS,0)),""),(IFERROR(VALUE(HLOOKUP(R$2,'2.源数据-产品分析-全商品'!P$6:P$1000,ROW()-1,0)),"")))</f>
        <v/>
      </c>
      <c r="S857" s="5" t="str">
        <f>IF($S$2='产品报告-整理'!$BC$1,IFERROR(INDEX('产品报告-整理'!BK:BK,MATCH(产品建议!A857,'产品报告-整理'!BD:BD,0)),""),(IFERROR(VALUE(HLOOKUP(S$2,'2.源数据-产品分析-全商品'!Q$6:Q$1000,ROW()-1,0)),"")))</f>
        <v/>
      </c>
      <c r="T857" s="5" t="str">
        <f>IFERROR(HLOOKUP("产品负责人",'2.源数据-产品分析-全商品'!R$6:R$1000,ROW()-1,0),"")</f>
        <v/>
      </c>
      <c r="U857" s="5" t="str">
        <f>IFERROR(VALUE(HLOOKUP(U$2,'2.源数据-产品分析-全商品'!S$6:S$1000,ROW()-1,0)),"")</f>
        <v/>
      </c>
      <c r="V857" s="5" t="str">
        <f>IFERROR(VALUE(HLOOKUP(V$2,'2.源数据-产品分析-全商品'!T$6:T$1000,ROW()-1,0)),"")</f>
        <v/>
      </c>
      <c r="W857" s="5" t="str">
        <f>IF(OR($A$3=""),"",IF(OR($W$2="优爆品"),(IF(COUNTIF('2-2.源数据-产品分析-优品'!A:A,产品建议!A857)&gt;0,"是","")&amp;IF(COUNTIF('2-3.源数据-产品分析-爆品'!A:A,产品建议!A857)&gt;0,"是","")),IF(OR($W$2="P4P点击量"),((IFERROR(INDEX('产品报告-整理'!D:D,MATCH(产品建议!A857,'产品报告-整理'!A:A,0)),""))),((IF(COUNTIF('2-2.源数据-产品分析-优品'!A:A,产品建议!A857)&gt;0,"是",""))))))</f>
        <v/>
      </c>
      <c r="X857" s="5" t="str">
        <f>IF(OR($A$3=""),"",IF(OR($W$2="优爆品"),((IFERROR(INDEX('产品报告-整理'!D:D,MATCH(产品建议!A857,'产品报告-整理'!A:A,0)),"")&amp;" → "&amp;(IFERROR(TEXT(INDEX('产品报告-整理'!D:D,MATCH(产品建议!A857,'产品报告-整理'!A:A,0))/G857,"0%"),"")))),IF(OR($W$2="P4P点击量"),((IF($W$2="P4P点击量",IFERROR(TEXT(W857/G857,"0%"),"")))),(((IF(COUNTIF('2-3.源数据-产品分析-爆品'!A:A,产品建议!A857)&gt;0,"是","")))))))</f>
        <v/>
      </c>
      <c r="Y857" s="9" t="str">
        <f>IF(AND($Y$2="直通车总消费",'产品报告-整理'!$BN$1="推荐广告"),IFERROR(INDEX('产品报告-整理'!H:H,MATCH(产品建议!A857,'产品报告-整理'!A:A,0)),0)+IFERROR(INDEX('产品报告-整理'!BV:BV,MATCH(产品建议!A857,'产品报告-整理'!BO:BO,0)),0),IFERROR(INDEX('产品报告-整理'!H:H,MATCH(产品建议!A857,'产品报告-整理'!A:A,0)),0))</f>
        <v/>
      </c>
      <c r="Z857" s="9" t="str">
        <f t="shared" si="42"/>
        <v/>
      </c>
      <c r="AA857" s="5" t="str">
        <f t="shared" si="40"/>
        <v/>
      </c>
      <c r="AB857" s="5" t="str">
        <f t="shared" si="41"/>
        <v/>
      </c>
      <c r="AC857" s="9"/>
      <c r="AD857" s="15" t="str">
        <f>IF($AD$1="  ",IFERROR(IF(AND(Y857="未推广",L857&gt;0),"加入P4P推广 ","")&amp;IF(AND(OR(W857="是",X857="是"),Y857=0),"优爆品加推广 ","")&amp;IF(AND(C857="N",L857&gt;0),"增加橱窗绑定 ","")&amp;IF(AND(OR(Z857&gt;$Z$1*4.5,AB857&gt;$AB$1*4.5),Y857&lt;&gt;0,Y857&gt;$AB$1*2,G857&gt;($G$1/$L$1)*1),"放弃P4P推广 ","")&amp;IF(AND(AB857&gt;$AB$1*1.2,AB857&lt;$AB$1*4.5,Y857&gt;0),"优化询盘成本 ","")&amp;IF(AND(Z857&gt;$Z$1*1.2,Z857&lt;$Z$1*4.5,Y857&gt;0),"优化商机成本 ","")&amp;IF(AND(Y857&lt;&gt;0,L857&gt;0,AB857&lt;$AB$1*1.2),"加大询盘获取 ","")&amp;IF(AND(Y857&lt;&gt;0,K857&gt;0,Z857&lt;$Z$1*1.2),"加大商机获取 ","")&amp;IF(AND(L857=0,C857="Y",G857&gt;($G$1/$L$1*1.5)),"解绑橱窗绑定 ",""),"请去左表粘贴源数据"),"")</f>
        <v/>
      </c>
      <c r="AE857" s="9"/>
      <c r="AF857" s="9"/>
      <c r="AG857" s="9"/>
      <c r="AH857" s="9"/>
      <c r="AI857" s="17"/>
      <c r="AJ857" s="17"/>
      <c r="AK857" s="17"/>
    </row>
    <row r="858" spans="1:37">
      <c r="A858" s="5" t="str">
        <f>IFERROR(HLOOKUP(A$2,'2.源数据-产品分析-全商品'!A$6:A$1000,ROW()-1,0),"")</f>
        <v/>
      </c>
      <c r="B858" s="5" t="str">
        <f>IFERROR(HLOOKUP(B$2,'2.源数据-产品分析-全商品'!B$6:B$1000,ROW()-1,0),"")</f>
        <v/>
      </c>
      <c r="C858" s="5" t="str">
        <f>CLEAN(IFERROR(HLOOKUP(C$2,'2.源数据-产品分析-全商品'!C$6:C$1000,ROW()-1,0),""))</f>
        <v/>
      </c>
      <c r="D858" s="5" t="str">
        <f>IFERROR(HLOOKUP(D$2,'2.源数据-产品分析-全商品'!D$6:D$1000,ROW()-1,0),"")</f>
        <v/>
      </c>
      <c r="E858" s="5" t="str">
        <f>IFERROR(HLOOKUP(E$2,'2.源数据-产品分析-全商品'!E$6:E$1000,ROW()-1,0),"")</f>
        <v/>
      </c>
      <c r="F858" s="5" t="str">
        <f>IFERROR(VALUE(HLOOKUP(F$2,'2.源数据-产品分析-全商品'!F$6:F$1000,ROW()-1,0)),"")</f>
        <v/>
      </c>
      <c r="G858" s="5" t="str">
        <f>IFERROR(VALUE(HLOOKUP(G$2,'2.源数据-产品分析-全商品'!G$6:G$1000,ROW()-1,0)),"")</f>
        <v/>
      </c>
      <c r="H858" s="5" t="str">
        <f>IFERROR(HLOOKUP(H$2,'2.源数据-产品分析-全商品'!H$6:H$1000,ROW()-1,0),"")</f>
        <v/>
      </c>
      <c r="I858" s="5" t="str">
        <f>IFERROR(VALUE(HLOOKUP(I$2,'2.源数据-产品分析-全商品'!I$6:I$1000,ROW()-1,0)),"")</f>
        <v/>
      </c>
      <c r="J858" s="60" t="str">
        <f>IFERROR(IF($J$2="","",INDEX('产品报告-整理'!G:G,MATCH(产品建议!A858,'产品报告-整理'!A:A,0))),"")</f>
        <v/>
      </c>
      <c r="K858" s="5" t="str">
        <f>IFERROR(IF($K$2="","",VALUE(INDEX('产品报告-整理'!E:E,MATCH(产品建议!A858,'产品报告-整理'!A:A,0)))),0)</f>
        <v/>
      </c>
      <c r="L858" s="5" t="str">
        <f>IFERROR(VALUE(HLOOKUP(L$2,'2.源数据-产品分析-全商品'!J$6:J$1000,ROW()-1,0)),"")</f>
        <v/>
      </c>
      <c r="M858" s="5" t="str">
        <f>IFERROR(VALUE(HLOOKUP(M$2,'2.源数据-产品分析-全商品'!K$6:K$1000,ROW()-1,0)),"")</f>
        <v/>
      </c>
      <c r="N858" s="5" t="str">
        <f>IFERROR(HLOOKUP(N$2,'2.源数据-产品分析-全商品'!L$6:L$1000,ROW()-1,0),"")</f>
        <v/>
      </c>
      <c r="O858" s="5" t="str">
        <f>IF($O$2='产品报告-整理'!$K$1,IFERROR(INDEX('产品报告-整理'!S:S,MATCH(产品建议!A858,'产品报告-整理'!L:L,0)),""),(IFERROR(VALUE(HLOOKUP(O$2,'2.源数据-产品分析-全商品'!M$6:M$1000,ROW()-1,0)),"")))</f>
        <v/>
      </c>
      <c r="P858" s="5" t="str">
        <f>IF($P$2='产品报告-整理'!$V$1,IFERROR(INDEX('产品报告-整理'!AD:AD,MATCH(产品建议!A858,'产品报告-整理'!W:W,0)),""),(IFERROR(VALUE(HLOOKUP(P$2,'2.源数据-产品分析-全商品'!N$6:N$1000,ROW()-1,0)),"")))</f>
        <v/>
      </c>
      <c r="Q858" s="5" t="str">
        <f>IF($Q$2='产品报告-整理'!$AG$1,IFERROR(INDEX('产品报告-整理'!AO:AO,MATCH(产品建议!A858,'产品报告-整理'!AH:AH,0)),""),(IFERROR(VALUE(HLOOKUP(Q$2,'2.源数据-产品分析-全商品'!O$6:O$1000,ROW()-1,0)),"")))</f>
        <v/>
      </c>
      <c r="R858" s="5" t="str">
        <f>IF($R$2='产品报告-整理'!$AR$1,IFERROR(INDEX('产品报告-整理'!AZ:AZ,MATCH(产品建议!A858,'产品报告-整理'!AS:AS,0)),""),(IFERROR(VALUE(HLOOKUP(R$2,'2.源数据-产品分析-全商品'!P$6:P$1000,ROW()-1,0)),"")))</f>
        <v/>
      </c>
      <c r="S858" s="5" t="str">
        <f>IF($S$2='产品报告-整理'!$BC$1,IFERROR(INDEX('产品报告-整理'!BK:BK,MATCH(产品建议!A858,'产品报告-整理'!BD:BD,0)),""),(IFERROR(VALUE(HLOOKUP(S$2,'2.源数据-产品分析-全商品'!Q$6:Q$1000,ROW()-1,0)),"")))</f>
        <v/>
      </c>
      <c r="T858" s="5" t="str">
        <f>IFERROR(HLOOKUP("产品负责人",'2.源数据-产品分析-全商品'!R$6:R$1000,ROW()-1,0),"")</f>
        <v/>
      </c>
      <c r="U858" s="5" t="str">
        <f>IFERROR(VALUE(HLOOKUP(U$2,'2.源数据-产品分析-全商品'!S$6:S$1000,ROW()-1,0)),"")</f>
        <v/>
      </c>
      <c r="V858" s="5" t="str">
        <f>IFERROR(VALUE(HLOOKUP(V$2,'2.源数据-产品分析-全商品'!T$6:T$1000,ROW()-1,0)),"")</f>
        <v/>
      </c>
      <c r="W858" s="5" t="str">
        <f>IF(OR($A$3=""),"",IF(OR($W$2="优爆品"),(IF(COUNTIF('2-2.源数据-产品分析-优品'!A:A,产品建议!A858)&gt;0,"是","")&amp;IF(COUNTIF('2-3.源数据-产品分析-爆品'!A:A,产品建议!A858)&gt;0,"是","")),IF(OR($W$2="P4P点击量"),((IFERROR(INDEX('产品报告-整理'!D:D,MATCH(产品建议!A858,'产品报告-整理'!A:A,0)),""))),((IF(COUNTIF('2-2.源数据-产品分析-优品'!A:A,产品建议!A858)&gt;0,"是",""))))))</f>
        <v/>
      </c>
      <c r="X858" s="5" t="str">
        <f>IF(OR($A$3=""),"",IF(OR($W$2="优爆品"),((IFERROR(INDEX('产品报告-整理'!D:D,MATCH(产品建议!A858,'产品报告-整理'!A:A,0)),"")&amp;" → "&amp;(IFERROR(TEXT(INDEX('产品报告-整理'!D:D,MATCH(产品建议!A858,'产品报告-整理'!A:A,0))/G858,"0%"),"")))),IF(OR($W$2="P4P点击量"),((IF($W$2="P4P点击量",IFERROR(TEXT(W858/G858,"0%"),"")))),(((IF(COUNTIF('2-3.源数据-产品分析-爆品'!A:A,产品建议!A858)&gt;0,"是","")))))))</f>
        <v/>
      </c>
      <c r="Y858" s="9" t="str">
        <f>IF(AND($Y$2="直通车总消费",'产品报告-整理'!$BN$1="推荐广告"),IFERROR(INDEX('产品报告-整理'!H:H,MATCH(产品建议!A858,'产品报告-整理'!A:A,0)),0)+IFERROR(INDEX('产品报告-整理'!BV:BV,MATCH(产品建议!A858,'产品报告-整理'!BO:BO,0)),0),IFERROR(INDEX('产品报告-整理'!H:H,MATCH(产品建议!A858,'产品报告-整理'!A:A,0)),0))</f>
        <v/>
      </c>
      <c r="Z858" s="9" t="str">
        <f t="shared" si="42"/>
        <v/>
      </c>
      <c r="AA858" s="5" t="str">
        <f t="shared" si="40"/>
        <v/>
      </c>
      <c r="AB858" s="5" t="str">
        <f t="shared" si="41"/>
        <v/>
      </c>
      <c r="AC858" s="9"/>
      <c r="AD858" s="15" t="str">
        <f>IF($AD$1="  ",IFERROR(IF(AND(Y858="未推广",L858&gt;0),"加入P4P推广 ","")&amp;IF(AND(OR(W858="是",X858="是"),Y858=0),"优爆品加推广 ","")&amp;IF(AND(C858="N",L858&gt;0),"增加橱窗绑定 ","")&amp;IF(AND(OR(Z858&gt;$Z$1*4.5,AB858&gt;$AB$1*4.5),Y858&lt;&gt;0,Y858&gt;$AB$1*2,G858&gt;($G$1/$L$1)*1),"放弃P4P推广 ","")&amp;IF(AND(AB858&gt;$AB$1*1.2,AB858&lt;$AB$1*4.5,Y858&gt;0),"优化询盘成本 ","")&amp;IF(AND(Z858&gt;$Z$1*1.2,Z858&lt;$Z$1*4.5,Y858&gt;0),"优化商机成本 ","")&amp;IF(AND(Y858&lt;&gt;0,L858&gt;0,AB858&lt;$AB$1*1.2),"加大询盘获取 ","")&amp;IF(AND(Y858&lt;&gt;0,K858&gt;0,Z858&lt;$Z$1*1.2),"加大商机获取 ","")&amp;IF(AND(L858=0,C858="Y",G858&gt;($G$1/$L$1*1.5)),"解绑橱窗绑定 ",""),"请去左表粘贴源数据"),"")</f>
        <v/>
      </c>
      <c r="AE858" s="9"/>
      <c r="AF858" s="9"/>
      <c r="AG858" s="9"/>
      <c r="AH858" s="9"/>
      <c r="AI858" s="17"/>
      <c r="AJ858" s="17"/>
      <c r="AK858" s="17"/>
    </row>
    <row r="859" spans="1:37">
      <c r="A859" s="5" t="str">
        <f>IFERROR(HLOOKUP(A$2,'2.源数据-产品分析-全商品'!A$6:A$1000,ROW()-1,0),"")</f>
        <v/>
      </c>
      <c r="B859" s="5" t="str">
        <f>IFERROR(HLOOKUP(B$2,'2.源数据-产品分析-全商品'!B$6:B$1000,ROW()-1,0),"")</f>
        <v/>
      </c>
      <c r="C859" s="5" t="str">
        <f>CLEAN(IFERROR(HLOOKUP(C$2,'2.源数据-产品分析-全商品'!C$6:C$1000,ROW()-1,0),""))</f>
        <v/>
      </c>
      <c r="D859" s="5" t="str">
        <f>IFERROR(HLOOKUP(D$2,'2.源数据-产品分析-全商品'!D$6:D$1000,ROW()-1,0),"")</f>
        <v/>
      </c>
      <c r="E859" s="5" t="str">
        <f>IFERROR(HLOOKUP(E$2,'2.源数据-产品分析-全商品'!E$6:E$1000,ROW()-1,0),"")</f>
        <v/>
      </c>
      <c r="F859" s="5" t="str">
        <f>IFERROR(VALUE(HLOOKUP(F$2,'2.源数据-产品分析-全商品'!F$6:F$1000,ROW()-1,0)),"")</f>
        <v/>
      </c>
      <c r="G859" s="5" t="str">
        <f>IFERROR(VALUE(HLOOKUP(G$2,'2.源数据-产品分析-全商品'!G$6:G$1000,ROW()-1,0)),"")</f>
        <v/>
      </c>
      <c r="H859" s="5" t="str">
        <f>IFERROR(HLOOKUP(H$2,'2.源数据-产品分析-全商品'!H$6:H$1000,ROW()-1,0),"")</f>
        <v/>
      </c>
      <c r="I859" s="5" t="str">
        <f>IFERROR(VALUE(HLOOKUP(I$2,'2.源数据-产品分析-全商品'!I$6:I$1000,ROW()-1,0)),"")</f>
        <v/>
      </c>
      <c r="J859" s="60" t="str">
        <f>IFERROR(IF($J$2="","",INDEX('产品报告-整理'!G:G,MATCH(产品建议!A859,'产品报告-整理'!A:A,0))),"")</f>
        <v/>
      </c>
      <c r="K859" s="5" t="str">
        <f>IFERROR(IF($K$2="","",VALUE(INDEX('产品报告-整理'!E:E,MATCH(产品建议!A859,'产品报告-整理'!A:A,0)))),0)</f>
        <v/>
      </c>
      <c r="L859" s="5" t="str">
        <f>IFERROR(VALUE(HLOOKUP(L$2,'2.源数据-产品分析-全商品'!J$6:J$1000,ROW()-1,0)),"")</f>
        <v/>
      </c>
      <c r="M859" s="5" t="str">
        <f>IFERROR(VALUE(HLOOKUP(M$2,'2.源数据-产品分析-全商品'!K$6:K$1000,ROW()-1,0)),"")</f>
        <v/>
      </c>
      <c r="N859" s="5" t="str">
        <f>IFERROR(HLOOKUP(N$2,'2.源数据-产品分析-全商品'!L$6:L$1000,ROW()-1,0),"")</f>
        <v/>
      </c>
      <c r="O859" s="5" t="str">
        <f>IF($O$2='产品报告-整理'!$K$1,IFERROR(INDEX('产品报告-整理'!S:S,MATCH(产品建议!A859,'产品报告-整理'!L:L,0)),""),(IFERROR(VALUE(HLOOKUP(O$2,'2.源数据-产品分析-全商品'!M$6:M$1000,ROW()-1,0)),"")))</f>
        <v/>
      </c>
      <c r="P859" s="5" t="str">
        <f>IF($P$2='产品报告-整理'!$V$1,IFERROR(INDEX('产品报告-整理'!AD:AD,MATCH(产品建议!A859,'产品报告-整理'!W:W,0)),""),(IFERROR(VALUE(HLOOKUP(P$2,'2.源数据-产品分析-全商品'!N$6:N$1000,ROW()-1,0)),"")))</f>
        <v/>
      </c>
      <c r="Q859" s="5" t="str">
        <f>IF($Q$2='产品报告-整理'!$AG$1,IFERROR(INDEX('产品报告-整理'!AO:AO,MATCH(产品建议!A859,'产品报告-整理'!AH:AH,0)),""),(IFERROR(VALUE(HLOOKUP(Q$2,'2.源数据-产品分析-全商品'!O$6:O$1000,ROW()-1,0)),"")))</f>
        <v/>
      </c>
      <c r="R859" s="5" t="str">
        <f>IF($R$2='产品报告-整理'!$AR$1,IFERROR(INDEX('产品报告-整理'!AZ:AZ,MATCH(产品建议!A859,'产品报告-整理'!AS:AS,0)),""),(IFERROR(VALUE(HLOOKUP(R$2,'2.源数据-产品分析-全商品'!P$6:P$1000,ROW()-1,0)),"")))</f>
        <v/>
      </c>
      <c r="S859" s="5" t="str">
        <f>IF($S$2='产品报告-整理'!$BC$1,IFERROR(INDEX('产品报告-整理'!BK:BK,MATCH(产品建议!A859,'产品报告-整理'!BD:BD,0)),""),(IFERROR(VALUE(HLOOKUP(S$2,'2.源数据-产品分析-全商品'!Q$6:Q$1000,ROW()-1,0)),"")))</f>
        <v/>
      </c>
      <c r="T859" s="5" t="str">
        <f>IFERROR(HLOOKUP("产品负责人",'2.源数据-产品分析-全商品'!R$6:R$1000,ROW()-1,0),"")</f>
        <v/>
      </c>
      <c r="U859" s="5" t="str">
        <f>IFERROR(VALUE(HLOOKUP(U$2,'2.源数据-产品分析-全商品'!S$6:S$1000,ROW()-1,0)),"")</f>
        <v/>
      </c>
      <c r="V859" s="5" t="str">
        <f>IFERROR(VALUE(HLOOKUP(V$2,'2.源数据-产品分析-全商品'!T$6:T$1000,ROW()-1,0)),"")</f>
        <v/>
      </c>
      <c r="W859" s="5" t="str">
        <f>IF(OR($A$3=""),"",IF(OR($W$2="优爆品"),(IF(COUNTIF('2-2.源数据-产品分析-优品'!A:A,产品建议!A859)&gt;0,"是","")&amp;IF(COUNTIF('2-3.源数据-产品分析-爆品'!A:A,产品建议!A859)&gt;0,"是","")),IF(OR($W$2="P4P点击量"),((IFERROR(INDEX('产品报告-整理'!D:D,MATCH(产品建议!A859,'产品报告-整理'!A:A,0)),""))),((IF(COUNTIF('2-2.源数据-产品分析-优品'!A:A,产品建议!A859)&gt;0,"是",""))))))</f>
        <v/>
      </c>
      <c r="X859" s="5" t="str">
        <f>IF(OR($A$3=""),"",IF(OR($W$2="优爆品"),((IFERROR(INDEX('产品报告-整理'!D:D,MATCH(产品建议!A859,'产品报告-整理'!A:A,0)),"")&amp;" → "&amp;(IFERROR(TEXT(INDEX('产品报告-整理'!D:D,MATCH(产品建议!A859,'产品报告-整理'!A:A,0))/G859,"0%"),"")))),IF(OR($W$2="P4P点击量"),((IF($W$2="P4P点击量",IFERROR(TEXT(W859/G859,"0%"),"")))),(((IF(COUNTIF('2-3.源数据-产品分析-爆品'!A:A,产品建议!A859)&gt;0,"是","")))))))</f>
        <v/>
      </c>
      <c r="Y859" s="9" t="str">
        <f>IF(AND($Y$2="直通车总消费",'产品报告-整理'!$BN$1="推荐广告"),IFERROR(INDEX('产品报告-整理'!H:H,MATCH(产品建议!A859,'产品报告-整理'!A:A,0)),0)+IFERROR(INDEX('产品报告-整理'!BV:BV,MATCH(产品建议!A859,'产品报告-整理'!BO:BO,0)),0),IFERROR(INDEX('产品报告-整理'!H:H,MATCH(产品建议!A859,'产品报告-整理'!A:A,0)),0))</f>
        <v/>
      </c>
      <c r="Z859" s="9" t="str">
        <f t="shared" si="42"/>
        <v/>
      </c>
      <c r="AA859" s="5" t="str">
        <f t="shared" si="40"/>
        <v/>
      </c>
      <c r="AB859" s="5" t="str">
        <f t="shared" si="41"/>
        <v/>
      </c>
      <c r="AC859" s="9"/>
      <c r="AD859" s="15" t="str">
        <f>IF($AD$1="  ",IFERROR(IF(AND(Y859="未推广",L859&gt;0),"加入P4P推广 ","")&amp;IF(AND(OR(W859="是",X859="是"),Y859=0),"优爆品加推广 ","")&amp;IF(AND(C859="N",L859&gt;0),"增加橱窗绑定 ","")&amp;IF(AND(OR(Z859&gt;$Z$1*4.5,AB859&gt;$AB$1*4.5),Y859&lt;&gt;0,Y859&gt;$AB$1*2,G859&gt;($G$1/$L$1)*1),"放弃P4P推广 ","")&amp;IF(AND(AB859&gt;$AB$1*1.2,AB859&lt;$AB$1*4.5,Y859&gt;0),"优化询盘成本 ","")&amp;IF(AND(Z859&gt;$Z$1*1.2,Z859&lt;$Z$1*4.5,Y859&gt;0),"优化商机成本 ","")&amp;IF(AND(Y859&lt;&gt;0,L859&gt;0,AB859&lt;$AB$1*1.2),"加大询盘获取 ","")&amp;IF(AND(Y859&lt;&gt;0,K859&gt;0,Z859&lt;$Z$1*1.2),"加大商机获取 ","")&amp;IF(AND(L859=0,C859="Y",G859&gt;($G$1/$L$1*1.5)),"解绑橱窗绑定 ",""),"请去左表粘贴源数据"),"")</f>
        <v/>
      </c>
      <c r="AE859" s="9"/>
      <c r="AF859" s="9"/>
      <c r="AG859" s="9"/>
      <c r="AH859" s="9"/>
      <c r="AI859" s="17"/>
      <c r="AJ859" s="17"/>
      <c r="AK859" s="17"/>
    </row>
    <row r="860" spans="1:37">
      <c r="A860" s="5" t="str">
        <f>IFERROR(HLOOKUP(A$2,'2.源数据-产品分析-全商品'!A$6:A$1000,ROW()-1,0),"")</f>
        <v/>
      </c>
      <c r="B860" s="5" t="str">
        <f>IFERROR(HLOOKUP(B$2,'2.源数据-产品分析-全商品'!B$6:B$1000,ROW()-1,0),"")</f>
        <v/>
      </c>
      <c r="C860" s="5" t="str">
        <f>CLEAN(IFERROR(HLOOKUP(C$2,'2.源数据-产品分析-全商品'!C$6:C$1000,ROW()-1,0),""))</f>
        <v/>
      </c>
      <c r="D860" s="5" t="str">
        <f>IFERROR(HLOOKUP(D$2,'2.源数据-产品分析-全商品'!D$6:D$1000,ROW()-1,0),"")</f>
        <v/>
      </c>
      <c r="E860" s="5" t="str">
        <f>IFERROR(HLOOKUP(E$2,'2.源数据-产品分析-全商品'!E$6:E$1000,ROW()-1,0),"")</f>
        <v/>
      </c>
      <c r="F860" s="5" t="str">
        <f>IFERROR(VALUE(HLOOKUP(F$2,'2.源数据-产品分析-全商品'!F$6:F$1000,ROW()-1,0)),"")</f>
        <v/>
      </c>
      <c r="G860" s="5" t="str">
        <f>IFERROR(VALUE(HLOOKUP(G$2,'2.源数据-产品分析-全商品'!G$6:G$1000,ROW()-1,0)),"")</f>
        <v/>
      </c>
      <c r="H860" s="5" t="str">
        <f>IFERROR(HLOOKUP(H$2,'2.源数据-产品分析-全商品'!H$6:H$1000,ROW()-1,0),"")</f>
        <v/>
      </c>
      <c r="I860" s="5" t="str">
        <f>IFERROR(VALUE(HLOOKUP(I$2,'2.源数据-产品分析-全商品'!I$6:I$1000,ROW()-1,0)),"")</f>
        <v/>
      </c>
      <c r="J860" s="60" t="str">
        <f>IFERROR(IF($J$2="","",INDEX('产品报告-整理'!G:G,MATCH(产品建议!A860,'产品报告-整理'!A:A,0))),"")</f>
        <v/>
      </c>
      <c r="K860" s="5" t="str">
        <f>IFERROR(IF($K$2="","",VALUE(INDEX('产品报告-整理'!E:E,MATCH(产品建议!A860,'产品报告-整理'!A:A,0)))),0)</f>
        <v/>
      </c>
      <c r="L860" s="5" t="str">
        <f>IFERROR(VALUE(HLOOKUP(L$2,'2.源数据-产品分析-全商品'!J$6:J$1000,ROW()-1,0)),"")</f>
        <v/>
      </c>
      <c r="M860" s="5" t="str">
        <f>IFERROR(VALUE(HLOOKUP(M$2,'2.源数据-产品分析-全商品'!K$6:K$1000,ROW()-1,0)),"")</f>
        <v/>
      </c>
      <c r="N860" s="5" t="str">
        <f>IFERROR(HLOOKUP(N$2,'2.源数据-产品分析-全商品'!L$6:L$1000,ROW()-1,0),"")</f>
        <v/>
      </c>
      <c r="O860" s="5" t="str">
        <f>IF($O$2='产品报告-整理'!$K$1,IFERROR(INDEX('产品报告-整理'!S:S,MATCH(产品建议!A860,'产品报告-整理'!L:L,0)),""),(IFERROR(VALUE(HLOOKUP(O$2,'2.源数据-产品分析-全商品'!M$6:M$1000,ROW()-1,0)),"")))</f>
        <v/>
      </c>
      <c r="P860" s="5" t="str">
        <f>IF($P$2='产品报告-整理'!$V$1,IFERROR(INDEX('产品报告-整理'!AD:AD,MATCH(产品建议!A860,'产品报告-整理'!W:W,0)),""),(IFERROR(VALUE(HLOOKUP(P$2,'2.源数据-产品分析-全商品'!N$6:N$1000,ROW()-1,0)),"")))</f>
        <v/>
      </c>
      <c r="Q860" s="5" t="str">
        <f>IF($Q$2='产品报告-整理'!$AG$1,IFERROR(INDEX('产品报告-整理'!AO:AO,MATCH(产品建议!A860,'产品报告-整理'!AH:AH,0)),""),(IFERROR(VALUE(HLOOKUP(Q$2,'2.源数据-产品分析-全商品'!O$6:O$1000,ROW()-1,0)),"")))</f>
        <v/>
      </c>
      <c r="R860" s="5" t="str">
        <f>IF($R$2='产品报告-整理'!$AR$1,IFERROR(INDEX('产品报告-整理'!AZ:AZ,MATCH(产品建议!A860,'产品报告-整理'!AS:AS,0)),""),(IFERROR(VALUE(HLOOKUP(R$2,'2.源数据-产品分析-全商品'!P$6:P$1000,ROW()-1,0)),"")))</f>
        <v/>
      </c>
      <c r="S860" s="5" t="str">
        <f>IF($S$2='产品报告-整理'!$BC$1,IFERROR(INDEX('产品报告-整理'!BK:BK,MATCH(产品建议!A860,'产品报告-整理'!BD:BD,0)),""),(IFERROR(VALUE(HLOOKUP(S$2,'2.源数据-产品分析-全商品'!Q$6:Q$1000,ROW()-1,0)),"")))</f>
        <v/>
      </c>
      <c r="T860" s="5" t="str">
        <f>IFERROR(HLOOKUP("产品负责人",'2.源数据-产品分析-全商品'!R$6:R$1000,ROW()-1,0),"")</f>
        <v/>
      </c>
      <c r="U860" s="5" t="str">
        <f>IFERROR(VALUE(HLOOKUP(U$2,'2.源数据-产品分析-全商品'!S$6:S$1000,ROW()-1,0)),"")</f>
        <v/>
      </c>
      <c r="V860" s="5" t="str">
        <f>IFERROR(VALUE(HLOOKUP(V$2,'2.源数据-产品分析-全商品'!T$6:T$1000,ROW()-1,0)),"")</f>
        <v/>
      </c>
      <c r="W860" s="5" t="str">
        <f>IF(OR($A$3=""),"",IF(OR($W$2="优爆品"),(IF(COUNTIF('2-2.源数据-产品分析-优品'!A:A,产品建议!A860)&gt;0,"是","")&amp;IF(COUNTIF('2-3.源数据-产品分析-爆品'!A:A,产品建议!A860)&gt;0,"是","")),IF(OR($W$2="P4P点击量"),((IFERROR(INDEX('产品报告-整理'!D:D,MATCH(产品建议!A860,'产品报告-整理'!A:A,0)),""))),((IF(COUNTIF('2-2.源数据-产品分析-优品'!A:A,产品建议!A860)&gt;0,"是",""))))))</f>
        <v/>
      </c>
      <c r="X860" s="5" t="str">
        <f>IF(OR($A$3=""),"",IF(OR($W$2="优爆品"),((IFERROR(INDEX('产品报告-整理'!D:D,MATCH(产品建议!A860,'产品报告-整理'!A:A,0)),"")&amp;" → "&amp;(IFERROR(TEXT(INDEX('产品报告-整理'!D:D,MATCH(产品建议!A860,'产品报告-整理'!A:A,0))/G860,"0%"),"")))),IF(OR($W$2="P4P点击量"),((IF($W$2="P4P点击量",IFERROR(TEXT(W860/G860,"0%"),"")))),(((IF(COUNTIF('2-3.源数据-产品分析-爆品'!A:A,产品建议!A860)&gt;0,"是","")))))))</f>
        <v/>
      </c>
      <c r="Y860" s="9" t="str">
        <f>IF(AND($Y$2="直通车总消费",'产品报告-整理'!$BN$1="推荐广告"),IFERROR(INDEX('产品报告-整理'!H:H,MATCH(产品建议!A860,'产品报告-整理'!A:A,0)),0)+IFERROR(INDEX('产品报告-整理'!BV:BV,MATCH(产品建议!A860,'产品报告-整理'!BO:BO,0)),0),IFERROR(INDEX('产品报告-整理'!H:H,MATCH(产品建议!A860,'产品报告-整理'!A:A,0)),0))</f>
        <v/>
      </c>
      <c r="Z860" s="9" t="str">
        <f t="shared" si="42"/>
        <v/>
      </c>
      <c r="AA860" s="5" t="str">
        <f t="shared" si="40"/>
        <v/>
      </c>
      <c r="AB860" s="5" t="str">
        <f t="shared" si="41"/>
        <v/>
      </c>
      <c r="AC860" s="9"/>
      <c r="AD860" s="15" t="str">
        <f>IF($AD$1="  ",IFERROR(IF(AND(Y860="未推广",L860&gt;0),"加入P4P推广 ","")&amp;IF(AND(OR(W860="是",X860="是"),Y860=0),"优爆品加推广 ","")&amp;IF(AND(C860="N",L860&gt;0),"增加橱窗绑定 ","")&amp;IF(AND(OR(Z860&gt;$Z$1*4.5,AB860&gt;$AB$1*4.5),Y860&lt;&gt;0,Y860&gt;$AB$1*2,G860&gt;($G$1/$L$1)*1),"放弃P4P推广 ","")&amp;IF(AND(AB860&gt;$AB$1*1.2,AB860&lt;$AB$1*4.5,Y860&gt;0),"优化询盘成本 ","")&amp;IF(AND(Z860&gt;$Z$1*1.2,Z860&lt;$Z$1*4.5,Y860&gt;0),"优化商机成本 ","")&amp;IF(AND(Y860&lt;&gt;0,L860&gt;0,AB860&lt;$AB$1*1.2),"加大询盘获取 ","")&amp;IF(AND(Y860&lt;&gt;0,K860&gt;0,Z860&lt;$Z$1*1.2),"加大商机获取 ","")&amp;IF(AND(L860=0,C860="Y",G860&gt;($G$1/$L$1*1.5)),"解绑橱窗绑定 ",""),"请去左表粘贴源数据"),"")</f>
        <v/>
      </c>
      <c r="AE860" s="9"/>
      <c r="AF860" s="9"/>
      <c r="AG860" s="9"/>
      <c r="AH860" s="9"/>
      <c r="AI860" s="17"/>
      <c r="AJ860" s="17"/>
      <c r="AK860" s="17"/>
    </row>
    <row r="861" spans="1:37">
      <c r="A861" s="5" t="str">
        <f>IFERROR(HLOOKUP(A$2,'2.源数据-产品分析-全商品'!A$6:A$1000,ROW()-1,0),"")</f>
        <v/>
      </c>
      <c r="B861" s="5" t="str">
        <f>IFERROR(HLOOKUP(B$2,'2.源数据-产品分析-全商品'!B$6:B$1000,ROW()-1,0),"")</f>
        <v/>
      </c>
      <c r="C861" s="5" t="str">
        <f>CLEAN(IFERROR(HLOOKUP(C$2,'2.源数据-产品分析-全商品'!C$6:C$1000,ROW()-1,0),""))</f>
        <v/>
      </c>
      <c r="D861" s="5" t="str">
        <f>IFERROR(HLOOKUP(D$2,'2.源数据-产品分析-全商品'!D$6:D$1000,ROW()-1,0),"")</f>
        <v/>
      </c>
      <c r="E861" s="5" t="str">
        <f>IFERROR(HLOOKUP(E$2,'2.源数据-产品分析-全商品'!E$6:E$1000,ROW()-1,0),"")</f>
        <v/>
      </c>
      <c r="F861" s="5" t="str">
        <f>IFERROR(VALUE(HLOOKUP(F$2,'2.源数据-产品分析-全商品'!F$6:F$1000,ROW()-1,0)),"")</f>
        <v/>
      </c>
      <c r="G861" s="5" t="str">
        <f>IFERROR(VALUE(HLOOKUP(G$2,'2.源数据-产品分析-全商品'!G$6:G$1000,ROW()-1,0)),"")</f>
        <v/>
      </c>
      <c r="H861" s="5" t="str">
        <f>IFERROR(HLOOKUP(H$2,'2.源数据-产品分析-全商品'!H$6:H$1000,ROW()-1,0),"")</f>
        <v/>
      </c>
      <c r="I861" s="5" t="str">
        <f>IFERROR(VALUE(HLOOKUP(I$2,'2.源数据-产品分析-全商品'!I$6:I$1000,ROW()-1,0)),"")</f>
        <v/>
      </c>
      <c r="J861" s="60" t="str">
        <f>IFERROR(IF($J$2="","",INDEX('产品报告-整理'!G:G,MATCH(产品建议!A861,'产品报告-整理'!A:A,0))),"")</f>
        <v/>
      </c>
      <c r="K861" s="5" t="str">
        <f>IFERROR(IF($K$2="","",VALUE(INDEX('产品报告-整理'!E:E,MATCH(产品建议!A861,'产品报告-整理'!A:A,0)))),0)</f>
        <v/>
      </c>
      <c r="L861" s="5" t="str">
        <f>IFERROR(VALUE(HLOOKUP(L$2,'2.源数据-产品分析-全商品'!J$6:J$1000,ROW()-1,0)),"")</f>
        <v/>
      </c>
      <c r="M861" s="5" t="str">
        <f>IFERROR(VALUE(HLOOKUP(M$2,'2.源数据-产品分析-全商品'!K$6:K$1000,ROW()-1,0)),"")</f>
        <v/>
      </c>
      <c r="N861" s="5" t="str">
        <f>IFERROR(HLOOKUP(N$2,'2.源数据-产品分析-全商品'!L$6:L$1000,ROW()-1,0),"")</f>
        <v/>
      </c>
      <c r="O861" s="5" t="str">
        <f>IF($O$2='产品报告-整理'!$K$1,IFERROR(INDEX('产品报告-整理'!S:S,MATCH(产品建议!A861,'产品报告-整理'!L:L,0)),""),(IFERROR(VALUE(HLOOKUP(O$2,'2.源数据-产品分析-全商品'!M$6:M$1000,ROW()-1,0)),"")))</f>
        <v/>
      </c>
      <c r="P861" s="5" t="str">
        <f>IF($P$2='产品报告-整理'!$V$1,IFERROR(INDEX('产品报告-整理'!AD:AD,MATCH(产品建议!A861,'产品报告-整理'!W:W,0)),""),(IFERROR(VALUE(HLOOKUP(P$2,'2.源数据-产品分析-全商品'!N$6:N$1000,ROW()-1,0)),"")))</f>
        <v/>
      </c>
      <c r="Q861" s="5" t="str">
        <f>IF($Q$2='产品报告-整理'!$AG$1,IFERROR(INDEX('产品报告-整理'!AO:AO,MATCH(产品建议!A861,'产品报告-整理'!AH:AH,0)),""),(IFERROR(VALUE(HLOOKUP(Q$2,'2.源数据-产品分析-全商品'!O$6:O$1000,ROW()-1,0)),"")))</f>
        <v/>
      </c>
      <c r="R861" s="5" t="str">
        <f>IF($R$2='产品报告-整理'!$AR$1,IFERROR(INDEX('产品报告-整理'!AZ:AZ,MATCH(产品建议!A861,'产品报告-整理'!AS:AS,0)),""),(IFERROR(VALUE(HLOOKUP(R$2,'2.源数据-产品分析-全商品'!P$6:P$1000,ROW()-1,0)),"")))</f>
        <v/>
      </c>
      <c r="S861" s="5" t="str">
        <f>IF($S$2='产品报告-整理'!$BC$1,IFERROR(INDEX('产品报告-整理'!BK:BK,MATCH(产品建议!A861,'产品报告-整理'!BD:BD,0)),""),(IFERROR(VALUE(HLOOKUP(S$2,'2.源数据-产品分析-全商品'!Q$6:Q$1000,ROW()-1,0)),"")))</f>
        <v/>
      </c>
      <c r="T861" s="5" t="str">
        <f>IFERROR(HLOOKUP("产品负责人",'2.源数据-产品分析-全商品'!R$6:R$1000,ROW()-1,0),"")</f>
        <v/>
      </c>
      <c r="U861" s="5" t="str">
        <f>IFERROR(VALUE(HLOOKUP(U$2,'2.源数据-产品分析-全商品'!S$6:S$1000,ROW()-1,0)),"")</f>
        <v/>
      </c>
      <c r="V861" s="5" t="str">
        <f>IFERROR(VALUE(HLOOKUP(V$2,'2.源数据-产品分析-全商品'!T$6:T$1000,ROW()-1,0)),"")</f>
        <v/>
      </c>
      <c r="W861" s="5" t="str">
        <f>IF(OR($A$3=""),"",IF(OR($W$2="优爆品"),(IF(COUNTIF('2-2.源数据-产品分析-优品'!A:A,产品建议!A861)&gt;0,"是","")&amp;IF(COUNTIF('2-3.源数据-产品分析-爆品'!A:A,产品建议!A861)&gt;0,"是","")),IF(OR($W$2="P4P点击量"),((IFERROR(INDEX('产品报告-整理'!D:D,MATCH(产品建议!A861,'产品报告-整理'!A:A,0)),""))),((IF(COUNTIF('2-2.源数据-产品分析-优品'!A:A,产品建议!A861)&gt;0,"是",""))))))</f>
        <v/>
      </c>
      <c r="X861" s="5" t="str">
        <f>IF(OR($A$3=""),"",IF(OR($W$2="优爆品"),((IFERROR(INDEX('产品报告-整理'!D:D,MATCH(产品建议!A861,'产品报告-整理'!A:A,0)),"")&amp;" → "&amp;(IFERROR(TEXT(INDEX('产品报告-整理'!D:D,MATCH(产品建议!A861,'产品报告-整理'!A:A,0))/G861,"0%"),"")))),IF(OR($W$2="P4P点击量"),((IF($W$2="P4P点击量",IFERROR(TEXT(W861/G861,"0%"),"")))),(((IF(COUNTIF('2-3.源数据-产品分析-爆品'!A:A,产品建议!A861)&gt;0,"是","")))))))</f>
        <v/>
      </c>
      <c r="Y861" s="9" t="str">
        <f>IF(AND($Y$2="直通车总消费",'产品报告-整理'!$BN$1="推荐广告"),IFERROR(INDEX('产品报告-整理'!H:H,MATCH(产品建议!A861,'产品报告-整理'!A:A,0)),0)+IFERROR(INDEX('产品报告-整理'!BV:BV,MATCH(产品建议!A861,'产品报告-整理'!BO:BO,0)),0),IFERROR(INDEX('产品报告-整理'!H:H,MATCH(产品建议!A861,'产品报告-整理'!A:A,0)),0))</f>
        <v/>
      </c>
      <c r="Z861" s="9" t="str">
        <f t="shared" si="42"/>
        <v/>
      </c>
      <c r="AA861" s="5" t="str">
        <f t="shared" si="40"/>
        <v/>
      </c>
      <c r="AB861" s="5" t="str">
        <f t="shared" si="41"/>
        <v/>
      </c>
      <c r="AC861" s="9"/>
      <c r="AD861" s="15" t="str">
        <f>IF($AD$1="  ",IFERROR(IF(AND(Y861="未推广",L861&gt;0),"加入P4P推广 ","")&amp;IF(AND(OR(W861="是",X861="是"),Y861=0),"优爆品加推广 ","")&amp;IF(AND(C861="N",L861&gt;0),"增加橱窗绑定 ","")&amp;IF(AND(OR(Z861&gt;$Z$1*4.5,AB861&gt;$AB$1*4.5),Y861&lt;&gt;0,Y861&gt;$AB$1*2,G861&gt;($G$1/$L$1)*1),"放弃P4P推广 ","")&amp;IF(AND(AB861&gt;$AB$1*1.2,AB861&lt;$AB$1*4.5,Y861&gt;0),"优化询盘成本 ","")&amp;IF(AND(Z861&gt;$Z$1*1.2,Z861&lt;$Z$1*4.5,Y861&gt;0),"优化商机成本 ","")&amp;IF(AND(Y861&lt;&gt;0,L861&gt;0,AB861&lt;$AB$1*1.2),"加大询盘获取 ","")&amp;IF(AND(Y861&lt;&gt;0,K861&gt;0,Z861&lt;$Z$1*1.2),"加大商机获取 ","")&amp;IF(AND(L861=0,C861="Y",G861&gt;($G$1/$L$1*1.5)),"解绑橱窗绑定 ",""),"请去左表粘贴源数据"),"")</f>
        <v/>
      </c>
      <c r="AE861" s="9"/>
      <c r="AF861" s="9"/>
      <c r="AG861" s="9"/>
      <c r="AH861" s="9"/>
      <c r="AI861" s="17"/>
      <c r="AJ861" s="17"/>
      <c r="AK861" s="17"/>
    </row>
    <row r="862" spans="1:37">
      <c r="A862" s="5" t="str">
        <f>IFERROR(HLOOKUP(A$2,'2.源数据-产品分析-全商品'!A$6:A$1000,ROW()-1,0),"")</f>
        <v/>
      </c>
      <c r="B862" s="5" t="str">
        <f>IFERROR(HLOOKUP(B$2,'2.源数据-产品分析-全商品'!B$6:B$1000,ROW()-1,0),"")</f>
        <v/>
      </c>
      <c r="C862" s="5" t="str">
        <f>CLEAN(IFERROR(HLOOKUP(C$2,'2.源数据-产品分析-全商品'!C$6:C$1000,ROW()-1,0),""))</f>
        <v/>
      </c>
      <c r="D862" s="5" t="str">
        <f>IFERROR(HLOOKUP(D$2,'2.源数据-产品分析-全商品'!D$6:D$1000,ROW()-1,0),"")</f>
        <v/>
      </c>
      <c r="E862" s="5" t="str">
        <f>IFERROR(HLOOKUP(E$2,'2.源数据-产品分析-全商品'!E$6:E$1000,ROW()-1,0),"")</f>
        <v/>
      </c>
      <c r="F862" s="5" t="str">
        <f>IFERROR(VALUE(HLOOKUP(F$2,'2.源数据-产品分析-全商品'!F$6:F$1000,ROW()-1,0)),"")</f>
        <v/>
      </c>
      <c r="G862" s="5" t="str">
        <f>IFERROR(VALUE(HLOOKUP(G$2,'2.源数据-产品分析-全商品'!G$6:G$1000,ROW()-1,0)),"")</f>
        <v/>
      </c>
      <c r="H862" s="5" t="str">
        <f>IFERROR(HLOOKUP(H$2,'2.源数据-产品分析-全商品'!H$6:H$1000,ROW()-1,0),"")</f>
        <v/>
      </c>
      <c r="I862" s="5" t="str">
        <f>IFERROR(VALUE(HLOOKUP(I$2,'2.源数据-产品分析-全商品'!I$6:I$1000,ROW()-1,0)),"")</f>
        <v/>
      </c>
      <c r="J862" s="60" t="str">
        <f>IFERROR(IF($J$2="","",INDEX('产品报告-整理'!G:G,MATCH(产品建议!A862,'产品报告-整理'!A:A,0))),"")</f>
        <v/>
      </c>
      <c r="K862" s="5" t="str">
        <f>IFERROR(IF($K$2="","",VALUE(INDEX('产品报告-整理'!E:E,MATCH(产品建议!A862,'产品报告-整理'!A:A,0)))),0)</f>
        <v/>
      </c>
      <c r="L862" s="5" t="str">
        <f>IFERROR(VALUE(HLOOKUP(L$2,'2.源数据-产品分析-全商品'!J$6:J$1000,ROW()-1,0)),"")</f>
        <v/>
      </c>
      <c r="M862" s="5" t="str">
        <f>IFERROR(VALUE(HLOOKUP(M$2,'2.源数据-产品分析-全商品'!K$6:K$1000,ROW()-1,0)),"")</f>
        <v/>
      </c>
      <c r="N862" s="5" t="str">
        <f>IFERROR(HLOOKUP(N$2,'2.源数据-产品分析-全商品'!L$6:L$1000,ROW()-1,0),"")</f>
        <v/>
      </c>
      <c r="O862" s="5" t="str">
        <f>IF($O$2='产品报告-整理'!$K$1,IFERROR(INDEX('产品报告-整理'!S:S,MATCH(产品建议!A862,'产品报告-整理'!L:L,0)),""),(IFERROR(VALUE(HLOOKUP(O$2,'2.源数据-产品分析-全商品'!M$6:M$1000,ROW()-1,0)),"")))</f>
        <v/>
      </c>
      <c r="P862" s="5" t="str">
        <f>IF($P$2='产品报告-整理'!$V$1,IFERROR(INDEX('产品报告-整理'!AD:AD,MATCH(产品建议!A862,'产品报告-整理'!W:W,0)),""),(IFERROR(VALUE(HLOOKUP(P$2,'2.源数据-产品分析-全商品'!N$6:N$1000,ROW()-1,0)),"")))</f>
        <v/>
      </c>
      <c r="Q862" s="5" t="str">
        <f>IF($Q$2='产品报告-整理'!$AG$1,IFERROR(INDEX('产品报告-整理'!AO:AO,MATCH(产品建议!A862,'产品报告-整理'!AH:AH,0)),""),(IFERROR(VALUE(HLOOKUP(Q$2,'2.源数据-产品分析-全商品'!O$6:O$1000,ROW()-1,0)),"")))</f>
        <v/>
      </c>
      <c r="R862" s="5" t="str">
        <f>IF($R$2='产品报告-整理'!$AR$1,IFERROR(INDEX('产品报告-整理'!AZ:AZ,MATCH(产品建议!A862,'产品报告-整理'!AS:AS,0)),""),(IFERROR(VALUE(HLOOKUP(R$2,'2.源数据-产品分析-全商品'!P$6:P$1000,ROW()-1,0)),"")))</f>
        <v/>
      </c>
      <c r="S862" s="5" t="str">
        <f>IF($S$2='产品报告-整理'!$BC$1,IFERROR(INDEX('产品报告-整理'!BK:BK,MATCH(产品建议!A862,'产品报告-整理'!BD:BD,0)),""),(IFERROR(VALUE(HLOOKUP(S$2,'2.源数据-产品分析-全商品'!Q$6:Q$1000,ROW()-1,0)),"")))</f>
        <v/>
      </c>
      <c r="T862" s="5" t="str">
        <f>IFERROR(HLOOKUP("产品负责人",'2.源数据-产品分析-全商品'!R$6:R$1000,ROW()-1,0),"")</f>
        <v/>
      </c>
      <c r="U862" s="5" t="str">
        <f>IFERROR(VALUE(HLOOKUP(U$2,'2.源数据-产品分析-全商品'!S$6:S$1000,ROW()-1,0)),"")</f>
        <v/>
      </c>
      <c r="V862" s="5" t="str">
        <f>IFERROR(VALUE(HLOOKUP(V$2,'2.源数据-产品分析-全商品'!T$6:T$1000,ROW()-1,0)),"")</f>
        <v/>
      </c>
      <c r="W862" s="5" t="str">
        <f>IF(OR($A$3=""),"",IF(OR($W$2="优爆品"),(IF(COUNTIF('2-2.源数据-产品分析-优品'!A:A,产品建议!A862)&gt;0,"是","")&amp;IF(COUNTIF('2-3.源数据-产品分析-爆品'!A:A,产品建议!A862)&gt;0,"是","")),IF(OR($W$2="P4P点击量"),((IFERROR(INDEX('产品报告-整理'!D:D,MATCH(产品建议!A862,'产品报告-整理'!A:A,0)),""))),((IF(COUNTIF('2-2.源数据-产品分析-优品'!A:A,产品建议!A862)&gt;0,"是",""))))))</f>
        <v/>
      </c>
      <c r="X862" s="5" t="str">
        <f>IF(OR($A$3=""),"",IF(OR($W$2="优爆品"),((IFERROR(INDEX('产品报告-整理'!D:D,MATCH(产品建议!A862,'产品报告-整理'!A:A,0)),"")&amp;" → "&amp;(IFERROR(TEXT(INDEX('产品报告-整理'!D:D,MATCH(产品建议!A862,'产品报告-整理'!A:A,0))/G862,"0%"),"")))),IF(OR($W$2="P4P点击量"),((IF($W$2="P4P点击量",IFERROR(TEXT(W862/G862,"0%"),"")))),(((IF(COUNTIF('2-3.源数据-产品分析-爆品'!A:A,产品建议!A862)&gt;0,"是","")))))))</f>
        <v/>
      </c>
      <c r="Y862" s="9" t="str">
        <f>IF(AND($Y$2="直通车总消费",'产品报告-整理'!$BN$1="推荐广告"),IFERROR(INDEX('产品报告-整理'!H:H,MATCH(产品建议!A862,'产品报告-整理'!A:A,0)),0)+IFERROR(INDEX('产品报告-整理'!BV:BV,MATCH(产品建议!A862,'产品报告-整理'!BO:BO,0)),0),IFERROR(INDEX('产品报告-整理'!H:H,MATCH(产品建议!A862,'产品报告-整理'!A:A,0)),0))</f>
        <v/>
      </c>
      <c r="Z862" s="9" t="str">
        <f t="shared" si="42"/>
        <v/>
      </c>
      <c r="AA862" s="5" t="str">
        <f t="shared" si="40"/>
        <v/>
      </c>
      <c r="AB862" s="5" t="str">
        <f t="shared" si="41"/>
        <v/>
      </c>
      <c r="AC862" s="9"/>
      <c r="AD862" s="15" t="str">
        <f>IF($AD$1="  ",IFERROR(IF(AND(Y862="未推广",L862&gt;0),"加入P4P推广 ","")&amp;IF(AND(OR(W862="是",X862="是"),Y862=0),"优爆品加推广 ","")&amp;IF(AND(C862="N",L862&gt;0),"增加橱窗绑定 ","")&amp;IF(AND(OR(Z862&gt;$Z$1*4.5,AB862&gt;$AB$1*4.5),Y862&lt;&gt;0,Y862&gt;$AB$1*2,G862&gt;($G$1/$L$1)*1),"放弃P4P推广 ","")&amp;IF(AND(AB862&gt;$AB$1*1.2,AB862&lt;$AB$1*4.5,Y862&gt;0),"优化询盘成本 ","")&amp;IF(AND(Z862&gt;$Z$1*1.2,Z862&lt;$Z$1*4.5,Y862&gt;0),"优化商机成本 ","")&amp;IF(AND(Y862&lt;&gt;0,L862&gt;0,AB862&lt;$AB$1*1.2),"加大询盘获取 ","")&amp;IF(AND(Y862&lt;&gt;0,K862&gt;0,Z862&lt;$Z$1*1.2),"加大商机获取 ","")&amp;IF(AND(L862=0,C862="Y",G862&gt;($G$1/$L$1*1.5)),"解绑橱窗绑定 ",""),"请去左表粘贴源数据"),"")</f>
        <v/>
      </c>
      <c r="AE862" s="9"/>
      <c r="AF862" s="9"/>
      <c r="AG862" s="9"/>
      <c r="AH862" s="9"/>
      <c r="AI862" s="17"/>
      <c r="AJ862" s="17"/>
      <c r="AK862" s="17"/>
    </row>
    <row r="863" spans="1:37">
      <c r="A863" s="5" t="str">
        <f>IFERROR(HLOOKUP(A$2,'2.源数据-产品分析-全商品'!A$6:A$1000,ROW()-1,0),"")</f>
        <v/>
      </c>
      <c r="B863" s="5" t="str">
        <f>IFERROR(HLOOKUP(B$2,'2.源数据-产品分析-全商品'!B$6:B$1000,ROW()-1,0),"")</f>
        <v/>
      </c>
      <c r="C863" s="5" t="str">
        <f>CLEAN(IFERROR(HLOOKUP(C$2,'2.源数据-产品分析-全商品'!C$6:C$1000,ROW()-1,0),""))</f>
        <v/>
      </c>
      <c r="D863" s="5" t="str">
        <f>IFERROR(HLOOKUP(D$2,'2.源数据-产品分析-全商品'!D$6:D$1000,ROW()-1,0),"")</f>
        <v/>
      </c>
      <c r="E863" s="5" t="str">
        <f>IFERROR(HLOOKUP(E$2,'2.源数据-产品分析-全商品'!E$6:E$1000,ROW()-1,0),"")</f>
        <v/>
      </c>
      <c r="F863" s="5" t="str">
        <f>IFERROR(VALUE(HLOOKUP(F$2,'2.源数据-产品分析-全商品'!F$6:F$1000,ROW()-1,0)),"")</f>
        <v/>
      </c>
      <c r="G863" s="5" t="str">
        <f>IFERROR(VALUE(HLOOKUP(G$2,'2.源数据-产品分析-全商品'!G$6:G$1000,ROW()-1,0)),"")</f>
        <v/>
      </c>
      <c r="H863" s="5" t="str">
        <f>IFERROR(HLOOKUP(H$2,'2.源数据-产品分析-全商品'!H$6:H$1000,ROW()-1,0),"")</f>
        <v/>
      </c>
      <c r="I863" s="5" t="str">
        <f>IFERROR(VALUE(HLOOKUP(I$2,'2.源数据-产品分析-全商品'!I$6:I$1000,ROW()-1,0)),"")</f>
        <v/>
      </c>
      <c r="J863" s="60" t="str">
        <f>IFERROR(IF($J$2="","",INDEX('产品报告-整理'!G:G,MATCH(产品建议!A863,'产品报告-整理'!A:A,0))),"")</f>
        <v/>
      </c>
      <c r="K863" s="5" t="str">
        <f>IFERROR(IF($K$2="","",VALUE(INDEX('产品报告-整理'!E:E,MATCH(产品建议!A863,'产品报告-整理'!A:A,0)))),0)</f>
        <v/>
      </c>
      <c r="L863" s="5" t="str">
        <f>IFERROR(VALUE(HLOOKUP(L$2,'2.源数据-产品分析-全商品'!J$6:J$1000,ROW()-1,0)),"")</f>
        <v/>
      </c>
      <c r="M863" s="5" t="str">
        <f>IFERROR(VALUE(HLOOKUP(M$2,'2.源数据-产品分析-全商品'!K$6:K$1000,ROW()-1,0)),"")</f>
        <v/>
      </c>
      <c r="N863" s="5" t="str">
        <f>IFERROR(HLOOKUP(N$2,'2.源数据-产品分析-全商品'!L$6:L$1000,ROW()-1,0),"")</f>
        <v/>
      </c>
      <c r="O863" s="5" t="str">
        <f>IF($O$2='产品报告-整理'!$K$1,IFERROR(INDEX('产品报告-整理'!S:S,MATCH(产品建议!A863,'产品报告-整理'!L:L,0)),""),(IFERROR(VALUE(HLOOKUP(O$2,'2.源数据-产品分析-全商品'!M$6:M$1000,ROW()-1,0)),"")))</f>
        <v/>
      </c>
      <c r="P863" s="5" t="str">
        <f>IF($P$2='产品报告-整理'!$V$1,IFERROR(INDEX('产品报告-整理'!AD:AD,MATCH(产品建议!A863,'产品报告-整理'!W:W,0)),""),(IFERROR(VALUE(HLOOKUP(P$2,'2.源数据-产品分析-全商品'!N$6:N$1000,ROW()-1,0)),"")))</f>
        <v/>
      </c>
      <c r="Q863" s="5" t="str">
        <f>IF($Q$2='产品报告-整理'!$AG$1,IFERROR(INDEX('产品报告-整理'!AO:AO,MATCH(产品建议!A863,'产品报告-整理'!AH:AH,0)),""),(IFERROR(VALUE(HLOOKUP(Q$2,'2.源数据-产品分析-全商品'!O$6:O$1000,ROW()-1,0)),"")))</f>
        <v/>
      </c>
      <c r="R863" s="5" t="str">
        <f>IF($R$2='产品报告-整理'!$AR$1,IFERROR(INDEX('产品报告-整理'!AZ:AZ,MATCH(产品建议!A863,'产品报告-整理'!AS:AS,0)),""),(IFERROR(VALUE(HLOOKUP(R$2,'2.源数据-产品分析-全商品'!P$6:P$1000,ROW()-1,0)),"")))</f>
        <v/>
      </c>
      <c r="S863" s="5" t="str">
        <f>IF($S$2='产品报告-整理'!$BC$1,IFERROR(INDEX('产品报告-整理'!BK:BK,MATCH(产品建议!A863,'产品报告-整理'!BD:BD,0)),""),(IFERROR(VALUE(HLOOKUP(S$2,'2.源数据-产品分析-全商品'!Q$6:Q$1000,ROW()-1,0)),"")))</f>
        <v/>
      </c>
      <c r="T863" s="5" t="str">
        <f>IFERROR(HLOOKUP("产品负责人",'2.源数据-产品分析-全商品'!R$6:R$1000,ROW()-1,0),"")</f>
        <v/>
      </c>
      <c r="U863" s="5" t="str">
        <f>IFERROR(VALUE(HLOOKUP(U$2,'2.源数据-产品分析-全商品'!S$6:S$1000,ROW()-1,0)),"")</f>
        <v/>
      </c>
      <c r="V863" s="5" t="str">
        <f>IFERROR(VALUE(HLOOKUP(V$2,'2.源数据-产品分析-全商品'!T$6:T$1000,ROW()-1,0)),"")</f>
        <v/>
      </c>
      <c r="W863" s="5" t="str">
        <f>IF(OR($A$3=""),"",IF(OR($W$2="优爆品"),(IF(COUNTIF('2-2.源数据-产品分析-优品'!A:A,产品建议!A863)&gt;0,"是","")&amp;IF(COUNTIF('2-3.源数据-产品分析-爆品'!A:A,产品建议!A863)&gt;0,"是","")),IF(OR($W$2="P4P点击量"),((IFERROR(INDEX('产品报告-整理'!D:D,MATCH(产品建议!A863,'产品报告-整理'!A:A,0)),""))),((IF(COUNTIF('2-2.源数据-产品分析-优品'!A:A,产品建议!A863)&gt;0,"是",""))))))</f>
        <v/>
      </c>
      <c r="X863" s="5" t="str">
        <f>IF(OR($A$3=""),"",IF(OR($W$2="优爆品"),((IFERROR(INDEX('产品报告-整理'!D:D,MATCH(产品建议!A863,'产品报告-整理'!A:A,0)),"")&amp;" → "&amp;(IFERROR(TEXT(INDEX('产品报告-整理'!D:D,MATCH(产品建议!A863,'产品报告-整理'!A:A,0))/G863,"0%"),"")))),IF(OR($W$2="P4P点击量"),((IF($W$2="P4P点击量",IFERROR(TEXT(W863/G863,"0%"),"")))),(((IF(COUNTIF('2-3.源数据-产品分析-爆品'!A:A,产品建议!A863)&gt;0,"是","")))))))</f>
        <v/>
      </c>
      <c r="Y863" s="9" t="str">
        <f>IF(AND($Y$2="直通车总消费",'产品报告-整理'!$BN$1="推荐广告"),IFERROR(INDEX('产品报告-整理'!H:H,MATCH(产品建议!A863,'产品报告-整理'!A:A,0)),0)+IFERROR(INDEX('产品报告-整理'!BV:BV,MATCH(产品建议!A863,'产品报告-整理'!BO:BO,0)),0),IFERROR(INDEX('产品报告-整理'!H:H,MATCH(产品建议!A863,'产品报告-整理'!A:A,0)),0))</f>
        <v/>
      </c>
      <c r="Z863" s="9" t="str">
        <f t="shared" si="42"/>
        <v/>
      </c>
      <c r="AA863" s="5" t="str">
        <f t="shared" si="40"/>
        <v/>
      </c>
      <c r="AB863" s="5" t="str">
        <f t="shared" si="41"/>
        <v/>
      </c>
      <c r="AC863" s="9"/>
      <c r="AD863" s="15" t="str">
        <f>IF($AD$1="  ",IFERROR(IF(AND(Y863="未推广",L863&gt;0),"加入P4P推广 ","")&amp;IF(AND(OR(W863="是",X863="是"),Y863=0),"优爆品加推广 ","")&amp;IF(AND(C863="N",L863&gt;0),"增加橱窗绑定 ","")&amp;IF(AND(OR(Z863&gt;$Z$1*4.5,AB863&gt;$AB$1*4.5),Y863&lt;&gt;0,Y863&gt;$AB$1*2,G863&gt;($G$1/$L$1)*1),"放弃P4P推广 ","")&amp;IF(AND(AB863&gt;$AB$1*1.2,AB863&lt;$AB$1*4.5,Y863&gt;0),"优化询盘成本 ","")&amp;IF(AND(Z863&gt;$Z$1*1.2,Z863&lt;$Z$1*4.5,Y863&gt;0),"优化商机成本 ","")&amp;IF(AND(Y863&lt;&gt;0,L863&gt;0,AB863&lt;$AB$1*1.2),"加大询盘获取 ","")&amp;IF(AND(Y863&lt;&gt;0,K863&gt;0,Z863&lt;$Z$1*1.2),"加大商机获取 ","")&amp;IF(AND(L863=0,C863="Y",G863&gt;($G$1/$L$1*1.5)),"解绑橱窗绑定 ",""),"请去左表粘贴源数据"),"")</f>
        <v/>
      </c>
      <c r="AE863" s="9"/>
      <c r="AF863" s="9"/>
      <c r="AG863" s="9"/>
      <c r="AH863" s="9"/>
      <c r="AI863" s="17"/>
      <c r="AJ863" s="17"/>
      <c r="AK863" s="17"/>
    </row>
    <row r="864" spans="1:37">
      <c r="A864" s="5" t="str">
        <f>IFERROR(HLOOKUP(A$2,'2.源数据-产品分析-全商品'!A$6:A$1000,ROW()-1,0),"")</f>
        <v/>
      </c>
      <c r="B864" s="5" t="str">
        <f>IFERROR(HLOOKUP(B$2,'2.源数据-产品分析-全商品'!B$6:B$1000,ROW()-1,0),"")</f>
        <v/>
      </c>
      <c r="C864" s="5" t="str">
        <f>CLEAN(IFERROR(HLOOKUP(C$2,'2.源数据-产品分析-全商品'!C$6:C$1000,ROW()-1,0),""))</f>
        <v/>
      </c>
      <c r="D864" s="5" t="str">
        <f>IFERROR(HLOOKUP(D$2,'2.源数据-产品分析-全商品'!D$6:D$1000,ROW()-1,0),"")</f>
        <v/>
      </c>
      <c r="E864" s="5" t="str">
        <f>IFERROR(HLOOKUP(E$2,'2.源数据-产品分析-全商品'!E$6:E$1000,ROW()-1,0),"")</f>
        <v/>
      </c>
      <c r="F864" s="5" t="str">
        <f>IFERROR(VALUE(HLOOKUP(F$2,'2.源数据-产品分析-全商品'!F$6:F$1000,ROW()-1,0)),"")</f>
        <v/>
      </c>
      <c r="G864" s="5" t="str">
        <f>IFERROR(VALUE(HLOOKUP(G$2,'2.源数据-产品分析-全商品'!G$6:G$1000,ROW()-1,0)),"")</f>
        <v/>
      </c>
      <c r="H864" s="5" t="str">
        <f>IFERROR(HLOOKUP(H$2,'2.源数据-产品分析-全商品'!H$6:H$1000,ROW()-1,0),"")</f>
        <v/>
      </c>
      <c r="I864" s="5" t="str">
        <f>IFERROR(VALUE(HLOOKUP(I$2,'2.源数据-产品分析-全商品'!I$6:I$1000,ROW()-1,0)),"")</f>
        <v/>
      </c>
      <c r="J864" s="60" t="str">
        <f>IFERROR(IF($J$2="","",INDEX('产品报告-整理'!G:G,MATCH(产品建议!A864,'产品报告-整理'!A:A,0))),"")</f>
        <v/>
      </c>
      <c r="K864" s="5" t="str">
        <f>IFERROR(IF($K$2="","",VALUE(INDEX('产品报告-整理'!E:E,MATCH(产品建议!A864,'产品报告-整理'!A:A,0)))),0)</f>
        <v/>
      </c>
      <c r="L864" s="5" t="str">
        <f>IFERROR(VALUE(HLOOKUP(L$2,'2.源数据-产品分析-全商品'!J$6:J$1000,ROW()-1,0)),"")</f>
        <v/>
      </c>
      <c r="M864" s="5" t="str">
        <f>IFERROR(VALUE(HLOOKUP(M$2,'2.源数据-产品分析-全商品'!K$6:K$1000,ROW()-1,0)),"")</f>
        <v/>
      </c>
      <c r="N864" s="5" t="str">
        <f>IFERROR(HLOOKUP(N$2,'2.源数据-产品分析-全商品'!L$6:L$1000,ROW()-1,0),"")</f>
        <v/>
      </c>
      <c r="O864" s="5" t="str">
        <f>IF($O$2='产品报告-整理'!$K$1,IFERROR(INDEX('产品报告-整理'!S:S,MATCH(产品建议!A864,'产品报告-整理'!L:L,0)),""),(IFERROR(VALUE(HLOOKUP(O$2,'2.源数据-产品分析-全商品'!M$6:M$1000,ROW()-1,0)),"")))</f>
        <v/>
      </c>
      <c r="P864" s="5" t="str">
        <f>IF($P$2='产品报告-整理'!$V$1,IFERROR(INDEX('产品报告-整理'!AD:AD,MATCH(产品建议!A864,'产品报告-整理'!W:W,0)),""),(IFERROR(VALUE(HLOOKUP(P$2,'2.源数据-产品分析-全商品'!N$6:N$1000,ROW()-1,0)),"")))</f>
        <v/>
      </c>
      <c r="Q864" s="5" t="str">
        <f>IF($Q$2='产品报告-整理'!$AG$1,IFERROR(INDEX('产品报告-整理'!AO:AO,MATCH(产品建议!A864,'产品报告-整理'!AH:AH,0)),""),(IFERROR(VALUE(HLOOKUP(Q$2,'2.源数据-产品分析-全商品'!O$6:O$1000,ROW()-1,0)),"")))</f>
        <v/>
      </c>
      <c r="R864" s="5" t="str">
        <f>IF($R$2='产品报告-整理'!$AR$1,IFERROR(INDEX('产品报告-整理'!AZ:AZ,MATCH(产品建议!A864,'产品报告-整理'!AS:AS,0)),""),(IFERROR(VALUE(HLOOKUP(R$2,'2.源数据-产品分析-全商品'!P$6:P$1000,ROW()-1,0)),"")))</f>
        <v/>
      </c>
      <c r="S864" s="5" t="str">
        <f>IF($S$2='产品报告-整理'!$BC$1,IFERROR(INDEX('产品报告-整理'!BK:BK,MATCH(产品建议!A864,'产品报告-整理'!BD:BD,0)),""),(IFERROR(VALUE(HLOOKUP(S$2,'2.源数据-产品分析-全商品'!Q$6:Q$1000,ROW()-1,0)),"")))</f>
        <v/>
      </c>
      <c r="T864" s="5" t="str">
        <f>IFERROR(HLOOKUP("产品负责人",'2.源数据-产品分析-全商品'!R$6:R$1000,ROW()-1,0),"")</f>
        <v/>
      </c>
      <c r="U864" s="5" t="str">
        <f>IFERROR(VALUE(HLOOKUP(U$2,'2.源数据-产品分析-全商品'!S$6:S$1000,ROW()-1,0)),"")</f>
        <v/>
      </c>
      <c r="V864" s="5" t="str">
        <f>IFERROR(VALUE(HLOOKUP(V$2,'2.源数据-产品分析-全商品'!T$6:T$1000,ROW()-1,0)),"")</f>
        <v/>
      </c>
      <c r="W864" s="5" t="str">
        <f>IF(OR($A$3=""),"",IF(OR($W$2="优爆品"),(IF(COUNTIF('2-2.源数据-产品分析-优品'!A:A,产品建议!A864)&gt;0,"是","")&amp;IF(COUNTIF('2-3.源数据-产品分析-爆品'!A:A,产品建议!A864)&gt;0,"是","")),IF(OR($W$2="P4P点击量"),((IFERROR(INDEX('产品报告-整理'!D:D,MATCH(产品建议!A864,'产品报告-整理'!A:A,0)),""))),((IF(COUNTIF('2-2.源数据-产品分析-优品'!A:A,产品建议!A864)&gt;0,"是",""))))))</f>
        <v/>
      </c>
      <c r="X864" s="5" t="str">
        <f>IF(OR($A$3=""),"",IF(OR($W$2="优爆品"),((IFERROR(INDEX('产品报告-整理'!D:D,MATCH(产品建议!A864,'产品报告-整理'!A:A,0)),"")&amp;" → "&amp;(IFERROR(TEXT(INDEX('产品报告-整理'!D:D,MATCH(产品建议!A864,'产品报告-整理'!A:A,0))/G864,"0%"),"")))),IF(OR($W$2="P4P点击量"),((IF($W$2="P4P点击量",IFERROR(TEXT(W864/G864,"0%"),"")))),(((IF(COUNTIF('2-3.源数据-产品分析-爆品'!A:A,产品建议!A864)&gt;0,"是","")))))))</f>
        <v/>
      </c>
      <c r="Y864" s="9" t="str">
        <f>IF(AND($Y$2="直通车总消费",'产品报告-整理'!$BN$1="推荐广告"),IFERROR(INDEX('产品报告-整理'!H:H,MATCH(产品建议!A864,'产品报告-整理'!A:A,0)),0)+IFERROR(INDEX('产品报告-整理'!BV:BV,MATCH(产品建议!A864,'产品报告-整理'!BO:BO,0)),0),IFERROR(INDEX('产品报告-整理'!H:H,MATCH(产品建议!A864,'产品报告-整理'!A:A,0)),0))</f>
        <v/>
      </c>
      <c r="Z864" s="9" t="str">
        <f t="shared" si="42"/>
        <v/>
      </c>
      <c r="AA864" s="5" t="str">
        <f t="shared" si="40"/>
        <v/>
      </c>
      <c r="AB864" s="5" t="str">
        <f t="shared" si="41"/>
        <v/>
      </c>
      <c r="AC864" s="9"/>
      <c r="AD864" s="15" t="str">
        <f>IF($AD$1="  ",IFERROR(IF(AND(Y864="未推广",L864&gt;0),"加入P4P推广 ","")&amp;IF(AND(OR(W864="是",X864="是"),Y864=0),"优爆品加推广 ","")&amp;IF(AND(C864="N",L864&gt;0),"增加橱窗绑定 ","")&amp;IF(AND(OR(Z864&gt;$Z$1*4.5,AB864&gt;$AB$1*4.5),Y864&lt;&gt;0,Y864&gt;$AB$1*2,G864&gt;($G$1/$L$1)*1),"放弃P4P推广 ","")&amp;IF(AND(AB864&gt;$AB$1*1.2,AB864&lt;$AB$1*4.5,Y864&gt;0),"优化询盘成本 ","")&amp;IF(AND(Z864&gt;$Z$1*1.2,Z864&lt;$Z$1*4.5,Y864&gt;0),"优化商机成本 ","")&amp;IF(AND(Y864&lt;&gt;0,L864&gt;0,AB864&lt;$AB$1*1.2),"加大询盘获取 ","")&amp;IF(AND(Y864&lt;&gt;0,K864&gt;0,Z864&lt;$Z$1*1.2),"加大商机获取 ","")&amp;IF(AND(L864=0,C864="Y",G864&gt;($G$1/$L$1*1.5)),"解绑橱窗绑定 ",""),"请去左表粘贴源数据"),"")</f>
        <v/>
      </c>
      <c r="AE864" s="9"/>
      <c r="AF864" s="9"/>
      <c r="AG864" s="9"/>
      <c r="AH864" s="9"/>
      <c r="AI864" s="17"/>
      <c r="AJ864" s="17"/>
      <c r="AK864" s="17"/>
    </row>
    <row r="865" spans="1:37">
      <c r="A865" s="5" t="str">
        <f>IFERROR(HLOOKUP(A$2,'2.源数据-产品分析-全商品'!A$6:A$1000,ROW()-1,0),"")</f>
        <v/>
      </c>
      <c r="B865" s="5" t="str">
        <f>IFERROR(HLOOKUP(B$2,'2.源数据-产品分析-全商品'!B$6:B$1000,ROW()-1,0),"")</f>
        <v/>
      </c>
      <c r="C865" s="5" t="str">
        <f>CLEAN(IFERROR(HLOOKUP(C$2,'2.源数据-产品分析-全商品'!C$6:C$1000,ROW()-1,0),""))</f>
        <v/>
      </c>
      <c r="D865" s="5" t="str">
        <f>IFERROR(HLOOKUP(D$2,'2.源数据-产品分析-全商品'!D$6:D$1000,ROW()-1,0),"")</f>
        <v/>
      </c>
      <c r="E865" s="5" t="str">
        <f>IFERROR(HLOOKUP(E$2,'2.源数据-产品分析-全商品'!E$6:E$1000,ROW()-1,0),"")</f>
        <v/>
      </c>
      <c r="F865" s="5" t="str">
        <f>IFERROR(VALUE(HLOOKUP(F$2,'2.源数据-产品分析-全商品'!F$6:F$1000,ROW()-1,0)),"")</f>
        <v/>
      </c>
      <c r="G865" s="5" t="str">
        <f>IFERROR(VALUE(HLOOKUP(G$2,'2.源数据-产品分析-全商品'!G$6:G$1000,ROW()-1,0)),"")</f>
        <v/>
      </c>
      <c r="H865" s="5" t="str">
        <f>IFERROR(HLOOKUP(H$2,'2.源数据-产品分析-全商品'!H$6:H$1000,ROW()-1,0),"")</f>
        <v/>
      </c>
      <c r="I865" s="5" t="str">
        <f>IFERROR(VALUE(HLOOKUP(I$2,'2.源数据-产品分析-全商品'!I$6:I$1000,ROW()-1,0)),"")</f>
        <v/>
      </c>
      <c r="J865" s="60" t="str">
        <f>IFERROR(IF($J$2="","",INDEX('产品报告-整理'!G:G,MATCH(产品建议!A865,'产品报告-整理'!A:A,0))),"")</f>
        <v/>
      </c>
      <c r="K865" s="5" t="str">
        <f>IFERROR(IF($K$2="","",VALUE(INDEX('产品报告-整理'!E:E,MATCH(产品建议!A865,'产品报告-整理'!A:A,0)))),0)</f>
        <v/>
      </c>
      <c r="L865" s="5" t="str">
        <f>IFERROR(VALUE(HLOOKUP(L$2,'2.源数据-产品分析-全商品'!J$6:J$1000,ROW()-1,0)),"")</f>
        <v/>
      </c>
      <c r="M865" s="5" t="str">
        <f>IFERROR(VALUE(HLOOKUP(M$2,'2.源数据-产品分析-全商品'!K$6:K$1000,ROW()-1,0)),"")</f>
        <v/>
      </c>
      <c r="N865" s="5" t="str">
        <f>IFERROR(HLOOKUP(N$2,'2.源数据-产品分析-全商品'!L$6:L$1000,ROW()-1,0),"")</f>
        <v/>
      </c>
      <c r="O865" s="5" t="str">
        <f>IF($O$2='产品报告-整理'!$K$1,IFERROR(INDEX('产品报告-整理'!S:S,MATCH(产品建议!A865,'产品报告-整理'!L:L,0)),""),(IFERROR(VALUE(HLOOKUP(O$2,'2.源数据-产品分析-全商品'!M$6:M$1000,ROW()-1,0)),"")))</f>
        <v/>
      </c>
      <c r="P865" s="5" t="str">
        <f>IF($P$2='产品报告-整理'!$V$1,IFERROR(INDEX('产品报告-整理'!AD:AD,MATCH(产品建议!A865,'产品报告-整理'!W:W,0)),""),(IFERROR(VALUE(HLOOKUP(P$2,'2.源数据-产品分析-全商品'!N$6:N$1000,ROW()-1,0)),"")))</f>
        <v/>
      </c>
      <c r="Q865" s="5" t="str">
        <f>IF($Q$2='产品报告-整理'!$AG$1,IFERROR(INDEX('产品报告-整理'!AO:AO,MATCH(产品建议!A865,'产品报告-整理'!AH:AH,0)),""),(IFERROR(VALUE(HLOOKUP(Q$2,'2.源数据-产品分析-全商品'!O$6:O$1000,ROW()-1,0)),"")))</f>
        <v/>
      </c>
      <c r="R865" s="5" t="str">
        <f>IF($R$2='产品报告-整理'!$AR$1,IFERROR(INDEX('产品报告-整理'!AZ:AZ,MATCH(产品建议!A865,'产品报告-整理'!AS:AS,0)),""),(IFERROR(VALUE(HLOOKUP(R$2,'2.源数据-产品分析-全商品'!P$6:P$1000,ROW()-1,0)),"")))</f>
        <v/>
      </c>
      <c r="S865" s="5" t="str">
        <f>IF($S$2='产品报告-整理'!$BC$1,IFERROR(INDEX('产品报告-整理'!BK:BK,MATCH(产品建议!A865,'产品报告-整理'!BD:BD,0)),""),(IFERROR(VALUE(HLOOKUP(S$2,'2.源数据-产品分析-全商品'!Q$6:Q$1000,ROW()-1,0)),"")))</f>
        <v/>
      </c>
      <c r="T865" s="5" t="str">
        <f>IFERROR(HLOOKUP("产品负责人",'2.源数据-产品分析-全商品'!R$6:R$1000,ROW()-1,0),"")</f>
        <v/>
      </c>
      <c r="U865" s="5" t="str">
        <f>IFERROR(VALUE(HLOOKUP(U$2,'2.源数据-产品分析-全商品'!S$6:S$1000,ROW()-1,0)),"")</f>
        <v/>
      </c>
      <c r="V865" s="5" t="str">
        <f>IFERROR(VALUE(HLOOKUP(V$2,'2.源数据-产品分析-全商品'!T$6:T$1000,ROW()-1,0)),"")</f>
        <v/>
      </c>
      <c r="W865" s="5" t="str">
        <f>IF(OR($A$3=""),"",IF(OR($W$2="优爆品"),(IF(COUNTIF('2-2.源数据-产品分析-优品'!A:A,产品建议!A865)&gt;0,"是","")&amp;IF(COUNTIF('2-3.源数据-产品分析-爆品'!A:A,产品建议!A865)&gt;0,"是","")),IF(OR($W$2="P4P点击量"),((IFERROR(INDEX('产品报告-整理'!D:D,MATCH(产品建议!A865,'产品报告-整理'!A:A,0)),""))),((IF(COUNTIF('2-2.源数据-产品分析-优品'!A:A,产品建议!A865)&gt;0,"是",""))))))</f>
        <v/>
      </c>
      <c r="X865" s="5" t="str">
        <f>IF(OR($A$3=""),"",IF(OR($W$2="优爆品"),((IFERROR(INDEX('产品报告-整理'!D:D,MATCH(产品建议!A865,'产品报告-整理'!A:A,0)),"")&amp;" → "&amp;(IFERROR(TEXT(INDEX('产品报告-整理'!D:D,MATCH(产品建议!A865,'产品报告-整理'!A:A,0))/G865,"0%"),"")))),IF(OR($W$2="P4P点击量"),((IF($W$2="P4P点击量",IFERROR(TEXT(W865/G865,"0%"),"")))),(((IF(COUNTIF('2-3.源数据-产品分析-爆品'!A:A,产品建议!A865)&gt;0,"是","")))))))</f>
        <v/>
      </c>
      <c r="Y865" s="9" t="str">
        <f>IF(AND($Y$2="直通车总消费",'产品报告-整理'!$BN$1="推荐广告"),IFERROR(INDEX('产品报告-整理'!H:H,MATCH(产品建议!A865,'产品报告-整理'!A:A,0)),0)+IFERROR(INDEX('产品报告-整理'!BV:BV,MATCH(产品建议!A865,'产品报告-整理'!BO:BO,0)),0),IFERROR(INDEX('产品报告-整理'!H:H,MATCH(产品建议!A865,'产品报告-整理'!A:A,0)),0))</f>
        <v/>
      </c>
      <c r="Z865" s="9" t="str">
        <f t="shared" si="42"/>
        <v/>
      </c>
      <c r="AA865" s="5" t="str">
        <f t="shared" si="40"/>
        <v/>
      </c>
      <c r="AB865" s="5" t="str">
        <f t="shared" si="41"/>
        <v/>
      </c>
      <c r="AC865" s="9"/>
      <c r="AD865" s="15" t="str">
        <f>IF($AD$1="  ",IFERROR(IF(AND(Y865="未推广",L865&gt;0),"加入P4P推广 ","")&amp;IF(AND(OR(W865="是",X865="是"),Y865=0),"优爆品加推广 ","")&amp;IF(AND(C865="N",L865&gt;0),"增加橱窗绑定 ","")&amp;IF(AND(OR(Z865&gt;$Z$1*4.5,AB865&gt;$AB$1*4.5),Y865&lt;&gt;0,Y865&gt;$AB$1*2,G865&gt;($G$1/$L$1)*1),"放弃P4P推广 ","")&amp;IF(AND(AB865&gt;$AB$1*1.2,AB865&lt;$AB$1*4.5,Y865&gt;0),"优化询盘成本 ","")&amp;IF(AND(Z865&gt;$Z$1*1.2,Z865&lt;$Z$1*4.5,Y865&gt;0),"优化商机成本 ","")&amp;IF(AND(Y865&lt;&gt;0,L865&gt;0,AB865&lt;$AB$1*1.2),"加大询盘获取 ","")&amp;IF(AND(Y865&lt;&gt;0,K865&gt;0,Z865&lt;$Z$1*1.2),"加大商机获取 ","")&amp;IF(AND(L865=0,C865="Y",G865&gt;($G$1/$L$1*1.5)),"解绑橱窗绑定 ",""),"请去左表粘贴源数据"),"")</f>
        <v/>
      </c>
      <c r="AE865" s="9"/>
      <c r="AF865" s="9"/>
      <c r="AG865" s="9"/>
      <c r="AH865" s="9"/>
      <c r="AI865" s="17"/>
      <c r="AJ865" s="17"/>
      <c r="AK865" s="17"/>
    </row>
    <row r="866" spans="1:37">
      <c r="A866" s="5" t="str">
        <f>IFERROR(HLOOKUP(A$2,'2.源数据-产品分析-全商品'!A$6:A$1000,ROW()-1,0),"")</f>
        <v/>
      </c>
      <c r="B866" s="5" t="str">
        <f>IFERROR(HLOOKUP(B$2,'2.源数据-产品分析-全商品'!B$6:B$1000,ROW()-1,0),"")</f>
        <v/>
      </c>
      <c r="C866" s="5" t="str">
        <f>CLEAN(IFERROR(HLOOKUP(C$2,'2.源数据-产品分析-全商品'!C$6:C$1000,ROW()-1,0),""))</f>
        <v/>
      </c>
      <c r="D866" s="5" t="str">
        <f>IFERROR(HLOOKUP(D$2,'2.源数据-产品分析-全商品'!D$6:D$1000,ROW()-1,0),"")</f>
        <v/>
      </c>
      <c r="E866" s="5" t="str">
        <f>IFERROR(HLOOKUP(E$2,'2.源数据-产品分析-全商品'!E$6:E$1000,ROW()-1,0),"")</f>
        <v/>
      </c>
      <c r="F866" s="5" t="str">
        <f>IFERROR(VALUE(HLOOKUP(F$2,'2.源数据-产品分析-全商品'!F$6:F$1000,ROW()-1,0)),"")</f>
        <v/>
      </c>
      <c r="G866" s="5" t="str">
        <f>IFERROR(VALUE(HLOOKUP(G$2,'2.源数据-产品分析-全商品'!G$6:G$1000,ROW()-1,0)),"")</f>
        <v/>
      </c>
      <c r="H866" s="5" t="str">
        <f>IFERROR(HLOOKUP(H$2,'2.源数据-产品分析-全商品'!H$6:H$1000,ROW()-1,0),"")</f>
        <v/>
      </c>
      <c r="I866" s="5" t="str">
        <f>IFERROR(VALUE(HLOOKUP(I$2,'2.源数据-产品分析-全商品'!I$6:I$1000,ROW()-1,0)),"")</f>
        <v/>
      </c>
      <c r="J866" s="60" t="str">
        <f>IFERROR(IF($J$2="","",INDEX('产品报告-整理'!G:G,MATCH(产品建议!A866,'产品报告-整理'!A:A,0))),"")</f>
        <v/>
      </c>
      <c r="K866" s="5" t="str">
        <f>IFERROR(IF($K$2="","",VALUE(INDEX('产品报告-整理'!E:E,MATCH(产品建议!A866,'产品报告-整理'!A:A,0)))),0)</f>
        <v/>
      </c>
      <c r="L866" s="5" t="str">
        <f>IFERROR(VALUE(HLOOKUP(L$2,'2.源数据-产品分析-全商品'!J$6:J$1000,ROW()-1,0)),"")</f>
        <v/>
      </c>
      <c r="M866" s="5" t="str">
        <f>IFERROR(VALUE(HLOOKUP(M$2,'2.源数据-产品分析-全商品'!K$6:K$1000,ROW()-1,0)),"")</f>
        <v/>
      </c>
      <c r="N866" s="5" t="str">
        <f>IFERROR(HLOOKUP(N$2,'2.源数据-产品分析-全商品'!L$6:L$1000,ROW()-1,0),"")</f>
        <v/>
      </c>
      <c r="O866" s="5" t="str">
        <f>IF($O$2='产品报告-整理'!$K$1,IFERROR(INDEX('产品报告-整理'!S:S,MATCH(产品建议!A866,'产品报告-整理'!L:L,0)),""),(IFERROR(VALUE(HLOOKUP(O$2,'2.源数据-产品分析-全商品'!M$6:M$1000,ROW()-1,0)),"")))</f>
        <v/>
      </c>
      <c r="P866" s="5" t="str">
        <f>IF($P$2='产品报告-整理'!$V$1,IFERROR(INDEX('产品报告-整理'!AD:AD,MATCH(产品建议!A866,'产品报告-整理'!W:W,0)),""),(IFERROR(VALUE(HLOOKUP(P$2,'2.源数据-产品分析-全商品'!N$6:N$1000,ROW()-1,0)),"")))</f>
        <v/>
      </c>
      <c r="Q866" s="5" t="str">
        <f>IF($Q$2='产品报告-整理'!$AG$1,IFERROR(INDEX('产品报告-整理'!AO:AO,MATCH(产品建议!A866,'产品报告-整理'!AH:AH,0)),""),(IFERROR(VALUE(HLOOKUP(Q$2,'2.源数据-产品分析-全商品'!O$6:O$1000,ROW()-1,0)),"")))</f>
        <v/>
      </c>
      <c r="R866" s="5" t="str">
        <f>IF($R$2='产品报告-整理'!$AR$1,IFERROR(INDEX('产品报告-整理'!AZ:AZ,MATCH(产品建议!A866,'产品报告-整理'!AS:AS,0)),""),(IFERROR(VALUE(HLOOKUP(R$2,'2.源数据-产品分析-全商品'!P$6:P$1000,ROW()-1,0)),"")))</f>
        <v/>
      </c>
      <c r="S866" s="5" t="str">
        <f>IF($S$2='产品报告-整理'!$BC$1,IFERROR(INDEX('产品报告-整理'!BK:BK,MATCH(产品建议!A866,'产品报告-整理'!BD:BD,0)),""),(IFERROR(VALUE(HLOOKUP(S$2,'2.源数据-产品分析-全商品'!Q$6:Q$1000,ROW()-1,0)),"")))</f>
        <v/>
      </c>
      <c r="T866" s="5" t="str">
        <f>IFERROR(HLOOKUP("产品负责人",'2.源数据-产品分析-全商品'!R$6:R$1000,ROW()-1,0),"")</f>
        <v/>
      </c>
      <c r="U866" s="5" t="str">
        <f>IFERROR(VALUE(HLOOKUP(U$2,'2.源数据-产品分析-全商品'!S$6:S$1000,ROW()-1,0)),"")</f>
        <v/>
      </c>
      <c r="V866" s="5" t="str">
        <f>IFERROR(VALUE(HLOOKUP(V$2,'2.源数据-产品分析-全商品'!T$6:T$1000,ROW()-1,0)),"")</f>
        <v/>
      </c>
      <c r="W866" s="5" t="str">
        <f>IF(OR($A$3=""),"",IF(OR($W$2="优爆品"),(IF(COUNTIF('2-2.源数据-产品分析-优品'!A:A,产品建议!A866)&gt;0,"是","")&amp;IF(COUNTIF('2-3.源数据-产品分析-爆品'!A:A,产品建议!A866)&gt;0,"是","")),IF(OR($W$2="P4P点击量"),((IFERROR(INDEX('产品报告-整理'!D:D,MATCH(产品建议!A866,'产品报告-整理'!A:A,0)),""))),((IF(COUNTIF('2-2.源数据-产品分析-优品'!A:A,产品建议!A866)&gt;0,"是",""))))))</f>
        <v/>
      </c>
      <c r="X866" s="5" t="str">
        <f>IF(OR($A$3=""),"",IF(OR($W$2="优爆品"),((IFERROR(INDEX('产品报告-整理'!D:D,MATCH(产品建议!A866,'产品报告-整理'!A:A,0)),"")&amp;" → "&amp;(IFERROR(TEXT(INDEX('产品报告-整理'!D:D,MATCH(产品建议!A866,'产品报告-整理'!A:A,0))/G866,"0%"),"")))),IF(OR($W$2="P4P点击量"),((IF($W$2="P4P点击量",IFERROR(TEXT(W866/G866,"0%"),"")))),(((IF(COUNTIF('2-3.源数据-产品分析-爆品'!A:A,产品建议!A866)&gt;0,"是","")))))))</f>
        <v/>
      </c>
      <c r="Y866" s="9" t="str">
        <f>IF(AND($Y$2="直通车总消费",'产品报告-整理'!$BN$1="推荐广告"),IFERROR(INDEX('产品报告-整理'!H:H,MATCH(产品建议!A866,'产品报告-整理'!A:A,0)),0)+IFERROR(INDEX('产品报告-整理'!BV:BV,MATCH(产品建议!A866,'产品报告-整理'!BO:BO,0)),0),IFERROR(INDEX('产品报告-整理'!H:H,MATCH(产品建议!A866,'产品报告-整理'!A:A,0)),0))</f>
        <v/>
      </c>
      <c r="Z866" s="9" t="str">
        <f t="shared" si="42"/>
        <v/>
      </c>
      <c r="AA866" s="5" t="str">
        <f t="shared" si="40"/>
        <v/>
      </c>
      <c r="AB866" s="5" t="str">
        <f t="shared" si="41"/>
        <v/>
      </c>
      <c r="AC866" s="9"/>
      <c r="AD866" s="15" t="str">
        <f>IF($AD$1="  ",IFERROR(IF(AND(Y866="未推广",L866&gt;0),"加入P4P推广 ","")&amp;IF(AND(OR(W866="是",X866="是"),Y866=0),"优爆品加推广 ","")&amp;IF(AND(C866="N",L866&gt;0),"增加橱窗绑定 ","")&amp;IF(AND(OR(Z866&gt;$Z$1*4.5,AB866&gt;$AB$1*4.5),Y866&lt;&gt;0,Y866&gt;$AB$1*2,G866&gt;($G$1/$L$1)*1),"放弃P4P推广 ","")&amp;IF(AND(AB866&gt;$AB$1*1.2,AB866&lt;$AB$1*4.5,Y866&gt;0),"优化询盘成本 ","")&amp;IF(AND(Z866&gt;$Z$1*1.2,Z866&lt;$Z$1*4.5,Y866&gt;0),"优化商机成本 ","")&amp;IF(AND(Y866&lt;&gt;0,L866&gt;0,AB866&lt;$AB$1*1.2),"加大询盘获取 ","")&amp;IF(AND(Y866&lt;&gt;0,K866&gt;0,Z866&lt;$Z$1*1.2),"加大商机获取 ","")&amp;IF(AND(L866=0,C866="Y",G866&gt;($G$1/$L$1*1.5)),"解绑橱窗绑定 ",""),"请去左表粘贴源数据"),"")</f>
        <v/>
      </c>
      <c r="AE866" s="9"/>
      <c r="AF866" s="9"/>
      <c r="AG866" s="9"/>
      <c r="AH866" s="9"/>
      <c r="AI866" s="17"/>
      <c r="AJ866" s="17"/>
      <c r="AK866" s="17"/>
    </row>
    <row r="867" spans="1:37">
      <c r="A867" s="5" t="str">
        <f>IFERROR(HLOOKUP(A$2,'2.源数据-产品分析-全商品'!A$6:A$1000,ROW()-1,0),"")</f>
        <v/>
      </c>
      <c r="B867" s="5" t="str">
        <f>IFERROR(HLOOKUP(B$2,'2.源数据-产品分析-全商品'!B$6:B$1000,ROW()-1,0),"")</f>
        <v/>
      </c>
      <c r="C867" s="5" t="str">
        <f>CLEAN(IFERROR(HLOOKUP(C$2,'2.源数据-产品分析-全商品'!C$6:C$1000,ROW()-1,0),""))</f>
        <v/>
      </c>
      <c r="D867" s="5" t="str">
        <f>IFERROR(HLOOKUP(D$2,'2.源数据-产品分析-全商品'!D$6:D$1000,ROW()-1,0),"")</f>
        <v/>
      </c>
      <c r="E867" s="5" t="str">
        <f>IFERROR(HLOOKUP(E$2,'2.源数据-产品分析-全商品'!E$6:E$1000,ROW()-1,0),"")</f>
        <v/>
      </c>
      <c r="F867" s="5" t="str">
        <f>IFERROR(VALUE(HLOOKUP(F$2,'2.源数据-产品分析-全商品'!F$6:F$1000,ROW()-1,0)),"")</f>
        <v/>
      </c>
      <c r="G867" s="5" t="str">
        <f>IFERROR(VALUE(HLOOKUP(G$2,'2.源数据-产品分析-全商品'!G$6:G$1000,ROW()-1,0)),"")</f>
        <v/>
      </c>
      <c r="H867" s="5" t="str">
        <f>IFERROR(HLOOKUP(H$2,'2.源数据-产品分析-全商品'!H$6:H$1000,ROW()-1,0),"")</f>
        <v/>
      </c>
      <c r="I867" s="5" t="str">
        <f>IFERROR(VALUE(HLOOKUP(I$2,'2.源数据-产品分析-全商品'!I$6:I$1000,ROW()-1,0)),"")</f>
        <v/>
      </c>
      <c r="J867" s="60" t="str">
        <f>IFERROR(IF($J$2="","",INDEX('产品报告-整理'!G:G,MATCH(产品建议!A867,'产品报告-整理'!A:A,0))),"")</f>
        <v/>
      </c>
      <c r="K867" s="5" t="str">
        <f>IFERROR(IF($K$2="","",VALUE(INDEX('产品报告-整理'!E:E,MATCH(产品建议!A867,'产品报告-整理'!A:A,0)))),0)</f>
        <v/>
      </c>
      <c r="L867" s="5" t="str">
        <f>IFERROR(VALUE(HLOOKUP(L$2,'2.源数据-产品分析-全商品'!J$6:J$1000,ROW()-1,0)),"")</f>
        <v/>
      </c>
      <c r="M867" s="5" t="str">
        <f>IFERROR(VALUE(HLOOKUP(M$2,'2.源数据-产品分析-全商品'!K$6:K$1000,ROW()-1,0)),"")</f>
        <v/>
      </c>
      <c r="N867" s="5" t="str">
        <f>IFERROR(HLOOKUP(N$2,'2.源数据-产品分析-全商品'!L$6:L$1000,ROW()-1,0),"")</f>
        <v/>
      </c>
      <c r="O867" s="5" t="str">
        <f>IF($O$2='产品报告-整理'!$K$1,IFERROR(INDEX('产品报告-整理'!S:S,MATCH(产品建议!A867,'产品报告-整理'!L:L,0)),""),(IFERROR(VALUE(HLOOKUP(O$2,'2.源数据-产品分析-全商品'!M$6:M$1000,ROW()-1,0)),"")))</f>
        <v/>
      </c>
      <c r="P867" s="5" t="str">
        <f>IF($P$2='产品报告-整理'!$V$1,IFERROR(INDEX('产品报告-整理'!AD:AD,MATCH(产品建议!A867,'产品报告-整理'!W:W,0)),""),(IFERROR(VALUE(HLOOKUP(P$2,'2.源数据-产品分析-全商品'!N$6:N$1000,ROW()-1,0)),"")))</f>
        <v/>
      </c>
      <c r="Q867" s="5" t="str">
        <f>IF($Q$2='产品报告-整理'!$AG$1,IFERROR(INDEX('产品报告-整理'!AO:AO,MATCH(产品建议!A867,'产品报告-整理'!AH:AH,0)),""),(IFERROR(VALUE(HLOOKUP(Q$2,'2.源数据-产品分析-全商品'!O$6:O$1000,ROW()-1,0)),"")))</f>
        <v/>
      </c>
      <c r="R867" s="5" t="str">
        <f>IF($R$2='产品报告-整理'!$AR$1,IFERROR(INDEX('产品报告-整理'!AZ:AZ,MATCH(产品建议!A867,'产品报告-整理'!AS:AS,0)),""),(IFERROR(VALUE(HLOOKUP(R$2,'2.源数据-产品分析-全商品'!P$6:P$1000,ROW()-1,0)),"")))</f>
        <v/>
      </c>
      <c r="S867" s="5" t="str">
        <f>IF($S$2='产品报告-整理'!$BC$1,IFERROR(INDEX('产品报告-整理'!BK:BK,MATCH(产品建议!A867,'产品报告-整理'!BD:BD,0)),""),(IFERROR(VALUE(HLOOKUP(S$2,'2.源数据-产品分析-全商品'!Q$6:Q$1000,ROW()-1,0)),"")))</f>
        <v/>
      </c>
      <c r="T867" s="5" t="str">
        <f>IFERROR(HLOOKUP("产品负责人",'2.源数据-产品分析-全商品'!R$6:R$1000,ROW()-1,0),"")</f>
        <v/>
      </c>
      <c r="U867" s="5" t="str">
        <f>IFERROR(VALUE(HLOOKUP(U$2,'2.源数据-产品分析-全商品'!S$6:S$1000,ROW()-1,0)),"")</f>
        <v/>
      </c>
      <c r="V867" s="5" t="str">
        <f>IFERROR(VALUE(HLOOKUP(V$2,'2.源数据-产品分析-全商品'!T$6:T$1000,ROW()-1,0)),"")</f>
        <v/>
      </c>
      <c r="W867" s="5" t="str">
        <f>IF(OR($A$3=""),"",IF(OR($W$2="优爆品"),(IF(COUNTIF('2-2.源数据-产品分析-优品'!A:A,产品建议!A867)&gt;0,"是","")&amp;IF(COUNTIF('2-3.源数据-产品分析-爆品'!A:A,产品建议!A867)&gt;0,"是","")),IF(OR($W$2="P4P点击量"),((IFERROR(INDEX('产品报告-整理'!D:D,MATCH(产品建议!A867,'产品报告-整理'!A:A,0)),""))),((IF(COUNTIF('2-2.源数据-产品分析-优品'!A:A,产品建议!A867)&gt;0,"是",""))))))</f>
        <v/>
      </c>
      <c r="X867" s="5" t="str">
        <f>IF(OR($A$3=""),"",IF(OR($W$2="优爆品"),((IFERROR(INDEX('产品报告-整理'!D:D,MATCH(产品建议!A867,'产品报告-整理'!A:A,0)),"")&amp;" → "&amp;(IFERROR(TEXT(INDEX('产品报告-整理'!D:D,MATCH(产品建议!A867,'产品报告-整理'!A:A,0))/G867,"0%"),"")))),IF(OR($W$2="P4P点击量"),((IF($W$2="P4P点击量",IFERROR(TEXT(W867/G867,"0%"),"")))),(((IF(COUNTIF('2-3.源数据-产品分析-爆品'!A:A,产品建议!A867)&gt;0,"是","")))))))</f>
        <v/>
      </c>
      <c r="Y867" s="9" t="str">
        <f>IF(AND($Y$2="直通车总消费",'产品报告-整理'!$BN$1="推荐广告"),IFERROR(INDEX('产品报告-整理'!H:H,MATCH(产品建议!A867,'产品报告-整理'!A:A,0)),0)+IFERROR(INDEX('产品报告-整理'!BV:BV,MATCH(产品建议!A867,'产品报告-整理'!BO:BO,0)),0),IFERROR(INDEX('产品报告-整理'!H:H,MATCH(产品建议!A867,'产品报告-整理'!A:A,0)),0))</f>
        <v/>
      </c>
      <c r="Z867" s="9" t="str">
        <f t="shared" si="42"/>
        <v/>
      </c>
      <c r="AA867" s="5" t="str">
        <f t="shared" si="40"/>
        <v/>
      </c>
      <c r="AB867" s="5" t="str">
        <f t="shared" si="41"/>
        <v/>
      </c>
      <c r="AC867" s="9"/>
      <c r="AD867" s="15" t="str">
        <f>IF($AD$1="  ",IFERROR(IF(AND(Y867="未推广",L867&gt;0),"加入P4P推广 ","")&amp;IF(AND(OR(W867="是",X867="是"),Y867=0),"优爆品加推广 ","")&amp;IF(AND(C867="N",L867&gt;0),"增加橱窗绑定 ","")&amp;IF(AND(OR(Z867&gt;$Z$1*4.5,AB867&gt;$AB$1*4.5),Y867&lt;&gt;0,Y867&gt;$AB$1*2,G867&gt;($G$1/$L$1)*1),"放弃P4P推广 ","")&amp;IF(AND(AB867&gt;$AB$1*1.2,AB867&lt;$AB$1*4.5,Y867&gt;0),"优化询盘成本 ","")&amp;IF(AND(Z867&gt;$Z$1*1.2,Z867&lt;$Z$1*4.5,Y867&gt;0),"优化商机成本 ","")&amp;IF(AND(Y867&lt;&gt;0,L867&gt;0,AB867&lt;$AB$1*1.2),"加大询盘获取 ","")&amp;IF(AND(Y867&lt;&gt;0,K867&gt;0,Z867&lt;$Z$1*1.2),"加大商机获取 ","")&amp;IF(AND(L867=0,C867="Y",G867&gt;($G$1/$L$1*1.5)),"解绑橱窗绑定 ",""),"请去左表粘贴源数据"),"")</f>
        <v/>
      </c>
      <c r="AE867" s="9"/>
      <c r="AF867" s="9"/>
      <c r="AG867" s="9"/>
      <c r="AH867" s="9"/>
      <c r="AI867" s="17"/>
      <c r="AJ867" s="17"/>
      <c r="AK867" s="17"/>
    </row>
    <row r="868" spans="1:37">
      <c r="A868" s="5" t="str">
        <f>IFERROR(HLOOKUP(A$2,'2.源数据-产品分析-全商品'!A$6:A$1000,ROW()-1,0),"")</f>
        <v/>
      </c>
      <c r="B868" s="5" t="str">
        <f>IFERROR(HLOOKUP(B$2,'2.源数据-产品分析-全商品'!B$6:B$1000,ROW()-1,0),"")</f>
        <v/>
      </c>
      <c r="C868" s="5" t="str">
        <f>CLEAN(IFERROR(HLOOKUP(C$2,'2.源数据-产品分析-全商品'!C$6:C$1000,ROW()-1,0),""))</f>
        <v/>
      </c>
      <c r="D868" s="5" t="str">
        <f>IFERROR(HLOOKUP(D$2,'2.源数据-产品分析-全商品'!D$6:D$1000,ROW()-1,0),"")</f>
        <v/>
      </c>
      <c r="E868" s="5" t="str">
        <f>IFERROR(HLOOKUP(E$2,'2.源数据-产品分析-全商品'!E$6:E$1000,ROW()-1,0),"")</f>
        <v/>
      </c>
      <c r="F868" s="5" t="str">
        <f>IFERROR(VALUE(HLOOKUP(F$2,'2.源数据-产品分析-全商品'!F$6:F$1000,ROW()-1,0)),"")</f>
        <v/>
      </c>
      <c r="G868" s="5" t="str">
        <f>IFERROR(VALUE(HLOOKUP(G$2,'2.源数据-产品分析-全商品'!G$6:G$1000,ROW()-1,0)),"")</f>
        <v/>
      </c>
      <c r="H868" s="5" t="str">
        <f>IFERROR(HLOOKUP(H$2,'2.源数据-产品分析-全商品'!H$6:H$1000,ROW()-1,0),"")</f>
        <v/>
      </c>
      <c r="I868" s="5" t="str">
        <f>IFERROR(VALUE(HLOOKUP(I$2,'2.源数据-产品分析-全商品'!I$6:I$1000,ROW()-1,0)),"")</f>
        <v/>
      </c>
      <c r="J868" s="60" t="str">
        <f>IFERROR(IF($J$2="","",INDEX('产品报告-整理'!G:G,MATCH(产品建议!A868,'产品报告-整理'!A:A,0))),"")</f>
        <v/>
      </c>
      <c r="K868" s="5" t="str">
        <f>IFERROR(IF($K$2="","",VALUE(INDEX('产品报告-整理'!E:E,MATCH(产品建议!A868,'产品报告-整理'!A:A,0)))),0)</f>
        <v/>
      </c>
      <c r="L868" s="5" t="str">
        <f>IFERROR(VALUE(HLOOKUP(L$2,'2.源数据-产品分析-全商品'!J$6:J$1000,ROW()-1,0)),"")</f>
        <v/>
      </c>
      <c r="M868" s="5" t="str">
        <f>IFERROR(VALUE(HLOOKUP(M$2,'2.源数据-产品分析-全商品'!K$6:K$1000,ROW()-1,0)),"")</f>
        <v/>
      </c>
      <c r="N868" s="5" t="str">
        <f>IFERROR(HLOOKUP(N$2,'2.源数据-产品分析-全商品'!L$6:L$1000,ROW()-1,0),"")</f>
        <v/>
      </c>
      <c r="O868" s="5" t="str">
        <f>IF($O$2='产品报告-整理'!$K$1,IFERROR(INDEX('产品报告-整理'!S:S,MATCH(产品建议!A868,'产品报告-整理'!L:L,0)),""),(IFERROR(VALUE(HLOOKUP(O$2,'2.源数据-产品分析-全商品'!M$6:M$1000,ROW()-1,0)),"")))</f>
        <v/>
      </c>
      <c r="P868" s="5" t="str">
        <f>IF($P$2='产品报告-整理'!$V$1,IFERROR(INDEX('产品报告-整理'!AD:AD,MATCH(产品建议!A868,'产品报告-整理'!W:W,0)),""),(IFERROR(VALUE(HLOOKUP(P$2,'2.源数据-产品分析-全商品'!N$6:N$1000,ROW()-1,0)),"")))</f>
        <v/>
      </c>
      <c r="Q868" s="5" t="str">
        <f>IF($Q$2='产品报告-整理'!$AG$1,IFERROR(INDEX('产品报告-整理'!AO:AO,MATCH(产品建议!A868,'产品报告-整理'!AH:AH,0)),""),(IFERROR(VALUE(HLOOKUP(Q$2,'2.源数据-产品分析-全商品'!O$6:O$1000,ROW()-1,0)),"")))</f>
        <v/>
      </c>
      <c r="R868" s="5" t="str">
        <f>IF($R$2='产品报告-整理'!$AR$1,IFERROR(INDEX('产品报告-整理'!AZ:AZ,MATCH(产品建议!A868,'产品报告-整理'!AS:AS,0)),""),(IFERROR(VALUE(HLOOKUP(R$2,'2.源数据-产品分析-全商品'!P$6:P$1000,ROW()-1,0)),"")))</f>
        <v/>
      </c>
      <c r="S868" s="5" t="str">
        <f>IF($S$2='产品报告-整理'!$BC$1,IFERROR(INDEX('产品报告-整理'!BK:BK,MATCH(产品建议!A868,'产品报告-整理'!BD:BD,0)),""),(IFERROR(VALUE(HLOOKUP(S$2,'2.源数据-产品分析-全商品'!Q$6:Q$1000,ROW()-1,0)),"")))</f>
        <v/>
      </c>
      <c r="T868" s="5" t="str">
        <f>IFERROR(HLOOKUP("产品负责人",'2.源数据-产品分析-全商品'!R$6:R$1000,ROW()-1,0),"")</f>
        <v/>
      </c>
      <c r="U868" s="5" t="str">
        <f>IFERROR(VALUE(HLOOKUP(U$2,'2.源数据-产品分析-全商品'!S$6:S$1000,ROW()-1,0)),"")</f>
        <v/>
      </c>
      <c r="V868" s="5" t="str">
        <f>IFERROR(VALUE(HLOOKUP(V$2,'2.源数据-产品分析-全商品'!T$6:T$1000,ROW()-1,0)),"")</f>
        <v/>
      </c>
      <c r="W868" s="5" t="str">
        <f>IF(OR($A$3=""),"",IF(OR($W$2="优爆品"),(IF(COUNTIF('2-2.源数据-产品分析-优品'!A:A,产品建议!A868)&gt;0,"是","")&amp;IF(COUNTIF('2-3.源数据-产品分析-爆品'!A:A,产品建议!A868)&gt;0,"是","")),IF(OR($W$2="P4P点击量"),((IFERROR(INDEX('产品报告-整理'!D:D,MATCH(产品建议!A868,'产品报告-整理'!A:A,0)),""))),((IF(COUNTIF('2-2.源数据-产品分析-优品'!A:A,产品建议!A868)&gt;0,"是",""))))))</f>
        <v/>
      </c>
      <c r="X868" s="5" t="str">
        <f>IF(OR($A$3=""),"",IF(OR($W$2="优爆品"),((IFERROR(INDEX('产品报告-整理'!D:D,MATCH(产品建议!A868,'产品报告-整理'!A:A,0)),"")&amp;" → "&amp;(IFERROR(TEXT(INDEX('产品报告-整理'!D:D,MATCH(产品建议!A868,'产品报告-整理'!A:A,0))/G868,"0%"),"")))),IF(OR($W$2="P4P点击量"),((IF($W$2="P4P点击量",IFERROR(TEXT(W868/G868,"0%"),"")))),(((IF(COUNTIF('2-3.源数据-产品分析-爆品'!A:A,产品建议!A868)&gt;0,"是","")))))))</f>
        <v/>
      </c>
      <c r="Y868" s="9" t="str">
        <f>IF(AND($Y$2="直通车总消费",'产品报告-整理'!$BN$1="推荐广告"),IFERROR(INDEX('产品报告-整理'!H:H,MATCH(产品建议!A868,'产品报告-整理'!A:A,0)),0)+IFERROR(INDEX('产品报告-整理'!BV:BV,MATCH(产品建议!A868,'产品报告-整理'!BO:BO,0)),0),IFERROR(INDEX('产品报告-整理'!H:H,MATCH(产品建议!A868,'产品报告-整理'!A:A,0)),0))</f>
        <v/>
      </c>
      <c r="Z868" s="9" t="str">
        <f t="shared" si="42"/>
        <v/>
      </c>
      <c r="AA868" s="5" t="str">
        <f t="shared" si="40"/>
        <v/>
      </c>
      <c r="AB868" s="5" t="str">
        <f t="shared" si="41"/>
        <v/>
      </c>
      <c r="AC868" s="9"/>
      <c r="AD868" s="15" t="str">
        <f>IF($AD$1="  ",IFERROR(IF(AND(Y868="未推广",L868&gt;0),"加入P4P推广 ","")&amp;IF(AND(OR(W868="是",X868="是"),Y868=0),"优爆品加推广 ","")&amp;IF(AND(C868="N",L868&gt;0),"增加橱窗绑定 ","")&amp;IF(AND(OR(Z868&gt;$Z$1*4.5,AB868&gt;$AB$1*4.5),Y868&lt;&gt;0,Y868&gt;$AB$1*2,G868&gt;($G$1/$L$1)*1),"放弃P4P推广 ","")&amp;IF(AND(AB868&gt;$AB$1*1.2,AB868&lt;$AB$1*4.5,Y868&gt;0),"优化询盘成本 ","")&amp;IF(AND(Z868&gt;$Z$1*1.2,Z868&lt;$Z$1*4.5,Y868&gt;0),"优化商机成本 ","")&amp;IF(AND(Y868&lt;&gt;0,L868&gt;0,AB868&lt;$AB$1*1.2),"加大询盘获取 ","")&amp;IF(AND(Y868&lt;&gt;0,K868&gt;0,Z868&lt;$Z$1*1.2),"加大商机获取 ","")&amp;IF(AND(L868=0,C868="Y",G868&gt;($G$1/$L$1*1.5)),"解绑橱窗绑定 ",""),"请去左表粘贴源数据"),"")</f>
        <v/>
      </c>
      <c r="AE868" s="9"/>
      <c r="AF868" s="9"/>
      <c r="AG868" s="9"/>
      <c r="AH868" s="9"/>
      <c r="AI868" s="17"/>
      <c r="AJ868" s="17"/>
      <c r="AK868" s="17"/>
    </row>
    <row r="869" spans="1:37">
      <c r="A869" s="5" t="str">
        <f>IFERROR(HLOOKUP(A$2,'2.源数据-产品分析-全商品'!A$6:A$1000,ROW()-1,0),"")</f>
        <v/>
      </c>
      <c r="B869" s="5" t="str">
        <f>IFERROR(HLOOKUP(B$2,'2.源数据-产品分析-全商品'!B$6:B$1000,ROW()-1,0),"")</f>
        <v/>
      </c>
      <c r="C869" s="5" t="str">
        <f>CLEAN(IFERROR(HLOOKUP(C$2,'2.源数据-产品分析-全商品'!C$6:C$1000,ROW()-1,0),""))</f>
        <v/>
      </c>
      <c r="D869" s="5" t="str">
        <f>IFERROR(HLOOKUP(D$2,'2.源数据-产品分析-全商品'!D$6:D$1000,ROW()-1,0),"")</f>
        <v/>
      </c>
      <c r="E869" s="5" t="str">
        <f>IFERROR(HLOOKUP(E$2,'2.源数据-产品分析-全商品'!E$6:E$1000,ROW()-1,0),"")</f>
        <v/>
      </c>
      <c r="F869" s="5" t="str">
        <f>IFERROR(VALUE(HLOOKUP(F$2,'2.源数据-产品分析-全商品'!F$6:F$1000,ROW()-1,0)),"")</f>
        <v/>
      </c>
      <c r="G869" s="5" t="str">
        <f>IFERROR(VALUE(HLOOKUP(G$2,'2.源数据-产品分析-全商品'!G$6:G$1000,ROW()-1,0)),"")</f>
        <v/>
      </c>
      <c r="H869" s="5" t="str">
        <f>IFERROR(HLOOKUP(H$2,'2.源数据-产品分析-全商品'!H$6:H$1000,ROW()-1,0),"")</f>
        <v/>
      </c>
      <c r="I869" s="5" t="str">
        <f>IFERROR(VALUE(HLOOKUP(I$2,'2.源数据-产品分析-全商品'!I$6:I$1000,ROW()-1,0)),"")</f>
        <v/>
      </c>
      <c r="J869" s="60" t="str">
        <f>IFERROR(IF($J$2="","",INDEX('产品报告-整理'!G:G,MATCH(产品建议!A869,'产品报告-整理'!A:A,0))),"")</f>
        <v/>
      </c>
      <c r="K869" s="5" t="str">
        <f>IFERROR(IF($K$2="","",VALUE(INDEX('产品报告-整理'!E:E,MATCH(产品建议!A869,'产品报告-整理'!A:A,0)))),0)</f>
        <v/>
      </c>
      <c r="L869" s="5" t="str">
        <f>IFERROR(VALUE(HLOOKUP(L$2,'2.源数据-产品分析-全商品'!J$6:J$1000,ROW()-1,0)),"")</f>
        <v/>
      </c>
      <c r="M869" s="5" t="str">
        <f>IFERROR(VALUE(HLOOKUP(M$2,'2.源数据-产品分析-全商品'!K$6:K$1000,ROW()-1,0)),"")</f>
        <v/>
      </c>
      <c r="N869" s="5" t="str">
        <f>IFERROR(HLOOKUP(N$2,'2.源数据-产品分析-全商品'!L$6:L$1000,ROW()-1,0),"")</f>
        <v/>
      </c>
      <c r="O869" s="5" t="str">
        <f>IF($O$2='产品报告-整理'!$K$1,IFERROR(INDEX('产品报告-整理'!S:S,MATCH(产品建议!A869,'产品报告-整理'!L:L,0)),""),(IFERROR(VALUE(HLOOKUP(O$2,'2.源数据-产品分析-全商品'!M$6:M$1000,ROW()-1,0)),"")))</f>
        <v/>
      </c>
      <c r="P869" s="5" t="str">
        <f>IF($P$2='产品报告-整理'!$V$1,IFERROR(INDEX('产品报告-整理'!AD:AD,MATCH(产品建议!A869,'产品报告-整理'!W:W,0)),""),(IFERROR(VALUE(HLOOKUP(P$2,'2.源数据-产品分析-全商品'!N$6:N$1000,ROW()-1,0)),"")))</f>
        <v/>
      </c>
      <c r="Q869" s="5" t="str">
        <f>IF($Q$2='产品报告-整理'!$AG$1,IFERROR(INDEX('产品报告-整理'!AO:AO,MATCH(产品建议!A869,'产品报告-整理'!AH:AH,0)),""),(IFERROR(VALUE(HLOOKUP(Q$2,'2.源数据-产品分析-全商品'!O$6:O$1000,ROW()-1,0)),"")))</f>
        <v/>
      </c>
      <c r="R869" s="5" t="str">
        <f>IF($R$2='产品报告-整理'!$AR$1,IFERROR(INDEX('产品报告-整理'!AZ:AZ,MATCH(产品建议!A869,'产品报告-整理'!AS:AS,0)),""),(IFERROR(VALUE(HLOOKUP(R$2,'2.源数据-产品分析-全商品'!P$6:P$1000,ROW()-1,0)),"")))</f>
        <v/>
      </c>
      <c r="S869" s="5" t="str">
        <f>IF($S$2='产品报告-整理'!$BC$1,IFERROR(INDEX('产品报告-整理'!BK:BK,MATCH(产品建议!A869,'产品报告-整理'!BD:BD,0)),""),(IFERROR(VALUE(HLOOKUP(S$2,'2.源数据-产品分析-全商品'!Q$6:Q$1000,ROW()-1,0)),"")))</f>
        <v/>
      </c>
      <c r="T869" s="5" t="str">
        <f>IFERROR(HLOOKUP("产品负责人",'2.源数据-产品分析-全商品'!R$6:R$1000,ROW()-1,0),"")</f>
        <v/>
      </c>
      <c r="U869" s="5" t="str">
        <f>IFERROR(VALUE(HLOOKUP(U$2,'2.源数据-产品分析-全商品'!S$6:S$1000,ROW()-1,0)),"")</f>
        <v/>
      </c>
      <c r="V869" s="5" t="str">
        <f>IFERROR(VALUE(HLOOKUP(V$2,'2.源数据-产品分析-全商品'!T$6:T$1000,ROW()-1,0)),"")</f>
        <v/>
      </c>
      <c r="W869" s="5" t="str">
        <f>IF(OR($A$3=""),"",IF(OR($W$2="优爆品"),(IF(COUNTIF('2-2.源数据-产品分析-优品'!A:A,产品建议!A869)&gt;0,"是","")&amp;IF(COUNTIF('2-3.源数据-产品分析-爆品'!A:A,产品建议!A869)&gt;0,"是","")),IF(OR($W$2="P4P点击量"),((IFERROR(INDEX('产品报告-整理'!D:D,MATCH(产品建议!A869,'产品报告-整理'!A:A,0)),""))),((IF(COUNTIF('2-2.源数据-产品分析-优品'!A:A,产品建议!A869)&gt;0,"是",""))))))</f>
        <v/>
      </c>
      <c r="X869" s="5" t="str">
        <f>IF(OR($A$3=""),"",IF(OR($W$2="优爆品"),((IFERROR(INDEX('产品报告-整理'!D:D,MATCH(产品建议!A869,'产品报告-整理'!A:A,0)),"")&amp;" → "&amp;(IFERROR(TEXT(INDEX('产品报告-整理'!D:D,MATCH(产品建议!A869,'产品报告-整理'!A:A,0))/G869,"0%"),"")))),IF(OR($W$2="P4P点击量"),((IF($W$2="P4P点击量",IFERROR(TEXT(W869/G869,"0%"),"")))),(((IF(COUNTIF('2-3.源数据-产品分析-爆品'!A:A,产品建议!A869)&gt;0,"是","")))))))</f>
        <v/>
      </c>
      <c r="Y869" s="9" t="str">
        <f>IF(AND($Y$2="直通车总消费",'产品报告-整理'!$BN$1="推荐广告"),IFERROR(INDEX('产品报告-整理'!H:H,MATCH(产品建议!A869,'产品报告-整理'!A:A,0)),0)+IFERROR(INDEX('产品报告-整理'!BV:BV,MATCH(产品建议!A869,'产品报告-整理'!BO:BO,0)),0),IFERROR(INDEX('产品报告-整理'!H:H,MATCH(产品建议!A869,'产品报告-整理'!A:A,0)),0))</f>
        <v/>
      </c>
      <c r="Z869" s="9" t="str">
        <f t="shared" si="42"/>
        <v/>
      </c>
      <c r="AA869" s="5" t="str">
        <f t="shared" si="40"/>
        <v/>
      </c>
      <c r="AB869" s="5" t="str">
        <f t="shared" si="41"/>
        <v/>
      </c>
      <c r="AC869" s="9"/>
      <c r="AD869" s="15" t="str">
        <f>IF($AD$1="  ",IFERROR(IF(AND(Y869="未推广",L869&gt;0),"加入P4P推广 ","")&amp;IF(AND(OR(W869="是",X869="是"),Y869=0),"优爆品加推广 ","")&amp;IF(AND(C869="N",L869&gt;0),"增加橱窗绑定 ","")&amp;IF(AND(OR(Z869&gt;$Z$1*4.5,AB869&gt;$AB$1*4.5),Y869&lt;&gt;0,Y869&gt;$AB$1*2,G869&gt;($G$1/$L$1)*1),"放弃P4P推广 ","")&amp;IF(AND(AB869&gt;$AB$1*1.2,AB869&lt;$AB$1*4.5,Y869&gt;0),"优化询盘成本 ","")&amp;IF(AND(Z869&gt;$Z$1*1.2,Z869&lt;$Z$1*4.5,Y869&gt;0),"优化商机成本 ","")&amp;IF(AND(Y869&lt;&gt;0,L869&gt;0,AB869&lt;$AB$1*1.2),"加大询盘获取 ","")&amp;IF(AND(Y869&lt;&gt;0,K869&gt;0,Z869&lt;$Z$1*1.2),"加大商机获取 ","")&amp;IF(AND(L869=0,C869="Y",G869&gt;($G$1/$L$1*1.5)),"解绑橱窗绑定 ",""),"请去左表粘贴源数据"),"")</f>
        <v/>
      </c>
      <c r="AE869" s="9"/>
      <c r="AF869" s="9"/>
      <c r="AG869" s="9"/>
      <c r="AH869" s="9"/>
      <c r="AI869" s="17"/>
      <c r="AJ869" s="17"/>
      <c r="AK869" s="17"/>
    </row>
    <row r="870" spans="1:37">
      <c r="A870" s="5" t="str">
        <f>IFERROR(HLOOKUP(A$2,'2.源数据-产品分析-全商品'!A$6:A$1000,ROW()-1,0),"")</f>
        <v/>
      </c>
      <c r="B870" s="5" t="str">
        <f>IFERROR(HLOOKUP(B$2,'2.源数据-产品分析-全商品'!B$6:B$1000,ROW()-1,0),"")</f>
        <v/>
      </c>
      <c r="C870" s="5" t="str">
        <f>CLEAN(IFERROR(HLOOKUP(C$2,'2.源数据-产品分析-全商品'!C$6:C$1000,ROW()-1,0),""))</f>
        <v/>
      </c>
      <c r="D870" s="5" t="str">
        <f>IFERROR(HLOOKUP(D$2,'2.源数据-产品分析-全商品'!D$6:D$1000,ROW()-1,0),"")</f>
        <v/>
      </c>
      <c r="E870" s="5" t="str">
        <f>IFERROR(HLOOKUP(E$2,'2.源数据-产品分析-全商品'!E$6:E$1000,ROW()-1,0),"")</f>
        <v/>
      </c>
      <c r="F870" s="5" t="str">
        <f>IFERROR(VALUE(HLOOKUP(F$2,'2.源数据-产品分析-全商品'!F$6:F$1000,ROW()-1,0)),"")</f>
        <v/>
      </c>
      <c r="G870" s="5" t="str">
        <f>IFERROR(VALUE(HLOOKUP(G$2,'2.源数据-产品分析-全商品'!G$6:G$1000,ROW()-1,0)),"")</f>
        <v/>
      </c>
      <c r="H870" s="5" t="str">
        <f>IFERROR(HLOOKUP(H$2,'2.源数据-产品分析-全商品'!H$6:H$1000,ROW()-1,0),"")</f>
        <v/>
      </c>
      <c r="I870" s="5" t="str">
        <f>IFERROR(VALUE(HLOOKUP(I$2,'2.源数据-产品分析-全商品'!I$6:I$1000,ROW()-1,0)),"")</f>
        <v/>
      </c>
      <c r="J870" s="60" t="str">
        <f>IFERROR(IF($J$2="","",INDEX('产品报告-整理'!G:G,MATCH(产品建议!A870,'产品报告-整理'!A:A,0))),"")</f>
        <v/>
      </c>
      <c r="K870" s="5" t="str">
        <f>IFERROR(IF($K$2="","",VALUE(INDEX('产品报告-整理'!E:E,MATCH(产品建议!A870,'产品报告-整理'!A:A,0)))),0)</f>
        <v/>
      </c>
      <c r="L870" s="5" t="str">
        <f>IFERROR(VALUE(HLOOKUP(L$2,'2.源数据-产品分析-全商品'!J$6:J$1000,ROW()-1,0)),"")</f>
        <v/>
      </c>
      <c r="M870" s="5" t="str">
        <f>IFERROR(VALUE(HLOOKUP(M$2,'2.源数据-产品分析-全商品'!K$6:K$1000,ROW()-1,0)),"")</f>
        <v/>
      </c>
      <c r="N870" s="5" t="str">
        <f>IFERROR(HLOOKUP(N$2,'2.源数据-产品分析-全商品'!L$6:L$1000,ROW()-1,0),"")</f>
        <v/>
      </c>
      <c r="O870" s="5" t="str">
        <f>IF($O$2='产品报告-整理'!$K$1,IFERROR(INDEX('产品报告-整理'!S:S,MATCH(产品建议!A870,'产品报告-整理'!L:L,0)),""),(IFERROR(VALUE(HLOOKUP(O$2,'2.源数据-产品分析-全商品'!M$6:M$1000,ROW()-1,0)),"")))</f>
        <v/>
      </c>
      <c r="P870" s="5" t="str">
        <f>IF($P$2='产品报告-整理'!$V$1,IFERROR(INDEX('产品报告-整理'!AD:AD,MATCH(产品建议!A870,'产品报告-整理'!W:W,0)),""),(IFERROR(VALUE(HLOOKUP(P$2,'2.源数据-产品分析-全商品'!N$6:N$1000,ROW()-1,0)),"")))</f>
        <v/>
      </c>
      <c r="Q870" s="5" t="str">
        <f>IF($Q$2='产品报告-整理'!$AG$1,IFERROR(INDEX('产品报告-整理'!AO:AO,MATCH(产品建议!A870,'产品报告-整理'!AH:AH,0)),""),(IFERROR(VALUE(HLOOKUP(Q$2,'2.源数据-产品分析-全商品'!O$6:O$1000,ROW()-1,0)),"")))</f>
        <v/>
      </c>
      <c r="R870" s="5" t="str">
        <f>IF($R$2='产品报告-整理'!$AR$1,IFERROR(INDEX('产品报告-整理'!AZ:AZ,MATCH(产品建议!A870,'产品报告-整理'!AS:AS,0)),""),(IFERROR(VALUE(HLOOKUP(R$2,'2.源数据-产品分析-全商品'!P$6:P$1000,ROW()-1,0)),"")))</f>
        <v/>
      </c>
      <c r="S870" s="5" t="str">
        <f>IF($S$2='产品报告-整理'!$BC$1,IFERROR(INDEX('产品报告-整理'!BK:BK,MATCH(产品建议!A870,'产品报告-整理'!BD:BD,0)),""),(IFERROR(VALUE(HLOOKUP(S$2,'2.源数据-产品分析-全商品'!Q$6:Q$1000,ROW()-1,0)),"")))</f>
        <v/>
      </c>
      <c r="T870" s="5" t="str">
        <f>IFERROR(HLOOKUP("产品负责人",'2.源数据-产品分析-全商品'!R$6:R$1000,ROW()-1,0),"")</f>
        <v/>
      </c>
      <c r="U870" s="5" t="str">
        <f>IFERROR(VALUE(HLOOKUP(U$2,'2.源数据-产品分析-全商品'!S$6:S$1000,ROW()-1,0)),"")</f>
        <v/>
      </c>
      <c r="V870" s="5" t="str">
        <f>IFERROR(VALUE(HLOOKUP(V$2,'2.源数据-产品分析-全商品'!T$6:T$1000,ROW()-1,0)),"")</f>
        <v/>
      </c>
      <c r="W870" s="5" t="str">
        <f>IF(OR($A$3=""),"",IF(OR($W$2="优爆品"),(IF(COUNTIF('2-2.源数据-产品分析-优品'!A:A,产品建议!A870)&gt;0,"是","")&amp;IF(COUNTIF('2-3.源数据-产品分析-爆品'!A:A,产品建议!A870)&gt;0,"是","")),IF(OR($W$2="P4P点击量"),((IFERROR(INDEX('产品报告-整理'!D:D,MATCH(产品建议!A870,'产品报告-整理'!A:A,0)),""))),((IF(COUNTIF('2-2.源数据-产品分析-优品'!A:A,产品建议!A870)&gt;0,"是",""))))))</f>
        <v/>
      </c>
      <c r="X870" s="5" t="str">
        <f>IF(OR($A$3=""),"",IF(OR($W$2="优爆品"),((IFERROR(INDEX('产品报告-整理'!D:D,MATCH(产品建议!A870,'产品报告-整理'!A:A,0)),"")&amp;" → "&amp;(IFERROR(TEXT(INDEX('产品报告-整理'!D:D,MATCH(产品建议!A870,'产品报告-整理'!A:A,0))/G870,"0%"),"")))),IF(OR($W$2="P4P点击量"),((IF($W$2="P4P点击量",IFERROR(TEXT(W870/G870,"0%"),"")))),(((IF(COUNTIF('2-3.源数据-产品分析-爆品'!A:A,产品建议!A870)&gt;0,"是","")))))))</f>
        <v/>
      </c>
      <c r="Y870" s="9" t="str">
        <f>IF(AND($Y$2="直通车总消费",'产品报告-整理'!$BN$1="推荐广告"),IFERROR(INDEX('产品报告-整理'!H:H,MATCH(产品建议!A870,'产品报告-整理'!A:A,0)),0)+IFERROR(INDEX('产品报告-整理'!BV:BV,MATCH(产品建议!A870,'产品报告-整理'!BO:BO,0)),0),IFERROR(INDEX('产品报告-整理'!H:H,MATCH(产品建议!A870,'产品报告-整理'!A:A,0)),0))</f>
        <v/>
      </c>
      <c r="Z870" s="9" t="str">
        <f t="shared" si="42"/>
        <v/>
      </c>
      <c r="AA870" s="5" t="str">
        <f t="shared" si="40"/>
        <v/>
      </c>
      <c r="AB870" s="5" t="str">
        <f t="shared" si="41"/>
        <v/>
      </c>
      <c r="AC870" s="9"/>
      <c r="AD870" s="15" t="str">
        <f>IF($AD$1="  ",IFERROR(IF(AND(Y870="未推广",L870&gt;0),"加入P4P推广 ","")&amp;IF(AND(OR(W870="是",X870="是"),Y870=0),"优爆品加推广 ","")&amp;IF(AND(C870="N",L870&gt;0),"增加橱窗绑定 ","")&amp;IF(AND(OR(Z870&gt;$Z$1*4.5,AB870&gt;$AB$1*4.5),Y870&lt;&gt;0,Y870&gt;$AB$1*2,G870&gt;($G$1/$L$1)*1),"放弃P4P推广 ","")&amp;IF(AND(AB870&gt;$AB$1*1.2,AB870&lt;$AB$1*4.5,Y870&gt;0),"优化询盘成本 ","")&amp;IF(AND(Z870&gt;$Z$1*1.2,Z870&lt;$Z$1*4.5,Y870&gt;0),"优化商机成本 ","")&amp;IF(AND(Y870&lt;&gt;0,L870&gt;0,AB870&lt;$AB$1*1.2),"加大询盘获取 ","")&amp;IF(AND(Y870&lt;&gt;0,K870&gt;0,Z870&lt;$Z$1*1.2),"加大商机获取 ","")&amp;IF(AND(L870=0,C870="Y",G870&gt;($G$1/$L$1*1.5)),"解绑橱窗绑定 ",""),"请去左表粘贴源数据"),"")</f>
        <v/>
      </c>
      <c r="AE870" s="9"/>
      <c r="AF870" s="9"/>
      <c r="AG870" s="9"/>
      <c r="AH870" s="9"/>
      <c r="AI870" s="17"/>
      <c r="AJ870" s="17"/>
      <c r="AK870" s="17"/>
    </row>
    <row r="871" spans="1:37">
      <c r="A871" s="5" t="str">
        <f>IFERROR(HLOOKUP(A$2,'2.源数据-产品分析-全商品'!A$6:A$1000,ROW()-1,0),"")</f>
        <v/>
      </c>
      <c r="B871" s="5" t="str">
        <f>IFERROR(HLOOKUP(B$2,'2.源数据-产品分析-全商品'!B$6:B$1000,ROW()-1,0),"")</f>
        <v/>
      </c>
      <c r="C871" s="5" t="str">
        <f>CLEAN(IFERROR(HLOOKUP(C$2,'2.源数据-产品分析-全商品'!C$6:C$1000,ROW()-1,0),""))</f>
        <v/>
      </c>
      <c r="D871" s="5" t="str">
        <f>IFERROR(HLOOKUP(D$2,'2.源数据-产品分析-全商品'!D$6:D$1000,ROW()-1,0),"")</f>
        <v/>
      </c>
      <c r="E871" s="5" t="str">
        <f>IFERROR(HLOOKUP(E$2,'2.源数据-产品分析-全商品'!E$6:E$1000,ROW()-1,0),"")</f>
        <v/>
      </c>
      <c r="F871" s="5" t="str">
        <f>IFERROR(VALUE(HLOOKUP(F$2,'2.源数据-产品分析-全商品'!F$6:F$1000,ROW()-1,0)),"")</f>
        <v/>
      </c>
      <c r="G871" s="5" t="str">
        <f>IFERROR(VALUE(HLOOKUP(G$2,'2.源数据-产品分析-全商品'!G$6:G$1000,ROW()-1,0)),"")</f>
        <v/>
      </c>
      <c r="H871" s="5" t="str">
        <f>IFERROR(HLOOKUP(H$2,'2.源数据-产品分析-全商品'!H$6:H$1000,ROW()-1,0),"")</f>
        <v/>
      </c>
      <c r="I871" s="5" t="str">
        <f>IFERROR(VALUE(HLOOKUP(I$2,'2.源数据-产品分析-全商品'!I$6:I$1000,ROW()-1,0)),"")</f>
        <v/>
      </c>
      <c r="J871" s="60" t="str">
        <f>IFERROR(IF($J$2="","",INDEX('产品报告-整理'!G:G,MATCH(产品建议!A871,'产品报告-整理'!A:A,0))),"")</f>
        <v/>
      </c>
      <c r="K871" s="5" t="str">
        <f>IFERROR(IF($K$2="","",VALUE(INDEX('产品报告-整理'!E:E,MATCH(产品建议!A871,'产品报告-整理'!A:A,0)))),0)</f>
        <v/>
      </c>
      <c r="L871" s="5" t="str">
        <f>IFERROR(VALUE(HLOOKUP(L$2,'2.源数据-产品分析-全商品'!J$6:J$1000,ROW()-1,0)),"")</f>
        <v/>
      </c>
      <c r="M871" s="5" t="str">
        <f>IFERROR(VALUE(HLOOKUP(M$2,'2.源数据-产品分析-全商品'!K$6:K$1000,ROW()-1,0)),"")</f>
        <v/>
      </c>
      <c r="N871" s="5" t="str">
        <f>IFERROR(HLOOKUP(N$2,'2.源数据-产品分析-全商品'!L$6:L$1000,ROW()-1,0),"")</f>
        <v/>
      </c>
      <c r="O871" s="5" t="str">
        <f>IF($O$2='产品报告-整理'!$K$1,IFERROR(INDEX('产品报告-整理'!S:S,MATCH(产品建议!A871,'产品报告-整理'!L:L,0)),""),(IFERROR(VALUE(HLOOKUP(O$2,'2.源数据-产品分析-全商品'!M$6:M$1000,ROW()-1,0)),"")))</f>
        <v/>
      </c>
      <c r="P871" s="5" t="str">
        <f>IF($P$2='产品报告-整理'!$V$1,IFERROR(INDEX('产品报告-整理'!AD:AD,MATCH(产品建议!A871,'产品报告-整理'!W:W,0)),""),(IFERROR(VALUE(HLOOKUP(P$2,'2.源数据-产品分析-全商品'!N$6:N$1000,ROW()-1,0)),"")))</f>
        <v/>
      </c>
      <c r="Q871" s="5" t="str">
        <f>IF($Q$2='产品报告-整理'!$AG$1,IFERROR(INDEX('产品报告-整理'!AO:AO,MATCH(产品建议!A871,'产品报告-整理'!AH:AH,0)),""),(IFERROR(VALUE(HLOOKUP(Q$2,'2.源数据-产品分析-全商品'!O$6:O$1000,ROW()-1,0)),"")))</f>
        <v/>
      </c>
      <c r="R871" s="5" t="str">
        <f>IF($R$2='产品报告-整理'!$AR$1,IFERROR(INDEX('产品报告-整理'!AZ:AZ,MATCH(产品建议!A871,'产品报告-整理'!AS:AS,0)),""),(IFERROR(VALUE(HLOOKUP(R$2,'2.源数据-产品分析-全商品'!P$6:P$1000,ROW()-1,0)),"")))</f>
        <v/>
      </c>
      <c r="S871" s="5" t="str">
        <f>IF($S$2='产品报告-整理'!$BC$1,IFERROR(INDEX('产品报告-整理'!BK:BK,MATCH(产品建议!A871,'产品报告-整理'!BD:BD,0)),""),(IFERROR(VALUE(HLOOKUP(S$2,'2.源数据-产品分析-全商品'!Q$6:Q$1000,ROW()-1,0)),"")))</f>
        <v/>
      </c>
      <c r="T871" s="5" t="str">
        <f>IFERROR(HLOOKUP("产品负责人",'2.源数据-产品分析-全商品'!R$6:R$1000,ROW()-1,0),"")</f>
        <v/>
      </c>
      <c r="U871" s="5" t="str">
        <f>IFERROR(VALUE(HLOOKUP(U$2,'2.源数据-产品分析-全商品'!S$6:S$1000,ROW()-1,0)),"")</f>
        <v/>
      </c>
      <c r="V871" s="5" t="str">
        <f>IFERROR(VALUE(HLOOKUP(V$2,'2.源数据-产品分析-全商品'!T$6:T$1000,ROW()-1,0)),"")</f>
        <v/>
      </c>
      <c r="W871" s="5" t="str">
        <f>IF(OR($A$3=""),"",IF(OR($W$2="优爆品"),(IF(COUNTIF('2-2.源数据-产品分析-优品'!A:A,产品建议!A871)&gt;0,"是","")&amp;IF(COUNTIF('2-3.源数据-产品分析-爆品'!A:A,产品建议!A871)&gt;0,"是","")),IF(OR($W$2="P4P点击量"),((IFERROR(INDEX('产品报告-整理'!D:D,MATCH(产品建议!A871,'产品报告-整理'!A:A,0)),""))),((IF(COUNTIF('2-2.源数据-产品分析-优品'!A:A,产品建议!A871)&gt;0,"是",""))))))</f>
        <v/>
      </c>
      <c r="X871" s="5" t="str">
        <f>IF(OR($A$3=""),"",IF(OR($W$2="优爆品"),((IFERROR(INDEX('产品报告-整理'!D:D,MATCH(产品建议!A871,'产品报告-整理'!A:A,0)),"")&amp;" → "&amp;(IFERROR(TEXT(INDEX('产品报告-整理'!D:D,MATCH(产品建议!A871,'产品报告-整理'!A:A,0))/G871,"0%"),"")))),IF(OR($W$2="P4P点击量"),((IF($W$2="P4P点击量",IFERROR(TEXT(W871/G871,"0%"),"")))),(((IF(COUNTIF('2-3.源数据-产品分析-爆品'!A:A,产品建议!A871)&gt;0,"是","")))))))</f>
        <v/>
      </c>
      <c r="Y871" s="9" t="str">
        <f>IF(AND($Y$2="直通车总消费",'产品报告-整理'!$BN$1="推荐广告"),IFERROR(INDEX('产品报告-整理'!H:H,MATCH(产品建议!A871,'产品报告-整理'!A:A,0)),0)+IFERROR(INDEX('产品报告-整理'!BV:BV,MATCH(产品建议!A871,'产品报告-整理'!BO:BO,0)),0),IFERROR(INDEX('产品报告-整理'!H:H,MATCH(产品建议!A871,'产品报告-整理'!A:A,0)),0))</f>
        <v/>
      </c>
      <c r="Z871" s="9" t="str">
        <f t="shared" si="42"/>
        <v/>
      </c>
      <c r="AA871" s="5" t="str">
        <f t="shared" si="40"/>
        <v/>
      </c>
      <c r="AB871" s="5" t="str">
        <f t="shared" si="41"/>
        <v/>
      </c>
      <c r="AC871" s="9"/>
      <c r="AD871" s="15" t="str">
        <f>IF($AD$1="  ",IFERROR(IF(AND(Y871="未推广",L871&gt;0),"加入P4P推广 ","")&amp;IF(AND(OR(W871="是",X871="是"),Y871=0),"优爆品加推广 ","")&amp;IF(AND(C871="N",L871&gt;0),"增加橱窗绑定 ","")&amp;IF(AND(OR(Z871&gt;$Z$1*4.5,AB871&gt;$AB$1*4.5),Y871&lt;&gt;0,Y871&gt;$AB$1*2,G871&gt;($G$1/$L$1)*1),"放弃P4P推广 ","")&amp;IF(AND(AB871&gt;$AB$1*1.2,AB871&lt;$AB$1*4.5,Y871&gt;0),"优化询盘成本 ","")&amp;IF(AND(Z871&gt;$Z$1*1.2,Z871&lt;$Z$1*4.5,Y871&gt;0),"优化商机成本 ","")&amp;IF(AND(Y871&lt;&gt;0,L871&gt;0,AB871&lt;$AB$1*1.2),"加大询盘获取 ","")&amp;IF(AND(Y871&lt;&gt;0,K871&gt;0,Z871&lt;$Z$1*1.2),"加大商机获取 ","")&amp;IF(AND(L871=0,C871="Y",G871&gt;($G$1/$L$1*1.5)),"解绑橱窗绑定 ",""),"请去左表粘贴源数据"),"")</f>
        <v/>
      </c>
      <c r="AE871" s="9"/>
      <c r="AF871" s="9"/>
      <c r="AG871" s="9"/>
      <c r="AH871" s="9"/>
      <c r="AI871" s="17"/>
      <c r="AJ871" s="17"/>
      <c r="AK871" s="17"/>
    </row>
    <row r="872" spans="1:37">
      <c r="A872" s="5" t="str">
        <f>IFERROR(HLOOKUP(A$2,'2.源数据-产品分析-全商品'!A$6:A$1000,ROW()-1,0),"")</f>
        <v/>
      </c>
      <c r="B872" s="5" t="str">
        <f>IFERROR(HLOOKUP(B$2,'2.源数据-产品分析-全商品'!B$6:B$1000,ROW()-1,0),"")</f>
        <v/>
      </c>
      <c r="C872" s="5" t="str">
        <f>CLEAN(IFERROR(HLOOKUP(C$2,'2.源数据-产品分析-全商品'!C$6:C$1000,ROW()-1,0),""))</f>
        <v/>
      </c>
      <c r="D872" s="5" t="str">
        <f>IFERROR(HLOOKUP(D$2,'2.源数据-产品分析-全商品'!D$6:D$1000,ROW()-1,0),"")</f>
        <v/>
      </c>
      <c r="E872" s="5" t="str">
        <f>IFERROR(HLOOKUP(E$2,'2.源数据-产品分析-全商品'!E$6:E$1000,ROW()-1,0),"")</f>
        <v/>
      </c>
      <c r="F872" s="5" t="str">
        <f>IFERROR(VALUE(HLOOKUP(F$2,'2.源数据-产品分析-全商品'!F$6:F$1000,ROW()-1,0)),"")</f>
        <v/>
      </c>
      <c r="G872" s="5" t="str">
        <f>IFERROR(VALUE(HLOOKUP(G$2,'2.源数据-产品分析-全商品'!G$6:G$1000,ROW()-1,0)),"")</f>
        <v/>
      </c>
      <c r="H872" s="5" t="str">
        <f>IFERROR(HLOOKUP(H$2,'2.源数据-产品分析-全商品'!H$6:H$1000,ROW()-1,0),"")</f>
        <v/>
      </c>
      <c r="I872" s="5" t="str">
        <f>IFERROR(VALUE(HLOOKUP(I$2,'2.源数据-产品分析-全商品'!I$6:I$1000,ROW()-1,0)),"")</f>
        <v/>
      </c>
      <c r="J872" s="60" t="str">
        <f>IFERROR(IF($J$2="","",INDEX('产品报告-整理'!G:G,MATCH(产品建议!A872,'产品报告-整理'!A:A,0))),"")</f>
        <v/>
      </c>
      <c r="K872" s="5" t="str">
        <f>IFERROR(IF($K$2="","",VALUE(INDEX('产品报告-整理'!E:E,MATCH(产品建议!A872,'产品报告-整理'!A:A,0)))),0)</f>
        <v/>
      </c>
      <c r="L872" s="5" t="str">
        <f>IFERROR(VALUE(HLOOKUP(L$2,'2.源数据-产品分析-全商品'!J$6:J$1000,ROW()-1,0)),"")</f>
        <v/>
      </c>
      <c r="M872" s="5" t="str">
        <f>IFERROR(VALUE(HLOOKUP(M$2,'2.源数据-产品分析-全商品'!K$6:K$1000,ROW()-1,0)),"")</f>
        <v/>
      </c>
      <c r="N872" s="5" t="str">
        <f>IFERROR(HLOOKUP(N$2,'2.源数据-产品分析-全商品'!L$6:L$1000,ROW()-1,0),"")</f>
        <v/>
      </c>
      <c r="O872" s="5" t="str">
        <f>IF($O$2='产品报告-整理'!$K$1,IFERROR(INDEX('产品报告-整理'!S:S,MATCH(产品建议!A872,'产品报告-整理'!L:L,0)),""),(IFERROR(VALUE(HLOOKUP(O$2,'2.源数据-产品分析-全商品'!M$6:M$1000,ROW()-1,0)),"")))</f>
        <v/>
      </c>
      <c r="P872" s="5" t="str">
        <f>IF($P$2='产品报告-整理'!$V$1,IFERROR(INDEX('产品报告-整理'!AD:AD,MATCH(产品建议!A872,'产品报告-整理'!W:W,0)),""),(IFERROR(VALUE(HLOOKUP(P$2,'2.源数据-产品分析-全商品'!N$6:N$1000,ROW()-1,0)),"")))</f>
        <v/>
      </c>
      <c r="Q872" s="5" t="str">
        <f>IF($Q$2='产品报告-整理'!$AG$1,IFERROR(INDEX('产品报告-整理'!AO:AO,MATCH(产品建议!A872,'产品报告-整理'!AH:AH,0)),""),(IFERROR(VALUE(HLOOKUP(Q$2,'2.源数据-产品分析-全商品'!O$6:O$1000,ROW()-1,0)),"")))</f>
        <v/>
      </c>
      <c r="R872" s="5" t="str">
        <f>IF($R$2='产品报告-整理'!$AR$1,IFERROR(INDEX('产品报告-整理'!AZ:AZ,MATCH(产品建议!A872,'产品报告-整理'!AS:AS,0)),""),(IFERROR(VALUE(HLOOKUP(R$2,'2.源数据-产品分析-全商品'!P$6:P$1000,ROW()-1,0)),"")))</f>
        <v/>
      </c>
      <c r="S872" s="5" t="str">
        <f>IF($S$2='产品报告-整理'!$BC$1,IFERROR(INDEX('产品报告-整理'!BK:BK,MATCH(产品建议!A872,'产品报告-整理'!BD:BD,0)),""),(IFERROR(VALUE(HLOOKUP(S$2,'2.源数据-产品分析-全商品'!Q$6:Q$1000,ROW()-1,0)),"")))</f>
        <v/>
      </c>
      <c r="T872" s="5" t="str">
        <f>IFERROR(HLOOKUP("产品负责人",'2.源数据-产品分析-全商品'!R$6:R$1000,ROW()-1,0),"")</f>
        <v/>
      </c>
      <c r="U872" s="5" t="str">
        <f>IFERROR(VALUE(HLOOKUP(U$2,'2.源数据-产品分析-全商品'!S$6:S$1000,ROW()-1,0)),"")</f>
        <v/>
      </c>
      <c r="V872" s="5" t="str">
        <f>IFERROR(VALUE(HLOOKUP(V$2,'2.源数据-产品分析-全商品'!T$6:T$1000,ROW()-1,0)),"")</f>
        <v/>
      </c>
      <c r="W872" s="5" t="str">
        <f>IF(OR($A$3=""),"",IF(OR($W$2="优爆品"),(IF(COUNTIF('2-2.源数据-产品分析-优品'!A:A,产品建议!A872)&gt;0,"是","")&amp;IF(COUNTIF('2-3.源数据-产品分析-爆品'!A:A,产品建议!A872)&gt;0,"是","")),IF(OR($W$2="P4P点击量"),((IFERROR(INDEX('产品报告-整理'!D:D,MATCH(产品建议!A872,'产品报告-整理'!A:A,0)),""))),((IF(COUNTIF('2-2.源数据-产品分析-优品'!A:A,产品建议!A872)&gt;0,"是",""))))))</f>
        <v/>
      </c>
      <c r="X872" s="5" t="str">
        <f>IF(OR($A$3=""),"",IF(OR($W$2="优爆品"),((IFERROR(INDEX('产品报告-整理'!D:D,MATCH(产品建议!A872,'产品报告-整理'!A:A,0)),"")&amp;" → "&amp;(IFERROR(TEXT(INDEX('产品报告-整理'!D:D,MATCH(产品建议!A872,'产品报告-整理'!A:A,0))/G872,"0%"),"")))),IF(OR($W$2="P4P点击量"),((IF($W$2="P4P点击量",IFERROR(TEXT(W872/G872,"0%"),"")))),(((IF(COUNTIF('2-3.源数据-产品分析-爆品'!A:A,产品建议!A872)&gt;0,"是","")))))))</f>
        <v/>
      </c>
      <c r="Y872" s="9" t="str">
        <f>IF(AND($Y$2="直通车总消费",'产品报告-整理'!$BN$1="推荐广告"),IFERROR(INDEX('产品报告-整理'!H:H,MATCH(产品建议!A872,'产品报告-整理'!A:A,0)),0)+IFERROR(INDEX('产品报告-整理'!BV:BV,MATCH(产品建议!A872,'产品报告-整理'!BO:BO,0)),0),IFERROR(INDEX('产品报告-整理'!H:H,MATCH(产品建议!A872,'产品报告-整理'!A:A,0)),0))</f>
        <v/>
      </c>
      <c r="Z872" s="9" t="str">
        <f t="shared" si="42"/>
        <v/>
      </c>
      <c r="AA872" s="5" t="str">
        <f t="shared" si="40"/>
        <v/>
      </c>
      <c r="AB872" s="5" t="str">
        <f t="shared" si="41"/>
        <v/>
      </c>
      <c r="AC872" s="9"/>
      <c r="AD872" s="15" t="str">
        <f>IF($AD$1="  ",IFERROR(IF(AND(Y872="未推广",L872&gt;0),"加入P4P推广 ","")&amp;IF(AND(OR(W872="是",X872="是"),Y872=0),"优爆品加推广 ","")&amp;IF(AND(C872="N",L872&gt;0),"增加橱窗绑定 ","")&amp;IF(AND(OR(Z872&gt;$Z$1*4.5,AB872&gt;$AB$1*4.5),Y872&lt;&gt;0,Y872&gt;$AB$1*2,G872&gt;($G$1/$L$1)*1),"放弃P4P推广 ","")&amp;IF(AND(AB872&gt;$AB$1*1.2,AB872&lt;$AB$1*4.5,Y872&gt;0),"优化询盘成本 ","")&amp;IF(AND(Z872&gt;$Z$1*1.2,Z872&lt;$Z$1*4.5,Y872&gt;0),"优化商机成本 ","")&amp;IF(AND(Y872&lt;&gt;0,L872&gt;0,AB872&lt;$AB$1*1.2),"加大询盘获取 ","")&amp;IF(AND(Y872&lt;&gt;0,K872&gt;0,Z872&lt;$Z$1*1.2),"加大商机获取 ","")&amp;IF(AND(L872=0,C872="Y",G872&gt;($G$1/$L$1*1.5)),"解绑橱窗绑定 ",""),"请去左表粘贴源数据"),"")</f>
        <v/>
      </c>
      <c r="AE872" s="9"/>
      <c r="AF872" s="9"/>
      <c r="AG872" s="9"/>
      <c r="AH872" s="9"/>
      <c r="AI872" s="17"/>
      <c r="AJ872" s="17"/>
      <c r="AK872" s="17"/>
    </row>
    <row r="873" spans="1:37">
      <c r="A873" s="5" t="str">
        <f>IFERROR(HLOOKUP(A$2,'2.源数据-产品分析-全商品'!A$6:A$1000,ROW()-1,0),"")</f>
        <v/>
      </c>
      <c r="B873" s="5" t="str">
        <f>IFERROR(HLOOKUP(B$2,'2.源数据-产品分析-全商品'!B$6:B$1000,ROW()-1,0),"")</f>
        <v/>
      </c>
      <c r="C873" s="5" t="str">
        <f>CLEAN(IFERROR(HLOOKUP(C$2,'2.源数据-产品分析-全商品'!C$6:C$1000,ROW()-1,0),""))</f>
        <v/>
      </c>
      <c r="D873" s="5" t="str">
        <f>IFERROR(HLOOKUP(D$2,'2.源数据-产品分析-全商品'!D$6:D$1000,ROW()-1,0),"")</f>
        <v/>
      </c>
      <c r="E873" s="5" t="str">
        <f>IFERROR(HLOOKUP(E$2,'2.源数据-产品分析-全商品'!E$6:E$1000,ROW()-1,0),"")</f>
        <v/>
      </c>
      <c r="F873" s="5" t="str">
        <f>IFERROR(VALUE(HLOOKUP(F$2,'2.源数据-产品分析-全商品'!F$6:F$1000,ROW()-1,0)),"")</f>
        <v/>
      </c>
      <c r="G873" s="5" t="str">
        <f>IFERROR(VALUE(HLOOKUP(G$2,'2.源数据-产品分析-全商品'!G$6:G$1000,ROW()-1,0)),"")</f>
        <v/>
      </c>
      <c r="H873" s="5" t="str">
        <f>IFERROR(HLOOKUP(H$2,'2.源数据-产品分析-全商品'!H$6:H$1000,ROW()-1,0),"")</f>
        <v/>
      </c>
      <c r="I873" s="5" t="str">
        <f>IFERROR(VALUE(HLOOKUP(I$2,'2.源数据-产品分析-全商品'!I$6:I$1000,ROW()-1,0)),"")</f>
        <v/>
      </c>
      <c r="J873" s="60" t="str">
        <f>IFERROR(IF($J$2="","",INDEX('产品报告-整理'!G:G,MATCH(产品建议!A873,'产品报告-整理'!A:A,0))),"")</f>
        <v/>
      </c>
      <c r="K873" s="5" t="str">
        <f>IFERROR(IF($K$2="","",VALUE(INDEX('产品报告-整理'!E:E,MATCH(产品建议!A873,'产品报告-整理'!A:A,0)))),0)</f>
        <v/>
      </c>
      <c r="L873" s="5" t="str">
        <f>IFERROR(VALUE(HLOOKUP(L$2,'2.源数据-产品分析-全商品'!J$6:J$1000,ROW()-1,0)),"")</f>
        <v/>
      </c>
      <c r="M873" s="5" t="str">
        <f>IFERROR(VALUE(HLOOKUP(M$2,'2.源数据-产品分析-全商品'!K$6:K$1000,ROW()-1,0)),"")</f>
        <v/>
      </c>
      <c r="N873" s="5" t="str">
        <f>IFERROR(HLOOKUP(N$2,'2.源数据-产品分析-全商品'!L$6:L$1000,ROW()-1,0),"")</f>
        <v/>
      </c>
      <c r="O873" s="5" t="str">
        <f>IF($O$2='产品报告-整理'!$K$1,IFERROR(INDEX('产品报告-整理'!S:S,MATCH(产品建议!A873,'产品报告-整理'!L:L,0)),""),(IFERROR(VALUE(HLOOKUP(O$2,'2.源数据-产品分析-全商品'!M$6:M$1000,ROW()-1,0)),"")))</f>
        <v/>
      </c>
      <c r="P873" s="5" t="str">
        <f>IF($P$2='产品报告-整理'!$V$1,IFERROR(INDEX('产品报告-整理'!AD:AD,MATCH(产品建议!A873,'产品报告-整理'!W:W,0)),""),(IFERROR(VALUE(HLOOKUP(P$2,'2.源数据-产品分析-全商品'!N$6:N$1000,ROW()-1,0)),"")))</f>
        <v/>
      </c>
      <c r="Q873" s="5" t="str">
        <f>IF($Q$2='产品报告-整理'!$AG$1,IFERROR(INDEX('产品报告-整理'!AO:AO,MATCH(产品建议!A873,'产品报告-整理'!AH:AH,0)),""),(IFERROR(VALUE(HLOOKUP(Q$2,'2.源数据-产品分析-全商品'!O$6:O$1000,ROW()-1,0)),"")))</f>
        <v/>
      </c>
      <c r="R873" s="5" t="str">
        <f>IF($R$2='产品报告-整理'!$AR$1,IFERROR(INDEX('产品报告-整理'!AZ:AZ,MATCH(产品建议!A873,'产品报告-整理'!AS:AS,0)),""),(IFERROR(VALUE(HLOOKUP(R$2,'2.源数据-产品分析-全商品'!P$6:P$1000,ROW()-1,0)),"")))</f>
        <v/>
      </c>
      <c r="S873" s="5" t="str">
        <f>IF($S$2='产品报告-整理'!$BC$1,IFERROR(INDEX('产品报告-整理'!BK:BK,MATCH(产品建议!A873,'产品报告-整理'!BD:BD,0)),""),(IFERROR(VALUE(HLOOKUP(S$2,'2.源数据-产品分析-全商品'!Q$6:Q$1000,ROW()-1,0)),"")))</f>
        <v/>
      </c>
      <c r="T873" s="5" t="str">
        <f>IFERROR(HLOOKUP("产品负责人",'2.源数据-产品分析-全商品'!R$6:R$1000,ROW()-1,0),"")</f>
        <v/>
      </c>
      <c r="U873" s="5" t="str">
        <f>IFERROR(VALUE(HLOOKUP(U$2,'2.源数据-产品分析-全商品'!S$6:S$1000,ROW()-1,0)),"")</f>
        <v/>
      </c>
      <c r="V873" s="5" t="str">
        <f>IFERROR(VALUE(HLOOKUP(V$2,'2.源数据-产品分析-全商品'!T$6:T$1000,ROW()-1,0)),"")</f>
        <v/>
      </c>
      <c r="W873" s="5" t="str">
        <f>IF(OR($A$3=""),"",IF(OR($W$2="优爆品"),(IF(COUNTIF('2-2.源数据-产品分析-优品'!A:A,产品建议!A873)&gt;0,"是","")&amp;IF(COUNTIF('2-3.源数据-产品分析-爆品'!A:A,产品建议!A873)&gt;0,"是","")),IF(OR($W$2="P4P点击量"),((IFERROR(INDEX('产品报告-整理'!D:D,MATCH(产品建议!A873,'产品报告-整理'!A:A,0)),""))),((IF(COUNTIF('2-2.源数据-产品分析-优品'!A:A,产品建议!A873)&gt;0,"是",""))))))</f>
        <v/>
      </c>
      <c r="X873" s="5" t="str">
        <f>IF(OR($A$3=""),"",IF(OR($W$2="优爆品"),((IFERROR(INDEX('产品报告-整理'!D:D,MATCH(产品建议!A873,'产品报告-整理'!A:A,0)),"")&amp;" → "&amp;(IFERROR(TEXT(INDEX('产品报告-整理'!D:D,MATCH(产品建议!A873,'产品报告-整理'!A:A,0))/G873,"0%"),"")))),IF(OR($W$2="P4P点击量"),((IF($W$2="P4P点击量",IFERROR(TEXT(W873/G873,"0%"),"")))),(((IF(COUNTIF('2-3.源数据-产品分析-爆品'!A:A,产品建议!A873)&gt;0,"是","")))))))</f>
        <v/>
      </c>
      <c r="Y873" s="9" t="str">
        <f>IF(AND($Y$2="直通车总消费",'产品报告-整理'!$BN$1="推荐广告"),IFERROR(INDEX('产品报告-整理'!H:H,MATCH(产品建议!A873,'产品报告-整理'!A:A,0)),0)+IFERROR(INDEX('产品报告-整理'!BV:BV,MATCH(产品建议!A873,'产品报告-整理'!BO:BO,0)),0),IFERROR(INDEX('产品报告-整理'!H:H,MATCH(产品建议!A873,'产品报告-整理'!A:A,0)),0))</f>
        <v/>
      </c>
      <c r="Z873" s="9" t="str">
        <f t="shared" si="42"/>
        <v/>
      </c>
      <c r="AA873" s="5" t="str">
        <f t="shared" si="40"/>
        <v/>
      </c>
      <c r="AB873" s="5" t="str">
        <f t="shared" si="41"/>
        <v/>
      </c>
      <c r="AC873" s="9"/>
      <c r="AD873" s="15" t="str">
        <f>IF($AD$1="  ",IFERROR(IF(AND(Y873="未推广",L873&gt;0),"加入P4P推广 ","")&amp;IF(AND(OR(W873="是",X873="是"),Y873=0),"优爆品加推广 ","")&amp;IF(AND(C873="N",L873&gt;0),"增加橱窗绑定 ","")&amp;IF(AND(OR(Z873&gt;$Z$1*4.5,AB873&gt;$AB$1*4.5),Y873&lt;&gt;0,Y873&gt;$AB$1*2,G873&gt;($G$1/$L$1)*1),"放弃P4P推广 ","")&amp;IF(AND(AB873&gt;$AB$1*1.2,AB873&lt;$AB$1*4.5,Y873&gt;0),"优化询盘成本 ","")&amp;IF(AND(Z873&gt;$Z$1*1.2,Z873&lt;$Z$1*4.5,Y873&gt;0),"优化商机成本 ","")&amp;IF(AND(Y873&lt;&gt;0,L873&gt;0,AB873&lt;$AB$1*1.2),"加大询盘获取 ","")&amp;IF(AND(Y873&lt;&gt;0,K873&gt;0,Z873&lt;$Z$1*1.2),"加大商机获取 ","")&amp;IF(AND(L873=0,C873="Y",G873&gt;($G$1/$L$1*1.5)),"解绑橱窗绑定 ",""),"请去左表粘贴源数据"),"")</f>
        <v/>
      </c>
      <c r="AE873" s="9"/>
      <c r="AF873" s="9"/>
      <c r="AG873" s="9"/>
      <c r="AH873" s="9"/>
      <c r="AI873" s="17"/>
      <c r="AJ873" s="17"/>
      <c r="AK873" s="17"/>
    </row>
    <row r="874" spans="1:37">
      <c r="A874" s="5" t="str">
        <f>IFERROR(HLOOKUP(A$2,'2.源数据-产品分析-全商品'!A$6:A$1000,ROW()-1,0),"")</f>
        <v/>
      </c>
      <c r="B874" s="5" t="str">
        <f>IFERROR(HLOOKUP(B$2,'2.源数据-产品分析-全商品'!B$6:B$1000,ROW()-1,0),"")</f>
        <v/>
      </c>
      <c r="C874" s="5" t="str">
        <f>CLEAN(IFERROR(HLOOKUP(C$2,'2.源数据-产品分析-全商品'!C$6:C$1000,ROW()-1,0),""))</f>
        <v/>
      </c>
      <c r="D874" s="5" t="str">
        <f>IFERROR(HLOOKUP(D$2,'2.源数据-产品分析-全商品'!D$6:D$1000,ROW()-1,0),"")</f>
        <v/>
      </c>
      <c r="E874" s="5" t="str">
        <f>IFERROR(HLOOKUP(E$2,'2.源数据-产品分析-全商品'!E$6:E$1000,ROW()-1,0),"")</f>
        <v/>
      </c>
      <c r="F874" s="5" t="str">
        <f>IFERROR(VALUE(HLOOKUP(F$2,'2.源数据-产品分析-全商品'!F$6:F$1000,ROW()-1,0)),"")</f>
        <v/>
      </c>
      <c r="G874" s="5" t="str">
        <f>IFERROR(VALUE(HLOOKUP(G$2,'2.源数据-产品分析-全商品'!G$6:G$1000,ROW()-1,0)),"")</f>
        <v/>
      </c>
      <c r="H874" s="5" t="str">
        <f>IFERROR(HLOOKUP(H$2,'2.源数据-产品分析-全商品'!H$6:H$1000,ROW()-1,0),"")</f>
        <v/>
      </c>
      <c r="I874" s="5" t="str">
        <f>IFERROR(VALUE(HLOOKUP(I$2,'2.源数据-产品分析-全商品'!I$6:I$1000,ROW()-1,0)),"")</f>
        <v/>
      </c>
      <c r="J874" s="60" t="str">
        <f>IFERROR(IF($J$2="","",INDEX('产品报告-整理'!G:G,MATCH(产品建议!A874,'产品报告-整理'!A:A,0))),"")</f>
        <v/>
      </c>
      <c r="K874" s="5" t="str">
        <f>IFERROR(IF($K$2="","",VALUE(INDEX('产品报告-整理'!E:E,MATCH(产品建议!A874,'产品报告-整理'!A:A,0)))),0)</f>
        <v/>
      </c>
      <c r="L874" s="5" t="str">
        <f>IFERROR(VALUE(HLOOKUP(L$2,'2.源数据-产品分析-全商品'!J$6:J$1000,ROW()-1,0)),"")</f>
        <v/>
      </c>
      <c r="M874" s="5" t="str">
        <f>IFERROR(VALUE(HLOOKUP(M$2,'2.源数据-产品分析-全商品'!K$6:K$1000,ROW()-1,0)),"")</f>
        <v/>
      </c>
      <c r="N874" s="5" t="str">
        <f>IFERROR(HLOOKUP(N$2,'2.源数据-产品分析-全商品'!L$6:L$1000,ROW()-1,0),"")</f>
        <v/>
      </c>
      <c r="O874" s="5" t="str">
        <f>IF($O$2='产品报告-整理'!$K$1,IFERROR(INDEX('产品报告-整理'!S:S,MATCH(产品建议!A874,'产品报告-整理'!L:L,0)),""),(IFERROR(VALUE(HLOOKUP(O$2,'2.源数据-产品分析-全商品'!M$6:M$1000,ROW()-1,0)),"")))</f>
        <v/>
      </c>
      <c r="P874" s="5" t="str">
        <f>IF($P$2='产品报告-整理'!$V$1,IFERROR(INDEX('产品报告-整理'!AD:AD,MATCH(产品建议!A874,'产品报告-整理'!W:W,0)),""),(IFERROR(VALUE(HLOOKUP(P$2,'2.源数据-产品分析-全商品'!N$6:N$1000,ROW()-1,0)),"")))</f>
        <v/>
      </c>
      <c r="Q874" s="5" t="str">
        <f>IF($Q$2='产品报告-整理'!$AG$1,IFERROR(INDEX('产品报告-整理'!AO:AO,MATCH(产品建议!A874,'产品报告-整理'!AH:AH,0)),""),(IFERROR(VALUE(HLOOKUP(Q$2,'2.源数据-产品分析-全商品'!O$6:O$1000,ROW()-1,0)),"")))</f>
        <v/>
      </c>
      <c r="R874" s="5" t="str">
        <f>IF($R$2='产品报告-整理'!$AR$1,IFERROR(INDEX('产品报告-整理'!AZ:AZ,MATCH(产品建议!A874,'产品报告-整理'!AS:AS,0)),""),(IFERROR(VALUE(HLOOKUP(R$2,'2.源数据-产品分析-全商品'!P$6:P$1000,ROW()-1,0)),"")))</f>
        <v/>
      </c>
      <c r="S874" s="5" t="str">
        <f>IF($S$2='产品报告-整理'!$BC$1,IFERROR(INDEX('产品报告-整理'!BK:BK,MATCH(产品建议!A874,'产品报告-整理'!BD:BD,0)),""),(IFERROR(VALUE(HLOOKUP(S$2,'2.源数据-产品分析-全商品'!Q$6:Q$1000,ROW()-1,0)),"")))</f>
        <v/>
      </c>
      <c r="T874" s="5" t="str">
        <f>IFERROR(HLOOKUP("产品负责人",'2.源数据-产品分析-全商品'!R$6:R$1000,ROW()-1,0),"")</f>
        <v/>
      </c>
      <c r="U874" s="5" t="str">
        <f>IFERROR(VALUE(HLOOKUP(U$2,'2.源数据-产品分析-全商品'!S$6:S$1000,ROW()-1,0)),"")</f>
        <v/>
      </c>
      <c r="V874" s="5" t="str">
        <f>IFERROR(VALUE(HLOOKUP(V$2,'2.源数据-产品分析-全商品'!T$6:T$1000,ROW()-1,0)),"")</f>
        <v/>
      </c>
      <c r="W874" s="5" t="str">
        <f>IF(OR($A$3=""),"",IF(OR($W$2="优爆品"),(IF(COUNTIF('2-2.源数据-产品分析-优品'!A:A,产品建议!A874)&gt;0,"是","")&amp;IF(COUNTIF('2-3.源数据-产品分析-爆品'!A:A,产品建议!A874)&gt;0,"是","")),IF(OR($W$2="P4P点击量"),((IFERROR(INDEX('产品报告-整理'!D:D,MATCH(产品建议!A874,'产品报告-整理'!A:A,0)),""))),((IF(COUNTIF('2-2.源数据-产品分析-优品'!A:A,产品建议!A874)&gt;0,"是",""))))))</f>
        <v/>
      </c>
      <c r="X874" s="5" t="str">
        <f>IF(OR($A$3=""),"",IF(OR($W$2="优爆品"),((IFERROR(INDEX('产品报告-整理'!D:D,MATCH(产品建议!A874,'产品报告-整理'!A:A,0)),"")&amp;" → "&amp;(IFERROR(TEXT(INDEX('产品报告-整理'!D:D,MATCH(产品建议!A874,'产品报告-整理'!A:A,0))/G874,"0%"),"")))),IF(OR($W$2="P4P点击量"),((IF($W$2="P4P点击量",IFERROR(TEXT(W874/G874,"0%"),"")))),(((IF(COUNTIF('2-3.源数据-产品分析-爆品'!A:A,产品建议!A874)&gt;0,"是","")))))))</f>
        <v/>
      </c>
      <c r="Y874" s="9" t="str">
        <f>IF(AND($Y$2="直通车总消费",'产品报告-整理'!$BN$1="推荐广告"),IFERROR(INDEX('产品报告-整理'!H:H,MATCH(产品建议!A874,'产品报告-整理'!A:A,0)),0)+IFERROR(INDEX('产品报告-整理'!BV:BV,MATCH(产品建议!A874,'产品报告-整理'!BO:BO,0)),0),IFERROR(INDEX('产品报告-整理'!H:H,MATCH(产品建议!A874,'产品报告-整理'!A:A,0)),0))</f>
        <v/>
      </c>
      <c r="Z874" s="9" t="str">
        <f t="shared" si="42"/>
        <v/>
      </c>
      <c r="AA874" s="5" t="str">
        <f t="shared" si="40"/>
        <v/>
      </c>
      <c r="AB874" s="5" t="str">
        <f t="shared" si="41"/>
        <v/>
      </c>
      <c r="AC874" s="9"/>
      <c r="AD874" s="15" t="str">
        <f>IF($AD$1="  ",IFERROR(IF(AND(Y874="未推广",L874&gt;0),"加入P4P推广 ","")&amp;IF(AND(OR(W874="是",X874="是"),Y874=0),"优爆品加推广 ","")&amp;IF(AND(C874="N",L874&gt;0),"增加橱窗绑定 ","")&amp;IF(AND(OR(Z874&gt;$Z$1*4.5,AB874&gt;$AB$1*4.5),Y874&lt;&gt;0,Y874&gt;$AB$1*2,G874&gt;($G$1/$L$1)*1),"放弃P4P推广 ","")&amp;IF(AND(AB874&gt;$AB$1*1.2,AB874&lt;$AB$1*4.5,Y874&gt;0),"优化询盘成本 ","")&amp;IF(AND(Z874&gt;$Z$1*1.2,Z874&lt;$Z$1*4.5,Y874&gt;0),"优化商机成本 ","")&amp;IF(AND(Y874&lt;&gt;0,L874&gt;0,AB874&lt;$AB$1*1.2),"加大询盘获取 ","")&amp;IF(AND(Y874&lt;&gt;0,K874&gt;0,Z874&lt;$Z$1*1.2),"加大商机获取 ","")&amp;IF(AND(L874=0,C874="Y",G874&gt;($G$1/$L$1*1.5)),"解绑橱窗绑定 ",""),"请去左表粘贴源数据"),"")</f>
        <v/>
      </c>
      <c r="AE874" s="9"/>
      <c r="AF874" s="9"/>
      <c r="AG874" s="9"/>
      <c r="AH874" s="9"/>
      <c r="AI874" s="17"/>
      <c r="AJ874" s="17"/>
      <c r="AK874" s="17"/>
    </row>
    <row r="875" spans="1:37">
      <c r="A875" s="5" t="str">
        <f>IFERROR(HLOOKUP(A$2,'2.源数据-产品分析-全商品'!A$6:A$1000,ROW()-1,0),"")</f>
        <v/>
      </c>
      <c r="B875" s="5" t="str">
        <f>IFERROR(HLOOKUP(B$2,'2.源数据-产品分析-全商品'!B$6:B$1000,ROW()-1,0),"")</f>
        <v/>
      </c>
      <c r="C875" s="5" t="str">
        <f>CLEAN(IFERROR(HLOOKUP(C$2,'2.源数据-产品分析-全商品'!C$6:C$1000,ROW()-1,0),""))</f>
        <v/>
      </c>
      <c r="D875" s="5" t="str">
        <f>IFERROR(HLOOKUP(D$2,'2.源数据-产品分析-全商品'!D$6:D$1000,ROW()-1,0),"")</f>
        <v/>
      </c>
      <c r="E875" s="5" t="str">
        <f>IFERROR(HLOOKUP(E$2,'2.源数据-产品分析-全商品'!E$6:E$1000,ROW()-1,0),"")</f>
        <v/>
      </c>
      <c r="F875" s="5" t="str">
        <f>IFERROR(VALUE(HLOOKUP(F$2,'2.源数据-产品分析-全商品'!F$6:F$1000,ROW()-1,0)),"")</f>
        <v/>
      </c>
      <c r="G875" s="5" t="str">
        <f>IFERROR(VALUE(HLOOKUP(G$2,'2.源数据-产品分析-全商品'!G$6:G$1000,ROW()-1,0)),"")</f>
        <v/>
      </c>
      <c r="H875" s="5" t="str">
        <f>IFERROR(HLOOKUP(H$2,'2.源数据-产品分析-全商品'!H$6:H$1000,ROW()-1,0),"")</f>
        <v/>
      </c>
      <c r="I875" s="5" t="str">
        <f>IFERROR(VALUE(HLOOKUP(I$2,'2.源数据-产品分析-全商品'!I$6:I$1000,ROW()-1,0)),"")</f>
        <v/>
      </c>
      <c r="J875" s="60" t="str">
        <f>IFERROR(IF($J$2="","",INDEX('产品报告-整理'!G:G,MATCH(产品建议!A875,'产品报告-整理'!A:A,0))),"")</f>
        <v/>
      </c>
      <c r="K875" s="5" t="str">
        <f>IFERROR(IF($K$2="","",VALUE(INDEX('产品报告-整理'!E:E,MATCH(产品建议!A875,'产品报告-整理'!A:A,0)))),0)</f>
        <v/>
      </c>
      <c r="L875" s="5" t="str">
        <f>IFERROR(VALUE(HLOOKUP(L$2,'2.源数据-产品分析-全商品'!J$6:J$1000,ROW()-1,0)),"")</f>
        <v/>
      </c>
      <c r="M875" s="5" t="str">
        <f>IFERROR(VALUE(HLOOKUP(M$2,'2.源数据-产品分析-全商品'!K$6:K$1000,ROW()-1,0)),"")</f>
        <v/>
      </c>
      <c r="N875" s="5" t="str">
        <f>IFERROR(HLOOKUP(N$2,'2.源数据-产品分析-全商品'!L$6:L$1000,ROW()-1,0),"")</f>
        <v/>
      </c>
      <c r="O875" s="5" t="str">
        <f>IF($O$2='产品报告-整理'!$K$1,IFERROR(INDEX('产品报告-整理'!S:S,MATCH(产品建议!A875,'产品报告-整理'!L:L,0)),""),(IFERROR(VALUE(HLOOKUP(O$2,'2.源数据-产品分析-全商品'!M$6:M$1000,ROW()-1,0)),"")))</f>
        <v/>
      </c>
      <c r="P875" s="5" t="str">
        <f>IF($P$2='产品报告-整理'!$V$1,IFERROR(INDEX('产品报告-整理'!AD:AD,MATCH(产品建议!A875,'产品报告-整理'!W:W,0)),""),(IFERROR(VALUE(HLOOKUP(P$2,'2.源数据-产品分析-全商品'!N$6:N$1000,ROW()-1,0)),"")))</f>
        <v/>
      </c>
      <c r="Q875" s="5" t="str">
        <f>IF($Q$2='产品报告-整理'!$AG$1,IFERROR(INDEX('产品报告-整理'!AO:AO,MATCH(产品建议!A875,'产品报告-整理'!AH:AH,0)),""),(IFERROR(VALUE(HLOOKUP(Q$2,'2.源数据-产品分析-全商品'!O$6:O$1000,ROW()-1,0)),"")))</f>
        <v/>
      </c>
      <c r="R875" s="5" t="str">
        <f>IF($R$2='产品报告-整理'!$AR$1,IFERROR(INDEX('产品报告-整理'!AZ:AZ,MATCH(产品建议!A875,'产品报告-整理'!AS:AS,0)),""),(IFERROR(VALUE(HLOOKUP(R$2,'2.源数据-产品分析-全商品'!P$6:P$1000,ROW()-1,0)),"")))</f>
        <v/>
      </c>
      <c r="S875" s="5" t="str">
        <f>IF($S$2='产品报告-整理'!$BC$1,IFERROR(INDEX('产品报告-整理'!BK:BK,MATCH(产品建议!A875,'产品报告-整理'!BD:BD,0)),""),(IFERROR(VALUE(HLOOKUP(S$2,'2.源数据-产品分析-全商品'!Q$6:Q$1000,ROW()-1,0)),"")))</f>
        <v/>
      </c>
      <c r="T875" s="5" t="str">
        <f>IFERROR(HLOOKUP("产品负责人",'2.源数据-产品分析-全商品'!R$6:R$1000,ROW()-1,0),"")</f>
        <v/>
      </c>
      <c r="U875" s="5" t="str">
        <f>IFERROR(VALUE(HLOOKUP(U$2,'2.源数据-产品分析-全商品'!S$6:S$1000,ROW()-1,0)),"")</f>
        <v/>
      </c>
      <c r="V875" s="5" t="str">
        <f>IFERROR(VALUE(HLOOKUP(V$2,'2.源数据-产品分析-全商品'!T$6:T$1000,ROW()-1,0)),"")</f>
        <v/>
      </c>
      <c r="W875" s="5" t="str">
        <f>IF(OR($A$3=""),"",IF(OR($W$2="优爆品"),(IF(COUNTIF('2-2.源数据-产品分析-优品'!A:A,产品建议!A875)&gt;0,"是","")&amp;IF(COUNTIF('2-3.源数据-产品分析-爆品'!A:A,产品建议!A875)&gt;0,"是","")),IF(OR($W$2="P4P点击量"),((IFERROR(INDEX('产品报告-整理'!D:D,MATCH(产品建议!A875,'产品报告-整理'!A:A,0)),""))),((IF(COUNTIF('2-2.源数据-产品分析-优品'!A:A,产品建议!A875)&gt;0,"是",""))))))</f>
        <v/>
      </c>
      <c r="X875" s="5" t="str">
        <f>IF(OR($A$3=""),"",IF(OR($W$2="优爆品"),((IFERROR(INDEX('产品报告-整理'!D:D,MATCH(产品建议!A875,'产品报告-整理'!A:A,0)),"")&amp;" → "&amp;(IFERROR(TEXT(INDEX('产品报告-整理'!D:D,MATCH(产品建议!A875,'产品报告-整理'!A:A,0))/G875,"0%"),"")))),IF(OR($W$2="P4P点击量"),((IF($W$2="P4P点击量",IFERROR(TEXT(W875/G875,"0%"),"")))),(((IF(COUNTIF('2-3.源数据-产品分析-爆品'!A:A,产品建议!A875)&gt;0,"是","")))))))</f>
        <v/>
      </c>
      <c r="Y875" s="9" t="str">
        <f>IF(AND($Y$2="直通车总消费",'产品报告-整理'!$BN$1="推荐广告"),IFERROR(INDEX('产品报告-整理'!H:H,MATCH(产品建议!A875,'产品报告-整理'!A:A,0)),0)+IFERROR(INDEX('产品报告-整理'!BV:BV,MATCH(产品建议!A875,'产品报告-整理'!BO:BO,0)),0),IFERROR(INDEX('产品报告-整理'!H:H,MATCH(产品建议!A875,'产品报告-整理'!A:A,0)),0))</f>
        <v/>
      </c>
      <c r="Z875" s="9" t="str">
        <f t="shared" si="42"/>
        <v/>
      </c>
      <c r="AA875" s="5" t="str">
        <f t="shared" si="40"/>
        <v/>
      </c>
      <c r="AB875" s="5" t="str">
        <f t="shared" si="41"/>
        <v/>
      </c>
      <c r="AC875" s="9"/>
      <c r="AD875" s="15" t="str">
        <f>IF($AD$1="  ",IFERROR(IF(AND(Y875="未推广",L875&gt;0),"加入P4P推广 ","")&amp;IF(AND(OR(W875="是",X875="是"),Y875=0),"优爆品加推广 ","")&amp;IF(AND(C875="N",L875&gt;0),"增加橱窗绑定 ","")&amp;IF(AND(OR(Z875&gt;$Z$1*4.5,AB875&gt;$AB$1*4.5),Y875&lt;&gt;0,Y875&gt;$AB$1*2,G875&gt;($G$1/$L$1)*1),"放弃P4P推广 ","")&amp;IF(AND(AB875&gt;$AB$1*1.2,AB875&lt;$AB$1*4.5,Y875&gt;0),"优化询盘成本 ","")&amp;IF(AND(Z875&gt;$Z$1*1.2,Z875&lt;$Z$1*4.5,Y875&gt;0),"优化商机成本 ","")&amp;IF(AND(Y875&lt;&gt;0,L875&gt;0,AB875&lt;$AB$1*1.2),"加大询盘获取 ","")&amp;IF(AND(Y875&lt;&gt;0,K875&gt;0,Z875&lt;$Z$1*1.2),"加大商机获取 ","")&amp;IF(AND(L875=0,C875="Y",G875&gt;($G$1/$L$1*1.5)),"解绑橱窗绑定 ",""),"请去左表粘贴源数据"),"")</f>
        <v/>
      </c>
      <c r="AE875" s="9"/>
      <c r="AF875" s="9"/>
      <c r="AG875" s="9"/>
      <c r="AH875" s="9"/>
      <c r="AI875" s="17"/>
      <c r="AJ875" s="17"/>
      <c r="AK875" s="17"/>
    </row>
    <row r="876" spans="1:37">
      <c r="A876" s="5" t="str">
        <f>IFERROR(HLOOKUP(A$2,'2.源数据-产品分析-全商品'!A$6:A$1000,ROW()-1,0),"")</f>
        <v/>
      </c>
      <c r="B876" s="5" t="str">
        <f>IFERROR(HLOOKUP(B$2,'2.源数据-产品分析-全商品'!B$6:B$1000,ROW()-1,0),"")</f>
        <v/>
      </c>
      <c r="C876" s="5" t="str">
        <f>CLEAN(IFERROR(HLOOKUP(C$2,'2.源数据-产品分析-全商品'!C$6:C$1000,ROW()-1,0),""))</f>
        <v/>
      </c>
      <c r="D876" s="5" t="str">
        <f>IFERROR(HLOOKUP(D$2,'2.源数据-产品分析-全商品'!D$6:D$1000,ROW()-1,0),"")</f>
        <v/>
      </c>
      <c r="E876" s="5" t="str">
        <f>IFERROR(HLOOKUP(E$2,'2.源数据-产品分析-全商品'!E$6:E$1000,ROW()-1,0),"")</f>
        <v/>
      </c>
      <c r="F876" s="5" t="str">
        <f>IFERROR(VALUE(HLOOKUP(F$2,'2.源数据-产品分析-全商品'!F$6:F$1000,ROW()-1,0)),"")</f>
        <v/>
      </c>
      <c r="G876" s="5" t="str">
        <f>IFERROR(VALUE(HLOOKUP(G$2,'2.源数据-产品分析-全商品'!G$6:G$1000,ROW()-1,0)),"")</f>
        <v/>
      </c>
      <c r="H876" s="5" t="str">
        <f>IFERROR(HLOOKUP(H$2,'2.源数据-产品分析-全商品'!H$6:H$1000,ROW()-1,0),"")</f>
        <v/>
      </c>
      <c r="I876" s="5" t="str">
        <f>IFERROR(VALUE(HLOOKUP(I$2,'2.源数据-产品分析-全商品'!I$6:I$1000,ROW()-1,0)),"")</f>
        <v/>
      </c>
      <c r="J876" s="60" t="str">
        <f>IFERROR(IF($J$2="","",INDEX('产品报告-整理'!G:G,MATCH(产品建议!A876,'产品报告-整理'!A:A,0))),"")</f>
        <v/>
      </c>
      <c r="K876" s="5" t="str">
        <f>IFERROR(IF($K$2="","",VALUE(INDEX('产品报告-整理'!E:E,MATCH(产品建议!A876,'产品报告-整理'!A:A,0)))),0)</f>
        <v/>
      </c>
      <c r="L876" s="5" t="str">
        <f>IFERROR(VALUE(HLOOKUP(L$2,'2.源数据-产品分析-全商品'!J$6:J$1000,ROW()-1,0)),"")</f>
        <v/>
      </c>
      <c r="M876" s="5" t="str">
        <f>IFERROR(VALUE(HLOOKUP(M$2,'2.源数据-产品分析-全商品'!K$6:K$1000,ROW()-1,0)),"")</f>
        <v/>
      </c>
      <c r="N876" s="5" t="str">
        <f>IFERROR(HLOOKUP(N$2,'2.源数据-产品分析-全商品'!L$6:L$1000,ROW()-1,0),"")</f>
        <v/>
      </c>
      <c r="O876" s="5" t="str">
        <f>IF($O$2='产品报告-整理'!$K$1,IFERROR(INDEX('产品报告-整理'!S:S,MATCH(产品建议!A876,'产品报告-整理'!L:L,0)),""),(IFERROR(VALUE(HLOOKUP(O$2,'2.源数据-产品分析-全商品'!M$6:M$1000,ROW()-1,0)),"")))</f>
        <v/>
      </c>
      <c r="P876" s="5" t="str">
        <f>IF($P$2='产品报告-整理'!$V$1,IFERROR(INDEX('产品报告-整理'!AD:AD,MATCH(产品建议!A876,'产品报告-整理'!W:W,0)),""),(IFERROR(VALUE(HLOOKUP(P$2,'2.源数据-产品分析-全商品'!N$6:N$1000,ROW()-1,0)),"")))</f>
        <v/>
      </c>
      <c r="Q876" s="5" t="str">
        <f>IF($Q$2='产品报告-整理'!$AG$1,IFERROR(INDEX('产品报告-整理'!AO:AO,MATCH(产品建议!A876,'产品报告-整理'!AH:AH,0)),""),(IFERROR(VALUE(HLOOKUP(Q$2,'2.源数据-产品分析-全商品'!O$6:O$1000,ROW()-1,0)),"")))</f>
        <v/>
      </c>
      <c r="R876" s="5" t="str">
        <f>IF($R$2='产品报告-整理'!$AR$1,IFERROR(INDEX('产品报告-整理'!AZ:AZ,MATCH(产品建议!A876,'产品报告-整理'!AS:AS,0)),""),(IFERROR(VALUE(HLOOKUP(R$2,'2.源数据-产品分析-全商品'!P$6:P$1000,ROW()-1,0)),"")))</f>
        <v/>
      </c>
      <c r="S876" s="5" t="str">
        <f>IF($S$2='产品报告-整理'!$BC$1,IFERROR(INDEX('产品报告-整理'!BK:BK,MATCH(产品建议!A876,'产品报告-整理'!BD:BD,0)),""),(IFERROR(VALUE(HLOOKUP(S$2,'2.源数据-产品分析-全商品'!Q$6:Q$1000,ROW()-1,0)),"")))</f>
        <v/>
      </c>
      <c r="T876" s="5" t="str">
        <f>IFERROR(HLOOKUP("产品负责人",'2.源数据-产品分析-全商品'!R$6:R$1000,ROW()-1,0),"")</f>
        <v/>
      </c>
      <c r="U876" s="5" t="str">
        <f>IFERROR(VALUE(HLOOKUP(U$2,'2.源数据-产品分析-全商品'!S$6:S$1000,ROW()-1,0)),"")</f>
        <v/>
      </c>
      <c r="V876" s="5" t="str">
        <f>IFERROR(VALUE(HLOOKUP(V$2,'2.源数据-产品分析-全商品'!T$6:T$1000,ROW()-1,0)),"")</f>
        <v/>
      </c>
      <c r="W876" s="5" t="str">
        <f>IF(OR($A$3=""),"",IF(OR($W$2="优爆品"),(IF(COUNTIF('2-2.源数据-产品分析-优品'!A:A,产品建议!A876)&gt;0,"是","")&amp;IF(COUNTIF('2-3.源数据-产品分析-爆品'!A:A,产品建议!A876)&gt;0,"是","")),IF(OR($W$2="P4P点击量"),((IFERROR(INDEX('产品报告-整理'!D:D,MATCH(产品建议!A876,'产品报告-整理'!A:A,0)),""))),((IF(COUNTIF('2-2.源数据-产品分析-优品'!A:A,产品建议!A876)&gt;0,"是",""))))))</f>
        <v/>
      </c>
      <c r="X876" s="5" t="str">
        <f>IF(OR($A$3=""),"",IF(OR($W$2="优爆品"),((IFERROR(INDEX('产品报告-整理'!D:D,MATCH(产品建议!A876,'产品报告-整理'!A:A,0)),"")&amp;" → "&amp;(IFERROR(TEXT(INDEX('产品报告-整理'!D:D,MATCH(产品建议!A876,'产品报告-整理'!A:A,0))/G876,"0%"),"")))),IF(OR($W$2="P4P点击量"),((IF($W$2="P4P点击量",IFERROR(TEXT(W876/G876,"0%"),"")))),(((IF(COUNTIF('2-3.源数据-产品分析-爆品'!A:A,产品建议!A876)&gt;0,"是","")))))))</f>
        <v/>
      </c>
      <c r="Y876" s="9" t="str">
        <f>IF(AND($Y$2="直通车总消费",'产品报告-整理'!$BN$1="推荐广告"),IFERROR(INDEX('产品报告-整理'!H:H,MATCH(产品建议!A876,'产品报告-整理'!A:A,0)),0)+IFERROR(INDEX('产品报告-整理'!BV:BV,MATCH(产品建议!A876,'产品报告-整理'!BO:BO,0)),0),IFERROR(INDEX('产品报告-整理'!H:H,MATCH(产品建议!A876,'产品报告-整理'!A:A,0)),0))</f>
        <v/>
      </c>
      <c r="Z876" s="9" t="str">
        <f t="shared" si="42"/>
        <v/>
      </c>
      <c r="AA876" s="5" t="str">
        <f t="shared" si="40"/>
        <v/>
      </c>
      <c r="AB876" s="5" t="str">
        <f t="shared" si="41"/>
        <v/>
      </c>
      <c r="AC876" s="9"/>
      <c r="AD876" s="15" t="str">
        <f>IF($AD$1="  ",IFERROR(IF(AND(Y876="未推广",L876&gt;0),"加入P4P推广 ","")&amp;IF(AND(OR(W876="是",X876="是"),Y876=0),"优爆品加推广 ","")&amp;IF(AND(C876="N",L876&gt;0),"增加橱窗绑定 ","")&amp;IF(AND(OR(Z876&gt;$Z$1*4.5,AB876&gt;$AB$1*4.5),Y876&lt;&gt;0,Y876&gt;$AB$1*2,G876&gt;($G$1/$L$1)*1),"放弃P4P推广 ","")&amp;IF(AND(AB876&gt;$AB$1*1.2,AB876&lt;$AB$1*4.5,Y876&gt;0),"优化询盘成本 ","")&amp;IF(AND(Z876&gt;$Z$1*1.2,Z876&lt;$Z$1*4.5,Y876&gt;0),"优化商机成本 ","")&amp;IF(AND(Y876&lt;&gt;0,L876&gt;0,AB876&lt;$AB$1*1.2),"加大询盘获取 ","")&amp;IF(AND(Y876&lt;&gt;0,K876&gt;0,Z876&lt;$Z$1*1.2),"加大商机获取 ","")&amp;IF(AND(L876=0,C876="Y",G876&gt;($G$1/$L$1*1.5)),"解绑橱窗绑定 ",""),"请去左表粘贴源数据"),"")</f>
        <v/>
      </c>
      <c r="AE876" s="9"/>
      <c r="AF876" s="9"/>
      <c r="AG876" s="9"/>
      <c r="AH876" s="9"/>
      <c r="AI876" s="17"/>
      <c r="AJ876" s="17"/>
      <c r="AK876" s="17"/>
    </row>
    <row r="877" spans="1:37">
      <c r="A877" s="5" t="str">
        <f>IFERROR(HLOOKUP(A$2,'2.源数据-产品分析-全商品'!A$6:A$1000,ROW()-1,0),"")</f>
        <v/>
      </c>
      <c r="B877" s="5" t="str">
        <f>IFERROR(HLOOKUP(B$2,'2.源数据-产品分析-全商品'!B$6:B$1000,ROW()-1,0),"")</f>
        <v/>
      </c>
      <c r="C877" s="5" t="str">
        <f>CLEAN(IFERROR(HLOOKUP(C$2,'2.源数据-产品分析-全商品'!C$6:C$1000,ROW()-1,0),""))</f>
        <v/>
      </c>
      <c r="D877" s="5" t="str">
        <f>IFERROR(HLOOKUP(D$2,'2.源数据-产品分析-全商品'!D$6:D$1000,ROW()-1,0),"")</f>
        <v/>
      </c>
      <c r="E877" s="5" t="str">
        <f>IFERROR(HLOOKUP(E$2,'2.源数据-产品分析-全商品'!E$6:E$1000,ROW()-1,0),"")</f>
        <v/>
      </c>
      <c r="F877" s="5" t="str">
        <f>IFERROR(VALUE(HLOOKUP(F$2,'2.源数据-产品分析-全商品'!F$6:F$1000,ROW()-1,0)),"")</f>
        <v/>
      </c>
      <c r="G877" s="5" t="str">
        <f>IFERROR(VALUE(HLOOKUP(G$2,'2.源数据-产品分析-全商品'!G$6:G$1000,ROW()-1,0)),"")</f>
        <v/>
      </c>
      <c r="H877" s="5" t="str">
        <f>IFERROR(HLOOKUP(H$2,'2.源数据-产品分析-全商品'!H$6:H$1000,ROW()-1,0),"")</f>
        <v/>
      </c>
      <c r="I877" s="5" t="str">
        <f>IFERROR(VALUE(HLOOKUP(I$2,'2.源数据-产品分析-全商品'!I$6:I$1000,ROW()-1,0)),"")</f>
        <v/>
      </c>
      <c r="J877" s="60" t="str">
        <f>IFERROR(IF($J$2="","",INDEX('产品报告-整理'!G:G,MATCH(产品建议!A877,'产品报告-整理'!A:A,0))),"")</f>
        <v/>
      </c>
      <c r="K877" s="5" t="str">
        <f>IFERROR(IF($K$2="","",VALUE(INDEX('产品报告-整理'!E:E,MATCH(产品建议!A877,'产品报告-整理'!A:A,0)))),0)</f>
        <v/>
      </c>
      <c r="L877" s="5" t="str">
        <f>IFERROR(VALUE(HLOOKUP(L$2,'2.源数据-产品分析-全商品'!J$6:J$1000,ROW()-1,0)),"")</f>
        <v/>
      </c>
      <c r="M877" s="5" t="str">
        <f>IFERROR(VALUE(HLOOKUP(M$2,'2.源数据-产品分析-全商品'!K$6:K$1000,ROW()-1,0)),"")</f>
        <v/>
      </c>
      <c r="N877" s="5" t="str">
        <f>IFERROR(HLOOKUP(N$2,'2.源数据-产品分析-全商品'!L$6:L$1000,ROW()-1,0),"")</f>
        <v/>
      </c>
      <c r="O877" s="5" t="str">
        <f>IF($O$2='产品报告-整理'!$K$1,IFERROR(INDEX('产品报告-整理'!S:S,MATCH(产品建议!A877,'产品报告-整理'!L:L,0)),""),(IFERROR(VALUE(HLOOKUP(O$2,'2.源数据-产品分析-全商品'!M$6:M$1000,ROW()-1,0)),"")))</f>
        <v/>
      </c>
      <c r="P877" s="5" t="str">
        <f>IF($P$2='产品报告-整理'!$V$1,IFERROR(INDEX('产品报告-整理'!AD:AD,MATCH(产品建议!A877,'产品报告-整理'!W:W,0)),""),(IFERROR(VALUE(HLOOKUP(P$2,'2.源数据-产品分析-全商品'!N$6:N$1000,ROW()-1,0)),"")))</f>
        <v/>
      </c>
      <c r="Q877" s="5" t="str">
        <f>IF($Q$2='产品报告-整理'!$AG$1,IFERROR(INDEX('产品报告-整理'!AO:AO,MATCH(产品建议!A877,'产品报告-整理'!AH:AH,0)),""),(IFERROR(VALUE(HLOOKUP(Q$2,'2.源数据-产品分析-全商品'!O$6:O$1000,ROW()-1,0)),"")))</f>
        <v/>
      </c>
      <c r="R877" s="5" t="str">
        <f>IF($R$2='产品报告-整理'!$AR$1,IFERROR(INDEX('产品报告-整理'!AZ:AZ,MATCH(产品建议!A877,'产品报告-整理'!AS:AS,0)),""),(IFERROR(VALUE(HLOOKUP(R$2,'2.源数据-产品分析-全商品'!P$6:P$1000,ROW()-1,0)),"")))</f>
        <v/>
      </c>
      <c r="S877" s="5" t="str">
        <f>IF($S$2='产品报告-整理'!$BC$1,IFERROR(INDEX('产品报告-整理'!BK:BK,MATCH(产品建议!A877,'产品报告-整理'!BD:BD,0)),""),(IFERROR(VALUE(HLOOKUP(S$2,'2.源数据-产品分析-全商品'!Q$6:Q$1000,ROW()-1,0)),"")))</f>
        <v/>
      </c>
      <c r="T877" s="5" t="str">
        <f>IFERROR(HLOOKUP("产品负责人",'2.源数据-产品分析-全商品'!R$6:R$1000,ROW()-1,0),"")</f>
        <v/>
      </c>
      <c r="U877" s="5" t="str">
        <f>IFERROR(VALUE(HLOOKUP(U$2,'2.源数据-产品分析-全商品'!S$6:S$1000,ROW()-1,0)),"")</f>
        <v/>
      </c>
      <c r="V877" s="5" t="str">
        <f>IFERROR(VALUE(HLOOKUP(V$2,'2.源数据-产品分析-全商品'!T$6:T$1000,ROW()-1,0)),"")</f>
        <v/>
      </c>
      <c r="W877" s="5" t="str">
        <f>IF(OR($A$3=""),"",IF(OR($W$2="优爆品"),(IF(COUNTIF('2-2.源数据-产品分析-优品'!A:A,产品建议!A877)&gt;0,"是","")&amp;IF(COUNTIF('2-3.源数据-产品分析-爆品'!A:A,产品建议!A877)&gt;0,"是","")),IF(OR($W$2="P4P点击量"),((IFERROR(INDEX('产品报告-整理'!D:D,MATCH(产品建议!A877,'产品报告-整理'!A:A,0)),""))),((IF(COUNTIF('2-2.源数据-产品分析-优品'!A:A,产品建议!A877)&gt;0,"是",""))))))</f>
        <v/>
      </c>
      <c r="X877" s="5" t="str">
        <f>IF(OR($A$3=""),"",IF(OR($W$2="优爆品"),((IFERROR(INDEX('产品报告-整理'!D:D,MATCH(产品建议!A877,'产品报告-整理'!A:A,0)),"")&amp;" → "&amp;(IFERROR(TEXT(INDEX('产品报告-整理'!D:D,MATCH(产品建议!A877,'产品报告-整理'!A:A,0))/G877,"0%"),"")))),IF(OR($W$2="P4P点击量"),((IF($W$2="P4P点击量",IFERROR(TEXT(W877/G877,"0%"),"")))),(((IF(COUNTIF('2-3.源数据-产品分析-爆品'!A:A,产品建议!A877)&gt;0,"是","")))))))</f>
        <v/>
      </c>
      <c r="Y877" s="9" t="str">
        <f>IF(AND($Y$2="直通车总消费",'产品报告-整理'!$BN$1="推荐广告"),IFERROR(INDEX('产品报告-整理'!H:H,MATCH(产品建议!A877,'产品报告-整理'!A:A,0)),0)+IFERROR(INDEX('产品报告-整理'!BV:BV,MATCH(产品建议!A877,'产品报告-整理'!BO:BO,0)),0),IFERROR(INDEX('产品报告-整理'!H:H,MATCH(产品建议!A877,'产品报告-整理'!A:A,0)),0))</f>
        <v/>
      </c>
      <c r="Z877" s="9" t="str">
        <f t="shared" si="42"/>
        <v/>
      </c>
      <c r="AA877" s="5" t="str">
        <f t="shared" si="40"/>
        <v/>
      </c>
      <c r="AB877" s="5" t="str">
        <f t="shared" si="41"/>
        <v/>
      </c>
      <c r="AC877" s="9"/>
      <c r="AD877" s="15" t="str">
        <f>IF($AD$1="  ",IFERROR(IF(AND(Y877="未推广",L877&gt;0),"加入P4P推广 ","")&amp;IF(AND(OR(W877="是",X877="是"),Y877=0),"优爆品加推广 ","")&amp;IF(AND(C877="N",L877&gt;0),"增加橱窗绑定 ","")&amp;IF(AND(OR(Z877&gt;$Z$1*4.5,AB877&gt;$AB$1*4.5),Y877&lt;&gt;0,Y877&gt;$AB$1*2,G877&gt;($G$1/$L$1)*1),"放弃P4P推广 ","")&amp;IF(AND(AB877&gt;$AB$1*1.2,AB877&lt;$AB$1*4.5,Y877&gt;0),"优化询盘成本 ","")&amp;IF(AND(Z877&gt;$Z$1*1.2,Z877&lt;$Z$1*4.5,Y877&gt;0),"优化商机成本 ","")&amp;IF(AND(Y877&lt;&gt;0,L877&gt;0,AB877&lt;$AB$1*1.2),"加大询盘获取 ","")&amp;IF(AND(Y877&lt;&gt;0,K877&gt;0,Z877&lt;$Z$1*1.2),"加大商机获取 ","")&amp;IF(AND(L877=0,C877="Y",G877&gt;($G$1/$L$1*1.5)),"解绑橱窗绑定 ",""),"请去左表粘贴源数据"),"")</f>
        <v/>
      </c>
      <c r="AE877" s="9"/>
      <c r="AF877" s="9"/>
      <c r="AG877" s="9"/>
      <c r="AH877" s="9"/>
      <c r="AI877" s="17"/>
      <c r="AJ877" s="17"/>
      <c r="AK877" s="17"/>
    </row>
    <row r="878" spans="1:37">
      <c r="A878" s="5" t="str">
        <f>IFERROR(HLOOKUP(A$2,'2.源数据-产品分析-全商品'!A$6:A$1000,ROW()-1,0),"")</f>
        <v/>
      </c>
      <c r="B878" s="5" t="str">
        <f>IFERROR(HLOOKUP(B$2,'2.源数据-产品分析-全商品'!B$6:B$1000,ROW()-1,0),"")</f>
        <v/>
      </c>
      <c r="C878" s="5" t="str">
        <f>CLEAN(IFERROR(HLOOKUP(C$2,'2.源数据-产品分析-全商品'!C$6:C$1000,ROW()-1,0),""))</f>
        <v/>
      </c>
      <c r="D878" s="5" t="str">
        <f>IFERROR(HLOOKUP(D$2,'2.源数据-产品分析-全商品'!D$6:D$1000,ROW()-1,0),"")</f>
        <v/>
      </c>
      <c r="E878" s="5" t="str">
        <f>IFERROR(HLOOKUP(E$2,'2.源数据-产品分析-全商品'!E$6:E$1000,ROW()-1,0),"")</f>
        <v/>
      </c>
      <c r="F878" s="5" t="str">
        <f>IFERROR(VALUE(HLOOKUP(F$2,'2.源数据-产品分析-全商品'!F$6:F$1000,ROW()-1,0)),"")</f>
        <v/>
      </c>
      <c r="G878" s="5" t="str">
        <f>IFERROR(VALUE(HLOOKUP(G$2,'2.源数据-产品分析-全商品'!G$6:G$1000,ROW()-1,0)),"")</f>
        <v/>
      </c>
      <c r="H878" s="5" t="str">
        <f>IFERROR(HLOOKUP(H$2,'2.源数据-产品分析-全商品'!H$6:H$1000,ROW()-1,0),"")</f>
        <v/>
      </c>
      <c r="I878" s="5" t="str">
        <f>IFERROR(VALUE(HLOOKUP(I$2,'2.源数据-产品分析-全商品'!I$6:I$1000,ROW()-1,0)),"")</f>
        <v/>
      </c>
      <c r="J878" s="60" t="str">
        <f>IFERROR(IF($J$2="","",INDEX('产品报告-整理'!G:G,MATCH(产品建议!A878,'产品报告-整理'!A:A,0))),"")</f>
        <v/>
      </c>
      <c r="K878" s="5" t="str">
        <f>IFERROR(IF($K$2="","",VALUE(INDEX('产品报告-整理'!E:E,MATCH(产品建议!A878,'产品报告-整理'!A:A,0)))),0)</f>
        <v/>
      </c>
      <c r="L878" s="5" t="str">
        <f>IFERROR(VALUE(HLOOKUP(L$2,'2.源数据-产品分析-全商品'!J$6:J$1000,ROW()-1,0)),"")</f>
        <v/>
      </c>
      <c r="M878" s="5" t="str">
        <f>IFERROR(VALUE(HLOOKUP(M$2,'2.源数据-产品分析-全商品'!K$6:K$1000,ROW()-1,0)),"")</f>
        <v/>
      </c>
      <c r="N878" s="5" t="str">
        <f>IFERROR(HLOOKUP(N$2,'2.源数据-产品分析-全商品'!L$6:L$1000,ROW()-1,0),"")</f>
        <v/>
      </c>
      <c r="O878" s="5" t="str">
        <f>IF($O$2='产品报告-整理'!$K$1,IFERROR(INDEX('产品报告-整理'!S:S,MATCH(产品建议!A878,'产品报告-整理'!L:L,0)),""),(IFERROR(VALUE(HLOOKUP(O$2,'2.源数据-产品分析-全商品'!M$6:M$1000,ROW()-1,0)),"")))</f>
        <v/>
      </c>
      <c r="P878" s="5" t="str">
        <f>IF($P$2='产品报告-整理'!$V$1,IFERROR(INDEX('产品报告-整理'!AD:AD,MATCH(产品建议!A878,'产品报告-整理'!W:W,0)),""),(IFERROR(VALUE(HLOOKUP(P$2,'2.源数据-产品分析-全商品'!N$6:N$1000,ROW()-1,0)),"")))</f>
        <v/>
      </c>
      <c r="Q878" s="5" t="str">
        <f>IF($Q$2='产品报告-整理'!$AG$1,IFERROR(INDEX('产品报告-整理'!AO:AO,MATCH(产品建议!A878,'产品报告-整理'!AH:AH,0)),""),(IFERROR(VALUE(HLOOKUP(Q$2,'2.源数据-产品分析-全商品'!O$6:O$1000,ROW()-1,0)),"")))</f>
        <v/>
      </c>
      <c r="R878" s="5" t="str">
        <f>IF($R$2='产品报告-整理'!$AR$1,IFERROR(INDEX('产品报告-整理'!AZ:AZ,MATCH(产品建议!A878,'产品报告-整理'!AS:AS,0)),""),(IFERROR(VALUE(HLOOKUP(R$2,'2.源数据-产品分析-全商品'!P$6:P$1000,ROW()-1,0)),"")))</f>
        <v/>
      </c>
      <c r="S878" s="5" t="str">
        <f>IF($S$2='产品报告-整理'!$BC$1,IFERROR(INDEX('产品报告-整理'!BK:BK,MATCH(产品建议!A878,'产品报告-整理'!BD:BD,0)),""),(IFERROR(VALUE(HLOOKUP(S$2,'2.源数据-产品分析-全商品'!Q$6:Q$1000,ROW()-1,0)),"")))</f>
        <v/>
      </c>
      <c r="T878" s="5" t="str">
        <f>IFERROR(HLOOKUP("产品负责人",'2.源数据-产品分析-全商品'!R$6:R$1000,ROW()-1,0),"")</f>
        <v/>
      </c>
      <c r="U878" s="5" t="str">
        <f>IFERROR(VALUE(HLOOKUP(U$2,'2.源数据-产品分析-全商品'!S$6:S$1000,ROW()-1,0)),"")</f>
        <v/>
      </c>
      <c r="V878" s="5" t="str">
        <f>IFERROR(VALUE(HLOOKUP(V$2,'2.源数据-产品分析-全商品'!T$6:T$1000,ROW()-1,0)),"")</f>
        <v/>
      </c>
      <c r="W878" s="5" t="str">
        <f>IF(OR($A$3=""),"",IF(OR($W$2="优爆品"),(IF(COUNTIF('2-2.源数据-产品分析-优品'!A:A,产品建议!A878)&gt;0,"是","")&amp;IF(COUNTIF('2-3.源数据-产品分析-爆品'!A:A,产品建议!A878)&gt;0,"是","")),IF(OR($W$2="P4P点击量"),((IFERROR(INDEX('产品报告-整理'!D:D,MATCH(产品建议!A878,'产品报告-整理'!A:A,0)),""))),((IF(COUNTIF('2-2.源数据-产品分析-优品'!A:A,产品建议!A878)&gt;0,"是",""))))))</f>
        <v/>
      </c>
      <c r="X878" s="5" t="str">
        <f>IF(OR($A$3=""),"",IF(OR($W$2="优爆品"),((IFERROR(INDEX('产品报告-整理'!D:D,MATCH(产品建议!A878,'产品报告-整理'!A:A,0)),"")&amp;" → "&amp;(IFERROR(TEXT(INDEX('产品报告-整理'!D:D,MATCH(产品建议!A878,'产品报告-整理'!A:A,0))/G878,"0%"),"")))),IF(OR($W$2="P4P点击量"),((IF($W$2="P4P点击量",IFERROR(TEXT(W878/G878,"0%"),"")))),(((IF(COUNTIF('2-3.源数据-产品分析-爆品'!A:A,产品建议!A878)&gt;0,"是","")))))))</f>
        <v/>
      </c>
      <c r="Y878" s="9" t="str">
        <f>IF(AND($Y$2="直通车总消费",'产品报告-整理'!$BN$1="推荐广告"),IFERROR(INDEX('产品报告-整理'!H:H,MATCH(产品建议!A878,'产品报告-整理'!A:A,0)),0)+IFERROR(INDEX('产品报告-整理'!BV:BV,MATCH(产品建议!A878,'产品报告-整理'!BO:BO,0)),0),IFERROR(INDEX('产品报告-整理'!H:H,MATCH(产品建议!A878,'产品报告-整理'!A:A,0)),0))</f>
        <v/>
      </c>
      <c r="Z878" s="9" t="str">
        <f t="shared" si="42"/>
        <v/>
      </c>
      <c r="AA878" s="5" t="str">
        <f t="shared" si="40"/>
        <v/>
      </c>
      <c r="AB878" s="5" t="str">
        <f t="shared" si="41"/>
        <v/>
      </c>
      <c r="AC878" s="9"/>
      <c r="AD878" s="15" t="str">
        <f>IF($AD$1="  ",IFERROR(IF(AND(Y878="未推广",L878&gt;0),"加入P4P推广 ","")&amp;IF(AND(OR(W878="是",X878="是"),Y878=0),"优爆品加推广 ","")&amp;IF(AND(C878="N",L878&gt;0),"增加橱窗绑定 ","")&amp;IF(AND(OR(Z878&gt;$Z$1*4.5,AB878&gt;$AB$1*4.5),Y878&lt;&gt;0,Y878&gt;$AB$1*2,G878&gt;($G$1/$L$1)*1),"放弃P4P推广 ","")&amp;IF(AND(AB878&gt;$AB$1*1.2,AB878&lt;$AB$1*4.5,Y878&gt;0),"优化询盘成本 ","")&amp;IF(AND(Z878&gt;$Z$1*1.2,Z878&lt;$Z$1*4.5,Y878&gt;0),"优化商机成本 ","")&amp;IF(AND(Y878&lt;&gt;0,L878&gt;0,AB878&lt;$AB$1*1.2),"加大询盘获取 ","")&amp;IF(AND(Y878&lt;&gt;0,K878&gt;0,Z878&lt;$Z$1*1.2),"加大商机获取 ","")&amp;IF(AND(L878=0,C878="Y",G878&gt;($G$1/$L$1*1.5)),"解绑橱窗绑定 ",""),"请去左表粘贴源数据"),"")</f>
        <v/>
      </c>
      <c r="AE878" s="9"/>
      <c r="AF878" s="9"/>
      <c r="AG878" s="9"/>
      <c r="AH878" s="9"/>
      <c r="AI878" s="17"/>
      <c r="AJ878" s="17"/>
      <c r="AK878" s="17"/>
    </row>
    <row r="879" spans="1:37">
      <c r="A879" s="5" t="str">
        <f>IFERROR(HLOOKUP(A$2,'2.源数据-产品分析-全商品'!A$6:A$1000,ROW()-1,0),"")</f>
        <v/>
      </c>
      <c r="B879" s="5" t="str">
        <f>IFERROR(HLOOKUP(B$2,'2.源数据-产品分析-全商品'!B$6:B$1000,ROW()-1,0),"")</f>
        <v/>
      </c>
      <c r="C879" s="5" t="str">
        <f>CLEAN(IFERROR(HLOOKUP(C$2,'2.源数据-产品分析-全商品'!C$6:C$1000,ROW()-1,0),""))</f>
        <v/>
      </c>
      <c r="D879" s="5" t="str">
        <f>IFERROR(HLOOKUP(D$2,'2.源数据-产品分析-全商品'!D$6:D$1000,ROW()-1,0),"")</f>
        <v/>
      </c>
      <c r="E879" s="5" t="str">
        <f>IFERROR(HLOOKUP(E$2,'2.源数据-产品分析-全商品'!E$6:E$1000,ROW()-1,0),"")</f>
        <v/>
      </c>
      <c r="F879" s="5" t="str">
        <f>IFERROR(VALUE(HLOOKUP(F$2,'2.源数据-产品分析-全商品'!F$6:F$1000,ROW()-1,0)),"")</f>
        <v/>
      </c>
      <c r="G879" s="5" t="str">
        <f>IFERROR(VALUE(HLOOKUP(G$2,'2.源数据-产品分析-全商品'!G$6:G$1000,ROW()-1,0)),"")</f>
        <v/>
      </c>
      <c r="H879" s="5" t="str">
        <f>IFERROR(HLOOKUP(H$2,'2.源数据-产品分析-全商品'!H$6:H$1000,ROW()-1,0),"")</f>
        <v/>
      </c>
      <c r="I879" s="5" t="str">
        <f>IFERROR(VALUE(HLOOKUP(I$2,'2.源数据-产品分析-全商品'!I$6:I$1000,ROW()-1,0)),"")</f>
        <v/>
      </c>
      <c r="J879" s="60" t="str">
        <f>IFERROR(IF($J$2="","",INDEX('产品报告-整理'!G:G,MATCH(产品建议!A879,'产品报告-整理'!A:A,0))),"")</f>
        <v/>
      </c>
      <c r="K879" s="5" t="str">
        <f>IFERROR(IF($K$2="","",VALUE(INDEX('产品报告-整理'!E:E,MATCH(产品建议!A879,'产品报告-整理'!A:A,0)))),0)</f>
        <v/>
      </c>
      <c r="L879" s="5" t="str">
        <f>IFERROR(VALUE(HLOOKUP(L$2,'2.源数据-产品分析-全商品'!J$6:J$1000,ROW()-1,0)),"")</f>
        <v/>
      </c>
      <c r="M879" s="5" t="str">
        <f>IFERROR(VALUE(HLOOKUP(M$2,'2.源数据-产品分析-全商品'!K$6:K$1000,ROW()-1,0)),"")</f>
        <v/>
      </c>
      <c r="N879" s="5" t="str">
        <f>IFERROR(HLOOKUP(N$2,'2.源数据-产品分析-全商品'!L$6:L$1000,ROW()-1,0),"")</f>
        <v/>
      </c>
      <c r="O879" s="5" t="str">
        <f>IF($O$2='产品报告-整理'!$K$1,IFERROR(INDEX('产品报告-整理'!S:S,MATCH(产品建议!A879,'产品报告-整理'!L:L,0)),""),(IFERROR(VALUE(HLOOKUP(O$2,'2.源数据-产品分析-全商品'!M$6:M$1000,ROW()-1,0)),"")))</f>
        <v/>
      </c>
      <c r="P879" s="5" t="str">
        <f>IF($P$2='产品报告-整理'!$V$1,IFERROR(INDEX('产品报告-整理'!AD:AD,MATCH(产品建议!A879,'产品报告-整理'!W:W,0)),""),(IFERROR(VALUE(HLOOKUP(P$2,'2.源数据-产品分析-全商品'!N$6:N$1000,ROW()-1,0)),"")))</f>
        <v/>
      </c>
      <c r="Q879" s="5" t="str">
        <f>IF($Q$2='产品报告-整理'!$AG$1,IFERROR(INDEX('产品报告-整理'!AO:AO,MATCH(产品建议!A879,'产品报告-整理'!AH:AH,0)),""),(IFERROR(VALUE(HLOOKUP(Q$2,'2.源数据-产品分析-全商品'!O$6:O$1000,ROW()-1,0)),"")))</f>
        <v/>
      </c>
      <c r="R879" s="5" t="str">
        <f>IF($R$2='产品报告-整理'!$AR$1,IFERROR(INDEX('产品报告-整理'!AZ:AZ,MATCH(产品建议!A879,'产品报告-整理'!AS:AS,0)),""),(IFERROR(VALUE(HLOOKUP(R$2,'2.源数据-产品分析-全商品'!P$6:P$1000,ROW()-1,0)),"")))</f>
        <v/>
      </c>
      <c r="S879" s="5" t="str">
        <f>IF($S$2='产品报告-整理'!$BC$1,IFERROR(INDEX('产品报告-整理'!BK:BK,MATCH(产品建议!A879,'产品报告-整理'!BD:BD,0)),""),(IFERROR(VALUE(HLOOKUP(S$2,'2.源数据-产品分析-全商品'!Q$6:Q$1000,ROW()-1,0)),"")))</f>
        <v/>
      </c>
      <c r="T879" s="5" t="str">
        <f>IFERROR(HLOOKUP("产品负责人",'2.源数据-产品分析-全商品'!R$6:R$1000,ROW()-1,0),"")</f>
        <v/>
      </c>
      <c r="U879" s="5" t="str">
        <f>IFERROR(VALUE(HLOOKUP(U$2,'2.源数据-产品分析-全商品'!S$6:S$1000,ROW()-1,0)),"")</f>
        <v/>
      </c>
      <c r="V879" s="5" t="str">
        <f>IFERROR(VALUE(HLOOKUP(V$2,'2.源数据-产品分析-全商品'!T$6:T$1000,ROW()-1,0)),"")</f>
        <v/>
      </c>
      <c r="W879" s="5" t="str">
        <f>IF(OR($A$3=""),"",IF(OR($W$2="优爆品"),(IF(COUNTIF('2-2.源数据-产品分析-优品'!A:A,产品建议!A879)&gt;0,"是","")&amp;IF(COUNTIF('2-3.源数据-产品分析-爆品'!A:A,产品建议!A879)&gt;0,"是","")),IF(OR($W$2="P4P点击量"),((IFERROR(INDEX('产品报告-整理'!D:D,MATCH(产品建议!A879,'产品报告-整理'!A:A,0)),""))),((IF(COUNTIF('2-2.源数据-产品分析-优品'!A:A,产品建议!A879)&gt;0,"是",""))))))</f>
        <v/>
      </c>
      <c r="X879" s="5" t="str">
        <f>IF(OR($A$3=""),"",IF(OR($W$2="优爆品"),((IFERROR(INDEX('产品报告-整理'!D:D,MATCH(产品建议!A879,'产品报告-整理'!A:A,0)),"")&amp;" → "&amp;(IFERROR(TEXT(INDEX('产品报告-整理'!D:D,MATCH(产品建议!A879,'产品报告-整理'!A:A,0))/G879,"0%"),"")))),IF(OR($W$2="P4P点击量"),((IF($W$2="P4P点击量",IFERROR(TEXT(W879/G879,"0%"),"")))),(((IF(COUNTIF('2-3.源数据-产品分析-爆品'!A:A,产品建议!A879)&gt;0,"是","")))))))</f>
        <v/>
      </c>
      <c r="Y879" s="9" t="str">
        <f>IF(AND($Y$2="直通车总消费",'产品报告-整理'!$BN$1="推荐广告"),IFERROR(INDEX('产品报告-整理'!H:H,MATCH(产品建议!A879,'产品报告-整理'!A:A,0)),0)+IFERROR(INDEX('产品报告-整理'!BV:BV,MATCH(产品建议!A879,'产品报告-整理'!BO:BO,0)),0),IFERROR(INDEX('产品报告-整理'!H:H,MATCH(产品建议!A879,'产品报告-整理'!A:A,0)),0))</f>
        <v/>
      </c>
      <c r="Z879" s="9" t="str">
        <f t="shared" si="42"/>
        <v/>
      </c>
      <c r="AA879" s="5" t="str">
        <f t="shared" si="40"/>
        <v/>
      </c>
      <c r="AB879" s="5" t="str">
        <f t="shared" si="41"/>
        <v/>
      </c>
      <c r="AC879" s="9"/>
      <c r="AD879" s="15" t="str">
        <f>IF($AD$1="  ",IFERROR(IF(AND(Y879="未推广",L879&gt;0),"加入P4P推广 ","")&amp;IF(AND(OR(W879="是",X879="是"),Y879=0),"优爆品加推广 ","")&amp;IF(AND(C879="N",L879&gt;0),"增加橱窗绑定 ","")&amp;IF(AND(OR(Z879&gt;$Z$1*4.5,AB879&gt;$AB$1*4.5),Y879&lt;&gt;0,Y879&gt;$AB$1*2,G879&gt;($G$1/$L$1)*1),"放弃P4P推广 ","")&amp;IF(AND(AB879&gt;$AB$1*1.2,AB879&lt;$AB$1*4.5,Y879&gt;0),"优化询盘成本 ","")&amp;IF(AND(Z879&gt;$Z$1*1.2,Z879&lt;$Z$1*4.5,Y879&gt;0),"优化商机成本 ","")&amp;IF(AND(Y879&lt;&gt;0,L879&gt;0,AB879&lt;$AB$1*1.2),"加大询盘获取 ","")&amp;IF(AND(Y879&lt;&gt;0,K879&gt;0,Z879&lt;$Z$1*1.2),"加大商机获取 ","")&amp;IF(AND(L879=0,C879="Y",G879&gt;($G$1/$L$1*1.5)),"解绑橱窗绑定 ",""),"请去左表粘贴源数据"),"")</f>
        <v/>
      </c>
      <c r="AE879" s="9"/>
      <c r="AF879" s="9"/>
      <c r="AG879" s="9"/>
      <c r="AH879" s="9"/>
      <c r="AI879" s="17"/>
      <c r="AJ879" s="17"/>
      <c r="AK879" s="17"/>
    </row>
    <row r="880" spans="1:37">
      <c r="A880" s="5" t="str">
        <f>IFERROR(HLOOKUP(A$2,'2.源数据-产品分析-全商品'!A$6:A$1000,ROW()-1,0),"")</f>
        <v/>
      </c>
      <c r="B880" s="5" t="str">
        <f>IFERROR(HLOOKUP(B$2,'2.源数据-产品分析-全商品'!B$6:B$1000,ROW()-1,0),"")</f>
        <v/>
      </c>
      <c r="C880" s="5" t="str">
        <f>CLEAN(IFERROR(HLOOKUP(C$2,'2.源数据-产品分析-全商品'!C$6:C$1000,ROW()-1,0),""))</f>
        <v/>
      </c>
      <c r="D880" s="5" t="str">
        <f>IFERROR(HLOOKUP(D$2,'2.源数据-产品分析-全商品'!D$6:D$1000,ROW()-1,0),"")</f>
        <v/>
      </c>
      <c r="E880" s="5" t="str">
        <f>IFERROR(HLOOKUP(E$2,'2.源数据-产品分析-全商品'!E$6:E$1000,ROW()-1,0),"")</f>
        <v/>
      </c>
      <c r="F880" s="5" t="str">
        <f>IFERROR(VALUE(HLOOKUP(F$2,'2.源数据-产品分析-全商品'!F$6:F$1000,ROW()-1,0)),"")</f>
        <v/>
      </c>
      <c r="G880" s="5" t="str">
        <f>IFERROR(VALUE(HLOOKUP(G$2,'2.源数据-产品分析-全商品'!G$6:G$1000,ROW()-1,0)),"")</f>
        <v/>
      </c>
      <c r="H880" s="5" t="str">
        <f>IFERROR(HLOOKUP(H$2,'2.源数据-产品分析-全商品'!H$6:H$1000,ROW()-1,0),"")</f>
        <v/>
      </c>
      <c r="I880" s="5" t="str">
        <f>IFERROR(VALUE(HLOOKUP(I$2,'2.源数据-产品分析-全商品'!I$6:I$1000,ROW()-1,0)),"")</f>
        <v/>
      </c>
      <c r="J880" s="60" t="str">
        <f>IFERROR(IF($J$2="","",INDEX('产品报告-整理'!G:G,MATCH(产品建议!A880,'产品报告-整理'!A:A,0))),"")</f>
        <v/>
      </c>
      <c r="K880" s="5" t="str">
        <f>IFERROR(IF($K$2="","",VALUE(INDEX('产品报告-整理'!E:E,MATCH(产品建议!A880,'产品报告-整理'!A:A,0)))),0)</f>
        <v/>
      </c>
      <c r="L880" s="5" t="str">
        <f>IFERROR(VALUE(HLOOKUP(L$2,'2.源数据-产品分析-全商品'!J$6:J$1000,ROW()-1,0)),"")</f>
        <v/>
      </c>
      <c r="M880" s="5" t="str">
        <f>IFERROR(VALUE(HLOOKUP(M$2,'2.源数据-产品分析-全商品'!K$6:K$1000,ROW()-1,0)),"")</f>
        <v/>
      </c>
      <c r="N880" s="5" t="str">
        <f>IFERROR(HLOOKUP(N$2,'2.源数据-产品分析-全商品'!L$6:L$1000,ROW()-1,0),"")</f>
        <v/>
      </c>
      <c r="O880" s="5" t="str">
        <f>IF($O$2='产品报告-整理'!$K$1,IFERROR(INDEX('产品报告-整理'!S:S,MATCH(产品建议!A880,'产品报告-整理'!L:L,0)),""),(IFERROR(VALUE(HLOOKUP(O$2,'2.源数据-产品分析-全商品'!M$6:M$1000,ROW()-1,0)),"")))</f>
        <v/>
      </c>
      <c r="P880" s="5" t="str">
        <f>IF($P$2='产品报告-整理'!$V$1,IFERROR(INDEX('产品报告-整理'!AD:AD,MATCH(产品建议!A880,'产品报告-整理'!W:W,0)),""),(IFERROR(VALUE(HLOOKUP(P$2,'2.源数据-产品分析-全商品'!N$6:N$1000,ROW()-1,0)),"")))</f>
        <v/>
      </c>
      <c r="Q880" s="5" t="str">
        <f>IF($Q$2='产品报告-整理'!$AG$1,IFERROR(INDEX('产品报告-整理'!AO:AO,MATCH(产品建议!A880,'产品报告-整理'!AH:AH,0)),""),(IFERROR(VALUE(HLOOKUP(Q$2,'2.源数据-产品分析-全商品'!O$6:O$1000,ROW()-1,0)),"")))</f>
        <v/>
      </c>
      <c r="R880" s="5" t="str">
        <f>IF($R$2='产品报告-整理'!$AR$1,IFERROR(INDEX('产品报告-整理'!AZ:AZ,MATCH(产品建议!A880,'产品报告-整理'!AS:AS,0)),""),(IFERROR(VALUE(HLOOKUP(R$2,'2.源数据-产品分析-全商品'!P$6:P$1000,ROW()-1,0)),"")))</f>
        <v/>
      </c>
      <c r="S880" s="5" t="str">
        <f>IF($S$2='产品报告-整理'!$BC$1,IFERROR(INDEX('产品报告-整理'!BK:BK,MATCH(产品建议!A880,'产品报告-整理'!BD:BD,0)),""),(IFERROR(VALUE(HLOOKUP(S$2,'2.源数据-产品分析-全商品'!Q$6:Q$1000,ROW()-1,0)),"")))</f>
        <v/>
      </c>
      <c r="T880" s="5" t="str">
        <f>IFERROR(HLOOKUP("产品负责人",'2.源数据-产品分析-全商品'!R$6:R$1000,ROW()-1,0),"")</f>
        <v/>
      </c>
      <c r="U880" s="5" t="str">
        <f>IFERROR(VALUE(HLOOKUP(U$2,'2.源数据-产品分析-全商品'!S$6:S$1000,ROW()-1,0)),"")</f>
        <v/>
      </c>
      <c r="V880" s="5" t="str">
        <f>IFERROR(VALUE(HLOOKUP(V$2,'2.源数据-产品分析-全商品'!T$6:T$1000,ROW()-1,0)),"")</f>
        <v/>
      </c>
      <c r="W880" s="5" t="str">
        <f>IF(OR($A$3=""),"",IF(OR($W$2="优爆品"),(IF(COUNTIF('2-2.源数据-产品分析-优品'!A:A,产品建议!A880)&gt;0,"是","")&amp;IF(COUNTIF('2-3.源数据-产品分析-爆品'!A:A,产品建议!A880)&gt;0,"是","")),IF(OR($W$2="P4P点击量"),((IFERROR(INDEX('产品报告-整理'!D:D,MATCH(产品建议!A880,'产品报告-整理'!A:A,0)),""))),((IF(COUNTIF('2-2.源数据-产品分析-优品'!A:A,产品建议!A880)&gt;0,"是",""))))))</f>
        <v/>
      </c>
      <c r="X880" s="5" t="str">
        <f>IF(OR($A$3=""),"",IF(OR($W$2="优爆品"),((IFERROR(INDEX('产品报告-整理'!D:D,MATCH(产品建议!A880,'产品报告-整理'!A:A,0)),"")&amp;" → "&amp;(IFERROR(TEXT(INDEX('产品报告-整理'!D:D,MATCH(产品建议!A880,'产品报告-整理'!A:A,0))/G880,"0%"),"")))),IF(OR($W$2="P4P点击量"),((IF($W$2="P4P点击量",IFERROR(TEXT(W880/G880,"0%"),"")))),(((IF(COUNTIF('2-3.源数据-产品分析-爆品'!A:A,产品建议!A880)&gt;0,"是","")))))))</f>
        <v/>
      </c>
      <c r="Y880" s="9" t="str">
        <f>IF(AND($Y$2="直通车总消费",'产品报告-整理'!$BN$1="推荐广告"),IFERROR(INDEX('产品报告-整理'!H:H,MATCH(产品建议!A880,'产品报告-整理'!A:A,0)),0)+IFERROR(INDEX('产品报告-整理'!BV:BV,MATCH(产品建议!A880,'产品报告-整理'!BO:BO,0)),0),IFERROR(INDEX('产品报告-整理'!H:H,MATCH(产品建议!A880,'产品报告-整理'!A:A,0)),0))</f>
        <v/>
      </c>
      <c r="Z880" s="9" t="str">
        <f t="shared" si="42"/>
        <v/>
      </c>
      <c r="AA880" s="5" t="str">
        <f t="shared" si="40"/>
        <v/>
      </c>
      <c r="AB880" s="5" t="str">
        <f t="shared" si="41"/>
        <v/>
      </c>
      <c r="AC880" s="9"/>
      <c r="AD880" s="15" t="str">
        <f>IF($AD$1="  ",IFERROR(IF(AND(Y880="未推广",L880&gt;0),"加入P4P推广 ","")&amp;IF(AND(OR(W880="是",X880="是"),Y880=0),"优爆品加推广 ","")&amp;IF(AND(C880="N",L880&gt;0),"增加橱窗绑定 ","")&amp;IF(AND(OR(Z880&gt;$Z$1*4.5,AB880&gt;$AB$1*4.5),Y880&lt;&gt;0,Y880&gt;$AB$1*2,G880&gt;($G$1/$L$1)*1),"放弃P4P推广 ","")&amp;IF(AND(AB880&gt;$AB$1*1.2,AB880&lt;$AB$1*4.5,Y880&gt;0),"优化询盘成本 ","")&amp;IF(AND(Z880&gt;$Z$1*1.2,Z880&lt;$Z$1*4.5,Y880&gt;0),"优化商机成本 ","")&amp;IF(AND(Y880&lt;&gt;0,L880&gt;0,AB880&lt;$AB$1*1.2),"加大询盘获取 ","")&amp;IF(AND(Y880&lt;&gt;0,K880&gt;0,Z880&lt;$Z$1*1.2),"加大商机获取 ","")&amp;IF(AND(L880=0,C880="Y",G880&gt;($G$1/$L$1*1.5)),"解绑橱窗绑定 ",""),"请去左表粘贴源数据"),"")</f>
        <v/>
      </c>
      <c r="AE880" s="9"/>
      <c r="AF880" s="9"/>
      <c r="AG880" s="9"/>
      <c r="AH880" s="9"/>
      <c r="AI880" s="17"/>
      <c r="AJ880" s="17"/>
      <c r="AK880" s="17"/>
    </row>
    <row r="881" spans="1:37">
      <c r="A881" s="5" t="str">
        <f>IFERROR(HLOOKUP(A$2,'2.源数据-产品分析-全商品'!A$6:A$1000,ROW()-1,0),"")</f>
        <v/>
      </c>
      <c r="B881" s="5" t="str">
        <f>IFERROR(HLOOKUP(B$2,'2.源数据-产品分析-全商品'!B$6:B$1000,ROW()-1,0),"")</f>
        <v/>
      </c>
      <c r="C881" s="5" t="str">
        <f>CLEAN(IFERROR(HLOOKUP(C$2,'2.源数据-产品分析-全商品'!C$6:C$1000,ROW()-1,0),""))</f>
        <v/>
      </c>
      <c r="D881" s="5" t="str">
        <f>IFERROR(HLOOKUP(D$2,'2.源数据-产品分析-全商品'!D$6:D$1000,ROW()-1,0),"")</f>
        <v/>
      </c>
      <c r="E881" s="5" t="str">
        <f>IFERROR(HLOOKUP(E$2,'2.源数据-产品分析-全商品'!E$6:E$1000,ROW()-1,0),"")</f>
        <v/>
      </c>
      <c r="F881" s="5" t="str">
        <f>IFERROR(VALUE(HLOOKUP(F$2,'2.源数据-产品分析-全商品'!F$6:F$1000,ROW()-1,0)),"")</f>
        <v/>
      </c>
      <c r="G881" s="5" t="str">
        <f>IFERROR(VALUE(HLOOKUP(G$2,'2.源数据-产品分析-全商品'!G$6:G$1000,ROW()-1,0)),"")</f>
        <v/>
      </c>
      <c r="H881" s="5" t="str">
        <f>IFERROR(HLOOKUP(H$2,'2.源数据-产品分析-全商品'!H$6:H$1000,ROW()-1,0),"")</f>
        <v/>
      </c>
      <c r="I881" s="5" t="str">
        <f>IFERROR(VALUE(HLOOKUP(I$2,'2.源数据-产品分析-全商品'!I$6:I$1000,ROW()-1,0)),"")</f>
        <v/>
      </c>
      <c r="J881" s="60" t="str">
        <f>IFERROR(IF($J$2="","",INDEX('产品报告-整理'!G:G,MATCH(产品建议!A881,'产品报告-整理'!A:A,0))),"")</f>
        <v/>
      </c>
      <c r="K881" s="5" t="str">
        <f>IFERROR(IF($K$2="","",VALUE(INDEX('产品报告-整理'!E:E,MATCH(产品建议!A881,'产品报告-整理'!A:A,0)))),0)</f>
        <v/>
      </c>
      <c r="L881" s="5" t="str">
        <f>IFERROR(VALUE(HLOOKUP(L$2,'2.源数据-产品分析-全商品'!J$6:J$1000,ROW()-1,0)),"")</f>
        <v/>
      </c>
      <c r="M881" s="5" t="str">
        <f>IFERROR(VALUE(HLOOKUP(M$2,'2.源数据-产品分析-全商品'!K$6:K$1000,ROW()-1,0)),"")</f>
        <v/>
      </c>
      <c r="N881" s="5" t="str">
        <f>IFERROR(HLOOKUP(N$2,'2.源数据-产品分析-全商品'!L$6:L$1000,ROW()-1,0),"")</f>
        <v/>
      </c>
      <c r="O881" s="5" t="str">
        <f>IF($O$2='产品报告-整理'!$K$1,IFERROR(INDEX('产品报告-整理'!S:S,MATCH(产品建议!A881,'产品报告-整理'!L:L,0)),""),(IFERROR(VALUE(HLOOKUP(O$2,'2.源数据-产品分析-全商品'!M$6:M$1000,ROW()-1,0)),"")))</f>
        <v/>
      </c>
      <c r="P881" s="5" t="str">
        <f>IF($P$2='产品报告-整理'!$V$1,IFERROR(INDEX('产品报告-整理'!AD:AD,MATCH(产品建议!A881,'产品报告-整理'!W:W,0)),""),(IFERROR(VALUE(HLOOKUP(P$2,'2.源数据-产品分析-全商品'!N$6:N$1000,ROW()-1,0)),"")))</f>
        <v/>
      </c>
      <c r="Q881" s="5" t="str">
        <f>IF($Q$2='产品报告-整理'!$AG$1,IFERROR(INDEX('产品报告-整理'!AO:AO,MATCH(产品建议!A881,'产品报告-整理'!AH:AH,0)),""),(IFERROR(VALUE(HLOOKUP(Q$2,'2.源数据-产品分析-全商品'!O$6:O$1000,ROW()-1,0)),"")))</f>
        <v/>
      </c>
      <c r="R881" s="5" t="str">
        <f>IF($R$2='产品报告-整理'!$AR$1,IFERROR(INDEX('产品报告-整理'!AZ:AZ,MATCH(产品建议!A881,'产品报告-整理'!AS:AS,0)),""),(IFERROR(VALUE(HLOOKUP(R$2,'2.源数据-产品分析-全商品'!P$6:P$1000,ROW()-1,0)),"")))</f>
        <v/>
      </c>
      <c r="S881" s="5" t="str">
        <f>IF($S$2='产品报告-整理'!$BC$1,IFERROR(INDEX('产品报告-整理'!BK:BK,MATCH(产品建议!A881,'产品报告-整理'!BD:BD,0)),""),(IFERROR(VALUE(HLOOKUP(S$2,'2.源数据-产品分析-全商品'!Q$6:Q$1000,ROW()-1,0)),"")))</f>
        <v/>
      </c>
      <c r="T881" s="5" t="str">
        <f>IFERROR(HLOOKUP("产品负责人",'2.源数据-产品分析-全商品'!R$6:R$1000,ROW()-1,0),"")</f>
        <v/>
      </c>
      <c r="U881" s="5" t="str">
        <f>IFERROR(VALUE(HLOOKUP(U$2,'2.源数据-产品分析-全商品'!S$6:S$1000,ROW()-1,0)),"")</f>
        <v/>
      </c>
      <c r="V881" s="5" t="str">
        <f>IFERROR(VALUE(HLOOKUP(V$2,'2.源数据-产品分析-全商品'!T$6:T$1000,ROW()-1,0)),"")</f>
        <v/>
      </c>
      <c r="W881" s="5" t="str">
        <f>IF(OR($A$3=""),"",IF(OR($W$2="优爆品"),(IF(COUNTIF('2-2.源数据-产品分析-优品'!A:A,产品建议!A881)&gt;0,"是","")&amp;IF(COUNTIF('2-3.源数据-产品分析-爆品'!A:A,产品建议!A881)&gt;0,"是","")),IF(OR($W$2="P4P点击量"),((IFERROR(INDEX('产品报告-整理'!D:D,MATCH(产品建议!A881,'产品报告-整理'!A:A,0)),""))),((IF(COUNTIF('2-2.源数据-产品分析-优品'!A:A,产品建议!A881)&gt;0,"是",""))))))</f>
        <v/>
      </c>
      <c r="X881" s="5" t="str">
        <f>IF(OR($A$3=""),"",IF(OR($W$2="优爆品"),((IFERROR(INDEX('产品报告-整理'!D:D,MATCH(产品建议!A881,'产品报告-整理'!A:A,0)),"")&amp;" → "&amp;(IFERROR(TEXT(INDEX('产品报告-整理'!D:D,MATCH(产品建议!A881,'产品报告-整理'!A:A,0))/G881,"0%"),"")))),IF(OR($W$2="P4P点击量"),((IF($W$2="P4P点击量",IFERROR(TEXT(W881/G881,"0%"),"")))),(((IF(COUNTIF('2-3.源数据-产品分析-爆品'!A:A,产品建议!A881)&gt;0,"是","")))))))</f>
        <v/>
      </c>
      <c r="Y881" s="9" t="str">
        <f>IF(AND($Y$2="直通车总消费",'产品报告-整理'!$BN$1="推荐广告"),IFERROR(INDEX('产品报告-整理'!H:H,MATCH(产品建议!A881,'产品报告-整理'!A:A,0)),0)+IFERROR(INDEX('产品报告-整理'!BV:BV,MATCH(产品建议!A881,'产品报告-整理'!BO:BO,0)),0),IFERROR(INDEX('产品报告-整理'!H:H,MATCH(产品建议!A881,'产品报告-整理'!A:A,0)),0))</f>
        <v/>
      </c>
      <c r="Z881" s="9" t="str">
        <f t="shared" si="42"/>
        <v/>
      </c>
      <c r="AA881" s="5" t="str">
        <f t="shared" si="40"/>
        <v/>
      </c>
      <c r="AB881" s="5" t="str">
        <f t="shared" si="41"/>
        <v/>
      </c>
      <c r="AC881" s="9"/>
      <c r="AD881" s="15" t="str">
        <f>IF($AD$1="  ",IFERROR(IF(AND(Y881="未推广",L881&gt;0),"加入P4P推广 ","")&amp;IF(AND(OR(W881="是",X881="是"),Y881=0),"优爆品加推广 ","")&amp;IF(AND(C881="N",L881&gt;0),"增加橱窗绑定 ","")&amp;IF(AND(OR(Z881&gt;$Z$1*4.5,AB881&gt;$AB$1*4.5),Y881&lt;&gt;0,Y881&gt;$AB$1*2,G881&gt;($G$1/$L$1)*1),"放弃P4P推广 ","")&amp;IF(AND(AB881&gt;$AB$1*1.2,AB881&lt;$AB$1*4.5,Y881&gt;0),"优化询盘成本 ","")&amp;IF(AND(Z881&gt;$Z$1*1.2,Z881&lt;$Z$1*4.5,Y881&gt;0),"优化商机成本 ","")&amp;IF(AND(Y881&lt;&gt;0,L881&gt;0,AB881&lt;$AB$1*1.2),"加大询盘获取 ","")&amp;IF(AND(Y881&lt;&gt;0,K881&gt;0,Z881&lt;$Z$1*1.2),"加大商机获取 ","")&amp;IF(AND(L881=0,C881="Y",G881&gt;($G$1/$L$1*1.5)),"解绑橱窗绑定 ",""),"请去左表粘贴源数据"),"")</f>
        <v/>
      </c>
      <c r="AE881" s="9"/>
      <c r="AF881" s="9"/>
      <c r="AG881" s="9"/>
      <c r="AH881" s="9"/>
      <c r="AI881" s="17"/>
      <c r="AJ881" s="17"/>
      <c r="AK881" s="17"/>
    </row>
    <row r="882" spans="1:37">
      <c r="A882" s="5" t="str">
        <f>IFERROR(HLOOKUP(A$2,'2.源数据-产品分析-全商品'!A$6:A$1000,ROW()-1,0),"")</f>
        <v/>
      </c>
      <c r="B882" s="5" t="str">
        <f>IFERROR(HLOOKUP(B$2,'2.源数据-产品分析-全商品'!B$6:B$1000,ROW()-1,0),"")</f>
        <v/>
      </c>
      <c r="C882" s="5" t="str">
        <f>CLEAN(IFERROR(HLOOKUP(C$2,'2.源数据-产品分析-全商品'!C$6:C$1000,ROW()-1,0),""))</f>
        <v/>
      </c>
      <c r="D882" s="5" t="str">
        <f>IFERROR(HLOOKUP(D$2,'2.源数据-产品分析-全商品'!D$6:D$1000,ROW()-1,0),"")</f>
        <v/>
      </c>
      <c r="E882" s="5" t="str">
        <f>IFERROR(HLOOKUP(E$2,'2.源数据-产品分析-全商品'!E$6:E$1000,ROW()-1,0),"")</f>
        <v/>
      </c>
      <c r="F882" s="5" t="str">
        <f>IFERROR(VALUE(HLOOKUP(F$2,'2.源数据-产品分析-全商品'!F$6:F$1000,ROW()-1,0)),"")</f>
        <v/>
      </c>
      <c r="G882" s="5" t="str">
        <f>IFERROR(VALUE(HLOOKUP(G$2,'2.源数据-产品分析-全商品'!G$6:G$1000,ROW()-1,0)),"")</f>
        <v/>
      </c>
      <c r="H882" s="5" t="str">
        <f>IFERROR(HLOOKUP(H$2,'2.源数据-产品分析-全商品'!H$6:H$1000,ROW()-1,0),"")</f>
        <v/>
      </c>
      <c r="I882" s="5" t="str">
        <f>IFERROR(VALUE(HLOOKUP(I$2,'2.源数据-产品分析-全商品'!I$6:I$1000,ROW()-1,0)),"")</f>
        <v/>
      </c>
      <c r="J882" s="60" t="str">
        <f>IFERROR(IF($J$2="","",INDEX('产品报告-整理'!G:G,MATCH(产品建议!A882,'产品报告-整理'!A:A,0))),"")</f>
        <v/>
      </c>
      <c r="K882" s="5" t="str">
        <f>IFERROR(IF($K$2="","",VALUE(INDEX('产品报告-整理'!E:E,MATCH(产品建议!A882,'产品报告-整理'!A:A,0)))),0)</f>
        <v/>
      </c>
      <c r="L882" s="5" t="str">
        <f>IFERROR(VALUE(HLOOKUP(L$2,'2.源数据-产品分析-全商品'!J$6:J$1000,ROW()-1,0)),"")</f>
        <v/>
      </c>
      <c r="M882" s="5" t="str">
        <f>IFERROR(VALUE(HLOOKUP(M$2,'2.源数据-产品分析-全商品'!K$6:K$1000,ROW()-1,0)),"")</f>
        <v/>
      </c>
      <c r="N882" s="5" t="str">
        <f>IFERROR(HLOOKUP(N$2,'2.源数据-产品分析-全商品'!L$6:L$1000,ROW()-1,0),"")</f>
        <v/>
      </c>
      <c r="O882" s="5" t="str">
        <f>IF($O$2='产品报告-整理'!$K$1,IFERROR(INDEX('产品报告-整理'!S:S,MATCH(产品建议!A882,'产品报告-整理'!L:L,0)),""),(IFERROR(VALUE(HLOOKUP(O$2,'2.源数据-产品分析-全商品'!M$6:M$1000,ROW()-1,0)),"")))</f>
        <v/>
      </c>
      <c r="P882" s="5" t="str">
        <f>IF($P$2='产品报告-整理'!$V$1,IFERROR(INDEX('产品报告-整理'!AD:AD,MATCH(产品建议!A882,'产品报告-整理'!W:W,0)),""),(IFERROR(VALUE(HLOOKUP(P$2,'2.源数据-产品分析-全商品'!N$6:N$1000,ROW()-1,0)),"")))</f>
        <v/>
      </c>
      <c r="Q882" s="5" t="str">
        <f>IF($Q$2='产品报告-整理'!$AG$1,IFERROR(INDEX('产品报告-整理'!AO:AO,MATCH(产品建议!A882,'产品报告-整理'!AH:AH,0)),""),(IFERROR(VALUE(HLOOKUP(Q$2,'2.源数据-产品分析-全商品'!O$6:O$1000,ROW()-1,0)),"")))</f>
        <v/>
      </c>
      <c r="R882" s="5" t="str">
        <f>IF($R$2='产品报告-整理'!$AR$1,IFERROR(INDEX('产品报告-整理'!AZ:AZ,MATCH(产品建议!A882,'产品报告-整理'!AS:AS,0)),""),(IFERROR(VALUE(HLOOKUP(R$2,'2.源数据-产品分析-全商品'!P$6:P$1000,ROW()-1,0)),"")))</f>
        <v/>
      </c>
      <c r="S882" s="5" t="str">
        <f>IF($S$2='产品报告-整理'!$BC$1,IFERROR(INDEX('产品报告-整理'!BK:BK,MATCH(产品建议!A882,'产品报告-整理'!BD:BD,0)),""),(IFERROR(VALUE(HLOOKUP(S$2,'2.源数据-产品分析-全商品'!Q$6:Q$1000,ROW()-1,0)),"")))</f>
        <v/>
      </c>
      <c r="T882" s="5" t="str">
        <f>IFERROR(HLOOKUP("产品负责人",'2.源数据-产品分析-全商品'!R$6:R$1000,ROW()-1,0),"")</f>
        <v/>
      </c>
      <c r="U882" s="5" t="str">
        <f>IFERROR(VALUE(HLOOKUP(U$2,'2.源数据-产品分析-全商品'!S$6:S$1000,ROW()-1,0)),"")</f>
        <v/>
      </c>
      <c r="V882" s="5" t="str">
        <f>IFERROR(VALUE(HLOOKUP(V$2,'2.源数据-产品分析-全商品'!T$6:T$1000,ROW()-1,0)),"")</f>
        <v/>
      </c>
      <c r="W882" s="5" t="str">
        <f>IF(OR($A$3=""),"",IF(OR($W$2="优爆品"),(IF(COUNTIF('2-2.源数据-产品分析-优品'!A:A,产品建议!A882)&gt;0,"是","")&amp;IF(COUNTIF('2-3.源数据-产品分析-爆品'!A:A,产品建议!A882)&gt;0,"是","")),IF(OR($W$2="P4P点击量"),((IFERROR(INDEX('产品报告-整理'!D:D,MATCH(产品建议!A882,'产品报告-整理'!A:A,0)),""))),((IF(COUNTIF('2-2.源数据-产品分析-优品'!A:A,产品建议!A882)&gt;0,"是",""))))))</f>
        <v/>
      </c>
      <c r="X882" s="5" t="str">
        <f>IF(OR($A$3=""),"",IF(OR($W$2="优爆品"),((IFERROR(INDEX('产品报告-整理'!D:D,MATCH(产品建议!A882,'产品报告-整理'!A:A,0)),"")&amp;" → "&amp;(IFERROR(TEXT(INDEX('产品报告-整理'!D:D,MATCH(产品建议!A882,'产品报告-整理'!A:A,0))/G882,"0%"),"")))),IF(OR($W$2="P4P点击量"),((IF($W$2="P4P点击量",IFERROR(TEXT(W882/G882,"0%"),"")))),(((IF(COUNTIF('2-3.源数据-产品分析-爆品'!A:A,产品建议!A882)&gt;0,"是","")))))))</f>
        <v/>
      </c>
      <c r="Y882" s="9" t="str">
        <f>IF(AND($Y$2="直通车总消费",'产品报告-整理'!$BN$1="推荐广告"),IFERROR(INDEX('产品报告-整理'!H:H,MATCH(产品建议!A882,'产品报告-整理'!A:A,0)),0)+IFERROR(INDEX('产品报告-整理'!BV:BV,MATCH(产品建议!A882,'产品报告-整理'!BO:BO,0)),0),IFERROR(INDEX('产品报告-整理'!H:H,MATCH(产品建议!A882,'产品报告-整理'!A:A,0)),0))</f>
        <v/>
      </c>
      <c r="Z882" s="9" t="str">
        <f t="shared" si="42"/>
        <v/>
      </c>
      <c r="AA882" s="5" t="str">
        <f t="shared" si="40"/>
        <v/>
      </c>
      <c r="AB882" s="5" t="str">
        <f t="shared" si="41"/>
        <v/>
      </c>
      <c r="AC882" s="9"/>
      <c r="AD882" s="15" t="str">
        <f>IF($AD$1="  ",IFERROR(IF(AND(Y882="未推广",L882&gt;0),"加入P4P推广 ","")&amp;IF(AND(OR(W882="是",X882="是"),Y882=0),"优爆品加推广 ","")&amp;IF(AND(C882="N",L882&gt;0),"增加橱窗绑定 ","")&amp;IF(AND(OR(Z882&gt;$Z$1*4.5,AB882&gt;$AB$1*4.5),Y882&lt;&gt;0,Y882&gt;$AB$1*2,G882&gt;($G$1/$L$1)*1),"放弃P4P推广 ","")&amp;IF(AND(AB882&gt;$AB$1*1.2,AB882&lt;$AB$1*4.5,Y882&gt;0),"优化询盘成本 ","")&amp;IF(AND(Z882&gt;$Z$1*1.2,Z882&lt;$Z$1*4.5,Y882&gt;0),"优化商机成本 ","")&amp;IF(AND(Y882&lt;&gt;0,L882&gt;0,AB882&lt;$AB$1*1.2),"加大询盘获取 ","")&amp;IF(AND(Y882&lt;&gt;0,K882&gt;0,Z882&lt;$Z$1*1.2),"加大商机获取 ","")&amp;IF(AND(L882=0,C882="Y",G882&gt;($G$1/$L$1*1.5)),"解绑橱窗绑定 ",""),"请去左表粘贴源数据"),"")</f>
        <v/>
      </c>
      <c r="AE882" s="9"/>
      <c r="AF882" s="9"/>
      <c r="AG882" s="9"/>
      <c r="AH882" s="9"/>
      <c r="AI882" s="17"/>
      <c r="AJ882" s="17"/>
      <c r="AK882" s="17"/>
    </row>
    <row r="883" spans="1:37">
      <c r="A883" s="5" t="str">
        <f>IFERROR(HLOOKUP(A$2,'2.源数据-产品分析-全商品'!A$6:A$1000,ROW()-1,0),"")</f>
        <v/>
      </c>
      <c r="B883" s="5" t="str">
        <f>IFERROR(HLOOKUP(B$2,'2.源数据-产品分析-全商品'!B$6:B$1000,ROW()-1,0),"")</f>
        <v/>
      </c>
      <c r="C883" s="5" t="str">
        <f>CLEAN(IFERROR(HLOOKUP(C$2,'2.源数据-产品分析-全商品'!C$6:C$1000,ROW()-1,0),""))</f>
        <v/>
      </c>
      <c r="D883" s="5" t="str">
        <f>IFERROR(HLOOKUP(D$2,'2.源数据-产品分析-全商品'!D$6:D$1000,ROW()-1,0),"")</f>
        <v/>
      </c>
      <c r="E883" s="5" t="str">
        <f>IFERROR(HLOOKUP(E$2,'2.源数据-产品分析-全商品'!E$6:E$1000,ROW()-1,0),"")</f>
        <v/>
      </c>
      <c r="F883" s="5" t="str">
        <f>IFERROR(VALUE(HLOOKUP(F$2,'2.源数据-产品分析-全商品'!F$6:F$1000,ROW()-1,0)),"")</f>
        <v/>
      </c>
      <c r="G883" s="5" t="str">
        <f>IFERROR(VALUE(HLOOKUP(G$2,'2.源数据-产品分析-全商品'!G$6:G$1000,ROW()-1,0)),"")</f>
        <v/>
      </c>
      <c r="H883" s="5" t="str">
        <f>IFERROR(HLOOKUP(H$2,'2.源数据-产品分析-全商品'!H$6:H$1000,ROW()-1,0),"")</f>
        <v/>
      </c>
      <c r="I883" s="5" t="str">
        <f>IFERROR(VALUE(HLOOKUP(I$2,'2.源数据-产品分析-全商品'!I$6:I$1000,ROW()-1,0)),"")</f>
        <v/>
      </c>
      <c r="J883" s="60" t="str">
        <f>IFERROR(IF($J$2="","",INDEX('产品报告-整理'!G:G,MATCH(产品建议!A883,'产品报告-整理'!A:A,0))),"")</f>
        <v/>
      </c>
      <c r="K883" s="5" t="str">
        <f>IFERROR(IF($K$2="","",VALUE(INDEX('产品报告-整理'!E:E,MATCH(产品建议!A883,'产品报告-整理'!A:A,0)))),0)</f>
        <v/>
      </c>
      <c r="L883" s="5" t="str">
        <f>IFERROR(VALUE(HLOOKUP(L$2,'2.源数据-产品分析-全商品'!J$6:J$1000,ROW()-1,0)),"")</f>
        <v/>
      </c>
      <c r="M883" s="5" t="str">
        <f>IFERROR(VALUE(HLOOKUP(M$2,'2.源数据-产品分析-全商品'!K$6:K$1000,ROW()-1,0)),"")</f>
        <v/>
      </c>
      <c r="N883" s="5" t="str">
        <f>IFERROR(HLOOKUP(N$2,'2.源数据-产品分析-全商品'!L$6:L$1000,ROW()-1,0),"")</f>
        <v/>
      </c>
      <c r="O883" s="5" t="str">
        <f>IF($O$2='产品报告-整理'!$K$1,IFERROR(INDEX('产品报告-整理'!S:S,MATCH(产品建议!A883,'产品报告-整理'!L:L,0)),""),(IFERROR(VALUE(HLOOKUP(O$2,'2.源数据-产品分析-全商品'!M$6:M$1000,ROW()-1,0)),"")))</f>
        <v/>
      </c>
      <c r="P883" s="5" t="str">
        <f>IF($P$2='产品报告-整理'!$V$1,IFERROR(INDEX('产品报告-整理'!AD:AD,MATCH(产品建议!A883,'产品报告-整理'!W:W,0)),""),(IFERROR(VALUE(HLOOKUP(P$2,'2.源数据-产品分析-全商品'!N$6:N$1000,ROW()-1,0)),"")))</f>
        <v/>
      </c>
      <c r="Q883" s="5" t="str">
        <f>IF($Q$2='产品报告-整理'!$AG$1,IFERROR(INDEX('产品报告-整理'!AO:AO,MATCH(产品建议!A883,'产品报告-整理'!AH:AH,0)),""),(IFERROR(VALUE(HLOOKUP(Q$2,'2.源数据-产品分析-全商品'!O$6:O$1000,ROW()-1,0)),"")))</f>
        <v/>
      </c>
      <c r="R883" s="5" t="str">
        <f>IF($R$2='产品报告-整理'!$AR$1,IFERROR(INDEX('产品报告-整理'!AZ:AZ,MATCH(产品建议!A883,'产品报告-整理'!AS:AS,0)),""),(IFERROR(VALUE(HLOOKUP(R$2,'2.源数据-产品分析-全商品'!P$6:P$1000,ROW()-1,0)),"")))</f>
        <v/>
      </c>
      <c r="S883" s="5" t="str">
        <f>IF($S$2='产品报告-整理'!$BC$1,IFERROR(INDEX('产品报告-整理'!BK:BK,MATCH(产品建议!A883,'产品报告-整理'!BD:BD,0)),""),(IFERROR(VALUE(HLOOKUP(S$2,'2.源数据-产品分析-全商品'!Q$6:Q$1000,ROW()-1,0)),"")))</f>
        <v/>
      </c>
      <c r="T883" s="5" t="str">
        <f>IFERROR(HLOOKUP("产品负责人",'2.源数据-产品分析-全商品'!R$6:R$1000,ROW()-1,0),"")</f>
        <v/>
      </c>
      <c r="U883" s="5" t="str">
        <f>IFERROR(VALUE(HLOOKUP(U$2,'2.源数据-产品分析-全商品'!S$6:S$1000,ROW()-1,0)),"")</f>
        <v/>
      </c>
      <c r="V883" s="5" t="str">
        <f>IFERROR(VALUE(HLOOKUP(V$2,'2.源数据-产品分析-全商品'!T$6:T$1000,ROW()-1,0)),"")</f>
        <v/>
      </c>
      <c r="W883" s="5" t="str">
        <f>IF(OR($A$3=""),"",IF(OR($W$2="优爆品"),(IF(COUNTIF('2-2.源数据-产品分析-优品'!A:A,产品建议!A883)&gt;0,"是","")&amp;IF(COUNTIF('2-3.源数据-产品分析-爆品'!A:A,产品建议!A883)&gt;0,"是","")),IF(OR($W$2="P4P点击量"),((IFERROR(INDEX('产品报告-整理'!D:D,MATCH(产品建议!A883,'产品报告-整理'!A:A,0)),""))),((IF(COUNTIF('2-2.源数据-产品分析-优品'!A:A,产品建议!A883)&gt;0,"是",""))))))</f>
        <v/>
      </c>
      <c r="X883" s="5" t="str">
        <f>IF(OR($A$3=""),"",IF(OR($W$2="优爆品"),((IFERROR(INDEX('产品报告-整理'!D:D,MATCH(产品建议!A883,'产品报告-整理'!A:A,0)),"")&amp;" → "&amp;(IFERROR(TEXT(INDEX('产品报告-整理'!D:D,MATCH(产品建议!A883,'产品报告-整理'!A:A,0))/G883,"0%"),"")))),IF(OR($W$2="P4P点击量"),((IF($W$2="P4P点击量",IFERROR(TEXT(W883/G883,"0%"),"")))),(((IF(COUNTIF('2-3.源数据-产品分析-爆品'!A:A,产品建议!A883)&gt;0,"是","")))))))</f>
        <v/>
      </c>
      <c r="Y883" s="9" t="str">
        <f>IF(AND($Y$2="直通车总消费",'产品报告-整理'!$BN$1="推荐广告"),IFERROR(INDEX('产品报告-整理'!H:H,MATCH(产品建议!A883,'产品报告-整理'!A:A,0)),0)+IFERROR(INDEX('产品报告-整理'!BV:BV,MATCH(产品建议!A883,'产品报告-整理'!BO:BO,0)),0),IFERROR(INDEX('产品报告-整理'!H:H,MATCH(产品建议!A883,'产品报告-整理'!A:A,0)),0))</f>
        <v/>
      </c>
      <c r="Z883" s="9" t="str">
        <f t="shared" si="42"/>
        <v/>
      </c>
      <c r="AA883" s="5" t="str">
        <f t="shared" si="40"/>
        <v/>
      </c>
      <c r="AB883" s="5" t="str">
        <f t="shared" si="41"/>
        <v/>
      </c>
      <c r="AC883" s="9"/>
      <c r="AD883" s="15" t="str">
        <f>IF($AD$1="  ",IFERROR(IF(AND(Y883="未推广",L883&gt;0),"加入P4P推广 ","")&amp;IF(AND(OR(W883="是",X883="是"),Y883=0),"优爆品加推广 ","")&amp;IF(AND(C883="N",L883&gt;0),"增加橱窗绑定 ","")&amp;IF(AND(OR(Z883&gt;$Z$1*4.5,AB883&gt;$AB$1*4.5),Y883&lt;&gt;0,Y883&gt;$AB$1*2,G883&gt;($G$1/$L$1)*1),"放弃P4P推广 ","")&amp;IF(AND(AB883&gt;$AB$1*1.2,AB883&lt;$AB$1*4.5,Y883&gt;0),"优化询盘成本 ","")&amp;IF(AND(Z883&gt;$Z$1*1.2,Z883&lt;$Z$1*4.5,Y883&gt;0),"优化商机成本 ","")&amp;IF(AND(Y883&lt;&gt;0,L883&gt;0,AB883&lt;$AB$1*1.2),"加大询盘获取 ","")&amp;IF(AND(Y883&lt;&gt;0,K883&gt;0,Z883&lt;$Z$1*1.2),"加大商机获取 ","")&amp;IF(AND(L883=0,C883="Y",G883&gt;($G$1/$L$1*1.5)),"解绑橱窗绑定 ",""),"请去左表粘贴源数据"),"")</f>
        <v/>
      </c>
      <c r="AE883" s="9"/>
      <c r="AF883" s="9"/>
      <c r="AG883" s="9"/>
      <c r="AH883" s="9"/>
      <c r="AI883" s="17"/>
      <c r="AJ883" s="17"/>
      <c r="AK883" s="17"/>
    </row>
    <row r="884" spans="1:37">
      <c r="A884" s="5" t="str">
        <f>IFERROR(HLOOKUP(A$2,'2.源数据-产品分析-全商品'!A$6:A$1000,ROW()-1,0),"")</f>
        <v/>
      </c>
      <c r="B884" s="5" t="str">
        <f>IFERROR(HLOOKUP(B$2,'2.源数据-产品分析-全商品'!B$6:B$1000,ROW()-1,0),"")</f>
        <v/>
      </c>
      <c r="C884" s="5" t="str">
        <f>CLEAN(IFERROR(HLOOKUP(C$2,'2.源数据-产品分析-全商品'!C$6:C$1000,ROW()-1,0),""))</f>
        <v/>
      </c>
      <c r="D884" s="5" t="str">
        <f>IFERROR(HLOOKUP(D$2,'2.源数据-产品分析-全商品'!D$6:D$1000,ROW()-1,0),"")</f>
        <v/>
      </c>
      <c r="E884" s="5" t="str">
        <f>IFERROR(HLOOKUP(E$2,'2.源数据-产品分析-全商品'!E$6:E$1000,ROW()-1,0),"")</f>
        <v/>
      </c>
      <c r="F884" s="5" t="str">
        <f>IFERROR(VALUE(HLOOKUP(F$2,'2.源数据-产品分析-全商品'!F$6:F$1000,ROW()-1,0)),"")</f>
        <v/>
      </c>
      <c r="G884" s="5" t="str">
        <f>IFERROR(VALUE(HLOOKUP(G$2,'2.源数据-产品分析-全商品'!G$6:G$1000,ROW()-1,0)),"")</f>
        <v/>
      </c>
      <c r="H884" s="5" t="str">
        <f>IFERROR(HLOOKUP(H$2,'2.源数据-产品分析-全商品'!H$6:H$1000,ROW()-1,0),"")</f>
        <v/>
      </c>
      <c r="I884" s="5" t="str">
        <f>IFERROR(VALUE(HLOOKUP(I$2,'2.源数据-产品分析-全商品'!I$6:I$1000,ROW()-1,0)),"")</f>
        <v/>
      </c>
      <c r="J884" s="60" t="str">
        <f>IFERROR(IF($J$2="","",INDEX('产品报告-整理'!G:G,MATCH(产品建议!A884,'产品报告-整理'!A:A,0))),"")</f>
        <v/>
      </c>
      <c r="K884" s="5" t="str">
        <f>IFERROR(IF($K$2="","",VALUE(INDEX('产品报告-整理'!E:E,MATCH(产品建议!A884,'产品报告-整理'!A:A,0)))),0)</f>
        <v/>
      </c>
      <c r="L884" s="5" t="str">
        <f>IFERROR(VALUE(HLOOKUP(L$2,'2.源数据-产品分析-全商品'!J$6:J$1000,ROW()-1,0)),"")</f>
        <v/>
      </c>
      <c r="M884" s="5" t="str">
        <f>IFERROR(VALUE(HLOOKUP(M$2,'2.源数据-产品分析-全商品'!K$6:K$1000,ROW()-1,0)),"")</f>
        <v/>
      </c>
      <c r="N884" s="5" t="str">
        <f>IFERROR(HLOOKUP(N$2,'2.源数据-产品分析-全商品'!L$6:L$1000,ROW()-1,0),"")</f>
        <v/>
      </c>
      <c r="O884" s="5" t="str">
        <f>IF($O$2='产品报告-整理'!$K$1,IFERROR(INDEX('产品报告-整理'!S:S,MATCH(产品建议!A884,'产品报告-整理'!L:L,0)),""),(IFERROR(VALUE(HLOOKUP(O$2,'2.源数据-产品分析-全商品'!M$6:M$1000,ROW()-1,0)),"")))</f>
        <v/>
      </c>
      <c r="P884" s="5" t="str">
        <f>IF($P$2='产品报告-整理'!$V$1,IFERROR(INDEX('产品报告-整理'!AD:AD,MATCH(产品建议!A884,'产品报告-整理'!W:W,0)),""),(IFERROR(VALUE(HLOOKUP(P$2,'2.源数据-产品分析-全商品'!N$6:N$1000,ROW()-1,0)),"")))</f>
        <v/>
      </c>
      <c r="Q884" s="5" t="str">
        <f>IF($Q$2='产品报告-整理'!$AG$1,IFERROR(INDEX('产品报告-整理'!AO:AO,MATCH(产品建议!A884,'产品报告-整理'!AH:AH,0)),""),(IFERROR(VALUE(HLOOKUP(Q$2,'2.源数据-产品分析-全商品'!O$6:O$1000,ROW()-1,0)),"")))</f>
        <v/>
      </c>
      <c r="R884" s="5" t="str">
        <f>IF($R$2='产品报告-整理'!$AR$1,IFERROR(INDEX('产品报告-整理'!AZ:AZ,MATCH(产品建议!A884,'产品报告-整理'!AS:AS,0)),""),(IFERROR(VALUE(HLOOKUP(R$2,'2.源数据-产品分析-全商品'!P$6:P$1000,ROW()-1,0)),"")))</f>
        <v/>
      </c>
      <c r="S884" s="5" t="str">
        <f>IF($S$2='产品报告-整理'!$BC$1,IFERROR(INDEX('产品报告-整理'!BK:BK,MATCH(产品建议!A884,'产品报告-整理'!BD:BD,0)),""),(IFERROR(VALUE(HLOOKUP(S$2,'2.源数据-产品分析-全商品'!Q$6:Q$1000,ROW()-1,0)),"")))</f>
        <v/>
      </c>
      <c r="T884" s="5" t="str">
        <f>IFERROR(HLOOKUP("产品负责人",'2.源数据-产品分析-全商品'!R$6:R$1000,ROW()-1,0),"")</f>
        <v/>
      </c>
      <c r="U884" s="5" t="str">
        <f>IFERROR(VALUE(HLOOKUP(U$2,'2.源数据-产品分析-全商品'!S$6:S$1000,ROW()-1,0)),"")</f>
        <v/>
      </c>
      <c r="V884" s="5" t="str">
        <f>IFERROR(VALUE(HLOOKUP(V$2,'2.源数据-产品分析-全商品'!T$6:T$1000,ROW()-1,0)),"")</f>
        <v/>
      </c>
      <c r="W884" s="5" t="str">
        <f>IF(OR($A$3=""),"",IF(OR($W$2="优爆品"),(IF(COUNTIF('2-2.源数据-产品分析-优品'!A:A,产品建议!A884)&gt;0,"是","")&amp;IF(COUNTIF('2-3.源数据-产品分析-爆品'!A:A,产品建议!A884)&gt;0,"是","")),IF(OR($W$2="P4P点击量"),((IFERROR(INDEX('产品报告-整理'!D:D,MATCH(产品建议!A884,'产品报告-整理'!A:A,0)),""))),((IF(COUNTIF('2-2.源数据-产品分析-优品'!A:A,产品建议!A884)&gt;0,"是",""))))))</f>
        <v/>
      </c>
      <c r="X884" s="5" t="str">
        <f>IF(OR($A$3=""),"",IF(OR($W$2="优爆品"),((IFERROR(INDEX('产品报告-整理'!D:D,MATCH(产品建议!A884,'产品报告-整理'!A:A,0)),"")&amp;" → "&amp;(IFERROR(TEXT(INDEX('产品报告-整理'!D:D,MATCH(产品建议!A884,'产品报告-整理'!A:A,0))/G884,"0%"),"")))),IF(OR($W$2="P4P点击量"),((IF($W$2="P4P点击量",IFERROR(TEXT(W884/G884,"0%"),"")))),(((IF(COUNTIF('2-3.源数据-产品分析-爆品'!A:A,产品建议!A884)&gt;0,"是","")))))))</f>
        <v/>
      </c>
      <c r="Y884" s="9" t="str">
        <f>IF(AND($Y$2="直通车总消费",'产品报告-整理'!$BN$1="推荐广告"),IFERROR(INDEX('产品报告-整理'!H:H,MATCH(产品建议!A884,'产品报告-整理'!A:A,0)),0)+IFERROR(INDEX('产品报告-整理'!BV:BV,MATCH(产品建议!A884,'产品报告-整理'!BO:BO,0)),0),IFERROR(INDEX('产品报告-整理'!H:H,MATCH(产品建议!A884,'产品报告-整理'!A:A,0)),0))</f>
        <v/>
      </c>
      <c r="Z884" s="9" t="str">
        <f t="shared" si="42"/>
        <v/>
      </c>
      <c r="AA884" s="5" t="str">
        <f t="shared" si="40"/>
        <v/>
      </c>
      <c r="AB884" s="5" t="str">
        <f t="shared" si="41"/>
        <v/>
      </c>
      <c r="AC884" s="9"/>
      <c r="AD884" s="15" t="str">
        <f>IF($AD$1="  ",IFERROR(IF(AND(Y884="未推广",L884&gt;0),"加入P4P推广 ","")&amp;IF(AND(OR(W884="是",X884="是"),Y884=0),"优爆品加推广 ","")&amp;IF(AND(C884="N",L884&gt;0),"增加橱窗绑定 ","")&amp;IF(AND(OR(Z884&gt;$Z$1*4.5,AB884&gt;$AB$1*4.5),Y884&lt;&gt;0,Y884&gt;$AB$1*2,G884&gt;($G$1/$L$1)*1),"放弃P4P推广 ","")&amp;IF(AND(AB884&gt;$AB$1*1.2,AB884&lt;$AB$1*4.5,Y884&gt;0),"优化询盘成本 ","")&amp;IF(AND(Z884&gt;$Z$1*1.2,Z884&lt;$Z$1*4.5,Y884&gt;0),"优化商机成本 ","")&amp;IF(AND(Y884&lt;&gt;0,L884&gt;0,AB884&lt;$AB$1*1.2),"加大询盘获取 ","")&amp;IF(AND(Y884&lt;&gt;0,K884&gt;0,Z884&lt;$Z$1*1.2),"加大商机获取 ","")&amp;IF(AND(L884=0,C884="Y",G884&gt;($G$1/$L$1*1.5)),"解绑橱窗绑定 ",""),"请去左表粘贴源数据"),"")</f>
        <v/>
      </c>
      <c r="AE884" s="9"/>
      <c r="AF884" s="9"/>
      <c r="AG884" s="9"/>
      <c r="AH884" s="9"/>
      <c r="AI884" s="17"/>
      <c r="AJ884" s="17"/>
      <c r="AK884" s="17"/>
    </row>
    <row r="885" spans="1:37">
      <c r="A885" s="5" t="str">
        <f>IFERROR(HLOOKUP(A$2,'2.源数据-产品分析-全商品'!A$6:A$1000,ROW()-1,0),"")</f>
        <v/>
      </c>
      <c r="B885" s="5" t="str">
        <f>IFERROR(HLOOKUP(B$2,'2.源数据-产品分析-全商品'!B$6:B$1000,ROW()-1,0),"")</f>
        <v/>
      </c>
      <c r="C885" s="5" t="str">
        <f>CLEAN(IFERROR(HLOOKUP(C$2,'2.源数据-产品分析-全商品'!C$6:C$1000,ROW()-1,0),""))</f>
        <v/>
      </c>
      <c r="D885" s="5" t="str">
        <f>IFERROR(HLOOKUP(D$2,'2.源数据-产品分析-全商品'!D$6:D$1000,ROW()-1,0),"")</f>
        <v/>
      </c>
      <c r="E885" s="5" t="str">
        <f>IFERROR(HLOOKUP(E$2,'2.源数据-产品分析-全商品'!E$6:E$1000,ROW()-1,0),"")</f>
        <v/>
      </c>
      <c r="F885" s="5" t="str">
        <f>IFERROR(VALUE(HLOOKUP(F$2,'2.源数据-产品分析-全商品'!F$6:F$1000,ROW()-1,0)),"")</f>
        <v/>
      </c>
      <c r="G885" s="5" t="str">
        <f>IFERROR(VALUE(HLOOKUP(G$2,'2.源数据-产品分析-全商品'!G$6:G$1000,ROW()-1,0)),"")</f>
        <v/>
      </c>
      <c r="H885" s="5" t="str">
        <f>IFERROR(HLOOKUP(H$2,'2.源数据-产品分析-全商品'!H$6:H$1000,ROW()-1,0),"")</f>
        <v/>
      </c>
      <c r="I885" s="5" t="str">
        <f>IFERROR(VALUE(HLOOKUP(I$2,'2.源数据-产品分析-全商品'!I$6:I$1000,ROW()-1,0)),"")</f>
        <v/>
      </c>
      <c r="J885" s="60" t="str">
        <f>IFERROR(IF($J$2="","",INDEX('产品报告-整理'!G:G,MATCH(产品建议!A885,'产品报告-整理'!A:A,0))),"")</f>
        <v/>
      </c>
      <c r="K885" s="5" t="str">
        <f>IFERROR(IF($K$2="","",VALUE(INDEX('产品报告-整理'!E:E,MATCH(产品建议!A885,'产品报告-整理'!A:A,0)))),0)</f>
        <v/>
      </c>
      <c r="L885" s="5" t="str">
        <f>IFERROR(VALUE(HLOOKUP(L$2,'2.源数据-产品分析-全商品'!J$6:J$1000,ROW()-1,0)),"")</f>
        <v/>
      </c>
      <c r="M885" s="5" t="str">
        <f>IFERROR(VALUE(HLOOKUP(M$2,'2.源数据-产品分析-全商品'!K$6:K$1000,ROW()-1,0)),"")</f>
        <v/>
      </c>
      <c r="N885" s="5" t="str">
        <f>IFERROR(HLOOKUP(N$2,'2.源数据-产品分析-全商品'!L$6:L$1000,ROW()-1,0),"")</f>
        <v/>
      </c>
      <c r="O885" s="5" t="str">
        <f>IF($O$2='产品报告-整理'!$K$1,IFERROR(INDEX('产品报告-整理'!S:S,MATCH(产品建议!A885,'产品报告-整理'!L:L,0)),""),(IFERROR(VALUE(HLOOKUP(O$2,'2.源数据-产品分析-全商品'!M$6:M$1000,ROW()-1,0)),"")))</f>
        <v/>
      </c>
      <c r="P885" s="5" t="str">
        <f>IF($P$2='产品报告-整理'!$V$1,IFERROR(INDEX('产品报告-整理'!AD:AD,MATCH(产品建议!A885,'产品报告-整理'!W:W,0)),""),(IFERROR(VALUE(HLOOKUP(P$2,'2.源数据-产品分析-全商品'!N$6:N$1000,ROW()-1,0)),"")))</f>
        <v/>
      </c>
      <c r="Q885" s="5" t="str">
        <f>IF($Q$2='产品报告-整理'!$AG$1,IFERROR(INDEX('产品报告-整理'!AO:AO,MATCH(产品建议!A885,'产品报告-整理'!AH:AH,0)),""),(IFERROR(VALUE(HLOOKUP(Q$2,'2.源数据-产品分析-全商品'!O$6:O$1000,ROW()-1,0)),"")))</f>
        <v/>
      </c>
      <c r="R885" s="5" t="str">
        <f>IF($R$2='产品报告-整理'!$AR$1,IFERROR(INDEX('产品报告-整理'!AZ:AZ,MATCH(产品建议!A885,'产品报告-整理'!AS:AS,0)),""),(IFERROR(VALUE(HLOOKUP(R$2,'2.源数据-产品分析-全商品'!P$6:P$1000,ROW()-1,0)),"")))</f>
        <v/>
      </c>
      <c r="S885" s="5" t="str">
        <f>IF($S$2='产品报告-整理'!$BC$1,IFERROR(INDEX('产品报告-整理'!BK:BK,MATCH(产品建议!A885,'产品报告-整理'!BD:BD,0)),""),(IFERROR(VALUE(HLOOKUP(S$2,'2.源数据-产品分析-全商品'!Q$6:Q$1000,ROW()-1,0)),"")))</f>
        <v/>
      </c>
      <c r="T885" s="5" t="str">
        <f>IFERROR(HLOOKUP("产品负责人",'2.源数据-产品分析-全商品'!R$6:R$1000,ROW()-1,0),"")</f>
        <v/>
      </c>
      <c r="U885" s="5" t="str">
        <f>IFERROR(VALUE(HLOOKUP(U$2,'2.源数据-产品分析-全商品'!S$6:S$1000,ROW()-1,0)),"")</f>
        <v/>
      </c>
      <c r="V885" s="5" t="str">
        <f>IFERROR(VALUE(HLOOKUP(V$2,'2.源数据-产品分析-全商品'!T$6:T$1000,ROW()-1,0)),"")</f>
        <v/>
      </c>
      <c r="W885" s="5" t="str">
        <f>IF(OR($A$3=""),"",IF(OR($W$2="优爆品"),(IF(COUNTIF('2-2.源数据-产品分析-优品'!A:A,产品建议!A885)&gt;0,"是","")&amp;IF(COUNTIF('2-3.源数据-产品分析-爆品'!A:A,产品建议!A885)&gt;0,"是","")),IF(OR($W$2="P4P点击量"),((IFERROR(INDEX('产品报告-整理'!D:D,MATCH(产品建议!A885,'产品报告-整理'!A:A,0)),""))),((IF(COUNTIF('2-2.源数据-产品分析-优品'!A:A,产品建议!A885)&gt;0,"是",""))))))</f>
        <v/>
      </c>
      <c r="X885" s="5" t="str">
        <f>IF(OR($A$3=""),"",IF(OR($W$2="优爆品"),((IFERROR(INDEX('产品报告-整理'!D:D,MATCH(产品建议!A885,'产品报告-整理'!A:A,0)),"")&amp;" → "&amp;(IFERROR(TEXT(INDEX('产品报告-整理'!D:D,MATCH(产品建议!A885,'产品报告-整理'!A:A,0))/G885,"0%"),"")))),IF(OR($W$2="P4P点击量"),((IF($W$2="P4P点击量",IFERROR(TEXT(W885/G885,"0%"),"")))),(((IF(COUNTIF('2-3.源数据-产品分析-爆品'!A:A,产品建议!A885)&gt;0,"是","")))))))</f>
        <v/>
      </c>
      <c r="Y885" s="9" t="str">
        <f>IF(AND($Y$2="直通车总消费",'产品报告-整理'!$BN$1="推荐广告"),IFERROR(INDEX('产品报告-整理'!H:H,MATCH(产品建议!A885,'产品报告-整理'!A:A,0)),0)+IFERROR(INDEX('产品报告-整理'!BV:BV,MATCH(产品建议!A885,'产品报告-整理'!BO:BO,0)),0),IFERROR(INDEX('产品报告-整理'!H:H,MATCH(产品建议!A885,'产品报告-整理'!A:A,0)),0))</f>
        <v/>
      </c>
      <c r="Z885" s="9" t="str">
        <f t="shared" si="42"/>
        <v/>
      </c>
      <c r="AA885" s="5" t="str">
        <f t="shared" si="40"/>
        <v/>
      </c>
      <c r="AB885" s="5" t="str">
        <f t="shared" si="41"/>
        <v/>
      </c>
      <c r="AC885" s="9"/>
      <c r="AD885" s="15" t="str">
        <f>IF($AD$1="  ",IFERROR(IF(AND(Y885="未推广",L885&gt;0),"加入P4P推广 ","")&amp;IF(AND(OR(W885="是",X885="是"),Y885=0),"优爆品加推广 ","")&amp;IF(AND(C885="N",L885&gt;0),"增加橱窗绑定 ","")&amp;IF(AND(OR(Z885&gt;$Z$1*4.5,AB885&gt;$AB$1*4.5),Y885&lt;&gt;0,Y885&gt;$AB$1*2,G885&gt;($G$1/$L$1)*1),"放弃P4P推广 ","")&amp;IF(AND(AB885&gt;$AB$1*1.2,AB885&lt;$AB$1*4.5,Y885&gt;0),"优化询盘成本 ","")&amp;IF(AND(Z885&gt;$Z$1*1.2,Z885&lt;$Z$1*4.5,Y885&gt;0),"优化商机成本 ","")&amp;IF(AND(Y885&lt;&gt;0,L885&gt;0,AB885&lt;$AB$1*1.2),"加大询盘获取 ","")&amp;IF(AND(Y885&lt;&gt;0,K885&gt;0,Z885&lt;$Z$1*1.2),"加大商机获取 ","")&amp;IF(AND(L885=0,C885="Y",G885&gt;($G$1/$L$1*1.5)),"解绑橱窗绑定 ",""),"请去左表粘贴源数据"),"")</f>
        <v/>
      </c>
      <c r="AE885" s="9"/>
      <c r="AF885" s="9"/>
      <c r="AG885" s="9"/>
      <c r="AH885" s="9"/>
      <c r="AI885" s="17"/>
      <c r="AJ885" s="17"/>
      <c r="AK885" s="17"/>
    </row>
    <row r="886" spans="1:37">
      <c r="A886" s="5" t="str">
        <f>IFERROR(HLOOKUP(A$2,'2.源数据-产品分析-全商品'!A$6:A$1000,ROW()-1,0),"")</f>
        <v/>
      </c>
      <c r="B886" s="5" t="str">
        <f>IFERROR(HLOOKUP(B$2,'2.源数据-产品分析-全商品'!B$6:B$1000,ROW()-1,0),"")</f>
        <v/>
      </c>
      <c r="C886" s="5" t="str">
        <f>CLEAN(IFERROR(HLOOKUP(C$2,'2.源数据-产品分析-全商品'!C$6:C$1000,ROW()-1,0),""))</f>
        <v/>
      </c>
      <c r="D886" s="5" t="str">
        <f>IFERROR(HLOOKUP(D$2,'2.源数据-产品分析-全商品'!D$6:D$1000,ROW()-1,0),"")</f>
        <v/>
      </c>
      <c r="E886" s="5" t="str">
        <f>IFERROR(HLOOKUP(E$2,'2.源数据-产品分析-全商品'!E$6:E$1000,ROW()-1,0),"")</f>
        <v/>
      </c>
      <c r="F886" s="5" t="str">
        <f>IFERROR(VALUE(HLOOKUP(F$2,'2.源数据-产品分析-全商品'!F$6:F$1000,ROW()-1,0)),"")</f>
        <v/>
      </c>
      <c r="G886" s="5" t="str">
        <f>IFERROR(VALUE(HLOOKUP(G$2,'2.源数据-产品分析-全商品'!G$6:G$1000,ROW()-1,0)),"")</f>
        <v/>
      </c>
      <c r="H886" s="5" t="str">
        <f>IFERROR(HLOOKUP(H$2,'2.源数据-产品分析-全商品'!H$6:H$1000,ROW()-1,0),"")</f>
        <v/>
      </c>
      <c r="I886" s="5" t="str">
        <f>IFERROR(VALUE(HLOOKUP(I$2,'2.源数据-产品分析-全商品'!I$6:I$1000,ROW()-1,0)),"")</f>
        <v/>
      </c>
      <c r="J886" s="60" t="str">
        <f>IFERROR(IF($J$2="","",INDEX('产品报告-整理'!G:G,MATCH(产品建议!A886,'产品报告-整理'!A:A,0))),"")</f>
        <v/>
      </c>
      <c r="K886" s="5" t="str">
        <f>IFERROR(IF($K$2="","",VALUE(INDEX('产品报告-整理'!E:E,MATCH(产品建议!A886,'产品报告-整理'!A:A,0)))),0)</f>
        <v/>
      </c>
      <c r="L886" s="5" t="str">
        <f>IFERROR(VALUE(HLOOKUP(L$2,'2.源数据-产品分析-全商品'!J$6:J$1000,ROW()-1,0)),"")</f>
        <v/>
      </c>
      <c r="M886" s="5" t="str">
        <f>IFERROR(VALUE(HLOOKUP(M$2,'2.源数据-产品分析-全商品'!K$6:K$1000,ROW()-1,0)),"")</f>
        <v/>
      </c>
      <c r="N886" s="5" t="str">
        <f>IFERROR(HLOOKUP(N$2,'2.源数据-产品分析-全商品'!L$6:L$1000,ROW()-1,0),"")</f>
        <v/>
      </c>
      <c r="O886" s="5" t="str">
        <f>IF($O$2='产品报告-整理'!$K$1,IFERROR(INDEX('产品报告-整理'!S:S,MATCH(产品建议!A886,'产品报告-整理'!L:L,0)),""),(IFERROR(VALUE(HLOOKUP(O$2,'2.源数据-产品分析-全商品'!M$6:M$1000,ROW()-1,0)),"")))</f>
        <v/>
      </c>
      <c r="P886" s="5" t="str">
        <f>IF($P$2='产品报告-整理'!$V$1,IFERROR(INDEX('产品报告-整理'!AD:AD,MATCH(产品建议!A886,'产品报告-整理'!W:W,0)),""),(IFERROR(VALUE(HLOOKUP(P$2,'2.源数据-产品分析-全商品'!N$6:N$1000,ROW()-1,0)),"")))</f>
        <v/>
      </c>
      <c r="Q886" s="5" t="str">
        <f>IF($Q$2='产品报告-整理'!$AG$1,IFERROR(INDEX('产品报告-整理'!AO:AO,MATCH(产品建议!A886,'产品报告-整理'!AH:AH,0)),""),(IFERROR(VALUE(HLOOKUP(Q$2,'2.源数据-产品分析-全商品'!O$6:O$1000,ROW()-1,0)),"")))</f>
        <v/>
      </c>
      <c r="R886" s="5" t="str">
        <f>IF($R$2='产品报告-整理'!$AR$1,IFERROR(INDEX('产品报告-整理'!AZ:AZ,MATCH(产品建议!A886,'产品报告-整理'!AS:AS,0)),""),(IFERROR(VALUE(HLOOKUP(R$2,'2.源数据-产品分析-全商品'!P$6:P$1000,ROW()-1,0)),"")))</f>
        <v/>
      </c>
      <c r="S886" s="5" t="str">
        <f>IF($S$2='产品报告-整理'!$BC$1,IFERROR(INDEX('产品报告-整理'!BK:BK,MATCH(产品建议!A886,'产品报告-整理'!BD:BD,0)),""),(IFERROR(VALUE(HLOOKUP(S$2,'2.源数据-产品分析-全商品'!Q$6:Q$1000,ROW()-1,0)),"")))</f>
        <v/>
      </c>
      <c r="T886" s="5" t="str">
        <f>IFERROR(HLOOKUP("产品负责人",'2.源数据-产品分析-全商品'!R$6:R$1000,ROW()-1,0),"")</f>
        <v/>
      </c>
      <c r="U886" s="5" t="str">
        <f>IFERROR(VALUE(HLOOKUP(U$2,'2.源数据-产品分析-全商品'!S$6:S$1000,ROW()-1,0)),"")</f>
        <v/>
      </c>
      <c r="V886" s="5" t="str">
        <f>IFERROR(VALUE(HLOOKUP(V$2,'2.源数据-产品分析-全商品'!T$6:T$1000,ROW()-1,0)),"")</f>
        <v/>
      </c>
      <c r="W886" s="5" t="str">
        <f>IF(OR($A$3=""),"",IF(OR($W$2="优爆品"),(IF(COUNTIF('2-2.源数据-产品分析-优品'!A:A,产品建议!A886)&gt;0,"是","")&amp;IF(COUNTIF('2-3.源数据-产品分析-爆品'!A:A,产品建议!A886)&gt;0,"是","")),IF(OR($W$2="P4P点击量"),((IFERROR(INDEX('产品报告-整理'!D:D,MATCH(产品建议!A886,'产品报告-整理'!A:A,0)),""))),((IF(COUNTIF('2-2.源数据-产品分析-优品'!A:A,产品建议!A886)&gt;0,"是",""))))))</f>
        <v/>
      </c>
      <c r="X886" s="5" t="str">
        <f>IF(OR($A$3=""),"",IF(OR($W$2="优爆品"),((IFERROR(INDEX('产品报告-整理'!D:D,MATCH(产品建议!A886,'产品报告-整理'!A:A,0)),"")&amp;" → "&amp;(IFERROR(TEXT(INDEX('产品报告-整理'!D:D,MATCH(产品建议!A886,'产品报告-整理'!A:A,0))/G886,"0%"),"")))),IF(OR($W$2="P4P点击量"),((IF($W$2="P4P点击量",IFERROR(TEXT(W886/G886,"0%"),"")))),(((IF(COUNTIF('2-3.源数据-产品分析-爆品'!A:A,产品建议!A886)&gt;0,"是","")))))))</f>
        <v/>
      </c>
      <c r="Y886" s="9" t="str">
        <f>IF(AND($Y$2="直通车总消费",'产品报告-整理'!$BN$1="推荐广告"),IFERROR(INDEX('产品报告-整理'!H:H,MATCH(产品建议!A886,'产品报告-整理'!A:A,0)),0)+IFERROR(INDEX('产品报告-整理'!BV:BV,MATCH(产品建议!A886,'产品报告-整理'!BO:BO,0)),0),IFERROR(INDEX('产品报告-整理'!H:H,MATCH(产品建议!A886,'产品报告-整理'!A:A,0)),0))</f>
        <v/>
      </c>
      <c r="Z886" s="9" t="str">
        <f t="shared" si="42"/>
        <v/>
      </c>
      <c r="AA886" s="5" t="str">
        <f t="shared" si="40"/>
        <v/>
      </c>
      <c r="AB886" s="5" t="str">
        <f t="shared" si="41"/>
        <v/>
      </c>
      <c r="AC886" s="9"/>
      <c r="AD886" s="15" t="str">
        <f>IF($AD$1="  ",IFERROR(IF(AND(Y886="未推广",L886&gt;0),"加入P4P推广 ","")&amp;IF(AND(OR(W886="是",X886="是"),Y886=0),"优爆品加推广 ","")&amp;IF(AND(C886="N",L886&gt;0),"增加橱窗绑定 ","")&amp;IF(AND(OR(Z886&gt;$Z$1*4.5,AB886&gt;$AB$1*4.5),Y886&lt;&gt;0,Y886&gt;$AB$1*2,G886&gt;($G$1/$L$1)*1),"放弃P4P推广 ","")&amp;IF(AND(AB886&gt;$AB$1*1.2,AB886&lt;$AB$1*4.5,Y886&gt;0),"优化询盘成本 ","")&amp;IF(AND(Z886&gt;$Z$1*1.2,Z886&lt;$Z$1*4.5,Y886&gt;0),"优化商机成本 ","")&amp;IF(AND(Y886&lt;&gt;0,L886&gt;0,AB886&lt;$AB$1*1.2),"加大询盘获取 ","")&amp;IF(AND(Y886&lt;&gt;0,K886&gt;0,Z886&lt;$Z$1*1.2),"加大商机获取 ","")&amp;IF(AND(L886=0,C886="Y",G886&gt;($G$1/$L$1*1.5)),"解绑橱窗绑定 ",""),"请去左表粘贴源数据"),"")</f>
        <v/>
      </c>
      <c r="AE886" s="9"/>
      <c r="AF886" s="9"/>
      <c r="AG886" s="9"/>
      <c r="AH886" s="9"/>
      <c r="AI886" s="17"/>
      <c r="AJ886" s="17"/>
      <c r="AK886" s="17"/>
    </row>
    <row r="887" spans="1:37">
      <c r="A887" s="5" t="str">
        <f>IFERROR(HLOOKUP(A$2,'2.源数据-产品分析-全商品'!A$6:A$1000,ROW()-1,0),"")</f>
        <v/>
      </c>
      <c r="B887" s="5" t="str">
        <f>IFERROR(HLOOKUP(B$2,'2.源数据-产品分析-全商品'!B$6:B$1000,ROW()-1,0),"")</f>
        <v/>
      </c>
      <c r="C887" s="5" t="str">
        <f>CLEAN(IFERROR(HLOOKUP(C$2,'2.源数据-产品分析-全商品'!C$6:C$1000,ROW()-1,0),""))</f>
        <v/>
      </c>
      <c r="D887" s="5" t="str">
        <f>IFERROR(HLOOKUP(D$2,'2.源数据-产品分析-全商品'!D$6:D$1000,ROW()-1,0),"")</f>
        <v/>
      </c>
      <c r="E887" s="5" t="str">
        <f>IFERROR(HLOOKUP(E$2,'2.源数据-产品分析-全商品'!E$6:E$1000,ROW()-1,0),"")</f>
        <v/>
      </c>
      <c r="F887" s="5" t="str">
        <f>IFERROR(VALUE(HLOOKUP(F$2,'2.源数据-产品分析-全商品'!F$6:F$1000,ROW()-1,0)),"")</f>
        <v/>
      </c>
      <c r="G887" s="5" t="str">
        <f>IFERROR(VALUE(HLOOKUP(G$2,'2.源数据-产品分析-全商品'!G$6:G$1000,ROW()-1,0)),"")</f>
        <v/>
      </c>
      <c r="H887" s="5" t="str">
        <f>IFERROR(HLOOKUP(H$2,'2.源数据-产品分析-全商品'!H$6:H$1000,ROW()-1,0),"")</f>
        <v/>
      </c>
      <c r="I887" s="5" t="str">
        <f>IFERROR(VALUE(HLOOKUP(I$2,'2.源数据-产品分析-全商品'!I$6:I$1000,ROW()-1,0)),"")</f>
        <v/>
      </c>
      <c r="J887" s="60" t="str">
        <f>IFERROR(IF($J$2="","",INDEX('产品报告-整理'!G:G,MATCH(产品建议!A887,'产品报告-整理'!A:A,0))),"")</f>
        <v/>
      </c>
      <c r="K887" s="5" t="str">
        <f>IFERROR(IF($K$2="","",VALUE(INDEX('产品报告-整理'!E:E,MATCH(产品建议!A887,'产品报告-整理'!A:A,0)))),0)</f>
        <v/>
      </c>
      <c r="L887" s="5" t="str">
        <f>IFERROR(VALUE(HLOOKUP(L$2,'2.源数据-产品分析-全商品'!J$6:J$1000,ROW()-1,0)),"")</f>
        <v/>
      </c>
      <c r="M887" s="5" t="str">
        <f>IFERROR(VALUE(HLOOKUP(M$2,'2.源数据-产品分析-全商品'!K$6:K$1000,ROW()-1,0)),"")</f>
        <v/>
      </c>
      <c r="N887" s="5" t="str">
        <f>IFERROR(HLOOKUP(N$2,'2.源数据-产品分析-全商品'!L$6:L$1000,ROW()-1,0),"")</f>
        <v/>
      </c>
      <c r="O887" s="5" t="str">
        <f>IF($O$2='产品报告-整理'!$K$1,IFERROR(INDEX('产品报告-整理'!S:S,MATCH(产品建议!A887,'产品报告-整理'!L:L,0)),""),(IFERROR(VALUE(HLOOKUP(O$2,'2.源数据-产品分析-全商品'!M$6:M$1000,ROW()-1,0)),"")))</f>
        <v/>
      </c>
      <c r="P887" s="5" t="str">
        <f>IF($P$2='产品报告-整理'!$V$1,IFERROR(INDEX('产品报告-整理'!AD:AD,MATCH(产品建议!A887,'产品报告-整理'!W:W,0)),""),(IFERROR(VALUE(HLOOKUP(P$2,'2.源数据-产品分析-全商品'!N$6:N$1000,ROW()-1,0)),"")))</f>
        <v/>
      </c>
      <c r="Q887" s="5" t="str">
        <f>IF($Q$2='产品报告-整理'!$AG$1,IFERROR(INDEX('产品报告-整理'!AO:AO,MATCH(产品建议!A887,'产品报告-整理'!AH:AH,0)),""),(IFERROR(VALUE(HLOOKUP(Q$2,'2.源数据-产品分析-全商品'!O$6:O$1000,ROW()-1,0)),"")))</f>
        <v/>
      </c>
      <c r="R887" s="5" t="str">
        <f>IF($R$2='产品报告-整理'!$AR$1,IFERROR(INDEX('产品报告-整理'!AZ:AZ,MATCH(产品建议!A887,'产品报告-整理'!AS:AS,0)),""),(IFERROR(VALUE(HLOOKUP(R$2,'2.源数据-产品分析-全商品'!P$6:P$1000,ROW()-1,0)),"")))</f>
        <v/>
      </c>
      <c r="S887" s="5" t="str">
        <f>IF($S$2='产品报告-整理'!$BC$1,IFERROR(INDEX('产品报告-整理'!BK:BK,MATCH(产品建议!A887,'产品报告-整理'!BD:BD,0)),""),(IFERROR(VALUE(HLOOKUP(S$2,'2.源数据-产品分析-全商品'!Q$6:Q$1000,ROW()-1,0)),"")))</f>
        <v/>
      </c>
      <c r="T887" s="5" t="str">
        <f>IFERROR(HLOOKUP("产品负责人",'2.源数据-产品分析-全商品'!R$6:R$1000,ROW()-1,0),"")</f>
        <v/>
      </c>
      <c r="U887" s="5" t="str">
        <f>IFERROR(VALUE(HLOOKUP(U$2,'2.源数据-产品分析-全商品'!S$6:S$1000,ROW()-1,0)),"")</f>
        <v/>
      </c>
      <c r="V887" s="5" t="str">
        <f>IFERROR(VALUE(HLOOKUP(V$2,'2.源数据-产品分析-全商品'!T$6:T$1000,ROW()-1,0)),"")</f>
        <v/>
      </c>
      <c r="W887" s="5" t="str">
        <f>IF(OR($A$3=""),"",IF(OR($W$2="优爆品"),(IF(COUNTIF('2-2.源数据-产品分析-优品'!A:A,产品建议!A887)&gt;0,"是","")&amp;IF(COUNTIF('2-3.源数据-产品分析-爆品'!A:A,产品建议!A887)&gt;0,"是","")),IF(OR($W$2="P4P点击量"),((IFERROR(INDEX('产品报告-整理'!D:D,MATCH(产品建议!A887,'产品报告-整理'!A:A,0)),""))),((IF(COUNTIF('2-2.源数据-产品分析-优品'!A:A,产品建议!A887)&gt;0,"是",""))))))</f>
        <v/>
      </c>
      <c r="X887" s="5" t="str">
        <f>IF(OR($A$3=""),"",IF(OR($W$2="优爆品"),((IFERROR(INDEX('产品报告-整理'!D:D,MATCH(产品建议!A887,'产品报告-整理'!A:A,0)),"")&amp;" → "&amp;(IFERROR(TEXT(INDEX('产品报告-整理'!D:D,MATCH(产品建议!A887,'产品报告-整理'!A:A,0))/G887,"0%"),"")))),IF(OR($W$2="P4P点击量"),((IF($W$2="P4P点击量",IFERROR(TEXT(W887/G887,"0%"),"")))),(((IF(COUNTIF('2-3.源数据-产品分析-爆品'!A:A,产品建议!A887)&gt;0,"是","")))))))</f>
        <v/>
      </c>
      <c r="Y887" s="9" t="str">
        <f>IF(AND($Y$2="直通车总消费",'产品报告-整理'!$BN$1="推荐广告"),IFERROR(INDEX('产品报告-整理'!H:H,MATCH(产品建议!A887,'产品报告-整理'!A:A,0)),0)+IFERROR(INDEX('产品报告-整理'!BV:BV,MATCH(产品建议!A887,'产品报告-整理'!BO:BO,0)),0),IFERROR(INDEX('产品报告-整理'!H:H,MATCH(产品建议!A887,'产品报告-整理'!A:A,0)),0))</f>
        <v/>
      </c>
      <c r="Z887" s="9" t="str">
        <f t="shared" si="42"/>
        <v/>
      </c>
      <c r="AA887" s="5" t="str">
        <f t="shared" si="40"/>
        <v/>
      </c>
      <c r="AB887" s="5" t="str">
        <f t="shared" si="41"/>
        <v/>
      </c>
      <c r="AC887" s="9"/>
      <c r="AD887" s="15" t="str">
        <f>IF($AD$1="  ",IFERROR(IF(AND(Y887="未推广",L887&gt;0),"加入P4P推广 ","")&amp;IF(AND(OR(W887="是",X887="是"),Y887=0),"优爆品加推广 ","")&amp;IF(AND(C887="N",L887&gt;0),"增加橱窗绑定 ","")&amp;IF(AND(OR(Z887&gt;$Z$1*4.5,AB887&gt;$AB$1*4.5),Y887&lt;&gt;0,Y887&gt;$AB$1*2,G887&gt;($G$1/$L$1)*1),"放弃P4P推广 ","")&amp;IF(AND(AB887&gt;$AB$1*1.2,AB887&lt;$AB$1*4.5,Y887&gt;0),"优化询盘成本 ","")&amp;IF(AND(Z887&gt;$Z$1*1.2,Z887&lt;$Z$1*4.5,Y887&gt;0),"优化商机成本 ","")&amp;IF(AND(Y887&lt;&gt;0,L887&gt;0,AB887&lt;$AB$1*1.2),"加大询盘获取 ","")&amp;IF(AND(Y887&lt;&gt;0,K887&gt;0,Z887&lt;$Z$1*1.2),"加大商机获取 ","")&amp;IF(AND(L887=0,C887="Y",G887&gt;($G$1/$L$1*1.5)),"解绑橱窗绑定 ",""),"请去左表粘贴源数据"),"")</f>
        <v/>
      </c>
      <c r="AE887" s="9"/>
      <c r="AF887" s="9"/>
      <c r="AG887" s="9"/>
      <c r="AH887" s="9"/>
      <c r="AI887" s="17"/>
      <c r="AJ887" s="17"/>
      <c r="AK887" s="17"/>
    </row>
    <row r="888" spans="1:37">
      <c r="A888" s="5" t="str">
        <f>IFERROR(HLOOKUP(A$2,'2.源数据-产品分析-全商品'!A$6:A$1000,ROW()-1,0),"")</f>
        <v/>
      </c>
      <c r="B888" s="5" t="str">
        <f>IFERROR(HLOOKUP(B$2,'2.源数据-产品分析-全商品'!B$6:B$1000,ROW()-1,0),"")</f>
        <v/>
      </c>
      <c r="C888" s="5" t="str">
        <f>CLEAN(IFERROR(HLOOKUP(C$2,'2.源数据-产品分析-全商品'!C$6:C$1000,ROW()-1,0),""))</f>
        <v/>
      </c>
      <c r="D888" s="5" t="str">
        <f>IFERROR(HLOOKUP(D$2,'2.源数据-产品分析-全商品'!D$6:D$1000,ROW()-1,0),"")</f>
        <v/>
      </c>
      <c r="E888" s="5" t="str">
        <f>IFERROR(HLOOKUP(E$2,'2.源数据-产品分析-全商品'!E$6:E$1000,ROW()-1,0),"")</f>
        <v/>
      </c>
      <c r="F888" s="5" t="str">
        <f>IFERROR(VALUE(HLOOKUP(F$2,'2.源数据-产品分析-全商品'!F$6:F$1000,ROW()-1,0)),"")</f>
        <v/>
      </c>
      <c r="G888" s="5" t="str">
        <f>IFERROR(VALUE(HLOOKUP(G$2,'2.源数据-产品分析-全商品'!G$6:G$1000,ROW()-1,0)),"")</f>
        <v/>
      </c>
      <c r="H888" s="5" t="str">
        <f>IFERROR(HLOOKUP(H$2,'2.源数据-产品分析-全商品'!H$6:H$1000,ROW()-1,0),"")</f>
        <v/>
      </c>
      <c r="I888" s="5" t="str">
        <f>IFERROR(VALUE(HLOOKUP(I$2,'2.源数据-产品分析-全商品'!I$6:I$1000,ROW()-1,0)),"")</f>
        <v/>
      </c>
      <c r="J888" s="60" t="str">
        <f>IFERROR(IF($J$2="","",INDEX('产品报告-整理'!G:G,MATCH(产品建议!A888,'产品报告-整理'!A:A,0))),"")</f>
        <v/>
      </c>
      <c r="K888" s="5" t="str">
        <f>IFERROR(IF($K$2="","",VALUE(INDEX('产品报告-整理'!E:E,MATCH(产品建议!A888,'产品报告-整理'!A:A,0)))),0)</f>
        <v/>
      </c>
      <c r="L888" s="5" t="str">
        <f>IFERROR(VALUE(HLOOKUP(L$2,'2.源数据-产品分析-全商品'!J$6:J$1000,ROW()-1,0)),"")</f>
        <v/>
      </c>
      <c r="M888" s="5" t="str">
        <f>IFERROR(VALUE(HLOOKUP(M$2,'2.源数据-产品分析-全商品'!K$6:K$1000,ROW()-1,0)),"")</f>
        <v/>
      </c>
      <c r="N888" s="5" t="str">
        <f>IFERROR(HLOOKUP(N$2,'2.源数据-产品分析-全商品'!L$6:L$1000,ROW()-1,0),"")</f>
        <v/>
      </c>
      <c r="O888" s="5" t="str">
        <f>IF($O$2='产品报告-整理'!$K$1,IFERROR(INDEX('产品报告-整理'!S:S,MATCH(产品建议!A888,'产品报告-整理'!L:L,0)),""),(IFERROR(VALUE(HLOOKUP(O$2,'2.源数据-产品分析-全商品'!M$6:M$1000,ROW()-1,0)),"")))</f>
        <v/>
      </c>
      <c r="P888" s="5" t="str">
        <f>IF($P$2='产品报告-整理'!$V$1,IFERROR(INDEX('产品报告-整理'!AD:AD,MATCH(产品建议!A888,'产品报告-整理'!W:W,0)),""),(IFERROR(VALUE(HLOOKUP(P$2,'2.源数据-产品分析-全商品'!N$6:N$1000,ROW()-1,0)),"")))</f>
        <v/>
      </c>
      <c r="Q888" s="5" t="str">
        <f>IF($Q$2='产品报告-整理'!$AG$1,IFERROR(INDEX('产品报告-整理'!AO:AO,MATCH(产品建议!A888,'产品报告-整理'!AH:AH,0)),""),(IFERROR(VALUE(HLOOKUP(Q$2,'2.源数据-产品分析-全商品'!O$6:O$1000,ROW()-1,0)),"")))</f>
        <v/>
      </c>
      <c r="R888" s="5" t="str">
        <f>IF($R$2='产品报告-整理'!$AR$1,IFERROR(INDEX('产品报告-整理'!AZ:AZ,MATCH(产品建议!A888,'产品报告-整理'!AS:AS,0)),""),(IFERROR(VALUE(HLOOKUP(R$2,'2.源数据-产品分析-全商品'!P$6:P$1000,ROW()-1,0)),"")))</f>
        <v/>
      </c>
      <c r="S888" s="5" t="str">
        <f>IF($S$2='产品报告-整理'!$BC$1,IFERROR(INDEX('产品报告-整理'!BK:BK,MATCH(产品建议!A888,'产品报告-整理'!BD:BD,0)),""),(IFERROR(VALUE(HLOOKUP(S$2,'2.源数据-产品分析-全商品'!Q$6:Q$1000,ROW()-1,0)),"")))</f>
        <v/>
      </c>
      <c r="T888" s="5" t="str">
        <f>IFERROR(HLOOKUP("产品负责人",'2.源数据-产品分析-全商品'!R$6:R$1000,ROW()-1,0),"")</f>
        <v/>
      </c>
      <c r="U888" s="5" t="str">
        <f>IFERROR(VALUE(HLOOKUP(U$2,'2.源数据-产品分析-全商品'!S$6:S$1000,ROW()-1,0)),"")</f>
        <v/>
      </c>
      <c r="V888" s="5" t="str">
        <f>IFERROR(VALUE(HLOOKUP(V$2,'2.源数据-产品分析-全商品'!T$6:T$1000,ROW()-1,0)),"")</f>
        <v/>
      </c>
      <c r="W888" s="5" t="str">
        <f>IF(OR($A$3=""),"",IF(OR($W$2="优爆品"),(IF(COUNTIF('2-2.源数据-产品分析-优品'!A:A,产品建议!A888)&gt;0,"是","")&amp;IF(COUNTIF('2-3.源数据-产品分析-爆品'!A:A,产品建议!A888)&gt;0,"是","")),IF(OR($W$2="P4P点击量"),((IFERROR(INDEX('产品报告-整理'!D:D,MATCH(产品建议!A888,'产品报告-整理'!A:A,0)),""))),((IF(COUNTIF('2-2.源数据-产品分析-优品'!A:A,产品建议!A888)&gt;0,"是",""))))))</f>
        <v/>
      </c>
      <c r="X888" s="5" t="str">
        <f>IF(OR($A$3=""),"",IF(OR($W$2="优爆品"),((IFERROR(INDEX('产品报告-整理'!D:D,MATCH(产品建议!A888,'产品报告-整理'!A:A,0)),"")&amp;" → "&amp;(IFERROR(TEXT(INDEX('产品报告-整理'!D:D,MATCH(产品建议!A888,'产品报告-整理'!A:A,0))/G888,"0%"),"")))),IF(OR($W$2="P4P点击量"),((IF($W$2="P4P点击量",IFERROR(TEXT(W888/G888,"0%"),"")))),(((IF(COUNTIF('2-3.源数据-产品分析-爆品'!A:A,产品建议!A888)&gt;0,"是","")))))))</f>
        <v/>
      </c>
      <c r="Y888" s="9" t="str">
        <f>IF(AND($Y$2="直通车总消费",'产品报告-整理'!$BN$1="推荐广告"),IFERROR(INDEX('产品报告-整理'!H:H,MATCH(产品建议!A888,'产品报告-整理'!A:A,0)),0)+IFERROR(INDEX('产品报告-整理'!BV:BV,MATCH(产品建议!A888,'产品报告-整理'!BO:BO,0)),0),IFERROR(INDEX('产品报告-整理'!H:H,MATCH(产品建议!A888,'产品报告-整理'!A:A,0)),0))</f>
        <v/>
      </c>
      <c r="Z888" s="9" t="str">
        <f t="shared" si="42"/>
        <v/>
      </c>
      <c r="AA888" s="5" t="str">
        <f t="shared" si="40"/>
        <v/>
      </c>
      <c r="AB888" s="5" t="str">
        <f t="shared" si="41"/>
        <v/>
      </c>
      <c r="AC888" s="9"/>
      <c r="AD888" s="15" t="str">
        <f>IF($AD$1="  ",IFERROR(IF(AND(Y888="未推广",L888&gt;0),"加入P4P推广 ","")&amp;IF(AND(OR(W888="是",X888="是"),Y888=0),"优爆品加推广 ","")&amp;IF(AND(C888="N",L888&gt;0),"增加橱窗绑定 ","")&amp;IF(AND(OR(Z888&gt;$Z$1*4.5,AB888&gt;$AB$1*4.5),Y888&lt;&gt;0,Y888&gt;$AB$1*2,G888&gt;($G$1/$L$1)*1),"放弃P4P推广 ","")&amp;IF(AND(AB888&gt;$AB$1*1.2,AB888&lt;$AB$1*4.5,Y888&gt;0),"优化询盘成本 ","")&amp;IF(AND(Z888&gt;$Z$1*1.2,Z888&lt;$Z$1*4.5,Y888&gt;0),"优化商机成本 ","")&amp;IF(AND(Y888&lt;&gt;0,L888&gt;0,AB888&lt;$AB$1*1.2),"加大询盘获取 ","")&amp;IF(AND(Y888&lt;&gt;0,K888&gt;0,Z888&lt;$Z$1*1.2),"加大商机获取 ","")&amp;IF(AND(L888=0,C888="Y",G888&gt;($G$1/$L$1*1.5)),"解绑橱窗绑定 ",""),"请去左表粘贴源数据"),"")</f>
        <v/>
      </c>
      <c r="AE888" s="9"/>
      <c r="AF888" s="9"/>
      <c r="AG888" s="9"/>
      <c r="AH888" s="9"/>
      <c r="AI888" s="17"/>
      <c r="AJ888" s="17"/>
      <c r="AK888" s="17"/>
    </row>
    <row r="889" spans="1:37">
      <c r="A889" s="5" t="str">
        <f>IFERROR(HLOOKUP(A$2,'2.源数据-产品分析-全商品'!A$6:A$1000,ROW()-1,0),"")</f>
        <v/>
      </c>
      <c r="B889" s="5" t="str">
        <f>IFERROR(HLOOKUP(B$2,'2.源数据-产品分析-全商品'!B$6:B$1000,ROW()-1,0),"")</f>
        <v/>
      </c>
      <c r="C889" s="5" t="str">
        <f>CLEAN(IFERROR(HLOOKUP(C$2,'2.源数据-产品分析-全商品'!C$6:C$1000,ROW()-1,0),""))</f>
        <v/>
      </c>
      <c r="D889" s="5" t="str">
        <f>IFERROR(HLOOKUP(D$2,'2.源数据-产品分析-全商品'!D$6:D$1000,ROW()-1,0),"")</f>
        <v/>
      </c>
      <c r="E889" s="5" t="str">
        <f>IFERROR(HLOOKUP(E$2,'2.源数据-产品分析-全商品'!E$6:E$1000,ROW()-1,0),"")</f>
        <v/>
      </c>
      <c r="F889" s="5" t="str">
        <f>IFERROR(VALUE(HLOOKUP(F$2,'2.源数据-产品分析-全商品'!F$6:F$1000,ROW()-1,0)),"")</f>
        <v/>
      </c>
      <c r="G889" s="5" t="str">
        <f>IFERROR(VALUE(HLOOKUP(G$2,'2.源数据-产品分析-全商品'!G$6:G$1000,ROW()-1,0)),"")</f>
        <v/>
      </c>
      <c r="H889" s="5" t="str">
        <f>IFERROR(HLOOKUP(H$2,'2.源数据-产品分析-全商品'!H$6:H$1000,ROW()-1,0),"")</f>
        <v/>
      </c>
      <c r="I889" s="5" t="str">
        <f>IFERROR(VALUE(HLOOKUP(I$2,'2.源数据-产品分析-全商品'!I$6:I$1000,ROW()-1,0)),"")</f>
        <v/>
      </c>
      <c r="J889" s="60" t="str">
        <f>IFERROR(IF($J$2="","",INDEX('产品报告-整理'!G:G,MATCH(产品建议!A889,'产品报告-整理'!A:A,0))),"")</f>
        <v/>
      </c>
      <c r="K889" s="5" t="str">
        <f>IFERROR(IF($K$2="","",VALUE(INDEX('产品报告-整理'!E:E,MATCH(产品建议!A889,'产品报告-整理'!A:A,0)))),0)</f>
        <v/>
      </c>
      <c r="L889" s="5" t="str">
        <f>IFERROR(VALUE(HLOOKUP(L$2,'2.源数据-产品分析-全商品'!J$6:J$1000,ROW()-1,0)),"")</f>
        <v/>
      </c>
      <c r="M889" s="5" t="str">
        <f>IFERROR(VALUE(HLOOKUP(M$2,'2.源数据-产品分析-全商品'!K$6:K$1000,ROW()-1,0)),"")</f>
        <v/>
      </c>
      <c r="N889" s="5" t="str">
        <f>IFERROR(HLOOKUP(N$2,'2.源数据-产品分析-全商品'!L$6:L$1000,ROW()-1,0),"")</f>
        <v/>
      </c>
      <c r="O889" s="5" t="str">
        <f>IF($O$2='产品报告-整理'!$K$1,IFERROR(INDEX('产品报告-整理'!S:S,MATCH(产品建议!A889,'产品报告-整理'!L:L,0)),""),(IFERROR(VALUE(HLOOKUP(O$2,'2.源数据-产品分析-全商品'!M$6:M$1000,ROW()-1,0)),"")))</f>
        <v/>
      </c>
      <c r="P889" s="5" t="str">
        <f>IF($P$2='产品报告-整理'!$V$1,IFERROR(INDEX('产品报告-整理'!AD:AD,MATCH(产品建议!A889,'产品报告-整理'!W:W,0)),""),(IFERROR(VALUE(HLOOKUP(P$2,'2.源数据-产品分析-全商品'!N$6:N$1000,ROW()-1,0)),"")))</f>
        <v/>
      </c>
      <c r="Q889" s="5" t="str">
        <f>IF($Q$2='产品报告-整理'!$AG$1,IFERROR(INDEX('产品报告-整理'!AO:AO,MATCH(产品建议!A889,'产品报告-整理'!AH:AH,0)),""),(IFERROR(VALUE(HLOOKUP(Q$2,'2.源数据-产品分析-全商品'!O$6:O$1000,ROW()-1,0)),"")))</f>
        <v/>
      </c>
      <c r="R889" s="5" t="str">
        <f>IF($R$2='产品报告-整理'!$AR$1,IFERROR(INDEX('产品报告-整理'!AZ:AZ,MATCH(产品建议!A889,'产品报告-整理'!AS:AS,0)),""),(IFERROR(VALUE(HLOOKUP(R$2,'2.源数据-产品分析-全商品'!P$6:P$1000,ROW()-1,0)),"")))</f>
        <v/>
      </c>
      <c r="S889" s="5" t="str">
        <f>IF($S$2='产品报告-整理'!$BC$1,IFERROR(INDEX('产品报告-整理'!BK:BK,MATCH(产品建议!A889,'产品报告-整理'!BD:BD,0)),""),(IFERROR(VALUE(HLOOKUP(S$2,'2.源数据-产品分析-全商品'!Q$6:Q$1000,ROW()-1,0)),"")))</f>
        <v/>
      </c>
      <c r="T889" s="5" t="str">
        <f>IFERROR(HLOOKUP("产品负责人",'2.源数据-产品分析-全商品'!R$6:R$1000,ROW()-1,0),"")</f>
        <v/>
      </c>
      <c r="U889" s="5" t="str">
        <f>IFERROR(VALUE(HLOOKUP(U$2,'2.源数据-产品分析-全商品'!S$6:S$1000,ROW()-1,0)),"")</f>
        <v/>
      </c>
      <c r="V889" s="5" t="str">
        <f>IFERROR(VALUE(HLOOKUP(V$2,'2.源数据-产品分析-全商品'!T$6:T$1000,ROW()-1,0)),"")</f>
        <v/>
      </c>
      <c r="W889" s="5" t="str">
        <f>IF(OR($A$3=""),"",IF(OR($W$2="优爆品"),(IF(COUNTIF('2-2.源数据-产品分析-优品'!A:A,产品建议!A889)&gt;0,"是","")&amp;IF(COUNTIF('2-3.源数据-产品分析-爆品'!A:A,产品建议!A889)&gt;0,"是","")),IF(OR($W$2="P4P点击量"),((IFERROR(INDEX('产品报告-整理'!D:D,MATCH(产品建议!A889,'产品报告-整理'!A:A,0)),""))),((IF(COUNTIF('2-2.源数据-产品分析-优品'!A:A,产品建议!A889)&gt;0,"是",""))))))</f>
        <v/>
      </c>
      <c r="X889" s="5" t="str">
        <f>IF(OR($A$3=""),"",IF(OR($W$2="优爆品"),((IFERROR(INDEX('产品报告-整理'!D:D,MATCH(产品建议!A889,'产品报告-整理'!A:A,0)),"")&amp;" → "&amp;(IFERROR(TEXT(INDEX('产品报告-整理'!D:D,MATCH(产品建议!A889,'产品报告-整理'!A:A,0))/G889,"0%"),"")))),IF(OR($W$2="P4P点击量"),((IF($W$2="P4P点击量",IFERROR(TEXT(W889/G889,"0%"),"")))),(((IF(COUNTIF('2-3.源数据-产品分析-爆品'!A:A,产品建议!A889)&gt;0,"是","")))))))</f>
        <v/>
      </c>
      <c r="Y889" s="9" t="str">
        <f>IF(AND($Y$2="直通车总消费",'产品报告-整理'!$BN$1="推荐广告"),IFERROR(INDEX('产品报告-整理'!H:H,MATCH(产品建议!A889,'产品报告-整理'!A:A,0)),0)+IFERROR(INDEX('产品报告-整理'!BV:BV,MATCH(产品建议!A889,'产品报告-整理'!BO:BO,0)),0),IFERROR(INDEX('产品报告-整理'!H:H,MATCH(产品建议!A889,'产品报告-整理'!A:A,0)),0))</f>
        <v/>
      </c>
      <c r="Z889" s="9" t="str">
        <f t="shared" si="42"/>
        <v/>
      </c>
      <c r="AA889" s="5" t="str">
        <f t="shared" si="40"/>
        <v/>
      </c>
      <c r="AB889" s="5" t="str">
        <f t="shared" si="41"/>
        <v/>
      </c>
      <c r="AC889" s="9"/>
      <c r="AD889" s="15" t="str">
        <f>IF($AD$1="  ",IFERROR(IF(AND(Y889="未推广",L889&gt;0),"加入P4P推广 ","")&amp;IF(AND(OR(W889="是",X889="是"),Y889=0),"优爆品加推广 ","")&amp;IF(AND(C889="N",L889&gt;0),"增加橱窗绑定 ","")&amp;IF(AND(OR(Z889&gt;$Z$1*4.5,AB889&gt;$AB$1*4.5),Y889&lt;&gt;0,Y889&gt;$AB$1*2,G889&gt;($G$1/$L$1)*1),"放弃P4P推广 ","")&amp;IF(AND(AB889&gt;$AB$1*1.2,AB889&lt;$AB$1*4.5,Y889&gt;0),"优化询盘成本 ","")&amp;IF(AND(Z889&gt;$Z$1*1.2,Z889&lt;$Z$1*4.5,Y889&gt;0),"优化商机成本 ","")&amp;IF(AND(Y889&lt;&gt;0,L889&gt;0,AB889&lt;$AB$1*1.2),"加大询盘获取 ","")&amp;IF(AND(Y889&lt;&gt;0,K889&gt;0,Z889&lt;$Z$1*1.2),"加大商机获取 ","")&amp;IF(AND(L889=0,C889="Y",G889&gt;($G$1/$L$1*1.5)),"解绑橱窗绑定 ",""),"请去左表粘贴源数据"),"")</f>
        <v/>
      </c>
      <c r="AE889" s="9"/>
      <c r="AF889" s="9"/>
      <c r="AG889" s="9"/>
      <c r="AH889" s="9"/>
      <c r="AI889" s="17"/>
      <c r="AJ889" s="17"/>
      <c r="AK889" s="17"/>
    </row>
    <row r="890" spans="1:37">
      <c r="A890" s="5" t="str">
        <f>IFERROR(HLOOKUP(A$2,'2.源数据-产品分析-全商品'!A$6:A$1000,ROW()-1,0),"")</f>
        <v/>
      </c>
      <c r="B890" s="5" t="str">
        <f>IFERROR(HLOOKUP(B$2,'2.源数据-产品分析-全商品'!B$6:B$1000,ROW()-1,0),"")</f>
        <v/>
      </c>
      <c r="C890" s="5" t="str">
        <f>CLEAN(IFERROR(HLOOKUP(C$2,'2.源数据-产品分析-全商品'!C$6:C$1000,ROW()-1,0),""))</f>
        <v/>
      </c>
      <c r="D890" s="5" t="str">
        <f>IFERROR(HLOOKUP(D$2,'2.源数据-产品分析-全商品'!D$6:D$1000,ROW()-1,0),"")</f>
        <v/>
      </c>
      <c r="E890" s="5" t="str">
        <f>IFERROR(HLOOKUP(E$2,'2.源数据-产品分析-全商品'!E$6:E$1000,ROW()-1,0),"")</f>
        <v/>
      </c>
      <c r="F890" s="5" t="str">
        <f>IFERROR(VALUE(HLOOKUP(F$2,'2.源数据-产品分析-全商品'!F$6:F$1000,ROW()-1,0)),"")</f>
        <v/>
      </c>
      <c r="G890" s="5" t="str">
        <f>IFERROR(VALUE(HLOOKUP(G$2,'2.源数据-产品分析-全商品'!G$6:G$1000,ROW()-1,0)),"")</f>
        <v/>
      </c>
      <c r="H890" s="5" t="str">
        <f>IFERROR(HLOOKUP(H$2,'2.源数据-产品分析-全商品'!H$6:H$1000,ROW()-1,0),"")</f>
        <v/>
      </c>
      <c r="I890" s="5" t="str">
        <f>IFERROR(VALUE(HLOOKUP(I$2,'2.源数据-产品分析-全商品'!I$6:I$1000,ROW()-1,0)),"")</f>
        <v/>
      </c>
      <c r="J890" s="60" t="str">
        <f>IFERROR(IF($J$2="","",INDEX('产品报告-整理'!G:G,MATCH(产品建议!A890,'产品报告-整理'!A:A,0))),"")</f>
        <v/>
      </c>
      <c r="K890" s="5" t="str">
        <f>IFERROR(IF($K$2="","",VALUE(INDEX('产品报告-整理'!E:E,MATCH(产品建议!A890,'产品报告-整理'!A:A,0)))),0)</f>
        <v/>
      </c>
      <c r="L890" s="5" t="str">
        <f>IFERROR(VALUE(HLOOKUP(L$2,'2.源数据-产品分析-全商品'!J$6:J$1000,ROW()-1,0)),"")</f>
        <v/>
      </c>
      <c r="M890" s="5" t="str">
        <f>IFERROR(VALUE(HLOOKUP(M$2,'2.源数据-产品分析-全商品'!K$6:K$1000,ROW()-1,0)),"")</f>
        <v/>
      </c>
      <c r="N890" s="5" t="str">
        <f>IFERROR(HLOOKUP(N$2,'2.源数据-产品分析-全商品'!L$6:L$1000,ROW()-1,0),"")</f>
        <v/>
      </c>
      <c r="O890" s="5" t="str">
        <f>IF($O$2='产品报告-整理'!$K$1,IFERROR(INDEX('产品报告-整理'!S:S,MATCH(产品建议!A890,'产品报告-整理'!L:L,0)),""),(IFERROR(VALUE(HLOOKUP(O$2,'2.源数据-产品分析-全商品'!M$6:M$1000,ROW()-1,0)),"")))</f>
        <v/>
      </c>
      <c r="P890" s="5" t="str">
        <f>IF($P$2='产品报告-整理'!$V$1,IFERROR(INDEX('产品报告-整理'!AD:AD,MATCH(产品建议!A890,'产品报告-整理'!W:W,0)),""),(IFERROR(VALUE(HLOOKUP(P$2,'2.源数据-产品分析-全商品'!N$6:N$1000,ROW()-1,0)),"")))</f>
        <v/>
      </c>
      <c r="Q890" s="5" t="str">
        <f>IF($Q$2='产品报告-整理'!$AG$1,IFERROR(INDEX('产品报告-整理'!AO:AO,MATCH(产品建议!A890,'产品报告-整理'!AH:AH,0)),""),(IFERROR(VALUE(HLOOKUP(Q$2,'2.源数据-产品分析-全商品'!O$6:O$1000,ROW()-1,0)),"")))</f>
        <v/>
      </c>
      <c r="R890" s="5" t="str">
        <f>IF($R$2='产品报告-整理'!$AR$1,IFERROR(INDEX('产品报告-整理'!AZ:AZ,MATCH(产品建议!A890,'产品报告-整理'!AS:AS,0)),""),(IFERROR(VALUE(HLOOKUP(R$2,'2.源数据-产品分析-全商品'!P$6:P$1000,ROW()-1,0)),"")))</f>
        <v/>
      </c>
      <c r="S890" s="5" t="str">
        <f>IF($S$2='产品报告-整理'!$BC$1,IFERROR(INDEX('产品报告-整理'!BK:BK,MATCH(产品建议!A890,'产品报告-整理'!BD:BD,0)),""),(IFERROR(VALUE(HLOOKUP(S$2,'2.源数据-产品分析-全商品'!Q$6:Q$1000,ROW()-1,0)),"")))</f>
        <v/>
      </c>
      <c r="T890" s="5" t="str">
        <f>IFERROR(HLOOKUP("产品负责人",'2.源数据-产品分析-全商品'!R$6:R$1000,ROW()-1,0),"")</f>
        <v/>
      </c>
      <c r="U890" s="5" t="str">
        <f>IFERROR(VALUE(HLOOKUP(U$2,'2.源数据-产品分析-全商品'!S$6:S$1000,ROW()-1,0)),"")</f>
        <v/>
      </c>
      <c r="V890" s="5" t="str">
        <f>IFERROR(VALUE(HLOOKUP(V$2,'2.源数据-产品分析-全商品'!T$6:T$1000,ROW()-1,0)),"")</f>
        <v/>
      </c>
      <c r="W890" s="5" t="str">
        <f>IF(OR($A$3=""),"",IF(OR($W$2="优爆品"),(IF(COUNTIF('2-2.源数据-产品分析-优品'!A:A,产品建议!A890)&gt;0,"是","")&amp;IF(COUNTIF('2-3.源数据-产品分析-爆品'!A:A,产品建议!A890)&gt;0,"是","")),IF(OR($W$2="P4P点击量"),((IFERROR(INDEX('产品报告-整理'!D:D,MATCH(产品建议!A890,'产品报告-整理'!A:A,0)),""))),((IF(COUNTIF('2-2.源数据-产品分析-优品'!A:A,产品建议!A890)&gt;0,"是",""))))))</f>
        <v/>
      </c>
      <c r="X890" s="5" t="str">
        <f>IF(OR($A$3=""),"",IF(OR($W$2="优爆品"),((IFERROR(INDEX('产品报告-整理'!D:D,MATCH(产品建议!A890,'产品报告-整理'!A:A,0)),"")&amp;" → "&amp;(IFERROR(TEXT(INDEX('产品报告-整理'!D:D,MATCH(产品建议!A890,'产品报告-整理'!A:A,0))/G890,"0%"),"")))),IF(OR($W$2="P4P点击量"),((IF($W$2="P4P点击量",IFERROR(TEXT(W890/G890,"0%"),"")))),(((IF(COUNTIF('2-3.源数据-产品分析-爆品'!A:A,产品建议!A890)&gt;0,"是","")))))))</f>
        <v/>
      </c>
      <c r="Y890" s="9" t="str">
        <f>IF(AND($Y$2="直通车总消费",'产品报告-整理'!$BN$1="推荐广告"),IFERROR(INDEX('产品报告-整理'!H:H,MATCH(产品建议!A890,'产品报告-整理'!A:A,0)),0)+IFERROR(INDEX('产品报告-整理'!BV:BV,MATCH(产品建议!A890,'产品报告-整理'!BO:BO,0)),0),IFERROR(INDEX('产品报告-整理'!H:H,MATCH(产品建议!A890,'产品报告-整理'!A:A,0)),0))</f>
        <v/>
      </c>
      <c r="Z890" s="9" t="str">
        <f t="shared" si="42"/>
        <v/>
      </c>
      <c r="AA890" s="5" t="str">
        <f t="shared" si="40"/>
        <v/>
      </c>
      <c r="AB890" s="5" t="str">
        <f t="shared" si="41"/>
        <v/>
      </c>
      <c r="AC890" s="9"/>
      <c r="AD890" s="15" t="str">
        <f>IF($AD$1="  ",IFERROR(IF(AND(Y890="未推广",L890&gt;0),"加入P4P推广 ","")&amp;IF(AND(OR(W890="是",X890="是"),Y890=0),"优爆品加推广 ","")&amp;IF(AND(C890="N",L890&gt;0),"增加橱窗绑定 ","")&amp;IF(AND(OR(Z890&gt;$Z$1*4.5,AB890&gt;$AB$1*4.5),Y890&lt;&gt;0,Y890&gt;$AB$1*2,G890&gt;($G$1/$L$1)*1),"放弃P4P推广 ","")&amp;IF(AND(AB890&gt;$AB$1*1.2,AB890&lt;$AB$1*4.5,Y890&gt;0),"优化询盘成本 ","")&amp;IF(AND(Z890&gt;$Z$1*1.2,Z890&lt;$Z$1*4.5,Y890&gt;0),"优化商机成本 ","")&amp;IF(AND(Y890&lt;&gt;0,L890&gt;0,AB890&lt;$AB$1*1.2),"加大询盘获取 ","")&amp;IF(AND(Y890&lt;&gt;0,K890&gt;0,Z890&lt;$Z$1*1.2),"加大商机获取 ","")&amp;IF(AND(L890=0,C890="Y",G890&gt;($G$1/$L$1*1.5)),"解绑橱窗绑定 ",""),"请去左表粘贴源数据"),"")</f>
        <v/>
      </c>
      <c r="AE890" s="9"/>
      <c r="AF890" s="9"/>
      <c r="AG890" s="9"/>
      <c r="AH890" s="9"/>
      <c r="AI890" s="17"/>
      <c r="AJ890" s="17"/>
      <c r="AK890" s="17"/>
    </row>
    <row r="891" spans="1:37">
      <c r="A891" s="5" t="str">
        <f>IFERROR(HLOOKUP(A$2,'2.源数据-产品分析-全商品'!A$6:A$1000,ROW()-1,0),"")</f>
        <v/>
      </c>
      <c r="B891" s="5" t="str">
        <f>IFERROR(HLOOKUP(B$2,'2.源数据-产品分析-全商品'!B$6:B$1000,ROW()-1,0),"")</f>
        <v/>
      </c>
      <c r="C891" s="5" t="str">
        <f>CLEAN(IFERROR(HLOOKUP(C$2,'2.源数据-产品分析-全商品'!C$6:C$1000,ROW()-1,0),""))</f>
        <v/>
      </c>
      <c r="D891" s="5" t="str">
        <f>IFERROR(HLOOKUP(D$2,'2.源数据-产品分析-全商品'!D$6:D$1000,ROW()-1,0),"")</f>
        <v/>
      </c>
      <c r="E891" s="5" t="str">
        <f>IFERROR(HLOOKUP(E$2,'2.源数据-产品分析-全商品'!E$6:E$1000,ROW()-1,0),"")</f>
        <v/>
      </c>
      <c r="F891" s="5" t="str">
        <f>IFERROR(VALUE(HLOOKUP(F$2,'2.源数据-产品分析-全商品'!F$6:F$1000,ROW()-1,0)),"")</f>
        <v/>
      </c>
      <c r="G891" s="5" t="str">
        <f>IFERROR(VALUE(HLOOKUP(G$2,'2.源数据-产品分析-全商品'!G$6:G$1000,ROW()-1,0)),"")</f>
        <v/>
      </c>
      <c r="H891" s="5" t="str">
        <f>IFERROR(HLOOKUP(H$2,'2.源数据-产品分析-全商品'!H$6:H$1000,ROW()-1,0),"")</f>
        <v/>
      </c>
      <c r="I891" s="5" t="str">
        <f>IFERROR(VALUE(HLOOKUP(I$2,'2.源数据-产品分析-全商品'!I$6:I$1000,ROW()-1,0)),"")</f>
        <v/>
      </c>
      <c r="J891" s="60" t="str">
        <f>IFERROR(IF($J$2="","",INDEX('产品报告-整理'!G:G,MATCH(产品建议!A891,'产品报告-整理'!A:A,0))),"")</f>
        <v/>
      </c>
      <c r="K891" s="5" t="str">
        <f>IFERROR(IF($K$2="","",VALUE(INDEX('产品报告-整理'!E:E,MATCH(产品建议!A891,'产品报告-整理'!A:A,0)))),0)</f>
        <v/>
      </c>
      <c r="L891" s="5" t="str">
        <f>IFERROR(VALUE(HLOOKUP(L$2,'2.源数据-产品分析-全商品'!J$6:J$1000,ROW()-1,0)),"")</f>
        <v/>
      </c>
      <c r="M891" s="5" t="str">
        <f>IFERROR(VALUE(HLOOKUP(M$2,'2.源数据-产品分析-全商品'!K$6:K$1000,ROW()-1,0)),"")</f>
        <v/>
      </c>
      <c r="N891" s="5" t="str">
        <f>IFERROR(HLOOKUP(N$2,'2.源数据-产品分析-全商品'!L$6:L$1000,ROW()-1,0),"")</f>
        <v/>
      </c>
      <c r="O891" s="5" t="str">
        <f>IF($O$2='产品报告-整理'!$K$1,IFERROR(INDEX('产品报告-整理'!S:S,MATCH(产品建议!A891,'产品报告-整理'!L:L,0)),""),(IFERROR(VALUE(HLOOKUP(O$2,'2.源数据-产品分析-全商品'!M$6:M$1000,ROW()-1,0)),"")))</f>
        <v/>
      </c>
      <c r="P891" s="5" t="str">
        <f>IF($P$2='产品报告-整理'!$V$1,IFERROR(INDEX('产品报告-整理'!AD:AD,MATCH(产品建议!A891,'产品报告-整理'!W:W,0)),""),(IFERROR(VALUE(HLOOKUP(P$2,'2.源数据-产品分析-全商品'!N$6:N$1000,ROW()-1,0)),"")))</f>
        <v/>
      </c>
      <c r="Q891" s="5" t="str">
        <f>IF($Q$2='产品报告-整理'!$AG$1,IFERROR(INDEX('产品报告-整理'!AO:AO,MATCH(产品建议!A891,'产品报告-整理'!AH:AH,0)),""),(IFERROR(VALUE(HLOOKUP(Q$2,'2.源数据-产品分析-全商品'!O$6:O$1000,ROW()-1,0)),"")))</f>
        <v/>
      </c>
      <c r="R891" s="5" t="str">
        <f>IF($R$2='产品报告-整理'!$AR$1,IFERROR(INDEX('产品报告-整理'!AZ:AZ,MATCH(产品建议!A891,'产品报告-整理'!AS:AS,0)),""),(IFERROR(VALUE(HLOOKUP(R$2,'2.源数据-产品分析-全商品'!P$6:P$1000,ROW()-1,0)),"")))</f>
        <v/>
      </c>
      <c r="S891" s="5" t="str">
        <f>IF($S$2='产品报告-整理'!$BC$1,IFERROR(INDEX('产品报告-整理'!BK:BK,MATCH(产品建议!A891,'产品报告-整理'!BD:BD,0)),""),(IFERROR(VALUE(HLOOKUP(S$2,'2.源数据-产品分析-全商品'!Q$6:Q$1000,ROW()-1,0)),"")))</f>
        <v/>
      </c>
      <c r="T891" s="5" t="str">
        <f>IFERROR(HLOOKUP("产品负责人",'2.源数据-产品分析-全商品'!R$6:R$1000,ROW()-1,0),"")</f>
        <v/>
      </c>
      <c r="U891" s="5" t="str">
        <f>IFERROR(VALUE(HLOOKUP(U$2,'2.源数据-产品分析-全商品'!S$6:S$1000,ROW()-1,0)),"")</f>
        <v/>
      </c>
      <c r="V891" s="5" t="str">
        <f>IFERROR(VALUE(HLOOKUP(V$2,'2.源数据-产品分析-全商品'!T$6:T$1000,ROW()-1,0)),"")</f>
        <v/>
      </c>
      <c r="W891" s="5" t="str">
        <f>IF(OR($A$3=""),"",IF(OR($W$2="优爆品"),(IF(COUNTIF('2-2.源数据-产品分析-优品'!A:A,产品建议!A891)&gt;0,"是","")&amp;IF(COUNTIF('2-3.源数据-产品分析-爆品'!A:A,产品建议!A891)&gt;0,"是","")),IF(OR($W$2="P4P点击量"),((IFERROR(INDEX('产品报告-整理'!D:D,MATCH(产品建议!A891,'产品报告-整理'!A:A,0)),""))),((IF(COUNTIF('2-2.源数据-产品分析-优品'!A:A,产品建议!A891)&gt;0,"是",""))))))</f>
        <v/>
      </c>
      <c r="X891" s="5" t="str">
        <f>IF(OR($A$3=""),"",IF(OR($W$2="优爆品"),((IFERROR(INDEX('产品报告-整理'!D:D,MATCH(产品建议!A891,'产品报告-整理'!A:A,0)),"")&amp;" → "&amp;(IFERROR(TEXT(INDEX('产品报告-整理'!D:D,MATCH(产品建议!A891,'产品报告-整理'!A:A,0))/G891,"0%"),"")))),IF(OR($W$2="P4P点击量"),((IF($W$2="P4P点击量",IFERROR(TEXT(W891/G891,"0%"),"")))),(((IF(COUNTIF('2-3.源数据-产品分析-爆品'!A:A,产品建议!A891)&gt;0,"是","")))))))</f>
        <v/>
      </c>
      <c r="Y891" s="9" t="str">
        <f>IF(AND($Y$2="直通车总消费",'产品报告-整理'!$BN$1="推荐广告"),IFERROR(INDEX('产品报告-整理'!H:H,MATCH(产品建议!A891,'产品报告-整理'!A:A,0)),0)+IFERROR(INDEX('产品报告-整理'!BV:BV,MATCH(产品建议!A891,'产品报告-整理'!BO:BO,0)),0),IFERROR(INDEX('产品报告-整理'!H:H,MATCH(产品建议!A891,'产品报告-整理'!A:A,0)),0))</f>
        <v/>
      </c>
      <c r="Z891" s="9" t="str">
        <f t="shared" si="42"/>
        <v/>
      </c>
      <c r="AA891" s="5" t="str">
        <f t="shared" si="40"/>
        <v/>
      </c>
      <c r="AB891" s="5" t="str">
        <f t="shared" si="41"/>
        <v/>
      </c>
      <c r="AC891" s="9"/>
      <c r="AD891" s="15" t="str">
        <f>IF($AD$1="  ",IFERROR(IF(AND(Y891="未推广",L891&gt;0),"加入P4P推广 ","")&amp;IF(AND(OR(W891="是",X891="是"),Y891=0),"优爆品加推广 ","")&amp;IF(AND(C891="N",L891&gt;0),"增加橱窗绑定 ","")&amp;IF(AND(OR(Z891&gt;$Z$1*4.5,AB891&gt;$AB$1*4.5),Y891&lt;&gt;0,Y891&gt;$AB$1*2,G891&gt;($G$1/$L$1)*1),"放弃P4P推广 ","")&amp;IF(AND(AB891&gt;$AB$1*1.2,AB891&lt;$AB$1*4.5,Y891&gt;0),"优化询盘成本 ","")&amp;IF(AND(Z891&gt;$Z$1*1.2,Z891&lt;$Z$1*4.5,Y891&gt;0),"优化商机成本 ","")&amp;IF(AND(Y891&lt;&gt;0,L891&gt;0,AB891&lt;$AB$1*1.2),"加大询盘获取 ","")&amp;IF(AND(Y891&lt;&gt;0,K891&gt;0,Z891&lt;$Z$1*1.2),"加大商机获取 ","")&amp;IF(AND(L891=0,C891="Y",G891&gt;($G$1/$L$1*1.5)),"解绑橱窗绑定 ",""),"请去左表粘贴源数据"),"")</f>
        <v/>
      </c>
      <c r="AE891" s="9"/>
      <c r="AF891" s="9"/>
      <c r="AG891" s="9"/>
      <c r="AH891" s="9"/>
      <c r="AI891" s="17"/>
      <c r="AJ891" s="17"/>
      <c r="AK891" s="17"/>
    </row>
    <row r="892" spans="1:37">
      <c r="A892" s="5" t="str">
        <f>IFERROR(HLOOKUP(A$2,'2.源数据-产品分析-全商品'!A$6:A$1000,ROW()-1,0),"")</f>
        <v/>
      </c>
      <c r="B892" s="5" t="str">
        <f>IFERROR(HLOOKUP(B$2,'2.源数据-产品分析-全商品'!B$6:B$1000,ROW()-1,0),"")</f>
        <v/>
      </c>
      <c r="C892" s="5" t="str">
        <f>CLEAN(IFERROR(HLOOKUP(C$2,'2.源数据-产品分析-全商品'!C$6:C$1000,ROW()-1,0),""))</f>
        <v/>
      </c>
      <c r="D892" s="5" t="str">
        <f>IFERROR(HLOOKUP(D$2,'2.源数据-产品分析-全商品'!D$6:D$1000,ROW()-1,0),"")</f>
        <v/>
      </c>
      <c r="E892" s="5" t="str">
        <f>IFERROR(HLOOKUP(E$2,'2.源数据-产品分析-全商品'!E$6:E$1000,ROW()-1,0),"")</f>
        <v/>
      </c>
      <c r="F892" s="5" t="str">
        <f>IFERROR(VALUE(HLOOKUP(F$2,'2.源数据-产品分析-全商品'!F$6:F$1000,ROW()-1,0)),"")</f>
        <v/>
      </c>
      <c r="G892" s="5" t="str">
        <f>IFERROR(VALUE(HLOOKUP(G$2,'2.源数据-产品分析-全商品'!G$6:G$1000,ROW()-1,0)),"")</f>
        <v/>
      </c>
      <c r="H892" s="5" t="str">
        <f>IFERROR(HLOOKUP(H$2,'2.源数据-产品分析-全商品'!H$6:H$1000,ROW()-1,0),"")</f>
        <v/>
      </c>
      <c r="I892" s="5" t="str">
        <f>IFERROR(VALUE(HLOOKUP(I$2,'2.源数据-产品分析-全商品'!I$6:I$1000,ROW()-1,0)),"")</f>
        <v/>
      </c>
      <c r="J892" s="60" t="str">
        <f>IFERROR(IF($J$2="","",INDEX('产品报告-整理'!G:G,MATCH(产品建议!A892,'产品报告-整理'!A:A,0))),"")</f>
        <v/>
      </c>
      <c r="K892" s="5" t="str">
        <f>IFERROR(IF($K$2="","",VALUE(INDEX('产品报告-整理'!E:E,MATCH(产品建议!A892,'产品报告-整理'!A:A,0)))),0)</f>
        <v/>
      </c>
      <c r="L892" s="5" t="str">
        <f>IFERROR(VALUE(HLOOKUP(L$2,'2.源数据-产品分析-全商品'!J$6:J$1000,ROW()-1,0)),"")</f>
        <v/>
      </c>
      <c r="M892" s="5" t="str">
        <f>IFERROR(VALUE(HLOOKUP(M$2,'2.源数据-产品分析-全商品'!K$6:K$1000,ROW()-1,0)),"")</f>
        <v/>
      </c>
      <c r="N892" s="5" t="str">
        <f>IFERROR(HLOOKUP(N$2,'2.源数据-产品分析-全商品'!L$6:L$1000,ROW()-1,0),"")</f>
        <v/>
      </c>
      <c r="O892" s="5" t="str">
        <f>IF($O$2='产品报告-整理'!$K$1,IFERROR(INDEX('产品报告-整理'!S:S,MATCH(产品建议!A892,'产品报告-整理'!L:L,0)),""),(IFERROR(VALUE(HLOOKUP(O$2,'2.源数据-产品分析-全商品'!M$6:M$1000,ROW()-1,0)),"")))</f>
        <v/>
      </c>
      <c r="P892" s="5" t="str">
        <f>IF($P$2='产品报告-整理'!$V$1,IFERROR(INDEX('产品报告-整理'!AD:AD,MATCH(产品建议!A892,'产品报告-整理'!W:W,0)),""),(IFERROR(VALUE(HLOOKUP(P$2,'2.源数据-产品分析-全商品'!N$6:N$1000,ROW()-1,0)),"")))</f>
        <v/>
      </c>
      <c r="Q892" s="5" t="str">
        <f>IF($Q$2='产品报告-整理'!$AG$1,IFERROR(INDEX('产品报告-整理'!AO:AO,MATCH(产品建议!A892,'产品报告-整理'!AH:AH,0)),""),(IFERROR(VALUE(HLOOKUP(Q$2,'2.源数据-产品分析-全商品'!O$6:O$1000,ROW()-1,0)),"")))</f>
        <v/>
      </c>
      <c r="R892" s="5" t="str">
        <f>IF($R$2='产品报告-整理'!$AR$1,IFERROR(INDEX('产品报告-整理'!AZ:AZ,MATCH(产品建议!A892,'产品报告-整理'!AS:AS,0)),""),(IFERROR(VALUE(HLOOKUP(R$2,'2.源数据-产品分析-全商品'!P$6:P$1000,ROW()-1,0)),"")))</f>
        <v/>
      </c>
      <c r="S892" s="5" t="str">
        <f>IF($S$2='产品报告-整理'!$BC$1,IFERROR(INDEX('产品报告-整理'!BK:BK,MATCH(产品建议!A892,'产品报告-整理'!BD:BD,0)),""),(IFERROR(VALUE(HLOOKUP(S$2,'2.源数据-产品分析-全商品'!Q$6:Q$1000,ROW()-1,0)),"")))</f>
        <v/>
      </c>
      <c r="T892" s="5" t="str">
        <f>IFERROR(HLOOKUP("产品负责人",'2.源数据-产品分析-全商品'!R$6:R$1000,ROW()-1,0),"")</f>
        <v/>
      </c>
      <c r="U892" s="5" t="str">
        <f>IFERROR(VALUE(HLOOKUP(U$2,'2.源数据-产品分析-全商品'!S$6:S$1000,ROW()-1,0)),"")</f>
        <v/>
      </c>
      <c r="V892" s="5" t="str">
        <f>IFERROR(VALUE(HLOOKUP(V$2,'2.源数据-产品分析-全商品'!T$6:T$1000,ROW()-1,0)),"")</f>
        <v/>
      </c>
      <c r="W892" s="5" t="str">
        <f>IF(OR($A$3=""),"",IF(OR($W$2="优爆品"),(IF(COUNTIF('2-2.源数据-产品分析-优品'!A:A,产品建议!A892)&gt;0,"是","")&amp;IF(COUNTIF('2-3.源数据-产品分析-爆品'!A:A,产品建议!A892)&gt;0,"是","")),IF(OR($W$2="P4P点击量"),((IFERROR(INDEX('产品报告-整理'!D:D,MATCH(产品建议!A892,'产品报告-整理'!A:A,0)),""))),((IF(COUNTIF('2-2.源数据-产品分析-优品'!A:A,产品建议!A892)&gt;0,"是",""))))))</f>
        <v/>
      </c>
      <c r="X892" s="5" t="str">
        <f>IF(OR($A$3=""),"",IF(OR($W$2="优爆品"),((IFERROR(INDEX('产品报告-整理'!D:D,MATCH(产品建议!A892,'产品报告-整理'!A:A,0)),"")&amp;" → "&amp;(IFERROR(TEXT(INDEX('产品报告-整理'!D:D,MATCH(产品建议!A892,'产品报告-整理'!A:A,0))/G892,"0%"),"")))),IF(OR($W$2="P4P点击量"),((IF($W$2="P4P点击量",IFERROR(TEXT(W892/G892,"0%"),"")))),(((IF(COUNTIF('2-3.源数据-产品分析-爆品'!A:A,产品建议!A892)&gt;0,"是","")))))))</f>
        <v/>
      </c>
      <c r="Y892" s="9" t="str">
        <f>IF(AND($Y$2="直通车总消费",'产品报告-整理'!$BN$1="推荐广告"),IFERROR(INDEX('产品报告-整理'!H:H,MATCH(产品建议!A892,'产品报告-整理'!A:A,0)),0)+IFERROR(INDEX('产品报告-整理'!BV:BV,MATCH(产品建议!A892,'产品报告-整理'!BO:BO,0)),0),IFERROR(INDEX('产品报告-整理'!H:H,MATCH(产品建议!A892,'产品报告-整理'!A:A,0)),0))</f>
        <v/>
      </c>
      <c r="Z892" s="9" t="str">
        <f t="shared" si="42"/>
        <v/>
      </c>
      <c r="AA892" s="5" t="str">
        <f t="shared" si="40"/>
        <v/>
      </c>
      <c r="AB892" s="5" t="str">
        <f t="shared" si="41"/>
        <v/>
      </c>
      <c r="AC892" s="9"/>
      <c r="AD892" s="15" t="str">
        <f>IF($AD$1="  ",IFERROR(IF(AND(Y892="未推广",L892&gt;0),"加入P4P推广 ","")&amp;IF(AND(OR(W892="是",X892="是"),Y892=0),"优爆品加推广 ","")&amp;IF(AND(C892="N",L892&gt;0),"增加橱窗绑定 ","")&amp;IF(AND(OR(Z892&gt;$Z$1*4.5,AB892&gt;$AB$1*4.5),Y892&lt;&gt;0,Y892&gt;$AB$1*2,G892&gt;($G$1/$L$1)*1),"放弃P4P推广 ","")&amp;IF(AND(AB892&gt;$AB$1*1.2,AB892&lt;$AB$1*4.5,Y892&gt;0),"优化询盘成本 ","")&amp;IF(AND(Z892&gt;$Z$1*1.2,Z892&lt;$Z$1*4.5,Y892&gt;0),"优化商机成本 ","")&amp;IF(AND(Y892&lt;&gt;0,L892&gt;0,AB892&lt;$AB$1*1.2),"加大询盘获取 ","")&amp;IF(AND(Y892&lt;&gt;0,K892&gt;0,Z892&lt;$Z$1*1.2),"加大商机获取 ","")&amp;IF(AND(L892=0,C892="Y",G892&gt;($G$1/$L$1*1.5)),"解绑橱窗绑定 ",""),"请去左表粘贴源数据"),"")</f>
        <v/>
      </c>
      <c r="AE892" s="9"/>
      <c r="AF892" s="9"/>
      <c r="AG892" s="9"/>
      <c r="AH892" s="9"/>
      <c r="AI892" s="17"/>
      <c r="AJ892" s="17"/>
      <c r="AK892" s="17"/>
    </row>
    <row r="893" spans="1:37">
      <c r="A893" s="5" t="str">
        <f>IFERROR(HLOOKUP(A$2,'2.源数据-产品分析-全商品'!A$6:A$1000,ROW()-1,0),"")</f>
        <v/>
      </c>
      <c r="B893" s="5" t="str">
        <f>IFERROR(HLOOKUP(B$2,'2.源数据-产品分析-全商品'!B$6:B$1000,ROW()-1,0),"")</f>
        <v/>
      </c>
      <c r="C893" s="5" t="str">
        <f>CLEAN(IFERROR(HLOOKUP(C$2,'2.源数据-产品分析-全商品'!C$6:C$1000,ROW()-1,0),""))</f>
        <v/>
      </c>
      <c r="D893" s="5" t="str">
        <f>IFERROR(HLOOKUP(D$2,'2.源数据-产品分析-全商品'!D$6:D$1000,ROW()-1,0),"")</f>
        <v/>
      </c>
      <c r="E893" s="5" t="str">
        <f>IFERROR(HLOOKUP(E$2,'2.源数据-产品分析-全商品'!E$6:E$1000,ROW()-1,0),"")</f>
        <v/>
      </c>
      <c r="F893" s="5" t="str">
        <f>IFERROR(VALUE(HLOOKUP(F$2,'2.源数据-产品分析-全商品'!F$6:F$1000,ROW()-1,0)),"")</f>
        <v/>
      </c>
      <c r="G893" s="5" t="str">
        <f>IFERROR(VALUE(HLOOKUP(G$2,'2.源数据-产品分析-全商品'!G$6:G$1000,ROW()-1,0)),"")</f>
        <v/>
      </c>
      <c r="H893" s="5" t="str">
        <f>IFERROR(HLOOKUP(H$2,'2.源数据-产品分析-全商品'!H$6:H$1000,ROW()-1,0),"")</f>
        <v/>
      </c>
      <c r="I893" s="5" t="str">
        <f>IFERROR(VALUE(HLOOKUP(I$2,'2.源数据-产品分析-全商品'!I$6:I$1000,ROW()-1,0)),"")</f>
        <v/>
      </c>
      <c r="J893" s="60" t="str">
        <f>IFERROR(IF($J$2="","",INDEX('产品报告-整理'!G:G,MATCH(产品建议!A893,'产品报告-整理'!A:A,0))),"")</f>
        <v/>
      </c>
      <c r="K893" s="5" t="str">
        <f>IFERROR(IF($K$2="","",VALUE(INDEX('产品报告-整理'!E:E,MATCH(产品建议!A893,'产品报告-整理'!A:A,0)))),0)</f>
        <v/>
      </c>
      <c r="L893" s="5" t="str">
        <f>IFERROR(VALUE(HLOOKUP(L$2,'2.源数据-产品分析-全商品'!J$6:J$1000,ROW()-1,0)),"")</f>
        <v/>
      </c>
      <c r="M893" s="5" t="str">
        <f>IFERROR(VALUE(HLOOKUP(M$2,'2.源数据-产品分析-全商品'!K$6:K$1000,ROW()-1,0)),"")</f>
        <v/>
      </c>
      <c r="N893" s="5" t="str">
        <f>IFERROR(HLOOKUP(N$2,'2.源数据-产品分析-全商品'!L$6:L$1000,ROW()-1,0),"")</f>
        <v/>
      </c>
      <c r="O893" s="5" t="str">
        <f>IF($O$2='产品报告-整理'!$K$1,IFERROR(INDEX('产品报告-整理'!S:S,MATCH(产品建议!A893,'产品报告-整理'!L:L,0)),""),(IFERROR(VALUE(HLOOKUP(O$2,'2.源数据-产品分析-全商品'!M$6:M$1000,ROW()-1,0)),"")))</f>
        <v/>
      </c>
      <c r="P893" s="5" t="str">
        <f>IF($P$2='产品报告-整理'!$V$1,IFERROR(INDEX('产品报告-整理'!AD:AD,MATCH(产品建议!A893,'产品报告-整理'!W:W,0)),""),(IFERROR(VALUE(HLOOKUP(P$2,'2.源数据-产品分析-全商品'!N$6:N$1000,ROW()-1,0)),"")))</f>
        <v/>
      </c>
      <c r="Q893" s="5" t="str">
        <f>IF($Q$2='产品报告-整理'!$AG$1,IFERROR(INDEX('产品报告-整理'!AO:AO,MATCH(产品建议!A893,'产品报告-整理'!AH:AH,0)),""),(IFERROR(VALUE(HLOOKUP(Q$2,'2.源数据-产品分析-全商品'!O$6:O$1000,ROW()-1,0)),"")))</f>
        <v/>
      </c>
      <c r="R893" s="5" t="str">
        <f>IF($R$2='产品报告-整理'!$AR$1,IFERROR(INDEX('产品报告-整理'!AZ:AZ,MATCH(产品建议!A893,'产品报告-整理'!AS:AS,0)),""),(IFERROR(VALUE(HLOOKUP(R$2,'2.源数据-产品分析-全商品'!P$6:P$1000,ROW()-1,0)),"")))</f>
        <v/>
      </c>
      <c r="S893" s="5" t="str">
        <f>IF($S$2='产品报告-整理'!$BC$1,IFERROR(INDEX('产品报告-整理'!BK:BK,MATCH(产品建议!A893,'产品报告-整理'!BD:BD,0)),""),(IFERROR(VALUE(HLOOKUP(S$2,'2.源数据-产品分析-全商品'!Q$6:Q$1000,ROW()-1,0)),"")))</f>
        <v/>
      </c>
      <c r="T893" s="5" t="str">
        <f>IFERROR(HLOOKUP("产品负责人",'2.源数据-产品分析-全商品'!R$6:R$1000,ROW()-1,0),"")</f>
        <v/>
      </c>
      <c r="U893" s="5" t="str">
        <f>IFERROR(VALUE(HLOOKUP(U$2,'2.源数据-产品分析-全商品'!S$6:S$1000,ROW()-1,0)),"")</f>
        <v/>
      </c>
      <c r="V893" s="5" t="str">
        <f>IFERROR(VALUE(HLOOKUP(V$2,'2.源数据-产品分析-全商品'!T$6:T$1000,ROW()-1,0)),"")</f>
        <v/>
      </c>
      <c r="W893" s="5" t="str">
        <f>IF(OR($A$3=""),"",IF(OR($W$2="优爆品"),(IF(COUNTIF('2-2.源数据-产品分析-优品'!A:A,产品建议!A893)&gt;0,"是","")&amp;IF(COUNTIF('2-3.源数据-产品分析-爆品'!A:A,产品建议!A893)&gt;0,"是","")),IF(OR($W$2="P4P点击量"),((IFERROR(INDEX('产品报告-整理'!D:D,MATCH(产品建议!A893,'产品报告-整理'!A:A,0)),""))),((IF(COUNTIF('2-2.源数据-产品分析-优品'!A:A,产品建议!A893)&gt;0,"是",""))))))</f>
        <v/>
      </c>
      <c r="X893" s="5" t="str">
        <f>IF(OR($A$3=""),"",IF(OR($W$2="优爆品"),((IFERROR(INDEX('产品报告-整理'!D:D,MATCH(产品建议!A893,'产品报告-整理'!A:A,0)),"")&amp;" → "&amp;(IFERROR(TEXT(INDEX('产品报告-整理'!D:D,MATCH(产品建议!A893,'产品报告-整理'!A:A,0))/G893,"0%"),"")))),IF(OR($W$2="P4P点击量"),((IF($W$2="P4P点击量",IFERROR(TEXT(W893/G893,"0%"),"")))),(((IF(COUNTIF('2-3.源数据-产品分析-爆品'!A:A,产品建议!A893)&gt;0,"是","")))))))</f>
        <v/>
      </c>
      <c r="Y893" s="9" t="str">
        <f>IF(AND($Y$2="直通车总消费",'产品报告-整理'!$BN$1="推荐广告"),IFERROR(INDEX('产品报告-整理'!H:H,MATCH(产品建议!A893,'产品报告-整理'!A:A,0)),0)+IFERROR(INDEX('产品报告-整理'!BV:BV,MATCH(产品建议!A893,'产品报告-整理'!BO:BO,0)),0),IFERROR(INDEX('产品报告-整理'!H:H,MATCH(产品建议!A893,'产品报告-整理'!A:A,0)),0))</f>
        <v/>
      </c>
      <c r="Z893" s="9" t="str">
        <f t="shared" si="42"/>
        <v/>
      </c>
      <c r="AA893" s="5" t="str">
        <f t="shared" si="40"/>
        <v/>
      </c>
      <c r="AB893" s="5" t="str">
        <f t="shared" si="41"/>
        <v/>
      </c>
      <c r="AC893" s="9"/>
      <c r="AD893" s="15" t="str">
        <f>IF($AD$1="  ",IFERROR(IF(AND(Y893="未推广",L893&gt;0),"加入P4P推广 ","")&amp;IF(AND(OR(W893="是",X893="是"),Y893=0),"优爆品加推广 ","")&amp;IF(AND(C893="N",L893&gt;0),"增加橱窗绑定 ","")&amp;IF(AND(OR(Z893&gt;$Z$1*4.5,AB893&gt;$AB$1*4.5),Y893&lt;&gt;0,Y893&gt;$AB$1*2,G893&gt;($G$1/$L$1)*1),"放弃P4P推广 ","")&amp;IF(AND(AB893&gt;$AB$1*1.2,AB893&lt;$AB$1*4.5,Y893&gt;0),"优化询盘成本 ","")&amp;IF(AND(Z893&gt;$Z$1*1.2,Z893&lt;$Z$1*4.5,Y893&gt;0),"优化商机成本 ","")&amp;IF(AND(Y893&lt;&gt;0,L893&gt;0,AB893&lt;$AB$1*1.2),"加大询盘获取 ","")&amp;IF(AND(Y893&lt;&gt;0,K893&gt;0,Z893&lt;$Z$1*1.2),"加大商机获取 ","")&amp;IF(AND(L893=0,C893="Y",G893&gt;($G$1/$L$1*1.5)),"解绑橱窗绑定 ",""),"请去左表粘贴源数据"),"")</f>
        <v/>
      </c>
      <c r="AE893" s="9"/>
      <c r="AF893" s="9"/>
      <c r="AG893" s="9"/>
      <c r="AH893" s="9"/>
      <c r="AI893" s="17"/>
      <c r="AJ893" s="17"/>
      <c r="AK893" s="17"/>
    </row>
    <row r="894" spans="1:37">
      <c r="A894" s="5" t="str">
        <f>IFERROR(HLOOKUP(A$2,'2.源数据-产品分析-全商品'!A$6:A$1000,ROW()-1,0),"")</f>
        <v/>
      </c>
      <c r="B894" s="5" t="str">
        <f>IFERROR(HLOOKUP(B$2,'2.源数据-产品分析-全商品'!B$6:B$1000,ROW()-1,0),"")</f>
        <v/>
      </c>
      <c r="C894" s="5" t="str">
        <f>CLEAN(IFERROR(HLOOKUP(C$2,'2.源数据-产品分析-全商品'!C$6:C$1000,ROW()-1,0),""))</f>
        <v/>
      </c>
      <c r="D894" s="5" t="str">
        <f>IFERROR(HLOOKUP(D$2,'2.源数据-产品分析-全商品'!D$6:D$1000,ROW()-1,0),"")</f>
        <v/>
      </c>
      <c r="E894" s="5" t="str">
        <f>IFERROR(HLOOKUP(E$2,'2.源数据-产品分析-全商品'!E$6:E$1000,ROW()-1,0),"")</f>
        <v/>
      </c>
      <c r="F894" s="5" t="str">
        <f>IFERROR(VALUE(HLOOKUP(F$2,'2.源数据-产品分析-全商品'!F$6:F$1000,ROW()-1,0)),"")</f>
        <v/>
      </c>
      <c r="G894" s="5" t="str">
        <f>IFERROR(VALUE(HLOOKUP(G$2,'2.源数据-产品分析-全商品'!G$6:G$1000,ROW()-1,0)),"")</f>
        <v/>
      </c>
      <c r="H894" s="5" t="str">
        <f>IFERROR(HLOOKUP(H$2,'2.源数据-产品分析-全商品'!H$6:H$1000,ROW()-1,0),"")</f>
        <v/>
      </c>
      <c r="I894" s="5" t="str">
        <f>IFERROR(VALUE(HLOOKUP(I$2,'2.源数据-产品分析-全商品'!I$6:I$1000,ROW()-1,0)),"")</f>
        <v/>
      </c>
      <c r="J894" s="60" t="str">
        <f>IFERROR(IF($J$2="","",INDEX('产品报告-整理'!G:G,MATCH(产品建议!A894,'产品报告-整理'!A:A,0))),"")</f>
        <v/>
      </c>
      <c r="K894" s="5" t="str">
        <f>IFERROR(IF($K$2="","",VALUE(INDEX('产品报告-整理'!E:E,MATCH(产品建议!A894,'产品报告-整理'!A:A,0)))),0)</f>
        <v/>
      </c>
      <c r="L894" s="5" t="str">
        <f>IFERROR(VALUE(HLOOKUP(L$2,'2.源数据-产品分析-全商品'!J$6:J$1000,ROW()-1,0)),"")</f>
        <v/>
      </c>
      <c r="M894" s="5" t="str">
        <f>IFERROR(VALUE(HLOOKUP(M$2,'2.源数据-产品分析-全商品'!K$6:K$1000,ROW()-1,0)),"")</f>
        <v/>
      </c>
      <c r="N894" s="5" t="str">
        <f>IFERROR(HLOOKUP(N$2,'2.源数据-产品分析-全商品'!L$6:L$1000,ROW()-1,0),"")</f>
        <v/>
      </c>
      <c r="O894" s="5" t="str">
        <f>IF($O$2='产品报告-整理'!$K$1,IFERROR(INDEX('产品报告-整理'!S:S,MATCH(产品建议!A894,'产品报告-整理'!L:L,0)),""),(IFERROR(VALUE(HLOOKUP(O$2,'2.源数据-产品分析-全商品'!M$6:M$1000,ROW()-1,0)),"")))</f>
        <v/>
      </c>
      <c r="P894" s="5" t="str">
        <f>IF($P$2='产品报告-整理'!$V$1,IFERROR(INDEX('产品报告-整理'!AD:AD,MATCH(产品建议!A894,'产品报告-整理'!W:W,0)),""),(IFERROR(VALUE(HLOOKUP(P$2,'2.源数据-产品分析-全商品'!N$6:N$1000,ROW()-1,0)),"")))</f>
        <v/>
      </c>
      <c r="Q894" s="5" t="str">
        <f>IF($Q$2='产品报告-整理'!$AG$1,IFERROR(INDEX('产品报告-整理'!AO:AO,MATCH(产品建议!A894,'产品报告-整理'!AH:AH,0)),""),(IFERROR(VALUE(HLOOKUP(Q$2,'2.源数据-产品分析-全商品'!O$6:O$1000,ROW()-1,0)),"")))</f>
        <v/>
      </c>
      <c r="R894" s="5" t="str">
        <f>IF($R$2='产品报告-整理'!$AR$1,IFERROR(INDEX('产品报告-整理'!AZ:AZ,MATCH(产品建议!A894,'产品报告-整理'!AS:AS,0)),""),(IFERROR(VALUE(HLOOKUP(R$2,'2.源数据-产品分析-全商品'!P$6:P$1000,ROW()-1,0)),"")))</f>
        <v/>
      </c>
      <c r="S894" s="5" t="str">
        <f>IF($S$2='产品报告-整理'!$BC$1,IFERROR(INDEX('产品报告-整理'!BK:BK,MATCH(产品建议!A894,'产品报告-整理'!BD:BD,0)),""),(IFERROR(VALUE(HLOOKUP(S$2,'2.源数据-产品分析-全商品'!Q$6:Q$1000,ROW()-1,0)),"")))</f>
        <v/>
      </c>
      <c r="T894" s="5" t="str">
        <f>IFERROR(HLOOKUP("产品负责人",'2.源数据-产品分析-全商品'!R$6:R$1000,ROW()-1,0),"")</f>
        <v/>
      </c>
      <c r="U894" s="5" t="str">
        <f>IFERROR(VALUE(HLOOKUP(U$2,'2.源数据-产品分析-全商品'!S$6:S$1000,ROW()-1,0)),"")</f>
        <v/>
      </c>
      <c r="V894" s="5" t="str">
        <f>IFERROR(VALUE(HLOOKUP(V$2,'2.源数据-产品分析-全商品'!T$6:T$1000,ROW()-1,0)),"")</f>
        <v/>
      </c>
      <c r="W894" s="5" t="str">
        <f>IF(OR($A$3=""),"",IF(OR($W$2="优爆品"),(IF(COUNTIF('2-2.源数据-产品分析-优品'!A:A,产品建议!A894)&gt;0,"是","")&amp;IF(COUNTIF('2-3.源数据-产品分析-爆品'!A:A,产品建议!A894)&gt;0,"是","")),IF(OR($W$2="P4P点击量"),((IFERROR(INDEX('产品报告-整理'!D:D,MATCH(产品建议!A894,'产品报告-整理'!A:A,0)),""))),((IF(COUNTIF('2-2.源数据-产品分析-优品'!A:A,产品建议!A894)&gt;0,"是",""))))))</f>
        <v/>
      </c>
      <c r="X894" s="5" t="str">
        <f>IF(OR($A$3=""),"",IF(OR($W$2="优爆品"),((IFERROR(INDEX('产品报告-整理'!D:D,MATCH(产品建议!A894,'产品报告-整理'!A:A,0)),"")&amp;" → "&amp;(IFERROR(TEXT(INDEX('产品报告-整理'!D:D,MATCH(产品建议!A894,'产品报告-整理'!A:A,0))/G894,"0%"),"")))),IF(OR($W$2="P4P点击量"),((IF($W$2="P4P点击量",IFERROR(TEXT(W894/G894,"0%"),"")))),(((IF(COUNTIF('2-3.源数据-产品分析-爆品'!A:A,产品建议!A894)&gt;0,"是","")))))))</f>
        <v/>
      </c>
      <c r="Y894" s="9" t="str">
        <f>IF(AND($Y$2="直通车总消费",'产品报告-整理'!$BN$1="推荐广告"),IFERROR(INDEX('产品报告-整理'!H:H,MATCH(产品建议!A894,'产品报告-整理'!A:A,0)),0)+IFERROR(INDEX('产品报告-整理'!BV:BV,MATCH(产品建议!A894,'产品报告-整理'!BO:BO,0)),0),IFERROR(INDEX('产品报告-整理'!H:H,MATCH(产品建议!A894,'产品报告-整理'!A:A,0)),0))</f>
        <v/>
      </c>
      <c r="Z894" s="9" t="str">
        <f t="shared" si="42"/>
        <v/>
      </c>
      <c r="AA894" s="5" t="str">
        <f t="shared" si="40"/>
        <v/>
      </c>
      <c r="AB894" s="5" t="str">
        <f t="shared" si="41"/>
        <v/>
      </c>
      <c r="AC894" s="9"/>
      <c r="AD894" s="15" t="str">
        <f>IF($AD$1="  ",IFERROR(IF(AND(Y894="未推广",L894&gt;0),"加入P4P推广 ","")&amp;IF(AND(OR(W894="是",X894="是"),Y894=0),"优爆品加推广 ","")&amp;IF(AND(C894="N",L894&gt;0),"增加橱窗绑定 ","")&amp;IF(AND(OR(Z894&gt;$Z$1*4.5,AB894&gt;$AB$1*4.5),Y894&lt;&gt;0,Y894&gt;$AB$1*2,G894&gt;($G$1/$L$1)*1),"放弃P4P推广 ","")&amp;IF(AND(AB894&gt;$AB$1*1.2,AB894&lt;$AB$1*4.5,Y894&gt;0),"优化询盘成本 ","")&amp;IF(AND(Z894&gt;$Z$1*1.2,Z894&lt;$Z$1*4.5,Y894&gt;0),"优化商机成本 ","")&amp;IF(AND(Y894&lt;&gt;0,L894&gt;0,AB894&lt;$AB$1*1.2),"加大询盘获取 ","")&amp;IF(AND(Y894&lt;&gt;0,K894&gt;0,Z894&lt;$Z$1*1.2),"加大商机获取 ","")&amp;IF(AND(L894=0,C894="Y",G894&gt;($G$1/$L$1*1.5)),"解绑橱窗绑定 ",""),"请去左表粘贴源数据"),"")</f>
        <v/>
      </c>
      <c r="AE894" s="9"/>
      <c r="AF894" s="9"/>
      <c r="AG894" s="9"/>
      <c r="AH894" s="9"/>
      <c r="AI894" s="17"/>
      <c r="AJ894" s="17"/>
      <c r="AK894" s="17"/>
    </row>
    <row r="895" spans="1:37">
      <c r="A895" s="5" t="str">
        <f>IFERROR(HLOOKUP(A$2,'2.源数据-产品分析-全商品'!A$6:A$1000,ROW()-1,0),"")</f>
        <v/>
      </c>
      <c r="B895" s="5" t="str">
        <f>IFERROR(HLOOKUP(B$2,'2.源数据-产品分析-全商品'!B$6:B$1000,ROW()-1,0),"")</f>
        <v/>
      </c>
      <c r="C895" s="5" t="str">
        <f>CLEAN(IFERROR(HLOOKUP(C$2,'2.源数据-产品分析-全商品'!C$6:C$1000,ROW()-1,0),""))</f>
        <v/>
      </c>
      <c r="D895" s="5" t="str">
        <f>IFERROR(HLOOKUP(D$2,'2.源数据-产品分析-全商品'!D$6:D$1000,ROW()-1,0),"")</f>
        <v/>
      </c>
      <c r="E895" s="5" t="str">
        <f>IFERROR(HLOOKUP(E$2,'2.源数据-产品分析-全商品'!E$6:E$1000,ROW()-1,0),"")</f>
        <v/>
      </c>
      <c r="F895" s="5" t="str">
        <f>IFERROR(VALUE(HLOOKUP(F$2,'2.源数据-产品分析-全商品'!F$6:F$1000,ROW()-1,0)),"")</f>
        <v/>
      </c>
      <c r="G895" s="5" t="str">
        <f>IFERROR(VALUE(HLOOKUP(G$2,'2.源数据-产品分析-全商品'!G$6:G$1000,ROW()-1,0)),"")</f>
        <v/>
      </c>
      <c r="H895" s="5" t="str">
        <f>IFERROR(HLOOKUP(H$2,'2.源数据-产品分析-全商品'!H$6:H$1000,ROW()-1,0),"")</f>
        <v/>
      </c>
      <c r="I895" s="5" t="str">
        <f>IFERROR(VALUE(HLOOKUP(I$2,'2.源数据-产品分析-全商品'!I$6:I$1000,ROW()-1,0)),"")</f>
        <v/>
      </c>
      <c r="J895" s="60" t="str">
        <f>IFERROR(IF($J$2="","",INDEX('产品报告-整理'!G:G,MATCH(产品建议!A895,'产品报告-整理'!A:A,0))),"")</f>
        <v/>
      </c>
      <c r="K895" s="5" t="str">
        <f>IFERROR(IF($K$2="","",VALUE(INDEX('产品报告-整理'!E:E,MATCH(产品建议!A895,'产品报告-整理'!A:A,0)))),0)</f>
        <v/>
      </c>
      <c r="L895" s="5" t="str">
        <f>IFERROR(VALUE(HLOOKUP(L$2,'2.源数据-产品分析-全商品'!J$6:J$1000,ROW()-1,0)),"")</f>
        <v/>
      </c>
      <c r="M895" s="5" t="str">
        <f>IFERROR(VALUE(HLOOKUP(M$2,'2.源数据-产品分析-全商品'!K$6:K$1000,ROW()-1,0)),"")</f>
        <v/>
      </c>
      <c r="N895" s="5" t="str">
        <f>IFERROR(HLOOKUP(N$2,'2.源数据-产品分析-全商品'!L$6:L$1000,ROW()-1,0),"")</f>
        <v/>
      </c>
      <c r="O895" s="5" t="str">
        <f>IF($O$2='产品报告-整理'!$K$1,IFERROR(INDEX('产品报告-整理'!S:S,MATCH(产品建议!A895,'产品报告-整理'!L:L,0)),""),(IFERROR(VALUE(HLOOKUP(O$2,'2.源数据-产品分析-全商品'!M$6:M$1000,ROW()-1,0)),"")))</f>
        <v/>
      </c>
      <c r="P895" s="5" t="str">
        <f>IF($P$2='产品报告-整理'!$V$1,IFERROR(INDEX('产品报告-整理'!AD:AD,MATCH(产品建议!A895,'产品报告-整理'!W:W,0)),""),(IFERROR(VALUE(HLOOKUP(P$2,'2.源数据-产品分析-全商品'!N$6:N$1000,ROW()-1,0)),"")))</f>
        <v/>
      </c>
      <c r="Q895" s="5" t="str">
        <f>IF($Q$2='产品报告-整理'!$AG$1,IFERROR(INDEX('产品报告-整理'!AO:AO,MATCH(产品建议!A895,'产品报告-整理'!AH:AH,0)),""),(IFERROR(VALUE(HLOOKUP(Q$2,'2.源数据-产品分析-全商品'!O$6:O$1000,ROW()-1,0)),"")))</f>
        <v/>
      </c>
      <c r="R895" s="5" t="str">
        <f>IF($R$2='产品报告-整理'!$AR$1,IFERROR(INDEX('产品报告-整理'!AZ:AZ,MATCH(产品建议!A895,'产品报告-整理'!AS:AS,0)),""),(IFERROR(VALUE(HLOOKUP(R$2,'2.源数据-产品分析-全商品'!P$6:P$1000,ROW()-1,0)),"")))</f>
        <v/>
      </c>
      <c r="S895" s="5" t="str">
        <f>IF($S$2='产品报告-整理'!$BC$1,IFERROR(INDEX('产品报告-整理'!BK:BK,MATCH(产品建议!A895,'产品报告-整理'!BD:BD,0)),""),(IFERROR(VALUE(HLOOKUP(S$2,'2.源数据-产品分析-全商品'!Q$6:Q$1000,ROW()-1,0)),"")))</f>
        <v/>
      </c>
      <c r="T895" s="5" t="str">
        <f>IFERROR(HLOOKUP("产品负责人",'2.源数据-产品分析-全商品'!R$6:R$1000,ROW()-1,0),"")</f>
        <v/>
      </c>
      <c r="U895" s="5" t="str">
        <f>IFERROR(VALUE(HLOOKUP(U$2,'2.源数据-产品分析-全商品'!S$6:S$1000,ROW()-1,0)),"")</f>
        <v/>
      </c>
      <c r="V895" s="5" t="str">
        <f>IFERROR(VALUE(HLOOKUP(V$2,'2.源数据-产品分析-全商品'!T$6:T$1000,ROW()-1,0)),"")</f>
        <v/>
      </c>
      <c r="W895" s="5" t="str">
        <f>IF(OR($A$3=""),"",IF(OR($W$2="优爆品"),(IF(COUNTIF('2-2.源数据-产品分析-优品'!A:A,产品建议!A895)&gt;0,"是","")&amp;IF(COUNTIF('2-3.源数据-产品分析-爆品'!A:A,产品建议!A895)&gt;0,"是","")),IF(OR($W$2="P4P点击量"),((IFERROR(INDEX('产品报告-整理'!D:D,MATCH(产品建议!A895,'产品报告-整理'!A:A,0)),""))),((IF(COUNTIF('2-2.源数据-产品分析-优品'!A:A,产品建议!A895)&gt;0,"是",""))))))</f>
        <v/>
      </c>
      <c r="X895" s="5" t="str">
        <f>IF(OR($A$3=""),"",IF(OR($W$2="优爆品"),((IFERROR(INDEX('产品报告-整理'!D:D,MATCH(产品建议!A895,'产品报告-整理'!A:A,0)),"")&amp;" → "&amp;(IFERROR(TEXT(INDEX('产品报告-整理'!D:D,MATCH(产品建议!A895,'产品报告-整理'!A:A,0))/G895,"0%"),"")))),IF(OR($W$2="P4P点击量"),((IF($W$2="P4P点击量",IFERROR(TEXT(W895/G895,"0%"),"")))),(((IF(COUNTIF('2-3.源数据-产品分析-爆品'!A:A,产品建议!A895)&gt;0,"是","")))))))</f>
        <v/>
      </c>
      <c r="Y895" s="9" t="str">
        <f>IF(AND($Y$2="直通车总消费",'产品报告-整理'!$BN$1="推荐广告"),IFERROR(INDEX('产品报告-整理'!H:H,MATCH(产品建议!A895,'产品报告-整理'!A:A,0)),0)+IFERROR(INDEX('产品报告-整理'!BV:BV,MATCH(产品建议!A895,'产品报告-整理'!BO:BO,0)),0),IFERROR(INDEX('产品报告-整理'!H:H,MATCH(产品建议!A895,'产品报告-整理'!A:A,0)),0))</f>
        <v/>
      </c>
      <c r="Z895" s="9" t="str">
        <f t="shared" si="42"/>
        <v/>
      </c>
      <c r="AA895" s="5" t="str">
        <f t="shared" si="40"/>
        <v/>
      </c>
      <c r="AB895" s="5" t="str">
        <f t="shared" si="41"/>
        <v/>
      </c>
      <c r="AC895" s="9"/>
      <c r="AD895" s="15" t="str">
        <f>IF($AD$1="  ",IFERROR(IF(AND(Y895="未推广",L895&gt;0),"加入P4P推广 ","")&amp;IF(AND(OR(W895="是",X895="是"),Y895=0),"优爆品加推广 ","")&amp;IF(AND(C895="N",L895&gt;0),"增加橱窗绑定 ","")&amp;IF(AND(OR(Z895&gt;$Z$1*4.5,AB895&gt;$AB$1*4.5),Y895&lt;&gt;0,Y895&gt;$AB$1*2,G895&gt;($G$1/$L$1)*1),"放弃P4P推广 ","")&amp;IF(AND(AB895&gt;$AB$1*1.2,AB895&lt;$AB$1*4.5,Y895&gt;0),"优化询盘成本 ","")&amp;IF(AND(Z895&gt;$Z$1*1.2,Z895&lt;$Z$1*4.5,Y895&gt;0),"优化商机成本 ","")&amp;IF(AND(Y895&lt;&gt;0,L895&gt;0,AB895&lt;$AB$1*1.2),"加大询盘获取 ","")&amp;IF(AND(Y895&lt;&gt;0,K895&gt;0,Z895&lt;$Z$1*1.2),"加大商机获取 ","")&amp;IF(AND(L895=0,C895="Y",G895&gt;($G$1/$L$1*1.5)),"解绑橱窗绑定 ",""),"请去左表粘贴源数据"),"")</f>
        <v/>
      </c>
      <c r="AE895" s="9"/>
      <c r="AF895" s="9"/>
      <c r="AG895" s="9"/>
      <c r="AH895" s="9"/>
      <c r="AI895" s="17"/>
      <c r="AJ895" s="17"/>
      <c r="AK895" s="17"/>
    </row>
    <row r="896" spans="1:37">
      <c r="A896" s="5" t="str">
        <f>IFERROR(HLOOKUP(A$2,'2.源数据-产品分析-全商品'!A$6:A$1000,ROW()-1,0),"")</f>
        <v/>
      </c>
      <c r="B896" s="5" t="str">
        <f>IFERROR(HLOOKUP(B$2,'2.源数据-产品分析-全商品'!B$6:B$1000,ROW()-1,0),"")</f>
        <v/>
      </c>
      <c r="C896" s="5" t="str">
        <f>CLEAN(IFERROR(HLOOKUP(C$2,'2.源数据-产品分析-全商品'!C$6:C$1000,ROW()-1,0),""))</f>
        <v/>
      </c>
      <c r="D896" s="5" t="str">
        <f>IFERROR(HLOOKUP(D$2,'2.源数据-产品分析-全商品'!D$6:D$1000,ROW()-1,0),"")</f>
        <v/>
      </c>
      <c r="E896" s="5" t="str">
        <f>IFERROR(HLOOKUP(E$2,'2.源数据-产品分析-全商品'!E$6:E$1000,ROW()-1,0),"")</f>
        <v/>
      </c>
      <c r="F896" s="5" t="str">
        <f>IFERROR(VALUE(HLOOKUP(F$2,'2.源数据-产品分析-全商品'!F$6:F$1000,ROW()-1,0)),"")</f>
        <v/>
      </c>
      <c r="G896" s="5" t="str">
        <f>IFERROR(VALUE(HLOOKUP(G$2,'2.源数据-产品分析-全商品'!G$6:G$1000,ROW()-1,0)),"")</f>
        <v/>
      </c>
      <c r="H896" s="5" t="str">
        <f>IFERROR(HLOOKUP(H$2,'2.源数据-产品分析-全商品'!H$6:H$1000,ROW()-1,0),"")</f>
        <v/>
      </c>
      <c r="I896" s="5" t="str">
        <f>IFERROR(VALUE(HLOOKUP(I$2,'2.源数据-产品分析-全商品'!I$6:I$1000,ROW()-1,0)),"")</f>
        <v/>
      </c>
      <c r="J896" s="60" t="str">
        <f>IFERROR(IF($J$2="","",INDEX('产品报告-整理'!G:G,MATCH(产品建议!A896,'产品报告-整理'!A:A,0))),"")</f>
        <v/>
      </c>
      <c r="K896" s="5" t="str">
        <f>IFERROR(IF($K$2="","",VALUE(INDEX('产品报告-整理'!E:E,MATCH(产品建议!A896,'产品报告-整理'!A:A,0)))),0)</f>
        <v/>
      </c>
      <c r="L896" s="5" t="str">
        <f>IFERROR(VALUE(HLOOKUP(L$2,'2.源数据-产品分析-全商品'!J$6:J$1000,ROW()-1,0)),"")</f>
        <v/>
      </c>
      <c r="M896" s="5" t="str">
        <f>IFERROR(VALUE(HLOOKUP(M$2,'2.源数据-产品分析-全商品'!K$6:K$1000,ROW()-1,0)),"")</f>
        <v/>
      </c>
      <c r="N896" s="5" t="str">
        <f>IFERROR(HLOOKUP(N$2,'2.源数据-产品分析-全商品'!L$6:L$1000,ROW()-1,0),"")</f>
        <v/>
      </c>
      <c r="O896" s="5" t="str">
        <f>IF($O$2='产品报告-整理'!$K$1,IFERROR(INDEX('产品报告-整理'!S:S,MATCH(产品建议!A896,'产品报告-整理'!L:L,0)),""),(IFERROR(VALUE(HLOOKUP(O$2,'2.源数据-产品分析-全商品'!M$6:M$1000,ROW()-1,0)),"")))</f>
        <v/>
      </c>
      <c r="P896" s="5" t="str">
        <f>IF($P$2='产品报告-整理'!$V$1,IFERROR(INDEX('产品报告-整理'!AD:AD,MATCH(产品建议!A896,'产品报告-整理'!W:W,0)),""),(IFERROR(VALUE(HLOOKUP(P$2,'2.源数据-产品分析-全商品'!N$6:N$1000,ROW()-1,0)),"")))</f>
        <v/>
      </c>
      <c r="Q896" s="5" t="str">
        <f>IF($Q$2='产品报告-整理'!$AG$1,IFERROR(INDEX('产品报告-整理'!AO:AO,MATCH(产品建议!A896,'产品报告-整理'!AH:AH,0)),""),(IFERROR(VALUE(HLOOKUP(Q$2,'2.源数据-产品分析-全商品'!O$6:O$1000,ROW()-1,0)),"")))</f>
        <v/>
      </c>
      <c r="R896" s="5" t="str">
        <f>IF($R$2='产品报告-整理'!$AR$1,IFERROR(INDEX('产品报告-整理'!AZ:AZ,MATCH(产品建议!A896,'产品报告-整理'!AS:AS,0)),""),(IFERROR(VALUE(HLOOKUP(R$2,'2.源数据-产品分析-全商品'!P$6:P$1000,ROW()-1,0)),"")))</f>
        <v/>
      </c>
      <c r="S896" s="5" t="str">
        <f>IF($S$2='产品报告-整理'!$BC$1,IFERROR(INDEX('产品报告-整理'!BK:BK,MATCH(产品建议!A896,'产品报告-整理'!BD:BD,0)),""),(IFERROR(VALUE(HLOOKUP(S$2,'2.源数据-产品分析-全商品'!Q$6:Q$1000,ROW()-1,0)),"")))</f>
        <v/>
      </c>
      <c r="T896" s="5" t="str">
        <f>IFERROR(HLOOKUP("产品负责人",'2.源数据-产品分析-全商品'!R$6:R$1000,ROW()-1,0),"")</f>
        <v/>
      </c>
      <c r="U896" s="5" t="str">
        <f>IFERROR(VALUE(HLOOKUP(U$2,'2.源数据-产品分析-全商品'!S$6:S$1000,ROW()-1,0)),"")</f>
        <v/>
      </c>
      <c r="V896" s="5" t="str">
        <f>IFERROR(VALUE(HLOOKUP(V$2,'2.源数据-产品分析-全商品'!T$6:T$1000,ROW()-1,0)),"")</f>
        <v/>
      </c>
      <c r="W896" s="5" t="str">
        <f>IF(OR($A$3=""),"",IF(OR($W$2="优爆品"),(IF(COUNTIF('2-2.源数据-产品分析-优品'!A:A,产品建议!A896)&gt;0,"是","")&amp;IF(COUNTIF('2-3.源数据-产品分析-爆品'!A:A,产品建议!A896)&gt;0,"是","")),IF(OR($W$2="P4P点击量"),((IFERROR(INDEX('产品报告-整理'!D:D,MATCH(产品建议!A896,'产品报告-整理'!A:A,0)),""))),((IF(COUNTIF('2-2.源数据-产品分析-优品'!A:A,产品建议!A896)&gt;0,"是",""))))))</f>
        <v/>
      </c>
      <c r="X896" s="5" t="str">
        <f>IF(OR($A$3=""),"",IF(OR($W$2="优爆品"),((IFERROR(INDEX('产品报告-整理'!D:D,MATCH(产品建议!A896,'产品报告-整理'!A:A,0)),"")&amp;" → "&amp;(IFERROR(TEXT(INDEX('产品报告-整理'!D:D,MATCH(产品建议!A896,'产品报告-整理'!A:A,0))/G896,"0%"),"")))),IF(OR($W$2="P4P点击量"),((IF($W$2="P4P点击量",IFERROR(TEXT(W896/G896,"0%"),"")))),(((IF(COUNTIF('2-3.源数据-产品分析-爆品'!A:A,产品建议!A896)&gt;0,"是","")))))))</f>
        <v/>
      </c>
      <c r="Y896" s="9" t="str">
        <f>IF(AND($Y$2="直通车总消费",'产品报告-整理'!$BN$1="推荐广告"),IFERROR(INDEX('产品报告-整理'!H:H,MATCH(产品建议!A896,'产品报告-整理'!A:A,0)),0)+IFERROR(INDEX('产品报告-整理'!BV:BV,MATCH(产品建议!A896,'产品报告-整理'!BO:BO,0)),0),IFERROR(INDEX('产品报告-整理'!H:H,MATCH(产品建议!A896,'产品报告-整理'!A:A,0)),0))</f>
        <v/>
      </c>
      <c r="Z896" s="9" t="str">
        <f t="shared" si="42"/>
        <v/>
      </c>
      <c r="AA896" s="5" t="str">
        <f t="shared" si="40"/>
        <v/>
      </c>
      <c r="AB896" s="5" t="str">
        <f t="shared" si="41"/>
        <v/>
      </c>
      <c r="AC896" s="9"/>
      <c r="AD896" s="15" t="str">
        <f>IF($AD$1="  ",IFERROR(IF(AND(Y896="未推广",L896&gt;0),"加入P4P推广 ","")&amp;IF(AND(OR(W896="是",X896="是"),Y896=0),"优爆品加推广 ","")&amp;IF(AND(C896="N",L896&gt;0),"增加橱窗绑定 ","")&amp;IF(AND(OR(Z896&gt;$Z$1*4.5,AB896&gt;$AB$1*4.5),Y896&lt;&gt;0,Y896&gt;$AB$1*2,G896&gt;($G$1/$L$1)*1),"放弃P4P推广 ","")&amp;IF(AND(AB896&gt;$AB$1*1.2,AB896&lt;$AB$1*4.5,Y896&gt;0),"优化询盘成本 ","")&amp;IF(AND(Z896&gt;$Z$1*1.2,Z896&lt;$Z$1*4.5,Y896&gt;0),"优化商机成本 ","")&amp;IF(AND(Y896&lt;&gt;0,L896&gt;0,AB896&lt;$AB$1*1.2),"加大询盘获取 ","")&amp;IF(AND(Y896&lt;&gt;0,K896&gt;0,Z896&lt;$Z$1*1.2),"加大商机获取 ","")&amp;IF(AND(L896=0,C896="Y",G896&gt;($G$1/$L$1*1.5)),"解绑橱窗绑定 ",""),"请去左表粘贴源数据"),"")</f>
        <v/>
      </c>
      <c r="AE896" s="9"/>
      <c r="AF896" s="9"/>
      <c r="AG896" s="9"/>
      <c r="AH896" s="9"/>
      <c r="AI896" s="17"/>
      <c r="AJ896" s="17"/>
      <c r="AK896" s="17"/>
    </row>
    <row r="897" spans="1:37">
      <c r="A897" s="5" t="str">
        <f>IFERROR(HLOOKUP(A$2,'2.源数据-产品分析-全商品'!A$6:A$1000,ROW()-1,0),"")</f>
        <v/>
      </c>
      <c r="B897" s="5" t="str">
        <f>IFERROR(HLOOKUP(B$2,'2.源数据-产品分析-全商品'!B$6:B$1000,ROW()-1,0),"")</f>
        <v/>
      </c>
      <c r="C897" s="5" t="str">
        <f>CLEAN(IFERROR(HLOOKUP(C$2,'2.源数据-产品分析-全商品'!C$6:C$1000,ROW()-1,0),""))</f>
        <v/>
      </c>
      <c r="D897" s="5" t="str">
        <f>IFERROR(HLOOKUP(D$2,'2.源数据-产品分析-全商品'!D$6:D$1000,ROW()-1,0),"")</f>
        <v/>
      </c>
      <c r="E897" s="5" t="str">
        <f>IFERROR(HLOOKUP(E$2,'2.源数据-产品分析-全商品'!E$6:E$1000,ROW()-1,0),"")</f>
        <v/>
      </c>
      <c r="F897" s="5" t="str">
        <f>IFERROR(VALUE(HLOOKUP(F$2,'2.源数据-产品分析-全商品'!F$6:F$1000,ROW()-1,0)),"")</f>
        <v/>
      </c>
      <c r="G897" s="5" t="str">
        <f>IFERROR(VALUE(HLOOKUP(G$2,'2.源数据-产品分析-全商品'!G$6:G$1000,ROW()-1,0)),"")</f>
        <v/>
      </c>
      <c r="H897" s="5" t="str">
        <f>IFERROR(HLOOKUP(H$2,'2.源数据-产品分析-全商品'!H$6:H$1000,ROW()-1,0),"")</f>
        <v/>
      </c>
      <c r="I897" s="5" t="str">
        <f>IFERROR(VALUE(HLOOKUP(I$2,'2.源数据-产品分析-全商品'!I$6:I$1000,ROW()-1,0)),"")</f>
        <v/>
      </c>
      <c r="J897" s="60" t="str">
        <f>IFERROR(IF($J$2="","",INDEX('产品报告-整理'!G:G,MATCH(产品建议!A897,'产品报告-整理'!A:A,0))),"")</f>
        <v/>
      </c>
      <c r="K897" s="5" t="str">
        <f>IFERROR(IF($K$2="","",VALUE(INDEX('产品报告-整理'!E:E,MATCH(产品建议!A897,'产品报告-整理'!A:A,0)))),0)</f>
        <v/>
      </c>
      <c r="L897" s="5" t="str">
        <f>IFERROR(VALUE(HLOOKUP(L$2,'2.源数据-产品分析-全商品'!J$6:J$1000,ROW()-1,0)),"")</f>
        <v/>
      </c>
      <c r="M897" s="5" t="str">
        <f>IFERROR(VALUE(HLOOKUP(M$2,'2.源数据-产品分析-全商品'!K$6:K$1000,ROW()-1,0)),"")</f>
        <v/>
      </c>
      <c r="N897" s="5" t="str">
        <f>IFERROR(HLOOKUP(N$2,'2.源数据-产品分析-全商品'!L$6:L$1000,ROW()-1,0),"")</f>
        <v/>
      </c>
      <c r="O897" s="5" t="str">
        <f>IF($O$2='产品报告-整理'!$K$1,IFERROR(INDEX('产品报告-整理'!S:S,MATCH(产品建议!A897,'产品报告-整理'!L:L,0)),""),(IFERROR(VALUE(HLOOKUP(O$2,'2.源数据-产品分析-全商品'!M$6:M$1000,ROW()-1,0)),"")))</f>
        <v/>
      </c>
      <c r="P897" s="5" t="str">
        <f>IF($P$2='产品报告-整理'!$V$1,IFERROR(INDEX('产品报告-整理'!AD:AD,MATCH(产品建议!A897,'产品报告-整理'!W:W,0)),""),(IFERROR(VALUE(HLOOKUP(P$2,'2.源数据-产品分析-全商品'!N$6:N$1000,ROW()-1,0)),"")))</f>
        <v/>
      </c>
      <c r="Q897" s="5" t="str">
        <f>IF($Q$2='产品报告-整理'!$AG$1,IFERROR(INDEX('产品报告-整理'!AO:AO,MATCH(产品建议!A897,'产品报告-整理'!AH:AH,0)),""),(IFERROR(VALUE(HLOOKUP(Q$2,'2.源数据-产品分析-全商品'!O$6:O$1000,ROW()-1,0)),"")))</f>
        <v/>
      </c>
      <c r="R897" s="5" t="str">
        <f>IF($R$2='产品报告-整理'!$AR$1,IFERROR(INDEX('产品报告-整理'!AZ:AZ,MATCH(产品建议!A897,'产品报告-整理'!AS:AS,0)),""),(IFERROR(VALUE(HLOOKUP(R$2,'2.源数据-产品分析-全商品'!P$6:P$1000,ROW()-1,0)),"")))</f>
        <v/>
      </c>
      <c r="S897" s="5" t="str">
        <f>IF($S$2='产品报告-整理'!$BC$1,IFERROR(INDEX('产品报告-整理'!BK:BK,MATCH(产品建议!A897,'产品报告-整理'!BD:BD,0)),""),(IFERROR(VALUE(HLOOKUP(S$2,'2.源数据-产品分析-全商品'!Q$6:Q$1000,ROW()-1,0)),"")))</f>
        <v/>
      </c>
      <c r="T897" s="5" t="str">
        <f>IFERROR(HLOOKUP("产品负责人",'2.源数据-产品分析-全商品'!R$6:R$1000,ROW()-1,0),"")</f>
        <v/>
      </c>
      <c r="U897" s="5" t="str">
        <f>IFERROR(VALUE(HLOOKUP(U$2,'2.源数据-产品分析-全商品'!S$6:S$1000,ROW()-1,0)),"")</f>
        <v/>
      </c>
      <c r="V897" s="5" t="str">
        <f>IFERROR(VALUE(HLOOKUP(V$2,'2.源数据-产品分析-全商品'!T$6:T$1000,ROW()-1,0)),"")</f>
        <v/>
      </c>
      <c r="W897" s="5" t="str">
        <f>IF(OR($A$3=""),"",IF(OR($W$2="优爆品"),(IF(COUNTIF('2-2.源数据-产品分析-优品'!A:A,产品建议!A897)&gt;0,"是","")&amp;IF(COUNTIF('2-3.源数据-产品分析-爆品'!A:A,产品建议!A897)&gt;0,"是","")),IF(OR($W$2="P4P点击量"),((IFERROR(INDEX('产品报告-整理'!D:D,MATCH(产品建议!A897,'产品报告-整理'!A:A,0)),""))),((IF(COUNTIF('2-2.源数据-产品分析-优品'!A:A,产品建议!A897)&gt;0,"是",""))))))</f>
        <v/>
      </c>
      <c r="X897" s="5" t="str">
        <f>IF(OR($A$3=""),"",IF(OR($W$2="优爆品"),((IFERROR(INDEX('产品报告-整理'!D:D,MATCH(产品建议!A897,'产品报告-整理'!A:A,0)),"")&amp;" → "&amp;(IFERROR(TEXT(INDEX('产品报告-整理'!D:D,MATCH(产品建议!A897,'产品报告-整理'!A:A,0))/G897,"0%"),"")))),IF(OR($W$2="P4P点击量"),((IF($W$2="P4P点击量",IFERROR(TEXT(W897/G897,"0%"),"")))),(((IF(COUNTIF('2-3.源数据-产品分析-爆品'!A:A,产品建议!A897)&gt;0,"是","")))))))</f>
        <v/>
      </c>
      <c r="Y897" s="9" t="str">
        <f>IF(AND($Y$2="直通车总消费",'产品报告-整理'!$BN$1="推荐广告"),IFERROR(INDEX('产品报告-整理'!H:H,MATCH(产品建议!A897,'产品报告-整理'!A:A,0)),0)+IFERROR(INDEX('产品报告-整理'!BV:BV,MATCH(产品建议!A897,'产品报告-整理'!BO:BO,0)),0),IFERROR(INDEX('产品报告-整理'!H:H,MATCH(产品建议!A897,'产品报告-整理'!A:A,0)),0))</f>
        <v/>
      </c>
      <c r="Z897" s="9" t="str">
        <f t="shared" si="42"/>
        <v/>
      </c>
      <c r="AA897" s="5" t="str">
        <f t="shared" si="40"/>
        <v/>
      </c>
      <c r="AB897" s="5" t="str">
        <f t="shared" si="41"/>
        <v/>
      </c>
      <c r="AC897" s="9"/>
      <c r="AD897" s="15" t="str">
        <f>IF($AD$1="  ",IFERROR(IF(AND(Y897="未推广",L897&gt;0),"加入P4P推广 ","")&amp;IF(AND(OR(W897="是",X897="是"),Y897=0),"优爆品加推广 ","")&amp;IF(AND(C897="N",L897&gt;0),"增加橱窗绑定 ","")&amp;IF(AND(OR(Z897&gt;$Z$1*4.5,AB897&gt;$AB$1*4.5),Y897&lt;&gt;0,Y897&gt;$AB$1*2,G897&gt;($G$1/$L$1)*1),"放弃P4P推广 ","")&amp;IF(AND(AB897&gt;$AB$1*1.2,AB897&lt;$AB$1*4.5,Y897&gt;0),"优化询盘成本 ","")&amp;IF(AND(Z897&gt;$Z$1*1.2,Z897&lt;$Z$1*4.5,Y897&gt;0),"优化商机成本 ","")&amp;IF(AND(Y897&lt;&gt;0,L897&gt;0,AB897&lt;$AB$1*1.2),"加大询盘获取 ","")&amp;IF(AND(Y897&lt;&gt;0,K897&gt;0,Z897&lt;$Z$1*1.2),"加大商机获取 ","")&amp;IF(AND(L897=0,C897="Y",G897&gt;($G$1/$L$1*1.5)),"解绑橱窗绑定 ",""),"请去左表粘贴源数据"),"")</f>
        <v/>
      </c>
      <c r="AE897" s="9"/>
      <c r="AF897" s="9"/>
      <c r="AG897" s="9"/>
      <c r="AH897" s="9"/>
      <c r="AI897" s="17"/>
      <c r="AJ897" s="17"/>
      <c r="AK897" s="17"/>
    </row>
    <row r="898" spans="1:37">
      <c r="A898" s="5" t="str">
        <f>IFERROR(HLOOKUP(A$2,'2.源数据-产品分析-全商品'!A$6:A$1000,ROW()-1,0),"")</f>
        <v/>
      </c>
      <c r="B898" s="5" t="str">
        <f>IFERROR(HLOOKUP(B$2,'2.源数据-产品分析-全商品'!B$6:B$1000,ROW()-1,0),"")</f>
        <v/>
      </c>
      <c r="C898" s="5" t="str">
        <f>CLEAN(IFERROR(HLOOKUP(C$2,'2.源数据-产品分析-全商品'!C$6:C$1000,ROW()-1,0),""))</f>
        <v/>
      </c>
      <c r="D898" s="5" t="str">
        <f>IFERROR(HLOOKUP(D$2,'2.源数据-产品分析-全商品'!D$6:D$1000,ROW()-1,0),"")</f>
        <v/>
      </c>
      <c r="E898" s="5" t="str">
        <f>IFERROR(HLOOKUP(E$2,'2.源数据-产品分析-全商品'!E$6:E$1000,ROW()-1,0),"")</f>
        <v/>
      </c>
      <c r="F898" s="5" t="str">
        <f>IFERROR(VALUE(HLOOKUP(F$2,'2.源数据-产品分析-全商品'!F$6:F$1000,ROW()-1,0)),"")</f>
        <v/>
      </c>
      <c r="G898" s="5" t="str">
        <f>IFERROR(VALUE(HLOOKUP(G$2,'2.源数据-产品分析-全商品'!G$6:G$1000,ROW()-1,0)),"")</f>
        <v/>
      </c>
      <c r="H898" s="5" t="str">
        <f>IFERROR(HLOOKUP(H$2,'2.源数据-产品分析-全商品'!H$6:H$1000,ROW()-1,0),"")</f>
        <v/>
      </c>
      <c r="I898" s="5" t="str">
        <f>IFERROR(VALUE(HLOOKUP(I$2,'2.源数据-产品分析-全商品'!I$6:I$1000,ROW()-1,0)),"")</f>
        <v/>
      </c>
      <c r="J898" s="60" t="str">
        <f>IFERROR(IF($J$2="","",INDEX('产品报告-整理'!G:G,MATCH(产品建议!A898,'产品报告-整理'!A:A,0))),"")</f>
        <v/>
      </c>
      <c r="K898" s="5" t="str">
        <f>IFERROR(IF($K$2="","",VALUE(INDEX('产品报告-整理'!E:E,MATCH(产品建议!A898,'产品报告-整理'!A:A,0)))),0)</f>
        <v/>
      </c>
      <c r="L898" s="5" t="str">
        <f>IFERROR(VALUE(HLOOKUP(L$2,'2.源数据-产品分析-全商品'!J$6:J$1000,ROW()-1,0)),"")</f>
        <v/>
      </c>
      <c r="M898" s="5" t="str">
        <f>IFERROR(VALUE(HLOOKUP(M$2,'2.源数据-产品分析-全商品'!K$6:K$1000,ROW()-1,0)),"")</f>
        <v/>
      </c>
      <c r="N898" s="5" t="str">
        <f>IFERROR(HLOOKUP(N$2,'2.源数据-产品分析-全商品'!L$6:L$1000,ROW()-1,0),"")</f>
        <v/>
      </c>
      <c r="O898" s="5" t="str">
        <f>IF($O$2='产品报告-整理'!$K$1,IFERROR(INDEX('产品报告-整理'!S:S,MATCH(产品建议!A898,'产品报告-整理'!L:L,0)),""),(IFERROR(VALUE(HLOOKUP(O$2,'2.源数据-产品分析-全商品'!M$6:M$1000,ROW()-1,0)),"")))</f>
        <v/>
      </c>
      <c r="P898" s="5" t="str">
        <f>IF($P$2='产品报告-整理'!$V$1,IFERROR(INDEX('产品报告-整理'!AD:AD,MATCH(产品建议!A898,'产品报告-整理'!W:W,0)),""),(IFERROR(VALUE(HLOOKUP(P$2,'2.源数据-产品分析-全商品'!N$6:N$1000,ROW()-1,0)),"")))</f>
        <v/>
      </c>
      <c r="Q898" s="5" t="str">
        <f>IF($Q$2='产品报告-整理'!$AG$1,IFERROR(INDEX('产品报告-整理'!AO:AO,MATCH(产品建议!A898,'产品报告-整理'!AH:AH,0)),""),(IFERROR(VALUE(HLOOKUP(Q$2,'2.源数据-产品分析-全商品'!O$6:O$1000,ROW()-1,0)),"")))</f>
        <v/>
      </c>
      <c r="R898" s="5" t="str">
        <f>IF($R$2='产品报告-整理'!$AR$1,IFERROR(INDEX('产品报告-整理'!AZ:AZ,MATCH(产品建议!A898,'产品报告-整理'!AS:AS,0)),""),(IFERROR(VALUE(HLOOKUP(R$2,'2.源数据-产品分析-全商品'!P$6:P$1000,ROW()-1,0)),"")))</f>
        <v/>
      </c>
      <c r="S898" s="5" t="str">
        <f>IF($S$2='产品报告-整理'!$BC$1,IFERROR(INDEX('产品报告-整理'!BK:BK,MATCH(产品建议!A898,'产品报告-整理'!BD:BD,0)),""),(IFERROR(VALUE(HLOOKUP(S$2,'2.源数据-产品分析-全商品'!Q$6:Q$1000,ROW()-1,0)),"")))</f>
        <v/>
      </c>
      <c r="T898" s="5" t="str">
        <f>IFERROR(HLOOKUP("产品负责人",'2.源数据-产品分析-全商品'!R$6:R$1000,ROW()-1,0),"")</f>
        <v/>
      </c>
      <c r="U898" s="5" t="str">
        <f>IFERROR(VALUE(HLOOKUP(U$2,'2.源数据-产品分析-全商品'!S$6:S$1000,ROW()-1,0)),"")</f>
        <v/>
      </c>
      <c r="V898" s="5" t="str">
        <f>IFERROR(VALUE(HLOOKUP(V$2,'2.源数据-产品分析-全商品'!T$6:T$1000,ROW()-1,0)),"")</f>
        <v/>
      </c>
      <c r="W898" s="5" t="str">
        <f>IF(OR($A$3=""),"",IF(OR($W$2="优爆品"),(IF(COUNTIF('2-2.源数据-产品分析-优品'!A:A,产品建议!A898)&gt;0,"是","")&amp;IF(COUNTIF('2-3.源数据-产品分析-爆品'!A:A,产品建议!A898)&gt;0,"是","")),IF(OR($W$2="P4P点击量"),((IFERROR(INDEX('产品报告-整理'!D:D,MATCH(产品建议!A898,'产品报告-整理'!A:A,0)),""))),((IF(COUNTIF('2-2.源数据-产品分析-优品'!A:A,产品建议!A898)&gt;0,"是",""))))))</f>
        <v/>
      </c>
      <c r="X898" s="5" t="str">
        <f>IF(OR($A$3=""),"",IF(OR($W$2="优爆品"),((IFERROR(INDEX('产品报告-整理'!D:D,MATCH(产品建议!A898,'产品报告-整理'!A:A,0)),"")&amp;" → "&amp;(IFERROR(TEXT(INDEX('产品报告-整理'!D:D,MATCH(产品建议!A898,'产品报告-整理'!A:A,0))/G898,"0%"),"")))),IF(OR($W$2="P4P点击量"),((IF($W$2="P4P点击量",IFERROR(TEXT(W898/G898,"0%"),"")))),(((IF(COUNTIF('2-3.源数据-产品分析-爆品'!A:A,产品建议!A898)&gt;0,"是","")))))))</f>
        <v/>
      </c>
      <c r="Y898" s="9" t="str">
        <f>IF(AND($Y$2="直通车总消费",'产品报告-整理'!$BN$1="推荐广告"),IFERROR(INDEX('产品报告-整理'!H:H,MATCH(产品建议!A898,'产品报告-整理'!A:A,0)),0)+IFERROR(INDEX('产品报告-整理'!BV:BV,MATCH(产品建议!A898,'产品报告-整理'!BO:BO,0)),0),IFERROR(INDEX('产品报告-整理'!H:H,MATCH(产品建议!A898,'产品报告-整理'!A:A,0)),0))</f>
        <v/>
      </c>
      <c r="Z898" s="9" t="str">
        <f t="shared" si="42"/>
        <v/>
      </c>
      <c r="AA898" s="5" t="str">
        <f t="shared" si="40"/>
        <v/>
      </c>
      <c r="AB898" s="5" t="str">
        <f t="shared" si="41"/>
        <v/>
      </c>
      <c r="AC898" s="9"/>
      <c r="AD898" s="15" t="str">
        <f>IF($AD$1="  ",IFERROR(IF(AND(Y898="未推广",L898&gt;0),"加入P4P推广 ","")&amp;IF(AND(OR(W898="是",X898="是"),Y898=0),"优爆品加推广 ","")&amp;IF(AND(C898="N",L898&gt;0),"增加橱窗绑定 ","")&amp;IF(AND(OR(Z898&gt;$Z$1*4.5,AB898&gt;$AB$1*4.5),Y898&lt;&gt;0,Y898&gt;$AB$1*2,G898&gt;($G$1/$L$1)*1),"放弃P4P推广 ","")&amp;IF(AND(AB898&gt;$AB$1*1.2,AB898&lt;$AB$1*4.5,Y898&gt;0),"优化询盘成本 ","")&amp;IF(AND(Z898&gt;$Z$1*1.2,Z898&lt;$Z$1*4.5,Y898&gt;0),"优化商机成本 ","")&amp;IF(AND(Y898&lt;&gt;0,L898&gt;0,AB898&lt;$AB$1*1.2),"加大询盘获取 ","")&amp;IF(AND(Y898&lt;&gt;0,K898&gt;0,Z898&lt;$Z$1*1.2),"加大商机获取 ","")&amp;IF(AND(L898=0,C898="Y",G898&gt;($G$1/$L$1*1.5)),"解绑橱窗绑定 ",""),"请去左表粘贴源数据"),"")</f>
        <v/>
      </c>
      <c r="AE898" s="9"/>
      <c r="AF898" s="9"/>
      <c r="AG898" s="9"/>
      <c r="AH898" s="9"/>
      <c r="AI898" s="17"/>
      <c r="AJ898" s="17"/>
      <c r="AK898" s="17"/>
    </row>
    <row r="899" spans="1:37">
      <c r="A899" s="5" t="str">
        <f>IFERROR(HLOOKUP(A$2,'2.源数据-产品分析-全商品'!A$6:A$1000,ROW()-1,0),"")</f>
        <v/>
      </c>
      <c r="B899" s="5" t="str">
        <f>IFERROR(HLOOKUP(B$2,'2.源数据-产品分析-全商品'!B$6:B$1000,ROW()-1,0),"")</f>
        <v/>
      </c>
      <c r="C899" s="5" t="str">
        <f>CLEAN(IFERROR(HLOOKUP(C$2,'2.源数据-产品分析-全商品'!C$6:C$1000,ROW()-1,0),""))</f>
        <v/>
      </c>
      <c r="D899" s="5" t="str">
        <f>IFERROR(HLOOKUP(D$2,'2.源数据-产品分析-全商品'!D$6:D$1000,ROW()-1,0),"")</f>
        <v/>
      </c>
      <c r="E899" s="5" t="str">
        <f>IFERROR(HLOOKUP(E$2,'2.源数据-产品分析-全商品'!E$6:E$1000,ROW()-1,0),"")</f>
        <v/>
      </c>
      <c r="F899" s="5" t="str">
        <f>IFERROR(VALUE(HLOOKUP(F$2,'2.源数据-产品分析-全商品'!F$6:F$1000,ROW()-1,0)),"")</f>
        <v/>
      </c>
      <c r="G899" s="5" t="str">
        <f>IFERROR(VALUE(HLOOKUP(G$2,'2.源数据-产品分析-全商品'!G$6:G$1000,ROW()-1,0)),"")</f>
        <v/>
      </c>
      <c r="H899" s="5" t="str">
        <f>IFERROR(HLOOKUP(H$2,'2.源数据-产品分析-全商品'!H$6:H$1000,ROW()-1,0),"")</f>
        <v/>
      </c>
      <c r="I899" s="5" t="str">
        <f>IFERROR(VALUE(HLOOKUP(I$2,'2.源数据-产品分析-全商品'!I$6:I$1000,ROW()-1,0)),"")</f>
        <v/>
      </c>
      <c r="J899" s="60" t="str">
        <f>IFERROR(IF($J$2="","",INDEX('产品报告-整理'!G:G,MATCH(产品建议!A899,'产品报告-整理'!A:A,0))),"")</f>
        <v/>
      </c>
      <c r="K899" s="5" t="str">
        <f>IFERROR(IF($K$2="","",VALUE(INDEX('产品报告-整理'!E:E,MATCH(产品建议!A899,'产品报告-整理'!A:A,0)))),0)</f>
        <v/>
      </c>
      <c r="L899" s="5" t="str">
        <f>IFERROR(VALUE(HLOOKUP(L$2,'2.源数据-产品分析-全商品'!J$6:J$1000,ROW()-1,0)),"")</f>
        <v/>
      </c>
      <c r="M899" s="5" t="str">
        <f>IFERROR(VALUE(HLOOKUP(M$2,'2.源数据-产品分析-全商品'!K$6:K$1000,ROW()-1,0)),"")</f>
        <v/>
      </c>
      <c r="N899" s="5" t="str">
        <f>IFERROR(HLOOKUP(N$2,'2.源数据-产品分析-全商品'!L$6:L$1000,ROW()-1,0),"")</f>
        <v/>
      </c>
      <c r="O899" s="5" t="str">
        <f>IF($O$2='产品报告-整理'!$K$1,IFERROR(INDEX('产品报告-整理'!S:S,MATCH(产品建议!A899,'产品报告-整理'!L:L,0)),""),(IFERROR(VALUE(HLOOKUP(O$2,'2.源数据-产品分析-全商品'!M$6:M$1000,ROW()-1,0)),"")))</f>
        <v/>
      </c>
      <c r="P899" s="5" t="str">
        <f>IF($P$2='产品报告-整理'!$V$1,IFERROR(INDEX('产品报告-整理'!AD:AD,MATCH(产品建议!A899,'产品报告-整理'!W:W,0)),""),(IFERROR(VALUE(HLOOKUP(P$2,'2.源数据-产品分析-全商品'!N$6:N$1000,ROW()-1,0)),"")))</f>
        <v/>
      </c>
      <c r="Q899" s="5" t="str">
        <f>IF($Q$2='产品报告-整理'!$AG$1,IFERROR(INDEX('产品报告-整理'!AO:AO,MATCH(产品建议!A899,'产品报告-整理'!AH:AH,0)),""),(IFERROR(VALUE(HLOOKUP(Q$2,'2.源数据-产品分析-全商品'!O$6:O$1000,ROW()-1,0)),"")))</f>
        <v/>
      </c>
      <c r="R899" s="5" t="str">
        <f>IF($R$2='产品报告-整理'!$AR$1,IFERROR(INDEX('产品报告-整理'!AZ:AZ,MATCH(产品建议!A899,'产品报告-整理'!AS:AS,0)),""),(IFERROR(VALUE(HLOOKUP(R$2,'2.源数据-产品分析-全商品'!P$6:P$1000,ROW()-1,0)),"")))</f>
        <v/>
      </c>
      <c r="S899" s="5" t="str">
        <f>IF($S$2='产品报告-整理'!$BC$1,IFERROR(INDEX('产品报告-整理'!BK:BK,MATCH(产品建议!A899,'产品报告-整理'!BD:BD,0)),""),(IFERROR(VALUE(HLOOKUP(S$2,'2.源数据-产品分析-全商品'!Q$6:Q$1000,ROW()-1,0)),"")))</f>
        <v/>
      </c>
      <c r="T899" s="5" t="str">
        <f>IFERROR(HLOOKUP("产品负责人",'2.源数据-产品分析-全商品'!R$6:R$1000,ROW()-1,0),"")</f>
        <v/>
      </c>
      <c r="U899" s="5" t="str">
        <f>IFERROR(VALUE(HLOOKUP(U$2,'2.源数据-产品分析-全商品'!S$6:S$1000,ROW()-1,0)),"")</f>
        <v/>
      </c>
      <c r="V899" s="5" t="str">
        <f>IFERROR(VALUE(HLOOKUP(V$2,'2.源数据-产品分析-全商品'!T$6:T$1000,ROW()-1,0)),"")</f>
        <v/>
      </c>
      <c r="W899" s="5" t="str">
        <f>IF(OR($A$3=""),"",IF(OR($W$2="优爆品"),(IF(COUNTIF('2-2.源数据-产品分析-优品'!A:A,产品建议!A899)&gt;0,"是","")&amp;IF(COUNTIF('2-3.源数据-产品分析-爆品'!A:A,产品建议!A899)&gt;0,"是","")),IF(OR($W$2="P4P点击量"),((IFERROR(INDEX('产品报告-整理'!D:D,MATCH(产品建议!A899,'产品报告-整理'!A:A,0)),""))),((IF(COUNTIF('2-2.源数据-产品分析-优品'!A:A,产品建议!A899)&gt;0,"是",""))))))</f>
        <v/>
      </c>
      <c r="X899" s="5" t="str">
        <f>IF(OR($A$3=""),"",IF(OR($W$2="优爆品"),((IFERROR(INDEX('产品报告-整理'!D:D,MATCH(产品建议!A899,'产品报告-整理'!A:A,0)),"")&amp;" → "&amp;(IFERROR(TEXT(INDEX('产品报告-整理'!D:D,MATCH(产品建议!A899,'产品报告-整理'!A:A,0))/G899,"0%"),"")))),IF(OR($W$2="P4P点击量"),((IF($W$2="P4P点击量",IFERROR(TEXT(W899/G899,"0%"),"")))),(((IF(COUNTIF('2-3.源数据-产品分析-爆品'!A:A,产品建议!A899)&gt;0,"是","")))))))</f>
        <v/>
      </c>
      <c r="Y899" s="9" t="str">
        <f>IF(AND($Y$2="直通车总消费",'产品报告-整理'!$BN$1="推荐广告"),IFERROR(INDEX('产品报告-整理'!H:H,MATCH(产品建议!A899,'产品报告-整理'!A:A,0)),0)+IFERROR(INDEX('产品报告-整理'!BV:BV,MATCH(产品建议!A899,'产品报告-整理'!BO:BO,0)),0),IFERROR(INDEX('产品报告-整理'!H:H,MATCH(产品建议!A899,'产品报告-整理'!A:A,0)),0))</f>
        <v/>
      </c>
      <c r="Z899" s="9" t="str">
        <f t="shared" si="42"/>
        <v/>
      </c>
      <c r="AA899" s="5" t="str">
        <f t="shared" ref="AA899:AA962" si="43">IFERROR(VALUE(Y899/L899),"")</f>
        <v/>
      </c>
      <c r="AB899" s="5" t="str">
        <f t="shared" ref="AB899:AB962" si="44">IF(AND($AB$2="总询盘人数成本",$S$2="TM咨询人数 "),IFERROR(ROUND(Y899/(M899+S899),2),""),IFERROR(ROUND(Y899/M899,2),""))</f>
        <v/>
      </c>
      <c r="AC899" s="9"/>
      <c r="AD899" s="15" t="str">
        <f>IF($AD$1="  ",IFERROR(IF(AND(Y899="未推广",L899&gt;0),"加入P4P推广 ","")&amp;IF(AND(OR(W899="是",X899="是"),Y899=0),"优爆品加推广 ","")&amp;IF(AND(C899="N",L899&gt;0),"增加橱窗绑定 ","")&amp;IF(AND(OR(Z899&gt;$Z$1*4.5,AB899&gt;$AB$1*4.5),Y899&lt;&gt;0,Y899&gt;$AB$1*2,G899&gt;($G$1/$L$1)*1),"放弃P4P推广 ","")&amp;IF(AND(AB899&gt;$AB$1*1.2,AB899&lt;$AB$1*4.5,Y899&gt;0),"优化询盘成本 ","")&amp;IF(AND(Z899&gt;$Z$1*1.2,Z899&lt;$Z$1*4.5,Y899&gt;0),"优化商机成本 ","")&amp;IF(AND(Y899&lt;&gt;0,L899&gt;0,AB899&lt;$AB$1*1.2),"加大询盘获取 ","")&amp;IF(AND(Y899&lt;&gt;0,K899&gt;0,Z899&lt;$Z$1*1.2),"加大商机获取 ","")&amp;IF(AND(L899=0,C899="Y",G899&gt;($G$1/$L$1*1.5)),"解绑橱窗绑定 ",""),"请去左表粘贴源数据"),"")</f>
        <v/>
      </c>
      <c r="AE899" s="9"/>
      <c r="AF899" s="9"/>
      <c r="AG899" s="9"/>
      <c r="AH899" s="9"/>
      <c r="AI899" s="17"/>
      <c r="AJ899" s="17"/>
      <c r="AK899" s="17"/>
    </row>
    <row r="900" spans="1:37">
      <c r="A900" s="5" t="str">
        <f>IFERROR(HLOOKUP(A$2,'2.源数据-产品分析-全商品'!A$6:A$1000,ROW()-1,0),"")</f>
        <v/>
      </c>
      <c r="B900" s="5" t="str">
        <f>IFERROR(HLOOKUP(B$2,'2.源数据-产品分析-全商品'!B$6:B$1000,ROW()-1,0),"")</f>
        <v/>
      </c>
      <c r="C900" s="5" t="str">
        <f>CLEAN(IFERROR(HLOOKUP(C$2,'2.源数据-产品分析-全商品'!C$6:C$1000,ROW()-1,0),""))</f>
        <v/>
      </c>
      <c r="D900" s="5" t="str">
        <f>IFERROR(HLOOKUP(D$2,'2.源数据-产品分析-全商品'!D$6:D$1000,ROW()-1,0),"")</f>
        <v/>
      </c>
      <c r="E900" s="5" t="str">
        <f>IFERROR(HLOOKUP(E$2,'2.源数据-产品分析-全商品'!E$6:E$1000,ROW()-1,0),"")</f>
        <v/>
      </c>
      <c r="F900" s="5" t="str">
        <f>IFERROR(VALUE(HLOOKUP(F$2,'2.源数据-产品分析-全商品'!F$6:F$1000,ROW()-1,0)),"")</f>
        <v/>
      </c>
      <c r="G900" s="5" t="str">
        <f>IFERROR(VALUE(HLOOKUP(G$2,'2.源数据-产品分析-全商品'!G$6:G$1000,ROW()-1,0)),"")</f>
        <v/>
      </c>
      <c r="H900" s="5" t="str">
        <f>IFERROR(HLOOKUP(H$2,'2.源数据-产品分析-全商品'!H$6:H$1000,ROW()-1,0),"")</f>
        <v/>
      </c>
      <c r="I900" s="5" t="str">
        <f>IFERROR(VALUE(HLOOKUP(I$2,'2.源数据-产品分析-全商品'!I$6:I$1000,ROW()-1,0)),"")</f>
        <v/>
      </c>
      <c r="J900" s="60" t="str">
        <f>IFERROR(IF($J$2="","",INDEX('产品报告-整理'!G:G,MATCH(产品建议!A900,'产品报告-整理'!A:A,0))),"")</f>
        <v/>
      </c>
      <c r="K900" s="5" t="str">
        <f>IFERROR(IF($K$2="","",VALUE(INDEX('产品报告-整理'!E:E,MATCH(产品建议!A900,'产品报告-整理'!A:A,0)))),0)</f>
        <v/>
      </c>
      <c r="L900" s="5" t="str">
        <f>IFERROR(VALUE(HLOOKUP(L$2,'2.源数据-产品分析-全商品'!J$6:J$1000,ROW()-1,0)),"")</f>
        <v/>
      </c>
      <c r="M900" s="5" t="str">
        <f>IFERROR(VALUE(HLOOKUP(M$2,'2.源数据-产品分析-全商品'!K$6:K$1000,ROW()-1,0)),"")</f>
        <v/>
      </c>
      <c r="N900" s="5" t="str">
        <f>IFERROR(HLOOKUP(N$2,'2.源数据-产品分析-全商品'!L$6:L$1000,ROW()-1,0),"")</f>
        <v/>
      </c>
      <c r="O900" s="5" t="str">
        <f>IF($O$2='产品报告-整理'!$K$1,IFERROR(INDEX('产品报告-整理'!S:S,MATCH(产品建议!A900,'产品报告-整理'!L:L,0)),""),(IFERROR(VALUE(HLOOKUP(O$2,'2.源数据-产品分析-全商品'!M$6:M$1000,ROW()-1,0)),"")))</f>
        <v/>
      </c>
      <c r="P900" s="5" t="str">
        <f>IF($P$2='产品报告-整理'!$V$1,IFERROR(INDEX('产品报告-整理'!AD:AD,MATCH(产品建议!A900,'产品报告-整理'!W:W,0)),""),(IFERROR(VALUE(HLOOKUP(P$2,'2.源数据-产品分析-全商品'!N$6:N$1000,ROW()-1,0)),"")))</f>
        <v/>
      </c>
      <c r="Q900" s="5" t="str">
        <f>IF($Q$2='产品报告-整理'!$AG$1,IFERROR(INDEX('产品报告-整理'!AO:AO,MATCH(产品建议!A900,'产品报告-整理'!AH:AH,0)),""),(IFERROR(VALUE(HLOOKUP(Q$2,'2.源数据-产品分析-全商品'!O$6:O$1000,ROW()-1,0)),"")))</f>
        <v/>
      </c>
      <c r="R900" s="5" t="str">
        <f>IF($R$2='产品报告-整理'!$AR$1,IFERROR(INDEX('产品报告-整理'!AZ:AZ,MATCH(产品建议!A900,'产品报告-整理'!AS:AS,0)),""),(IFERROR(VALUE(HLOOKUP(R$2,'2.源数据-产品分析-全商品'!P$6:P$1000,ROW()-1,0)),"")))</f>
        <v/>
      </c>
      <c r="S900" s="5" t="str">
        <f>IF($S$2='产品报告-整理'!$BC$1,IFERROR(INDEX('产品报告-整理'!BK:BK,MATCH(产品建议!A900,'产品报告-整理'!BD:BD,0)),""),(IFERROR(VALUE(HLOOKUP(S$2,'2.源数据-产品分析-全商品'!Q$6:Q$1000,ROW()-1,0)),"")))</f>
        <v/>
      </c>
      <c r="T900" s="5" t="str">
        <f>IFERROR(HLOOKUP("产品负责人",'2.源数据-产品分析-全商品'!R$6:R$1000,ROW()-1,0),"")</f>
        <v/>
      </c>
      <c r="U900" s="5" t="str">
        <f>IFERROR(VALUE(HLOOKUP(U$2,'2.源数据-产品分析-全商品'!S$6:S$1000,ROW()-1,0)),"")</f>
        <v/>
      </c>
      <c r="V900" s="5" t="str">
        <f>IFERROR(VALUE(HLOOKUP(V$2,'2.源数据-产品分析-全商品'!T$6:T$1000,ROW()-1,0)),"")</f>
        <v/>
      </c>
      <c r="W900" s="5" t="str">
        <f>IF(OR($A$3=""),"",IF(OR($W$2="优爆品"),(IF(COUNTIF('2-2.源数据-产品分析-优品'!A:A,产品建议!A900)&gt;0,"是","")&amp;IF(COUNTIF('2-3.源数据-产品分析-爆品'!A:A,产品建议!A900)&gt;0,"是","")),IF(OR($W$2="P4P点击量"),((IFERROR(INDEX('产品报告-整理'!D:D,MATCH(产品建议!A900,'产品报告-整理'!A:A,0)),""))),((IF(COUNTIF('2-2.源数据-产品分析-优品'!A:A,产品建议!A900)&gt;0,"是",""))))))</f>
        <v/>
      </c>
      <c r="X900" s="5" t="str">
        <f>IF(OR($A$3=""),"",IF(OR($W$2="优爆品"),((IFERROR(INDEX('产品报告-整理'!D:D,MATCH(产品建议!A900,'产品报告-整理'!A:A,0)),"")&amp;" → "&amp;(IFERROR(TEXT(INDEX('产品报告-整理'!D:D,MATCH(产品建议!A900,'产品报告-整理'!A:A,0))/G900,"0%"),"")))),IF(OR($W$2="P4P点击量"),((IF($W$2="P4P点击量",IFERROR(TEXT(W900/G900,"0%"),"")))),(((IF(COUNTIF('2-3.源数据-产品分析-爆品'!A:A,产品建议!A900)&gt;0,"是","")))))))</f>
        <v/>
      </c>
      <c r="Y900" s="9" t="str">
        <f>IF(AND($Y$2="直通车总消费",'产品报告-整理'!$BN$1="推荐广告"),IFERROR(INDEX('产品报告-整理'!H:H,MATCH(产品建议!A900,'产品报告-整理'!A:A,0)),0)+IFERROR(INDEX('产品报告-整理'!BV:BV,MATCH(产品建议!A900,'产品报告-整理'!BO:BO,0)),0),IFERROR(INDEX('产品报告-整理'!H:H,MATCH(产品建议!A900,'产品报告-整理'!A:A,0)),0))</f>
        <v/>
      </c>
      <c r="Z900" s="9" t="str">
        <f t="shared" ref="Z900:Z963" si="45">IFERROR(VALUE(ROUND((Y900/K900),2)),"")</f>
        <v/>
      </c>
      <c r="AA900" s="5" t="str">
        <f t="shared" si="43"/>
        <v/>
      </c>
      <c r="AB900" s="5" t="str">
        <f t="shared" si="44"/>
        <v/>
      </c>
      <c r="AC900" s="9"/>
      <c r="AD900" s="15" t="str">
        <f>IF($AD$1="  ",IFERROR(IF(AND(Y900="未推广",L900&gt;0),"加入P4P推广 ","")&amp;IF(AND(OR(W900="是",X900="是"),Y900=0),"优爆品加推广 ","")&amp;IF(AND(C900="N",L900&gt;0),"增加橱窗绑定 ","")&amp;IF(AND(OR(Z900&gt;$Z$1*4.5,AB900&gt;$AB$1*4.5),Y900&lt;&gt;0,Y900&gt;$AB$1*2,G900&gt;($G$1/$L$1)*1),"放弃P4P推广 ","")&amp;IF(AND(AB900&gt;$AB$1*1.2,AB900&lt;$AB$1*4.5,Y900&gt;0),"优化询盘成本 ","")&amp;IF(AND(Z900&gt;$Z$1*1.2,Z900&lt;$Z$1*4.5,Y900&gt;0),"优化商机成本 ","")&amp;IF(AND(Y900&lt;&gt;0,L900&gt;0,AB900&lt;$AB$1*1.2),"加大询盘获取 ","")&amp;IF(AND(Y900&lt;&gt;0,K900&gt;0,Z900&lt;$Z$1*1.2),"加大商机获取 ","")&amp;IF(AND(L900=0,C900="Y",G900&gt;($G$1/$L$1*1.5)),"解绑橱窗绑定 ",""),"请去左表粘贴源数据"),"")</f>
        <v/>
      </c>
      <c r="AE900" s="9"/>
      <c r="AF900" s="9"/>
      <c r="AG900" s="9"/>
      <c r="AH900" s="9"/>
      <c r="AI900" s="17"/>
      <c r="AJ900" s="17"/>
      <c r="AK900" s="17"/>
    </row>
    <row r="901" spans="1:37">
      <c r="A901" s="5" t="str">
        <f>IFERROR(HLOOKUP(A$2,'2.源数据-产品分析-全商品'!A$6:A$1000,ROW()-1,0),"")</f>
        <v/>
      </c>
      <c r="B901" s="5" t="str">
        <f>IFERROR(HLOOKUP(B$2,'2.源数据-产品分析-全商品'!B$6:B$1000,ROW()-1,0),"")</f>
        <v/>
      </c>
      <c r="C901" s="5" t="str">
        <f>CLEAN(IFERROR(HLOOKUP(C$2,'2.源数据-产品分析-全商品'!C$6:C$1000,ROW()-1,0),""))</f>
        <v/>
      </c>
      <c r="D901" s="5" t="str">
        <f>IFERROR(HLOOKUP(D$2,'2.源数据-产品分析-全商品'!D$6:D$1000,ROW()-1,0),"")</f>
        <v/>
      </c>
      <c r="E901" s="5" t="str">
        <f>IFERROR(HLOOKUP(E$2,'2.源数据-产品分析-全商品'!E$6:E$1000,ROW()-1,0),"")</f>
        <v/>
      </c>
      <c r="F901" s="5" t="str">
        <f>IFERROR(VALUE(HLOOKUP(F$2,'2.源数据-产品分析-全商品'!F$6:F$1000,ROW()-1,0)),"")</f>
        <v/>
      </c>
      <c r="G901" s="5" t="str">
        <f>IFERROR(VALUE(HLOOKUP(G$2,'2.源数据-产品分析-全商品'!G$6:G$1000,ROW()-1,0)),"")</f>
        <v/>
      </c>
      <c r="H901" s="5" t="str">
        <f>IFERROR(HLOOKUP(H$2,'2.源数据-产品分析-全商品'!H$6:H$1000,ROW()-1,0),"")</f>
        <v/>
      </c>
      <c r="I901" s="5" t="str">
        <f>IFERROR(VALUE(HLOOKUP(I$2,'2.源数据-产品分析-全商品'!I$6:I$1000,ROW()-1,0)),"")</f>
        <v/>
      </c>
      <c r="J901" s="60" t="str">
        <f>IFERROR(IF($J$2="","",INDEX('产品报告-整理'!G:G,MATCH(产品建议!A901,'产品报告-整理'!A:A,0))),"")</f>
        <v/>
      </c>
      <c r="K901" s="5" t="str">
        <f>IFERROR(IF($K$2="","",VALUE(INDEX('产品报告-整理'!E:E,MATCH(产品建议!A901,'产品报告-整理'!A:A,0)))),0)</f>
        <v/>
      </c>
      <c r="L901" s="5" t="str">
        <f>IFERROR(VALUE(HLOOKUP(L$2,'2.源数据-产品分析-全商品'!J$6:J$1000,ROW()-1,0)),"")</f>
        <v/>
      </c>
      <c r="M901" s="5" t="str">
        <f>IFERROR(VALUE(HLOOKUP(M$2,'2.源数据-产品分析-全商品'!K$6:K$1000,ROW()-1,0)),"")</f>
        <v/>
      </c>
      <c r="N901" s="5" t="str">
        <f>IFERROR(HLOOKUP(N$2,'2.源数据-产品分析-全商品'!L$6:L$1000,ROW()-1,0),"")</f>
        <v/>
      </c>
      <c r="O901" s="5" t="str">
        <f>IF($O$2='产品报告-整理'!$K$1,IFERROR(INDEX('产品报告-整理'!S:S,MATCH(产品建议!A901,'产品报告-整理'!L:L,0)),""),(IFERROR(VALUE(HLOOKUP(O$2,'2.源数据-产品分析-全商品'!M$6:M$1000,ROW()-1,0)),"")))</f>
        <v/>
      </c>
      <c r="P901" s="5" t="str">
        <f>IF($P$2='产品报告-整理'!$V$1,IFERROR(INDEX('产品报告-整理'!AD:AD,MATCH(产品建议!A901,'产品报告-整理'!W:W,0)),""),(IFERROR(VALUE(HLOOKUP(P$2,'2.源数据-产品分析-全商品'!N$6:N$1000,ROW()-1,0)),"")))</f>
        <v/>
      </c>
      <c r="Q901" s="5" t="str">
        <f>IF($Q$2='产品报告-整理'!$AG$1,IFERROR(INDEX('产品报告-整理'!AO:AO,MATCH(产品建议!A901,'产品报告-整理'!AH:AH,0)),""),(IFERROR(VALUE(HLOOKUP(Q$2,'2.源数据-产品分析-全商品'!O$6:O$1000,ROW()-1,0)),"")))</f>
        <v/>
      </c>
      <c r="R901" s="5" t="str">
        <f>IF($R$2='产品报告-整理'!$AR$1,IFERROR(INDEX('产品报告-整理'!AZ:AZ,MATCH(产品建议!A901,'产品报告-整理'!AS:AS,0)),""),(IFERROR(VALUE(HLOOKUP(R$2,'2.源数据-产品分析-全商品'!P$6:P$1000,ROW()-1,0)),"")))</f>
        <v/>
      </c>
      <c r="S901" s="5" t="str">
        <f>IF($S$2='产品报告-整理'!$BC$1,IFERROR(INDEX('产品报告-整理'!BK:BK,MATCH(产品建议!A901,'产品报告-整理'!BD:BD,0)),""),(IFERROR(VALUE(HLOOKUP(S$2,'2.源数据-产品分析-全商品'!Q$6:Q$1000,ROW()-1,0)),"")))</f>
        <v/>
      </c>
      <c r="T901" s="5" t="str">
        <f>IFERROR(HLOOKUP("产品负责人",'2.源数据-产品分析-全商品'!R$6:R$1000,ROW()-1,0),"")</f>
        <v/>
      </c>
      <c r="U901" s="5" t="str">
        <f>IFERROR(VALUE(HLOOKUP(U$2,'2.源数据-产品分析-全商品'!S$6:S$1000,ROW()-1,0)),"")</f>
        <v/>
      </c>
      <c r="V901" s="5" t="str">
        <f>IFERROR(VALUE(HLOOKUP(V$2,'2.源数据-产品分析-全商品'!T$6:T$1000,ROW()-1,0)),"")</f>
        <v/>
      </c>
      <c r="W901" s="5" t="str">
        <f>IF(OR($A$3=""),"",IF(OR($W$2="优爆品"),(IF(COUNTIF('2-2.源数据-产品分析-优品'!A:A,产品建议!A901)&gt;0,"是","")&amp;IF(COUNTIF('2-3.源数据-产品分析-爆品'!A:A,产品建议!A901)&gt;0,"是","")),IF(OR($W$2="P4P点击量"),((IFERROR(INDEX('产品报告-整理'!D:D,MATCH(产品建议!A901,'产品报告-整理'!A:A,0)),""))),((IF(COUNTIF('2-2.源数据-产品分析-优品'!A:A,产品建议!A901)&gt;0,"是",""))))))</f>
        <v/>
      </c>
      <c r="X901" s="5" t="str">
        <f>IF(OR($A$3=""),"",IF(OR($W$2="优爆品"),((IFERROR(INDEX('产品报告-整理'!D:D,MATCH(产品建议!A901,'产品报告-整理'!A:A,0)),"")&amp;" → "&amp;(IFERROR(TEXT(INDEX('产品报告-整理'!D:D,MATCH(产品建议!A901,'产品报告-整理'!A:A,0))/G901,"0%"),"")))),IF(OR($W$2="P4P点击量"),((IF($W$2="P4P点击量",IFERROR(TEXT(W901/G901,"0%"),"")))),(((IF(COUNTIF('2-3.源数据-产品分析-爆品'!A:A,产品建议!A901)&gt;0,"是","")))))))</f>
        <v/>
      </c>
      <c r="Y901" s="9" t="str">
        <f>IF(AND($Y$2="直通车总消费",'产品报告-整理'!$BN$1="推荐广告"),IFERROR(INDEX('产品报告-整理'!H:H,MATCH(产品建议!A901,'产品报告-整理'!A:A,0)),0)+IFERROR(INDEX('产品报告-整理'!BV:BV,MATCH(产品建议!A901,'产品报告-整理'!BO:BO,0)),0),IFERROR(INDEX('产品报告-整理'!H:H,MATCH(产品建议!A901,'产品报告-整理'!A:A,0)),0))</f>
        <v/>
      </c>
      <c r="Z901" s="9" t="str">
        <f t="shared" si="45"/>
        <v/>
      </c>
      <c r="AA901" s="5" t="str">
        <f t="shared" si="43"/>
        <v/>
      </c>
      <c r="AB901" s="5" t="str">
        <f t="shared" si="44"/>
        <v/>
      </c>
      <c r="AC901" s="9"/>
      <c r="AD901" s="15" t="str">
        <f>IF($AD$1="  ",IFERROR(IF(AND(Y901="未推广",L901&gt;0),"加入P4P推广 ","")&amp;IF(AND(OR(W901="是",X901="是"),Y901=0),"优爆品加推广 ","")&amp;IF(AND(C901="N",L901&gt;0),"增加橱窗绑定 ","")&amp;IF(AND(OR(Z901&gt;$Z$1*4.5,AB901&gt;$AB$1*4.5),Y901&lt;&gt;0,Y901&gt;$AB$1*2,G901&gt;($G$1/$L$1)*1),"放弃P4P推广 ","")&amp;IF(AND(AB901&gt;$AB$1*1.2,AB901&lt;$AB$1*4.5,Y901&gt;0),"优化询盘成本 ","")&amp;IF(AND(Z901&gt;$Z$1*1.2,Z901&lt;$Z$1*4.5,Y901&gt;0),"优化商机成本 ","")&amp;IF(AND(Y901&lt;&gt;0,L901&gt;0,AB901&lt;$AB$1*1.2),"加大询盘获取 ","")&amp;IF(AND(Y901&lt;&gt;0,K901&gt;0,Z901&lt;$Z$1*1.2),"加大商机获取 ","")&amp;IF(AND(L901=0,C901="Y",G901&gt;($G$1/$L$1*1.5)),"解绑橱窗绑定 ",""),"请去左表粘贴源数据"),"")</f>
        <v/>
      </c>
      <c r="AE901" s="9"/>
      <c r="AF901" s="9"/>
      <c r="AG901" s="9"/>
      <c r="AH901" s="9"/>
      <c r="AI901" s="17"/>
      <c r="AJ901" s="17"/>
      <c r="AK901" s="17"/>
    </row>
    <row r="902" spans="1:37">
      <c r="A902" s="5" t="str">
        <f>IFERROR(HLOOKUP(A$2,'2.源数据-产品分析-全商品'!A$6:A$1000,ROW()-1,0),"")</f>
        <v/>
      </c>
      <c r="B902" s="5" t="str">
        <f>IFERROR(HLOOKUP(B$2,'2.源数据-产品分析-全商品'!B$6:B$1000,ROW()-1,0),"")</f>
        <v/>
      </c>
      <c r="C902" s="5" t="str">
        <f>CLEAN(IFERROR(HLOOKUP(C$2,'2.源数据-产品分析-全商品'!C$6:C$1000,ROW()-1,0),""))</f>
        <v/>
      </c>
      <c r="D902" s="5" t="str">
        <f>IFERROR(HLOOKUP(D$2,'2.源数据-产品分析-全商品'!D$6:D$1000,ROW()-1,0),"")</f>
        <v/>
      </c>
      <c r="E902" s="5" t="str">
        <f>IFERROR(HLOOKUP(E$2,'2.源数据-产品分析-全商品'!E$6:E$1000,ROW()-1,0),"")</f>
        <v/>
      </c>
      <c r="F902" s="5" t="str">
        <f>IFERROR(VALUE(HLOOKUP(F$2,'2.源数据-产品分析-全商品'!F$6:F$1000,ROW()-1,0)),"")</f>
        <v/>
      </c>
      <c r="G902" s="5" t="str">
        <f>IFERROR(VALUE(HLOOKUP(G$2,'2.源数据-产品分析-全商品'!G$6:G$1000,ROW()-1,0)),"")</f>
        <v/>
      </c>
      <c r="H902" s="5" t="str">
        <f>IFERROR(HLOOKUP(H$2,'2.源数据-产品分析-全商品'!H$6:H$1000,ROW()-1,0),"")</f>
        <v/>
      </c>
      <c r="I902" s="5" t="str">
        <f>IFERROR(VALUE(HLOOKUP(I$2,'2.源数据-产品分析-全商品'!I$6:I$1000,ROW()-1,0)),"")</f>
        <v/>
      </c>
      <c r="J902" s="60" t="str">
        <f>IFERROR(IF($J$2="","",INDEX('产品报告-整理'!G:G,MATCH(产品建议!A902,'产品报告-整理'!A:A,0))),"")</f>
        <v/>
      </c>
      <c r="K902" s="5" t="str">
        <f>IFERROR(IF($K$2="","",VALUE(INDEX('产品报告-整理'!E:E,MATCH(产品建议!A902,'产品报告-整理'!A:A,0)))),0)</f>
        <v/>
      </c>
      <c r="L902" s="5" t="str">
        <f>IFERROR(VALUE(HLOOKUP(L$2,'2.源数据-产品分析-全商品'!J$6:J$1000,ROW()-1,0)),"")</f>
        <v/>
      </c>
      <c r="M902" s="5" t="str">
        <f>IFERROR(VALUE(HLOOKUP(M$2,'2.源数据-产品分析-全商品'!K$6:K$1000,ROW()-1,0)),"")</f>
        <v/>
      </c>
      <c r="N902" s="5" t="str">
        <f>IFERROR(HLOOKUP(N$2,'2.源数据-产品分析-全商品'!L$6:L$1000,ROW()-1,0),"")</f>
        <v/>
      </c>
      <c r="O902" s="5" t="str">
        <f>IF($O$2='产品报告-整理'!$K$1,IFERROR(INDEX('产品报告-整理'!S:S,MATCH(产品建议!A902,'产品报告-整理'!L:L,0)),""),(IFERROR(VALUE(HLOOKUP(O$2,'2.源数据-产品分析-全商品'!M$6:M$1000,ROW()-1,0)),"")))</f>
        <v/>
      </c>
      <c r="P902" s="5" t="str">
        <f>IF($P$2='产品报告-整理'!$V$1,IFERROR(INDEX('产品报告-整理'!AD:AD,MATCH(产品建议!A902,'产品报告-整理'!W:W,0)),""),(IFERROR(VALUE(HLOOKUP(P$2,'2.源数据-产品分析-全商品'!N$6:N$1000,ROW()-1,0)),"")))</f>
        <v/>
      </c>
      <c r="Q902" s="5" t="str">
        <f>IF($Q$2='产品报告-整理'!$AG$1,IFERROR(INDEX('产品报告-整理'!AO:AO,MATCH(产品建议!A902,'产品报告-整理'!AH:AH,0)),""),(IFERROR(VALUE(HLOOKUP(Q$2,'2.源数据-产品分析-全商品'!O$6:O$1000,ROW()-1,0)),"")))</f>
        <v/>
      </c>
      <c r="R902" s="5" t="str">
        <f>IF($R$2='产品报告-整理'!$AR$1,IFERROR(INDEX('产品报告-整理'!AZ:AZ,MATCH(产品建议!A902,'产品报告-整理'!AS:AS,0)),""),(IFERROR(VALUE(HLOOKUP(R$2,'2.源数据-产品分析-全商品'!P$6:P$1000,ROW()-1,0)),"")))</f>
        <v/>
      </c>
      <c r="S902" s="5" t="str">
        <f>IF($S$2='产品报告-整理'!$BC$1,IFERROR(INDEX('产品报告-整理'!BK:BK,MATCH(产品建议!A902,'产品报告-整理'!BD:BD,0)),""),(IFERROR(VALUE(HLOOKUP(S$2,'2.源数据-产品分析-全商品'!Q$6:Q$1000,ROW()-1,0)),"")))</f>
        <v/>
      </c>
      <c r="T902" s="5" t="str">
        <f>IFERROR(HLOOKUP("产品负责人",'2.源数据-产品分析-全商品'!R$6:R$1000,ROW()-1,0),"")</f>
        <v/>
      </c>
      <c r="U902" s="5" t="str">
        <f>IFERROR(VALUE(HLOOKUP(U$2,'2.源数据-产品分析-全商品'!S$6:S$1000,ROW()-1,0)),"")</f>
        <v/>
      </c>
      <c r="V902" s="5" t="str">
        <f>IFERROR(VALUE(HLOOKUP(V$2,'2.源数据-产品分析-全商品'!T$6:T$1000,ROW()-1,0)),"")</f>
        <v/>
      </c>
      <c r="W902" s="5" t="str">
        <f>IF(OR($A$3=""),"",IF(OR($W$2="优爆品"),(IF(COUNTIF('2-2.源数据-产品分析-优品'!A:A,产品建议!A902)&gt;0,"是","")&amp;IF(COUNTIF('2-3.源数据-产品分析-爆品'!A:A,产品建议!A902)&gt;0,"是","")),IF(OR($W$2="P4P点击量"),((IFERROR(INDEX('产品报告-整理'!D:D,MATCH(产品建议!A902,'产品报告-整理'!A:A,0)),""))),((IF(COUNTIF('2-2.源数据-产品分析-优品'!A:A,产品建议!A902)&gt;0,"是",""))))))</f>
        <v/>
      </c>
      <c r="X902" s="5" t="str">
        <f>IF(OR($A$3=""),"",IF(OR($W$2="优爆品"),((IFERROR(INDEX('产品报告-整理'!D:D,MATCH(产品建议!A902,'产品报告-整理'!A:A,0)),"")&amp;" → "&amp;(IFERROR(TEXT(INDEX('产品报告-整理'!D:D,MATCH(产品建议!A902,'产品报告-整理'!A:A,0))/G902,"0%"),"")))),IF(OR($W$2="P4P点击量"),((IF($W$2="P4P点击量",IFERROR(TEXT(W902/G902,"0%"),"")))),(((IF(COUNTIF('2-3.源数据-产品分析-爆品'!A:A,产品建议!A902)&gt;0,"是","")))))))</f>
        <v/>
      </c>
      <c r="Y902" s="9" t="str">
        <f>IF(AND($Y$2="直通车总消费",'产品报告-整理'!$BN$1="推荐广告"),IFERROR(INDEX('产品报告-整理'!H:H,MATCH(产品建议!A902,'产品报告-整理'!A:A,0)),0)+IFERROR(INDEX('产品报告-整理'!BV:BV,MATCH(产品建议!A902,'产品报告-整理'!BO:BO,0)),0),IFERROR(INDEX('产品报告-整理'!H:H,MATCH(产品建议!A902,'产品报告-整理'!A:A,0)),0))</f>
        <v/>
      </c>
      <c r="Z902" s="9" t="str">
        <f t="shared" si="45"/>
        <v/>
      </c>
      <c r="AA902" s="5" t="str">
        <f t="shared" si="43"/>
        <v/>
      </c>
      <c r="AB902" s="5" t="str">
        <f t="shared" si="44"/>
        <v/>
      </c>
      <c r="AC902" s="9"/>
      <c r="AD902" s="15" t="str">
        <f>IF($AD$1="  ",IFERROR(IF(AND(Y902="未推广",L902&gt;0),"加入P4P推广 ","")&amp;IF(AND(OR(W902="是",X902="是"),Y902=0),"优爆品加推广 ","")&amp;IF(AND(C902="N",L902&gt;0),"增加橱窗绑定 ","")&amp;IF(AND(OR(Z902&gt;$Z$1*4.5,AB902&gt;$AB$1*4.5),Y902&lt;&gt;0,Y902&gt;$AB$1*2,G902&gt;($G$1/$L$1)*1),"放弃P4P推广 ","")&amp;IF(AND(AB902&gt;$AB$1*1.2,AB902&lt;$AB$1*4.5,Y902&gt;0),"优化询盘成本 ","")&amp;IF(AND(Z902&gt;$Z$1*1.2,Z902&lt;$Z$1*4.5,Y902&gt;0),"优化商机成本 ","")&amp;IF(AND(Y902&lt;&gt;0,L902&gt;0,AB902&lt;$AB$1*1.2),"加大询盘获取 ","")&amp;IF(AND(Y902&lt;&gt;0,K902&gt;0,Z902&lt;$Z$1*1.2),"加大商机获取 ","")&amp;IF(AND(L902=0,C902="Y",G902&gt;($G$1/$L$1*1.5)),"解绑橱窗绑定 ",""),"请去左表粘贴源数据"),"")</f>
        <v/>
      </c>
      <c r="AE902" s="9"/>
      <c r="AF902" s="9"/>
      <c r="AG902" s="9"/>
      <c r="AH902" s="9"/>
      <c r="AI902" s="17"/>
      <c r="AJ902" s="17"/>
      <c r="AK902" s="17"/>
    </row>
    <row r="903" spans="1:37">
      <c r="A903" s="5" t="str">
        <f>IFERROR(HLOOKUP(A$2,'2.源数据-产品分析-全商品'!A$6:A$1000,ROW()-1,0),"")</f>
        <v/>
      </c>
      <c r="B903" s="5" t="str">
        <f>IFERROR(HLOOKUP(B$2,'2.源数据-产品分析-全商品'!B$6:B$1000,ROW()-1,0),"")</f>
        <v/>
      </c>
      <c r="C903" s="5" t="str">
        <f>CLEAN(IFERROR(HLOOKUP(C$2,'2.源数据-产品分析-全商品'!C$6:C$1000,ROW()-1,0),""))</f>
        <v/>
      </c>
      <c r="D903" s="5" t="str">
        <f>IFERROR(HLOOKUP(D$2,'2.源数据-产品分析-全商品'!D$6:D$1000,ROW()-1,0),"")</f>
        <v/>
      </c>
      <c r="E903" s="5" t="str">
        <f>IFERROR(HLOOKUP(E$2,'2.源数据-产品分析-全商品'!E$6:E$1000,ROW()-1,0),"")</f>
        <v/>
      </c>
      <c r="F903" s="5" t="str">
        <f>IFERROR(VALUE(HLOOKUP(F$2,'2.源数据-产品分析-全商品'!F$6:F$1000,ROW()-1,0)),"")</f>
        <v/>
      </c>
      <c r="G903" s="5" t="str">
        <f>IFERROR(VALUE(HLOOKUP(G$2,'2.源数据-产品分析-全商品'!G$6:G$1000,ROW()-1,0)),"")</f>
        <v/>
      </c>
      <c r="H903" s="5" t="str">
        <f>IFERROR(HLOOKUP(H$2,'2.源数据-产品分析-全商品'!H$6:H$1000,ROW()-1,0),"")</f>
        <v/>
      </c>
      <c r="I903" s="5" t="str">
        <f>IFERROR(VALUE(HLOOKUP(I$2,'2.源数据-产品分析-全商品'!I$6:I$1000,ROW()-1,0)),"")</f>
        <v/>
      </c>
      <c r="J903" s="60" t="str">
        <f>IFERROR(IF($J$2="","",INDEX('产品报告-整理'!G:G,MATCH(产品建议!A903,'产品报告-整理'!A:A,0))),"")</f>
        <v/>
      </c>
      <c r="K903" s="5" t="str">
        <f>IFERROR(IF($K$2="","",VALUE(INDEX('产品报告-整理'!E:E,MATCH(产品建议!A903,'产品报告-整理'!A:A,0)))),0)</f>
        <v/>
      </c>
      <c r="L903" s="5" t="str">
        <f>IFERROR(VALUE(HLOOKUP(L$2,'2.源数据-产品分析-全商品'!J$6:J$1000,ROW()-1,0)),"")</f>
        <v/>
      </c>
      <c r="M903" s="5" t="str">
        <f>IFERROR(VALUE(HLOOKUP(M$2,'2.源数据-产品分析-全商品'!K$6:K$1000,ROW()-1,0)),"")</f>
        <v/>
      </c>
      <c r="N903" s="5" t="str">
        <f>IFERROR(HLOOKUP(N$2,'2.源数据-产品分析-全商品'!L$6:L$1000,ROW()-1,0),"")</f>
        <v/>
      </c>
      <c r="O903" s="5" t="str">
        <f>IF($O$2='产品报告-整理'!$K$1,IFERROR(INDEX('产品报告-整理'!S:S,MATCH(产品建议!A903,'产品报告-整理'!L:L,0)),""),(IFERROR(VALUE(HLOOKUP(O$2,'2.源数据-产品分析-全商品'!M$6:M$1000,ROW()-1,0)),"")))</f>
        <v/>
      </c>
      <c r="P903" s="5" t="str">
        <f>IF($P$2='产品报告-整理'!$V$1,IFERROR(INDEX('产品报告-整理'!AD:AD,MATCH(产品建议!A903,'产品报告-整理'!W:W,0)),""),(IFERROR(VALUE(HLOOKUP(P$2,'2.源数据-产品分析-全商品'!N$6:N$1000,ROW()-1,0)),"")))</f>
        <v/>
      </c>
      <c r="Q903" s="5" t="str">
        <f>IF($Q$2='产品报告-整理'!$AG$1,IFERROR(INDEX('产品报告-整理'!AO:AO,MATCH(产品建议!A903,'产品报告-整理'!AH:AH,0)),""),(IFERROR(VALUE(HLOOKUP(Q$2,'2.源数据-产品分析-全商品'!O$6:O$1000,ROW()-1,0)),"")))</f>
        <v/>
      </c>
      <c r="R903" s="5" t="str">
        <f>IF($R$2='产品报告-整理'!$AR$1,IFERROR(INDEX('产品报告-整理'!AZ:AZ,MATCH(产品建议!A903,'产品报告-整理'!AS:AS,0)),""),(IFERROR(VALUE(HLOOKUP(R$2,'2.源数据-产品分析-全商品'!P$6:P$1000,ROW()-1,0)),"")))</f>
        <v/>
      </c>
      <c r="S903" s="5" t="str">
        <f>IF($S$2='产品报告-整理'!$BC$1,IFERROR(INDEX('产品报告-整理'!BK:BK,MATCH(产品建议!A903,'产品报告-整理'!BD:BD,0)),""),(IFERROR(VALUE(HLOOKUP(S$2,'2.源数据-产品分析-全商品'!Q$6:Q$1000,ROW()-1,0)),"")))</f>
        <v/>
      </c>
      <c r="T903" s="5" t="str">
        <f>IFERROR(HLOOKUP("产品负责人",'2.源数据-产品分析-全商品'!R$6:R$1000,ROW()-1,0),"")</f>
        <v/>
      </c>
      <c r="U903" s="5" t="str">
        <f>IFERROR(VALUE(HLOOKUP(U$2,'2.源数据-产品分析-全商品'!S$6:S$1000,ROW()-1,0)),"")</f>
        <v/>
      </c>
      <c r="V903" s="5" t="str">
        <f>IFERROR(VALUE(HLOOKUP(V$2,'2.源数据-产品分析-全商品'!T$6:T$1000,ROW()-1,0)),"")</f>
        <v/>
      </c>
      <c r="W903" s="5" t="str">
        <f>IF(OR($A$3=""),"",IF(OR($W$2="优爆品"),(IF(COUNTIF('2-2.源数据-产品分析-优品'!A:A,产品建议!A903)&gt;0,"是","")&amp;IF(COUNTIF('2-3.源数据-产品分析-爆品'!A:A,产品建议!A903)&gt;0,"是","")),IF(OR($W$2="P4P点击量"),((IFERROR(INDEX('产品报告-整理'!D:D,MATCH(产品建议!A903,'产品报告-整理'!A:A,0)),""))),((IF(COUNTIF('2-2.源数据-产品分析-优品'!A:A,产品建议!A903)&gt;0,"是",""))))))</f>
        <v/>
      </c>
      <c r="X903" s="5" t="str">
        <f>IF(OR($A$3=""),"",IF(OR($W$2="优爆品"),((IFERROR(INDEX('产品报告-整理'!D:D,MATCH(产品建议!A903,'产品报告-整理'!A:A,0)),"")&amp;" → "&amp;(IFERROR(TEXT(INDEX('产品报告-整理'!D:D,MATCH(产品建议!A903,'产品报告-整理'!A:A,0))/G903,"0%"),"")))),IF(OR($W$2="P4P点击量"),((IF($W$2="P4P点击量",IFERROR(TEXT(W903/G903,"0%"),"")))),(((IF(COUNTIF('2-3.源数据-产品分析-爆品'!A:A,产品建议!A903)&gt;0,"是","")))))))</f>
        <v/>
      </c>
      <c r="Y903" s="9" t="str">
        <f>IF(AND($Y$2="直通车总消费",'产品报告-整理'!$BN$1="推荐广告"),IFERROR(INDEX('产品报告-整理'!H:H,MATCH(产品建议!A903,'产品报告-整理'!A:A,0)),0)+IFERROR(INDEX('产品报告-整理'!BV:BV,MATCH(产品建议!A903,'产品报告-整理'!BO:BO,0)),0),IFERROR(INDEX('产品报告-整理'!H:H,MATCH(产品建议!A903,'产品报告-整理'!A:A,0)),0))</f>
        <v/>
      </c>
      <c r="Z903" s="9" t="str">
        <f t="shared" si="45"/>
        <v/>
      </c>
      <c r="AA903" s="5" t="str">
        <f t="shared" si="43"/>
        <v/>
      </c>
      <c r="AB903" s="5" t="str">
        <f t="shared" si="44"/>
        <v/>
      </c>
      <c r="AC903" s="9"/>
      <c r="AD903" s="15" t="str">
        <f>IF($AD$1="  ",IFERROR(IF(AND(Y903="未推广",L903&gt;0),"加入P4P推广 ","")&amp;IF(AND(OR(W903="是",X903="是"),Y903=0),"优爆品加推广 ","")&amp;IF(AND(C903="N",L903&gt;0),"增加橱窗绑定 ","")&amp;IF(AND(OR(Z903&gt;$Z$1*4.5,AB903&gt;$AB$1*4.5),Y903&lt;&gt;0,Y903&gt;$AB$1*2,G903&gt;($G$1/$L$1)*1),"放弃P4P推广 ","")&amp;IF(AND(AB903&gt;$AB$1*1.2,AB903&lt;$AB$1*4.5,Y903&gt;0),"优化询盘成本 ","")&amp;IF(AND(Z903&gt;$Z$1*1.2,Z903&lt;$Z$1*4.5,Y903&gt;0),"优化商机成本 ","")&amp;IF(AND(Y903&lt;&gt;0,L903&gt;0,AB903&lt;$AB$1*1.2),"加大询盘获取 ","")&amp;IF(AND(Y903&lt;&gt;0,K903&gt;0,Z903&lt;$Z$1*1.2),"加大商机获取 ","")&amp;IF(AND(L903=0,C903="Y",G903&gt;($G$1/$L$1*1.5)),"解绑橱窗绑定 ",""),"请去左表粘贴源数据"),"")</f>
        <v/>
      </c>
      <c r="AE903" s="9"/>
      <c r="AF903" s="9"/>
      <c r="AG903" s="9"/>
      <c r="AH903" s="9"/>
      <c r="AI903" s="17"/>
      <c r="AJ903" s="17"/>
      <c r="AK903" s="17"/>
    </row>
    <row r="904" spans="1:37">
      <c r="A904" s="5" t="str">
        <f>IFERROR(HLOOKUP(A$2,'2.源数据-产品分析-全商品'!A$6:A$1000,ROW()-1,0),"")</f>
        <v/>
      </c>
      <c r="B904" s="5" t="str">
        <f>IFERROR(HLOOKUP(B$2,'2.源数据-产品分析-全商品'!B$6:B$1000,ROW()-1,0),"")</f>
        <v/>
      </c>
      <c r="C904" s="5" t="str">
        <f>CLEAN(IFERROR(HLOOKUP(C$2,'2.源数据-产品分析-全商品'!C$6:C$1000,ROW()-1,0),""))</f>
        <v/>
      </c>
      <c r="D904" s="5" t="str">
        <f>IFERROR(HLOOKUP(D$2,'2.源数据-产品分析-全商品'!D$6:D$1000,ROW()-1,0),"")</f>
        <v/>
      </c>
      <c r="E904" s="5" t="str">
        <f>IFERROR(HLOOKUP(E$2,'2.源数据-产品分析-全商品'!E$6:E$1000,ROW()-1,0),"")</f>
        <v/>
      </c>
      <c r="F904" s="5" t="str">
        <f>IFERROR(VALUE(HLOOKUP(F$2,'2.源数据-产品分析-全商品'!F$6:F$1000,ROW()-1,0)),"")</f>
        <v/>
      </c>
      <c r="G904" s="5" t="str">
        <f>IFERROR(VALUE(HLOOKUP(G$2,'2.源数据-产品分析-全商品'!G$6:G$1000,ROW()-1,0)),"")</f>
        <v/>
      </c>
      <c r="H904" s="5" t="str">
        <f>IFERROR(HLOOKUP(H$2,'2.源数据-产品分析-全商品'!H$6:H$1000,ROW()-1,0),"")</f>
        <v/>
      </c>
      <c r="I904" s="5" t="str">
        <f>IFERROR(VALUE(HLOOKUP(I$2,'2.源数据-产品分析-全商品'!I$6:I$1000,ROW()-1,0)),"")</f>
        <v/>
      </c>
      <c r="J904" s="60" t="str">
        <f>IFERROR(IF($J$2="","",INDEX('产品报告-整理'!G:G,MATCH(产品建议!A904,'产品报告-整理'!A:A,0))),"")</f>
        <v/>
      </c>
      <c r="K904" s="5" t="str">
        <f>IFERROR(IF($K$2="","",VALUE(INDEX('产品报告-整理'!E:E,MATCH(产品建议!A904,'产品报告-整理'!A:A,0)))),0)</f>
        <v/>
      </c>
      <c r="L904" s="5" t="str">
        <f>IFERROR(VALUE(HLOOKUP(L$2,'2.源数据-产品分析-全商品'!J$6:J$1000,ROW()-1,0)),"")</f>
        <v/>
      </c>
      <c r="M904" s="5" t="str">
        <f>IFERROR(VALUE(HLOOKUP(M$2,'2.源数据-产品分析-全商品'!K$6:K$1000,ROW()-1,0)),"")</f>
        <v/>
      </c>
      <c r="N904" s="5" t="str">
        <f>IFERROR(HLOOKUP(N$2,'2.源数据-产品分析-全商品'!L$6:L$1000,ROW()-1,0),"")</f>
        <v/>
      </c>
      <c r="O904" s="5" t="str">
        <f>IF($O$2='产品报告-整理'!$K$1,IFERROR(INDEX('产品报告-整理'!S:S,MATCH(产品建议!A904,'产品报告-整理'!L:L,0)),""),(IFERROR(VALUE(HLOOKUP(O$2,'2.源数据-产品分析-全商品'!M$6:M$1000,ROW()-1,0)),"")))</f>
        <v/>
      </c>
      <c r="P904" s="5" t="str">
        <f>IF($P$2='产品报告-整理'!$V$1,IFERROR(INDEX('产品报告-整理'!AD:AD,MATCH(产品建议!A904,'产品报告-整理'!W:W,0)),""),(IFERROR(VALUE(HLOOKUP(P$2,'2.源数据-产品分析-全商品'!N$6:N$1000,ROW()-1,0)),"")))</f>
        <v/>
      </c>
      <c r="Q904" s="5" t="str">
        <f>IF($Q$2='产品报告-整理'!$AG$1,IFERROR(INDEX('产品报告-整理'!AO:AO,MATCH(产品建议!A904,'产品报告-整理'!AH:AH,0)),""),(IFERROR(VALUE(HLOOKUP(Q$2,'2.源数据-产品分析-全商品'!O$6:O$1000,ROW()-1,0)),"")))</f>
        <v/>
      </c>
      <c r="R904" s="5" t="str">
        <f>IF($R$2='产品报告-整理'!$AR$1,IFERROR(INDEX('产品报告-整理'!AZ:AZ,MATCH(产品建议!A904,'产品报告-整理'!AS:AS,0)),""),(IFERROR(VALUE(HLOOKUP(R$2,'2.源数据-产品分析-全商品'!P$6:P$1000,ROW()-1,0)),"")))</f>
        <v/>
      </c>
      <c r="S904" s="5" t="str">
        <f>IF($S$2='产品报告-整理'!$BC$1,IFERROR(INDEX('产品报告-整理'!BK:BK,MATCH(产品建议!A904,'产品报告-整理'!BD:BD,0)),""),(IFERROR(VALUE(HLOOKUP(S$2,'2.源数据-产品分析-全商品'!Q$6:Q$1000,ROW()-1,0)),"")))</f>
        <v/>
      </c>
      <c r="T904" s="5" t="str">
        <f>IFERROR(HLOOKUP("产品负责人",'2.源数据-产品分析-全商品'!R$6:R$1000,ROW()-1,0),"")</f>
        <v/>
      </c>
      <c r="U904" s="5" t="str">
        <f>IFERROR(VALUE(HLOOKUP(U$2,'2.源数据-产品分析-全商品'!S$6:S$1000,ROW()-1,0)),"")</f>
        <v/>
      </c>
      <c r="V904" s="5" t="str">
        <f>IFERROR(VALUE(HLOOKUP(V$2,'2.源数据-产品分析-全商品'!T$6:T$1000,ROW()-1,0)),"")</f>
        <v/>
      </c>
      <c r="W904" s="5" t="str">
        <f>IF(OR($A$3=""),"",IF(OR($W$2="优爆品"),(IF(COUNTIF('2-2.源数据-产品分析-优品'!A:A,产品建议!A904)&gt;0,"是","")&amp;IF(COUNTIF('2-3.源数据-产品分析-爆品'!A:A,产品建议!A904)&gt;0,"是","")),IF(OR($W$2="P4P点击量"),((IFERROR(INDEX('产品报告-整理'!D:D,MATCH(产品建议!A904,'产品报告-整理'!A:A,0)),""))),((IF(COUNTIF('2-2.源数据-产品分析-优品'!A:A,产品建议!A904)&gt;0,"是",""))))))</f>
        <v/>
      </c>
      <c r="X904" s="5" t="str">
        <f>IF(OR($A$3=""),"",IF(OR($W$2="优爆品"),((IFERROR(INDEX('产品报告-整理'!D:D,MATCH(产品建议!A904,'产品报告-整理'!A:A,0)),"")&amp;" → "&amp;(IFERROR(TEXT(INDEX('产品报告-整理'!D:D,MATCH(产品建议!A904,'产品报告-整理'!A:A,0))/G904,"0%"),"")))),IF(OR($W$2="P4P点击量"),((IF($W$2="P4P点击量",IFERROR(TEXT(W904/G904,"0%"),"")))),(((IF(COUNTIF('2-3.源数据-产品分析-爆品'!A:A,产品建议!A904)&gt;0,"是","")))))))</f>
        <v/>
      </c>
      <c r="Y904" s="9" t="str">
        <f>IF(AND($Y$2="直通车总消费",'产品报告-整理'!$BN$1="推荐广告"),IFERROR(INDEX('产品报告-整理'!H:H,MATCH(产品建议!A904,'产品报告-整理'!A:A,0)),0)+IFERROR(INDEX('产品报告-整理'!BV:BV,MATCH(产品建议!A904,'产品报告-整理'!BO:BO,0)),0),IFERROR(INDEX('产品报告-整理'!H:H,MATCH(产品建议!A904,'产品报告-整理'!A:A,0)),0))</f>
        <v/>
      </c>
      <c r="Z904" s="9" t="str">
        <f t="shared" si="45"/>
        <v/>
      </c>
      <c r="AA904" s="5" t="str">
        <f t="shared" si="43"/>
        <v/>
      </c>
      <c r="AB904" s="5" t="str">
        <f t="shared" si="44"/>
        <v/>
      </c>
      <c r="AC904" s="9"/>
      <c r="AD904" s="15" t="str">
        <f>IF($AD$1="  ",IFERROR(IF(AND(Y904="未推广",L904&gt;0),"加入P4P推广 ","")&amp;IF(AND(OR(W904="是",X904="是"),Y904=0),"优爆品加推广 ","")&amp;IF(AND(C904="N",L904&gt;0),"增加橱窗绑定 ","")&amp;IF(AND(OR(Z904&gt;$Z$1*4.5,AB904&gt;$AB$1*4.5),Y904&lt;&gt;0,Y904&gt;$AB$1*2,G904&gt;($G$1/$L$1)*1),"放弃P4P推广 ","")&amp;IF(AND(AB904&gt;$AB$1*1.2,AB904&lt;$AB$1*4.5,Y904&gt;0),"优化询盘成本 ","")&amp;IF(AND(Z904&gt;$Z$1*1.2,Z904&lt;$Z$1*4.5,Y904&gt;0),"优化商机成本 ","")&amp;IF(AND(Y904&lt;&gt;0,L904&gt;0,AB904&lt;$AB$1*1.2),"加大询盘获取 ","")&amp;IF(AND(Y904&lt;&gt;0,K904&gt;0,Z904&lt;$Z$1*1.2),"加大商机获取 ","")&amp;IF(AND(L904=0,C904="Y",G904&gt;($G$1/$L$1*1.5)),"解绑橱窗绑定 ",""),"请去左表粘贴源数据"),"")</f>
        <v/>
      </c>
      <c r="AE904" s="9"/>
      <c r="AF904" s="9"/>
      <c r="AG904" s="9"/>
      <c r="AH904" s="9"/>
      <c r="AI904" s="17"/>
      <c r="AJ904" s="17"/>
      <c r="AK904" s="17"/>
    </row>
    <row r="905" spans="1:37">
      <c r="A905" s="5" t="str">
        <f>IFERROR(HLOOKUP(A$2,'2.源数据-产品分析-全商品'!A$6:A$1000,ROW()-1,0),"")</f>
        <v/>
      </c>
      <c r="B905" s="5" t="str">
        <f>IFERROR(HLOOKUP(B$2,'2.源数据-产品分析-全商品'!B$6:B$1000,ROW()-1,0),"")</f>
        <v/>
      </c>
      <c r="C905" s="5" t="str">
        <f>CLEAN(IFERROR(HLOOKUP(C$2,'2.源数据-产品分析-全商品'!C$6:C$1000,ROW()-1,0),""))</f>
        <v/>
      </c>
      <c r="D905" s="5" t="str">
        <f>IFERROR(HLOOKUP(D$2,'2.源数据-产品分析-全商品'!D$6:D$1000,ROW()-1,0),"")</f>
        <v/>
      </c>
      <c r="E905" s="5" t="str">
        <f>IFERROR(HLOOKUP(E$2,'2.源数据-产品分析-全商品'!E$6:E$1000,ROW()-1,0),"")</f>
        <v/>
      </c>
      <c r="F905" s="5" t="str">
        <f>IFERROR(VALUE(HLOOKUP(F$2,'2.源数据-产品分析-全商品'!F$6:F$1000,ROW()-1,0)),"")</f>
        <v/>
      </c>
      <c r="G905" s="5" t="str">
        <f>IFERROR(VALUE(HLOOKUP(G$2,'2.源数据-产品分析-全商品'!G$6:G$1000,ROW()-1,0)),"")</f>
        <v/>
      </c>
      <c r="H905" s="5" t="str">
        <f>IFERROR(HLOOKUP(H$2,'2.源数据-产品分析-全商品'!H$6:H$1000,ROW()-1,0),"")</f>
        <v/>
      </c>
      <c r="I905" s="5" t="str">
        <f>IFERROR(VALUE(HLOOKUP(I$2,'2.源数据-产品分析-全商品'!I$6:I$1000,ROW()-1,0)),"")</f>
        <v/>
      </c>
      <c r="J905" s="60" t="str">
        <f>IFERROR(IF($J$2="","",INDEX('产品报告-整理'!G:G,MATCH(产品建议!A905,'产品报告-整理'!A:A,0))),"")</f>
        <v/>
      </c>
      <c r="K905" s="5" t="str">
        <f>IFERROR(IF($K$2="","",VALUE(INDEX('产品报告-整理'!E:E,MATCH(产品建议!A905,'产品报告-整理'!A:A,0)))),0)</f>
        <v/>
      </c>
      <c r="L905" s="5" t="str">
        <f>IFERROR(VALUE(HLOOKUP(L$2,'2.源数据-产品分析-全商品'!J$6:J$1000,ROW()-1,0)),"")</f>
        <v/>
      </c>
      <c r="M905" s="5" t="str">
        <f>IFERROR(VALUE(HLOOKUP(M$2,'2.源数据-产品分析-全商品'!K$6:K$1000,ROW()-1,0)),"")</f>
        <v/>
      </c>
      <c r="N905" s="5" t="str">
        <f>IFERROR(HLOOKUP(N$2,'2.源数据-产品分析-全商品'!L$6:L$1000,ROW()-1,0),"")</f>
        <v/>
      </c>
      <c r="O905" s="5" t="str">
        <f>IF($O$2='产品报告-整理'!$K$1,IFERROR(INDEX('产品报告-整理'!S:S,MATCH(产品建议!A905,'产品报告-整理'!L:L,0)),""),(IFERROR(VALUE(HLOOKUP(O$2,'2.源数据-产品分析-全商品'!M$6:M$1000,ROW()-1,0)),"")))</f>
        <v/>
      </c>
      <c r="P905" s="5" t="str">
        <f>IF($P$2='产品报告-整理'!$V$1,IFERROR(INDEX('产品报告-整理'!AD:AD,MATCH(产品建议!A905,'产品报告-整理'!W:W,0)),""),(IFERROR(VALUE(HLOOKUP(P$2,'2.源数据-产品分析-全商品'!N$6:N$1000,ROW()-1,0)),"")))</f>
        <v/>
      </c>
      <c r="Q905" s="5" t="str">
        <f>IF($Q$2='产品报告-整理'!$AG$1,IFERROR(INDEX('产品报告-整理'!AO:AO,MATCH(产品建议!A905,'产品报告-整理'!AH:AH,0)),""),(IFERROR(VALUE(HLOOKUP(Q$2,'2.源数据-产品分析-全商品'!O$6:O$1000,ROW()-1,0)),"")))</f>
        <v/>
      </c>
      <c r="R905" s="5" t="str">
        <f>IF($R$2='产品报告-整理'!$AR$1,IFERROR(INDEX('产品报告-整理'!AZ:AZ,MATCH(产品建议!A905,'产品报告-整理'!AS:AS,0)),""),(IFERROR(VALUE(HLOOKUP(R$2,'2.源数据-产品分析-全商品'!P$6:P$1000,ROW()-1,0)),"")))</f>
        <v/>
      </c>
      <c r="S905" s="5" t="str">
        <f>IF($S$2='产品报告-整理'!$BC$1,IFERROR(INDEX('产品报告-整理'!BK:BK,MATCH(产品建议!A905,'产品报告-整理'!BD:BD,0)),""),(IFERROR(VALUE(HLOOKUP(S$2,'2.源数据-产品分析-全商品'!Q$6:Q$1000,ROW()-1,0)),"")))</f>
        <v/>
      </c>
      <c r="T905" s="5" t="str">
        <f>IFERROR(HLOOKUP("产品负责人",'2.源数据-产品分析-全商品'!R$6:R$1000,ROW()-1,0),"")</f>
        <v/>
      </c>
      <c r="U905" s="5" t="str">
        <f>IFERROR(VALUE(HLOOKUP(U$2,'2.源数据-产品分析-全商品'!S$6:S$1000,ROW()-1,0)),"")</f>
        <v/>
      </c>
      <c r="V905" s="5" t="str">
        <f>IFERROR(VALUE(HLOOKUP(V$2,'2.源数据-产品分析-全商品'!T$6:T$1000,ROW()-1,0)),"")</f>
        <v/>
      </c>
      <c r="W905" s="5" t="str">
        <f>IF(OR($A$3=""),"",IF(OR($W$2="优爆品"),(IF(COUNTIF('2-2.源数据-产品分析-优品'!A:A,产品建议!A905)&gt;0,"是","")&amp;IF(COUNTIF('2-3.源数据-产品分析-爆品'!A:A,产品建议!A905)&gt;0,"是","")),IF(OR($W$2="P4P点击量"),((IFERROR(INDEX('产品报告-整理'!D:D,MATCH(产品建议!A905,'产品报告-整理'!A:A,0)),""))),((IF(COUNTIF('2-2.源数据-产品分析-优品'!A:A,产品建议!A905)&gt;0,"是",""))))))</f>
        <v/>
      </c>
      <c r="X905" s="5" t="str">
        <f>IF(OR($A$3=""),"",IF(OR($W$2="优爆品"),((IFERROR(INDEX('产品报告-整理'!D:D,MATCH(产品建议!A905,'产品报告-整理'!A:A,0)),"")&amp;" → "&amp;(IFERROR(TEXT(INDEX('产品报告-整理'!D:D,MATCH(产品建议!A905,'产品报告-整理'!A:A,0))/G905,"0%"),"")))),IF(OR($W$2="P4P点击量"),((IF($W$2="P4P点击量",IFERROR(TEXT(W905/G905,"0%"),"")))),(((IF(COUNTIF('2-3.源数据-产品分析-爆品'!A:A,产品建议!A905)&gt;0,"是","")))))))</f>
        <v/>
      </c>
      <c r="Y905" s="9" t="str">
        <f>IF(AND($Y$2="直通车总消费",'产品报告-整理'!$BN$1="推荐广告"),IFERROR(INDEX('产品报告-整理'!H:H,MATCH(产品建议!A905,'产品报告-整理'!A:A,0)),0)+IFERROR(INDEX('产品报告-整理'!BV:BV,MATCH(产品建议!A905,'产品报告-整理'!BO:BO,0)),0),IFERROR(INDEX('产品报告-整理'!H:H,MATCH(产品建议!A905,'产品报告-整理'!A:A,0)),0))</f>
        <v/>
      </c>
      <c r="Z905" s="9" t="str">
        <f t="shared" si="45"/>
        <v/>
      </c>
      <c r="AA905" s="5" t="str">
        <f t="shared" si="43"/>
        <v/>
      </c>
      <c r="AB905" s="5" t="str">
        <f t="shared" si="44"/>
        <v/>
      </c>
      <c r="AC905" s="9"/>
      <c r="AD905" s="15" t="str">
        <f>IF($AD$1="  ",IFERROR(IF(AND(Y905="未推广",L905&gt;0),"加入P4P推广 ","")&amp;IF(AND(OR(W905="是",X905="是"),Y905=0),"优爆品加推广 ","")&amp;IF(AND(C905="N",L905&gt;0),"增加橱窗绑定 ","")&amp;IF(AND(OR(Z905&gt;$Z$1*4.5,AB905&gt;$AB$1*4.5),Y905&lt;&gt;0,Y905&gt;$AB$1*2,G905&gt;($G$1/$L$1)*1),"放弃P4P推广 ","")&amp;IF(AND(AB905&gt;$AB$1*1.2,AB905&lt;$AB$1*4.5,Y905&gt;0),"优化询盘成本 ","")&amp;IF(AND(Z905&gt;$Z$1*1.2,Z905&lt;$Z$1*4.5,Y905&gt;0),"优化商机成本 ","")&amp;IF(AND(Y905&lt;&gt;0,L905&gt;0,AB905&lt;$AB$1*1.2),"加大询盘获取 ","")&amp;IF(AND(Y905&lt;&gt;0,K905&gt;0,Z905&lt;$Z$1*1.2),"加大商机获取 ","")&amp;IF(AND(L905=0,C905="Y",G905&gt;($G$1/$L$1*1.5)),"解绑橱窗绑定 ",""),"请去左表粘贴源数据"),"")</f>
        <v/>
      </c>
      <c r="AE905" s="9"/>
      <c r="AF905" s="9"/>
      <c r="AG905" s="9"/>
      <c r="AH905" s="9"/>
      <c r="AI905" s="17"/>
      <c r="AJ905" s="17"/>
      <c r="AK905" s="17"/>
    </row>
    <row r="906" spans="1:37">
      <c r="A906" s="5" t="str">
        <f>IFERROR(HLOOKUP(A$2,'2.源数据-产品分析-全商品'!A$6:A$1000,ROW()-1,0),"")</f>
        <v/>
      </c>
      <c r="B906" s="5" t="str">
        <f>IFERROR(HLOOKUP(B$2,'2.源数据-产品分析-全商品'!B$6:B$1000,ROW()-1,0),"")</f>
        <v/>
      </c>
      <c r="C906" s="5" t="str">
        <f>CLEAN(IFERROR(HLOOKUP(C$2,'2.源数据-产品分析-全商品'!C$6:C$1000,ROW()-1,0),""))</f>
        <v/>
      </c>
      <c r="D906" s="5" t="str">
        <f>IFERROR(HLOOKUP(D$2,'2.源数据-产品分析-全商品'!D$6:D$1000,ROW()-1,0),"")</f>
        <v/>
      </c>
      <c r="E906" s="5" t="str">
        <f>IFERROR(HLOOKUP(E$2,'2.源数据-产品分析-全商品'!E$6:E$1000,ROW()-1,0),"")</f>
        <v/>
      </c>
      <c r="F906" s="5" t="str">
        <f>IFERROR(VALUE(HLOOKUP(F$2,'2.源数据-产品分析-全商品'!F$6:F$1000,ROW()-1,0)),"")</f>
        <v/>
      </c>
      <c r="G906" s="5" t="str">
        <f>IFERROR(VALUE(HLOOKUP(G$2,'2.源数据-产品分析-全商品'!G$6:G$1000,ROW()-1,0)),"")</f>
        <v/>
      </c>
      <c r="H906" s="5" t="str">
        <f>IFERROR(HLOOKUP(H$2,'2.源数据-产品分析-全商品'!H$6:H$1000,ROW()-1,0),"")</f>
        <v/>
      </c>
      <c r="I906" s="5" t="str">
        <f>IFERROR(VALUE(HLOOKUP(I$2,'2.源数据-产品分析-全商品'!I$6:I$1000,ROW()-1,0)),"")</f>
        <v/>
      </c>
      <c r="J906" s="60" t="str">
        <f>IFERROR(IF($J$2="","",INDEX('产品报告-整理'!G:G,MATCH(产品建议!A906,'产品报告-整理'!A:A,0))),"")</f>
        <v/>
      </c>
      <c r="K906" s="5" t="str">
        <f>IFERROR(IF($K$2="","",VALUE(INDEX('产品报告-整理'!E:E,MATCH(产品建议!A906,'产品报告-整理'!A:A,0)))),0)</f>
        <v/>
      </c>
      <c r="L906" s="5" t="str">
        <f>IFERROR(VALUE(HLOOKUP(L$2,'2.源数据-产品分析-全商品'!J$6:J$1000,ROW()-1,0)),"")</f>
        <v/>
      </c>
      <c r="M906" s="5" t="str">
        <f>IFERROR(VALUE(HLOOKUP(M$2,'2.源数据-产品分析-全商品'!K$6:K$1000,ROW()-1,0)),"")</f>
        <v/>
      </c>
      <c r="N906" s="5" t="str">
        <f>IFERROR(HLOOKUP(N$2,'2.源数据-产品分析-全商品'!L$6:L$1000,ROW()-1,0),"")</f>
        <v/>
      </c>
      <c r="O906" s="5" t="str">
        <f>IF($O$2='产品报告-整理'!$K$1,IFERROR(INDEX('产品报告-整理'!S:S,MATCH(产品建议!A906,'产品报告-整理'!L:L,0)),""),(IFERROR(VALUE(HLOOKUP(O$2,'2.源数据-产品分析-全商品'!M$6:M$1000,ROW()-1,0)),"")))</f>
        <v/>
      </c>
      <c r="P906" s="5" t="str">
        <f>IF($P$2='产品报告-整理'!$V$1,IFERROR(INDEX('产品报告-整理'!AD:AD,MATCH(产品建议!A906,'产品报告-整理'!W:W,0)),""),(IFERROR(VALUE(HLOOKUP(P$2,'2.源数据-产品分析-全商品'!N$6:N$1000,ROW()-1,0)),"")))</f>
        <v/>
      </c>
      <c r="Q906" s="5" t="str">
        <f>IF($Q$2='产品报告-整理'!$AG$1,IFERROR(INDEX('产品报告-整理'!AO:AO,MATCH(产品建议!A906,'产品报告-整理'!AH:AH,0)),""),(IFERROR(VALUE(HLOOKUP(Q$2,'2.源数据-产品分析-全商品'!O$6:O$1000,ROW()-1,0)),"")))</f>
        <v/>
      </c>
      <c r="R906" s="5" t="str">
        <f>IF($R$2='产品报告-整理'!$AR$1,IFERROR(INDEX('产品报告-整理'!AZ:AZ,MATCH(产品建议!A906,'产品报告-整理'!AS:AS,0)),""),(IFERROR(VALUE(HLOOKUP(R$2,'2.源数据-产品分析-全商品'!P$6:P$1000,ROW()-1,0)),"")))</f>
        <v/>
      </c>
      <c r="S906" s="5" t="str">
        <f>IF($S$2='产品报告-整理'!$BC$1,IFERROR(INDEX('产品报告-整理'!BK:BK,MATCH(产品建议!A906,'产品报告-整理'!BD:BD,0)),""),(IFERROR(VALUE(HLOOKUP(S$2,'2.源数据-产品分析-全商品'!Q$6:Q$1000,ROW()-1,0)),"")))</f>
        <v/>
      </c>
      <c r="T906" s="5" t="str">
        <f>IFERROR(HLOOKUP("产品负责人",'2.源数据-产品分析-全商品'!R$6:R$1000,ROW()-1,0),"")</f>
        <v/>
      </c>
      <c r="U906" s="5" t="str">
        <f>IFERROR(VALUE(HLOOKUP(U$2,'2.源数据-产品分析-全商品'!S$6:S$1000,ROW()-1,0)),"")</f>
        <v/>
      </c>
      <c r="V906" s="5" t="str">
        <f>IFERROR(VALUE(HLOOKUP(V$2,'2.源数据-产品分析-全商品'!T$6:T$1000,ROW()-1,0)),"")</f>
        <v/>
      </c>
      <c r="W906" s="5" t="str">
        <f>IF(OR($A$3=""),"",IF(OR($W$2="优爆品"),(IF(COUNTIF('2-2.源数据-产品分析-优品'!A:A,产品建议!A906)&gt;0,"是","")&amp;IF(COUNTIF('2-3.源数据-产品分析-爆品'!A:A,产品建议!A906)&gt;0,"是","")),IF(OR($W$2="P4P点击量"),((IFERROR(INDEX('产品报告-整理'!D:D,MATCH(产品建议!A906,'产品报告-整理'!A:A,0)),""))),((IF(COUNTIF('2-2.源数据-产品分析-优品'!A:A,产品建议!A906)&gt;0,"是",""))))))</f>
        <v/>
      </c>
      <c r="X906" s="5" t="str">
        <f>IF(OR($A$3=""),"",IF(OR($W$2="优爆品"),((IFERROR(INDEX('产品报告-整理'!D:D,MATCH(产品建议!A906,'产品报告-整理'!A:A,0)),"")&amp;" → "&amp;(IFERROR(TEXT(INDEX('产品报告-整理'!D:D,MATCH(产品建议!A906,'产品报告-整理'!A:A,0))/G906,"0%"),"")))),IF(OR($W$2="P4P点击量"),((IF($W$2="P4P点击量",IFERROR(TEXT(W906/G906,"0%"),"")))),(((IF(COUNTIF('2-3.源数据-产品分析-爆品'!A:A,产品建议!A906)&gt;0,"是","")))))))</f>
        <v/>
      </c>
      <c r="Y906" s="9" t="str">
        <f>IF(AND($Y$2="直通车总消费",'产品报告-整理'!$BN$1="推荐广告"),IFERROR(INDEX('产品报告-整理'!H:H,MATCH(产品建议!A906,'产品报告-整理'!A:A,0)),0)+IFERROR(INDEX('产品报告-整理'!BV:BV,MATCH(产品建议!A906,'产品报告-整理'!BO:BO,0)),0),IFERROR(INDEX('产品报告-整理'!H:H,MATCH(产品建议!A906,'产品报告-整理'!A:A,0)),0))</f>
        <v/>
      </c>
      <c r="Z906" s="9" t="str">
        <f t="shared" si="45"/>
        <v/>
      </c>
      <c r="AA906" s="5" t="str">
        <f t="shared" si="43"/>
        <v/>
      </c>
      <c r="AB906" s="5" t="str">
        <f t="shared" si="44"/>
        <v/>
      </c>
      <c r="AC906" s="9"/>
      <c r="AD906" s="15" t="str">
        <f>IF($AD$1="  ",IFERROR(IF(AND(Y906="未推广",L906&gt;0),"加入P4P推广 ","")&amp;IF(AND(OR(W906="是",X906="是"),Y906=0),"优爆品加推广 ","")&amp;IF(AND(C906="N",L906&gt;0),"增加橱窗绑定 ","")&amp;IF(AND(OR(Z906&gt;$Z$1*4.5,AB906&gt;$AB$1*4.5),Y906&lt;&gt;0,Y906&gt;$AB$1*2,G906&gt;($G$1/$L$1)*1),"放弃P4P推广 ","")&amp;IF(AND(AB906&gt;$AB$1*1.2,AB906&lt;$AB$1*4.5,Y906&gt;0),"优化询盘成本 ","")&amp;IF(AND(Z906&gt;$Z$1*1.2,Z906&lt;$Z$1*4.5,Y906&gt;0),"优化商机成本 ","")&amp;IF(AND(Y906&lt;&gt;0,L906&gt;0,AB906&lt;$AB$1*1.2),"加大询盘获取 ","")&amp;IF(AND(Y906&lt;&gt;0,K906&gt;0,Z906&lt;$Z$1*1.2),"加大商机获取 ","")&amp;IF(AND(L906=0,C906="Y",G906&gt;($G$1/$L$1*1.5)),"解绑橱窗绑定 ",""),"请去左表粘贴源数据"),"")</f>
        <v/>
      </c>
      <c r="AE906" s="9"/>
      <c r="AF906" s="9"/>
      <c r="AG906" s="9"/>
      <c r="AH906" s="9"/>
      <c r="AI906" s="17"/>
      <c r="AJ906" s="17"/>
      <c r="AK906" s="17"/>
    </row>
    <row r="907" spans="1:37">
      <c r="A907" s="5" t="str">
        <f>IFERROR(HLOOKUP(A$2,'2.源数据-产品分析-全商品'!A$6:A$1000,ROW()-1,0),"")</f>
        <v/>
      </c>
      <c r="B907" s="5" t="str">
        <f>IFERROR(HLOOKUP(B$2,'2.源数据-产品分析-全商品'!B$6:B$1000,ROW()-1,0),"")</f>
        <v/>
      </c>
      <c r="C907" s="5" t="str">
        <f>CLEAN(IFERROR(HLOOKUP(C$2,'2.源数据-产品分析-全商品'!C$6:C$1000,ROW()-1,0),""))</f>
        <v/>
      </c>
      <c r="D907" s="5" t="str">
        <f>IFERROR(HLOOKUP(D$2,'2.源数据-产品分析-全商品'!D$6:D$1000,ROW()-1,0),"")</f>
        <v/>
      </c>
      <c r="E907" s="5" t="str">
        <f>IFERROR(HLOOKUP(E$2,'2.源数据-产品分析-全商品'!E$6:E$1000,ROW()-1,0),"")</f>
        <v/>
      </c>
      <c r="F907" s="5" t="str">
        <f>IFERROR(VALUE(HLOOKUP(F$2,'2.源数据-产品分析-全商品'!F$6:F$1000,ROW()-1,0)),"")</f>
        <v/>
      </c>
      <c r="G907" s="5" t="str">
        <f>IFERROR(VALUE(HLOOKUP(G$2,'2.源数据-产品分析-全商品'!G$6:G$1000,ROW()-1,0)),"")</f>
        <v/>
      </c>
      <c r="H907" s="5" t="str">
        <f>IFERROR(HLOOKUP(H$2,'2.源数据-产品分析-全商品'!H$6:H$1000,ROW()-1,0),"")</f>
        <v/>
      </c>
      <c r="I907" s="5" t="str">
        <f>IFERROR(VALUE(HLOOKUP(I$2,'2.源数据-产品分析-全商品'!I$6:I$1000,ROW()-1,0)),"")</f>
        <v/>
      </c>
      <c r="J907" s="60" t="str">
        <f>IFERROR(IF($J$2="","",INDEX('产品报告-整理'!G:G,MATCH(产品建议!A907,'产品报告-整理'!A:A,0))),"")</f>
        <v/>
      </c>
      <c r="K907" s="5" t="str">
        <f>IFERROR(IF($K$2="","",VALUE(INDEX('产品报告-整理'!E:E,MATCH(产品建议!A907,'产品报告-整理'!A:A,0)))),0)</f>
        <v/>
      </c>
      <c r="L907" s="5" t="str">
        <f>IFERROR(VALUE(HLOOKUP(L$2,'2.源数据-产品分析-全商品'!J$6:J$1000,ROW()-1,0)),"")</f>
        <v/>
      </c>
      <c r="M907" s="5" t="str">
        <f>IFERROR(VALUE(HLOOKUP(M$2,'2.源数据-产品分析-全商品'!K$6:K$1000,ROW()-1,0)),"")</f>
        <v/>
      </c>
      <c r="N907" s="5" t="str">
        <f>IFERROR(HLOOKUP(N$2,'2.源数据-产品分析-全商品'!L$6:L$1000,ROW()-1,0),"")</f>
        <v/>
      </c>
      <c r="O907" s="5" t="str">
        <f>IF($O$2='产品报告-整理'!$K$1,IFERROR(INDEX('产品报告-整理'!S:S,MATCH(产品建议!A907,'产品报告-整理'!L:L,0)),""),(IFERROR(VALUE(HLOOKUP(O$2,'2.源数据-产品分析-全商品'!M$6:M$1000,ROW()-1,0)),"")))</f>
        <v/>
      </c>
      <c r="P907" s="5" t="str">
        <f>IF($P$2='产品报告-整理'!$V$1,IFERROR(INDEX('产品报告-整理'!AD:AD,MATCH(产品建议!A907,'产品报告-整理'!W:W,0)),""),(IFERROR(VALUE(HLOOKUP(P$2,'2.源数据-产品分析-全商品'!N$6:N$1000,ROW()-1,0)),"")))</f>
        <v/>
      </c>
      <c r="Q907" s="5" t="str">
        <f>IF($Q$2='产品报告-整理'!$AG$1,IFERROR(INDEX('产品报告-整理'!AO:AO,MATCH(产品建议!A907,'产品报告-整理'!AH:AH,0)),""),(IFERROR(VALUE(HLOOKUP(Q$2,'2.源数据-产品分析-全商品'!O$6:O$1000,ROW()-1,0)),"")))</f>
        <v/>
      </c>
      <c r="R907" s="5" t="str">
        <f>IF($R$2='产品报告-整理'!$AR$1,IFERROR(INDEX('产品报告-整理'!AZ:AZ,MATCH(产品建议!A907,'产品报告-整理'!AS:AS,0)),""),(IFERROR(VALUE(HLOOKUP(R$2,'2.源数据-产品分析-全商品'!P$6:P$1000,ROW()-1,0)),"")))</f>
        <v/>
      </c>
      <c r="S907" s="5" t="str">
        <f>IF($S$2='产品报告-整理'!$BC$1,IFERROR(INDEX('产品报告-整理'!BK:BK,MATCH(产品建议!A907,'产品报告-整理'!BD:BD,0)),""),(IFERROR(VALUE(HLOOKUP(S$2,'2.源数据-产品分析-全商品'!Q$6:Q$1000,ROW()-1,0)),"")))</f>
        <v/>
      </c>
      <c r="T907" s="5" t="str">
        <f>IFERROR(HLOOKUP("产品负责人",'2.源数据-产品分析-全商品'!R$6:R$1000,ROW()-1,0),"")</f>
        <v/>
      </c>
      <c r="U907" s="5" t="str">
        <f>IFERROR(VALUE(HLOOKUP(U$2,'2.源数据-产品分析-全商品'!S$6:S$1000,ROW()-1,0)),"")</f>
        <v/>
      </c>
      <c r="V907" s="5" t="str">
        <f>IFERROR(VALUE(HLOOKUP(V$2,'2.源数据-产品分析-全商品'!T$6:T$1000,ROW()-1,0)),"")</f>
        <v/>
      </c>
      <c r="W907" s="5" t="str">
        <f>IF(OR($A$3=""),"",IF(OR($W$2="优爆品"),(IF(COUNTIF('2-2.源数据-产品分析-优品'!A:A,产品建议!A907)&gt;0,"是","")&amp;IF(COUNTIF('2-3.源数据-产品分析-爆品'!A:A,产品建议!A907)&gt;0,"是","")),IF(OR($W$2="P4P点击量"),((IFERROR(INDEX('产品报告-整理'!D:D,MATCH(产品建议!A907,'产品报告-整理'!A:A,0)),""))),((IF(COUNTIF('2-2.源数据-产品分析-优品'!A:A,产品建议!A907)&gt;0,"是",""))))))</f>
        <v/>
      </c>
      <c r="X907" s="5" t="str">
        <f>IF(OR($A$3=""),"",IF(OR($W$2="优爆品"),((IFERROR(INDEX('产品报告-整理'!D:D,MATCH(产品建议!A907,'产品报告-整理'!A:A,0)),"")&amp;" → "&amp;(IFERROR(TEXT(INDEX('产品报告-整理'!D:D,MATCH(产品建议!A907,'产品报告-整理'!A:A,0))/G907,"0%"),"")))),IF(OR($W$2="P4P点击量"),((IF($W$2="P4P点击量",IFERROR(TEXT(W907/G907,"0%"),"")))),(((IF(COUNTIF('2-3.源数据-产品分析-爆品'!A:A,产品建议!A907)&gt;0,"是","")))))))</f>
        <v/>
      </c>
      <c r="Y907" s="9" t="str">
        <f>IF(AND($Y$2="直通车总消费",'产品报告-整理'!$BN$1="推荐广告"),IFERROR(INDEX('产品报告-整理'!H:H,MATCH(产品建议!A907,'产品报告-整理'!A:A,0)),0)+IFERROR(INDEX('产品报告-整理'!BV:BV,MATCH(产品建议!A907,'产品报告-整理'!BO:BO,0)),0),IFERROR(INDEX('产品报告-整理'!H:H,MATCH(产品建议!A907,'产品报告-整理'!A:A,0)),0))</f>
        <v/>
      </c>
      <c r="Z907" s="9" t="str">
        <f t="shared" si="45"/>
        <v/>
      </c>
      <c r="AA907" s="5" t="str">
        <f t="shared" si="43"/>
        <v/>
      </c>
      <c r="AB907" s="5" t="str">
        <f t="shared" si="44"/>
        <v/>
      </c>
      <c r="AC907" s="9"/>
      <c r="AD907" s="15" t="str">
        <f>IF($AD$1="  ",IFERROR(IF(AND(Y907="未推广",L907&gt;0),"加入P4P推广 ","")&amp;IF(AND(OR(W907="是",X907="是"),Y907=0),"优爆品加推广 ","")&amp;IF(AND(C907="N",L907&gt;0),"增加橱窗绑定 ","")&amp;IF(AND(OR(Z907&gt;$Z$1*4.5,AB907&gt;$AB$1*4.5),Y907&lt;&gt;0,Y907&gt;$AB$1*2,G907&gt;($G$1/$L$1)*1),"放弃P4P推广 ","")&amp;IF(AND(AB907&gt;$AB$1*1.2,AB907&lt;$AB$1*4.5,Y907&gt;0),"优化询盘成本 ","")&amp;IF(AND(Z907&gt;$Z$1*1.2,Z907&lt;$Z$1*4.5,Y907&gt;0),"优化商机成本 ","")&amp;IF(AND(Y907&lt;&gt;0,L907&gt;0,AB907&lt;$AB$1*1.2),"加大询盘获取 ","")&amp;IF(AND(Y907&lt;&gt;0,K907&gt;0,Z907&lt;$Z$1*1.2),"加大商机获取 ","")&amp;IF(AND(L907=0,C907="Y",G907&gt;($G$1/$L$1*1.5)),"解绑橱窗绑定 ",""),"请去左表粘贴源数据"),"")</f>
        <v/>
      </c>
      <c r="AE907" s="9"/>
      <c r="AF907" s="9"/>
      <c r="AG907" s="9"/>
      <c r="AH907" s="9"/>
      <c r="AI907" s="17"/>
      <c r="AJ907" s="17"/>
      <c r="AK907" s="17"/>
    </row>
    <row r="908" spans="1:37">
      <c r="A908" s="5" t="str">
        <f>IFERROR(HLOOKUP(A$2,'2.源数据-产品分析-全商品'!A$6:A$1000,ROW()-1,0),"")</f>
        <v/>
      </c>
      <c r="B908" s="5" t="str">
        <f>IFERROR(HLOOKUP(B$2,'2.源数据-产品分析-全商品'!B$6:B$1000,ROW()-1,0),"")</f>
        <v/>
      </c>
      <c r="C908" s="5" t="str">
        <f>CLEAN(IFERROR(HLOOKUP(C$2,'2.源数据-产品分析-全商品'!C$6:C$1000,ROW()-1,0),""))</f>
        <v/>
      </c>
      <c r="D908" s="5" t="str">
        <f>IFERROR(HLOOKUP(D$2,'2.源数据-产品分析-全商品'!D$6:D$1000,ROW()-1,0),"")</f>
        <v/>
      </c>
      <c r="E908" s="5" t="str">
        <f>IFERROR(HLOOKUP(E$2,'2.源数据-产品分析-全商品'!E$6:E$1000,ROW()-1,0),"")</f>
        <v/>
      </c>
      <c r="F908" s="5" t="str">
        <f>IFERROR(VALUE(HLOOKUP(F$2,'2.源数据-产品分析-全商品'!F$6:F$1000,ROW()-1,0)),"")</f>
        <v/>
      </c>
      <c r="G908" s="5" t="str">
        <f>IFERROR(VALUE(HLOOKUP(G$2,'2.源数据-产品分析-全商品'!G$6:G$1000,ROW()-1,0)),"")</f>
        <v/>
      </c>
      <c r="H908" s="5" t="str">
        <f>IFERROR(HLOOKUP(H$2,'2.源数据-产品分析-全商品'!H$6:H$1000,ROW()-1,0),"")</f>
        <v/>
      </c>
      <c r="I908" s="5" t="str">
        <f>IFERROR(VALUE(HLOOKUP(I$2,'2.源数据-产品分析-全商品'!I$6:I$1000,ROW()-1,0)),"")</f>
        <v/>
      </c>
      <c r="J908" s="60" t="str">
        <f>IFERROR(IF($J$2="","",INDEX('产品报告-整理'!G:G,MATCH(产品建议!A908,'产品报告-整理'!A:A,0))),"")</f>
        <v/>
      </c>
      <c r="K908" s="5" t="str">
        <f>IFERROR(IF($K$2="","",VALUE(INDEX('产品报告-整理'!E:E,MATCH(产品建议!A908,'产品报告-整理'!A:A,0)))),0)</f>
        <v/>
      </c>
      <c r="L908" s="5" t="str">
        <f>IFERROR(VALUE(HLOOKUP(L$2,'2.源数据-产品分析-全商品'!J$6:J$1000,ROW()-1,0)),"")</f>
        <v/>
      </c>
      <c r="M908" s="5" t="str">
        <f>IFERROR(VALUE(HLOOKUP(M$2,'2.源数据-产品分析-全商品'!K$6:K$1000,ROW()-1,0)),"")</f>
        <v/>
      </c>
      <c r="N908" s="5" t="str">
        <f>IFERROR(HLOOKUP(N$2,'2.源数据-产品分析-全商品'!L$6:L$1000,ROW()-1,0),"")</f>
        <v/>
      </c>
      <c r="O908" s="5" t="str">
        <f>IF($O$2='产品报告-整理'!$K$1,IFERROR(INDEX('产品报告-整理'!S:S,MATCH(产品建议!A908,'产品报告-整理'!L:L,0)),""),(IFERROR(VALUE(HLOOKUP(O$2,'2.源数据-产品分析-全商品'!M$6:M$1000,ROW()-1,0)),"")))</f>
        <v/>
      </c>
      <c r="P908" s="5" t="str">
        <f>IF($P$2='产品报告-整理'!$V$1,IFERROR(INDEX('产品报告-整理'!AD:AD,MATCH(产品建议!A908,'产品报告-整理'!W:W,0)),""),(IFERROR(VALUE(HLOOKUP(P$2,'2.源数据-产品分析-全商品'!N$6:N$1000,ROW()-1,0)),"")))</f>
        <v/>
      </c>
      <c r="Q908" s="5" t="str">
        <f>IF($Q$2='产品报告-整理'!$AG$1,IFERROR(INDEX('产品报告-整理'!AO:AO,MATCH(产品建议!A908,'产品报告-整理'!AH:AH,0)),""),(IFERROR(VALUE(HLOOKUP(Q$2,'2.源数据-产品分析-全商品'!O$6:O$1000,ROW()-1,0)),"")))</f>
        <v/>
      </c>
      <c r="R908" s="5" t="str">
        <f>IF($R$2='产品报告-整理'!$AR$1,IFERROR(INDEX('产品报告-整理'!AZ:AZ,MATCH(产品建议!A908,'产品报告-整理'!AS:AS,0)),""),(IFERROR(VALUE(HLOOKUP(R$2,'2.源数据-产品分析-全商品'!P$6:P$1000,ROW()-1,0)),"")))</f>
        <v/>
      </c>
      <c r="S908" s="5" t="str">
        <f>IF($S$2='产品报告-整理'!$BC$1,IFERROR(INDEX('产品报告-整理'!BK:BK,MATCH(产品建议!A908,'产品报告-整理'!BD:BD,0)),""),(IFERROR(VALUE(HLOOKUP(S$2,'2.源数据-产品分析-全商品'!Q$6:Q$1000,ROW()-1,0)),"")))</f>
        <v/>
      </c>
      <c r="T908" s="5" t="str">
        <f>IFERROR(HLOOKUP("产品负责人",'2.源数据-产品分析-全商品'!R$6:R$1000,ROW()-1,0),"")</f>
        <v/>
      </c>
      <c r="U908" s="5" t="str">
        <f>IFERROR(VALUE(HLOOKUP(U$2,'2.源数据-产品分析-全商品'!S$6:S$1000,ROW()-1,0)),"")</f>
        <v/>
      </c>
      <c r="V908" s="5" t="str">
        <f>IFERROR(VALUE(HLOOKUP(V$2,'2.源数据-产品分析-全商品'!T$6:T$1000,ROW()-1,0)),"")</f>
        <v/>
      </c>
      <c r="W908" s="5" t="str">
        <f>IF(OR($A$3=""),"",IF(OR($W$2="优爆品"),(IF(COUNTIF('2-2.源数据-产品分析-优品'!A:A,产品建议!A908)&gt;0,"是","")&amp;IF(COUNTIF('2-3.源数据-产品分析-爆品'!A:A,产品建议!A908)&gt;0,"是","")),IF(OR($W$2="P4P点击量"),((IFERROR(INDEX('产品报告-整理'!D:D,MATCH(产品建议!A908,'产品报告-整理'!A:A,0)),""))),((IF(COUNTIF('2-2.源数据-产品分析-优品'!A:A,产品建议!A908)&gt;0,"是",""))))))</f>
        <v/>
      </c>
      <c r="X908" s="5" t="str">
        <f>IF(OR($A$3=""),"",IF(OR($W$2="优爆品"),((IFERROR(INDEX('产品报告-整理'!D:D,MATCH(产品建议!A908,'产品报告-整理'!A:A,0)),"")&amp;" → "&amp;(IFERROR(TEXT(INDEX('产品报告-整理'!D:D,MATCH(产品建议!A908,'产品报告-整理'!A:A,0))/G908,"0%"),"")))),IF(OR($W$2="P4P点击量"),((IF($W$2="P4P点击量",IFERROR(TEXT(W908/G908,"0%"),"")))),(((IF(COUNTIF('2-3.源数据-产品分析-爆品'!A:A,产品建议!A908)&gt;0,"是","")))))))</f>
        <v/>
      </c>
      <c r="Y908" s="9" t="str">
        <f>IF(AND($Y$2="直通车总消费",'产品报告-整理'!$BN$1="推荐广告"),IFERROR(INDEX('产品报告-整理'!H:H,MATCH(产品建议!A908,'产品报告-整理'!A:A,0)),0)+IFERROR(INDEX('产品报告-整理'!BV:BV,MATCH(产品建议!A908,'产品报告-整理'!BO:BO,0)),0),IFERROR(INDEX('产品报告-整理'!H:H,MATCH(产品建议!A908,'产品报告-整理'!A:A,0)),0))</f>
        <v/>
      </c>
      <c r="Z908" s="9" t="str">
        <f t="shared" si="45"/>
        <v/>
      </c>
      <c r="AA908" s="5" t="str">
        <f t="shared" si="43"/>
        <v/>
      </c>
      <c r="AB908" s="5" t="str">
        <f t="shared" si="44"/>
        <v/>
      </c>
      <c r="AC908" s="9"/>
      <c r="AD908" s="15" t="str">
        <f>IF($AD$1="  ",IFERROR(IF(AND(Y908="未推广",L908&gt;0),"加入P4P推广 ","")&amp;IF(AND(OR(W908="是",X908="是"),Y908=0),"优爆品加推广 ","")&amp;IF(AND(C908="N",L908&gt;0),"增加橱窗绑定 ","")&amp;IF(AND(OR(Z908&gt;$Z$1*4.5,AB908&gt;$AB$1*4.5),Y908&lt;&gt;0,Y908&gt;$AB$1*2,G908&gt;($G$1/$L$1)*1),"放弃P4P推广 ","")&amp;IF(AND(AB908&gt;$AB$1*1.2,AB908&lt;$AB$1*4.5,Y908&gt;0),"优化询盘成本 ","")&amp;IF(AND(Z908&gt;$Z$1*1.2,Z908&lt;$Z$1*4.5,Y908&gt;0),"优化商机成本 ","")&amp;IF(AND(Y908&lt;&gt;0,L908&gt;0,AB908&lt;$AB$1*1.2),"加大询盘获取 ","")&amp;IF(AND(Y908&lt;&gt;0,K908&gt;0,Z908&lt;$Z$1*1.2),"加大商机获取 ","")&amp;IF(AND(L908=0,C908="Y",G908&gt;($G$1/$L$1*1.5)),"解绑橱窗绑定 ",""),"请去左表粘贴源数据"),"")</f>
        <v/>
      </c>
      <c r="AE908" s="9"/>
      <c r="AF908" s="9"/>
      <c r="AG908" s="9"/>
      <c r="AH908" s="9"/>
      <c r="AI908" s="17"/>
      <c r="AJ908" s="17"/>
      <c r="AK908" s="17"/>
    </row>
    <row r="909" spans="1:37">
      <c r="A909" s="5" t="str">
        <f>IFERROR(HLOOKUP(A$2,'2.源数据-产品分析-全商品'!A$6:A$1000,ROW()-1,0),"")</f>
        <v/>
      </c>
      <c r="B909" s="5" t="str">
        <f>IFERROR(HLOOKUP(B$2,'2.源数据-产品分析-全商品'!B$6:B$1000,ROW()-1,0),"")</f>
        <v/>
      </c>
      <c r="C909" s="5" t="str">
        <f>CLEAN(IFERROR(HLOOKUP(C$2,'2.源数据-产品分析-全商品'!C$6:C$1000,ROW()-1,0),""))</f>
        <v/>
      </c>
      <c r="D909" s="5" t="str">
        <f>IFERROR(HLOOKUP(D$2,'2.源数据-产品分析-全商品'!D$6:D$1000,ROW()-1,0),"")</f>
        <v/>
      </c>
      <c r="E909" s="5" t="str">
        <f>IFERROR(HLOOKUP(E$2,'2.源数据-产品分析-全商品'!E$6:E$1000,ROW()-1,0),"")</f>
        <v/>
      </c>
      <c r="F909" s="5" t="str">
        <f>IFERROR(VALUE(HLOOKUP(F$2,'2.源数据-产品分析-全商品'!F$6:F$1000,ROW()-1,0)),"")</f>
        <v/>
      </c>
      <c r="G909" s="5" t="str">
        <f>IFERROR(VALUE(HLOOKUP(G$2,'2.源数据-产品分析-全商品'!G$6:G$1000,ROW()-1,0)),"")</f>
        <v/>
      </c>
      <c r="H909" s="5" t="str">
        <f>IFERROR(HLOOKUP(H$2,'2.源数据-产品分析-全商品'!H$6:H$1000,ROW()-1,0),"")</f>
        <v/>
      </c>
      <c r="I909" s="5" t="str">
        <f>IFERROR(VALUE(HLOOKUP(I$2,'2.源数据-产品分析-全商品'!I$6:I$1000,ROW()-1,0)),"")</f>
        <v/>
      </c>
      <c r="J909" s="60" t="str">
        <f>IFERROR(IF($J$2="","",INDEX('产品报告-整理'!G:G,MATCH(产品建议!A909,'产品报告-整理'!A:A,0))),"")</f>
        <v/>
      </c>
      <c r="K909" s="5" t="str">
        <f>IFERROR(IF($K$2="","",VALUE(INDEX('产品报告-整理'!E:E,MATCH(产品建议!A909,'产品报告-整理'!A:A,0)))),0)</f>
        <v/>
      </c>
      <c r="L909" s="5" t="str">
        <f>IFERROR(VALUE(HLOOKUP(L$2,'2.源数据-产品分析-全商品'!J$6:J$1000,ROW()-1,0)),"")</f>
        <v/>
      </c>
      <c r="M909" s="5" t="str">
        <f>IFERROR(VALUE(HLOOKUP(M$2,'2.源数据-产品分析-全商品'!K$6:K$1000,ROW()-1,0)),"")</f>
        <v/>
      </c>
      <c r="N909" s="5" t="str">
        <f>IFERROR(HLOOKUP(N$2,'2.源数据-产品分析-全商品'!L$6:L$1000,ROW()-1,0),"")</f>
        <v/>
      </c>
      <c r="O909" s="5" t="str">
        <f>IF($O$2='产品报告-整理'!$K$1,IFERROR(INDEX('产品报告-整理'!S:S,MATCH(产品建议!A909,'产品报告-整理'!L:L,0)),""),(IFERROR(VALUE(HLOOKUP(O$2,'2.源数据-产品分析-全商品'!M$6:M$1000,ROW()-1,0)),"")))</f>
        <v/>
      </c>
      <c r="P909" s="5" t="str">
        <f>IF($P$2='产品报告-整理'!$V$1,IFERROR(INDEX('产品报告-整理'!AD:AD,MATCH(产品建议!A909,'产品报告-整理'!W:W,0)),""),(IFERROR(VALUE(HLOOKUP(P$2,'2.源数据-产品分析-全商品'!N$6:N$1000,ROW()-1,0)),"")))</f>
        <v/>
      </c>
      <c r="Q909" s="5" t="str">
        <f>IF($Q$2='产品报告-整理'!$AG$1,IFERROR(INDEX('产品报告-整理'!AO:AO,MATCH(产品建议!A909,'产品报告-整理'!AH:AH,0)),""),(IFERROR(VALUE(HLOOKUP(Q$2,'2.源数据-产品分析-全商品'!O$6:O$1000,ROW()-1,0)),"")))</f>
        <v/>
      </c>
      <c r="R909" s="5" t="str">
        <f>IF($R$2='产品报告-整理'!$AR$1,IFERROR(INDEX('产品报告-整理'!AZ:AZ,MATCH(产品建议!A909,'产品报告-整理'!AS:AS,0)),""),(IFERROR(VALUE(HLOOKUP(R$2,'2.源数据-产品分析-全商品'!P$6:P$1000,ROW()-1,0)),"")))</f>
        <v/>
      </c>
      <c r="S909" s="5" t="str">
        <f>IF($S$2='产品报告-整理'!$BC$1,IFERROR(INDEX('产品报告-整理'!BK:BK,MATCH(产品建议!A909,'产品报告-整理'!BD:BD,0)),""),(IFERROR(VALUE(HLOOKUP(S$2,'2.源数据-产品分析-全商品'!Q$6:Q$1000,ROW()-1,0)),"")))</f>
        <v/>
      </c>
      <c r="T909" s="5" t="str">
        <f>IFERROR(HLOOKUP("产品负责人",'2.源数据-产品分析-全商品'!R$6:R$1000,ROW()-1,0),"")</f>
        <v/>
      </c>
      <c r="U909" s="5" t="str">
        <f>IFERROR(VALUE(HLOOKUP(U$2,'2.源数据-产品分析-全商品'!S$6:S$1000,ROW()-1,0)),"")</f>
        <v/>
      </c>
      <c r="V909" s="5" t="str">
        <f>IFERROR(VALUE(HLOOKUP(V$2,'2.源数据-产品分析-全商品'!T$6:T$1000,ROW()-1,0)),"")</f>
        <v/>
      </c>
      <c r="W909" s="5" t="str">
        <f>IF(OR($A$3=""),"",IF(OR($W$2="优爆品"),(IF(COUNTIF('2-2.源数据-产品分析-优品'!A:A,产品建议!A909)&gt;0,"是","")&amp;IF(COUNTIF('2-3.源数据-产品分析-爆品'!A:A,产品建议!A909)&gt;0,"是","")),IF(OR($W$2="P4P点击量"),((IFERROR(INDEX('产品报告-整理'!D:D,MATCH(产品建议!A909,'产品报告-整理'!A:A,0)),""))),((IF(COUNTIF('2-2.源数据-产品分析-优品'!A:A,产品建议!A909)&gt;0,"是",""))))))</f>
        <v/>
      </c>
      <c r="X909" s="5" t="str">
        <f>IF(OR($A$3=""),"",IF(OR($W$2="优爆品"),((IFERROR(INDEX('产品报告-整理'!D:D,MATCH(产品建议!A909,'产品报告-整理'!A:A,0)),"")&amp;" → "&amp;(IFERROR(TEXT(INDEX('产品报告-整理'!D:D,MATCH(产品建议!A909,'产品报告-整理'!A:A,0))/G909,"0%"),"")))),IF(OR($W$2="P4P点击量"),((IF($W$2="P4P点击量",IFERROR(TEXT(W909/G909,"0%"),"")))),(((IF(COUNTIF('2-3.源数据-产品分析-爆品'!A:A,产品建议!A909)&gt;0,"是","")))))))</f>
        <v/>
      </c>
      <c r="Y909" s="9" t="str">
        <f>IF(AND($Y$2="直通车总消费",'产品报告-整理'!$BN$1="推荐广告"),IFERROR(INDEX('产品报告-整理'!H:H,MATCH(产品建议!A909,'产品报告-整理'!A:A,0)),0)+IFERROR(INDEX('产品报告-整理'!BV:BV,MATCH(产品建议!A909,'产品报告-整理'!BO:BO,0)),0),IFERROR(INDEX('产品报告-整理'!H:H,MATCH(产品建议!A909,'产品报告-整理'!A:A,0)),0))</f>
        <v/>
      </c>
      <c r="Z909" s="9" t="str">
        <f t="shared" si="45"/>
        <v/>
      </c>
      <c r="AA909" s="5" t="str">
        <f t="shared" si="43"/>
        <v/>
      </c>
      <c r="AB909" s="5" t="str">
        <f t="shared" si="44"/>
        <v/>
      </c>
      <c r="AC909" s="9"/>
      <c r="AD909" s="15" t="str">
        <f>IF($AD$1="  ",IFERROR(IF(AND(Y909="未推广",L909&gt;0),"加入P4P推广 ","")&amp;IF(AND(OR(W909="是",X909="是"),Y909=0),"优爆品加推广 ","")&amp;IF(AND(C909="N",L909&gt;0),"增加橱窗绑定 ","")&amp;IF(AND(OR(Z909&gt;$Z$1*4.5,AB909&gt;$AB$1*4.5),Y909&lt;&gt;0,Y909&gt;$AB$1*2,G909&gt;($G$1/$L$1)*1),"放弃P4P推广 ","")&amp;IF(AND(AB909&gt;$AB$1*1.2,AB909&lt;$AB$1*4.5,Y909&gt;0),"优化询盘成本 ","")&amp;IF(AND(Z909&gt;$Z$1*1.2,Z909&lt;$Z$1*4.5,Y909&gt;0),"优化商机成本 ","")&amp;IF(AND(Y909&lt;&gt;0,L909&gt;0,AB909&lt;$AB$1*1.2),"加大询盘获取 ","")&amp;IF(AND(Y909&lt;&gt;0,K909&gt;0,Z909&lt;$Z$1*1.2),"加大商机获取 ","")&amp;IF(AND(L909=0,C909="Y",G909&gt;($G$1/$L$1*1.5)),"解绑橱窗绑定 ",""),"请去左表粘贴源数据"),"")</f>
        <v/>
      </c>
      <c r="AE909" s="9"/>
      <c r="AF909" s="9"/>
      <c r="AG909" s="9"/>
      <c r="AH909" s="9"/>
      <c r="AI909" s="17"/>
      <c r="AJ909" s="17"/>
      <c r="AK909" s="17"/>
    </row>
    <row r="910" spans="1:37">
      <c r="A910" s="5" t="str">
        <f>IFERROR(HLOOKUP(A$2,'2.源数据-产品分析-全商品'!A$6:A$1000,ROW()-1,0),"")</f>
        <v/>
      </c>
      <c r="B910" s="5" t="str">
        <f>IFERROR(HLOOKUP(B$2,'2.源数据-产品分析-全商品'!B$6:B$1000,ROW()-1,0),"")</f>
        <v/>
      </c>
      <c r="C910" s="5" t="str">
        <f>CLEAN(IFERROR(HLOOKUP(C$2,'2.源数据-产品分析-全商品'!C$6:C$1000,ROW()-1,0),""))</f>
        <v/>
      </c>
      <c r="D910" s="5" t="str">
        <f>IFERROR(HLOOKUP(D$2,'2.源数据-产品分析-全商品'!D$6:D$1000,ROW()-1,0),"")</f>
        <v/>
      </c>
      <c r="E910" s="5" t="str">
        <f>IFERROR(HLOOKUP(E$2,'2.源数据-产品分析-全商品'!E$6:E$1000,ROW()-1,0),"")</f>
        <v/>
      </c>
      <c r="F910" s="5" t="str">
        <f>IFERROR(VALUE(HLOOKUP(F$2,'2.源数据-产品分析-全商品'!F$6:F$1000,ROW()-1,0)),"")</f>
        <v/>
      </c>
      <c r="G910" s="5" t="str">
        <f>IFERROR(VALUE(HLOOKUP(G$2,'2.源数据-产品分析-全商品'!G$6:G$1000,ROW()-1,0)),"")</f>
        <v/>
      </c>
      <c r="H910" s="5" t="str">
        <f>IFERROR(HLOOKUP(H$2,'2.源数据-产品分析-全商品'!H$6:H$1000,ROW()-1,0),"")</f>
        <v/>
      </c>
      <c r="I910" s="5" t="str">
        <f>IFERROR(VALUE(HLOOKUP(I$2,'2.源数据-产品分析-全商品'!I$6:I$1000,ROW()-1,0)),"")</f>
        <v/>
      </c>
      <c r="J910" s="60" t="str">
        <f>IFERROR(IF($J$2="","",INDEX('产品报告-整理'!G:G,MATCH(产品建议!A910,'产品报告-整理'!A:A,0))),"")</f>
        <v/>
      </c>
      <c r="K910" s="5" t="str">
        <f>IFERROR(IF($K$2="","",VALUE(INDEX('产品报告-整理'!E:E,MATCH(产品建议!A910,'产品报告-整理'!A:A,0)))),0)</f>
        <v/>
      </c>
      <c r="L910" s="5" t="str">
        <f>IFERROR(VALUE(HLOOKUP(L$2,'2.源数据-产品分析-全商品'!J$6:J$1000,ROW()-1,0)),"")</f>
        <v/>
      </c>
      <c r="M910" s="5" t="str">
        <f>IFERROR(VALUE(HLOOKUP(M$2,'2.源数据-产品分析-全商品'!K$6:K$1000,ROW()-1,0)),"")</f>
        <v/>
      </c>
      <c r="N910" s="5" t="str">
        <f>IFERROR(HLOOKUP(N$2,'2.源数据-产品分析-全商品'!L$6:L$1000,ROW()-1,0),"")</f>
        <v/>
      </c>
      <c r="O910" s="5" t="str">
        <f>IF($O$2='产品报告-整理'!$K$1,IFERROR(INDEX('产品报告-整理'!S:S,MATCH(产品建议!A910,'产品报告-整理'!L:L,0)),""),(IFERROR(VALUE(HLOOKUP(O$2,'2.源数据-产品分析-全商品'!M$6:M$1000,ROW()-1,0)),"")))</f>
        <v/>
      </c>
      <c r="P910" s="5" t="str">
        <f>IF($P$2='产品报告-整理'!$V$1,IFERROR(INDEX('产品报告-整理'!AD:AD,MATCH(产品建议!A910,'产品报告-整理'!W:W,0)),""),(IFERROR(VALUE(HLOOKUP(P$2,'2.源数据-产品分析-全商品'!N$6:N$1000,ROW()-1,0)),"")))</f>
        <v/>
      </c>
      <c r="Q910" s="5" t="str">
        <f>IF($Q$2='产品报告-整理'!$AG$1,IFERROR(INDEX('产品报告-整理'!AO:AO,MATCH(产品建议!A910,'产品报告-整理'!AH:AH,0)),""),(IFERROR(VALUE(HLOOKUP(Q$2,'2.源数据-产品分析-全商品'!O$6:O$1000,ROW()-1,0)),"")))</f>
        <v/>
      </c>
      <c r="R910" s="5" t="str">
        <f>IF($R$2='产品报告-整理'!$AR$1,IFERROR(INDEX('产品报告-整理'!AZ:AZ,MATCH(产品建议!A910,'产品报告-整理'!AS:AS,0)),""),(IFERROR(VALUE(HLOOKUP(R$2,'2.源数据-产品分析-全商品'!P$6:P$1000,ROW()-1,0)),"")))</f>
        <v/>
      </c>
      <c r="S910" s="5" t="str">
        <f>IF($S$2='产品报告-整理'!$BC$1,IFERROR(INDEX('产品报告-整理'!BK:BK,MATCH(产品建议!A910,'产品报告-整理'!BD:BD,0)),""),(IFERROR(VALUE(HLOOKUP(S$2,'2.源数据-产品分析-全商品'!Q$6:Q$1000,ROW()-1,0)),"")))</f>
        <v/>
      </c>
      <c r="T910" s="5" t="str">
        <f>IFERROR(HLOOKUP("产品负责人",'2.源数据-产品分析-全商品'!R$6:R$1000,ROW()-1,0),"")</f>
        <v/>
      </c>
      <c r="U910" s="5" t="str">
        <f>IFERROR(VALUE(HLOOKUP(U$2,'2.源数据-产品分析-全商品'!S$6:S$1000,ROW()-1,0)),"")</f>
        <v/>
      </c>
      <c r="V910" s="5" t="str">
        <f>IFERROR(VALUE(HLOOKUP(V$2,'2.源数据-产品分析-全商品'!T$6:T$1000,ROW()-1,0)),"")</f>
        <v/>
      </c>
      <c r="W910" s="5" t="str">
        <f>IF(OR($A$3=""),"",IF(OR($W$2="优爆品"),(IF(COUNTIF('2-2.源数据-产品分析-优品'!A:A,产品建议!A910)&gt;0,"是","")&amp;IF(COUNTIF('2-3.源数据-产品分析-爆品'!A:A,产品建议!A910)&gt;0,"是","")),IF(OR($W$2="P4P点击量"),((IFERROR(INDEX('产品报告-整理'!D:D,MATCH(产品建议!A910,'产品报告-整理'!A:A,0)),""))),((IF(COUNTIF('2-2.源数据-产品分析-优品'!A:A,产品建议!A910)&gt;0,"是",""))))))</f>
        <v/>
      </c>
      <c r="X910" s="5" t="str">
        <f>IF(OR($A$3=""),"",IF(OR($W$2="优爆品"),((IFERROR(INDEX('产品报告-整理'!D:D,MATCH(产品建议!A910,'产品报告-整理'!A:A,0)),"")&amp;" → "&amp;(IFERROR(TEXT(INDEX('产品报告-整理'!D:D,MATCH(产品建议!A910,'产品报告-整理'!A:A,0))/G910,"0%"),"")))),IF(OR($W$2="P4P点击量"),((IF($W$2="P4P点击量",IFERROR(TEXT(W910/G910,"0%"),"")))),(((IF(COUNTIF('2-3.源数据-产品分析-爆品'!A:A,产品建议!A910)&gt;0,"是","")))))))</f>
        <v/>
      </c>
      <c r="Y910" s="9" t="str">
        <f>IF(AND($Y$2="直通车总消费",'产品报告-整理'!$BN$1="推荐广告"),IFERROR(INDEX('产品报告-整理'!H:H,MATCH(产品建议!A910,'产品报告-整理'!A:A,0)),0)+IFERROR(INDEX('产品报告-整理'!BV:BV,MATCH(产品建议!A910,'产品报告-整理'!BO:BO,0)),0),IFERROR(INDEX('产品报告-整理'!H:H,MATCH(产品建议!A910,'产品报告-整理'!A:A,0)),0))</f>
        <v/>
      </c>
      <c r="Z910" s="9" t="str">
        <f t="shared" si="45"/>
        <v/>
      </c>
      <c r="AA910" s="5" t="str">
        <f t="shared" si="43"/>
        <v/>
      </c>
      <c r="AB910" s="5" t="str">
        <f t="shared" si="44"/>
        <v/>
      </c>
      <c r="AC910" s="9"/>
      <c r="AD910" s="15" t="str">
        <f>IF($AD$1="  ",IFERROR(IF(AND(Y910="未推广",L910&gt;0),"加入P4P推广 ","")&amp;IF(AND(OR(W910="是",X910="是"),Y910=0),"优爆品加推广 ","")&amp;IF(AND(C910="N",L910&gt;0),"增加橱窗绑定 ","")&amp;IF(AND(OR(Z910&gt;$Z$1*4.5,AB910&gt;$AB$1*4.5),Y910&lt;&gt;0,Y910&gt;$AB$1*2,G910&gt;($G$1/$L$1)*1),"放弃P4P推广 ","")&amp;IF(AND(AB910&gt;$AB$1*1.2,AB910&lt;$AB$1*4.5,Y910&gt;0),"优化询盘成本 ","")&amp;IF(AND(Z910&gt;$Z$1*1.2,Z910&lt;$Z$1*4.5,Y910&gt;0),"优化商机成本 ","")&amp;IF(AND(Y910&lt;&gt;0,L910&gt;0,AB910&lt;$AB$1*1.2),"加大询盘获取 ","")&amp;IF(AND(Y910&lt;&gt;0,K910&gt;0,Z910&lt;$Z$1*1.2),"加大商机获取 ","")&amp;IF(AND(L910=0,C910="Y",G910&gt;($G$1/$L$1*1.5)),"解绑橱窗绑定 ",""),"请去左表粘贴源数据"),"")</f>
        <v/>
      </c>
      <c r="AE910" s="9"/>
      <c r="AF910" s="9"/>
      <c r="AG910" s="9"/>
      <c r="AH910" s="9"/>
      <c r="AI910" s="17"/>
      <c r="AJ910" s="17"/>
      <c r="AK910" s="17"/>
    </row>
    <row r="911" spans="1:37">
      <c r="A911" s="5" t="str">
        <f>IFERROR(HLOOKUP(A$2,'2.源数据-产品分析-全商品'!A$6:A$1000,ROW()-1,0),"")</f>
        <v/>
      </c>
      <c r="B911" s="5" t="str">
        <f>IFERROR(HLOOKUP(B$2,'2.源数据-产品分析-全商品'!B$6:B$1000,ROW()-1,0),"")</f>
        <v/>
      </c>
      <c r="C911" s="5" t="str">
        <f>CLEAN(IFERROR(HLOOKUP(C$2,'2.源数据-产品分析-全商品'!C$6:C$1000,ROW()-1,0),""))</f>
        <v/>
      </c>
      <c r="D911" s="5" t="str">
        <f>IFERROR(HLOOKUP(D$2,'2.源数据-产品分析-全商品'!D$6:D$1000,ROW()-1,0),"")</f>
        <v/>
      </c>
      <c r="E911" s="5" t="str">
        <f>IFERROR(HLOOKUP(E$2,'2.源数据-产品分析-全商品'!E$6:E$1000,ROW()-1,0),"")</f>
        <v/>
      </c>
      <c r="F911" s="5" t="str">
        <f>IFERROR(VALUE(HLOOKUP(F$2,'2.源数据-产品分析-全商品'!F$6:F$1000,ROW()-1,0)),"")</f>
        <v/>
      </c>
      <c r="G911" s="5" t="str">
        <f>IFERROR(VALUE(HLOOKUP(G$2,'2.源数据-产品分析-全商品'!G$6:G$1000,ROW()-1,0)),"")</f>
        <v/>
      </c>
      <c r="H911" s="5" t="str">
        <f>IFERROR(HLOOKUP(H$2,'2.源数据-产品分析-全商品'!H$6:H$1000,ROW()-1,0),"")</f>
        <v/>
      </c>
      <c r="I911" s="5" t="str">
        <f>IFERROR(VALUE(HLOOKUP(I$2,'2.源数据-产品分析-全商品'!I$6:I$1000,ROW()-1,0)),"")</f>
        <v/>
      </c>
      <c r="J911" s="60" t="str">
        <f>IFERROR(IF($J$2="","",INDEX('产品报告-整理'!G:G,MATCH(产品建议!A911,'产品报告-整理'!A:A,0))),"")</f>
        <v/>
      </c>
      <c r="K911" s="5" t="str">
        <f>IFERROR(IF($K$2="","",VALUE(INDEX('产品报告-整理'!E:E,MATCH(产品建议!A911,'产品报告-整理'!A:A,0)))),0)</f>
        <v/>
      </c>
      <c r="L911" s="5" t="str">
        <f>IFERROR(VALUE(HLOOKUP(L$2,'2.源数据-产品分析-全商品'!J$6:J$1000,ROW()-1,0)),"")</f>
        <v/>
      </c>
      <c r="M911" s="5" t="str">
        <f>IFERROR(VALUE(HLOOKUP(M$2,'2.源数据-产品分析-全商品'!K$6:K$1000,ROW()-1,0)),"")</f>
        <v/>
      </c>
      <c r="N911" s="5" t="str">
        <f>IFERROR(HLOOKUP(N$2,'2.源数据-产品分析-全商品'!L$6:L$1000,ROW()-1,0),"")</f>
        <v/>
      </c>
      <c r="O911" s="5" t="str">
        <f>IF($O$2='产品报告-整理'!$K$1,IFERROR(INDEX('产品报告-整理'!S:S,MATCH(产品建议!A911,'产品报告-整理'!L:L,0)),""),(IFERROR(VALUE(HLOOKUP(O$2,'2.源数据-产品分析-全商品'!M$6:M$1000,ROW()-1,0)),"")))</f>
        <v/>
      </c>
      <c r="P911" s="5" t="str">
        <f>IF($P$2='产品报告-整理'!$V$1,IFERROR(INDEX('产品报告-整理'!AD:AD,MATCH(产品建议!A911,'产品报告-整理'!W:W,0)),""),(IFERROR(VALUE(HLOOKUP(P$2,'2.源数据-产品分析-全商品'!N$6:N$1000,ROW()-1,0)),"")))</f>
        <v/>
      </c>
      <c r="Q911" s="5" t="str">
        <f>IF($Q$2='产品报告-整理'!$AG$1,IFERROR(INDEX('产品报告-整理'!AO:AO,MATCH(产品建议!A911,'产品报告-整理'!AH:AH,0)),""),(IFERROR(VALUE(HLOOKUP(Q$2,'2.源数据-产品分析-全商品'!O$6:O$1000,ROW()-1,0)),"")))</f>
        <v/>
      </c>
      <c r="R911" s="5" t="str">
        <f>IF($R$2='产品报告-整理'!$AR$1,IFERROR(INDEX('产品报告-整理'!AZ:AZ,MATCH(产品建议!A911,'产品报告-整理'!AS:AS,0)),""),(IFERROR(VALUE(HLOOKUP(R$2,'2.源数据-产品分析-全商品'!P$6:P$1000,ROW()-1,0)),"")))</f>
        <v/>
      </c>
      <c r="S911" s="5" t="str">
        <f>IF($S$2='产品报告-整理'!$BC$1,IFERROR(INDEX('产品报告-整理'!BK:BK,MATCH(产品建议!A911,'产品报告-整理'!BD:BD,0)),""),(IFERROR(VALUE(HLOOKUP(S$2,'2.源数据-产品分析-全商品'!Q$6:Q$1000,ROW()-1,0)),"")))</f>
        <v/>
      </c>
      <c r="T911" s="5" t="str">
        <f>IFERROR(HLOOKUP("产品负责人",'2.源数据-产品分析-全商品'!R$6:R$1000,ROW()-1,0),"")</f>
        <v/>
      </c>
      <c r="U911" s="5" t="str">
        <f>IFERROR(VALUE(HLOOKUP(U$2,'2.源数据-产品分析-全商品'!S$6:S$1000,ROW()-1,0)),"")</f>
        <v/>
      </c>
      <c r="V911" s="5" t="str">
        <f>IFERROR(VALUE(HLOOKUP(V$2,'2.源数据-产品分析-全商品'!T$6:T$1000,ROW()-1,0)),"")</f>
        <v/>
      </c>
      <c r="W911" s="5" t="str">
        <f>IF(OR($A$3=""),"",IF(OR($W$2="优爆品"),(IF(COUNTIF('2-2.源数据-产品分析-优品'!A:A,产品建议!A911)&gt;0,"是","")&amp;IF(COUNTIF('2-3.源数据-产品分析-爆品'!A:A,产品建议!A911)&gt;0,"是","")),IF(OR($W$2="P4P点击量"),((IFERROR(INDEX('产品报告-整理'!D:D,MATCH(产品建议!A911,'产品报告-整理'!A:A,0)),""))),((IF(COUNTIF('2-2.源数据-产品分析-优品'!A:A,产品建议!A911)&gt;0,"是",""))))))</f>
        <v/>
      </c>
      <c r="X911" s="5" t="str">
        <f>IF(OR($A$3=""),"",IF(OR($W$2="优爆品"),((IFERROR(INDEX('产品报告-整理'!D:D,MATCH(产品建议!A911,'产品报告-整理'!A:A,0)),"")&amp;" → "&amp;(IFERROR(TEXT(INDEX('产品报告-整理'!D:D,MATCH(产品建议!A911,'产品报告-整理'!A:A,0))/G911,"0%"),"")))),IF(OR($W$2="P4P点击量"),((IF($W$2="P4P点击量",IFERROR(TEXT(W911/G911,"0%"),"")))),(((IF(COUNTIF('2-3.源数据-产品分析-爆品'!A:A,产品建议!A911)&gt;0,"是","")))))))</f>
        <v/>
      </c>
      <c r="Y911" s="9" t="str">
        <f>IF(AND($Y$2="直通车总消费",'产品报告-整理'!$BN$1="推荐广告"),IFERROR(INDEX('产品报告-整理'!H:H,MATCH(产品建议!A911,'产品报告-整理'!A:A,0)),0)+IFERROR(INDEX('产品报告-整理'!BV:BV,MATCH(产品建议!A911,'产品报告-整理'!BO:BO,0)),0),IFERROR(INDEX('产品报告-整理'!H:H,MATCH(产品建议!A911,'产品报告-整理'!A:A,0)),0))</f>
        <v/>
      </c>
      <c r="Z911" s="9" t="str">
        <f t="shared" si="45"/>
        <v/>
      </c>
      <c r="AA911" s="5" t="str">
        <f t="shared" si="43"/>
        <v/>
      </c>
      <c r="AB911" s="5" t="str">
        <f t="shared" si="44"/>
        <v/>
      </c>
      <c r="AC911" s="9"/>
      <c r="AD911" s="15" t="str">
        <f>IF($AD$1="  ",IFERROR(IF(AND(Y911="未推广",L911&gt;0),"加入P4P推广 ","")&amp;IF(AND(OR(W911="是",X911="是"),Y911=0),"优爆品加推广 ","")&amp;IF(AND(C911="N",L911&gt;0),"增加橱窗绑定 ","")&amp;IF(AND(OR(Z911&gt;$Z$1*4.5,AB911&gt;$AB$1*4.5),Y911&lt;&gt;0,Y911&gt;$AB$1*2,G911&gt;($G$1/$L$1)*1),"放弃P4P推广 ","")&amp;IF(AND(AB911&gt;$AB$1*1.2,AB911&lt;$AB$1*4.5,Y911&gt;0),"优化询盘成本 ","")&amp;IF(AND(Z911&gt;$Z$1*1.2,Z911&lt;$Z$1*4.5,Y911&gt;0),"优化商机成本 ","")&amp;IF(AND(Y911&lt;&gt;0,L911&gt;0,AB911&lt;$AB$1*1.2),"加大询盘获取 ","")&amp;IF(AND(Y911&lt;&gt;0,K911&gt;0,Z911&lt;$Z$1*1.2),"加大商机获取 ","")&amp;IF(AND(L911=0,C911="Y",G911&gt;($G$1/$L$1*1.5)),"解绑橱窗绑定 ",""),"请去左表粘贴源数据"),"")</f>
        <v/>
      </c>
      <c r="AE911" s="9"/>
      <c r="AF911" s="9"/>
      <c r="AG911" s="9"/>
      <c r="AH911" s="9"/>
      <c r="AI911" s="17"/>
      <c r="AJ911" s="17"/>
      <c r="AK911" s="17"/>
    </row>
    <row r="912" spans="1:37">
      <c r="A912" s="5" t="str">
        <f>IFERROR(HLOOKUP(A$2,'2.源数据-产品分析-全商品'!A$6:A$1000,ROW()-1,0),"")</f>
        <v/>
      </c>
      <c r="B912" s="5" t="str">
        <f>IFERROR(HLOOKUP(B$2,'2.源数据-产品分析-全商品'!B$6:B$1000,ROW()-1,0),"")</f>
        <v/>
      </c>
      <c r="C912" s="5" t="str">
        <f>CLEAN(IFERROR(HLOOKUP(C$2,'2.源数据-产品分析-全商品'!C$6:C$1000,ROW()-1,0),""))</f>
        <v/>
      </c>
      <c r="D912" s="5" t="str">
        <f>IFERROR(HLOOKUP(D$2,'2.源数据-产品分析-全商品'!D$6:D$1000,ROW()-1,0),"")</f>
        <v/>
      </c>
      <c r="E912" s="5" t="str">
        <f>IFERROR(HLOOKUP(E$2,'2.源数据-产品分析-全商品'!E$6:E$1000,ROW()-1,0),"")</f>
        <v/>
      </c>
      <c r="F912" s="5" t="str">
        <f>IFERROR(VALUE(HLOOKUP(F$2,'2.源数据-产品分析-全商品'!F$6:F$1000,ROW()-1,0)),"")</f>
        <v/>
      </c>
      <c r="G912" s="5" t="str">
        <f>IFERROR(VALUE(HLOOKUP(G$2,'2.源数据-产品分析-全商品'!G$6:G$1000,ROW()-1,0)),"")</f>
        <v/>
      </c>
      <c r="H912" s="5" t="str">
        <f>IFERROR(HLOOKUP(H$2,'2.源数据-产品分析-全商品'!H$6:H$1000,ROW()-1,0),"")</f>
        <v/>
      </c>
      <c r="I912" s="5" t="str">
        <f>IFERROR(VALUE(HLOOKUP(I$2,'2.源数据-产品分析-全商品'!I$6:I$1000,ROW()-1,0)),"")</f>
        <v/>
      </c>
      <c r="J912" s="60" t="str">
        <f>IFERROR(IF($J$2="","",INDEX('产品报告-整理'!G:G,MATCH(产品建议!A912,'产品报告-整理'!A:A,0))),"")</f>
        <v/>
      </c>
      <c r="K912" s="5" t="str">
        <f>IFERROR(IF($K$2="","",VALUE(INDEX('产品报告-整理'!E:E,MATCH(产品建议!A912,'产品报告-整理'!A:A,0)))),0)</f>
        <v/>
      </c>
      <c r="L912" s="5" t="str">
        <f>IFERROR(VALUE(HLOOKUP(L$2,'2.源数据-产品分析-全商品'!J$6:J$1000,ROW()-1,0)),"")</f>
        <v/>
      </c>
      <c r="M912" s="5" t="str">
        <f>IFERROR(VALUE(HLOOKUP(M$2,'2.源数据-产品分析-全商品'!K$6:K$1000,ROW()-1,0)),"")</f>
        <v/>
      </c>
      <c r="N912" s="5" t="str">
        <f>IFERROR(HLOOKUP(N$2,'2.源数据-产品分析-全商品'!L$6:L$1000,ROW()-1,0),"")</f>
        <v/>
      </c>
      <c r="O912" s="5" t="str">
        <f>IF($O$2='产品报告-整理'!$K$1,IFERROR(INDEX('产品报告-整理'!S:S,MATCH(产品建议!A912,'产品报告-整理'!L:L,0)),""),(IFERROR(VALUE(HLOOKUP(O$2,'2.源数据-产品分析-全商品'!M$6:M$1000,ROW()-1,0)),"")))</f>
        <v/>
      </c>
      <c r="P912" s="5" t="str">
        <f>IF($P$2='产品报告-整理'!$V$1,IFERROR(INDEX('产品报告-整理'!AD:AD,MATCH(产品建议!A912,'产品报告-整理'!W:W,0)),""),(IFERROR(VALUE(HLOOKUP(P$2,'2.源数据-产品分析-全商品'!N$6:N$1000,ROW()-1,0)),"")))</f>
        <v/>
      </c>
      <c r="Q912" s="5" t="str">
        <f>IF($Q$2='产品报告-整理'!$AG$1,IFERROR(INDEX('产品报告-整理'!AO:AO,MATCH(产品建议!A912,'产品报告-整理'!AH:AH,0)),""),(IFERROR(VALUE(HLOOKUP(Q$2,'2.源数据-产品分析-全商品'!O$6:O$1000,ROW()-1,0)),"")))</f>
        <v/>
      </c>
      <c r="R912" s="5" t="str">
        <f>IF($R$2='产品报告-整理'!$AR$1,IFERROR(INDEX('产品报告-整理'!AZ:AZ,MATCH(产品建议!A912,'产品报告-整理'!AS:AS,0)),""),(IFERROR(VALUE(HLOOKUP(R$2,'2.源数据-产品分析-全商品'!P$6:P$1000,ROW()-1,0)),"")))</f>
        <v/>
      </c>
      <c r="S912" s="5" t="str">
        <f>IF($S$2='产品报告-整理'!$BC$1,IFERROR(INDEX('产品报告-整理'!BK:BK,MATCH(产品建议!A912,'产品报告-整理'!BD:BD,0)),""),(IFERROR(VALUE(HLOOKUP(S$2,'2.源数据-产品分析-全商品'!Q$6:Q$1000,ROW()-1,0)),"")))</f>
        <v/>
      </c>
      <c r="T912" s="5" t="str">
        <f>IFERROR(HLOOKUP("产品负责人",'2.源数据-产品分析-全商品'!R$6:R$1000,ROW()-1,0),"")</f>
        <v/>
      </c>
      <c r="U912" s="5" t="str">
        <f>IFERROR(VALUE(HLOOKUP(U$2,'2.源数据-产品分析-全商品'!S$6:S$1000,ROW()-1,0)),"")</f>
        <v/>
      </c>
      <c r="V912" s="5" t="str">
        <f>IFERROR(VALUE(HLOOKUP(V$2,'2.源数据-产品分析-全商品'!T$6:T$1000,ROW()-1,0)),"")</f>
        <v/>
      </c>
      <c r="W912" s="5" t="str">
        <f>IF(OR($A$3=""),"",IF(OR($W$2="优爆品"),(IF(COUNTIF('2-2.源数据-产品分析-优品'!A:A,产品建议!A912)&gt;0,"是","")&amp;IF(COUNTIF('2-3.源数据-产品分析-爆品'!A:A,产品建议!A912)&gt;0,"是","")),IF(OR($W$2="P4P点击量"),((IFERROR(INDEX('产品报告-整理'!D:D,MATCH(产品建议!A912,'产品报告-整理'!A:A,0)),""))),((IF(COUNTIF('2-2.源数据-产品分析-优品'!A:A,产品建议!A912)&gt;0,"是",""))))))</f>
        <v/>
      </c>
      <c r="X912" s="5" t="str">
        <f>IF(OR($A$3=""),"",IF(OR($W$2="优爆品"),((IFERROR(INDEX('产品报告-整理'!D:D,MATCH(产品建议!A912,'产品报告-整理'!A:A,0)),"")&amp;" → "&amp;(IFERROR(TEXT(INDEX('产品报告-整理'!D:D,MATCH(产品建议!A912,'产品报告-整理'!A:A,0))/G912,"0%"),"")))),IF(OR($W$2="P4P点击量"),((IF($W$2="P4P点击量",IFERROR(TEXT(W912/G912,"0%"),"")))),(((IF(COUNTIF('2-3.源数据-产品分析-爆品'!A:A,产品建议!A912)&gt;0,"是","")))))))</f>
        <v/>
      </c>
      <c r="Y912" s="9" t="str">
        <f>IF(AND($Y$2="直通车总消费",'产品报告-整理'!$BN$1="推荐广告"),IFERROR(INDEX('产品报告-整理'!H:H,MATCH(产品建议!A912,'产品报告-整理'!A:A,0)),0)+IFERROR(INDEX('产品报告-整理'!BV:BV,MATCH(产品建议!A912,'产品报告-整理'!BO:BO,0)),0),IFERROR(INDEX('产品报告-整理'!H:H,MATCH(产品建议!A912,'产品报告-整理'!A:A,0)),0))</f>
        <v/>
      </c>
      <c r="Z912" s="9" t="str">
        <f t="shared" si="45"/>
        <v/>
      </c>
      <c r="AA912" s="5" t="str">
        <f t="shared" si="43"/>
        <v/>
      </c>
      <c r="AB912" s="5" t="str">
        <f t="shared" si="44"/>
        <v/>
      </c>
      <c r="AC912" s="9"/>
      <c r="AD912" s="15" t="str">
        <f>IF($AD$1="  ",IFERROR(IF(AND(Y912="未推广",L912&gt;0),"加入P4P推广 ","")&amp;IF(AND(OR(W912="是",X912="是"),Y912=0),"优爆品加推广 ","")&amp;IF(AND(C912="N",L912&gt;0),"增加橱窗绑定 ","")&amp;IF(AND(OR(Z912&gt;$Z$1*4.5,AB912&gt;$AB$1*4.5),Y912&lt;&gt;0,Y912&gt;$AB$1*2,G912&gt;($G$1/$L$1)*1),"放弃P4P推广 ","")&amp;IF(AND(AB912&gt;$AB$1*1.2,AB912&lt;$AB$1*4.5,Y912&gt;0),"优化询盘成本 ","")&amp;IF(AND(Z912&gt;$Z$1*1.2,Z912&lt;$Z$1*4.5,Y912&gt;0),"优化商机成本 ","")&amp;IF(AND(Y912&lt;&gt;0,L912&gt;0,AB912&lt;$AB$1*1.2),"加大询盘获取 ","")&amp;IF(AND(Y912&lt;&gt;0,K912&gt;0,Z912&lt;$Z$1*1.2),"加大商机获取 ","")&amp;IF(AND(L912=0,C912="Y",G912&gt;($G$1/$L$1*1.5)),"解绑橱窗绑定 ",""),"请去左表粘贴源数据"),"")</f>
        <v/>
      </c>
      <c r="AE912" s="9"/>
      <c r="AF912" s="9"/>
      <c r="AG912" s="9"/>
      <c r="AH912" s="9"/>
      <c r="AI912" s="17"/>
      <c r="AJ912" s="17"/>
      <c r="AK912" s="17"/>
    </row>
    <row r="913" spans="1:37">
      <c r="A913" s="5" t="str">
        <f>IFERROR(HLOOKUP(A$2,'2.源数据-产品分析-全商品'!A$6:A$1000,ROW()-1,0),"")</f>
        <v/>
      </c>
      <c r="B913" s="5" t="str">
        <f>IFERROR(HLOOKUP(B$2,'2.源数据-产品分析-全商品'!B$6:B$1000,ROW()-1,0),"")</f>
        <v/>
      </c>
      <c r="C913" s="5" t="str">
        <f>CLEAN(IFERROR(HLOOKUP(C$2,'2.源数据-产品分析-全商品'!C$6:C$1000,ROW()-1,0),""))</f>
        <v/>
      </c>
      <c r="D913" s="5" t="str">
        <f>IFERROR(HLOOKUP(D$2,'2.源数据-产品分析-全商品'!D$6:D$1000,ROW()-1,0),"")</f>
        <v/>
      </c>
      <c r="E913" s="5" t="str">
        <f>IFERROR(HLOOKUP(E$2,'2.源数据-产品分析-全商品'!E$6:E$1000,ROW()-1,0),"")</f>
        <v/>
      </c>
      <c r="F913" s="5" t="str">
        <f>IFERROR(VALUE(HLOOKUP(F$2,'2.源数据-产品分析-全商品'!F$6:F$1000,ROW()-1,0)),"")</f>
        <v/>
      </c>
      <c r="G913" s="5" t="str">
        <f>IFERROR(VALUE(HLOOKUP(G$2,'2.源数据-产品分析-全商品'!G$6:G$1000,ROW()-1,0)),"")</f>
        <v/>
      </c>
      <c r="H913" s="5" t="str">
        <f>IFERROR(HLOOKUP(H$2,'2.源数据-产品分析-全商品'!H$6:H$1000,ROW()-1,0),"")</f>
        <v/>
      </c>
      <c r="I913" s="5" t="str">
        <f>IFERROR(VALUE(HLOOKUP(I$2,'2.源数据-产品分析-全商品'!I$6:I$1000,ROW()-1,0)),"")</f>
        <v/>
      </c>
      <c r="J913" s="60" t="str">
        <f>IFERROR(IF($J$2="","",INDEX('产品报告-整理'!G:G,MATCH(产品建议!A913,'产品报告-整理'!A:A,0))),"")</f>
        <v/>
      </c>
      <c r="K913" s="5" t="str">
        <f>IFERROR(IF($K$2="","",VALUE(INDEX('产品报告-整理'!E:E,MATCH(产品建议!A913,'产品报告-整理'!A:A,0)))),0)</f>
        <v/>
      </c>
      <c r="L913" s="5" t="str">
        <f>IFERROR(VALUE(HLOOKUP(L$2,'2.源数据-产品分析-全商品'!J$6:J$1000,ROW()-1,0)),"")</f>
        <v/>
      </c>
      <c r="M913" s="5" t="str">
        <f>IFERROR(VALUE(HLOOKUP(M$2,'2.源数据-产品分析-全商品'!K$6:K$1000,ROW()-1,0)),"")</f>
        <v/>
      </c>
      <c r="N913" s="5" t="str">
        <f>IFERROR(HLOOKUP(N$2,'2.源数据-产品分析-全商品'!L$6:L$1000,ROW()-1,0),"")</f>
        <v/>
      </c>
      <c r="O913" s="5" t="str">
        <f>IF($O$2='产品报告-整理'!$K$1,IFERROR(INDEX('产品报告-整理'!S:S,MATCH(产品建议!A913,'产品报告-整理'!L:L,0)),""),(IFERROR(VALUE(HLOOKUP(O$2,'2.源数据-产品分析-全商品'!M$6:M$1000,ROW()-1,0)),"")))</f>
        <v/>
      </c>
      <c r="P913" s="5" t="str">
        <f>IF($P$2='产品报告-整理'!$V$1,IFERROR(INDEX('产品报告-整理'!AD:AD,MATCH(产品建议!A913,'产品报告-整理'!W:W,0)),""),(IFERROR(VALUE(HLOOKUP(P$2,'2.源数据-产品分析-全商品'!N$6:N$1000,ROW()-1,0)),"")))</f>
        <v/>
      </c>
      <c r="Q913" s="5" t="str">
        <f>IF($Q$2='产品报告-整理'!$AG$1,IFERROR(INDEX('产品报告-整理'!AO:AO,MATCH(产品建议!A913,'产品报告-整理'!AH:AH,0)),""),(IFERROR(VALUE(HLOOKUP(Q$2,'2.源数据-产品分析-全商品'!O$6:O$1000,ROW()-1,0)),"")))</f>
        <v/>
      </c>
      <c r="R913" s="5" t="str">
        <f>IF($R$2='产品报告-整理'!$AR$1,IFERROR(INDEX('产品报告-整理'!AZ:AZ,MATCH(产品建议!A913,'产品报告-整理'!AS:AS,0)),""),(IFERROR(VALUE(HLOOKUP(R$2,'2.源数据-产品分析-全商品'!P$6:P$1000,ROW()-1,0)),"")))</f>
        <v/>
      </c>
      <c r="S913" s="5" t="str">
        <f>IF($S$2='产品报告-整理'!$BC$1,IFERROR(INDEX('产品报告-整理'!BK:BK,MATCH(产品建议!A913,'产品报告-整理'!BD:BD,0)),""),(IFERROR(VALUE(HLOOKUP(S$2,'2.源数据-产品分析-全商品'!Q$6:Q$1000,ROW()-1,0)),"")))</f>
        <v/>
      </c>
      <c r="T913" s="5" t="str">
        <f>IFERROR(HLOOKUP("产品负责人",'2.源数据-产品分析-全商品'!R$6:R$1000,ROW()-1,0),"")</f>
        <v/>
      </c>
      <c r="U913" s="5" t="str">
        <f>IFERROR(VALUE(HLOOKUP(U$2,'2.源数据-产品分析-全商品'!S$6:S$1000,ROW()-1,0)),"")</f>
        <v/>
      </c>
      <c r="V913" s="5" t="str">
        <f>IFERROR(VALUE(HLOOKUP(V$2,'2.源数据-产品分析-全商品'!T$6:T$1000,ROW()-1,0)),"")</f>
        <v/>
      </c>
      <c r="W913" s="5" t="str">
        <f>IF(OR($A$3=""),"",IF(OR($W$2="优爆品"),(IF(COUNTIF('2-2.源数据-产品分析-优品'!A:A,产品建议!A913)&gt;0,"是","")&amp;IF(COUNTIF('2-3.源数据-产品分析-爆品'!A:A,产品建议!A913)&gt;0,"是","")),IF(OR($W$2="P4P点击量"),((IFERROR(INDEX('产品报告-整理'!D:D,MATCH(产品建议!A913,'产品报告-整理'!A:A,0)),""))),((IF(COUNTIF('2-2.源数据-产品分析-优品'!A:A,产品建议!A913)&gt;0,"是",""))))))</f>
        <v/>
      </c>
      <c r="X913" s="5" t="str">
        <f>IF(OR($A$3=""),"",IF(OR($W$2="优爆品"),((IFERROR(INDEX('产品报告-整理'!D:D,MATCH(产品建议!A913,'产品报告-整理'!A:A,0)),"")&amp;" → "&amp;(IFERROR(TEXT(INDEX('产品报告-整理'!D:D,MATCH(产品建议!A913,'产品报告-整理'!A:A,0))/G913,"0%"),"")))),IF(OR($W$2="P4P点击量"),((IF($W$2="P4P点击量",IFERROR(TEXT(W913/G913,"0%"),"")))),(((IF(COUNTIF('2-3.源数据-产品分析-爆品'!A:A,产品建议!A913)&gt;0,"是","")))))))</f>
        <v/>
      </c>
      <c r="Y913" s="9" t="str">
        <f>IF(AND($Y$2="直通车总消费",'产品报告-整理'!$BN$1="推荐广告"),IFERROR(INDEX('产品报告-整理'!H:H,MATCH(产品建议!A913,'产品报告-整理'!A:A,0)),0)+IFERROR(INDEX('产品报告-整理'!BV:BV,MATCH(产品建议!A913,'产品报告-整理'!BO:BO,0)),0),IFERROR(INDEX('产品报告-整理'!H:H,MATCH(产品建议!A913,'产品报告-整理'!A:A,0)),0))</f>
        <v/>
      </c>
      <c r="Z913" s="9" t="str">
        <f t="shared" si="45"/>
        <v/>
      </c>
      <c r="AA913" s="5" t="str">
        <f t="shared" si="43"/>
        <v/>
      </c>
      <c r="AB913" s="5" t="str">
        <f t="shared" si="44"/>
        <v/>
      </c>
      <c r="AC913" s="9"/>
      <c r="AD913" s="15" t="str">
        <f>IF($AD$1="  ",IFERROR(IF(AND(Y913="未推广",L913&gt;0),"加入P4P推广 ","")&amp;IF(AND(OR(W913="是",X913="是"),Y913=0),"优爆品加推广 ","")&amp;IF(AND(C913="N",L913&gt;0),"增加橱窗绑定 ","")&amp;IF(AND(OR(Z913&gt;$Z$1*4.5,AB913&gt;$AB$1*4.5),Y913&lt;&gt;0,Y913&gt;$AB$1*2,G913&gt;($G$1/$L$1)*1),"放弃P4P推广 ","")&amp;IF(AND(AB913&gt;$AB$1*1.2,AB913&lt;$AB$1*4.5,Y913&gt;0),"优化询盘成本 ","")&amp;IF(AND(Z913&gt;$Z$1*1.2,Z913&lt;$Z$1*4.5,Y913&gt;0),"优化商机成本 ","")&amp;IF(AND(Y913&lt;&gt;0,L913&gt;0,AB913&lt;$AB$1*1.2),"加大询盘获取 ","")&amp;IF(AND(Y913&lt;&gt;0,K913&gt;0,Z913&lt;$Z$1*1.2),"加大商机获取 ","")&amp;IF(AND(L913=0,C913="Y",G913&gt;($G$1/$L$1*1.5)),"解绑橱窗绑定 ",""),"请去左表粘贴源数据"),"")</f>
        <v/>
      </c>
      <c r="AE913" s="9"/>
      <c r="AF913" s="9"/>
      <c r="AG913" s="9"/>
      <c r="AH913" s="9"/>
      <c r="AI913" s="17"/>
      <c r="AJ913" s="17"/>
      <c r="AK913" s="17"/>
    </row>
    <row r="914" spans="1:37">
      <c r="A914" s="5" t="str">
        <f>IFERROR(HLOOKUP(A$2,'2.源数据-产品分析-全商品'!A$6:A$1000,ROW()-1,0),"")</f>
        <v/>
      </c>
      <c r="B914" s="5" t="str">
        <f>IFERROR(HLOOKUP(B$2,'2.源数据-产品分析-全商品'!B$6:B$1000,ROW()-1,0),"")</f>
        <v/>
      </c>
      <c r="C914" s="5" t="str">
        <f>CLEAN(IFERROR(HLOOKUP(C$2,'2.源数据-产品分析-全商品'!C$6:C$1000,ROW()-1,0),""))</f>
        <v/>
      </c>
      <c r="D914" s="5" t="str">
        <f>IFERROR(HLOOKUP(D$2,'2.源数据-产品分析-全商品'!D$6:D$1000,ROW()-1,0),"")</f>
        <v/>
      </c>
      <c r="E914" s="5" t="str">
        <f>IFERROR(HLOOKUP(E$2,'2.源数据-产品分析-全商品'!E$6:E$1000,ROW()-1,0),"")</f>
        <v/>
      </c>
      <c r="F914" s="5" t="str">
        <f>IFERROR(VALUE(HLOOKUP(F$2,'2.源数据-产品分析-全商品'!F$6:F$1000,ROW()-1,0)),"")</f>
        <v/>
      </c>
      <c r="G914" s="5" t="str">
        <f>IFERROR(VALUE(HLOOKUP(G$2,'2.源数据-产品分析-全商品'!G$6:G$1000,ROW()-1,0)),"")</f>
        <v/>
      </c>
      <c r="H914" s="5" t="str">
        <f>IFERROR(HLOOKUP(H$2,'2.源数据-产品分析-全商品'!H$6:H$1000,ROW()-1,0),"")</f>
        <v/>
      </c>
      <c r="I914" s="5" t="str">
        <f>IFERROR(VALUE(HLOOKUP(I$2,'2.源数据-产品分析-全商品'!I$6:I$1000,ROW()-1,0)),"")</f>
        <v/>
      </c>
      <c r="J914" s="60" t="str">
        <f>IFERROR(IF($J$2="","",INDEX('产品报告-整理'!G:G,MATCH(产品建议!A914,'产品报告-整理'!A:A,0))),"")</f>
        <v/>
      </c>
      <c r="K914" s="5" t="str">
        <f>IFERROR(IF($K$2="","",VALUE(INDEX('产品报告-整理'!E:E,MATCH(产品建议!A914,'产品报告-整理'!A:A,0)))),0)</f>
        <v/>
      </c>
      <c r="L914" s="5" t="str">
        <f>IFERROR(VALUE(HLOOKUP(L$2,'2.源数据-产品分析-全商品'!J$6:J$1000,ROW()-1,0)),"")</f>
        <v/>
      </c>
      <c r="M914" s="5" t="str">
        <f>IFERROR(VALUE(HLOOKUP(M$2,'2.源数据-产品分析-全商品'!K$6:K$1000,ROW()-1,0)),"")</f>
        <v/>
      </c>
      <c r="N914" s="5" t="str">
        <f>IFERROR(HLOOKUP(N$2,'2.源数据-产品分析-全商品'!L$6:L$1000,ROW()-1,0),"")</f>
        <v/>
      </c>
      <c r="O914" s="5" t="str">
        <f>IF($O$2='产品报告-整理'!$K$1,IFERROR(INDEX('产品报告-整理'!S:S,MATCH(产品建议!A914,'产品报告-整理'!L:L,0)),""),(IFERROR(VALUE(HLOOKUP(O$2,'2.源数据-产品分析-全商品'!M$6:M$1000,ROW()-1,0)),"")))</f>
        <v/>
      </c>
      <c r="P914" s="5" t="str">
        <f>IF($P$2='产品报告-整理'!$V$1,IFERROR(INDEX('产品报告-整理'!AD:AD,MATCH(产品建议!A914,'产品报告-整理'!W:W,0)),""),(IFERROR(VALUE(HLOOKUP(P$2,'2.源数据-产品分析-全商品'!N$6:N$1000,ROW()-1,0)),"")))</f>
        <v/>
      </c>
      <c r="Q914" s="5" t="str">
        <f>IF($Q$2='产品报告-整理'!$AG$1,IFERROR(INDEX('产品报告-整理'!AO:AO,MATCH(产品建议!A914,'产品报告-整理'!AH:AH,0)),""),(IFERROR(VALUE(HLOOKUP(Q$2,'2.源数据-产品分析-全商品'!O$6:O$1000,ROW()-1,0)),"")))</f>
        <v/>
      </c>
      <c r="R914" s="5" t="str">
        <f>IF($R$2='产品报告-整理'!$AR$1,IFERROR(INDEX('产品报告-整理'!AZ:AZ,MATCH(产品建议!A914,'产品报告-整理'!AS:AS,0)),""),(IFERROR(VALUE(HLOOKUP(R$2,'2.源数据-产品分析-全商品'!P$6:P$1000,ROW()-1,0)),"")))</f>
        <v/>
      </c>
      <c r="S914" s="5" t="str">
        <f>IF($S$2='产品报告-整理'!$BC$1,IFERROR(INDEX('产品报告-整理'!BK:BK,MATCH(产品建议!A914,'产品报告-整理'!BD:BD,0)),""),(IFERROR(VALUE(HLOOKUP(S$2,'2.源数据-产品分析-全商品'!Q$6:Q$1000,ROW()-1,0)),"")))</f>
        <v/>
      </c>
      <c r="T914" s="5" t="str">
        <f>IFERROR(HLOOKUP("产品负责人",'2.源数据-产品分析-全商品'!R$6:R$1000,ROW()-1,0),"")</f>
        <v/>
      </c>
      <c r="U914" s="5" t="str">
        <f>IFERROR(VALUE(HLOOKUP(U$2,'2.源数据-产品分析-全商品'!S$6:S$1000,ROW()-1,0)),"")</f>
        <v/>
      </c>
      <c r="V914" s="5" t="str">
        <f>IFERROR(VALUE(HLOOKUP(V$2,'2.源数据-产品分析-全商品'!T$6:T$1000,ROW()-1,0)),"")</f>
        <v/>
      </c>
      <c r="W914" s="5" t="str">
        <f>IF(OR($A$3=""),"",IF(OR($W$2="优爆品"),(IF(COUNTIF('2-2.源数据-产品分析-优品'!A:A,产品建议!A914)&gt;0,"是","")&amp;IF(COUNTIF('2-3.源数据-产品分析-爆品'!A:A,产品建议!A914)&gt;0,"是","")),IF(OR($W$2="P4P点击量"),((IFERROR(INDEX('产品报告-整理'!D:D,MATCH(产品建议!A914,'产品报告-整理'!A:A,0)),""))),((IF(COUNTIF('2-2.源数据-产品分析-优品'!A:A,产品建议!A914)&gt;0,"是",""))))))</f>
        <v/>
      </c>
      <c r="X914" s="5" t="str">
        <f>IF(OR($A$3=""),"",IF(OR($W$2="优爆品"),((IFERROR(INDEX('产品报告-整理'!D:D,MATCH(产品建议!A914,'产品报告-整理'!A:A,0)),"")&amp;" → "&amp;(IFERROR(TEXT(INDEX('产品报告-整理'!D:D,MATCH(产品建议!A914,'产品报告-整理'!A:A,0))/G914,"0%"),"")))),IF(OR($W$2="P4P点击量"),((IF($W$2="P4P点击量",IFERROR(TEXT(W914/G914,"0%"),"")))),(((IF(COUNTIF('2-3.源数据-产品分析-爆品'!A:A,产品建议!A914)&gt;0,"是","")))))))</f>
        <v/>
      </c>
      <c r="Y914" s="9" t="str">
        <f>IF(AND($Y$2="直通车总消费",'产品报告-整理'!$BN$1="推荐广告"),IFERROR(INDEX('产品报告-整理'!H:H,MATCH(产品建议!A914,'产品报告-整理'!A:A,0)),0)+IFERROR(INDEX('产品报告-整理'!BV:BV,MATCH(产品建议!A914,'产品报告-整理'!BO:BO,0)),0),IFERROR(INDEX('产品报告-整理'!H:H,MATCH(产品建议!A914,'产品报告-整理'!A:A,0)),0))</f>
        <v/>
      </c>
      <c r="Z914" s="9" t="str">
        <f t="shared" si="45"/>
        <v/>
      </c>
      <c r="AA914" s="5" t="str">
        <f t="shared" si="43"/>
        <v/>
      </c>
      <c r="AB914" s="5" t="str">
        <f t="shared" si="44"/>
        <v/>
      </c>
      <c r="AC914" s="9"/>
      <c r="AD914" s="15" t="str">
        <f>IF($AD$1="  ",IFERROR(IF(AND(Y914="未推广",L914&gt;0),"加入P4P推广 ","")&amp;IF(AND(OR(W914="是",X914="是"),Y914=0),"优爆品加推广 ","")&amp;IF(AND(C914="N",L914&gt;0),"增加橱窗绑定 ","")&amp;IF(AND(OR(Z914&gt;$Z$1*4.5,AB914&gt;$AB$1*4.5),Y914&lt;&gt;0,Y914&gt;$AB$1*2,G914&gt;($G$1/$L$1)*1),"放弃P4P推广 ","")&amp;IF(AND(AB914&gt;$AB$1*1.2,AB914&lt;$AB$1*4.5,Y914&gt;0),"优化询盘成本 ","")&amp;IF(AND(Z914&gt;$Z$1*1.2,Z914&lt;$Z$1*4.5,Y914&gt;0),"优化商机成本 ","")&amp;IF(AND(Y914&lt;&gt;0,L914&gt;0,AB914&lt;$AB$1*1.2),"加大询盘获取 ","")&amp;IF(AND(Y914&lt;&gt;0,K914&gt;0,Z914&lt;$Z$1*1.2),"加大商机获取 ","")&amp;IF(AND(L914=0,C914="Y",G914&gt;($G$1/$L$1*1.5)),"解绑橱窗绑定 ",""),"请去左表粘贴源数据"),"")</f>
        <v/>
      </c>
      <c r="AE914" s="9"/>
      <c r="AF914" s="9"/>
      <c r="AG914" s="9"/>
      <c r="AH914" s="9"/>
      <c r="AI914" s="17"/>
      <c r="AJ914" s="17"/>
      <c r="AK914" s="17"/>
    </row>
    <row r="915" spans="1:37">
      <c r="A915" s="5" t="str">
        <f>IFERROR(HLOOKUP(A$2,'2.源数据-产品分析-全商品'!A$6:A$1000,ROW()-1,0),"")</f>
        <v/>
      </c>
      <c r="B915" s="5" t="str">
        <f>IFERROR(HLOOKUP(B$2,'2.源数据-产品分析-全商品'!B$6:B$1000,ROW()-1,0),"")</f>
        <v/>
      </c>
      <c r="C915" s="5" t="str">
        <f>CLEAN(IFERROR(HLOOKUP(C$2,'2.源数据-产品分析-全商品'!C$6:C$1000,ROW()-1,0),""))</f>
        <v/>
      </c>
      <c r="D915" s="5" t="str">
        <f>IFERROR(HLOOKUP(D$2,'2.源数据-产品分析-全商品'!D$6:D$1000,ROW()-1,0),"")</f>
        <v/>
      </c>
      <c r="E915" s="5" t="str">
        <f>IFERROR(HLOOKUP(E$2,'2.源数据-产品分析-全商品'!E$6:E$1000,ROW()-1,0),"")</f>
        <v/>
      </c>
      <c r="F915" s="5" t="str">
        <f>IFERROR(VALUE(HLOOKUP(F$2,'2.源数据-产品分析-全商品'!F$6:F$1000,ROW()-1,0)),"")</f>
        <v/>
      </c>
      <c r="G915" s="5" t="str">
        <f>IFERROR(VALUE(HLOOKUP(G$2,'2.源数据-产品分析-全商品'!G$6:G$1000,ROW()-1,0)),"")</f>
        <v/>
      </c>
      <c r="H915" s="5" t="str">
        <f>IFERROR(HLOOKUP(H$2,'2.源数据-产品分析-全商品'!H$6:H$1000,ROW()-1,0),"")</f>
        <v/>
      </c>
      <c r="I915" s="5" t="str">
        <f>IFERROR(VALUE(HLOOKUP(I$2,'2.源数据-产品分析-全商品'!I$6:I$1000,ROW()-1,0)),"")</f>
        <v/>
      </c>
      <c r="J915" s="60" t="str">
        <f>IFERROR(IF($J$2="","",INDEX('产品报告-整理'!G:G,MATCH(产品建议!A915,'产品报告-整理'!A:A,0))),"")</f>
        <v/>
      </c>
      <c r="K915" s="5" t="str">
        <f>IFERROR(IF($K$2="","",VALUE(INDEX('产品报告-整理'!E:E,MATCH(产品建议!A915,'产品报告-整理'!A:A,0)))),0)</f>
        <v/>
      </c>
      <c r="L915" s="5" t="str">
        <f>IFERROR(VALUE(HLOOKUP(L$2,'2.源数据-产品分析-全商品'!J$6:J$1000,ROW()-1,0)),"")</f>
        <v/>
      </c>
      <c r="M915" s="5" t="str">
        <f>IFERROR(VALUE(HLOOKUP(M$2,'2.源数据-产品分析-全商品'!K$6:K$1000,ROW()-1,0)),"")</f>
        <v/>
      </c>
      <c r="N915" s="5" t="str">
        <f>IFERROR(HLOOKUP(N$2,'2.源数据-产品分析-全商品'!L$6:L$1000,ROW()-1,0),"")</f>
        <v/>
      </c>
      <c r="O915" s="5" t="str">
        <f>IF($O$2='产品报告-整理'!$K$1,IFERROR(INDEX('产品报告-整理'!S:S,MATCH(产品建议!A915,'产品报告-整理'!L:L,0)),""),(IFERROR(VALUE(HLOOKUP(O$2,'2.源数据-产品分析-全商品'!M$6:M$1000,ROW()-1,0)),"")))</f>
        <v/>
      </c>
      <c r="P915" s="5" t="str">
        <f>IF($P$2='产品报告-整理'!$V$1,IFERROR(INDEX('产品报告-整理'!AD:AD,MATCH(产品建议!A915,'产品报告-整理'!W:W,0)),""),(IFERROR(VALUE(HLOOKUP(P$2,'2.源数据-产品分析-全商品'!N$6:N$1000,ROW()-1,0)),"")))</f>
        <v/>
      </c>
      <c r="Q915" s="5" t="str">
        <f>IF($Q$2='产品报告-整理'!$AG$1,IFERROR(INDEX('产品报告-整理'!AO:AO,MATCH(产品建议!A915,'产品报告-整理'!AH:AH,0)),""),(IFERROR(VALUE(HLOOKUP(Q$2,'2.源数据-产品分析-全商品'!O$6:O$1000,ROW()-1,0)),"")))</f>
        <v/>
      </c>
      <c r="R915" s="5" t="str">
        <f>IF($R$2='产品报告-整理'!$AR$1,IFERROR(INDEX('产品报告-整理'!AZ:AZ,MATCH(产品建议!A915,'产品报告-整理'!AS:AS,0)),""),(IFERROR(VALUE(HLOOKUP(R$2,'2.源数据-产品分析-全商品'!P$6:P$1000,ROW()-1,0)),"")))</f>
        <v/>
      </c>
      <c r="S915" s="5" t="str">
        <f>IF($S$2='产品报告-整理'!$BC$1,IFERROR(INDEX('产品报告-整理'!BK:BK,MATCH(产品建议!A915,'产品报告-整理'!BD:BD,0)),""),(IFERROR(VALUE(HLOOKUP(S$2,'2.源数据-产品分析-全商品'!Q$6:Q$1000,ROW()-1,0)),"")))</f>
        <v/>
      </c>
      <c r="T915" s="5" t="str">
        <f>IFERROR(HLOOKUP("产品负责人",'2.源数据-产品分析-全商品'!R$6:R$1000,ROW()-1,0),"")</f>
        <v/>
      </c>
      <c r="U915" s="5" t="str">
        <f>IFERROR(VALUE(HLOOKUP(U$2,'2.源数据-产品分析-全商品'!S$6:S$1000,ROW()-1,0)),"")</f>
        <v/>
      </c>
      <c r="V915" s="5" t="str">
        <f>IFERROR(VALUE(HLOOKUP(V$2,'2.源数据-产品分析-全商品'!T$6:T$1000,ROW()-1,0)),"")</f>
        <v/>
      </c>
      <c r="W915" s="5" t="str">
        <f>IF(OR($A$3=""),"",IF(OR($W$2="优爆品"),(IF(COUNTIF('2-2.源数据-产品分析-优品'!A:A,产品建议!A915)&gt;0,"是","")&amp;IF(COUNTIF('2-3.源数据-产品分析-爆品'!A:A,产品建议!A915)&gt;0,"是","")),IF(OR($W$2="P4P点击量"),((IFERROR(INDEX('产品报告-整理'!D:D,MATCH(产品建议!A915,'产品报告-整理'!A:A,0)),""))),((IF(COUNTIF('2-2.源数据-产品分析-优品'!A:A,产品建议!A915)&gt;0,"是",""))))))</f>
        <v/>
      </c>
      <c r="X915" s="5" t="str">
        <f>IF(OR($A$3=""),"",IF(OR($W$2="优爆品"),((IFERROR(INDEX('产品报告-整理'!D:D,MATCH(产品建议!A915,'产品报告-整理'!A:A,0)),"")&amp;" → "&amp;(IFERROR(TEXT(INDEX('产品报告-整理'!D:D,MATCH(产品建议!A915,'产品报告-整理'!A:A,0))/G915,"0%"),"")))),IF(OR($W$2="P4P点击量"),((IF($W$2="P4P点击量",IFERROR(TEXT(W915/G915,"0%"),"")))),(((IF(COUNTIF('2-3.源数据-产品分析-爆品'!A:A,产品建议!A915)&gt;0,"是","")))))))</f>
        <v/>
      </c>
      <c r="Y915" s="9" t="str">
        <f>IF(AND($Y$2="直通车总消费",'产品报告-整理'!$BN$1="推荐广告"),IFERROR(INDEX('产品报告-整理'!H:H,MATCH(产品建议!A915,'产品报告-整理'!A:A,0)),0)+IFERROR(INDEX('产品报告-整理'!BV:BV,MATCH(产品建议!A915,'产品报告-整理'!BO:BO,0)),0),IFERROR(INDEX('产品报告-整理'!H:H,MATCH(产品建议!A915,'产品报告-整理'!A:A,0)),0))</f>
        <v/>
      </c>
      <c r="Z915" s="9" t="str">
        <f t="shared" si="45"/>
        <v/>
      </c>
      <c r="AA915" s="5" t="str">
        <f t="shared" si="43"/>
        <v/>
      </c>
      <c r="AB915" s="5" t="str">
        <f t="shared" si="44"/>
        <v/>
      </c>
      <c r="AC915" s="9"/>
      <c r="AD915" s="15" t="str">
        <f>IF($AD$1="  ",IFERROR(IF(AND(Y915="未推广",L915&gt;0),"加入P4P推广 ","")&amp;IF(AND(OR(W915="是",X915="是"),Y915=0),"优爆品加推广 ","")&amp;IF(AND(C915="N",L915&gt;0),"增加橱窗绑定 ","")&amp;IF(AND(OR(Z915&gt;$Z$1*4.5,AB915&gt;$AB$1*4.5),Y915&lt;&gt;0,Y915&gt;$AB$1*2,G915&gt;($G$1/$L$1)*1),"放弃P4P推广 ","")&amp;IF(AND(AB915&gt;$AB$1*1.2,AB915&lt;$AB$1*4.5,Y915&gt;0),"优化询盘成本 ","")&amp;IF(AND(Z915&gt;$Z$1*1.2,Z915&lt;$Z$1*4.5,Y915&gt;0),"优化商机成本 ","")&amp;IF(AND(Y915&lt;&gt;0,L915&gt;0,AB915&lt;$AB$1*1.2),"加大询盘获取 ","")&amp;IF(AND(Y915&lt;&gt;0,K915&gt;0,Z915&lt;$Z$1*1.2),"加大商机获取 ","")&amp;IF(AND(L915=0,C915="Y",G915&gt;($G$1/$L$1*1.5)),"解绑橱窗绑定 ",""),"请去左表粘贴源数据"),"")</f>
        <v/>
      </c>
      <c r="AE915" s="9"/>
      <c r="AF915" s="9"/>
      <c r="AG915" s="9"/>
      <c r="AH915" s="9"/>
      <c r="AI915" s="17"/>
      <c r="AJ915" s="17"/>
      <c r="AK915" s="17"/>
    </row>
    <row r="916" spans="1:37">
      <c r="A916" s="5" t="str">
        <f>IFERROR(HLOOKUP(A$2,'2.源数据-产品分析-全商品'!A$6:A$1000,ROW()-1,0),"")</f>
        <v/>
      </c>
      <c r="B916" s="5" t="str">
        <f>IFERROR(HLOOKUP(B$2,'2.源数据-产品分析-全商品'!B$6:B$1000,ROW()-1,0),"")</f>
        <v/>
      </c>
      <c r="C916" s="5" t="str">
        <f>CLEAN(IFERROR(HLOOKUP(C$2,'2.源数据-产品分析-全商品'!C$6:C$1000,ROW()-1,0),""))</f>
        <v/>
      </c>
      <c r="D916" s="5" t="str">
        <f>IFERROR(HLOOKUP(D$2,'2.源数据-产品分析-全商品'!D$6:D$1000,ROW()-1,0),"")</f>
        <v/>
      </c>
      <c r="E916" s="5" t="str">
        <f>IFERROR(HLOOKUP(E$2,'2.源数据-产品分析-全商品'!E$6:E$1000,ROW()-1,0),"")</f>
        <v/>
      </c>
      <c r="F916" s="5" t="str">
        <f>IFERROR(VALUE(HLOOKUP(F$2,'2.源数据-产品分析-全商品'!F$6:F$1000,ROW()-1,0)),"")</f>
        <v/>
      </c>
      <c r="G916" s="5" t="str">
        <f>IFERROR(VALUE(HLOOKUP(G$2,'2.源数据-产品分析-全商品'!G$6:G$1000,ROW()-1,0)),"")</f>
        <v/>
      </c>
      <c r="H916" s="5" t="str">
        <f>IFERROR(HLOOKUP(H$2,'2.源数据-产品分析-全商品'!H$6:H$1000,ROW()-1,0),"")</f>
        <v/>
      </c>
      <c r="I916" s="5" t="str">
        <f>IFERROR(VALUE(HLOOKUP(I$2,'2.源数据-产品分析-全商品'!I$6:I$1000,ROW()-1,0)),"")</f>
        <v/>
      </c>
      <c r="J916" s="60" t="str">
        <f>IFERROR(IF($J$2="","",INDEX('产品报告-整理'!G:G,MATCH(产品建议!A916,'产品报告-整理'!A:A,0))),"")</f>
        <v/>
      </c>
      <c r="K916" s="5" t="str">
        <f>IFERROR(IF($K$2="","",VALUE(INDEX('产品报告-整理'!E:E,MATCH(产品建议!A916,'产品报告-整理'!A:A,0)))),0)</f>
        <v/>
      </c>
      <c r="L916" s="5" t="str">
        <f>IFERROR(VALUE(HLOOKUP(L$2,'2.源数据-产品分析-全商品'!J$6:J$1000,ROW()-1,0)),"")</f>
        <v/>
      </c>
      <c r="M916" s="5" t="str">
        <f>IFERROR(VALUE(HLOOKUP(M$2,'2.源数据-产品分析-全商品'!K$6:K$1000,ROW()-1,0)),"")</f>
        <v/>
      </c>
      <c r="N916" s="5" t="str">
        <f>IFERROR(HLOOKUP(N$2,'2.源数据-产品分析-全商品'!L$6:L$1000,ROW()-1,0),"")</f>
        <v/>
      </c>
      <c r="O916" s="5" t="str">
        <f>IF($O$2='产品报告-整理'!$K$1,IFERROR(INDEX('产品报告-整理'!S:S,MATCH(产品建议!A916,'产品报告-整理'!L:L,0)),""),(IFERROR(VALUE(HLOOKUP(O$2,'2.源数据-产品分析-全商品'!M$6:M$1000,ROW()-1,0)),"")))</f>
        <v/>
      </c>
      <c r="P916" s="5" t="str">
        <f>IF($P$2='产品报告-整理'!$V$1,IFERROR(INDEX('产品报告-整理'!AD:AD,MATCH(产品建议!A916,'产品报告-整理'!W:W,0)),""),(IFERROR(VALUE(HLOOKUP(P$2,'2.源数据-产品分析-全商品'!N$6:N$1000,ROW()-1,0)),"")))</f>
        <v/>
      </c>
      <c r="Q916" s="5" t="str">
        <f>IF($Q$2='产品报告-整理'!$AG$1,IFERROR(INDEX('产品报告-整理'!AO:AO,MATCH(产品建议!A916,'产品报告-整理'!AH:AH,0)),""),(IFERROR(VALUE(HLOOKUP(Q$2,'2.源数据-产品分析-全商品'!O$6:O$1000,ROW()-1,0)),"")))</f>
        <v/>
      </c>
      <c r="R916" s="5" t="str">
        <f>IF($R$2='产品报告-整理'!$AR$1,IFERROR(INDEX('产品报告-整理'!AZ:AZ,MATCH(产品建议!A916,'产品报告-整理'!AS:AS,0)),""),(IFERROR(VALUE(HLOOKUP(R$2,'2.源数据-产品分析-全商品'!P$6:P$1000,ROW()-1,0)),"")))</f>
        <v/>
      </c>
      <c r="S916" s="5" t="str">
        <f>IF($S$2='产品报告-整理'!$BC$1,IFERROR(INDEX('产品报告-整理'!BK:BK,MATCH(产品建议!A916,'产品报告-整理'!BD:BD,0)),""),(IFERROR(VALUE(HLOOKUP(S$2,'2.源数据-产品分析-全商品'!Q$6:Q$1000,ROW()-1,0)),"")))</f>
        <v/>
      </c>
      <c r="T916" s="5" t="str">
        <f>IFERROR(HLOOKUP("产品负责人",'2.源数据-产品分析-全商品'!R$6:R$1000,ROW()-1,0),"")</f>
        <v/>
      </c>
      <c r="U916" s="5" t="str">
        <f>IFERROR(VALUE(HLOOKUP(U$2,'2.源数据-产品分析-全商品'!S$6:S$1000,ROW()-1,0)),"")</f>
        <v/>
      </c>
      <c r="V916" s="5" t="str">
        <f>IFERROR(VALUE(HLOOKUP(V$2,'2.源数据-产品分析-全商品'!T$6:T$1000,ROW()-1,0)),"")</f>
        <v/>
      </c>
      <c r="W916" s="5" t="str">
        <f>IF(OR($A$3=""),"",IF(OR($W$2="优爆品"),(IF(COUNTIF('2-2.源数据-产品分析-优品'!A:A,产品建议!A916)&gt;0,"是","")&amp;IF(COUNTIF('2-3.源数据-产品分析-爆品'!A:A,产品建议!A916)&gt;0,"是","")),IF(OR($W$2="P4P点击量"),((IFERROR(INDEX('产品报告-整理'!D:D,MATCH(产品建议!A916,'产品报告-整理'!A:A,0)),""))),((IF(COUNTIF('2-2.源数据-产品分析-优品'!A:A,产品建议!A916)&gt;0,"是",""))))))</f>
        <v/>
      </c>
      <c r="X916" s="5" t="str">
        <f>IF(OR($A$3=""),"",IF(OR($W$2="优爆品"),((IFERROR(INDEX('产品报告-整理'!D:D,MATCH(产品建议!A916,'产品报告-整理'!A:A,0)),"")&amp;" → "&amp;(IFERROR(TEXT(INDEX('产品报告-整理'!D:D,MATCH(产品建议!A916,'产品报告-整理'!A:A,0))/G916,"0%"),"")))),IF(OR($W$2="P4P点击量"),((IF($W$2="P4P点击量",IFERROR(TEXT(W916/G916,"0%"),"")))),(((IF(COUNTIF('2-3.源数据-产品分析-爆品'!A:A,产品建议!A916)&gt;0,"是","")))))))</f>
        <v/>
      </c>
      <c r="Y916" s="9" t="str">
        <f>IF(AND($Y$2="直通车总消费",'产品报告-整理'!$BN$1="推荐广告"),IFERROR(INDEX('产品报告-整理'!H:H,MATCH(产品建议!A916,'产品报告-整理'!A:A,0)),0)+IFERROR(INDEX('产品报告-整理'!BV:BV,MATCH(产品建议!A916,'产品报告-整理'!BO:BO,0)),0),IFERROR(INDEX('产品报告-整理'!H:H,MATCH(产品建议!A916,'产品报告-整理'!A:A,0)),0))</f>
        <v/>
      </c>
      <c r="Z916" s="9" t="str">
        <f t="shared" si="45"/>
        <v/>
      </c>
      <c r="AA916" s="5" t="str">
        <f t="shared" si="43"/>
        <v/>
      </c>
      <c r="AB916" s="5" t="str">
        <f t="shared" si="44"/>
        <v/>
      </c>
      <c r="AC916" s="9"/>
      <c r="AD916" s="15" t="str">
        <f>IF($AD$1="  ",IFERROR(IF(AND(Y916="未推广",L916&gt;0),"加入P4P推广 ","")&amp;IF(AND(OR(W916="是",X916="是"),Y916=0),"优爆品加推广 ","")&amp;IF(AND(C916="N",L916&gt;0),"增加橱窗绑定 ","")&amp;IF(AND(OR(Z916&gt;$Z$1*4.5,AB916&gt;$AB$1*4.5),Y916&lt;&gt;0,Y916&gt;$AB$1*2,G916&gt;($G$1/$L$1)*1),"放弃P4P推广 ","")&amp;IF(AND(AB916&gt;$AB$1*1.2,AB916&lt;$AB$1*4.5,Y916&gt;0),"优化询盘成本 ","")&amp;IF(AND(Z916&gt;$Z$1*1.2,Z916&lt;$Z$1*4.5,Y916&gt;0),"优化商机成本 ","")&amp;IF(AND(Y916&lt;&gt;0,L916&gt;0,AB916&lt;$AB$1*1.2),"加大询盘获取 ","")&amp;IF(AND(Y916&lt;&gt;0,K916&gt;0,Z916&lt;$Z$1*1.2),"加大商机获取 ","")&amp;IF(AND(L916=0,C916="Y",G916&gt;($G$1/$L$1*1.5)),"解绑橱窗绑定 ",""),"请去左表粘贴源数据"),"")</f>
        <v/>
      </c>
      <c r="AE916" s="9"/>
      <c r="AF916" s="9"/>
      <c r="AG916" s="9"/>
      <c r="AH916" s="9"/>
      <c r="AI916" s="17"/>
      <c r="AJ916" s="17"/>
      <c r="AK916" s="17"/>
    </row>
    <row r="917" spans="1:37">
      <c r="A917" s="5" t="str">
        <f>IFERROR(HLOOKUP(A$2,'2.源数据-产品分析-全商品'!A$6:A$1000,ROW()-1,0),"")</f>
        <v/>
      </c>
      <c r="B917" s="5" t="str">
        <f>IFERROR(HLOOKUP(B$2,'2.源数据-产品分析-全商品'!B$6:B$1000,ROW()-1,0),"")</f>
        <v/>
      </c>
      <c r="C917" s="5" t="str">
        <f>CLEAN(IFERROR(HLOOKUP(C$2,'2.源数据-产品分析-全商品'!C$6:C$1000,ROW()-1,0),""))</f>
        <v/>
      </c>
      <c r="D917" s="5" t="str">
        <f>IFERROR(HLOOKUP(D$2,'2.源数据-产品分析-全商品'!D$6:D$1000,ROW()-1,0),"")</f>
        <v/>
      </c>
      <c r="E917" s="5" t="str">
        <f>IFERROR(HLOOKUP(E$2,'2.源数据-产品分析-全商品'!E$6:E$1000,ROW()-1,0),"")</f>
        <v/>
      </c>
      <c r="F917" s="5" t="str">
        <f>IFERROR(VALUE(HLOOKUP(F$2,'2.源数据-产品分析-全商品'!F$6:F$1000,ROW()-1,0)),"")</f>
        <v/>
      </c>
      <c r="G917" s="5" t="str">
        <f>IFERROR(VALUE(HLOOKUP(G$2,'2.源数据-产品分析-全商品'!G$6:G$1000,ROW()-1,0)),"")</f>
        <v/>
      </c>
      <c r="H917" s="5" t="str">
        <f>IFERROR(HLOOKUP(H$2,'2.源数据-产品分析-全商品'!H$6:H$1000,ROW()-1,0),"")</f>
        <v/>
      </c>
      <c r="I917" s="5" t="str">
        <f>IFERROR(VALUE(HLOOKUP(I$2,'2.源数据-产品分析-全商品'!I$6:I$1000,ROW()-1,0)),"")</f>
        <v/>
      </c>
      <c r="J917" s="60" t="str">
        <f>IFERROR(IF($J$2="","",INDEX('产品报告-整理'!G:G,MATCH(产品建议!A917,'产品报告-整理'!A:A,0))),"")</f>
        <v/>
      </c>
      <c r="K917" s="5" t="str">
        <f>IFERROR(IF($K$2="","",VALUE(INDEX('产品报告-整理'!E:E,MATCH(产品建议!A917,'产品报告-整理'!A:A,0)))),0)</f>
        <v/>
      </c>
      <c r="L917" s="5" t="str">
        <f>IFERROR(VALUE(HLOOKUP(L$2,'2.源数据-产品分析-全商品'!J$6:J$1000,ROW()-1,0)),"")</f>
        <v/>
      </c>
      <c r="M917" s="5" t="str">
        <f>IFERROR(VALUE(HLOOKUP(M$2,'2.源数据-产品分析-全商品'!K$6:K$1000,ROW()-1,0)),"")</f>
        <v/>
      </c>
      <c r="N917" s="5" t="str">
        <f>IFERROR(HLOOKUP(N$2,'2.源数据-产品分析-全商品'!L$6:L$1000,ROW()-1,0),"")</f>
        <v/>
      </c>
      <c r="O917" s="5" t="str">
        <f>IF($O$2='产品报告-整理'!$K$1,IFERROR(INDEX('产品报告-整理'!S:S,MATCH(产品建议!A917,'产品报告-整理'!L:L,0)),""),(IFERROR(VALUE(HLOOKUP(O$2,'2.源数据-产品分析-全商品'!M$6:M$1000,ROW()-1,0)),"")))</f>
        <v/>
      </c>
      <c r="P917" s="5" t="str">
        <f>IF($P$2='产品报告-整理'!$V$1,IFERROR(INDEX('产品报告-整理'!AD:AD,MATCH(产品建议!A917,'产品报告-整理'!W:W,0)),""),(IFERROR(VALUE(HLOOKUP(P$2,'2.源数据-产品分析-全商品'!N$6:N$1000,ROW()-1,0)),"")))</f>
        <v/>
      </c>
      <c r="Q917" s="5" t="str">
        <f>IF($Q$2='产品报告-整理'!$AG$1,IFERROR(INDEX('产品报告-整理'!AO:AO,MATCH(产品建议!A917,'产品报告-整理'!AH:AH,0)),""),(IFERROR(VALUE(HLOOKUP(Q$2,'2.源数据-产品分析-全商品'!O$6:O$1000,ROW()-1,0)),"")))</f>
        <v/>
      </c>
      <c r="R917" s="5" t="str">
        <f>IF($R$2='产品报告-整理'!$AR$1,IFERROR(INDEX('产品报告-整理'!AZ:AZ,MATCH(产品建议!A917,'产品报告-整理'!AS:AS,0)),""),(IFERROR(VALUE(HLOOKUP(R$2,'2.源数据-产品分析-全商品'!P$6:P$1000,ROW()-1,0)),"")))</f>
        <v/>
      </c>
      <c r="S917" s="5" t="str">
        <f>IF($S$2='产品报告-整理'!$BC$1,IFERROR(INDEX('产品报告-整理'!BK:BK,MATCH(产品建议!A917,'产品报告-整理'!BD:BD,0)),""),(IFERROR(VALUE(HLOOKUP(S$2,'2.源数据-产品分析-全商品'!Q$6:Q$1000,ROW()-1,0)),"")))</f>
        <v/>
      </c>
      <c r="T917" s="5" t="str">
        <f>IFERROR(HLOOKUP("产品负责人",'2.源数据-产品分析-全商品'!R$6:R$1000,ROW()-1,0),"")</f>
        <v/>
      </c>
      <c r="U917" s="5" t="str">
        <f>IFERROR(VALUE(HLOOKUP(U$2,'2.源数据-产品分析-全商品'!S$6:S$1000,ROW()-1,0)),"")</f>
        <v/>
      </c>
      <c r="V917" s="5" t="str">
        <f>IFERROR(VALUE(HLOOKUP(V$2,'2.源数据-产品分析-全商品'!T$6:T$1000,ROW()-1,0)),"")</f>
        <v/>
      </c>
      <c r="W917" s="5" t="str">
        <f>IF(OR($A$3=""),"",IF(OR($W$2="优爆品"),(IF(COUNTIF('2-2.源数据-产品分析-优品'!A:A,产品建议!A917)&gt;0,"是","")&amp;IF(COUNTIF('2-3.源数据-产品分析-爆品'!A:A,产品建议!A917)&gt;0,"是","")),IF(OR($W$2="P4P点击量"),((IFERROR(INDEX('产品报告-整理'!D:D,MATCH(产品建议!A917,'产品报告-整理'!A:A,0)),""))),((IF(COUNTIF('2-2.源数据-产品分析-优品'!A:A,产品建议!A917)&gt;0,"是",""))))))</f>
        <v/>
      </c>
      <c r="X917" s="5" t="str">
        <f>IF(OR($A$3=""),"",IF(OR($W$2="优爆品"),((IFERROR(INDEX('产品报告-整理'!D:D,MATCH(产品建议!A917,'产品报告-整理'!A:A,0)),"")&amp;" → "&amp;(IFERROR(TEXT(INDEX('产品报告-整理'!D:D,MATCH(产品建议!A917,'产品报告-整理'!A:A,0))/G917,"0%"),"")))),IF(OR($W$2="P4P点击量"),((IF($W$2="P4P点击量",IFERROR(TEXT(W917/G917,"0%"),"")))),(((IF(COUNTIF('2-3.源数据-产品分析-爆品'!A:A,产品建议!A917)&gt;0,"是","")))))))</f>
        <v/>
      </c>
      <c r="Y917" s="9" t="str">
        <f>IF(AND($Y$2="直通车总消费",'产品报告-整理'!$BN$1="推荐广告"),IFERROR(INDEX('产品报告-整理'!H:H,MATCH(产品建议!A917,'产品报告-整理'!A:A,0)),0)+IFERROR(INDEX('产品报告-整理'!BV:BV,MATCH(产品建议!A917,'产品报告-整理'!BO:BO,0)),0),IFERROR(INDEX('产品报告-整理'!H:H,MATCH(产品建议!A917,'产品报告-整理'!A:A,0)),0))</f>
        <v/>
      </c>
      <c r="Z917" s="9" t="str">
        <f t="shared" si="45"/>
        <v/>
      </c>
      <c r="AA917" s="5" t="str">
        <f t="shared" si="43"/>
        <v/>
      </c>
      <c r="AB917" s="5" t="str">
        <f t="shared" si="44"/>
        <v/>
      </c>
      <c r="AC917" s="9"/>
      <c r="AD917" s="15" t="str">
        <f>IF($AD$1="  ",IFERROR(IF(AND(Y917="未推广",L917&gt;0),"加入P4P推广 ","")&amp;IF(AND(OR(W917="是",X917="是"),Y917=0),"优爆品加推广 ","")&amp;IF(AND(C917="N",L917&gt;0),"增加橱窗绑定 ","")&amp;IF(AND(OR(Z917&gt;$Z$1*4.5,AB917&gt;$AB$1*4.5),Y917&lt;&gt;0,Y917&gt;$AB$1*2,G917&gt;($G$1/$L$1)*1),"放弃P4P推广 ","")&amp;IF(AND(AB917&gt;$AB$1*1.2,AB917&lt;$AB$1*4.5,Y917&gt;0),"优化询盘成本 ","")&amp;IF(AND(Z917&gt;$Z$1*1.2,Z917&lt;$Z$1*4.5,Y917&gt;0),"优化商机成本 ","")&amp;IF(AND(Y917&lt;&gt;0,L917&gt;0,AB917&lt;$AB$1*1.2),"加大询盘获取 ","")&amp;IF(AND(Y917&lt;&gt;0,K917&gt;0,Z917&lt;$Z$1*1.2),"加大商机获取 ","")&amp;IF(AND(L917=0,C917="Y",G917&gt;($G$1/$L$1*1.5)),"解绑橱窗绑定 ",""),"请去左表粘贴源数据"),"")</f>
        <v/>
      </c>
      <c r="AE917" s="9"/>
      <c r="AF917" s="9"/>
      <c r="AG917" s="9"/>
      <c r="AH917" s="9"/>
      <c r="AI917" s="17"/>
      <c r="AJ917" s="17"/>
      <c r="AK917" s="17"/>
    </row>
    <row r="918" spans="1:37">
      <c r="A918" s="5" t="str">
        <f>IFERROR(HLOOKUP(A$2,'2.源数据-产品分析-全商品'!A$6:A$1000,ROW()-1,0),"")</f>
        <v/>
      </c>
      <c r="B918" s="5" t="str">
        <f>IFERROR(HLOOKUP(B$2,'2.源数据-产品分析-全商品'!B$6:B$1000,ROW()-1,0),"")</f>
        <v/>
      </c>
      <c r="C918" s="5" t="str">
        <f>CLEAN(IFERROR(HLOOKUP(C$2,'2.源数据-产品分析-全商品'!C$6:C$1000,ROW()-1,0),""))</f>
        <v/>
      </c>
      <c r="D918" s="5" t="str">
        <f>IFERROR(HLOOKUP(D$2,'2.源数据-产品分析-全商品'!D$6:D$1000,ROW()-1,0),"")</f>
        <v/>
      </c>
      <c r="E918" s="5" t="str">
        <f>IFERROR(HLOOKUP(E$2,'2.源数据-产品分析-全商品'!E$6:E$1000,ROW()-1,0),"")</f>
        <v/>
      </c>
      <c r="F918" s="5" t="str">
        <f>IFERROR(VALUE(HLOOKUP(F$2,'2.源数据-产品分析-全商品'!F$6:F$1000,ROW()-1,0)),"")</f>
        <v/>
      </c>
      <c r="G918" s="5" t="str">
        <f>IFERROR(VALUE(HLOOKUP(G$2,'2.源数据-产品分析-全商品'!G$6:G$1000,ROW()-1,0)),"")</f>
        <v/>
      </c>
      <c r="H918" s="5" t="str">
        <f>IFERROR(HLOOKUP(H$2,'2.源数据-产品分析-全商品'!H$6:H$1000,ROW()-1,0),"")</f>
        <v/>
      </c>
      <c r="I918" s="5" t="str">
        <f>IFERROR(VALUE(HLOOKUP(I$2,'2.源数据-产品分析-全商品'!I$6:I$1000,ROW()-1,0)),"")</f>
        <v/>
      </c>
      <c r="J918" s="60" t="str">
        <f>IFERROR(IF($J$2="","",INDEX('产品报告-整理'!G:G,MATCH(产品建议!A918,'产品报告-整理'!A:A,0))),"")</f>
        <v/>
      </c>
      <c r="K918" s="5" t="str">
        <f>IFERROR(IF($K$2="","",VALUE(INDEX('产品报告-整理'!E:E,MATCH(产品建议!A918,'产品报告-整理'!A:A,0)))),0)</f>
        <v/>
      </c>
      <c r="L918" s="5" t="str">
        <f>IFERROR(VALUE(HLOOKUP(L$2,'2.源数据-产品分析-全商品'!J$6:J$1000,ROW()-1,0)),"")</f>
        <v/>
      </c>
      <c r="M918" s="5" t="str">
        <f>IFERROR(VALUE(HLOOKUP(M$2,'2.源数据-产品分析-全商品'!K$6:K$1000,ROW()-1,0)),"")</f>
        <v/>
      </c>
      <c r="N918" s="5" t="str">
        <f>IFERROR(HLOOKUP(N$2,'2.源数据-产品分析-全商品'!L$6:L$1000,ROW()-1,0),"")</f>
        <v/>
      </c>
      <c r="O918" s="5" t="str">
        <f>IF($O$2='产品报告-整理'!$K$1,IFERROR(INDEX('产品报告-整理'!S:S,MATCH(产品建议!A918,'产品报告-整理'!L:L,0)),""),(IFERROR(VALUE(HLOOKUP(O$2,'2.源数据-产品分析-全商品'!M$6:M$1000,ROW()-1,0)),"")))</f>
        <v/>
      </c>
      <c r="P918" s="5" t="str">
        <f>IF($P$2='产品报告-整理'!$V$1,IFERROR(INDEX('产品报告-整理'!AD:AD,MATCH(产品建议!A918,'产品报告-整理'!W:W,0)),""),(IFERROR(VALUE(HLOOKUP(P$2,'2.源数据-产品分析-全商品'!N$6:N$1000,ROW()-1,0)),"")))</f>
        <v/>
      </c>
      <c r="Q918" s="5" t="str">
        <f>IF($Q$2='产品报告-整理'!$AG$1,IFERROR(INDEX('产品报告-整理'!AO:AO,MATCH(产品建议!A918,'产品报告-整理'!AH:AH,0)),""),(IFERROR(VALUE(HLOOKUP(Q$2,'2.源数据-产品分析-全商品'!O$6:O$1000,ROW()-1,0)),"")))</f>
        <v/>
      </c>
      <c r="R918" s="5" t="str">
        <f>IF($R$2='产品报告-整理'!$AR$1,IFERROR(INDEX('产品报告-整理'!AZ:AZ,MATCH(产品建议!A918,'产品报告-整理'!AS:AS,0)),""),(IFERROR(VALUE(HLOOKUP(R$2,'2.源数据-产品分析-全商品'!P$6:P$1000,ROW()-1,0)),"")))</f>
        <v/>
      </c>
      <c r="S918" s="5" t="str">
        <f>IF($S$2='产品报告-整理'!$BC$1,IFERROR(INDEX('产品报告-整理'!BK:BK,MATCH(产品建议!A918,'产品报告-整理'!BD:BD,0)),""),(IFERROR(VALUE(HLOOKUP(S$2,'2.源数据-产品分析-全商品'!Q$6:Q$1000,ROW()-1,0)),"")))</f>
        <v/>
      </c>
      <c r="T918" s="5" t="str">
        <f>IFERROR(HLOOKUP("产品负责人",'2.源数据-产品分析-全商品'!R$6:R$1000,ROW()-1,0),"")</f>
        <v/>
      </c>
      <c r="U918" s="5" t="str">
        <f>IFERROR(VALUE(HLOOKUP(U$2,'2.源数据-产品分析-全商品'!S$6:S$1000,ROW()-1,0)),"")</f>
        <v/>
      </c>
      <c r="V918" s="5" t="str">
        <f>IFERROR(VALUE(HLOOKUP(V$2,'2.源数据-产品分析-全商品'!T$6:T$1000,ROW()-1,0)),"")</f>
        <v/>
      </c>
      <c r="W918" s="5" t="str">
        <f>IF(OR($A$3=""),"",IF(OR($W$2="优爆品"),(IF(COUNTIF('2-2.源数据-产品分析-优品'!A:A,产品建议!A918)&gt;0,"是","")&amp;IF(COUNTIF('2-3.源数据-产品分析-爆品'!A:A,产品建议!A918)&gt;0,"是","")),IF(OR($W$2="P4P点击量"),((IFERROR(INDEX('产品报告-整理'!D:D,MATCH(产品建议!A918,'产品报告-整理'!A:A,0)),""))),((IF(COUNTIF('2-2.源数据-产品分析-优品'!A:A,产品建议!A918)&gt;0,"是",""))))))</f>
        <v/>
      </c>
      <c r="X918" s="5" t="str">
        <f>IF(OR($A$3=""),"",IF(OR($W$2="优爆品"),((IFERROR(INDEX('产品报告-整理'!D:D,MATCH(产品建议!A918,'产品报告-整理'!A:A,0)),"")&amp;" → "&amp;(IFERROR(TEXT(INDEX('产品报告-整理'!D:D,MATCH(产品建议!A918,'产品报告-整理'!A:A,0))/G918,"0%"),"")))),IF(OR($W$2="P4P点击量"),((IF($W$2="P4P点击量",IFERROR(TEXT(W918/G918,"0%"),"")))),(((IF(COUNTIF('2-3.源数据-产品分析-爆品'!A:A,产品建议!A918)&gt;0,"是","")))))))</f>
        <v/>
      </c>
      <c r="Y918" s="9" t="str">
        <f>IF(AND($Y$2="直通车总消费",'产品报告-整理'!$BN$1="推荐广告"),IFERROR(INDEX('产品报告-整理'!H:H,MATCH(产品建议!A918,'产品报告-整理'!A:A,0)),0)+IFERROR(INDEX('产品报告-整理'!BV:BV,MATCH(产品建议!A918,'产品报告-整理'!BO:BO,0)),0),IFERROR(INDEX('产品报告-整理'!H:H,MATCH(产品建议!A918,'产品报告-整理'!A:A,0)),0))</f>
        <v/>
      </c>
      <c r="Z918" s="9" t="str">
        <f t="shared" si="45"/>
        <v/>
      </c>
      <c r="AA918" s="5" t="str">
        <f t="shared" si="43"/>
        <v/>
      </c>
      <c r="AB918" s="5" t="str">
        <f t="shared" si="44"/>
        <v/>
      </c>
      <c r="AC918" s="9"/>
      <c r="AD918" s="15" t="str">
        <f>IF($AD$1="  ",IFERROR(IF(AND(Y918="未推广",L918&gt;0),"加入P4P推广 ","")&amp;IF(AND(OR(W918="是",X918="是"),Y918=0),"优爆品加推广 ","")&amp;IF(AND(C918="N",L918&gt;0),"增加橱窗绑定 ","")&amp;IF(AND(OR(Z918&gt;$Z$1*4.5,AB918&gt;$AB$1*4.5),Y918&lt;&gt;0,Y918&gt;$AB$1*2,G918&gt;($G$1/$L$1)*1),"放弃P4P推广 ","")&amp;IF(AND(AB918&gt;$AB$1*1.2,AB918&lt;$AB$1*4.5,Y918&gt;0),"优化询盘成本 ","")&amp;IF(AND(Z918&gt;$Z$1*1.2,Z918&lt;$Z$1*4.5,Y918&gt;0),"优化商机成本 ","")&amp;IF(AND(Y918&lt;&gt;0,L918&gt;0,AB918&lt;$AB$1*1.2),"加大询盘获取 ","")&amp;IF(AND(Y918&lt;&gt;0,K918&gt;0,Z918&lt;$Z$1*1.2),"加大商机获取 ","")&amp;IF(AND(L918=0,C918="Y",G918&gt;($G$1/$L$1*1.5)),"解绑橱窗绑定 ",""),"请去左表粘贴源数据"),"")</f>
        <v/>
      </c>
      <c r="AE918" s="9"/>
      <c r="AF918" s="9"/>
      <c r="AG918" s="9"/>
      <c r="AH918" s="9"/>
      <c r="AI918" s="17"/>
      <c r="AJ918" s="17"/>
      <c r="AK918" s="17"/>
    </row>
    <row r="919" spans="1:37">
      <c r="A919" s="5" t="str">
        <f>IFERROR(HLOOKUP(A$2,'2.源数据-产品分析-全商品'!A$6:A$1000,ROW()-1,0),"")</f>
        <v/>
      </c>
      <c r="B919" s="5" t="str">
        <f>IFERROR(HLOOKUP(B$2,'2.源数据-产品分析-全商品'!B$6:B$1000,ROW()-1,0),"")</f>
        <v/>
      </c>
      <c r="C919" s="5" t="str">
        <f>CLEAN(IFERROR(HLOOKUP(C$2,'2.源数据-产品分析-全商品'!C$6:C$1000,ROW()-1,0),""))</f>
        <v/>
      </c>
      <c r="D919" s="5" t="str">
        <f>IFERROR(HLOOKUP(D$2,'2.源数据-产品分析-全商品'!D$6:D$1000,ROW()-1,0),"")</f>
        <v/>
      </c>
      <c r="E919" s="5" t="str">
        <f>IFERROR(HLOOKUP(E$2,'2.源数据-产品分析-全商品'!E$6:E$1000,ROW()-1,0),"")</f>
        <v/>
      </c>
      <c r="F919" s="5" t="str">
        <f>IFERROR(VALUE(HLOOKUP(F$2,'2.源数据-产品分析-全商品'!F$6:F$1000,ROW()-1,0)),"")</f>
        <v/>
      </c>
      <c r="G919" s="5" t="str">
        <f>IFERROR(VALUE(HLOOKUP(G$2,'2.源数据-产品分析-全商品'!G$6:G$1000,ROW()-1,0)),"")</f>
        <v/>
      </c>
      <c r="H919" s="5" t="str">
        <f>IFERROR(HLOOKUP(H$2,'2.源数据-产品分析-全商品'!H$6:H$1000,ROW()-1,0),"")</f>
        <v/>
      </c>
      <c r="I919" s="5" t="str">
        <f>IFERROR(VALUE(HLOOKUP(I$2,'2.源数据-产品分析-全商品'!I$6:I$1000,ROW()-1,0)),"")</f>
        <v/>
      </c>
      <c r="J919" s="60" t="str">
        <f>IFERROR(IF($J$2="","",INDEX('产品报告-整理'!G:G,MATCH(产品建议!A919,'产品报告-整理'!A:A,0))),"")</f>
        <v/>
      </c>
      <c r="K919" s="5" t="str">
        <f>IFERROR(IF($K$2="","",VALUE(INDEX('产品报告-整理'!E:E,MATCH(产品建议!A919,'产品报告-整理'!A:A,0)))),0)</f>
        <v/>
      </c>
      <c r="L919" s="5" t="str">
        <f>IFERROR(VALUE(HLOOKUP(L$2,'2.源数据-产品分析-全商品'!J$6:J$1000,ROW()-1,0)),"")</f>
        <v/>
      </c>
      <c r="M919" s="5" t="str">
        <f>IFERROR(VALUE(HLOOKUP(M$2,'2.源数据-产品分析-全商品'!K$6:K$1000,ROW()-1,0)),"")</f>
        <v/>
      </c>
      <c r="N919" s="5" t="str">
        <f>IFERROR(HLOOKUP(N$2,'2.源数据-产品分析-全商品'!L$6:L$1000,ROW()-1,0),"")</f>
        <v/>
      </c>
      <c r="O919" s="5" t="str">
        <f>IF($O$2='产品报告-整理'!$K$1,IFERROR(INDEX('产品报告-整理'!S:S,MATCH(产品建议!A919,'产品报告-整理'!L:L,0)),""),(IFERROR(VALUE(HLOOKUP(O$2,'2.源数据-产品分析-全商品'!M$6:M$1000,ROW()-1,0)),"")))</f>
        <v/>
      </c>
      <c r="P919" s="5" t="str">
        <f>IF($P$2='产品报告-整理'!$V$1,IFERROR(INDEX('产品报告-整理'!AD:AD,MATCH(产品建议!A919,'产品报告-整理'!W:W,0)),""),(IFERROR(VALUE(HLOOKUP(P$2,'2.源数据-产品分析-全商品'!N$6:N$1000,ROW()-1,0)),"")))</f>
        <v/>
      </c>
      <c r="Q919" s="5" t="str">
        <f>IF($Q$2='产品报告-整理'!$AG$1,IFERROR(INDEX('产品报告-整理'!AO:AO,MATCH(产品建议!A919,'产品报告-整理'!AH:AH,0)),""),(IFERROR(VALUE(HLOOKUP(Q$2,'2.源数据-产品分析-全商品'!O$6:O$1000,ROW()-1,0)),"")))</f>
        <v/>
      </c>
      <c r="R919" s="5" t="str">
        <f>IF($R$2='产品报告-整理'!$AR$1,IFERROR(INDEX('产品报告-整理'!AZ:AZ,MATCH(产品建议!A919,'产品报告-整理'!AS:AS,0)),""),(IFERROR(VALUE(HLOOKUP(R$2,'2.源数据-产品分析-全商品'!P$6:P$1000,ROW()-1,0)),"")))</f>
        <v/>
      </c>
      <c r="S919" s="5" t="str">
        <f>IF($S$2='产品报告-整理'!$BC$1,IFERROR(INDEX('产品报告-整理'!BK:BK,MATCH(产品建议!A919,'产品报告-整理'!BD:BD,0)),""),(IFERROR(VALUE(HLOOKUP(S$2,'2.源数据-产品分析-全商品'!Q$6:Q$1000,ROW()-1,0)),"")))</f>
        <v/>
      </c>
      <c r="T919" s="5" t="str">
        <f>IFERROR(HLOOKUP("产品负责人",'2.源数据-产品分析-全商品'!R$6:R$1000,ROW()-1,0),"")</f>
        <v/>
      </c>
      <c r="U919" s="5" t="str">
        <f>IFERROR(VALUE(HLOOKUP(U$2,'2.源数据-产品分析-全商品'!S$6:S$1000,ROW()-1,0)),"")</f>
        <v/>
      </c>
      <c r="V919" s="5" t="str">
        <f>IFERROR(VALUE(HLOOKUP(V$2,'2.源数据-产品分析-全商品'!T$6:T$1000,ROW()-1,0)),"")</f>
        <v/>
      </c>
      <c r="W919" s="5" t="str">
        <f>IF(OR($A$3=""),"",IF(OR($W$2="优爆品"),(IF(COUNTIF('2-2.源数据-产品分析-优品'!A:A,产品建议!A919)&gt;0,"是","")&amp;IF(COUNTIF('2-3.源数据-产品分析-爆品'!A:A,产品建议!A919)&gt;0,"是","")),IF(OR($W$2="P4P点击量"),((IFERROR(INDEX('产品报告-整理'!D:D,MATCH(产品建议!A919,'产品报告-整理'!A:A,0)),""))),((IF(COUNTIF('2-2.源数据-产品分析-优品'!A:A,产品建议!A919)&gt;0,"是",""))))))</f>
        <v/>
      </c>
      <c r="X919" s="5" t="str">
        <f>IF(OR($A$3=""),"",IF(OR($W$2="优爆品"),((IFERROR(INDEX('产品报告-整理'!D:D,MATCH(产品建议!A919,'产品报告-整理'!A:A,0)),"")&amp;" → "&amp;(IFERROR(TEXT(INDEX('产品报告-整理'!D:D,MATCH(产品建议!A919,'产品报告-整理'!A:A,0))/G919,"0%"),"")))),IF(OR($W$2="P4P点击量"),((IF($W$2="P4P点击量",IFERROR(TEXT(W919/G919,"0%"),"")))),(((IF(COUNTIF('2-3.源数据-产品分析-爆品'!A:A,产品建议!A919)&gt;0,"是","")))))))</f>
        <v/>
      </c>
      <c r="Y919" s="9" t="str">
        <f>IF(AND($Y$2="直通车总消费",'产品报告-整理'!$BN$1="推荐广告"),IFERROR(INDEX('产品报告-整理'!H:H,MATCH(产品建议!A919,'产品报告-整理'!A:A,0)),0)+IFERROR(INDEX('产品报告-整理'!BV:BV,MATCH(产品建议!A919,'产品报告-整理'!BO:BO,0)),0),IFERROR(INDEX('产品报告-整理'!H:H,MATCH(产品建议!A919,'产品报告-整理'!A:A,0)),0))</f>
        <v/>
      </c>
      <c r="Z919" s="9" t="str">
        <f t="shared" si="45"/>
        <v/>
      </c>
      <c r="AA919" s="5" t="str">
        <f t="shared" si="43"/>
        <v/>
      </c>
      <c r="AB919" s="5" t="str">
        <f t="shared" si="44"/>
        <v/>
      </c>
      <c r="AC919" s="9"/>
      <c r="AD919" s="15" t="str">
        <f>IF($AD$1="  ",IFERROR(IF(AND(Y919="未推广",L919&gt;0),"加入P4P推广 ","")&amp;IF(AND(OR(W919="是",X919="是"),Y919=0),"优爆品加推广 ","")&amp;IF(AND(C919="N",L919&gt;0),"增加橱窗绑定 ","")&amp;IF(AND(OR(Z919&gt;$Z$1*4.5,AB919&gt;$AB$1*4.5),Y919&lt;&gt;0,Y919&gt;$AB$1*2,G919&gt;($G$1/$L$1)*1),"放弃P4P推广 ","")&amp;IF(AND(AB919&gt;$AB$1*1.2,AB919&lt;$AB$1*4.5,Y919&gt;0),"优化询盘成本 ","")&amp;IF(AND(Z919&gt;$Z$1*1.2,Z919&lt;$Z$1*4.5,Y919&gt;0),"优化商机成本 ","")&amp;IF(AND(Y919&lt;&gt;0,L919&gt;0,AB919&lt;$AB$1*1.2),"加大询盘获取 ","")&amp;IF(AND(Y919&lt;&gt;0,K919&gt;0,Z919&lt;$Z$1*1.2),"加大商机获取 ","")&amp;IF(AND(L919=0,C919="Y",G919&gt;($G$1/$L$1*1.5)),"解绑橱窗绑定 ",""),"请去左表粘贴源数据"),"")</f>
        <v/>
      </c>
      <c r="AE919" s="9"/>
      <c r="AF919" s="9"/>
      <c r="AG919" s="9"/>
      <c r="AH919" s="9"/>
      <c r="AI919" s="17"/>
      <c r="AJ919" s="17"/>
      <c r="AK919" s="17"/>
    </row>
    <row r="920" spans="1:37">
      <c r="A920" s="5" t="str">
        <f>IFERROR(HLOOKUP(A$2,'2.源数据-产品分析-全商品'!A$6:A$1000,ROW()-1,0),"")</f>
        <v/>
      </c>
      <c r="B920" s="5" t="str">
        <f>IFERROR(HLOOKUP(B$2,'2.源数据-产品分析-全商品'!B$6:B$1000,ROW()-1,0),"")</f>
        <v/>
      </c>
      <c r="C920" s="5" t="str">
        <f>CLEAN(IFERROR(HLOOKUP(C$2,'2.源数据-产品分析-全商品'!C$6:C$1000,ROW()-1,0),""))</f>
        <v/>
      </c>
      <c r="D920" s="5" t="str">
        <f>IFERROR(HLOOKUP(D$2,'2.源数据-产品分析-全商品'!D$6:D$1000,ROW()-1,0),"")</f>
        <v/>
      </c>
      <c r="E920" s="5" t="str">
        <f>IFERROR(HLOOKUP(E$2,'2.源数据-产品分析-全商品'!E$6:E$1000,ROW()-1,0),"")</f>
        <v/>
      </c>
      <c r="F920" s="5" t="str">
        <f>IFERROR(VALUE(HLOOKUP(F$2,'2.源数据-产品分析-全商品'!F$6:F$1000,ROW()-1,0)),"")</f>
        <v/>
      </c>
      <c r="G920" s="5" t="str">
        <f>IFERROR(VALUE(HLOOKUP(G$2,'2.源数据-产品分析-全商品'!G$6:G$1000,ROW()-1,0)),"")</f>
        <v/>
      </c>
      <c r="H920" s="5" t="str">
        <f>IFERROR(HLOOKUP(H$2,'2.源数据-产品分析-全商品'!H$6:H$1000,ROW()-1,0),"")</f>
        <v/>
      </c>
      <c r="I920" s="5" t="str">
        <f>IFERROR(VALUE(HLOOKUP(I$2,'2.源数据-产品分析-全商品'!I$6:I$1000,ROW()-1,0)),"")</f>
        <v/>
      </c>
      <c r="J920" s="60" t="str">
        <f>IFERROR(IF($J$2="","",INDEX('产品报告-整理'!G:G,MATCH(产品建议!A920,'产品报告-整理'!A:A,0))),"")</f>
        <v/>
      </c>
      <c r="K920" s="5" t="str">
        <f>IFERROR(IF($K$2="","",VALUE(INDEX('产品报告-整理'!E:E,MATCH(产品建议!A920,'产品报告-整理'!A:A,0)))),0)</f>
        <v/>
      </c>
      <c r="L920" s="5" t="str">
        <f>IFERROR(VALUE(HLOOKUP(L$2,'2.源数据-产品分析-全商品'!J$6:J$1000,ROW()-1,0)),"")</f>
        <v/>
      </c>
      <c r="M920" s="5" t="str">
        <f>IFERROR(VALUE(HLOOKUP(M$2,'2.源数据-产品分析-全商品'!K$6:K$1000,ROW()-1,0)),"")</f>
        <v/>
      </c>
      <c r="N920" s="5" t="str">
        <f>IFERROR(HLOOKUP(N$2,'2.源数据-产品分析-全商品'!L$6:L$1000,ROW()-1,0),"")</f>
        <v/>
      </c>
      <c r="O920" s="5" t="str">
        <f>IF($O$2='产品报告-整理'!$K$1,IFERROR(INDEX('产品报告-整理'!S:S,MATCH(产品建议!A920,'产品报告-整理'!L:L,0)),""),(IFERROR(VALUE(HLOOKUP(O$2,'2.源数据-产品分析-全商品'!M$6:M$1000,ROW()-1,0)),"")))</f>
        <v/>
      </c>
      <c r="P920" s="5" t="str">
        <f>IF($P$2='产品报告-整理'!$V$1,IFERROR(INDEX('产品报告-整理'!AD:AD,MATCH(产品建议!A920,'产品报告-整理'!W:W,0)),""),(IFERROR(VALUE(HLOOKUP(P$2,'2.源数据-产品分析-全商品'!N$6:N$1000,ROW()-1,0)),"")))</f>
        <v/>
      </c>
      <c r="Q920" s="5" t="str">
        <f>IF($Q$2='产品报告-整理'!$AG$1,IFERROR(INDEX('产品报告-整理'!AO:AO,MATCH(产品建议!A920,'产品报告-整理'!AH:AH,0)),""),(IFERROR(VALUE(HLOOKUP(Q$2,'2.源数据-产品分析-全商品'!O$6:O$1000,ROW()-1,0)),"")))</f>
        <v/>
      </c>
      <c r="R920" s="5" t="str">
        <f>IF($R$2='产品报告-整理'!$AR$1,IFERROR(INDEX('产品报告-整理'!AZ:AZ,MATCH(产品建议!A920,'产品报告-整理'!AS:AS,0)),""),(IFERROR(VALUE(HLOOKUP(R$2,'2.源数据-产品分析-全商品'!P$6:P$1000,ROW()-1,0)),"")))</f>
        <v/>
      </c>
      <c r="S920" s="5" t="str">
        <f>IF($S$2='产品报告-整理'!$BC$1,IFERROR(INDEX('产品报告-整理'!BK:BK,MATCH(产品建议!A920,'产品报告-整理'!BD:BD,0)),""),(IFERROR(VALUE(HLOOKUP(S$2,'2.源数据-产品分析-全商品'!Q$6:Q$1000,ROW()-1,0)),"")))</f>
        <v/>
      </c>
      <c r="T920" s="5" t="str">
        <f>IFERROR(HLOOKUP("产品负责人",'2.源数据-产品分析-全商品'!R$6:R$1000,ROW()-1,0),"")</f>
        <v/>
      </c>
      <c r="U920" s="5" t="str">
        <f>IFERROR(VALUE(HLOOKUP(U$2,'2.源数据-产品分析-全商品'!S$6:S$1000,ROW()-1,0)),"")</f>
        <v/>
      </c>
      <c r="V920" s="5" t="str">
        <f>IFERROR(VALUE(HLOOKUP(V$2,'2.源数据-产品分析-全商品'!T$6:T$1000,ROW()-1,0)),"")</f>
        <v/>
      </c>
      <c r="W920" s="5" t="str">
        <f>IF(OR($A$3=""),"",IF(OR($W$2="优爆品"),(IF(COUNTIF('2-2.源数据-产品分析-优品'!A:A,产品建议!A920)&gt;0,"是","")&amp;IF(COUNTIF('2-3.源数据-产品分析-爆品'!A:A,产品建议!A920)&gt;0,"是","")),IF(OR($W$2="P4P点击量"),((IFERROR(INDEX('产品报告-整理'!D:D,MATCH(产品建议!A920,'产品报告-整理'!A:A,0)),""))),((IF(COUNTIF('2-2.源数据-产品分析-优品'!A:A,产品建议!A920)&gt;0,"是",""))))))</f>
        <v/>
      </c>
      <c r="X920" s="5" t="str">
        <f>IF(OR($A$3=""),"",IF(OR($W$2="优爆品"),((IFERROR(INDEX('产品报告-整理'!D:D,MATCH(产品建议!A920,'产品报告-整理'!A:A,0)),"")&amp;" → "&amp;(IFERROR(TEXT(INDEX('产品报告-整理'!D:D,MATCH(产品建议!A920,'产品报告-整理'!A:A,0))/G920,"0%"),"")))),IF(OR($W$2="P4P点击量"),((IF($W$2="P4P点击量",IFERROR(TEXT(W920/G920,"0%"),"")))),(((IF(COUNTIF('2-3.源数据-产品分析-爆品'!A:A,产品建议!A920)&gt;0,"是","")))))))</f>
        <v/>
      </c>
      <c r="Y920" s="9" t="str">
        <f>IF(AND($Y$2="直通车总消费",'产品报告-整理'!$BN$1="推荐广告"),IFERROR(INDEX('产品报告-整理'!H:H,MATCH(产品建议!A920,'产品报告-整理'!A:A,0)),0)+IFERROR(INDEX('产品报告-整理'!BV:BV,MATCH(产品建议!A920,'产品报告-整理'!BO:BO,0)),0),IFERROR(INDEX('产品报告-整理'!H:H,MATCH(产品建议!A920,'产品报告-整理'!A:A,0)),0))</f>
        <v/>
      </c>
      <c r="Z920" s="9" t="str">
        <f t="shared" si="45"/>
        <v/>
      </c>
      <c r="AA920" s="5" t="str">
        <f t="shared" si="43"/>
        <v/>
      </c>
      <c r="AB920" s="5" t="str">
        <f t="shared" si="44"/>
        <v/>
      </c>
      <c r="AC920" s="9"/>
      <c r="AD920" s="15" t="str">
        <f>IF($AD$1="  ",IFERROR(IF(AND(Y920="未推广",L920&gt;0),"加入P4P推广 ","")&amp;IF(AND(OR(W920="是",X920="是"),Y920=0),"优爆品加推广 ","")&amp;IF(AND(C920="N",L920&gt;0),"增加橱窗绑定 ","")&amp;IF(AND(OR(Z920&gt;$Z$1*4.5,AB920&gt;$AB$1*4.5),Y920&lt;&gt;0,Y920&gt;$AB$1*2,G920&gt;($G$1/$L$1)*1),"放弃P4P推广 ","")&amp;IF(AND(AB920&gt;$AB$1*1.2,AB920&lt;$AB$1*4.5,Y920&gt;0),"优化询盘成本 ","")&amp;IF(AND(Z920&gt;$Z$1*1.2,Z920&lt;$Z$1*4.5,Y920&gt;0),"优化商机成本 ","")&amp;IF(AND(Y920&lt;&gt;0,L920&gt;0,AB920&lt;$AB$1*1.2),"加大询盘获取 ","")&amp;IF(AND(Y920&lt;&gt;0,K920&gt;0,Z920&lt;$Z$1*1.2),"加大商机获取 ","")&amp;IF(AND(L920=0,C920="Y",G920&gt;($G$1/$L$1*1.5)),"解绑橱窗绑定 ",""),"请去左表粘贴源数据"),"")</f>
        <v/>
      </c>
      <c r="AE920" s="9"/>
      <c r="AF920" s="9"/>
      <c r="AG920" s="9"/>
      <c r="AH920" s="9"/>
      <c r="AI920" s="17"/>
      <c r="AJ920" s="17"/>
      <c r="AK920" s="17"/>
    </row>
    <row r="921" spans="1:37">
      <c r="A921" s="5" t="str">
        <f>IFERROR(HLOOKUP(A$2,'2.源数据-产品分析-全商品'!A$6:A$1000,ROW()-1,0),"")</f>
        <v/>
      </c>
      <c r="B921" s="5" t="str">
        <f>IFERROR(HLOOKUP(B$2,'2.源数据-产品分析-全商品'!B$6:B$1000,ROW()-1,0),"")</f>
        <v/>
      </c>
      <c r="C921" s="5" t="str">
        <f>CLEAN(IFERROR(HLOOKUP(C$2,'2.源数据-产品分析-全商品'!C$6:C$1000,ROW()-1,0),""))</f>
        <v/>
      </c>
      <c r="D921" s="5" t="str">
        <f>IFERROR(HLOOKUP(D$2,'2.源数据-产品分析-全商品'!D$6:D$1000,ROW()-1,0),"")</f>
        <v/>
      </c>
      <c r="E921" s="5" t="str">
        <f>IFERROR(HLOOKUP(E$2,'2.源数据-产品分析-全商品'!E$6:E$1000,ROW()-1,0),"")</f>
        <v/>
      </c>
      <c r="F921" s="5" t="str">
        <f>IFERROR(VALUE(HLOOKUP(F$2,'2.源数据-产品分析-全商品'!F$6:F$1000,ROW()-1,0)),"")</f>
        <v/>
      </c>
      <c r="G921" s="5" t="str">
        <f>IFERROR(VALUE(HLOOKUP(G$2,'2.源数据-产品分析-全商品'!G$6:G$1000,ROW()-1,0)),"")</f>
        <v/>
      </c>
      <c r="H921" s="5" t="str">
        <f>IFERROR(HLOOKUP(H$2,'2.源数据-产品分析-全商品'!H$6:H$1000,ROW()-1,0),"")</f>
        <v/>
      </c>
      <c r="I921" s="5" t="str">
        <f>IFERROR(VALUE(HLOOKUP(I$2,'2.源数据-产品分析-全商品'!I$6:I$1000,ROW()-1,0)),"")</f>
        <v/>
      </c>
      <c r="J921" s="60" t="str">
        <f>IFERROR(IF($J$2="","",INDEX('产品报告-整理'!G:G,MATCH(产品建议!A921,'产品报告-整理'!A:A,0))),"")</f>
        <v/>
      </c>
      <c r="K921" s="5" t="str">
        <f>IFERROR(IF($K$2="","",VALUE(INDEX('产品报告-整理'!E:E,MATCH(产品建议!A921,'产品报告-整理'!A:A,0)))),0)</f>
        <v/>
      </c>
      <c r="L921" s="5" t="str">
        <f>IFERROR(VALUE(HLOOKUP(L$2,'2.源数据-产品分析-全商品'!J$6:J$1000,ROW()-1,0)),"")</f>
        <v/>
      </c>
      <c r="M921" s="5" t="str">
        <f>IFERROR(VALUE(HLOOKUP(M$2,'2.源数据-产品分析-全商品'!K$6:K$1000,ROW()-1,0)),"")</f>
        <v/>
      </c>
      <c r="N921" s="5" t="str">
        <f>IFERROR(HLOOKUP(N$2,'2.源数据-产品分析-全商品'!L$6:L$1000,ROW()-1,0),"")</f>
        <v/>
      </c>
      <c r="O921" s="5" t="str">
        <f>IF($O$2='产品报告-整理'!$K$1,IFERROR(INDEX('产品报告-整理'!S:S,MATCH(产品建议!A921,'产品报告-整理'!L:L,0)),""),(IFERROR(VALUE(HLOOKUP(O$2,'2.源数据-产品分析-全商品'!M$6:M$1000,ROW()-1,0)),"")))</f>
        <v/>
      </c>
      <c r="P921" s="5" t="str">
        <f>IF($P$2='产品报告-整理'!$V$1,IFERROR(INDEX('产品报告-整理'!AD:AD,MATCH(产品建议!A921,'产品报告-整理'!W:W,0)),""),(IFERROR(VALUE(HLOOKUP(P$2,'2.源数据-产品分析-全商品'!N$6:N$1000,ROW()-1,0)),"")))</f>
        <v/>
      </c>
      <c r="Q921" s="5" t="str">
        <f>IF($Q$2='产品报告-整理'!$AG$1,IFERROR(INDEX('产品报告-整理'!AO:AO,MATCH(产品建议!A921,'产品报告-整理'!AH:AH,0)),""),(IFERROR(VALUE(HLOOKUP(Q$2,'2.源数据-产品分析-全商品'!O$6:O$1000,ROW()-1,0)),"")))</f>
        <v/>
      </c>
      <c r="R921" s="5" t="str">
        <f>IF($R$2='产品报告-整理'!$AR$1,IFERROR(INDEX('产品报告-整理'!AZ:AZ,MATCH(产品建议!A921,'产品报告-整理'!AS:AS,0)),""),(IFERROR(VALUE(HLOOKUP(R$2,'2.源数据-产品分析-全商品'!P$6:P$1000,ROW()-1,0)),"")))</f>
        <v/>
      </c>
      <c r="S921" s="5" t="str">
        <f>IF($S$2='产品报告-整理'!$BC$1,IFERROR(INDEX('产品报告-整理'!BK:BK,MATCH(产品建议!A921,'产品报告-整理'!BD:BD,0)),""),(IFERROR(VALUE(HLOOKUP(S$2,'2.源数据-产品分析-全商品'!Q$6:Q$1000,ROW()-1,0)),"")))</f>
        <v/>
      </c>
      <c r="T921" s="5" t="str">
        <f>IFERROR(HLOOKUP("产品负责人",'2.源数据-产品分析-全商品'!R$6:R$1000,ROW()-1,0),"")</f>
        <v/>
      </c>
      <c r="U921" s="5" t="str">
        <f>IFERROR(VALUE(HLOOKUP(U$2,'2.源数据-产品分析-全商品'!S$6:S$1000,ROW()-1,0)),"")</f>
        <v/>
      </c>
      <c r="V921" s="5" t="str">
        <f>IFERROR(VALUE(HLOOKUP(V$2,'2.源数据-产品分析-全商品'!T$6:T$1000,ROW()-1,0)),"")</f>
        <v/>
      </c>
      <c r="W921" s="5" t="str">
        <f>IF(OR($A$3=""),"",IF(OR($W$2="优爆品"),(IF(COUNTIF('2-2.源数据-产品分析-优品'!A:A,产品建议!A921)&gt;0,"是","")&amp;IF(COUNTIF('2-3.源数据-产品分析-爆品'!A:A,产品建议!A921)&gt;0,"是","")),IF(OR($W$2="P4P点击量"),((IFERROR(INDEX('产品报告-整理'!D:D,MATCH(产品建议!A921,'产品报告-整理'!A:A,0)),""))),((IF(COUNTIF('2-2.源数据-产品分析-优品'!A:A,产品建议!A921)&gt;0,"是",""))))))</f>
        <v/>
      </c>
      <c r="X921" s="5" t="str">
        <f>IF(OR($A$3=""),"",IF(OR($W$2="优爆品"),((IFERROR(INDEX('产品报告-整理'!D:D,MATCH(产品建议!A921,'产品报告-整理'!A:A,0)),"")&amp;" → "&amp;(IFERROR(TEXT(INDEX('产品报告-整理'!D:D,MATCH(产品建议!A921,'产品报告-整理'!A:A,0))/G921,"0%"),"")))),IF(OR($W$2="P4P点击量"),((IF($W$2="P4P点击量",IFERROR(TEXT(W921/G921,"0%"),"")))),(((IF(COUNTIF('2-3.源数据-产品分析-爆品'!A:A,产品建议!A921)&gt;0,"是","")))))))</f>
        <v/>
      </c>
      <c r="Y921" s="9" t="str">
        <f>IF(AND($Y$2="直通车总消费",'产品报告-整理'!$BN$1="推荐广告"),IFERROR(INDEX('产品报告-整理'!H:H,MATCH(产品建议!A921,'产品报告-整理'!A:A,0)),0)+IFERROR(INDEX('产品报告-整理'!BV:BV,MATCH(产品建议!A921,'产品报告-整理'!BO:BO,0)),0),IFERROR(INDEX('产品报告-整理'!H:H,MATCH(产品建议!A921,'产品报告-整理'!A:A,0)),0))</f>
        <v/>
      </c>
      <c r="Z921" s="9" t="str">
        <f t="shared" si="45"/>
        <v/>
      </c>
      <c r="AA921" s="5" t="str">
        <f t="shared" si="43"/>
        <v/>
      </c>
      <c r="AB921" s="5" t="str">
        <f t="shared" si="44"/>
        <v/>
      </c>
      <c r="AC921" s="9"/>
      <c r="AD921" s="15" t="str">
        <f>IF($AD$1="  ",IFERROR(IF(AND(Y921="未推广",L921&gt;0),"加入P4P推广 ","")&amp;IF(AND(OR(W921="是",X921="是"),Y921=0),"优爆品加推广 ","")&amp;IF(AND(C921="N",L921&gt;0),"增加橱窗绑定 ","")&amp;IF(AND(OR(Z921&gt;$Z$1*4.5,AB921&gt;$AB$1*4.5),Y921&lt;&gt;0,Y921&gt;$AB$1*2,G921&gt;($G$1/$L$1)*1),"放弃P4P推广 ","")&amp;IF(AND(AB921&gt;$AB$1*1.2,AB921&lt;$AB$1*4.5,Y921&gt;0),"优化询盘成本 ","")&amp;IF(AND(Z921&gt;$Z$1*1.2,Z921&lt;$Z$1*4.5,Y921&gt;0),"优化商机成本 ","")&amp;IF(AND(Y921&lt;&gt;0,L921&gt;0,AB921&lt;$AB$1*1.2),"加大询盘获取 ","")&amp;IF(AND(Y921&lt;&gt;0,K921&gt;0,Z921&lt;$Z$1*1.2),"加大商机获取 ","")&amp;IF(AND(L921=0,C921="Y",G921&gt;($G$1/$L$1*1.5)),"解绑橱窗绑定 ",""),"请去左表粘贴源数据"),"")</f>
        <v/>
      </c>
      <c r="AE921" s="9"/>
      <c r="AF921" s="9"/>
      <c r="AG921" s="9"/>
      <c r="AH921" s="9"/>
      <c r="AI921" s="17"/>
      <c r="AJ921" s="17"/>
      <c r="AK921" s="17"/>
    </row>
    <row r="922" spans="1:37">
      <c r="A922" s="5" t="str">
        <f>IFERROR(HLOOKUP(A$2,'2.源数据-产品分析-全商品'!A$6:A$1000,ROW()-1,0),"")</f>
        <v/>
      </c>
      <c r="B922" s="5" t="str">
        <f>IFERROR(HLOOKUP(B$2,'2.源数据-产品分析-全商品'!B$6:B$1000,ROW()-1,0),"")</f>
        <v/>
      </c>
      <c r="C922" s="5" t="str">
        <f>CLEAN(IFERROR(HLOOKUP(C$2,'2.源数据-产品分析-全商品'!C$6:C$1000,ROW()-1,0),""))</f>
        <v/>
      </c>
      <c r="D922" s="5" t="str">
        <f>IFERROR(HLOOKUP(D$2,'2.源数据-产品分析-全商品'!D$6:D$1000,ROW()-1,0),"")</f>
        <v/>
      </c>
      <c r="E922" s="5" t="str">
        <f>IFERROR(HLOOKUP(E$2,'2.源数据-产品分析-全商品'!E$6:E$1000,ROW()-1,0),"")</f>
        <v/>
      </c>
      <c r="F922" s="5" t="str">
        <f>IFERROR(VALUE(HLOOKUP(F$2,'2.源数据-产品分析-全商品'!F$6:F$1000,ROW()-1,0)),"")</f>
        <v/>
      </c>
      <c r="G922" s="5" t="str">
        <f>IFERROR(VALUE(HLOOKUP(G$2,'2.源数据-产品分析-全商品'!G$6:G$1000,ROW()-1,0)),"")</f>
        <v/>
      </c>
      <c r="H922" s="5" t="str">
        <f>IFERROR(HLOOKUP(H$2,'2.源数据-产品分析-全商品'!H$6:H$1000,ROW()-1,0),"")</f>
        <v/>
      </c>
      <c r="I922" s="5" t="str">
        <f>IFERROR(VALUE(HLOOKUP(I$2,'2.源数据-产品分析-全商品'!I$6:I$1000,ROW()-1,0)),"")</f>
        <v/>
      </c>
      <c r="J922" s="60" t="str">
        <f>IFERROR(IF($J$2="","",INDEX('产品报告-整理'!G:G,MATCH(产品建议!A922,'产品报告-整理'!A:A,0))),"")</f>
        <v/>
      </c>
      <c r="K922" s="5" t="str">
        <f>IFERROR(IF($K$2="","",VALUE(INDEX('产品报告-整理'!E:E,MATCH(产品建议!A922,'产品报告-整理'!A:A,0)))),0)</f>
        <v/>
      </c>
      <c r="L922" s="5" t="str">
        <f>IFERROR(VALUE(HLOOKUP(L$2,'2.源数据-产品分析-全商品'!J$6:J$1000,ROW()-1,0)),"")</f>
        <v/>
      </c>
      <c r="M922" s="5" t="str">
        <f>IFERROR(VALUE(HLOOKUP(M$2,'2.源数据-产品分析-全商品'!K$6:K$1000,ROW()-1,0)),"")</f>
        <v/>
      </c>
      <c r="N922" s="5" t="str">
        <f>IFERROR(HLOOKUP(N$2,'2.源数据-产品分析-全商品'!L$6:L$1000,ROW()-1,0),"")</f>
        <v/>
      </c>
      <c r="O922" s="5" t="str">
        <f>IF($O$2='产品报告-整理'!$K$1,IFERROR(INDEX('产品报告-整理'!S:S,MATCH(产品建议!A922,'产品报告-整理'!L:L,0)),""),(IFERROR(VALUE(HLOOKUP(O$2,'2.源数据-产品分析-全商品'!M$6:M$1000,ROW()-1,0)),"")))</f>
        <v/>
      </c>
      <c r="P922" s="5" t="str">
        <f>IF($P$2='产品报告-整理'!$V$1,IFERROR(INDEX('产品报告-整理'!AD:AD,MATCH(产品建议!A922,'产品报告-整理'!W:W,0)),""),(IFERROR(VALUE(HLOOKUP(P$2,'2.源数据-产品分析-全商品'!N$6:N$1000,ROW()-1,0)),"")))</f>
        <v/>
      </c>
      <c r="Q922" s="5" t="str">
        <f>IF($Q$2='产品报告-整理'!$AG$1,IFERROR(INDEX('产品报告-整理'!AO:AO,MATCH(产品建议!A922,'产品报告-整理'!AH:AH,0)),""),(IFERROR(VALUE(HLOOKUP(Q$2,'2.源数据-产品分析-全商品'!O$6:O$1000,ROW()-1,0)),"")))</f>
        <v/>
      </c>
      <c r="R922" s="5" t="str">
        <f>IF($R$2='产品报告-整理'!$AR$1,IFERROR(INDEX('产品报告-整理'!AZ:AZ,MATCH(产品建议!A922,'产品报告-整理'!AS:AS,0)),""),(IFERROR(VALUE(HLOOKUP(R$2,'2.源数据-产品分析-全商品'!P$6:P$1000,ROW()-1,0)),"")))</f>
        <v/>
      </c>
      <c r="S922" s="5" t="str">
        <f>IF($S$2='产品报告-整理'!$BC$1,IFERROR(INDEX('产品报告-整理'!BK:BK,MATCH(产品建议!A922,'产品报告-整理'!BD:BD,0)),""),(IFERROR(VALUE(HLOOKUP(S$2,'2.源数据-产品分析-全商品'!Q$6:Q$1000,ROW()-1,0)),"")))</f>
        <v/>
      </c>
      <c r="T922" s="5" t="str">
        <f>IFERROR(HLOOKUP("产品负责人",'2.源数据-产品分析-全商品'!R$6:R$1000,ROW()-1,0),"")</f>
        <v/>
      </c>
      <c r="U922" s="5" t="str">
        <f>IFERROR(VALUE(HLOOKUP(U$2,'2.源数据-产品分析-全商品'!S$6:S$1000,ROW()-1,0)),"")</f>
        <v/>
      </c>
      <c r="V922" s="5" t="str">
        <f>IFERROR(VALUE(HLOOKUP(V$2,'2.源数据-产品分析-全商品'!T$6:T$1000,ROW()-1,0)),"")</f>
        <v/>
      </c>
      <c r="W922" s="5" t="str">
        <f>IF(OR($A$3=""),"",IF(OR($W$2="优爆品"),(IF(COUNTIF('2-2.源数据-产品分析-优品'!A:A,产品建议!A922)&gt;0,"是","")&amp;IF(COUNTIF('2-3.源数据-产品分析-爆品'!A:A,产品建议!A922)&gt;0,"是","")),IF(OR($W$2="P4P点击量"),((IFERROR(INDEX('产品报告-整理'!D:D,MATCH(产品建议!A922,'产品报告-整理'!A:A,0)),""))),((IF(COUNTIF('2-2.源数据-产品分析-优品'!A:A,产品建议!A922)&gt;0,"是",""))))))</f>
        <v/>
      </c>
      <c r="X922" s="5" t="str">
        <f>IF(OR($A$3=""),"",IF(OR($W$2="优爆品"),((IFERROR(INDEX('产品报告-整理'!D:D,MATCH(产品建议!A922,'产品报告-整理'!A:A,0)),"")&amp;" → "&amp;(IFERROR(TEXT(INDEX('产品报告-整理'!D:D,MATCH(产品建议!A922,'产品报告-整理'!A:A,0))/G922,"0%"),"")))),IF(OR($W$2="P4P点击量"),((IF($W$2="P4P点击量",IFERROR(TEXT(W922/G922,"0%"),"")))),(((IF(COUNTIF('2-3.源数据-产品分析-爆品'!A:A,产品建议!A922)&gt;0,"是","")))))))</f>
        <v/>
      </c>
      <c r="Y922" s="9" t="str">
        <f>IF(AND($Y$2="直通车总消费",'产品报告-整理'!$BN$1="推荐广告"),IFERROR(INDEX('产品报告-整理'!H:H,MATCH(产品建议!A922,'产品报告-整理'!A:A,0)),0)+IFERROR(INDEX('产品报告-整理'!BV:BV,MATCH(产品建议!A922,'产品报告-整理'!BO:BO,0)),0),IFERROR(INDEX('产品报告-整理'!H:H,MATCH(产品建议!A922,'产品报告-整理'!A:A,0)),0))</f>
        <v/>
      </c>
      <c r="Z922" s="9" t="str">
        <f t="shared" si="45"/>
        <v/>
      </c>
      <c r="AA922" s="5" t="str">
        <f t="shared" si="43"/>
        <v/>
      </c>
      <c r="AB922" s="5" t="str">
        <f t="shared" si="44"/>
        <v/>
      </c>
      <c r="AC922" s="9"/>
      <c r="AD922" s="15" t="str">
        <f>IF($AD$1="  ",IFERROR(IF(AND(Y922="未推广",L922&gt;0),"加入P4P推广 ","")&amp;IF(AND(OR(W922="是",X922="是"),Y922=0),"优爆品加推广 ","")&amp;IF(AND(C922="N",L922&gt;0),"增加橱窗绑定 ","")&amp;IF(AND(OR(Z922&gt;$Z$1*4.5,AB922&gt;$AB$1*4.5),Y922&lt;&gt;0,Y922&gt;$AB$1*2,G922&gt;($G$1/$L$1)*1),"放弃P4P推广 ","")&amp;IF(AND(AB922&gt;$AB$1*1.2,AB922&lt;$AB$1*4.5,Y922&gt;0),"优化询盘成本 ","")&amp;IF(AND(Z922&gt;$Z$1*1.2,Z922&lt;$Z$1*4.5,Y922&gt;0),"优化商机成本 ","")&amp;IF(AND(Y922&lt;&gt;0,L922&gt;0,AB922&lt;$AB$1*1.2),"加大询盘获取 ","")&amp;IF(AND(Y922&lt;&gt;0,K922&gt;0,Z922&lt;$Z$1*1.2),"加大商机获取 ","")&amp;IF(AND(L922=0,C922="Y",G922&gt;($G$1/$L$1*1.5)),"解绑橱窗绑定 ",""),"请去左表粘贴源数据"),"")</f>
        <v/>
      </c>
      <c r="AE922" s="9"/>
      <c r="AF922" s="9"/>
      <c r="AG922" s="9"/>
      <c r="AH922" s="9"/>
      <c r="AI922" s="17"/>
      <c r="AJ922" s="17"/>
      <c r="AK922" s="17"/>
    </row>
    <row r="923" spans="1:37">
      <c r="A923" s="5" t="str">
        <f>IFERROR(HLOOKUP(A$2,'2.源数据-产品分析-全商品'!A$6:A$1000,ROW()-1,0),"")</f>
        <v/>
      </c>
      <c r="B923" s="5" t="str">
        <f>IFERROR(HLOOKUP(B$2,'2.源数据-产品分析-全商品'!B$6:B$1000,ROW()-1,0),"")</f>
        <v/>
      </c>
      <c r="C923" s="5" t="str">
        <f>CLEAN(IFERROR(HLOOKUP(C$2,'2.源数据-产品分析-全商品'!C$6:C$1000,ROW()-1,0),""))</f>
        <v/>
      </c>
      <c r="D923" s="5" t="str">
        <f>IFERROR(HLOOKUP(D$2,'2.源数据-产品分析-全商品'!D$6:D$1000,ROW()-1,0),"")</f>
        <v/>
      </c>
      <c r="E923" s="5" t="str">
        <f>IFERROR(HLOOKUP(E$2,'2.源数据-产品分析-全商品'!E$6:E$1000,ROW()-1,0),"")</f>
        <v/>
      </c>
      <c r="F923" s="5" t="str">
        <f>IFERROR(VALUE(HLOOKUP(F$2,'2.源数据-产品分析-全商品'!F$6:F$1000,ROW()-1,0)),"")</f>
        <v/>
      </c>
      <c r="G923" s="5" t="str">
        <f>IFERROR(VALUE(HLOOKUP(G$2,'2.源数据-产品分析-全商品'!G$6:G$1000,ROW()-1,0)),"")</f>
        <v/>
      </c>
      <c r="H923" s="5" t="str">
        <f>IFERROR(HLOOKUP(H$2,'2.源数据-产品分析-全商品'!H$6:H$1000,ROW()-1,0),"")</f>
        <v/>
      </c>
      <c r="I923" s="5" t="str">
        <f>IFERROR(VALUE(HLOOKUP(I$2,'2.源数据-产品分析-全商品'!I$6:I$1000,ROW()-1,0)),"")</f>
        <v/>
      </c>
      <c r="J923" s="60" t="str">
        <f>IFERROR(IF($J$2="","",INDEX('产品报告-整理'!G:G,MATCH(产品建议!A923,'产品报告-整理'!A:A,0))),"")</f>
        <v/>
      </c>
      <c r="K923" s="5" t="str">
        <f>IFERROR(IF($K$2="","",VALUE(INDEX('产品报告-整理'!E:E,MATCH(产品建议!A923,'产品报告-整理'!A:A,0)))),0)</f>
        <v/>
      </c>
      <c r="L923" s="5" t="str">
        <f>IFERROR(VALUE(HLOOKUP(L$2,'2.源数据-产品分析-全商品'!J$6:J$1000,ROW()-1,0)),"")</f>
        <v/>
      </c>
      <c r="M923" s="5" t="str">
        <f>IFERROR(VALUE(HLOOKUP(M$2,'2.源数据-产品分析-全商品'!K$6:K$1000,ROW()-1,0)),"")</f>
        <v/>
      </c>
      <c r="N923" s="5" t="str">
        <f>IFERROR(HLOOKUP(N$2,'2.源数据-产品分析-全商品'!L$6:L$1000,ROW()-1,0),"")</f>
        <v/>
      </c>
      <c r="O923" s="5" t="str">
        <f>IF($O$2='产品报告-整理'!$K$1,IFERROR(INDEX('产品报告-整理'!S:S,MATCH(产品建议!A923,'产品报告-整理'!L:L,0)),""),(IFERROR(VALUE(HLOOKUP(O$2,'2.源数据-产品分析-全商品'!M$6:M$1000,ROW()-1,0)),"")))</f>
        <v/>
      </c>
      <c r="P923" s="5" t="str">
        <f>IF($P$2='产品报告-整理'!$V$1,IFERROR(INDEX('产品报告-整理'!AD:AD,MATCH(产品建议!A923,'产品报告-整理'!W:W,0)),""),(IFERROR(VALUE(HLOOKUP(P$2,'2.源数据-产品分析-全商品'!N$6:N$1000,ROW()-1,0)),"")))</f>
        <v/>
      </c>
      <c r="Q923" s="5" t="str">
        <f>IF($Q$2='产品报告-整理'!$AG$1,IFERROR(INDEX('产品报告-整理'!AO:AO,MATCH(产品建议!A923,'产品报告-整理'!AH:AH,0)),""),(IFERROR(VALUE(HLOOKUP(Q$2,'2.源数据-产品分析-全商品'!O$6:O$1000,ROW()-1,0)),"")))</f>
        <v/>
      </c>
      <c r="R923" s="5" t="str">
        <f>IF($R$2='产品报告-整理'!$AR$1,IFERROR(INDEX('产品报告-整理'!AZ:AZ,MATCH(产品建议!A923,'产品报告-整理'!AS:AS,0)),""),(IFERROR(VALUE(HLOOKUP(R$2,'2.源数据-产品分析-全商品'!P$6:P$1000,ROW()-1,0)),"")))</f>
        <v/>
      </c>
      <c r="S923" s="5" t="str">
        <f>IF($S$2='产品报告-整理'!$BC$1,IFERROR(INDEX('产品报告-整理'!BK:BK,MATCH(产品建议!A923,'产品报告-整理'!BD:BD,0)),""),(IFERROR(VALUE(HLOOKUP(S$2,'2.源数据-产品分析-全商品'!Q$6:Q$1000,ROW()-1,0)),"")))</f>
        <v/>
      </c>
      <c r="T923" s="5" t="str">
        <f>IFERROR(HLOOKUP("产品负责人",'2.源数据-产品分析-全商品'!R$6:R$1000,ROW()-1,0),"")</f>
        <v/>
      </c>
      <c r="U923" s="5" t="str">
        <f>IFERROR(VALUE(HLOOKUP(U$2,'2.源数据-产品分析-全商品'!S$6:S$1000,ROW()-1,0)),"")</f>
        <v/>
      </c>
      <c r="V923" s="5" t="str">
        <f>IFERROR(VALUE(HLOOKUP(V$2,'2.源数据-产品分析-全商品'!T$6:T$1000,ROW()-1,0)),"")</f>
        <v/>
      </c>
      <c r="W923" s="5" t="str">
        <f>IF(OR($A$3=""),"",IF(OR($W$2="优爆品"),(IF(COUNTIF('2-2.源数据-产品分析-优品'!A:A,产品建议!A923)&gt;0,"是","")&amp;IF(COUNTIF('2-3.源数据-产品分析-爆品'!A:A,产品建议!A923)&gt;0,"是","")),IF(OR($W$2="P4P点击量"),((IFERROR(INDEX('产品报告-整理'!D:D,MATCH(产品建议!A923,'产品报告-整理'!A:A,0)),""))),((IF(COUNTIF('2-2.源数据-产品分析-优品'!A:A,产品建议!A923)&gt;0,"是",""))))))</f>
        <v/>
      </c>
      <c r="X923" s="5" t="str">
        <f>IF(OR($A$3=""),"",IF(OR($W$2="优爆品"),((IFERROR(INDEX('产品报告-整理'!D:D,MATCH(产品建议!A923,'产品报告-整理'!A:A,0)),"")&amp;" → "&amp;(IFERROR(TEXT(INDEX('产品报告-整理'!D:D,MATCH(产品建议!A923,'产品报告-整理'!A:A,0))/G923,"0%"),"")))),IF(OR($W$2="P4P点击量"),((IF($W$2="P4P点击量",IFERROR(TEXT(W923/G923,"0%"),"")))),(((IF(COUNTIF('2-3.源数据-产品分析-爆品'!A:A,产品建议!A923)&gt;0,"是","")))))))</f>
        <v/>
      </c>
      <c r="Y923" s="9" t="str">
        <f>IF(AND($Y$2="直通车总消费",'产品报告-整理'!$BN$1="推荐广告"),IFERROR(INDEX('产品报告-整理'!H:H,MATCH(产品建议!A923,'产品报告-整理'!A:A,0)),0)+IFERROR(INDEX('产品报告-整理'!BV:BV,MATCH(产品建议!A923,'产品报告-整理'!BO:BO,0)),0),IFERROR(INDEX('产品报告-整理'!H:H,MATCH(产品建议!A923,'产品报告-整理'!A:A,0)),0))</f>
        <v/>
      </c>
      <c r="Z923" s="9" t="str">
        <f t="shared" si="45"/>
        <v/>
      </c>
      <c r="AA923" s="5" t="str">
        <f t="shared" si="43"/>
        <v/>
      </c>
      <c r="AB923" s="5" t="str">
        <f t="shared" si="44"/>
        <v/>
      </c>
      <c r="AC923" s="9"/>
      <c r="AD923" s="15" t="str">
        <f>IF($AD$1="  ",IFERROR(IF(AND(Y923="未推广",L923&gt;0),"加入P4P推广 ","")&amp;IF(AND(OR(W923="是",X923="是"),Y923=0),"优爆品加推广 ","")&amp;IF(AND(C923="N",L923&gt;0),"增加橱窗绑定 ","")&amp;IF(AND(OR(Z923&gt;$Z$1*4.5,AB923&gt;$AB$1*4.5),Y923&lt;&gt;0,Y923&gt;$AB$1*2,G923&gt;($G$1/$L$1)*1),"放弃P4P推广 ","")&amp;IF(AND(AB923&gt;$AB$1*1.2,AB923&lt;$AB$1*4.5,Y923&gt;0),"优化询盘成本 ","")&amp;IF(AND(Z923&gt;$Z$1*1.2,Z923&lt;$Z$1*4.5,Y923&gt;0),"优化商机成本 ","")&amp;IF(AND(Y923&lt;&gt;0,L923&gt;0,AB923&lt;$AB$1*1.2),"加大询盘获取 ","")&amp;IF(AND(Y923&lt;&gt;0,K923&gt;0,Z923&lt;$Z$1*1.2),"加大商机获取 ","")&amp;IF(AND(L923=0,C923="Y",G923&gt;($G$1/$L$1*1.5)),"解绑橱窗绑定 ",""),"请去左表粘贴源数据"),"")</f>
        <v/>
      </c>
      <c r="AE923" s="9"/>
      <c r="AF923" s="9"/>
      <c r="AG923" s="9"/>
      <c r="AH923" s="9"/>
      <c r="AI923" s="17"/>
      <c r="AJ923" s="17"/>
      <c r="AK923" s="17"/>
    </row>
    <row r="924" spans="1:37">
      <c r="A924" s="5" t="str">
        <f>IFERROR(HLOOKUP(A$2,'2.源数据-产品分析-全商品'!A$6:A$1000,ROW()-1,0),"")</f>
        <v/>
      </c>
      <c r="B924" s="5" t="str">
        <f>IFERROR(HLOOKUP(B$2,'2.源数据-产品分析-全商品'!B$6:B$1000,ROW()-1,0),"")</f>
        <v/>
      </c>
      <c r="C924" s="5" t="str">
        <f>CLEAN(IFERROR(HLOOKUP(C$2,'2.源数据-产品分析-全商品'!C$6:C$1000,ROW()-1,0),""))</f>
        <v/>
      </c>
      <c r="D924" s="5" t="str">
        <f>IFERROR(HLOOKUP(D$2,'2.源数据-产品分析-全商品'!D$6:D$1000,ROW()-1,0),"")</f>
        <v/>
      </c>
      <c r="E924" s="5" t="str">
        <f>IFERROR(HLOOKUP(E$2,'2.源数据-产品分析-全商品'!E$6:E$1000,ROW()-1,0),"")</f>
        <v/>
      </c>
      <c r="F924" s="5" t="str">
        <f>IFERROR(VALUE(HLOOKUP(F$2,'2.源数据-产品分析-全商品'!F$6:F$1000,ROW()-1,0)),"")</f>
        <v/>
      </c>
      <c r="G924" s="5" t="str">
        <f>IFERROR(VALUE(HLOOKUP(G$2,'2.源数据-产品分析-全商品'!G$6:G$1000,ROW()-1,0)),"")</f>
        <v/>
      </c>
      <c r="H924" s="5" t="str">
        <f>IFERROR(HLOOKUP(H$2,'2.源数据-产品分析-全商品'!H$6:H$1000,ROW()-1,0),"")</f>
        <v/>
      </c>
      <c r="I924" s="5" t="str">
        <f>IFERROR(VALUE(HLOOKUP(I$2,'2.源数据-产品分析-全商品'!I$6:I$1000,ROW()-1,0)),"")</f>
        <v/>
      </c>
      <c r="J924" s="60" t="str">
        <f>IFERROR(IF($J$2="","",INDEX('产品报告-整理'!G:G,MATCH(产品建议!A924,'产品报告-整理'!A:A,0))),"")</f>
        <v/>
      </c>
      <c r="K924" s="5" t="str">
        <f>IFERROR(IF($K$2="","",VALUE(INDEX('产品报告-整理'!E:E,MATCH(产品建议!A924,'产品报告-整理'!A:A,0)))),0)</f>
        <v/>
      </c>
      <c r="L924" s="5" t="str">
        <f>IFERROR(VALUE(HLOOKUP(L$2,'2.源数据-产品分析-全商品'!J$6:J$1000,ROW()-1,0)),"")</f>
        <v/>
      </c>
      <c r="M924" s="5" t="str">
        <f>IFERROR(VALUE(HLOOKUP(M$2,'2.源数据-产品分析-全商品'!K$6:K$1000,ROW()-1,0)),"")</f>
        <v/>
      </c>
      <c r="N924" s="5" t="str">
        <f>IFERROR(HLOOKUP(N$2,'2.源数据-产品分析-全商品'!L$6:L$1000,ROW()-1,0),"")</f>
        <v/>
      </c>
      <c r="O924" s="5" t="str">
        <f>IF($O$2='产品报告-整理'!$K$1,IFERROR(INDEX('产品报告-整理'!S:S,MATCH(产品建议!A924,'产品报告-整理'!L:L,0)),""),(IFERROR(VALUE(HLOOKUP(O$2,'2.源数据-产品分析-全商品'!M$6:M$1000,ROW()-1,0)),"")))</f>
        <v/>
      </c>
      <c r="P924" s="5" t="str">
        <f>IF($P$2='产品报告-整理'!$V$1,IFERROR(INDEX('产品报告-整理'!AD:AD,MATCH(产品建议!A924,'产品报告-整理'!W:W,0)),""),(IFERROR(VALUE(HLOOKUP(P$2,'2.源数据-产品分析-全商品'!N$6:N$1000,ROW()-1,0)),"")))</f>
        <v/>
      </c>
      <c r="Q924" s="5" t="str">
        <f>IF($Q$2='产品报告-整理'!$AG$1,IFERROR(INDEX('产品报告-整理'!AO:AO,MATCH(产品建议!A924,'产品报告-整理'!AH:AH,0)),""),(IFERROR(VALUE(HLOOKUP(Q$2,'2.源数据-产品分析-全商品'!O$6:O$1000,ROW()-1,0)),"")))</f>
        <v/>
      </c>
      <c r="R924" s="5" t="str">
        <f>IF($R$2='产品报告-整理'!$AR$1,IFERROR(INDEX('产品报告-整理'!AZ:AZ,MATCH(产品建议!A924,'产品报告-整理'!AS:AS,0)),""),(IFERROR(VALUE(HLOOKUP(R$2,'2.源数据-产品分析-全商品'!P$6:P$1000,ROW()-1,0)),"")))</f>
        <v/>
      </c>
      <c r="S924" s="5" t="str">
        <f>IF($S$2='产品报告-整理'!$BC$1,IFERROR(INDEX('产品报告-整理'!BK:BK,MATCH(产品建议!A924,'产品报告-整理'!BD:BD,0)),""),(IFERROR(VALUE(HLOOKUP(S$2,'2.源数据-产品分析-全商品'!Q$6:Q$1000,ROW()-1,0)),"")))</f>
        <v/>
      </c>
      <c r="T924" s="5" t="str">
        <f>IFERROR(HLOOKUP("产品负责人",'2.源数据-产品分析-全商品'!R$6:R$1000,ROW()-1,0),"")</f>
        <v/>
      </c>
      <c r="U924" s="5" t="str">
        <f>IFERROR(VALUE(HLOOKUP(U$2,'2.源数据-产品分析-全商品'!S$6:S$1000,ROW()-1,0)),"")</f>
        <v/>
      </c>
      <c r="V924" s="5" t="str">
        <f>IFERROR(VALUE(HLOOKUP(V$2,'2.源数据-产品分析-全商品'!T$6:T$1000,ROW()-1,0)),"")</f>
        <v/>
      </c>
      <c r="W924" s="5" t="str">
        <f>IF(OR($A$3=""),"",IF(OR($W$2="优爆品"),(IF(COUNTIF('2-2.源数据-产品分析-优品'!A:A,产品建议!A924)&gt;0,"是","")&amp;IF(COUNTIF('2-3.源数据-产品分析-爆品'!A:A,产品建议!A924)&gt;0,"是","")),IF(OR($W$2="P4P点击量"),((IFERROR(INDEX('产品报告-整理'!D:D,MATCH(产品建议!A924,'产品报告-整理'!A:A,0)),""))),((IF(COUNTIF('2-2.源数据-产品分析-优品'!A:A,产品建议!A924)&gt;0,"是",""))))))</f>
        <v/>
      </c>
      <c r="X924" s="5" t="str">
        <f>IF(OR($A$3=""),"",IF(OR($W$2="优爆品"),((IFERROR(INDEX('产品报告-整理'!D:D,MATCH(产品建议!A924,'产品报告-整理'!A:A,0)),"")&amp;" → "&amp;(IFERROR(TEXT(INDEX('产品报告-整理'!D:D,MATCH(产品建议!A924,'产品报告-整理'!A:A,0))/G924,"0%"),"")))),IF(OR($W$2="P4P点击量"),((IF($W$2="P4P点击量",IFERROR(TEXT(W924/G924,"0%"),"")))),(((IF(COUNTIF('2-3.源数据-产品分析-爆品'!A:A,产品建议!A924)&gt;0,"是","")))))))</f>
        <v/>
      </c>
      <c r="Y924" s="9" t="str">
        <f>IF(AND($Y$2="直通车总消费",'产品报告-整理'!$BN$1="推荐广告"),IFERROR(INDEX('产品报告-整理'!H:H,MATCH(产品建议!A924,'产品报告-整理'!A:A,0)),0)+IFERROR(INDEX('产品报告-整理'!BV:BV,MATCH(产品建议!A924,'产品报告-整理'!BO:BO,0)),0),IFERROR(INDEX('产品报告-整理'!H:H,MATCH(产品建议!A924,'产品报告-整理'!A:A,0)),0))</f>
        <v/>
      </c>
      <c r="Z924" s="9" t="str">
        <f t="shared" si="45"/>
        <v/>
      </c>
      <c r="AA924" s="5" t="str">
        <f t="shared" si="43"/>
        <v/>
      </c>
      <c r="AB924" s="5" t="str">
        <f t="shared" si="44"/>
        <v/>
      </c>
      <c r="AC924" s="9"/>
      <c r="AD924" s="15" t="str">
        <f>IF($AD$1="  ",IFERROR(IF(AND(Y924="未推广",L924&gt;0),"加入P4P推广 ","")&amp;IF(AND(OR(W924="是",X924="是"),Y924=0),"优爆品加推广 ","")&amp;IF(AND(C924="N",L924&gt;0),"增加橱窗绑定 ","")&amp;IF(AND(OR(Z924&gt;$Z$1*4.5,AB924&gt;$AB$1*4.5),Y924&lt;&gt;0,Y924&gt;$AB$1*2,G924&gt;($G$1/$L$1)*1),"放弃P4P推广 ","")&amp;IF(AND(AB924&gt;$AB$1*1.2,AB924&lt;$AB$1*4.5,Y924&gt;0),"优化询盘成本 ","")&amp;IF(AND(Z924&gt;$Z$1*1.2,Z924&lt;$Z$1*4.5,Y924&gt;0),"优化商机成本 ","")&amp;IF(AND(Y924&lt;&gt;0,L924&gt;0,AB924&lt;$AB$1*1.2),"加大询盘获取 ","")&amp;IF(AND(Y924&lt;&gt;0,K924&gt;0,Z924&lt;$Z$1*1.2),"加大商机获取 ","")&amp;IF(AND(L924=0,C924="Y",G924&gt;($G$1/$L$1*1.5)),"解绑橱窗绑定 ",""),"请去左表粘贴源数据"),"")</f>
        <v/>
      </c>
      <c r="AE924" s="9"/>
      <c r="AF924" s="9"/>
      <c r="AG924" s="9"/>
      <c r="AH924" s="9"/>
      <c r="AI924" s="17"/>
      <c r="AJ924" s="17"/>
      <c r="AK924" s="17"/>
    </row>
    <row r="925" spans="1:37">
      <c r="A925" s="5" t="str">
        <f>IFERROR(HLOOKUP(A$2,'2.源数据-产品分析-全商品'!A$6:A$1000,ROW()-1,0),"")</f>
        <v/>
      </c>
      <c r="B925" s="5" t="str">
        <f>IFERROR(HLOOKUP(B$2,'2.源数据-产品分析-全商品'!B$6:B$1000,ROW()-1,0),"")</f>
        <v/>
      </c>
      <c r="C925" s="5" t="str">
        <f>CLEAN(IFERROR(HLOOKUP(C$2,'2.源数据-产品分析-全商品'!C$6:C$1000,ROW()-1,0),""))</f>
        <v/>
      </c>
      <c r="D925" s="5" t="str">
        <f>IFERROR(HLOOKUP(D$2,'2.源数据-产品分析-全商品'!D$6:D$1000,ROW()-1,0),"")</f>
        <v/>
      </c>
      <c r="E925" s="5" t="str">
        <f>IFERROR(HLOOKUP(E$2,'2.源数据-产品分析-全商品'!E$6:E$1000,ROW()-1,0),"")</f>
        <v/>
      </c>
      <c r="F925" s="5" t="str">
        <f>IFERROR(VALUE(HLOOKUP(F$2,'2.源数据-产品分析-全商品'!F$6:F$1000,ROW()-1,0)),"")</f>
        <v/>
      </c>
      <c r="G925" s="5" t="str">
        <f>IFERROR(VALUE(HLOOKUP(G$2,'2.源数据-产品分析-全商品'!G$6:G$1000,ROW()-1,0)),"")</f>
        <v/>
      </c>
      <c r="H925" s="5" t="str">
        <f>IFERROR(HLOOKUP(H$2,'2.源数据-产品分析-全商品'!H$6:H$1000,ROW()-1,0),"")</f>
        <v/>
      </c>
      <c r="I925" s="5" t="str">
        <f>IFERROR(VALUE(HLOOKUP(I$2,'2.源数据-产品分析-全商品'!I$6:I$1000,ROW()-1,0)),"")</f>
        <v/>
      </c>
      <c r="J925" s="60" t="str">
        <f>IFERROR(IF($J$2="","",INDEX('产品报告-整理'!G:G,MATCH(产品建议!A925,'产品报告-整理'!A:A,0))),"")</f>
        <v/>
      </c>
      <c r="K925" s="5" t="str">
        <f>IFERROR(IF($K$2="","",VALUE(INDEX('产品报告-整理'!E:E,MATCH(产品建议!A925,'产品报告-整理'!A:A,0)))),0)</f>
        <v/>
      </c>
      <c r="L925" s="5" t="str">
        <f>IFERROR(VALUE(HLOOKUP(L$2,'2.源数据-产品分析-全商品'!J$6:J$1000,ROW()-1,0)),"")</f>
        <v/>
      </c>
      <c r="M925" s="5" t="str">
        <f>IFERROR(VALUE(HLOOKUP(M$2,'2.源数据-产品分析-全商品'!K$6:K$1000,ROW()-1,0)),"")</f>
        <v/>
      </c>
      <c r="N925" s="5" t="str">
        <f>IFERROR(HLOOKUP(N$2,'2.源数据-产品分析-全商品'!L$6:L$1000,ROW()-1,0),"")</f>
        <v/>
      </c>
      <c r="O925" s="5" t="str">
        <f>IF($O$2='产品报告-整理'!$K$1,IFERROR(INDEX('产品报告-整理'!S:S,MATCH(产品建议!A925,'产品报告-整理'!L:L,0)),""),(IFERROR(VALUE(HLOOKUP(O$2,'2.源数据-产品分析-全商品'!M$6:M$1000,ROW()-1,0)),"")))</f>
        <v/>
      </c>
      <c r="P925" s="5" t="str">
        <f>IF($P$2='产品报告-整理'!$V$1,IFERROR(INDEX('产品报告-整理'!AD:AD,MATCH(产品建议!A925,'产品报告-整理'!W:W,0)),""),(IFERROR(VALUE(HLOOKUP(P$2,'2.源数据-产品分析-全商品'!N$6:N$1000,ROW()-1,0)),"")))</f>
        <v/>
      </c>
      <c r="Q925" s="5" t="str">
        <f>IF($Q$2='产品报告-整理'!$AG$1,IFERROR(INDEX('产品报告-整理'!AO:AO,MATCH(产品建议!A925,'产品报告-整理'!AH:AH,0)),""),(IFERROR(VALUE(HLOOKUP(Q$2,'2.源数据-产品分析-全商品'!O$6:O$1000,ROW()-1,0)),"")))</f>
        <v/>
      </c>
      <c r="R925" s="5" t="str">
        <f>IF($R$2='产品报告-整理'!$AR$1,IFERROR(INDEX('产品报告-整理'!AZ:AZ,MATCH(产品建议!A925,'产品报告-整理'!AS:AS,0)),""),(IFERROR(VALUE(HLOOKUP(R$2,'2.源数据-产品分析-全商品'!P$6:P$1000,ROW()-1,0)),"")))</f>
        <v/>
      </c>
      <c r="S925" s="5" t="str">
        <f>IF($S$2='产品报告-整理'!$BC$1,IFERROR(INDEX('产品报告-整理'!BK:BK,MATCH(产品建议!A925,'产品报告-整理'!BD:BD,0)),""),(IFERROR(VALUE(HLOOKUP(S$2,'2.源数据-产品分析-全商品'!Q$6:Q$1000,ROW()-1,0)),"")))</f>
        <v/>
      </c>
      <c r="T925" s="5" t="str">
        <f>IFERROR(HLOOKUP("产品负责人",'2.源数据-产品分析-全商品'!R$6:R$1000,ROW()-1,0),"")</f>
        <v/>
      </c>
      <c r="U925" s="5" t="str">
        <f>IFERROR(VALUE(HLOOKUP(U$2,'2.源数据-产品分析-全商品'!S$6:S$1000,ROW()-1,0)),"")</f>
        <v/>
      </c>
      <c r="V925" s="5" t="str">
        <f>IFERROR(VALUE(HLOOKUP(V$2,'2.源数据-产品分析-全商品'!T$6:T$1000,ROW()-1,0)),"")</f>
        <v/>
      </c>
      <c r="W925" s="5" t="str">
        <f>IF(OR($A$3=""),"",IF(OR($W$2="优爆品"),(IF(COUNTIF('2-2.源数据-产品分析-优品'!A:A,产品建议!A925)&gt;0,"是","")&amp;IF(COUNTIF('2-3.源数据-产品分析-爆品'!A:A,产品建议!A925)&gt;0,"是","")),IF(OR($W$2="P4P点击量"),((IFERROR(INDEX('产品报告-整理'!D:D,MATCH(产品建议!A925,'产品报告-整理'!A:A,0)),""))),((IF(COUNTIF('2-2.源数据-产品分析-优品'!A:A,产品建议!A925)&gt;0,"是",""))))))</f>
        <v/>
      </c>
      <c r="X925" s="5" t="str">
        <f>IF(OR($A$3=""),"",IF(OR($W$2="优爆品"),((IFERROR(INDEX('产品报告-整理'!D:D,MATCH(产品建议!A925,'产品报告-整理'!A:A,0)),"")&amp;" → "&amp;(IFERROR(TEXT(INDEX('产品报告-整理'!D:D,MATCH(产品建议!A925,'产品报告-整理'!A:A,0))/G925,"0%"),"")))),IF(OR($W$2="P4P点击量"),((IF($W$2="P4P点击量",IFERROR(TEXT(W925/G925,"0%"),"")))),(((IF(COUNTIF('2-3.源数据-产品分析-爆品'!A:A,产品建议!A925)&gt;0,"是","")))))))</f>
        <v/>
      </c>
      <c r="Y925" s="9" t="str">
        <f>IF(AND($Y$2="直通车总消费",'产品报告-整理'!$BN$1="推荐广告"),IFERROR(INDEX('产品报告-整理'!H:H,MATCH(产品建议!A925,'产品报告-整理'!A:A,0)),0)+IFERROR(INDEX('产品报告-整理'!BV:BV,MATCH(产品建议!A925,'产品报告-整理'!BO:BO,0)),0),IFERROR(INDEX('产品报告-整理'!H:H,MATCH(产品建议!A925,'产品报告-整理'!A:A,0)),0))</f>
        <v/>
      </c>
      <c r="Z925" s="9" t="str">
        <f t="shared" si="45"/>
        <v/>
      </c>
      <c r="AA925" s="5" t="str">
        <f t="shared" si="43"/>
        <v/>
      </c>
      <c r="AB925" s="5" t="str">
        <f t="shared" si="44"/>
        <v/>
      </c>
      <c r="AC925" s="9"/>
      <c r="AD925" s="15" t="str">
        <f>IF($AD$1="  ",IFERROR(IF(AND(Y925="未推广",L925&gt;0),"加入P4P推广 ","")&amp;IF(AND(OR(W925="是",X925="是"),Y925=0),"优爆品加推广 ","")&amp;IF(AND(C925="N",L925&gt;0),"增加橱窗绑定 ","")&amp;IF(AND(OR(Z925&gt;$Z$1*4.5,AB925&gt;$AB$1*4.5),Y925&lt;&gt;0,Y925&gt;$AB$1*2,G925&gt;($G$1/$L$1)*1),"放弃P4P推广 ","")&amp;IF(AND(AB925&gt;$AB$1*1.2,AB925&lt;$AB$1*4.5,Y925&gt;0),"优化询盘成本 ","")&amp;IF(AND(Z925&gt;$Z$1*1.2,Z925&lt;$Z$1*4.5,Y925&gt;0),"优化商机成本 ","")&amp;IF(AND(Y925&lt;&gt;0,L925&gt;0,AB925&lt;$AB$1*1.2),"加大询盘获取 ","")&amp;IF(AND(Y925&lt;&gt;0,K925&gt;0,Z925&lt;$Z$1*1.2),"加大商机获取 ","")&amp;IF(AND(L925=0,C925="Y",G925&gt;($G$1/$L$1*1.5)),"解绑橱窗绑定 ",""),"请去左表粘贴源数据"),"")</f>
        <v/>
      </c>
      <c r="AE925" s="9"/>
      <c r="AF925" s="9"/>
      <c r="AG925" s="9"/>
      <c r="AH925" s="9"/>
      <c r="AI925" s="17"/>
      <c r="AJ925" s="17"/>
      <c r="AK925" s="17"/>
    </row>
    <row r="926" spans="1:37">
      <c r="A926" s="5" t="str">
        <f>IFERROR(HLOOKUP(A$2,'2.源数据-产品分析-全商品'!A$6:A$1000,ROW()-1,0),"")</f>
        <v/>
      </c>
      <c r="B926" s="5" t="str">
        <f>IFERROR(HLOOKUP(B$2,'2.源数据-产品分析-全商品'!B$6:B$1000,ROW()-1,0),"")</f>
        <v/>
      </c>
      <c r="C926" s="5" t="str">
        <f>CLEAN(IFERROR(HLOOKUP(C$2,'2.源数据-产品分析-全商品'!C$6:C$1000,ROW()-1,0),""))</f>
        <v/>
      </c>
      <c r="D926" s="5" t="str">
        <f>IFERROR(HLOOKUP(D$2,'2.源数据-产品分析-全商品'!D$6:D$1000,ROW()-1,0),"")</f>
        <v/>
      </c>
      <c r="E926" s="5" t="str">
        <f>IFERROR(HLOOKUP(E$2,'2.源数据-产品分析-全商品'!E$6:E$1000,ROW()-1,0),"")</f>
        <v/>
      </c>
      <c r="F926" s="5" t="str">
        <f>IFERROR(VALUE(HLOOKUP(F$2,'2.源数据-产品分析-全商品'!F$6:F$1000,ROW()-1,0)),"")</f>
        <v/>
      </c>
      <c r="G926" s="5" t="str">
        <f>IFERROR(VALUE(HLOOKUP(G$2,'2.源数据-产品分析-全商品'!G$6:G$1000,ROW()-1,0)),"")</f>
        <v/>
      </c>
      <c r="H926" s="5" t="str">
        <f>IFERROR(HLOOKUP(H$2,'2.源数据-产品分析-全商品'!H$6:H$1000,ROW()-1,0),"")</f>
        <v/>
      </c>
      <c r="I926" s="5" t="str">
        <f>IFERROR(VALUE(HLOOKUP(I$2,'2.源数据-产品分析-全商品'!I$6:I$1000,ROW()-1,0)),"")</f>
        <v/>
      </c>
      <c r="J926" s="60" t="str">
        <f>IFERROR(IF($J$2="","",INDEX('产品报告-整理'!G:G,MATCH(产品建议!A926,'产品报告-整理'!A:A,0))),"")</f>
        <v/>
      </c>
      <c r="K926" s="5" t="str">
        <f>IFERROR(IF($K$2="","",VALUE(INDEX('产品报告-整理'!E:E,MATCH(产品建议!A926,'产品报告-整理'!A:A,0)))),0)</f>
        <v/>
      </c>
      <c r="L926" s="5" t="str">
        <f>IFERROR(VALUE(HLOOKUP(L$2,'2.源数据-产品分析-全商品'!J$6:J$1000,ROW()-1,0)),"")</f>
        <v/>
      </c>
      <c r="M926" s="5" t="str">
        <f>IFERROR(VALUE(HLOOKUP(M$2,'2.源数据-产品分析-全商品'!K$6:K$1000,ROW()-1,0)),"")</f>
        <v/>
      </c>
      <c r="N926" s="5" t="str">
        <f>IFERROR(HLOOKUP(N$2,'2.源数据-产品分析-全商品'!L$6:L$1000,ROW()-1,0),"")</f>
        <v/>
      </c>
      <c r="O926" s="5" t="str">
        <f>IF($O$2='产品报告-整理'!$K$1,IFERROR(INDEX('产品报告-整理'!S:S,MATCH(产品建议!A926,'产品报告-整理'!L:L,0)),""),(IFERROR(VALUE(HLOOKUP(O$2,'2.源数据-产品分析-全商品'!M$6:M$1000,ROW()-1,0)),"")))</f>
        <v/>
      </c>
      <c r="P926" s="5" t="str">
        <f>IF($P$2='产品报告-整理'!$V$1,IFERROR(INDEX('产品报告-整理'!AD:AD,MATCH(产品建议!A926,'产品报告-整理'!W:W,0)),""),(IFERROR(VALUE(HLOOKUP(P$2,'2.源数据-产品分析-全商品'!N$6:N$1000,ROW()-1,0)),"")))</f>
        <v/>
      </c>
      <c r="Q926" s="5" t="str">
        <f>IF($Q$2='产品报告-整理'!$AG$1,IFERROR(INDEX('产品报告-整理'!AO:AO,MATCH(产品建议!A926,'产品报告-整理'!AH:AH,0)),""),(IFERROR(VALUE(HLOOKUP(Q$2,'2.源数据-产品分析-全商品'!O$6:O$1000,ROW()-1,0)),"")))</f>
        <v/>
      </c>
      <c r="R926" s="5" t="str">
        <f>IF($R$2='产品报告-整理'!$AR$1,IFERROR(INDEX('产品报告-整理'!AZ:AZ,MATCH(产品建议!A926,'产品报告-整理'!AS:AS,0)),""),(IFERROR(VALUE(HLOOKUP(R$2,'2.源数据-产品分析-全商品'!P$6:P$1000,ROW()-1,0)),"")))</f>
        <v/>
      </c>
      <c r="S926" s="5" t="str">
        <f>IF($S$2='产品报告-整理'!$BC$1,IFERROR(INDEX('产品报告-整理'!BK:BK,MATCH(产品建议!A926,'产品报告-整理'!BD:BD,0)),""),(IFERROR(VALUE(HLOOKUP(S$2,'2.源数据-产品分析-全商品'!Q$6:Q$1000,ROW()-1,0)),"")))</f>
        <v/>
      </c>
      <c r="T926" s="5" t="str">
        <f>IFERROR(HLOOKUP("产品负责人",'2.源数据-产品分析-全商品'!R$6:R$1000,ROW()-1,0),"")</f>
        <v/>
      </c>
      <c r="U926" s="5" t="str">
        <f>IFERROR(VALUE(HLOOKUP(U$2,'2.源数据-产品分析-全商品'!S$6:S$1000,ROW()-1,0)),"")</f>
        <v/>
      </c>
      <c r="V926" s="5" t="str">
        <f>IFERROR(VALUE(HLOOKUP(V$2,'2.源数据-产品分析-全商品'!T$6:T$1000,ROW()-1,0)),"")</f>
        <v/>
      </c>
      <c r="W926" s="5" t="str">
        <f>IF(OR($A$3=""),"",IF(OR($W$2="优爆品"),(IF(COUNTIF('2-2.源数据-产品分析-优品'!A:A,产品建议!A926)&gt;0,"是","")&amp;IF(COUNTIF('2-3.源数据-产品分析-爆品'!A:A,产品建议!A926)&gt;0,"是","")),IF(OR($W$2="P4P点击量"),((IFERROR(INDEX('产品报告-整理'!D:D,MATCH(产品建议!A926,'产品报告-整理'!A:A,0)),""))),((IF(COUNTIF('2-2.源数据-产品分析-优品'!A:A,产品建议!A926)&gt;0,"是",""))))))</f>
        <v/>
      </c>
      <c r="X926" s="5" t="str">
        <f>IF(OR($A$3=""),"",IF(OR($W$2="优爆品"),((IFERROR(INDEX('产品报告-整理'!D:D,MATCH(产品建议!A926,'产品报告-整理'!A:A,0)),"")&amp;" → "&amp;(IFERROR(TEXT(INDEX('产品报告-整理'!D:D,MATCH(产品建议!A926,'产品报告-整理'!A:A,0))/G926,"0%"),"")))),IF(OR($W$2="P4P点击量"),((IF($W$2="P4P点击量",IFERROR(TEXT(W926/G926,"0%"),"")))),(((IF(COUNTIF('2-3.源数据-产品分析-爆品'!A:A,产品建议!A926)&gt;0,"是","")))))))</f>
        <v/>
      </c>
      <c r="Y926" s="9" t="str">
        <f>IF(AND($Y$2="直通车总消费",'产品报告-整理'!$BN$1="推荐广告"),IFERROR(INDEX('产品报告-整理'!H:H,MATCH(产品建议!A926,'产品报告-整理'!A:A,0)),0)+IFERROR(INDEX('产品报告-整理'!BV:BV,MATCH(产品建议!A926,'产品报告-整理'!BO:BO,0)),0),IFERROR(INDEX('产品报告-整理'!H:H,MATCH(产品建议!A926,'产品报告-整理'!A:A,0)),0))</f>
        <v/>
      </c>
      <c r="Z926" s="9" t="str">
        <f t="shared" si="45"/>
        <v/>
      </c>
      <c r="AA926" s="5" t="str">
        <f t="shared" si="43"/>
        <v/>
      </c>
      <c r="AB926" s="5" t="str">
        <f t="shared" si="44"/>
        <v/>
      </c>
      <c r="AC926" s="9"/>
      <c r="AD926" s="15" t="str">
        <f>IF($AD$1="  ",IFERROR(IF(AND(Y926="未推广",L926&gt;0),"加入P4P推广 ","")&amp;IF(AND(OR(W926="是",X926="是"),Y926=0),"优爆品加推广 ","")&amp;IF(AND(C926="N",L926&gt;0),"增加橱窗绑定 ","")&amp;IF(AND(OR(Z926&gt;$Z$1*4.5,AB926&gt;$AB$1*4.5),Y926&lt;&gt;0,Y926&gt;$AB$1*2,G926&gt;($G$1/$L$1)*1),"放弃P4P推广 ","")&amp;IF(AND(AB926&gt;$AB$1*1.2,AB926&lt;$AB$1*4.5,Y926&gt;0),"优化询盘成本 ","")&amp;IF(AND(Z926&gt;$Z$1*1.2,Z926&lt;$Z$1*4.5,Y926&gt;0),"优化商机成本 ","")&amp;IF(AND(Y926&lt;&gt;0,L926&gt;0,AB926&lt;$AB$1*1.2),"加大询盘获取 ","")&amp;IF(AND(Y926&lt;&gt;0,K926&gt;0,Z926&lt;$Z$1*1.2),"加大商机获取 ","")&amp;IF(AND(L926=0,C926="Y",G926&gt;($G$1/$L$1*1.5)),"解绑橱窗绑定 ",""),"请去左表粘贴源数据"),"")</f>
        <v/>
      </c>
      <c r="AE926" s="9"/>
      <c r="AF926" s="9"/>
      <c r="AG926" s="9"/>
      <c r="AH926" s="9"/>
      <c r="AI926" s="17"/>
      <c r="AJ926" s="17"/>
      <c r="AK926" s="17"/>
    </row>
    <row r="927" spans="1:37">
      <c r="A927" s="5" t="str">
        <f>IFERROR(HLOOKUP(A$2,'2.源数据-产品分析-全商品'!A$6:A$1000,ROW()-1,0),"")</f>
        <v/>
      </c>
      <c r="B927" s="5" t="str">
        <f>IFERROR(HLOOKUP(B$2,'2.源数据-产品分析-全商品'!B$6:B$1000,ROW()-1,0),"")</f>
        <v/>
      </c>
      <c r="C927" s="5" t="str">
        <f>CLEAN(IFERROR(HLOOKUP(C$2,'2.源数据-产品分析-全商品'!C$6:C$1000,ROW()-1,0),""))</f>
        <v/>
      </c>
      <c r="D927" s="5" t="str">
        <f>IFERROR(HLOOKUP(D$2,'2.源数据-产品分析-全商品'!D$6:D$1000,ROW()-1,0),"")</f>
        <v/>
      </c>
      <c r="E927" s="5" t="str">
        <f>IFERROR(HLOOKUP(E$2,'2.源数据-产品分析-全商品'!E$6:E$1000,ROW()-1,0),"")</f>
        <v/>
      </c>
      <c r="F927" s="5" t="str">
        <f>IFERROR(VALUE(HLOOKUP(F$2,'2.源数据-产品分析-全商品'!F$6:F$1000,ROW()-1,0)),"")</f>
        <v/>
      </c>
      <c r="G927" s="5" t="str">
        <f>IFERROR(VALUE(HLOOKUP(G$2,'2.源数据-产品分析-全商品'!G$6:G$1000,ROW()-1,0)),"")</f>
        <v/>
      </c>
      <c r="H927" s="5" t="str">
        <f>IFERROR(HLOOKUP(H$2,'2.源数据-产品分析-全商品'!H$6:H$1000,ROW()-1,0),"")</f>
        <v/>
      </c>
      <c r="I927" s="5" t="str">
        <f>IFERROR(VALUE(HLOOKUP(I$2,'2.源数据-产品分析-全商品'!I$6:I$1000,ROW()-1,0)),"")</f>
        <v/>
      </c>
      <c r="J927" s="60" t="str">
        <f>IFERROR(IF($J$2="","",INDEX('产品报告-整理'!G:G,MATCH(产品建议!A927,'产品报告-整理'!A:A,0))),"")</f>
        <v/>
      </c>
      <c r="K927" s="5" t="str">
        <f>IFERROR(IF($K$2="","",VALUE(INDEX('产品报告-整理'!E:E,MATCH(产品建议!A927,'产品报告-整理'!A:A,0)))),0)</f>
        <v/>
      </c>
      <c r="L927" s="5" t="str">
        <f>IFERROR(VALUE(HLOOKUP(L$2,'2.源数据-产品分析-全商品'!J$6:J$1000,ROW()-1,0)),"")</f>
        <v/>
      </c>
      <c r="M927" s="5" t="str">
        <f>IFERROR(VALUE(HLOOKUP(M$2,'2.源数据-产品分析-全商品'!K$6:K$1000,ROW()-1,0)),"")</f>
        <v/>
      </c>
      <c r="N927" s="5" t="str">
        <f>IFERROR(HLOOKUP(N$2,'2.源数据-产品分析-全商品'!L$6:L$1000,ROW()-1,0),"")</f>
        <v/>
      </c>
      <c r="O927" s="5" t="str">
        <f>IF($O$2='产品报告-整理'!$K$1,IFERROR(INDEX('产品报告-整理'!S:S,MATCH(产品建议!A927,'产品报告-整理'!L:L,0)),""),(IFERROR(VALUE(HLOOKUP(O$2,'2.源数据-产品分析-全商品'!M$6:M$1000,ROW()-1,0)),"")))</f>
        <v/>
      </c>
      <c r="P927" s="5" t="str">
        <f>IF($P$2='产品报告-整理'!$V$1,IFERROR(INDEX('产品报告-整理'!AD:AD,MATCH(产品建议!A927,'产品报告-整理'!W:W,0)),""),(IFERROR(VALUE(HLOOKUP(P$2,'2.源数据-产品分析-全商品'!N$6:N$1000,ROW()-1,0)),"")))</f>
        <v/>
      </c>
      <c r="Q927" s="5" t="str">
        <f>IF($Q$2='产品报告-整理'!$AG$1,IFERROR(INDEX('产品报告-整理'!AO:AO,MATCH(产品建议!A927,'产品报告-整理'!AH:AH,0)),""),(IFERROR(VALUE(HLOOKUP(Q$2,'2.源数据-产品分析-全商品'!O$6:O$1000,ROW()-1,0)),"")))</f>
        <v/>
      </c>
      <c r="R927" s="5" t="str">
        <f>IF($R$2='产品报告-整理'!$AR$1,IFERROR(INDEX('产品报告-整理'!AZ:AZ,MATCH(产品建议!A927,'产品报告-整理'!AS:AS,0)),""),(IFERROR(VALUE(HLOOKUP(R$2,'2.源数据-产品分析-全商品'!P$6:P$1000,ROW()-1,0)),"")))</f>
        <v/>
      </c>
      <c r="S927" s="5" t="str">
        <f>IF($S$2='产品报告-整理'!$BC$1,IFERROR(INDEX('产品报告-整理'!BK:BK,MATCH(产品建议!A927,'产品报告-整理'!BD:BD,0)),""),(IFERROR(VALUE(HLOOKUP(S$2,'2.源数据-产品分析-全商品'!Q$6:Q$1000,ROW()-1,0)),"")))</f>
        <v/>
      </c>
      <c r="T927" s="5" t="str">
        <f>IFERROR(HLOOKUP("产品负责人",'2.源数据-产品分析-全商品'!R$6:R$1000,ROW()-1,0),"")</f>
        <v/>
      </c>
      <c r="U927" s="5" t="str">
        <f>IFERROR(VALUE(HLOOKUP(U$2,'2.源数据-产品分析-全商品'!S$6:S$1000,ROW()-1,0)),"")</f>
        <v/>
      </c>
      <c r="V927" s="5" t="str">
        <f>IFERROR(VALUE(HLOOKUP(V$2,'2.源数据-产品分析-全商品'!T$6:T$1000,ROW()-1,0)),"")</f>
        <v/>
      </c>
      <c r="W927" s="5" t="str">
        <f>IF(OR($A$3=""),"",IF(OR($W$2="优爆品"),(IF(COUNTIF('2-2.源数据-产品分析-优品'!A:A,产品建议!A927)&gt;0,"是","")&amp;IF(COUNTIF('2-3.源数据-产品分析-爆品'!A:A,产品建议!A927)&gt;0,"是","")),IF(OR($W$2="P4P点击量"),((IFERROR(INDEX('产品报告-整理'!D:D,MATCH(产品建议!A927,'产品报告-整理'!A:A,0)),""))),((IF(COUNTIF('2-2.源数据-产品分析-优品'!A:A,产品建议!A927)&gt;0,"是",""))))))</f>
        <v/>
      </c>
      <c r="X927" s="5" t="str">
        <f>IF(OR($A$3=""),"",IF(OR($W$2="优爆品"),((IFERROR(INDEX('产品报告-整理'!D:D,MATCH(产品建议!A927,'产品报告-整理'!A:A,0)),"")&amp;" → "&amp;(IFERROR(TEXT(INDEX('产品报告-整理'!D:D,MATCH(产品建议!A927,'产品报告-整理'!A:A,0))/G927,"0%"),"")))),IF(OR($W$2="P4P点击量"),((IF($W$2="P4P点击量",IFERROR(TEXT(W927/G927,"0%"),"")))),(((IF(COUNTIF('2-3.源数据-产品分析-爆品'!A:A,产品建议!A927)&gt;0,"是","")))))))</f>
        <v/>
      </c>
      <c r="Y927" s="9" t="str">
        <f>IF(AND($Y$2="直通车总消费",'产品报告-整理'!$BN$1="推荐广告"),IFERROR(INDEX('产品报告-整理'!H:H,MATCH(产品建议!A927,'产品报告-整理'!A:A,0)),0)+IFERROR(INDEX('产品报告-整理'!BV:BV,MATCH(产品建议!A927,'产品报告-整理'!BO:BO,0)),0),IFERROR(INDEX('产品报告-整理'!H:H,MATCH(产品建议!A927,'产品报告-整理'!A:A,0)),0))</f>
        <v/>
      </c>
      <c r="Z927" s="9" t="str">
        <f t="shared" si="45"/>
        <v/>
      </c>
      <c r="AA927" s="5" t="str">
        <f t="shared" si="43"/>
        <v/>
      </c>
      <c r="AB927" s="5" t="str">
        <f t="shared" si="44"/>
        <v/>
      </c>
      <c r="AC927" s="9"/>
      <c r="AD927" s="15" t="str">
        <f>IF($AD$1="  ",IFERROR(IF(AND(Y927="未推广",L927&gt;0),"加入P4P推广 ","")&amp;IF(AND(OR(W927="是",X927="是"),Y927=0),"优爆品加推广 ","")&amp;IF(AND(C927="N",L927&gt;0),"增加橱窗绑定 ","")&amp;IF(AND(OR(Z927&gt;$Z$1*4.5,AB927&gt;$AB$1*4.5),Y927&lt;&gt;0,Y927&gt;$AB$1*2,G927&gt;($G$1/$L$1)*1),"放弃P4P推广 ","")&amp;IF(AND(AB927&gt;$AB$1*1.2,AB927&lt;$AB$1*4.5,Y927&gt;0),"优化询盘成本 ","")&amp;IF(AND(Z927&gt;$Z$1*1.2,Z927&lt;$Z$1*4.5,Y927&gt;0),"优化商机成本 ","")&amp;IF(AND(Y927&lt;&gt;0,L927&gt;0,AB927&lt;$AB$1*1.2),"加大询盘获取 ","")&amp;IF(AND(Y927&lt;&gt;0,K927&gt;0,Z927&lt;$Z$1*1.2),"加大商机获取 ","")&amp;IF(AND(L927=0,C927="Y",G927&gt;($G$1/$L$1*1.5)),"解绑橱窗绑定 ",""),"请去左表粘贴源数据"),"")</f>
        <v/>
      </c>
      <c r="AE927" s="9"/>
      <c r="AF927" s="9"/>
      <c r="AG927" s="9"/>
      <c r="AH927" s="9"/>
      <c r="AI927" s="17"/>
      <c r="AJ927" s="17"/>
      <c r="AK927" s="17"/>
    </row>
    <row r="928" spans="1:37">
      <c r="A928" s="5" t="str">
        <f>IFERROR(HLOOKUP(A$2,'2.源数据-产品分析-全商品'!A$6:A$1000,ROW()-1,0),"")</f>
        <v/>
      </c>
      <c r="B928" s="5" t="str">
        <f>IFERROR(HLOOKUP(B$2,'2.源数据-产品分析-全商品'!B$6:B$1000,ROW()-1,0),"")</f>
        <v/>
      </c>
      <c r="C928" s="5" t="str">
        <f>CLEAN(IFERROR(HLOOKUP(C$2,'2.源数据-产品分析-全商品'!C$6:C$1000,ROW()-1,0),""))</f>
        <v/>
      </c>
      <c r="D928" s="5" t="str">
        <f>IFERROR(HLOOKUP(D$2,'2.源数据-产品分析-全商品'!D$6:D$1000,ROW()-1,0),"")</f>
        <v/>
      </c>
      <c r="E928" s="5" t="str">
        <f>IFERROR(HLOOKUP(E$2,'2.源数据-产品分析-全商品'!E$6:E$1000,ROW()-1,0),"")</f>
        <v/>
      </c>
      <c r="F928" s="5" t="str">
        <f>IFERROR(VALUE(HLOOKUP(F$2,'2.源数据-产品分析-全商品'!F$6:F$1000,ROW()-1,0)),"")</f>
        <v/>
      </c>
      <c r="G928" s="5" t="str">
        <f>IFERROR(VALUE(HLOOKUP(G$2,'2.源数据-产品分析-全商品'!G$6:G$1000,ROW()-1,0)),"")</f>
        <v/>
      </c>
      <c r="H928" s="5" t="str">
        <f>IFERROR(HLOOKUP(H$2,'2.源数据-产品分析-全商品'!H$6:H$1000,ROW()-1,0),"")</f>
        <v/>
      </c>
      <c r="I928" s="5" t="str">
        <f>IFERROR(VALUE(HLOOKUP(I$2,'2.源数据-产品分析-全商品'!I$6:I$1000,ROW()-1,0)),"")</f>
        <v/>
      </c>
      <c r="J928" s="60" t="str">
        <f>IFERROR(IF($J$2="","",INDEX('产品报告-整理'!G:G,MATCH(产品建议!A928,'产品报告-整理'!A:A,0))),"")</f>
        <v/>
      </c>
      <c r="K928" s="5" t="str">
        <f>IFERROR(IF($K$2="","",VALUE(INDEX('产品报告-整理'!E:E,MATCH(产品建议!A928,'产品报告-整理'!A:A,0)))),0)</f>
        <v/>
      </c>
      <c r="L928" s="5" t="str">
        <f>IFERROR(VALUE(HLOOKUP(L$2,'2.源数据-产品分析-全商品'!J$6:J$1000,ROW()-1,0)),"")</f>
        <v/>
      </c>
      <c r="M928" s="5" t="str">
        <f>IFERROR(VALUE(HLOOKUP(M$2,'2.源数据-产品分析-全商品'!K$6:K$1000,ROW()-1,0)),"")</f>
        <v/>
      </c>
      <c r="N928" s="5" t="str">
        <f>IFERROR(HLOOKUP(N$2,'2.源数据-产品分析-全商品'!L$6:L$1000,ROW()-1,0),"")</f>
        <v/>
      </c>
      <c r="O928" s="5" t="str">
        <f>IF($O$2='产品报告-整理'!$K$1,IFERROR(INDEX('产品报告-整理'!S:S,MATCH(产品建议!A928,'产品报告-整理'!L:L,0)),""),(IFERROR(VALUE(HLOOKUP(O$2,'2.源数据-产品分析-全商品'!M$6:M$1000,ROW()-1,0)),"")))</f>
        <v/>
      </c>
      <c r="P928" s="5" t="str">
        <f>IF($P$2='产品报告-整理'!$V$1,IFERROR(INDEX('产品报告-整理'!AD:AD,MATCH(产品建议!A928,'产品报告-整理'!W:W,0)),""),(IFERROR(VALUE(HLOOKUP(P$2,'2.源数据-产品分析-全商品'!N$6:N$1000,ROW()-1,0)),"")))</f>
        <v/>
      </c>
      <c r="Q928" s="5" t="str">
        <f>IF($Q$2='产品报告-整理'!$AG$1,IFERROR(INDEX('产品报告-整理'!AO:AO,MATCH(产品建议!A928,'产品报告-整理'!AH:AH,0)),""),(IFERROR(VALUE(HLOOKUP(Q$2,'2.源数据-产品分析-全商品'!O$6:O$1000,ROW()-1,0)),"")))</f>
        <v/>
      </c>
      <c r="R928" s="5" t="str">
        <f>IF($R$2='产品报告-整理'!$AR$1,IFERROR(INDEX('产品报告-整理'!AZ:AZ,MATCH(产品建议!A928,'产品报告-整理'!AS:AS,0)),""),(IFERROR(VALUE(HLOOKUP(R$2,'2.源数据-产品分析-全商品'!P$6:P$1000,ROW()-1,0)),"")))</f>
        <v/>
      </c>
      <c r="S928" s="5" t="str">
        <f>IF($S$2='产品报告-整理'!$BC$1,IFERROR(INDEX('产品报告-整理'!BK:BK,MATCH(产品建议!A928,'产品报告-整理'!BD:BD,0)),""),(IFERROR(VALUE(HLOOKUP(S$2,'2.源数据-产品分析-全商品'!Q$6:Q$1000,ROW()-1,0)),"")))</f>
        <v/>
      </c>
      <c r="T928" s="5" t="str">
        <f>IFERROR(HLOOKUP("产品负责人",'2.源数据-产品分析-全商品'!R$6:R$1000,ROW()-1,0),"")</f>
        <v/>
      </c>
      <c r="U928" s="5" t="str">
        <f>IFERROR(VALUE(HLOOKUP(U$2,'2.源数据-产品分析-全商品'!S$6:S$1000,ROW()-1,0)),"")</f>
        <v/>
      </c>
      <c r="V928" s="5" t="str">
        <f>IFERROR(VALUE(HLOOKUP(V$2,'2.源数据-产品分析-全商品'!T$6:T$1000,ROW()-1,0)),"")</f>
        <v/>
      </c>
      <c r="W928" s="5" t="str">
        <f>IF(OR($A$3=""),"",IF(OR($W$2="优爆品"),(IF(COUNTIF('2-2.源数据-产品分析-优品'!A:A,产品建议!A928)&gt;0,"是","")&amp;IF(COUNTIF('2-3.源数据-产品分析-爆品'!A:A,产品建议!A928)&gt;0,"是","")),IF(OR($W$2="P4P点击量"),((IFERROR(INDEX('产品报告-整理'!D:D,MATCH(产品建议!A928,'产品报告-整理'!A:A,0)),""))),((IF(COUNTIF('2-2.源数据-产品分析-优品'!A:A,产品建议!A928)&gt;0,"是",""))))))</f>
        <v/>
      </c>
      <c r="X928" s="5" t="str">
        <f>IF(OR($A$3=""),"",IF(OR($W$2="优爆品"),((IFERROR(INDEX('产品报告-整理'!D:D,MATCH(产品建议!A928,'产品报告-整理'!A:A,0)),"")&amp;" → "&amp;(IFERROR(TEXT(INDEX('产品报告-整理'!D:D,MATCH(产品建议!A928,'产品报告-整理'!A:A,0))/G928,"0%"),"")))),IF(OR($W$2="P4P点击量"),((IF($W$2="P4P点击量",IFERROR(TEXT(W928/G928,"0%"),"")))),(((IF(COUNTIF('2-3.源数据-产品分析-爆品'!A:A,产品建议!A928)&gt;0,"是","")))))))</f>
        <v/>
      </c>
      <c r="Y928" s="9" t="str">
        <f>IF(AND($Y$2="直通车总消费",'产品报告-整理'!$BN$1="推荐广告"),IFERROR(INDEX('产品报告-整理'!H:H,MATCH(产品建议!A928,'产品报告-整理'!A:A,0)),0)+IFERROR(INDEX('产品报告-整理'!BV:BV,MATCH(产品建议!A928,'产品报告-整理'!BO:BO,0)),0),IFERROR(INDEX('产品报告-整理'!H:H,MATCH(产品建议!A928,'产品报告-整理'!A:A,0)),0))</f>
        <v/>
      </c>
      <c r="Z928" s="9" t="str">
        <f t="shared" si="45"/>
        <v/>
      </c>
      <c r="AA928" s="5" t="str">
        <f t="shared" si="43"/>
        <v/>
      </c>
      <c r="AB928" s="5" t="str">
        <f t="shared" si="44"/>
        <v/>
      </c>
      <c r="AC928" s="9"/>
      <c r="AD928" s="15" t="str">
        <f>IF($AD$1="  ",IFERROR(IF(AND(Y928="未推广",L928&gt;0),"加入P4P推广 ","")&amp;IF(AND(OR(W928="是",X928="是"),Y928=0),"优爆品加推广 ","")&amp;IF(AND(C928="N",L928&gt;0),"增加橱窗绑定 ","")&amp;IF(AND(OR(Z928&gt;$Z$1*4.5,AB928&gt;$AB$1*4.5),Y928&lt;&gt;0,Y928&gt;$AB$1*2,G928&gt;($G$1/$L$1)*1),"放弃P4P推广 ","")&amp;IF(AND(AB928&gt;$AB$1*1.2,AB928&lt;$AB$1*4.5,Y928&gt;0),"优化询盘成本 ","")&amp;IF(AND(Z928&gt;$Z$1*1.2,Z928&lt;$Z$1*4.5,Y928&gt;0),"优化商机成本 ","")&amp;IF(AND(Y928&lt;&gt;0,L928&gt;0,AB928&lt;$AB$1*1.2),"加大询盘获取 ","")&amp;IF(AND(Y928&lt;&gt;0,K928&gt;0,Z928&lt;$Z$1*1.2),"加大商机获取 ","")&amp;IF(AND(L928=0,C928="Y",G928&gt;($G$1/$L$1*1.5)),"解绑橱窗绑定 ",""),"请去左表粘贴源数据"),"")</f>
        <v/>
      </c>
      <c r="AE928" s="9"/>
      <c r="AF928" s="9"/>
      <c r="AG928" s="9"/>
      <c r="AH928" s="9"/>
      <c r="AI928" s="17"/>
      <c r="AJ928" s="17"/>
      <c r="AK928" s="17"/>
    </row>
    <row r="929" spans="1:37">
      <c r="A929" s="5" t="str">
        <f>IFERROR(HLOOKUP(A$2,'2.源数据-产品分析-全商品'!A$6:A$1000,ROW()-1,0),"")</f>
        <v/>
      </c>
      <c r="B929" s="5" t="str">
        <f>IFERROR(HLOOKUP(B$2,'2.源数据-产品分析-全商品'!B$6:B$1000,ROW()-1,0),"")</f>
        <v/>
      </c>
      <c r="C929" s="5" t="str">
        <f>CLEAN(IFERROR(HLOOKUP(C$2,'2.源数据-产品分析-全商品'!C$6:C$1000,ROW()-1,0),""))</f>
        <v/>
      </c>
      <c r="D929" s="5" t="str">
        <f>IFERROR(HLOOKUP(D$2,'2.源数据-产品分析-全商品'!D$6:D$1000,ROW()-1,0),"")</f>
        <v/>
      </c>
      <c r="E929" s="5" t="str">
        <f>IFERROR(HLOOKUP(E$2,'2.源数据-产品分析-全商品'!E$6:E$1000,ROW()-1,0),"")</f>
        <v/>
      </c>
      <c r="F929" s="5" t="str">
        <f>IFERROR(VALUE(HLOOKUP(F$2,'2.源数据-产品分析-全商品'!F$6:F$1000,ROW()-1,0)),"")</f>
        <v/>
      </c>
      <c r="G929" s="5" t="str">
        <f>IFERROR(VALUE(HLOOKUP(G$2,'2.源数据-产品分析-全商品'!G$6:G$1000,ROW()-1,0)),"")</f>
        <v/>
      </c>
      <c r="H929" s="5" t="str">
        <f>IFERROR(HLOOKUP(H$2,'2.源数据-产品分析-全商品'!H$6:H$1000,ROW()-1,0),"")</f>
        <v/>
      </c>
      <c r="I929" s="5" t="str">
        <f>IFERROR(VALUE(HLOOKUP(I$2,'2.源数据-产品分析-全商品'!I$6:I$1000,ROW()-1,0)),"")</f>
        <v/>
      </c>
      <c r="J929" s="60" t="str">
        <f>IFERROR(IF($J$2="","",INDEX('产品报告-整理'!G:G,MATCH(产品建议!A929,'产品报告-整理'!A:A,0))),"")</f>
        <v/>
      </c>
      <c r="K929" s="5" t="str">
        <f>IFERROR(IF($K$2="","",VALUE(INDEX('产品报告-整理'!E:E,MATCH(产品建议!A929,'产品报告-整理'!A:A,0)))),0)</f>
        <v/>
      </c>
      <c r="L929" s="5" t="str">
        <f>IFERROR(VALUE(HLOOKUP(L$2,'2.源数据-产品分析-全商品'!J$6:J$1000,ROW()-1,0)),"")</f>
        <v/>
      </c>
      <c r="M929" s="5" t="str">
        <f>IFERROR(VALUE(HLOOKUP(M$2,'2.源数据-产品分析-全商品'!K$6:K$1000,ROW()-1,0)),"")</f>
        <v/>
      </c>
      <c r="N929" s="5" t="str">
        <f>IFERROR(HLOOKUP(N$2,'2.源数据-产品分析-全商品'!L$6:L$1000,ROW()-1,0),"")</f>
        <v/>
      </c>
      <c r="O929" s="5" t="str">
        <f>IF($O$2='产品报告-整理'!$K$1,IFERROR(INDEX('产品报告-整理'!S:S,MATCH(产品建议!A929,'产品报告-整理'!L:L,0)),""),(IFERROR(VALUE(HLOOKUP(O$2,'2.源数据-产品分析-全商品'!M$6:M$1000,ROW()-1,0)),"")))</f>
        <v/>
      </c>
      <c r="P929" s="5" t="str">
        <f>IF($P$2='产品报告-整理'!$V$1,IFERROR(INDEX('产品报告-整理'!AD:AD,MATCH(产品建议!A929,'产品报告-整理'!W:W,0)),""),(IFERROR(VALUE(HLOOKUP(P$2,'2.源数据-产品分析-全商品'!N$6:N$1000,ROW()-1,0)),"")))</f>
        <v/>
      </c>
      <c r="Q929" s="5" t="str">
        <f>IF($Q$2='产品报告-整理'!$AG$1,IFERROR(INDEX('产品报告-整理'!AO:AO,MATCH(产品建议!A929,'产品报告-整理'!AH:AH,0)),""),(IFERROR(VALUE(HLOOKUP(Q$2,'2.源数据-产品分析-全商品'!O$6:O$1000,ROW()-1,0)),"")))</f>
        <v/>
      </c>
      <c r="R929" s="5" t="str">
        <f>IF($R$2='产品报告-整理'!$AR$1,IFERROR(INDEX('产品报告-整理'!AZ:AZ,MATCH(产品建议!A929,'产品报告-整理'!AS:AS,0)),""),(IFERROR(VALUE(HLOOKUP(R$2,'2.源数据-产品分析-全商品'!P$6:P$1000,ROW()-1,0)),"")))</f>
        <v/>
      </c>
      <c r="S929" s="5" t="str">
        <f>IF($S$2='产品报告-整理'!$BC$1,IFERROR(INDEX('产品报告-整理'!BK:BK,MATCH(产品建议!A929,'产品报告-整理'!BD:BD,0)),""),(IFERROR(VALUE(HLOOKUP(S$2,'2.源数据-产品分析-全商品'!Q$6:Q$1000,ROW()-1,0)),"")))</f>
        <v/>
      </c>
      <c r="T929" s="5" t="str">
        <f>IFERROR(HLOOKUP("产品负责人",'2.源数据-产品分析-全商品'!R$6:R$1000,ROW()-1,0),"")</f>
        <v/>
      </c>
      <c r="U929" s="5" t="str">
        <f>IFERROR(VALUE(HLOOKUP(U$2,'2.源数据-产品分析-全商品'!S$6:S$1000,ROW()-1,0)),"")</f>
        <v/>
      </c>
      <c r="V929" s="5" t="str">
        <f>IFERROR(VALUE(HLOOKUP(V$2,'2.源数据-产品分析-全商品'!T$6:T$1000,ROW()-1,0)),"")</f>
        <v/>
      </c>
      <c r="W929" s="5" t="str">
        <f>IF(OR($A$3=""),"",IF(OR($W$2="优爆品"),(IF(COUNTIF('2-2.源数据-产品分析-优品'!A:A,产品建议!A929)&gt;0,"是","")&amp;IF(COUNTIF('2-3.源数据-产品分析-爆品'!A:A,产品建议!A929)&gt;0,"是","")),IF(OR($W$2="P4P点击量"),((IFERROR(INDEX('产品报告-整理'!D:D,MATCH(产品建议!A929,'产品报告-整理'!A:A,0)),""))),((IF(COUNTIF('2-2.源数据-产品分析-优品'!A:A,产品建议!A929)&gt;0,"是",""))))))</f>
        <v/>
      </c>
      <c r="X929" s="5" t="str">
        <f>IF(OR($A$3=""),"",IF(OR($W$2="优爆品"),((IFERROR(INDEX('产品报告-整理'!D:D,MATCH(产品建议!A929,'产品报告-整理'!A:A,0)),"")&amp;" → "&amp;(IFERROR(TEXT(INDEX('产品报告-整理'!D:D,MATCH(产品建议!A929,'产品报告-整理'!A:A,0))/G929,"0%"),"")))),IF(OR($W$2="P4P点击量"),((IF($W$2="P4P点击量",IFERROR(TEXT(W929/G929,"0%"),"")))),(((IF(COUNTIF('2-3.源数据-产品分析-爆品'!A:A,产品建议!A929)&gt;0,"是","")))))))</f>
        <v/>
      </c>
      <c r="Y929" s="9" t="str">
        <f>IF(AND($Y$2="直通车总消费",'产品报告-整理'!$BN$1="推荐广告"),IFERROR(INDEX('产品报告-整理'!H:H,MATCH(产品建议!A929,'产品报告-整理'!A:A,0)),0)+IFERROR(INDEX('产品报告-整理'!BV:BV,MATCH(产品建议!A929,'产品报告-整理'!BO:BO,0)),0),IFERROR(INDEX('产品报告-整理'!H:H,MATCH(产品建议!A929,'产品报告-整理'!A:A,0)),0))</f>
        <v/>
      </c>
      <c r="Z929" s="9" t="str">
        <f t="shared" si="45"/>
        <v/>
      </c>
      <c r="AA929" s="5" t="str">
        <f t="shared" si="43"/>
        <v/>
      </c>
      <c r="AB929" s="5" t="str">
        <f t="shared" si="44"/>
        <v/>
      </c>
      <c r="AC929" s="9"/>
      <c r="AD929" s="15" t="str">
        <f>IF($AD$1="  ",IFERROR(IF(AND(Y929="未推广",L929&gt;0),"加入P4P推广 ","")&amp;IF(AND(OR(W929="是",X929="是"),Y929=0),"优爆品加推广 ","")&amp;IF(AND(C929="N",L929&gt;0),"增加橱窗绑定 ","")&amp;IF(AND(OR(Z929&gt;$Z$1*4.5,AB929&gt;$AB$1*4.5),Y929&lt;&gt;0,Y929&gt;$AB$1*2,G929&gt;($G$1/$L$1)*1),"放弃P4P推广 ","")&amp;IF(AND(AB929&gt;$AB$1*1.2,AB929&lt;$AB$1*4.5,Y929&gt;0),"优化询盘成本 ","")&amp;IF(AND(Z929&gt;$Z$1*1.2,Z929&lt;$Z$1*4.5,Y929&gt;0),"优化商机成本 ","")&amp;IF(AND(Y929&lt;&gt;0,L929&gt;0,AB929&lt;$AB$1*1.2),"加大询盘获取 ","")&amp;IF(AND(Y929&lt;&gt;0,K929&gt;0,Z929&lt;$Z$1*1.2),"加大商机获取 ","")&amp;IF(AND(L929=0,C929="Y",G929&gt;($G$1/$L$1*1.5)),"解绑橱窗绑定 ",""),"请去左表粘贴源数据"),"")</f>
        <v/>
      </c>
      <c r="AE929" s="9"/>
      <c r="AF929" s="9"/>
      <c r="AG929" s="9"/>
      <c r="AH929" s="9"/>
      <c r="AI929" s="17"/>
      <c r="AJ929" s="17"/>
      <c r="AK929" s="17"/>
    </row>
    <row r="930" spans="1:37">
      <c r="A930" s="5" t="str">
        <f>IFERROR(HLOOKUP(A$2,'2.源数据-产品分析-全商品'!A$6:A$1000,ROW()-1,0),"")</f>
        <v/>
      </c>
      <c r="B930" s="5" t="str">
        <f>IFERROR(HLOOKUP(B$2,'2.源数据-产品分析-全商品'!B$6:B$1000,ROW()-1,0),"")</f>
        <v/>
      </c>
      <c r="C930" s="5" t="str">
        <f>CLEAN(IFERROR(HLOOKUP(C$2,'2.源数据-产品分析-全商品'!C$6:C$1000,ROW()-1,0),""))</f>
        <v/>
      </c>
      <c r="D930" s="5" t="str">
        <f>IFERROR(HLOOKUP(D$2,'2.源数据-产品分析-全商品'!D$6:D$1000,ROW()-1,0),"")</f>
        <v/>
      </c>
      <c r="E930" s="5" t="str">
        <f>IFERROR(HLOOKUP(E$2,'2.源数据-产品分析-全商品'!E$6:E$1000,ROW()-1,0),"")</f>
        <v/>
      </c>
      <c r="F930" s="5" t="str">
        <f>IFERROR(VALUE(HLOOKUP(F$2,'2.源数据-产品分析-全商品'!F$6:F$1000,ROW()-1,0)),"")</f>
        <v/>
      </c>
      <c r="G930" s="5" t="str">
        <f>IFERROR(VALUE(HLOOKUP(G$2,'2.源数据-产品分析-全商品'!G$6:G$1000,ROW()-1,0)),"")</f>
        <v/>
      </c>
      <c r="H930" s="5" t="str">
        <f>IFERROR(HLOOKUP(H$2,'2.源数据-产品分析-全商品'!H$6:H$1000,ROW()-1,0),"")</f>
        <v/>
      </c>
      <c r="I930" s="5" t="str">
        <f>IFERROR(VALUE(HLOOKUP(I$2,'2.源数据-产品分析-全商品'!I$6:I$1000,ROW()-1,0)),"")</f>
        <v/>
      </c>
      <c r="J930" s="60" t="str">
        <f>IFERROR(IF($J$2="","",INDEX('产品报告-整理'!G:G,MATCH(产品建议!A930,'产品报告-整理'!A:A,0))),"")</f>
        <v/>
      </c>
      <c r="K930" s="5" t="str">
        <f>IFERROR(IF($K$2="","",VALUE(INDEX('产品报告-整理'!E:E,MATCH(产品建议!A930,'产品报告-整理'!A:A,0)))),0)</f>
        <v/>
      </c>
      <c r="L930" s="5" t="str">
        <f>IFERROR(VALUE(HLOOKUP(L$2,'2.源数据-产品分析-全商品'!J$6:J$1000,ROW()-1,0)),"")</f>
        <v/>
      </c>
      <c r="M930" s="5" t="str">
        <f>IFERROR(VALUE(HLOOKUP(M$2,'2.源数据-产品分析-全商品'!K$6:K$1000,ROW()-1,0)),"")</f>
        <v/>
      </c>
      <c r="N930" s="5" t="str">
        <f>IFERROR(HLOOKUP(N$2,'2.源数据-产品分析-全商品'!L$6:L$1000,ROW()-1,0),"")</f>
        <v/>
      </c>
      <c r="O930" s="5" t="str">
        <f>IF($O$2='产品报告-整理'!$K$1,IFERROR(INDEX('产品报告-整理'!S:S,MATCH(产品建议!A930,'产品报告-整理'!L:L,0)),""),(IFERROR(VALUE(HLOOKUP(O$2,'2.源数据-产品分析-全商品'!M$6:M$1000,ROW()-1,0)),"")))</f>
        <v/>
      </c>
      <c r="P930" s="5" t="str">
        <f>IF($P$2='产品报告-整理'!$V$1,IFERROR(INDEX('产品报告-整理'!AD:AD,MATCH(产品建议!A930,'产品报告-整理'!W:W,0)),""),(IFERROR(VALUE(HLOOKUP(P$2,'2.源数据-产品分析-全商品'!N$6:N$1000,ROW()-1,0)),"")))</f>
        <v/>
      </c>
      <c r="Q930" s="5" t="str">
        <f>IF($Q$2='产品报告-整理'!$AG$1,IFERROR(INDEX('产品报告-整理'!AO:AO,MATCH(产品建议!A930,'产品报告-整理'!AH:AH,0)),""),(IFERROR(VALUE(HLOOKUP(Q$2,'2.源数据-产品分析-全商品'!O$6:O$1000,ROW()-1,0)),"")))</f>
        <v/>
      </c>
      <c r="R930" s="5" t="str">
        <f>IF($R$2='产品报告-整理'!$AR$1,IFERROR(INDEX('产品报告-整理'!AZ:AZ,MATCH(产品建议!A930,'产品报告-整理'!AS:AS,0)),""),(IFERROR(VALUE(HLOOKUP(R$2,'2.源数据-产品分析-全商品'!P$6:P$1000,ROW()-1,0)),"")))</f>
        <v/>
      </c>
      <c r="S930" s="5" t="str">
        <f>IF($S$2='产品报告-整理'!$BC$1,IFERROR(INDEX('产品报告-整理'!BK:BK,MATCH(产品建议!A930,'产品报告-整理'!BD:BD,0)),""),(IFERROR(VALUE(HLOOKUP(S$2,'2.源数据-产品分析-全商品'!Q$6:Q$1000,ROW()-1,0)),"")))</f>
        <v/>
      </c>
      <c r="T930" s="5" t="str">
        <f>IFERROR(HLOOKUP("产品负责人",'2.源数据-产品分析-全商品'!R$6:R$1000,ROW()-1,0),"")</f>
        <v/>
      </c>
      <c r="U930" s="5" t="str">
        <f>IFERROR(VALUE(HLOOKUP(U$2,'2.源数据-产品分析-全商品'!S$6:S$1000,ROW()-1,0)),"")</f>
        <v/>
      </c>
      <c r="V930" s="5" t="str">
        <f>IFERROR(VALUE(HLOOKUP(V$2,'2.源数据-产品分析-全商品'!T$6:T$1000,ROW()-1,0)),"")</f>
        <v/>
      </c>
      <c r="W930" s="5" t="str">
        <f>IF(OR($A$3=""),"",IF(OR($W$2="优爆品"),(IF(COUNTIF('2-2.源数据-产品分析-优品'!A:A,产品建议!A930)&gt;0,"是","")&amp;IF(COUNTIF('2-3.源数据-产品分析-爆品'!A:A,产品建议!A930)&gt;0,"是","")),IF(OR($W$2="P4P点击量"),((IFERROR(INDEX('产品报告-整理'!D:D,MATCH(产品建议!A930,'产品报告-整理'!A:A,0)),""))),((IF(COUNTIF('2-2.源数据-产品分析-优品'!A:A,产品建议!A930)&gt;0,"是",""))))))</f>
        <v/>
      </c>
      <c r="X930" s="5" t="str">
        <f>IF(OR($A$3=""),"",IF(OR($W$2="优爆品"),((IFERROR(INDEX('产品报告-整理'!D:D,MATCH(产品建议!A930,'产品报告-整理'!A:A,0)),"")&amp;" → "&amp;(IFERROR(TEXT(INDEX('产品报告-整理'!D:D,MATCH(产品建议!A930,'产品报告-整理'!A:A,0))/G930,"0%"),"")))),IF(OR($W$2="P4P点击量"),((IF($W$2="P4P点击量",IFERROR(TEXT(W930/G930,"0%"),"")))),(((IF(COUNTIF('2-3.源数据-产品分析-爆品'!A:A,产品建议!A930)&gt;0,"是","")))))))</f>
        <v/>
      </c>
      <c r="Y930" s="9" t="str">
        <f>IF(AND($Y$2="直通车总消费",'产品报告-整理'!$BN$1="推荐广告"),IFERROR(INDEX('产品报告-整理'!H:H,MATCH(产品建议!A930,'产品报告-整理'!A:A,0)),0)+IFERROR(INDEX('产品报告-整理'!BV:BV,MATCH(产品建议!A930,'产品报告-整理'!BO:BO,0)),0),IFERROR(INDEX('产品报告-整理'!H:H,MATCH(产品建议!A930,'产品报告-整理'!A:A,0)),0))</f>
        <v/>
      </c>
      <c r="Z930" s="9" t="str">
        <f t="shared" si="45"/>
        <v/>
      </c>
      <c r="AA930" s="5" t="str">
        <f t="shared" si="43"/>
        <v/>
      </c>
      <c r="AB930" s="5" t="str">
        <f t="shared" si="44"/>
        <v/>
      </c>
      <c r="AC930" s="9"/>
      <c r="AD930" s="15" t="str">
        <f>IF($AD$1="  ",IFERROR(IF(AND(Y930="未推广",L930&gt;0),"加入P4P推广 ","")&amp;IF(AND(OR(W930="是",X930="是"),Y930=0),"优爆品加推广 ","")&amp;IF(AND(C930="N",L930&gt;0),"增加橱窗绑定 ","")&amp;IF(AND(OR(Z930&gt;$Z$1*4.5,AB930&gt;$AB$1*4.5),Y930&lt;&gt;0,Y930&gt;$AB$1*2,G930&gt;($G$1/$L$1)*1),"放弃P4P推广 ","")&amp;IF(AND(AB930&gt;$AB$1*1.2,AB930&lt;$AB$1*4.5,Y930&gt;0),"优化询盘成本 ","")&amp;IF(AND(Z930&gt;$Z$1*1.2,Z930&lt;$Z$1*4.5,Y930&gt;0),"优化商机成本 ","")&amp;IF(AND(Y930&lt;&gt;0,L930&gt;0,AB930&lt;$AB$1*1.2),"加大询盘获取 ","")&amp;IF(AND(Y930&lt;&gt;0,K930&gt;0,Z930&lt;$Z$1*1.2),"加大商机获取 ","")&amp;IF(AND(L930=0,C930="Y",G930&gt;($G$1/$L$1*1.5)),"解绑橱窗绑定 ",""),"请去左表粘贴源数据"),"")</f>
        <v/>
      </c>
      <c r="AE930" s="9"/>
      <c r="AF930" s="9"/>
      <c r="AG930" s="9"/>
      <c r="AH930" s="9"/>
      <c r="AI930" s="17"/>
      <c r="AJ930" s="17"/>
      <c r="AK930" s="17"/>
    </row>
    <row r="931" spans="1:37">
      <c r="A931" s="5" t="str">
        <f>IFERROR(HLOOKUP(A$2,'2.源数据-产品分析-全商品'!A$6:A$1000,ROW()-1,0),"")</f>
        <v/>
      </c>
      <c r="B931" s="5" t="str">
        <f>IFERROR(HLOOKUP(B$2,'2.源数据-产品分析-全商品'!B$6:B$1000,ROW()-1,0),"")</f>
        <v/>
      </c>
      <c r="C931" s="5" t="str">
        <f>CLEAN(IFERROR(HLOOKUP(C$2,'2.源数据-产品分析-全商品'!C$6:C$1000,ROW()-1,0),""))</f>
        <v/>
      </c>
      <c r="D931" s="5" t="str">
        <f>IFERROR(HLOOKUP(D$2,'2.源数据-产品分析-全商品'!D$6:D$1000,ROW()-1,0),"")</f>
        <v/>
      </c>
      <c r="E931" s="5" t="str">
        <f>IFERROR(HLOOKUP(E$2,'2.源数据-产品分析-全商品'!E$6:E$1000,ROW()-1,0),"")</f>
        <v/>
      </c>
      <c r="F931" s="5" t="str">
        <f>IFERROR(VALUE(HLOOKUP(F$2,'2.源数据-产品分析-全商品'!F$6:F$1000,ROW()-1,0)),"")</f>
        <v/>
      </c>
      <c r="G931" s="5" t="str">
        <f>IFERROR(VALUE(HLOOKUP(G$2,'2.源数据-产品分析-全商品'!G$6:G$1000,ROW()-1,0)),"")</f>
        <v/>
      </c>
      <c r="H931" s="5" t="str">
        <f>IFERROR(HLOOKUP(H$2,'2.源数据-产品分析-全商品'!H$6:H$1000,ROW()-1,0),"")</f>
        <v/>
      </c>
      <c r="I931" s="5" t="str">
        <f>IFERROR(VALUE(HLOOKUP(I$2,'2.源数据-产品分析-全商品'!I$6:I$1000,ROW()-1,0)),"")</f>
        <v/>
      </c>
      <c r="J931" s="60" t="str">
        <f>IFERROR(IF($J$2="","",INDEX('产品报告-整理'!G:G,MATCH(产品建议!A931,'产品报告-整理'!A:A,0))),"")</f>
        <v/>
      </c>
      <c r="K931" s="5" t="str">
        <f>IFERROR(IF($K$2="","",VALUE(INDEX('产品报告-整理'!E:E,MATCH(产品建议!A931,'产品报告-整理'!A:A,0)))),0)</f>
        <v/>
      </c>
      <c r="L931" s="5" t="str">
        <f>IFERROR(VALUE(HLOOKUP(L$2,'2.源数据-产品分析-全商品'!J$6:J$1000,ROW()-1,0)),"")</f>
        <v/>
      </c>
      <c r="M931" s="5" t="str">
        <f>IFERROR(VALUE(HLOOKUP(M$2,'2.源数据-产品分析-全商品'!K$6:K$1000,ROW()-1,0)),"")</f>
        <v/>
      </c>
      <c r="N931" s="5" t="str">
        <f>IFERROR(HLOOKUP(N$2,'2.源数据-产品分析-全商品'!L$6:L$1000,ROW()-1,0),"")</f>
        <v/>
      </c>
      <c r="O931" s="5" t="str">
        <f>IF($O$2='产品报告-整理'!$K$1,IFERROR(INDEX('产品报告-整理'!S:S,MATCH(产品建议!A931,'产品报告-整理'!L:L,0)),""),(IFERROR(VALUE(HLOOKUP(O$2,'2.源数据-产品分析-全商品'!M$6:M$1000,ROW()-1,0)),"")))</f>
        <v/>
      </c>
      <c r="P931" s="5" t="str">
        <f>IF($P$2='产品报告-整理'!$V$1,IFERROR(INDEX('产品报告-整理'!AD:AD,MATCH(产品建议!A931,'产品报告-整理'!W:W,0)),""),(IFERROR(VALUE(HLOOKUP(P$2,'2.源数据-产品分析-全商品'!N$6:N$1000,ROW()-1,0)),"")))</f>
        <v/>
      </c>
      <c r="Q931" s="5" t="str">
        <f>IF($Q$2='产品报告-整理'!$AG$1,IFERROR(INDEX('产品报告-整理'!AO:AO,MATCH(产品建议!A931,'产品报告-整理'!AH:AH,0)),""),(IFERROR(VALUE(HLOOKUP(Q$2,'2.源数据-产品分析-全商品'!O$6:O$1000,ROW()-1,0)),"")))</f>
        <v/>
      </c>
      <c r="R931" s="5" t="str">
        <f>IF($R$2='产品报告-整理'!$AR$1,IFERROR(INDEX('产品报告-整理'!AZ:AZ,MATCH(产品建议!A931,'产品报告-整理'!AS:AS,0)),""),(IFERROR(VALUE(HLOOKUP(R$2,'2.源数据-产品分析-全商品'!P$6:P$1000,ROW()-1,0)),"")))</f>
        <v/>
      </c>
      <c r="S931" s="5" t="str">
        <f>IF($S$2='产品报告-整理'!$BC$1,IFERROR(INDEX('产品报告-整理'!BK:BK,MATCH(产品建议!A931,'产品报告-整理'!BD:BD,0)),""),(IFERROR(VALUE(HLOOKUP(S$2,'2.源数据-产品分析-全商品'!Q$6:Q$1000,ROW()-1,0)),"")))</f>
        <v/>
      </c>
      <c r="T931" s="5" t="str">
        <f>IFERROR(HLOOKUP("产品负责人",'2.源数据-产品分析-全商品'!R$6:R$1000,ROW()-1,0),"")</f>
        <v/>
      </c>
      <c r="U931" s="5" t="str">
        <f>IFERROR(VALUE(HLOOKUP(U$2,'2.源数据-产品分析-全商品'!S$6:S$1000,ROW()-1,0)),"")</f>
        <v/>
      </c>
      <c r="V931" s="5" t="str">
        <f>IFERROR(VALUE(HLOOKUP(V$2,'2.源数据-产品分析-全商品'!T$6:T$1000,ROW()-1,0)),"")</f>
        <v/>
      </c>
      <c r="W931" s="5" t="str">
        <f>IF(OR($A$3=""),"",IF(OR($W$2="优爆品"),(IF(COUNTIF('2-2.源数据-产品分析-优品'!A:A,产品建议!A931)&gt;0,"是","")&amp;IF(COUNTIF('2-3.源数据-产品分析-爆品'!A:A,产品建议!A931)&gt;0,"是","")),IF(OR($W$2="P4P点击量"),((IFERROR(INDEX('产品报告-整理'!D:D,MATCH(产品建议!A931,'产品报告-整理'!A:A,0)),""))),((IF(COUNTIF('2-2.源数据-产品分析-优品'!A:A,产品建议!A931)&gt;0,"是",""))))))</f>
        <v/>
      </c>
      <c r="X931" s="5" t="str">
        <f>IF(OR($A$3=""),"",IF(OR($W$2="优爆品"),((IFERROR(INDEX('产品报告-整理'!D:D,MATCH(产品建议!A931,'产品报告-整理'!A:A,0)),"")&amp;" → "&amp;(IFERROR(TEXT(INDEX('产品报告-整理'!D:D,MATCH(产品建议!A931,'产品报告-整理'!A:A,0))/G931,"0%"),"")))),IF(OR($W$2="P4P点击量"),((IF($W$2="P4P点击量",IFERROR(TEXT(W931/G931,"0%"),"")))),(((IF(COUNTIF('2-3.源数据-产品分析-爆品'!A:A,产品建议!A931)&gt;0,"是","")))))))</f>
        <v/>
      </c>
      <c r="Y931" s="9" t="str">
        <f>IF(AND($Y$2="直通车总消费",'产品报告-整理'!$BN$1="推荐广告"),IFERROR(INDEX('产品报告-整理'!H:H,MATCH(产品建议!A931,'产品报告-整理'!A:A,0)),0)+IFERROR(INDEX('产品报告-整理'!BV:BV,MATCH(产品建议!A931,'产品报告-整理'!BO:BO,0)),0),IFERROR(INDEX('产品报告-整理'!H:H,MATCH(产品建议!A931,'产品报告-整理'!A:A,0)),0))</f>
        <v/>
      </c>
      <c r="Z931" s="9" t="str">
        <f t="shared" si="45"/>
        <v/>
      </c>
      <c r="AA931" s="5" t="str">
        <f t="shared" si="43"/>
        <v/>
      </c>
      <c r="AB931" s="5" t="str">
        <f t="shared" si="44"/>
        <v/>
      </c>
      <c r="AC931" s="9"/>
      <c r="AD931" s="15" t="str">
        <f>IF($AD$1="  ",IFERROR(IF(AND(Y931="未推广",L931&gt;0),"加入P4P推广 ","")&amp;IF(AND(OR(W931="是",X931="是"),Y931=0),"优爆品加推广 ","")&amp;IF(AND(C931="N",L931&gt;0),"增加橱窗绑定 ","")&amp;IF(AND(OR(Z931&gt;$Z$1*4.5,AB931&gt;$AB$1*4.5),Y931&lt;&gt;0,Y931&gt;$AB$1*2,G931&gt;($G$1/$L$1)*1),"放弃P4P推广 ","")&amp;IF(AND(AB931&gt;$AB$1*1.2,AB931&lt;$AB$1*4.5,Y931&gt;0),"优化询盘成本 ","")&amp;IF(AND(Z931&gt;$Z$1*1.2,Z931&lt;$Z$1*4.5,Y931&gt;0),"优化商机成本 ","")&amp;IF(AND(Y931&lt;&gt;0,L931&gt;0,AB931&lt;$AB$1*1.2),"加大询盘获取 ","")&amp;IF(AND(Y931&lt;&gt;0,K931&gt;0,Z931&lt;$Z$1*1.2),"加大商机获取 ","")&amp;IF(AND(L931=0,C931="Y",G931&gt;($G$1/$L$1*1.5)),"解绑橱窗绑定 ",""),"请去左表粘贴源数据"),"")</f>
        <v/>
      </c>
      <c r="AE931" s="9"/>
      <c r="AF931" s="9"/>
      <c r="AG931" s="9"/>
      <c r="AH931" s="9"/>
      <c r="AI931" s="17"/>
      <c r="AJ931" s="17"/>
      <c r="AK931" s="17"/>
    </row>
    <row r="932" spans="1:37">
      <c r="A932" s="5" t="str">
        <f>IFERROR(HLOOKUP(A$2,'2.源数据-产品分析-全商品'!A$6:A$1000,ROW()-1,0),"")</f>
        <v/>
      </c>
      <c r="B932" s="5" t="str">
        <f>IFERROR(HLOOKUP(B$2,'2.源数据-产品分析-全商品'!B$6:B$1000,ROW()-1,0),"")</f>
        <v/>
      </c>
      <c r="C932" s="5" t="str">
        <f>CLEAN(IFERROR(HLOOKUP(C$2,'2.源数据-产品分析-全商品'!C$6:C$1000,ROW()-1,0),""))</f>
        <v/>
      </c>
      <c r="D932" s="5" t="str">
        <f>IFERROR(HLOOKUP(D$2,'2.源数据-产品分析-全商品'!D$6:D$1000,ROW()-1,0),"")</f>
        <v/>
      </c>
      <c r="E932" s="5" t="str">
        <f>IFERROR(HLOOKUP(E$2,'2.源数据-产品分析-全商品'!E$6:E$1000,ROW()-1,0),"")</f>
        <v/>
      </c>
      <c r="F932" s="5" t="str">
        <f>IFERROR(VALUE(HLOOKUP(F$2,'2.源数据-产品分析-全商品'!F$6:F$1000,ROW()-1,0)),"")</f>
        <v/>
      </c>
      <c r="G932" s="5" t="str">
        <f>IFERROR(VALUE(HLOOKUP(G$2,'2.源数据-产品分析-全商品'!G$6:G$1000,ROW()-1,0)),"")</f>
        <v/>
      </c>
      <c r="H932" s="5" t="str">
        <f>IFERROR(HLOOKUP(H$2,'2.源数据-产品分析-全商品'!H$6:H$1000,ROW()-1,0),"")</f>
        <v/>
      </c>
      <c r="I932" s="5" t="str">
        <f>IFERROR(VALUE(HLOOKUP(I$2,'2.源数据-产品分析-全商品'!I$6:I$1000,ROW()-1,0)),"")</f>
        <v/>
      </c>
      <c r="J932" s="60" t="str">
        <f>IFERROR(IF($J$2="","",INDEX('产品报告-整理'!G:G,MATCH(产品建议!A932,'产品报告-整理'!A:A,0))),"")</f>
        <v/>
      </c>
      <c r="K932" s="5" t="str">
        <f>IFERROR(IF($K$2="","",VALUE(INDEX('产品报告-整理'!E:E,MATCH(产品建议!A932,'产品报告-整理'!A:A,0)))),0)</f>
        <v/>
      </c>
      <c r="L932" s="5" t="str">
        <f>IFERROR(VALUE(HLOOKUP(L$2,'2.源数据-产品分析-全商品'!J$6:J$1000,ROW()-1,0)),"")</f>
        <v/>
      </c>
      <c r="M932" s="5" t="str">
        <f>IFERROR(VALUE(HLOOKUP(M$2,'2.源数据-产品分析-全商品'!K$6:K$1000,ROW()-1,0)),"")</f>
        <v/>
      </c>
      <c r="N932" s="5" t="str">
        <f>IFERROR(HLOOKUP(N$2,'2.源数据-产品分析-全商品'!L$6:L$1000,ROW()-1,0),"")</f>
        <v/>
      </c>
      <c r="O932" s="5" t="str">
        <f>IF($O$2='产品报告-整理'!$K$1,IFERROR(INDEX('产品报告-整理'!S:S,MATCH(产品建议!A932,'产品报告-整理'!L:L,0)),""),(IFERROR(VALUE(HLOOKUP(O$2,'2.源数据-产品分析-全商品'!M$6:M$1000,ROW()-1,0)),"")))</f>
        <v/>
      </c>
      <c r="P932" s="5" t="str">
        <f>IF($P$2='产品报告-整理'!$V$1,IFERROR(INDEX('产品报告-整理'!AD:AD,MATCH(产品建议!A932,'产品报告-整理'!W:W,0)),""),(IFERROR(VALUE(HLOOKUP(P$2,'2.源数据-产品分析-全商品'!N$6:N$1000,ROW()-1,0)),"")))</f>
        <v/>
      </c>
      <c r="Q932" s="5" t="str">
        <f>IF($Q$2='产品报告-整理'!$AG$1,IFERROR(INDEX('产品报告-整理'!AO:AO,MATCH(产品建议!A932,'产品报告-整理'!AH:AH,0)),""),(IFERROR(VALUE(HLOOKUP(Q$2,'2.源数据-产品分析-全商品'!O$6:O$1000,ROW()-1,0)),"")))</f>
        <v/>
      </c>
      <c r="R932" s="5" t="str">
        <f>IF($R$2='产品报告-整理'!$AR$1,IFERROR(INDEX('产品报告-整理'!AZ:AZ,MATCH(产品建议!A932,'产品报告-整理'!AS:AS,0)),""),(IFERROR(VALUE(HLOOKUP(R$2,'2.源数据-产品分析-全商品'!P$6:P$1000,ROW()-1,0)),"")))</f>
        <v/>
      </c>
      <c r="S932" s="5" t="str">
        <f>IF($S$2='产品报告-整理'!$BC$1,IFERROR(INDEX('产品报告-整理'!BK:BK,MATCH(产品建议!A932,'产品报告-整理'!BD:BD,0)),""),(IFERROR(VALUE(HLOOKUP(S$2,'2.源数据-产品分析-全商品'!Q$6:Q$1000,ROW()-1,0)),"")))</f>
        <v/>
      </c>
      <c r="T932" s="5" t="str">
        <f>IFERROR(HLOOKUP("产品负责人",'2.源数据-产品分析-全商品'!R$6:R$1000,ROW()-1,0),"")</f>
        <v/>
      </c>
      <c r="U932" s="5" t="str">
        <f>IFERROR(VALUE(HLOOKUP(U$2,'2.源数据-产品分析-全商品'!S$6:S$1000,ROW()-1,0)),"")</f>
        <v/>
      </c>
      <c r="V932" s="5" t="str">
        <f>IFERROR(VALUE(HLOOKUP(V$2,'2.源数据-产品分析-全商品'!T$6:T$1000,ROW()-1,0)),"")</f>
        <v/>
      </c>
      <c r="W932" s="5" t="str">
        <f>IF(OR($A$3=""),"",IF(OR($W$2="优爆品"),(IF(COUNTIF('2-2.源数据-产品分析-优品'!A:A,产品建议!A932)&gt;0,"是","")&amp;IF(COUNTIF('2-3.源数据-产品分析-爆品'!A:A,产品建议!A932)&gt;0,"是","")),IF(OR($W$2="P4P点击量"),((IFERROR(INDEX('产品报告-整理'!D:D,MATCH(产品建议!A932,'产品报告-整理'!A:A,0)),""))),((IF(COUNTIF('2-2.源数据-产品分析-优品'!A:A,产品建议!A932)&gt;0,"是",""))))))</f>
        <v/>
      </c>
      <c r="X932" s="5" t="str">
        <f>IF(OR($A$3=""),"",IF(OR($W$2="优爆品"),((IFERROR(INDEX('产品报告-整理'!D:D,MATCH(产品建议!A932,'产品报告-整理'!A:A,0)),"")&amp;" → "&amp;(IFERROR(TEXT(INDEX('产品报告-整理'!D:D,MATCH(产品建议!A932,'产品报告-整理'!A:A,0))/G932,"0%"),"")))),IF(OR($W$2="P4P点击量"),((IF($W$2="P4P点击量",IFERROR(TEXT(W932/G932,"0%"),"")))),(((IF(COUNTIF('2-3.源数据-产品分析-爆品'!A:A,产品建议!A932)&gt;0,"是","")))))))</f>
        <v/>
      </c>
      <c r="Y932" s="9" t="str">
        <f>IF(AND($Y$2="直通车总消费",'产品报告-整理'!$BN$1="推荐广告"),IFERROR(INDEX('产品报告-整理'!H:H,MATCH(产品建议!A932,'产品报告-整理'!A:A,0)),0)+IFERROR(INDEX('产品报告-整理'!BV:BV,MATCH(产品建议!A932,'产品报告-整理'!BO:BO,0)),0),IFERROR(INDEX('产品报告-整理'!H:H,MATCH(产品建议!A932,'产品报告-整理'!A:A,0)),0))</f>
        <v/>
      </c>
      <c r="Z932" s="9" t="str">
        <f t="shared" si="45"/>
        <v/>
      </c>
      <c r="AA932" s="5" t="str">
        <f t="shared" si="43"/>
        <v/>
      </c>
      <c r="AB932" s="5" t="str">
        <f t="shared" si="44"/>
        <v/>
      </c>
      <c r="AC932" s="9"/>
      <c r="AD932" s="15" t="str">
        <f>IF($AD$1="  ",IFERROR(IF(AND(Y932="未推广",L932&gt;0),"加入P4P推广 ","")&amp;IF(AND(OR(W932="是",X932="是"),Y932=0),"优爆品加推广 ","")&amp;IF(AND(C932="N",L932&gt;0),"增加橱窗绑定 ","")&amp;IF(AND(OR(Z932&gt;$Z$1*4.5,AB932&gt;$AB$1*4.5),Y932&lt;&gt;0,Y932&gt;$AB$1*2,G932&gt;($G$1/$L$1)*1),"放弃P4P推广 ","")&amp;IF(AND(AB932&gt;$AB$1*1.2,AB932&lt;$AB$1*4.5,Y932&gt;0),"优化询盘成本 ","")&amp;IF(AND(Z932&gt;$Z$1*1.2,Z932&lt;$Z$1*4.5,Y932&gt;0),"优化商机成本 ","")&amp;IF(AND(Y932&lt;&gt;0,L932&gt;0,AB932&lt;$AB$1*1.2),"加大询盘获取 ","")&amp;IF(AND(Y932&lt;&gt;0,K932&gt;0,Z932&lt;$Z$1*1.2),"加大商机获取 ","")&amp;IF(AND(L932=0,C932="Y",G932&gt;($G$1/$L$1*1.5)),"解绑橱窗绑定 ",""),"请去左表粘贴源数据"),"")</f>
        <v/>
      </c>
      <c r="AE932" s="9"/>
      <c r="AF932" s="9"/>
      <c r="AG932" s="9"/>
      <c r="AH932" s="9"/>
      <c r="AI932" s="17"/>
      <c r="AJ932" s="17"/>
      <c r="AK932" s="17"/>
    </row>
    <row r="933" spans="1:37">
      <c r="A933" s="5" t="str">
        <f>IFERROR(HLOOKUP(A$2,'2.源数据-产品分析-全商品'!A$6:A$1000,ROW()-1,0),"")</f>
        <v/>
      </c>
      <c r="B933" s="5" t="str">
        <f>IFERROR(HLOOKUP(B$2,'2.源数据-产品分析-全商品'!B$6:B$1000,ROW()-1,0),"")</f>
        <v/>
      </c>
      <c r="C933" s="5" t="str">
        <f>CLEAN(IFERROR(HLOOKUP(C$2,'2.源数据-产品分析-全商品'!C$6:C$1000,ROW()-1,0),""))</f>
        <v/>
      </c>
      <c r="D933" s="5" t="str">
        <f>IFERROR(HLOOKUP(D$2,'2.源数据-产品分析-全商品'!D$6:D$1000,ROW()-1,0),"")</f>
        <v/>
      </c>
      <c r="E933" s="5" t="str">
        <f>IFERROR(HLOOKUP(E$2,'2.源数据-产品分析-全商品'!E$6:E$1000,ROW()-1,0),"")</f>
        <v/>
      </c>
      <c r="F933" s="5" t="str">
        <f>IFERROR(VALUE(HLOOKUP(F$2,'2.源数据-产品分析-全商品'!F$6:F$1000,ROW()-1,0)),"")</f>
        <v/>
      </c>
      <c r="G933" s="5" t="str">
        <f>IFERROR(VALUE(HLOOKUP(G$2,'2.源数据-产品分析-全商品'!G$6:G$1000,ROW()-1,0)),"")</f>
        <v/>
      </c>
      <c r="H933" s="5" t="str">
        <f>IFERROR(HLOOKUP(H$2,'2.源数据-产品分析-全商品'!H$6:H$1000,ROW()-1,0),"")</f>
        <v/>
      </c>
      <c r="I933" s="5" t="str">
        <f>IFERROR(VALUE(HLOOKUP(I$2,'2.源数据-产品分析-全商品'!I$6:I$1000,ROW()-1,0)),"")</f>
        <v/>
      </c>
      <c r="J933" s="60" t="str">
        <f>IFERROR(IF($J$2="","",INDEX('产品报告-整理'!G:G,MATCH(产品建议!A933,'产品报告-整理'!A:A,0))),"")</f>
        <v/>
      </c>
      <c r="K933" s="5" t="str">
        <f>IFERROR(IF($K$2="","",VALUE(INDEX('产品报告-整理'!E:E,MATCH(产品建议!A933,'产品报告-整理'!A:A,0)))),0)</f>
        <v/>
      </c>
      <c r="L933" s="5" t="str">
        <f>IFERROR(VALUE(HLOOKUP(L$2,'2.源数据-产品分析-全商品'!J$6:J$1000,ROW()-1,0)),"")</f>
        <v/>
      </c>
      <c r="M933" s="5" t="str">
        <f>IFERROR(VALUE(HLOOKUP(M$2,'2.源数据-产品分析-全商品'!K$6:K$1000,ROW()-1,0)),"")</f>
        <v/>
      </c>
      <c r="N933" s="5" t="str">
        <f>IFERROR(HLOOKUP(N$2,'2.源数据-产品分析-全商品'!L$6:L$1000,ROW()-1,0),"")</f>
        <v/>
      </c>
      <c r="O933" s="5" t="str">
        <f>IF($O$2='产品报告-整理'!$K$1,IFERROR(INDEX('产品报告-整理'!S:S,MATCH(产品建议!A933,'产品报告-整理'!L:L,0)),""),(IFERROR(VALUE(HLOOKUP(O$2,'2.源数据-产品分析-全商品'!M$6:M$1000,ROW()-1,0)),"")))</f>
        <v/>
      </c>
      <c r="P933" s="5" t="str">
        <f>IF($P$2='产品报告-整理'!$V$1,IFERROR(INDEX('产品报告-整理'!AD:AD,MATCH(产品建议!A933,'产品报告-整理'!W:W,0)),""),(IFERROR(VALUE(HLOOKUP(P$2,'2.源数据-产品分析-全商品'!N$6:N$1000,ROW()-1,0)),"")))</f>
        <v/>
      </c>
      <c r="Q933" s="5" t="str">
        <f>IF($Q$2='产品报告-整理'!$AG$1,IFERROR(INDEX('产品报告-整理'!AO:AO,MATCH(产品建议!A933,'产品报告-整理'!AH:AH,0)),""),(IFERROR(VALUE(HLOOKUP(Q$2,'2.源数据-产品分析-全商品'!O$6:O$1000,ROW()-1,0)),"")))</f>
        <v/>
      </c>
      <c r="R933" s="5" t="str">
        <f>IF($R$2='产品报告-整理'!$AR$1,IFERROR(INDEX('产品报告-整理'!AZ:AZ,MATCH(产品建议!A933,'产品报告-整理'!AS:AS,0)),""),(IFERROR(VALUE(HLOOKUP(R$2,'2.源数据-产品分析-全商品'!P$6:P$1000,ROW()-1,0)),"")))</f>
        <v/>
      </c>
      <c r="S933" s="5" t="str">
        <f>IF($S$2='产品报告-整理'!$BC$1,IFERROR(INDEX('产品报告-整理'!BK:BK,MATCH(产品建议!A933,'产品报告-整理'!BD:BD,0)),""),(IFERROR(VALUE(HLOOKUP(S$2,'2.源数据-产品分析-全商品'!Q$6:Q$1000,ROW()-1,0)),"")))</f>
        <v/>
      </c>
      <c r="T933" s="5" t="str">
        <f>IFERROR(HLOOKUP("产品负责人",'2.源数据-产品分析-全商品'!R$6:R$1000,ROW()-1,0),"")</f>
        <v/>
      </c>
      <c r="U933" s="5" t="str">
        <f>IFERROR(VALUE(HLOOKUP(U$2,'2.源数据-产品分析-全商品'!S$6:S$1000,ROW()-1,0)),"")</f>
        <v/>
      </c>
      <c r="V933" s="5" t="str">
        <f>IFERROR(VALUE(HLOOKUP(V$2,'2.源数据-产品分析-全商品'!T$6:T$1000,ROW()-1,0)),"")</f>
        <v/>
      </c>
      <c r="W933" s="5" t="str">
        <f>IF(OR($A$3=""),"",IF(OR($W$2="优爆品"),(IF(COUNTIF('2-2.源数据-产品分析-优品'!A:A,产品建议!A933)&gt;0,"是","")&amp;IF(COUNTIF('2-3.源数据-产品分析-爆品'!A:A,产品建议!A933)&gt;0,"是","")),IF(OR($W$2="P4P点击量"),((IFERROR(INDEX('产品报告-整理'!D:D,MATCH(产品建议!A933,'产品报告-整理'!A:A,0)),""))),((IF(COUNTIF('2-2.源数据-产品分析-优品'!A:A,产品建议!A933)&gt;0,"是",""))))))</f>
        <v/>
      </c>
      <c r="X933" s="5" t="str">
        <f>IF(OR($A$3=""),"",IF(OR($W$2="优爆品"),((IFERROR(INDEX('产品报告-整理'!D:D,MATCH(产品建议!A933,'产品报告-整理'!A:A,0)),"")&amp;" → "&amp;(IFERROR(TEXT(INDEX('产品报告-整理'!D:D,MATCH(产品建议!A933,'产品报告-整理'!A:A,0))/G933,"0%"),"")))),IF(OR($W$2="P4P点击量"),((IF($W$2="P4P点击量",IFERROR(TEXT(W933/G933,"0%"),"")))),(((IF(COUNTIF('2-3.源数据-产品分析-爆品'!A:A,产品建议!A933)&gt;0,"是","")))))))</f>
        <v/>
      </c>
      <c r="Y933" s="9" t="str">
        <f>IF(AND($Y$2="直通车总消费",'产品报告-整理'!$BN$1="推荐广告"),IFERROR(INDEX('产品报告-整理'!H:H,MATCH(产品建议!A933,'产品报告-整理'!A:A,0)),0)+IFERROR(INDEX('产品报告-整理'!BV:BV,MATCH(产品建议!A933,'产品报告-整理'!BO:BO,0)),0),IFERROR(INDEX('产品报告-整理'!H:H,MATCH(产品建议!A933,'产品报告-整理'!A:A,0)),0))</f>
        <v/>
      </c>
      <c r="Z933" s="9" t="str">
        <f t="shared" si="45"/>
        <v/>
      </c>
      <c r="AA933" s="5" t="str">
        <f t="shared" si="43"/>
        <v/>
      </c>
      <c r="AB933" s="5" t="str">
        <f t="shared" si="44"/>
        <v/>
      </c>
      <c r="AC933" s="9"/>
      <c r="AD933" s="15" t="str">
        <f>IF($AD$1="  ",IFERROR(IF(AND(Y933="未推广",L933&gt;0),"加入P4P推广 ","")&amp;IF(AND(OR(W933="是",X933="是"),Y933=0),"优爆品加推广 ","")&amp;IF(AND(C933="N",L933&gt;0),"增加橱窗绑定 ","")&amp;IF(AND(OR(Z933&gt;$Z$1*4.5,AB933&gt;$AB$1*4.5),Y933&lt;&gt;0,Y933&gt;$AB$1*2,G933&gt;($G$1/$L$1)*1),"放弃P4P推广 ","")&amp;IF(AND(AB933&gt;$AB$1*1.2,AB933&lt;$AB$1*4.5,Y933&gt;0),"优化询盘成本 ","")&amp;IF(AND(Z933&gt;$Z$1*1.2,Z933&lt;$Z$1*4.5,Y933&gt;0),"优化商机成本 ","")&amp;IF(AND(Y933&lt;&gt;0,L933&gt;0,AB933&lt;$AB$1*1.2),"加大询盘获取 ","")&amp;IF(AND(Y933&lt;&gt;0,K933&gt;0,Z933&lt;$Z$1*1.2),"加大商机获取 ","")&amp;IF(AND(L933=0,C933="Y",G933&gt;($G$1/$L$1*1.5)),"解绑橱窗绑定 ",""),"请去左表粘贴源数据"),"")</f>
        <v/>
      </c>
      <c r="AE933" s="9"/>
      <c r="AF933" s="9"/>
      <c r="AG933" s="9"/>
      <c r="AH933" s="9"/>
      <c r="AI933" s="17"/>
      <c r="AJ933" s="17"/>
      <c r="AK933" s="17"/>
    </row>
    <row r="934" spans="1:37">
      <c r="A934" s="5" t="str">
        <f>IFERROR(HLOOKUP(A$2,'2.源数据-产品分析-全商品'!A$6:A$1000,ROW()-1,0),"")</f>
        <v/>
      </c>
      <c r="B934" s="5" t="str">
        <f>IFERROR(HLOOKUP(B$2,'2.源数据-产品分析-全商品'!B$6:B$1000,ROW()-1,0),"")</f>
        <v/>
      </c>
      <c r="C934" s="5" t="str">
        <f>CLEAN(IFERROR(HLOOKUP(C$2,'2.源数据-产品分析-全商品'!C$6:C$1000,ROW()-1,0),""))</f>
        <v/>
      </c>
      <c r="D934" s="5" t="str">
        <f>IFERROR(HLOOKUP(D$2,'2.源数据-产品分析-全商品'!D$6:D$1000,ROW()-1,0),"")</f>
        <v/>
      </c>
      <c r="E934" s="5" t="str">
        <f>IFERROR(HLOOKUP(E$2,'2.源数据-产品分析-全商品'!E$6:E$1000,ROW()-1,0),"")</f>
        <v/>
      </c>
      <c r="F934" s="5" t="str">
        <f>IFERROR(VALUE(HLOOKUP(F$2,'2.源数据-产品分析-全商品'!F$6:F$1000,ROW()-1,0)),"")</f>
        <v/>
      </c>
      <c r="G934" s="5" t="str">
        <f>IFERROR(VALUE(HLOOKUP(G$2,'2.源数据-产品分析-全商品'!G$6:G$1000,ROW()-1,0)),"")</f>
        <v/>
      </c>
      <c r="H934" s="5" t="str">
        <f>IFERROR(HLOOKUP(H$2,'2.源数据-产品分析-全商品'!H$6:H$1000,ROW()-1,0),"")</f>
        <v/>
      </c>
      <c r="I934" s="5" t="str">
        <f>IFERROR(VALUE(HLOOKUP(I$2,'2.源数据-产品分析-全商品'!I$6:I$1000,ROW()-1,0)),"")</f>
        <v/>
      </c>
      <c r="J934" s="60" t="str">
        <f>IFERROR(IF($J$2="","",INDEX('产品报告-整理'!G:G,MATCH(产品建议!A934,'产品报告-整理'!A:A,0))),"")</f>
        <v/>
      </c>
      <c r="K934" s="5" t="str">
        <f>IFERROR(IF($K$2="","",VALUE(INDEX('产品报告-整理'!E:E,MATCH(产品建议!A934,'产品报告-整理'!A:A,0)))),0)</f>
        <v/>
      </c>
      <c r="L934" s="5" t="str">
        <f>IFERROR(VALUE(HLOOKUP(L$2,'2.源数据-产品分析-全商品'!J$6:J$1000,ROW()-1,0)),"")</f>
        <v/>
      </c>
      <c r="M934" s="5" t="str">
        <f>IFERROR(VALUE(HLOOKUP(M$2,'2.源数据-产品分析-全商品'!K$6:K$1000,ROW()-1,0)),"")</f>
        <v/>
      </c>
      <c r="N934" s="5" t="str">
        <f>IFERROR(HLOOKUP(N$2,'2.源数据-产品分析-全商品'!L$6:L$1000,ROW()-1,0),"")</f>
        <v/>
      </c>
      <c r="O934" s="5" t="str">
        <f>IF($O$2='产品报告-整理'!$K$1,IFERROR(INDEX('产品报告-整理'!S:S,MATCH(产品建议!A934,'产品报告-整理'!L:L,0)),""),(IFERROR(VALUE(HLOOKUP(O$2,'2.源数据-产品分析-全商品'!M$6:M$1000,ROW()-1,0)),"")))</f>
        <v/>
      </c>
      <c r="P934" s="5" t="str">
        <f>IF($P$2='产品报告-整理'!$V$1,IFERROR(INDEX('产品报告-整理'!AD:AD,MATCH(产品建议!A934,'产品报告-整理'!W:W,0)),""),(IFERROR(VALUE(HLOOKUP(P$2,'2.源数据-产品分析-全商品'!N$6:N$1000,ROW()-1,0)),"")))</f>
        <v/>
      </c>
      <c r="Q934" s="5" t="str">
        <f>IF($Q$2='产品报告-整理'!$AG$1,IFERROR(INDEX('产品报告-整理'!AO:AO,MATCH(产品建议!A934,'产品报告-整理'!AH:AH,0)),""),(IFERROR(VALUE(HLOOKUP(Q$2,'2.源数据-产品分析-全商品'!O$6:O$1000,ROW()-1,0)),"")))</f>
        <v/>
      </c>
      <c r="R934" s="5" t="str">
        <f>IF($R$2='产品报告-整理'!$AR$1,IFERROR(INDEX('产品报告-整理'!AZ:AZ,MATCH(产品建议!A934,'产品报告-整理'!AS:AS,0)),""),(IFERROR(VALUE(HLOOKUP(R$2,'2.源数据-产品分析-全商品'!P$6:P$1000,ROW()-1,0)),"")))</f>
        <v/>
      </c>
      <c r="S934" s="5" t="str">
        <f>IF($S$2='产品报告-整理'!$BC$1,IFERROR(INDEX('产品报告-整理'!BK:BK,MATCH(产品建议!A934,'产品报告-整理'!BD:BD,0)),""),(IFERROR(VALUE(HLOOKUP(S$2,'2.源数据-产品分析-全商品'!Q$6:Q$1000,ROW()-1,0)),"")))</f>
        <v/>
      </c>
      <c r="T934" s="5" t="str">
        <f>IFERROR(HLOOKUP("产品负责人",'2.源数据-产品分析-全商品'!R$6:R$1000,ROW()-1,0),"")</f>
        <v/>
      </c>
      <c r="U934" s="5" t="str">
        <f>IFERROR(VALUE(HLOOKUP(U$2,'2.源数据-产品分析-全商品'!S$6:S$1000,ROW()-1,0)),"")</f>
        <v/>
      </c>
      <c r="V934" s="5" t="str">
        <f>IFERROR(VALUE(HLOOKUP(V$2,'2.源数据-产品分析-全商品'!T$6:T$1000,ROW()-1,0)),"")</f>
        <v/>
      </c>
      <c r="W934" s="5" t="str">
        <f>IF(OR($A$3=""),"",IF(OR($W$2="优爆品"),(IF(COUNTIF('2-2.源数据-产品分析-优品'!A:A,产品建议!A934)&gt;0,"是","")&amp;IF(COUNTIF('2-3.源数据-产品分析-爆品'!A:A,产品建议!A934)&gt;0,"是","")),IF(OR($W$2="P4P点击量"),((IFERROR(INDEX('产品报告-整理'!D:D,MATCH(产品建议!A934,'产品报告-整理'!A:A,0)),""))),((IF(COUNTIF('2-2.源数据-产品分析-优品'!A:A,产品建议!A934)&gt;0,"是",""))))))</f>
        <v/>
      </c>
      <c r="X934" s="5" t="str">
        <f>IF(OR($A$3=""),"",IF(OR($W$2="优爆品"),((IFERROR(INDEX('产品报告-整理'!D:D,MATCH(产品建议!A934,'产品报告-整理'!A:A,0)),"")&amp;" → "&amp;(IFERROR(TEXT(INDEX('产品报告-整理'!D:D,MATCH(产品建议!A934,'产品报告-整理'!A:A,0))/G934,"0%"),"")))),IF(OR($W$2="P4P点击量"),((IF($W$2="P4P点击量",IFERROR(TEXT(W934/G934,"0%"),"")))),(((IF(COUNTIF('2-3.源数据-产品分析-爆品'!A:A,产品建议!A934)&gt;0,"是","")))))))</f>
        <v/>
      </c>
      <c r="Y934" s="9" t="str">
        <f>IF(AND($Y$2="直通车总消费",'产品报告-整理'!$BN$1="推荐广告"),IFERROR(INDEX('产品报告-整理'!H:H,MATCH(产品建议!A934,'产品报告-整理'!A:A,0)),0)+IFERROR(INDEX('产品报告-整理'!BV:BV,MATCH(产品建议!A934,'产品报告-整理'!BO:BO,0)),0),IFERROR(INDEX('产品报告-整理'!H:H,MATCH(产品建议!A934,'产品报告-整理'!A:A,0)),0))</f>
        <v/>
      </c>
      <c r="Z934" s="9" t="str">
        <f t="shared" si="45"/>
        <v/>
      </c>
      <c r="AA934" s="5" t="str">
        <f t="shared" si="43"/>
        <v/>
      </c>
      <c r="AB934" s="5" t="str">
        <f t="shared" si="44"/>
        <v/>
      </c>
      <c r="AC934" s="9"/>
      <c r="AD934" s="15" t="str">
        <f>IF($AD$1="  ",IFERROR(IF(AND(Y934="未推广",L934&gt;0),"加入P4P推广 ","")&amp;IF(AND(OR(W934="是",X934="是"),Y934=0),"优爆品加推广 ","")&amp;IF(AND(C934="N",L934&gt;0),"增加橱窗绑定 ","")&amp;IF(AND(OR(Z934&gt;$Z$1*4.5,AB934&gt;$AB$1*4.5),Y934&lt;&gt;0,Y934&gt;$AB$1*2,G934&gt;($G$1/$L$1)*1),"放弃P4P推广 ","")&amp;IF(AND(AB934&gt;$AB$1*1.2,AB934&lt;$AB$1*4.5,Y934&gt;0),"优化询盘成本 ","")&amp;IF(AND(Z934&gt;$Z$1*1.2,Z934&lt;$Z$1*4.5,Y934&gt;0),"优化商机成本 ","")&amp;IF(AND(Y934&lt;&gt;0,L934&gt;0,AB934&lt;$AB$1*1.2),"加大询盘获取 ","")&amp;IF(AND(Y934&lt;&gt;0,K934&gt;0,Z934&lt;$Z$1*1.2),"加大商机获取 ","")&amp;IF(AND(L934=0,C934="Y",G934&gt;($G$1/$L$1*1.5)),"解绑橱窗绑定 ",""),"请去左表粘贴源数据"),"")</f>
        <v/>
      </c>
      <c r="AE934" s="9"/>
      <c r="AF934" s="9"/>
      <c r="AG934" s="9"/>
      <c r="AH934" s="9"/>
      <c r="AI934" s="17"/>
      <c r="AJ934" s="17"/>
      <c r="AK934" s="17"/>
    </row>
    <row r="935" spans="1:37">
      <c r="A935" s="5" t="str">
        <f>IFERROR(HLOOKUP(A$2,'2.源数据-产品分析-全商品'!A$6:A$1000,ROW()-1,0),"")</f>
        <v/>
      </c>
      <c r="B935" s="5" t="str">
        <f>IFERROR(HLOOKUP(B$2,'2.源数据-产品分析-全商品'!B$6:B$1000,ROW()-1,0),"")</f>
        <v/>
      </c>
      <c r="C935" s="5" t="str">
        <f>CLEAN(IFERROR(HLOOKUP(C$2,'2.源数据-产品分析-全商品'!C$6:C$1000,ROW()-1,0),""))</f>
        <v/>
      </c>
      <c r="D935" s="5" t="str">
        <f>IFERROR(HLOOKUP(D$2,'2.源数据-产品分析-全商品'!D$6:D$1000,ROW()-1,0),"")</f>
        <v/>
      </c>
      <c r="E935" s="5" t="str">
        <f>IFERROR(HLOOKUP(E$2,'2.源数据-产品分析-全商品'!E$6:E$1000,ROW()-1,0),"")</f>
        <v/>
      </c>
      <c r="F935" s="5" t="str">
        <f>IFERROR(VALUE(HLOOKUP(F$2,'2.源数据-产品分析-全商品'!F$6:F$1000,ROW()-1,0)),"")</f>
        <v/>
      </c>
      <c r="G935" s="5" t="str">
        <f>IFERROR(VALUE(HLOOKUP(G$2,'2.源数据-产品分析-全商品'!G$6:G$1000,ROW()-1,0)),"")</f>
        <v/>
      </c>
      <c r="H935" s="5" t="str">
        <f>IFERROR(HLOOKUP(H$2,'2.源数据-产品分析-全商品'!H$6:H$1000,ROW()-1,0),"")</f>
        <v/>
      </c>
      <c r="I935" s="5" t="str">
        <f>IFERROR(VALUE(HLOOKUP(I$2,'2.源数据-产品分析-全商品'!I$6:I$1000,ROW()-1,0)),"")</f>
        <v/>
      </c>
      <c r="J935" s="60" t="str">
        <f>IFERROR(IF($J$2="","",INDEX('产品报告-整理'!G:G,MATCH(产品建议!A935,'产品报告-整理'!A:A,0))),"")</f>
        <v/>
      </c>
      <c r="K935" s="5" t="str">
        <f>IFERROR(IF($K$2="","",VALUE(INDEX('产品报告-整理'!E:E,MATCH(产品建议!A935,'产品报告-整理'!A:A,0)))),0)</f>
        <v/>
      </c>
      <c r="L935" s="5" t="str">
        <f>IFERROR(VALUE(HLOOKUP(L$2,'2.源数据-产品分析-全商品'!J$6:J$1000,ROW()-1,0)),"")</f>
        <v/>
      </c>
      <c r="M935" s="5" t="str">
        <f>IFERROR(VALUE(HLOOKUP(M$2,'2.源数据-产品分析-全商品'!K$6:K$1000,ROW()-1,0)),"")</f>
        <v/>
      </c>
      <c r="N935" s="5" t="str">
        <f>IFERROR(HLOOKUP(N$2,'2.源数据-产品分析-全商品'!L$6:L$1000,ROW()-1,0),"")</f>
        <v/>
      </c>
      <c r="O935" s="5" t="str">
        <f>IF($O$2='产品报告-整理'!$K$1,IFERROR(INDEX('产品报告-整理'!S:S,MATCH(产品建议!A935,'产品报告-整理'!L:L,0)),""),(IFERROR(VALUE(HLOOKUP(O$2,'2.源数据-产品分析-全商品'!M$6:M$1000,ROW()-1,0)),"")))</f>
        <v/>
      </c>
      <c r="P935" s="5" t="str">
        <f>IF($P$2='产品报告-整理'!$V$1,IFERROR(INDEX('产品报告-整理'!AD:AD,MATCH(产品建议!A935,'产品报告-整理'!W:W,0)),""),(IFERROR(VALUE(HLOOKUP(P$2,'2.源数据-产品分析-全商品'!N$6:N$1000,ROW()-1,0)),"")))</f>
        <v/>
      </c>
      <c r="Q935" s="5" t="str">
        <f>IF($Q$2='产品报告-整理'!$AG$1,IFERROR(INDEX('产品报告-整理'!AO:AO,MATCH(产品建议!A935,'产品报告-整理'!AH:AH,0)),""),(IFERROR(VALUE(HLOOKUP(Q$2,'2.源数据-产品分析-全商品'!O$6:O$1000,ROW()-1,0)),"")))</f>
        <v/>
      </c>
      <c r="R935" s="5" t="str">
        <f>IF($R$2='产品报告-整理'!$AR$1,IFERROR(INDEX('产品报告-整理'!AZ:AZ,MATCH(产品建议!A935,'产品报告-整理'!AS:AS,0)),""),(IFERROR(VALUE(HLOOKUP(R$2,'2.源数据-产品分析-全商品'!P$6:P$1000,ROW()-1,0)),"")))</f>
        <v/>
      </c>
      <c r="S935" s="5" t="str">
        <f>IF($S$2='产品报告-整理'!$BC$1,IFERROR(INDEX('产品报告-整理'!BK:BK,MATCH(产品建议!A935,'产品报告-整理'!BD:BD,0)),""),(IFERROR(VALUE(HLOOKUP(S$2,'2.源数据-产品分析-全商品'!Q$6:Q$1000,ROW()-1,0)),"")))</f>
        <v/>
      </c>
      <c r="T935" s="5" t="str">
        <f>IFERROR(HLOOKUP("产品负责人",'2.源数据-产品分析-全商品'!R$6:R$1000,ROW()-1,0),"")</f>
        <v/>
      </c>
      <c r="U935" s="5" t="str">
        <f>IFERROR(VALUE(HLOOKUP(U$2,'2.源数据-产品分析-全商品'!S$6:S$1000,ROW()-1,0)),"")</f>
        <v/>
      </c>
      <c r="V935" s="5" t="str">
        <f>IFERROR(VALUE(HLOOKUP(V$2,'2.源数据-产品分析-全商品'!T$6:T$1000,ROW()-1,0)),"")</f>
        <v/>
      </c>
      <c r="W935" s="5" t="str">
        <f>IF(OR($A$3=""),"",IF(OR($W$2="优爆品"),(IF(COUNTIF('2-2.源数据-产品分析-优品'!A:A,产品建议!A935)&gt;0,"是","")&amp;IF(COUNTIF('2-3.源数据-产品分析-爆品'!A:A,产品建议!A935)&gt;0,"是","")),IF(OR($W$2="P4P点击量"),((IFERROR(INDEX('产品报告-整理'!D:D,MATCH(产品建议!A935,'产品报告-整理'!A:A,0)),""))),((IF(COUNTIF('2-2.源数据-产品分析-优品'!A:A,产品建议!A935)&gt;0,"是",""))))))</f>
        <v/>
      </c>
      <c r="X935" s="5" t="str">
        <f>IF(OR($A$3=""),"",IF(OR($W$2="优爆品"),((IFERROR(INDEX('产品报告-整理'!D:D,MATCH(产品建议!A935,'产品报告-整理'!A:A,0)),"")&amp;" → "&amp;(IFERROR(TEXT(INDEX('产品报告-整理'!D:D,MATCH(产品建议!A935,'产品报告-整理'!A:A,0))/G935,"0%"),"")))),IF(OR($W$2="P4P点击量"),((IF($W$2="P4P点击量",IFERROR(TEXT(W935/G935,"0%"),"")))),(((IF(COUNTIF('2-3.源数据-产品分析-爆品'!A:A,产品建议!A935)&gt;0,"是","")))))))</f>
        <v/>
      </c>
      <c r="Y935" s="9" t="str">
        <f>IF(AND($Y$2="直通车总消费",'产品报告-整理'!$BN$1="推荐广告"),IFERROR(INDEX('产品报告-整理'!H:H,MATCH(产品建议!A935,'产品报告-整理'!A:A,0)),0)+IFERROR(INDEX('产品报告-整理'!BV:BV,MATCH(产品建议!A935,'产品报告-整理'!BO:BO,0)),0),IFERROR(INDEX('产品报告-整理'!H:H,MATCH(产品建议!A935,'产品报告-整理'!A:A,0)),0))</f>
        <v/>
      </c>
      <c r="Z935" s="9" t="str">
        <f t="shared" si="45"/>
        <v/>
      </c>
      <c r="AA935" s="5" t="str">
        <f t="shared" si="43"/>
        <v/>
      </c>
      <c r="AB935" s="5" t="str">
        <f t="shared" si="44"/>
        <v/>
      </c>
      <c r="AC935" s="9"/>
      <c r="AD935" s="15" t="str">
        <f>IF($AD$1="  ",IFERROR(IF(AND(Y935="未推广",L935&gt;0),"加入P4P推广 ","")&amp;IF(AND(OR(W935="是",X935="是"),Y935=0),"优爆品加推广 ","")&amp;IF(AND(C935="N",L935&gt;0),"增加橱窗绑定 ","")&amp;IF(AND(OR(Z935&gt;$Z$1*4.5,AB935&gt;$AB$1*4.5),Y935&lt;&gt;0,Y935&gt;$AB$1*2,G935&gt;($G$1/$L$1)*1),"放弃P4P推广 ","")&amp;IF(AND(AB935&gt;$AB$1*1.2,AB935&lt;$AB$1*4.5,Y935&gt;0),"优化询盘成本 ","")&amp;IF(AND(Z935&gt;$Z$1*1.2,Z935&lt;$Z$1*4.5,Y935&gt;0),"优化商机成本 ","")&amp;IF(AND(Y935&lt;&gt;0,L935&gt;0,AB935&lt;$AB$1*1.2),"加大询盘获取 ","")&amp;IF(AND(Y935&lt;&gt;0,K935&gt;0,Z935&lt;$Z$1*1.2),"加大商机获取 ","")&amp;IF(AND(L935=0,C935="Y",G935&gt;($G$1/$L$1*1.5)),"解绑橱窗绑定 ",""),"请去左表粘贴源数据"),"")</f>
        <v/>
      </c>
      <c r="AE935" s="9"/>
      <c r="AF935" s="9"/>
      <c r="AG935" s="9"/>
      <c r="AH935" s="9"/>
      <c r="AI935" s="17"/>
      <c r="AJ935" s="17"/>
      <c r="AK935" s="17"/>
    </row>
    <row r="936" spans="1:37">
      <c r="A936" s="5" t="str">
        <f>IFERROR(HLOOKUP(A$2,'2.源数据-产品分析-全商品'!A$6:A$1000,ROW()-1,0),"")</f>
        <v/>
      </c>
      <c r="B936" s="5" t="str">
        <f>IFERROR(HLOOKUP(B$2,'2.源数据-产品分析-全商品'!B$6:B$1000,ROW()-1,0),"")</f>
        <v/>
      </c>
      <c r="C936" s="5" t="str">
        <f>CLEAN(IFERROR(HLOOKUP(C$2,'2.源数据-产品分析-全商品'!C$6:C$1000,ROW()-1,0),""))</f>
        <v/>
      </c>
      <c r="D936" s="5" t="str">
        <f>IFERROR(HLOOKUP(D$2,'2.源数据-产品分析-全商品'!D$6:D$1000,ROW()-1,0),"")</f>
        <v/>
      </c>
      <c r="E936" s="5" t="str">
        <f>IFERROR(HLOOKUP(E$2,'2.源数据-产品分析-全商品'!E$6:E$1000,ROW()-1,0),"")</f>
        <v/>
      </c>
      <c r="F936" s="5" t="str">
        <f>IFERROR(VALUE(HLOOKUP(F$2,'2.源数据-产品分析-全商品'!F$6:F$1000,ROW()-1,0)),"")</f>
        <v/>
      </c>
      <c r="G936" s="5" t="str">
        <f>IFERROR(VALUE(HLOOKUP(G$2,'2.源数据-产品分析-全商品'!G$6:G$1000,ROW()-1,0)),"")</f>
        <v/>
      </c>
      <c r="H936" s="5" t="str">
        <f>IFERROR(HLOOKUP(H$2,'2.源数据-产品分析-全商品'!H$6:H$1000,ROW()-1,0),"")</f>
        <v/>
      </c>
      <c r="I936" s="5" t="str">
        <f>IFERROR(VALUE(HLOOKUP(I$2,'2.源数据-产品分析-全商品'!I$6:I$1000,ROW()-1,0)),"")</f>
        <v/>
      </c>
      <c r="J936" s="60" t="str">
        <f>IFERROR(IF($J$2="","",INDEX('产品报告-整理'!G:G,MATCH(产品建议!A936,'产品报告-整理'!A:A,0))),"")</f>
        <v/>
      </c>
      <c r="K936" s="5" t="str">
        <f>IFERROR(IF($K$2="","",VALUE(INDEX('产品报告-整理'!E:E,MATCH(产品建议!A936,'产品报告-整理'!A:A,0)))),0)</f>
        <v/>
      </c>
      <c r="L936" s="5" t="str">
        <f>IFERROR(VALUE(HLOOKUP(L$2,'2.源数据-产品分析-全商品'!J$6:J$1000,ROW()-1,0)),"")</f>
        <v/>
      </c>
      <c r="M936" s="5" t="str">
        <f>IFERROR(VALUE(HLOOKUP(M$2,'2.源数据-产品分析-全商品'!K$6:K$1000,ROW()-1,0)),"")</f>
        <v/>
      </c>
      <c r="N936" s="5" t="str">
        <f>IFERROR(HLOOKUP(N$2,'2.源数据-产品分析-全商品'!L$6:L$1000,ROW()-1,0),"")</f>
        <v/>
      </c>
      <c r="O936" s="5" t="str">
        <f>IF($O$2='产品报告-整理'!$K$1,IFERROR(INDEX('产品报告-整理'!S:S,MATCH(产品建议!A936,'产品报告-整理'!L:L,0)),""),(IFERROR(VALUE(HLOOKUP(O$2,'2.源数据-产品分析-全商品'!M$6:M$1000,ROW()-1,0)),"")))</f>
        <v/>
      </c>
      <c r="P936" s="5" t="str">
        <f>IF($P$2='产品报告-整理'!$V$1,IFERROR(INDEX('产品报告-整理'!AD:AD,MATCH(产品建议!A936,'产品报告-整理'!W:W,0)),""),(IFERROR(VALUE(HLOOKUP(P$2,'2.源数据-产品分析-全商品'!N$6:N$1000,ROW()-1,0)),"")))</f>
        <v/>
      </c>
      <c r="Q936" s="5" t="str">
        <f>IF($Q$2='产品报告-整理'!$AG$1,IFERROR(INDEX('产品报告-整理'!AO:AO,MATCH(产品建议!A936,'产品报告-整理'!AH:AH,0)),""),(IFERROR(VALUE(HLOOKUP(Q$2,'2.源数据-产品分析-全商品'!O$6:O$1000,ROW()-1,0)),"")))</f>
        <v/>
      </c>
      <c r="R936" s="5" t="str">
        <f>IF($R$2='产品报告-整理'!$AR$1,IFERROR(INDEX('产品报告-整理'!AZ:AZ,MATCH(产品建议!A936,'产品报告-整理'!AS:AS,0)),""),(IFERROR(VALUE(HLOOKUP(R$2,'2.源数据-产品分析-全商品'!P$6:P$1000,ROW()-1,0)),"")))</f>
        <v/>
      </c>
      <c r="S936" s="5" t="str">
        <f>IF($S$2='产品报告-整理'!$BC$1,IFERROR(INDEX('产品报告-整理'!BK:BK,MATCH(产品建议!A936,'产品报告-整理'!BD:BD,0)),""),(IFERROR(VALUE(HLOOKUP(S$2,'2.源数据-产品分析-全商品'!Q$6:Q$1000,ROW()-1,0)),"")))</f>
        <v/>
      </c>
      <c r="T936" s="5" t="str">
        <f>IFERROR(HLOOKUP("产品负责人",'2.源数据-产品分析-全商品'!R$6:R$1000,ROW()-1,0),"")</f>
        <v/>
      </c>
      <c r="U936" s="5" t="str">
        <f>IFERROR(VALUE(HLOOKUP(U$2,'2.源数据-产品分析-全商品'!S$6:S$1000,ROW()-1,0)),"")</f>
        <v/>
      </c>
      <c r="V936" s="5" t="str">
        <f>IFERROR(VALUE(HLOOKUP(V$2,'2.源数据-产品分析-全商品'!T$6:T$1000,ROW()-1,0)),"")</f>
        <v/>
      </c>
      <c r="W936" s="5" t="str">
        <f>IF(OR($A$3=""),"",IF(OR($W$2="优爆品"),(IF(COUNTIF('2-2.源数据-产品分析-优品'!A:A,产品建议!A936)&gt;0,"是","")&amp;IF(COUNTIF('2-3.源数据-产品分析-爆品'!A:A,产品建议!A936)&gt;0,"是","")),IF(OR($W$2="P4P点击量"),((IFERROR(INDEX('产品报告-整理'!D:D,MATCH(产品建议!A936,'产品报告-整理'!A:A,0)),""))),((IF(COUNTIF('2-2.源数据-产品分析-优品'!A:A,产品建议!A936)&gt;0,"是",""))))))</f>
        <v/>
      </c>
      <c r="X936" s="5" t="str">
        <f>IF(OR($A$3=""),"",IF(OR($W$2="优爆品"),((IFERROR(INDEX('产品报告-整理'!D:D,MATCH(产品建议!A936,'产品报告-整理'!A:A,0)),"")&amp;" → "&amp;(IFERROR(TEXT(INDEX('产品报告-整理'!D:D,MATCH(产品建议!A936,'产品报告-整理'!A:A,0))/G936,"0%"),"")))),IF(OR($W$2="P4P点击量"),((IF($W$2="P4P点击量",IFERROR(TEXT(W936/G936,"0%"),"")))),(((IF(COUNTIF('2-3.源数据-产品分析-爆品'!A:A,产品建议!A936)&gt;0,"是","")))))))</f>
        <v/>
      </c>
      <c r="Y936" s="9" t="str">
        <f>IF(AND($Y$2="直通车总消费",'产品报告-整理'!$BN$1="推荐广告"),IFERROR(INDEX('产品报告-整理'!H:H,MATCH(产品建议!A936,'产品报告-整理'!A:A,0)),0)+IFERROR(INDEX('产品报告-整理'!BV:BV,MATCH(产品建议!A936,'产品报告-整理'!BO:BO,0)),0),IFERROR(INDEX('产品报告-整理'!H:H,MATCH(产品建议!A936,'产品报告-整理'!A:A,0)),0))</f>
        <v/>
      </c>
      <c r="Z936" s="9" t="str">
        <f t="shared" si="45"/>
        <v/>
      </c>
      <c r="AA936" s="5" t="str">
        <f t="shared" si="43"/>
        <v/>
      </c>
      <c r="AB936" s="5" t="str">
        <f t="shared" si="44"/>
        <v/>
      </c>
      <c r="AC936" s="9"/>
      <c r="AD936" s="15" t="str">
        <f>IF($AD$1="  ",IFERROR(IF(AND(Y936="未推广",L936&gt;0),"加入P4P推广 ","")&amp;IF(AND(OR(W936="是",X936="是"),Y936=0),"优爆品加推广 ","")&amp;IF(AND(C936="N",L936&gt;0),"增加橱窗绑定 ","")&amp;IF(AND(OR(Z936&gt;$Z$1*4.5,AB936&gt;$AB$1*4.5),Y936&lt;&gt;0,Y936&gt;$AB$1*2,G936&gt;($G$1/$L$1)*1),"放弃P4P推广 ","")&amp;IF(AND(AB936&gt;$AB$1*1.2,AB936&lt;$AB$1*4.5,Y936&gt;0),"优化询盘成本 ","")&amp;IF(AND(Z936&gt;$Z$1*1.2,Z936&lt;$Z$1*4.5,Y936&gt;0),"优化商机成本 ","")&amp;IF(AND(Y936&lt;&gt;0,L936&gt;0,AB936&lt;$AB$1*1.2),"加大询盘获取 ","")&amp;IF(AND(Y936&lt;&gt;0,K936&gt;0,Z936&lt;$Z$1*1.2),"加大商机获取 ","")&amp;IF(AND(L936=0,C936="Y",G936&gt;($G$1/$L$1*1.5)),"解绑橱窗绑定 ",""),"请去左表粘贴源数据"),"")</f>
        <v/>
      </c>
      <c r="AE936" s="9"/>
      <c r="AF936" s="9"/>
      <c r="AG936" s="9"/>
      <c r="AH936" s="9"/>
      <c r="AI936" s="17"/>
      <c r="AJ936" s="17"/>
      <c r="AK936" s="17"/>
    </row>
    <row r="937" spans="1:37">
      <c r="A937" s="5" t="str">
        <f>IFERROR(HLOOKUP(A$2,'2.源数据-产品分析-全商品'!A$6:A$1000,ROW()-1,0),"")</f>
        <v/>
      </c>
      <c r="B937" s="5" t="str">
        <f>IFERROR(HLOOKUP(B$2,'2.源数据-产品分析-全商品'!B$6:B$1000,ROW()-1,0),"")</f>
        <v/>
      </c>
      <c r="C937" s="5" t="str">
        <f>CLEAN(IFERROR(HLOOKUP(C$2,'2.源数据-产品分析-全商品'!C$6:C$1000,ROW()-1,0),""))</f>
        <v/>
      </c>
      <c r="D937" s="5" t="str">
        <f>IFERROR(HLOOKUP(D$2,'2.源数据-产品分析-全商品'!D$6:D$1000,ROW()-1,0),"")</f>
        <v/>
      </c>
      <c r="E937" s="5" t="str">
        <f>IFERROR(HLOOKUP(E$2,'2.源数据-产品分析-全商品'!E$6:E$1000,ROW()-1,0),"")</f>
        <v/>
      </c>
      <c r="F937" s="5" t="str">
        <f>IFERROR(VALUE(HLOOKUP(F$2,'2.源数据-产品分析-全商品'!F$6:F$1000,ROW()-1,0)),"")</f>
        <v/>
      </c>
      <c r="G937" s="5" t="str">
        <f>IFERROR(VALUE(HLOOKUP(G$2,'2.源数据-产品分析-全商品'!G$6:G$1000,ROW()-1,0)),"")</f>
        <v/>
      </c>
      <c r="H937" s="5" t="str">
        <f>IFERROR(HLOOKUP(H$2,'2.源数据-产品分析-全商品'!H$6:H$1000,ROW()-1,0),"")</f>
        <v/>
      </c>
      <c r="I937" s="5" t="str">
        <f>IFERROR(VALUE(HLOOKUP(I$2,'2.源数据-产品分析-全商品'!I$6:I$1000,ROW()-1,0)),"")</f>
        <v/>
      </c>
      <c r="J937" s="60" t="str">
        <f>IFERROR(IF($J$2="","",INDEX('产品报告-整理'!G:G,MATCH(产品建议!A937,'产品报告-整理'!A:A,0))),"")</f>
        <v/>
      </c>
      <c r="K937" s="5" t="str">
        <f>IFERROR(IF($K$2="","",VALUE(INDEX('产品报告-整理'!E:E,MATCH(产品建议!A937,'产品报告-整理'!A:A,0)))),0)</f>
        <v/>
      </c>
      <c r="L937" s="5" t="str">
        <f>IFERROR(VALUE(HLOOKUP(L$2,'2.源数据-产品分析-全商品'!J$6:J$1000,ROW()-1,0)),"")</f>
        <v/>
      </c>
      <c r="M937" s="5" t="str">
        <f>IFERROR(VALUE(HLOOKUP(M$2,'2.源数据-产品分析-全商品'!K$6:K$1000,ROW()-1,0)),"")</f>
        <v/>
      </c>
      <c r="N937" s="5" t="str">
        <f>IFERROR(HLOOKUP(N$2,'2.源数据-产品分析-全商品'!L$6:L$1000,ROW()-1,0),"")</f>
        <v/>
      </c>
      <c r="O937" s="5" t="str">
        <f>IF($O$2='产品报告-整理'!$K$1,IFERROR(INDEX('产品报告-整理'!S:S,MATCH(产品建议!A937,'产品报告-整理'!L:L,0)),""),(IFERROR(VALUE(HLOOKUP(O$2,'2.源数据-产品分析-全商品'!M$6:M$1000,ROW()-1,0)),"")))</f>
        <v/>
      </c>
      <c r="P937" s="5" t="str">
        <f>IF($P$2='产品报告-整理'!$V$1,IFERROR(INDEX('产品报告-整理'!AD:AD,MATCH(产品建议!A937,'产品报告-整理'!W:W,0)),""),(IFERROR(VALUE(HLOOKUP(P$2,'2.源数据-产品分析-全商品'!N$6:N$1000,ROW()-1,0)),"")))</f>
        <v/>
      </c>
      <c r="Q937" s="5" t="str">
        <f>IF($Q$2='产品报告-整理'!$AG$1,IFERROR(INDEX('产品报告-整理'!AO:AO,MATCH(产品建议!A937,'产品报告-整理'!AH:AH,0)),""),(IFERROR(VALUE(HLOOKUP(Q$2,'2.源数据-产品分析-全商品'!O$6:O$1000,ROW()-1,0)),"")))</f>
        <v/>
      </c>
      <c r="R937" s="5" t="str">
        <f>IF($R$2='产品报告-整理'!$AR$1,IFERROR(INDEX('产品报告-整理'!AZ:AZ,MATCH(产品建议!A937,'产品报告-整理'!AS:AS,0)),""),(IFERROR(VALUE(HLOOKUP(R$2,'2.源数据-产品分析-全商品'!P$6:P$1000,ROW()-1,0)),"")))</f>
        <v/>
      </c>
      <c r="S937" s="5" t="str">
        <f>IF($S$2='产品报告-整理'!$BC$1,IFERROR(INDEX('产品报告-整理'!BK:BK,MATCH(产品建议!A937,'产品报告-整理'!BD:BD,0)),""),(IFERROR(VALUE(HLOOKUP(S$2,'2.源数据-产品分析-全商品'!Q$6:Q$1000,ROW()-1,0)),"")))</f>
        <v/>
      </c>
      <c r="T937" s="5" t="str">
        <f>IFERROR(HLOOKUP("产品负责人",'2.源数据-产品分析-全商品'!R$6:R$1000,ROW()-1,0),"")</f>
        <v/>
      </c>
      <c r="U937" s="5" t="str">
        <f>IFERROR(VALUE(HLOOKUP(U$2,'2.源数据-产品分析-全商品'!S$6:S$1000,ROW()-1,0)),"")</f>
        <v/>
      </c>
      <c r="V937" s="5" t="str">
        <f>IFERROR(VALUE(HLOOKUP(V$2,'2.源数据-产品分析-全商品'!T$6:T$1000,ROW()-1,0)),"")</f>
        <v/>
      </c>
      <c r="W937" s="5" t="str">
        <f>IF(OR($A$3=""),"",IF(OR($W$2="优爆品"),(IF(COUNTIF('2-2.源数据-产品分析-优品'!A:A,产品建议!A937)&gt;0,"是","")&amp;IF(COUNTIF('2-3.源数据-产品分析-爆品'!A:A,产品建议!A937)&gt;0,"是","")),IF(OR($W$2="P4P点击量"),((IFERROR(INDEX('产品报告-整理'!D:D,MATCH(产品建议!A937,'产品报告-整理'!A:A,0)),""))),((IF(COUNTIF('2-2.源数据-产品分析-优品'!A:A,产品建议!A937)&gt;0,"是",""))))))</f>
        <v/>
      </c>
      <c r="X937" s="5" t="str">
        <f>IF(OR($A$3=""),"",IF(OR($W$2="优爆品"),((IFERROR(INDEX('产品报告-整理'!D:D,MATCH(产品建议!A937,'产品报告-整理'!A:A,0)),"")&amp;" → "&amp;(IFERROR(TEXT(INDEX('产品报告-整理'!D:D,MATCH(产品建议!A937,'产品报告-整理'!A:A,0))/G937,"0%"),"")))),IF(OR($W$2="P4P点击量"),((IF($W$2="P4P点击量",IFERROR(TEXT(W937/G937,"0%"),"")))),(((IF(COUNTIF('2-3.源数据-产品分析-爆品'!A:A,产品建议!A937)&gt;0,"是","")))))))</f>
        <v/>
      </c>
      <c r="Y937" s="9" t="str">
        <f>IF(AND($Y$2="直通车总消费",'产品报告-整理'!$BN$1="推荐广告"),IFERROR(INDEX('产品报告-整理'!H:H,MATCH(产品建议!A937,'产品报告-整理'!A:A,0)),0)+IFERROR(INDEX('产品报告-整理'!BV:BV,MATCH(产品建议!A937,'产品报告-整理'!BO:BO,0)),0),IFERROR(INDEX('产品报告-整理'!H:H,MATCH(产品建议!A937,'产品报告-整理'!A:A,0)),0))</f>
        <v/>
      </c>
      <c r="Z937" s="9" t="str">
        <f t="shared" si="45"/>
        <v/>
      </c>
      <c r="AA937" s="5" t="str">
        <f t="shared" si="43"/>
        <v/>
      </c>
      <c r="AB937" s="5" t="str">
        <f t="shared" si="44"/>
        <v/>
      </c>
      <c r="AC937" s="9"/>
      <c r="AD937" s="15" t="str">
        <f>IF($AD$1="  ",IFERROR(IF(AND(Y937="未推广",L937&gt;0),"加入P4P推广 ","")&amp;IF(AND(OR(W937="是",X937="是"),Y937=0),"优爆品加推广 ","")&amp;IF(AND(C937="N",L937&gt;0),"增加橱窗绑定 ","")&amp;IF(AND(OR(Z937&gt;$Z$1*4.5,AB937&gt;$AB$1*4.5),Y937&lt;&gt;0,Y937&gt;$AB$1*2,G937&gt;($G$1/$L$1)*1),"放弃P4P推广 ","")&amp;IF(AND(AB937&gt;$AB$1*1.2,AB937&lt;$AB$1*4.5,Y937&gt;0),"优化询盘成本 ","")&amp;IF(AND(Z937&gt;$Z$1*1.2,Z937&lt;$Z$1*4.5,Y937&gt;0),"优化商机成本 ","")&amp;IF(AND(Y937&lt;&gt;0,L937&gt;0,AB937&lt;$AB$1*1.2),"加大询盘获取 ","")&amp;IF(AND(Y937&lt;&gt;0,K937&gt;0,Z937&lt;$Z$1*1.2),"加大商机获取 ","")&amp;IF(AND(L937=0,C937="Y",G937&gt;($G$1/$L$1*1.5)),"解绑橱窗绑定 ",""),"请去左表粘贴源数据"),"")</f>
        <v/>
      </c>
      <c r="AE937" s="9"/>
      <c r="AF937" s="9"/>
      <c r="AG937" s="9"/>
      <c r="AH937" s="9"/>
      <c r="AI937" s="17"/>
      <c r="AJ937" s="17"/>
      <c r="AK937" s="17"/>
    </row>
    <row r="938" spans="1:37">
      <c r="A938" s="5" t="str">
        <f>IFERROR(HLOOKUP(A$2,'2.源数据-产品分析-全商品'!A$6:A$1000,ROW()-1,0),"")</f>
        <v/>
      </c>
      <c r="B938" s="5" t="str">
        <f>IFERROR(HLOOKUP(B$2,'2.源数据-产品分析-全商品'!B$6:B$1000,ROW()-1,0),"")</f>
        <v/>
      </c>
      <c r="C938" s="5" t="str">
        <f>CLEAN(IFERROR(HLOOKUP(C$2,'2.源数据-产品分析-全商品'!C$6:C$1000,ROW()-1,0),""))</f>
        <v/>
      </c>
      <c r="D938" s="5" t="str">
        <f>IFERROR(HLOOKUP(D$2,'2.源数据-产品分析-全商品'!D$6:D$1000,ROW()-1,0),"")</f>
        <v/>
      </c>
      <c r="E938" s="5" t="str">
        <f>IFERROR(HLOOKUP(E$2,'2.源数据-产品分析-全商品'!E$6:E$1000,ROW()-1,0),"")</f>
        <v/>
      </c>
      <c r="F938" s="5" t="str">
        <f>IFERROR(VALUE(HLOOKUP(F$2,'2.源数据-产品分析-全商品'!F$6:F$1000,ROW()-1,0)),"")</f>
        <v/>
      </c>
      <c r="G938" s="5" t="str">
        <f>IFERROR(VALUE(HLOOKUP(G$2,'2.源数据-产品分析-全商品'!G$6:G$1000,ROW()-1,0)),"")</f>
        <v/>
      </c>
      <c r="H938" s="5" t="str">
        <f>IFERROR(HLOOKUP(H$2,'2.源数据-产品分析-全商品'!H$6:H$1000,ROW()-1,0),"")</f>
        <v/>
      </c>
      <c r="I938" s="5" t="str">
        <f>IFERROR(VALUE(HLOOKUP(I$2,'2.源数据-产品分析-全商品'!I$6:I$1000,ROW()-1,0)),"")</f>
        <v/>
      </c>
      <c r="J938" s="60" t="str">
        <f>IFERROR(IF($J$2="","",INDEX('产品报告-整理'!G:G,MATCH(产品建议!A938,'产品报告-整理'!A:A,0))),"")</f>
        <v/>
      </c>
      <c r="K938" s="5" t="str">
        <f>IFERROR(IF($K$2="","",VALUE(INDEX('产品报告-整理'!E:E,MATCH(产品建议!A938,'产品报告-整理'!A:A,0)))),0)</f>
        <v/>
      </c>
      <c r="L938" s="5" t="str">
        <f>IFERROR(VALUE(HLOOKUP(L$2,'2.源数据-产品分析-全商品'!J$6:J$1000,ROW()-1,0)),"")</f>
        <v/>
      </c>
      <c r="M938" s="5" t="str">
        <f>IFERROR(VALUE(HLOOKUP(M$2,'2.源数据-产品分析-全商品'!K$6:K$1000,ROW()-1,0)),"")</f>
        <v/>
      </c>
      <c r="N938" s="5" t="str">
        <f>IFERROR(HLOOKUP(N$2,'2.源数据-产品分析-全商品'!L$6:L$1000,ROW()-1,0),"")</f>
        <v/>
      </c>
      <c r="O938" s="5" t="str">
        <f>IF($O$2='产品报告-整理'!$K$1,IFERROR(INDEX('产品报告-整理'!S:S,MATCH(产品建议!A938,'产品报告-整理'!L:L,0)),""),(IFERROR(VALUE(HLOOKUP(O$2,'2.源数据-产品分析-全商品'!M$6:M$1000,ROW()-1,0)),"")))</f>
        <v/>
      </c>
      <c r="P938" s="5" t="str">
        <f>IF($P$2='产品报告-整理'!$V$1,IFERROR(INDEX('产品报告-整理'!AD:AD,MATCH(产品建议!A938,'产品报告-整理'!W:W,0)),""),(IFERROR(VALUE(HLOOKUP(P$2,'2.源数据-产品分析-全商品'!N$6:N$1000,ROW()-1,0)),"")))</f>
        <v/>
      </c>
      <c r="Q938" s="5" t="str">
        <f>IF($Q$2='产品报告-整理'!$AG$1,IFERROR(INDEX('产品报告-整理'!AO:AO,MATCH(产品建议!A938,'产品报告-整理'!AH:AH,0)),""),(IFERROR(VALUE(HLOOKUP(Q$2,'2.源数据-产品分析-全商品'!O$6:O$1000,ROW()-1,0)),"")))</f>
        <v/>
      </c>
      <c r="R938" s="5" t="str">
        <f>IF($R$2='产品报告-整理'!$AR$1,IFERROR(INDEX('产品报告-整理'!AZ:AZ,MATCH(产品建议!A938,'产品报告-整理'!AS:AS,0)),""),(IFERROR(VALUE(HLOOKUP(R$2,'2.源数据-产品分析-全商品'!P$6:P$1000,ROW()-1,0)),"")))</f>
        <v/>
      </c>
      <c r="S938" s="5" t="str">
        <f>IF($S$2='产品报告-整理'!$BC$1,IFERROR(INDEX('产品报告-整理'!BK:BK,MATCH(产品建议!A938,'产品报告-整理'!BD:BD,0)),""),(IFERROR(VALUE(HLOOKUP(S$2,'2.源数据-产品分析-全商品'!Q$6:Q$1000,ROW()-1,0)),"")))</f>
        <v/>
      </c>
      <c r="T938" s="5" t="str">
        <f>IFERROR(HLOOKUP("产品负责人",'2.源数据-产品分析-全商品'!R$6:R$1000,ROW()-1,0),"")</f>
        <v/>
      </c>
      <c r="U938" s="5" t="str">
        <f>IFERROR(VALUE(HLOOKUP(U$2,'2.源数据-产品分析-全商品'!S$6:S$1000,ROW()-1,0)),"")</f>
        <v/>
      </c>
      <c r="V938" s="5" t="str">
        <f>IFERROR(VALUE(HLOOKUP(V$2,'2.源数据-产品分析-全商品'!T$6:T$1000,ROW()-1,0)),"")</f>
        <v/>
      </c>
      <c r="W938" s="5" t="str">
        <f>IF(OR($A$3=""),"",IF(OR($W$2="优爆品"),(IF(COUNTIF('2-2.源数据-产品分析-优品'!A:A,产品建议!A938)&gt;0,"是","")&amp;IF(COUNTIF('2-3.源数据-产品分析-爆品'!A:A,产品建议!A938)&gt;0,"是","")),IF(OR($W$2="P4P点击量"),((IFERROR(INDEX('产品报告-整理'!D:D,MATCH(产品建议!A938,'产品报告-整理'!A:A,0)),""))),((IF(COUNTIF('2-2.源数据-产品分析-优品'!A:A,产品建议!A938)&gt;0,"是",""))))))</f>
        <v/>
      </c>
      <c r="X938" s="5" t="str">
        <f>IF(OR($A$3=""),"",IF(OR($W$2="优爆品"),((IFERROR(INDEX('产品报告-整理'!D:D,MATCH(产品建议!A938,'产品报告-整理'!A:A,0)),"")&amp;" → "&amp;(IFERROR(TEXT(INDEX('产品报告-整理'!D:D,MATCH(产品建议!A938,'产品报告-整理'!A:A,0))/G938,"0%"),"")))),IF(OR($W$2="P4P点击量"),((IF($W$2="P4P点击量",IFERROR(TEXT(W938/G938,"0%"),"")))),(((IF(COUNTIF('2-3.源数据-产品分析-爆品'!A:A,产品建议!A938)&gt;0,"是","")))))))</f>
        <v/>
      </c>
      <c r="Y938" s="9" t="str">
        <f>IF(AND($Y$2="直通车总消费",'产品报告-整理'!$BN$1="推荐广告"),IFERROR(INDEX('产品报告-整理'!H:H,MATCH(产品建议!A938,'产品报告-整理'!A:A,0)),0)+IFERROR(INDEX('产品报告-整理'!BV:BV,MATCH(产品建议!A938,'产品报告-整理'!BO:BO,0)),0),IFERROR(INDEX('产品报告-整理'!H:H,MATCH(产品建议!A938,'产品报告-整理'!A:A,0)),0))</f>
        <v/>
      </c>
      <c r="Z938" s="9" t="str">
        <f t="shared" si="45"/>
        <v/>
      </c>
      <c r="AA938" s="5" t="str">
        <f t="shared" si="43"/>
        <v/>
      </c>
      <c r="AB938" s="5" t="str">
        <f t="shared" si="44"/>
        <v/>
      </c>
      <c r="AC938" s="9"/>
      <c r="AD938" s="15" t="str">
        <f>IF($AD$1="  ",IFERROR(IF(AND(Y938="未推广",L938&gt;0),"加入P4P推广 ","")&amp;IF(AND(OR(W938="是",X938="是"),Y938=0),"优爆品加推广 ","")&amp;IF(AND(C938="N",L938&gt;0),"增加橱窗绑定 ","")&amp;IF(AND(OR(Z938&gt;$Z$1*4.5,AB938&gt;$AB$1*4.5),Y938&lt;&gt;0,Y938&gt;$AB$1*2,G938&gt;($G$1/$L$1)*1),"放弃P4P推广 ","")&amp;IF(AND(AB938&gt;$AB$1*1.2,AB938&lt;$AB$1*4.5,Y938&gt;0),"优化询盘成本 ","")&amp;IF(AND(Z938&gt;$Z$1*1.2,Z938&lt;$Z$1*4.5,Y938&gt;0),"优化商机成本 ","")&amp;IF(AND(Y938&lt;&gt;0,L938&gt;0,AB938&lt;$AB$1*1.2),"加大询盘获取 ","")&amp;IF(AND(Y938&lt;&gt;0,K938&gt;0,Z938&lt;$Z$1*1.2),"加大商机获取 ","")&amp;IF(AND(L938=0,C938="Y",G938&gt;($G$1/$L$1*1.5)),"解绑橱窗绑定 ",""),"请去左表粘贴源数据"),"")</f>
        <v/>
      </c>
      <c r="AE938" s="9"/>
      <c r="AF938" s="9"/>
      <c r="AG938" s="9"/>
      <c r="AH938" s="9"/>
      <c r="AI938" s="17"/>
      <c r="AJ938" s="17"/>
      <c r="AK938" s="17"/>
    </row>
    <row r="939" spans="1:37">
      <c r="A939" s="5" t="str">
        <f>IFERROR(HLOOKUP(A$2,'2.源数据-产品分析-全商品'!A$6:A$1000,ROW()-1,0),"")</f>
        <v/>
      </c>
      <c r="B939" s="5" t="str">
        <f>IFERROR(HLOOKUP(B$2,'2.源数据-产品分析-全商品'!B$6:B$1000,ROW()-1,0),"")</f>
        <v/>
      </c>
      <c r="C939" s="5" t="str">
        <f>CLEAN(IFERROR(HLOOKUP(C$2,'2.源数据-产品分析-全商品'!C$6:C$1000,ROW()-1,0),""))</f>
        <v/>
      </c>
      <c r="D939" s="5" t="str">
        <f>IFERROR(HLOOKUP(D$2,'2.源数据-产品分析-全商品'!D$6:D$1000,ROW()-1,0),"")</f>
        <v/>
      </c>
      <c r="E939" s="5" t="str">
        <f>IFERROR(HLOOKUP(E$2,'2.源数据-产品分析-全商品'!E$6:E$1000,ROW()-1,0),"")</f>
        <v/>
      </c>
      <c r="F939" s="5" t="str">
        <f>IFERROR(VALUE(HLOOKUP(F$2,'2.源数据-产品分析-全商品'!F$6:F$1000,ROW()-1,0)),"")</f>
        <v/>
      </c>
      <c r="G939" s="5" t="str">
        <f>IFERROR(VALUE(HLOOKUP(G$2,'2.源数据-产品分析-全商品'!G$6:G$1000,ROW()-1,0)),"")</f>
        <v/>
      </c>
      <c r="H939" s="5" t="str">
        <f>IFERROR(HLOOKUP(H$2,'2.源数据-产品分析-全商品'!H$6:H$1000,ROW()-1,0),"")</f>
        <v/>
      </c>
      <c r="I939" s="5" t="str">
        <f>IFERROR(VALUE(HLOOKUP(I$2,'2.源数据-产品分析-全商品'!I$6:I$1000,ROW()-1,0)),"")</f>
        <v/>
      </c>
      <c r="J939" s="60" t="str">
        <f>IFERROR(IF($J$2="","",INDEX('产品报告-整理'!G:G,MATCH(产品建议!A939,'产品报告-整理'!A:A,0))),"")</f>
        <v/>
      </c>
      <c r="K939" s="5" t="str">
        <f>IFERROR(IF($K$2="","",VALUE(INDEX('产品报告-整理'!E:E,MATCH(产品建议!A939,'产品报告-整理'!A:A,0)))),0)</f>
        <v/>
      </c>
      <c r="L939" s="5" t="str">
        <f>IFERROR(VALUE(HLOOKUP(L$2,'2.源数据-产品分析-全商品'!J$6:J$1000,ROW()-1,0)),"")</f>
        <v/>
      </c>
      <c r="M939" s="5" t="str">
        <f>IFERROR(VALUE(HLOOKUP(M$2,'2.源数据-产品分析-全商品'!K$6:K$1000,ROW()-1,0)),"")</f>
        <v/>
      </c>
      <c r="N939" s="5" t="str">
        <f>IFERROR(HLOOKUP(N$2,'2.源数据-产品分析-全商品'!L$6:L$1000,ROW()-1,0),"")</f>
        <v/>
      </c>
      <c r="O939" s="5" t="str">
        <f>IF($O$2='产品报告-整理'!$K$1,IFERROR(INDEX('产品报告-整理'!S:S,MATCH(产品建议!A939,'产品报告-整理'!L:L,0)),""),(IFERROR(VALUE(HLOOKUP(O$2,'2.源数据-产品分析-全商品'!M$6:M$1000,ROW()-1,0)),"")))</f>
        <v/>
      </c>
      <c r="P939" s="5" t="str">
        <f>IF($P$2='产品报告-整理'!$V$1,IFERROR(INDEX('产品报告-整理'!AD:AD,MATCH(产品建议!A939,'产品报告-整理'!W:W,0)),""),(IFERROR(VALUE(HLOOKUP(P$2,'2.源数据-产品分析-全商品'!N$6:N$1000,ROW()-1,0)),"")))</f>
        <v/>
      </c>
      <c r="Q939" s="5" t="str">
        <f>IF($Q$2='产品报告-整理'!$AG$1,IFERROR(INDEX('产品报告-整理'!AO:AO,MATCH(产品建议!A939,'产品报告-整理'!AH:AH,0)),""),(IFERROR(VALUE(HLOOKUP(Q$2,'2.源数据-产品分析-全商品'!O$6:O$1000,ROW()-1,0)),"")))</f>
        <v/>
      </c>
      <c r="R939" s="5" t="str">
        <f>IF($R$2='产品报告-整理'!$AR$1,IFERROR(INDEX('产品报告-整理'!AZ:AZ,MATCH(产品建议!A939,'产品报告-整理'!AS:AS,0)),""),(IFERROR(VALUE(HLOOKUP(R$2,'2.源数据-产品分析-全商品'!P$6:P$1000,ROW()-1,0)),"")))</f>
        <v/>
      </c>
      <c r="S939" s="5" t="str">
        <f>IF($S$2='产品报告-整理'!$BC$1,IFERROR(INDEX('产品报告-整理'!BK:BK,MATCH(产品建议!A939,'产品报告-整理'!BD:BD,0)),""),(IFERROR(VALUE(HLOOKUP(S$2,'2.源数据-产品分析-全商品'!Q$6:Q$1000,ROW()-1,0)),"")))</f>
        <v/>
      </c>
      <c r="T939" s="5" t="str">
        <f>IFERROR(HLOOKUP("产品负责人",'2.源数据-产品分析-全商品'!R$6:R$1000,ROW()-1,0),"")</f>
        <v/>
      </c>
      <c r="U939" s="5" t="str">
        <f>IFERROR(VALUE(HLOOKUP(U$2,'2.源数据-产品分析-全商品'!S$6:S$1000,ROW()-1,0)),"")</f>
        <v/>
      </c>
      <c r="V939" s="5" t="str">
        <f>IFERROR(VALUE(HLOOKUP(V$2,'2.源数据-产品分析-全商品'!T$6:T$1000,ROW()-1,0)),"")</f>
        <v/>
      </c>
      <c r="W939" s="5" t="str">
        <f>IF(OR($A$3=""),"",IF(OR($W$2="优爆品"),(IF(COUNTIF('2-2.源数据-产品分析-优品'!A:A,产品建议!A939)&gt;0,"是","")&amp;IF(COUNTIF('2-3.源数据-产品分析-爆品'!A:A,产品建议!A939)&gt;0,"是","")),IF(OR($W$2="P4P点击量"),((IFERROR(INDEX('产品报告-整理'!D:D,MATCH(产品建议!A939,'产品报告-整理'!A:A,0)),""))),((IF(COUNTIF('2-2.源数据-产品分析-优品'!A:A,产品建议!A939)&gt;0,"是",""))))))</f>
        <v/>
      </c>
      <c r="X939" s="5" t="str">
        <f>IF(OR($A$3=""),"",IF(OR($W$2="优爆品"),((IFERROR(INDEX('产品报告-整理'!D:D,MATCH(产品建议!A939,'产品报告-整理'!A:A,0)),"")&amp;" → "&amp;(IFERROR(TEXT(INDEX('产品报告-整理'!D:D,MATCH(产品建议!A939,'产品报告-整理'!A:A,0))/G939,"0%"),"")))),IF(OR($W$2="P4P点击量"),((IF($W$2="P4P点击量",IFERROR(TEXT(W939/G939,"0%"),"")))),(((IF(COUNTIF('2-3.源数据-产品分析-爆品'!A:A,产品建议!A939)&gt;0,"是","")))))))</f>
        <v/>
      </c>
      <c r="Y939" s="9" t="str">
        <f>IF(AND($Y$2="直通车总消费",'产品报告-整理'!$BN$1="推荐广告"),IFERROR(INDEX('产品报告-整理'!H:H,MATCH(产品建议!A939,'产品报告-整理'!A:A,0)),0)+IFERROR(INDEX('产品报告-整理'!BV:BV,MATCH(产品建议!A939,'产品报告-整理'!BO:BO,0)),0),IFERROR(INDEX('产品报告-整理'!H:H,MATCH(产品建议!A939,'产品报告-整理'!A:A,0)),0))</f>
        <v/>
      </c>
      <c r="Z939" s="9" t="str">
        <f t="shared" si="45"/>
        <v/>
      </c>
      <c r="AA939" s="5" t="str">
        <f t="shared" si="43"/>
        <v/>
      </c>
      <c r="AB939" s="5" t="str">
        <f t="shared" si="44"/>
        <v/>
      </c>
      <c r="AC939" s="9"/>
      <c r="AD939" s="15" t="str">
        <f>IF($AD$1="  ",IFERROR(IF(AND(Y939="未推广",L939&gt;0),"加入P4P推广 ","")&amp;IF(AND(OR(W939="是",X939="是"),Y939=0),"优爆品加推广 ","")&amp;IF(AND(C939="N",L939&gt;0),"增加橱窗绑定 ","")&amp;IF(AND(OR(Z939&gt;$Z$1*4.5,AB939&gt;$AB$1*4.5),Y939&lt;&gt;0,Y939&gt;$AB$1*2,G939&gt;($G$1/$L$1)*1),"放弃P4P推广 ","")&amp;IF(AND(AB939&gt;$AB$1*1.2,AB939&lt;$AB$1*4.5,Y939&gt;0),"优化询盘成本 ","")&amp;IF(AND(Z939&gt;$Z$1*1.2,Z939&lt;$Z$1*4.5,Y939&gt;0),"优化商机成本 ","")&amp;IF(AND(Y939&lt;&gt;0,L939&gt;0,AB939&lt;$AB$1*1.2),"加大询盘获取 ","")&amp;IF(AND(Y939&lt;&gt;0,K939&gt;0,Z939&lt;$Z$1*1.2),"加大商机获取 ","")&amp;IF(AND(L939=0,C939="Y",G939&gt;($G$1/$L$1*1.5)),"解绑橱窗绑定 ",""),"请去左表粘贴源数据"),"")</f>
        <v/>
      </c>
      <c r="AE939" s="9"/>
      <c r="AF939" s="9"/>
      <c r="AG939" s="9"/>
      <c r="AH939" s="9"/>
      <c r="AI939" s="17"/>
      <c r="AJ939" s="17"/>
      <c r="AK939" s="17"/>
    </row>
    <row r="940" spans="1:37">
      <c r="A940" s="5" t="str">
        <f>IFERROR(HLOOKUP(A$2,'2.源数据-产品分析-全商品'!A$6:A$1000,ROW()-1,0),"")</f>
        <v/>
      </c>
      <c r="B940" s="5" t="str">
        <f>IFERROR(HLOOKUP(B$2,'2.源数据-产品分析-全商品'!B$6:B$1000,ROW()-1,0),"")</f>
        <v/>
      </c>
      <c r="C940" s="5" t="str">
        <f>CLEAN(IFERROR(HLOOKUP(C$2,'2.源数据-产品分析-全商品'!C$6:C$1000,ROW()-1,0),""))</f>
        <v/>
      </c>
      <c r="D940" s="5" t="str">
        <f>IFERROR(HLOOKUP(D$2,'2.源数据-产品分析-全商品'!D$6:D$1000,ROW()-1,0),"")</f>
        <v/>
      </c>
      <c r="E940" s="5" t="str">
        <f>IFERROR(HLOOKUP(E$2,'2.源数据-产品分析-全商品'!E$6:E$1000,ROW()-1,0),"")</f>
        <v/>
      </c>
      <c r="F940" s="5" t="str">
        <f>IFERROR(VALUE(HLOOKUP(F$2,'2.源数据-产品分析-全商品'!F$6:F$1000,ROW()-1,0)),"")</f>
        <v/>
      </c>
      <c r="G940" s="5" t="str">
        <f>IFERROR(VALUE(HLOOKUP(G$2,'2.源数据-产品分析-全商品'!G$6:G$1000,ROW()-1,0)),"")</f>
        <v/>
      </c>
      <c r="H940" s="5" t="str">
        <f>IFERROR(HLOOKUP(H$2,'2.源数据-产品分析-全商品'!H$6:H$1000,ROW()-1,0),"")</f>
        <v/>
      </c>
      <c r="I940" s="5" t="str">
        <f>IFERROR(VALUE(HLOOKUP(I$2,'2.源数据-产品分析-全商品'!I$6:I$1000,ROW()-1,0)),"")</f>
        <v/>
      </c>
      <c r="J940" s="60" t="str">
        <f>IFERROR(IF($J$2="","",INDEX('产品报告-整理'!G:G,MATCH(产品建议!A940,'产品报告-整理'!A:A,0))),"")</f>
        <v/>
      </c>
      <c r="K940" s="5" t="str">
        <f>IFERROR(IF($K$2="","",VALUE(INDEX('产品报告-整理'!E:E,MATCH(产品建议!A940,'产品报告-整理'!A:A,0)))),0)</f>
        <v/>
      </c>
      <c r="L940" s="5" t="str">
        <f>IFERROR(VALUE(HLOOKUP(L$2,'2.源数据-产品分析-全商品'!J$6:J$1000,ROW()-1,0)),"")</f>
        <v/>
      </c>
      <c r="M940" s="5" t="str">
        <f>IFERROR(VALUE(HLOOKUP(M$2,'2.源数据-产品分析-全商品'!K$6:K$1000,ROW()-1,0)),"")</f>
        <v/>
      </c>
      <c r="N940" s="5" t="str">
        <f>IFERROR(HLOOKUP(N$2,'2.源数据-产品分析-全商品'!L$6:L$1000,ROW()-1,0),"")</f>
        <v/>
      </c>
      <c r="O940" s="5" t="str">
        <f>IF($O$2='产品报告-整理'!$K$1,IFERROR(INDEX('产品报告-整理'!S:S,MATCH(产品建议!A940,'产品报告-整理'!L:L,0)),""),(IFERROR(VALUE(HLOOKUP(O$2,'2.源数据-产品分析-全商品'!M$6:M$1000,ROW()-1,0)),"")))</f>
        <v/>
      </c>
      <c r="P940" s="5" t="str">
        <f>IF($P$2='产品报告-整理'!$V$1,IFERROR(INDEX('产品报告-整理'!AD:AD,MATCH(产品建议!A940,'产品报告-整理'!W:W,0)),""),(IFERROR(VALUE(HLOOKUP(P$2,'2.源数据-产品分析-全商品'!N$6:N$1000,ROW()-1,0)),"")))</f>
        <v/>
      </c>
      <c r="Q940" s="5" t="str">
        <f>IF($Q$2='产品报告-整理'!$AG$1,IFERROR(INDEX('产品报告-整理'!AO:AO,MATCH(产品建议!A940,'产品报告-整理'!AH:AH,0)),""),(IFERROR(VALUE(HLOOKUP(Q$2,'2.源数据-产品分析-全商品'!O$6:O$1000,ROW()-1,0)),"")))</f>
        <v/>
      </c>
      <c r="R940" s="5" t="str">
        <f>IF($R$2='产品报告-整理'!$AR$1,IFERROR(INDEX('产品报告-整理'!AZ:AZ,MATCH(产品建议!A940,'产品报告-整理'!AS:AS,0)),""),(IFERROR(VALUE(HLOOKUP(R$2,'2.源数据-产品分析-全商品'!P$6:P$1000,ROW()-1,0)),"")))</f>
        <v/>
      </c>
      <c r="S940" s="5" t="str">
        <f>IF($S$2='产品报告-整理'!$BC$1,IFERROR(INDEX('产品报告-整理'!BK:BK,MATCH(产品建议!A940,'产品报告-整理'!BD:BD,0)),""),(IFERROR(VALUE(HLOOKUP(S$2,'2.源数据-产品分析-全商品'!Q$6:Q$1000,ROW()-1,0)),"")))</f>
        <v/>
      </c>
      <c r="T940" s="5" t="str">
        <f>IFERROR(HLOOKUP("产品负责人",'2.源数据-产品分析-全商品'!R$6:R$1000,ROW()-1,0),"")</f>
        <v/>
      </c>
      <c r="U940" s="5" t="str">
        <f>IFERROR(VALUE(HLOOKUP(U$2,'2.源数据-产品分析-全商品'!S$6:S$1000,ROW()-1,0)),"")</f>
        <v/>
      </c>
      <c r="V940" s="5" t="str">
        <f>IFERROR(VALUE(HLOOKUP(V$2,'2.源数据-产品分析-全商品'!T$6:T$1000,ROW()-1,0)),"")</f>
        <v/>
      </c>
      <c r="W940" s="5" t="str">
        <f>IF(OR($A$3=""),"",IF(OR($W$2="优爆品"),(IF(COUNTIF('2-2.源数据-产品分析-优品'!A:A,产品建议!A940)&gt;0,"是","")&amp;IF(COUNTIF('2-3.源数据-产品分析-爆品'!A:A,产品建议!A940)&gt;0,"是","")),IF(OR($W$2="P4P点击量"),((IFERROR(INDEX('产品报告-整理'!D:D,MATCH(产品建议!A940,'产品报告-整理'!A:A,0)),""))),((IF(COUNTIF('2-2.源数据-产品分析-优品'!A:A,产品建议!A940)&gt;0,"是",""))))))</f>
        <v/>
      </c>
      <c r="X940" s="5" t="str">
        <f>IF(OR($A$3=""),"",IF(OR($W$2="优爆品"),((IFERROR(INDEX('产品报告-整理'!D:D,MATCH(产品建议!A940,'产品报告-整理'!A:A,0)),"")&amp;" → "&amp;(IFERROR(TEXT(INDEX('产品报告-整理'!D:D,MATCH(产品建议!A940,'产品报告-整理'!A:A,0))/G940,"0%"),"")))),IF(OR($W$2="P4P点击量"),((IF($W$2="P4P点击量",IFERROR(TEXT(W940/G940,"0%"),"")))),(((IF(COUNTIF('2-3.源数据-产品分析-爆品'!A:A,产品建议!A940)&gt;0,"是","")))))))</f>
        <v/>
      </c>
      <c r="Y940" s="9" t="str">
        <f>IF(AND($Y$2="直通车总消费",'产品报告-整理'!$BN$1="推荐广告"),IFERROR(INDEX('产品报告-整理'!H:H,MATCH(产品建议!A940,'产品报告-整理'!A:A,0)),0)+IFERROR(INDEX('产品报告-整理'!BV:BV,MATCH(产品建议!A940,'产品报告-整理'!BO:BO,0)),0),IFERROR(INDEX('产品报告-整理'!H:H,MATCH(产品建议!A940,'产品报告-整理'!A:A,0)),0))</f>
        <v/>
      </c>
      <c r="Z940" s="9" t="str">
        <f t="shared" si="45"/>
        <v/>
      </c>
      <c r="AA940" s="5" t="str">
        <f t="shared" si="43"/>
        <v/>
      </c>
      <c r="AB940" s="5" t="str">
        <f t="shared" si="44"/>
        <v/>
      </c>
      <c r="AC940" s="9"/>
      <c r="AD940" s="15" t="str">
        <f>IF($AD$1="  ",IFERROR(IF(AND(Y940="未推广",L940&gt;0),"加入P4P推广 ","")&amp;IF(AND(OR(W940="是",X940="是"),Y940=0),"优爆品加推广 ","")&amp;IF(AND(C940="N",L940&gt;0),"增加橱窗绑定 ","")&amp;IF(AND(OR(Z940&gt;$Z$1*4.5,AB940&gt;$AB$1*4.5),Y940&lt;&gt;0,Y940&gt;$AB$1*2,G940&gt;($G$1/$L$1)*1),"放弃P4P推广 ","")&amp;IF(AND(AB940&gt;$AB$1*1.2,AB940&lt;$AB$1*4.5,Y940&gt;0),"优化询盘成本 ","")&amp;IF(AND(Z940&gt;$Z$1*1.2,Z940&lt;$Z$1*4.5,Y940&gt;0),"优化商机成本 ","")&amp;IF(AND(Y940&lt;&gt;0,L940&gt;0,AB940&lt;$AB$1*1.2),"加大询盘获取 ","")&amp;IF(AND(Y940&lt;&gt;0,K940&gt;0,Z940&lt;$Z$1*1.2),"加大商机获取 ","")&amp;IF(AND(L940=0,C940="Y",G940&gt;($G$1/$L$1*1.5)),"解绑橱窗绑定 ",""),"请去左表粘贴源数据"),"")</f>
        <v/>
      </c>
      <c r="AE940" s="9"/>
      <c r="AF940" s="9"/>
      <c r="AG940" s="9"/>
      <c r="AH940" s="9"/>
      <c r="AI940" s="17"/>
      <c r="AJ940" s="17"/>
      <c r="AK940" s="17"/>
    </row>
    <row r="941" spans="1:37">
      <c r="A941" s="5" t="str">
        <f>IFERROR(HLOOKUP(A$2,'2.源数据-产品分析-全商品'!A$6:A$1000,ROW()-1,0),"")</f>
        <v/>
      </c>
      <c r="B941" s="5" t="str">
        <f>IFERROR(HLOOKUP(B$2,'2.源数据-产品分析-全商品'!B$6:B$1000,ROW()-1,0),"")</f>
        <v/>
      </c>
      <c r="C941" s="5" t="str">
        <f>CLEAN(IFERROR(HLOOKUP(C$2,'2.源数据-产品分析-全商品'!C$6:C$1000,ROW()-1,0),""))</f>
        <v/>
      </c>
      <c r="D941" s="5" t="str">
        <f>IFERROR(HLOOKUP(D$2,'2.源数据-产品分析-全商品'!D$6:D$1000,ROW()-1,0),"")</f>
        <v/>
      </c>
      <c r="E941" s="5" t="str">
        <f>IFERROR(HLOOKUP(E$2,'2.源数据-产品分析-全商品'!E$6:E$1000,ROW()-1,0),"")</f>
        <v/>
      </c>
      <c r="F941" s="5" t="str">
        <f>IFERROR(VALUE(HLOOKUP(F$2,'2.源数据-产品分析-全商品'!F$6:F$1000,ROW()-1,0)),"")</f>
        <v/>
      </c>
      <c r="G941" s="5" t="str">
        <f>IFERROR(VALUE(HLOOKUP(G$2,'2.源数据-产品分析-全商品'!G$6:G$1000,ROW()-1,0)),"")</f>
        <v/>
      </c>
      <c r="H941" s="5" t="str">
        <f>IFERROR(HLOOKUP(H$2,'2.源数据-产品分析-全商品'!H$6:H$1000,ROW()-1,0),"")</f>
        <v/>
      </c>
      <c r="I941" s="5" t="str">
        <f>IFERROR(VALUE(HLOOKUP(I$2,'2.源数据-产品分析-全商品'!I$6:I$1000,ROW()-1,0)),"")</f>
        <v/>
      </c>
      <c r="J941" s="60" t="str">
        <f>IFERROR(IF($J$2="","",INDEX('产品报告-整理'!G:G,MATCH(产品建议!A941,'产品报告-整理'!A:A,0))),"")</f>
        <v/>
      </c>
      <c r="K941" s="5" t="str">
        <f>IFERROR(IF($K$2="","",VALUE(INDEX('产品报告-整理'!E:E,MATCH(产品建议!A941,'产品报告-整理'!A:A,0)))),0)</f>
        <v/>
      </c>
      <c r="L941" s="5" t="str">
        <f>IFERROR(VALUE(HLOOKUP(L$2,'2.源数据-产品分析-全商品'!J$6:J$1000,ROW()-1,0)),"")</f>
        <v/>
      </c>
      <c r="M941" s="5" t="str">
        <f>IFERROR(VALUE(HLOOKUP(M$2,'2.源数据-产品分析-全商品'!K$6:K$1000,ROW()-1,0)),"")</f>
        <v/>
      </c>
      <c r="N941" s="5" t="str">
        <f>IFERROR(HLOOKUP(N$2,'2.源数据-产品分析-全商品'!L$6:L$1000,ROW()-1,0),"")</f>
        <v/>
      </c>
      <c r="O941" s="5" t="str">
        <f>IF($O$2='产品报告-整理'!$K$1,IFERROR(INDEX('产品报告-整理'!S:S,MATCH(产品建议!A941,'产品报告-整理'!L:L,0)),""),(IFERROR(VALUE(HLOOKUP(O$2,'2.源数据-产品分析-全商品'!M$6:M$1000,ROW()-1,0)),"")))</f>
        <v/>
      </c>
      <c r="P941" s="5" t="str">
        <f>IF($P$2='产品报告-整理'!$V$1,IFERROR(INDEX('产品报告-整理'!AD:AD,MATCH(产品建议!A941,'产品报告-整理'!W:W,0)),""),(IFERROR(VALUE(HLOOKUP(P$2,'2.源数据-产品分析-全商品'!N$6:N$1000,ROW()-1,0)),"")))</f>
        <v/>
      </c>
      <c r="Q941" s="5" t="str">
        <f>IF($Q$2='产品报告-整理'!$AG$1,IFERROR(INDEX('产品报告-整理'!AO:AO,MATCH(产品建议!A941,'产品报告-整理'!AH:AH,0)),""),(IFERROR(VALUE(HLOOKUP(Q$2,'2.源数据-产品分析-全商品'!O$6:O$1000,ROW()-1,0)),"")))</f>
        <v/>
      </c>
      <c r="R941" s="5" t="str">
        <f>IF($R$2='产品报告-整理'!$AR$1,IFERROR(INDEX('产品报告-整理'!AZ:AZ,MATCH(产品建议!A941,'产品报告-整理'!AS:AS,0)),""),(IFERROR(VALUE(HLOOKUP(R$2,'2.源数据-产品分析-全商品'!P$6:P$1000,ROW()-1,0)),"")))</f>
        <v/>
      </c>
      <c r="S941" s="5" t="str">
        <f>IF($S$2='产品报告-整理'!$BC$1,IFERROR(INDEX('产品报告-整理'!BK:BK,MATCH(产品建议!A941,'产品报告-整理'!BD:BD,0)),""),(IFERROR(VALUE(HLOOKUP(S$2,'2.源数据-产品分析-全商品'!Q$6:Q$1000,ROW()-1,0)),"")))</f>
        <v/>
      </c>
      <c r="T941" s="5" t="str">
        <f>IFERROR(HLOOKUP("产品负责人",'2.源数据-产品分析-全商品'!R$6:R$1000,ROW()-1,0),"")</f>
        <v/>
      </c>
      <c r="U941" s="5" t="str">
        <f>IFERROR(VALUE(HLOOKUP(U$2,'2.源数据-产品分析-全商品'!S$6:S$1000,ROW()-1,0)),"")</f>
        <v/>
      </c>
      <c r="V941" s="5" t="str">
        <f>IFERROR(VALUE(HLOOKUP(V$2,'2.源数据-产品分析-全商品'!T$6:T$1000,ROW()-1,0)),"")</f>
        <v/>
      </c>
      <c r="W941" s="5" t="str">
        <f>IF(OR($A$3=""),"",IF(OR($W$2="优爆品"),(IF(COUNTIF('2-2.源数据-产品分析-优品'!A:A,产品建议!A941)&gt;0,"是","")&amp;IF(COUNTIF('2-3.源数据-产品分析-爆品'!A:A,产品建议!A941)&gt;0,"是","")),IF(OR($W$2="P4P点击量"),((IFERROR(INDEX('产品报告-整理'!D:D,MATCH(产品建议!A941,'产品报告-整理'!A:A,0)),""))),((IF(COUNTIF('2-2.源数据-产品分析-优品'!A:A,产品建议!A941)&gt;0,"是",""))))))</f>
        <v/>
      </c>
      <c r="X941" s="5" t="str">
        <f>IF(OR($A$3=""),"",IF(OR($W$2="优爆品"),((IFERROR(INDEX('产品报告-整理'!D:D,MATCH(产品建议!A941,'产品报告-整理'!A:A,0)),"")&amp;" → "&amp;(IFERROR(TEXT(INDEX('产品报告-整理'!D:D,MATCH(产品建议!A941,'产品报告-整理'!A:A,0))/G941,"0%"),"")))),IF(OR($W$2="P4P点击量"),((IF($W$2="P4P点击量",IFERROR(TEXT(W941/G941,"0%"),"")))),(((IF(COUNTIF('2-3.源数据-产品分析-爆品'!A:A,产品建议!A941)&gt;0,"是","")))))))</f>
        <v/>
      </c>
      <c r="Y941" s="9" t="str">
        <f>IF(AND($Y$2="直通车总消费",'产品报告-整理'!$BN$1="推荐广告"),IFERROR(INDEX('产品报告-整理'!H:H,MATCH(产品建议!A941,'产品报告-整理'!A:A,0)),0)+IFERROR(INDEX('产品报告-整理'!BV:BV,MATCH(产品建议!A941,'产品报告-整理'!BO:BO,0)),0),IFERROR(INDEX('产品报告-整理'!H:H,MATCH(产品建议!A941,'产品报告-整理'!A:A,0)),0))</f>
        <v/>
      </c>
      <c r="Z941" s="9" t="str">
        <f t="shared" si="45"/>
        <v/>
      </c>
      <c r="AA941" s="5" t="str">
        <f t="shared" si="43"/>
        <v/>
      </c>
      <c r="AB941" s="5" t="str">
        <f t="shared" si="44"/>
        <v/>
      </c>
      <c r="AC941" s="9"/>
      <c r="AD941" s="15" t="str">
        <f>IF($AD$1="  ",IFERROR(IF(AND(Y941="未推广",L941&gt;0),"加入P4P推广 ","")&amp;IF(AND(OR(W941="是",X941="是"),Y941=0),"优爆品加推广 ","")&amp;IF(AND(C941="N",L941&gt;0),"增加橱窗绑定 ","")&amp;IF(AND(OR(Z941&gt;$Z$1*4.5,AB941&gt;$AB$1*4.5),Y941&lt;&gt;0,Y941&gt;$AB$1*2,G941&gt;($G$1/$L$1)*1),"放弃P4P推广 ","")&amp;IF(AND(AB941&gt;$AB$1*1.2,AB941&lt;$AB$1*4.5,Y941&gt;0),"优化询盘成本 ","")&amp;IF(AND(Z941&gt;$Z$1*1.2,Z941&lt;$Z$1*4.5,Y941&gt;0),"优化商机成本 ","")&amp;IF(AND(Y941&lt;&gt;0,L941&gt;0,AB941&lt;$AB$1*1.2),"加大询盘获取 ","")&amp;IF(AND(Y941&lt;&gt;0,K941&gt;0,Z941&lt;$Z$1*1.2),"加大商机获取 ","")&amp;IF(AND(L941=0,C941="Y",G941&gt;($G$1/$L$1*1.5)),"解绑橱窗绑定 ",""),"请去左表粘贴源数据"),"")</f>
        <v/>
      </c>
      <c r="AE941" s="9"/>
      <c r="AF941" s="9"/>
      <c r="AG941" s="9"/>
      <c r="AH941" s="9"/>
      <c r="AI941" s="17"/>
      <c r="AJ941" s="17"/>
      <c r="AK941" s="17"/>
    </row>
    <row r="942" spans="1:37">
      <c r="A942" s="5" t="str">
        <f>IFERROR(HLOOKUP(A$2,'2.源数据-产品分析-全商品'!A$6:A$1000,ROW()-1,0),"")</f>
        <v/>
      </c>
      <c r="B942" s="5" t="str">
        <f>IFERROR(HLOOKUP(B$2,'2.源数据-产品分析-全商品'!B$6:B$1000,ROW()-1,0),"")</f>
        <v/>
      </c>
      <c r="C942" s="5" t="str">
        <f>CLEAN(IFERROR(HLOOKUP(C$2,'2.源数据-产品分析-全商品'!C$6:C$1000,ROW()-1,0),""))</f>
        <v/>
      </c>
      <c r="D942" s="5" t="str">
        <f>IFERROR(HLOOKUP(D$2,'2.源数据-产品分析-全商品'!D$6:D$1000,ROW()-1,0),"")</f>
        <v/>
      </c>
      <c r="E942" s="5" t="str">
        <f>IFERROR(HLOOKUP(E$2,'2.源数据-产品分析-全商品'!E$6:E$1000,ROW()-1,0),"")</f>
        <v/>
      </c>
      <c r="F942" s="5" t="str">
        <f>IFERROR(VALUE(HLOOKUP(F$2,'2.源数据-产品分析-全商品'!F$6:F$1000,ROW()-1,0)),"")</f>
        <v/>
      </c>
      <c r="G942" s="5" t="str">
        <f>IFERROR(VALUE(HLOOKUP(G$2,'2.源数据-产品分析-全商品'!G$6:G$1000,ROW()-1,0)),"")</f>
        <v/>
      </c>
      <c r="H942" s="5" t="str">
        <f>IFERROR(HLOOKUP(H$2,'2.源数据-产品分析-全商品'!H$6:H$1000,ROW()-1,0),"")</f>
        <v/>
      </c>
      <c r="I942" s="5" t="str">
        <f>IFERROR(VALUE(HLOOKUP(I$2,'2.源数据-产品分析-全商品'!I$6:I$1000,ROW()-1,0)),"")</f>
        <v/>
      </c>
      <c r="J942" s="60" t="str">
        <f>IFERROR(IF($J$2="","",INDEX('产品报告-整理'!G:G,MATCH(产品建议!A942,'产品报告-整理'!A:A,0))),"")</f>
        <v/>
      </c>
      <c r="K942" s="5" t="str">
        <f>IFERROR(IF($K$2="","",VALUE(INDEX('产品报告-整理'!E:E,MATCH(产品建议!A942,'产品报告-整理'!A:A,0)))),0)</f>
        <v/>
      </c>
      <c r="L942" s="5" t="str">
        <f>IFERROR(VALUE(HLOOKUP(L$2,'2.源数据-产品分析-全商品'!J$6:J$1000,ROW()-1,0)),"")</f>
        <v/>
      </c>
      <c r="M942" s="5" t="str">
        <f>IFERROR(VALUE(HLOOKUP(M$2,'2.源数据-产品分析-全商品'!K$6:K$1000,ROW()-1,0)),"")</f>
        <v/>
      </c>
      <c r="N942" s="5" t="str">
        <f>IFERROR(HLOOKUP(N$2,'2.源数据-产品分析-全商品'!L$6:L$1000,ROW()-1,0),"")</f>
        <v/>
      </c>
      <c r="O942" s="5" t="str">
        <f>IF($O$2='产品报告-整理'!$K$1,IFERROR(INDEX('产品报告-整理'!S:S,MATCH(产品建议!A942,'产品报告-整理'!L:L,0)),""),(IFERROR(VALUE(HLOOKUP(O$2,'2.源数据-产品分析-全商品'!M$6:M$1000,ROW()-1,0)),"")))</f>
        <v/>
      </c>
      <c r="P942" s="5" t="str">
        <f>IF($P$2='产品报告-整理'!$V$1,IFERROR(INDEX('产品报告-整理'!AD:AD,MATCH(产品建议!A942,'产品报告-整理'!W:W,0)),""),(IFERROR(VALUE(HLOOKUP(P$2,'2.源数据-产品分析-全商品'!N$6:N$1000,ROW()-1,0)),"")))</f>
        <v/>
      </c>
      <c r="Q942" s="5" t="str">
        <f>IF($Q$2='产品报告-整理'!$AG$1,IFERROR(INDEX('产品报告-整理'!AO:AO,MATCH(产品建议!A942,'产品报告-整理'!AH:AH,0)),""),(IFERROR(VALUE(HLOOKUP(Q$2,'2.源数据-产品分析-全商品'!O$6:O$1000,ROW()-1,0)),"")))</f>
        <v/>
      </c>
      <c r="R942" s="5" t="str">
        <f>IF($R$2='产品报告-整理'!$AR$1,IFERROR(INDEX('产品报告-整理'!AZ:AZ,MATCH(产品建议!A942,'产品报告-整理'!AS:AS,0)),""),(IFERROR(VALUE(HLOOKUP(R$2,'2.源数据-产品分析-全商品'!P$6:P$1000,ROW()-1,0)),"")))</f>
        <v/>
      </c>
      <c r="S942" s="5" t="str">
        <f>IF($S$2='产品报告-整理'!$BC$1,IFERROR(INDEX('产品报告-整理'!BK:BK,MATCH(产品建议!A942,'产品报告-整理'!BD:BD,0)),""),(IFERROR(VALUE(HLOOKUP(S$2,'2.源数据-产品分析-全商品'!Q$6:Q$1000,ROW()-1,0)),"")))</f>
        <v/>
      </c>
      <c r="T942" s="5" t="str">
        <f>IFERROR(HLOOKUP("产品负责人",'2.源数据-产品分析-全商品'!R$6:R$1000,ROW()-1,0),"")</f>
        <v/>
      </c>
      <c r="U942" s="5" t="str">
        <f>IFERROR(VALUE(HLOOKUP(U$2,'2.源数据-产品分析-全商品'!S$6:S$1000,ROW()-1,0)),"")</f>
        <v/>
      </c>
      <c r="V942" s="5" t="str">
        <f>IFERROR(VALUE(HLOOKUP(V$2,'2.源数据-产品分析-全商品'!T$6:T$1000,ROW()-1,0)),"")</f>
        <v/>
      </c>
      <c r="W942" s="5" t="str">
        <f>IF(OR($A$3=""),"",IF(OR($W$2="优爆品"),(IF(COUNTIF('2-2.源数据-产品分析-优品'!A:A,产品建议!A942)&gt;0,"是","")&amp;IF(COUNTIF('2-3.源数据-产品分析-爆品'!A:A,产品建议!A942)&gt;0,"是","")),IF(OR($W$2="P4P点击量"),((IFERROR(INDEX('产品报告-整理'!D:D,MATCH(产品建议!A942,'产品报告-整理'!A:A,0)),""))),((IF(COUNTIF('2-2.源数据-产品分析-优品'!A:A,产品建议!A942)&gt;0,"是",""))))))</f>
        <v/>
      </c>
      <c r="X942" s="5" t="str">
        <f>IF(OR($A$3=""),"",IF(OR($W$2="优爆品"),((IFERROR(INDEX('产品报告-整理'!D:D,MATCH(产品建议!A942,'产品报告-整理'!A:A,0)),"")&amp;" → "&amp;(IFERROR(TEXT(INDEX('产品报告-整理'!D:D,MATCH(产品建议!A942,'产品报告-整理'!A:A,0))/G942,"0%"),"")))),IF(OR($W$2="P4P点击量"),((IF($W$2="P4P点击量",IFERROR(TEXT(W942/G942,"0%"),"")))),(((IF(COUNTIF('2-3.源数据-产品分析-爆品'!A:A,产品建议!A942)&gt;0,"是","")))))))</f>
        <v/>
      </c>
      <c r="Y942" s="9" t="str">
        <f>IF(AND($Y$2="直通车总消费",'产品报告-整理'!$BN$1="推荐广告"),IFERROR(INDEX('产品报告-整理'!H:H,MATCH(产品建议!A942,'产品报告-整理'!A:A,0)),0)+IFERROR(INDEX('产品报告-整理'!BV:BV,MATCH(产品建议!A942,'产品报告-整理'!BO:BO,0)),0),IFERROR(INDEX('产品报告-整理'!H:H,MATCH(产品建议!A942,'产品报告-整理'!A:A,0)),0))</f>
        <v/>
      </c>
      <c r="Z942" s="9" t="str">
        <f t="shared" si="45"/>
        <v/>
      </c>
      <c r="AA942" s="5" t="str">
        <f t="shared" si="43"/>
        <v/>
      </c>
      <c r="AB942" s="5" t="str">
        <f t="shared" si="44"/>
        <v/>
      </c>
      <c r="AC942" s="9"/>
      <c r="AD942" s="15" t="str">
        <f>IF($AD$1="  ",IFERROR(IF(AND(Y942="未推广",L942&gt;0),"加入P4P推广 ","")&amp;IF(AND(OR(W942="是",X942="是"),Y942=0),"优爆品加推广 ","")&amp;IF(AND(C942="N",L942&gt;0),"增加橱窗绑定 ","")&amp;IF(AND(OR(Z942&gt;$Z$1*4.5,AB942&gt;$AB$1*4.5),Y942&lt;&gt;0,Y942&gt;$AB$1*2,G942&gt;($G$1/$L$1)*1),"放弃P4P推广 ","")&amp;IF(AND(AB942&gt;$AB$1*1.2,AB942&lt;$AB$1*4.5,Y942&gt;0),"优化询盘成本 ","")&amp;IF(AND(Z942&gt;$Z$1*1.2,Z942&lt;$Z$1*4.5,Y942&gt;0),"优化商机成本 ","")&amp;IF(AND(Y942&lt;&gt;0,L942&gt;0,AB942&lt;$AB$1*1.2),"加大询盘获取 ","")&amp;IF(AND(Y942&lt;&gt;0,K942&gt;0,Z942&lt;$Z$1*1.2),"加大商机获取 ","")&amp;IF(AND(L942=0,C942="Y",G942&gt;($G$1/$L$1*1.5)),"解绑橱窗绑定 ",""),"请去左表粘贴源数据"),"")</f>
        <v/>
      </c>
      <c r="AE942" s="9"/>
      <c r="AF942" s="9"/>
      <c r="AG942" s="9"/>
      <c r="AH942" s="9"/>
      <c r="AI942" s="17"/>
      <c r="AJ942" s="17"/>
      <c r="AK942" s="17"/>
    </row>
    <row r="943" spans="1:37">
      <c r="A943" s="5" t="str">
        <f>IFERROR(HLOOKUP(A$2,'2.源数据-产品分析-全商品'!A$6:A$1000,ROW()-1,0),"")</f>
        <v/>
      </c>
      <c r="B943" s="5" t="str">
        <f>IFERROR(HLOOKUP(B$2,'2.源数据-产品分析-全商品'!B$6:B$1000,ROW()-1,0),"")</f>
        <v/>
      </c>
      <c r="C943" s="5" t="str">
        <f>CLEAN(IFERROR(HLOOKUP(C$2,'2.源数据-产品分析-全商品'!C$6:C$1000,ROW()-1,0),""))</f>
        <v/>
      </c>
      <c r="D943" s="5" t="str">
        <f>IFERROR(HLOOKUP(D$2,'2.源数据-产品分析-全商品'!D$6:D$1000,ROW()-1,0),"")</f>
        <v/>
      </c>
      <c r="E943" s="5" t="str">
        <f>IFERROR(HLOOKUP(E$2,'2.源数据-产品分析-全商品'!E$6:E$1000,ROW()-1,0),"")</f>
        <v/>
      </c>
      <c r="F943" s="5" t="str">
        <f>IFERROR(VALUE(HLOOKUP(F$2,'2.源数据-产品分析-全商品'!F$6:F$1000,ROW()-1,0)),"")</f>
        <v/>
      </c>
      <c r="G943" s="5" t="str">
        <f>IFERROR(VALUE(HLOOKUP(G$2,'2.源数据-产品分析-全商品'!G$6:G$1000,ROW()-1,0)),"")</f>
        <v/>
      </c>
      <c r="H943" s="5" t="str">
        <f>IFERROR(HLOOKUP(H$2,'2.源数据-产品分析-全商品'!H$6:H$1000,ROW()-1,0),"")</f>
        <v/>
      </c>
      <c r="I943" s="5" t="str">
        <f>IFERROR(VALUE(HLOOKUP(I$2,'2.源数据-产品分析-全商品'!I$6:I$1000,ROW()-1,0)),"")</f>
        <v/>
      </c>
      <c r="J943" s="60" t="str">
        <f>IFERROR(IF($J$2="","",INDEX('产品报告-整理'!G:G,MATCH(产品建议!A943,'产品报告-整理'!A:A,0))),"")</f>
        <v/>
      </c>
      <c r="K943" s="5" t="str">
        <f>IFERROR(IF($K$2="","",VALUE(INDEX('产品报告-整理'!E:E,MATCH(产品建议!A943,'产品报告-整理'!A:A,0)))),0)</f>
        <v/>
      </c>
      <c r="L943" s="5" t="str">
        <f>IFERROR(VALUE(HLOOKUP(L$2,'2.源数据-产品分析-全商品'!J$6:J$1000,ROW()-1,0)),"")</f>
        <v/>
      </c>
      <c r="M943" s="5" t="str">
        <f>IFERROR(VALUE(HLOOKUP(M$2,'2.源数据-产品分析-全商品'!K$6:K$1000,ROW()-1,0)),"")</f>
        <v/>
      </c>
      <c r="N943" s="5" t="str">
        <f>IFERROR(HLOOKUP(N$2,'2.源数据-产品分析-全商品'!L$6:L$1000,ROW()-1,0),"")</f>
        <v/>
      </c>
      <c r="O943" s="5" t="str">
        <f>IF($O$2='产品报告-整理'!$K$1,IFERROR(INDEX('产品报告-整理'!S:S,MATCH(产品建议!A943,'产品报告-整理'!L:L,0)),""),(IFERROR(VALUE(HLOOKUP(O$2,'2.源数据-产品分析-全商品'!M$6:M$1000,ROW()-1,0)),"")))</f>
        <v/>
      </c>
      <c r="P943" s="5" t="str">
        <f>IF($P$2='产品报告-整理'!$V$1,IFERROR(INDEX('产品报告-整理'!AD:AD,MATCH(产品建议!A943,'产品报告-整理'!W:W,0)),""),(IFERROR(VALUE(HLOOKUP(P$2,'2.源数据-产品分析-全商品'!N$6:N$1000,ROW()-1,0)),"")))</f>
        <v/>
      </c>
      <c r="Q943" s="5" t="str">
        <f>IF($Q$2='产品报告-整理'!$AG$1,IFERROR(INDEX('产品报告-整理'!AO:AO,MATCH(产品建议!A943,'产品报告-整理'!AH:AH,0)),""),(IFERROR(VALUE(HLOOKUP(Q$2,'2.源数据-产品分析-全商品'!O$6:O$1000,ROW()-1,0)),"")))</f>
        <v/>
      </c>
      <c r="R943" s="5" t="str">
        <f>IF($R$2='产品报告-整理'!$AR$1,IFERROR(INDEX('产品报告-整理'!AZ:AZ,MATCH(产品建议!A943,'产品报告-整理'!AS:AS,0)),""),(IFERROR(VALUE(HLOOKUP(R$2,'2.源数据-产品分析-全商品'!P$6:P$1000,ROW()-1,0)),"")))</f>
        <v/>
      </c>
      <c r="S943" s="5" t="str">
        <f>IF($S$2='产品报告-整理'!$BC$1,IFERROR(INDEX('产品报告-整理'!BK:BK,MATCH(产品建议!A943,'产品报告-整理'!BD:BD,0)),""),(IFERROR(VALUE(HLOOKUP(S$2,'2.源数据-产品分析-全商品'!Q$6:Q$1000,ROW()-1,0)),"")))</f>
        <v/>
      </c>
      <c r="T943" s="5" t="str">
        <f>IFERROR(HLOOKUP("产品负责人",'2.源数据-产品分析-全商品'!R$6:R$1000,ROW()-1,0),"")</f>
        <v/>
      </c>
      <c r="U943" s="5" t="str">
        <f>IFERROR(VALUE(HLOOKUP(U$2,'2.源数据-产品分析-全商品'!S$6:S$1000,ROW()-1,0)),"")</f>
        <v/>
      </c>
      <c r="V943" s="5" t="str">
        <f>IFERROR(VALUE(HLOOKUP(V$2,'2.源数据-产品分析-全商品'!T$6:T$1000,ROW()-1,0)),"")</f>
        <v/>
      </c>
      <c r="W943" s="5" t="str">
        <f>IF(OR($A$3=""),"",IF(OR($W$2="优爆品"),(IF(COUNTIF('2-2.源数据-产品分析-优品'!A:A,产品建议!A943)&gt;0,"是","")&amp;IF(COUNTIF('2-3.源数据-产品分析-爆品'!A:A,产品建议!A943)&gt;0,"是","")),IF(OR($W$2="P4P点击量"),((IFERROR(INDEX('产品报告-整理'!D:D,MATCH(产品建议!A943,'产品报告-整理'!A:A,0)),""))),((IF(COUNTIF('2-2.源数据-产品分析-优品'!A:A,产品建议!A943)&gt;0,"是",""))))))</f>
        <v/>
      </c>
      <c r="X943" s="5" t="str">
        <f>IF(OR($A$3=""),"",IF(OR($W$2="优爆品"),((IFERROR(INDEX('产品报告-整理'!D:D,MATCH(产品建议!A943,'产品报告-整理'!A:A,0)),"")&amp;" → "&amp;(IFERROR(TEXT(INDEX('产品报告-整理'!D:D,MATCH(产品建议!A943,'产品报告-整理'!A:A,0))/G943,"0%"),"")))),IF(OR($W$2="P4P点击量"),((IF($W$2="P4P点击量",IFERROR(TEXT(W943/G943,"0%"),"")))),(((IF(COUNTIF('2-3.源数据-产品分析-爆品'!A:A,产品建议!A943)&gt;0,"是","")))))))</f>
        <v/>
      </c>
      <c r="Y943" s="9" t="str">
        <f>IF(AND($Y$2="直通车总消费",'产品报告-整理'!$BN$1="推荐广告"),IFERROR(INDEX('产品报告-整理'!H:H,MATCH(产品建议!A943,'产品报告-整理'!A:A,0)),0)+IFERROR(INDEX('产品报告-整理'!BV:BV,MATCH(产品建议!A943,'产品报告-整理'!BO:BO,0)),0),IFERROR(INDEX('产品报告-整理'!H:H,MATCH(产品建议!A943,'产品报告-整理'!A:A,0)),0))</f>
        <v/>
      </c>
      <c r="Z943" s="9" t="str">
        <f t="shared" si="45"/>
        <v/>
      </c>
      <c r="AA943" s="5" t="str">
        <f t="shared" si="43"/>
        <v/>
      </c>
      <c r="AB943" s="5" t="str">
        <f t="shared" si="44"/>
        <v/>
      </c>
      <c r="AC943" s="9"/>
      <c r="AD943" s="15" t="str">
        <f>IF($AD$1="  ",IFERROR(IF(AND(Y943="未推广",L943&gt;0),"加入P4P推广 ","")&amp;IF(AND(OR(W943="是",X943="是"),Y943=0),"优爆品加推广 ","")&amp;IF(AND(C943="N",L943&gt;0),"增加橱窗绑定 ","")&amp;IF(AND(OR(Z943&gt;$Z$1*4.5,AB943&gt;$AB$1*4.5),Y943&lt;&gt;0,Y943&gt;$AB$1*2,G943&gt;($G$1/$L$1)*1),"放弃P4P推广 ","")&amp;IF(AND(AB943&gt;$AB$1*1.2,AB943&lt;$AB$1*4.5,Y943&gt;0),"优化询盘成本 ","")&amp;IF(AND(Z943&gt;$Z$1*1.2,Z943&lt;$Z$1*4.5,Y943&gt;0),"优化商机成本 ","")&amp;IF(AND(Y943&lt;&gt;0,L943&gt;0,AB943&lt;$AB$1*1.2),"加大询盘获取 ","")&amp;IF(AND(Y943&lt;&gt;0,K943&gt;0,Z943&lt;$Z$1*1.2),"加大商机获取 ","")&amp;IF(AND(L943=0,C943="Y",G943&gt;($G$1/$L$1*1.5)),"解绑橱窗绑定 ",""),"请去左表粘贴源数据"),"")</f>
        <v/>
      </c>
      <c r="AE943" s="9"/>
      <c r="AF943" s="9"/>
      <c r="AG943" s="9"/>
      <c r="AH943" s="9"/>
      <c r="AI943" s="17"/>
      <c r="AJ943" s="17"/>
      <c r="AK943" s="17"/>
    </row>
    <row r="944" spans="1:37">
      <c r="A944" s="5" t="str">
        <f>IFERROR(HLOOKUP(A$2,'2.源数据-产品分析-全商品'!A$6:A$1000,ROW()-1,0),"")</f>
        <v/>
      </c>
      <c r="B944" s="5" t="str">
        <f>IFERROR(HLOOKUP(B$2,'2.源数据-产品分析-全商品'!B$6:B$1000,ROW()-1,0),"")</f>
        <v/>
      </c>
      <c r="C944" s="5" t="str">
        <f>CLEAN(IFERROR(HLOOKUP(C$2,'2.源数据-产品分析-全商品'!C$6:C$1000,ROW()-1,0),""))</f>
        <v/>
      </c>
      <c r="D944" s="5" t="str">
        <f>IFERROR(HLOOKUP(D$2,'2.源数据-产品分析-全商品'!D$6:D$1000,ROW()-1,0),"")</f>
        <v/>
      </c>
      <c r="E944" s="5" t="str">
        <f>IFERROR(HLOOKUP(E$2,'2.源数据-产品分析-全商品'!E$6:E$1000,ROW()-1,0),"")</f>
        <v/>
      </c>
      <c r="F944" s="5" t="str">
        <f>IFERROR(VALUE(HLOOKUP(F$2,'2.源数据-产品分析-全商品'!F$6:F$1000,ROW()-1,0)),"")</f>
        <v/>
      </c>
      <c r="G944" s="5" t="str">
        <f>IFERROR(VALUE(HLOOKUP(G$2,'2.源数据-产品分析-全商品'!G$6:G$1000,ROW()-1,0)),"")</f>
        <v/>
      </c>
      <c r="H944" s="5" t="str">
        <f>IFERROR(HLOOKUP(H$2,'2.源数据-产品分析-全商品'!H$6:H$1000,ROW()-1,0),"")</f>
        <v/>
      </c>
      <c r="I944" s="5" t="str">
        <f>IFERROR(VALUE(HLOOKUP(I$2,'2.源数据-产品分析-全商品'!I$6:I$1000,ROW()-1,0)),"")</f>
        <v/>
      </c>
      <c r="J944" s="60" t="str">
        <f>IFERROR(IF($J$2="","",INDEX('产品报告-整理'!G:G,MATCH(产品建议!A944,'产品报告-整理'!A:A,0))),"")</f>
        <v/>
      </c>
      <c r="K944" s="5" t="str">
        <f>IFERROR(IF($K$2="","",VALUE(INDEX('产品报告-整理'!E:E,MATCH(产品建议!A944,'产品报告-整理'!A:A,0)))),0)</f>
        <v/>
      </c>
      <c r="L944" s="5" t="str">
        <f>IFERROR(VALUE(HLOOKUP(L$2,'2.源数据-产品分析-全商品'!J$6:J$1000,ROW()-1,0)),"")</f>
        <v/>
      </c>
      <c r="M944" s="5" t="str">
        <f>IFERROR(VALUE(HLOOKUP(M$2,'2.源数据-产品分析-全商品'!K$6:K$1000,ROW()-1,0)),"")</f>
        <v/>
      </c>
      <c r="N944" s="5" t="str">
        <f>IFERROR(HLOOKUP(N$2,'2.源数据-产品分析-全商品'!L$6:L$1000,ROW()-1,0),"")</f>
        <v/>
      </c>
      <c r="O944" s="5" t="str">
        <f>IF($O$2='产品报告-整理'!$K$1,IFERROR(INDEX('产品报告-整理'!S:S,MATCH(产品建议!A944,'产品报告-整理'!L:L,0)),""),(IFERROR(VALUE(HLOOKUP(O$2,'2.源数据-产品分析-全商品'!M$6:M$1000,ROW()-1,0)),"")))</f>
        <v/>
      </c>
      <c r="P944" s="5" t="str">
        <f>IF($P$2='产品报告-整理'!$V$1,IFERROR(INDEX('产品报告-整理'!AD:AD,MATCH(产品建议!A944,'产品报告-整理'!W:W,0)),""),(IFERROR(VALUE(HLOOKUP(P$2,'2.源数据-产品分析-全商品'!N$6:N$1000,ROW()-1,0)),"")))</f>
        <v/>
      </c>
      <c r="Q944" s="5" t="str">
        <f>IF($Q$2='产品报告-整理'!$AG$1,IFERROR(INDEX('产品报告-整理'!AO:AO,MATCH(产品建议!A944,'产品报告-整理'!AH:AH,0)),""),(IFERROR(VALUE(HLOOKUP(Q$2,'2.源数据-产品分析-全商品'!O$6:O$1000,ROW()-1,0)),"")))</f>
        <v/>
      </c>
      <c r="R944" s="5" t="str">
        <f>IF($R$2='产品报告-整理'!$AR$1,IFERROR(INDEX('产品报告-整理'!AZ:AZ,MATCH(产品建议!A944,'产品报告-整理'!AS:AS,0)),""),(IFERROR(VALUE(HLOOKUP(R$2,'2.源数据-产品分析-全商品'!P$6:P$1000,ROW()-1,0)),"")))</f>
        <v/>
      </c>
      <c r="S944" s="5" t="str">
        <f>IF($S$2='产品报告-整理'!$BC$1,IFERROR(INDEX('产品报告-整理'!BK:BK,MATCH(产品建议!A944,'产品报告-整理'!BD:BD,0)),""),(IFERROR(VALUE(HLOOKUP(S$2,'2.源数据-产品分析-全商品'!Q$6:Q$1000,ROW()-1,0)),"")))</f>
        <v/>
      </c>
      <c r="T944" s="5" t="str">
        <f>IFERROR(HLOOKUP("产品负责人",'2.源数据-产品分析-全商品'!R$6:R$1000,ROW()-1,0),"")</f>
        <v/>
      </c>
      <c r="U944" s="5" t="str">
        <f>IFERROR(VALUE(HLOOKUP(U$2,'2.源数据-产品分析-全商品'!S$6:S$1000,ROW()-1,0)),"")</f>
        <v/>
      </c>
      <c r="V944" s="5" t="str">
        <f>IFERROR(VALUE(HLOOKUP(V$2,'2.源数据-产品分析-全商品'!T$6:T$1000,ROW()-1,0)),"")</f>
        <v/>
      </c>
      <c r="W944" s="5" t="str">
        <f>IF(OR($A$3=""),"",IF(OR($W$2="优爆品"),(IF(COUNTIF('2-2.源数据-产品分析-优品'!A:A,产品建议!A944)&gt;0,"是","")&amp;IF(COUNTIF('2-3.源数据-产品分析-爆品'!A:A,产品建议!A944)&gt;0,"是","")),IF(OR($W$2="P4P点击量"),((IFERROR(INDEX('产品报告-整理'!D:D,MATCH(产品建议!A944,'产品报告-整理'!A:A,0)),""))),((IF(COUNTIF('2-2.源数据-产品分析-优品'!A:A,产品建议!A944)&gt;0,"是",""))))))</f>
        <v/>
      </c>
      <c r="X944" s="5" t="str">
        <f>IF(OR($A$3=""),"",IF(OR($W$2="优爆品"),((IFERROR(INDEX('产品报告-整理'!D:D,MATCH(产品建议!A944,'产品报告-整理'!A:A,0)),"")&amp;" → "&amp;(IFERROR(TEXT(INDEX('产品报告-整理'!D:D,MATCH(产品建议!A944,'产品报告-整理'!A:A,0))/G944,"0%"),"")))),IF(OR($W$2="P4P点击量"),((IF($W$2="P4P点击量",IFERROR(TEXT(W944/G944,"0%"),"")))),(((IF(COUNTIF('2-3.源数据-产品分析-爆品'!A:A,产品建议!A944)&gt;0,"是","")))))))</f>
        <v/>
      </c>
      <c r="Y944" s="9" t="str">
        <f>IF(AND($Y$2="直通车总消费",'产品报告-整理'!$BN$1="推荐广告"),IFERROR(INDEX('产品报告-整理'!H:H,MATCH(产品建议!A944,'产品报告-整理'!A:A,0)),0)+IFERROR(INDEX('产品报告-整理'!BV:BV,MATCH(产品建议!A944,'产品报告-整理'!BO:BO,0)),0),IFERROR(INDEX('产品报告-整理'!H:H,MATCH(产品建议!A944,'产品报告-整理'!A:A,0)),0))</f>
        <v/>
      </c>
      <c r="Z944" s="9" t="str">
        <f t="shared" si="45"/>
        <v/>
      </c>
      <c r="AA944" s="5" t="str">
        <f t="shared" si="43"/>
        <v/>
      </c>
      <c r="AB944" s="5" t="str">
        <f t="shared" si="44"/>
        <v/>
      </c>
      <c r="AC944" s="9"/>
      <c r="AD944" s="15" t="str">
        <f>IF($AD$1="  ",IFERROR(IF(AND(Y944="未推广",L944&gt;0),"加入P4P推广 ","")&amp;IF(AND(OR(W944="是",X944="是"),Y944=0),"优爆品加推广 ","")&amp;IF(AND(C944="N",L944&gt;0),"增加橱窗绑定 ","")&amp;IF(AND(OR(Z944&gt;$Z$1*4.5,AB944&gt;$AB$1*4.5),Y944&lt;&gt;0,Y944&gt;$AB$1*2,G944&gt;($G$1/$L$1)*1),"放弃P4P推广 ","")&amp;IF(AND(AB944&gt;$AB$1*1.2,AB944&lt;$AB$1*4.5,Y944&gt;0),"优化询盘成本 ","")&amp;IF(AND(Z944&gt;$Z$1*1.2,Z944&lt;$Z$1*4.5,Y944&gt;0),"优化商机成本 ","")&amp;IF(AND(Y944&lt;&gt;0,L944&gt;0,AB944&lt;$AB$1*1.2),"加大询盘获取 ","")&amp;IF(AND(Y944&lt;&gt;0,K944&gt;0,Z944&lt;$Z$1*1.2),"加大商机获取 ","")&amp;IF(AND(L944=0,C944="Y",G944&gt;($G$1/$L$1*1.5)),"解绑橱窗绑定 ",""),"请去左表粘贴源数据"),"")</f>
        <v/>
      </c>
      <c r="AE944" s="9"/>
      <c r="AF944" s="9"/>
      <c r="AG944" s="9"/>
      <c r="AH944" s="9"/>
      <c r="AI944" s="17"/>
      <c r="AJ944" s="17"/>
      <c r="AK944" s="17"/>
    </row>
    <row r="945" spans="1:37">
      <c r="A945" s="5" t="str">
        <f>IFERROR(HLOOKUP(A$2,'2.源数据-产品分析-全商品'!A$6:A$1000,ROW()-1,0),"")</f>
        <v/>
      </c>
      <c r="B945" s="5" t="str">
        <f>IFERROR(HLOOKUP(B$2,'2.源数据-产品分析-全商品'!B$6:B$1000,ROW()-1,0),"")</f>
        <v/>
      </c>
      <c r="C945" s="5" t="str">
        <f>CLEAN(IFERROR(HLOOKUP(C$2,'2.源数据-产品分析-全商品'!C$6:C$1000,ROW()-1,0),""))</f>
        <v/>
      </c>
      <c r="D945" s="5" t="str">
        <f>IFERROR(HLOOKUP(D$2,'2.源数据-产品分析-全商品'!D$6:D$1000,ROW()-1,0),"")</f>
        <v/>
      </c>
      <c r="E945" s="5" t="str">
        <f>IFERROR(HLOOKUP(E$2,'2.源数据-产品分析-全商品'!E$6:E$1000,ROW()-1,0),"")</f>
        <v/>
      </c>
      <c r="F945" s="5" t="str">
        <f>IFERROR(VALUE(HLOOKUP(F$2,'2.源数据-产品分析-全商品'!F$6:F$1000,ROW()-1,0)),"")</f>
        <v/>
      </c>
      <c r="G945" s="5" t="str">
        <f>IFERROR(VALUE(HLOOKUP(G$2,'2.源数据-产品分析-全商品'!G$6:G$1000,ROW()-1,0)),"")</f>
        <v/>
      </c>
      <c r="H945" s="5" t="str">
        <f>IFERROR(HLOOKUP(H$2,'2.源数据-产品分析-全商品'!H$6:H$1000,ROW()-1,0),"")</f>
        <v/>
      </c>
      <c r="I945" s="5" t="str">
        <f>IFERROR(VALUE(HLOOKUP(I$2,'2.源数据-产品分析-全商品'!I$6:I$1000,ROW()-1,0)),"")</f>
        <v/>
      </c>
      <c r="J945" s="60" t="str">
        <f>IFERROR(IF($J$2="","",INDEX('产品报告-整理'!G:G,MATCH(产品建议!A945,'产品报告-整理'!A:A,0))),"")</f>
        <v/>
      </c>
      <c r="K945" s="5" t="str">
        <f>IFERROR(IF($K$2="","",VALUE(INDEX('产品报告-整理'!E:E,MATCH(产品建议!A945,'产品报告-整理'!A:A,0)))),0)</f>
        <v/>
      </c>
      <c r="L945" s="5" t="str">
        <f>IFERROR(VALUE(HLOOKUP(L$2,'2.源数据-产品分析-全商品'!J$6:J$1000,ROW()-1,0)),"")</f>
        <v/>
      </c>
      <c r="M945" s="5" t="str">
        <f>IFERROR(VALUE(HLOOKUP(M$2,'2.源数据-产品分析-全商品'!K$6:K$1000,ROW()-1,0)),"")</f>
        <v/>
      </c>
      <c r="N945" s="5" t="str">
        <f>IFERROR(HLOOKUP(N$2,'2.源数据-产品分析-全商品'!L$6:L$1000,ROW()-1,0),"")</f>
        <v/>
      </c>
      <c r="O945" s="5" t="str">
        <f>IF($O$2='产品报告-整理'!$K$1,IFERROR(INDEX('产品报告-整理'!S:S,MATCH(产品建议!A945,'产品报告-整理'!L:L,0)),""),(IFERROR(VALUE(HLOOKUP(O$2,'2.源数据-产品分析-全商品'!M$6:M$1000,ROW()-1,0)),"")))</f>
        <v/>
      </c>
      <c r="P945" s="5" t="str">
        <f>IF($P$2='产品报告-整理'!$V$1,IFERROR(INDEX('产品报告-整理'!AD:AD,MATCH(产品建议!A945,'产品报告-整理'!W:W,0)),""),(IFERROR(VALUE(HLOOKUP(P$2,'2.源数据-产品分析-全商品'!N$6:N$1000,ROW()-1,0)),"")))</f>
        <v/>
      </c>
      <c r="Q945" s="5" t="str">
        <f>IF($Q$2='产品报告-整理'!$AG$1,IFERROR(INDEX('产品报告-整理'!AO:AO,MATCH(产品建议!A945,'产品报告-整理'!AH:AH,0)),""),(IFERROR(VALUE(HLOOKUP(Q$2,'2.源数据-产品分析-全商品'!O$6:O$1000,ROW()-1,0)),"")))</f>
        <v/>
      </c>
      <c r="R945" s="5" t="str">
        <f>IF($R$2='产品报告-整理'!$AR$1,IFERROR(INDEX('产品报告-整理'!AZ:AZ,MATCH(产品建议!A945,'产品报告-整理'!AS:AS,0)),""),(IFERROR(VALUE(HLOOKUP(R$2,'2.源数据-产品分析-全商品'!P$6:P$1000,ROW()-1,0)),"")))</f>
        <v/>
      </c>
      <c r="S945" s="5" t="str">
        <f>IF($S$2='产品报告-整理'!$BC$1,IFERROR(INDEX('产品报告-整理'!BK:BK,MATCH(产品建议!A945,'产品报告-整理'!BD:BD,0)),""),(IFERROR(VALUE(HLOOKUP(S$2,'2.源数据-产品分析-全商品'!Q$6:Q$1000,ROW()-1,0)),"")))</f>
        <v/>
      </c>
      <c r="T945" s="5" t="str">
        <f>IFERROR(HLOOKUP("产品负责人",'2.源数据-产品分析-全商品'!R$6:R$1000,ROW()-1,0),"")</f>
        <v/>
      </c>
      <c r="U945" s="5" t="str">
        <f>IFERROR(VALUE(HLOOKUP(U$2,'2.源数据-产品分析-全商品'!S$6:S$1000,ROW()-1,0)),"")</f>
        <v/>
      </c>
      <c r="V945" s="5" t="str">
        <f>IFERROR(VALUE(HLOOKUP(V$2,'2.源数据-产品分析-全商品'!T$6:T$1000,ROW()-1,0)),"")</f>
        <v/>
      </c>
      <c r="W945" s="5" t="str">
        <f>IF(OR($A$3=""),"",IF(OR($W$2="优爆品"),(IF(COUNTIF('2-2.源数据-产品分析-优品'!A:A,产品建议!A945)&gt;0,"是","")&amp;IF(COUNTIF('2-3.源数据-产品分析-爆品'!A:A,产品建议!A945)&gt;0,"是","")),IF(OR($W$2="P4P点击量"),((IFERROR(INDEX('产品报告-整理'!D:D,MATCH(产品建议!A945,'产品报告-整理'!A:A,0)),""))),((IF(COUNTIF('2-2.源数据-产品分析-优品'!A:A,产品建议!A945)&gt;0,"是",""))))))</f>
        <v/>
      </c>
      <c r="X945" s="5" t="str">
        <f>IF(OR($A$3=""),"",IF(OR($W$2="优爆品"),((IFERROR(INDEX('产品报告-整理'!D:D,MATCH(产品建议!A945,'产品报告-整理'!A:A,0)),"")&amp;" → "&amp;(IFERROR(TEXT(INDEX('产品报告-整理'!D:D,MATCH(产品建议!A945,'产品报告-整理'!A:A,0))/G945,"0%"),"")))),IF(OR($W$2="P4P点击量"),((IF($W$2="P4P点击量",IFERROR(TEXT(W945/G945,"0%"),"")))),(((IF(COUNTIF('2-3.源数据-产品分析-爆品'!A:A,产品建议!A945)&gt;0,"是","")))))))</f>
        <v/>
      </c>
      <c r="Y945" s="9" t="str">
        <f>IF(AND($Y$2="直通车总消费",'产品报告-整理'!$BN$1="推荐广告"),IFERROR(INDEX('产品报告-整理'!H:H,MATCH(产品建议!A945,'产品报告-整理'!A:A,0)),0)+IFERROR(INDEX('产品报告-整理'!BV:BV,MATCH(产品建议!A945,'产品报告-整理'!BO:BO,0)),0),IFERROR(INDEX('产品报告-整理'!H:H,MATCH(产品建议!A945,'产品报告-整理'!A:A,0)),0))</f>
        <v/>
      </c>
      <c r="Z945" s="9" t="str">
        <f t="shared" si="45"/>
        <v/>
      </c>
      <c r="AA945" s="5" t="str">
        <f t="shared" si="43"/>
        <v/>
      </c>
      <c r="AB945" s="5" t="str">
        <f t="shared" si="44"/>
        <v/>
      </c>
      <c r="AC945" s="9"/>
      <c r="AD945" s="15" t="str">
        <f>IF($AD$1="  ",IFERROR(IF(AND(Y945="未推广",L945&gt;0),"加入P4P推广 ","")&amp;IF(AND(OR(W945="是",X945="是"),Y945=0),"优爆品加推广 ","")&amp;IF(AND(C945="N",L945&gt;0),"增加橱窗绑定 ","")&amp;IF(AND(OR(Z945&gt;$Z$1*4.5,AB945&gt;$AB$1*4.5),Y945&lt;&gt;0,Y945&gt;$AB$1*2,G945&gt;($G$1/$L$1)*1),"放弃P4P推广 ","")&amp;IF(AND(AB945&gt;$AB$1*1.2,AB945&lt;$AB$1*4.5,Y945&gt;0),"优化询盘成本 ","")&amp;IF(AND(Z945&gt;$Z$1*1.2,Z945&lt;$Z$1*4.5,Y945&gt;0),"优化商机成本 ","")&amp;IF(AND(Y945&lt;&gt;0,L945&gt;0,AB945&lt;$AB$1*1.2),"加大询盘获取 ","")&amp;IF(AND(Y945&lt;&gt;0,K945&gt;0,Z945&lt;$Z$1*1.2),"加大商机获取 ","")&amp;IF(AND(L945=0,C945="Y",G945&gt;($G$1/$L$1*1.5)),"解绑橱窗绑定 ",""),"请去左表粘贴源数据"),"")</f>
        <v/>
      </c>
      <c r="AE945" s="9"/>
      <c r="AF945" s="9"/>
      <c r="AG945" s="9"/>
      <c r="AH945" s="9"/>
      <c r="AI945" s="17"/>
      <c r="AJ945" s="17"/>
      <c r="AK945" s="17"/>
    </row>
    <row r="946" spans="1:37">
      <c r="A946" s="5" t="str">
        <f>IFERROR(HLOOKUP(A$2,'2.源数据-产品分析-全商品'!A$6:A$1000,ROW()-1,0),"")</f>
        <v/>
      </c>
      <c r="B946" s="5" t="str">
        <f>IFERROR(HLOOKUP(B$2,'2.源数据-产品分析-全商品'!B$6:B$1000,ROW()-1,0),"")</f>
        <v/>
      </c>
      <c r="C946" s="5" t="str">
        <f>CLEAN(IFERROR(HLOOKUP(C$2,'2.源数据-产品分析-全商品'!C$6:C$1000,ROW()-1,0),""))</f>
        <v/>
      </c>
      <c r="D946" s="5" t="str">
        <f>IFERROR(HLOOKUP(D$2,'2.源数据-产品分析-全商品'!D$6:D$1000,ROW()-1,0),"")</f>
        <v/>
      </c>
      <c r="E946" s="5" t="str">
        <f>IFERROR(HLOOKUP(E$2,'2.源数据-产品分析-全商品'!E$6:E$1000,ROW()-1,0),"")</f>
        <v/>
      </c>
      <c r="F946" s="5" t="str">
        <f>IFERROR(VALUE(HLOOKUP(F$2,'2.源数据-产品分析-全商品'!F$6:F$1000,ROW()-1,0)),"")</f>
        <v/>
      </c>
      <c r="G946" s="5" t="str">
        <f>IFERROR(VALUE(HLOOKUP(G$2,'2.源数据-产品分析-全商品'!G$6:G$1000,ROW()-1,0)),"")</f>
        <v/>
      </c>
      <c r="H946" s="5" t="str">
        <f>IFERROR(HLOOKUP(H$2,'2.源数据-产品分析-全商品'!H$6:H$1000,ROW()-1,0),"")</f>
        <v/>
      </c>
      <c r="I946" s="5" t="str">
        <f>IFERROR(VALUE(HLOOKUP(I$2,'2.源数据-产品分析-全商品'!I$6:I$1000,ROW()-1,0)),"")</f>
        <v/>
      </c>
      <c r="J946" s="60" t="str">
        <f>IFERROR(IF($J$2="","",INDEX('产品报告-整理'!G:G,MATCH(产品建议!A946,'产品报告-整理'!A:A,0))),"")</f>
        <v/>
      </c>
      <c r="K946" s="5" t="str">
        <f>IFERROR(IF($K$2="","",VALUE(INDEX('产品报告-整理'!E:E,MATCH(产品建议!A946,'产品报告-整理'!A:A,0)))),0)</f>
        <v/>
      </c>
      <c r="L946" s="5" t="str">
        <f>IFERROR(VALUE(HLOOKUP(L$2,'2.源数据-产品分析-全商品'!J$6:J$1000,ROW()-1,0)),"")</f>
        <v/>
      </c>
      <c r="M946" s="5" t="str">
        <f>IFERROR(VALUE(HLOOKUP(M$2,'2.源数据-产品分析-全商品'!K$6:K$1000,ROW()-1,0)),"")</f>
        <v/>
      </c>
      <c r="N946" s="5" t="str">
        <f>IFERROR(HLOOKUP(N$2,'2.源数据-产品分析-全商品'!L$6:L$1000,ROW()-1,0),"")</f>
        <v/>
      </c>
      <c r="O946" s="5" t="str">
        <f>IF($O$2='产品报告-整理'!$K$1,IFERROR(INDEX('产品报告-整理'!S:S,MATCH(产品建议!A946,'产品报告-整理'!L:L,0)),""),(IFERROR(VALUE(HLOOKUP(O$2,'2.源数据-产品分析-全商品'!M$6:M$1000,ROW()-1,0)),"")))</f>
        <v/>
      </c>
      <c r="P946" s="5" t="str">
        <f>IF($P$2='产品报告-整理'!$V$1,IFERROR(INDEX('产品报告-整理'!AD:AD,MATCH(产品建议!A946,'产品报告-整理'!W:W,0)),""),(IFERROR(VALUE(HLOOKUP(P$2,'2.源数据-产品分析-全商品'!N$6:N$1000,ROW()-1,0)),"")))</f>
        <v/>
      </c>
      <c r="Q946" s="5" t="str">
        <f>IF($Q$2='产品报告-整理'!$AG$1,IFERROR(INDEX('产品报告-整理'!AO:AO,MATCH(产品建议!A946,'产品报告-整理'!AH:AH,0)),""),(IFERROR(VALUE(HLOOKUP(Q$2,'2.源数据-产品分析-全商品'!O$6:O$1000,ROW()-1,0)),"")))</f>
        <v/>
      </c>
      <c r="R946" s="5" t="str">
        <f>IF($R$2='产品报告-整理'!$AR$1,IFERROR(INDEX('产品报告-整理'!AZ:AZ,MATCH(产品建议!A946,'产品报告-整理'!AS:AS,0)),""),(IFERROR(VALUE(HLOOKUP(R$2,'2.源数据-产品分析-全商品'!P$6:P$1000,ROW()-1,0)),"")))</f>
        <v/>
      </c>
      <c r="S946" s="5" t="str">
        <f>IF($S$2='产品报告-整理'!$BC$1,IFERROR(INDEX('产品报告-整理'!BK:BK,MATCH(产品建议!A946,'产品报告-整理'!BD:BD,0)),""),(IFERROR(VALUE(HLOOKUP(S$2,'2.源数据-产品分析-全商品'!Q$6:Q$1000,ROW()-1,0)),"")))</f>
        <v/>
      </c>
      <c r="T946" s="5" t="str">
        <f>IFERROR(HLOOKUP("产品负责人",'2.源数据-产品分析-全商品'!R$6:R$1000,ROW()-1,0),"")</f>
        <v/>
      </c>
      <c r="U946" s="5" t="str">
        <f>IFERROR(VALUE(HLOOKUP(U$2,'2.源数据-产品分析-全商品'!S$6:S$1000,ROW()-1,0)),"")</f>
        <v/>
      </c>
      <c r="V946" s="5" t="str">
        <f>IFERROR(VALUE(HLOOKUP(V$2,'2.源数据-产品分析-全商品'!T$6:T$1000,ROW()-1,0)),"")</f>
        <v/>
      </c>
      <c r="W946" s="5" t="str">
        <f>IF(OR($A$3=""),"",IF(OR($W$2="优爆品"),(IF(COUNTIF('2-2.源数据-产品分析-优品'!A:A,产品建议!A946)&gt;0,"是","")&amp;IF(COUNTIF('2-3.源数据-产品分析-爆品'!A:A,产品建议!A946)&gt;0,"是","")),IF(OR($W$2="P4P点击量"),((IFERROR(INDEX('产品报告-整理'!D:D,MATCH(产品建议!A946,'产品报告-整理'!A:A,0)),""))),((IF(COUNTIF('2-2.源数据-产品分析-优品'!A:A,产品建议!A946)&gt;0,"是",""))))))</f>
        <v/>
      </c>
      <c r="X946" s="5" t="str">
        <f>IF(OR($A$3=""),"",IF(OR($W$2="优爆品"),((IFERROR(INDEX('产品报告-整理'!D:D,MATCH(产品建议!A946,'产品报告-整理'!A:A,0)),"")&amp;" → "&amp;(IFERROR(TEXT(INDEX('产品报告-整理'!D:D,MATCH(产品建议!A946,'产品报告-整理'!A:A,0))/G946,"0%"),"")))),IF(OR($W$2="P4P点击量"),((IF($W$2="P4P点击量",IFERROR(TEXT(W946/G946,"0%"),"")))),(((IF(COUNTIF('2-3.源数据-产品分析-爆品'!A:A,产品建议!A946)&gt;0,"是","")))))))</f>
        <v/>
      </c>
      <c r="Y946" s="9" t="str">
        <f>IF(AND($Y$2="直通车总消费",'产品报告-整理'!$BN$1="推荐广告"),IFERROR(INDEX('产品报告-整理'!H:H,MATCH(产品建议!A946,'产品报告-整理'!A:A,0)),0)+IFERROR(INDEX('产品报告-整理'!BV:BV,MATCH(产品建议!A946,'产品报告-整理'!BO:BO,0)),0),IFERROR(INDEX('产品报告-整理'!H:H,MATCH(产品建议!A946,'产品报告-整理'!A:A,0)),0))</f>
        <v/>
      </c>
      <c r="Z946" s="9" t="str">
        <f t="shared" si="45"/>
        <v/>
      </c>
      <c r="AA946" s="5" t="str">
        <f t="shared" si="43"/>
        <v/>
      </c>
      <c r="AB946" s="5" t="str">
        <f t="shared" si="44"/>
        <v/>
      </c>
      <c r="AC946" s="9"/>
      <c r="AD946" s="15" t="str">
        <f>IF($AD$1="  ",IFERROR(IF(AND(Y946="未推广",L946&gt;0),"加入P4P推广 ","")&amp;IF(AND(OR(W946="是",X946="是"),Y946=0),"优爆品加推广 ","")&amp;IF(AND(C946="N",L946&gt;0),"增加橱窗绑定 ","")&amp;IF(AND(OR(Z946&gt;$Z$1*4.5,AB946&gt;$AB$1*4.5),Y946&lt;&gt;0,Y946&gt;$AB$1*2,G946&gt;($G$1/$L$1)*1),"放弃P4P推广 ","")&amp;IF(AND(AB946&gt;$AB$1*1.2,AB946&lt;$AB$1*4.5,Y946&gt;0),"优化询盘成本 ","")&amp;IF(AND(Z946&gt;$Z$1*1.2,Z946&lt;$Z$1*4.5,Y946&gt;0),"优化商机成本 ","")&amp;IF(AND(Y946&lt;&gt;0,L946&gt;0,AB946&lt;$AB$1*1.2),"加大询盘获取 ","")&amp;IF(AND(Y946&lt;&gt;0,K946&gt;0,Z946&lt;$Z$1*1.2),"加大商机获取 ","")&amp;IF(AND(L946=0,C946="Y",G946&gt;($G$1/$L$1*1.5)),"解绑橱窗绑定 ",""),"请去左表粘贴源数据"),"")</f>
        <v/>
      </c>
      <c r="AE946" s="9"/>
      <c r="AF946" s="9"/>
      <c r="AG946" s="9"/>
      <c r="AH946" s="9"/>
      <c r="AI946" s="17"/>
      <c r="AJ946" s="17"/>
      <c r="AK946" s="17"/>
    </row>
    <row r="947" spans="1:37">
      <c r="A947" s="5" t="str">
        <f>IFERROR(HLOOKUP(A$2,'2.源数据-产品分析-全商品'!A$6:A$1000,ROW()-1,0),"")</f>
        <v/>
      </c>
      <c r="B947" s="5" t="str">
        <f>IFERROR(HLOOKUP(B$2,'2.源数据-产品分析-全商品'!B$6:B$1000,ROW()-1,0),"")</f>
        <v/>
      </c>
      <c r="C947" s="5" t="str">
        <f>CLEAN(IFERROR(HLOOKUP(C$2,'2.源数据-产品分析-全商品'!C$6:C$1000,ROW()-1,0),""))</f>
        <v/>
      </c>
      <c r="D947" s="5" t="str">
        <f>IFERROR(HLOOKUP(D$2,'2.源数据-产品分析-全商品'!D$6:D$1000,ROW()-1,0),"")</f>
        <v/>
      </c>
      <c r="E947" s="5" t="str">
        <f>IFERROR(HLOOKUP(E$2,'2.源数据-产品分析-全商品'!E$6:E$1000,ROW()-1,0),"")</f>
        <v/>
      </c>
      <c r="F947" s="5" t="str">
        <f>IFERROR(VALUE(HLOOKUP(F$2,'2.源数据-产品分析-全商品'!F$6:F$1000,ROW()-1,0)),"")</f>
        <v/>
      </c>
      <c r="G947" s="5" t="str">
        <f>IFERROR(VALUE(HLOOKUP(G$2,'2.源数据-产品分析-全商品'!G$6:G$1000,ROW()-1,0)),"")</f>
        <v/>
      </c>
      <c r="H947" s="5" t="str">
        <f>IFERROR(HLOOKUP(H$2,'2.源数据-产品分析-全商品'!H$6:H$1000,ROW()-1,0),"")</f>
        <v/>
      </c>
      <c r="I947" s="5" t="str">
        <f>IFERROR(VALUE(HLOOKUP(I$2,'2.源数据-产品分析-全商品'!I$6:I$1000,ROW()-1,0)),"")</f>
        <v/>
      </c>
      <c r="J947" s="60" t="str">
        <f>IFERROR(IF($J$2="","",INDEX('产品报告-整理'!G:G,MATCH(产品建议!A947,'产品报告-整理'!A:A,0))),"")</f>
        <v/>
      </c>
      <c r="K947" s="5" t="str">
        <f>IFERROR(IF($K$2="","",VALUE(INDEX('产品报告-整理'!E:E,MATCH(产品建议!A947,'产品报告-整理'!A:A,0)))),0)</f>
        <v/>
      </c>
      <c r="L947" s="5" t="str">
        <f>IFERROR(VALUE(HLOOKUP(L$2,'2.源数据-产品分析-全商品'!J$6:J$1000,ROW()-1,0)),"")</f>
        <v/>
      </c>
      <c r="M947" s="5" t="str">
        <f>IFERROR(VALUE(HLOOKUP(M$2,'2.源数据-产品分析-全商品'!K$6:K$1000,ROW()-1,0)),"")</f>
        <v/>
      </c>
      <c r="N947" s="5" t="str">
        <f>IFERROR(HLOOKUP(N$2,'2.源数据-产品分析-全商品'!L$6:L$1000,ROW()-1,0),"")</f>
        <v/>
      </c>
      <c r="O947" s="5" t="str">
        <f>IF($O$2='产品报告-整理'!$K$1,IFERROR(INDEX('产品报告-整理'!S:S,MATCH(产品建议!A947,'产品报告-整理'!L:L,0)),""),(IFERROR(VALUE(HLOOKUP(O$2,'2.源数据-产品分析-全商品'!M$6:M$1000,ROW()-1,0)),"")))</f>
        <v/>
      </c>
      <c r="P947" s="5" t="str">
        <f>IF($P$2='产品报告-整理'!$V$1,IFERROR(INDEX('产品报告-整理'!AD:AD,MATCH(产品建议!A947,'产品报告-整理'!W:W,0)),""),(IFERROR(VALUE(HLOOKUP(P$2,'2.源数据-产品分析-全商品'!N$6:N$1000,ROW()-1,0)),"")))</f>
        <v/>
      </c>
      <c r="Q947" s="5" t="str">
        <f>IF($Q$2='产品报告-整理'!$AG$1,IFERROR(INDEX('产品报告-整理'!AO:AO,MATCH(产品建议!A947,'产品报告-整理'!AH:AH,0)),""),(IFERROR(VALUE(HLOOKUP(Q$2,'2.源数据-产品分析-全商品'!O$6:O$1000,ROW()-1,0)),"")))</f>
        <v/>
      </c>
      <c r="R947" s="5" t="str">
        <f>IF($R$2='产品报告-整理'!$AR$1,IFERROR(INDEX('产品报告-整理'!AZ:AZ,MATCH(产品建议!A947,'产品报告-整理'!AS:AS,0)),""),(IFERROR(VALUE(HLOOKUP(R$2,'2.源数据-产品分析-全商品'!P$6:P$1000,ROW()-1,0)),"")))</f>
        <v/>
      </c>
      <c r="S947" s="5" t="str">
        <f>IF($S$2='产品报告-整理'!$BC$1,IFERROR(INDEX('产品报告-整理'!BK:BK,MATCH(产品建议!A947,'产品报告-整理'!BD:BD,0)),""),(IFERROR(VALUE(HLOOKUP(S$2,'2.源数据-产品分析-全商品'!Q$6:Q$1000,ROW()-1,0)),"")))</f>
        <v/>
      </c>
      <c r="T947" s="5" t="str">
        <f>IFERROR(HLOOKUP("产品负责人",'2.源数据-产品分析-全商品'!R$6:R$1000,ROW()-1,0),"")</f>
        <v/>
      </c>
      <c r="U947" s="5" t="str">
        <f>IFERROR(VALUE(HLOOKUP(U$2,'2.源数据-产品分析-全商品'!S$6:S$1000,ROW()-1,0)),"")</f>
        <v/>
      </c>
      <c r="V947" s="5" t="str">
        <f>IFERROR(VALUE(HLOOKUP(V$2,'2.源数据-产品分析-全商品'!T$6:T$1000,ROW()-1,0)),"")</f>
        <v/>
      </c>
      <c r="W947" s="5" t="str">
        <f>IF(OR($A$3=""),"",IF(OR($W$2="优爆品"),(IF(COUNTIF('2-2.源数据-产品分析-优品'!A:A,产品建议!A947)&gt;0,"是","")&amp;IF(COUNTIF('2-3.源数据-产品分析-爆品'!A:A,产品建议!A947)&gt;0,"是","")),IF(OR($W$2="P4P点击量"),((IFERROR(INDEX('产品报告-整理'!D:D,MATCH(产品建议!A947,'产品报告-整理'!A:A,0)),""))),((IF(COUNTIF('2-2.源数据-产品分析-优品'!A:A,产品建议!A947)&gt;0,"是",""))))))</f>
        <v/>
      </c>
      <c r="X947" s="5" t="str">
        <f>IF(OR($A$3=""),"",IF(OR($W$2="优爆品"),((IFERROR(INDEX('产品报告-整理'!D:D,MATCH(产品建议!A947,'产品报告-整理'!A:A,0)),"")&amp;" → "&amp;(IFERROR(TEXT(INDEX('产品报告-整理'!D:D,MATCH(产品建议!A947,'产品报告-整理'!A:A,0))/G947,"0%"),"")))),IF(OR($W$2="P4P点击量"),((IF($W$2="P4P点击量",IFERROR(TEXT(W947/G947,"0%"),"")))),(((IF(COUNTIF('2-3.源数据-产品分析-爆品'!A:A,产品建议!A947)&gt;0,"是","")))))))</f>
        <v/>
      </c>
      <c r="Y947" s="9" t="str">
        <f>IF(AND($Y$2="直通车总消费",'产品报告-整理'!$BN$1="推荐广告"),IFERROR(INDEX('产品报告-整理'!H:H,MATCH(产品建议!A947,'产品报告-整理'!A:A,0)),0)+IFERROR(INDEX('产品报告-整理'!BV:BV,MATCH(产品建议!A947,'产品报告-整理'!BO:BO,0)),0),IFERROR(INDEX('产品报告-整理'!H:H,MATCH(产品建议!A947,'产品报告-整理'!A:A,0)),0))</f>
        <v/>
      </c>
      <c r="Z947" s="9" t="str">
        <f t="shared" si="45"/>
        <v/>
      </c>
      <c r="AA947" s="5" t="str">
        <f t="shared" si="43"/>
        <v/>
      </c>
      <c r="AB947" s="5" t="str">
        <f t="shared" si="44"/>
        <v/>
      </c>
      <c r="AC947" s="9"/>
      <c r="AD947" s="15" t="str">
        <f>IF($AD$1="  ",IFERROR(IF(AND(Y947="未推广",L947&gt;0),"加入P4P推广 ","")&amp;IF(AND(OR(W947="是",X947="是"),Y947=0),"优爆品加推广 ","")&amp;IF(AND(C947="N",L947&gt;0),"增加橱窗绑定 ","")&amp;IF(AND(OR(Z947&gt;$Z$1*4.5,AB947&gt;$AB$1*4.5),Y947&lt;&gt;0,Y947&gt;$AB$1*2,G947&gt;($G$1/$L$1)*1),"放弃P4P推广 ","")&amp;IF(AND(AB947&gt;$AB$1*1.2,AB947&lt;$AB$1*4.5,Y947&gt;0),"优化询盘成本 ","")&amp;IF(AND(Z947&gt;$Z$1*1.2,Z947&lt;$Z$1*4.5,Y947&gt;0),"优化商机成本 ","")&amp;IF(AND(Y947&lt;&gt;0,L947&gt;0,AB947&lt;$AB$1*1.2),"加大询盘获取 ","")&amp;IF(AND(Y947&lt;&gt;0,K947&gt;0,Z947&lt;$Z$1*1.2),"加大商机获取 ","")&amp;IF(AND(L947=0,C947="Y",G947&gt;($G$1/$L$1*1.5)),"解绑橱窗绑定 ",""),"请去左表粘贴源数据"),"")</f>
        <v/>
      </c>
      <c r="AE947" s="9"/>
      <c r="AF947" s="9"/>
      <c r="AG947" s="9"/>
      <c r="AH947" s="9"/>
      <c r="AI947" s="17"/>
      <c r="AJ947" s="17"/>
      <c r="AK947" s="17"/>
    </row>
    <row r="948" spans="1:37">
      <c r="A948" s="5" t="str">
        <f>IFERROR(HLOOKUP(A$2,'2.源数据-产品分析-全商品'!A$6:A$1000,ROW()-1,0),"")</f>
        <v/>
      </c>
      <c r="B948" s="5" t="str">
        <f>IFERROR(HLOOKUP(B$2,'2.源数据-产品分析-全商品'!B$6:B$1000,ROW()-1,0),"")</f>
        <v/>
      </c>
      <c r="C948" s="5" t="str">
        <f>CLEAN(IFERROR(HLOOKUP(C$2,'2.源数据-产品分析-全商品'!C$6:C$1000,ROW()-1,0),""))</f>
        <v/>
      </c>
      <c r="D948" s="5" t="str">
        <f>IFERROR(HLOOKUP(D$2,'2.源数据-产品分析-全商品'!D$6:D$1000,ROW()-1,0),"")</f>
        <v/>
      </c>
      <c r="E948" s="5" t="str">
        <f>IFERROR(HLOOKUP(E$2,'2.源数据-产品分析-全商品'!E$6:E$1000,ROW()-1,0),"")</f>
        <v/>
      </c>
      <c r="F948" s="5" t="str">
        <f>IFERROR(VALUE(HLOOKUP(F$2,'2.源数据-产品分析-全商品'!F$6:F$1000,ROW()-1,0)),"")</f>
        <v/>
      </c>
      <c r="G948" s="5" t="str">
        <f>IFERROR(VALUE(HLOOKUP(G$2,'2.源数据-产品分析-全商品'!G$6:G$1000,ROW()-1,0)),"")</f>
        <v/>
      </c>
      <c r="H948" s="5" t="str">
        <f>IFERROR(HLOOKUP(H$2,'2.源数据-产品分析-全商品'!H$6:H$1000,ROW()-1,0),"")</f>
        <v/>
      </c>
      <c r="I948" s="5" t="str">
        <f>IFERROR(VALUE(HLOOKUP(I$2,'2.源数据-产品分析-全商品'!I$6:I$1000,ROW()-1,0)),"")</f>
        <v/>
      </c>
      <c r="J948" s="60" t="str">
        <f>IFERROR(IF($J$2="","",INDEX('产品报告-整理'!G:G,MATCH(产品建议!A948,'产品报告-整理'!A:A,0))),"")</f>
        <v/>
      </c>
      <c r="K948" s="5" t="str">
        <f>IFERROR(IF($K$2="","",VALUE(INDEX('产品报告-整理'!E:E,MATCH(产品建议!A948,'产品报告-整理'!A:A,0)))),0)</f>
        <v/>
      </c>
      <c r="L948" s="5" t="str">
        <f>IFERROR(VALUE(HLOOKUP(L$2,'2.源数据-产品分析-全商品'!J$6:J$1000,ROW()-1,0)),"")</f>
        <v/>
      </c>
      <c r="M948" s="5" t="str">
        <f>IFERROR(VALUE(HLOOKUP(M$2,'2.源数据-产品分析-全商品'!K$6:K$1000,ROW()-1,0)),"")</f>
        <v/>
      </c>
      <c r="N948" s="5" t="str">
        <f>IFERROR(HLOOKUP(N$2,'2.源数据-产品分析-全商品'!L$6:L$1000,ROW()-1,0),"")</f>
        <v/>
      </c>
      <c r="O948" s="5" t="str">
        <f>IF($O$2='产品报告-整理'!$K$1,IFERROR(INDEX('产品报告-整理'!S:S,MATCH(产品建议!A948,'产品报告-整理'!L:L,0)),""),(IFERROR(VALUE(HLOOKUP(O$2,'2.源数据-产品分析-全商品'!M$6:M$1000,ROW()-1,0)),"")))</f>
        <v/>
      </c>
      <c r="P948" s="5" t="str">
        <f>IF($P$2='产品报告-整理'!$V$1,IFERROR(INDEX('产品报告-整理'!AD:AD,MATCH(产品建议!A948,'产品报告-整理'!W:W,0)),""),(IFERROR(VALUE(HLOOKUP(P$2,'2.源数据-产品分析-全商品'!N$6:N$1000,ROW()-1,0)),"")))</f>
        <v/>
      </c>
      <c r="Q948" s="5" t="str">
        <f>IF($Q$2='产品报告-整理'!$AG$1,IFERROR(INDEX('产品报告-整理'!AO:AO,MATCH(产品建议!A948,'产品报告-整理'!AH:AH,0)),""),(IFERROR(VALUE(HLOOKUP(Q$2,'2.源数据-产品分析-全商品'!O$6:O$1000,ROW()-1,0)),"")))</f>
        <v/>
      </c>
      <c r="R948" s="5" t="str">
        <f>IF($R$2='产品报告-整理'!$AR$1,IFERROR(INDEX('产品报告-整理'!AZ:AZ,MATCH(产品建议!A948,'产品报告-整理'!AS:AS,0)),""),(IFERROR(VALUE(HLOOKUP(R$2,'2.源数据-产品分析-全商品'!P$6:P$1000,ROW()-1,0)),"")))</f>
        <v/>
      </c>
      <c r="S948" s="5" t="str">
        <f>IF($S$2='产品报告-整理'!$BC$1,IFERROR(INDEX('产品报告-整理'!BK:BK,MATCH(产品建议!A948,'产品报告-整理'!BD:BD,0)),""),(IFERROR(VALUE(HLOOKUP(S$2,'2.源数据-产品分析-全商品'!Q$6:Q$1000,ROW()-1,0)),"")))</f>
        <v/>
      </c>
      <c r="T948" s="5" t="str">
        <f>IFERROR(HLOOKUP("产品负责人",'2.源数据-产品分析-全商品'!R$6:R$1000,ROW()-1,0),"")</f>
        <v/>
      </c>
      <c r="U948" s="5" t="str">
        <f>IFERROR(VALUE(HLOOKUP(U$2,'2.源数据-产品分析-全商品'!S$6:S$1000,ROW()-1,0)),"")</f>
        <v/>
      </c>
      <c r="V948" s="5" t="str">
        <f>IFERROR(VALUE(HLOOKUP(V$2,'2.源数据-产品分析-全商品'!T$6:T$1000,ROW()-1,0)),"")</f>
        <v/>
      </c>
      <c r="W948" s="5" t="str">
        <f>IF(OR($A$3=""),"",IF(OR($W$2="优爆品"),(IF(COUNTIF('2-2.源数据-产品分析-优品'!A:A,产品建议!A948)&gt;0,"是","")&amp;IF(COUNTIF('2-3.源数据-产品分析-爆品'!A:A,产品建议!A948)&gt;0,"是","")),IF(OR($W$2="P4P点击量"),((IFERROR(INDEX('产品报告-整理'!D:D,MATCH(产品建议!A948,'产品报告-整理'!A:A,0)),""))),((IF(COUNTIF('2-2.源数据-产品分析-优品'!A:A,产品建议!A948)&gt;0,"是",""))))))</f>
        <v/>
      </c>
      <c r="X948" s="5" t="str">
        <f>IF(OR($A$3=""),"",IF(OR($W$2="优爆品"),((IFERROR(INDEX('产品报告-整理'!D:D,MATCH(产品建议!A948,'产品报告-整理'!A:A,0)),"")&amp;" → "&amp;(IFERROR(TEXT(INDEX('产品报告-整理'!D:D,MATCH(产品建议!A948,'产品报告-整理'!A:A,0))/G948,"0%"),"")))),IF(OR($W$2="P4P点击量"),((IF($W$2="P4P点击量",IFERROR(TEXT(W948/G948,"0%"),"")))),(((IF(COUNTIF('2-3.源数据-产品分析-爆品'!A:A,产品建议!A948)&gt;0,"是","")))))))</f>
        <v/>
      </c>
      <c r="Y948" s="9" t="str">
        <f>IF(AND($Y$2="直通车总消费",'产品报告-整理'!$BN$1="推荐广告"),IFERROR(INDEX('产品报告-整理'!H:H,MATCH(产品建议!A948,'产品报告-整理'!A:A,0)),0)+IFERROR(INDEX('产品报告-整理'!BV:BV,MATCH(产品建议!A948,'产品报告-整理'!BO:BO,0)),0),IFERROR(INDEX('产品报告-整理'!H:H,MATCH(产品建议!A948,'产品报告-整理'!A:A,0)),0))</f>
        <v/>
      </c>
      <c r="Z948" s="9" t="str">
        <f t="shared" si="45"/>
        <v/>
      </c>
      <c r="AA948" s="5" t="str">
        <f t="shared" si="43"/>
        <v/>
      </c>
      <c r="AB948" s="5" t="str">
        <f t="shared" si="44"/>
        <v/>
      </c>
      <c r="AC948" s="9"/>
      <c r="AD948" s="15" t="str">
        <f>IF($AD$1="  ",IFERROR(IF(AND(Y948="未推广",L948&gt;0),"加入P4P推广 ","")&amp;IF(AND(OR(W948="是",X948="是"),Y948=0),"优爆品加推广 ","")&amp;IF(AND(C948="N",L948&gt;0),"增加橱窗绑定 ","")&amp;IF(AND(OR(Z948&gt;$Z$1*4.5,AB948&gt;$AB$1*4.5),Y948&lt;&gt;0,Y948&gt;$AB$1*2,G948&gt;($G$1/$L$1)*1),"放弃P4P推广 ","")&amp;IF(AND(AB948&gt;$AB$1*1.2,AB948&lt;$AB$1*4.5,Y948&gt;0),"优化询盘成本 ","")&amp;IF(AND(Z948&gt;$Z$1*1.2,Z948&lt;$Z$1*4.5,Y948&gt;0),"优化商机成本 ","")&amp;IF(AND(Y948&lt;&gt;0,L948&gt;0,AB948&lt;$AB$1*1.2),"加大询盘获取 ","")&amp;IF(AND(Y948&lt;&gt;0,K948&gt;0,Z948&lt;$Z$1*1.2),"加大商机获取 ","")&amp;IF(AND(L948=0,C948="Y",G948&gt;($G$1/$L$1*1.5)),"解绑橱窗绑定 ",""),"请去左表粘贴源数据"),"")</f>
        <v/>
      </c>
      <c r="AE948" s="9"/>
      <c r="AF948" s="9"/>
      <c r="AG948" s="9"/>
      <c r="AH948" s="9"/>
      <c r="AI948" s="17"/>
      <c r="AJ948" s="17"/>
      <c r="AK948" s="17"/>
    </row>
    <row r="949" spans="1:37">
      <c r="A949" s="5" t="str">
        <f>IFERROR(HLOOKUP(A$2,'2.源数据-产品分析-全商品'!A$6:A$1000,ROW()-1,0),"")</f>
        <v/>
      </c>
      <c r="B949" s="5" t="str">
        <f>IFERROR(HLOOKUP(B$2,'2.源数据-产品分析-全商品'!B$6:B$1000,ROW()-1,0),"")</f>
        <v/>
      </c>
      <c r="C949" s="5" t="str">
        <f>CLEAN(IFERROR(HLOOKUP(C$2,'2.源数据-产品分析-全商品'!C$6:C$1000,ROW()-1,0),""))</f>
        <v/>
      </c>
      <c r="D949" s="5" t="str">
        <f>IFERROR(HLOOKUP(D$2,'2.源数据-产品分析-全商品'!D$6:D$1000,ROW()-1,0),"")</f>
        <v/>
      </c>
      <c r="E949" s="5" t="str">
        <f>IFERROR(HLOOKUP(E$2,'2.源数据-产品分析-全商品'!E$6:E$1000,ROW()-1,0),"")</f>
        <v/>
      </c>
      <c r="F949" s="5" t="str">
        <f>IFERROR(VALUE(HLOOKUP(F$2,'2.源数据-产品分析-全商品'!F$6:F$1000,ROW()-1,0)),"")</f>
        <v/>
      </c>
      <c r="G949" s="5" t="str">
        <f>IFERROR(VALUE(HLOOKUP(G$2,'2.源数据-产品分析-全商品'!G$6:G$1000,ROW()-1,0)),"")</f>
        <v/>
      </c>
      <c r="H949" s="5" t="str">
        <f>IFERROR(HLOOKUP(H$2,'2.源数据-产品分析-全商品'!H$6:H$1000,ROW()-1,0),"")</f>
        <v/>
      </c>
      <c r="I949" s="5" t="str">
        <f>IFERROR(VALUE(HLOOKUP(I$2,'2.源数据-产品分析-全商品'!I$6:I$1000,ROW()-1,0)),"")</f>
        <v/>
      </c>
      <c r="J949" s="60" t="str">
        <f>IFERROR(IF($J$2="","",INDEX('产品报告-整理'!G:G,MATCH(产品建议!A949,'产品报告-整理'!A:A,0))),"")</f>
        <v/>
      </c>
      <c r="K949" s="5" t="str">
        <f>IFERROR(IF($K$2="","",VALUE(INDEX('产品报告-整理'!E:E,MATCH(产品建议!A949,'产品报告-整理'!A:A,0)))),0)</f>
        <v/>
      </c>
      <c r="L949" s="5" t="str">
        <f>IFERROR(VALUE(HLOOKUP(L$2,'2.源数据-产品分析-全商品'!J$6:J$1000,ROW()-1,0)),"")</f>
        <v/>
      </c>
      <c r="M949" s="5" t="str">
        <f>IFERROR(VALUE(HLOOKUP(M$2,'2.源数据-产品分析-全商品'!K$6:K$1000,ROW()-1,0)),"")</f>
        <v/>
      </c>
      <c r="N949" s="5" t="str">
        <f>IFERROR(HLOOKUP(N$2,'2.源数据-产品分析-全商品'!L$6:L$1000,ROW()-1,0),"")</f>
        <v/>
      </c>
      <c r="O949" s="5" t="str">
        <f>IF($O$2='产品报告-整理'!$K$1,IFERROR(INDEX('产品报告-整理'!S:S,MATCH(产品建议!A949,'产品报告-整理'!L:L,0)),""),(IFERROR(VALUE(HLOOKUP(O$2,'2.源数据-产品分析-全商品'!M$6:M$1000,ROW()-1,0)),"")))</f>
        <v/>
      </c>
      <c r="P949" s="5" t="str">
        <f>IF($P$2='产品报告-整理'!$V$1,IFERROR(INDEX('产品报告-整理'!AD:AD,MATCH(产品建议!A949,'产品报告-整理'!W:W,0)),""),(IFERROR(VALUE(HLOOKUP(P$2,'2.源数据-产品分析-全商品'!N$6:N$1000,ROW()-1,0)),"")))</f>
        <v/>
      </c>
      <c r="Q949" s="5" t="str">
        <f>IF($Q$2='产品报告-整理'!$AG$1,IFERROR(INDEX('产品报告-整理'!AO:AO,MATCH(产品建议!A949,'产品报告-整理'!AH:AH,0)),""),(IFERROR(VALUE(HLOOKUP(Q$2,'2.源数据-产品分析-全商品'!O$6:O$1000,ROW()-1,0)),"")))</f>
        <v/>
      </c>
      <c r="R949" s="5" t="str">
        <f>IF($R$2='产品报告-整理'!$AR$1,IFERROR(INDEX('产品报告-整理'!AZ:AZ,MATCH(产品建议!A949,'产品报告-整理'!AS:AS,0)),""),(IFERROR(VALUE(HLOOKUP(R$2,'2.源数据-产品分析-全商品'!P$6:P$1000,ROW()-1,0)),"")))</f>
        <v/>
      </c>
      <c r="S949" s="5" t="str">
        <f>IF($S$2='产品报告-整理'!$BC$1,IFERROR(INDEX('产品报告-整理'!BK:BK,MATCH(产品建议!A949,'产品报告-整理'!BD:BD,0)),""),(IFERROR(VALUE(HLOOKUP(S$2,'2.源数据-产品分析-全商品'!Q$6:Q$1000,ROW()-1,0)),"")))</f>
        <v/>
      </c>
      <c r="T949" s="5" t="str">
        <f>IFERROR(HLOOKUP("产品负责人",'2.源数据-产品分析-全商品'!R$6:R$1000,ROW()-1,0),"")</f>
        <v/>
      </c>
      <c r="U949" s="5" t="str">
        <f>IFERROR(VALUE(HLOOKUP(U$2,'2.源数据-产品分析-全商品'!S$6:S$1000,ROW()-1,0)),"")</f>
        <v/>
      </c>
      <c r="V949" s="5" t="str">
        <f>IFERROR(VALUE(HLOOKUP(V$2,'2.源数据-产品分析-全商品'!T$6:T$1000,ROW()-1,0)),"")</f>
        <v/>
      </c>
      <c r="W949" s="5" t="str">
        <f>IF(OR($A$3=""),"",IF(OR($W$2="优爆品"),(IF(COUNTIF('2-2.源数据-产品分析-优品'!A:A,产品建议!A949)&gt;0,"是","")&amp;IF(COUNTIF('2-3.源数据-产品分析-爆品'!A:A,产品建议!A949)&gt;0,"是","")),IF(OR($W$2="P4P点击量"),((IFERROR(INDEX('产品报告-整理'!D:D,MATCH(产品建议!A949,'产品报告-整理'!A:A,0)),""))),((IF(COUNTIF('2-2.源数据-产品分析-优品'!A:A,产品建议!A949)&gt;0,"是",""))))))</f>
        <v/>
      </c>
      <c r="X949" s="5" t="str">
        <f>IF(OR($A$3=""),"",IF(OR($W$2="优爆品"),((IFERROR(INDEX('产品报告-整理'!D:D,MATCH(产品建议!A949,'产品报告-整理'!A:A,0)),"")&amp;" → "&amp;(IFERROR(TEXT(INDEX('产品报告-整理'!D:D,MATCH(产品建议!A949,'产品报告-整理'!A:A,0))/G949,"0%"),"")))),IF(OR($W$2="P4P点击量"),((IF($W$2="P4P点击量",IFERROR(TEXT(W949/G949,"0%"),"")))),(((IF(COUNTIF('2-3.源数据-产品分析-爆品'!A:A,产品建议!A949)&gt;0,"是","")))))))</f>
        <v/>
      </c>
      <c r="Y949" s="9" t="str">
        <f>IF(AND($Y$2="直通车总消费",'产品报告-整理'!$BN$1="推荐广告"),IFERROR(INDEX('产品报告-整理'!H:H,MATCH(产品建议!A949,'产品报告-整理'!A:A,0)),0)+IFERROR(INDEX('产品报告-整理'!BV:BV,MATCH(产品建议!A949,'产品报告-整理'!BO:BO,0)),0),IFERROR(INDEX('产品报告-整理'!H:H,MATCH(产品建议!A949,'产品报告-整理'!A:A,0)),0))</f>
        <v/>
      </c>
      <c r="Z949" s="9" t="str">
        <f t="shared" si="45"/>
        <v/>
      </c>
      <c r="AA949" s="5" t="str">
        <f t="shared" si="43"/>
        <v/>
      </c>
      <c r="AB949" s="5" t="str">
        <f t="shared" si="44"/>
        <v/>
      </c>
      <c r="AC949" s="9"/>
      <c r="AD949" s="15" t="str">
        <f>IF($AD$1="  ",IFERROR(IF(AND(Y949="未推广",L949&gt;0),"加入P4P推广 ","")&amp;IF(AND(OR(W949="是",X949="是"),Y949=0),"优爆品加推广 ","")&amp;IF(AND(C949="N",L949&gt;0),"增加橱窗绑定 ","")&amp;IF(AND(OR(Z949&gt;$Z$1*4.5,AB949&gt;$AB$1*4.5),Y949&lt;&gt;0,Y949&gt;$AB$1*2,G949&gt;($G$1/$L$1)*1),"放弃P4P推广 ","")&amp;IF(AND(AB949&gt;$AB$1*1.2,AB949&lt;$AB$1*4.5,Y949&gt;0),"优化询盘成本 ","")&amp;IF(AND(Z949&gt;$Z$1*1.2,Z949&lt;$Z$1*4.5,Y949&gt;0),"优化商机成本 ","")&amp;IF(AND(Y949&lt;&gt;0,L949&gt;0,AB949&lt;$AB$1*1.2),"加大询盘获取 ","")&amp;IF(AND(Y949&lt;&gt;0,K949&gt;0,Z949&lt;$Z$1*1.2),"加大商机获取 ","")&amp;IF(AND(L949=0,C949="Y",G949&gt;($G$1/$L$1*1.5)),"解绑橱窗绑定 ",""),"请去左表粘贴源数据"),"")</f>
        <v/>
      </c>
      <c r="AE949" s="9"/>
      <c r="AF949" s="9"/>
      <c r="AG949" s="9"/>
      <c r="AH949" s="9"/>
      <c r="AI949" s="17"/>
      <c r="AJ949" s="17"/>
      <c r="AK949" s="17"/>
    </row>
    <row r="950" spans="1:37">
      <c r="A950" s="5" t="str">
        <f>IFERROR(HLOOKUP(A$2,'2.源数据-产品分析-全商品'!A$6:A$1000,ROW()-1,0),"")</f>
        <v/>
      </c>
      <c r="B950" s="5" t="str">
        <f>IFERROR(HLOOKUP(B$2,'2.源数据-产品分析-全商品'!B$6:B$1000,ROW()-1,0),"")</f>
        <v/>
      </c>
      <c r="C950" s="5" t="str">
        <f>CLEAN(IFERROR(HLOOKUP(C$2,'2.源数据-产品分析-全商品'!C$6:C$1000,ROW()-1,0),""))</f>
        <v/>
      </c>
      <c r="D950" s="5" t="str">
        <f>IFERROR(HLOOKUP(D$2,'2.源数据-产品分析-全商品'!D$6:D$1000,ROW()-1,0),"")</f>
        <v/>
      </c>
      <c r="E950" s="5" t="str">
        <f>IFERROR(HLOOKUP(E$2,'2.源数据-产品分析-全商品'!E$6:E$1000,ROW()-1,0),"")</f>
        <v/>
      </c>
      <c r="F950" s="5" t="str">
        <f>IFERROR(VALUE(HLOOKUP(F$2,'2.源数据-产品分析-全商品'!F$6:F$1000,ROW()-1,0)),"")</f>
        <v/>
      </c>
      <c r="G950" s="5" t="str">
        <f>IFERROR(VALUE(HLOOKUP(G$2,'2.源数据-产品分析-全商品'!G$6:G$1000,ROW()-1,0)),"")</f>
        <v/>
      </c>
      <c r="H950" s="5" t="str">
        <f>IFERROR(HLOOKUP(H$2,'2.源数据-产品分析-全商品'!H$6:H$1000,ROW()-1,0),"")</f>
        <v/>
      </c>
      <c r="I950" s="5" t="str">
        <f>IFERROR(VALUE(HLOOKUP(I$2,'2.源数据-产品分析-全商品'!I$6:I$1000,ROW()-1,0)),"")</f>
        <v/>
      </c>
      <c r="J950" s="60" t="str">
        <f>IFERROR(IF($J$2="","",INDEX('产品报告-整理'!G:G,MATCH(产品建议!A950,'产品报告-整理'!A:A,0))),"")</f>
        <v/>
      </c>
      <c r="K950" s="5" t="str">
        <f>IFERROR(IF($K$2="","",VALUE(INDEX('产品报告-整理'!E:E,MATCH(产品建议!A950,'产品报告-整理'!A:A,0)))),0)</f>
        <v/>
      </c>
      <c r="L950" s="5" t="str">
        <f>IFERROR(VALUE(HLOOKUP(L$2,'2.源数据-产品分析-全商品'!J$6:J$1000,ROW()-1,0)),"")</f>
        <v/>
      </c>
      <c r="M950" s="5" t="str">
        <f>IFERROR(VALUE(HLOOKUP(M$2,'2.源数据-产品分析-全商品'!K$6:K$1000,ROW()-1,0)),"")</f>
        <v/>
      </c>
      <c r="N950" s="5" t="str">
        <f>IFERROR(HLOOKUP(N$2,'2.源数据-产品分析-全商品'!L$6:L$1000,ROW()-1,0),"")</f>
        <v/>
      </c>
      <c r="O950" s="5" t="str">
        <f>IF($O$2='产品报告-整理'!$K$1,IFERROR(INDEX('产品报告-整理'!S:S,MATCH(产品建议!A950,'产品报告-整理'!L:L,0)),""),(IFERROR(VALUE(HLOOKUP(O$2,'2.源数据-产品分析-全商品'!M$6:M$1000,ROW()-1,0)),"")))</f>
        <v/>
      </c>
      <c r="P950" s="5" t="str">
        <f>IF($P$2='产品报告-整理'!$V$1,IFERROR(INDEX('产品报告-整理'!AD:AD,MATCH(产品建议!A950,'产品报告-整理'!W:W,0)),""),(IFERROR(VALUE(HLOOKUP(P$2,'2.源数据-产品分析-全商品'!N$6:N$1000,ROW()-1,0)),"")))</f>
        <v/>
      </c>
      <c r="Q950" s="5" t="str">
        <f>IF($Q$2='产品报告-整理'!$AG$1,IFERROR(INDEX('产品报告-整理'!AO:AO,MATCH(产品建议!A950,'产品报告-整理'!AH:AH,0)),""),(IFERROR(VALUE(HLOOKUP(Q$2,'2.源数据-产品分析-全商品'!O$6:O$1000,ROW()-1,0)),"")))</f>
        <v/>
      </c>
      <c r="R950" s="5" t="str">
        <f>IF($R$2='产品报告-整理'!$AR$1,IFERROR(INDEX('产品报告-整理'!AZ:AZ,MATCH(产品建议!A950,'产品报告-整理'!AS:AS,0)),""),(IFERROR(VALUE(HLOOKUP(R$2,'2.源数据-产品分析-全商品'!P$6:P$1000,ROW()-1,0)),"")))</f>
        <v/>
      </c>
      <c r="S950" s="5" t="str">
        <f>IF($S$2='产品报告-整理'!$BC$1,IFERROR(INDEX('产品报告-整理'!BK:BK,MATCH(产品建议!A950,'产品报告-整理'!BD:BD,0)),""),(IFERROR(VALUE(HLOOKUP(S$2,'2.源数据-产品分析-全商品'!Q$6:Q$1000,ROW()-1,0)),"")))</f>
        <v/>
      </c>
      <c r="T950" s="5" t="str">
        <f>IFERROR(HLOOKUP("产品负责人",'2.源数据-产品分析-全商品'!R$6:R$1000,ROW()-1,0),"")</f>
        <v/>
      </c>
      <c r="U950" s="5" t="str">
        <f>IFERROR(VALUE(HLOOKUP(U$2,'2.源数据-产品分析-全商品'!S$6:S$1000,ROW()-1,0)),"")</f>
        <v/>
      </c>
      <c r="V950" s="5" t="str">
        <f>IFERROR(VALUE(HLOOKUP(V$2,'2.源数据-产品分析-全商品'!T$6:T$1000,ROW()-1,0)),"")</f>
        <v/>
      </c>
      <c r="W950" s="5" t="str">
        <f>IF(OR($A$3=""),"",IF(OR($W$2="优爆品"),(IF(COUNTIF('2-2.源数据-产品分析-优品'!A:A,产品建议!A950)&gt;0,"是","")&amp;IF(COUNTIF('2-3.源数据-产品分析-爆品'!A:A,产品建议!A950)&gt;0,"是","")),IF(OR($W$2="P4P点击量"),((IFERROR(INDEX('产品报告-整理'!D:D,MATCH(产品建议!A950,'产品报告-整理'!A:A,0)),""))),((IF(COUNTIF('2-2.源数据-产品分析-优品'!A:A,产品建议!A950)&gt;0,"是",""))))))</f>
        <v/>
      </c>
      <c r="X950" s="5" t="str">
        <f>IF(OR($A$3=""),"",IF(OR($W$2="优爆品"),((IFERROR(INDEX('产品报告-整理'!D:D,MATCH(产品建议!A950,'产品报告-整理'!A:A,0)),"")&amp;" → "&amp;(IFERROR(TEXT(INDEX('产品报告-整理'!D:D,MATCH(产品建议!A950,'产品报告-整理'!A:A,0))/G950,"0%"),"")))),IF(OR($W$2="P4P点击量"),((IF($W$2="P4P点击量",IFERROR(TEXT(W950/G950,"0%"),"")))),(((IF(COUNTIF('2-3.源数据-产品分析-爆品'!A:A,产品建议!A950)&gt;0,"是","")))))))</f>
        <v/>
      </c>
      <c r="Y950" s="9" t="str">
        <f>IF(AND($Y$2="直通车总消费",'产品报告-整理'!$BN$1="推荐广告"),IFERROR(INDEX('产品报告-整理'!H:H,MATCH(产品建议!A950,'产品报告-整理'!A:A,0)),0)+IFERROR(INDEX('产品报告-整理'!BV:BV,MATCH(产品建议!A950,'产品报告-整理'!BO:BO,0)),0),IFERROR(INDEX('产品报告-整理'!H:H,MATCH(产品建议!A950,'产品报告-整理'!A:A,0)),0))</f>
        <v/>
      </c>
      <c r="Z950" s="9" t="str">
        <f t="shared" si="45"/>
        <v/>
      </c>
      <c r="AA950" s="5" t="str">
        <f t="shared" si="43"/>
        <v/>
      </c>
      <c r="AB950" s="5" t="str">
        <f t="shared" si="44"/>
        <v/>
      </c>
      <c r="AC950" s="9"/>
      <c r="AD950" s="15" t="str">
        <f>IF($AD$1="  ",IFERROR(IF(AND(Y950="未推广",L950&gt;0),"加入P4P推广 ","")&amp;IF(AND(OR(W950="是",X950="是"),Y950=0),"优爆品加推广 ","")&amp;IF(AND(C950="N",L950&gt;0),"增加橱窗绑定 ","")&amp;IF(AND(OR(Z950&gt;$Z$1*4.5,AB950&gt;$AB$1*4.5),Y950&lt;&gt;0,Y950&gt;$AB$1*2,G950&gt;($G$1/$L$1)*1),"放弃P4P推广 ","")&amp;IF(AND(AB950&gt;$AB$1*1.2,AB950&lt;$AB$1*4.5,Y950&gt;0),"优化询盘成本 ","")&amp;IF(AND(Z950&gt;$Z$1*1.2,Z950&lt;$Z$1*4.5,Y950&gt;0),"优化商机成本 ","")&amp;IF(AND(Y950&lt;&gt;0,L950&gt;0,AB950&lt;$AB$1*1.2),"加大询盘获取 ","")&amp;IF(AND(Y950&lt;&gt;0,K950&gt;0,Z950&lt;$Z$1*1.2),"加大商机获取 ","")&amp;IF(AND(L950=0,C950="Y",G950&gt;($G$1/$L$1*1.5)),"解绑橱窗绑定 ",""),"请去左表粘贴源数据"),"")</f>
        <v/>
      </c>
      <c r="AE950" s="9"/>
      <c r="AF950" s="9"/>
      <c r="AG950" s="9"/>
      <c r="AH950" s="9"/>
      <c r="AI950" s="17"/>
      <c r="AJ950" s="17"/>
      <c r="AK950" s="17"/>
    </row>
    <row r="951" spans="1:37">
      <c r="A951" s="5" t="str">
        <f>IFERROR(HLOOKUP(A$2,'2.源数据-产品分析-全商品'!A$6:A$1000,ROW()-1,0),"")</f>
        <v/>
      </c>
      <c r="B951" s="5" t="str">
        <f>IFERROR(HLOOKUP(B$2,'2.源数据-产品分析-全商品'!B$6:B$1000,ROW()-1,0),"")</f>
        <v/>
      </c>
      <c r="C951" s="5" t="str">
        <f>CLEAN(IFERROR(HLOOKUP(C$2,'2.源数据-产品分析-全商品'!C$6:C$1000,ROW()-1,0),""))</f>
        <v/>
      </c>
      <c r="D951" s="5" t="str">
        <f>IFERROR(HLOOKUP(D$2,'2.源数据-产品分析-全商品'!D$6:D$1000,ROW()-1,0),"")</f>
        <v/>
      </c>
      <c r="E951" s="5" t="str">
        <f>IFERROR(HLOOKUP(E$2,'2.源数据-产品分析-全商品'!E$6:E$1000,ROW()-1,0),"")</f>
        <v/>
      </c>
      <c r="F951" s="5" t="str">
        <f>IFERROR(VALUE(HLOOKUP(F$2,'2.源数据-产品分析-全商品'!F$6:F$1000,ROW()-1,0)),"")</f>
        <v/>
      </c>
      <c r="G951" s="5" t="str">
        <f>IFERROR(VALUE(HLOOKUP(G$2,'2.源数据-产品分析-全商品'!G$6:G$1000,ROW()-1,0)),"")</f>
        <v/>
      </c>
      <c r="H951" s="5" t="str">
        <f>IFERROR(HLOOKUP(H$2,'2.源数据-产品分析-全商品'!H$6:H$1000,ROW()-1,0),"")</f>
        <v/>
      </c>
      <c r="I951" s="5" t="str">
        <f>IFERROR(VALUE(HLOOKUP(I$2,'2.源数据-产品分析-全商品'!I$6:I$1000,ROW()-1,0)),"")</f>
        <v/>
      </c>
      <c r="J951" s="60" t="str">
        <f>IFERROR(IF($J$2="","",INDEX('产品报告-整理'!G:G,MATCH(产品建议!A951,'产品报告-整理'!A:A,0))),"")</f>
        <v/>
      </c>
      <c r="K951" s="5" t="str">
        <f>IFERROR(IF($K$2="","",VALUE(INDEX('产品报告-整理'!E:E,MATCH(产品建议!A951,'产品报告-整理'!A:A,0)))),0)</f>
        <v/>
      </c>
      <c r="L951" s="5" t="str">
        <f>IFERROR(VALUE(HLOOKUP(L$2,'2.源数据-产品分析-全商品'!J$6:J$1000,ROW()-1,0)),"")</f>
        <v/>
      </c>
      <c r="M951" s="5" t="str">
        <f>IFERROR(VALUE(HLOOKUP(M$2,'2.源数据-产品分析-全商品'!K$6:K$1000,ROW()-1,0)),"")</f>
        <v/>
      </c>
      <c r="N951" s="5" t="str">
        <f>IFERROR(HLOOKUP(N$2,'2.源数据-产品分析-全商品'!L$6:L$1000,ROW()-1,0),"")</f>
        <v/>
      </c>
      <c r="O951" s="5" t="str">
        <f>IF($O$2='产品报告-整理'!$K$1,IFERROR(INDEX('产品报告-整理'!S:S,MATCH(产品建议!A951,'产品报告-整理'!L:L,0)),""),(IFERROR(VALUE(HLOOKUP(O$2,'2.源数据-产品分析-全商品'!M$6:M$1000,ROW()-1,0)),"")))</f>
        <v/>
      </c>
      <c r="P951" s="5" t="str">
        <f>IF($P$2='产品报告-整理'!$V$1,IFERROR(INDEX('产品报告-整理'!AD:AD,MATCH(产品建议!A951,'产品报告-整理'!W:W,0)),""),(IFERROR(VALUE(HLOOKUP(P$2,'2.源数据-产品分析-全商品'!N$6:N$1000,ROW()-1,0)),"")))</f>
        <v/>
      </c>
      <c r="Q951" s="5" t="str">
        <f>IF($Q$2='产品报告-整理'!$AG$1,IFERROR(INDEX('产品报告-整理'!AO:AO,MATCH(产品建议!A951,'产品报告-整理'!AH:AH,0)),""),(IFERROR(VALUE(HLOOKUP(Q$2,'2.源数据-产品分析-全商品'!O$6:O$1000,ROW()-1,0)),"")))</f>
        <v/>
      </c>
      <c r="R951" s="5" t="str">
        <f>IF($R$2='产品报告-整理'!$AR$1,IFERROR(INDEX('产品报告-整理'!AZ:AZ,MATCH(产品建议!A951,'产品报告-整理'!AS:AS,0)),""),(IFERROR(VALUE(HLOOKUP(R$2,'2.源数据-产品分析-全商品'!P$6:P$1000,ROW()-1,0)),"")))</f>
        <v/>
      </c>
      <c r="S951" s="5" t="str">
        <f>IF($S$2='产品报告-整理'!$BC$1,IFERROR(INDEX('产品报告-整理'!BK:BK,MATCH(产品建议!A951,'产品报告-整理'!BD:BD,0)),""),(IFERROR(VALUE(HLOOKUP(S$2,'2.源数据-产品分析-全商品'!Q$6:Q$1000,ROW()-1,0)),"")))</f>
        <v/>
      </c>
      <c r="T951" s="5" t="str">
        <f>IFERROR(HLOOKUP("产品负责人",'2.源数据-产品分析-全商品'!R$6:R$1000,ROW()-1,0),"")</f>
        <v/>
      </c>
      <c r="U951" s="5" t="str">
        <f>IFERROR(VALUE(HLOOKUP(U$2,'2.源数据-产品分析-全商品'!S$6:S$1000,ROW()-1,0)),"")</f>
        <v/>
      </c>
      <c r="V951" s="5" t="str">
        <f>IFERROR(VALUE(HLOOKUP(V$2,'2.源数据-产品分析-全商品'!T$6:T$1000,ROW()-1,0)),"")</f>
        <v/>
      </c>
      <c r="W951" s="5" t="str">
        <f>IF(OR($A$3=""),"",IF(OR($W$2="优爆品"),(IF(COUNTIF('2-2.源数据-产品分析-优品'!A:A,产品建议!A951)&gt;0,"是","")&amp;IF(COUNTIF('2-3.源数据-产品分析-爆品'!A:A,产品建议!A951)&gt;0,"是","")),IF(OR($W$2="P4P点击量"),((IFERROR(INDEX('产品报告-整理'!D:D,MATCH(产品建议!A951,'产品报告-整理'!A:A,0)),""))),((IF(COUNTIF('2-2.源数据-产品分析-优品'!A:A,产品建议!A951)&gt;0,"是",""))))))</f>
        <v/>
      </c>
      <c r="X951" s="5" t="str">
        <f>IF(OR($A$3=""),"",IF(OR($W$2="优爆品"),((IFERROR(INDEX('产品报告-整理'!D:D,MATCH(产品建议!A951,'产品报告-整理'!A:A,0)),"")&amp;" → "&amp;(IFERROR(TEXT(INDEX('产品报告-整理'!D:D,MATCH(产品建议!A951,'产品报告-整理'!A:A,0))/G951,"0%"),"")))),IF(OR($W$2="P4P点击量"),((IF($W$2="P4P点击量",IFERROR(TEXT(W951/G951,"0%"),"")))),(((IF(COUNTIF('2-3.源数据-产品分析-爆品'!A:A,产品建议!A951)&gt;0,"是","")))))))</f>
        <v/>
      </c>
      <c r="Y951" s="9" t="str">
        <f>IF(AND($Y$2="直通车总消费",'产品报告-整理'!$BN$1="推荐广告"),IFERROR(INDEX('产品报告-整理'!H:H,MATCH(产品建议!A951,'产品报告-整理'!A:A,0)),0)+IFERROR(INDEX('产品报告-整理'!BV:BV,MATCH(产品建议!A951,'产品报告-整理'!BO:BO,0)),0),IFERROR(INDEX('产品报告-整理'!H:H,MATCH(产品建议!A951,'产品报告-整理'!A:A,0)),0))</f>
        <v/>
      </c>
      <c r="Z951" s="9" t="str">
        <f t="shared" si="45"/>
        <v/>
      </c>
      <c r="AA951" s="5" t="str">
        <f t="shared" si="43"/>
        <v/>
      </c>
      <c r="AB951" s="5" t="str">
        <f t="shared" si="44"/>
        <v/>
      </c>
      <c r="AC951" s="9"/>
      <c r="AD951" s="15" t="str">
        <f>IF($AD$1="  ",IFERROR(IF(AND(Y951="未推广",L951&gt;0),"加入P4P推广 ","")&amp;IF(AND(OR(W951="是",X951="是"),Y951=0),"优爆品加推广 ","")&amp;IF(AND(C951="N",L951&gt;0),"增加橱窗绑定 ","")&amp;IF(AND(OR(Z951&gt;$Z$1*4.5,AB951&gt;$AB$1*4.5),Y951&lt;&gt;0,Y951&gt;$AB$1*2,G951&gt;($G$1/$L$1)*1),"放弃P4P推广 ","")&amp;IF(AND(AB951&gt;$AB$1*1.2,AB951&lt;$AB$1*4.5,Y951&gt;0),"优化询盘成本 ","")&amp;IF(AND(Z951&gt;$Z$1*1.2,Z951&lt;$Z$1*4.5,Y951&gt;0),"优化商机成本 ","")&amp;IF(AND(Y951&lt;&gt;0,L951&gt;0,AB951&lt;$AB$1*1.2),"加大询盘获取 ","")&amp;IF(AND(Y951&lt;&gt;0,K951&gt;0,Z951&lt;$Z$1*1.2),"加大商机获取 ","")&amp;IF(AND(L951=0,C951="Y",G951&gt;($G$1/$L$1*1.5)),"解绑橱窗绑定 ",""),"请去左表粘贴源数据"),"")</f>
        <v/>
      </c>
      <c r="AE951" s="9"/>
      <c r="AF951" s="9"/>
      <c r="AG951" s="9"/>
      <c r="AH951" s="9"/>
      <c r="AI951" s="17"/>
      <c r="AJ951" s="17"/>
      <c r="AK951" s="17"/>
    </row>
    <row r="952" spans="1:37">
      <c r="A952" s="5" t="str">
        <f>IFERROR(HLOOKUP(A$2,'2.源数据-产品分析-全商品'!A$6:A$1000,ROW()-1,0),"")</f>
        <v/>
      </c>
      <c r="B952" s="5" t="str">
        <f>IFERROR(HLOOKUP(B$2,'2.源数据-产品分析-全商品'!B$6:B$1000,ROW()-1,0),"")</f>
        <v/>
      </c>
      <c r="C952" s="5" t="str">
        <f>CLEAN(IFERROR(HLOOKUP(C$2,'2.源数据-产品分析-全商品'!C$6:C$1000,ROW()-1,0),""))</f>
        <v/>
      </c>
      <c r="D952" s="5" t="str">
        <f>IFERROR(HLOOKUP(D$2,'2.源数据-产品分析-全商品'!D$6:D$1000,ROW()-1,0),"")</f>
        <v/>
      </c>
      <c r="E952" s="5" t="str">
        <f>IFERROR(HLOOKUP(E$2,'2.源数据-产品分析-全商品'!E$6:E$1000,ROW()-1,0),"")</f>
        <v/>
      </c>
      <c r="F952" s="5" t="str">
        <f>IFERROR(VALUE(HLOOKUP(F$2,'2.源数据-产品分析-全商品'!F$6:F$1000,ROW()-1,0)),"")</f>
        <v/>
      </c>
      <c r="G952" s="5" t="str">
        <f>IFERROR(VALUE(HLOOKUP(G$2,'2.源数据-产品分析-全商品'!G$6:G$1000,ROW()-1,0)),"")</f>
        <v/>
      </c>
      <c r="H952" s="5" t="str">
        <f>IFERROR(HLOOKUP(H$2,'2.源数据-产品分析-全商品'!H$6:H$1000,ROW()-1,0),"")</f>
        <v/>
      </c>
      <c r="I952" s="5" t="str">
        <f>IFERROR(VALUE(HLOOKUP(I$2,'2.源数据-产品分析-全商品'!I$6:I$1000,ROW()-1,0)),"")</f>
        <v/>
      </c>
      <c r="J952" s="60" t="str">
        <f>IFERROR(IF($J$2="","",INDEX('产品报告-整理'!G:G,MATCH(产品建议!A952,'产品报告-整理'!A:A,0))),"")</f>
        <v/>
      </c>
      <c r="K952" s="5" t="str">
        <f>IFERROR(IF($K$2="","",VALUE(INDEX('产品报告-整理'!E:E,MATCH(产品建议!A952,'产品报告-整理'!A:A,0)))),0)</f>
        <v/>
      </c>
      <c r="L952" s="5" t="str">
        <f>IFERROR(VALUE(HLOOKUP(L$2,'2.源数据-产品分析-全商品'!J$6:J$1000,ROW()-1,0)),"")</f>
        <v/>
      </c>
      <c r="M952" s="5" t="str">
        <f>IFERROR(VALUE(HLOOKUP(M$2,'2.源数据-产品分析-全商品'!K$6:K$1000,ROW()-1,0)),"")</f>
        <v/>
      </c>
      <c r="N952" s="5" t="str">
        <f>IFERROR(HLOOKUP(N$2,'2.源数据-产品分析-全商品'!L$6:L$1000,ROW()-1,0),"")</f>
        <v/>
      </c>
      <c r="O952" s="5" t="str">
        <f>IF($O$2='产品报告-整理'!$K$1,IFERROR(INDEX('产品报告-整理'!S:S,MATCH(产品建议!A952,'产品报告-整理'!L:L,0)),""),(IFERROR(VALUE(HLOOKUP(O$2,'2.源数据-产品分析-全商品'!M$6:M$1000,ROW()-1,0)),"")))</f>
        <v/>
      </c>
      <c r="P952" s="5" t="str">
        <f>IF($P$2='产品报告-整理'!$V$1,IFERROR(INDEX('产品报告-整理'!AD:AD,MATCH(产品建议!A952,'产品报告-整理'!W:W,0)),""),(IFERROR(VALUE(HLOOKUP(P$2,'2.源数据-产品分析-全商品'!N$6:N$1000,ROW()-1,0)),"")))</f>
        <v/>
      </c>
      <c r="Q952" s="5" t="str">
        <f>IF($Q$2='产品报告-整理'!$AG$1,IFERROR(INDEX('产品报告-整理'!AO:AO,MATCH(产品建议!A952,'产品报告-整理'!AH:AH,0)),""),(IFERROR(VALUE(HLOOKUP(Q$2,'2.源数据-产品分析-全商品'!O$6:O$1000,ROW()-1,0)),"")))</f>
        <v/>
      </c>
      <c r="R952" s="5" t="str">
        <f>IF($R$2='产品报告-整理'!$AR$1,IFERROR(INDEX('产品报告-整理'!AZ:AZ,MATCH(产品建议!A952,'产品报告-整理'!AS:AS,0)),""),(IFERROR(VALUE(HLOOKUP(R$2,'2.源数据-产品分析-全商品'!P$6:P$1000,ROW()-1,0)),"")))</f>
        <v/>
      </c>
      <c r="S952" s="5" t="str">
        <f>IF($S$2='产品报告-整理'!$BC$1,IFERROR(INDEX('产品报告-整理'!BK:BK,MATCH(产品建议!A952,'产品报告-整理'!BD:BD,0)),""),(IFERROR(VALUE(HLOOKUP(S$2,'2.源数据-产品分析-全商品'!Q$6:Q$1000,ROW()-1,0)),"")))</f>
        <v/>
      </c>
      <c r="T952" s="5" t="str">
        <f>IFERROR(HLOOKUP("产品负责人",'2.源数据-产品分析-全商品'!R$6:R$1000,ROW()-1,0),"")</f>
        <v/>
      </c>
      <c r="U952" s="5" t="str">
        <f>IFERROR(VALUE(HLOOKUP(U$2,'2.源数据-产品分析-全商品'!S$6:S$1000,ROW()-1,0)),"")</f>
        <v/>
      </c>
      <c r="V952" s="5" t="str">
        <f>IFERROR(VALUE(HLOOKUP(V$2,'2.源数据-产品分析-全商品'!T$6:T$1000,ROW()-1,0)),"")</f>
        <v/>
      </c>
      <c r="W952" s="5" t="str">
        <f>IF(OR($A$3=""),"",IF(OR($W$2="优爆品"),(IF(COUNTIF('2-2.源数据-产品分析-优品'!A:A,产品建议!A952)&gt;0,"是","")&amp;IF(COUNTIF('2-3.源数据-产品分析-爆品'!A:A,产品建议!A952)&gt;0,"是","")),IF(OR($W$2="P4P点击量"),((IFERROR(INDEX('产品报告-整理'!D:D,MATCH(产品建议!A952,'产品报告-整理'!A:A,0)),""))),((IF(COUNTIF('2-2.源数据-产品分析-优品'!A:A,产品建议!A952)&gt;0,"是",""))))))</f>
        <v/>
      </c>
      <c r="X952" s="5" t="str">
        <f>IF(OR($A$3=""),"",IF(OR($W$2="优爆品"),((IFERROR(INDEX('产品报告-整理'!D:D,MATCH(产品建议!A952,'产品报告-整理'!A:A,0)),"")&amp;" → "&amp;(IFERROR(TEXT(INDEX('产品报告-整理'!D:D,MATCH(产品建议!A952,'产品报告-整理'!A:A,0))/G952,"0%"),"")))),IF(OR($W$2="P4P点击量"),((IF($W$2="P4P点击量",IFERROR(TEXT(W952/G952,"0%"),"")))),(((IF(COUNTIF('2-3.源数据-产品分析-爆品'!A:A,产品建议!A952)&gt;0,"是","")))))))</f>
        <v/>
      </c>
      <c r="Y952" s="9" t="str">
        <f>IF(AND($Y$2="直通车总消费",'产品报告-整理'!$BN$1="推荐广告"),IFERROR(INDEX('产品报告-整理'!H:H,MATCH(产品建议!A952,'产品报告-整理'!A:A,0)),0)+IFERROR(INDEX('产品报告-整理'!BV:BV,MATCH(产品建议!A952,'产品报告-整理'!BO:BO,0)),0),IFERROR(INDEX('产品报告-整理'!H:H,MATCH(产品建议!A952,'产品报告-整理'!A:A,0)),0))</f>
        <v/>
      </c>
      <c r="Z952" s="9" t="str">
        <f t="shared" si="45"/>
        <v/>
      </c>
      <c r="AA952" s="5" t="str">
        <f t="shared" si="43"/>
        <v/>
      </c>
      <c r="AB952" s="5" t="str">
        <f t="shared" si="44"/>
        <v/>
      </c>
      <c r="AC952" s="9"/>
      <c r="AD952" s="15" t="str">
        <f>IF($AD$1="  ",IFERROR(IF(AND(Y952="未推广",L952&gt;0),"加入P4P推广 ","")&amp;IF(AND(OR(W952="是",X952="是"),Y952=0),"优爆品加推广 ","")&amp;IF(AND(C952="N",L952&gt;0),"增加橱窗绑定 ","")&amp;IF(AND(OR(Z952&gt;$Z$1*4.5,AB952&gt;$AB$1*4.5),Y952&lt;&gt;0,Y952&gt;$AB$1*2,G952&gt;($G$1/$L$1)*1),"放弃P4P推广 ","")&amp;IF(AND(AB952&gt;$AB$1*1.2,AB952&lt;$AB$1*4.5,Y952&gt;0),"优化询盘成本 ","")&amp;IF(AND(Z952&gt;$Z$1*1.2,Z952&lt;$Z$1*4.5,Y952&gt;0),"优化商机成本 ","")&amp;IF(AND(Y952&lt;&gt;0,L952&gt;0,AB952&lt;$AB$1*1.2),"加大询盘获取 ","")&amp;IF(AND(Y952&lt;&gt;0,K952&gt;0,Z952&lt;$Z$1*1.2),"加大商机获取 ","")&amp;IF(AND(L952=0,C952="Y",G952&gt;($G$1/$L$1*1.5)),"解绑橱窗绑定 ",""),"请去左表粘贴源数据"),"")</f>
        <v/>
      </c>
      <c r="AE952" s="9"/>
      <c r="AF952" s="9"/>
      <c r="AG952" s="9"/>
      <c r="AH952" s="9"/>
      <c r="AI952" s="17"/>
      <c r="AJ952" s="17"/>
      <c r="AK952" s="17"/>
    </row>
    <row r="953" spans="1:37">
      <c r="A953" s="5" t="str">
        <f>IFERROR(HLOOKUP(A$2,'2.源数据-产品分析-全商品'!A$6:A$1000,ROW()-1,0),"")</f>
        <v/>
      </c>
      <c r="B953" s="5" t="str">
        <f>IFERROR(HLOOKUP(B$2,'2.源数据-产品分析-全商品'!B$6:B$1000,ROW()-1,0),"")</f>
        <v/>
      </c>
      <c r="C953" s="5" t="str">
        <f>CLEAN(IFERROR(HLOOKUP(C$2,'2.源数据-产品分析-全商品'!C$6:C$1000,ROW()-1,0),""))</f>
        <v/>
      </c>
      <c r="D953" s="5" t="str">
        <f>IFERROR(HLOOKUP(D$2,'2.源数据-产品分析-全商品'!D$6:D$1000,ROW()-1,0),"")</f>
        <v/>
      </c>
      <c r="E953" s="5" t="str">
        <f>IFERROR(HLOOKUP(E$2,'2.源数据-产品分析-全商品'!E$6:E$1000,ROW()-1,0),"")</f>
        <v/>
      </c>
      <c r="F953" s="5" t="str">
        <f>IFERROR(VALUE(HLOOKUP(F$2,'2.源数据-产品分析-全商品'!F$6:F$1000,ROW()-1,0)),"")</f>
        <v/>
      </c>
      <c r="G953" s="5" t="str">
        <f>IFERROR(VALUE(HLOOKUP(G$2,'2.源数据-产品分析-全商品'!G$6:G$1000,ROW()-1,0)),"")</f>
        <v/>
      </c>
      <c r="H953" s="5" t="str">
        <f>IFERROR(HLOOKUP(H$2,'2.源数据-产品分析-全商品'!H$6:H$1000,ROW()-1,0),"")</f>
        <v/>
      </c>
      <c r="I953" s="5" t="str">
        <f>IFERROR(VALUE(HLOOKUP(I$2,'2.源数据-产品分析-全商品'!I$6:I$1000,ROW()-1,0)),"")</f>
        <v/>
      </c>
      <c r="J953" s="60" t="str">
        <f>IFERROR(IF($J$2="","",INDEX('产品报告-整理'!G:G,MATCH(产品建议!A953,'产品报告-整理'!A:A,0))),"")</f>
        <v/>
      </c>
      <c r="K953" s="5" t="str">
        <f>IFERROR(IF($K$2="","",VALUE(INDEX('产品报告-整理'!E:E,MATCH(产品建议!A953,'产品报告-整理'!A:A,0)))),0)</f>
        <v/>
      </c>
      <c r="L953" s="5" t="str">
        <f>IFERROR(VALUE(HLOOKUP(L$2,'2.源数据-产品分析-全商品'!J$6:J$1000,ROW()-1,0)),"")</f>
        <v/>
      </c>
      <c r="M953" s="5" t="str">
        <f>IFERROR(VALUE(HLOOKUP(M$2,'2.源数据-产品分析-全商品'!K$6:K$1000,ROW()-1,0)),"")</f>
        <v/>
      </c>
      <c r="N953" s="5" t="str">
        <f>IFERROR(HLOOKUP(N$2,'2.源数据-产品分析-全商品'!L$6:L$1000,ROW()-1,0),"")</f>
        <v/>
      </c>
      <c r="O953" s="5" t="str">
        <f>IF($O$2='产品报告-整理'!$K$1,IFERROR(INDEX('产品报告-整理'!S:S,MATCH(产品建议!A953,'产品报告-整理'!L:L,0)),""),(IFERROR(VALUE(HLOOKUP(O$2,'2.源数据-产品分析-全商品'!M$6:M$1000,ROW()-1,0)),"")))</f>
        <v/>
      </c>
      <c r="P953" s="5" t="str">
        <f>IF($P$2='产品报告-整理'!$V$1,IFERROR(INDEX('产品报告-整理'!AD:AD,MATCH(产品建议!A953,'产品报告-整理'!W:W,0)),""),(IFERROR(VALUE(HLOOKUP(P$2,'2.源数据-产品分析-全商品'!N$6:N$1000,ROW()-1,0)),"")))</f>
        <v/>
      </c>
      <c r="Q953" s="5" t="str">
        <f>IF($Q$2='产品报告-整理'!$AG$1,IFERROR(INDEX('产品报告-整理'!AO:AO,MATCH(产品建议!A953,'产品报告-整理'!AH:AH,0)),""),(IFERROR(VALUE(HLOOKUP(Q$2,'2.源数据-产品分析-全商品'!O$6:O$1000,ROW()-1,0)),"")))</f>
        <v/>
      </c>
      <c r="R953" s="5" t="str">
        <f>IF($R$2='产品报告-整理'!$AR$1,IFERROR(INDEX('产品报告-整理'!AZ:AZ,MATCH(产品建议!A953,'产品报告-整理'!AS:AS,0)),""),(IFERROR(VALUE(HLOOKUP(R$2,'2.源数据-产品分析-全商品'!P$6:P$1000,ROW()-1,0)),"")))</f>
        <v/>
      </c>
      <c r="S953" s="5" t="str">
        <f>IF($S$2='产品报告-整理'!$BC$1,IFERROR(INDEX('产品报告-整理'!BK:BK,MATCH(产品建议!A953,'产品报告-整理'!BD:BD,0)),""),(IFERROR(VALUE(HLOOKUP(S$2,'2.源数据-产品分析-全商品'!Q$6:Q$1000,ROW()-1,0)),"")))</f>
        <v/>
      </c>
      <c r="T953" s="5" t="str">
        <f>IFERROR(HLOOKUP("产品负责人",'2.源数据-产品分析-全商品'!R$6:R$1000,ROW()-1,0),"")</f>
        <v/>
      </c>
      <c r="U953" s="5" t="str">
        <f>IFERROR(VALUE(HLOOKUP(U$2,'2.源数据-产品分析-全商品'!S$6:S$1000,ROW()-1,0)),"")</f>
        <v/>
      </c>
      <c r="V953" s="5" t="str">
        <f>IFERROR(VALUE(HLOOKUP(V$2,'2.源数据-产品分析-全商品'!T$6:T$1000,ROW()-1,0)),"")</f>
        <v/>
      </c>
      <c r="W953" s="5" t="str">
        <f>IF(OR($A$3=""),"",IF(OR($W$2="优爆品"),(IF(COUNTIF('2-2.源数据-产品分析-优品'!A:A,产品建议!A953)&gt;0,"是","")&amp;IF(COUNTIF('2-3.源数据-产品分析-爆品'!A:A,产品建议!A953)&gt;0,"是","")),IF(OR($W$2="P4P点击量"),((IFERROR(INDEX('产品报告-整理'!D:D,MATCH(产品建议!A953,'产品报告-整理'!A:A,0)),""))),((IF(COUNTIF('2-2.源数据-产品分析-优品'!A:A,产品建议!A953)&gt;0,"是",""))))))</f>
        <v/>
      </c>
      <c r="X953" s="5" t="str">
        <f>IF(OR($A$3=""),"",IF(OR($W$2="优爆品"),((IFERROR(INDEX('产品报告-整理'!D:D,MATCH(产品建议!A953,'产品报告-整理'!A:A,0)),"")&amp;" → "&amp;(IFERROR(TEXT(INDEX('产品报告-整理'!D:D,MATCH(产品建议!A953,'产品报告-整理'!A:A,0))/G953,"0%"),"")))),IF(OR($W$2="P4P点击量"),((IF($W$2="P4P点击量",IFERROR(TEXT(W953/G953,"0%"),"")))),(((IF(COUNTIF('2-3.源数据-产品分析-爆品'!A:A,产品建议!A953)&gt;0,"是","")))))))</f>
        <v/>
      </c>
      <c r="Y953" s="9" t="str">
        <f>IF(AND($Y$2="直通车总消费",'产品报告-整理'!$BN$1="推荐广告"),IFERROR(INDEX('产品报告-整理'!H:H,MATCH(产品建议!A953,'产品报告-整理'!A:A,0)),0)+IFERROR(INDEX('产品报告-整理'!BV:BV,MATCH(产品建议!A953,'产品报告-整理'!BO:BO,0)),0),IFERROR(INDEX('产品报告-整理'!H:H,MATCH(产品建议!A953,'产品报告-整理'!A:A,0)),0))</f>
        <v/>
      </c>
      <c r="Z953" s="9" t="str">
        <f t="shared" si="45"/>
        <v/>
      </c>
      <c r="AA953" s="5" t="str">
        <f t="shared" si="43"/>
        <v/>
      </c>
      <c r="AB953" s="5" t="str">
        <f t="shared" si="44"/>
        <v/>
      </c>
      <c r="AC953" s="9"/>
      <c r="AD953" s="15" t="str">
        <f>IF($AD$1="  ",IFERROR(IF(AND(Y953="未推广",L953&gt;0),"加入P4P推广 ","")&amp;IF(AND(OR(W953="是",X953="是"),Y953=0),"优爆品加推广 ","")&amp;IF(AND(C953="N",L953&gt;0),"增加橱窗绑定 ","")&amp;IF(AND(OR(Z953&gt;$Z$1*4.5,AB953&gt;$AB$1*4.5),Y953&lt;&gt;0,Y953&gt;$AB$1*2,G953&gt;($G$1/$L$1)*1),"放弃P4P推广 ","")&amp;IF(AND(AB953&gt;$AB$1*1.2,AB953&lt;$AB$1*4.5,Y953&gt;0),"优化询盘成本 ","")&amp;IF(AND(Z953&gt;$Z$1*1.2,Z953&lt;$Z$1*4.5,Y953&gt;0),"优化商机成本 ","")&amp;IF(AND(Y953&lt;&gt;0,L953&gt;0,AB953&lt;$AB$1*1.2),"加大询盘获取 ","")&amp;IF(AND(Y953&lt;&gt;0,K953&gt;0,Z953&lt;$Z$1*1.2),"加大商机获取 ","")&amp;IF(AND(L953=0,C953="Y",G953&gt;($G$1/$L$1*1.5)),"解绑橱窗绑定 ",""),"请去左表粘贴源数据"),"")</f>
        <v/>
      </c>
      <c r="AE953" s="9"/>
      <c r="AF953" s="9"/>
      <c r="AG953" s="9"/>
      <c r="AH953" s="9"/>
      <c r="AI953" s="17"/>
      <c r="AJ953" s="17"/>
      <c r="AK953" s="17"/>
    </row>
    <row r="954" spans="1:37">
      <c r="A954" s="5" t="str">
        <f>IFERROR(HLOOKUP(A$2,'2.源数据-产品分析-全商品'!A$6:A$1000,ROW()-1,0),"")</f>
        <v/>
      </c>
      <c r="B954" s="5" t="str">
        <f>IFERROR(HLOOKUP(B$2,'2.源数据-产品分析-全商品'!B$6:B$1000,ROW()-1,0),"")</f>
        <v/>
      </c>
      <c r="C954" s="5" t="str">
        <f>CLEAN(IFERROR(HLOOKUP(C$2,'2.源数据-产品分析-全商品'!C$6:C$1000,ROW()-1,0),""))</f>
        <v/>
      </c>
      <c r="D954" s="5" t="str">
        <f>IFERROR(HLOOKUP(D$2,'2.源数据-产品分析-全商品'!D$6:D$1000,ROW()-1,0),"")</f>
        <v/>
      </c>
      <c r="E954" s="5" t="str">
        <f>IFERROR(HLOOKUP(E$2,'2.源数据-产品分析-全商品'!E$6:E$1000,ROW()-1,0),"")</f>
        <v/>
      </c>
      <c r="F954" s="5" t="str">
        <f>IFERROR(VALUE(HLOOKUP(F$2,'2.源数据-产品分析-全商品'!F$6:F$1000,ROW()-1,0)),"")</f>
        <v/>
      </c>
      <c r="G954" s="5" t="str">
        <f>IFERROR(VALUE(HLOOKUP(G$2,'2.源数据-产品分析-全商品'!G$6:G$1000,ROW()-1,0)),"")</f>
        <v/>
      </c>
      <c r="H954" s="5" t="str">
        <f>IFERROR(HLOOKUP(H$2,'2.源数据-产品分析-全商品'!H$6:H$1000,ROW()-1,0),"")</f>
        <v/>
      </c>
      <c r="I954" s="5" t="str">
        <f>IFERROR(VALUE(HLOOKUP(I$2,'2.源数据-产品分析-全商品'!I$6:I$1000,ROW()-1,0)),"")</f>
        <v/>
      </c>
      <c r="J954" s="60" t="str">
        <f>IFERROR(IF($J$2="","",INDEX('产品报告-整理'!G:G,MATCH(产品建议!A954,'产品报告-整理'!A:A,0))),"")</f>
        <v/>
      </c>
      <c r="K954" s="5" t="str">
        <f>IFERROR(IF($K$2="","",VALUE(INDEX('产品报告-整理'!E:E,MATCH(产品建议!A954,'产品报告-整理'!A:A,0)))),0)</f>
        <v/>
      </c>
      <c r="L954" s="5" t="str">
        <f>IFERROR(VALUE(HLOOKUP(L$2,'2.源数据-产品分析-全商品'!J$6:J$1000,ROW()-1,0)),"")</f>
        <v/>
      </c>
      <c r="M954" s="5" t="str">
        <f>IFERROR(VALUE(HLOOKUP(M$2,'2.源数据-产品分析-全商品'!K$6:K$1000,ROW()-1,0)),"")</f>
        <v/>
      </c>
      <c r="N954" s="5" t="str">
        <f>IFERROR(HLOOKUP(N$2,'2.源数据-产品分析-全商品'!L$6:L$1000,ROW()-1,0),"")</f>
        <v/>
      </c>
      <c r="O954" s="5" t="str">
        <f>IF($O$2='产品报告-整理'!$K$1,IFERROR(INDEX('产品报告-整理'!S:S,MATCH(产品建议!A954,'产品报告-整理'!L:L,0)),""),(IFERROR(VALUE(HLOOKUP(O$2,'2.源数据-产品分析-全商品'!M$6:M$1000,ROW()-1,0)),"")))</f>
        <v/>
      </c>
      <c r="P954" s="5" t="str">
        <f>IF($P$2='产品报告-整理'!$V$1,IFERROR(INDEX('产品报告-整理'!AD:AD,MATCH(产品建议!A954,'产品报告-整理'!W:W,0)),""),(IFERROR(VALUE(HLOOKUP(P$2,'2.源数据-产品分析-全商品'!N$6:N$1000,ROW()-1,0)),"")))</f>
        <v/>
      </c>
      <c r="Q954" s="5" t="str">
        <f>IF($Q$2='产品报告-整理'!$AG$1,IFERROR(INDEX('产品报告-整理'!AO:AO,MATCH(产品建议!A954,'产品报告-整理'!AH:AH,0)),""),(IFERROR(VALUE(HLOOKUP(Q$2,'2.源数据-产品分析-全商品'!O$6:O$1000,ROW()-1,0)),"")))</f>
        <v/>
      </c>
      <c r="R954" s="5" t="str">
        <f>IF($R$2='产品报告-整理'!$AR$1,IFERROR(INDEX('产品报告-整理'!AZ:AZ,MATCH(产品建议!A954,'产品报告-整理'!AS:AS,0)),""),(IFERROR(VALUE(HLOOKUP(R$2,'2.源数据-产品分析-全商品'!P$6:P$1000,ROW()-1,0)),"")))</f>
        <v/>
      </c>
      <c r="S954" s="5" t="str">
        <f>IF($S$2='产品报告-整理'!$BC$1,IFERROR(INDEX('产品报告-整理'!BK:BK,MATCH(产品建议!A954,'产品报告-整理'!BD:BD,0)),""),(IFERROR(VALUE(HLOOKUP(S$2,'2.源数据-产品分析-全商品'!Q$6:Q$1000,ROW()-1,0)),"")))</f>
        <v/>
      </c>
      <c r="T954" s="5" t="str">
        <f>IFERROR(HLOOKUP("产品负责人",'2.源数据-产品分析-全商品'!R$6:R$1000,ROW()-1,0),"")</f>
        <v/>
      </c>
      <c r="U954" s="5" t="str">
        <f>IFERROR(VALUE(HLOOKUP(U$2,'2.源数据-产品分析-全商品'!S$6:S$1000,ROW()-1,0)),"")</f>
        <v/>
      </c>
      <c r="V954" s="5" t="str">
        <f>IFERROR(VALUE(HLOOKUP(V$2,'2.源数据-产品分析-全商品'!T$6:T$1000,ROW()-1,0)),"")</f>
        <v/>
      </c>
      <c r="W954" s="5" t="str">
        <f>IF(OR($A$3=""),"",IF(OR($W$2="优爆品"),(IF(COUNTIF('2-2.源数据-产品分析-优品'!A:A,产品建议!A954)&gt;0,"是","")&amp;IF(COUNTIF('2-3.源数据-产品分析-爆品'!A:A,产品建议!A954)&gt;0,"是","")),IF(OR($W$2="P4P点击量"),((IFERROR(INDEX('产品报告-整理'!D:D,MATCH(产品建议!A954,'产品报告-整理'!A:A,0)),""))),((IF(COUNTIF('2-2.源数据-产品分析-优品'!A:A,产品建议!A954)&gt;0,"是",""))))))</f>
        <v/>
      </c>
      <c r="X954" s="5" t="str">
        <f>IF(OR($A$3=""),"",IF(OR($W$2="优爆品"),((IFERROR(INDEX('产品报告-整理'!D:D,MATCH(产品建议!A954,'产品报告-整理'!A:A,0)),"")&amp;" → "&amp;(IFERROR(TEXT(INDEX('产品报告-整理'!D:D,MATCH(产品建议!A954,'产品报告-整理'!A:A,0))/G954,"0%"),"")))),IF(OR($W$2="P4P点击量"),((IF($W$2="P4P点击量",IFERROR(TEXT(W954/G954,"0%"),"")))),(((IF(COUNTIF('2-3.源数据-产品分析-爆品'!A:A,产品建议!A954)&gt;0,"是","")))))))</f>
        <v/>
      </c>
      <c r="Y954" s="9" t="str">
        <f>IF(AND($Y$2="直通车总消费",'产品报告-整理'!$BN$1="推荐广告"),IFERROR(INDEX('产品报告-整理'!H:H,MATCH(产品建议!A954,'产品报告-整理'!A:A,0)),0)+IFERROR(INDEX('产品报告-整理'!BV:BV,MATCH(产品建议!A954,'产品报告-整理'!BO:BO,0)),0),IFERROR(INDEX('产品报告-整理'!H:H,MATCH(产品建议!A954,'产品报告-整理'!A:A,0)),0))</f>
        <v/>
      </c>
      <c r="Z954" s="9" t="str">
        <f t="shared" si="45"/>
        <v/>
      </c>
      <c r="AA954" s="5" t="str">
        <f t="shared" si="43"/>
        <v/>
      </c>
      <c r="AB954" s="5" t="str">
        <f t="shared" si="44"/>
        <v/>
      </c>
      <c r="AC954" s="9"/>
      <c r="AD954" s="15" t="str">
        <f>IF($AD$1="  ",IFERROR(IF(AND(Y954="未推广",L954&gt;0),"加入P4P推广 ","")&amp;IF(AND(OR(W954="是",X954="是"),Y954=0),"优爆品加推广 ","")&amp;IF(AND(C954="N",L954&gt;0),"增加橱窗绑定 ","")&amp;IF(AND(OR(Z954&gt;$Z$1*4.5,AB954&gt;$AB$1*4.5),Y954&lt;&gt;0,Y954&gt;$AB$1*2,G954&gt;($G$1/$L$1)*1),"放弃P4P推广 ","")&amp;IF(AND(AB954&gt;$AB$1*1.2,AB954&lt;$AB$1*4.5,Y954&gt;0),"优化询盘成本 ","")&amp;IF(AND(Z954&gt;$Z$1*1.2,Z954&lt;$Z$1*4.5,Y954&gt;0),"优化商机成本 ","")&amp;IF(AND(Y954&lt;&gt;0,L954&gt;0,AB954&lt;$AB$1*1.2),"加大询盘获取 ","")&amp;IF(AND(Y954&lt;&gt;0,K954&gt;0,Z954&lt;$Z$1*1.2),"加大商机获取 ","")&amp;IF(AND(L954=0,C954="Y",G954&gt;($G$1/$L$1*1.5)),"解绑橱窗绑定 ",""),"请去左表粘贴源数据"),"")</f>
        <v/>
      </c>
      <c r="AE954" s="9"/>
      <c r="AF954" s="9"/>
      <c r="AG954" s="9"/>
      <c r="AH954" s="9"/>
      <c r="AI954" s="17"/>
      <c r="AJ954" s="17"/>
      <c r="AK954" s="17"/>
    </row>
    <row r="955" spans="1:37">
      <c r="A955" s="5" t="str">
        <f>IFERROR(HLOOKUP(A$2,'2.源数据-产品分析-全商品'!A$6:A$1000,ROW()-1,0),"")</f>
        <v/>
      </c>
      <c r="B955" s="5" t="str">
        <f>IFERROR(HLOOKUP(B$2,'2.源数据-产品分析-全商品'!B$6:B$1000,ROW()-1,0),"")</f>
        <v/>
      </c>
      <c r="C955" s="5" t="str">
        <f>CLEAN(IFERROR(HLOOKUP(C$2,'2.源数据-产品分析-全商品'!C$6:C$1000,ROW()-1,0),""))</f>
        <v/>
      </c>
      <c r="D955" s="5" t="str">
        <f>IFERROR(HLOOKUP(D$2,'2.源数据-产品分析-全商品'!D$6:D$1000,ROW()-1,0),"")</f>
        <v/>
      </c>
      <c r="E955" s="5" t="str">
        <f>IFERROR(HLOOKUP(E$2,'2.源数据-产品分析-全商品'!E$6:E$1000,ROW()-1,0),"")</f>
        <v/>
      </c>
      <c r="F955" s="5" t="str">
        <f>IFERROR(VALUE(HLOOKUP(F$2,'2.源数据-产品分析-全商品'!F$6:F$1000,ROW()-1,0)),"")</f>
        <v/>
      </c>
      <c r="G955" s="5" t="str">
        <f>IFERROR(VALUE(HLOOKUP(G$2,'2.源数据-产品分析-全商品'!G$6:G$1000,ROW()-1,0)),"")</f>
        <v/>
      </c>
      <c r="H955" s="5" t="str">
        <f>IFERROR(HLOOKUP(H$2,'2.源数据-产品分析-全商品'!H$6:H$1000,ROW()-1,0),"")</f>
        <v/>
      </c>
      <c r="I955" s="5" t="str">
        <f>IFERROR(VALUE(HLOOKUP(I$2,'2.源数据-产品分析-全商品'!I$6:I$1000,ROW()-1,0)),"")</f>
        <v/>
      </c>
      <c r="J955" s="60" t="str">
        <f>IFERROR(IF($J$2="","",INDEX('产品报告-整理'!G:G,MATCH(产品建议!A955,'产品报告-整理'!A:A,0))),"")</f>
        <v/>
      </c>
      <c r="K955" s="5" t="str">
        <f>IFERROR(IF($K$2="","",VALUE(INDEX('产品报告-整理'!E:E,MATCH(产品建议!A955,'产品报告-整理'!A:A,0)))),0)</f>
        <v/>
      </c>
      <c r="L955" s="5" t="str">
        <f>IFERROR(VALUE(HLOOKUP(L$2,'2.源数据-产品分析-全商品'!J$6:J$1000,ROW()-1,0)),"")</f>
        <v/>
      </c>
      <c r="M955" s="5" t="str">
        <f>IFERROR(VALUE(HLOOKUP(M$2,'2.源数据-产品分析-全商品'!K$6:K$1000,ROW()-1,0)),"")</f>
        <v/>
      </c>
      <c r="N955" s="5" t="str">
        <f>IFERROR(HLOOKUP(N$2,'2.源数据-产品分析-全商品'!L$6:L$1000,ROW()-1,0),"")</f>
        <v/>
      </c>
      <c r="O955" s="5" t="str">
        <f>IF($O$2='产品报告-整理'!$K$1,IFERROR(INDEX('产品报告-整理'!S:S,MATCH(产品建议!A955,'产品报告-整理'!L:L,0)),""),(IFERROR(VALUE(HLOOKUP(O$2,'2.源数据-产品分析-全商品'!M$6:M$1000,ROW()-1,0)),"")))</f>
        <v/>
      </c>
      <c r="P955" s="5" t="str">
        <f>IF($P$2='产品报告-整理'!$V$1,IFERROR(INDEX('产品报告-整理'!AD:AD,MATCH(产品建议!A955,'产品报告-整理'!W:W,0)),""),(IFERROR(VALUE(HLOOKUP(P$2,'2.源数据-产品分析-全商品'!N$6:N$1000,ROW()-1,0)),"")))</f>
        <v/>
      </c>
      <c r="Q955" s="5" t="str">
        <f>IF($Q$2='产品报告-整理'!$AG$1,IFERROR(INDEX('产品报告-整理'!AO:AO,MATCH(产品建议!A955,'产品报告-整理'!AH:AH,0)),""),(IFERROR(VALUE(HLOOKUP(Q$2,'2.源数据-产品分析-全商品'!O$6:O$1000,ROW()-1,0)),"")))</f>
        <v/>
      </c>
      <c r="R955" s="5" t="str">
        <f>IF($R$2='产品报告-整理'!$AR$1,IFERROR(INDEX('产品报告-整理'!AZ:AZ,MATCH(产品建议!A955,'产品报告-整理'!AS:AS,0)),""),(IFERROR(VALUE(HLOOKUP(R$2,'2.源数据-产品分析-全商品'!P$6:P$1000,ROW()-1,0)),"")))</f>
        <v/>
      </c>
      <c r="S955" s="5" t="str">
        <f>IF($S$2='产品报告-整理'!$BC$1,IFERROR(INDEX('产品报告-整理'!BK:BK,MATCH(产品建议!A955,'产品报告-整理'!BD:BD,0)),""),(IFERROR(VALUE(HLOOKUP(S$2,'2.源数据-产品分析-全商品'!Q$6:Q$1000,ROW()-1,0)),"")))</f>
        <v/>
      </c>
      <c r="T955" s="5" t="str">
        <f>IFERROR(HLOOKUP("产品负责人",'2.源数据-产品分析-全商品'!R$6:R$1000,ROW()-1,0),"")</f>
        <v/>
      </c>
      <c r="U955" s="5" t="str">
        <f>IFERROR(VALUE(HLOOKUP(U$2,'2.源数据-产品分析-全商品'!S$6:S$1000,ROW()-1,0)),"")</f>
        <v/>
      </c>
      <c r="V955" s="5" t="str">
        <f>IFERROR(VALUE(HLOOKUP(V$2,'2.源数据-产品分析-全商品'!T$6:T$1000,ROW()-1,0)),"")</f>
        <v/>
      </c>
      <c r="W955" s="5" t="str">
        <f>IF(OR($A$3=""),"",IF(OR($W$2="优爆品"),(IF(COUNTIF('2-2.源数据-产品分析-优品'!A:A,产品建议!A955)&gt;0,"是","")&amp;IF(COUNTIF('2-3.源数据-产品分析-爆品'!A:A,产品建议!A955)&gt;0,"是","")),IF(OR($W$2="P4P点击量"),((IFERROR(INDEX('产品报告-整理'!D:D,MATCH(产品建议!A955,'产品报告-整理'!A:A,0)),""))),((IF(COUNTIF('2-2.源数据-产品分析-优品'!A:A,产品建议!A955)&gt;0,"是",""))))))</f>
        <v/>
      </c>
      <c r="X955" s="5" t="str">
        <f>IF(OR($A$3=""),"",IF(OR($W$2="优爆品"),((IFERROR(INDEX('产品报告-整理'!D:D,MATCH(产品建议!A955,'产品报告-整理'!A:A,0)),"")&amp;" → "&amp;(IFERROR(TEXT(INDEX('产品报告-整理'!D:D,MATCH(产品建议!A955,'产品报告-整理'!A:A,0))/G955,"0%"),"")))),IF(OR($W$2="P4P点击量"),((IF($W$2="P4P点击量",IFERROR(TEXT(W955/G955,"0%"),"")))),(((IF(COUNTIF('2-3.源数据-产品分析-爆品'!A:A,产品建议!A955)&gt;0,"是","")))))))</f>
        <v/>
      </c>
      <c r="Y955" s="9" t="str">
        <f>IF(AND($Y$2="直通车总消费",'产品报告-整理'!$BN$1="推荐广告"),IFERROR(INDEX('产品报告-整理'!H:H,MATCH(产品建议!A955,'产品报告-整理'!A:A,0)),0)+IFERROR(INDEX('产品报告-整理'!BV:BV,MATCH(产品建议!A955,'产品报告-整理'!BO:BO,0)),0),IFERROR(INDEX('产品报告-整理'!H:H,MATCH(产品建议!A955,'产品报告-整理'!A:A,0)),0))</f>
        <v/>
      </c>
      <c r="Z955" s="9" t="str">
        <f t="shared" si="45"/>
        <v/>
      </c>
      <c r="AA955" s="5" t="str">
        <f t="shared" si="43"/>
        <v/>
      </c>
      <c r="AB955" s="5" t="str">
        <f t="shared" si="44"/>
        <v/>
      </c>
      <c r="AC955" s="9"/>
      <c r="AD955" s="15" t="str">
        <f>IF($AD$1="  ",IFERROR(IF(AND(Y955="未推广",L955&gt;0),"加入P4P推广 ","")&amp;IF(AND(OR(W955="是",X955="是"),Y955=0),"优爆品加推广 ","")&amp;IF(AND(C955="N",L955&gt;0),"增加橱窗绑定 ","")&amp;IF(AND(OR(Z955&gt;$Z$1*4.5,AB955&gt;$AB$1*4.5),Y955&lt;&gt;0,Y955&gt;$AB$1*2,G955&gt;($G$1/$L$1)*1),"放弃P4P推广 ","")&amp;IF(AND(AB955&gt;$AB$1*1.2,AB955&lt;$AB$1*4.5,Y955&gt;0),"优化询盘成本 ","")&amp;IF(AND(Z955&gt;$Z$1*1.2,Z955&lt;$Z$1*4.5,Y955&gt;0),"优化商机成本 ","")&amp;IF(AND(Y955&lt;&gt;0,L955&gt;0,AB955&lt;$AB$1*1.2),"加大询盘获取 ","")&amp;IF(AND(Y955&lt;&gt;0,K955&gt;0,Z955&lt;$Z$1*1.2),"加大商机获取 ","")&amp;IF(AND(L955=0,C955="Y",G955&gt;($G$1/$L$1*1.5)),"解绑橱窗绑定 ",""),"请去左表粘贴源数据"),"")</f>
        <v/>
      </c>
      <c r="AE955" s="9"/>
      <c r="AF955" s="9"/>
      <c r="AG955" s="9"/>
      <c r="AH955" s="9"/>
      <c r="AI955" s="17"/>
      <c r="AJ955" s="17"/>
      <c r="AK955" s="17"/>
    </row>
    <row r="956" spans="1:37">
      <c r="A956" s="5" t="str">
        <f>IFERROR(HLOOKUP(A$2,'2.源数据-产品分析-全商品'!A$6:A$1000,ROW()-1,0),"")</f>
        <v/>
      </c>
      <c r="B956" s="5" t="str">
        <f>IFERROR(HLOOKUP(B$2,'2.源数据-产品分析-全商品'!B$6:B$1000,ROW()-1,0),"")</f>
        <v/>
      </c>
      <c r="C956" s="5" t="str">
        <f>CLEAN(IFERROR(HLOOKUP(C$2,'2.源数据-产品分析-全商品'!C$6:C$1000,ROW()-1,0),""))</f>
        <v/>
      </c>
      <c r="D956" s="5" t="str">
        <f>IFERROR(HLOOKUP(D$2,'2.源数据-产品分析-全商品'!D$6:D$1000,ROW()-1,0),"")</f>
        <v/>
      </c>
      <c r="E956" s="5" t="str">
        <f>IFERROR(HLOOKUP(E$2,'2.源数据-产品分析-全商品'!E$6:E$1000,ROW()-1,0),"")</f>
        <v/>
      </c>
      <c r="F956" s="5" t="str">
        <f>IFERROR(VALUE(HLOOKUP(F$2,'2.源数据-产品分析-全商品'!F$6:F$1000,ROW()-1,0)),"")</f>
        <v/>
      </c>
      <c r="G956" s="5" t="str">
        <f>IFERROR(VALUE(HLOOKUP(G$2,'2.源数据-产品分析-全商品'!G$6:G$1000,ROW()-1,0)),"")</f>
        <v/>
      </c>
      <c r="H956" s="5" t="str">
        <f>IFERROR(HLOOKUP(H$2,'2.源数据-产品分析-全商品'!H$6:H$1000,ROW()-1,0),"")</f>
        <v/>
      </c>
      <c r="I956" s="5" t="str">
        <f>IFERROR(VALUE(HLOOKUP(I$2,'2.源数据-产品分析-全商品'!I$6:I$1000,ROW()-1,0)),"")</f>
        <v/>
      </c>
      <c r="J956" s="60" t="str">
        <f>IFERROR(IF($J$2="","",INDEX('产品报告-整理'!G:G,MATCH(产品建议!A956,'产品报告-整理'!A:A,0))),"")</f>
        <v/>
      </c>
      <c r="K956" s="5" t="str">
        <f>IFERROR(IF($K$2="","",VALUE(INDEX('产品报告-整理'!E:E,MATCH(产品建议!A956,'产品报告-整理'!A:A,0)))),0)</f>
        <v/>
      </c>
      <c r="L956" s="5" t="str">
        <f>IFERROR(VALUE(HLOOKUP(L$2,'2.源数据-产品分析-全商品'!J$6:J$1000,ROW()-1,0)),"")</f>
        <v/>
      </c>
      <c r="M956" s="5" t="str">
        <f>IFERROR(VALUE(HLOOKUP(M$2,'2.源数据-产品分析-全商品'!K$6:K$1000,ROW()-1,0)),"")</f>
        <v/>
      </c>
      <c r="N956" s="5" t="str">
        <f>IFERROR(HLOOKUP(N$2,'2.源数据-产品分析-全商品'!L$6:L$1000,ROW()-1,0),"")</f>
        <v/>
      </c>
      <c r="O956" s="5" t="str">
        <f>IF($O$2='产品报告-整理'!$K$1,IFERROR(INDEX('产品报告-整理'!S:S,MATCH(产品建议!A956,'产品报告-整理'!L:L,0)),""),(IFERROR(VALUE(HLOOKUP(O$2,'2.源数据-产品分析-全商品'!M$6:M$1000,ROW()-1,0)),"")))</f>
        <v/>
      </c>
      <c r="P956" s="5" t="str">
        <f>IF($P$2='产品报告-整理'!$V$1,IFERROR(INDEX('产品报告-整理'!AD:AD,MATCH(产品建议!A956,'产品报告-整理'!W:W,0)),""),(IFERROR(VALUE(HLOOKUP(P$2,'2.源数据-产品分析-全商品'!N$6:N$1000,ROW()-1,0)),"")))</f>
        <v/>
      </c>
      <c r="Q956" s="5" t="str">
        <f>IF($Q$2='产品报告-整理'!$AG$1,IFERROR(INDEX('产品报告-整理'!AO:AO,MATCH(产品建议!A956,'产品报告-整理'!AH:AH,0)),""),(IFERROR(VALUE(HLOOKUP(Q$2,'2.源数据-产品分析-全商品'!O$6:O$1000,ROW()-1,0)),"")))</f>
        <v/>
      </c>
      <c r="R956" s="5" t="str">
        <f>IF($R$2='产品报告-整理'!$AR$1,IFERROR(INDEX('产品报告-整理'!AZ:AZ,MATCH(产品建议!A956,'产品报告-整理'!AS:AS,0)),""),(IFERROR(VALUE(HLOOKUP(R$2,'2.源数据-产品分析-全商品'!P$6:P$1000,ROW()-1,0)),"")))</f>
        <v/>
      </c>
      <c r="S956" s="5" t="str">
        <f>IF($S$2='产品报告-整理'!$BC$1,IFERROR(INDEX('产品报告-整理'!BK:BK,MATCH(产品建议!A956,'产品报告-整理'!BD:BD,0)),""),(IFERROR(VALUE(HLOOKUP(S$2,'2.源数据-产品分析-全商品'!Q$6:Q$1000,ROW()-1,0)),"")))</f>
        <v/>
      </c>
      <c r="T956" s="5" t="str">
        <f>IFERROR(HLOOKUP("产品负责人",'2.源数据-产品分析-全商品'!R$6:R$1000,ROW()-1,0),"")</f>
        <v/>
      </c>
      <c r="U956" s="5" t="str">
        <f>IFERROR(VALUE(HLOOKUP(U$2,'2.源数据-产品分析-全商品'!S$6:S$1000,ROW()-1,0)),"")</f>
        <v/>
      </c>
      <c r="V956" s="5" t="str">
        <f>IFERROR(VALUE(HLOOKUP(V$2,'2.源数据-产品分析-全商品'!T$6:T$1000,ROW()-1,0)),"")</f>
        <v/>
      </c>
      <c r="W956" s="5" t="str">
        <f>IF(OR($A$3=""),"",IF(OR($W$2="优爆品"),(IF(COUNTIF('2-2.源数据-产品分析-优品'!A:A,产品建议!A956)&gt;0,"是","")&amp;IF(COUNTIF('2-3.源数据-产品分析-爆品'!A:A,产品建议!A956)&gt;0,"是","")),IF(OR($W$2="P4P点击量"),((IFERROR(INDEX('产品报告-整理'!D:D,MATCH(产品建议!A956,'产品报告-整理'!A:A,0)),""))),((IF(COUNTIF('2-2.源数据-产品分析-优品'!A:A,产品建议!A956)&gt;0,"是",""))))))</f>
        <v/>
      </c>
      <c r="X956" s="5" t="str">
        <f>IF(OR($A$3=""),"",IF(OR($W$2="优爆品"),((IFERROR(INDEX('产品报告-整理'!D:D,MATCH(产品建议!A956,'产品报告-整理'!A:A,0)),"")&amp;" → "&amp;(IFERROR(TEXT(INDEX('产品报告-整理'!D:D,MATCH(产品建议!A956,'产品报告-整理'!A:A,0))/G956,"0%"),"")))),IF(OR($W$2="P4P点击量"),((IF($W$2="P4P点击量",IFERROR(TEXT(W956/G956,"0%"),"")))),(((IF(COUNTIF('2-3.源数据-产品分析-爆品'!A:A,产品建议!A956)&gt;0,"是","")))))))</f>
        <v/>
      </c>
      <c r="Y956" s="9" t="str">
        <f>IF(AND($Y$2="直通车总消费",'产品报告-整理'!$BN$1="推荐广告"),IFERROR(INDEX('产品报告-整理'!H:H,MATCH(产品建议!A956,'产品报告-整理'!A:A,0)),0)+IFERROR(INDEX('产品报告-整理'!BV:BV,MATCH(产品建议!A956,'产品报告-整理'!BO:BO,0)),0),IFERROR(INDEX('产品报告-整理'!H:H,MATCH(产品建议!A956,'产品报告-整理'!A:A,0)),0))</f>
        <v/>
      </c>
      <c r="Z956" s="9" t="str">
        <f t="shared" si="45"/>
        <v/>
      </c>
      <c r="AA956" s="5" t="str">
        <f t="shared" si="43"/>
        <v/>
      </c>
      <c r="AB956" s="5" t="str">
        <f t="shared" si="44"/>
        <v/>
      </c>
      <c r="AC956" s="9"/>
      <c r="AD956" s="15" t="str">
        <f>IF($AD$1="  ",IFERROR(IF(AND(Y956="未推广",L956&gt;0),"加入P4P推广 ","")&amp;IF(AND(OR(W956="是",X956="是"),Y956=0),"优爆品加推广 ","")&amp;IF(AND(C956="N",L956&gt;0),"增加橱窗绑定 ","")&amp;IF(AND(OR(Z956&gt;$Z$1*4.5,AB956&gt;$AB$1*4.5),Y956&lt;&gt;0,Y956&gt;$AB$1*2,G956&gt;($G$1/$L$1)*1),"放弃P4P推广 ","")&amp;IF(AND(AB956&gt;$AB$1*1.2,AB956&lt;$AB$1*4.5,Y956&gt;0),"优化询盘成本 ","")&amp;IF(AND(Z956&gt;$Z$1*1.2,Z956&lt;$Z$1*4.5,Y956&gt;0),"优化商机成本 ","")&amp;IF(AND(Y956&lt;&gt;0,L956&gt;0,AB956&lt;$AB$1*1.2),"加大询盘获取 ","")&amp;IF(AND(Y956&lt;&gt;0,K956&gt;0,Z956&lt;$Z$1*1.2),"加大商机获取 ","")&amp;IF(AND(L956=0,C956="Y",G956&gt;($G$1/$L$1*1.5)),"解绑橱窗绑定 ",""),"请去左表粘贴源数据"),"")</f>
        <v/>
      </c>
      <c r="AE956" s="9"/>
      <c r="AF956" s="9"/>
      <c r="AG956" s="9"/>
      <c r="AH956" s="9"/>
      <c r="AI956" s="17"/>
      <c r="AJ956" s="17"/>
      <c r="AK956" s="17"/>
    </row>
    <row r="957" spans="1:37">
      <c r="A957" s="5" t="str">
        <f>IFERROR(HLOOKUP(A$2,'2.源数据-产品分析-全商品'!A$6:A$1000,ROW()-1,0),"")</f>
        <v/>
      </c>
      <c r="B957" s="5" t="str">
        <f>IFERROR(HLOOKUP(B$2,'2.源数据-产品分析-全商品'!B$6:B$1000,ROW()-1,0),"")</f>
        <v/>
      </c>
      <c r="C957" s="5" t="str">
        <f>CLEAN(IFERROR(HLOOKUP(C$2,'2.源数据-产品分析-全商品'!C$6:C$1000,ROW()-1,0),""))</f>
        <v/>
      </c>
      <c r="D957" s="5" t="str">
        <f>IFERROR(HLOOKUP(D$2,'2.源数据-产品分析-全商品'!D$6:D$1000,ROW()-1,0),"")</f>
        <v/>
      </c>
      <c r="E957" s="5" t="str">
        <f>IFERROR(HLOOKUP(E$2,'2.源数据-产品分析-全商品'!E$6:E$1000,ROW()-1,0),"")</f>
        <v/>
      </c>
      <c r="F957" s="5" t="str">
        <f>IFERROR(VALUE(HLOOKUP(F$2,'2.源数据-产品分析-全商品'!F$6:F$1000,ROW()-1,0)),"")</f>
        <v/>
      </c>
      <c r="G957" s="5" t="str">
        <f>IFERROR(VALUE(HLOOKUP(G$2,'2.源数据-产品分析-全商品'!G$6:G$1000,ROW()-1,0)),"")</f>
        <v/>
      </c>
      <c r="H957" s="5" t="str">
        <f>IFERROR(HLOOKUP(H$2,'2.源数据-产品分析-全商品'!H$6:H$1000,ROW()-1,0),"")</f>
        <v/>
      </c>
      <c r="I957" s="5" t="str">
        <f>IFERROR(VALUE(HLOOKUP(I$2,'2.源数据-产品分析-全商品'!I$6:I$1000,ROW()-1,0)),"")</f>
        <v/>
      </c>
      <c r="J957" s="60" t="str">
        <f>IFERROR(IF($J$2="","",INDEX('产品报告-整理'!G:G,MATCH(产品建议!A957,'产品报告-整理'!A:A,0))),"")</f>
        <v/>
      </c>
      <c r="K957" s="5" t="str">
        <f>IFERROR(IF($K$2="","",VALUE(INDEX('产品报告-整理'!E:E,MATCH(产品建议!A957,'产品报告-整理'!A:A,0)))),0)</f>
        <v/>
      </c>
      <c r="L957" s="5" t="str">
        <f>IFERROR(VALUE(HLOOKUP(L$2,'2.源数据-产品分析-全商品'!J$6:J$1000,ROW()-1,0)),"")</f>
        <v/>
      </c>
      <c r="M957" s="5" t="str">
        <f>IFERROR(VALUE(HLOOKUP(M$2,'2.源数据-产品分析-全商品'!K$6:K$1000,ROW()-1,0)),"")</f>
        <v/>
      </c>
      <c r="N957" s="5" t="str">
        <f>IFERROR(HLOOKUP(N$2,'2.源数据-产品分析-全商品'!L$6:L$1000,ROW()-1,0),"")</f>
        <v/>
      </c>
      <c r="O957" s="5" t="str">
        <f>IF($O$2='产品报告-整理'!$K$1,IFERROR(INDEX('产品报告-整理'!S:S,MATCH(产品建议!A957,'产品报告-整理'!L:L,0)),""),(IFERROR(VALUE(HLOOKUP(O$2,'2.源数据-产品分析-全商品'!M$6:M$1000,ROW()-1,0)),"")))</f>
        <v/>
      </c>
      <c r="P957" s="5" t="str">
        <f>IF($P$2='产品报告-整理'!$V$1,IFERROR(INDEX('产品报告-整理'!AD:AD,MATCH(产品建议!A957,'产品报告-整理'!W:W,0)),""),(IFERROR(VALUE(HLOOKUP(P$2,'2.源数据-产品分析-全商品'!N$6:N$1000,ROW()-1,0)),"")))</f>
        <v/>
      </c>
      <c r="Q957" s="5" t="str">
        <f>IF($Q$2='产品报告-整理'!$AG$1,IFERROR(INDEX('产品报告-整理'!AO:AO,MATCH(产品建议!A957,'产品报告-整理'!AH:AH,0)),""),(IFERROR(VALUE(HLOOKUP(Q$2,'2.源数据-产品分析-全商品'!O$6:O$1000,ROW()-1,0)),"")))</f>
        <v/>
      </c>
      <c r="R957" s="5" t="str">
        <f>IF($R$2='产品报告-整理'!$AR$1,IFERROR(INDEX('产品报告-整理'!AZ:AZ,MATCH(产品建议!A957,'产品报告-整理'!AS:AS,0)),""),(IFERROR(VALUE(HLOOKUP(R$2,'2.源数据-产品分析-全商品'!P$6:P$1000,ROW()-1,0)),"")))</f>
        <v/>
      </c>
      <c r="S957" s="5" t="str">
        <f>IF($S$2='产品报告-整理'!$BC$1,IFERROR(INDEX('产品报告-整理'!BK:BK,MATCH(产品建议!A957,'产品报告-整理'!BD:BD,0)),""),(IFERROR(VALUE(HLOOKUP(S$2,'2.源数据-产品分析-全商品'!Q$6:Q$1000,ROW()-1,0)),"")))</f>
        <v/>
      </c>
      <c r="T957" s="5" t="str">
        <f>IFERROR(HLOOKUP("产品负责人",'2.源数据-产品分析-全商品'!R$6:R$1000,ROW()-1,0),"")</f>
        <v/>
      </c>
      <c r="U957" s="5" t="str">
        <f>IFERROR(VALUE(HLOOKUP(U$2,'2.源数据-产品分析-全商品'!S$6:S$1000,ROW()-1,0)),"")</f>
        <v/>
      </c>
      <c r="V957" s="5" t="str">
        <f>IFERROR(VALUE(HLOOKUP(V$2,'2.源数据-产品分析-全商品'!T$6:T$1000,ROW()-1,0)),"")</f>
        <v/>
      </c>
      <c r="W957" s="5" t="str">
        <f>IF(OR($A$3=""),"",IF(OR($W$2="优爆品"),(IF(COUNTIF('2-2.源数据-产品分析-优品'!A:A,产品建议!A957)&gt;0,"是","")&amp;IF(COUNTIF('2-3.源数据-产品分析-爆品'!A:A,产品建议!A957)&gt;0,"是","")),IF(OR($W$2="P4P点击量"),((IFERROR(INDEX('产品报告-整理'!D:D,MATCH(产品建议!A957,'产品报告-整理'!A:A,0)),""))),((IF(COUNTIF('2-2.源数据-产品分析-优品'!A:A,产品建议!A957)&gt;0,"是",""))))))</f>
        <v/>
      </c>
      <c r="X957" s="5" t="str">
        <f>IF(OR($A$3=""),"",IF(OR($W$2="优爆品"),((IFERROR(INDEX('产品报告-整理'!D:D,MATCH(产品建议!A957,'产品报告-整理'!A:A,0)),"")&amp;" → "&amp;(IFERROR(TEXT(INDEX('产品报告-整理'!D:D,MATCH(产品建议!A957,'产品报告-整理'!A:A,0))/G957,"0%"),"")))),IF(OR($W$2="P4P点击量"),((IF($W$2="P4P点击量",IFERROR(TEXT(W957/G957,"0%"),"")))),(((IF(COUNTIF('2-3.源数据-产品分析-爆品'!A:A,产品建议!A957)&gt;0,"是","")))))))</f>
        <v/>
      </c>
      <c r="Y957" s="9" t="str">
        <f>IF(AND($Y$2="直通车总消费",'产品报告-整理'!$BN$1="推荐广告"),IFERROR(INDEX('产品报告-整理'!H:H,MATCH(产品建议!A957,'产品报告-整理'!A:A,0)),0)+IFERROR(INDEX('产品报告-整理'!BV:BV,MATCH(产品建议!A957,'产品报告-整理'!BO:BO,0)),0),IFERROR(INDEX('产品报告-整理'!H:H,MATCH(产品建议!A957,'产品报告-整理'!A:A,0)),0))</f>
        <v/>
      </c>
      <c r="Z957" s="9" t="str">
        <f t="shared" si="45"/>
        <v/>
      </c>
      <c r="AA957" s="5" t="str">
        <f t="shared" si="43"/>
        <v/>
      </c>
      <c r="AB957" s="5" t="str">
        <f t="shared" si="44"/>
        <v/>
      </c>
      <c r="AC957" s="9"/>
      <c r="AD957" s="15" t="str">
        <f>IF($AD$1="  ",IFERROR(IF(AND(Y957="未推广",L957&gt;0),"加入P4P推广 ","")&amp;IF(AND(OR(W957="是",X957="是"),Y957=0),"优爆品加推广 ","")&amp;IF(AND(C957="N",L957&gt;0),"增加橱窗绑定 ","")&amp;IF(AND(OR(Z957&gt;$Z$1*4.5,AB957&gt;$AB$1*4.5),Y957&lt;&gt;0,Y957&gt;$AB$1*2,G957&gt;($G$1/$L$1)*1),"放弃P4P推广 ","")&amp;IF(AND(AB957&gt;$AB$1*1.2,AB957&lt;$AB$1*4.5,Y957&gt;0),"优化询盘成本 ","")&amp;IF(AND(Z957&gt;$Z$1*1.2,Z957&lt;$Z$1*4.5,Y957&gt;0),"优化商机成本 ","")&amp;IF(AND(Y957&lt;&gt;0,L957&gt;0,AB957&lt;$AB$1*1.2),"加大询盘获取 ","")&amp;IF(AND(Y957&lt;&gt;0,K957&gt;0,Z957&lt;$Z$1*1.2),"加大商机获取 ","")&amp;IF(AND(L957=0,C957="Y",G957&gt;($G$1/$L$1*1.5)),"解绑橱窗绑定 ",""),"请去左表粘贴源数据"),"")</f>
        <v/>
      </c>
      <c r="AE957" s="9"/>
      <c r="AF957" s="9"/>
      <c r="AG957" s="9"/>
      <c r="AH957" s="9"/>
      <c r="AI957" s="17"/>
      <c r="AJ957" s="17"/>
      <c r="AK957" s="17"/>
    </row>
    <row r="958" spans="1:37">
      <c r="A958" s="5" t="str">
        <f>IFERROR(HLOOKUP(A$2,'2.源数据-产品分析-全商品'!A$6:A$1000,ROW()-1,0),"")</f>
        <v/>
      </c>
      <c r="B958" s="5" t="str">
        <f>IFERROR(HLOOKUP(B$2,'2.源数据-产品分析-全商品'!B$6:B$1000,ROW()-1,0),"")</f>
        <v/>
      </c>
      <c r="C958" s="5" t="str">
        <f>CLEAN(IFERROR(HLOOKUP(C$2,'2.源数据-产品分析-全商品'!C$6:C$1000,ROW()-1,0),""))</f>
        <v/>
      </c>
      <c r="D958" s="5" t="str">
        <f>IFERROR(HLOOKUP(D$2,'2.源数据-产品分析-全商品'!D$6:D$1000,ROW()-1,0),"")</f>
        <v/>
      </c>
      <c r="E958" s="5" t="str">
        <f>IFERROR(HLOOKUP(E$2,'2.源数据-产品分析-全商品'!E$6:E$1000,ROW()-1,0),"")</f>
        <v/>
      </c>
      <c r="F958" s="5" t="str">
        <f>IFERROR(VALUE(HLOOKUP(F$2,'2.源数据-产品分析-全商品'!F$6:F$1000,ROW()-1,0)),"")</f>
        <v/>
      </c>
      <c r="G958" s="5" t="str">
        <f>IFERROR(VALUE(HLOOKUP(G$2,'2.源数据-产品分析-全商品'!G$6:G$1000,ROW()-1,0)),"")</f>
        <v/>
      </c>
      <c r="H958" s="5" t="str">
        <f>IFERROR(HLOOKUP(H$2,'2.源数据-产品分析-全商品'!H$6:H$1000,ROW()-1,0),"")</f>
        <v/>
      </c>
      <c r="I958" s="5" t="str">
        <f>IFERROR(VALUE(HLOOKUP(I$2,'2.源数据-产品分析-全商品'!I$6:I$1000,ROW()-1,0)),"")</f>
        <v/>
      </c>
      <c r="J958" s="60" t="str">
        <f>IFERROR(IF($J$2="","",INDEX('产品报告-整理'!G:G,MATCH(产品建议!A958,'产品报告-整理'!A:A,0))),"")</f>
        <v/>
      </c>
      <c r="K958" s="5" t="str">
        <f>IFERROR(IF($K$2="","",VALUE(INDEX('产品报告-整理'!E:E,MATCH(产品建议!A958,'产品报告-整理'!A:A,0)))),0)</f>
        <v/>
      </c>
      <c r="L958" s="5" t="str">
        <f>IFERROR(VALUE(HLOOKUP(L$2,'2.源数据-产品分析-全商品'!J$6:J$1000,ROW()-1,0)),"")</f>
        <v/>
      </c>
      <c r="M958" s="5" t="str">
        <f>IFERROR(VALUE(HLOOKUP(M$2,'2.源数据-产品分析-全商品'!K$6:K$1000,ROW()-1,0)),"")</f>
        <v/>
      </c>
      <c r="N958" s="5" t="str">
        <f>IFERROR(HLOOKUP(N$2,'2.源数据-产品分析-全商品'!L$6:L$1000,ROW()-1,0),"")</f>
        <v/>
      </c>
      <c r="O958" s="5" t="str">
        <f>IF($O$2='产品报告-整理'!$K$1,IFERROR(INDEX('产品报告-整理'!S:S,MATCH(产品建议!A958,'产品报告-整理'!L:L,0)),""),(IFERROR(VALUE(HLOOKUP(O$2,'2.源数据-产品分析-全商品'!M$6:M$1000,ROW()-1,0)),"")))</f>
        <v/>
      </c>
      <c r="P958" s="5" t="str">
        <f>IF($P$2='产品报告-整理'!$V$1,IFERROR(INDEX('产品报告-整理'!AD:AD,MATCH(产品建议!A958,'产品报告-整理'!W:W,0)),""),(IFERROR(VALUE(HLOOKUP(P$2,'2.源数据-产品分析-全商品'!N$6:N$1000,ROW()-1,0)),"")))</f>
        <v/>
      </c>
      <c r="Q958" s="5" t="str">
        <f>IF($Q$2='产品报告-整理'!$AG$1,IFERROR(INDEX('产品报告-整理'!AO:AO,MATCH(产品建议!A958,'产品报告-整理'!AH:AH,0)),""),(IFERROR(VALUE(HLOOKUP(Q$2,'2.源数据-产品分析-全商品'!O$6:O$1000,ROW()-1,0)),"")))</f>
        <v/>
      </c>
      <c r="R958" s="5" t="str">
        <f>IF($R$2='产品报告-整理'!$AR$1,IFERROR(INDEX('产品报告-整理'!AZ:AZ,MATCH(产品建议!A958,'产品报告-整理'!AS:AS,0)),""),(IFERROR(VALUE(HLOOKUP(R$2,'2.源数据-产品分析-全商品'!P$6:P$1000,ROW()-1,0)),"")))</f>
        <v/>
      </c>
      <c r="S958" s="5" t="str">
        <f>IF($S$2='产品报告-整理'!$BC$1,IFERROR(INDEX('产品报告-整理'!BK:BK,MATCH(产品建议!A958,'产品报告-整理'!BD:BD,0)),""),(IFERROR(VALUE(HLOOKUP(S$2,'2.源数据-产品分析-全商品'!Q$6:Q$1000,ROW()-1,0)),"")))</f>
        <v/>
      </c>
      <c r="T958" s="5" t="str">
        <f>IFERROR(HLOOKUP("产品负责人",'2.源数据-产品分析-全商品'!R$6:R$1000,ROW()-1,0),"")</f>
        <v/>
      </c>
      <c r="U958" s="5" t="str">
        <f>IFERROR(VALUE(HLOOKUP(U$2,'2.源数据-产品分析-全商品'!S$6:S$1000,ROW()-1,0)),"")</f>
        <v/>
      </c>
      <c r="V958" s="5" t="str">
        <f>IFERROR(VALUE(HLOOKUP(V$2,'2.源数据-产品分析-全商品'!T$6:T$1000,ROW()-1,0)),"")</f>
        <v/>
      </c>
      <c r="W958" s="5" t="str">
        <f>IF(OR($A$3=""),"",IF(OR($W$2="优爆品"),(IF(COUNTIF('2-2.源数据-产品分析-优品'!A:A,产品建议!A958)&gt;0,"是","")&amp;IF(COUNTIF('2-3.源数据-产品分析-爆品'!A:A,产品建议!A958)&gt;0,"是","")),IF(OR($W$2="P4P点击量"),((IFERROR(INDEX('产品报告-整理'!D:D,MATCH(产品建议!A958,'产品报告-整理'!A:A,0)),""))),((IF(COUNTIF('2-2.源数据-产品分析-优品'!A:A,产品建议!A958)&gt;0,"是",""))))))</f>
        <v/>
      </c>
      <c r="X958" s="5" t="str">
        <f>IF(OR($A$3=""),"",IF(OR($W$2="优爆品"),((IFERROR(INDEX('产品报告-整理'!D:D,MATCH(产品建议!A958,'产品报告-整理'!A:A,0)),"")&amp;" → "&amp;(IFERROR(TEXT(INDEX('产品报告-整理'!D:D,MATCH(产品建议!A958,'产品报告-整理'!A:A,0))/G958,"0%"),"")))),IF(OR($W$2="P4P点击量"),((IF($W$2="P4P点击量",IFERROR(TEXT(W958/G958,"0%"),"")))),(((IF(COUNTIF('2-3.源数据-产品分析-爆品'!A:A,产品建议!A958)&gt;0,"是","")))))))</f>
        <v/>
      </c>
      <c r="Y958" s="9" t="str">
        <f>IF(AND($Y$2="直通车总消费",'产品报告-整理'!$BN$1="推荐广告"),IFERROR(INDEX('产品报告-整理'!H:H,MATCH(产品建议!A958,'产品报告-整理'!A:A,0)),0)+IFERROR(INDEX('产品报告-整理'!BV:BV,MATCH(产品建议!A958,'产品报告-整理'!BO:BO,0)),0),IFERROR(INDEX('产品报告-整理'!H:H,MATCH(产品建议!A958,'产品报告-整理'!A:A,0)),0))</f>
        <v/>
      </c>
      <c r="Z958" s="9" t="str">
        <f t="shared" si="45"/>
        <v/>
      </c>
      <c r="AA958" s="5" t="str">
        <f t="shared" si="43"/>
        <v/>
      </c>
      <c r="AB958" s="5" t="str">
        <f t="shared" si="44"/>
        <v/>
      </c>
      <c r="AC958" s="9"/>
      <c r="AD958" s="15" t="str">
        <f>IF($AD$1="  ",IFERROR(IF(AND(Y958="未推广",L958&gt;0),"加入P4P推广 ","")&amp;IF(AND(OR(W958="是",X958="是"),Y958=0),"优爆品加推广 ","")&amp;IF(AND(C958="N",L958&gt;0),"增加橱窗绑定 ","")&amp;IF(AND(OR(Z958&gt;$Z$1*4.5,AB958&gt;$AB$1*4.5),Y958&lt;&gt;0,Y958&gt;$AB$1*2,G958&gt;($G$1/$L$1)*1),"放弃P4P推广 ","")&amp;IF(AND(AB958&gt;$AB$1*1.2,AB958&lt;$AB$1*4.5,Y958&gt;0),"优化询盘成本 ","")&amp;IF(AND(Z958&gt;$Z$1*1.2,Z958&lt;$Z$1*4.5,Y958&gt;0),"优化商机成本 ","")&amp;IF(AND(Y958&lt;&gt;0,L958&gt;0,AB958&lt;$AB$1*1.2),"加大询盘获取 ","")&amp;IF(AND(Y958&lt;&gt;0,K958&gt;0,Z958&lt;$Z$1*1.2),"加大商机获取 ","")&amp;IF(AND(L958=0,C958="Y",G958&gt;($G$1/$L$1*1.5)),"解绑橱窗绑定 ",""),"请去左表粘贴源数据"),"")</f>
        <v/>
      </c>
      <c r="AE958" s="9"/>
      <c r="AF958" s="9"/>
      <c r="AG958" s="9"/>
      <c r="AH958" s="9"/>
      <c r="AI958" s="17"/>
      <c r="AJ958" s="17"/>
      <c r="AK958" s="17"/>
    </row>
    <row r="959" spans="1:37">
      <c r="A959" s="5" t="str">
        <f>IFERROR(HLOOKUP(A$2,'2.源数据-产品分析-全商品'!A$6:A$1000,ROW()-1,0),"")</f>
        <v/>
      </c>
      <c r="B959" s="5" t="str">
        <f>IFERROR(HLOOKUP(B$2,'2.源数据-产品分析-全商品'!B$6:B$1000,ROW()-1,0),"")</f>
        <v/>
      </c>
      <c r="C959" s="5" t="str">
        <f>CLEAN(IFERROR(HLOOKUP(C$2,'2.源数据-产品分析-全商品'!C$6:C$1000,ROW()-1,0),""))</f>
        <v/>
      </c>
      <c r="D959" s="5" t="str">
        <f>IFERROR(HLOOKUP(D$2,'2.源数据-产品分析-全商品'!D$6:D$1000,ROW()-1,0),"")</f>
        <v/>
      </c>
      <c r="E959" s="5" t="str">
        <f>IFERROR(HLOOKUP(E$2,'2.源数据-产品分析-全商品'!E$6:E$1000,ROW()-1,0),"")</f>
        <v/>
      </c>
      <c r="F959" s="5" t="str">
        <f>IFERROR(VALUE(HLOOKUP(F$2,'2.源数据-产品分析-全商品'!F$6:F$1000,ROW()-1,0)),"")</f>
        <v/>
      </c>
      <c r="G959" s="5" t="str">
        <f>IFERROR(VALUE(HLOOKUP(G$2,'2.源数据-产品分析-全商品'!G$6:G$1000,ROW()-1,0)),"")</f>
        <v/>
      </c>
      <c r="H959" s="5" t="str">
        <f>IFERROR(HLOOKUP(H$2,'2.源数据-产品分析-全商品'!H$6:H$1000,ROW()-1,0),"")</f>
        <v/>
      </c>
      <c r="I959" s="5" t="str">
        <f>IFERROR(VALUE(HLOOKUP(I$2,'2.源数据-产品分析-全商品'!I$6:I$1000,ROW()-1,0)),"")</f>
        <v/>
      </c>
      <c r="J959" s="60" t="str">
        <f>IFERROR(IF($J$2="","",INDEX('产品报告-整理'!G:G,MATCH(产品建议!A959,'产品报告-整理'!A:A,0))),"")</f>
        <v/>
      </c>
      <c r="K959" s="5" t="str">
        <f>IFERROR(IF($K$2="","",VALUE(INDEX('产品报告-整理'!E:E,MATCH(产品建议!A959,'产品报告-整理'!A:A,0)))),0)</f>
        <v/>
      </c>
      <c r="L959" s="5" t="str">
        <f>IFERROR(VALUE(HLOOKUP(L$2,'2.源数据-产品分析-全商品'!J$6:J$1000,ROW()-1,0)),"")</f>
        <v/>
      </c>
      <c r="M959" s="5" t="str">
        <f>IFERROR(VALUE(HLOOKUP(M$2,'2.源数据-产品分析-全商品'!K$6:K$1000,ROW()-1,0)),"")</f>
        <v/>
      </c>
      <c r="N959" s="5" t="str">
        <f>IFERROR(HLOOKUP(N$2,'2.源数据-产品分析-全商品'!L$6:L$1000,ROW()-1,0),"")</f>
        <v/>
      </c>
      <c r="O959" s="5" t="str">
        <f>IF($O$2='产品报告-整理'!$K$1,IFERROR(INDEX('产品报告-整理'!S:S,MATCH(产品建议!A959,'产品报告-整理'!L:L,0)),""),(IFERROR(VALUE(HLOOKUP(O$2,'2.源数据-产品分析-全商品'!M$6:M$1000,ROW()-1,0)),"")))</f>
        <v/>
      </c>
      <c r="P959" s="5" t="str">
        <f>IF($P$2='产品报告-整理'!$V$1,IFERROR(INDEX('产品报告-整理'!AD:AD,MATCH(产品建议!A959,'产品报告-整理'!W:W,0)),""),(IFERROR(VALUE(HLOOKUP(P$2,'2.源数据-产品分析-全商品'!N$6:N$1000,ROW()-1,0)),"")))</f>
        <v/>
      </c>
      <c r="Q959" s="5" t="str">
        <f>IF($Q$2='产品报告-整理'!$AG$1,IFERROR(INDEX('产品报告-整理'!AO:AO,MATCH(产品建议!A959,'产品报告-整理'!AH:AH,0)),""),(IFERROR(VALUE(HLOOKUP(Q$2,'2.源数据-产品分析-全商品'!O$6:O$1000,ROW()-1,0)),"")))</f>
        <v/>
      </c>
      <c r="R959" s="5" t="str">
        <f>IF($R$2='产品报告-整理'!$AR$1,IFERROR(INDEX('产品报告-整理'!AZ:AZ,MATCH(产品建议!A959,'产品报告-整理'!AS:AS,0)),""),(IFERROR(VALUE(HLOOKUP(R$2,'2.源数据-产品分析-全商品'!P$6:P$1000,ROW()-1,0)),"")))</f>
        <v/>
      </c>
      <c r="S959" s="5" t="str">
        <f>IF($S$2='产品报告-整理'!$BC$1,IFERROR(INDEX('产品报告-整理'!BK:BK,MATCH(产品建议!A959,'产品报告-整理'!BD:BD,0)),""),(IFERROR(VALUE(HLOOKUP(S$2,'2.源数据-产品分析-全商品'!Q$6:Q$1000,ROW()-1,0)),"")))</f>
        <v/>
      </c>
      <c r="T959" s="5" t="str">
        <f>IFERROR(HLOOKUP("产品负责人",'2.源数据-产品分析-全商品'!R$6:R$1000,ROW()-1,0),"")</f>
        <v/>
      </c>
      <c r="U959" s="5" t="str">
        <f>IFERROR(VALUE(HLOOKUP(U$2,'2.源数据-产品分析-全商品'!S$6:S$1000,ROW()-1,0)),"")</f>
        <v/>
      </c>
      <c r="V959" s="5" t="str">
        <f>IFERROR(VALUE(HLOOKUP(V$2,'2.源数据-产品分析-全商品'!T$6:T$1000,ROW()-1,0)),"")</f>
        <v/>
      </c>
      <c r="W959" s="5" t="str">
        <f>IF(OR($A$3=""),"",IF(OR($W$2="优爆品"),(IF(COUNTIF('2-2.源数据-产品分析-优品'!A:A,产品建议!A959)&gt;0,"是","")&amp;IF(COUNTIF('2-3.源数据-产品分析-爆品'!A:A,产品建议!A959)&gt;0,"是","")),IF(OR($W$2="P4P点击量"),((IFERROR(INDEX('产品报告-整理'!D:D,MATCH(产品建议!A959,'产品报告-整理'!A:A,0)),""))),((IF(COUNTIF('2-2.源数据-产品分析-优品'!A:A,产品建议!A959)&gt;0,"是",""))))))</f>
        <v/>
      </c>
      <c r="X959" s="5" t="str">
        <f>IF(OR($A$3=""),"",IF(OR($W$2="优爆品"),((IFERROR(INDEX('产品报告-整理'!D:D,MATCH(产品建议!A959,'产品报告-整理'!A:A,0)),"")&amp;" → "&amp;(IFERROR(TEXT(INDEX('产品报告-整理'!D:D,MATCH(产品建议!A959,'产品报告-整理'!A:A,0))/G959,"0%"),"")))),IF(OR($W$2="P4P点击量"),((IF($W$2="P4P点击量",IFERROR(TEXT(W959/G959,"0%"),"")))),(((IF(COUNTIF('2-3.源数据-产品分析-爆品'!A:A,产品建议!A959)&gt;0,"是","")))))))</f>
        <v/>
      </c>
      <c r="Y959" s="9" t="str">
        <f>IF(AND($Y$2="直通车总消费",'产品报告-整理'!$BN$1="推荐广告"),IFERROR(INDEX('产品报告-整理'!H:H,MATCH(产品建议!A959,'产品报告-整理'!A:A,0)),0)+IFERROR(INDEX('产品报告-整理'!BV:BV,MATCH(产品建议!A959,'产品报告-整理'!BO:BO,0)),0),IFERROR(INDEX('产品报告-整理'!H:H,MATCH(产品建议!A959,'产品报告-整理'!A:A,0)),0))</f>
        <v/>
      </c>
      <c r="Z959" s="9" t="str">
        <f t="shared" si="45"/>
        <v/>
      </c>
      <c r="AA959" s="5" t="str">
        <f t="shared" si="43"/>
        <v/>
      </c>
      <c r="AB959" s="5" t="str">
        <f t="shared" si="44"/>
        <v/>
      </c>
      <c r="AC959" s="9"/>
      <c r="AD959" s="15" t="str">
        <f>IF($AD$1="  ",IFERROR(IF(AND(Y959="未推广",L959&gt;0),"加入P4P推广 ","")&amp;IF(AND(OR(W959="是",X959="是"),Y959=0),"优爆品加推广 ","")&amp;IF(AND(C959="N",L959&gt;0),"增加橱窗绑定 ","")&amp;IF(AND(OR(Z959&gt;$Z$1*4.5,AB959&gt;$AB$1*4.5),Y959&lt;&gt;0,Y959&gt;$AB$1*2,G959&gt;($G$1/$L$1)*1),"放弃P4P推广 ","")&amp;IF(AND(AB959&gt;$AB$1*1.2,AB959&lt;$AB$1*4.5,Y959&gt;0),"优化询盘成本 ","")&amp;IF(AND(Z959&gt;$Z$1*1.2,Z959&lt;$Z$1*4.5,Y959&gt;0),"优化商机成本 ","")&amp;IF(AND(Y959&lt;&gt;0,L959&gt;0,AB959&lt;$AB$1*1.2),"加大询盘获取 ","")&amp;IF(AND(Y959&lt;&gt;0,K959&gt;0,Z959&lt;$Z$1*1.2),"加大商机获取 ","")&amp;IF(AND(L959=0,C959="Y",G959&gt;($G$1/$L$1*1.5)),"解绑橱窗绑定 ",""),"请去左表粘贴源数据"),"")</f>
        <v/>
      </c>
      <c r="AE959" s="9"/>
      <c r="AF959" s="9"/>
      <c r="AG959" s="9"/>
      <c r="AH959" s="9"/>
      <c r="AI959" s="17"/>
      <c r="AJ959" s="17"/>
      <c r="AK959" s="17"/>
    </row>
    <row r="960" spans="1:37">
      <c r="A960" s="5" t="str">
        <f>IFERROR(HLOOKUP(A$2,'2.源数据-产品分析-全商品'!A$6:A$1000,ROW()-1,0),"")</f>
        <v/>
      </c>
      <c r="B960" s="5" t="str">
        <f>IFERROR(HLOOKUP(B$2,'2.源数据-产品分析-全商品'!B$6:B$1000,ROW()-1,0),"")</f>
        <v/>
      </c>
      <c r="C960" s="5" t="str">
        <f>CLEAN(IFERROR(HLOOKUP(C$2,'2.源数据-产品分析-全商品'!C$6:C$1000,ROW()-1,0),""))</f>
        <v/>
      </c>
      <c r="D960" s="5" t="str">
        <f>IFERROR(HLOOKUP(D$2,'2.源数据-产品分析-全商品'!D$6:D$1000,ROW()-1,0),"")</f>
        <v/>
      </c>
      <c r="E960" s="5" t="str">
        <f>IFERROR(HLOOKUP(E$2,'2.源数据-产品分析-全商品'!E$6:E$1000,ROW()-1,0),"")</f>
        <v/>
      </c>
      <c r="F960" s="5" t="str">
        <f>IFERROR(VALUE(HLOOKUP(F$2,'2.源数据-产品分析-全商品'!F$6:F$1000,ROW()-1,0)),"")</f>
        <v/>
      </c>
      <c r="G960" s="5" t="str">
        <f>IFERROR(VALUE(HLOOKUP(G$2,'2.源数据-产品分析-全商品'!G$6:G$1000,ROW()-1,0)),"")</f>
        <v/>
      </c>
      <c r="H960" s="5" t="str">
        <f>IFERROR(HLOOKUP(H$2,'2.源数据-产品分析-全商品'!H$6:H$1000,ROW()-1,0),"")</f>
        <v/>
      </c>
      <c r="I960" s="5" t="str">
        <f>IFERROR(VALUE(HLOOKUP(I$2,'2.源数据-产品分析-全商品'!I$6:I$1000,ROW()-1,0)),"")</f>
        <v/>
      </c>
      <c r="J960" s="60" t="str">
        <f>IFERROR(IF($J$2="","",INDEX('产品报告-整理'!G:G,MATCH(产品建议!A960,'产品报告-整理'!A:A,0))),"")</f>
        <v/>
      </c>
      <c r="K960" s="5" t="str">
        <f>IFERROR(IF($K$2="","",VALUE(INDEX('产品报告-整理'!E:E,MATCH(产品建议!A960,'产品报告-整理'!A:A,0)))),0)</f>
        <v/>
      </c>
      <c r="L960" s="5" t="str">
        <f>IFERROR(VALUE(HLOOKUP(L$2,'2.源数据-产品分析-全商品'!J$6:J$1000,ROW()-1,0)),"")</f>
        <v/>
      </c>
      <c r="M960" s="5" t="str">
        <f>IFERROR(VALUE(HLOOKUP(M$2,'2.源数据-产品分析-全商品'!K$6:K$1000,ROW()-1,0)),"")</f>
        <v/>
      </c>
      <c r="N960" s="5" t="str">
        <f>IFERROR(HLOOKUP(N$2,'2.源数据-产品分析-全商品'!L$6:L$1000,ROW()-1,0),"")</f>
        <v/>
      </c>
      <c r="O960" s="5" t="str">
        <f>IF($O$2='产品报告-整理'!$K$1,IFERROR(INDEX('产品报告-整理'!S:S,MATCH(产品建议!A960,'产品报告-整理'!L:L,0)),""),(IFERROR(VALUE(HLOOKUP(O$2,'2.源数据-产品分析-全商品'!M$6:M$1000,ROW()-1,0)),"")))</f>
        <v/>
      </c>
      <c r="P960" s="5" t="str">
        <f>IF($P$2='产品报告-整理'!$V$1,IFERROR(INDEX('产品报告-整理'!AD:AD,MATCH(产品建议!A960,'产品报告-整理'!W:W,0)),""),(IFERROR(VALUE(HLOOKUP(P$2,'2.源数据-产品分析-全商品'!N$6:N$1000,ROW()-1,0)),"")))</f>
        <v/>
      </c>
      <c r="Q960" s="5" t="str">
        <f>IF($Q$2='产品报告-整理'!$AG$1,IFERROR(INDEX('产品报告-整理'!AO:AO,MATCH(产品建议!A960,'产品报告-整理'!AH:AH,0)),""),(IFERROR(VALUE(HLOOKUP(Q$2,'2.源数据-产品分析-全商品'!O$6:O$1000,ROW()-1,0)),"")))</f>
        <v/>
      </c>
      <c r="R960" s="5" t="str">
        <f>IF($R$2='产品报告-整理'!$AR$1,IFERROR(INDEX('产品报告-整理'!AZ:AZ,MATCH(产品建议!A960,'产品报告-整理'!AS:AS,0)),""),(IFERROR(VALUE(HLOOKUP(R$2,'2.源数据-产品分析-全商品'!P$6:P$1000,ROW()-1,0)),"")))</f>
        <v/>
      </c>
      <c r="S960" s="5" t="str">
        <f>IF($S$2='产品报告-整理'!$BC$1,IFERROR(INDEX('产品报告-整理'!BK:BK,MATCH(产品建议!A960,'产品报告-整理'!BD:BD,0)),""),(IFERROR(VALUE(HLOOKUP(S$2,'2.源数据-产品分析-全商品'!Q$6:Q$1000,ROW()-1,0)),"")))</f>
        <v/>
      </c>
      <c r="T960" s="5" t="str">
        <f>IFERROR(HLOOKUP("产品负责人",'2.源数据-产品分析-全商品'!R$6:R$1000,ROW()-1,0),"")</f>
        <v/>
      </c>
      <c r="U960" s="5" t="str">
        <f>IFERROR(VALUE(HLOOKUP(U$2,'2.源数据-产品分析-全商品'!S$6:S$1000,ROW()-1,0)),"")</f>
        <v/>
      </c>
      <c r="V960" s="5" t="str">
        <f>IFERROR(VALUE(HLOOKUP(V$2,'2.源数据-产品分析-全商品'!T$6:T$1000,ROW()-1,0)),"")</f>
        <v/>
      </c>
      <c r="W960" s="5" t="str">
        <f>IF(OR($A$3=""),"",IF(OR($W$2="优爆品"),(IF(COUNTIF('2-2.源数据-产品分析-优品'!A:A,产品建议!A960)&gt;0,"是","")&amp;IF(COUNTIF('2-3.源数据-产品分析-爆品'!A:A,产品建议!A960)&gt;0,"是","")),IF(OR($W$2="P4P点击量"),((IFERROR(INDEX('产品报告-整理'!D:D,MATCH(产品建议!A960,'产品报告-整理'!A:A,0)),""))),((IF(COUNTIF('2-2.源数据-产品分析-优品'!A:A,产品建议!A960)&gt;0,"是",""))))))</f>
        <v/>
      </c>
      <c r="X960" s="5" t="str">
        <f>IF(OR($A$3=""),"",IF(OR($W$2="优爆品"),((IFERROR(INDEX('产品报告-整理'!D:D,MATCH(产品建议!A960,'产品报告-整理'!A:A,0)),"")&amp;" → "&amp;(IFERROR(TEXT(INDEX('产品报告-整理'!D:D,MATCH(产品建议!A960,'产品报告-整理'!A:A,0))/G960,"0%"),"")))),IF(OR($W$2="P4P点击量"),((IF($W$2="P4P点击量",IFERROR(TEXT(W960/G960,"0%"),"")))),(((IF(COUNTIF('2-3.源数据-产品分析-爆品'!A:A,产品建议!A960)&gt;0,"是","")))))))</f>
        <v/>
      </c>
      <c r="Y960" s="9" t="str">
        <f>IF(AND($Y$2="直通车总消费",'产品报告-整理'!$BN$1="推荐广告"),IFERROR(INDEX('产品报告-整理'!H:H,MATCH(产品建议!A960,'产品报告-整理'!A:A,0)),0)+IFERROR(INDEX('产品报告-整理'!BV:BV,MATCH(产品建议!A960,'产品报告-整理'!BO:BO,0)),0),IFERROR(INDEX('产品报告-整理'!H:H,MATCH(产品建议!A960,'产品报告-整理'!A:A,0)),0))</f>
        <v/>
      </c>
      <c r="Z960" s="9" t="str">
        <f t="shared" si="45"/>
        <v/>
      </c>
      <c r="AA960" s="5" t="str">
        <f t="shared" si="43"/>
        <v/>
      </c>
      <c r="AB960" s="5" t="str">
        <f t="shared" si="44"/>
        <v/>
      </c>
      <c r="AC960" s="9"/>
      <c r="AD960" s="15" t="str">
        <f>IF($AD$1="  ",IFERROR(IF(AND(Y960="未推广",L960&gt;0),"加入P4P推广 ","")&amp;IF(AND(OR(W960="是",X960="是"),Y960=0),"优爆品加推广 ","")&amp;IF(AND(C960="N",L960&gt;0),"增加橱窗绑定 ","")&amp;IF(AND(OR(Z960&gt;$Z$1*4.5,AB960&gt;$AB$1*4.5),Y960&lt;&gt;0,Y960&gt;$AB$1*2,G960&gt;($G$1/$L$1)*1),"放弃P4P推广 ","")&amp;IF(AND(AB960&gt;$AB$1*1.2,AB960&lt;$AB$1*4.5,Y960&gt;0),"优化询盘成本 ","")&amp;IF(AND(Z960&gt;$Z$1*1.2,Z960&lt;$Z$1*4.5,Y960&gt;0),"优化商机成本 ","")&amp;IF(AND(Y960&lt;&gt;0,L960&gt;0,AB960&lt;$AB$1*1.2),"加大询盘获取 ","")&amp;IF(AND(Y960&lt;&gt;0,K960&gt;0,Z960&lt;$Z$1*1.2),"加大商机获取 ","")&amp;IF(AND(L960=0,C960="Y",G960&gt;($G$1/$L$1*1.5)),"解绑橱窗绑定 ",""),"请去左表粘贴源数据"),"")</f>
        <v/>
      </c>
      <c r="AE960" s="9"/>
      <c r="AF960" s="9"/>
      <c r="AG960" s="9"/>
      <c r="AH960" s="9"/>
      <c r="AI960" s="17"/>
      <c r="AJ960" s="17"/>
      <c r="AK960" s="17"/>
    </row>
    <row r="961" spans="1:37">
      <c r="A961" s="5" t="str">
        <f>IFERROR(HLOOKUP(A$2,'2.源数据-产品分析-全商品'!A$6:A$1000,ROW()-1,0),"")</f>
        <v/>
      </c>
      <c r="B961" s="5" t="str">
        <f>IFERROR(HLOOKUP(B$2,'2.源数据-产品分析-全商品'!B$6:B$1000,ROW()-1,0),"")</f>
        <v/>
      </c>
      <c r="C961" s="5" t="str">
        <f>CLEAN(IFERROR(HLOOKUP(C$2,'2.源数据-产品分析-全商品'!C$6:C$1000,ROW()-1,0),""))</f>
        <v/>
      </c>
      <c r="D961" s="5" t="str">
        <f>IFERROR(HLOOKUP(D$2,'2.源数据-产品分析-全商品'!D$6:D$1000,ROW()-1,0),"")</f>
        <v/>
      </c>
      <c r="E961" s="5" t="str">
        <f>IFERROR(HLOOKUP(E$2,'2.源数据-产品分析-全商品'!E$6:E$1000,ROW()-1,0),"")</f>
        <v/>
      </c>
      <c r="F961" s="5" t="str">
        <f>IFERROR(VALUE(HLOOKUP(F$2,'2.源数据-产品分析-全商品'!F$6:F$1000,ROW()-1,0)),"")</f>
        <v/>
      </c>
      <c r="G961" s="5" t="str">
        <f>IFERROR(VALUE(HLOOKUP(G$2,'2.源数据-产品分析-全商品'!G$6:G$1000,ROW()-1,0)),"")</f>
        <v/>
      </c>
      <c r="H961" s="5" t="str">
        <f>IFERROR(HLOOKUP(H$2,'2.源数据-产品分析-全商品'!H$6:H$1000,ROW()-1,0),"")</f>
        <v/>
      </c>
      <c r="I961" s="5" t="str">
        <f>IFERROR(VALUE(HLOOKUP(I$2,'2.源数据-产品分析-全商品'!I$6:I$1000,ROW()-1,0)),"")</f>
        <v/>
      </c>
      <c r="J961" s="60" t="str">
        <f>IFERROR(IF($J$2="","",INDEX('产品报告-整理'!G:G,MATCH(产品建议!A961,'产品报告-整理'!A:A,0))),"")</f>
        <v/>
      </c>
      <c r="K961" s="5" t="str">
        <f>IFERROR(IF($K$2="","",VALUE(INDEX('产品报告-整理'!E:E,MATCH(产品建议!A961,'产品报告-整理'!A:A,0)))),0)</f>
        <v/>
      </c>
      <c r="L961" s="5" t="str">
        <f>IFERROR(VALUE(HLOOKUP(L$2,'2.源数据-产品分析-全商品'!J$6:J$1000,ROW()-1,0)),"")</f>
        <v/>
      </c>
      <c r="M961" s="5" t="str">
        <f>IFERROR(VALUE(HLOOKUP(M$2,'2.源数据-产品分析-全商品'!K$6:K$1000,ROW()-1,0)),"")</f>
        <v/>
      </c>
      <c r="N961" s="5" t="str">
        <f>IFERROR(HLOOKUP(N$2,'2.源数据-产品分析-全商品'!L$6:L$1000,ROW()-1,0),"")</f>
        <v/>
      </c>
      <c r="O961" s="5" t="str">
        <f>IF($O$2='产品报告-整理'!$K$1,IFERROR(INDEX('产品报告-整理'!S:S,MATCH(产品建议!A961,'产品报告-整理'!L:L,0)),""),(IFERROR(VALUE(HLOOKUP(O$2,'2.源数据-产品分析-全商品'!M$6:M$1000,ROW()-1,0)),"")))</f>
        <v/>
      </c>
      <c r="P961" s="5" t="str">
        <f>IF($P$2='产品报告-整理'!$V$1,IFERROR(INDEX('产品报告-整理'!AD:AD,MATCH(产品建议!A961,'产品报告-整理'!W:W,0)),""),(IFERROR(VALUE(HLOOKUP(P$2,'2.源数据-产品分析-全商品'!N$6:N$1000,ROW()-1,0)),"")))</f>
        <v/>
      </c>
      <c r="Q961" s="5" t="str">
        <f>IF($Q$2='产品报告-整理'!$AG$1,IFERROR(INDEX('产品报告-整理'!AO:AO,MATCH(产品建议!A961,'产品报告-整理'!AH:AH,0)),""),(IFERROR(VALUE(HLOOKUP(Q$2,'2.源数据-产品分析-全商品'!O$6:O$1000,ROW()-1,0)),"")))</f>
        <v/>
      </c>
      <c r="R961" s="5" t="str">
        <f>IF($R$2='产品报告-整理'!$AR$1,IFERROR(INDEX('产品报告-整理'!AZ:AZ,MATCH(产品建议!A961,'产品报告-整理'!AS:AS,0)),""),(IFERROR(VALUE(HLOOKUP(R$2,'2.源数据-产品分析-全商品'!P$6:P$1000,ROW()-1,0)),"")))</f>
        <v/>
      </c>
      <c r="S961" s="5" t="str">
        <f>IF($S$2='产品报告-整理'!$BC$1,IFERROR(INDEX('产品报告-整理'!BK:BK,MATCH(产品建议!A961,'产品报告-整理'!BD:BD,0)),""),(IFERROR(VALUE(HLOOKUP(S$2,'2.源数据-产品分析-全商品'!Q$6:Q$1000,ROW()-1,0)),"")))</f>
        <v/>
      </c>
      <c r="T961" s="5" t="str">
        <f>IFERROR(HLOOKUP("产品负责人",'2.源数据-产品分析-全商品'!R$6:R$1000,ROW()-1,0),"")</f>
        <v/>
      </c>
      <c r="U961" s="5" t="str">
        <f>IFERROR(VALUE(HLOOKUP(U$2,'2.源数据-产品分析-全商品'!S$6:S$1000,ROW()-1,0)),"")</f>
        <v/>
      </c>
      <c r="V961" s="5" t="str">
        <f>IFERROR(VALUE(HLOOKUP(V$2,'2.源数据-产品分析-全商品'!T$6:T$1000,ROW()-1,0)),"")</f>
        <v/>
      </c>
      <c r="W961" s="5" t="str">
        <f>IF(OR($A$3=""),"",IF(OR($W$2="优爆品"),(IF(COUNTIF('2-2.源数据-产品分析-优品'!A:A,产品建议!A961)&gt;0,"是","")&amp;IF(COUNTIF('2-3.源数据-产品分析-爆品'!A:A,产品建议!A961)&gt;0,"是","")),IF(OR($W$2="P4P点击量"),((IFERROR(INDEX('产品报告-整理'!D:D,MATCH(产品建议!A961,'产品报告-整理'!A:A,0)),""))),((IF(COUNTIF('2-2.源数据-产品分析-优品'!A:A,产品建议!A961)&gt;0,"是",""))))))</f>
        <v/>
      </c>
      <c r="X961" s="5" t="str">
        <f>IF(OR($A$3=""),"",IF(OR($W$2="优爆品"),((IFERROR(INDEX('产品报告-整理'!D:D,MATCH(产品建议!A961,'产品报告-整理'!A:A,0)),"")&amp;" → "&amp;(IFERROR(TEXT(INDEX('产品报告-整理'!D:D,MATCH(产品建议!A961,'产品报告-整理'!A:A,0))/G961,"0%"),"")))),IF(OR($W$2="P4P点击量"),((IF($W$2="P4P点击量",IFERROR(TEXT(W961/G961,"0%"),"")))),(((IF(COUNTIF('2-3.源数据-产品分析-爆品'!A:A,产品建议!A961)&gt;0,"是","")))))))</f>
        <v/>
      </c>
      <c r="Y961" s="9" t="str">
        <f>IF(AND($Y$2="直通车总消费",'产品报告-整理'!$BN$1="推荐广告"),IFERROR(INDEX('产品报告-整理'!H:H,MATCH(产品建议!A961,'产品报告-整理'!A:A,0)),0)+IFERROR(INDEX('产品报告-整理'!BV:BV,MATCH(产品建议!A961,'产品报告-整理'!BO:BO,0)),0),IFERROR(INDEX('产品报告-整理'!H:H,MATCH(产品建议!A961,'产品报告-整理'!A:A,0)),0))</f>
        <v/>
      </c>
      <c r="Z961" s="9" t="str">
        <f t="shared" si="45"/>
        <v/>
      </c>
      <c r="AA961" s="5" t="str">
        <f t="shared" si="43"/>
        <v/>
      </c>
      <c r="AB961" s="5" t="str">
        <f t="shared" si="44"/>
        <v/>
      </c>
      <c r="AC961" s="9"/>
      <c r="AD961" s="15" t="str">
        <f>IF($AD$1="  ",IFERROR(IF(AND(Y961="未推广",L961&gt;0),"加入P4P推广 ","")&amp;IF(AND(OR(W961="是",X961="是"),Y961=0),"优爆品加推广 ","")&amp;IF(AND(C961="N",L961&gt;0),"增加橱窗绑定 ","")&amp;IF(AND(OR(Z961&gt;$Z$1*4.5,AB961&gt;$AB$1*4.5),Y961&lt;&gt;0,Y961&gt;$AB$1*2,G961&gt;($G$1/$L$1)*1),"放弃P4P推广 ","")&amp;IF(AND(AB961&gt;$AB$1*1.2,AB961&lt;$AB$1*4.5,Y961&gt;0),"优化询盘成本 ","")&amp;IF(AND(Z961&gt;$Z$1*1.2,Z961&lt;$Z$1*4.5,Y961&gt;0),"优化商机成本 ","")&amp;IF(AND(Y961&lt;&gt;0,L961&gt;0,AB961&lt;$AB$1*1.2),"加大询盘获取 ","")&amp;IF(AND(Y961&lt;&gt;0,K961&gt;0,Z961&lt;$Z$1*1.2),"加大商机获取 ","")&amp;IF(AND(L961=0,C961="Y",G961&gt;($G$1/$L$1*1.5)),"解绑橱窗绑定 ",""),"请去左表粘贴源数据"),"")</f>
        <v/>
      </c>
      <c r="AE961" s="9"/>
      <c r="AF961" s="9"/>
      <c r="AG961" s="9"/>
      <c r="AH961" s="9"/>
      <c r="AI961" s="17"/>
      <c r="AJ961" s="17"/>
      <c r="AK961" s="17"/>
    </row>
    <row r="962" spans="1:37">
      <c r="A962" s="5" t="str">
        <f>IFERROR(HLOOKUP(A$2,'2.源数据-产品分析-全商品'!A$6:A$1000,ROW()-1,0),"")</f>
        <v/>
      </c>
      <c r="B962" s="5" t="str">
        <f>IFERROR(HLOOKUP(B$2,'2.源数据-产品分析-全商品'!B$6:B$1000,ROW()-1,0),"")</f>
        <v/>
      </c>
      <c r="C962" s="5" t="str">
        <f>CLEAN(IFERROR(HLOOKUP(C$2,'2.源数据-产品分析-全商品'!C$6:C$1000,ROW()-1,0),""))</f>
        <v/>
      </c>
      <c r="D962" s="5" t="str">
        <f>IFERROR(HLOOKUP(D$2,'2.源数据-产品分析-全商品'!D$6:D$1000,ROW()-1,0),"")</f>
        <v/>
      </c>
      <c r="E962" s="5" t="str">
        <f>IFERROR(HLOOKUP(E$2,'2.源数据-产品分析-全商品'!E$6:E$1000,ROW()-1,0),"")</f>
        <v/>
      </c>
      <c r="F962" s="5" t="str">
        <f>IFERROR(VALUE(HLOOKUP(F$2,'2.源数据-产品分析-全商品'!F$6:F$1000,ROW()-1,0)),"")</f>
        <v/>
      </c>
      <c r="G962" s="5" t="str">
        <f>IFERROR(VALUE(HLOOKUP(G$2,'2.源数据-产品分析-全商品'!G$6:G$1000,ROW()-1,0)),"")</f>
        <v/>
      </c>
      <c r="H962" s="5" t="str">
        <f>IFERROR(HLOOKUP(H$2,'2.源数据-产品分析-全商品'!H$6:H$1000,ROW()-1,0),"")</f>
        <v/>
      </c>
      <c r="I962" s="5" t="str">
        <f>IFERROR(VALUE(HLOOKUP(I$2,'2.源数据-产品分析-全商品'!I$6:I$1000,ROW()-1,0)),"")</f>
        <v/>
      </c>
      <c r="J962" s="60" t="str">
        <f>IFERROR(IF($J$2="","",INDEX('产品报告-整理'!G:G,MATCH(产品建议!A962,'产品报告-整理'!A:A,0))),"")</f>
        <v/>
      </c>
      <c r="K962" s="5" t="str">
        <f>IFERROR(IF($K$2="","",VALUE(INDEX('产品报告-整理'!E:E,MATCH(产品建议!A962,'产品报告-整理'!A:A,0)))),0)</f>
        <v/>
      </c>
      <c r="L962" s="5" t="str">
        <f>IFERROR(VALUE(HLOOKUP(L$2,'2.源数据-产品分析-全商品'!J$6:J$1000,ROW()-1,0)),"")</f>
        <v/>
      </c>
      <c r="M962" s="5" t="str">
        <f>IFERROR(VALUE(HLOOKUP(M$2,'2.源数据-产品分析-全商品'!K$6:K$1000,ROW()-1,0)),"")</f>
        <v/>
      </c>
      <c r="N962" s="5" t="str">
        <f>IFERROR(HLOOKUP(N$2,'2.源数据-产品分析-全商品'!L$6:L$1000,ROW()-1,0),"")</f>
        <v/>
      </c>
      <c r="O962" s="5" t="str">
        <f>IF($O$2='产品报告-整理'!$K$1,IFERROR(INDEX('产品报告-整理'!S:S,MATCH(产品建议!A962,'产品报告-整理'!L:L,0)),""),(IFERROR(VALUE(HLOOKUP(O$2,'2.源数据-产品分析-全商品'!M$6:M$1000,ROW()-1,0)),"")))</f>
        <v/>
      </c>
      <c r="P962" s="5" t="str">
        <f>IF($P$2='产品报告-整理'!$V$1,IFERROR(INDEX('产品报告-整理'!AD:AD,MATCH(产品建议!A962,'产品报告-整理'!W:W,0)),""),(IFERROR(VALUE(HLOOKUP(P$2,'2.源数据-产品分析-全商品'!N$6:N$1000,ROW()-1,0)),"")))</f>
        <v/>
      </c>
      <c r="Q962" s="5" t="str">
        <f>IF($Q$2='产品报告-整理'!$AG$1,IFERROR(INDEX('产品报告-整理'!AO:AO,MATCH(产品建议!A962,'产品报告-整理'!AH:AH,0)),""),(IFERROR(VALUE(HLOOKUP(Q$2,'2.源数据-产品分析-全商品'!O$6:O$1000,ROW()-1,0)),"")))</f>
        <v/>
      </c>
      <c r="R962" s="5" t="str">
        <f>IF($R$2='产品报告-整理'!$AR$1,IFERROR(INDEX('产品报告-整理'!AZ:AZ,MATCH(产品建议!A962,'产品报告-整理'!AS:AS,0)),""),(IFERROR(VALUE(HLOOKUP(R$2,'2.源数据-产品分析-全商品'!P$6:P$1000,ROW()-1,0)),"")))</f>
        <v/>
      </c>
      <c r="S962" s="5" t="str">
        <f>IF($S$2='产品报告-整理'!$BC$1,IFERROR(INDEX('产品报告-整理'!BK:BK,MATCH(产品建议!A962,'产品报告-整理'!BD:BD,0)),""),(IFERROR(VALUE(HLOOKUP(S$2,'2.源数据-产品分析-全商品'!Q$6:Q$1000,ROW()-1,0)),"")))</f>
        <v/>
      </c>
      <c r="T962" s="5" t="str">
        <f>IFERROR(HLOOKUP("产品负责人",'2.源数据-产品分析-全商品'!R$6:R$1000,ROW()-1,0),"")</f>
        <v/>
      </c>
      <c r="U962" s="5" t="str">
        <f>IFERROR(VALUE(HLOOKUP(U$2,'2.源数据-产品分析-全商品'!S$6:S$1000,ROW()-1,0)),"")</f>
        <v/>
      </c>
      <c r="V962" s="5" t="str">
        <f>IFERROR(VALUE(HLOOKUP(V$2,'2.源数据-产品分析-全商品'!T$6:T$1000,ROW()-1,0)),"")</f>
        <v/>
      </c>
      <c r="W962" s="5" t="str">
        <f>IF(OR($A$3=""),"",IF(OR($W$2="优爆品"),(IF(COUNTIF('2-2.源数据-产品分析-优品'!A:A,产品建议!A962)&gt;0,"是","")&amp;IF(COUNTIF('2-3.源数据-产品分析-爆品'!A:A,产品建议!A962)&gt;0,"是","")),IF(OR($W$2="P4P点击量"),((IFERROR(INDEX('产品报告-整理'!D:D,MATCH(产品建议!A962,'产品报告-整理'!A:A,0)),""))),((IF(COUNTIF('2-2.源数据-产品分析-优品'!A:A,产品建议!A962)&gt;0,"是",""))))))</f>
        <v/>
      </c>
      <c r="X962" s="5" t="str">
        <f>IF(OR($A$3=""),"",IF(OR($W$2="优爆品"),((IFERROR(INDEX('产品报告-整理'!D:D,MATCH(产品建议!A962,'产品报告-整理'!A:A,0)),"")&amp;" → "&amp;(IFERROR(TEXT(INDEX('产品报告-整理'!D:D,MATCH(产品建议!A962,'产品报告-整理'!A:A,0))/G962,"0%"),"")))),IF(OR($W$2="P4P点击量"),((IF($W$2="P4P点击量",IFERROR(TEXT(W962/G962,"0%"),"")))),(((IF(COUNTIF('2-3.源数据-产品分析-爆品'!A:A,产品建议!A962)&gt;0,"是","")))))))</f>
        <v/>
      </c>
      <c r="Y962" s="9" t="str">
        <f>IF(AND($Y$2="直通车总消费",'产品报告-整理'!$BN$1="推荐广告"),IFERROR(INDEX('产品报告-整理'!H:H,MATCH(产品建议!A962,'产品报告-整理'!A:A,0)),0)+IFERROR(INDEX('产品报告-整理'!BV:BV,MATCH(产品建议!A962,'产品报告-整理'!BO:BO,0)),0),IFERROR(INDEX('产品报告-整理'!H:H,MATCH(产品建议!A962,'产品报告-整理'!A:A,0)),0))</f>
        <v/>
      </c>
      <c r="Z962" s="9" t="str">
        <f t="shared" si="45"/>
        <v/>
      </c>
      <c r="AA962" s="5" t="str">
        <f t="shared" si="43"/>
        <v/>
      </c>
      <c r="AB962" s="5" t="str">
        <f t="shared" si="44"/>
        <v/>
      </c>
      <c r="AC962" s="9"/>
      <c r="AD962" s="15" t="str">
        <f>IF($AD$1="  ",IFERROR(IF(AND(Y962="未推广",L962&gt;0),"加入P4P推广 ","")&amp;IF(AND(OR(W962="是",X962="是"),Y962=0),"优爆品加推广 ","")&amp;IF(AND(C962="N",L962&gt;0),"增加橱窗绑定 ","")&amp;IF(AND(OR(Z962&gt;$Z$1*4.5,AB962&gt;$AB$1*4.5),Y962&lt;&gt;0,Y962&gt;$AB$1*2,G962&gt;($G$1/$L$1)*1),"放弃P4P推广 ","")&amp;IF(AND(AB962&gt;$AB$1*1.2,AB962&lt;$AB$1*4.5,Y962&gt;0),"优化询盘成本 ","")&amp;IF(AND(Z962&gt;$Z$1*1.2,Z962&lt;$Z$1*4.5,Y962&gt;0),"优化商机成本 ","")&amp;IF(AND(Y962&lt;&gt;0,L962&gt;0,AB962&lt;$AB$1*1.2),"加大询盘获取 ","")&amp;IF(AND(Y962&lt;&gt;0,K962&gt;0,Z962&lt;$Z$1*1.2),"加大商机获取 ","")&amp;IF(AND(L962=0,C962="Y",G962&gt;($G$1/$L$1*1.5)),"解绑橱窗绑定 ",""),"请去左表粘贴源数据"),"")</f>
        <v/>
      </c>
      <c r="AE962" s="9"/>
      <c r="AF962" s="9"/>
      <c r="AG962" s="9"/>
      <c r="AH962" s="9"/>
      <c r="AI962" s="17"/>
      <c r="AJ962" s="17"/>
      <c r="AK962" s="17"/>
    </row>
    <row r="963" spans="1:37">
      <c r="A963" s="5" t="str">
        <f>IFERROR(HLOOKUP(A$2,'2.源数据-产品分析-全商品'!A$6:A$1000,ROW()-1,0),"")</f>
        <v/>
      </c>
      <c r="B963" s="5" t="str">
        <f>IFERROR(HLOOKUP(B$2,'2.源数据-产品分析-全商品'!B$6:B$1000,ROW()-1,0),"")</f>
        <v/>
      </c>
      <c r="C963" s="5" t="str">
        <f>CLEAN(IFERROR(HLOOKUP(C$2,'2.源数据-产品分析-全商品'!C$6:C$1000,ROW()-1,0),""))</f>
        <v/>
      </c>
      <c r="D963" s="5" t="str">
        <f>IFERROR(HLOOKUP(D$2,'2.源数据-产品分析-全商品'!D$6:D$1000,ROW()-1,0),"")</f>
        <v/>
      </c>
      <c r="E963" s="5" t="str">
        <f>IFERROR(HLOOKUP(E$2,'2.源数据-产品分析-全商品'!E$6:E$1000,ROW()-1,0),"")</f>
        <v/>
      </c>
      <c r="F963" s="5" t="str">
        <f>IFERROR(VALUE(HLOOKUP(F$2,'2.源数据-产品分析-全商品'!F$6:F$1000,ROW()-1,0)),"")</f>
        <v/>
      </c>
      <c r="G963" s="5" t="str">
        <f>IFERROR(VALUE(HLOOKUP(G$2,'2.源数据-产品分析-全商品'!G$6:G$1000,ROW()-1,0)),"")</f>
        <v/>
      </c>
      <c r="H963" s="5" t="str">
        <f>IFERROR(HLOOKUP(H$2,'2.源数据-产品分析-全商品'!H$6:H$1000,ROW()-1,0),"")</f>
        <v/>
      </c>
      <c r="I963" s="5" t="str">
        <f>IFERROR(VALUE(HLOOKUP(I$2,'2.源数据-产品分析-全商品'!I$6:I$1000,ROW()-1,0)),"")</f>
        <v/>
      </c>
      <c r="J963" s="60" t="str">
        <f>IFERROR(IF($J$2="","",INDEX('产品报告-整理'!G:G,MATCH(产品建议!A963,'产品报告-整理'!A:A,0))),"")</f>
        <v/>
      </c>
      <c r="K963" s="5" t="str">
        <f>IFERROR(IF($K$2="","",VALUE(INDEX('产品报告-整理'!E:E,MATCH(产品建议!A963,'产品报告-整理'!A:A,0)))),0)</f>
        <v/>
      </c>
      <c r="L963" s="5" t="str">
        <f>IFERROR(VALUE(HLOOKUP(L$2,'2.源数据-产品分析-全商品'!J$6:J$1000,ROW()-1,0)),"")</f>
        <v/>
      </c>
      <c r="M963" s="5" t="str">
        <f>IFERROR(VALUE(HLOOKUP(M$2,'2.源数据-产品分析-全商品'!K$6:K$1000,ROW()-1,0)),"")</f>
        <v/>
      </c>
      <c r="N963" s="5" t="str">
        <f>IFERROR(HLOOKUP(N$2,'2.源数据-产品分析-全商品'!L$6:L$1000,ROW()-1,0),"")</f>
        <v/>
      </c>
      <c r="O963" s="5" t="str">
        <f>IF($O$2='产品报告-整理'!$K$1,IFERROR(INDEX('产品报告-整理'!S:S,MATCH(产品建议!A963,'产品报告-整理'!L:L,0)),""),(IFERROR(VALUE(HLOOKUP(O$2,'2.源数据-产品分析-全商品'!M$6:M$1000,ROW()-1,0)),"")))</f>
        <v/>
      </c>
      <c r="P963" s="5" t="str">
        <f>IF($P$2='产品报告-整理'!$V$1,IFERROR(INDEX('产品报告-整理'!AD:AD,MATCH(产品建议!A963,'产品报告-整理'!W:W,0)),""),(IFERROR(VALUE(HLOOKUP(P$2,'2.源数据-产品分析-全商品'!N$6:N$1000,ROW()-1,0)),"")))</f>
        <v/>
      </c>
      <c r="Q963" s="5" t="str">
        <f>IF($Q$2='产品报告-整理'!$AG$1,IFERROR(INDEX('产品报告-整理'!AO:AO,MATCH(产品建议!A963,'产品报告-整理'!AH:AH,0)),""),(IFERROR(VALUE(HLOOKUP(Q$2,'2.源数据-产品分析-全商品'!O$6:O$1000,ROW()-1,0)),"")))</f>
        <v/>
      </c>
      <c r="R963" s="5" t="str">
        <f>IF($R$2='产品报告-整理'!$AR$1,IFERROR(INDEX('产品报告-整理'!AZ:AZ,MATCH(产品建议!A963,'产品报告-整理'!AS:AS,0)),""),(IFERROR(VALUE(HLOOKUP(R$2,'2.源数据-产品分析-全商品'!P$6:P$1000,ROW()-1,0)),"")))</f>
        <v/>
      </c>
      <c r="S963" s="5" t="str">
        <f>IF($S$2='产品报告-整理'!$BC$1,IFERROR(INDEX('产品报告-整理'!BK:BK,MATCH(产品建议!A963,'产品报告-整理'!BD:BD,0)),""),(IFERROR(VALUE(HLOOKUP(S$2,'2.源数据-产品分析-全商品'!Q$6:Q$1000,ROW()-1,0)),"")))</f>
        <v/>
      </c>
      <c r="T963" s="5" t="str">
        <f>IFERROR(HLOOKUP("产品负责人",'2.源数据-产品分析-全商品'!R$6:R$1000,ROW()-1,0),"")</f>
        <v/>
      </c>
      <c r="U963" s="5" t="str">
        <f>IFERROR(VALUE(HLOOKUP(U$2,'2.源数据-产品分析-全商品'!S$6:S$1000,ROW()-1,0)),"")</f>
        <v/>
      </c>
      <c r="V963" s="5" t="str">
        <f>IFERROR(VALUE(HLOOKUP(V$2,'2.源数据-产品分析-全商品'!T$6:T$1000,ROW()-1,0)),"")</f>
        <v/>
      </c>
      <c r="W963" s="5" t="str">
        <f>IF(OR($A$3=""),"",IF(OR($W$2="优爆品"),(IF(COUNTIF('2-2.源数据-产品分析-优品'!A:A,产品建议!A963)&gt;0,"是","")&amp;IF(COUNTIF('2-3.源数据-产品分析-爆品'!A:A,产品建议!A963)&gt;0,"是","")),IF(OR($W$2="P4P点击量"),((IFERROR(INDEX('产品报告-整理'!D:D,MATCH(产品建议!A963,'产品报告-整理'!A:A,0)),""))),((IF(COUNTIF('2-2.源数据-产品分析-优品'!A:A,产品建议!A963)&gt;0,"是",""))))))</f>
        <v/>
      </c>
      <c r="X963" s="5" t="str">
        <f>IF(OR($A$3=""),"",IF(OR($W$2="优爆品"),((IFERROR(INDEX('产品报告-整理'!D:D,MATCH(产品建议!A963,'产品报告-整理'!A:A,0)),"")&amp;" → "&amp;(IFERROR(TEXT(INDEX('产品报告-整理'!D:D,MATCH(产品建议!A963,'产品报告-整理'!A:A,0))/G963,"0%"),"")))),IF(OR($W$2="P4P点击量"),((IF($W$2="P4P点击量",IFERROR(TEXT(W963/G963,"0%"),"")))),(((IF(COUNTIF('2-3.源数据-产品分析-爆品'!A:A,产品建议!A963)&gt;0,"是","")))))))</f>
        <v/>
      </c>
      <c r="Y963" s="9" t="str">
        <f>IF(AND($Y$2="直通车总消费",'产品报告-整理'!$BN$1="推荐广告"),IFERROR(INDEX('产品报告-整理'!H:H,MATCH(产品建议!A963,'产品报告-整理'!A:A,0)),0)+IFERROR(INDEX('产品报告-整理'!BV:BV,MATCH(产品建议!A963,'产品报告-整理'!BO:BO,0)),0),IFERROR(INDEX('产品报告-整理'!H:H,MATCH(产品建议!A963,'产品报告-整理'!A:A,0)),0))</f>
        <v/>
      </c>
      <c r="Z963" s="9" t="str">
        <f t="shared" si="45"/>
        <v/>
      </c>
      <c r="AA963" s="5" t="str">
        <f t="shared" ref="AA963:AA995" si="46">IFERROR(VALUE(Y963/L963),"")</f>
        <v/>
      </c>
      <c r="AB963" s="5" t="str">
        <f t="shared" ref="AB963:AB1004" si="47">IF(AND($AB$2="总询盘人数成本",$S$2="TM咨询人数 "),IFERROR(ROUND(Y963/(M963+S963),2),""),IFERROR(ROUND(Y963/M963,2),""))</f>
        <v/>
      </c>
      <c r="AC963" s="9"/>
      <c r="AD963" s="15" t="str">
        <f>IF($AD$1="  ",IFERROR(IF(AND(Y963="未推广",L963&gt;0),"加入P4P推广 ","")&amp;IF(AND(OR(W963="是",X963="是"),Y963=0),"优爆品加推广 ","")&amp;IF(AND(C963="N",L963&gt;0),"增加橱窗绑定 ","")&amp;IF(AND(OR(Z963&gt;$Z$1*4.5,AB963&gt;$AB$1*4.5),Y963&lt;&gt;0,Y963&gt;$AB$1*2,G963&gt;($G$1/$L$1)*1),"放弃P4P推广 ","")&amp;IF(AND(AB963&gt;$AB$1*1.2,AB963&lt;$AB$1*4.5,Y963&gt;0),"优化询盘成本 ","")&amp;IF(AND(Z963&gt;$Z$1*1.2,Z963&lt;$Z$1*4.5,Y963&gt;0),"优化商机成本 ","")&amp;IF(AND(Y963&lt;&gt;0,L963&gt;0,AB963&lt;$AB$1*1.2),"加大询盘获取 ","")&amp;IF(AND(Y963&lt;&gt;0,K963&gt;0,Z963&lt;$Z$1*1.2),"加大商机获取 ","")&amp;IF(AND(L963=0,C963="Y",G963&gt;($G$1/$L$1*1.5)),"解绑橱窗绑定 ",""),"请去左表粘贴源数据"),"")</f>
        <v/>
      </c>
      <c r="AE963" s="9"/>
      <c r="AF963" s="9"/>
      <c r="AG963" s="9"/>
      <c r="AH963" s="9"/>
      <c r="AI963" s="17"/>
      <c r="AJ963" s="17"/>
      <c r="AK963" s="17"/>
    </row>
    <row r="964" spans="1:37">
      <c r="A964" s="5" t="str">
        <f>IFERROR(HLOOKUP(A$2,'2.源数据-产品分析-全商品'!A$6:A$1000,ROW()-1,0),"")</f>
        <v/>
      </c>
      <c r="B964" s="5" t="str">
        <f>IFERROR(HLOOKUP(B$2,'2.源数据-产品分析-全商品'!B$6:B$1000,ROW()-1,0),"")</f>
        <v/>
      </c>
      <c r="C964" s="5" t="str">
        <f>CLEAN(IFERROR(HLOOKUP(C$2,'2.源数据-产品分析-全商品'!C$6:C$1000,ROW()-1,0),""))</f>
        <v/>
      </c>
      <c r="D964" s="5" t="str">
        <f>IFERROR(HLOOKUP(D$2,'2.源数据-产品分析-全商品'!D$6:D$1000,ROW()-1,0),"")</f>
        <v/>
      </c>
      <c r="E964" s="5" t="str">
        <f>IFERROR(HLOOKUP(E$2,'2.源数据-产品分析-全商品'!E$6:E$1000,ROW()-1,0),"")</f>
        <v/>
      </c>
      <c r="F964" s="5" t="str">
        <f>IFERROR(VALUE(HLOOKUP(F$2,'2.源数据-产品分析-全商品'!F$6:F$1000,ROW()-1,0)),"")</f>
        <v/>
      </c>
      <c r="G964" s="5" t="str">
        <f>IFERROR(VALUE(HLOOKUP(G$2,'2.源数据-产品分析-全商品'!G$6:G$1000,ROW()-1,0)),"")</f>
        <v/>
      </c>
      <c r="H964" s="5" t="str">
        <f>IFERROR(HLOOKUP(H$2,'2.源数据-产品分析-全商品'!H$6:H$1000,ROW()-1,0),"")</f>
        <v/>
      </c>
      <c r="I964" s="5" t="str">
        <f>IFERROR(VALUE(HLOOKUP(I$2,'2.源数据-产品分析-全商品'!I$6:I$1000,ROW()-1,0)),"")</f>
        <v/>
      </c>
      <c r="J964" s="60" t="str">
        <f>IFERROR(IF($J$2="","",INDEX('产品报告-整理'!G:G,MATCH(产品建议!A964,'产品报告-整理'!A:A,0))),"")</f>
        <v/>
      </c>
      <c r="K964" s="5" t="str">
        <f>IFERROR(IF($K$2="","",VALUE(INDEX('产品报告-整理'!E:E,MATCH(产品建议!A964,'产品报告-整理'!A:A,0)))),0)</f>
        <v/>
      </c>
      <c r="L964" s="5" t="str">
        <f>IFERROR(VALUE(HLOOKUP(L$2,'2.源数据-产品分析-全商品'!J$6:J$1000,ROW()-1,0)),"")</f>
        <v/>
      </c>
      <c r="M964" s="5" t="str">
        <f>IFERROR(VALUE(HLOOKUP(M$2,'2.源数据-产品分析-全商品'!K$6:K$1000,ROW()-1,0)),"")</f>
        <v/>
      </c>
      <c r="N964" s="5" t="str">
        <f>IFERROR(HLOOKUP(N$2,'2.源数据-产品分析-全商品'!L$6:L$1000,ROW()-1,0),"")</f>
        <v/>
      </c>
      <c r="O964" s="5" t="str">
        <f>IF($O$2='产品报告-整理'!$K$1,IFERROR(INDEX('产品报告-整理'!S:S,MATCH(产品建议!A964,'产品报告-整理'!L:L,0)),""),(IFERROR(VALUE(HLOOKUP(O$2,'2.源数据-产品分析-全商品'!M$6:M$1000,ROW()-1,0)),"")))</f>
        <v/>
      </c>
      <c r="P964" s="5" t="str">
        <f>IF($P$2='产品报告-整理'!$V$1,IFERROR(INDEX('产品报告-整理'!AD:AD,MATCH(产品建议!A964,'产品报告-整理'!W:W,0)),""),(IFERROR(VALUE(HLOOKUP(P$2,'2.源数据-产品分析-全商品'!N$6:N$1000,ROW()-1,0)),"")))</f>
        <v/>
      </c>
      <c r="Q964" s="5" t="str">
        <f>IF($Q$2='产品报告-整理'!$AG$1,IFERROR(INDEX('产品报告-整理'!AO:AO,MATCH(产品建议!A964,'产品报告-整理'!AH:AH,0)),""),(IFERROR(VALUE(HLOOKUP(Q$2,'2.源数据-产品分析-全商品'!O$6:O$1000,ROW()-1,0)),"")))</f>
        <v/>
      </c>
      <c r="R964" s="5" t="str">
        <f>IF($R$2='产品报告-整理'!$AR$1,IFERROR(INDEX('产品报告-整理'!AZ:AZ,MATCH(产品建议!A964,'产品报告-整理'!AS:AS,0)),""),(IFERROR(VALUE(HLOOKUP(R$2,'2.源数据-产品分析-全商品'!P$6:P$1000,ROW()-1,0)),"")))</f>
        <v/>
      </c>
      <c r="S964" s="5" t="str">
        <f>IF($S$2='产品报告-整理'!$BC$1,IFERROR(INDEX('产品报告-整理'!BK:BK,MATCH(产品建议!A964,'产品报告-整理'!BD:BD,0)),""),(IFERROR(VALUE(HLOOKUP(S$2,'2.源数据-产品分析-全商品'!Q$6:Q$1000,ROW()-1,0)),"")))</f>
        <v/>
      </c>
      <c r="T964" s="5" t="str">
        <f>IFERROR(HLOOKUP("产品负责人",'2.源数据-产品分析-全商品'!R$6:R$1000,ROW()-1,0),"")</f>
        <v/>
      </c>
      <c r="U964" s="5" t="str">
        <f>IFERROR(VALUE(HLOOKUP(U$2,'2.源数据-产品分析-全商品'!S$6:S$1000,ROW()-1,0)),"")</f>
        <v/>
      </c>
      <c r="V964" s="5" t="str">
        <f>IFERROR(VALUE(HLOOKUP(V$2,'2.源数据-产品分析-全商品'!T$6:T$1000,ROW()-1,0)),"")</f>
        <v/>
      </c>
      <c r="W964" s="5" t="str">
        <f>IF(OR($A$3=""),"",IF(OR($W$2="优爆品"),(IF(COUNTIF('2-2.源数据-产品分析-优品'!A:A,产品建议!A964)&gt;0,"是","")&amp;IF(COUNTIF('2-3.源数据-产品分析-爆品'!A:A,产品建议!A964)&gt;0,"是","")),IF(OR($W$2="P4P点击量"),((IFERROR(INDEX('产品报告-整理'!D:D,MATCH(产品建议!A964,'产品报告-整理'!A:A,0)),""))),((IF(COUNTIF('2-2.源数据-产品分析-优品'!A:A,产品建议!A964)&gt;0,"是",""))))))</f>
        <v/>
      </c>
      <c r="X964" s="5" t="str">
        <f>IF(OR($A$3=""),"",IF(OR($W$2="优爆品"),((IFERROR(INDEX('产品报告-整理'!D:D,MATCH(产品建议!A964,'产品报告-整理'!A:A,0)),"")&amp;" → "&amp;(IFERROR(TEXT(INDEX('产品报告-整理'!D:D,MATCH(产品建议!A964,'产品报告-整理'!A:A,0))/G964,"0%"),"")))),IF(OR($W$2="P4P点击量"),((IF($W$2="P4P点击量",IFERROR(TEXT(W964/G964,"0%"),"")))),(((IF(COUNTIF('2-3.源数据-产品分析-爆品'!A:A,产品建议!A964)&gt;0,"是","")))))))</f>
        <v/>
      </c>
      <c r="Y964" s="9" t="str">
        <f>IF(AND($Y$2="直通车总消费",'产品报告-整理'!$BN$1="推荐广告"),IFERROR(INDEX('产品报告-整理'!H:H,MATCH(产品建议!A964,'产品报告-整理'!A:A,0)),0)+IFERROR(INDEX('产品报告-整理'!BV:BV,MATCH(产品建议!A964,'产品报告-整理'!BO:BO,0)),0),IFERROR(INDEX('产品报告-整理'!H:H,MATCH(产品建议!A964,'产品报告-整理'!A:A,0)),0))</f>
        <v/>
      </c>
      <c r="Z964" s="9" t="str">
        <f t="shared" ref="Z964:Z1004" si="48">IFERROR(VALUE(ROUND((Y964/K964),2)),"")</f>
        <v/>
      </c>
      <c r="AA964" s="5" t="str">
        <f t="shared" si="46"/>
        <v/>
      </c>
      <c r="AB964" s="5" t="str">
        <f t="shared" si="47"/>
        <v/>
      </c>
      <c r="AC964" s="9"/>
      <c r="AD964" s="15" t="str">
        <f>IF($AD$1="  ",IFERROR(IF(AND(Y964="未推广",L964&gt;0),"加入P4P推广 ","")&amp;IF(AND(OR(W964="是",X964="是"),Y964=0),"优爆品加推广 ","")&amp;IF(AND(C964="N",L964&gt;0),"增加橱窗绑定 ","")&amp;IF(AND(OR(Z964&gt;$Z$1*4.5,AB964&gt;$AB$1*4.5),Y964&lt;&gt;0,Y964&gt;$AB$1*2,G964&gt;($G$1/$L$1)*1),"放弃P4P推广 ","")&amp;IF(AND(AB964&gt;$AB$1*1.2,AB964&lt;$AB$1*4.5,Y964&gt;0),"优化询盘成本 ","")&amp;IF(AND(Z964&gt;$Z$1*1.2,Z964&lt;$Z$1*4.5,Y964&gt;0),"优化商机成本 ","")&amp;IF(AND(Y964&lt;&gt;0,L964&gt;0,AB964&lt;$AB$1*1.2),"加大询盘获取 ","")&amp;IF(AND(Y964&lt;&gt;0,K964&gt;0,Z964&lt;$Z$1*1.2),"加大商机获取 ","")&amp;IF(AND(L964=0,C964="Y",G964&gt;($G$1/$L$1*1.5)),"解绑橱窗绑定 ",""),"请去左表粘贴源数据"),"")</f>
        <v/>
      </c>
      <c r="AE964" s="9"/>
      <c r="AF964" s="9"/>
      <c r="AG964" s="9"/>
      <c r="AH964" s="9"/>
      <c r="AI964" s="17"/>
      <c r="AJ964" s="17"/>
      <c r="AK964" s="17"/>
    </row>
    <row r="965" spans="1:37">
      <c r="A965" s="5" t="str">
        <f>IFERROR(HLOOKUP(A$2,'2.源数据-产品分析-全商品'!A$6:A$1000,ROW()-1,0),"")</f>
        <v/>
      </c>
      <c r="B965" s="5" t="str">
        <f>IFERROR(HLOOKUP(B$2,'2.源数据-产品分析-全商品'!B$6:B$1000,ROW()-1,0),"")</f>
        <v/>
      </c>
      <c r="C965" s="5" t="str">
        <f>CLEAN(IFERROR(HLOOKUP(C$2,'2.源数据-产品分析-全商品'!C$6:C$1000,ROW()-1,0),""))</f>
        <v/>
      </c>
      <c r="D965" s="5" t="str">
        <f>IFERROR(HLOOKUP(D$2,'2.源数据-产品分析-全商品'!D$6:D$1000,ROW()-1,0),"")</f>
        <v/>
      </c>
      <c r="E965" s="5" t="str">
        <f>IFERROR(HLOOKUP(E$2,'2.源数据-产品分析-全商品'!E$6:E$1000,ROW()-1,0),"")</f>
        <v/>
      </c>
      <c r="F965" s="5" t="str">
        <f>IFERROR(VALUE(HLOOKUP(F$2,'2.源数据-产品分析-全商品'!F$6:F$1000,ROW()-1,0)),"")</f>
        <v/>
      </c>
      <c r="G965" s="5" t="str">
        <f>IFERROR(VALUE(HLOOKUP(G$2,'2.源数据-产品分析-全商品'!G$6:G$1000,ROW()-1,0)),"")</f>
        <v/>
      </c>
      <c r="H965" s="5" t="str">
        <f>IFERROR(HLOOKUP(H$2,'2.源数据-产品分析-全商品'!H$6:H$1000,ROW()-1,0),"")</f>
        <v/>
      </c>
      <c r="I965" s="5" t="str">
        <f>IFERROR(VALUE(HLOOKUP(I$2,'2.源数据-产品分析-全商品'!I$6:I$1000,ROW()-1,0)),"")</f>
        <v/>
      </c>
      <c r="J965" s="60" t="str">
        <f>IFERROR(IF($J$2="","",INDEX('产品报告-整理'!G:G,MATCH(产品建议!A965,'产品报告-整理'!A:A,0))),"")</f>
        <v/>
      </c>
      <c r="K965" s="5" t="str">
        <f>IFERROR(IF($K$2="","",VALUE(INDEX('产品报告-整理'!E:E,MATCH(产品建议!A965,'产品报告-整理'!A:A,0)))),0)</f>
        <v/>
      </c>
      <c r="L965" s="5" t="str">
        <f>IFERROR(VALUE(HLOOKUP(L$2,'2.源数据-产品分析-全商品'!J$6:J$1000,ROW()-1,0)),"")</f>
        <v/>
      </c>
      <c r="M965" s="5" t="str">
        <f>IFERROR(VALUE(HLOOKUP(M$2,'2.源数据-产品分析-全商品'!K$6:K$1000,ROW()-1,0)),"")</f>
        <v/>
      </c>
      <c r="N965" s="5" t="str">
        <f>IFERROR(HLOOKUP(N$2,'2.源数据-产品分析-全商品'!L$6:L$1000,ROW()-1,0),"")</f>
        <v/>
      </c>
      <c r="O965" s="5" t="str">
        <f>IF($O$2='产品报告-整理'!$K$1,IFERROR(INDEX('产品报告-整理'!S:S,MATCH(产品建议!A965,'产品报告-整理'!L:L,0)),""),(IFERROR(VALUE(HLOOKUP(O$2,'2.源数据-产品分析-全商品'!M$6:M$1000,ROW()-1,0)),"")))</f>
        <v/>
      </c>
      <c r="P965" s="5" t="str">
        <f>IF($P$2='产品报告-整理'!$V$1,IFERROR(INDEX('产品报告-整理'!AD:AD,MATCH(产品建议!A965,'产品报告-整理'!W:W,0)),""),(IFERROR(VALUE(HLOOKUP(P$2,'2.源数据-产品分析-全商品'!N$6:N$1000,ROW()-1,0)),"")))</f>
        <v/>
      </c>
      <c r="Q965" s="5" t="str">
        <f>IF($Q$2='产品报告-整理'!$AG$1,IFERROR(INDEX('产品报告-整理'!AO:AO,MATCH(产品建议!A965,'产品报告-整理'!AH:AH,0)),""),(IFERROR(VALUE(HLOOKUP(Q$2,'2.源数据-产品分析-全商品'!O$6:O$1000,ROW()-1,0)),"")))</f>
        <v/>
      </c>
      <c r="R965" s="5" t="str">
        <f>IF($R$2='产品报告-整理'!$AR$1,IFERROR(INDEX('产品报告-整理'!AZ:AZ,MATCH(产品建议!A965,'产品报告-整理'!AS:AS,0)),""),(IFERROR(VALUE(HLOOKUP(R$2,'2.源数据-产品分析-全商品'!P$6:P$1000,ROW()-1,0)),"")))</f>
        <v/>
      </c>
      <c r="S965" s="5" t="str">
        <f>IF($S$2='产品报告-整理'!$BC$1,IFERROR(INDEX('产品报告-整理'!BK:BK,MATCH(产品建议!A965,'产品报告-整理'!BD:BD,0)),""),(IFERROR(VALUE(HLOOKUP(S$2,'2.源数据-产品分析-全商品'!Q$6:Q$1000,ROW()-1,0)),"")))</f>
        <v/>
      </c>
      <c r="T965" s="5" t="str">
        <f>IFERROR(HLOOKUP("产品负责人",'2.源数据-产品分析-全商品'!R$6:R$1000,ROW()-1,0),"")</f>
        <v/>
      </c>
      <c r="U965" s="5" t="str">
        <f>IFERROR(VALUE(HLOOKUP(U$2,'2.源数据-产品分析-全商品'!S$6:S$1000,ROW()-1,0)),"")</f>
        <v/>
      </c>
      <c r="V965" s="5" t="str">
        <f>IFERROR(VALUE(HLOOKUP(V$2,'2.源数据-产品分析-全商品'!T$6:T$1000,ROW()-1,0)),"")</f>
        <v/>
      </c>
      <c r="W965" s="5" t="str">
        <f>IF(OR($A$3=""),"",IF(OR($W$2="优爆品"),(IF(COUNTIF('2-2.源数据-产品分析-优品'!A:A,产品建议!A965)&gt;0,"是","")&amp;IF(COUNTIF('2-3.源数据-产品分析-爆品'!A:A,产品建议!A965)&gt;0,"是","")),IF(OR($W$2="P4P点击量"),((IFERROR(INDEX('产品报告-整理'!D:D,MATCH(产品建议!A965,'产品报告-整理'!A:A,0)),""))),((IF(COUNTIF('2-2.源数据-产品分析-优品'!A:A,产品建议!A965)&gt;0,"是",""))))))</f>
        <v/>
      </c>
      <c r="X965" s="5" t="str">
        <f>IF(OR($A$3=""),"",IF(OR($W$2="优爆品"),((IFERROR(INDEX('产品报告-整理'!D:D,MATCH(产品建议!A965,'产品报告-整理'!A:A,0)),"")&amp;" → "&amp;(IFERROR(TEXT(INDEX('产品报告-整理'!D:D,MATCH(产品建议!A965,'产品报告-整理'!A:A,0))/G965,"0%"),"")))),IF(OR($W$2="P4P点击量"),((IF($W$2="P4P点击量",IFERROR(TEXT(W965/G965,"0%"),"")))),(((IF(COUNTIF('2-3.源数据-产品分析-爆品'!A:A,产品建议!A965)&gt;0,"是","")))))))</f>
        <v/>
      </c>
      <c r="Y965" s="9" t="str">
        <f>IF(AND($Y$2="直通车总消费",'产品报告-整理'!$BN$1="推荐广告"),IFERROR(INDEX('产品报告-整理'!H:H,MATCH(产品建议!A965,'产品报告-整理'!A:A,0)),0)+IFERROR(INDEX('产品报告-整理'!BV:BV,MATCH(产品建议!A965,'产品报告-整理'!BO:BO,0)),0),IFERROR(INDEX('产品报告-整理'!H:H,MATCH(产品建议!A965,'产品报告-整理'!A:A,0)),0))</f>
        <v/>
      </c>
      <c r="Z965" s="9" t="str">
        <f t="shared" si="48"/>
        <v/>
      </c>
      <c r="AA965" s="5" t="str">
        <f t="shared" si="46"/>
        <v/>
      </c>
      <c r="AB965" s="5" t="str">
        <f t="shared" si="47"/>
        <v/>
      </c>
      <c r="AC965" s="9"/>
      <c r="AD965" s="15" t="str">
        <f>IF($AD$1="  ",IFERROR(IF(AND(Y965="未推广",L965&gt;0),"加入P4P推广 ","")&amp;IF(AND(OR(W965="是",X965="是"),Y965=0),"优爆品加推广 ","")&amp;IF(AND(C965="N",L965&gt;0),"增加橱窗绑定 ","")&amp;IF(AND(OR(Z965&gt;$Z$1*4.5,AB965&gt;$AB$1*4.5),Y965&lt;&gt;0,Y965&gt;$AB$1*2,G965&gt;($G$1/$L$1)*1),"放弃P4P推广 ","")&amp;IF(AND(AB965&gt;$AB$1*1.2,AB965&lt;$AB$1*4.5,Y965&gt;0),"优化询盘成本 ","")&amp;IF(AND(Z965&gt;$Z$1*1.2,Z965&lt;$Z$1*4.5,Y965&gt;0),"优化商机成本 ","")&amp;IF(AND(Y965&lt;&gt;0,L965&gt;0,AB965&lt;$AB$1*1.2),"加大询盘获取 ","")&amp;IF(AND(Y965&lt;&gt;0,K965&gt;0,Z965&lt;$Z$1*1.2),"加大商机获取 ","")&amp;IF(AND(L965=0,C965="Y",G965&gt;($G$1/$L$1*1.5)),"解绑橱窗绑定 ",""),"请去左表粘贴源数据"),"")</f>
        <v/>
      </c>
      <c r="AE965" s="9"/>
      <c r="AF965" s="9"/>
      <c r="AG965" s="9"/>
      <c r="AH965" s="9"/>
      <c r="AI965" s="17"/>
      <c r="AJ965" s="17"/>
      <c r="AK965" s="17"/>
    </row>
    <row r="966" spans="1:37">
      <c r="A966" s="5" t="str">
        <f>IFERROR(HLOOKUP(A$2,'2.源数据-产品分析-全商品'!A$6:A$1000,ROW()-1,0),"")</f>
        <v/>
      </c>
      <c r="B966" s="5" t="str">
        <f>IFERROR(HLOOKUP(B$2,'2.源数据-产品分析-全商品'!B$6:B$1000,ROW()-1,0),"")</f>
        <v/>
      </c>
      <c r="C966" s="5" t="str">
        <f>CLEAN(IFERROR(HLOOKUP(C$2,'2.源数据-产品分析-全商品'!C$6:C$1000,ROW()-1,0),""))</f>
        <v/>
      </c>
      <c r="D966" s="5" t="str">
        <f>IFERROR(HLOOKUP(D$2,'2.源数据-产品分析-全商品'!D$6:D$1000,ROW()-1,0),"")</f>
        <v/>
      </c>
      <c r="E966" s="5" t="str">
        <f>IFERROR(HLOOKUP(E$2,'2.源数据-产品分析-全商品'!E$6:E$1000,ROW()-1,0),"")</f>
        <v/>
      </c>
      <c r="F966" s="5" t="str">
        <f>IFERROR(VALUE(HLOOKUP(F$2,'2.源数据-产品分析-全商品'!F$6:F$1000,ROW()-1,0)),"")</f>
        <v/>
      </c>
      <c r="G966" s="5" t="str">
        <f>IFERROR(VALUE(HLOOKUP(G$2,'2.源数据-产品分析-全商品'!G$6:G$1000,ROW()-1,0)),"")</f>
        <v/>
      </c>
      <c r="H966" s="5" t="str">
        <f>IFERROR(HLOOKUP(H$2,'2.源数据-产品分析-全商品'!H$6:H$1000,ROW()-1,0),"")</f>
        <v/>
      </c>
      <c r="I966" s="5" t="str">
        <f>IFERROR(VALUE(HLOOKUP(I$2,'2.源数据-产品分析-全商品'!I$6:I$1000,ROW()-1,0)),"")</f>
        <v/>
      </c>
      <c r="J966" s="60" t="str">
        <f>IFERROR(IF($J$2="","",INDEX('产品报告-整理'!G:G,MATCH(产品建议!A966,'产品报告-整理'!A:A,0))),"")</f>
        <v/>
      </c>
      <c r="K966" s="5" t="str">
        <f>IFERROR(IF($K$2="","",VALUE(INDEX('产品报告-整理'!E:E,MATCH(产品建议!A966,'产品报告-整理'!A:A,0)))),0)</f>
        <v/>
      </c>
      <c r="L966" s="5" t="str">
        <f>IFERROR(VALUE(HLOOKUP(L$2,'2.源数据-产品分析-全商品'!J$6:J$1000,ROW()-1,0)),"")</f>
        <v/>
      </c>
      <c r="M966" s="5" t="str">
        <f>IFERROR(VALUE(HLOOKUP(M$2,'2.源数据-产品分析-全商品'!K$6:K$1000,ROW()-1,0)),"")</f>
        <v/>
      </c>
      <c r="N966" s="5" t="str">
        <f>IFERROR(HLOOKUP(N$2,'2.源数据-产品分析-全商品'!L$6:L$1000,ROW()-1,0),"")</f>
        <v/>
      </c>
      <c r="O966" s="5" t="str">
        <f>IF($O$2='产品报告-整理'!$K$1,IFERROR(INDEX('产品报告-整理'!S:S,MATCH(产品建议!A966,'产品报告-整理'!L:L,0)),""),(IFERROR(VALUE(HLOOKUP(O$2,'2.源数据-产品分析-全商品'!M$6:M$1000,ROW()-1,0)),"")))</f>
        <v/>
      </c>
      <c r="P966" s="5" t="str">
        <f>IF($P$2='产品报告-整理'!$V$1,IFERROR(INDEX('产品报告-整理'!AD:AD,MATCH(产品建议!A966,'产品报告-整理'!W:W,0)),""),(IFERROR(VALUE(HLOOKUP(P$2,'2.源数据-产品分析-全商品'!N$6:N$1000,ROW()-1,0)),"")))</f>
        <v/>
      </c>
      <c r="Q966" s="5" t="str">
        <f>IF($Q$2='产品报告-整理'!$AG$1,IFERROR(INDEX('产品报告-整理'!AO:AO,MATCH(产品建议!A966,'产品报告-整理'!AH:AH,0)),""),(IFERROR(VALUE(HLOOKUP(Q$2,'2.源数据-产品分析-全商品'!O$6:O$1000,ROW()-1,0)),"")))</f>
        <v/>
      </c>
      <c r="R966" s="5" t="str">
        <f>IF($R$2='产品报告-整理'!$AR$1,IFERROR(INDEX('产品报告-整理'!AZ:AZ,MATCH(产品建议!A966,'产品报告-整理'!AS:AS,0)),""),(IFERROR(VALUE(HLOOKUP(R$2,'2.源数据-产品分析-全商品'!P$6:P$1000,ROW()-1,0)),"")))</f>
        <v/>
      </c>
      <c r="S966" s="5" t="str">
        <f>IF($S$2='产品报告-整理'!$BC$1,IFERROR(INDEX('产品报告-整理'!BK:BK,MATCH(产品建议!A966,'产品报告-整理'!BD:BD,0)),""),(IFERROR(VALUE(HLOOKUP(S$2,'2.源数据-产品分析-全商品'!Q$6:Q$1000,ROW()-1,0)),"")))</f>
        <v/>
      </c>
      <c r="T966" s="5" t="str">
        <f>IFERROR(HLOOKUP("产品负责人",'2.源数据-产品分析-全商品'!R$6:R$1000,ROW()-1,0),"")</f>
        <v/>
      </c>
      <c r="U966" s="5" t="str">
        <f>IFERROR(VALUE(HLOOKUP(U$2,'2.源数据-产品分析-全商品'!S$6:S$1000,ROW()-1,0)),"")</f>
        <v/>
      </c>
      <c r="V966" s="5" t="str">
        <f>IFERROR(VALUE(HLOOKUP(V$2,'2.源数据-产品分析-全商品'!T$6:T$1000,ROW()-1,0)),"")</f>
        <v/>
      </c>
      <c r="W966" s="5" t="str">
        <f>IF(OR($A$3=""),"",IF(OR($W$2="优爆品"),(IF(COUNTIF('2-2.源数据-产品分析-优品'!A:A,产品建议!A966)&gt;0,"是","")&amp;IF(COUNTIF('2-3.源数据-产品分析-爆品'!A:A,产品建议!A966)&gt;0,"是","")),IF(OR($W$2="P4P点击量"),((IFERROR(INDEX('产品报告-整理'!D:D,MATCH(产品建议!A966,'产品报告-整理'!A:A,0)),""))),((IF(COUNTIF('2-2.源数据-产品分析-优品'!A:A,产品建议!A966)&gt;0,"是",""))))))</f>
        <v/>
      </c>
      <c r="X966" s="5" t="str">
        <f>IF(OR($A$3=""),"",IF(OR($W$2="优爆品"),((IFERROR(INDEX('产品报告-整理'!D:D,MATCH(产品建议!A966,'产品报告-整理'!A:A,0)),"")&amp;" → "&amp;(IFERROR(TEXT(INDEX('产品报告-整理'!D:D,MATCH(产品建议!A966,'产品报告-整理'!A:A,0))/G966,"0%"),"")))),IF(OR($W$2="P4P点击量"),((IF($W$2="P4P点击量",IFERROR(TEXT(W966/G966,"0%"),"")))),(((IF(COUNTIF('2-3.源数据-产品分析-爆品'!A:A,产品建议!A966)&gt;0,"是","")))))))</f>
        <v/>
      </c>
      <c r="Y966" s="9" t="str">
        <f>IF(AND($Y$2="直通车总消费",'产品报告-整理'!$BN$1="推荐广告"),IFERROR(INDEX('产品报告-整理'!H:H,MATCH(产品建议!A966,'产品报告-整理'!A:A,0)),0)+IFERROR(INDEX('产品报告-整理'!BV:BV,MATCH(产品建议!A966,'产品报告-整理'!BO:BO,0)),0),IFERROR(INDEX('产品报告-整理'!H:H,MATCH(产品建议!A966,'产品报告-整理'!A:A,0)),0))</f>
        <v/>
      </c>
      <c r="Z966" s="9" t="str">
        <f t="shared" si="48"/>
        <v/>
      </c>
      <c r="AA966" s="5" t="str">
        <f t="shared" si="46"/>
        <v/>
      </c>
      <c r="AB966" s="5" t="str">
        <f t="shared" si="47"/>
        <v/>
      </c>
      <c r="AC966" s="9"/>
      <c r="AD966" s="15" t="str">
        <f>IF($AD$1="  ",IFERROR(IF(AND(Y966="未推广",L966&gt;0),"加入P4P推广 ","")&amp;IF(AND(OR(W966="是",X966="是"),Y966=0),"优爆品加推广 ","")&amp;IF(AND(C966="N",L966&gt;0),"增加橱窗绑定 ","")&amp;IF(AND(OR(Z966&gt;$Z$1*4.5,AB966&gt;$AB$1*4.5),Y966&lt;&gt;0,Y966&gt;$AB$1*2,G966&gt;($G$1/$L$1)*1),"放弃P4P推广 ","")&amp;IF(AND(AB966&gt;$AB$1*1.2,AB966&lt;$AB$1*4.5,Y966&gt;0),"优化询盘成本 ","")&amp;IF(AND(Z966&gt;$Z$1*1.2,Z966&lt;$Z$1*4.5,Y966&gt;0),"优化商机成本 ","")&amp;IF(AND(Y966&lt;&gt;0,L966&gt;0,AB966&lt;$AB$1*1.2),"加大询盘获取 ","")&amp;IF(AND(Y966&lt;&gt;0,K966&gt;0,Z966&lt;$Z$1*1.2),"加大商机获取 ","")&amp;IF(AND(L966=0,C966="Y",G966&gt;($G$1/$L$1*1.5)),"解绑橱窗绑定 ",""),"请去左表粘贴源数据"),"")</f>
        <v/>
      </c>
      <c r="AE966" s="9"/>
      <c r="AF966" s="9"/>
      <c r="AG966" s="9"/>
      <c r="AH966" s="9"/>
      <c r="AI966" s="17"/>
      <c r="AJ966" s="17"/>
      <c r="AK966" s="17"/>
    </row>
    <row r="967" spans="1:37">
      <c r="A967" s="5" t="str">
        <f>IFERROR(HLOOKUP(A$2,'2.源数据-产品分析-全商品'!A$6:A$1000,ROW()-1,0),"")</f>
        <v/>
      </c>
      <c r="B967" s="5" t="str">
        <f>IFERROR(HLOOKUP(B$2,'2.源数据-产品分析-全商品'!B$6:B$1000,ROW()-1,0),"")</f>
        <v/>
      </c>
      <c r="C967" s="5" t="str">
        <f>CLEAN(IFERROR(HLOOKUP(C$2,'2.源数据-产品分析-全商品'!C$6:C$1000,ROW()-1,0),""))</f>
        <v/>
      </c>
      <c r="D967" s="5" t="str">
        <f>IFERROR(HLOOKUP(D$2,'2.源数据-产品分析-全商品'!D$6:D$1000,ROW()-1,0),"")</f>
        <v/>
      </c>
      <c r="E967" s="5" t="str">
        <f>IFERROR(HLOOKUP(E$2,'2.源数据-产品分析-全商品'!E$6:E$1000,ROW()-1,0),"")</f>
        <v/>
      </c>
      <c r="F967" s="5" t="str">
        <f>IFERROR(VALUE(HLOOKUP(F$2,'2.源数据-产品分析-全商品'!F$6:F$1000,ROW()-1,0)),"")</f>
        <v/>
      </c>
      <c r="G967" s="5" t="str">
        <f>IFERROR(VALUE(HLOOKUP(G$2,'2.源数据-产品分析-全商品'!G$6:G$1000,ROW()-1,0)),"")</f>
        <v/>
      </c>
      <c r="H967" s="5" t="str">
        <f>IFERROR(HLOOKUP(H$2,'2.源数据-产品分析-全商品'!H$6:H$1000,ROW()-1,0),"")</f>
        <v/>
      </c>
      <c r="I967" s="5" t="str">
        <f>IFERROR(VALUE(HLOOKUP(I$2,'2.源数据-产品分析-全商品'!I$6:I$1000,ROW()-1,0)),"")</f>
        <v/>
      </c>
      <c r="J967" s="60" t="str">
        <f>IFERROR(IF($J$2="","",INDEX('产品报告-整理'!G:G,MATCH(产品建议!A967,'产品报告-整理'!A:A,0))),"")</f>
        <v/>
      </c>
      <c r="K967" s="5" t="str">
        <f>IFERROR(IF($K$2="","",VALUE(INDEX('产品报告-整理'!E:E,MATCH(产品建议!A967,'产品报告-整理'!A:A,0)))),0)</f>
        <v/>
      </c>
      <c r="L967" s="5" t="str">
        <f>IFERROR(VALUE(HLOOKUP(L$2,'2.源数据-产品分析-全商品'!J$6:J$1000,ROW()-1,0)),"")</f>
        <v/>
      </c>
      <c r="M967" s="5" t="str">
        <f>IFERROR(VALUE(HLOOKUP(M$2,'2.源数据-产品分析-全商品'!K$6:K$1000,ROW()-1,0)),"")</f>
        <v/>
      </c>
      <c r="N967" s="5" t="str">
        <f>IFERROR(HLOOKUP(N$2,'2.源数据-产品分析-全商品'!L$6:L$1000,ROW()-1,0),"")</f>
        <v/>
      </c>
      <c r="O967" s="5" t="str">
        <f>IF($O$2='产品报告-整理'!$K$1,IFERROR(INDEX('产品报告-整理'!S:S,MATCH(产品建议!A967,'产品报告-整理'!L:L,0)),""),(IFERROR(VALUE(HLOOKUP(O$2,'2.源数据-产品分析-全商品'!M$6:M$1000,ROW()-1,0)),"")))</f>
        <v/>
      </c>
      <c r="P967" s="5" t="str">
        <f>IF($P$2='产品报告-整理'!$V$1,IFERROR(INDEX('产品报告-整理'!AD:AD,MATCH(产品建议!A967,'产品报告-整理'!W:W,0)),""),(IFERROR(VALUE(HLOOKUP(P$2,'2.源数据-产品分析-全商品'!N$6:N$1000,ROW()-1,0)),"")))</f>
        <v/>
      </c>
      <c r="Q967" s="5" t="str">
        <f>IF($Q$2='产品报告-整理'!$AG$1,IFERROR(INDEX('产品报告-整理'!AO:AO,MATCH(产品建议!A967,'产品报告-整理'!AH:AH,0)),""),(IFERROR(VALUE(HLOOKUP(Q$2,'2.源数据-产品分析-全商品'!O$6:O$1000,ROW()-1,0)),"")))</f>
        <v/>
      </c>
      <c r="R967" s="5" t="str">
        <f>IF($R$2='产品报告-整理'!$AR$1,IFERROR(INDEX('产品报告-整理'!AZ:AZ,MATCH(产品建议!A967,'产品报告-整理'!AS:AS,0)),""),(IFERROR(VALUE(HLOOKUP(R$2,'2.源数据-产品分析-全商品'!P$6:P$1000,ROW()-1,0)),"")))</f>
        <v/>
      </c>
      <c r="S967" s="5" t="str">
        <f>IF($S$2='产品报告-整理'!$BC$1,IFERROR(INDEX('产品报告-整理'!BK:BK,MATCH(产品建议!A967,'产品报告-整理'!BD:BD,0)),""),(IFERROR(VALUE(HLOOKUP(S$2,'2.源数据-产品分析-全商品'!Q$6:Q$1000,ROW()-1,0)),"")))</f>
        <v/>
      </c>
      <c r="T967" s="5" t="str">
        <f>IFERROR(HLOOKUP("产品负责人",'2.源数据-产品分析-全商品'!R$6:R$1000,ROW()-1,0),"")</f>
        <v/>
      </c>
      <c r="U967" s="5" t="str">
        <f>IFERROR(VALUE(HLOOKUP(U$2,'2.源数据-产品分析-全商品'!S$6:S$1000,ROW()-1,0)),"")</f>
        <v/>
      </c>
      <c r="V967" s="5" t="str">
        <f>IFERROR(VALUE(HLOOKUP(V$2,'2.源数据-产品分析-全商品'!T$6:T$1000,ROW()-1,0)),"")</f>
        <v/>
      </c>
      <c r="W967" s="5" t="str">
        <f>IF(OR($A$3=""),"",IF(OR($W$2="优爆品"),(IF(COUNTIF('2-2.源数据-产品分析-优品'!A:A,产品建议!A967)&gt;0,"是","")&amp;IF(COUNTIF('2-3.源数据-产品分析-爆品'!A:A,产品建议!A967)&gt;0,"是","")),IF(OR($W$2="P4P点击量"),((IFERROR(INDEX('产品报告-整理'!D:D,MATCH(产品建议!A967,'产品报告-整理'!A:A,0)),""))),((IF(COUNTIF('2-2.源数据-产品分析-优品'!A:A,产品建议!A967)&gt;0,"是",""))))))</f>
        <v/>
      </c>
      <c r="X967" s="5" t="str">
        <f>IF(OR($A$3=""),"",IF(OR($W$2="优爆品"),((IFERROR(INDEX('产品报告-整理'!D:D,MATCH(产品建议!A967,'产品报告-整理'!A:A,0)),"")&amp;" → "&amp;(IFERROR(TEXT(INDEX('产品报告-整理'!D:D,MATCH(产品建议!A967,'产品报告-整理'!A:A,0))/G967,"0%"),"")))),IF(OR($W$2="P4P点击量"),((IF($W$2="P4P点击量",IFERROR(TEXT(W967/G967,"0%"),"")))),(((IF(COUNTIF('2-3.源数据-产品分析-爆品'!A:A,产品建议!A967)&gt;0,"是","")))))))</f>
        <v/>
      </c>
      <c r="Y967" s="9" t="str">
        <f>IF(AND($Y$2="直通车总消费",'产品报告-整理'!$BN$1="推荐广告"),IFERROR(INDEX('产品报告-整理'!H:H,MATCH(产品建议!A967,'产品报告-整理'!A:A,0)),0)+IFERROR(INDEX('产品报告-整理'!BV:BV,MATCH(产品建议!A967,'产品报告-整理'!BO:BO,0)),0),IFERROR(INDEX('产品报告-整理'!H:H,MATCH(产品建议!A967,'产品报告-整理'!A:A,0)),0))</f>
        <v/>
      </c>
      <c r="Z967" s="9" t="str">
        <f t="shared" si="48"/>
        <v/>
      </c>
      <c r="AA967" s="5" t="str">
        <f t="shared" si="46"/>
        <v/>
      </c>
      <c r="AB967" s="5" t="str">
        <f t="shared" si="47"/>
        <v/>
      </c>
      <c r="AC967" s="9"/>
      <c r="AD967" s="15" t="str">
        <f>IF($AD$1="  ",IFERROR(IF(AND(Y967="未推广",L967&gt;0),"加入P4P推广 ","")&amp;IF(AND(OR(W967="是",X967="是"),Y967=0),"优爆品加推广 ","")&amp;IF(AND(C967="N",L967&gt;0),"增加橱窗绑定 ","")&amp;IF(AND(OR(Z967&gt;$Z$1*4.5,AB967&gt;$AB$1*4.5),Y967&lt;&gt;0,Y967&gt;$AB$1*2,G967&gt;($G$1/$L$1)*1),"放弃P4P推广 ","")&amp;IF(AND(AB967&gt;$AB$1*1.2,AB967&lt;$AB$1*4.5,Y967&gt;0),"优化询盘成本 ","")&amp;IF(AND(Z967&gt;$Z$1*1.2,Z967&lt;$Z$1*4.5,Y967&gt;0),"优化商机成本 ","")&amp;IF(AND(Y967&lt;&gt;0,L967&gt;0,AB967&lt;$AB$1*1.2),"加大询盘获取 ","")&amp;IF(AND(Y967&lt;&gt;0,K967&gt;0,Z967&lt;$Z$1*1.2),"加大商机获取 ","")&amp;IF(AND(L967=0,C967="Y",G967&gt;($G$1/$L$1*1.5)),"解绑橱窗绑定 ",""),"请去左表粘贴源数据"),"")</f>
        <v/>
      </c>
      <c r="AE967" s="9"/>
      <c r="AF967" s="9"/>
      <c r="AG967" s="9"/>
      <c r="AH967" s="9"/>
      <c r="AI967" s="17"/>
      <c r="AJ967" s="17"/>
      <c r="AK967" s="17"/>
    </row>
    <row r="968" spans="1:37">
      <c r="A968" s="5" t="str">
        <f>IFERROR(HLOOKUP(A$2,'2.源数据-产品分析-全商品'!A$6:A$1000,ROW()-1,0),"")</f>
        <v/>
      </c>
      <c r="B968" s="5" t="str">
        <f>IFERROR(HLOOKUP(B$2,'2.源数据-产品分析-全商品'!B$6:B$1000,ROW()-1,0),"")</f>
        <v/>
      </c>
      <c r="C968" s="5" t="str">
        <f>CLEAN(IFERROR(HLOOKUP(C$2,'2.源数据-产品分析-全商品'!C$6:C$1000,ROW()-1,0),""))</f>
        <v/>
      </c>
      <c r="D968" s="5" t="str">
        <f>IFERROR(HLOOKUP(D$2,'2.源数据-产品分析-全商品'!D$6:D$1000,ROW()-1,0),"")</f>
        <v/>
      </c>
      <c r="E968" s="5" t="str">
        <f>IFERROR(HLOOKUP(E$2,'2.源数据-产品分析-全商品'!E$6:E$1000,ROW()-1,0),"")</f>
        <v/>
      </c>
      <c r="F968" s="5" t="str">
        <f>IFERROR(VALUE(HLOOKUP(F$2,'2.源数据-产品分析-全商品'!F$6:F$1000,ROW()-1,0)),"")</f>
        <v/>
      </c>
      <c r="G968" s="5" t="str">
        <f>IFERROR(VALUE(HLOOKUP(G$2,'2.源数据-产品分析-全商品'!G$6:G$1000,ROW()-1,0)),"")</f>
        <v/>
      </c>
      <c r="H968" s="5" t="str">
        <f>IFERROR(HLOOKUP(H$2,'2.源数据-产品分析-全商品'!H$6:H$1000,ROW()-1,0),"")</f>
        <v/>
      </c>
      <c r="I968" s="5" t="str">
        <f>IFERROR(VALUE(HLOOKUP(I$2,'2.源数据-产品分析-全商品'!I$6:I$1000,ROW()-1,0)),"")</f>
        <v/>
      </c>
      <c r="J968" s="60" t="str">
        <f>IFERROR(IF($J$2="","",INDEX('产品报告-整理'!G:G,MATCH(产品建议!A968,'产品报告-整理'!A:A,0))),"")</f>
        <v/>
      </c>
      <c r="K968" s="5" t="str">
        <f>IFERROR(IF($K$2="","",VALUE(INDEX('产品报告-整理'!E:E,MATCH(产品建议!A968,'产品报告-整理'!A:A,0)))),0)</f>
        <v/>
      </c>
      <c r="L968" s="5" t="str">
        <f>IFERROR(VALUE(HLOOKUP(L$2,'2.源数据-产品分析-全商品'!J$6:J$1000,ROW()-1,0)),"")</f>
        <v/>
      </c>
      <c r="M968" s="5" t="str">
        <f>IFERROR(VALUE(HLOOKUP(M$2,'2.源数据-产品分析-全商品'!K$6:K$1000,ROW()-1,0)),"")</f>
        <v/>
      </c>
      <c r="N968" s="5" t="str">
        <f>IFERROR(HLOOKUP(N$2,'2.源数据-产品分析-全商品'!L$6:L$1000,ROW()-1,0),"")</f>
        <v/>
      </c>
      <c r="O968" s="5" t="str">
        <f>IF($O$2='产品报告-整理'!$K$1,IFERROR(INDEX('产品报告-整理'!S:S,MATCH(产品建议!A968,'产品报告-整理'!L:L,0)),""),(IFERROR(VALUE(HLOOKUP(O$2,'2.源数据-产品分析-全商品'!M$6:M$1000,ROW()-1,0)),"")))</f>
        <v/>
      </c>
      <c r="P968" s="5" t="str">
        <f>IF($P$2='产品报告-整理'!$V$1,IFERROR(INDEX('产品报告-整理'!AD:AD,MATCH(产品建议!A968,'产品报告-整理'!W:W,0)),""),(IFERROR(VALUE(HLOOKUP(P$2,'2.源数据-产品分析-全商品'!N$6:N$1000,ROW()-1,0)),"")))</f>
        <v/>
      </c>
      <c r="Q968" s="5" t="str">
        <f>IF($Q$2='产品报告-整理'!$AG$1,IFERROR(INDEX('产品报告-整理'!AO:AO,MATCH(产品建议!A968,'产品报告-整理'!AH:AH,0)),""),(IFERROR(VALUE(HLOOKUP(Q$2,'2.源数据-产品分析-全商品'!O$6:O$1000,ROW()-1,0)),"")))</f>
        <v/>
      </c>
      <c r="R968" s="5" t="str">
        <f>IF($R$2='产品报告-整理'!$AR$1,IFERROR(INDEX('产品报告-整理'!AZ:AZ,MATCH(产品建议!A968,'产品报告-整理'!AS:AS,0)),""),(IFERROR(VALUE(HLOOKUP(R$2,'2.源数据-产品分析-全商品'!P$6:P$1000,ROW()-1,0)),"")))</f>
        <v/>
      </c>
      <c r="S968" s="5" t="str">
        <f>IF($S$2='产品报告-整理'!$BC$1,IFERROR(INDEX('产品报告-整理'!BK:BK,MATCH(产品建议!A968,'产品报告-整理'!BD:BD,0)),""),(IFERROR(VALUE(HLOOKUP(S$2,'2.源数据-产品分析-全商品'!Q$6:Q$1000,ROW()-1,0)),"")))</f>
        <v/>
      </c>
      <c r="T968" s="5" t="str">
        <f>IFERROR(HLOOKUP("产品负责人",'2.源数据-产品分析-全商品'!R$6:R$1000,ROW()-1,0),"")</f>
        <v/>
      </c>
      <c r="U968" s="5" t="str">
        <f>IFERROR(VALUE(HLOOKUP(U$2,'2.源数据-产品分析-全商品'!S$6:S$1000,ROW()-1,0)),"")</f>
        <v/>
      </c>
      <c r="V968" s="5" t="str">
        <f>IFERROR(VALUE(HLOOKUP(V$2,'2.源数据-产品分析-全商品'!T$6:T$1000,ROW()-1,0)),"")</f>
        <v/>
      </c>
      <c r="W968" s="5" t="str">
        <f>IF(OR($A$3=""),"",IF(OR($W$2="优爆品"),(IF(COUNTIF('2-2.源数据-产品分析-优品'!A:A,产品建议!A968)&gt;0,"是","")&amp;IF(COUNTIF('2-3.源数据-产品分析-爆品'!A:A,产品建议!A968)&gt;0,"是","")),IF(OR($W$2="P4P点击量"),((IFERROR(INDEX('产品报告-整理'!D:D,MATCH(产品建议!A968,'产品报告-整理'!A:A,0)),""))),((IF(COUNTIF('2-2.源数据-产品分析-优品'!A:A,产品建议!A968)&gt;0,"是",""))))))</f>
        <v/>
      </c>
      <c r="X968" s="5" t="str">
        <f>IF(OR($A$3=""),"",IF(OR($W$2="优爆品"),((IFERROR(INDEX('产品报告-整理'!D:D,MATCH(产品建议!A968,'产品报告-整理'!A:A,0)),"")&amp;" → "&amp;(IFERROR(TEXT(INDEX('产品报告-整理'!D:D,MATCH(产品建议!A968,'产品报告-整理'!A:A,0))/G968,"0%"),"")))),IF(OR($W$2="P4P点击量"),((IF($W$2="P4P点击量",IFERROR(TEXT(W968/G968,"0%"),"")))),(((IF(COUNTIF('2-3.源数据-产品分析-爆品'!A:A,产品建议!A968)&gt;0,"是","")))))))</f>
        <v/>
      </c>
      <c r="Y968" s="9" t="str">
        <f>IF(AND($Y$2="直通车总消费",'产品报告-整理'!$BN$1="推荐广告"),IFERROR(INDEX('产品报告-整理'!H:H,MATCH(产品建议!A968,'产品报告-整理'!A:A,0)),0)+IFERROR(INDEX('产品报告-整理'!BV:BV,MATCH(产品建议!A968,'产品报告-整理'!BO:BO,0)),0),IFERROR(INDEX('产品报告-整理'!H:H,MATCH(产品建议!A968,'产品报告-整理'!A:A,0)),0))</f>
        <v/>
      </c>
      <c r="Z968" s="9" t="str">
        <f t="shared" si="48"/>
        <v/>
      </c>
      <c r="AA968" s="5" t="str">
        <f t="shared" si="46"/>
        <v/>
      </c>
      <c r="AB968" s="5" t="str">
        <f t="shared" si="47"/>
        <v/>
      </c>
      <c r="AC968" s="9"/>
      <c r="AD968" s="15" t="str">
        <f>IF($AD$1="  ",IFERROR(IF(AND(Y968="未推广",L968&gt;0),"加入P4P推广 ","")&amp;IF(AND(OR(W968="是",X968="是"),Y968=0),"优爆品加推广 ","")&amp;IF(AND(C968="N",L968&gt;0),"增加橱窗绑定 ","")&amp;IF(AND(OR(Z968&gt;$Z$1*4.5,AB968&gt;$AB$1*4.5),Y968&lt;&gt;0,Y968&gt;$AB$1*2,G968&gt;($G$1/$L$1)*1),"放弃P4P推广 ","")&amp;IF(AND(AB968&gt;$AB$1*1.2,AB968&lt;$AB$1*4.5,Y968&gt;0),"优化询盘成本 ","")&amp;IF(AND(Z968&gt;$Z$1*1.2,Z968&lt;$Z$1*4.5,Y968&gt;0),"优化商机成本 ","")&amp;IF(AND(Y968&lt;&gt;0,L968&gt;0,AB968&lt;$AB$1*1.2),"加大询盘获取 ","")&amp;IF(AND(Y968&lt;&gt;0,K968&gt;0,Z968&lt;$Z$1*1.2),"加大商机获取 ","")&amp;IF(AND(L968=0,C968="Y",G968&gt;($G$1/$L$1*1.5)),"解绑橱窗绑定 ",""),"请去左表粘贴源数据"),"")</f>
        <v/>
      </c>
      <c r="AE968" s="9"/>
      <c r="AF968" s="9"/>
      <c r="AG968" s="9"/>
      <c r="AH968" s="9"/>
      <c r="AI968" s="17"/>
      <c r="AJ968" s="17"/>
      <c r="AK968" s="17"/>
    </row>
    <row r="969" spans="1:37">
      <c r="A969" s="5" t="str">
        <f>IFERROR(HLOOKUP(A$2,'2.源数据-产品分析-全商品'!A$6:A$1000,ROW()-1,0),"")</f>
        <v/>
      </c>
      <c r="B969" s="5" t="str">
        <f>IFERROR(HLOOKUP(B$2,'2.源数据-产品分析-全商品'!B$6:B$1000,ROW()-1,0),"")</f>
        <v/>
      </c>
      <c r="C969" s="5" t="str">
        <f>CLEAN(IFERROR(HLOOKUP(C$2,'2.源数据-产品分析-全商品'!C$6:C$1000,ROW()-1,0),""))</f>
        <v/>
      </c>
      <c r="D969" s="5" t="str">
        <f>IFERROR(HLOOKUP(D$2,'2.源数据-产品分析-全商品'!D$6:D$1000,ROW()-1,0),"")</f>
        <v/>
      </c>
      <c r="E969" s="5" t="str">
        <f>IFERROR(HLOOKUP(E$2,'2.源数据-产品分析-全商品'!E$6:E$1000,ROW()-1,0),"")</f>
        <v/>
      </c>
      <c r="F969" s="5" t="str">
        <f>IFERROR(VALUE(HLOOKUP(F$2,'2.源数据-产品分析-全商品'!F$6:F$1000,ROW()-1,0)),"")</f>
        <v/>
      </c>
      <c r="G969" s="5" t="str">
        <f>IFERROR(VALUE(HLOOKUP(G$2,'2.源数据-产品分析-全商品'!G$6:G$1000,ROW()-1,0)),"")</f>
        <v/>
      </c>
      <c r="H969" s="5" t="str">
        <f>IFERROR(HLOOKUP(H$2,'2.源数据-产品分析-全商品'!H$6:H$1000,ROW()-1,0),"")</f>
        <v/>
      </c>
      <c r="I969" s="5" t="str">
        <f>IFERROR(VALUE(HLOOKUP(I$2,'2.源数据-产品分析-全商品'!I$6:I$1000,ROW()-1,0)),"")</f>
        <v/>
      </c>
      <c r="J969" s="60" t="str">
        <f>IFERROR(IF($J$2="","",INDEX('产品报告-整理'!G:G,MATCH(产品建议!A969,'产品报告-整理'!A:A,0))),"")</f>
        <v/>
      </c>
      <c r="K969" s="5" t="str">
        <f>IFERROR(IF($K$2="","",VALUE(INDEX('产品报告-整理'!E:E,MATCH(产品建议!A969,'产品报告-整理'!A:A,0)))),0)</f>
        <v/>
      </c>
      <c r="L969" s="5" t="str">
        <f>IFERROR(VALUE(HLOOKUP(L$2,'2.源数据-产品分析-全商品'!J$6:J$1000,ROW()-1,0)),"")</f>
        <v/>
      </c>
      <c r="M969" s="5" t="str">
        <f>IFERROR(VALUE(HLOOKUP(M$2,'2.源数据-产品分析-全商品'!K$6:K$1000,ROW()-1,0)),"")</f>
        <v/>
      </c>
      <c r="N969" s="5" t="str">
        <f>IFERROR(HLOOKUP(N$2,'2.源数据-产品分析-全商品'!L$6:L$1000,ROW()-1,0),"")</f>
        <v/>
      </c>
      <c r="O969" s="5" t="str">
        <f>IF($O$2='产品报告-整理'!$K$1,IFERROR(INDEX('产品报告-整理'!S:S,MATCH(产品建议!A969,'产品报告-整理'!L:L,0)),""),(IFERROR(VALUE(HLOOKUP(O$2,'2.源数据-产品分析-全商品'!M$6:M$1000,ROW()-1,0)),"")))</f>
        <v/>
      </c>
      <c r="P969" s="5" t="str">
        <f>IF($P$2='产品报告-整理'!$V$1,IFERROR(INDEX('产品报告-整理'!AD:AD,MATCH(产品建议!A969,'产品报告-整理'!W:W,0)),""),(IFERROR(VALUE(HLOOKUP(P$2,'2.源数据-产品分析-全商品'!N$6:N$1000,ROW()-1,0)),"")))</f>
        <v/>
      </c>
      <c r="Q969" s="5" t="str">
        <f>IF($Q$2='产品报告-整理'!$AG$1,IFERROR(INDEX('产品报告-整理'!AO:AO,MATCH(产品建议!A969,'产品报告-整理'!AH:AH,0)),""),(IFERROR(VALUE(HLOOKUP(Q$2,'2.源数据-产品分析-全商品'!O$6:O$1000,ROW()-1,0)),"")))</f>
        <v/>
      </c>
      <c r="R969" s="5" t="str">
        <f>IF($R$2='产品报告-整理'!$AR$1,IFERROR(INDEX('产品报告-整理'!AZ:AZ,MATCH(产品建议!A969,'产品报告-整理'!AS:AS,0)),""),(IFERROR(VALUE(HLOOKUP(R$2,'2.源数据-产品分析-全商品'!P$6:P$1000,ROW()-1,0)),"")))</f>
        <v/>
      </c>
      <c r="S969" s="5" t="str">
        <f>IF($S$2='产品报告-整理'!$BC$1,IFERROR(INDEX('产品报告-整理'!BK:BK,MATCH(产品建议!A969,'产品报告-整理'!BD:BD,0)),""),(IFERROR(VALUE(HLOOKUP(S$2,'2.源数据-产品分析-全商品'!Q$6:Q$1000,ROW()-1,0)),"")))</f>
        <v/>
      </c>
      <c r="T969" s="5" t="str">
        <f>IFERROR(HLOOKUP("产品负责人",'2.源数据-产品分析-全商品'!R$6:R$1000,ROW()-1,0),"")</f>
        <v/>
      </c>
      <c r="U969" s="5" t="str">
        <f>IFERROR(VALUE(HLOOKUP(U$2,'2.源数据-产品分析-全商品'!S$6:S$1000,ROW()-1,0)),"")</f>
        <v/>
      </c>
      <c r="V969" s="5" t="str">
        <f>IFERROR(VALUE(HLOOKUP(V$2,'2.源数据-产品分析-全商品'!T$6:T$1000,ROW()-1,0)),"")</f>
        <v/>
      </c>
      <c r="W969" s="5" t="str">
        <f>IF(OR($A$3=""),"",IF(OR($W$2="优爆品"),(IF(COUNTIF('2-2.源数据-产品分析-优品'!A:A,产品建议!A969)&gt;0,"是","")&amp;IF(COUNTIF('2-3.源数据-产品分析-爆品'!A:A,产品建议!A969)&gt;0,"是","")),IF(OR($W$2="P4P点击量"),((IFERROR(INDEX('产品报告-整理'!D:D,MATCH(产品建议!A969,'产品报告-整理'!A:A,0)),""))),((IF(COUNTIF('2-2.源数据-产品分析-优品'!A:A,产品建议!A969)&gt;0,"是",""))))))</f>
        <v/>
      </c>
      <c r="X969" s="5" t="str">
        <f>IF(OR($A$3=""),"",IF(OR($W$2="优爆品"),((IFERROR(INDEX('产品报告-整理'!D:D,MATCH(产品建议!A969,'产品报告-整理'!A:A,0)),"")&amp;" → "&amp;(IFERROR(TEXT(INDEX('产品报告-整理'!D:D,MATCH(产品建议!A969,'产品报告-整理'!A:A,0))/G969,"0%"),"")))),IF(OR($W$2="P4P点击量"),((IF($W$2="P4P点击量",IFERROR(TEXT(W969/G969,"0%"),"")))),(((IF(COUNTIF('2-3.源数据-产品分析-爆品'!A:A,产品建议!A969)&gt;0,"是","")))))))</f>
        <v/>
      </c>
      <c r="Y969" s="9" t="str">
        <f>IF(AND($Y$2="直通车总消费",'产品报告-整理'!$BN$1="推荐广告"),IFERROR(INDEX('产品报告-整理'!H:H,MATCH(产品建议!A969,'产品报告-整理'!A:A,0)),0)+IFERROR(INDEX('产品报告-整理'!BV:BV,MATCH(产品建议!A969,'产品报告-整理'!BO:BO,0)),0),IFERROR(INDEX('产品报告-整理'!H:H,MATCH(产品建议!A969,'产品报告-整理'!A:A,0)),0))</f>
        <v/>
      </c>
      <c r="Z969" s="9" t="str">
        <f t="shared" si="48"/>
        <v/>
      </c>
      <c r="AA969" s="5" t="str">
        <f t="shared" si="46"/>
        <v/>
      </c>
      <c r="AB969" s="5" t="str">
        <f t="shared" si="47"/>
        <v/>
      </c>
      <c r="AC969" s="9"/>
      <c r="AD969" s="15" t="str">
        <f>IF($AD$1="  ",IFERROR(IF(AND(Y969="未推广",L969&gt;0),"加入P4P推广 ","")&amp;IF(AND(OR(W969="是",X969="是"),Y969=0),"优爆品加推广 ","")&amp;IF(AND(C969="N",L969&gt;0),"增加橱窗绑定 ","")&amp;IF(AND(OR(Z969&gt;$Z$1*4.5,AB969&gt;$AB$1*4.5),Y969&lt;&gt;0,Y969&gt;$AB$1*2,G969&gt;($G$1/$L$1)*1),"放弃P4P推广 ","")&amp;IF(AND(AB969&gt;$AB$1*1.2,AB969&lt;$AB$1*4.5,Y969&gt;0),"优化询盘成本 ","")&amp;IF(AND(Z969&gt;$Z$1*1.2,Z969&lt;$Z$1*4.5,Y969&gt;0),"优化商机成本 ","")&amp;IF(AND(Y969&lt;&gt;0,L969&gt;0,AB969&lt;$AB$1*1.2),"加大询盘获取 ","")&amp;IF(AND(Y969&lt;&gt;0,K969&gt;0,Z969&lt;$Z$1*1.2),"加大商机获取 ","")&amp;IF(AND(L969=0,C969="Y",G969&gt;($G$1/$L$1*1.5)),"解绑橱窗绑定 ",""),"请去左表粘贴源数据"),"")</f>
        <v/>
      </c>
      <c r="AE969" s="9"/>
      <c r="AF969" s="9"/>
      <c r="AG969" s="9"/>
      <c r="AH969" s="9"/>
      <c r="AI969" s="17"/>
      <c r="AJ969" s="17"/>
      <c r="AK969" s="17"/>
    </row>
    <row r="970" spans="1:37">
      <c r="A970" s="5" t="str">
        <f>IFERROR(HLOOKUP(A$2,'2.源数据-产品分析-全商品'!A$6:A$1000,ROW()-1,0),"")</f>
        <v/>
      </c>
      <c r="B970" s="5" t="str">
        <f>IFERROR(HLOOKUP(B$2,'2.源数据-产品分析-全商品'!B$6:B$1000,ROW()-1,0),"")</f>
        <v/>
      </c>
      <c r="C970" s="5" t="str">
        <f>CLEAN(IFERROR(HLOOKUP(C$2,'2.源数据-产品分析-全商品'!C$6:C$1000,ROW()-1,0),""))</f>
        <v/>
      </c>
      <c r="D970" s="5" t="str">
        <f>IFERROR(HLOOKUP(D$2,'2.源数据-产品分析-全商品'!D$6:D$1000,ROW()-1,0),"")</f>
        <v/>
      </c>
      <c r="E970" s="5" t="str">
        <f>IFERROR(HLOOKUP(E$2,'2.源数据-产品分析-全商品'!E$6:E$1000,ROW()-1,0),"")</f>
        <v/>
      </c>
      <c r="F970" s="5" t="str">
        <f>IFERROR(VALUE(HLOOKUP(F$2,'2.源数据-产品分析-全商品'!F$6:F$1000,ROW()-1,0)),"")</f>
        <v/>
      </c>
      <c r="G970" s="5" t="str">
        <f>IFERROR(VALUE(HLOOKUP(G$2,'2.源数据-产品分析-全商品'!G$6:G$1000,ROW()-1,0)),"")</f>
        <v/>
      </c>
      <c r="H970" s="5" t="str">
        <f>IFERROR(HLOOKUP(H$2,'2.源数据-产品分析-全商品'!H$6:H$1000,ROW()-1,0),"")</f>
        <v/>
      </c>
      <c r="I970" s="5" t="str">
        <f>IFERROR(VALUE(HLOOKUP(I$2,'2.源数据-产品分析-全商品'!I$6:I$1000,ROW()-1,0)),"")</f>
        <v/>
      </c>
      <c r="J970" s="60" t="str">
        <f>IFERROR(IF($J$2="","",INDEX('产品报告-整理'!G:G,MATCH(产品建议!A970,'产品报告-整理'!A:A,0))),"")</f>
        <v/>
      </c>
      <c r="K970" s="5" t="str">
        <f>IFERROR(IF($K$2="","",VALUE(INDEX('产品报告-整理'!E:E,MATCH(产品建议!A970,'产品报告-整理'!A:A,0)))),0)</f>
        <v/>
      </c>
      <c r="L970" s="5" t="str">
        <f>IFERROR(VALUE(HLOOKUP(L$2,'2.源数据-产品分析-全商品'!J$6:J$1000,ROW()-1,0)),"")</f>
        <v/>
      </c>
      <c r="M970" s="5" t="str">
        <f>IFERROR(VALUE(HLOOKUP(M$2,'2.源数据-产品分析-全商品'!K$6:K$1000,ROW()-1,0)),"")</f>
        <v/>
      </c>
      <c r="N970" s="5" t="str">
        <f>IFERROR(HLOOKUP(N$2,'2.源数据-产品分析-全商品'!L$6:L$1000,ROW()-1,0),"")</f>
        <v/>
      </c>
      <c r="O970" s="5" t="str">
        <f>IF($O$2='产品报告-整理'!$K$1,IFERROR(INDEX('产品报告-整理'!S:S,MATCH(产品建议!A970,'产品报告-整理'!L:L,0)),""),(IFERROR(VALUE(HLOOKUP(O$2,'2.源数据-产品分析-全商品'!M$6:M$1000,ROW()-1,0)),"")))</f>
        <v/>
      </c>
      <c r="P970" s="5" t="str">
        <f>IF($P$2='产品报告-整理'!$V$1,IFERROR(INDEX('产品报告-整理'!AD:AD,MATCH(产品建议!A970,'产品报告-整理'!W:W,0)),""),(IFERROR(VALUE(HLOOKUP(P$2,'2.源数据-产品分析-全商品'!N$6:N$1000,ROW()-1,0)),"")))</f>
        <v/>
      </c>
      <c r="Q970" s="5" t="str">
        <f>IF($Q$2='产品报告-整理'!$AG$1,IFERROR(INDEX('产品报告-整理'!AO:AO,MATCH(产品建议!A970,'产品报告-整理'!AH:AH,0)),""),(IFERROR(VALUE(HLOOKUP(Q$2,'2.源数据-产品分析-全商品'!O$6:O$1000,ROW()-1,0)),"")))</f>
        <v/>
      </c>
      <c r="R970" s="5" t="str">
        <f>IF($R$2='产品报告-整理'!$AR$1,IFERROR(INDEX('产品报告-整理'!AZ:AZ,MATCH(产品建议!A970,'产品报告-整理'!AS:AS,0)),""),(IFERROR(VALUE(HLOOKUP(R$2,'2.源数据-产品分析-全商品'!P$6:P$1000,ROW()-1,0)),"")))</f>
        <v/>
      </c>
      <c r="S970" s="5" t="str">
        <f>IF($S$2='产品报告-整理'!$BC$1,IFERROR(INDEX('产品报告-整理'!BK:BK,MATCH(产品建议!A970,'产品报告-整理'!BD:BD,0)),""),(IFERROR(VALUE(HLOOKUP(S$2,'2.源数据-产品分析-全商品'!Q$6:Q$1000,ROW()-1,0)),"")))</f>
        <v/>
      </c>
      <c r="T970" s="5" t="str">
        <f>IFERROR(HLOOKUP("产品负责人",'2.源数据-产品分析-全商品'!R$6:R$1000,ROW()-1,0),"")</f>
        <v/>
      </c>
      <c r="U970" s="5" t="str">
        <f>IFERROR(VALUE(HLOOKUP(U$2,'2.源数据-产品分析-全商品'!S$6:S$1000,ROW()-1,0)),"")</f>
        <v/>
      </c>
      <c r="V970" s="5" t="str">
        <f>IFERROR(VALUE(HLOOKUP(V$2,'2.源数据-产品分析-全商品'!T$6:T$1000,ROW()-1,0)),"")</f>
        <v/>
      </c>
      <c r="W970" s="5" t="str">
        <f>IF(OR($A$3=""),"",IF(OR($W$2="优爆品"),(IF(COUNTIF('2-2.源数据-产品分析-优品'!A:A,产品建议!A970)&gt;0,"是","")&amp;IF(COUNTIF('2-3.源数据-产品分析-爆品'!A:A,产品建议!A970)&gt;0,"是","")),IF(OR($W$2="P4P点击量"),((IFERROR(INDEX('产品报告-整理'!D:D,MATCH(产品建议!A970,'产品报告-整理'!A:A,0)),""))),((IF(COUNTIF('2-2.源数据-产品分析-优品'!A:A,产品建议!A970)&gt;0,"是",""))))))</f>
        <v/>
      </c>
      <c r="X970" s="5" t="str">
        <f>IF(OR($A$3=""),"",IF(OR($W$2="优爆品"),((IFERROR(INDEX('产品报告-整理'!D:D,MATCH(产品建议!A970,'产品报告-整理'!A:A,0)),"")&amp;" → "&amp;(IFERROR(TEXT(INDEX('产品报告-整理'!D:D,MATCH(产品建议!A970,'产品报告-整理'!A:A,0))/G970,"0%"),"")))),IF(OR($W$2="P4P点击量"),((IF($W$2="P4P点击量",IFERROR(TEXT(W970/G970,"0%"),"")))),(((IF(COUNTIF('2-3.源数据-产品分析-爆品'!A:A,产品建议!A970)&gt;0,"是","")))))))</f>
        <v/>
      </c>
      <c r="Y970" s="9" t="str">
        <f>IF(AND($Y$2="直通车总消费",'产品报告-整理'!$BN$1="推荐广告"),IFERROR(INDEX('产品报告-整理'!H:H,MATCH(产品建议!A970,'产品报告-整理'!A:A,0)),0)+IFERROR(INDEX('产品报告-整理'!BV:BV,MATCH(产品建议!A970,'产品报告-整理'!BO:BO,0)),0),IFERROR(INDEX('产品报告-整理'!H:H,MATCH(产品建议!A970,'产品报告-整理'!A:A,0)),0))</f>
        <v/>
      </c>
      <c r="Z970" s="9" t="str">
        <f t="shared" si="48"/>
        <v/>
      </c>
      <c r="AA970" s="5" t="str">
        <f t="shared" si="46"/>
        <v/>
      </c>
      <c r="AB970" s="5" t="str">
        <f t="shared" si="47"/>
        <v/>
      </c>
      <c r="AC970" s="9"/>
      <c r="AD970" s="15" t="str">
        <f>IF($AD$1="  ",IFERROR(IF(AND(Y970="未推广",L970&gt;0),"加入P4P推广 ","")&amp;IF(AND(OR(W970="是",X970="是"),Y970=0),"优爆品加推广 ","")&amp;IF(AND(C970="N",L970&gt;0),"增加橱窗绑定 ","")&amp;IF(AND(OR(Z970&gt;$Z$1*4.5,AB970&gt;$AB$1*4.5),Y970&lt;&gt;0,Y970&gt;$AB$1*2,G970&gt;($G$1/$L$1)*1),"放弃P4P推广 ","")&amp;IF(AND(AB970&gt;$AB$1*1.2,AB970&lt;$AB$1*4.5,Y970&gt;0),"优化询盘成本 ","")&amp;IF(AND(Z970&gt;$Z$1*1.2,Z970&lt;$Z$1*4.5,Y970&gt;0),"优化商机成本 ","")&amp;IF(AND(Y970&lt;&gt;0,L970&gt;0,AB970&lt;$AB$1*1.2),"加大询盘获取 ","")&amp;IF(AND(Y970&lt;&gt;0,K970&gt;0,Z970&lt;$Z$1*1.2),"加大商机获取 ","")&amp;IF(AND(L970=0,C970="Y",G970&gt;($G$1/$L$1*1.5)),"解绑橱窗绑定 ",""),"请去左表粘贴源数据"),"")</f>
        <v/>
      </c>
      <c r="AE970" s="9"/>
      <c r="AF970" s="9"/>
      <c r="AG970" s="9"/>
      <c r="AH970" s="9"/>
      <c r="AI970" s="17"/>
      <c r="AJ970" s="17"/>
      <c r="AK970" s="17"/>
    </row>
    <row r="971" spans="1:37">
      <c r="A971" s="5" t="str">
        <f>IFERROR(HLOOKUP(A$2,'2.源数据-产品分析-全商品'!A$6:A$1000,ROW()-1,0),"")</f>
        <v/>
      </c>
      <c r="B971" s="5" t="str">
        <f>IFERROR(HLOOKUP(B$2,'2.源数据-产品分析-全商品'!B$6:B$1000,ROW()-1,0),"")</f>
        <v/>
      </c>
      <c r="C971" s="5" t="str">
        <f>CLEAN(IFERROR(HLOOKUP(C$2,'2.源数据-产品分析-全商品'!C$6:C$1000,ROW()-1,0),""))</f>
        <v/>
      </c>
      <c r="D971" s="5" t="str">
        <f>IFERROR(HLOOKUP(D$2,'2.源数据-产品分析-全商品'!D$6:D$1000,ROW()-1,0),"")</f>
        <v/>
      </c>
      <c r="E971" s="5" t="str">
        <f>IFERROR(HLOOKUP(E$2,'2.源数据-产品分析-全商品'!E$6:E$1000,ROW()-1,0),"")</f>
        <v/>
      </c>
      <c r="F971" s="5" t="str">
        <f>IFERROR(VALUE(HLOOKUP(F$2,'2.源数据-产品分析-全商品'!F$6:F$1000,ROW()-1,0)),"")</f>
        <v/>
      </c>
      <c r="G971" s="5" t="str">
        <f>IFERROR(VALUE(HLOOKUP(G$2,'2.源数据-产品分析-全商品'!G$6:G$1000,ROW()-1,0)),"")</f>
        <v/>
      </c>
      <c r="H971" s="5" t="str">
        <f>IFERROR(HLOOKUP(H$2,'2.源数据-产品分析-全商品'!H$6:H$1000,ROW()-1,0),"")</f>
        <v/>
      </c>
      <c r="I971" s="5" t="str">
        <f>IFERROR(VALUE(HLOOKUP(I$2,'2.源数据-产品分析-全商品'!I$6:I$1000,ROW()-1,0)),"")</f>
        <v/>
      </c>
      <c r="J971" s="60" t="str">
        <f>IFERROR(IF($J$2="","",INDEX('产品报告-整理'!G:G,MATCH(产品建议!A971,'产品报告-整理'!A:A,0))),"")</f>
        <v/>
      </c>
      <c r="K971" s="5" t="str">
        <f>IFERROR(IF($K$2="","",VALUE(INDEX('产品报告-整理'!E:E,MATCH(产品建议!A971,'产品报告-整理'!A:A,0)))),0)</f>
        <v/>
      </c>
      <c r="L971" s="5" t="str">
        <f>IFERROR(VALUE(HLOOKUP(L$2,'2.源数据-产品分析-全商品'!J$6:J$1000,ROW()-1,0)),"")</f>
        <v/>
      </c>
      <c r="M971" s="5" t="str">
        <f>IFERROR(VALUE(HLOOKUP(M$2,'2.源数据-产品分析-全商品'!K$6:K$1000,ROW()-1,0)),"")</f>
        <v/>
      </c>
      <c r="N971" s="5" t="str">
        <f>IFERROR(HLOOKUP(N$2,'2.源数据-产品分析-全商品'!L$6:L$1000,ROW()-1,0),"")</f>
        <v/>
      </c>
      <c r="O971" s="5" t="str">
        <f>IF($O$2='产品报告-整理'!$K$1,IFERROR(INDEX('产品报告-整理'!S:S,MATCH(产品建议!A971,'产品报告-整理'!L:L,0)),""),(IFERROR(VALUE(HLOOKUP(O$2,'2.源数据-产品分析-全商品'!M$6:M$1000,ROW()-1,0)),"")))</f>
        <v/>
      </c>
      <c r="P971" s="5" t="str">
        <f>IF($P$2='产品报告-整理'!$V$1,IFERROR(INDEX('产品报告-整理'!AD:AD,MATCH(产品建议!A971,'产品报告-整理'!W:W,0)),""),(IFERROR(VALUE(HLOOKUP(P$2,'2.源数据-产品分析-全商品'!N$6:N$1000,ROW()-1,0)),"")))</f>
        <v/>
      </c>
      <c r="Q971" s="5" t="str">
        <f>IF($Q$2='产品报告-整理'!$AG$1,IFERROR(INDEX('产品报告-整理'!AO:AO,MATCH(产品建议!A971,'产品报告-整理'!AH:AH,0)),""),(IFERROR(VALUE(HLOOKUP(Q$2,'2.源数据-产品分析-全商品'!O$6:O$1000,ROW()-1,0)),"")))</f>
        <v/>
      </c>
      <c r="R971" s="5" t="str">
        <f>IF($R$2='产品报告-整理'!$AR$1,IFERROR(INDEX('产品报告-整理'!AZ:AZ,MATCH(产品建议!A971,'产品报告-整理'!AS:AS,0)),""),(IFERROR(VALUE(HLOOKUP(R$2,'2.源数据-产品分析-全商品'!P$6:P$1000,ROW()-1,0)),"")))</f>
        <v/>
      </c>
      <c r="S971" s="5" t="str">
        <f>IF($S$2='产品报告-整理'!$BC$1,IFERROR(INDEX('产品报告-整理'!BK:BK,MATCH(产品建议!A971,'产品报告-整理'!BD:BD,0)),""),(IFERROR(VALUE(HLOOKUP(S$2,'2.源数据-产品分析-全商品'!Q$6:Q$1000,ROW()-1,0)),"")))</f>
        <v/>
      </c>
      <c r="T971" s="5" t="str">
        <f>IFERROR(HLOOKUP("产品负责人",'2.源数据-产品分析-全商品'!R$6:R$1000,ROW()-1,0),"")</f>
        <v/>
      </c>
      <c r="U971" s="5" t="str">
        <f>IFERROR(VALUE(HLOOKUP(U$2,'2.源数据-产品分析-全商品'!S$6:S$1000,ROW()-1,0)),"")</f>
        <v/>
      </c>
      <c r="V971" s="5" t="str">
        <f>IFERROR(VALUE(HLOOKUP(V$2,'2.源数据-产品分析-全商品'!T$6:T$1000,ROW()-1,0)),"")</f>
        <v/>
      </c>
      <c r="W971" s="5" t="str">
        <f>IF(OR($A$3=""),"",IF(OR($W$2="优爆品"),(IF(COUNTIF('2-2.源数据-产品分析-优品'!A:A,产品建议!A971)&gt;0,"是","")&amp;IF(COUNTIF('2-3.源数据-产品分析-爆品'!A:A,产品建议!A971)&gt;0,"是","")),IF(OR($W$2="P4P点击量"),((IFERROR(INDEX('产品报告-整理'!D:D,MATCH(产品建议!A971,'产品报告-整理'!A:A,0)),""))),((IF(COUNTIF('2-2.源数据-产品分析-优品'!A:A,产品建议!A971)&gt;0,"是",""))))))</f>
        <v/>
      </c>
      <c r="X971" s="5" t="str">
        <f>IF(OR($A$3=""),"",IF(OR($W$2="优爆品"),((IFERROR(INDEX('产品报告-整理'!D:D,MATCH(产品建议!A971,'产品报告-整理'!A:A,0)),"")&amp;" → "&amp;(IFERROR(TEXT(INDEX('产品报告-整理'!D:D,MATCH(产品建议!A971,'产品报告-整理'!A:A,0))/G971,"0%"),"")))),IF(OR($W$2="P4P点击量"),((IF($W$2="P4P点击量",IFERROR(TEXT(W971/G971,"0%"),"")))),(((IF(COUNTIF('2-3.源数据-产品分析-爆品'!A:A,产品建议!A971)&gt;0,"是","")))))))</f>
        <v/>
      </c>
      <c r="Y971" s="9" t="str">
        <f>IF(AND($Y$2="直通车总消费",'产品报告-整理'!$BN$1="推荐广告"),IFERROR(INDEX('产品报告-整理'!H:H,MATCH(产品建议!A971,'产品报告-整理'!A:A,0)),0)+IFERROR(INDEX('产品报告-整理'!BV:BV,MATCH(产品建议!A971,'产品报告-整理'!BO:BO,0)),0),IFERROR(INDEX('产品报告-整理'!H:H,MATCH(产品建议!A971,'产品报告-整理'!A:A,0)),0))</f>
        <v/>
      </c>
      <c r="Z971" s="9" t="str">
        <f t="shared" si="48"/>
        <v/>
      </c>
      <c r="AA971" s="5" t="str">
        <f t="shared" si="46"/>
        <v/>
      </c>
      <c r="AB971" s="5" t="str">
        <f t="shared" si="47"/>
        <v/>
      </c>
      <c r="AC971" s="9"/>
      <c r="AD971" s="15" t="str">
        <f>IF($AD$1="  ",IFERROR(IF(AND(Y971="未推广",L971&gt;0),"加入P4P推广 ","")&amp;IF(AND(OR(W971="是",X971="是"),Y971=0),"优爆品加推广 ","")&amp;IF(AND(C971="N",L971&gt;0),"增加橱窗绑定 ","")&amp;IF(AND(OR(Z971&gt;$Z$1*4.5,AB971&gt;$AB$1*4.5),Y971&lt;&gt;0,Y971&gt;$AB$1*2,G971&gt;($G$1/$L$1)*1),"放弃P4P推广 ","")&amp;IF(AND(AB971&gt;$AB$1*1.2,AB971&lt;$AB$1*4.5,Y971&gt;0),"优化询盘成本 ","")&amp;IF(AND(Z971&gt;$Z$1*1.2,Z971&lt;$Z$1*4.5,Y971&gt;0),"优化商机成本 ","")&amp;IF(AND(Y971&lt;&gt;0,L971&gt;0,AB971&lt;$AB$1*1.2),"加大询盘获取 ","")&amp;IF(AND(Y971&lt;&gt;0,K971&gt;0,Z971&lt;$Z$1*1.2),"加大商机获取 ","")&amp;IF(AND(L971=0,C971="Y",G971&gt;($G$1/$L$1*1.5)),"解绑橱窗绑定 ",""),"请去左表粘贴源数据"),"")</f>
        <v/>
      </c>
      <c r="AE971" s="9"/>
      <c r="AF971" s="9"/>
      <c r="AG971" s="9"/>
      <c r="AH971" s="9"/>
      <c r="AI971" s="17"/>
      <c r="AJ971" s="17"/>
      <c r="AK971" s="17"/>
    </row>
    <row r="972" spans="1:37">
      <c r="A972" s="5" t="str">
        <f>IFERROR(HLOOKUP(A$2,'2.源数据-产品分析-全商品'!A$6:A$1000,ROW()-1,0),"")</f>
        <v/>
      </c>
      <c r="B972" s="5" t="str">
        <f>IFERROR(HLOOKUP(B$2,'2.源数据-产品分析-全商品'!B$6:B$1000,ROW()-1,0),"")</f>
        <v/>
      </c>
      <c r="C972" s="5" t="str">
        <f>CLEAN(IFERROR(HLOOKUP(C$2,'2.源数据-产品分析-全商品'!C$6:C$1000,ROW()-1,0),""))</f>
        <v/>
      </c>
      <c r="D972" s="5" t="str">
        <f>IFERROR(HLOOKUP(D$2,'2.源数据-产品分析-全商品'!D$6:D$1000,ROW()-1,0),"")</f>
        <v/>
      </c>
      <c r="E972" s="5" t="str">
        <f>IFERROR(HLOOKUP(E$2,'2.源数据-产品分析-全商品'!E$6:E$1000,ROW()-1,0),"")</f>
        <v/>
      </c>
      <c r="F972" s="5" t="str">
        <f>IFERROR(VALUE(HLOOKUP(F$2,'2.源数据-产品分析-全商品'!F$6:F$1000,ROW()-1,0)),"")</f>
        <v/>
      </c>
      <c r="G972" s="5" t="str">
        <f>IFERROR(VALUE(HLOOKUP(G$2,'2.源数据-产品分析-全商品'!G$6:G$1000,ROW()-1,0)),"")</f>
        <v/>
      </c>
      <c r="H972" s="5" t="str">
        <f>IFERROR(HLOOKUP(H$2,'2.源数据-产品分析-全商品'!H$6:H$1000,ROW()-1,0),"")</f>
        <v/>
      </c>
      <c r="I972" s="5" t="str">
        <f>IFERROR(VALUE(HLOOKUP(I$2,'2.源数据-产品分析-全商品'!I$6:I$1000,ROW()-1,0)),"")</f>
        <v/>
      </c>
      <c r="J972" s="60" t="str">
        <f>IFERROR(IF($J$2="","",INDEX('产品报告-整理'!G:G,MATCH(产品建议!A972,'产品报告-整理'!A:A,0))),"")</f>
        <v/>
      </c>
      <c r="K972" s="5" t="str">
        <f>IFERROR(IF($K$2="","",VALUE(INDEX('产品报告-整理'!E:E,MATCH(产品建议!A972,'产品报告-整理'!A:A,0)))),0)</f>
        <v/>
      </c>
      <c r="L972" s="5" t="str">
        <f>IFERROR(VALUE(HLOOKUP(L$2,'2.源数据-产品分析-全商品'!J$6:J$1000,ROW()-1,0)),"")</f>
        <v/>
      </c>
      <c r="M972" s="5" t="str">
        <f>IFERROR(VALUE(HLOOKUP(M$2,'2.源数据-产品分析-全商品'!K$6:K$1000,ROW()-1,0)),"")</f>
        <v/>
      </c>
      <c r="N972" s="5" t="str">
        <f>IFERROR(HLOOKUP(N$2,'2.源数据-产品分析-全商品'!L$6:L$1000,ROW()-1,0),"")</f>
        <v/>
      </c>
      <c r="O972" s="5" t="str">
        <f>IF($O$2='产品报告-整理'!$K$1,IFERROR(INDEX('产品报告-整理'!S:S,MATCH(产品建议!A972,'产品报告-整理'!L:L,0)),""),(IFERROR(VALUE(HLOOKUP(O$2,'2.源数据-产品分析-全商品'!M$6:M$1000,ROW()-1,0)),"")))</f>
        <v/>
      </c>
      <c r="P972" s="5" t="str">
        <f>IF($P$2='产品报告-整理'!$V$1,IFERROR(INDEX('产品报告-整理'!AD:AD,MATCH(产品建议!A972,'产品报告-整理'!W:W,0)),""),(IFERROR(VALUE(HLOOKUP(P$2,'2.源数据-产品分析-全商品'!N$6:N$1000,ROW()-1,0)),"")))</f>
        <v/>
      </c>
      <c r="Q972" s="5" t="str">
        <f>IF($Q$2='产品报告-整理'!$AG$1,IFERROR(INDEX('产品报告-整理'!AO:AO,MATCH(产品建议!A972,'产品报告-整理'!AH:AH,0)),""),(IFERROR(VALUE(HLOOKUP(Q$2,'2.源数据-产品分析-全商品'!O$6:O$1000,ROW()-1,0)),"")))</f>
        <v/>
      </c>
      <c r="R972" s="5" t="str">
        <f>IF($R$2='产品报告-整理'!$AR$1,IFERROR(INDEX('产品报告-整理'!AZ:AZ,MATCH(产品建议!A972,'产品报告-整理'!AS:AS,0)),""),(IFERROR(VALUE(HLOOKUP(R$2,'2.源数据-产品分析-全商品'!P$6:P$1000,ROW()-1,0)),"")))</f>
        <v/>
      </c>
      <c r="S972" s="5" t="str">
        <f>IF($S$2='产品报告-整理'!$BC$1,IFERROR(INDEX('产品报告-整理'!BK:BK,MATCH(产品建议!A972,'产品报告-整理'!BD:BD,0)),""),(IFERROR(VALUE(HLOOKUP(S$2,'2.源数据-产品分析-全商品'!Q$6:Q$1000,ROW()-1,0)),"")))</f>
        <v/>
      </c>
      <c r="T972" s="5" t="str">
        <f>IFERROR(HLOOKUP("产品负责人",'2.源数据-产品分析-全商品'!R$6:R$1000,ROW()-1,0),"")</f>
        <v/>
      </c>
      <c r="U972" s="5" t="str">
        <f>IFERROR(VALUE(HLOOKUP(U$2,'2.源数据-产品分析-全商品'!S$6:S$1000,ROW()-1,0)),"")</f>
        <v/>
      </c>
      <c r="V972" s="5" t="str">
        <f>IFERROR(VALUE(HLOOKUP(V$2,'2.源数据-产品分析-全商品'!T$6:T$1000,ROW()-1,0)),"")</f>
        <v/>
      </c>
      <c r="W972" s="5" t="str">
        <f>IF(OR($A$3=""),"",IF(OR($W$2="优爆品"),(IF(COUNTIF('2-2.源数据-产品分析-优品'!A:A,产品建议!A972)&gt;0,"是","")&amp;IF(COUNTIF('2-3.源数据-产品分析-爆品'!A:A,产品建议!A972)&gt;0,"是","")),IF(OR($W$2="P4P点击量"),((IFERROR(INDEX('产品报告-整理'!D:D,MATCH(产品建议!A972,'产品报告-整理'!A:A,0)),""))),((IF(COUNTIF('2-2.源数据-产品分析-优品'!A:A,产品建议!A972)&gt;0,"是",""))))))</f>
        <v/>
      </c>
      <c r="X972" s="5" t="str">
        <f>IF(OR($A$3=""),"",IF(OR($W$2="优爆品"),((IFERROR(INDEX('产品报告-整理'!D:D,MATCH(产品建议!A972,'产品报告-整理'!A:A,0)),"")&amp;" → "&amp;(IFERROR(TEXT(INDEX('产品报告-整理'!D:D,MATCH(产品建议!A972,'产品报告-整理'!A:A,0))/G972,"0%"),"")))),IF(OR($W$2="P4P点击量"),((IF($W$2="P4P点击量",IFERROR(TEXT(W972/G972,"0%"),"")))),(((IF(COUNTIF('2-3.源数据-产品分析-爆品'!A:A,产品建议!A972)&gt;0,"是","")))))))</f>
        <v/>
      </c>
      <c r="Y972" s="9" t="str">
        <f>IF(AND($Y$2="直通车总消费",'产品报告-整理'!$BN$1="推荐广告"),IFERROR(INDEX('产品报告-整理'!H:H,MATCH(产品建议!A972,'产品报告-整理'!A:A,0)),0)+IFERROR(INDEX('产品报告-整理'!BV:BV,MATCH(产品建议!A972,'产品报告-整理'!BO:BO,0)),0),IFERROR(INDEX('产品报告-整理'!H:H,MATCH(产品建议!A972,'产品报告-整理'!A:A,0)),0))</f>
        <v/>
      </c>
      <c r="Z972" s="9" t="str">
        <f t="shared" si="48"/>
        <v/>
      </c>
      <c r="AA972" s="5" t="str">
        <f t="shared" si="46"/>
        <v/>
      </c>
      <c r="AB972" s="5" t="str">
        <f t="shared" si="47"/>
        <v/>
      </c>
      <c r="AC972" s="9"/>
      <c r="AD972" s="15" t="str">
        <f>IF($AD$1="  ",IFERROR(IF(AND(Y972="未推广",L972&gt;0),"加入P4P推广 ","")&amp;IF(AND(OR(W972="是",X972="是"),Y972=0),"优爆品加推广 ","")&amp;IF(AND(C972="N",L972&gt;0),"增加橱窗绑定 ","")&amp;IF(AND(OR(Z972&gt;$Z$1*4.5,AB972&gt;$AB$1*4.5),Y972&lt;&gt;0,Y972&gt;$AB$1*2,G972&gt;($G$1/$L$1)*1),"放弃P4P推广 ","")&amp;IF(AND(AB972&gt;$AB$1*1.2,AB972&lt;$AB$1*4.5,Y972&gt;0),"优化询盘成本 ","")&amp;IF(AND(Z972&gt;$Z$1*1.2,Z972&lt;$Z$1*4.5,Y972&gt;0),"优化商机成本 ","")&amp;IF(AND(Y972&lt;&gt;0,L972&gt;0,AB972&lt;$AB$1*1.2),"加大询盘获取 ","")&amp;IF(AND(Y972&lt;&gt;0,K972&gt;0,Z972&lt;$Z$1*1.2),"加大商机获取 ","")&amp;IF(AND(L972=0,C972="Y",G972&gt;($G$1/$L$1*1.5)),"解绑橱窗绑定 ",""),"请去左表粘贴源数据"),"")</f>
        <v/>
      </c>
      <c r="AE972" s="9"/>
      <c r="AF972" s="9"/>
      <c r="AG972" s="9"/>
      <c r="AH972" s="9"/>
      <c r="AI972" s="17"/>
      <c r="AJ972" s="17"/>
      <c r="AK972" s="17"/>
    </row>
    <row r="973" spans="1:37">
      <c r="A973" s="5" t="str">
        <f>IFERROR(HLOOKUP(A$2,'2.源数据-产品分析-全商品'!A$6:A$1000,ROW()-1,0),"")</f>
        <v/>
      </c>
      <c r="B973" s="5" t="str">
        <f>IFERROR(HLOOKUP(B$2,'2.源数据-产品分析-全商品'!B$6:B$1000,ROW()-1,0),"")</f>
        <v/>
      </c>
      <c r="C973" s="5" t="str">
        <f>CLEAN(IFERROR(HLOOKUP(C$2,'2.源数据-产品分析-全商品'!C$6:C$1000,ROW()-1,0),""))</f>
        <v/>
      </c>
      <c r="D973" s="5" t="str">
        <f>IFERROR(HLOOKUP(D$2,'2.源数据-产品分析-全商品'!D$6:D$1000,ROW()-1,0),"")</f>
        <v/>
      </c>
      <c r="E973" s="5" t="str">
        <f>IFERROR(HLOOKUP(E$2,'2.源数据-产品分析-全商品'!E$6:E$1000,ROW()-1,0),"")</f>
        <v/>
      </c>
      <c r="F973" s="5" t="str">
        <f>IFERROR(VALUE(HLOOKUP(F$2,'2.源数据-产品分析-全商品'!F$6:F$1000,ROW()-1,0)),"")</f>
        <v/>
      </c>
      <c r="G973" s="5" t="str">
        <f>IFERROR(VALUE(HLOOKUP(G$2,'2.源数据-产品分析-全商品'!G$6:G$1000,ROW()-1,0)),"")</f>
        <v/>
      </c>
      <c r="H973" s="5" t="str">
        <f>IFERROR(HLOOKUP(H$2,'2.源数据-产品分析-全商品'!H$6:H$1000,ROW()-1,0),"")</f>
        <v/>
      </c>
      <c r="I973" s="5" t="str">
        <f>IFERROR(VALUE(HLOOKUP(I$2,'2.源数据-产品分析-全商品'!I$6:I$1000,ROW()-1,0)),"")</f>
        <v/>
      </c>
      <c r="J973" s="60" t="str">
        <f>IFERROR(IF($J$2="","",INDEX('产品报告-整理'!G:G,MATCH(产品建议!A973,'产品报告-整理'!A:A,0))),"")</f>
        <v/>
      </c>
      <c r="K973" s="5" t="str">
        <f>IFERROR(IF($K$2="","",VALUE(INDEX('产品报告-整理'!E:E,MATCH(产品建议!A973,'产品报告-整理'!A:A,0)))),0)</f>
        <v/>
      </c>
      <c r="L973" s="5" t="str">
        <f>IFERROR(VALUE(HLOOKUP(L$2,'2.源数据-产品分析-全商品'!J$6:J$1000,ROW()-1,0)),"")</f>
        <v/>
      </c>
      <c r="M973" s="5" t="str">
        <f>IFERROR(VALUE(HLOOKUP(M$2,'2.源数据-产品分析-全商品'!K$6:K$1000,ROW()-1,0)),"")</f>
        <v/>
      </c>
      <c r="N973" s="5" t="str">
        <f>IFERROR(HLOOKUP(N$2,'2.源数据-产品分析-全商品'!L$6:L$1000,ROW()-1,0),"")</f>
        <v/>
      </c>
      <c r="O973" s="5" t="str">
        <f>IF($O$2='产品报告-整理'!$K$1,IFERROR(INDEX('产品报告-整理'!S:S,MATCH(产品建议!A973,'产品报告-整理'!L:L,0)),""),(IFERROR(VALUE(HLOOKUP(O$2,'2.源数据-产品分析-全商品'!M$6:M$1000,ROW()-1,0)),"")))</f>
        <v/>
      </c>
      <c r="P973" s="5" t="str">
        <f>IF($P$2='产品报告-整理'!$V$1,IFERROR(INDEX('产品报告-整理'!AD:AD,MATCH(产品建议!A973,'产品报告-整理'!W:W,0)),""),(IFERROR(VALUE(HLOOKUP(P$2,'2.源数据-产品分析-全商品'!N$6:N$1000,ROW()-1,0)),"")))</f>
        <v/>
      </c>
      <c r="Q973" s="5" t="str">
        <f>IF($Q$2='产品报告-整理'!$AG$1,IFERROR(INDEX('产品报告-整理'!AO:AO,MATCH(产品建议!A973,'产品报告-整理'!AH:AH,0)),""),(IFERROR(VALUE(HLOOKUP(Q$2,'2.源数据-产品分析-全商品'!O$6:O$1000,ROW()-1,0)),"")))</f>
        <v/>
      </c>
      <c r="R973" s="5" t="str">
        <f>IF($R$2='产品报告-整理'!$AR$1,IFERROR(INDEX('产品报告-整理'!AZ:AZ,MATCH(产品建议!A973,'产品报告-整理'!AS:AS,0)),""),(IFERROR(VALUE(HLOOKUP(R$2,'2.源数据-产品分析-全商品'!P$6:P$1000,ROW()-1,0)),"")))</f>
        <v/>
      </c>
      <c r="S973" s="5" t="str">
        <f>IF($S$2='产品报告-整理'!$BC$1,IFERROR(INDEX('产品报告-整理'!BK:BK,MATCH(产品建议!A973,'产品报告-整理'!BD:BD,0)),""),(IFERROR(VALUE(HLOOKUP(S$2,'2.源数据-产品分析-全商品'!Q$6:Q$1000,ROW()-1,0)),"")))</f>
        <v/>
      </c>
      <c r="T973" s="5" t="str">
        <f>IFERROR(HLOOKUP("产品负责人",'2.源数据-产品分析-全商品'!R$6:R$1000,ROW()-1,0),"")</f>
        <v/>
      </c>
      <c r="U973" s="5" t="str">
        <f>IFERROR(VALUE(HLOOKUP(U$2,'2.源数据-产品分析-全商品'!S$6:S$1000,ROW()-1,0)),"")</f>
        <v/>
      </c>
      <c r="V973" s="5" t="str">
        <f>IFERROR(VALUE(HLOOKUP(V$2,'2.源数据-产品分析-全商品'!T$6:T$1000,ROW()-1,0)),"")</f>
        <v/>
      </c>
      <c r="W973" s="5" t="str">
        <f>IF(OR($A$3=""),"",IF(OR($W$2="优爆品"),(IF(COUNTIF('2-2.源数据-产品分析-优品'!A:A,产品建议!A973)&gt;0,"是","")&amp;IF(COUNTIF('2-3.源数据-产品分析-爆品'!A:A,产品建议!A973)&gt;0,"是","")),IF(OR($W$2="P4P点击量"),((IFERROR(INDEX('产品报告-整理'!D:D,MATCH(产品建议!A973,'产品报告-整理'!A:A,0)),""))),((IF(COUNTIF('2-2.源数据-产品分析-优品'!A:A,产品建议!A973)&gt;0,"是",""))))))</f>
        <v/>
      </c>
      <c r="X973" s="5" t="str">
        <f>IF(OR($A$3=""),"",IF(OR($W$2="优爆品"),((IFERROR(INDEX('产品报告-整理'!D:D,MATCH(产品建议!A973,'产品报告-整理'!A:A,0)),"")&amp;" → "&amp;(IFERROR(TEXT(INDEX('产品报告-整理'!D:D,MATCH(产品建议!A973,'产品报告-整理'!A:A,0))/G973,"0%"),"")))),IF(OR($W$2="P4P点击量"),((IF($W$2="P4P点击量",IFERROR(TEXT(W973/G973,"0%"),"")))),(((IF(COUNTIF('2-3.源数据-产品分析-爆品'!A:A,产品建议!A973)&gt;0,"是","")))))))</f>
        <v/>
      </c>
      <c r="Y973" s="9" t="str">
        <f>IF(AND($Y$2="直通车总消费",'产品报告-整理'!$BN$1="推荐广告"),IFERROR(INDEX('产品报告-整理'!H:H,MATCH(产品建议!A973,'产品报告-整理'!A:A,0)),0)+IFERROR(INDEX('产品报告-整理'!BV:BV,MATCH(产品建议!A973,'产品报告-整理'!BO:BO,0)),0),IFERROR(INDEX('产品报告-整理'!H:H,MATCH(产品建议!A973,'产品报告-整理'!A:A,0)),0))</f>
        <v/>
      </c>
      <c r="Z973" s="9" t="str">
        <f t="shared" si="48"/>
        <v/>
      </c>
      <c r="AA973" s="5" t="str">
        <f t="shared" si="46"/>
        <v/>
      </c>
      <c r="AB973" s="5" t="str">
        <f t="shared" si="47"/>
        <v/>
      </c>
      <c r="AC973" s="9"/>
      <c r="AD973" s="15" t="str">
        <f>IF($AD$1="  ",IFERROR(IF(AND(Y973="未推广",L973&gt;0),"加入P4P推广 ","")&amp;IF(AND(OR(W973="是",X973="是"),Y973=0),"优爆品加推广 ","")&amp;IF(AND(C973="N",L973&gt;0),"增加橱窗绑定 ","")&amp;IF(AND(OR(Z973&gt;$Z$1*4.5,AB973&gt;$AB$1*4.5),Y973&lt;&gt;0,Y973&gt;$AB$1*2,G973&gt;($G$1/$L$1)*1),"放弃P4P推广 ","")&amp;IF(AND(AB973&gt;$AB$1*1.2,AB973&lt;$AB$1*4.5,Y973&gt;0),"优化询盘成本 ","")&amp;IF(AND(Z973&gt;$Z$1*1.2,Z973&lt;$Z$1*4.5,Y973&gt;0),"优化商机成本 ","")&amp;IF(AND(Y973&lt;&gt;0,L973&gt;0,AB973&lt;$AB$1*1.2),"加大询盘获取 ","")&amp;IF(AND(Y973&lt;&gt;0,K973&gt;0,Z973&lt;$Z$1*1.2),"加大商机获取 ","")&amp;IF(AND(L973=0,C973="Y",G973&gt;($G$1/$L$1*1.5)),"解绑橱窗绑定 ",""),"请去左表粘贴源数据"),"")</f>
        <v/>
      </c>
      <c r="AE973" s="9"/>
      <c r="AF973" s="9"/>
      <c r="AG973" s="9"/>
      <c r="AH973" s="9"/>
      <c r="AI973" s="17"/>
      <c r="AJ973" s="17"/>
      <c r="AK973" s="17"/>
    </row>
    <row r="974" spans="1:37">
      <c r="A974" s="5" t="str">
        <f>IFERROR(HLOOKUP(A$2,'2.源数据-产品分析-全商品'!A$6:A$1000,ROW()-1,0),"")</f>
        <v/>
      </c>
      <c r="B974" s="5" t="str">
        <f>IFERROR(HLOOKUP(B$2,'2.源数据-产品分析-全商品'!B$6:B$1000,ROW()-1,0),"")</f>
        <v/>
      </c>
      <c r="C974" s="5" t="str">
        <f>CLEAN(IFERROR(HLOOKUP(C$2,'2.源数据-产品分析-全商品'!C$6:C$1000,ROW()-1,0),""))</f>
        <v/>
      </c>
      <c r="D974" s="5" t="str">
        <f>IFERROR(HLOOKUP(D$2,'2.源数据-产品分析-全商品'!D$6:D$1000,ROW()-1,0),"")</f>
        <v/>
      </c>
      <c r="E974" s="5" t="str">
        <f>IFERROR(HLOOKUP(E$2,'2.源数据-产品分析-全商品'!E$6:E$1000,ROW()-1,0),"")</f>
        <v/>
      </c>
      <c r="F974" s="5" t="str">
        <f>IFERROR(VALUE(HLOOKUP(F$2,'2.源数据-产品分析-全商品'!F$6:F$1000,ROW()-1,0)),"")</f>
        <v/>
      </c>
      <c r="G974" s="5" t="str">
        <f>IFERROR(VALUE(HLOOKUP(G$2,'2.源数据-产品分析-全商品'!G$6:G$1000,ROW()-1,0)),"")</f>
        <v/>
      </c>
      <c r="H974" s="5" t="str">
        <f>IFERROR(HLOOKUP(H$2,'2.源数据-产品分析-全商品'!H$6:H$1000,ROW()-1,0),"")</f>
        <v/>
      </c>
      <c r="I974" s="5" t="str">
        <f>IFERROR(VALUE(HLOOKUP(I$2,'2.源数据-产品分析-全商品'!I$6:I$1000,ROW()-1,0)),"")</f>
        <v/>
      </c>
      <c r="J974" s="60" t="str">
        <f>IFERROR(IF($J$2="","",INDEX('产品报告-整理'!G:G,MATCH(产品建议!A974,'产品报告-整理'!A:A,0))),"")</f>
        <v/>
      </c>
      <c r="K974" s="5" t="str">
        <f>IFERROR(IF($K$2="","",VALUE(INDEX('产品报告-整理'!E:E,MATCH(产品建议!A974,'产品报告-整理'!A:A,0)))),0)</f>
        <v/>
      </c>
      <c r="L974" s="5" t="str">
        <f>IFERROR(VALUE(HLOOKUP(L$2,'2.源数据-产品分析-全商品'!J$6:J$1000,ROW()-1,0)),"")</f>
        <v/>
      </c>
      <c r="M974" s="5" t="str">
        <f>IFERROR(VALUE(HLOOKUP(M$2,'2.源数据-产品分析-全商品'!K$6:K$1000,ROW()-1,0)),"")</f>
        <v/>
      </c>
      <c r="N974" s="5" t="str">
        <f>IFERROR(HLOOKUP(N$2,'2.源数据-产品分析-全商品'!L$6:L$1000,ROW()-1,0),"")</f>
        <v/>
      </c>
      <c r="O974" s="5" t="str">
        <f>IF($O$2='产品报告-整理'!$K$1,IFERROR(INDEX('产品报告-整理'!S:S,MATCH(产品建议!A974,'产品报告-整理'!L:L,0)),""),(IFERROR(VALUE(HLOOKUP(O$2,'2.源数据-产品分析-全商品'!M$6:M$1000,ROW()-1,0)),"")))</f>
        <v/>
      </c>
      <c r="P974" s="5" t="str">
        <f>IF($P$2='产品报告-整理'!$V$1,IFERROR(INDEX('产品报告-整理'!AD:AD,MATCH(产品建议!A974,'产品报告-整理'!W:W,0)),""),(IFERROR(VALUE(HLOOKUP(P$2,'2.源数据-产品分析-全商品'!N$6:N$1000,ROW()-1,0)),"")))</f>
        <v/>
      </c>
      <c r="Q974" s="5" t="str">
        <f>IF($Q$2='产品报告-整理'!$AG$1,IFERROR(INDEX('产品报告-整理'!AO:AO,MATCH(产品建议!A974,'产品报告-整理'!AH:AH,0)),""),(IFERROR(VALUE(HLOOKUP(Q$2,'2.源数据-产品分析-全商品'!O$6:O$1000,ROW()-1,0)),"")))</f>
        <v/>
      </c>
      <c r="R974" s="5" t="str">
        <f>IF($R$2='产品报告-整理'!$AR$1,IFERROR(INDEX('产品报告-整理'!AZ:AZ,MATCH(产品建议!A974,'产品报告-整理'!AS:AS,0)),""),(IFERROR(VALUE(HLOOKUP(R$2,'2.源数据-产品分析-全商品'!P$6:P$1000,ROW()-1,0)),"")))</f>
        <v/>
      </c>
      <c r="S974" s="5" t="str">
        <f>IF($S$2='产品报告-整理'!$BC$1,IFERROR(INDEX('产品报告-整理'!BK:BK,MATCH(产品建议!A974,'产品报告-整理'!BD:BD,0)),""),(IFERROR(VALUE(HLOOKUP(S$2,'2.源数据-产品分析-全商品'!Q$6:Q$1000,ROW()-1,0)),"")))</f>
        <v/>
      </c>
      <c r="T974" s="5" t="str">
        <f>IFERROR(HLOOKUP("产品负责人",'2.源数据-产品分析-全商品'!R$6:R$1000,ROW()-1,0),"")</f>
        <v/>
      </c>
      <c r="U974" s="5" t="str">
        <f>IFERROR(VALUE(HLOOKUP(U$2,'2.源数据-产品分析-全商品'!S$6:S$1000,ROW()-1,0)),"")</f>
        <v/>
      </c>
      <c r="V974" s="5" t="str">
        <f>IFERROR(VALUE(HLOOKUP(V$2,'2.源数据-产品分析-全商品'!T$6:T$1000,ROW()-1,0)),"")</f>
        <v/>
      </c>
      <c r="W974" s="5" t="str">
        <f>IF(OR($A$3=""),"",IF(OR($W$2="优爆品"),(IF(COUNTIF('2-2.源数据-产品分析-优品'!A:A,产品建议!A974)&gt;0,"是","")&amp;IF(COUNTIF('2-3.源数据-产品分析-爆品'!A:A,产品建议!A974)&gt;0,"是","")),IF(OR($W$2="P4P点击量"),((IFERROR(INDEX('产品报告-整理'!D:D,MATCH(产品建议!A974,'产品报告-整理'!A:A,0)),""))),((IF(COUNTIF('2-2.源数据-产品分析-优品'!A:A,产品建议!A974)&gt;0,"是",""))))))</f>
        <v/>
      </c>
      <c r="X974" s="5" t="str">
        <f>IF(OR($A$3=""),"",IF(OR($W$2="优爆品"),((IFERROR(INDEX('产品报告-整理'!D:D,MATCH(产品建议!A974,'产品报告-整理'!A:A,0)),"")&amp;" → "&amp;(IFERROR(TEXT(INDEX('产品报告-整理'!D:D,MATCH(产品建议!A974,'产品报告-整理'!A:A,0))/G974,"0%"),"")))),IF(OR($W$2="P4P点击量"),((IF($W$2="P4P点击量",IFERROR(TEXT(W974/G974,"0%"),"")))),(((IF(COUNTIF('2-3.源数据-产品分析-爆品'!A:A,产品建议!A974)&gt;0,"是","")))))))</f>
        <v/>
      </c>
      <c r="Y974" s="9" t="str">
        <f>IF(AND($Y$2="直通车总消费",'产品报告-整理'!$BN$1="推荐广告"),IFERROR(INDEX('产品报告-整理'!H:H,MATCH(产品建议!A974,'产品报告-整理'!A:A,0)),0)+IFERROR(INDEX('产品报告-整理'!BV:BV,MATCH(产品建议!A974,'产品报告-整理'!BO:BO,0)),0),IFERROR(INDEX('产品报告-整理'!H:H,MATCH(产品建议!A974,'产品报告-整理'!A:A,0)),0))</f>
        <v/>
      </c>
      <c r="Z974" s="9" t="str">
        <f t="shared" si="48"/>
        <v/>
      </c>
      <c r="AA974" s="5" t="str">
        <f t="shared" si="46"/>
        <v/>
      </c>
      <c r="AB974" s="5" t="str">
        <f t="shared" si="47"/>
        <v/>
      </c>
      <c r="AC974" s="9"/>
      <c r="AD974" s="15" t="str">
        <f>IF($AD$1="  ",IFERROR(IF(AND(Y974="未推广",L974&gt;0),"加入P4P推广 ","")&amp;IF(AND(OR(W974="是",X974="是"),Y974=0),"优爆品加推广 ","")&amp;IF(AND(C974="N",L974&gt;0),"增加橱窗绑定 ","")&amp;IF(AND(OR(Z974&gt;$Z$1*4.5,AB974&gt;$AB$1*4.5),Y974&lt;&gt;0,Y974&gt;$AB$1*2,G974&gt;($G$1/$L$1)*1),"放弃P4P推广 ","")&amp;IF(AND(AB974&gt;$AB$1*1.2,AB974&lt;$AB$1*4.5,Y974&gt;0),"优化询盘成本 ","")&amp;IF(AND(Z974&gt;$Z$1*1.2,Z974&lt;$Z$1*4.5,Y974&gt;0),"优化商机成本 ","")&amp;IF(AND(Y974&lt;&gt;0,L974&gt;0,AB974&lt;$AB$1*1.2),"加大询盘获取 ","")&amp;IF(AND(Y974&lt;&gt;0,K974&gt;0,Z974&lt;$Z$1*1.2),"加大商机获取 ","")&amp;IF(AND(L974=0,C974="Y",G974&gt;($G$1/$L$1*1.5)),"解绑橱窗绑定 ",""),"请去左表粘贴源数据"),"")</f>
        <v/>
      </c>
      <c r="AE974" s="9"/>
      <c r="AF974" s="9"/>
      <c r="AG974" s="9"/>
      <c r="AH974" s="9"/>
      <c r="AI974" s="17"/>
      <c r="AJ974" s="17"/>
      <c r="AK974" s="17"/>
    </row>
    <row r="975" spans="1:37">
      <c r="A975" s="5" t="str">
        <f>IFERROR(HLOOKUP(A$2,'2.源数据-产品分析-全商品'!A$6:A$1000,ROW()-1,0),"")</f>
        <v/>
      </c>
      <c r="B975" s="5" t="str">
        <f>IFERROR(HLOOKUP(B$2,'2.源数据-产品分析-全商品'!B$6:B$1000,ROW()-1,0),"")</f>
        <v/>
      </c>
      <c r="C975" s="5" t="str">
        <f>CLEAN(IFERROR(HLOOKUP(C$2,'2.源数据-产品分析-全商品'!C$6:C$1000,ROW()-1,0),""))</f>
        <v/>
      </c>
      <c r="D975" s="5" t="str">
        <f>IFERROR(HLOOKUP(D$2,'2.源数据-产品分析-全商品'!D$6:D$1000,ROW()-1,0),"")</f>
        <v/>
      </c>
      <c r="E975" s="5" t="str">
        <f>IFERROR(HLOOKUP(E$2,'2.源数据-产品分析-全商品'!E$6:E$1000,ROW()-1,0),"")</f>
        <v/>
      </c>
      <c r="F975" s="5" t="str">
        <f>IFERROR(VALUE(HLOOKUP(F$2,'2.源数据-产品分析-全商品'!F$6:F$1000,ROW()-1,0)),"")</f>
        <v/>
      </c>
      <c r="G975" s="5" t="str">
        <f>IFERROR(VALUE(HLOOKUP(G$2,'2.源数据-产品分析-全商品'!G$6:G$1000,ROW()-1,0)),"")</f>
        <v/>
      </c>
      <c r="H975" s="5" t="str">
        <f>IFERROR(HLOOKUP(H$2,'2.源数据-产品分析-全商品'!H$6:H$1000,ROW()-1,0),"")</f>
        <v/>
      </c>
      <c r="I975" s="5" t="str">
        <f>IFERROR(VALUE(HLOOKUP(I$2,'2.源数据-产品分析-全商品'!I$6:I$1000,ROW()-1,0)),"")</f>
        <v/>
      </c>
      <c r="J975" s="60" t="str">
        <f>IFERROR(IF($J$2="","",INDEX('产品报告-整理'!G:G,MATCH(产品建议!A975,'产品报告-整理'!A:A,0))),"")</f>
        <v/>
      </c>
      <c r="K975" s="5" t="str">
        <f>IFERROR(IF($K$2="","",VALUE(INDEX('产品报告-整理'!E:E,MATCH(产品建议!A975,'产品报告-整理'!A:A,0)))),0)</f>
        <v/>
      </c>
      <c r="L975" s="5" t="str">
        <f>IFERROR(VALUE(HLOOKUP(L$2,'2.源数据-产品分析-全商品'!J$6:J$1000,ROW()-1,0)),"")</f>
        <v/>
      </c>
      <c r="M975" s="5" t="str">
        <f>IFERROR(VALUE(HLOOKUP(M$2,'2.源数据-产品分析-全商品'!K$6:K$1000,ROW()-1,0)),"")</f>
        <v/>
      </c>
      <c r="N975" s="5" t="str">
        <f>IFERROR(HLOOKUP(N$2,'2.源数据-产品分析-全商品'!L$6:L$1000,ROW()-1,0),"")</f>
        <v/>
      </c>
      <c r="O975" s="5" t="str">
        <f>IF($O$2='产品报告-整理'!$K$1,IFERROR(INDEX('产品报告-整理'!S:S,MATCH(产品建议!A975,'产品报告-整理'!L:L,0)),""),(IFERROR(VALUE(HLOOKUP(O$2,'2.源数据-产品分析-全商品'!M$6:M$1000,ROW()-1,0)),"")))</f>
        <v/>
      </c>
      <c r="P975" s="5" t="str">
        <f>IF($P$2='产品报告-整理'!$V$1,IFERROR(INDEX('产品报告-整理'!AD:AD,MATCH(产品建议!A975,'产品报告-整理'!W:W,0)),""),(IFERROR(VALUE(HLOOKUP(P$2,'2.源数据-产品分析-全商品'!N$6:N$1000,ROW()-1,0)),"")))</f>
        <v/>
      </c>
      <c r="Q975" s="5" t="str">
        <f>IF($Q$2='产品报告-整理'!$AG$1,IFERROR(INDEX('产品报告-整理'!AO:AO,MATCH(产品建议!A975,'产品报告-整理'!AH:AH,0)),""),(IFERROR(VALUE(HLOOKUP(Q$2,'2.源数据-产品分析-全商品'!O$6:O$1000,ROW()-1,0)),"")))</f>
        <v/>
      </c>
      <c r="R975" s="5" t="str">
        <f>IF($R$2='产品报告-整理'!$AR$1,IFERROR(INDEX('产品报告-整理'!AZ:AZ,MATCH(产品建议!A975,'产品报告-整理'!AS:AS,0)),""),(IFERROR(VALUE(HLOOKUP(R$2,'2.源数据-产品分析-全商品'!P$6:P$1000,ROW()-1,0)),"")))</f>
        <v/>
      </c>
      <c r="S975" s="5" t="str">
        <f>IF($S$2='产品报告-整理'!$BC$1,IFERROR(INDEX('产品报告-整理'!BK:BK,MATCH(产品建议!A975,'产品报告-整理'!BD:BD,0)),""),(IFERROR(VALUE(HLOOKUP(S$2,'2.源数据-产品分析-全商品'!Q$6:Q$1000,ROW()-1,0)),"")))</f>
        <v/>
      </c>
      <c r="T975" s="5" t="str">
        <f>IFERROR(HLOOKUP("产品负责人",'2.源数据-产品分析-全商品'!R$6:R$1000,ROW()-1,0),"")</f>
        <v/>
      </c>
      <c r="U975" s="5" t="str">
        <f>IFERROR(VALUE(HLOOKUP(U$2,'2.源数据-产品分析-全商品'!S$6:S$1000,ROW()-1,0)),"")</f>
        <v/>
      </c>
      <c r="V975" s="5" t="str">
        <f>IFERROR(VALUE(HLOOKUP(V$2,'2.源数据-产品分析-全商品'!T$6:T$1000,ROW()-1,0)),"")</f>
        <v/>
      </c>
      <c r="W975" s="5" t="str">
        <f>IF(OR($A$3=""),"",IF(OR($W$2="优爆品"),(IF(COUNTIF('2-2.源数据-产品分析-优品'!A:A,产品建议!A975)&gt;0,"是","")&amp;IF(COUNTIF('2-3.源数据-产品分析-爆品'!A:A,产品建议!A975)&gt;0,"是","")),IF(OR($W$2="P4P点击量"),((IFERROR(INDEX('产品报告-整理'!D:D,MATCH(产品建议!A975,'产品报告-整理'!A:A,0)),""))),((IF(COUNTIF('2-2.源数据-产品分析-优品'!A:A,产品建议!A975)&gt;0,"是",""))))))</f>
        <v/>
      </c>
      <c r="X975" s="5" t="str">
        <f>IF(OR($A$3=""),"",IF(OR($W$2="优爆品"),((IFERROR(INDEX('产品报告-整理'!D:D,MATCH(产品建议!A975,'产品报告-整理'!A:A,0)),"")&amp;" → "&amp;(IFERROR(TEXT(INDEX('产品报告-整理'!D:D,MATCH(产品建议!A975,'产品报告-整理'!A:A,0))/G975,"0%"),"")))),IF(OR($W$2="P4P点击量"),((IF($W$2="P4P点击量",IFERROR(TEXT(W975/G975,"0%"),"")))),(((IF(COUNTIF('2-3.源数据-产品分析-爆品'!A:A,产品建议!A975)&gt;0,"是","")))))))</f>
        <v/>
      </c>
      <c r="Y975" s="9" t="str">
        <f>IF(AND($Y$2="直通车总消费",'产品报告-整理'!$BN$1="推荐广告"),IFERROR(INDEX('产品报告-整理'!H:H,MATCH(产品建议!A975,'产品报告-整理'!A:A,0)),0)+IFERROR(INDEX('产品报告-整理'!BV:BV,MATCH(产品建议!A975,'产品报告-整理'!BO:BO,0)),0),IFERROR(INDEX('产品报告-整理'!H:H,MATCH(产品建议!A975,'产品报告-整理'!A:A,0)),0))</f>
        <v/>
      </c>
      <c r="Z975" s="9" t="str">
        <f t="shared" si="48"/>
        <v/>
      </c>
      <c r="AA975" s="5" t="str">
        <f t="shared" si="46"/>
        <v/>
      </c>
      <c r="AB975" s="5" t="str">
        <f t="shared" si="47"/>
        <v/>
      </c>
      <c r="AC975" s="9"/>
      <c r="AD975" s="15" t="str">
        <f>IF($AD$1="  ",IFERROR(IF(AND(Y975="未推广",L975&gt;0),"加入P4P推广 ","")&amp;IF(AND(OR(W975="是",X975="是"),Y975=0),"优爆品加推广 ","")&amp;IF(AND(C975="N",L975&gt;0),"增加橱窗绑定 ","")&amp;IF(AND(OR(Z975&gt;$Z$1*4.5,AB975&gt;$AB$1*4.5),Y975&lt;&gt;0,Y975&gt;$AB$1*2,G975&gt;($G$1/$L$1)*1),"放弃P4P推广 ","")&amp;IF(AND(AB975&gt;$AB$1*1.2,AB975&lt;$AB$1*4.5,Y975&gt;0),"优化询盘成本 ","")&amp;IF(AND(Z975&gt;$Z$1*1.2,Z975&lt;$Z$1*4.5,Y975&gt;0),"优化商机成本 ","")&amp;IF(AND(Y975&lt;&gt;0,L975&gt;0,AB975&lt;$AB$1*1.2),"加大询盘获取 ","")&amp;IF(AND(Y975&lt;&gt;0,K975&gt;0,Z975&lt;$Z$1*1.2),"加大商机获取 ","")&amp;IF(AND(L975=0,C975="Y",G975&gt;($G$1/$L$1*1.5)),"解绑橱窗绑定 ",""),"请去左表粘贴源数据"),"")</f>
        <v/>
      </c>
      <c r="AE975" s="9"/>
      <c r="AF975" s="9"/>
      <c r="AG975" s="9"/>
      <c r="AH975" s="9"/>
      <c r="AI975" s="17"/>
      <c r="AJ975" s="17"/>
      <c r="AK975" s="17"/>
    </row>
    <row r="976" spans="1:37">
      <c r="A976" s="5" t="str">
        <f>IFERROR(HLOOKUP(A$2,'2.源数据-产品分析-全商品'!A$6:A$1000,ROW()-1,0),"")</f>
        <v/>
      </c>
      <c r="B976" s="5" t="str">
        <f>IFERROR(HLOOKUP(B$2,'2.源数据-产品分析-全商品'!B$6:B$1000,ROW()-1,0),"")</f>
        <v/>
      </c>
      <c r="C976" s="5" t="str">
        <f>CLEAN(IFERROR(HLOOKUP(C$2,'2.源数据-产品分析-全商品'!C$6:C$1000,ROW()-1,0),""))</f>
        <v/>
      </c>
      <c r="D976" s="5" t="str">
        <f>IFERROR(HLOOKUP(D$2,'2.源数据-产品分析-全商品'!D$6:D$1000,ROW()-1,0),"")</f>
        <v/>
      </c>
      <c r="E976" s="5" t="str">
        <f>IFERROR(HLOOKUP(E$2,'2.源数据-产品分析-全商品'!E$6:E$1000,ROW()-1,0),"")</f>
        <v/>
      </c>
      <c r="F976" s="5" t="str">
        <f>IFERROR(VALUE(HLOOKUP(F$2,'2.源数据-产品分析-全商品'!F$6:F$1000,ROW()-1,0)),"")</f>
        <v/>
      </c>
      <c r="G976" s="5" t="str">
        <f>IFERROR(VALUE(HLOOKUP(G$2,'2.源数据-产品分析-全商品'!G$6:G$1000,ROW()-1,0)),"")</f>
        <v/>
      </c>
      <c r="H976" s="5" t="str">
        <f>IFERROR(HLOOKUP(H$2,'2.源数据-产品分析-全商品'!H$6:H$1000,ROW()-1,0),"")</f>
        <v/>
      </c>
      <c r="I976" s="5" t="str">
        <f>IFERROR(VALUE(HLOOKUP(I$2,'2.源数据-产品分析-全商品'!I$6:I$1000,ROW()-1,0)),"")</f>
        <v/>
      </c>
      <c r="J976" s="60" t="str">
        <f>IFERROR(IF($J$2="","",INDEX('产品报告-整理'!G:G,MATCH(产品建议!A976,'产品报告-整理'!A:A,0))),"")</f>
        <v/>
      </c>
      <c r="K976" s="5" t="str">
        <f>IFERROR(IF($K$2="","",VALUE(INDEX('产品报告-整理'!E:E,MATCH(产品建议!A976,'产品报告-整理'!A:A,0)))),0)</f>
        <v/>
      </c>
      <c r="L976" s="5" t="str">
        <f>IFERROR(VALUE(HLOOKUP(L$2,'2.源数据-产品分析-全商品'!J$6:J$1000,ROW()-1,0)),"")</f>
        <v/>
      </c>
      <c r="M976" s="5" t="str">
        <f>IFERROR(VALUE(HLOOKUP(M$2,'2.源数据-产品分析-全商品'!K$6:K$1000,ROW()-1,0)),"")</f>
        <v/>
      </c>
      <c r="N976" s="5" t="str">
        <f>IFERROR(HLOOKUP(N$2,'2.源数据-产品分析-全商品'!L$6:L$1000,ROW()-1,0),"")</f>
        <v/>
      </c>
      <c r="O976" s="5" t="str">
        <f>IF($O$2='产品报告-整理'!$K$1,IFERROR(INDEX('产品报告-整理'!S:S,MATCH(产品建议!A976,'产品报告-整理'!L:L,0)),""),(IFERROR(VALUE(HLOOKUP(O$2,'2.源数据-产品分析-全商品'!M$6:M$1000,ROW()-1,0)),"")))</f>
        <v/>
      </c>
      <c r="P976" s="5" t="str">
        <f>IF($P$2='产品报告-整理'!$V$1,IFERROR(INDEX('产品报告-整理'!AD:AD,MATCH(产品建议!A976,'产品报告-整理'!W:W,0)),""),(IFERROR(VALUE(HLOOKUP(P$2,'2.源数据-产品分析-全商品'!N$6:N$1000,ROW()-1,0)),"")))</f>
        <v/>
      </c>
      <c r="Q976" s="5" t="str">
        <f>IF($Q$2='产品报告-整理'!$AG$1,IFERROR(INDEX('产品报告-整理'!AO:AO,MATCH(产品建议!A976,'产品报告-整理'!AH:AH,0)),""),(IFERROR(VALUE(HLOOKUP(Q$2,'2.源数据-产品分析-全商品'!O$6:O$1000,ROW()-1,0)),"")))</f>
        <v/>
      </c>
      <c r="R976" s="5" t="str">
        <f>IF($R$2='产品报告-整理'!$AR$1,IFERROR(INDEX('产品报告-整理'!AZ:AZ,MATCH(产品建议!A976,'产品报告-整理'!AS:AS,0)),""),(IFERROR(VALUE(HLOOKUP(R$2,'2.源数据-产品分析-全商品'!P$6:P$1000,ROW()-1,0)),"")))</f>
        <v/>
      </c>
      <c r="S976" s="5" t="str">
        <f>IF($S$2='产品报告-整理'!$BC$1,IFERROR(INDEX('产品报告-整理'!BK:BK,MATCH(产品建议!A976,'产品报告-整理'!BD:BD,0)),""),(IFERROR(VALUE(HLOOKUP(S$2,'2.源数据-产品分析-全商品'!Q$6:Q$1000,ROW()-1,0)),"")))</f>
        <v/>
      </c>
      <c r="T976" s="5" t="str">
        <f>IFERROR(HLOOKUP("产品负责人",'2.源数据-产品分析-全商品'!R$6:R$1000,ROW()-1,0),"")</f>
        <v/>
      </c>
      <c r="U976" s="5" t="str">
        <f>IFERROR(VALUE(HLOOKUP(U$2,'2.源数据-产品分析-全商品'!S$6:S$1000,ROW()-1,0)),"")</f>
        <v/>
      </c>
      <c r="V976" s="5" t="str">
        <f>IFERROR(VALUE(HLOOKUP(V$2,'2.源数据-产品分析-全商品'!T$6:T$1000,ROW()-1,0)),"")</f>
        <v/>
      </c>
      <c r="W976" s="5" t="str">
        <f>IF(OR($A$3=""),"",IF(OR($W$2="优爆品"),(IF(COUNTIF('2-2.源数据-产品分析-优品'!A:A,产品建议!A976)&gt;0,"是","")&amp;IF(COUNTIF('2-3.源数据-产品分析-爆品'!A:A,产品建议!A976)&gt;0,"是","")),IF(OR($W$2="P4P点击量"),((IFERROR(INDEX('产品报告-整理'!D:D,MATCH(产品建议!A976,'产品报告-整理'!A:A,0)),""))),((IF(COUNTIF('2-2.源数据-产品分析-优品'!A:A,产品建议!A976)&gt;0,"是",""))))))</f>
        <v/>
      </c>
      <c r="X976" s="5" t="str">
        <f>IF(OR($A$3=""),"",IF(OR($W$2="优爆品"),((IFERROR(INDEX('产品报告-整理'!D:D,MATCH(产品建议!A976,'产品报告-整理'!A:A,0)),"")&amp;" → "&amp;(IFERROR(TEXT(INDEX('产品报告-整理'!D:D,MATCH(产品建议!A976,'产品报告-整理'!A:A,0))/G976,"0%"),"")))),IF(OR($W$2="P4P点击量"),((IF($W$2="P4P点击量",IFERROR(TEXT(W976/G976,"0%"),"")))),(((IF(COUNTIF('2-3.源数据-产品分析-爆品'!A:A,产品建议!A976)&gt;0,"是","")))))))</f>
        <v/>
      </c>
      <c r="Y976" s="9" t="str">
        <f>IF(AND($Y$2="直通车总消费",'产品报告-整理'!$BN$1="推荐广告"),IFERROR(INDEX('产品报告-整理'!H:H,MATCH(产品建议!A976,'产品报告-整理'!A:A,0)),0)+IFERROR(INDEX('产品报告-整理'!BV:BV,MATCH(产品建议!A976,'产品报告-整理'!BO:BO,0)),0),IFERROR(INDEX('产品报告-整理'!H:H,MATCH(产品建议!A976,'产品报告-整理'!A:A,0)),0))</f>
        <v/>
      </c>
      <c r="Z976" s="9" t="str">
        <f t="shared" si="48"/>
        <v/>
      </c>
      <c r="AA976" s="5" t="str">
        <f t="shared" si="46"/>
        <v/>
      </c>
      <c r="AB976" s="5" t="str">
        <f t="shared" si="47"/>
        <v/>
      </c>
      <c r="AC976" s="9"/>
      <c r="AD976" s="15" t="str">
        <f>IF($AD$1="  ",IFERROR(IF(AND(Y976="未推广",L976&gt;0),"加入P4P推广 ","")&amp;IF(AND(OR(W976="是",X976="是"),Y976=0),"优爆品加推广 ","")&amp;IF(AND(C976="N",L976&gt;0),"增加橱窗绑定 ","")&amp;IF(AND(OR(Z976&gt;$Z$1*4.5,AB976&gt;$AB$1*4.5),Y976&lt;&gt;0,Y976&gt;$AB$1*2,G976&gt;($G$1/$L$1)*1),"放弃P4P推广 ","")&amp;IF(AND(AB976&gt;$AB$1*1.2,AB976&lt;$AB$1*4.5,Y976&gt;0),"优化询盘成本 ","")&amp;IF(AND(Z976&gt;$Z$1*1.2,Z976&lt;$Z$1*4.5,Y976&gt;0),"优化商机成本 ","")&amp;IF(AND(Y976&lt;&gt;0,L976&gt;0,AB976&lt;$AB$1*1.2),"加大询盘获取 ","")&amp;IF(AND(Y976&lt;&gt;0,K976&gt;0,Z976&lt;$Z$1*1.2),"加大商机获取 ","")&amp;IF(AND(L976=0,C976="Y",G976&gt;($G$1/$L$1*1.5)),"解绑橱窗绑定 ",""),"请去左表粘贴源数据"),"")</f>
        <v/>
      </c>
      <c r="AE976" s="9"/>
      <c r="AF976" s="9"/>
      <c r="AG976" s="9"/>
      <c r="AH976" s="9"/>
      <c r="AI976" s="17"/>
      <c r="AJ976" s="17"/>
      <c r="AK976" s="17"/>
    </row>
    <row r="977" spans="1:37">
      <c r="A977" s="5" t="str">
        <f>IFERROR(HLOOKUP(A$2,'2.源数据-产品分析-全商品'!A$6:A$1000,ROW()-1,0),"")</f>
        <v/>
      </c>
      <c r="B977" s="5" t="str">
        <f>IFERROR(HLOOKUP(B$2,'2.源数据-产品分析-全商品'!B$6:B$1000,ROW()-1,0),"")</f>
        <v/>
      </c>
      <c r="C977" s="5" t="str">
        <f>CLEAN(IFERROR(HLOOKUP(C$2,'2.源数据-产品分析-全商品'!C$6:C$1000,ROW()-1,0),""))</f>
        <v/>
      </c>
      <c r="D977" s="5" t="str">
        <f>IFERROR(HLOOKUP(D$2,'2.源数据-产品分析-全商品'!D$6:D$1000,ROW()-1,0),"")</f>
        <v/>
      </c>
      <c r="E977" s="5" t="str">
        <f>IFERROR(HLOOKUP(E$2,'2.源数据-产品分析-全商品'!E$6:E$1000,ROW()-1,0),"")</f>
        <v/>
      </c>
      <c r="F977" s="5" t="str">
        <f>IFERROR(VALUE(HLOOKUP(F$2,'2.源数据-产品分析-全商品'!F$6:F$1000,ROW()-1,0)),"")</f>
        <v/>
      </c>
      <c r="G977" s="5" t="str">
        <f>IFERROR(VALUE(HLOOKUP(G$2,'2.源数据-产品分析-全商品'!G$6:G$1000,ROW()-1,0)),"")</f>
        <v/>
      </c>
      <c r="H977" s="5" t="str">
        <f>IFERROR(HLOOKUP(H$2,'2.源数据-产品分析-全商品'!H$6:H$1000,ROW()-1,0),"")</f>
        <v/>
      </c>
      <c r="I977" s="5" t="str">
        <f>IFERROR(VALUE(HLOOKUP(I$2,'2.源数据-产品分析-全商品'!I$6:I$1000,ROW()-1,0)),"")</f>
        <v/>
      </c>
      <c r="J977" s="60" t="str">
        <f>IFERROR(IF($J$2="","",INDEX('产品报告-整理'!G:G,MATCH(产品建议!A977,'产品报告-整理'!A:A,0))),"")</f>
        <v/>
      </c>
      <c r="K977" s="5" t="str">
        <f>IFERROR(IF($K$2="","",VALUE(INDEX('产品报告-整理'!E:E,MATCH(产品建议!A977,'产品报告-整理'!A:A,0)))),0)</f>
        <v/>
      </c>
      <c r="L977" s="5" t="str">
        <f>IFERROR(VALUE(HLOOKUP(L$2,'2.源数据-产品分析-全商品'!J$6:J$1000,ROW()-1,0)),"")</f>
        <v/>
      </c>
      <c r="M977" s="5" t="str">
        <f>IFERROR(VALUE(HLOOKUP(M$2,'2.源数据-产品分析-全商品'!K$6:K$1000,ROW()-1,0)),"")</f>
        <v/>
      </c>
      <c r="N977" s="5" t="str">
        <f>IFERROR(HLOOKUP(N$2,'2.源数据-产品分析-全商品'!L$6:L$1000,ROW()-1,0),"")</f>
        <v/>
      </c>
      <c r="O977" s="5" t="str">
        <f>IF($O$2='产品报告-整理'!$K$1,IFERROR(INDEX('产品报告-整理'!S:S,MATCH(产品建议!A977,'产品报告-整理'!L:L,0)),""),(IFERROR(VALUE(HLOOKUP(O$2,'2.源数据-产品分析-全商品'!M$6:M$1000,ROW()-1,0)),"")))</f>
        <v/>
      </c>
      <c r="P977" s="5" t="str">
        <f>IF($P$2='产品报告-整理'!$V$1,IFERROR(INDEX('产品报告-整理'!AD:AD,MATCH(产品建议!A977,'产品报告-整理'!W:W,0)),""),(IFERROR(VALUE(HLOOKUP(P$2,'2.源数据-产品分析-全商品'!N$6:N$1000,ROW()-1,0)),"")))</f>
        <v/>
      </c>
      <c r="Q977" s="5" t="str">
        <f>IF($Q$2='产品报告-整理'!$AG$1,IFERROR(INDEX('产品报告-整理'!AO:AO,MATCH(产品建议!A977,'产品报告-整理'!AH:AH,0)),""),(IFERROR(VALUE(HLOOKUP(Q$2,'2.源数据-产品分析-全商品'!O$6:O$1000,ROW()-1,0)),"")))</f>
        <v/>
      </c>
      <c r="R977" s="5" t="str">
        <f>IF($R$2='产品报告-整理'!$AR$1,IFERROR(INDEX('产品报告-整理'!AZ:AZ,MATCH(产品建议!A977,'产品报告-整理'!AS:AS,0)),""),(IFERROR(VALUE(HLOOKUP(R$2,'2.源数据-产品分析-全商品'!P$6:P$1000,ROW()-1,0)),"")))</f>
        <v/>
      </c>
      <c r="S977" s="5" t="str">
        <f>IF($S$2='产品报告-整理'!$BC$1,IFERROR(INDEX('产品报告-整理'!BK:BK,MATCH(产品建议!A977,'产品报告-整理'!BD:BD,0)),""),(IFERROR(VALUE(HLOOKUP(S$2,'2.源数据-产品分析-全商品'!Q$6:Q$1000,ROW()-1,0)),"")))</f>
        <v/>
      </c>
      <c r="T977" s="5" t="str">
        <f>IFERROR(HLOOKUP("产品负责人",'2.源数据-产品分析-全商品'!R$6:R$1000,ROW()-1,0),"")</f>
        <v/>
      </c>
      <c r="U977" s="5" t="str">
        <f>IFERROR(VALUE(HLOOKUP(U$2,'2.源数据-产品分析-全商品'!S$6:S$1000,ROW()-1,0)),"")</f>
        <v/>
      </c>
      <c r="V977" s="5" t="str">
        <f>IFERROR(VALUE(HLOOKUP(V$2,'2.源数据-产品分析-全商品'!T$6:T$1000,ROW()-1,0)),"")</f>
        <v/>
      </c>
      <c r="W977" s="5" t="str">
        <f>IF(OR($A$3=""),"",IF(OR($W$2="优爆品"),(IF(COUNTIF('2-2.源数据-产品分析-优品'!A:A,产品建议!A977)&gt;0,"是","")&amp;IF(COUNTIF('2-3.源数据-产品分析-爆品'!A:A,产品建议!A977)&gt;0,"是","")),IF(OR($W$2="P4P点击量"),((IFERROR(INDEX('产品报告-整理'!D:D,MATCH(产品建议!A977,'产品报告-整理'!A:A,0)),""))),((IF(COUNTIF('2-2.源数据-产品分析-优品'!A:A,产品建议!A977)&gt;0,"是",""))))))</f>
        <v/>
      </c>
      <c r="X977" s="5" t="str">
        <f>IF(OR($A$3=""),"",IF(OR($W$2="优爆品"),((IFERROR(INDEX('产品报告-整理'!D:D,MATCH(产品建议!A977,'产品报告-整理'!A:A,0)),"")&amp;" → "&amp;(IFERROR(TEXT(INDEX('产品报告-整理'!D:D,MATCH(产品建议!A977,'产品报告-整理'!A:A,0))/G977,"0%"),"")))),IF(OR($W$2="P4P点击量"),((IF($W$2="P4P点击量",IFERROR(TEXT(W977/G977,"0%"),"")))),(((IF(COUNTIF('2-3.源数据-产品分析-爆品'!A:A,产品建议!A977)&gt;0,"是","")))))))</f>
        <v/>
      </c>
      <c r="Y977" s="9" t="str">
        <f>IF(AND($Y$2="直通车总消费",'产品报告-整理'!$BN$1="推荐广告"),IFERROR(INDEX('产品报告-整理'!H:H,MATCH(产品建议!A977,'产品报告-整理'!A:A,0)),0)+IFERROR(INDEX('产品报告-整理'!BV:BV,MATCH(产品建议!A977,'产品报告-整理'!BO:BO,0)),0),IFERROR(INDEX('产品报告-整理'!H:H,MATCH(产品建议!A977,'产品报告-整理'!A:A,0)),0))</f>
        <v/>
      </c>
      <c r="Z977" s="9" t="str">
        <f t="shared" si="48"/>
        <v/>
      </c>
      <c r="AA977" s="5" t="str">
        <f t="shared" si="46"/>
        <v/>
      </c>
      <c r="AB977" s="5" t="str">
        <f t="shared" si="47"/>
        <v/>
      </c>
      <c r="AC977" s="9"/>
      <c r="AD977" s="15" t="str">
        <f>IF($AD$1="  ",IFERROR(IF(AND(Y977="未推广",L977&gt;0),"加入P4P推广 ","")&amp;IF(AND(OR(W977="是",X977="是"),Y977=0),"优爆品加推广 ","")&amp;IF(AND(C977="N",L977&gt;0),"增加橱窗绑定 ","")&amp;IF(AND(OR(Z977&gt;$Z$1*4.5,AB977&gt;$AB$1*4.5),Y977&lt;&gt;0,Y977&gt;$AB$1*2,G977&gt;($G$1/$L$1)*1),"放弃P4P推广 ","")&amp;IF(AND(AB977&gt;$AB$1*1.2,AB977&lt;$AB$1*4.5,Y977&gt;0),"优化询盘成本 ","")&amp;IF(AND(Z977&gt;$Z$1*1.2,Z977&lt;$Z$1*4.5,Y977&gt;0),"优化商机成本 ","")&amp;IF(AND(Y977&lt;&gt;0,L977&gt;0,AB977&lt;$AB$1*1.2),"加大询盘获取 ","")&amp;IF(AND(Y977&lt;&gt;0,K977&gt;0,Z977&lt;$Z$1*1.2),"加大商机获取 ","")&amp;IF(AND(L977=0,C977="Y",G977&gt;($G$1/$L$1*1.5)),"解绑橱窗绑定 ",""),"请去左表粘贴源数据"),"")</f>
        <v/>
      </c>
      <c r="AE977" s="9"/>
      <c r="AF977" s="9"/>
      <c r="AG977" s="9"/>
      <c r="AH977" s="9"/>
      <c r="AI977" s="17"/>
      <c r="AJ977" s="17"/>
      <c r="AK977" s="17"/>
    </row>
    <row r="978" spans="1:37">
      <c r="A978" s="5" t="str">
        <f>IFERROR(HLOOKUP(A$2,'2.源数据-产品分析-全商品'!A$6:A$1000,ROW()-1,0),"")</f>
        <v/>
      </c>
      <c r="B978" s="5" t="str">
        <f>IFERROR(HLOOKUP(B$2,'2.源数据-产品分析-全商品'!B$6:B$1000,ROW()-1,0),"")</f>
        <v/>
      </c>
      <c r="C978" s="5" t="str">
        <f>CLEAN(IFERROR(HLOOKUP(C$2,'2.源数据-产品分析-全商品'!C$6:C$1000,ROW()-1,0),""))</f>
        <v/>
      </c>
      <c r="D978" s="5" t="str">
        <f>IFERROR(HLOOKUP(D$2,'2.源数据-产品分析-全商品'!D$6:D$1000,ROW()-1,0),"")</f>
        <v/>
      </c>
      <c r="E978" s="5" t="str">
        <f>IFERROR(HLOOKUP(E$2,'2.源数据-产品分析-全商品'!E$6:E$1000,ROW()-1,0),"")</f>
        <v/>
      </c>
      <c r="F978" s="5" t="str">
        <f>IFERROR(VALUE(HLOOKUP(F$2,'2.源数据-产品分析-全商品'!F$6:F$1000,ROW()-1,0)),"")</f>
        <v/>
      </c>
      <c r="G978" s="5" t="str">
        <f>IFERROR(VALUE(HLOOKUP(G$2,'2.源数据-产品分析-全商品'!G$6:G$1000,ROW()-1,0)),"")</f>
        <v/>
      </c>
      <c r="H978" s="5" t="str">
        <f>IFERROR(HLOOKUP(H$2,'2.源数据-产品分析-全商品'!H$6:H$1000,ROW()-1,0),"")</f>
        <v/>
      </c>
      <c r="I978" s="5" t="str">
        <f>IFERROR(VALUE(HLOOKUP(I$2,'2.源数据-产品分析-全商品'!I$6:I$1000,ROW()-1,0)),"")</f>
        <v/>
      </c>
      <c r="J978" s="60" t="str">
        <f>IFERROR(IF($J$2="","",INDEX('产品报告-整理'!G:G,MATCH(产品建议!A978,'产品报告-整理'!A:A,0))),"")</f>
        <v/>
      </c>
      <c r="K978" s="5" t="str">
        <f>IFERROR(IF($K$2="","",VALUE(INDEX('产品报告-整理'!E:E,MATCH(产品建议!A978,'产品报告-整理'!A:A,0)))),0)</f>
        <v/>
      </c>
      <c r="L978" s="5" t="str">
        <f>IFERROR(VALUE(HLOOKUP(L$2,'2.源数据-产品分析-全商品'!J$6:J$1000,ROW()-1,0)),"")</f>
        <v/>
      </c>
      <c r="M978" s="5" t="str">
        <f>IFERROR(VALUE(HLOOKUP(M$2,'2.源数据-产品分析-全商品'!K$6:K$1000,ROW()-1,0)),"")</f>
        <v/>
      </c>
      <c r="N978" s="5" t="str">
        <f>IFERROR(HLOOKUP(N$2,'2.源数据-产品分析-全商品'!L$6:L$1000,ROW()-1,0),"")</f>
        <v/>
      </c>
      <c r="O978" s="5" t="str">
        <f>IF($O$2='产品报告-整理'!$K$1,IFERROR(INDEX('产品报告-整理'!S:S,MATCH(产品建议!A978,'产品报告-整理'!L:L,0)),""),(IFERROR(VALUE(HLOOKUP(O$2,'2.源数据-产品分析-全商品'!M$6:M$1000,ROW()-1,0)),"")))</f>
        <v/>
      </c>
      <c r="P978" s="5" t="str">
        <f>IF($P$2='产品报告-整理'!$V$1,IFERROR(INDEX('产品报告-整理'!AD:AD,MATCH(产品建议!A978,'产品报告-整理'!W:W,0)),""),(IFERROR(VALUE(HLOOKUP(P$2,'2.源数据-产品分析-全商品'!N$6:N$1000,ROW()-1,0)),"")))</f>
        <v/>
      </c>
      <c r="Q978" s="5" t="str">
        <f>IF($Q$2='产品报告-整理'!$AG$1,IFERROR(INDEX('产品报告-整理'!AO:AO,MATCH(产品建议!A978,'产品报告-整理'!AH:AH,0)),""),(IFERROR(VALUE(HLOOKUP(Q$2,'2.源数据-产品分析-全商品'!O$6:O$1000,ROW()-1,0)),"")))</f>
        <v/>
      </c>
      <c r="R978" s="5" t="str">
        <f>IF($R$2='产品报告-整理'!$AR$1,IFERROR(INDEX('产品报告-整理'!AZ:AZ,MATCH(产品建议!A978,'产品报告-整理'!AS:AS,0)),""),(IFERROR(VALUE(HLOOKUP(R$2,'2.源数据-产品分析-全商品'!P$6:P$1000,ROW()-1,0)),"")))</f>
        <v/>
      </c>
      <c r="S978" s="5" t="str">
        <f>IF($S$2='产品报告-整理'!$BC$1,IFERROR(INDEX('产品报告-整理'!BK:BK,MATCH(产品建议!A978,'产品报告-整理'!BD:BD,0)),""),(IFERROR(VALUE(HLOOKUP(S$2,'2.源数据-产品分析-全商品'!Q$6:Q$1000,ROW()-1,0)),"")))</f>
        <v/>
      </c>
      <c r="T978" s="5" t="str">
        <f>IFERROR(HLOOKUP("产品负责人",'2.源数据-产品分析-全商品'!R$6:R$1000,ROW()-1,0),"")</f>
        <v/>
      </c>
      <c r="U978" s="5" t="str">
        <f>IFERROR(VALUE(HLOOKUP(U$2,'2.源数据-产品分析-全商品'!S$6:S$1000,ROW()-1,0)),"")</f>
        <v/>
      </c>
      <c r="V978" s="5" t="str">
        <f>IFERROR(VALUE(HLOOKUP(V$2,'2.源数据-产品分析-全商品'!T$6:T$1000,ROW()-1,0)),"")</f>
        <v/>
      </c>
      <c r="W978" s="5" t="str">
        <f>IF(OR($A$3=""),"",IF(OR($W$2="优爆品"),(IF(COUNTIF('2-2.源数据-产品分析-优品'!A:A,产品建议!A978)&gt;0,"是","")&amp;IF(COUNTIF('2-3.源数据-产品分析-爆品'!A:A,产品建议!A978)&gt;0,"是","")),IF(OR($W$2="P4P点击量"),((IFERROR(INDEX('产品报告-整理'!D:D,MATCH(产品建议!A978,'产品报告-整理'!A:A,0)),""))),((IF(COUNTIF('2-2.源数据-产品分析-优品'!A:A,产品建议!A978)&gt;0,"是",""))))))</f>
        <v/>
      </c>
      <c r="X978" s="5" t="str">
        <f>IF(OR($A$3=""),"",IF(OR($W$2="优爆品"),((IFERROR(INDEX('产品报告-整理'!D:D,MATCH(产品建议!A978,'产品报告-整理'!A:A,0)),"")&amp;" → "&amp;(IFERROR(TEXT(INDEX('产品报告-整理'!D:D,MATCH(产品建议!A978,'产品报告-整理'!A:A,0))/G978,"0%"),"")))),IF(OR($W$2="P4P点击量"),((IF($W$2="P4P点击量",IFERROR(TEXT(W978/G978,"0%"),"")))),(((IF(COUNTIF('2-3.源数据-产品分析-爆品'!A:A,产品建议!A978)&gt;0,"是","")))))))</f>
        <v/>
      </c>
      <c r="Y978" s="9" t="str">
        <f>IF(AND($Y$2="直通车总消费",'产品报告-整理'!$BN$1="推荐广告"),IFERROR(INDEX('产品报告-整理'!H:H,MATCH(产品建议!A978,'产品报告-整理'!A:A,0)),0)+IFERROR(INDEX('产品报告-整理'!BV:BV,MATCH(产品建议!A978,'产品报告-整理'!BO:BO,0)),0),IFERROR(INDEX('产品报告-整理'!H:H,MATCH(产品建议!A978,'产品报告-整理'!A:A,0)),0))</f>
        <v/>
      </c>
      <c r="Z978" s="9" t="str">
        <f t="shared" si="48"/>
        <v/>
      </c>
      <c r="AA978" s="5" t="str">
        <f t="shared" si="46"/>
        <v/>
      </c>
      <c r="AB978" s="5" t="str">
        <f t="shared" si="47"/>
        <v/>
      </c>
      <c r="AC978" s="9"/>
      <c r="AD978" s="15" t="str">
        <f>IF($AD$1="  ",IFERROR(IF(AND(Y978="未推广",L978&gt;0),"加入P4P推广 ","")&amp;IF(AND(OR(W978="是",X978="是"),Y978=0),"优爆品加推广 ","")&amp;IF(AND(C978="N",L978&gt;0),"增加橱窗绑定 ","")&amp;IF(AND(OR(Z978&gt;$Z$1*4.5,AB978&gt;$AB$1*4.5),Y978&lt;&gt;0,Y978&gt;$AB$1*2,G978&gt;($G$1/$L$1)*1),"放弃P4P推广 ","")&amp;IF(AND(AB978&gt;$AB$1*1.2,AB978&lt;$AB$1*4.5,Y978&gt;0),"优化询盘成本 ","")&amp;IF(AND(Z978&gt;$Z$1*1.2,Z978&lt;$Z$1*4.5,Y978&gt;0),"优化商机成本 ","")&amp;IF(AND(Y978&lt;&gt;0,L978&gt;0,AB978&lt;$AB$1*1.2),"加大询盘获取 ","")&amp;IF(AND(Y978&lt;&gt;0,K978&gt;0,Z978&lt;$Z$1*1.2),"加大商机获取 ","")&amp;IF(AND(L978=0,C978="Y",G978&gt;($G$1/$L$1*1.5)),"解绑橱窗绑定 ",""),"请去左表粘贴源数据"),"")</f>
        <v/>
      </c>
      <c r="AE978" s="9"/>
      <c r="AF978" s="9"/>
      <c r="AG978" s="9"/>
      <c r="AH978" s="9"/>
      <c r="AI978" s="17"/>
      <c r="AJ978" s="17"/>
      <c r="AK978" s="17"/>
    </row>
    <row r="979" spans="1:37">
      <c r="A979" s="5" t="str">
        <f>IFERROR(HLOOKUP(A$2,'2.源数据-产品分析-全商品'!A$6:A$1000,ROW()-1,0),"")</f>
        <v/>
      </c>
      <c r="B979" s="5" t="str">
        <f>IFERROR(HLOOKUP(B$2,'2.源数据-产品分析-全商品'!B$6:B$1000,ROW()-1,0),"")</f>
        <v/>
      </c>
      <c r="C979" s="5" t="str">
        <f>CLEAN(IFERROR(HLOOKUP(C$2,'2.源数据-产品分析-全商品'!C$6:C$1000,ROW()-1,0),""))</f>
        <v/>
      </c>
      <c r="D979" s="5" t="str">
        <f>IFERROR(HLOOKUP(D$2,'2.源数据-产品分析-全商品'!D$6:D$1000,ROW()-1,0),"")</f>
        <v/>
      </c>
      <c r="E979" s="5" t="str">
        <f>IFERROR(HLOOKUP(E$2,'2.源数据-产品分析-全商品'!E$6:E$1000,ROW()-1,0),"")</f>
        <v/>
      </c>
      <c r="F979" s="5" t="str">
        <f>IFERROR(VALUE(HLOOKUP(F$2,'2.源数据-产品分析-全商品'!F$6:F$1000,ROW()-1,0)),"")</f>
        <v/>
      </c>
      <c r="G979" s="5" t="str">
        <f>IFERROR(VALUE(HLOOKUP(G$2,'2.源数据-产品分析-全商品'!G$6:G$1000,ROW()-1,0)),"")</f>
        <v/>
      </c>
      <c r="H979" s="5" t="str">
        <f>IFERROR(HLOOKUP(H$2,'2.源数据-产品分析-全商品'!H$6:H$1000,ROW()-1,0),"")</f>
        <v/>
      </c>
      <c r="I979" s="5" t="str">
        <f>IFERROR(VALUE(HLOOKUP(I$2,'2.源数据-产品分析-全商品'!I$6:I$1000,ROW()-1,0)),"")</f>
        <v/>
      </c>
      <c r="J979" s="60" t="str">
        <f>IFERROR(IF($J$2="","",INDEX('产品报告-整理'!G:G,MATCH(产品建议!A979,'产品报告-整理'!A:A,0))),"")</f>
        <v/>
      </c>
      <c r="K979" s="5" t="str">
        <f>IFERROR(IF($K$2="","",VALUE(INDEX('产品报告-整理'!E:E,MATCH(产品建议!A979,'产品报告-整理'!A:A,0)))),0)</f>
        <v/>
      </c>
      <c r="L979" s="5" t="str">
        <f>IFERROR(VALUE(HLOOKUP(L$2,'2.源数据-产品分析-全商品'!J$6:J$1000,ROW()-1,0)),"")</f>
        <v/>
      </c>
      <c r="M979" s="5" t="str">
        <f>IFERROR(VALUE(HLOOKUP(M$2,'2.源数据-产品分析-全商品'!K$6:K$1000,ROW()-1,0)),"")</f>
        <v/>
      </c>
      <c r="N979" s="5" t="str">
        <f>IFERROR(HLOOKUP(N$2,'2.源数据-产品分析-全商品'!L$6:L$1000,ROW()-1,0),"")</f>
        <v/>
      </c>
      <c r="O979" s="5" t="str">
        <f>IF($O$2='产品报告-整理'!$K$1,IFERROR(INDEX('产品报告-整理'!S:S,MATCH(产品建议!A979,'产品报告-整理'!L:L,0)),""),(IFERROR(VALUE(HLOOKUP(O$2,'2.源数据-产品分析-全商品'!M$6:M$1000,ROW()-1,0)),"")))</f>
        <v/>
      </c>
      <c r="P979" s="5" t="str">
        <f>IF($P$2='产品报告-整理'!$V$1,IFERROR(INDEX('产品报告-整理'!AD:AD,MATCH(产品建议!A979,'产品报告-整理'!W:W,0)),""),(IFERROR(VALUE(HLOOKUP(P$2,'2.源数据-产品分析-全商品'!N$6:N$1000,ROW()-1,0)),"")))</f>
        <v/>
      </c>
      <c r="Q979" s="5" t="str">
        <f>IF($Q$2='产品报告-整理'!$AG$1,IFERROR(INDEX('产品报告-整理'!AO:AO,MATCH(产品建议!A979,'产品报告-整理'!AH:AH,0)),""),(IFERROR(VALUE(HLOOKUP(Q$2,'2.源数据-产品分析-全商品'!O$6:O$1000,ROW()-1,0)),"")))</f>
        <v/>
      </c>
      <c r="R979" s="5" t="str">
        <f>IF($R$2='产品报告-整理'!$AR$1,IFERROR(INDEX('产品报告-整理'!AZ:AZ,MATCH(产品建议!A979,'产品报告-整理'!AS:AS,0)),""),(IFERROR(VALUE(HLOOKUP(R$2,'2.源数据-产品分析-全商品'!P$6:P$1000,ROW()-1,0)),"")))</f>
        <v/>
      </c>
      <c r="S979" s="5" t="str">
        <f>IF($S$2='产品报告-整理'!$BC$1,IFERROR(INDEX('产品报告-整理'!BK:BK,MATCH(产品建议!A979,'产品报告-整理'!BD:BD,0)),""),(IFERROR(VALUE(HLOOKUP(S$2,'2.源数据-产品分析-全商品'!Q$6:Q$1000,ROW()-1,0)),"")))</f>
        <v/>
      </c>
      <c r="T979" s="5" t="str">
        <f>IFERROR(HLOOKUP("产品负责人",'2.源数据-产品分析-全商品'!R$6:R$1000,ROW()-1,0),"")</f>
        <v/>
      </c>
      <c r="U979" s="5" t="str">
        <f>IFERROR(VALUE(HLOOKUP(U$2,'2.源数据-产品分析-全商品'!S$6:S$1000,ROW()-1,0)),"")</f>
        <v/>
      </c>
      <c r="V979" s="5" t="str">
        <f>IFERROR(VALUE(HLOOKUP(V$2,'2.源数据-产品分析-全商品'!T$6:T$1000,ROW()-1,0)),"")</f>
        <v/>
      </c>
      <c r="W979" s="5" t="str">
        <f>IF(OR($A$3=""),"",IF(OR($W$2="优爆品"),(IF(COUNTIF('2-2.源数据-产品分析-优品'!A:A,产品建议!A979)&gt;0,"是","")&amp;IF(COUNTIF('2-3.源数据-产品分析-爆品'!A:A,产品建议!A979)&gt;0,"是","")),IF(OR($W$2="P4P点击量"),((IFERROR(INDEX('产品报告-整理'!D:D,MATCH(产品建议!A979,'产品报告-整理'!A:A,0)),""))),((IF(COUNTIF('2-2.源数据-产品分析-优品'!A:A,产品建议!A979)&gt;0,"是",""))))))</f>
        <v/>
      </c>
      <c r="X979" s="5" t="str">
        <f>IF(OR($A$3=""),"",IF(OR($W$2="优爆品"),((IFERROR(INDEX('产品报告-整理'!D:D,MATCH(产品建议!A979,'产品报告-整理'!A:A,0)),"")&amp;" → "&amp;(IFERROR(TEXT(INDEX('产品报告-整理'!D:D,MATCH(产品建议!A979,'产品报告-整理'!A:A,0))/G979,"0%"),"")))),IF(OR($W$2="P4P点击量"),((IF($W$2="P4P点击量",IFERROR(TEXT(W979/G979,"0%"),"")))),(((IF(COUNTIF('2-3.源数据-产品分析-爆品'!A:A,产品建议!A979)&gt;0,"是","")))))))</f>
        <v/>
      </c>
      <c r="Y979" s="9" t="str">
        <f>IF(AND($Y$2="直通车总消费",'产品报告-整理'!$BN$1="推荐广告"),IFERROR(INDEX('产品报告-整理'!H:H,MATCH(产品建议!A979,'产品报告-整理'!A:A,0)),0)+IFERROR(INDEX('产品报告-整理'!BV:BV,MATCH(产品建议!A979,'产品报告-整理'!BO:BO,0)),0),IFERROR(INDEX('产品报告-整理'!H:H,MATCH(产品建议!A979,'产品报告-整理'!A:A,0)),0))</f>
        <v/>
      </c>
      <c r="Z979" s="9" t="str">
        <f t="shared" si="48"/>
        <v/>
      </c>
      <c r="AA979" s="5" t="str">
        <f t="shared" si="46"/>
        <v/>
      </c>
      <c r="AB979" s="5" t="str">
        <f t="shared" si="47"/>
        <v/>
      </c>
      <c r="AC979" s="9"/>
      <c r="AD979" s="15" t="str">
        <f>IF($AD$1="  ",IFERROR(IF(AND(Y979="未推广",L979&gt;0),"加入P4P推广 ","")&amp;IF(AND(OR(W979="是",X979="是"),Y979=0),"优爆品加推广 ","")&amp;IF(AND(C979="N",L979&gt;0),"增加橱窗绑定 ","")&amp;IF(AND(OR(Z979&gt;$Z$1*4.5,AB979&gt;$AB$1*4.5),Y979&lt;&gt;0,Y979&gt;$AB$1*2,G979&gt;($G$1/$L$1)*1),"放弃P4P推广 ","")&amp;IF(AND(AB979&gt;$AB$1*1.2,AB979&lt;$AB$1*4.5,Y979&gt;0),"优化询盘成本 ","")&amp;IF(AND(Z979&gt;$Z$1*1.2,Z979&lt;$Z$1*4.5,Y979&gt;0),"优化商机成本 ","")&amp;IF(AND(Y979&lt;&gt;0,L979&gt;0,AB979&lt;$AB$1*1.2),"加大询盘获取 ","")&amp;IF(AND(Y979&lt;&gt;0,K979&gt;0,Z979&lt;$Z$1*1.2),"加大商机获取 ","")&amp;IF(AND(L979=0,C979="Y",G979&gt;($G$1/$L$1*1.5)),"解绑橱窗绑定 ",""),"请去左表粘贴源数据"),"")</f>
        <v/>
      </c>
      <c r="AE979" s="9"/>
      <c r="AF979" s="9"/>
      <c r="AG979" s="9"/>
      <c r="AH979" s="9"/>
      <c r="AI979" s="17"/>
      <c r="AJ979" s="17"/>
      <c r="AK979" s="17"/>
    </row>
    <row r="980" spans="1:37">
      <c r="A980" s="5" t="str">
        <f>IFERROR(HLOOKUP(A$2,'2.源数据-产品分析-全商品'!A$6:A$1000,ROW()-1,0),"")</f>
        <v/>
      </c>
      <c r="B980" s="5" t="str">
        <f>IFERROR(HLOOKUP(B$2,'2.源数据-产品分析-全商品'!B$6:B$1000,ROW()-1,0),"")</f>
        <v/>
      </c>
      <c r="C980" s="5" t="str">
        <f>CLEAN(IFERROR(HLOOKUP(C$2,'2.源数据-产品分析-全商品'!C$6:C$1000,ROW()-1,0),""))</f>
        <v/>
      </c>
      <c r="D980" s="5" t="str">
        <f>IFERROR(HLOOKUP(D$2,'2.源数据-产品分析-全商品'!D$6:D$1000,ROW()-1,0),"")</f>
        <v/>
      </c>
      <c r="E980" s="5" t="str">
        <f>IFERROR(HLOOKUP(E$2,'2.源数据-产品分析-全商品'!E$6:E$1000,ROW()-1,0),"")</f>
        <v/>
      </c>
      <c r="F980" s="5" t="str">
        <f>IFERROR(VALUE(HLOOKUP(F$2,'2.源数据-产品分析-全商品'!F$6:F$1000,ROW()-1,0)),"")</f>
        <v/>
      </c>
      <c r="G980" s="5" t="str">
        <f>IFERROR(VALUE(HLOOKUP(G$2,'2.源数据-产品分析-全商品'!G$6:G$1000,ROW()-1,0)),"")</f>
        <v/>
      </c>
      <c r="H980" s="5" t="str">
        <f>IFERROR(HLOOKUP(H$2,'2.源数据-产品分析-全商品'!H$6:H$1000,ROW()-1,0),"")</f>
        <v/>
      </c>
      <c r="I980" s="5" t="str">
        <f>IFERROR(VALUE(HLOOKUP(I$2,'2.源数据-产品分析-全商品'!I$6:I$1000,ROW()-1,0)),"")</f>
        <v/>
      </c>
      <c r="J980" s="60" t="str">
        <f>IFERROR(IF($J$2="","",INDEX('产品报告-整理'!G:G,MATCH(产品建议!A980,'产品报告-整理'!A:A,0))),"")</f>
        <v/>
      </c>
      <c r="K980" s="5" t="str">
        <f>IFERROR(IF($K$2="","",VALUE(INDEX('产品报告-整理'!E:E,MATCH(产品建议!A980,'产品报告-整理'!A:A,0)))),0)</f>
        <v/>
      </c>
      <c r="L980" s="5" t="str">
        <f>IFERROR(VALUE(HLOOKUP(L$2,'2.源数据-产品分析-全商品'!J$6:J$1000,ROW()-1,0)),"")</f>
        <v/>
      </c>
      <c r="M980" s="5" t="str">
        <f>IFERROR(VALUE(HLOOKUP(M$2,'2.源数据-产品分析-全商品'!K$6:K$1000,ROW()-1,0)),"")</f>
        <v/>
      </c>
      <c r="N980" s="5" t="str">
        <f>IFERROR(HLOOKUP(N$2,'2.源数据-产品分析-全商品'!L$6:L$1000,ROW()-1,0),"")</f>
        <v/>
      </c>
      <c r="O980" s="5" t="str">
        <f>IF($O$2='产品报告-整理'!$K$1,IFERROR(INDEX('产品报告-整理'!S:S,MATCH(产品建议!A980,'产品报告-整理'!L:L,0)),""),(IFERROR(VALUE(HLOOKUP(O$2,'2.源数据-产品分析-全商品'!M$6:M$1000,ROW()-1,0)),"")))</f>
        <v/>
      </c>
      <c r="P980" s="5" t="str">
        <f>IF($P$2='产品报告-整理'!$V$1,IFERROR(INDEX('产品报告-整理'!AD:AD,MATCH(产品建议!A980,'产品报告-整理'!W:W,0)),""),(IFERROR(VALUE(HLOOKUP(P$2,'2.源数据-产品分析-全商品'!N$6:N$1000,ROW()-1,0)),"")))</f>
        <v/>
      </c>
      <c r="Q980" s="5" t="str">
        <f>IF($Q$2='产品报告-整理'!$AG$1,IFERROR(INDEX('产品报告-整理'!AO:AO,MATCH(产品建议!A980,'产品报告-整理'!AH:AH,0)),""),(IFERROR(VALUE(HLOOKUP(Q$2,'2.源数据-产品分析-全商品'!O$6:O$1000,ROW()-1,0)),"")))</f>
        <v/>
      </c>
      <c r="R980" s="5" t="str">
        <f>IF($R$2='产品报告-整理'!$AR$1,IFERROR(INDEX('产品报告-整理'!AZ:AZ,MATCH(产品建议!A980,'产品报告-整理'!AS:AS,0)),""),(IFERROR(VALUE(HLOOKUP(R$2,'2.源数据-产品分析-全商品'!P$6:P$1000,ROW()-1,0)),"")))</f>
        <v/>
      </c>
      <c r="S980" s="5" t="str">
        <f>IF($S$2='产品报告-整理'!$BC$1,IFERROR(INDEX('产品报告-整理'!BK:BK,MATCH(产品建议!A980,'产品报告-整理'!BD:BD,0)),""),(IFERROR(VALUE(HLOOKUP(S$2,'2.源数据-产品分析-全商品'!Q$6:Q$1000,ROW()-1,0)),"")))</f>
        <v/>
      </c>
      <c r="T980" s="5" t="str">
        <f>IFERROR(HLOOKUP("产品负责人",'2.源数据-产品分析-全商品'!R$6:R$1000,ROW()-1,0),"")</f>
        <v/>
      </c>
      <c r="U980" s="5" t="str">
        <f>IFERROR(VALUE(HLOOKUP(U$2,'2.源数据-产品分析-全商品'!S$6:S$1000,ROW()-1,0)),"")</f>
        <v/>
      </c>
      <c r="V980" s="5" t="str">
        <f>IFERROR(VALUE(HLOOKUP(V$2,'2.源数据-产品分析-全商品'!T$6:T$1000,ROW()-1,0)),"")</f>
        <v/>
      </c>
      <c r="W980" s="5" t="str">
        <f>IF(OR($A$3=""),"",IF(OR($W$2="优爆品"),(IF(COUNTIF('2-2.源数据-产品分析-优品'!A:A,产品建议!A980)&gt;0,"是","")&amp;IF(COUNTIF('2-3.源数据-产品分析-爆品'!A:A,产品建议!A980)&gt;0,"是","")),IF(OR($W$2="P4P点击量"),((IFERROR(INDEX('产品报告-整理'!D:D,MATCH(产品建议!A980,'产品报告-整理'!A:A,0)),""))),((IF(COUNTIF('2-2.源数据-产品分析-优品'!A:A,产品建议!A980)&gt;0,"是",""))))))</f>
        <v/>
      </c>
      <c r="X980" s="5" t="str">
        <f>IF(OR($A$3=""),"",IF(OR($W$2="优爆品"),((IFERROR(INDEX('产品报告-整理'!D:D,MATCH(产品建议!A980,'产品报告-整理'!A:A,0)),"")&amp;" → "&amp;(IFERROR(TEXT(INDEX('产品报告-整理'!D:D,MATCH(产品建议!A980,'产品报告-整理'!A:A,0))/G980,"0%"),"")))),IF(OR($W$2="P4P点击量"),((IF($W$2="P4P点击量",IFERROR(TEXT(W980/G980,"0%"),"")))),(((IF(COUNTIF('2-3.源数据-产品分析-爆品'!A:A,产品建议!A980)&gt;0,"是","")))))))</f>
        <v/>
      </c>
      <c r="Y980" s="9" t="str">
        <f>IF(AND($Y$2="直通车总消费",'产品报告-整理'!$BN$1="推荐广告"),IFERROR(INDEX('产品报告-整理'!H:H,MATCH(产品建议!A980,'产品报告-整理'!A:A,0)),0)+IFERROR(INDEX('产品报告-整理'!BV:BV,MATCH(产品建议!A980,'产品报告-整理'!BO:BO,0)),0),IFERROR(INDEX('产品报告-整理'!H:H,MATCH(产品建议!A980,'产品报告-整理'!A:A,0)),0))</f>
        <v/>
      </c>
      <c r="Z980" s="9" t="str">
        <f t="shared" si="48"/>
        <v/>
      </c>
      <c r="AA980" s="5" t="str">
        <f t="shared" si="46"/>
        <v/>
      </c>
      <c r="AB980" s="5" t="str">
        <f t="shared" si="47"/>
        <v/>
      </c>
      <c r="AC980" s="9"/>
      <c r="AD980" s="15" t="str">
        <f>IF($AD$1="  ",IFERROR(IF(AND(Y980="未推广",L980&gt;0),"加入P4P推广 ","")&amp;IF(AND(OR(W980="是",X980="是"),Y980=0),"优爆品加推广 ","")&amp;IF(AND(C980="N",L980&gt;0),"增加橱窗绑定 ","")&amp;IF(AND(OR(Z980&gt;$Z$1*4.5,AB980&gt;$AB$1*4.5),Y980&lt;&gt;0,Y980&gt;$AB$1*2,G980&gt;($G$1/$L$1)*1),"放弃P4P推广 ","")&amp;IF(AND(AB980&gt;$AB$1*1.2,AB980&lt;$AB$1*4.5,Y980&gt;0),"优化询盘成本 ","")&amp;IF(AND(Z980&gt;$Z$1*1.2,Z980&lt;$Z$1*4.5,Y980&gt;0),"优化商机成本 ","")&amp;IF(AND(Y980&lt;&gt;0,L980&gt;0,AB980&lt;$AB$1*1.2),"加大询盘获取 ","")&amp;IF(AND(Y980&lt;&gt;0,K980&gt;0,Z980&lt;$Z$1*1.2),"加大商机获取 ","")&amp;IF(AND(L980=0,C980="Y",G980&gt;($G$1/$L$1*1.5)),"解绑橱窗绑定 ",""),"请去左表粘贴源数据"),"")</f>
        <v/>
      </c>
      <c r="AE980" s="9"/>
      <c r="AF980" s="9"/>
      <c r="AG980" s="9"/>
      <c r="AH980" s="9"/>
      <c r="AI980" s="17"/>
      <c r="AJ980" s="17"/>
      <c r="AK980" s="17"/>
    </row>
    <row r="981" spans="1:37">
      <c r="A981" s="5" t="str">
        <f>IFERROR(HLOOKUP(A$2,'2.源数据-产品分析-全商品'!A$6:A$1000,ROW()-1,0),"")</f>
        <v/>
      </c>
      <c r="B981" s="5" t="str">
        <f>IFERROR(HLOOKUP(B$2,'2.源数据-产品分析-全商品'!B$6:B$1000,ROW()-1,0),"")</f>
        <v/>
      </c>
      <c r="C981" s="5" t="str">
        <f>CLEAN(IFERROR(HLOOKUP(C$2,'2.源数据-产品分析-全商品'!C$6:C$1000,ROW()-1,0),""))</f>
        <v/>
      </c>
      <c r="D981" s="5" t="str">
        <f>IFERROR(HLOOKUP(D$2,'2.源数据-产品分析-全商品'!D$6:D$1000,ROW()-1,0),"")</f>
        <v/>
      </c>
      <c r="E981" s="5" t="str">
        <f>IFERROR(HLOOKUP(E$2,'2.源数据-产品分析-全商品'!E$6:E$1000,ROW()-1,0),"")</f>
        <v/>
      </c>
      <c r="F981" s="5" t="str">
        <f>IFERROR(VALUE(HLOOKUP(F$2,'2.源数据-产品分析-全商品'!F$6:F$1000,ROW()-1,0)),"")</f>
        <v/>
      </c>
      <c r="G981" s="5" t="str">
        <f>IFERROR(VALUE(HLOOKUP(G$2,'2.源数据-产品分析-全商品'!G$6:G$1000,ROW()-1,0)),"")</f>
        <v/>
      </c>
      <c r="H981" s="5" t="str">
        <f>IFERROR(HLOOKUP(H$2,'2.源数据-产品分析-全商品'!H$6:H$1000,ROW()-1,0),"")</f>
        <v/>
      </c>
      <c r="I981" s="5" t="str">
        <f>IFERROR(VALUE(HLOOKUP(I$2,'2.源数据-产品分析-全商品'!I$6:I$1000,ROW()-1,0)),"")</f>
        <v/>
      </c>
      <c r="J981" s="60" t="str">
        <f>IFERROR(IF($J$2="","",INDEX('产品报告-整理'!G:G,MATCH(产品建议!A981,'产品报告-整理'!A:A,0))),"")</f>
        <v/>
      </c>
      <c r="K981" s="5" t="str">
        <f>IFERROR(IF($K$2="","",VALUE(INDEX('产品报告-整理'!E:E,MATCH(产品建议!A981,'产品报告-整理'!A:A,0)))),0)</f>
        <v/>
      </c>
      <c r="L981" s="5" t="str">
        <f>IFERROR(VALUE(HLOOKUP(L$2,'2.源数据-产品分析-全商品'!J$6:J$1000,ROW()-1,0)),"")</f>
        <v/>
      </c>
      <c r="M981" s="5" t="str">
        <f>IFERROR(VALUE(HLOOKUP(M$2,'2.源数据-产品分析-全商品'!K$6:K$1000,ROW()-1,0)),"")</f>
        <v/>
      </c>
      <c r="N981" s="5" t="str">
        <f>IFERROR(HLOOKUP(N$2,'2.源数据-产品分析-全商品'!L$6:L$1000,ROW()-1,0),"")</f>
        <v/>
      </c>
      <c r="O981" s="5" t="str">
        <f>IF($O$2='产品报告-整理'!$K$1,IFERROR(INDEX('产品报告-整理'!S:S,MATCH(产品建议!A981,'产品报告-整理'!L:L,0)),""),(IFERROR(VALUE(HLOOKUP(O$2,'2.源数据-产品分析-全商品'!M$6:M$1000,ROW()-1,0)),"")))</f>
        <v/>
      </c>
      <c r="P981" s="5" t="str">
        <f>IF($P$2='产品报告-整理'!$V$1,IFERROR(INDEX('产品报告-整理'!AD:AD,MATCH(产品建议!A981,'产品报告-整理'!W:W,0)),""),(IFERROR(VALUE(HLOOKUP(P$2,'2.源数据-产品分析-全商品'!N$6:N$1000,ROW()-1,0)),"")))</f>
        <v/>
      </c>
      <c r="Q981" s="5" t="str">
        <f>IF($Q$2='产品报告-整理'!$AG$1,IFERROR(INDEX('产品报告-整理'!AO:AO,MATCH(产品建议!A981,'产品报告-整理'!AH:AH,0)),""),(IFERROR(VALUE(HLOOKUP(Q$2,'2.源数据-产品分析-全商品'!O$6:O$1000,ROW()-1,0)),"")))</f>
        <v/>
      </c>
      <c r="R981" s="5" t="str">
        <f>IF($R$2='产品报告-整理'!$AR$1,IFERROR(INDEX('产品报告-整理'!AZ:AZ,MATCH(产品建议!A981,'产品报告-整理'!AS:AS,0)),""),(IFERROR(VALUE(HLOOKUP(R$2,'2.源数据-产品分析-全商品'!P$6:P$1000,ROW()-1,0)),"")))</f>
        <v/>
      </c>
      <c r="S981" s="5" t="str">
        <f>IF($S$2='产品报告-整理'!$BC$1,IFERROR(INDEX('产品报告-整理'!BK:BK,MATCH(产品建议!A981,'产品报告-整理'!BD:BD,0)),""),(IFERROR(VALUE(HLOOKUP(S$2,'2.源数据-产品分析-全商品'!Q$6:Q$1000,ROW()-1,0)),"")))</f>
        <v/>
      </c>
      <c r="T981" s="5" t="str">
        <f>IFERROR(HLOOKUP("产品负责人",'2.源数据-产品分析-全商品'!R$6:R$1000,ROW()-1,0),"")</f>
        <v/>
      </c>
      <c r="U981" s="5" t="str">
        <f>IFERROR(VALUE(HLOOKUP(U$2,'2.源数据-产品分析-全商品'!S$6:S$1000,ROW()-1,0)),"")</f>
        <v/>
      </c>
      <c r="V981" s="5" t="str">
        <f>IFERROR(VALUE(HLOOKUP(V$2,'2.源数据-产品分析-全商品'!T$6:T$1000,ROW()-1,0)),"")</f>
        <v/>
      </c>
      <c r="W981" s="5" t="str">
        <f>IF(OR($A$3=""),"",IF(OR($W$2="优爆品"),(IF(COUNTIF('2-2.源数据-产品分析-优品'!A:A,产品建议!A981)&gt;0,"是","")&amp;IF(COUNTIF('2-3.源数据-产品分析-爆品'!A:A,产品建议!A981)&gt;0,"是","")),IF(OR($W$2="P4P点击量"),((IFERROR(INDEX('产品报告-整理'!D:D,MATCH(产品建议!A981,'产品报告-整理'!A:A,0)),""))),((IF(COUNTIF('2-2.源数据-产品分析-优品'!A:A,产品建议!A981)&gt;0,"是",""))))))</f>
        <v/>
      </c>
      <c r="X981" s="5" t="str">
        <f>IF(OR($A$3=""),"",IF(OR($W$2="优爆品"),((IFERROR(INDEX('产品报告-整理'!D:D,MATCH(产品建议!A981,'产品报告-整理'!A:A,0)),"")&amp;" → "&amp;(IFERROR(TEXT(INDEX('产品报告-整理'!D:D,MATCH(产品建议!A981,'产品报告-整理'!A:A,0))/G981,"0%"),"")))),IF(OR($W$2="P4P点击量"),((IF($W$2="P4P点击量",IFERROR(TEXT(W981/G981,"0%"),"")))),(((IF(COUNTIF('2-3.源数据-产品分析-爆品'!A:A,产品建议!A981)&gt;0,"是","")))))))</f>
        <v/>
      </c>
      <c r="Y981" s="9" t="str">
        <f>IF(AND($Y$2="直通车总消费",'产品报告-整理'!$BN$1="推荐广告"),IFERROR(INDEX('产品报告-整理'!H:H,MATCH(产品建议!A981,'产品报告-整理'!A:A,0)),0)+IFERROR(INDEX('产品报告-整理'!BV:BV,MATCH(产品建议!A981,'产品报告-整理'!BO:BO,0)),0),IFERROR(INDEX('产品报告-整理'!H:H,MATCH(产品建议!A981,'产品报告-整理'!A:A,0)),0))</f>
        <v/>
      </c>
      <c r="Z981" s="9" t="str">
        <f t="shared" si="48"/>
        <v/>
      </c>
      <c r="AA981" s="5" t="str">
        <f t="shared" si="46"/>
        <v/>
      </c>
      <c r="AB981" s="5" t="str">
        <f t="shared" si="47"/>
        <v/>
      </c>
      <c r="AC981" s="9"/>
      <c r="AD981" s="15" t="str">
        <f>IF($AD$1="  ",IFERROR(IF(AND(Y981="未推广",L981&gt;0),"加入P4P推广 ","")&amp;IF(AND(OR(W981="是",X981="是"),Y981=0),"优爆品加推广 ","")&amp;IF(AND(C981="N",L981&gt;0),"增加橱窗绑定 ","")&amp;IF(AND(OR(Z981&gt;$Z$1*4.5,AB981&gt;$AB$1*4.5),Y981&lt;&gt;0,Y981&gt;$AB$1*2,G981&gt;($G$1/$L$1)*1),"放弃P4P推广 ","")&amp;IF(AND(AB981&gt;$AB$1*1.2,AB981&lt;$AB$1*4.5,Y981&gt;0),"优化询盘成本 ","")&amp;IF(AND(Z981&gt;$Z$1*1.2,Z981&lt;$Z$1*4.5,Y981&gt;0),"优化商机成本 ","")&amp;IF(AND(Y981&lt;&gt;0,L981&gt;0,AB981&lt;$AB$1*1.2),"加大询盘获取 ","")&amp;IF(AND(Y981&lt;&gt;0,K981&gt;0,Z981&lt;$Z$1*1.2),"加大商机获取 ","")&amp;IF(AND(L981=0,C981="Y",G981&gt;($G$1/$L$1*1.5)),"解绑橱窗绑定 ",""),"请去左表粘贴源数据"),"")</f>
        <v/>
      </c>
      <c r="AE981" s="9"/>
      <c r="AF981" s="9"/>
      <c r="AG981" s="9"/>
      <c r="AH981" s="9"/>
      <c r="AI981" s="17"/>
      <c r="AJ981" s="17"/>
      <c r="AK981" s="17"/>
    </row>
    <row r="982" spans="1:37">
      <c r="A982" s="5" t="str">
        <f>IFERROR(HLOOKUP(A$2,'2.源数据-产品分析-全商品'!A$6:A$1000,ROW()-1,0),"")</f>
        <v/>
      </c>
      <c r="B982" s="5" t="str">
        <f>IFERROR(HLOOKUP(B$2,'2.源数据-产品分析-全商品'!B$6:B$1000,ROW()-1,0),"")</f>
        <v/>
      </c>
      <c r="C982" s="5" t="str">
        <f>CLEAN(IFERROR(HLOOKUP(C$2,'2.源数据-产品分析-全商品'!C$6:C$1000,ROW()-1,0),""))</f>
        <v/>
      </c>
      <c r="D982" s="5" t="str">
        <f>IFERROR(HLOOKUP(D$2,'2.源数据-产品分析-全商品'!D$6:D$1000,ROW()-1,0),"")</f>
        <v/>
      </c>
      <c r="E982" s="5" t="str">
        <f>IFERROR(HLOOKUP(E$2,'2.源数据-产品分析-全商品'!E$6:E$1000,ROW()-1,0),"")</f>
        <v/>
      </c>
      <c r="F982" s="5" t="str">
        <f>IFERROR(VALUE(HLOOKUP(F$2,'2.源数据-产品分析-全商品'!F$6:F$1000,ROW()-1,0)),"")</f>
        <v/>
      </c>
      <c r="G982" s="5" t="str">
        <f>IFERROR(VALUE(HLOOKUP(G$2,'2.源数据-产品分析-全商品'!G$6:G$1000,ROW()-1,0)),"")</f>
        <v/>
      </c>
      <c r="H982" s="5" t="str">
        <f>IFERROR(HLOOKUP(H$2,'2.源数据-产品分析-全商品'!H$6:H$1000,ROW()-1,0),"")</f>
        <v/>
      </c>
      <c r="I982" s="5" t="str">
        <f>IFERROR(VALUE(HLOOKUP(I$2,'2.源数据-产品分析-全商品'!I$6:I$1000,ROW()-1,0)),"")</f>
        <v/>
      </c>
      <c r="J982" s="60" t="str">
        <f>IFERROR(IF($J$2="","",INDEX('产品报告-整理'!G:G,MATCH(产品建议!A982,'产品报告-整理'!A:A,0))),"")</f>
        <v/>
      </c>
      <c r="K982" s="5" t="str">
        <f>IFERROR(IF($K$2="","",VALUE(INDEX('产品报告-整理'!E:E,MATCH(产品建议!A982,'产品报告-整理'!A:A,0)))),0)</f>
        <v/>
      </c>
      <c r="L982" s="5" t="str">
        <f>IFERROR(VALUE(HLOOKUP(L$2,'2.源数据-产品分析-全商品'!J$6:J$1000,ROW()-1,0)),"")</f>
        <v/>
      </c>
      <c r="M982" s="5" t="str">
        <f>IFERROR(VALUE(HLOOKUP(M$2,'2.源数据-产品分析-全商品'!K$6:K$1000,ROW()-1,0)),"")</f>
        <v/>
      </c>
      <c r="N982" s="5" t="str">
        <f>IFERROR(HLOOKUP(N$2,'2.源数据-产品分析-全商品'!L$6:L$1000,ROW()-1,0),"")</f>
        <v/>
      </c>
      <c r="O982" s="5" t="str">
        <f>IF($O$2='产品报告-整理'!$K$1,IFERROR(INDEX('产品报告-整理'!S:S,MATCH(产品建议!A982,'产品报告-整理'!L:L,0)),""),(IFERROR(VALUE(HLOOKUP(O$2,'2.源数据-产品分析-全商品'!M$6:M$1000,ROW()-1,0)),"")))</f>
        <v/>
      </c>
      <c r="P982" s="5" t="str">
        <f>IF($P$2='产品报告-整理'!$V$1,IFERROR(INDEX('产品报告-整理'!AD:AD,MATCH(产品建议!A982,'产品报告-整理'!W:W,0)),""),(IFERROR(VALUE(HLOOKUP(P$2,'2.源数据-产品分析-全商品'!N$6:N$1000,ROW()-1,0)),"")))</f>
        <v/>
      </c>
      <c r="Q982" s="5" t="str">
        <f>IF($Q$2='产品报告-整理'!$AG$1,IFERROR(INDEX('产品报告-整理'!AO:AO,MATCH(产品建议!A982,'产品报告-整理'!AH:AH,0)),""),(IFERROR(VALUE(HLOOKUP(Q$2,'2.源数据-产品分析-全商品'!O$6:O$1000,ROW()-1,0)),"")))</f>
        <v/>
      </c>
      <c r="R982" s="5" t="str">
        <f>IF($R$2='产品报告-整理'!$AR$1,IFERROR(INDEX('产品报告-整理'!AZ:AZ,MATCH(产品建议!A982,'产品报告-整理'!AS:AS,0)),""),(IFERROR(VALUE(HLOOKUP(R$2,'2.源数据-产品分析-全商品'!P$6:P$1000,ROW()-1,0)),"")))</f>
        <v/>
      </c>
      <c r="S982" s="5" t="str">
        <f>IF($S$2='产品报告-整理'!$BC$1,IFERROR(INDEX('产品报告-整理'!BK:BK,MATCH(产品建议!A982,'产品报告-整理'!BD:BD,0)),""),(IFERROR(VALUE(HLOOKUP(S$2,'2.源数据-产品分析-全商品'!Q$6:Q$1000,ROW()-1,0)),"")))</f>
        <v/>
      </c>
      <c r="T982" s="5" t="str">
        <f>IFERROR(HLOOKUP("产品负责人",'2.源数据-产品分析-全商品'!R$6:R$1000,ROW()-1,0),"")</f>
        <v/>
      </c>
      <c r="U982" s="5" t="str">
        <f>IFERROR(VALUE(HLOOKUP(U$2,'2.源数据-产品分析-全商品'!S$6:S$1000,ROW()-1,0)),"")</f>
        <v/>
      </c>
      <c r="V982" s="5" t="str">
        <f>IFERROR(VALUE(HLOOKUP(V$2,'2.源数据-产品分析-全商品'!T$6:T$1000,ROW()-1,0)),"")</f>
        <v/>
      </c>
      <c r="W982" s="5" t="str">
        <f>IF(OR($A$3=""),"",IF(OR($W$2="优爆品"),(IF(COUNTIF('2-2.源数据-产品分析-优品'!A:A,产品建议!A982)&gt;0,"是","")&amp;IF(COUNTIF('2-3.源数据-产品分析-爆品'!A:A,产品建议!A982)&gt;0,"是","")),IF(OR($W$2="P4P点击量"),((IFERROR(INDEX('产品报告-整理'!D:D,MATCH(产品建议!A982,'产品报告-整理'!A:A,0)),""))),((IF(COUNTIF('2-2.源数据-产品分析-优品'!A:A,产品建议!A982)&gt;0,"是",""))))))</f>
        <v/>
      </c>
      <c r="X982" s="5" t="str">
        <f>IF(OR($A$3=""),"",IF(OR($W$2="优爆品"),((IFERROR(INDEX('产品报告-整理'!D:D,MATCH(产品建议!A982,'产品报告-整理'!A:A,0)),"")&amp;" → "&amp;(IFERROR(TEXT(INDEX('产品报告-整理'!D:D,MATCH(产品建议!A982,'产品报告-整理'!A:A,0))/G982,"0%"),"")))),IF(OR($W$2="P4P点击量"),((IF($W$2="P4P点击量",IFERROR(TEXT(W982/G982,"0%"),"")))),(((IF(COUNTIF('2-3.源数据-产品分析-爆品'!A:A,产品建议!A982)&gt;0,"是","")))))))</f>
        <v/>
      </c>
      <c r="Y982" s="9" t="str">
        <f>IF(AND($Y$2="直通车总消费",'产品报告-整理'!$BN$1="推荐广告"),IFERROR(INDEX('产品报告-整理'!H:H,MATCH(产品建议!A982,'产品报告-整理'!A:A,0)),0)+IFERROR(INDEX('产品报告-整理'!BV:BV,MATCH(产品建议!A982,'产品报告-整理'!BO:BO,0)),0),IFERROR(INDEX('产品报告-整理'!H:H,MATCH(产品建议!A982,'产品报告-整理'!A:A,0)),0))</f>
        <v/>
      </c>
      <c r="Z982" s="9" t="str">
        <f t="shared" si="48"/>
        <v/>
      </c>
      <c r="AA982" s="5" t="str">
        <f t="shared" si="46"/>
        <v/>
      </c>
      <c r="AB982" s="5" t="str">
        <f t="shared" si="47"/>
        <v/>
      </c>
      <c r="AC982" s="9"/>
      <c r="AD982" s="15" t="str">
        <f>IF($AD$1="  ",IFERROR(IF(AND(Y982="未推广",L982&gt;0),"加入P4P推广 ","")&amp;IF(AND(OR(W982="是",X982="是"),Y982=0),"优爆品加推广 ","")&amp;IF(AND(C982="N",L982&gt;0),"增加橱窗绑定 ","")&amp;IF(AND(OR(Z982&gt;$Z$1*4.5,AB982&gt;$AB$1*4.5),Y982&lt;&gt;0,Y982&gt;$AB$1*2,G982&gt;($G$1/$L$1)*1),"放弃P4P推广 ","")&amp;IF(AND(AB982&gt;$AB$1*1.2,AB982&lt;$AB$1*4.5,Y982&gt;0),"优化询盘成本 ","")&amp;IF(AND(Z982&gt;$Z$1*1.2,Z982&lt;$Z$1*4.5,Y982&gt;0),"优化商机成本 ","")&amp;IF(AND(Y982&lt;&gt;0,L982&gt;0,AB982&lt;$AB$1*1.2),"加大询盘获取 ","")&amp;IF(AND(Y982&lt;&gt;0,K982&gt;0,Z982&lt;$Z$1*1.2),"加大商机获取 ","")&amp;IF(AND(L982=0,C982="Y",G982&gt;($G$1/$L$1*1.5)),"解绑橱窗绑定 ",""),"请去左表粘贴源数据"),"")</f>
        <v/>
      </c>
      <c r="AE982" s="9"/>
      <c r="AF982" s="9"/>
      <c r="AG982" s="9"/>
      <c r="AH982" s="9"/>
      <c r="AI982" s="17"/>
      <c r="AJ982" s="17"/>
      <c r="AK982" s="17"/>
    </row>
    <row r="983" spans="1:37">
      <c r="A983" s="5" t="str">
        <f>IFERROR(HLOOKUP(A$2,'2.源数据-产品分析-全商品'!A$6:A$1000,ROW()-1,0),"")</f>
        <v/>
      </c>
      <c r="B983" s="5" t="str">
        <f>IFERROR(HLOOKUP(B$2,'2.源数据-产品分析-全商品'!B$6:B$1000,ROW()-1,0),"")</f>
        <v/>
      </c>
      <c r="C983" s="5" t="str">
        <f>CLEAN(IFERROR(HLOOKUP(C$2,'2.源数据-产品分析-全商品'!C$6:C$1000,ROW()-1,0),""))</f>
        <v/>
      </c>
      <c r="D983" s="5" t="str">
        <f>IFERROR(HLOOKUP(D$2,'2.源数据-产品分析-全商品'!D$6:D$1000,ROW()-1,0),"")</f>
        <v/>
      </c>
      <c r="E983" s="5" t="str">
        <f>IFERROR(HLOOKUP(E$2,'2.源数据-产品分析-全商品'!E$6:E$1000,ROW()-1,0),"")</f>
        <v/>
      </c>
      <c r="F983" s="5" t="str">
        <f>IFERROR(VALUE(HLOOKUP(F$2,'2.源数据-产品分析-全商品'!F$6:F$1000,ROW()-1,0)),"")</f>
        <v/>
      </c>
      <c r="G983" s="5" t="str">
        <f>IFERROR(VALUE(HLOOKUP(G$2,'2.源数据-产品分析-全商品'!G$6:G$1000,ROW()-1,0)),"")</f>
        <v/>
      </c>
      <c r="H983" s="5" t="str">
        <f>IFERROR(HLOOKUP(H$2,'2.源数据-产品分析-全商品'!H$6:H$1000,ROW()-1,0),"")</f>
        <v/>
      </c>
      <c r="I983" s="5" t="str">
        <f>IFERROR(VALUE(HLOOKUP(I$2,'2.源数据-产品分析-全商品'!I$6:I$1000,ROW()-1,0)),"")</f>
        <v/>
      </c>
      <c r="J983" s="60" t="str">
        <f>IFERROR(IF($J$2="","",INDEX('产品报告-整理'!G:G,MATCH(产品建议!A983,'产品报告-整理'!A:A,0))),"")</f>
        <v/>
      </c>
      <c r="K983" s="5" t="str">
        <f>IFERROR(IF($K$2="","",VALUE(INDEX('产品报告-整理'!E:E,MATCH(产品建议!A983,'产品报告-整理'!A:A,0)))),0)</f>
        <v/>
      </c>
      <c r="L983" s="5" t="str">
        <f>IFERROR(VALUE(HLOOKUP(L$2,'2.源数据-产品分析-全商品'!J$6:J$1000,ROW()-1,0)),"")</f>
        <v/>
      </c>
      <c r="M983" s="5" t="str">
        <f>IFERROR(VALUE(HLOOKUP(M$2,'2.源数据-产品分析-全商品'!K$6:K$1000,ROW()-1,0)),"")</f>
        <v/>
      </c>
      <c r="N983" s="5" t="str">
        <f>IFERROR(HLOOKUP(N$2,'2.源数据-产品分析-全商品'!L$6:L$1000,ROW()-1,0),"")</f>
        <v/>
      </c>
      <c r="O983" s="5" t="str">
        <f>IF($O$2='产品报告-整理'!$K$1,IFERROR(INDEX('产品报告-整理'!S:S,MATCH(产品建议!A983,'产品报告-整理'!L:L,0)),""),(IFERROR(VALUE(HLOOKUP(O$2,'2.源数据-产品分析-全商品'!M$6:M$1000,ROW()-1,0)),"")))</f>
        <v/>
      </c>
      <c r="P983" s="5" t="str">
        <f>IF($P$2='产品报告-整理'!$V$1,IFERROR(INDEX('产品报告-整理'!AD:AD,MATCH(产品建议!A983,'产品报告-整理'!W:W,0)),""),(IFERROR(VALUE(HLOOKUP(P$2,'2.源数据-产品分析-全商品'!N$6:N$1000,ROW()-1,0)),"")))</f>
        <v/>
      </c>
      <c r="Q983" s="5" t="str">
        <f>IF($Q$2='产品报告-整理'!$AG$1,IFERROR(INDEX('产品报告-整理'!AO:AO,MATCH(产品建议!A983,'产品报告-整理'!AH:AH,0)),""),(IFERROR(VALUE(HLOOKUP(Q$2,'2.源数据-产品分析-全商品'!O$6:O$1000,ROW()-1,0)),"")))</f>
        <v/>
      </c>
      <c r="R983" s="5" t="str">
        <f>IF($R$2='产品报告-整理'!$AR$1,IFERROR(INDEX('产品报告-整理'!AZ:AZ,MATCH(产品建议!A983,'产品报告-整理'!AS:AS,0)),""),(IFERROR(VALUE(HLOOKUP(R$2,'2.源数据-产品分析-全商品'!P$6:P$1000,ROW()-1,0)),"")))</f>
        <v/>
      </c>
      <c r="S983" s="5" t="str">
        <f>IF($S$2='产品报告-整理'!$BC$1,IFERROR(INDEX('产品报告-整理'!BK:BK,MATCH(产品建议!A983,'产品报告-整理'!BD:BD,0)),""),(IFERROR(VALUE(HLOOKUP(S$2,'2.源数据-产品分析-全商品'!Q$6:Q$1000,ROW()-1,0)),"")))</f>
        <v/>
      </c>
      <c r="T983" s="5" t="str">
        <f>IFERROR(HLOOKUP("产品负责人",'2.源数据-产品分析-全商品'!R$6:R$1000,ROW()-1,0),"")</f>
        <v/>
      </c>
      <c r="U983" s="5" t="str">
        <f>IFERROR(VALUE(HLOOKUP(U$2,'2.源数据-产品分析-全商品'!S$6:S$1000,ROW()-1,0)),"")</f>
        <v/>
      </c>
      <c r="V983" s="5" t="str">
        <f>IFERROR(VALUE(HLOOKUP(V$2,'2.源数据-产品分析-全商品'!T$6:T$1000,ROW()-1,0)),"")</f>
        <v/>
      </c>
      <c r="W983" s="5" t="str">
        <f>IF(OR($A$3=""),"",IF(OR($W$2="优爆品"),(IF(COUNTIF('2-2.源数据-产品分析-优品'!A:A,产品建议!A983)&gt;0,"是","")&amp;IF(COUNTIF('2-3.源数据-产品分析-爆品'!A:A,产品建议!A983)&gt;0,"是","")),IF(OR($W$2="P4P点击量"),((IFERROR(INDEX('产品报告-整理'!D:D,MATCH(产品建议!A983,'产品报告-整理'!A:A,0)),""))),((IF(COUNTIF('2-2.源数据-产品分析-优品'!A:A,产品建议!A983)&gt;0,"是",""))))))</f>
        <v/>
      </c>
      <c r="X983" s="5" t="str">
        <f>IF(OR($A$3=""),"",IF(OR($W$2="优爆品"),((IFERROR(INDEX('产品报告-整理'!D:D,MATCH(产品建议!A983,'产品报告-整理'!A:A,0)),"")&amp;" → "&amp;(IFERROR(TEXT(INDEX('产品报告-整理'!D:D,MATCH(产品建议!A983,'产品报告-整理'!A:A,0))/G983,"0%"),"")))),IF(OR($W$2="P4P点击量"),((IF($W$2="P4P点击量",IFERROR(TEXT(W983/G983,"0%"),"")))),(((IF(COUNTIF('2-3.源数据-产品分析-爆品'!A:A,产品建议!A983)&gt;0,"是","")))))))</f>
        <v/>
      </c>
      <c r="Y983" s="9" t="str">
        <f>IF(AND($Y$2="直通车总消费",'产品报告-整理'!$BN$1="推荐广告"),IFERROR(INDEX('产品报告-整理'!H:H,MATCH(产品建议!A983,'产品报告-整理'!A:A,0)),0)+IFERROR(INDEX('产品报告-整理'!BV:BV,MATCH(产品建议!A983,'产品报告-整理'!BO:BO,0)),0),IFERROR(INDEX('产品报告-整理'!H:H,MATCH(产品建议!A983,'产品报告-整理'!A:A,0)),0))</f>
        <v/>
      </c>
      <c r="Z983" s="9" t="str">
        <f t="shared" si="48"/>
        <v/>
      </c>
      <c r="AA983" s="5" t="str">
        <f t="shared" si="46"/>
        <v/>
      </c>
      <c r="AB983" s="5" t="str">
        <f t="shared" si="47"/>
        <v/>
      </c>
      <c r="AC983" s="9"/>
      <c r="AD983" s="15" t="str">
        <f>IF($AD$1="  ",IFERROR(IF(AND(Y983="未推广",L983&gt;0),"加入P4P推广 ","")&amp;IF(AND(OR(W983="是",X983="是"),Y983=0),"优爆品加推广 ","")&amp;IF(AND(C983="N",L983&gt;0),"增加橱窗绑定 ","")&amp;IF(AND(OR(Z983&gt;$Z$1*4.5,AB983&gt;$AB$1*4.5),Y983&lt;&gt;0,Y983&gt;$AB$1*2,G983&gt;($G$1/$L$1)*1),"放弃P4P推广 ","")&amp;IF(AND(AB983&gt;$AB$1*1.2,AB983&lt;$AB$1*4.5,Y983&gt;0),"优化询盘成本 ","")&amp;IF(AND(Z983&gt;$Z$1*1.2,Z983&lt;$Z$1*4.5,Y983&gt;0),"优化商机成本 ","")&amp;IF(AND(Y983&lt;&gt;0,L983&gt;0,AB983&lt;$AB$1*1.2),"加大询盘获取 ","")&amp;IF(AND(Y983&lt;&gt;0,K983&gt;0,Z983&lt;$Z$1*1.2),"加大商机获取 ","")&amp;IF(AND(L983=0,C983="Y",G983&gt;($G$1/$L$1*1.5)),"解绑橱窗绑定 ",""),"请去左表粘贴源数据"),"")</f>
        <v/>
      </c>
      <c r="AE983" s="9"/>
      <c r="AF983" s="9"/>
      <c r="AG983" s="9"/>
      <c r="AH983" s="9"/>
      <c r="AI983" s="17"/>
      <c r="AJ983" s="17"/>
      <c r="AK983" s="17"/>
    </row>
    <row r="984" spans="1:37">
      <c r="A984" s="5" t="str">
        <f>IFERROR(HLOOKUP(A$2,'2.源数据-产品分析-全商品'!A$6:A$1000,ROW()-1,0),"")</f>
        <v/>
      </c>
      <c r="B984" s="5" t="str">
        <f>IFERROR(HLOOKUP(B$2,'2.源数据-产品分析-全商品'!B$6:B$1000,ROW()-1,0),"")</f>
        <v/>
      </c>
      <c r="C984" s="5" t="str">
        <f>CLEAN(IFERROR(HLOOKUP(C$2,'2.源数据-产品分析-全商品'!C$6:C$1000,ROW()-1,0),""))</f>
        <v/>
      </c>
      <c r="D984" s="5" t="str">
        <f>IFERROR(HLOOKUP(D$2,'2.源数据-产品分析-全商品'!D$6:D$1000,ROW()-1,0),"")</f>
        <v/>
      </c>
      <c r="E984" s="5" t="str">
        <f>IFERROR(HLOOKUP(E$2,'2.源数据-产品分析-全商品'!E$6:E$1000,ROW()-1,0),"")</f>
        <v/>
      </c>
      <c r="F984" s="5" t="str">
        <f>IFERROR(VALUE(HLOOKUP(F$2,'2.源数据-产品分析-全商品'!F$6:F$1000,ROW()-1,0)),"")</f>
        <v/>
      </c>
      <c r="G984" s="5" t="str">
        <f>IFERROR(VALUE(HLOOKUP(G$2,'2.源数据-产品分析-全商品'!G$6:G$1000,ROW()-1,0)),"")</f>
        <v/>
      </c>
      <c r="H984" s="5" t="str">
        <f>IFERROR(HLOOKUP(H$2,'2.源数据-产品分析-全商品'!H$6:H$1000,ROW()-1,0),"")</f>
        <v/>
      </c>
      <c r="I984" s="5" t="str">
        <f>IFERROR(VALUE(HLOOKUP(I$2,'2.源数据-产品分析-全商品'!I$6:I$1000,ROW()-1,0)),"")</f>
        <v/>
      </c>
      <c r="J984" s="60" t="str">
        <f>IFERROR(IF($J$2="","",INDEX('产品报告-整理'!G:G,MATCH(产品建议!A984,'产品报告-整理'!A:A,0))),"")</f>
        <v/>
      </c>
      <c r="K984" s="5" t="str">
        <f>IFERROR(IF($K$2="","",VALUE(INDEX('产品报告-整理'!E:E,MATCH(产品建议!A984,'产品报告-整理'!A:A,0)))),0)</f>
        <v/>
      </c>
      <c r="L984" s="5" t="str">
        <f>IFERROR(VALUE(HLOOKUP(L$2,'2.源数据-产品分析-全商品'!J$6:J$1000,ROW()-1,0)),"")</f>
        <v/>
      </c>
      <c r="M984" s="5" t="str">
        <f>IFERROR(VALUE(HLOOKUP(M$2,'2.源数据-产品分析-全商品'!K$6:K$1000,ROW()-1,0)),"")</f>
        <v/>
      </c>
      <c r="N984" s="5" t="str">
        <f>IFERROR(HLOOKUP(N$2,'2.源数据-产品分析-全商品'!L$6:L$1000,ROW()-1,0),"")</f>
        <v/>
      </c>
      <c r="O984" s="5" t="str">
        <f>IF($O$2='产品报告-整理'!$K$1,IFERROR(INDEX('产品报告-整理'!S:S,MATCH(产品建议!A984,'产品报告-整理'!L:L,0)),""),(IFERROR(VALUE(HLOOKUP(O$2,'2.源数据-产品分析-全商品'!M$6:M$1000,ROW()-1,0)),"")))</f>
        <v/>
      </c>
      <c r="P984" s="5" t="str">
        <f>IF($P$2='产品报告-整理'!$V$1,IFERROR(INDEX('产品报告-整理'!AD:AD,MATCH(产品建议!A984,'产品报告-整理'!W:W,0)),""),(IFERROR(VALUE(HLOOKUP(P$2,'2.源数据-产品分析-全商品'!N$6:N$1000,ROW()-1,0)),"")))</f>
        <v/>
      </c>
      <c r="Q984" s="5" t="str">
        <f>IF($Q$2='产品报告-整理'!$AG$1,IFERROR(INDEX('产品报告-整理'!AO:AO,MATCH(产品建议!A984,'产品报告-整理'!AH:AH,0)),""),(IFERROR(VALUE(HLOOKUP(Q$2,'2.源数据-产品分析-全商品'!O$6:O$1000,ROW()-1,0)),"")))</f>
        <v/>
      </c>
      <c r="R984" s="5" t="str">
        <f>IF($R$2='产品报告-整理'!$AR$1,IFERROR(INDEX('产品报告-整理'!AZ:AZ,MATCH(产品建议!A984,'产品报告-整理'!AS:AS,0)),""),(IFERROR(VALUE(HLOOKUP(R$2,'2.源数据-产品分析-全商品'!P$6:P$1000,ROW()-1,0)),"")))</f>
        <v/>
      </c>
      <c r="S984" s="5" t="str">
        <f>IF($S$2='产品报告-整理'!$BC$1,IFERROR(INDEX('产品报告-整理'!BK:BK,MATCH(产品建议!A984,'产品报告-整理'!BD:BD,0)),""),(IFERROR(VALUE(HLOOKUP(S$2,'2.源数据-产品分析-全商品'!Q$6:Q$1000,ROW()-1,0)),"")))</f>
        <v/>
      </c>
      <c r="T984" s="5" t="str">
        <f>IFERROR(HLOOKUP("产品负责人",'2.源数据-产品分析-全商品'!R$6:R$1000,ROW()-1,0),"")</f>
        <v/>
      </c>
      <c r="U984" s="5" t="str">
        <f>IFERROR(VALUE(HLOOKUP(U$2,'2.源数据-产品分析-全商品'!S$6:S$1000,ROW()-1,0)),"")</f>
        <v/>
      </c>
      <c r="V984" s="5" t="str">
        <f>IFERROR(VALUE(HLOOKUP(V$2,'2.源数据-产品分析-全商品'!T$6:T$1000,ROW()-1,0)),"")</f>
        <v/>
      </c>
      <c r="W984" s="5" t="str">
        <f>IF(OR($A$3=""),"",IF(OR($W$2="优爆品"),(IF(COUNTIF('2-2.源数据-产品分析-优品'!A:A,产品建议!A984)&gt;0,"是","")&amp;IF(COUNTIF('2-3.源数据-产品分析-爆品'!A:A,产品建议!A984)&gt;0,"是","")),IF(OR($W$2="P4P点击量"),((IFERROR(INDEX('产品报告-整理'!D:D,MATCH(产品建议!A984,'产品报告-整理'!A:A,0)),""))),((IF(COUNTIF('2-2.源数据-产品分析-优品'!A:A,产品建议!A984)&gt;0,"是",""))))))</f>
        <v/>
      </c>
      <c r="X984" s="5" t="str">
        <f>IF(OR($A$3=""),"",IF(OR($W$2="优爆品"),((IFERROR(INDEX('产品报告-整理'!D:D,MATCH(产品建议!A984,'产品报告-整理'!A:A,0)),"")&amp;" → "&amp;(IFERROR(TEXT(INDEX('产品报告-整理'!D:D,MATCH(产品建议!A984,'产品报告-整理'!A:A,0))/G984,"0%"),"")))),IF(OR($W$2="P4P点击量"),((IF($W$2="P4P点击量",IFERROR(TEXT(W984/G984,"0%"),"")))),(((IF(COUNTIF('2-3.源数据-产品分析-爆品'!A:A,产品建议!A984)&gt;0,"是","")))))))</f>
        <v/>
      </c>
      <c r="Y984" s="9" t="str">
        <f>IF(AND($Y$2="直通车总消费",'产品报告-整理'!$BN$1="推荐广告"),IFERROR(INDEX('产品报告-整理'!H:H,MATCH(产品建议!A984,'产品报告-整理'!A:A,0)),0)+IFERROR(INDEX('产品报告-整理'!BV:BV,MATCH(产品建议!A984,'产品报告-整理'!BO:BO,0)),0),IFERROR(INDEX('产品报告-整理'!H:H,MATCH(产品建议!A984,'产品报告-整理'!A:A,0)),0))</f>
        <v/>
      </c>
      <c r="Z984" s="9" t="str">
        <f t="shared" si="48"/>
        <v/>
      </c>
      <c r="AA984" s="5" t="str">
        <f t="shared" si="46"/>
        <v/>
      </c>
      <c r="AB984" s="5" t="str">
        <f t="shared" si="47"/>
        <v/>
      </c>
      <c r="AC984" s="9"/>
      <c r="AD984" s="15" t="str">
        <f>IF($AD$1="  ",IFERROR(IF(AND(Y984="未推广",L984&gt;0),"加入P4P推广 ","")&amp;IF(AND(OR(W984="是",X984="是"),Y984=0),"优爆品加推广 ","")&amp;IF(AND(C984="N",L984&gt;0),"增加橱窗绑定 ","")&amp;IF(AND(OR(Z984&gt;$Z$1*4.5,AB984&gt;$AB$1*4.5),Y984&lt;&gt;0,Y984&gt;$AB$1*2,G984&gt;($G$1/$L$1)*1),"放弃P4P推广 ","")&amp;IF(AND(AB984&gt;$AB$1*1.2,AB984&lt;$AB$1*4.5,Y984&gt;0),"优化询盘成本 ","")&amp;IF(AND(Z984&gt;$Z$1*1.2,Z984&lt;$Z$1*4.5,Y984&gt;0),"优化商机成本 ","")&amp;IF(AND(Y984&lt;&gt;0,L984&gt;0,AB984&lt;$AB$1*1.2),"加大询盘获取 ","")&amp;IF(AND(Y984&lt;&gt;0,K984&gt;0,Z984&lt;$Z$1*1.2),"加大商机获取 ","")&amp;IF(AND(L984=0,C984="Y",G984&gt;($G$1/$L$1*1.5)),"解绑橱窗绑定 ",""),"请去左表粘贴源数据"),"")</f>
        <v/>
      </c>
      <c r="AE984" s="9"/>
      <c r="AF984" s="9"/>
      <c r="AG984" s="9"/>
      <c r="AH984" s="9"/>
      <c r="AI984" s="17"/>
      <c r="AJ984" s="17"/>
      <c r="AK984" s="17"/>
    </row>
    <row r="985" spans="1:37">
      <c r="A985" s="5" t="str">
        <f>IFERROR(HLOOKUP(A$2,'2.源数据-产品分析-全商品'!A$6:A$1000,ROW()-1,0),"")</f>
        <v/>
      </c>
      <c r="B985" s="5" t="str">
        <f>IFERROR(HLOOKUP(B$2,'2.源数据-产品分析-全商品'!B$6:B$1000,ROW()-1,0),"")</f>
        <v/>
      </c>
      <c r="C985" s="5" t="str">
        <f>CLEAN(IFERROR(HLOOKUP(C$2,'2.源数据-产品分析-全商品'!C$6:C$1000,ROW()-1,0),""))</f>
        <v/>
      </c>
      <c r="D985" s="5" t="str">
        <f>IFERROR(HLOOKUP(D$2,'2.源数据-产品分析-全商品'!D$6:D$1000,ROW()-1,0),"")</f>
        <v/>
      </c>
      <c r="E985" s="5" t="str">
        <f>IFERROR(HLOOKUP(E$2,'2.源数据-产品分析-全商品'!E$6:E$1000,ROW()-1,0),"")</f>
        <v/>
      </c>
      <c r="F985" s="5" t="str">
        <f>IFERROR(VALUE(HLOOKUP(F$2,'2.源数据-产品分析-全商品'!F$6:F$1000,ROW()-1,0)),"")</f>
        <v/>
      </c>
      <c r="G985" s="5" t="str">
        <f>IFERROR(VALUE(HLOOKUP(G$2,'2.源数据-产品分析-全商品'!G$6:G$1000,ROW()-1,0)),"")</f>
        <v/>
      </c>
      <c r="H985" s="5" t="str">
        <f>IFERROR(HLOOKUP(H$2,'2.源数据-产品分析-全商品'!H$6:H$1000,ROW()-1,0),"")</f>
        <v/>
      </c>
      <c r="I985" s="5" t="str">
        <f>IFERROR(VALUE(HLOOKUP(I$2,'2.源数据-产品分析-全商品'!I$6:I$1000,ROW()-1,0)),"")</f>
        <v/>
      </c>
      <c r="J985" s="60" t="str">
        <f>IFERROR(IF($J$2="","",INDEX('产品报告-整理'!G:G,MATCH(产品建议!A985,'产品报告-整理'!A:A,0))),"")</f>
        <v/>
      </c>
      <c r="K985" s="5" t="str">
        <f>IFERROR(IF($K$2="","",VALUE(INDEX('产品报告-整理'!E:E,MATCH(产品建议!A985,'产品报告-整理'!A:A,0)))),0)</f>
        <v/>
      </c>
      <c r="L985" s="5" t="str">
        <f>IFERROR(VALUE(HLOOKUP(L$2,'2.源数据-产品分析-全商品'!J$6:J$1000,ROW()-1,0)),"")</f>
        <v/>
      </c>
      <c r="M985" s="5" t="str">
        <f>IFERROR(VALUE(HLOOKUP(M$2,'2.源数据-产品分析-全商品'!K$6:K$1000,ROW()-1,0)),"")</f>
        <v/>
      </c>
      <c r="N985" s="5" t="str">
        <f>IFERROR(HLOOKUP(N$2,'2.源数据-产品分析-全商品'!L$6:L$1000,ROW()-1,0),"")</f>
        <v/>
      </c>
      <c r="O985" s="5" t="str">
        <f>IF($O$2='产品报告-整理'!$K$1,IFERROR(INDEX('产品报告-整理'!S:S,MATCH(产品建议!A985,'产品报告-整理'!L:L,0)),""),(IFERROR(VALUE(HLOOKUP(O$2,'2.源数据-产品分析-全商品'!M$6:M$1000,ROW()-1,0)),"")))</f>
        <v/>
      </c>
      <c r="P985" s="5" t="str">
        <f>IF($P$2='产品报告-整理'!$V$1,IFERROR(INDEX('产品报告-整理'!AD:AD,MATCH(产品建议!A985,'产品报告-整理'!W:W,0)),""),(IFERROR(VALUE(HLOOKUP(P$2,'2.源数据-产品分析-全商品'!N$6:N$1000,ROW()-1,0)),"")))</f>
        <v/>
      </c>
      <c r="Q985" s="5" t="str">
        <f>IF($Q$2='产品报告-整理'!$AG$1,IFERROR(INDEX('产品报告-整理'!AO:AO,MATCH(产品建议!A985,'产品报告-整理'!AH:AH,0)),""),(IFERROR(VALUE(HLOOKUP(Q$2,'2.源数据-产品分析-全商品'!O$6:O$1000,ROW()-1,0)),"")))</f>
        <v/>
      </c>
      <c r="R985" s="5" t="str">
        <f>IF($R$2='产品报告-整理'!$AR$1,IFERROR(INDEX('产品报告-整理'!AZ:AZ,MATCH(产品建议!A985,'产品报告-整理'!AS:AS,0)),""),(IFERROR(VALUE(HLOOKUP(R$2,'2.源数据-产品分析-全商品'!P$6:P$1000,ROW()-1,0)),"")))</f>
        <v/>
      </c>
      <c r="S985" s="5" t="str">
        <f>IF($S$2='产品报告-整理'!$BC$1,IFERROR(INDEX('产品报告-整理'!BK:BK,MATCH(产品建议!A985,'产品报告-整理'!BD:BD,0)),""),(IFERROR(VALUE(HLOOKUP(S$2,'2.源数据-产品分析-全商品'!Q$6:Q$1000,ROW()-1,0)),"")))</f>
        <v/>
      </c>
      <c r="T985" s="5" t="str">
        <f>IFERROR(HLOOKUP("产品负责人",'2.源数据-产品分析-全商品'!R$6:R$1000,ROW()-1,0),"")</f>
        <v/>
      </c>
      <c r="U985" s="5" t="str">
        <f>IFERROR(VALUE(HLOOKUP(U$2,'2.源数据-产品分析-全商品'!S$6:S$1000,ROW()-1,0)),"")</f>
        <v/>
      </c>
      <c r="V985" s="5" t="str">
        <f>IFERROR(VALUE(HLOOKUP(V$2,'2.源数据-产品分析-全商品'!T$6:T$1000,ROW()-1,0)),"")</f>
        <v/>
      </c>
      <c r="W985" s="5" t="str">
        <f>IF(OR($A$3=""),"",IF(OR($W$2="优爆品"),(IF(COUNTIF('2-2.源数据-产品分析-优品'!A:A,产品建议!A985)&gt;0,"是","")&amp;IF(COUNTIF('2-3.源数据-产品分析-爆品'!A:A,产品建议!A985)&gt;0,"是","")),IF(OR($W$2="P4P点击量"),((IFERROR(INDEX('产品报告-整理'!D:D,MATCH(产品建议!A985,'产品报告-整理'!A:A,0)),""))),((IF(COUNTIF('2-2.源数据-产品分析-优品'!A:A,产品建议!A985)&gt;0,"是",""))))))</f>
        <v/>
      </c>
      <c r="X985" s="5" t="str">
        <f>IF(OR($A$3=""),"",IF(OR($W$2="优爆品"),((IFERROR(INDEX('产品报告-整理'!D:D,MATCH(产品建议!A985,'产品报告-整理'!A:A,0)),"")&amp;" → "&amp;(IFERROR(TEXT(INDEX('产品报告-整理'!D:D,MATCH(产品建议!A985,'产品报告-整理'!A:A,0))/G985,"0%"),"")))),IF(OR($W$2="P4P点击量"),((IF($W$2="P4P点击量",IFERROR(TEXT(W985/G985,"0%"),"")))),(((IF(COUNTIF('2-3.源数据-产品分析-爆品'!A:A,产品建议!A985)&gt;0,"是","")))))))</f>
        <v/>
      </c>
      <c r="Y985" s="9" t="str">
        <f>IF(AND($Y$2="直通车总消费",'产品报告-整理'!$BN$1="推荐广告"),IFERROR(INDEX('产品报告-整理'!H:H,MATCH(产品建议!A985,'产品报告-整理'!A:A,0)),0)+IFERROR(INDEX('产品报告-整理'!BV:BV,MATCH(产品建议!A985,'产品报告-整理'!BO:BO,0)),0),IFERROR(INDEX('产品报告-整理'!H:H,MATCH(产品建议!A985,'产品报告-整理'!A:A,0)),0))</f>
        <v/>
      </c>
      <c r="Z985" s="9" t="str">
        <f t="shared" si="48"/>
        <v/>
      </c>
      <c r="AA985" s="5" t="str">
        <f t="shared" si="46"/>
        <v/>
      </c>
      <c r="AB985" s="5" t="str">
        <f t="shared" si="47"/>
        <v/>
      </c>
      <c r="AC985" s="9"/>
      <c r="AD985" s="15" t="str">
        <f>IF($AD$1="  ",IFERROR(IF(AND(Y985="未推广",L985&gt;0),"加入P4P推广 ","")&amp;IF(AND(OR(W985="是",X985="是"),Y985=0),"优爆品加推广 ","")&amp;IF(AND(C985="N",L985&gt;0),"增加橱窗绑定 ","")&amp;IF(AND(OR(Z985&gt;$Z$1*4.5,AB985&gt;$AB$1*4.5),Y985&lt;&gt;0,Y985&gt;$AB$1*2,G985&gt;($G$1/$L$1)*1),"放弃P4P推广 ","")&amp;IF(AND(AB985&gt;$AB$1*1.2,AB985&lt;$AB$1*4.5,Y985&gt;0),"优化询盘成本 ","")&amp;IF(AND(Z985&gt;$Z$1*1.2,Z985&lt;$Z$1*4.5,Y985&gt;0),"优化商机成本 ","")&amp;IF(AND(Y985&lt;&gt;0,L985&gt;0,AB985&lt;$AB$1*1.2),"加大询盘获取 ","")&amp;IF(AND(Y985&lt;&gt;0,K985&gt;0,Z985&lt;$Z$1*1.2),"加大商机获取 ","")&amp;IF(AND(L985=0,C985="Y",G985&gt;($G$1/$L$1*1.5)),"解绑橱窗绑定 ",""),"请去左表粘贴源数据"),"")</f>
        <v/>
      </c>
      <c r="AE985" s="9"/>
      <c r="AF985" s="9"/>
      <c r="AG985" s="9"/>
      <c r="AH985" s="9"/>
      <c r="AI985" s="17"/>
      <c r="AJ985" s="17"/>
      <c r="AK985" s="17"/>
    </row>
    <row r="986" spans="1:37">
      <c r="A986" s="5" t="str">
        <f>IFERROR(HLOOKUP(A$2,'2.源数据-产品分析-全商品'!A$6:A$1000,ROW()-1,0),"")</f>
        <v/>
      </c>
      <c r="B986" s="5" t="str">
        <f>IFERROR(HLOOKUP(B$2,'2.源数据-产品分析-全商品'!B$6:B$1000,ROW()-1,0),"")</f>
        <v/>
      </c>
      <c r="C986" s="5" t="str">
        <f>CLEAN(IFERROR(HLOOKUP(C$2,'2.源数据-产品分析-全商品'!C$6:C$1000,ROW()-1,0),""))</f>
        <v/>
      </c>
      <c r="D986" s="5" t="str">
        <f>IFERROR(HLOOKUP(D$2,'2.源数据-产品分析-全商品'!D$6:D$1000,ROW()-1,0),"")</f>
        <v/>
      </c>
      <c r="E986" s="5" t="str">
        <f>IFERROR(HLOOKUP(E$2,'2.源数据-产品分析-全商品'!E$6:E$1000,ROW()-1,0),"")</f>
        <v/>
      </c>
      <c r="F986" s="5" t="str">
        <f>IFERROR(VALUE(HLOOKUP(F$2,'2.源数据-产品分析-全商品'!F$6:F$1000,ROW()-1,0)),"")</f>
        <v/>
      </c>
      <c r="G986" s="5" t="str">
        <f>IFERROR(VALUE(HLOOKUP(G$2,'2.源数据-产品分析-全商品'!G$6:G$1000,ROW()-1,0)),"")</f>
        <v/>
      </c>
      <c r="H986" s="5" t="str">
        <f>IFERROR(HLOOKUP(H$2,'2.源数据-产品分析-全商品'!H$6:H$1000,ROW()-1,0),"")</f>
        <v/>
      </c>
      <c r="I986" s="5" t="str">
        <f>IFERROR(VALUE(HLOOKUP(I$2,'2.源数据-产品分析-全商品'!I$6:I$1000,ROW()-1,0)),"")</f>
        <v/>
      </c>
      <c r="J986" s="60" t="str">
        <f>IFERROR(IF($J$2="","",INDEX('产品报告-整理'!G:G,MATCH(产品建议!A986,'产品报告-整理'!A:A,0))),"")</f>
        <v/>
      </c>
      <c r="K986" s="5" t="str">
        <f>IFERROR(IF($K$2="","",VALUE(INDEX('产品报告-整理'!E:E,MATCH(产品建议!A986,'产品报告-整理'!A:A,0)))),0)</f>
        <v/>
      </c>
      <c r="L986" s="5" t="str">
        <f>IFERROR(VALUE(HLOOKUP(L$2,'2.源数据-产品分析-全商品'!J$6:J$1000,ROW()-1,0)),"")</f>
        <v/>
      </c>
      <c r="M986" s="5" t="str">
        <f>IFERROR(VALUE(HLOOKUP(M$2,'2.源数据-产品分析-全商品'!K$6:K$1000,ROW()-1,0)),"")</f>
        <v/>
      </c>
      <c r="N986" s="5" t="str">
        <f>IFERROR(HLOOKUP(N$2,'2.源数据-产品分析-全商品'!L$6:L$1000,ROW()-1,0),"")</f>
        <v/>
      </c>
      <c r="O986" s="5" t="str">
        <f>IF($O$2='产品报告-整理'!$K$1,IFERROR(INDEX('产品报告-整理'!S:S,MATCH(产品建议!A986,'产品报告-整理'!L:L,0)),""),(IFERROR(VALUE(HLOOKUP(O$2,'2.源数据-产品分析-全商品'!M$6:M$1000,ROW()-1,0)),"")))</f>
        <v/>
      </c>
      <c r="P986" s="5" t="str">
        <f>IF($P$2='产品报告-整理'!$V$1,IFERROR(INDEX('产品报告-整理'!AD:AD,MATCH(产品建议!A986,'产品报告-整理'!W:W,0)),""),(IFERROR(VALUE(HLOOKUP(P$2,'2.源数据-产品分析-全商品'!N$6:N$1000,ROW()-1,0)),"")))</f>
        <v/>
      </c>
      <c r="Q986" s="5" t="str">
        <f>IF($Q$2='产品报告-整理'!$AG$1,IFERROR(INDEX('产品报告-整理'!AO:AO,MATCH(产品建议!A986,'产品报告-整理'!AH:AH,0)),""),(IFERROR(VALUE(HLOOKUP(Q$2,'2.源数据-产品分析-全商品'!O$6:O$1000,ROW()-1,0)),"")))</f>
        <v/>
      </c>
      <c r="R986" s="5" t="str">
        <f>IF($R$2='产品报告-整理'!$AR$1,IFERROR(INDEX('产品报告-整理'!AZ:AZ,MATCH(产品建议!A986,'产品报告-整理'!AS:AS,0)),""),(IFERROR(VALUE(HLOOKUP(R$2,'2.源数据-产品分析-全商品'!P$6:P$1000,ROW()-1,0)),"")))</f>
        <v/>
      </c>
      <c r="S986" s="5" t="str">
        <f>IF($S$2='产品报告-整理'!$BC$1,IFERROR(INDEX('产品报告-整理'!BK:BK,MATCH(产品建议!A986,'产品报告-整理'!BD:BD,0)),""),(IFERROR(VALUE(HLOOKUP(S$2,'2.源数据-产品分析-全商品'!Q$6:Q$1000,ROW()-1,0)),"")))</f>
        <v/>
      </c>
      <c r="T986" s="5" t="str">
        <f>IFERROR(HLOOKUP("产品负责人",'2.源数据-产品分析-全商品'!R$6:R$1000,ROW()-1,0),"")</f>
        <v/>
      </c>
      <c r="U986" s="5" t="str">
        <f>IFERROR(VALUE(HLOOKUP(U$2,'2.源数据-产品分析-全商品'!S$6:S$1000,ROW()-1,0)),"")</f>
        <v/>
      </c>
      <c r="V986" s="5" t="str">
        <f>IFERROR(VALUE(HLOOKUP(V$2,'2.源数据-产品分析-全商品'!T$6:T$1000,ROW()-1,0)),"")</f>
        <v/>
      </c>
      <c r="W986" s="5" t="str">
        <f>IF(OR($A$3=""),"",IF(OR($W$2="优爆品"),(IF(COUNTIF('2-2.源数据-产品分析-优品'!A:A,产品建议!A986)&gt;0,"是","")&amp;IF(COUNTIF('2-3.源数据-产品分析-爆品'!A:A,产品建议!A986)&gt;0,"是","")),IF(OR($W$2="P4P点击量"),((IFERROR(INDEX('产品报告-整理'!D:D,MATCH(产品建议!A986,'产品报告-整理'!A:A,0)),""))),((IF(COUNTIF('2-2.源数据-产品分析-优品'!A:A,产品建议!A986)&gt;0,"是",""))))))</f>
        <v/>
      </c>
      <c r="X986" s="5" t="str">
        <f>IF(OR($A$3=""),"",IF(OR($W$2="优爆品"),((IFERROR(INDEX('产品报告-整理'!D:D,MATCH(产品建议!A986,'产品报告-整理'!A:A,0)),"")&amp;" → "&amp;(IFERROR(TEXT(INDEX('产品报告-整理'!D:D,MATCH(产品建议!A986,'产品报告-整理'!A:A,0))/G986,"0%"),"")))),IF(OR($W$2="P4P点击量"),((IF($W$2="P4P点击量",IFERROR(TEXT(W986/G986,"0%"),"")))),(((IF(COUNTIF('2-3.源数据-产品分析-爆品'!A:A,产品建议!A986)&gt;0,"是","")))))))</f>
        <v/>
      </c>
      <c r="Y986" s="9" t="str">
        <f>IF(AND($Y$2="直通车总消费",'产品报告-整理'!$BN$1="推荐广告"),IFERROR(INDEX('产品报告-整理'!H:H,MATCH(产品建议!A986,'产品报告-整理'!A:A,0)),0)+IFERROR(INDEX('产品报告-整理'!BV:BV,MATCH(产品建议!A986,'产品报告-整理'!BO:BO,0)),0),IFERROR(INDEX('产品报告-整理'!H:H,MATCH(产品建议!A986,'产品报告-整理'!A:A,0)),0))</f>
        <v/>
      </c>
      <c r="Z986" s="9" t="str">
        <f t="shared" si="48"/>
        <v/>
      </c>
      <c r="AA986" s="5" t="str">
        <f t="shared" si="46"/>
        <v/>
      </c>
      <c r="AB986" s="5" t="str">
        <f t="shared" si="47"/>
        <v/>
      </c>
      <c r="AC986" s="9"/>
      <c r="AD986" s="15" t="str">
        <f>IF($AD$1="  ",IFERROR(IF(AND(Y986="未推广",L986&gt;0),"加入P4P推广 ","")&amp;IF(AND(OR(W986="是",X986="是"),Y986=0),"优爆品加推广 ","")&amp;IF(AND(C986="N",L986&gt;0),"增加橱窗绑定 ","")&amp;IF(AND(OR(Z986&gt;$Z$1*4.5,AB986&gt;$AB$1*4.5),Y986&lt;&gt;0,Y986&gt;$AB$1*2,G986&gt;($G$1/$L$1)*1),"放弃P4P推广 ","")&amp;IF(AND(AB986&gt;$AB$1*1.2,AB986&lt;$AB$1*4.5,Y986&gt;0),"优化询盘成本 ","")&amp;IF(AND(Z986&gt;$Z$1*1.2,Z986&lt;$Z$1*4.5,Y986&gt;0),"优化商机成本 ","")&amp;IF(AND(Y986&lt;&gt;0,L986&gt;0,AB986&lt;$AB$1*1.2),"加大询盘获取 ","")&amp;IF(AND(Y986&lt;&gt;0,K986&gt;0,Z986&lt;$Z$1*1.2),"加大商机获取 ","")&amp;IF(AND(L986=0,C986="Y",G986&gt;($G$1/$L$1*1.5)),"解绑橱窗绑定 ",""),"请去左表粘贴源数据"),"")</f>
        <v/>
      </c>
      <c r="AE986" s="9"/>
      <c r="AF986" s="9"/>
      <c r="AG986" s="9"/>
      <c r="AH986" s="9"/>
      <c r="AI986" s="17"/>
      <c r="AJ986" s="17"/>
      <c r="AK986" s="17"/>
    </row>
    <row r="987" spans="1:37">
      <c r="A987" s="5" t="str">
        <f>IFERROR(HLOOKUP(A$2,'2.源数据-产品分析-全商品'!A$6:A$1000,ROW()-1,0),"")</f>
        <v/>
      </c>
      <c r="B987" s="5" t="str">
        <f>IFERROR(HLOOKUP(B$2,'2.源数据-产品分析-全商品'!B$6:B$1000,ROW()-1,0),"")</f>
        <v/>
      </c>
      <c r="C987" s="5" t="str">
        <f>CLEAN(IFERROR(HLOOKUP(C$2,'2.源数据-产品分析-全商品'!C$6:C$1000,ROW()-1,0),""))</f>
        <v/>
      </c>
      <c r="D987" s="5" t="str">
        <f>IFERROR(HLOOKUP(D$2,'2.源数据-产品分析-全商品'!D$6:D$1000,ROW()-1,0),"")</f>
        <v/>
      </c>
      <c r="E987" s="5" t="str">
        <f>IFERROR(HLOOKUP(E$2,'2.源数据-产品分析-全商品'!E$6:E$1000,ROW()-1,0),"")</f>
        <v/>
      </c>
      <c r="F987" s="5" t="str">
        <f>IFERROR(VALUE(HLOOKUP(F$2,'2.源数据-产品分析-全商品'!F$6:F$1000,ROW()-1,0)),"")</f>
        <v/>
      </c>
      <c r="G987" s="5" t="str">
        <f>IFERROR(VALUE(HLOOKUP(G$2,'2.源数据-产品分析-全商品'!G$6:G$1000,ROW()-1,0)),"")</f>
        <v/>
      </c>
      <c r="H987" s="5" t="str">
        <f>IFERROR(HLOOKUP(H$2,'2.源数据-产品分析-全商品'!H$6:H$1000,ROW()-1,0),"")</f>
        <v/>
      </c>
      <c r="I987" s="5" t="str">
        <f>IFERROR(VALUE(HLOOKUP(I$2,'2.源数据-产品分析-全商品'!I$6:I$1000,ROW()-1,0)),"")</f>
        <v/>
      </c>
      <c r="J987" s="60" t="str">
        <f>IFERROR(IF($J$2="","",INDEX('产品报告-整理'!G:G,MATCH(产品建议!A987,'产品报告-整理'!A:A,0))),"")</f>
        <v/>
      </c>
      <c r="K987" s="5" t="str">
        <f>IFERROR(IF($K$2="","",VALUE(INDEX('产品报告-整理'!E:E,MATCH(产品建议!A987,'产品报告-整理'!A:A,0)))),0)</f>
        <v/>
      </c>
      <c r="L987" s="5" t="str">
        <f>IFERROR(VALUE(HLOOKUP(L$2,'2.源数据-产品分析-全商品'!J$6:J$1000,ROW()-1,0)),"")</f>
        <v/>
      </c>
      <c r="M987" s="5" t="str">
        <f>IFERROR(VALUE(HLOOKUP(M$2,'2.源数据-产品分析-全商品'!K$6:K$1000,ROW()-1,0)),"")</f>
        <v/>
      </c>
      <c r="N987" s="5" t="str">
        <f>IFERROR(HLOOKUP(N$2,'2.源数据-产品分析-全商品'!L$6:L$1000,ROW()-1,0),"")</f>
        <v/>
      </c>
      <c r="O987" s="5" t="str">
        <f>IF($O$2='产品报告-整理'!$K$1,IFERROR(INDEX('产品报告-整理'!S:S,MATCH(产品建议!A987,'产品报告-整理'!L:L,0)),""),(IFERROR(VALUE(HLOOKUP(O$2,'2.源数据-产品分析-全商品'!M$6:M$1000,ROW()-1,0)),"")))</f>
        <v/>
      </c>
      <c r="P987" s="5" t="str">
        <f>IF($P$2='产品报告-整理'!$V$1,IFERROR(INDEX('产品报告-整理'!AD:AD,MATCH(产品建议!A987,'产品报告-整理'!W:W,0)),""),(IFERROR(VALUE(HLOOKUP(P$2,'2.源数据-产品分析-全商品'!N$6:N$1000,ROW()-1,0)),"")))</f>
        <v/>
      </c>
      <c r="Q987" s="5" t="str">
        <f>IF($Q$2='产品报告-整理'!$AG$1,IFERROR(INDEX('产品报告-整理'!AO:AO,MATCH(产品建议!A987,'产品报告-整理'!AH:AH,0)),""),(IFERROR(VALUE(HLOOKUP(Q$2,'2.源数据-产品分析-全商品'!O$6:O$1000,ROW()-1,0)),"")))</f>
        <v/>
      </c>
      <c r="R987" s="5" t="str">
        <f>IF($R$2='产品报告-整理'!$AR$1,IFERROR(INDEX('产品报告-整理'!AZ:AZ,MATCH(产品建议!A987,'产品报告-整理'!AS:AS,0)),""),(IFERROR(VALUE(HLOOKUP(R$2,'2.源数据-产品分析-全商品'!P$6:P$1000,ROW()-1,0)),"")))</f>
        <v/>
      </c>
      <c r="S987" s="5" t="str">
        <f>IF($S$2='产品报告-整理'!$BC$1,IFERROR(INDEX('产品报告-整理'!BK:BK,MATCH(产品建议!A987,'产品报告-整理'!BD:BD,0)),""),(IFERROR(VALUE(HLOOKUP(S$2,'2.源数据-产品分析-全商品'!Q$6:Q$1000,ROW()-1,0)),"")))</f>
        <v/>
      </c>
      <c r="T987" s="5" t="str">
        <f>IFERROR(HLOOKUP("产品负责人",'2.源数据-产品分析-全商品'!R$6:R$1000,ROW()-1,0),"")</f>
        <v/>
      </c>
      <c r="U987" s="5" t="str">
        <f>IFERROR(VALUE(HLOOKUP(U$2,'2.源数据-产品分析-全商品'!S$6:S$1000,ROW()-1,0)),"")</f>
        <v/>
      </c>
      <c r="V987" s="5" t="str">
        <f>IFERROR(VALUE(HLOOKUP(V$2,'2.源数据-产品分析-全商品'!T$6:T$1000,ROW()-1,0)),"")</f>
        <v/>
      </c>
      <c r="W987" s="5" t="str">
        <f>IF(OR($A$3=""),"",IF(OR($W$2="优爆品"),(IF(COUNTIF('2-2.源数据-产品分析-优品'!A:A,产品建议!A987)&gt;0,"是","")&amp;IF(COUNTIF('2-3.源数据-产品分析-爆品'!A:A,产品建议!A987)&gt;0,"是","")),IF(OR($W$2="P4P点击量"),((IFERROR(INDEX('产品报告-整理'!D:D,MATCH(产品建议!A987,'产品报告-整理'!A:A,0)),""))),((IF(COUNTIF('2-2.源数据-产品分析-优品'!A:A,产品建议!A987)&gt;0,"是",""))))))</f>
        <v/>
      </c>
      <c r="X987" s="5" t="str">
        <f>IF(OR($A$3=""),"",IF(OR($W$2="优爆品"),((IFERROR(INDEX('产品报告-整理'!D:D,MATCH(产品建议!A987,'产品报告-整理'!A:A,0)),"")&amp;" → "&amp;(IFERROR(TEXT(INDEX('产品报告-整理'!D:D,MATCH(产品建议!A987,'产品报告-整理'!A:A,0))/G987,"0%"),"")))),IF(OR($W$2="P4P点击量"),((IF($W$2="P4P点击量",IFERROR(TEXT(W987/G987,"0%"),"")))),(((IF(COUNTIF('2-3.源数据-产品分析-爆品'!A:A,产品建议!A987)&gt;0,"是","")))))))</f>
        <v/>
      </c>
      <c r="Y987" s="9" t="str">
        <f>IF(AND($Y$2="直通车总消费",'产品报告-整理'!$BN$1="推荐广告"),IFERROR(INDEX('产品报告-整理'!H:H,MATCH(产品建议!A987,'产品报告-整理'!A:A,0)),0)+IFERROR(INDEX('产品报告-整理'!BV:BV,MATCH(产品建议!A987,'产品报告-整理'!BO:BO,0)),0),IFERROR(INDEX('产品报告-整理'!H:H,MATCH(产品建议!A987,'产品报告-整理'!A:A,0)),0))</f>
        <v/>
      </c>
      <c r="Z987" s="9" t="str">
        <f t="shared" si="48"/>
        <v/>
      </c>
      <c r="AA987" s="5" t="str">
        <f t="shared" si="46"/>
        <v/>
      </c>
      <c r="AB987" s="5" t="str">
        <f t="shared" si="47"/>
        <v/>
      </c>
      <c r="AC987" s="9"/>
      <c r="AD987" s="15" t="str">
        <f>IF($AD$1="  ",IFERROR(IF(AND(Y987="未推广",L987&gt;0),"加入P4P推广 ","")&amp;IF(AND(OR(W987="是",X987="是"),Y987=0),"优爆品加推广 ","")&amp;IF(AND(C987="N",L987&gt;0),"增加橱窗绑定 ","")&amp;IF(AND(OR(Z987&gt;$Z$1*4.5,AB987&gt;$AB$1*4.5),Y987&lt;&gt;0,Y987&gt;$AB$1*2,G987&gt;($G$1/$L$1)*1),"放弃P4P推广 ","")&amp;IF(AND(AB987&gt;$AB$1*1.2,AB987&lt;$AB$1*4.5,Y987&gt;0),"优化询盘成本 ","")&amp;IF(AND(Z987&gt;$Z$1*1.2,Z987&lt;$Z$1*4.5,Y987&gt;0),"优化商机成本 ","")&amp;IF(AND(Y987&lt;&gt;0,L987&gt;0,AB987&lt;$AB$1*1.2),"加大询盘获取 ","")&amp;IF(AND(Y987&lt;&gt;0,K987&gt;0,Z987&lt;$Z$1*1.2),"加大商机获取 ","")&amp;IF(AND(L987=0,C987="Y",G987&gt;($G$1/$L$1*1.5)),"解绑橱窗绑定 ",""),"请去左表粘贴源数据"),"")</f>
        <v/>
      </c>
      <c r="AE987" s="9"/>
      <c r="AF987" s="9"/>
      <c r="AG987" s="9"/>
      <c r="AH987" s="9"/>
      <c r="AI987" s="17"/>
      <c r="AJ987" s="17"/>
      <c r="AK987" s="17"/>
    </row>
    <row r="988" spans="1:37">
      <c r="A988" s="5" t="str">
        <f>IFERROR(HLOOKUP(A$2,'2.源数据-产品分析-全商品'!A$6:A$1000,ROW()-1,0),"")</f>
        <v/>
      </c>
      <c r="B988" s="5" t="str">
        <f>IFERROR(HLOOKUP(B$2,'2.源数据-产品分析-全商品'!B$6:B$1000,ROW()-1,0),"")</f>
        <v/>
      </c>
      <c r="C988" s="5" t="str">
        <f>CLEAN(IFERROR(HLOOKUP(C$2,'2.源数据-产品分析-全商品'!C$6:C$1000,ROW()-1,0),""))</f>
        <v/>
      </c>
      <c r="D988" s="5" t="str">
        <f>IFERROR(HLOOKUP(D$2,'2.源数据-产品分析-全商品'!D$6:D$1000,ROW()-1,0),"")</f>
        <v/>
      </c>
      <c r="E988" s="5" t="str">
        <f>IFERROR(HLOOKUP(E$2,'2.源数据-产品分析-全商品'!E$6:E$1000,ROW()-1,0),"")</f>
        <v/>
      </c>
      <c r="F988" s="5" t="str">
        <f>IFERROR(VALUE(HLOOKUP(F$2,'2.源数据-产品分析-全商品'!F$6:F$1000,ROW()-1,0)),"")</f>
        <v/>
      </c>
      <c r="G988" s="5" t="str">
        <f>IFERROR(VALUE(HLOOKUP(G$2,'2.源数据-产品分析-全商品'!G$6:G$1000,ROW()-1,0)),"")</f>
        <v/>
      </c>
      <c r="H988" s="5" t="str">
        <f>IFERROR(HLOOKUP(H$2,'2.源数据-产品分析-全商品'!H$6:H$1000,ROW()-1,0),"")</f>
        <v/>
      </c>
      <c r="I988" s="5" t="str">
        <f>IFERROR(VALUE(HLOOKUP(I$2,'2.源数据-产品分析-全商品'!I$6:I$1000,ROW()-1,0)),"")</f>
        <v/>
      </c>
      <c r="J988" s="60" t="str">
        <f>IFERROR(IF($J$2="","",INDEX('产品报告-整理'!G:G,MATCH(产品建议!A988,'产品报告-整理'!A:A,0))),"")</f>
        <v/>
      </c>
      <c r="K988" s="5" t="str">
        <f>IFERROR(IF($K$2="","",VALUE(INDEX('产品报告-整理'!E:E,MATCH(产品建议!A988,'产品报告-整理'!A:A,0)))),0)</f>
        <v/>
      </c>
      <c r="L988" s="5" t="str">
        <f>IFERROR(VALUE(HLOOKUP(L$2,'2.源数据-产品分析-全商品'!J$6:J$1000,ROW()-1,0)),"")</f>
        <v/>
      </c>
      <c r="M988" s="5" t="str">
        <f>IFERROR(VALUE(HLOOKUP(M$2,'2.源数据-产品分析-全商品'!K$6:K$1000,ROW()-1,0)),"")</f>
        <v/>
      </c>
      <c r="N988" s="5" t="str">
        <f>IFERROR(HLOOKUP(N$2,'2.源数据-产品分析-全商品'!L$6:L$1000,ROW()-1,0),"")</f>
        <v/>
      </c>
      <c r="O988" s="5" t="str">
        <f>IF($O$2='产品报告-整理'!$K$1,IFERROR(INDEX('产品报告-整理'!S:S,MATCH(产品建议!A988,'产品报告-整理'!L:L,0)),""),(IFERROR(VALUE(HLOOKUP(O$2,'2.源数据-产品分析-全商品'!M$6:M$1000,ROW()-1,0)),"")))</f>
        <v/>
      </c>
      <c r="P988" s="5" t="str">
        <f>IF($P$2='产品报告-整理'!$V$1,IFERROR(INDEX('产品报告-整理'!AD:AD,MATCH(产品建议!A988,'产品报告-整理'!W:W,0)),""),(IFERROR(VALUE(HLOOKUP(P$2,'2.源数据-产品分析-全商品'!N$6:N$1000,ROW()-1,0)),"")))</f>
        <v/>
      </c>
      <c r="Q988" s="5" t="str">
        <f>IF($Q$2='产品报告-整理'!$AG$1,IFERROR(INDEX('产品报告-整理'!AO:AO,MATCH(产品建议!A988,'产品报告-整理'!AH:AH,0)),""),(IFERROR(VALUE(HLOOKUP(Q$2,'2.源数据-产品分析-全商品'!O$6:O$1000,ROW()-1,0)),"")))</f>
        <v/>
      </c>
      <c r="R988" s="5" t="str">
        <f>IF($R$2='产品报告-整理'!$AR$1,IFERROR(INDEX('产品报告-整理'!AZ:AZ,MATCH(产品建议!A988,'产品报告-整理'!AS:AS,0)),""),(IFERROR(VALUE(HLOOKUP(R$2,'2.源数据-产品分析-全商品'!P$6:P$1000,ROW()-1,0)),"")))</f>
        <v/>
      </c>
      <c r="S988" s="5" t="str">
        <f>IF($S$2='产品报告-整理'!$BC$1,IFERROR(INDEX('产品报告-整理'!BK:BK,MATCH(产品建议!A988,'产品报告-整理'!BD:BD,0)),""),(IFERROR(VALUE(HLOOKUP(S$2,'2.源数据-产品分析-全商品'!Q$6:Q$1000,ROW()-1,0)),"")))</f>
        <v/>
      </c>
      <c r="T988" s="5" t="str">
        <f>IFERROR(HLOOKUP("产品负责人",'2.源数据-产品分析-全商品'!R$6:R$1000,ROW()-1,0),"")</f>
        <v/>
      </c>
      <c r="U988" s="5" t="str">
        <f>IFERROR(VALUE(HLOOKUP(U$2,'2.源数据-产品分析-全商品'!S$6:S$1000,ROW()-1,0)),"")</f>
        <v/>
      </c>
      <c r="V988" s="5" t="str">
        <f>IFERROR(VALUE(HLOOKUP(V$2,'2.源数据-产品分析-全商品'!T$6:T$1000,ROW()-1,0)),"")</f>
        <v/>
      </c>
      <c r="W988" s="5" t="str">
        <f>IF(OR($A$3=""),"",IF(OR($W$2="优爆品"),(IF(COUNTIF('2-2.源数据-产品分析-优品'!A:A,产品建议!A988)&gt;0,"是","")&amp;IF(COUNTIF('2-3.源数据-产品分析-爆品'!A:A,产品建议!A988)&gt;0,"是","")),IF(OR($W$2="P4P点击量"),((IFERROR(INDEX('产品报告-整理'!D:D,MATCH(产品建议!A988,'产品报告-整理'!A:A,0)),""))),((IF(COUNTIF('2-2.源数据-产品分析-优品'!A:A,产品建议!A988)&gt;0,"是",""))))))</f>
        <v/>
      </c>
      <c r="X988" s="5" t="str">
        <f>IF(OR($A$3=""),"",IF(OR($W$2="优爆品"),((IFERROR(INDEX('产品报告-整理'!D:D,MATCH(产品建议!A988,'产品报告-整理'!A:A,0)),"")&amp;" → "&amp;(IFERROR(TEXT(INDEX('产品报告-整理'!D:D,MATCH(产品建议!A988,'产品报告-整理'!A:A,0))/G988,"0%"),"")))),IF(OR($W$2="P4P点击量"),((IF($W$2="P4P点击量",IFERROR(TEXT(W988/G988,"0%"),"")))),(((IF(COUNTIF('2-3.源数据-产品分析-爆品'!A:A,产品建议!A988)&gt;0,"是","")))))))</f>
        <v/>
      </c>
      <c r="Y988" s="9" t="str">
        <f>IF(AND($Y$2="直通车总消费",'产品报告-整理'!$BN$1="推荐广告"),IFERROR(INDEX('产品报告-整理'!H:H,MATCH(产品建议!A988,'产品报告-整理'!A:A,0)),0)+IFERROR(INDEX('产品报告-整理'!BV:BV,MATCH(产品建议!A988,'产品报告-整理'!BO:BO,0)),0),IFERROR(INDEX('产品报告-整理'!H:H,MATCH(产品建议!A988,'产品报告-整理'!A:A,0)),0))</f>
        <v/>
      </c>
      <c r="Z988" s="9" t="str">
        <f t="shared" si="48"/>
        <v/>
      </c>
      <c r="AA988" s="5" t="str">
        <f t="shared" si="46"/>
        <v/>
      </c>
      <c r="AB988" s="5" t="str">
        <f t="shared" si="47"/>
        <v/>
      </c>
      <c r="AC988" s="9"/>
      <c r="AD988" s="15" t="str">
        <f>IF($AD$1="  ",IFERROR(IF(AND(Y988="未推广",L988&gt;0),"加入P4P推广 ","")&amp;IF(AND(OR(W988="是",X988="是"),Y988=0),"优爆品加推广 ","")&amp;IF(AND(C988="N",L988&gt;0),"增加橱窗绑定 ","")&amp;IF(AND(OR(Z988&gt;$Z$1*4.5,AB988&gt;$AB$1*4.5),Y988&lt;&gt;0,Y988&gt;$AB$1*2,G988&gt;($G$1/$L$1)*1),"放弃P4P推广 ","")&amp;IF(AND(AB988&gt;$AB$1*1.2,AB988&lt;$AB$1*4.5,Y988&gt;0),"优化询盘成本 ","")&amp;IF(AND(Z988&gt;$Z$1*1.2,Z988&lt;$Z$1*4.5,Y988&gt;0),"优化商机成本 ","")&amp;IF(AND(Y988&lt;&gt;0,L988&gt;0,AB988&lt;$AB$1*1.2),"加大询盘获取 ","")&amp;IF(AND(Y988&lt;&gt;0,K988&gt;0,Z988&lt;$Z$1*1.2),"加大商机获取 ","")&amp;IF(AND(L988=0,C988="Y",G988&gt;($G$1/$L$1*1.5)),"解绑橱窗绑定 ",""),"请去左表粘贴源数据"),"")</f>
        <v/>
      </c>
      <c r="AE988" s="9"/>
      <c r="AF988" s="9"/>
      <c r="AG988" s="9"/>
      <c r="AH988" s="9"/>
      <c r="AI988" s="17"/>
      <c r="AJ988" s="17"/>
      <c r="AK988" s="17"/>
    </row>
    <row r="989" spans="1:37">
      <c r="A989" s="5" t="str">
        <f>IFERROR(HLOOKUP(A$2,'2.源数据-产品分析-全商品'!A$6:A$1000,ROW()-1,0),"")</f>
        <v/>
      </c>
      <c r="B989" s="5" t="str">
        <f>IFERROR(HLOOKUP(B$2,'2.源数据-产品分析-全商品'!B$6:B$1000,ROW()-1,0),"")</f>
        <v/>
      </c>
      <c r="C989" s="5" t="str">
        <f>CLEAN(IFERROR(HLOOKUP(C$2,'2.源数据-产品分析-全商品'!C$6:C$1000,ROW()-1,0),""))</f>
        <v/>
      </c>
      <c r="D989" s="5" t="str">
        <f>IFERROR(HLOOKUP(D$2,'2.源数据-产品分析-全商品'!D$6:D$1000,ROW()-1,0),"")</f>
        <v/>
      </c>
      <c r="E989" s="5" t="str">
        <f>IFERROR(HLOOKUP(E$2,'2.源数据-产品分析-全商品'!E$6:E$1000,ROW()-1,0),"")</f>
        <v/>
      </c>
      <c r="F989" s="5" t="str">
        <f>IFERROR(VALUE(HLOOKUP(F$2,'2.源数据-产品分析-全商品'!F$6:F$1000,ROW()-1,0)),"")</f>
        <v/>
      </c>
      <c r="G989" s="5" t="str">
        <f>IFERROR(VALUE(HLOOKUP(G$2,'2.源数据-产品分析-全商品'!G$6:G$1000,ROW()-1,0)),"")</f>
        <v/>
      </c>
      <c r="H989" s="5" t="str">
        <f>IFERROR(HLOOKUP(H$2,'2.源数据-产品分析-全商品'!H$6:H$1000,ROW()-1,0),"")</f>
        <v/>
      </c>
      <c r="I989" s="5" t="str">
        <f>IFERROR(VALUE(HLOOKUP(I$2,'2.源数据-产品分析-全商品'!I$6:I$1000,ROW()-1,0)),"")</f>
        <v/>
      </c>
      <c r="J989" s="60" t="str">
        <f>IFERROR(IF($J$2="","",INDEX('产品报告-整理'!G:G,MATCH(产品建议!A989,'产品报告-整理'!A:A,0))),"")</f>
        <v/>
      </c>
      <c r="K989" s="5" t="str">
        <f>IFERROR(IF($K$2="","",VALUE(INDEX('产品报告-整理'!E:E,MATCH(产品建议!A989,'产品报告-整理'!A:A,0)))),0)</f>
        <v/>
      </c>
      <c r="L989" s="5" t="str">
        <f>IFERROR(VALUE(HLOOKUP(L$2,'2.源数据-产品分析-全商品'!J$6:J$1000,ROW()-1,0)),"")</f>
        <v/>
      </c>
      <c r="M989" s="5" t="str">
        <f>IFERROR(VALUE(HLOOKUP(M$2,'2.源数据-产品分析-全商品'!K$6:K$1000,ROW()-1,0)),"")</f>
        <v/>
      </c>
      <c r="N989" s="5" t="str">
        <f>IFERROR(HLOOKUP(N$2,'2.源数据-产品分析-全商品'!L$6:L$1000,ROW()-1,0),"")</f>
        <v/>
      </c>
      <c r="O989" s="5" t="str">
        <f>IF($O$2='产品报告-整理'!$K$1,IFERROR(INDEX('产品报告-整理'!S:S,MATCH(产品建议!A989,'产品报告-整理'!L:L,0)),""),(IFERROR(VALUE(HLOOKUP(O$2,'2.源数据-产品分析-全商品'!M$6:M$1000,ROW()-1,0)),"")))</f>
        <v/>
      </c>
      <c r="P989" s="5" t="str">
        <f>IF($P$2='产品报告-整理'!$V$1,IFERROR(INDEX('产品报告-整理'!AD:AD,MATCH(产品建议!A989,'产品报告-整理'!W:W,0)),""),(IFERROR(VALUE(HLOOKUP(P$2,'2.源数据-产品分析-全商品'!N$6:N$1000,ROW()-1,0)),"")))</f>
        <v/>
      </c>
      <c r="Q989" s="5" t="str">
        <f>IF($Q$2='产品报告-整理'!$AG$1,IFERROR(INDEX('产品报告-整理'!AO:AO,MATCH(产品建议!A989,'产品报告-整理'!AH:AH,0)),""),(IFERROR(VALUE(HLOOKUP(Q$2,'2.源数据-产品分析-全商品'!O$6:O$1000,ROW()-1,0)),"")))</f>
        <v/>
      </c>
      <c r="R989" s="5" t="str">
        <f>IF($R$2='产品报告-整理'!$AR$1,IFERROR(INDEX('产品报告-整理'!AZ:AZ,MATCH(产品建议!A989,'产品报告-整理'!AS:AS,0)),""),(IFERROR(VALUE(HLOOKUP(R$2,'2.源数据-产品分析-全商品'!P$6:P$1000,ROW()-1,0)),"")))</f>
        <v/>
      </c>
      <c r="S989" s="5" t="str">
        <f>IF($S$2='产品报告-整理'!$BC$1,IFERROR(INDEX('产品报告-整理'!BK:BK,MATCH(产品建议!A989,'产品报告-整理'!BD:BD,0)),""),(IFERROR(VALUE(HLOOKUP(S$2,'2.源数据-产品分析-全商品'!Q$6:Q$1000,ROW()-1,0)),"")))</f>
        <v/>
      </c>
      <c r="T989" s="5" t="str">
        <f>IFERROR(HLOOKUP("产品负责人",'2.源数据-产品分析-全商品'!R$6:R$1000,ROW()-1,0),"")</f>
        <v/>
      </c>
      <c r="U989" s="5" t="str">
        <f>IFERROR(VALUE(HLOOKUP(U$2,'2.源数据-产品分析-全商品'!S$6:S$1000,ROW()-1,0)),"")</f>
        <v/>
      </c>
      <c r="V989" s="5" t="str">
        <f>IFERROR(VALUE(HLOOKUP(V$2,'2.源数据-产品分析-全商品'!T$6:T$1000,ROW()-1,0)),"")</f>
        <v/>
      </c>
      <c r="W989" s="5" t="str">
        <f>IF(OR($A$3=""),"",IF(OR($W$2="优爆品"),(IF(COUNTIF('2-2.源数据-产品分析-优品'!A:A,产品建议!A989)&gt;0,"是","")&amp;IF(COUNTIF('2-3.源数据-产品分析-爆品'!A:A,产品建议!A989)&gt;0,"是","")),IF(OR($W$2="P4P点击量"),((IFERROR(INDEX('产品报告-整理'!D:D,MATCH(产品建议!A989,'产品报告-整理'!A:A,0)),""))),((IF(COUNTIF('2-2.源数据-产品分析-优品'!A:A,产品建议!A989)&gt;0,"是",""))))))</f>
        <v/>
      </c>
      <c r="X989" s="5" t="str">
        <f>IF(OR($A$3=""),"",IF(OR($W$2="优爆品"),((IFERROR(INDEX('产品报告-整理'!D:D,MATCH(产品建议!A989,'产品报告-整理'!A:A,0)),"")&amp;" → "&amp;(IFERROR(TEXT(INDEX('产品报告-整理'!D:D,MATCH(产品建议!A989,'产品报告-整理'!A:A,0))/G989,"0%"),"")))),IF(OR($W$2="P4P点击量"),((IF($W$2="P4P点击量",IFERROR(TEXT(W989/G989,"0%"),"")))),(((IF(COUNTIF('2-3.源数据-产品分析-爆品'!A:A,产品建议!A989)&gt;0,"是","")))))))</f>
        <v/>
      </c>
      <c r="Y989" s="9" t="str">
        <f>IF(AND($Y$2="直通车总消费",'产品报告-整理'!$BN$1="推荐广告"),IFERROR(INDEX('产品报告-整理'!H:H,MATCH(产品建议!A989,'产品报告-整理'!A:A,0)),0)+IFERROR(INDEX('产品报告-整理'!BV:BV,MATCH(产品建议!A989,'产品报告-整理'!BO:BO,0)),0),IFERROR(INDEX('产品报告-整理'!H:H,MATCH(产品建议!A989,'产品报告-整理'!A:A,0)),0))</f>
        <v/>
      </c>
      <c r="Z989" s="9" t="str">
        <f t="shared" si="48"/>
        <v/>
      </c>
      <c r="AA989" s="5" t="str">
        <f t="shared" si="46"/>
        <v/>
      </c>
      <c r="AB989" s="5" t="str">
        <f t="shared" si="47"/>
        <v/>
      </c>
      <c r="AC989" s="9"/>
      <c r="AD989" s="15" t="str">
        <f>IF($AD$1="  ",IFERROR(IF(AND(Y989="未推广",L989&gt;0),"加入P4P推广 ","")&amp;IF(AND(OR(W989="是",X989="是"),Y989=0),"优爆品加推广 ","")&amp;IF(AND(C989="N",L989&gt;0),"增加橱窗绑定 ","")&amp;IF(AND(OR(Z989&gt;$Z$1*4.5,AB989&gt;$AB$1*4.5),Y989&lt;&gt;0,Y989&gt;$AB$1*2,G989&gt;($G$1/$L$1)*1),"放弃P4P推广 ","")&amp;IF(AND(AB989&gt;$AB$1*1.2,AB989&lt;$AB$1*4.5,Y989&gt;0),"优化询盘成本 ","")&amp;IF(AND(Z989&gt;$Z$1*1.2,Z989&lt;$Z$1*4.5,Y989&gt;0),"优化商机成本 ","")&amp;IF(AND(Y989&lt;&gt;0,L989&gt;0,AB989&lt;$AB$1*1.2),"加大询盘获取 ","")&amp;IF(AND(Y989&lt;&gt;0,K989&gt;0,Z989&lt;$Z$1*1.2),"加大商机获取 ","")&amp;IF(AND(L989=0,C989="Y",G989&gt;($G$1/$L$1*1.5)),"解绑橱窗绑定 ",""),"请去左表粘贴源数据"),"")</f>
        <v/>
      </c>
      <c r="AE989" s="9"/>
      <c r="AF989" s="9"/>
      <c r="AG989" s="9"/>
      <c r="AH989" s="9"/>
      <c r="AI989" s="17"/>
      <c r="AJ989" s="17"/>
      <c r="AK989" s="17"/>
    </row>
    <row r="990" spans="1:37">
      <c r="A990" s="5" t="str">
        <f>IFERROR(HLOOKUP(A$2,'2.源数据-产品分析-全商品'!A$6:A$1000,ROW()-1,0),"")</f>
        <v/>
      </c>
      <c r="B990" s="5" t="str">
        <f>IFERROR(HLOOKUP(B$2,'2.源数据-产品分析-全商品'!B$6:B$1000,ROW()-1,0),"")</f>
        <v/>
      </c>
      <c r="C990" s="5" t="str">
        <f>CLEAN(IFERROR(HLOOKUP(C$2,'2.源数据-产品分析-全商品'!C$6:C$1000,ROW()-1,0),""))</f>
        <v/>
      </c>
      <c r="D990" s="5" t="str">
        <f>IFERROR(HLOOKUP(D$2,'2.源数据-产品分析-全商品'!D$6:D$1000,ROW()-1,0),"")</f>
        <v/>
      </c>
      <c r="E990" s="5" t="str">
        <f>IFERROR(HLOOKUP(E$2,'2.源数据-产品分析-全商品'!E$6:E$1000,ROW()-1,0),"")</f>
        <v/>
      </c>
      <c r="F990" s="5" t="str">
        <f>IFERROR(VALUE(HLOOKUP(F$2,'2.源数据-产品分析-全商品'!F$6:F$1000,ROW()-1,0)),"")</f>
        <v/>
      </c>
      <c r="G990" s="5" t="str">
        <f>IFERROR(VALUE(HLOOKUP(G$2,'2.源数据-产品分析-全商品'!G$6:G$1000,ROW()-1,0)),"")</f>
        <v/>
      </c>
      <c r="H990" s="5" t="str">
        <f>IFERROR(HLOOKUP(H$2,'2.源数据-产品分析-全商品'!H$6:H$1000,ROW()-1,0),"")</f>
        <v/>
      </c>
      <c r="I990" s="5" t="str">
        <f>IFERROR(VALUE(HLOOKUP(I$2,'2.源数据-产品分析-全商品'!I$6:I$1000,ROW()-1,0)),"")</f>
        <v/>
      </c>
      <c r="J990" s="60" t="str">
        <f>IFERROR(IF($J$2="","",INDEX('产品报告-整理'!G:G,MATCH(产品建议!A990,'产品报告-整理'!A:A,0))),"")</f>
        <v/>
      </c>
      <c r="K990" s="5" t="str">
        <f>IFERROR(IF($K$2="","",VALUE(INDEX('产品报告-整理'!E:E,MATCH(产品建议!A990,'产品报告-整理'!A:A,0)))),0)</f>
        <v/>
      </c>
      <c r="L990" s="5" t="str">
        <f>IFERROR(VALUE(HLOOKUP(L$2,'2.源数据-产品分析-全商品'!J$6:J$1000,ROW()-1,0)),"")</f>
        <v/>
      </c>
      <c r="M990" s="5" t="str">
        <f>IFERROR(VALUE(HLOOKUP(M$2,'2.源数据-产品分析-全商品'!K$6:K$1000,ROW()-1,0)),"")</f>
        <v/>
      </c>
      <c r="N990" s="5" t="str">
        <f>IFERROR(HLOOKUP(N$2,'2.源数据-产品分析-全商品'!L$6:L$1000,ROW()-1,0),"")</f>
        <v/>
      </c>
      <c r="O990" s="5" t="str">
        <f>IF($O$2='产品报告-整理'!$K$1,IFERROR(INDEX('产品报告-整理'!S:S,MATCH(产品建议!A990,'产品报告-整理'!L:L,0)),""),(IFERROR(VALUE(HLOOKUP(O$2,'2.源数据-产品分析-全商品'!M$6:M$1000,ROW()-1,0)),"")))</f>
        <v/>
      </c>
      <c r="P990" s="5" t="str">
        <f>IF($P$2='产品报告-整理'!$V$1,IFERROR(INDEX('产品报告-整理'!AD:AD,MATCH(产品建议!A990,'产品报告-整理'!W:W,0)),""),(IFERROR(VALUE(HLOOKUP(P$2,'2.源数据-产品分析-全商品'!N$6:N$1000,ROW()-1,0)),"")))</f>
        <v/>
      </c>
      <c r="Q990" s="5" t="str">
        <f>IF($Q$2='产品报告-整理'!$AG$1,IFERROR(INDEX('产品报告-整理'!AO:AO,MATCH(产品建议!A990,'产品报告-整理'!AH:AH,0)),""),(IFERROR(VALUE(HLOOKUP(Q$2,'2.源数据-产品分析-全商品'!O$6:O$1000,ROW()-1,0)),"")))</f>
        <v/>
      </c>
      <c r="R990" s="5" t="str">
        <f>IF($R$2='产品报告-整理'!$AR$1,IFERROR(INDEX('产品报告-整理'!AZ:AZ,MATCH(产品建议!A990,'产品报告-整理'!AS:AS,0)),""),(IFERROR(VALUE(HLOOKUP(R$2,'2.源数据-产品分析-全商品'!P$6:P$1000,ROW()-1,0)),"")))</f>
        <v/>
      </c>
      <c r="S990" s="5" t="str">
        <f>IF($S$2='产品报告-整理'!$BC$1,IFERROR(INDEX('产品报告-整理'!BK:BK,MATCH(产品建议!A990,'产品报告-整理'!BD:BD,0)),""),(IFERROR(VALUE(HLOOKUP(S$2,'2.源数据-产品分析-全商品'!Q$6:Q$1000,ROW()-1,0)),"")))</f>
        <v/>
      </c>
      <c r="T990" s="5" t="str">
        <f>IFERROR(HLOOKUP("产品负责人",'2.源数据-产品分析-全商品'!R$6:R$1000,ROW()-1,0),"")</f>
        <v/>
      </c>
      <c r="U990" s="5" t="str">
        <f>IFERROR(VALUE(HLOOKUP(U$2,'2.源数据-产品分析-全商品'!S$6:S$1000,ROW()-1,0)),"")</f>
        <v/>
      </c>
      <c r="V990" s="5" t="str">
        <f>IFERROR(VALUE(HLOOKUP(V$2,'2.源数据-产品分析-全商品'!T$6:T$1000,ROW()-1,0)),"")</f>
        <v/>
      </c>
      <c r="W990" s="5" t="str">
        <f>IF(OR($A$3=""),"",IF(OR($W$2="优爆品"),(IF(COUNTIF('2-2.源数据-产品分析-优品'!A:A,产品建议!A990)&gt;0,"是","")&amp;IF(COUNTIF('2-3.源数据-产品分析-爆品'!A:A,产品建议!A990)&gt;0,"是","")),IF(OR($W$2="P4P点击量"),((IFERROR(INDEX('产品报告-整理'!D:D,MATCH(产品建议!A990,'产品报告-整理'!A:A,0)),""))),((IF(COUNTIF('2-2.源数据-产品分析-优品'!A:A,产品建议!A990)&gt;0,"是",""))))))</f>
        <v/>
      </c>
      <c r="X990" s="5" t="str">
        <f>IF(OR($A$3=""),"",IF(OR($W$2="优爆品"),((IFERROR(INDEX('产品报告-整理'!D:D,MATCH(产品建议!A990,'产品报告-整理'!A:A,0)),"")&amp;" → "&amp;(IFERROR(TEXT(INDEX('产品报告-整理'!D:D,MATCH(产品建议!A990,'产品报告-整理'!A:A,0))/G990,"0%"),"")))),IF(OR($W$2="P4P点击量"),((IF($W$2="P4P点击量",IFERROR(TEXT(W990/G990,"0%"),"")))),(((IF(COUNTIF('2-3.源数据-产品分析-爆品'!A:A,产品建议!A990)&gt;0,"是","")))))))</f>
        <v/>
      </c>
      <c r="Y990" s="9" t="str">
        <f>IF(AND($Y$2="直通车总消费",'产品报告-整理'!$BN$1="推荐广告"),IFERROR(INDEX('产品报告-整理'!H:H,MATCH(产品建议!A990,'产品报告-整理'!A:A,0)),0)+IFERROR(INDEX('产品报告-整理'!BV:BV,MATCH(产品建议!A990,'产品报告-整理'!BO:BO,0)),0),IFERROR(INDEX('产品报告-整理'!H:H,MATCH(产品建议!A990,'产品报告-整理'!A:A,0)),0))</f>
        <v/>
      </c>
      <c r="Z990" s="9" t="str">
        <f t="shared" si="48"/>
        <v/>
      </c>
      <c r="AA990" s="5" t="str">
        <f t="shared" si="46"/>
        <v/>
      </c>
      <c r="AB990" s="5" t="str">
        <f t="shared" si="47"/>
        <v/>
      </c>
      <c r="AC990" s="9"/>
      <c r="AD990" s="15" t="str">
        <f>IF($AD$1="  ",IFERROR(IF(AND(Y990="未推广",L990&gt;0),"加入P4P推广 ","")&amp;IF(AND(OR(W990="是",X990="是"),Y990=0),"优爆品加推广 ","")&amp;IF(AND(C990="N",L990&gt;0),"增加橱窗绑定 ","")&amp;IF(AND(OR(Z990&gt;$Z$1*4.5,AB990&gt;$AB$1*4.5),Y990&lt;&gt;0,Y990&gt;$AB$1*2,G990&gt;($G$1/$L$1)*1),"放弃P4P推广 ","")&amp;IF(AND(AB990&gt;$AB$1*1.2,AB990&lt;$AB$1*4.5,Y990&gt;0),"优化询盘成本 ","")&amp;IF(AND(Z990&gt;$Z$1*1.2,Z990&lt;$Z$1*4.5,Y990&gt;0),"优化商机成本 ","")&amp;IF(AND(Y990&lt;&gt;0,L990&gt;0,AB990&lt;$AB$1*1.2),"加大询盘获取 ","")&amp;IF(AND(Y990&lt;&gt;0,K990&gt;0,Z990&lt;$Z$1*1.2),"加大商机获取 ","")&amp;IF(AND(L990=0,C990="Y",G990&gt;($G$1/$L$1*1.5)),"解绑橱窗绑定 ",""),"请去左表粘贴源数据"),"")</f>
        <v/>
      </c>
      <c r="AE990" s="9"/>
      <c r="AF990" s="9"/>
      <c r="AG990" s="9"/>
      <c r="AH990" s="9"/>
      <c r="AI990" s="17"/>
      <c r="AJ990" s="17"/>
      <c r="AK990" s="17"/>
    </row>
    <row r="991" spans="1:37">
      <c r="A991" s="5" t="str">
        <f>IFERROR(HLOOKUP(A$2,'2.源数据-产品分析-全商品'!A$6:A$1000,ROW()-1,0),"")</f>
        <v/>
      </c>
      <c r="B991" s="5" t="str">
        <f>IFERROR(HLOOKUP(B$2,'2.源数据-产品分析-全商品'!B$6:B$1000,ROW()-1,0),"")</f>
        <v/>
      </c>
      <c r="C991" s="5" t="str">
        <f>CLEAN(IFERROR(HLOOKUP(C$2,'2.源数据-产品分析-全商品'!C$6:C$1000,ROW()-1,0),""))</f>
        <v/>
      </c>
      <c r="D991" s="5" t="str">
        <f>IFERROR(HLOOKUP(D$2,'2.源数据-产品分析-全商品'!D$6:D$1000,ROW()-1,0),"")</f>
        <v/>
      </c>
      <c r="E991" s="5" t="str">
        <f>IFERROR(HLOOKUP(E$2,'2.源数据-产品分析-全商品'!E$6:E$1000,ROW()-1,0),"")</f>
        <v/>
      </c>
      <c r="F991" s="5" t="str">
        <f>IFERROR(VALUE(HLOOKUP(F$2,'2.源数据-产品分析-全商品'!F$6:F$1000,ROW()-1,0)),"")</f>
        <v/>
      </c>
      <c r="G991" s="5" t="str">
        <f>IFERROR(VALUE(HLOOKUP(G$2,'2.源数据-产品分析-全商品'!G$6:G$1000,ROW()-1,0)),"")</f>
        <v/>
      </c>
      <c r="H991" s="5" t="str">
        <f>IFERROR(HLOOKUP(H$2,'2.源数据-产品分析-全商品'!H$6:H$1000,ROW()-1,0),"")</f>
        <v/>
      </c>
      <c r="I991" s="5" t="str">
        <f>IFERROR(VALUE(HLOOKUP(I$2,'2.源数据-产品分析-全商品'!I$6:I$1000,ROW()-1,0)),"")</f>
        <v/>
      </c>
      <c r="J991" s="60" t="str">
        <f>IFERROR(IF($J$2="","",INDEX('产品报告-整理'!G:G,MATCH(产品建议!A991,'产品报告-整理'!A:A,0))),"")</f>
        <v/>
      </c>
      <c r="K991" s="5" t="str">
        <f>IFERROR(IF($K$2="","",VALUE(INDEX('产品报告-整理'!E:E,MATCH(产品建议!A991,'产品报告-整理'!A:A,0)))),0)</f>
        <v/>
      </c>
      <c r="L991" s="5" t="str">
        <f>IFERROR(VALUE(HLOOKUP(L$2,'2.源数据-产品分析-全商品'!J$6:J$1000,ROW()-1,0)),"")</f>
        <v/>
      </c>
      <c r="M991" s="5" t="str">
        <f>IFERROR(VALUE(HLOOKUP(M$2,'2.源数据-产品分析-全商品'!K$6:K$1000,ROW()-1,0)),"")</f>
        <v/>
      </c>
      <c r="N991" s="5" t="str">
        <f>IFERROR(HLOOKUP(N$2,'2.源数据-产品分析-全商品'!L$6:L$1000,ROW()-1,0),"")</f>
        <v/>
      </c>
      <c r="O991" s="5" t="str">
        <f>IF($O$2='产品报告-整理'!$K$1,IFERROR(INDEX('产品报告-整理'!S:S,MATCH(产品建议!A991,'产品报告-整理'!L:L,0)),""),(IFERROR(VALUE(HLOOKUP(O$2,'2.源数据-产品分析-全商品'!M$6:M$1000,ROW()-1,0)),"")))</f>
        <v/>
      </c>
      <c r="P991" s="5" t="str">
        <f>IF($P$2='产品报告-整理'!$V$1,IFERROR(INDEX('产品报告-整理'!AD:AD,MATCH(产品建议!A991,'产品报告-整理'!W:W,0)),""),(IFERROR(VALUE(HLOOKUP(P$2,'2.源数据-产品分析-全商品'!N$6:N$1000,ROW()-1,0)),"")))</f>
        <v/>
      </c>
      <c r="Q991" s="5" t="str">
        <f>IF($Q$2='产品报告-整理'!$AG$1,IFERROR(INDEX('产品报告-整理'!AO:AO,MATCH(产品建议!A991,'产品报告-整理'!AH:AH,0)),""),(IFERROR(VALUE(HLOOKUP(Q$2,'2.源数据-产品分析-全商品'!O$6:O$1000,ROW()-1,0)),"")))</f>
        <v/>
      </c>
      <c r="R991" s="5" t="str">
        <f>IF($R$2='产品报告-整理'!$AR$1,IFERROR(INDEX('产品报告-整理'!AZ:AZ,MATCH(产品建议!A991,'产品报告-整理'!AS:AS,0)),""),(IFERROR(VALUE(HLOOKUP(R$2,'2.源数据-产品分析-全商品'!P$6:P$1000,ROW()-1,0)),"")))</f>
        <v/>
      </c>
      <c r="S991" s="5" t="str">
        <f>IF($S$2='产品报告-整理'!$BC$1,IFERROR(INDEX('产品报告-整理'!BK:BK,MATCH(产品建议!A991,'产品报告-整理'!BD:BD,0)),""),(IFERROR(VALUE(HLOOKUP(S$2,'2.源数据-产品分析-全商品'!Q$6:Q$1000,ROW()-1,0)),"")))</f>
        <v/>
      </c>
      <c r="T991" s="5" t="str">
        <f>IFERROR(HLOOKUP("产品负责人",'2.源数据-产品分析-全商品'!R$6:R$1000,ROW()-1,0),"")</f>
        <v/>
      </c>
      <c r="U991" s="5" t="str">
        <f>IFERROR(VALUE(HLOOKUP(U$2,'2.源数据-产品分析-全商品'!S$6:S$1000,ROW()-1,0)),"")</f>
        <v/>
      </c>
      <c r="V991" s="5" t="str">
        <f>IFERROR(VALUE(HLOOKUP(V$2,'2.源数据-产品分析-全商品'!T$6:T$1000,ROW()-1,0)),"")</f>
        <v/>
      </c>
      <c r="W991" s="5" t="str">
        <f>IF(OR($A$3=""),"",IF(OR($W$2="优爆品"),(IF(COUNTIF('2-2.源数据-产品分析-优品'!A:A,产品建议!A991)&gt;0,"是","")&amp;IF(COUNTIF('2-3.源数据-产品分析-爆品'!A:A,产品建议!A991)&gt;0,"是","")),IF(OR($W$2="P4P点击量"),((IFERROR(INDEX('产品报告-整理'!D:D,MATCH(产品建议!A991,'产品报告-整理'!A:A,0)),""))),((IF(COUNTIF('2-2.源数据-产品分析-优品'!A:A,产品建议!A991)&gt;0,"是",""))))))</f>
        <v/>
      </c>
      <c r="X991" s="5" t="str">
        <f>IF(OR($A$3=""),"",IF(OR($W$2="优爆品"),((IFERROR(INDEX('产品报告-整理'!D:D,MATCH(产品建议!A991,'产品报告-整理'!A:A,0)),"")&amp;" → "&amp;(IFERROR(TEXT(INDEX('产品报告-整理'!D:D,MATCH(产品建议!A991,'产品报告-整理'!A:A,0))/G991,"0%"),"")))),IF(OR($W$2="P4P点击量"),((IF($W$2="P4P点击量",IFERROR(TEXT(W991/G991,"0%"),"")))),(((IF(COUNTIF('2-3.源数据-产品分析-爆品'!A:A,产品建议!A991)&gt;0,"是","")))))))</f>
        <v/>
      </c>
      <c r="Y991" s="9" t="str">
        <f>IF(AND($Y$2="直通车总消费",'产品报告-整理'!$BN$1="推荐广告"),IFERROR(INDEX('产品报告-整理'!H:H,MATCH(产品建议!A991,'产品报告-整理'!A:A,0)),0)+IFERROR(INDEX('产品报告-整理'!BV:BV,MATCH(产品建议!A991,'产品报告-整理'!BO:BO,0)),0),IFERROR(INDEX('产品报告-整理'!H:H,MATCH(产品建议!A991,'产品报告-整理'!A:A,0)),0))</f>
        <v/>
      </c>
      <c r="Z991" s="9" t="str">
        <f t="shared" si="48"/>
        <v/>
      </c>
      <c r="AA991" s="5" t="str">
        <f t="shared" si="46"/>
        <v/>
      </c>
      <c r="AB991" s="5" t="str">
        <f t="shared" si="47"/>
        <v/>
      </c>
      <c r="AC991" s="9"/>
      <c r="AD991" s="15" t="str">
        <f>IF($AD$1="  ",IFERROR(IF(AND(Y991="未推广",L991&gt;0),"加入P4P推广 ","")&amp;IF(AND(OR(W991="是",X991="是"),Y991=0),"优爆品加推广 ","")&amp;IF(AND(C991="N",L991&gt;0),"增加橱窗绑定 ","")&amp;IF(AND(OR(Z991&gt;$Z$1*4.5,AB991&gt;$AB$1*4.5),Y991&lt;&gt;0,Y991&gt;$AB$1*2,G991&gt;($G$1/$L$1)*1),"放弃P4P推广 ","")&amp;IF(AND(AB991&gt;$AB$1*1.2,AB991&lt;$AB$1*4.5,Y991&gt;0),"优化询盘成本 ","")&amp;IF(AND(Z991&gt;$Z$1*1.2,Z991&lt;$Z$1*4.5,Y991&gt;0),"优化商机成本 ","")&amp;IF(AND(Y991&lt;&gt;0,L991&gt;0,AB991&lt;$AB$1*1.2),"加大询盘获取 ","")&amp;IF(AND(Y991&lt;&gt;0,K991&gt;0,Z991&lt;$Z$1*1.2),"加大商机获取 ","")&amp;IF(AND(L991=0,C991="Y",G991&gt;($G$1/$L$1*1.5)),"解绑橱窗绑定 ",""),"请去左表粘贴源数据"),"")</f>
        <v/>
      </c>
      <c r="AE991" s="9"/>
      <c r="AF991" s="9"/>
      <c r="AG991" s="9"/>
      <c r="AH991" s="9"/>
      <c r="AI991" s="17"/>
      <c r="AJ991" s="17"/>
      <c r="AK991" s="17"/>
    </row>
    <row r="992" spans="1:37">
      <c r="A992" s="5" t="str">
        <f>IFERROR(HLOOKUP(A$2,'2.源数据-产品分析-全商品'!A$6:A$1000,ROW()-1,0),"")</f>
        <v/>
      </c>
      <c r="B992" s="5" t="str">
        <f>IFERROR(HLOOKUP(B$2,'2.源数据-产品分析-全商品'!B$6:B$1000,ROW()-1,0),"")</f>
        <v/>
      </c>
      <c r="C992" s="5" t="str">
        <f>CLEAN(IFERROR(HLOOKUP(C$2,'2.源数据-产品分析-全商品'!C$6:C$1000,ROW()-1,0),""))</f>
        <v/>
      </c>
      <c r="D992" s="5" t="str">
        <f>IFERROR(HLOOKUP(D$2,'2.源数据-产品分析-全商品'!D$6:D$1000,ROW()-1,0),"")</f>
        <v/>
      </c>
      <c r="E992" s="5" t="str">
        <f>IFERROR(HLOOKUP(E$2,'2.源数据-产品分析-全商品'!E$6:E$1000,ROW()-1,0),"")</f>
        <v/>
      </c>
      <c r="F992" s="5" t="str">
        <f>IFERROR(VALUE(HLOOKUP(F$2,'2.源数据-产品分析-全商品'!F$6:F$1000,ROW()-1,0)),"")</f>
        <v/>
      </c>
      <c r="G992" s="5" t="str">
        <f>IFERROR(VALUE(HLOOKUP(G$2,'2.源数据-产品分析-全商品'!G$6:G$1000,ROW()-1,0)),"")</f>
        <v/>
      </c>
      <c r="H992" s="5" t="str">
        <f>IFERROR(HLOOKUP(H$2,'2.源数据-产品分析-全商品'!H$6:H$1000,ROW()-1,0),"")</f>
        <v/>
      </c>
      <c r="I992" s="5" t="str">
        <f>IFERROR(VALUE(HLOOKUP(I$2,'2.源数据-产品分析-全商品'!I$6:I$1000,ROW()-1,0)),"")</f>
        <v/>
      </c>
      <c r="J992" s="60" t="str">
        <f>IFERROR(IF($J$2="","",INDEX('产品报告-整理'!G:G,MATCH(产品建议!A992,'产品报告-整理'!A:A,0))),"")</f>
        <v/>
      </c>
      <c r="K992" s="5" t="str">
        <f>IFERROR(IF($K$2="","",VALUE(INDEX('产品报告-整理'!E:E,MATCH(产品建议!A992,'产品报告-整理'!A:A,0)))),0)</f>
        <v/>
      </c>
      <c r="L992" s="5" t="str">
        <f>IFERROR(VALUE(HLOOKUP(L$2,'2.源数据-产品分析-全商品'!J$6:J$1000,ROW()-1,0)),"")</f>
        <v/>
      </c>
      <c r="M992" s="5" t="str">
        <f>IFERROR(VALUE(HLOOKUP(M$2,'2.源数据-产品分析-全商品'!K$6:K$1000,ROW()-1,0)),"")</f>
        <v/>
      </c>
      <c r="N992" s="5" t="str">
        <f>IFERROR(HLOOKUP(N$2,'2.源数据-产品分析-全商品'!L$6:L$1000,ROW()-1,0),"")</f>
        <v/>
      </c>
      <c r="O992" s="5" t="str">
        <f>IF($O$2='产品报告-整理'!$K$1,IFERROR(INDEX('产品报告-整理'!S:S,MATCH(产品建议!A992,'产品报告-整理'!L:L,0)),""),(IFERROR(VALUE(HLOOKUP(O$2,'2.源数据-产品分析-全商品'!M$6:M$1000,ROW()-1,0)),"")))</f>
        <v/>
      </c>
      <c r="P992" s="5" t="str">
        <f>IF($P$2='产品报告-整理'!$V$1,IFERROR(INDEX('产品报告-整理'!AD:AD,MATCH(产品建议!A992,'产品报告-整理'!W:W,0)),""),(IFERROR(VALUE(HLOOKUP(P$2,'2.源数据-产品分析-全商品'!N$6:N$1000,ROW()-1,0)),"")))</f>
        <v/>
      </c>
      <c r="Q992" s="5" t="str">
        <f>IF($Q$2='产品报告-整理'!$AG$1,IFERROR(INDEX('产品报告-整理'!AO:AO,MATCH(产品建议!A992,'产品报告-整理'!AH:AH,0)),""),(IFERROR(VALUE(HLOOKUP(Q$2,'2.源数据-产品分析-全商品'!O$6:O$1000,ROW()-1,0)),"")))</f>
        <v/>
      </c>
      <c r="R992" s="5" t="str">
        <f>IF($R$2='产品报告-整理'!$AR$1,IFERROR(INDEX('产品报告-整理'!AZ:AZ,MATCH(产品建议!A992,'产品报告-整理'!AS:AS,0)),""),(IFERROR(VALUE(HLOOKUP(R$2,'2.源数据-产品分析-全商品'!P$6:P$1000,ROW()-1,0)),"")))</f>
        <v/>
      </c>
      <c r="S992" s="5" t="str">
        <f>IF($S$2='产品报告-整理'!$BC$1,IFERROR(INDEX('产品报告-整理'!BK:BK,MATCH(产品建议!A992,'产品报告-整理'!BD:BD,0)),""),(IFERROR(VALUE(HLOOKUP(S$2,'2.源数据-产品分析-全商品'!Q$6:Q$1000,ROW()-1,0)),"")))</f>
        <v/>
      </c>
      <c r="T992" s="5" t="str">
        <f>IFERROR(HLOOKUP("产品负责人",'2.源数据-产品分析-全商品'!R$6:R$1000,ROW()-1,0),"")</f>
        <v/>
      </c>
      <c r="U992" s="5" t="str">
        <f>IFERROR(VALUE(HLOOKUP(U$2,'2.源数据-产品分析-全商品'!S$6:S$1000,ROW()-1,0)),"")</f>
        <v/>
      </c>
      <c r="V992" s="5" t="str">
        <f>IFERROR(VALUE(HLOOKUP(V$2,'2.源数据-产品分析-全商品'!T$6:T$1000,ROW()-1,0)),"")</f>
        <v/>
      </c>
      <c r="W992" s="5" t="str">
        <f>IF(OR($A$3=""),"",IF(OR($W$2="优爆品"),(IF(COUNTIF('2-2.源数据-产品分析-优品'!A:A,产品建议!A992)&gt;0,"是","")&amp;IF(COUNTIF('2-3.源数据-产品分析-爆品'!A:A,产品建议!A992)&gt;0,"是","")),IF(OR($W$2="P4P点击量"),((IFERROR(INDEX('产品报告-整理'!D:D,MATCH(产品建议!A992,'产品报告-整理'!A:A,0)),""))),((IF(COUNTIF('2-2.源数据-产品分析-优品'!A:A,产品建议!A992)&gt;0,"是",""))))))</f>
        <v/>
      </c>
      <c r="X992" s="5" t="str">
        <f>IF(OR($A$3=""),"",IF(OR($W$2="优爆品"),((IFERROR(INDEX('产品报告-整理'!D:D,MATCH(产品建议!A992,'产品报告-整理'!A:A,0)),"")&amp;" → "&amp;(IFERROR(TEXT(INDEX('产品报告-整理'!D:D,MATCH(产品建议!A992,'产品报告-整理'!A:A,0))/G992,"0%"),"")))),IF(OR($W$2="P4P点击量"),((IF($W$2="P4P点击量",IFERROR(TEXT(W992/G992,"0%"),"")))),(((IF(COUNTIF('2-3.源数据-产品分析-爆品'!A:A,产品建议!A992)&gt;0,"是","")))))))</f>
        <v/>
      </c>
      <c r="Y992" s="9" t="str">
        <f>IF(AND($Y$2="直通车总消费",'产品报告-整理'!$BN$1="推荐广告"),IFERROR(INDEX('产品报告-整理'!H:H,MATCH(产品建议!A992,'产品报告-整理'!A:A,0)),0)+IFERROR(INDEX('产品报告-整理'!BV:BV,MATCH(产品建议!A992,'产品报告-整理'!BO:BO,0)),0),IFERROR(INDEX('产品报告-整理'!H:H,MATCH(产品建议!A992,'产品报告-整理'!A:A,0)),0))</f>
        <v/>
      </c>
      <c r="Z992" s="9" t="str">
        <f t="shared" si="48"/>
        <v/>
      </c>
      <c r="AA992" s="5" t="str">
        <f t="shared" si="46"/>
        <v/>
      </c>
      <c r="AB992" s="5" t="str">
        <f t="shared" si="47"/>
        <v/>
      </c>
      <c r="AC992" s="9"/>
      <c r="AD992" s="15" t="str">
        <f>IF($AD$1="  ",IFERROR(IF(AND(Y992="未推广",L992&gt;0),"加入P4P推广 ","")&amp;IF(AND(OR(W992="是",X992="是"),Y992=0),"优爆品加推广 ","")&amp;IF(AND(C992="N",L992&gt;0),"增加橱窗绑定 ","")&amp;IF(AND(OR(Z992&gt;$Z$1*4.5,AB992&gt;$AB$1*4.5),Y992&lt;&gt;0,Y992&gt;$AB$1*2,G992&gt;($G$1/$L$1)*1),"放弃P4P推广 ","")&amp;IF(AND(AB992&gt;$AB$1*1.2,AB992&lt;$AB$1*4.5,Y992&gt;0),"优化询盘成本 ","")&amp;IF(AND(Z992&gt;$Z$1*1.2,Z992&lt;$Z$1*4.5,Y992&gt;0),"优化商机成本 ","")&amp;IF(AND(Y992&lt;&gt;0,L992&gt;0,AB992&lt;$AB$1*1.2),"加大询盘获取 ","")&amp;IF(AND(Y992&lt;&gt;0,K992&gt;0,Z992&lt;$Z$1*1.2),"加大商机获取 ","")&amp;IF(AND(L992=0,C992="Y",G992&gt;($G$1/$L$1*1.5)),"解绑橱窗绑定 ",""),"请去左表粘贴源数据"),"")</f>
        <v/>
      </c>
      <c r="AE992" s="9"/>
      <c r="AF992" s="9"/>
      <c r="AG992" s="9"/>
      <c r="AH992" s="9"/>
      <c r="AI992" s="17"/>
      <c r="AJ992" s="17"/>
      <c r="AK992" s="17"/>
    </row>
    <row r="993" spans="1:37">
      <c r="A993" s="5" t="str">
        <f>IFERROR(HLOOKUP(A$2,'2.源数据-产品分析-全商品'!A$6:A$1000,ROW()-1,0),"")</f>
        <v/>
      </c>
      <c r="B993" s="5" t="str">
        <f>IFERROR(HLOOKUP(B$2,'2.源数据-产品分析-全商品'!B$6:B$1000,ROW()-1,0),"")</f>
        <v/>
      </c>
      <c r="C993" s="5" t="str">
        <f>CLEAN(IFERROR(HLOOKUP(C$2,'2.源数据-产品分析-全商品'!C$6:C$1000,ROW()-1,0),""))</f>
        <v/>
      </c>
      <c r="D993" s="5" t="str">
        <f>IFERROR(HLOOKUP(D$2,'2.源数据-产品分析-全商品'!D$6:D$1000,ROW()-1,0),"")</f>
        <v/>
      </c>
      <c r="E993" s="5" t="str">
        <f>IFERROR(HLOOKUP(E$2,'2.源数据-产品分析-全商品'!E$6:E$1000,ROW()-1,0),"")</f>
        <v/>
      </c>
      <c r="F993" s="5" t="str">
        <f>IFERROR(VALUE(HLOOKUP(F$2,'2.源数据-产品分析-全商品'!F$6:F$1000,ROW()-1,0)),"")</f>
        <v/>
      </c>
      <c r="G993" s="5" t="str">
        <f>IFERROR(VALUE(HLOOKUP(G$2,'2.源数据-产品分析-全商品'!G$6:G$1000,ROW()-1,0)),"")</f>
        <v/>
      </c>
      <c r="H993" s="5" t="str">
        <f>IFERROR(HLOOKUP(H$2,'2.源数据-产品分析-全商品'!H$6:H$1000,ROW()-1,0),"")</f>
        <v/>
      </c>
      <c r="I993" s="5" t="str">
        <f>IFERROR(VALUE(HLOOKUP(I$2,'2.源数据-产品分析-全商品'!I$6:I$1000,ROW()-1,0)),"")</f>
        <v/>
      </c>
      <c r="J993" s="60" t="str">
        <f>IFERROR(IF($J$2="","",INDEX('产品报告-整理'!G:G,MATCH(产品建议!A993,'产品报告-整理'!A:A,0))),"")</f>
        <v/>
      </c>
      <c r="K993" s="5" t="str">
        <f>IFERROR(IF($K$2="","",VALUE(INDEX('产品报告-整理'!E:E,MATCH(产品建议!A993,'产品报告-整理'!A:A,0)))),0)</f>
        <v/>
      </c>
      <c r="L993" s="5" t="str">
        <f>IFERROR(VALUE(HLOOKUP(L$2,'2.源数据-产品分析-全商品'!J$6:J$1000,ROW()-1,0)),"")</f>
        <v/>
      </c>
      <c r="M993" s="5" t="str">
        <f>IFERROR(VALUE(HLOOKUP(M$2,'2.源数据-产品分析-全商品'!K$6:K$1000,ROW()-1,0)),"")</f>
        <v/>
      </c>
      <c r="N993" s="5" t="str">
        <f>IFERROR(HLOOKUP(N$2,'2.源数据-产品分析-全商品'!L$6:L$1000,ROW()-1,0),"")</f>
        <v/>
      </c>
      <c r="O993" s="5" t="str">
        <f>IF($O$2='产品报告-整理'!$K$1,IFERROR(INDEX('产品报告-整理'!S:S,MATCH(产品建议!A993,'产品报告-整理'!L:L,0)),""),(IFERROR(VALUE(HLOOKUP(O$2,'2.源数据-产品分析-全商品'!M$6:M$1000,ROW()-1,0)),"")))</f>
        <v/>
      </c>
      <c r="P993" s="5" t="str">
        <f>IF($P$2='产品报告-整理'!$V$1,IFERROR(INDEX('产品报告-整理'!AD:AD,MATCH(产品建议!A993,'产品报告-整理'!W:W,0)),""),(IFERROR(VALUE(HLOOKUP(P$2,'2.源数据-产品分析-全商品'!N$6:N$1000,ROW()-1,0)),"")))</f>
        <v/>
      </c>
      <c r="Q993" s="5" t="str">
        <f>IF($Q$2='产品报告-整理'!$AG$1,IFERROR(INDEX('产品报告-整理'!AO:AO,MATCH(产品建议!A993,'产品报告-整理'!AH:AH,0)),""),(IFERROR(VALUE(HLOOKUP(Q$2,'2.源数据-产品分析-全商品'!O$6:O$1000,ROW()-1,0)),"")))</f>
        <v/>
      </c>
      <c r="R993" s="5" t="str">
        <f>IF($R$2='产品报告-整理'!$AR$1,IFERROR(INDEX('产品报告-整理'!AZ:AZ,MATCH(产品建议!A993,'产品报告-整理'!AS:AS,0)),""),(IFERROR(VALUE(HLOOKUP(R$2,'2.源数据-产品分析-全商品'!P$6:P$1000,ROW()-1,0)),"")))</f>
        <v/>
      </c>
      <c r="S993" s="5" t="str">
        <f>IF($S$2='产品报告-整理'!$BC$1,IFERROR(INDEX('产品报告-整理'!BK:BK,MATCH(产品建议!A993,'产品报告-整理'!BD:BD,0)),""),(IFERROR(VALUE(HLOOKUP(S$2,'2.源数据-产品分析-全商品'!Q$6:Q$1000,ROW()-1,0)),"")))</f>
        <v/>
      </c>
      <c r="T993" s="5" t="str">
        <f>IFERROR(HLOOKUP("产品负责人",'2.源数据-产品分析-全商品'!R$6:R$1000,ROW()-1,0),"")</f>
        <v/>
      </c>
      <c r="U993" s="5" t="str">
        <f>IFERROR(VALUE(HLOOKUP(U$2,'2.源数据-产品分析-全商品'!S$6:S$1000,ROW()-1,0)),"")</f>
        <v/>
      </c>
      <c r="V993" s="5" t="str">
        <f>IFERROR(VALUE(HLOOKUP(V$2,'2.源数据-产品分析-全商品'!T$6:T$1000,ROW()-1,0)),"")</f>
        <v/>
      </c>
      <c r="W993" s="5" t="str">
        <f>IF(OR($A$3=""),"",IF(OR($W$2="优爆品"),(IF(COUNTIF('2-2.源数据-产品分析-优品'!A:A,产品建议!A993)&gt;0,"是","")&amp;IF(COUNTIF('2-3.源数据-产品分析-爆品'!A:A,产品建议!A993)&gt;0,"是","")),IF(OR($W$2="P4P点击量"),((IFERROR(INDEX('产品报告-整理'!D:D,MATCH(产品建议!A993,'产品报告-整理'!A:A,0)),""))),((IF(COUNTIF('2-2.源数据-产品分析-优品'!A:A,产品建议!A993)&gt;0,"是",""))))))</f>
        <v/>
      </c>
      <c r="X993" s="5" t="str">
        <f>IF(OR($A$3=""),"",IF(OR($W$2="优爆品"),((IFERROR(INDEX('产品报告-整理'!D:D,MATCH(产品建议!A993,'产品报告-整理'!A:A,0)),"")&amp;" → "&amp;(IFERROR(TEXT(INDEX('产品报告-整理'!D:D,MATCH(产品建议!A993,'产品报告-整理'!A:A,0))/G993,"0%"),"")))),IF(OR($W$2="P4P点击量"),((IF($W$2="P4P点击量",IFERROR(TEXT(W993/G993,"0%"),"")))),(((IF(COUNTIF('2-3.源数据-产品分析-爆品'!A:A,产品建议!A993)&gt;0,"是","")))))))</f>
        <v/>
      </c>
      <c r="Y993" s="9" t="str">
        <f>IF(AND($Y$2="直通车总消费",'产品报告-整理'!$BN$1="推荐广告"),IFERROR(INDEX('产品报告-整理'!H:H,MATCH(产品建议!A993,'产品报告-整理'!A:A,0)),0)+IFERROR(INDEX('产品报告-整理'!BV:BV,MATCH(产品建议!A993,'产品报告-整理'!BO:BO,0)),0),IFERROR(INDEX('产品报告-整理'!H:H,MATCH(产品建议!A993,'产品报告-整理'!A:A,0)),0))</f>
        <v/>
      </c>
      <c r="Z993" s="9" t="str">
        <f t="shared" si="48"/>
        <v/>
      </c>
      <c r="AA993" s="5" t="str">
        <f t="shared" si="46"/>
        <v/>
      </c>
      <c r="AB993" s="5" t="str">
        <f t="shared" si="47"/>
        <v/>
      </c>
      <c r="AC993" s="9"/>
      <c r="AD993" s="15" t="str">
        <f>IF($AD$1="  ",IFERROR(IF(AND(Y993="未推广",L993&gt;0),"加入P4P推广 ","")&amp;IF(AND(OR(W993="是",X993="是"),Y993=0),"优爆品加推广 ","")&amp;IF(AND(C993="N",L993&gt;0),"增加橱窗绑定 ","")&amp;IF(AND(OR(Z993&gt;$Z$1*4.5,AB993&gt;$AB$1*4.5),Y993&lt;&gt;0,Y993&gt;$AB$1*2,G993&gt;($G$1/$L$1)*1),"放弃P4P推广 ","")&amp;IF(AND(AB993&gt;$AB$1*1.2,AB993&lt;$AB$1*4.5,Y993&gt;0),"优化询盘成本 ","")&amp;IF(AND(Z993&gt;$Z$1*1.2,Z993&lt;$Z$1*4.5,Y993&gt;0),"优化商机成本 ","")&amp;IF(AND(Y993&lt;&gt;0,L993&gt;0,AB993&lt;$AB$1*1.2),"加大询盘获取 ","")&amp;IF(AND(Y993&lt;&gt;0,K993&gt;0,Z993&lt;$Z$1*1.2),"加大商机获取 ","")&amp;IF(AND(L993=0,C993="Y",G993&gt;($G$1/$L$1*1.5)),"解绑橱窗绑定 ",""),"请去左表粘贴源数据"),"")</f>
        <v/>
      </c>
      <c r="AE993" s="9"/>
      <c r="AF993" s="9"/>
      <c r="AG993" s="9"/>
      <c r="AH993" s="9"/>
      <c r="AI993" s="17"/>
      <c r="AJ993" s="17"/>
      <c r="AK993" s="17"/>
    </row>
    <row r="994" spans="1:37">
      <c r="A994" s="5" t="str">
        <f>IFERROR(HLOOKUP(A$2,'2.源数据-产品分析-全商品'!A$6:A$1000,ROW()-1,0),"")</f>
        <v/>
      </c>
      <c r="B994" s="5" t="str">
        <f>IFERROR(HLOOKUP(B$2,'2.源数据-产品分析-全商品'!B$6:B$1000,ROW()-1,0),"")</f>
        <v/>
      </c>
      <c r="C994" s="5" t="str">
        <f>CLEAN(IFERROR(HLOOKUP(C$2,'2.源数据-产品分析-全商品'!C$6:C$1000,ROW()-1,0),""))</f>
        <v/>
      </c>
      <c r="D994" s="5" t="str">
        <f>IFERROR(HLOOKUP(D$2,'2.源数据-产品分析-全商品'!D$6:D$1000,ROW()-1,0),"")</f>
        <v/>
      </c>
      <c r="E994" s="5" t="str">
        <f>IFERROR(HLOOKUP(E$2,'2.源数据-产品分析-全商品'!E$6:E$1000,ROW()-1,0),"")</f>
        <v/>
      </c>
      <c r="F994" s="5" t="str">
        <f>IFERROR(VALUE(HLOOKUP(F$2,'2.源数据-产品分析-全商品'!F$6:F$1000,ROW()-1,0)),"")</f>
        <v/>
      </c>
      <c r="G994" s="5" t="str">
        <f>IFERROR(VALUE(HLOOKUP(G$2,'2.源数据-产品分析-全商品'!G$6:G$1000,ROW()-1,0)),"")</f>
        <v/>
      </c>
      <c r="H994" s="5" t="str">
        <f>IFERROR(HLOOKUP(H$2,'2.源数据-产品分析-全商品'!H$6:H$1000,ROW()-1,0),"")</f>
        <v/>
      </c>
      <c r="I994" s="5" t="str">
        <f>IFERROR(VALUE(HLOOKUP(I$2,'2.源数据-产品分析-全商品'!I$6:I$1000,ROW()-1,0)),"")</f>
        <v/>
      </c>
      <c r="J994" s="60" t="str">
        <f>IFERROR(IF($J$2="","",INDEX('产品报告-整理'!G:G,MATCH(产品建议!A994,'产品报告-整理'!A:A,0))),"")</f>
        <v/>
      </c>
      <c r="K994" s="5" t="str">
        <f>IFERROR(IF($K$2="","",VALUE(INDEX('产品报告-整理'!E:E,MATCH(产品建议!A994,'产品报告-整理'!A:A,0)))),0)</f>
        <v/>
      </c>
      <c r="L994" s="5" t="str">
        <f>IFERROR(VALUE(HLOOKUP(L$2,'2.源数据-产品分析-全商品'!J$6:J$1000,ROW()-1,0)),"")</f>
        <v/>
      </c>
      <c r="M994" s="5" t="str">
        <f>IFERROR(VALUE(HLOOKUP(M$2,'2.源数据-产品分析-全商品'!K$6:K$1000,ROW()-1,0)),"")</f>
        <v/>
      </c>
      <c r="N994" s="5" t="str">
        <f>IFERROR(HLOOKUP(N$2,'2.源数据-产品分析-全商品'!L$6:L$1000,ROW()-1,0),"")</f>
        <v/>
      </c>
      <c r="O994" s="5" t="str">
        <f>IF($O$2='产品报告-整理'!$K$1,IFERROR(INDEX('产品报告-整理'!S:S,MATCH(产品建议!A994,'产品报告-整理'!L:L,0)),""),(IFERROR(VALUE(HLOOKUP(O$2,'2.源数据-产品分析-全商品'!M$6:M$1000,ROW()-1,0)),"")))</f>
        <v/>
      </c>
      <c r="P994" s="5" t="str">
        <f>IF($P$2='产品报告-整理'!$V$1,IFERROR(INDEX('产品报告-整理'!AD:AD,MATCH(产品建议!A994,'产品报告-整理'!W:W,0)),""),(IFERROR(VALUE(HLOOKUP(P$2,'2.源数据-产品分析-全商品'!N$6:N$1000,ROW()-1,0)),"")))</f>
        <v/>
      </c>
      <c r="Q994" s="5" t="str">
        <f>IF($Q$2='产品报告-整理'!$AG$1,IFERROR(INDEX('产品报告-整理'!AO:AO,MATCH(产品建议!A994,'产品报告-整理'!AH:AH,0)),""),(IFERROR(VALUE(HLOOKUP(Q$2,'2.源数据-产品分析-全商品'!O$6:O$1000,ROW()-1,0)),"")))</f>
        <v/>
      </c>
      <c r="R994" s="5" t="str">
        <f>IF($R$2='产品报告-整理'!$AR$1,IFERROR(INDEX('产品报告-整理'!AZ:AZ,MATCH(产品建议!A994,'产品报告-整理'!AS:AS,0)),""),(IFERROR(VALUE(HLOOKUP(R$2,'2.源数据-产品分析-全商品'!P$6:P$1000,ROW()-1,0)),"")))</f>
        <v/>
      </c>
      <c r="S994" s="5" t="str">
        <f>IF($S$2='产品报告-整理'!$BC$1,IFERROR(INDEX('产品报告-整理'!BK:BK,MATCH(产品建议!A994,'产品报告-整理'!BD:BD,0)),""),(IFERROR(VALUE(HLOOKUP(S$2,'2.源数据-产品分析-全商品'!Q$6:Q$1000,ROW()-1,0)),"")))</f>
        <v/>
      </c>
      <c r="T994" s="5" t="str">
        <f>IFERROR(HLOOKUP("产品负责人",'2.源数据-产品分析-全商品'!R$6:R$1000,ROW()-1,0),"")</f>
        <v/>
      </c>
      <c r="U994" s="5" t="str">
        <f>IFERROR(VALUE(HLOOKUP(U$2,'2.源数据-产品分析-全商品'!S$6:S$1000,ROW()-1,0)),"")</f>
        <v/>
      </c>
      <c r="V994" s="5" t="str">
        <f>IFERROR(VALUE(HLOOKUP(V$2,'2.源数据-产品分析-全商品'!T$6:T$1000,ROW()-1,0)),"")</f>
        <v/>
      </c>
      <c r="W994" s="5" t="str">
        <f>IF(OR($A$3=""),"",IF(OR($W$2="优爆品"),(IF(COUNTIF('2-2.源数据-产品分析-优品'!A:A,产品建议!A994)&gt;0,"是","")&amp;IF(COUNTIF('2-3.源数据-产品分析-爆品'!A:A,产品建议!A994)&gt;0,"是","")),IF(OR($W$2="P4P点击量"),((IFERROR(INDEX('产品报告-整理'!D:D,MATCH(产品建议!A994,'产品报告-整理'!A:A,0)),""))),((IF(COUNTIF('2-2.源数据-产品分析-优品'!A:A,产品建议!A994)&gt;0,"是",""))))))</f>
        <v/>
      </c>
      <c r="X994" s="5" t="str">
        <f>IF(OR($A$3=""),"",IF(OR($W$2="优爆品"),((IFERROR(INDEX('产品报告-整理'!D:D,MATCH(产品建议!A994,'产品报告-整理'!A:A,0)),"")&amp;" → "&amp;(IFERROR(TEXT(INDEX('产品报告-整理'!D:D,MATCH(产品建议!A994,'产品报告-整理'!A:A,0))/G994,"0%"),"")))),IF(OR($W$2="P4P点击量"),((IF($W$2="P4P点击量",IFERROR(TEXT(W994/G994,"0%"),"")))),(((IF(COUNTIF('2-3.源数据-产品分析-爆品'!A:A,产品建议!A994)&gt;0,"是","")))))))</f>
        <v/>
      </c>
      <c r="Y994" s="9" t="str">
        <f>IF(AND($Y$2="直通车总消费",'产品报告-整理'!$BN$1="推荐广告"),IFERROR(INDEX('产品报告-整理'!H:H,MATCH(产品建议!A994,'产品报告-整理'!A:A,0)),0)+IFERROR(INDEX('产品报告-整理'!BV:BV,MATCH(产品建议!A994,'产品报告-整理'!BO:BO,0)),0),IFERROR(INDEX('产品报告-整理'!H:H,MATCH(产品建议!A994,'产品报告-整理'!A:A,0)),0))</f>
        <v/>
      </c>
      <c r="Z994" s="9" t="str">
        <f t="shared" si="48"/>
        <v/>
      </c>
      <c r="AA994" s="5" t="str">
        <f t="shared" si="46"/>
        <v/>
      </c>
      <c r="AB994" s="5" t="str">
        <f t="shared" si="47"/>
        <v/>
      </c>
      <c r="AC994" s="9"/>
      <c r="AD994" s="15" t="str">
        <f>IF($AD$1="  ",IFERROR(IF(AND(Y994="未推广",L994&gt;0),"加入P4P推广 ","")&amp;IF(AND(OR(W994="是",X994="是"),Y994=0),"优爆品加推广 ","")&amp;IF(AND(C994="N",L994&gt;0),"增加橱窗绑定 ","")&amp;IF(AND(OR(Z994&gt;$Z$1*4.5,AB994&gt;$AB$1*4.5),Y994&lt;&gt;0,Y994&gt;$AB$1*2,G994&gt;($G$1/$L$1)*1),"放弃P4P推广 ","")&amp;IF(AND(AB994&gt;$AB$1*1.2,AB994&lt;$AB$1*4.5,Y994&gt;0),"优化询盘成本 ","")&amp;IF(AND(Z994&gt;$Z$1*1.2,Z994&lt;$Z$1*4.5,Y994&gt;0),"优化商机成本 ","")&amp;IF(AND(Y994&lt;&gt;0,L994&gt;0,AB994&lt;$AB$1*1.2),"加大询盘获取 ","")&amp;IF(AND(Y994&lt;&gt;0,K994&gt;0,Z994&lt;$Z$1*1.2),"加大商机获取 ","")&amp;IF(AND(L994=0,C994="Y",G994&gt;($G$1/$L$1*1.5)),"解绑橱窗绑定 ",""),"请去左表粘贴源数据"),"")</f>
        <v/>
      </c>
      <c r="AE994" s="9"/>
      <c r="AF994" s="9"/>
      <c r="AG994" s="9"/>
      <c r="AH994" s="9"/>
      <c r="AI994" s="17"/>
      <c r="AJ994" s="17"/>
      <c r="AK994" s="17"/>
    </row>
    <row r="995" spans="1:37">
      <c r="A995" s="5" t="str">
        <f>IFERROR(HLOOKUP(A$2,'2.源数据-产品分析-全商品'!A$6:A$1000,ROW()-1,0),"")</f>
        <v/>
      </c>
      <c r="B995" s="5" t="str">
        <f>IFERROR(HLOOKUP(B$2,'2.源数据-产品分析-全商品'!B$6:B$1000,ROW()-1,0),"")</f>
        <v/>
      </c>
      <c r="C995" s="5" t="str">
        <f>CLEAN(IFERROR(HLOOKUP(C$2,'2.源数据-产品分析-全商品'!C$6:C$1000,ROW()-1,0),""))</f>
        <v/>
      </c>
      <c r="D995" s="5" t="str">
        <f>IFERROR(HLOOKUP(D$2,'2.源数据-产品分析-全商品'!D$6:D$1000,ROW()-1,0),"")</f>
        <v/>
      </c>
      <c r="E995" s="5" t="str">
        <f>IFERROR(HLOOKUP(E$2,'2.源数据-产品分析-全商品'!E$6:E$1000,ROW()-1,0),"")</f>
        <v/>
      </c>
      <c r="F995" s="5" t="str">
        <f>IFERROR(VALUE(HLOOKUP(F$2,'2.源数据-产品分析-全商品'!F$6:F$1000,ROW()-1,0)),"")</f>
        <v/>
      </c>
      <c r="G995" s="5" t="str">
        <f>IFERROR(VALUE(HLOOKUP(G$2,'2.源数据-产品分析-全商品'!G$6:G$1000,ROW()-1,0)),"")</f>
        <v/>
      </c>
      <c r="H995" s="5" t="str">
        <f>IFERROR(HLOOKUP(H$2,'2.源数据-产品分析-全商品'!H$6:H$1000,ROW()-1,0),"")</f>
        <v/>
      </c>
      <c r="I995" s="5" t="str">
        <f>IFERROR(VALUE(HLOOKUP(I$2,'2.源数据-产品分析-全商品'!I$6:I$1000,ROW()-1,0)),"")</f>
        <v/>
      </c>
      <c r="J995" s="60" t="str">
        <f>IFERROR(IF($J$2="","",INDEX('产品报告-整理'!G:G,MATCH(产品建议!A995,'产品报告-整理'!A:A,0))),"")</f>
        <v/>
      </c>
      <c r="K995" s="5" t="str">
        <f>IFERROR(IF($K$2="","",VALUE(INDEX('产品报告-整理'!E:E,MATCH(产品建议!A995,'产品报告-整理'!A:A,0)))),0)</f>
        <v/>
      </c>
      <c r="L995" s="5" t="str">
        <f>IFERROR(VALUE(HLOOKUP(L$2,'2.源数据-产品分析-全商品'!J$6:J$1000,ROW()-1,0)),"")</f>
        <v/>
      </c>
      <c r="M995" s="5" t="str">
        <f>IFERROR(VALUE(HLOOKUP(M$2,'2.源数据-产品分析-全商品'!K$6:K$1000,ROW()-1,0)),"")</f>
        <v/>
      </c>
      <c r="N995" s="5" t="str">
        <f>IFERROR(HLOOKUP(N$2,'2.源数据-产品分析-全商品'!L$6:L$1000,ROW()-1,0),"")</f>
        <v/>
      </c>
      <c r="O995" s="5" t="str">
        <f>IF($O$2='产品报告-整理'!$K$1,IFERROR(INDEX('产品报告-整理'!S:S,MATCH(产品建议!A995,'产品报告-整理'!L:L,0)),""),(IFERROR(VALUE(HLOOKUP(O$2,'2.源数据-产品分析-全商品'!M$6:M$1000,ROW()-1,0)),"")))</f>
        <v/>
      </c>
      <c r="P995" s="5" t="str">
        <f>IF($P$2='产品报告-整理'!$V$1,IFERROR(INDEX('产品报告-整理'!AD:AD,MATCH(产品建议!A995,'产品报告-整理'!W:W,0)),""),(IFERROR(VALUE(HLOOKUP(P$2,'2.源数据-产品分析-全商品'!N$6:N$1000,ROW()-1,0)),"")))</f>
        <v/>
      </c>
      <c r="Q995" s="5" t="str">
        <f>IF($Q$2='产品报告-整理'!$AG$1,IFERROR(INDEX('产品报告-整理'!AO:AO,MATCH(产品建议!A995,'产品报告-整理'!AH:AH,0)),""),(IFERROR(VALUE(HLOOKUP(Q$2,'2.源数据-产品分析-全商品'!O$6:O$1000,ROW()-1,0)),"")))</f>
        <v/>
      </c>
      <c r="R995" s="5" t="str">
        <f>IF($R$2='产品报告-整理'!$AR$1,IFERROR(INDEX('产品报告-整理'!AZ:AZ,MATCH(产品建议!A995,'产品报告-整理'!AS:AS,0)),""),(IFERROR(VALUE(HLOOKUP(R$2,'2.源数据-产品分析-全商品'!P$6:P$1000,ROW()-1,0)),"")))</f>
        <v/>
      </c>
      <c r="S995" s="5" t="str">
        <f>IF($S$2='产品报告-整理'!$BC$1,IFERROR(INDEX('产品报告-整理'!BK:BK,MATCH(产品建议!A995,'产品报告-整理'!BD:BD,0)),""),(IFERROR(VALUE(HLOOKUP(S$2,'2.源数据-产品分析-全商品'!Q$6:Q$1000,ROW()-1,0)),"")))</f>
        <v/>
      </c>
      <c r="T995" s="5" t="str">
        <f>IFERROR(HLOOKUP("产品负责人",'2.源数据-产品分析-全商品'!R$6:R$1000,ROW()-1,0),"")</f>
        <v/>
      </c>
      <c r="U995" s="5" t="str">
        <f>IFERROR(VALUE(HLOOKUP(U$2,'2.源数据-产品分析-全商品'!S$6:S$1000,ROW()-1,0)),"")</f>
        <v/>
      </c>
      <c r="V995" s="5" t="str">
        <f>IFERROR(VALUE(HLOOKUP(V$2,'2.源数据-产品分析-全商品'!T$6:T$1000,ROW()-1,0)),"")</f>
        <v/>
      </c>
      <c r="W995" s="5" t="str">
        <f>IF(OR($A$3=""),"",IF(OR($W$2="优爆品"),(IF(COUNTIF('2-2.源数据-产品分析-优品'!A:A,产品建议!A995)&gt;0,"是","")&amp;IF(COUNTIF('2-3.源数据-产品分析-爆品'!A:A,产品建议!A995)&gt;0,"是","")),IF(OR($W$2="P4P点击量"),((IFERROR(INDEX('产品报告-整理'!D:D,MATCH(产品建议!A995,'产品报告-整理'!A:A,0)),""))),((IF(COUNTIF('2-2.源数据-产品分析-优品'!A:A,产品建议!A995)&gt;0,"是",""))))))</f>
        <v/>
      </c>
      <c r="X995" s="5" t="str">
        <f>IF(OR($A$3=""),"",IF(OR($W$2="优爆品"),((IFERROR(INDEX('产品报告-整理'!D:D,MATCH(产品建议!A995,'产品报告-整理'!A:A,0)),"")&amp;" → "&amp;(IFERROR(TEXT(INDEX('产品报告-整理'!D:D,MATCH(产品建议!A995,'产品报告-整理'!A:A,0))/G995,"0%"),"")))),IF(OR($W$2="P4P点击量"),((IF($W$2="P4P点击量",IFERROR(TEXT(W995/G995,"0%"),"")))),(((IF(COUNTIF('2-3.源数据-产品分析-爆品'!A:A,产品建议!A995)&gt;0,"是","")))))))</f>
        <v/>
      </c>
      <c r="Y995" s="9" t="str">
        <f>IF(AND($Y$2="直通车总消费",'产品报告-整理'!$BN$1="推荐广告"),IFERROR(INDEX('产品报告-整理'!H:H,MATCH(产品建议!A995,'产品报告-整理'!A:A,0)),0)+IFERROR(INDEX('产品报告-整理'!BV:BV,MATCH(产品建议!A995,'产品报告-整理'!BO:BO,0)),0),IFERROR(INDEX('产品报告-整理'!H:H,MATCH(产品建议!A995,'产品报告-整理'!A:A,0)),0))</f>
        <v/>
      </c>
      <c r="Z995" s="9" t="str">
        <f t="shared" si="48"/>
        <v/>
      </c>
      <c r="AA995" s="5" t="str">
        <f t="shared" si="46"/>
        <v/>
      </c>
      <c r="AB995" s="5" t="str">
        <f t="shared" si="47"/>
        <v/>
      </c>
      <c r="AC995" s="9"/>
      <c r="AD995" s="15" t="str">
        <f>IF($AD$1="  ",IFERROR(IF(AND(Y995="未推广",L995&gt;0),"加入P4P推广 ","")&amp;IF(AND(OR(W995="是",X995="是"),Y995=0),"优爆品加推广 ","")&amp;IF(AND(C995="N",L995&gt;0),"增加橱窗绑定 ","")&amp;IF(AND(OR(Z995&gt;$Z$1*4.5,AB995&gt;$AB$1*4.5),Y995&lt;&gt;0,Y995&gt;$AB$1*2,G995&gt;($G$1/$L$1)*1),"放弃P4P推广 ","")&amp;IF(AND(AB995&gt;$AB$1*1.2,AB995&lt;$AB$1*4.5,Y995&gt;0),"优化询盘成本 ","")&amp;IF(AND(Z995&gt;$Z$1*1.2,Z995&lt;$Z$1*4.5,Y995&gt;0),"优化商机成本 ","")&amp;IF(AND(Y995&lt;&gt;0,L995&gt;0,AB995&lt;$AB$1*1.2),"加大询盘获取 ","")&amp;IF(AND(Y995&lt;&gt;0,K995&gt;0,Z995&lt;$Z$1*1.2),"加大商机获取 ","")&amp;IF(AND(L995=0,C995="Y",G995&gt;($G$1/$L$1*1.5)),"解绑橱窗绑定 ",""),"请去左表粘贴源数据"),"")</f>
        <v/>
      </c>
      <c r="AE995" s="9"/>
      <c r="AF995" s="9"/>
      <c r="AG995" s="9"/>
      <c r="AH995" s="9"/>
      <c r="AI995" s="17"/>
      <c r="AJ995" s="17"/>
      <c r="AK995" s="17"/>
    </row>
    <row r="996" spans="1:37">
      <c r="A996" s="5">
        <f>IFERROR(HLOOKUP(A$2,'2.源数据-产品分析-全商品'!A$6:A$1000,ROW()-1,0),0)</f>
        <v>0</v>
      </c>
      <c r="B996" s="5" t="str">
        <f>IFERROR(HLOOKUP(B$2,'2.源数据-产品分析-全商品'!B$6:B$1000,ROW()-1,0),"")</f>
        <v/>
      </c>
      <c r="C996" s="5" t="str">
        <f>CLEAN(IFERROR(HLOOKUP(C$2,'2.源数据-产品分析-全商品'!C$6:C$1000,ROW()-1,0),""))</f>
        <v/>
      </c>
      <c r="D996" s="5" t="str">
        <f>IFERROR(HLOOKUP(D$2,'2.源数据-产品分析-全商品'!D$6:D$1000,ROW()-1,0),"")</f>
        <v/>
      </c>
      <c r="E996" s="5" t="str">
        <f>IFERROR(HLOOKUP(E$2,'2.源数据-产品分析-全商品'!E$6:E$1000,ROW()-1,0),"")</f>
        <v/>
      </c>
      <c r="F996" s="5" t="str">
        <f>IFERROR(VALUE(HLOOKUP(F$2,'2.源数据-产品分析-全商品'!F$6:F$1000,ROW()-1,0)),"")</f>
        <v/>
      </c>
      <c r="G996" s="5" t="str">
        <f>IFERROR(VALUE(HLOOKUP(G$2,'2.源数据-产品分析-全商品'!G$6:G$1000,ROW()-1,0)),"")</f>
        <v/>
      </c>
      <c r="H996" s="5" t="str">
        <f>IFERROR(HLOOKUP(H$2,'2.源数据-产品分析-全商品'!H$6:H$1000,ROW()-1,0),"")</f>
        <v/>
      </c>
      <c r="I996" s="5" t="str">
        <f>IFERROR(VALUE(HLOOKUP(I$2,'2.源数据-产品分析-全商品'!I$6:I$1000,ROW()-1,0)),"")</f>
        <v/>
      </c>
      <c r="J996" s="60" t="str">
        <f>IFERROR(IF($J$2="","",INDEX('产品报告-整理'!G:G,MATCH(产品建议!A996,'产品报告-整理'!A:A,0))),"")</f>
        <v/>
      </c>
      <c r="K996" s="5" t="str">
        <f>IFERROR(IF($K$2="","",VALUE(INDEX('产品报告-整理'!E:E,MATCH(产品建议!A996,'产品报告-整理'!A:A,0)))),0)</f>
        <v/>
      </c>
      <c r="L996" s="5" t="str">
        <f>IFERROR(VALUE(HLOOKUP(L$2,'2.源数据-产品分析-全商品'!J$6:J$1000,ROW()-1,0)),"")</f>
        <v/>
      </c>
      <c r="M996" s="5" t="str">
        <f>IFERROR(VALUE(HLOOKUP(M$2,'2.源数据-产品分析-全商品'!K$6:K$1000,ROW()-1,0)),"")</f>
        <v/>
      </c>
      <c r="N996" s="5" t="str">
        <f>IFERROR(HLOOKUP(N$2,'2.源数据-产品分析-全商品'!L$6:L$1000,ROW()-1,0),"")</f>
        <v/>
      </c>
      <c r="O996" s="5" t="str">
        <f>IF($O$2='产品报告-整理'!$K$1,IFERROR(INDEX('产品报告-整理'!S:S,MATCH(产品建议!A996,'产品报告-整理'!L:L,0)),""),(IFERROR(VALUE(HLOOKUP(O$2,'2.源数据-产品分析-全商品'!M$6:M$1000,ROW()-1,0)),"")))</f>
        <v/>
      </c>
      <c r="P996" s="5" t="str">
        <f>IF($P$2='产品报告-整理'!$V$1,IFERROR(INDEX('产品报告-整理'!AD:AD,MATCH(产品建议!A996,'产品报告-整理'!W:W,0)),""),(IFERROR(VALUE(HLOOKUP(P$2,'2.源数据-产品分析-全商品'!N$6:N$1000,ROW()-1,0)),"")))</f>
        <v/>
      </c>
      <c r="Q996" s="5" t="str">
        <f>IF($Q$2='产品报告-整理'!$AG$1,IFERROR(INDEX('产品报告-整理'!AO:AO,MATCH(产品建议!A996,'产品报告-整理'!AH:AH,0)),""),(IFERROR(VALUE(HLOOKUP(Q$2,'2.源数据-产品分析-全商品'!O$6:O$1000,ROW()-1,0)),"")))</f>
        <v/>
      </c>
      <c r="R996" s="5" t="str">
        <f>IF($R$2='产品报告-整理'!$AR$1,IFERROR(INDEX('产品报告-整理'!AZ:AZ,MATCH(产品建议!A996,'产品报告-整理'!AS:AS,0)),""),(IFERROR(VALUE(HLOOKUP(R$2,'2.源数据-产品分析-全商品'!P$6:P$1000,ROW()-1,0)),"")))</f>
        <v/>
      </c>
      <c r="S996" s="5" t="str">
        <f>IF($S$2='产品报告-整理'!$BC$1,IFERROR(INDEX('产品报告-整理'!BK:BK,MATCH(产品建议!A996,'产品报告-整理'!BD:BD,0)),""),(IFERROR(VALUE(HLOOKUP(S$2,'2.源数据-产品分析-全商品'!Q$6:Q$1000,ROW()-1,0)),"")))</f>
        <v/>
      </c>
      <c r="T996" s="5" t="str">
        <f>IFERROR(HLOOKUP("产品负责人",'2.源数据-产品分析-全商品'!R$6:R$1000,ROW()-1,0),"")</f>
        <v/>
      </c>
      <c r="U996" s="5" t="str">
        <f>IFERROR(VALUE(HLOOKUP(U$2,'2.源数据-产品分析-全商品'!S$6:S$1000,ROW()-1,0)),"")</f>
        <v/>
      </c>
      <c r="V996" s="5" t="str">
        <f>IFERROR(VALUE(HLOOKUP(V$2,'2.源数据-产品分析-全商品'!T$6:T$1000,ROW()-1,0)),"")</f>
        <v/>
      </c>
      <c r="W996" s="5" t="str">
        <f>IF(OR($A$3=""),"",IF(OR($W$2="优爆品"),(IF(COUNTIF('2-2.源数据-产品分析-优品'!A:A,产品建议!A996)&gt;0,"是","")&amp;IF(COUNTIF('2-3.源数据-产品分析-爆品'!A:A,产品建议!A996)&gt;0,"是","")),IF(OR($W$2="P4P点击量"),((IFERROR(INDEX('产品报告-整理'!D:D,MATCH(产品建议!A996,'产品报告-整理'!A:A,0)),""))),((IF(COUNTIF('2-2.源数据-产品分析-优品'!A:A,产品建议!A996)&gt;0,"是",""))))))</f>
        <v/>
      </c>
      <c r="X996" s="5" t="str">
        <f>IF(OR($A$3=""),"",IF(OR($W$2="优爆品"),((IFERROR(INDEX('产品报告-整理'!D:D,MATCH(产品建议!A996,'产品报告-整理'!A:A,0)),"")&amp;" → "&amp;(IFERROR(TEXT(INDEX('产品报告-整理'!D:D,MATCH(产品建议!A996,'产品报告-整理'!A:A,0))/G996,"0%"),"")))),IF(OR($W$2="P4P点击量"),((IF($W$2="P4P点击量",IFERROR(TEXT(W996/G996,"0%"),"")))),(((IF(COUNTIF('2-3.源数据-产品分析-爆品'!A:A,产品建议!A996)&gt;0,"是","")))))))</f>
        <v/>
      </c>
      <c r="Y996" s="9">
        <f>IF(AND($Y$2="直通车总消费",'产品报告-整理'!$BN$1="推荐广告"),IFERROR(INDEX('产品报告-整理'!H:H,MATCH(产品建议!A996,'产品报告-整理'!A:A,0)),0)+IFERROR(INDEX('产品报告-整理'!BV:BV,MATCH(产品建议!A996,'产品报告-整理'!BO:BO,0)),0),IFERROR(INDEX('产品报告-整理'!H:H,MATCH(产品建议!A996,'产品报告-整理'!A:A,0)),0))</f>
        <v>0</v>
      </c>
      <c r="Z996" s="9" t="str">
        <f t="shared" si="48"/>
        <v/>
      </c>
      <c r="AA996" s="5" t="str">
        <f t="shared" ref="AA996:AA1004" si="49">IFERROR(VALUE(Y996/L996),"")</f>
        <v/>
      </c>
      <c r="AB996" s="5" t="str">
        <f t="shared" si="47"/>
        <v/>
      </c>
      <c r="AC996" s="9"/>
      <c r="AD996" s="15" t="str">
        <f>IF($AD$1="  ",IFERROR(IF(AND(Y996="未推广",L996&gt;0),"加入P4P推广 ","")&amp;IF(AND(OR(W996="是",X996="是"),Y996=0),"优爆品加推广 ","")&amp;IF(AND(C996="N",L996&gt;0),"增加橱窗绑定 ","")&amp;IF(AND(OR(Z996&gt;$Z$1*4.5,AB996&gt;$AB$1*4.5),Y996&lt;&gt;0,Y996&gt;$AB$1*2,G996&gt;($G$1/$L$1)*1),"放弃P4P推广 ","")&amp;IF(AND(AB996&gt;$AB$1*1.2,AB996&lt;$AB$1*4.5,Y996&gt;0),"优化询盘成本 ","")&amp;IF(AND(Z996&gt;$Z$1*1.2,Z996&lt;$Z$1*4.5,Y996&gt;0),"优化商机成本 ","")&amp;IF(AND(Y996&lt;&gt;0,L996&gt;0,AB996&lt;$AB$1*1.2),"加大询盘获取 ","")&amp;IF(AND(Y996&lt;&gt;0,K996&gt;0,Z996&lt;$Z$1*1.2),"加大商机获取 ","")&amp;IF(AND(L996=0,C996="Y",G996&gt;($G$1/$L$1*1.5)),"解绑橱窗绑定 ",""),"请去左表粘贴源数据"),"")</f>
        <v/>
      </c>
      <c r="AE996" s="9"/>
      <c r="AF996" s="9"/>
      <c r="AG996" s="9"/>
      <c r="AH996" s="9"/>
      <c r="AI996" s="17"/>
      <c r="AJ996" s="17"/>
      <c r="AK996" s="17"/>
    </row>
    <row r="997" spans="1:37">
      <c r="A997" s="5">
        <f>IFERROR(HLOOKUP(A$2,'2.源数据-产品分析-全商品'!A$6:A$1000,ROW()-1,0),0)</f>
        <v>0</v>
      </c>
      <c r="B997" s="5" t="str">
        <f>IFERROR(HLOOKUP(B$2,'2.源数据-产品分析-全商品'!B$6:B$1000,ROW()-1,0),"")</f>
        <v/>
      </c>
      <c r="C997" s="5" t="str">
        <f>CLEAN(IFERROR(HLOOKUP(C$2,'2.源数据-产品分析-全商品'!C$6:C$1000,ROW()-1,0),""))</f>
        <v/>
      </c>
      <c r="D997" s="5" t="str">
        <f>IFERROR(HLOOKUP(D$2,'2.源数据-产品分析-全商品'!D$6:D$1000,ROW()-1,0),"")</f>
        <v/>
      </c>
      <c r="E997" s="5" t="str">
        <f>IFERROR(HLOOKUP(E$2,'2.源数据-产品分析-全商品'!E$6:E$1000,ROW()-1,0),"")</f>
        <v/>
      </c>
      <c r="F997" s="5" t="str">
        <f>IFERROR(VALUE(HLOOKUP(F$2,'2.源数据-产品分析-全商品'!F$6:F$1000,ROW()-1,0)),"")</f>
        <v/>
      </c>
      <c r="G997" s="5" t="str">
        <f>IFERROR(VALUE(HLOOKUP(G$2,'2.源数据-产品分析-全商品'!G$6:G$1000,ROW()-1,0)),"")</f>
        <v/>
      </c>
      <c r="H997" s="5" t="str">
        <f>IFERROR(HLOOKUP(H$2,'2.源数据-产品分析-全商品'!H$6:H$1000,ROW()-1,0),"")</f>
        <v/>
      </c>
      <c r="I997" s="5" t="str">
        <f>IFERROR(VALUE(HLOOKUP(I$2,'2.源数据-产品分析-全商品'!I$6:I$1000,ROW()-1,0)),"")</f>
        <v/>
      </c>
      <c r="J997" s="60" t="str">
        <f>IFERROR(IF($J$2="","",INDEX('产品报告-整理'!G:G,MATCH(产品建议!A997,'产品报告-整理'!A:A,0))),"")</f>
        <v/>
      </c>
      <c r="K997" s="5" t="str">
        <f>IFERROR(IF($K$2="","",VALUE(INDEX('产品报告-整理'!E:E,MATCH(产品建议!A997,'产品报告-整理'!A:A,0)))),0)</f>
        <v/>
      </c>
      <c r="L997" s="5" t="str">
        <f>IFERROR(VALUE(HLOOKUP(L$2,'2.源数据-产品分析-全商品'!J$6:J$1000,ROW()-1,0)),"")</f>
        <v/>
      </c>
      <c r="M997" s="5" t="str">
        <f>IFERROR(VALUE(HLOOKUP(M$2,'2.源数据-产品分析-全商品'!K$6:K$1000,ROW()-1,0)),"")</f>
        <v/>
      </c>
      <c r="N997" s="5" t="str">
        <f>IFERROR(HLOOKUP(N$2,'2.源数据-产品分析-全商品'!L$6:L$1000,ROW()-1,0),"")</f>
        <v/>
      </c>
      <c r="O997" s="5" t="str">
        <f>IF($O$2='产品报告-整理'!$K$1,IFERROR(INDEX('产品报告-整理'!S:S,MATCH(产品建议!A997,'产品报告-整理'!L:L,0)),""),(IFERROR(VALUE(HLOOKUP(O$2,'2.源数据-产品分析-全商品'!M$6:M$1000,ROW()-1,0)),"")))</f>
        <v/>
      </c>
      <c r="P997" s="5" t="str">
        <f>IF($P$2='产品报告-整理'!$V$1,IFERROR(INDEX('产品报告-整理'!AD:AD,MATCH(产品建议!A997,'产品报告-整理'!W:W,0)),""),(IFERROR(VALUE(HLOOKUP(P$2,'2.源数据-产品分析-全商品'!N$6:N$1000,ROW()-1,0)),"")))</f>
        <v/>
      </c>
      <c r="Q997" s="5" t="str">
        <f>IF($Q$2='产品报告-整理'!$AG$1,IFERROR(INDEX('产品报告-整理'!AO:AO,MATCH(产品建议!A997,'产品报告-整理'!AH:AH,0)),""),(IFERROR(VALUE(HLOOKUP(Q$2,'2.源数据-产品分析-全商品'!O$6:O$1000,ROW()-1,0)),"")))</f>
        <v/>
      </c>
      <c r="R997" s="5" t="str">
        <f>IF($R$2='产品报告-整理'!$AR$1,IFERROR(INDEX('产品报告-整理'!AZ:AZ,MATCH(产品建议!A997,'产品报告-整理'!AS:AS,0)),""),(IFERROR(VALUE(HLOOKUP(R$2,'2.源数据-产品分析-全商品'!P$6:P$1000,ROW()-1,0)),"")))</f>
        <v/>
      </c>
      <c r="S997" s="5" t="str">
        <f>IF($S$2='产品报告-整理'!$BC$1,IFERROR(INDEX('产品报告-整理'!BK:BK,MATCH(产品建议!A997,'产品报告-整理'!BD:BD,0)),""),(IFERROR(VALUE(HLOOKUP(S$2,'2.源数据-产品分析-全商品'!Q$6:Q$1000,ROW()-1,0)),"")))</f>
        <v/>
      </c>
      <c r="T997" s="5" t="str">
        <f>IFERROR(HLOOKUP("产品负责人",'2.源数据-产品分析-全商品'!R$6:R$1000,ROW()-1,0),"")</f>
        <v/>
      </c>
      <c r="U997" s="5" t="str">
        <f>IFERROR(VALUE(HLOOKUP(U$2,'2.源数据-产品分析-全商品'!S$6:S$1000,ROW()-1,0)),"")</f>
        <v/>
      </c>
      <c r="V997" s="5" t="str">
        <f>IFERROR(VALUE(HLOOKUP(V$2,'2.源数据-产品分析-全商品'!T$6:T$1000,ROW()-1,0)),"")</f>
        <v/>
      </c>
      <c r="W997" s="5" t="str">
        <f>IF(OR($A$3=""),"",IF(OR($W$2="优爆品"),(IF(COUNTIF('2-2.源数据-产品分析-优品'!A:A,产品建议!A997)&gt;0,"是","")&amp;IF(COUNTIF('2-3.源数据-产品分析-爆品'!A:A,产品建议!A997)&gt;0,"是","")),IF(OR($W$2="P4P点击量"),((IFERROR(INDEX('产品报告-整理'!D:D,MATCH(产品建议!A997,'产品报告-整理'!A:A,0)),""))),((IF(COUNTIF('2-2.源数据-产品分析-优品'!A:A,产品建议!A997)&gt;0,"是",""))))))</f>
        <v/>
      </c>
      <c r="X997" s="5" t="str">
        <f>IF(OR($A$3=""),"",IF(OR($W$2="优爆品"),((IFERROR(INDEX('产品报告-整理'!D:D,MATCH(产品建议!A997,'产品报告-整理'!A:A,0)),"")&amp;" → "&amp;(IFERROR(TEXT(INDEX('产品报告-整理'!D:D,MATCH(产品建议!A997,'产品报告-整理'!A:A,0))/G997,"0%"),"")))),IF(OR($W$2="P4P点击量"),((IF($W$2="P4P点击量",IFERROR(TEXT(W997/G997,"0%"),"")))),(((IF(COUNTIF('2-3.源数据-产品分析-爆品'!A:A,产品建议!A997)&gt;0,"是","")))))))</f>
        <v/>
      </c>
      <c r="Y997" s="9">
        <f>IF(AND($Y$2="直通车总消费",'产品报告-整理'!$BN$1="推荐广告"),IFERROR(INDEX('产品报告-整理'!H:H,MATCH(产品建议!A997,'产品报告-整理'!A:A,0)),0)+IFERROR(INDEX('产品报告-整理'!BV:BV,MATCH(产品建议!A997,'产品报告-整理'!BO:BO,0)),0),IFERROR(INDEX('产品报告-整理'!H:H,MATCH(产品建议!A997,'产品报告-整理'!A:A,0)),0))</f>
        <v>0</v>
      </c>
      <c r="Z997" s="9" t="str">
        <f t="shared" si="48"/>
        <v/>
      </c>
      <c r="AA997" s="5" t="str">
        <f t="shared" si="49"/>
        <v/>
      </c>
      <c r="AB997" s="5" t="str">
        <f t="shared" si="47"/>
        <v/>
      </c>
      <c r="AC997" s="9"/>
      <c r="AD997" s="15" t="str">
        <f>IF($AD$1="  ",IFERROR(IF(AND(Y997="未推广",L997&gt;0),"加入P4P推广 ","")&amp;IF(AND(OR(W997="是",X997="是"),Y997=0),"优爆品加推广 ","")&amp;IF(AND(C997="N",L997&gt;0),"增加橱窗绑定 ","")&amp;IF(AND(OR(Z997&gt;$Z$1*4.5,AB997&gt;$AB$1*4.5),Y997&lt;&gt;0,Y997&gt;$AB$1*2,G997&gt;($G$1/$L$1)*1),"放弃P4P推广 ","")&amp;IF(AND(AB997&gt;$AB$1*1.2,AB997&lt;$AB$1*4.5,Y997&gt;0),"优化询盘成本 ","")&amp;IF(AND(Z997&gt;$Z$1*1.2,Z997&lt;$Z$1*4.5,Y997&gt;0),"优化商机成本 ","")&amp;IF(AND(Y997&lt;&gt;0,L997&gt;0,AB997&lt;$AB$1*1.2),"加大询盘获取 ","")&amp;IF(AND(Y997&lt;&gt;0,K997&gt;0,Z997&lt;$Z$1*1.2),"加大商机获取 ","")&amp;IF(AND(L997=0,C997="Y",G997&gt;($G$1/$L$1*1.5)),"解绑橱窗绑定 ",""),"请去左表粘贴源数据"),"")</f>
        <v/>
      </c>
      <c r="AE997" s="9"/>
      <c r="AF997" s="9"/>
      <c r="AG997" s="9"/>
      <c r="AH997" s="9"/>
      <c r="AI997" s="17"/>
      <c r="AJ997" s="17"/>
      <c r="AK997" s="17"/>
    </row>
    <row r="998" spans="1:37">
      <c r="A998" s="5">
        <f>IFERROR(HLOOKUP(A$2,'2.源数据-产品分析-全商品'!A$6:A$1000,ROW()-1,0),0)</f>
        <v>0</v>
      </c>
      <c r="B998" s="5" t="str">
        <f>IFERROR(HLOOKUP(B$2,'2.源数据-产品分析-全商品'!B$6:B$1000,ROW()-1,0),"")</f>
        <v/>
      </c>
      <c r="C998" s="5" t="str">
        <f>CLEAN(IFERROR(HLOOKUP(C$2,'2.源数据-产品分析-全商品'!C$6:C$1000,ROW()-1,0),""))</f>
        <v/>
      </c>
      <c r="D998" s="5" t="str">
        <f>IFERROR(HLOOKUP(D$2,'2.源数据-产品分析-全商品'!D$6:D$1000,ROW()-1,0),"")</f>
        <v/>
      </c>
      <c r="E998" s="5" t="str">
        <f>IFERROR(HLOOKUP(E$2,'2.源数据-产品分析-全商品'!E$6:E$1000,ROW()-1,0),"")</f>
        <v/>
      </c>
      <c r="F998" s="5" t="str">
        <f>IFERROR(VALUE(HLOOKUP(F$2,'2.源数据-产品分析-全商品'!F$6:F$1000,ROW()-1,0)),"")</f>
        <v/>
      </c>
      <c r="G998" s="5" t="str">
        <f>IFERROR(VALUE(HLOOKUP(G$2,'2.源数据-产品分析-全商品'!G$6:G$1000,ROW()-1,0)),"")</f>
        <v/>
      </c>
      <c r="H998" s="5" t="str">
        <f>IFERROR(HLOOKUP(H$2,'2.源数据-产品分析-全商品'!H$6:H$1000,ROW()-1,0),"")</f>
        <v/>
      </c>
      <c r="I998" s="5" t="str">
        <f>IFERROR(VALUE(HLOOKUP(I$2,'2.源数据-产品分析-全商品'!I$6:I$1000,ROW()-1,0)),"")</f>
        <v/>
      </c>
      <c r="J998" s="60" t="str">
        <f>IFERROR(IF($J$2="","",INDEX('产品报告-整理'!G:G,MATCH(产品建议!A998,'产品报告-整理'!A:A,0))),"")</f>
        <v/>
      </c>
      <c r="K998" s="5" t="str">
        <f>IFERROR(IF($K$2="","",VALUE(INDEX('产品报告-整理'!E:E,MATCH(产品建议!A998,'产品报告-整理'!A:A,0)))),0)</f>
        <v/>
      </c>
      <c r="L998" s="5" t="str">
        <f>IFERROR(VALUE(HLOOKUP(L$2,'2.源数据-产品分析-全商品'!J$6:J$1000,ROW()-1,0)),"")</f>
        <v/>
      </c>
      <c r="M998" s="5" t="str">
        <f>IFERROR(VALUE(HLOOKUP(M$2,'2.源数据-产品分析-全商品'!K$6:K$1000,ROW()-1,0)),"")</f>
        <v/>
      </c>
      <c r="N998" s="5" t="str">
        <f>IFERROR(HLOOKUP(N$2,'2.源数据-产品分析-全商品'!L$6:L$1000,ROW()-1,0),"")</f>
        <v/>
      </c>
      <c r="O998" s="5" t="str">
        <f>IF($O$2='产品报告-整理'!$K$1,IFERROR(INDEX('产品报告-整理'!S:S,MATCH(产品建议!A998,'产品报告-整理'!L:L,0)),""),(IFERROR(VALUE(HLOOKUP(O$2,'2.源数据-产品分析-全商品'!M$6:M$1000,ROW()-1,0)),"")))</f>
        <v/>
      </c>
      <c r="P998" s="5" t="str">
        <f>IF($P$2='产品报告-整理'!$V$1,IFERROR(INDEX('产品报告-整理'!AD:AD,MATCH(产品建议!A998,'产品报告-整理'!W:W,0)),""),(IFERROR(VALUE(HLOOKUP(P$2,'2.源数据-产品分析-全商品'!N$6:N$1000,ROW()-1,0)),"")))</f>
        <v/>
      </c>
      <c r="Q998" s="5" t="str">
        <f>IF($Q$2='产品报告-整理'!$AG$1,IFERROR(INDEX('产品报告-整理'!AO:AO,MATCH(产品建议!A998,'产品报告-整理'!AH:AH,0)),""),(IFERROR(VALUE(HLOOKUP(Q$2,'2.源数据-产品分析-全商品'!O$6:O$1000,ROW()-1,0)),"")))</f>
        <v/>
      </c>
      <c r="R998" s="5" t="str">
        <f>IF($R$2='产品报告-整理'!$AR$1,IFERROR(INDEX('产品报告-整理'!AZ:AZ,MATCH(产品建议!A998,'产品报告-整理'!AS:AS,0)),""),(IFERROR(VALUE(HLOOKUP(R$2,'2.源数据-产品分析-全商品'!P$6:P$1000,ROW()-1,0)),"")))</f>
        <v/>
      </c>
      <c r="S998" s="5" t="str">
        <f>IF($S$2='产品报告-整理'!$BC$1,IFERROR(INDEX('产品报告-整理'!BK:BK,MATCH(产品建议!A998,'产品报告-整理'!BD:BD,0)),""),(IFERROR(VALUE(HLOOKUP(S$2,'2.源数据-产品分析-全商品'!Q$6:Q$1000,ROW()-1,0)),"")))</f>
        <v/>
      </c>
      <c r="T998" s="5" t="str">
        <f>IFERROR(HLOOKUP("产品负责人",'2.源数据-产品分析-全商品'!R$6:R$1000,ROW()-1,0),"")</f>
        <v/>
      </c>
      <c r="U998" s="5" t="str">
        <f>IFERROR(VALUE(HLOOKUP(U$2,'2.源数据-产品分析-全商品'!S$6:S$1000,ROW()-1,0)),"")</f>
        <v/>
      </c>
      <c r="V998" s="5" t="str">
        <f>IFERROR(VALUE(HLOOKUP(V$2,'2.源数据-产品分析-全商品'!T$6:T$1000,ROW()-1,0)),"")</f>
        <v/>
      </c>
      <c r="W998" s="5" t="str">
        <f>IF(OR($A$3=""),"",IF(OR($W$2="优爆品"),(IF(COUNTIF('2-2.源数据-产品分析-优品'!A:A,产品建议!A998)&gt;0,"是","")&amp;IF(COUNTIF('2-3.源数据-产品分析-爆品'!A:A,产品建议!A998)&gt;0,"是","")),IF(OR($W$2="P4P点击量"),((IFERROR(INDEX('产品报告-整理'!D:D,MATCH(产品建议!A998,'产品报告-整理'!A:A,0)),""))),((IF(COUNTIF('2-2.源数据-产品分析-优品'!A:A,产品建议!A998)&gt;0,"是",""))))))</f>
        <v/>
      </c>
      <c r="X998" s="5" t="str">
        <f>IF(OR($A$3=""),"",IF(OR($W$2="优爆品"),((IFERROR(INDEX('产品报告-整理'!D:D,MATCH(产品建议!A998,'产品报告-整理'!A:A,0)),"")&amp;" → "&amp;(IFERROR(TEXT(INDEX('产品报告-整理'!D:D,MATCH(产品建议!A998,'产品报告-整理'!A:A,0))/G998,"0%"),"")))),IF(OR($W$2="P4P点击量"),((IF($W$2="P4P点击量",IFERROR(TEXT(W998/G998,"0%"),"")))),(((IF(COUNTIF('2-3.源数据-产品分析-爆品'!A:A,产品建议!A998)&gt;0,"是","")))))))</f>
        <v/>
      </c>
      <c r="Y998" s="9">
        <f>IF(AND($Y$2="直通车总消费",'产品报告-整理'!$BN$1="推荐广告"),IFERROR(INDEX('产品报告-整理'!H:H,MATCH(产品建议!A998,'产品报告-整理'!A:A,0)),0)+IFERROR(INDEX('产品报告-整理'!BV:BV,MATCH(产品建议!A998,'产品报告-整理'!BO:BO,0)),0),IFERROR(INDEX('产品报告-整理'!H:H,MATCH(产品建议!A998,'产品报告-整理'!A:A,0)),0))</f>
        <v>0</v>
      </c>
      <c r="Z998" s="9" t="str">
        <f t="shared" si="48"/>
        <v/>
      </c>
      <c r="AA998" s="5" t="str">
        <f t="shared" si="49"/>
        <v/>
      </c>
      <c r="AB998" s="5" t="str">
        <f t="shared" si="47"/>
        <v/>
      </c>
      <c r="AC998" s="9"/>
      <c r="AD998" s="15" t="str">
        <f>IF($AD$1="  ",IFERROR(IF(AND(Y998="未推广",L998&gt;0),"加入P4P推广 ","")&amp;IF(AND(OR(W998="是",X998="是"),Y998=0),"优爆品加推广 ","")&amp;IF(AND(C998="N",L998&gt;0),"增加橱窗绑定 ","")&amp;IF(AND(OR(Z998&gt;$Z$1*4.5,AB998&gt;$AB$1*4.5),Y998&lt;&gt;0,Y998&gt;$AB$1*2,G998&gt;($G$1/$L$1)*1),"放弃P4P推广 ","")&amp;IF(AND(AB998&gt;$AB$1*1.2,AB998&lt;$AB$1*4.5,Y998&gt;0),"优化询盘成本 ","")&amp;IF(AND(Z998&gt;$Z$1*1.2,Z998&lt;$Z$1*4.5,Y998&gt;0),"优化商机成本 ","")&amp;IF(AND(Y998&lt;&gt;0,L998&gt;0,AB998&lt;$AB$1*1.2),"加大询盘获取 ","")&amp;IF(AND(Y998&lt;&gt;0,K998&gt;0,Z998&lt;$Z$1*1.2),"加大商机获取 ","")&amp;IF(AND(L998=0,C998="Y",G998&gt;($G$1/$L$1*1.5)),"解绑橱窗绑定 ",""),"请去左表粘贴源数据"),"")</f>
        <v/>
      </c>
      <c r="AE998" s="9"/>
      <c r="AF998" s="9"/>
      <c r="AG998" s="9"/>
      <c r="AH998" s="9"/>
      <c r="AI998" s="17"/>
      <c r="AJ998" s="17"/>
      <c r="AK998" s="17"/>
    </row>
    <row r="999" spans="1:37">
      <c r="A999" s="5">
        <f>IFERROR(HLOOKUP(A$2,'2.源数据-产品分析-全商品'!A$6:A$1000,ROW()-1,0),0)</f>
        <v>0</v>
      </c>
      <c r="B999" s="5" t="str">
        <f>IFERROR(HLOOKUP(B$2,'2.源数据-产品分析-全商品'!B$6:B$1000,ROW()-1,0),"")</f>
        <v/>
      </c>
      <c r="C999" s="5" t="str">
        <f>CLEAN(IFERROR(HLOOKUP(C$2,'2.源数据-产品分析-全商品'!C$6:C$1000,ROW()-1,0),""))</f>
        <v/>
      </c>
      <c r="D999" s="5" t="str">
        <f>IFERROR(HLOOKUP(D$2,'2.源数据-产品分析-全商品'!D$6:D$1000,ROW()-1,0),"")</f>
        <v/>
      </c>
      <c r="E999" s="5" t="str">
        <f>IFERROR(HLOOKUP(E$2,'2.源数据-产品分析-全商品'!E$6:E$1000,ROW()-1,0),"")</f>
        <v/>
      </c>
      <c r="F999" s="5" t="str">
        <f>IFERROR(VALUE(HLOOKUP(F$2,'2.源数据-产品分析-全商品'!F$6:F$1000,ROW()-1,0)),"")</f>
        <v/>
      </c>
      <c r="G999" s="5" t="str">
        <f>IFERROR(VALUE(HLOOKUP(G$2,'2.源数据-产品分析-全商品'!G$6:G$1000,ROW()-1,0)),"")</f>
        <v/>
      </c>
      <c r="H999" s="5" t="str">
        <f>IFERROR(HLOOKUP(H$2,'2.源数据-产品分析-全商品'!H$6:H$1000,ROW()-1,0),"")</f>
        <v/>
      </c>
      <c r="I999" s="5" t="str">
        <f>IFERROR(VALUE(HLOOKUP(I$2,'2.源数据-产品分析-全商品'!I$6:I$1000,ROW()-1,0)),"")</f>
        <v/>
      </c>
      <c r="J999" s="60" t="str">
        <f>IFERROR(IF($J$2="","",INDEX('产品报告-整理'!G:G,MATCH(产品建议!A999,'产品报告-整理'!A:A,0))),"")</f>
        <v/>
      </c>
      <c r="K999" s="5" t="str">
        <f>IFERROR(IF($K$2="","",VALUE(INDEX('产品报告-整理'!E:E,MATCH(产品建议!A999,'产品报告-整理'!A:A,0)))),0)</f>
        <v/>
      </c>
      <c r="L999" s="5" t="str">
        <f>IFERROR(VALUE(HLOOKUP(L$2,'2.源数据-产品分析-全商品'!J$6:J$1000,ROW()-1,0)),"")</f>
        <v/>
      </c>
      <c r="M999" s="5" t="str">
        <f>IFERROR(VALUE(HLOOKUP(M$2,'2.源数据-产品分析-全商品'!K$6:K$1000,ROW()-1,0)),"")</f>
        <v/>
      </c>
      <c r="N999" s="5" t="str">
        <f>IFERROR(HLOOKUP(N$2,'2.源数据-产品分析-全商品'!L$6:L$1000,ROW()-1,0),"")</f>
        <v/>
      </c>
      <c r="O999" s="5" t="str">
        <f>IF($O$2='产品报告-整理'!$K$1,IFERROR(INDEX('产品报告-整理'!S:S,MATCH(产品建议!A999,'产品报告-整理'!L:L,0)),""),(IFERROR(VALUE(HLOOKUP(O$2,'2.源数据-产品分析-全商品'!M$6:M$1000,ROW()-1,0)),"")))</f>
        <v/>
      </c>
      <c r="P999" s="5" t="str">
        <f>IF($P$2='产品报告-整理'!$V$1,IFERROR(INDEX('产品报告-整理'!AD:AD,MATCH(产品建议!A999,'产品报告-整理'!W:W,0)),""),(IFERROR(VALUE(HLOOKUP(P$2,'2.源数据-产品分析-全商品'!N$6:N$1000,ROW()-1,0)),"")))</f>
        <v/>
      </c>
      <c r="Q999" s="5" t="str">
        <f>IF($Q$2='产品报告-整理'!$AG$1,IFERROR(INDEX('产品报告-整理'!AO:AO,MATCH(产品建议!A999,'产品报告-整理'!AH:AH,0)),""),(IFERROR(VALUE(HLOOKUP(Q$2,'2.源数据-产品分析-全商品'!O$6:O$1000,ROW()-1,0)),"")))</f>
        <v/>
      </c>
      <c r="R999" s="5" t="str">
        <f>IF($R$2='产品报告-整理'!$AR$1,IFERROR(INDEX('产品报告-整理'!AZ:AZ,MATCH(产品建议!A999,'产品报告-整理'!AS:AS,0)),""),(IFERROR(VALUE(HLOOKUP(R$2,'2.源数据-产品分析-全商品'!P$6:P$1000,ROW()-1,0)),"")))</f>
        <v/>
      </c>
      <c r="S999" s="5" t="str">
        <f>IF($S$2='产品报告-整理'!$BC$1,IFERROR(INDEX('产品报告-整理'!BK:BK,MATCH(产品建议!A999,'产品报告-整理'!BD:BD,0)),""),(IFERROR(VALUE(HLOOKUP(S$2,'2.源数据-产品分析-全商品'!Q$6:Q$1000,ROW()-1,0)),"")))</f>
        <v/>
      </c>
      <c r="T999" s="5" t="str">
        <f>IFERROR(HLOOKUP("产品负责人",'2.源数据-产品分析-全商品'!R$6:R$1000,ROW()-1,0),"")</f>
        <v/>
      </c>
      <c r="U999" s="5" t="str">
        <f>IFERROR(VALUE(HLOOKUP(U$2,'2.源数据-产品分析-全商品'!S$6:S$1000,ROW()-1,0)),"")</f>
        <v/>
      </c>
      <c r="V999" s="5" t="str">
        <f>IFERROR(VALUE(HLOOKUP(V$2,'2.源数据-产品分析-全商品'!T$6:T$1000,ROW()-1,0)),"")</f>
        <v/>
      </c>
      <c r="W999" s="5" t="str">
        <f>IF(OR($A$3=""),"",IF(OR($W$2="优爆品"),(IF(COUNTIF('2-2.源数据-产品分析-优品'!A:A,产品建议!A999)&gt;0,"是","")&amp;IF(COUNTIF('2-3.源数据-产品分析-爆品'!A:A,产品建议!A999)&gt;0,"是","")),IF(OR($W$2="P4P点击量"),((IFERROR(INDEX('产品报告-整理'!D:D,MATCH(产品建议!A999,'产品报告-整理'!A:A,0)),""))),((IF(COUNTIF('2-2.源数据-产品分析-优品'!A:A,产品建议!A999)&gt;0,"是",""))))))</f>
        <v/>
      </c>
      <c r="X999" s="5" t="str">
        <f>IF(OR($A$3=""),"",IF(OR($W$2="优爆品"),((IFERROR(INDEX('产品报告-整理'!D:D,MATCH(产品建议!A999,'产品报告-整理'!A:A,0)),"")&amp;" → "&amp;(IFERROR(TEXT(INDEX('产品报告-整理'!D:D,MATCH(产品建议!A999,'产品报告-整理'!A:A,0))/G999,"0%"),"")))),IF(OR($W$2="P4P点击量"),((IF($W$2="P4P点击量",IFERROR(TEXT(W999/G999,"0%"),"")))),(((IF(COUNTIF('2-3.源数据-产品分析-爆品'!A:A,产品建议!A999)&gt;0,"是","")))))))</f>
        <v/>
      </c>
      <c r="Y999" s="9">
        <f>IF(AND($Y$2="直通车总消费",'产品报告-整理'!$BN$1="推荐广告"),IFERROR(INDEX('产品报告-整理'!H:H,MATCH(产品建议!A999,'产品报告-整理'!A:A,0)),0)+IFERROR(INDEX('产品报告-整理'!BV:BV,MATCH(产品建议!A999,'产品报告-整理'!BO:BO,0)),0),IFERROR(INDEX('产品报告-整理'!H:H,MATCH(产品建议!A999,'产品报告-整理'!A:A,0)),0))</f>
        <v>0</v>
      </c>
      <c r="Z999" s="9" t="str">
        <f t="shared" si="48"/>
        <v/>
      </c>
      <c r="AA999" s="5" t="str">
        <f t="shared" si="49"/>
        <v/>
      </c>
      <c r="AB999" s="5" t="str">
        <f t="shared" si="47"/>
        <v/>
      </c>
      <c r="AC999" s="9"/>
      <c r="AD999" s="15" t="str">
        <f>IF($AD$1="  ",IFERROR(IF(AND(Y999="未推广",L999&gt;0),"加入P4P推广 ","")&amp;IF(AND(OR(W999="是",X999="是"),Y999=0),"优爆品加推广 ","")&amp;IF(AND(C999="N",L999&gt;0),"增加橱窗绑定 ","")&amp;IF(AND(OR(Z999&gt;$Z$1*4.5,AB999&gt;$AB$1*4.5),Y999&lt;&gt;0,Y999&gt;$AB$1*2,G999&gt;($G$1/$L$1)*1),"放弃P4P推广 ","")&amp;IF(AND(AB999&gt;$AB$1*1.2,AB999&lt;$AB$1*4.5,Y999&gt;0),"优化询盘成本 ","")&amp;IF(AND(Z999&gt;$Z$1*1.2,Z999&lt;$Z$1*4.5,Y999&gt;0),"优化商机成本 ","")&amp;IF(AND(Y999&lt;&gt;0,L999&gt;0,AB999&lt;$AB$1*1.2),"加大询盘获取 ","")&amp;IF(AND(Y999&lt;&gt;0,K999&gt;0,Z999&lt;$Z$1*1.2),"加大商机获取 ","")&amp;IF(AND(L999=0,C999="Y",G999&gt;($G$1/$L$1*1.5)),"解绑橱窗绑定 ",""),"请去左表粘贴源数据"),"")</f>
        <v/>
      </c>
      <c r="AE999" s="9"/>
      <c r="AF999" s="9"/>
      <c r="AG999" s="9"/>
      <c r="AH999" s="9"/>
      <c r="AI999" s="17"/>
      <c r="AJ999" s="17"/>
      <c r="AK999" s="17"/>
    </row>
    <row r="1000" spans="1:37">
      <c r="A1000" s="5">
        <f>IFERROR(HLOOKUP(A$2,'2.源数据-产品分析-全商品'!A$6:A$1000,ROW()-1,0),0)</f>
        <v>0</v>
      </c>
      <c r="B1000" s="5" t="str">
        <f>IFERROR(HLOOKUP(B$2,'2.源数据-产品分析-全商品'!B$6:B$1000,ROW()-1,0),"")</f>
        <v/>
      </c>
      <c r="C1000" s="5" t="str">
        <f>CLEAN(IFERROR(HLOOKUP(C$2,'2.源数据-产品分析-全商品'!C$6:C$1000,ROW()-1,0),""))</f>
        <v/>
      </c>
      <c r="D1000" s="5" t="str">
        <f>IFERROR(HLOOKUP(D$2,'2.源数据-产品分析-全商品'!D$6:D$1000,ROW()-1,0),"")</f>
        <v/>
      </c>
      <c r="E1000" s="5" t="str">
        <f>IFERROR(HLOOKUP(E$2,'2.源数据-产品分析-全商品'!E$6:E$1000,ROW()-1,0),"")</f>
        <v/>
      </c>
      <c r="F1000" s="5" t="str">
        <f>IFERROR(VALUE(HLOOKUP(F$2,'2.源数据-产品分析-全商品'!F$6:F$1000,ROW()-1,0)),"")</f>
        <v/>
      </c>
      <c r="G1000" s="5" t="str">
        <f>IFERROR(VALUE(HLOOKUP(G$2,'2.源数据-产品分析-全商品'!G$6:G$1000,ROW()-1,0)),"")</f>
        <v/>
      </c>
      <c r="H1000" s="5" t="str">
        <f>IFERROR(HLOOKUP(H$2,'2.源数据-产品分析-全商品'!H$6:H$1000,ROW()-1,0),"")</f>
        <v/>
      </c>
      <c r="I1000" s="5" t="str">
        <f>IFERROR(VALUE(HLOOKUP(I$2,'2.源数据-产品分析-全商品'!I$6:I$1000,ROW()-1,0)),"")</f>
        <v/>
      </c>
      <c r="J1000" s="60" t="str">
        <f>IFERROR(IF($J$2="","",INDEX('产品报告-整理'!G:G,MATCH(产品建议!A1000,'产品报告-整理'!A:A,0))),"")</f>
        <v/>
      </c>
      <c r="K1000" s="5" t="str">
        <f>IFERROR(IF($K$2="","",VALUE(INDEX('产品报告-整理'!E:E,MATCH(产品建议!A1000,'产品报告-整理'!A:A,0)))),0)</f>
        <v/>
      </c>
      <c r="L1000" s="5" t="str">
        <f>IFERROR(VALUE(HLOOKUP(L$2,'2.源数据-产品分析-全商品'!J$6:J$1000,ROW()-1,0)),"")</f>
        <v/>
      </c>
      <c r="M1000" s="5" t="str">
        <f>IFERROR(VALUE(HLOOKUP(M$2,'2.源数据-产品分析-全商品'!K$6:K$1000,ROW()-1,0)),"")</f>
        <v/>
      </c>
      <c r="N1000" s="5" t="str">
        <f>IFERROR(HLOOKUP(N$2,'2.源数据-产品分析-全商品'!L$6:L$1000,ROW()-1,0),"")</f>
        <v/>
      </c>
      <c r="O1000" s="5" t="str">
        <f>IF($O$2='产品报告-整理'!$K$1,IFERROR(INDEX('产品报告-整理'!S:S,MATCH(产品建议!A1000,'产品报告-整理'!L:L,0)),""),(IFERROR(VALUE(HLOOKUP(O$2,'2.源数据-产品分析-全商品'!M$6:M$1000,ROW()-1,0)),"")))</f>
        <v/>
      </c>
      <c r="P1000" s="5" t="str">
        <f>IF($P$2='产品报告-整理'!$V$1,IFERROR(INDEX('产品报告-整理'!AD:AD,MATCH(产品建议!A1000,'产品报告-整理'!W:W,0)),""),(IFERROR(VALUE(HLOOKUP(P$2,'2.源数据-产品分析-全商品'!N$6:N$1000,ROW()-1,0)),"")))</f>
        <v/>
      </c>
      <c r="Q1000" s="5" t="str">
        <f>IF($Q$2='产品报告-整理'!$AG$1,IFERROR(INDEX('产品报告-整理'!AO:AO,MATCH(产品建议!A1000,'产品报告-整理'!AH:AH,0)),""),(IFERROR(VALUE(HLOOKUP(Q$2,'2.源数据-产品分析-全商品'!O$6:O$1000,ROW()-1,0)),"")))</f>
        <v/>
      </c>
      <c r="R1000" s="5" t="str">
        <f>IF($R$2='产品报告-整理'!$AR$1,IFERROR(INDEX('产品报告-整理'!AZ:AZ,MATCH(产品建议!A1000,'产品报告-整理'!AS:AS,0)),""),(IFERROR(VALUE(HLOOKUP(R$2,'2.源数据-产品分析-全商品'!P$6:P$1000,ROW()-1,0)),"")))</f>
        <v/>
      </c>
      <c r="S1000" s="5" t="str">
        <f>IF($S$2='产品报告-整理'!$BC$1,IFERROR(INDEX('产品报告-整理'!BK:BK,MATCH(产品建议!A1000,'产品报告-整理'!BD:BD,0)),""),(IFERROR(VALUE(HLOOKUP(S$2,'2.源数据-产品分析-全商品'!Q$6:Q$1000,ROW()-1,0)),"")))</f>
        <v/>
      </c>
      <c r="T1000" s="5" t="str">
        <f>IFERROR(HLOOKUP("产品负责人",'2.源数据-产品分析-全商品'!R$6:R$1000,ROW()-1,0),"")</f>
        <v/>
      </c>
      <c r="U1000" s="5" t="str">
        <f>IFERROR(VALUE(HLOOKUP(U$2,'2.源数据-产品分析-全商品'!S$6:S$1000,ROW()-1,0)),"")</f>
        <v/>
      </c>
      <c r="V1000" s="5" t="str">
        <f>IFERROR(VALUE(HLOOKUP(V$2,'2.源数据-产品分析-全商品'!T$6:T$1000,ROW()-1,0)),"")</f>
        <v/>
      </c>
      <c r="W1000" s="5" t="str">
        <f>IF(OR($A$3=""),"",IF(OR($W$2="优爆品"),(IF(COUNTIF('2-2.源数据-产品分析-优品'!A:A,产品建议!A1000)&gt;0,"是","")&amp;IF(COUNTIF('2-3.源数据-产品分析-爆品'!A:A,产品建议!A1000)&gt;0,"是","")),IF(OR($W$2="P4P点击量"),((IFERROR(INDEX('产品报告-整理'!D:D,MATCH(产品建议!A1000,'产品报告-整理'!A:A,0)),""))),((IF(COUNTIF('2-2.源数据-产品分析-优品'!A:A,产品建议!A1000)&gt;0,"是",""))))))</f>
        <v/>
      </c>
      <c r="X1000" s="5" t="str">
        <f>IF(OR($A$3=""),"",IF(OR($W$2="优爆品"),((IFERROR(INDEX('产品报告-整理'!D:D,MATCH(产品建议!A1000,'产品报告-整理'!A:A,0)),"")&amp;" → "&amp;(IFERROR(TEXT(INDEX('产品报告-整理'!D:D,MATCH(产品建议!A1000,'产品报告-整理'!A:A,0))/G1000,"0%"),"")))),IF(OR($W$2="P4P点击量"),((IF($W$2="P4P点击量",IFERROR(TEXT(W1000/G1000,"0%"),"")))),(((IF(COUNTIF('2-3.源数据-产品分析-爆品'!A:A,产品建议!A1000)&gt;0,"是","")))))))</f>
        <v/>
      </c>
      <c r="Y1000" s="9">
        <f>IF(AND($Y$2="直通车总消费",'产品报告-整理'!$BN$1="推荐广告"),IFERROR(INDEX('产品报告-整理'!H:H,MATCH(产品建议!A1000,'产品报告-整理'!A:A,0)),0)+IFERROR(INDEX('产品报告-整理'!BV:BV,MATCH(产品建议!A1000,'产品报告-整理'!BO:BO,0)),0),IFERROR(INDEX('产品报告-整理'!H:H,MATCH(产品建议!A1000,'产品报告-整理'!A:A,0)),0))</f>
        <v>0</v>
      </c>
      <c r="Z1000" s="9" t="str">
        <f t="shared" si="48"/>
        <v/>
      </c>
      <c r="AA1000" s="5" t="str">
        <f t="shared" si="49"/>
        <v/>
      </c>
      <c r="AB1000" s="5" t="str">
        <f t="shared" si="47"/>
        <v/>
      </c>
      <c r="AC1000" s="9"/>
      <c r="AD1000" s="15" t="str">
        <f>IF($AD$1="  ",IFERROR(IF(AND(Y1000="未推广",L1000&gt;0),"加入P4P推广 ","")&amp;IF(AND(OR(W1000="是",X1000="是"),Y1000=0),"优爆品加推广 ","")&amp;IF(AND(C1000="N",L1000&gt;0),"增加橱窗绑定 ","")&amp;IF(AND(OR(Z1000&gt;$Z$1*4.5,AB1000&gt;$AB$1*4.5),Y1000&lt;&gt;0,Y1000&gt;$AB$1*2,G1000&gt;($G$1/$L$1)*1),"放弃P4P推广 ","")&amp;IF(AND(AB1000&gt;$AB$1*1.2,AB1000&lt;$AB$1*4.5,Y1000&gt;0),"优化询盘成本 ","")&amp;IF(AND(Z1000&gt;$Z$1*1.2,Z1000&lt;$Z$1*4.5,Y1000&gt;0),"优化商机成本 ","")&amp;IF(AND(Y1000&lt;&gt;0,L1000&gt;0,AB1000&lt;$AB$1*1.2),"加大询盘获取 ","")&amp;IF(AND(Y1000&lt;&gt;0,K1000&gt;0,Z1000&lt;$Z$1*1.2),"加大商机获取 ","")&amp;IF(AND(L1000=0,C1000="Y",G1000&gt;($G$1/$L$1*1.5)),"解绑橱窗绑定 ",""),"请去左表粘贴源数据"),"")</f>
        <v/>
      </c>
      <c r="AE1000" s="9"/>
      <c r="AF1000" s="9"/>
      <c r="AG1000" s="9"/>
      <c r="AH1000" s="9"/>
      <c r="AI1000" s="17"/>
      <c r="AJ1000" s="17"/>
      <c r="AK1000" s="17"/>
    </row>
    <row r="1001" spans="1:37">
      <c r="A1001" s="5">
        <f>IFERROR(HLOOKUP(A$2,'2.源数据-产品分析-全商品'!A$6:A$1000,ROW()-1,0),0)</f>
        <v>0</v>
      </c>
      <c r="B1001" s="5" t="str">
        <f>IFERROR(HLOOKUP(B$2,'2.源数据-产品分析-全商品'!B$6:B$1000,ROW()-1,0),"")</f>
        <v/>
      </c>
      <c r="C1001" s="5" t="str">
        <f>CLEAN(IFERROR(HLOOKUP(C$2,'2.源数据-产品分析-全商品'!C$6:C$1000,ROW()-1,0),""))</f>
        <v/>
      </c>
      <c r="D1001" s="5" t="str">
        <f>IFERROR(HLOOKUP(D$2,'2.源数据-产品分析-全商品'!D$6:D$1000,ROW()-1,0),"")</f>
        <v/>
      </c>
      <c r="E1001" s="5" t="str">
        <f>IFERROR(HLOOKUP(E$2,'2.源数据-产品分析-全商品'!E$6:E$1000,ROW()-1,0),"")</f>
        <v/>
      </c>
      <c r="F1001" s="5" t="str">
        <f>IFERROR(VALUE(HLOOKUP(F$2,'2.源数据-产品分析-全商品'!F$6:F$1000,ROW()-1,0)),"")</f>
        <v/>
      </c>
      <c r="G1001" s="5" t="str">
        <f>IFERROR(VALUE(HLOOKUP(G$2,'2.源数据-产品分析-全商品'!G$6:G$1000,ROW()-1,0)),"")</f>
        <v/>
      </c>
      <c r="H1001" s="5" t="str">
        <f>IFERROR(HLOOKUP(H$2,'2.源数据-产品分析-全商品'!H$6:H$1000,ROW()-1,0),"")</f>
        <v/>
      </c>
      <c r="I1001" s="5" t="str">
        <f>IFERROR(VALUE(HLOOKUP(I$2,'2.源数据-产品分析-全商品'!I$6:I$1000,ROW()-1,0)),"")</f>
        <v/>
      </c>
      <c r="J1001" s="60" t="str">
        <f>IFERROR(IF($J$2="","",INDEX('产品报告-整理'!G:G,MATCH(产品建议!A1001,'产品报告-整理'!A:A,0))),"")</f>
        <v/>
      </c>
      <c r="K1001" s="5" t="str">
        <f>IFERROR(IF($K$2="","",VALUE(INDEX('产品报告-整理'!E:E,MATCH(产品建议!A1001,'产品报告-整理'!A:A,0)))),0)</f>
        <v/>
      </c>
      <c r="L1001" s="5" t="str">
        <f>IFERROR(VALUE(HLOOKUP(L$2,'2.源数据-产品分析-全商品'!J$6:J$1000,ROW()-1,0)),"")</f>
        <v/>
      </c>
      <c r="M1001" s="5" t="str">
        <f>IFERROR(VALUE(HLOOKUP(M$2,'2.源数据-产品分析-全商品'!K$6:K$1000,ROW()-1,0)),"")</f>
        <v/>
      </c>
      <c r="N1001" s="5" t="str">
        <f>IFERROR(HLOOKUP(N$2,'2.源数据-产品分析-全商品'!L$6:L$1000,ROW()-1,0),"")</f>
        <v/>
      </c>
      <c r="O1001" s="5" t="str">
        <f>IF($O$2='产品报告-整理'!$K$1,IFERROR(INDEX('产品报告-整理'!S:S,MATCH(产品建议!A1001,'产品报告-整理'!L:L,0)),""),(IFERROR(VALUE(HLOOKUP(O$2,'2.源数据-产品分析-全商品'!M$6:M$1000,ROW()-1,0)),"")))</f>
        <v/>
      </c>
      <c r="P1001" s="5" t="str">
        <f>IF($P$2='产品报告-整理'!$V$1,IFERROR(INDEX('产品报告-整理'!AD:AD,MATCH(产品建议!A1001,'产品报告-整理'!W:W,0)),""),(IFERROR(VALUE(HLOOKUP(P$2,'2.源数据-产品分析-全商品'!N$6:N$1000,ROW()-1,0)),"")))</f>
        <v/>
      </c>
      <c r="Q1001" s="5" t="str">
        <f>IF($Q$2='产品报告-整理'!$AG$1,IFERROR(INDEX('产品报告-整理'!AO:AO,MATCH(产品建议!A1001,'产品报告-整理'!AH:AH,0)),""),(IFERROR(VALUE(HLOOKUP(Q$2,'2.源数据-产品分析-全商品'!O$6:O$1000,ROW()-1,0)),"")))</f>
        <v/>
      </c>
      <c r="R1001" s="5" t="str">
        <f>IF($R$2='产品报告-整理'!$AR$1,IFERROR(INDEX('产品报告-整理'!AZ:AZ,MATCH(产品建议!A1001,'产品报告-整理'!AS:AS,0)),""),(IFERROR(VALUE(HLOOKUP(R$2,'2.源数据-产品分析-全商品'!P$6:P$1000,ROW()-1,0)),"")))</f>
        <v/>
      </c>
      <c r="S1001" s="5" t="str">
        <f>IF($S$2='产品报告-整理'!$BC$1,IFERROR(INDEX('产品报告-整理'!BK:BK,MATCH(产品建议!A1001,'产品报告-整理'!BD:BD,0)),""),(IFERROR(VALUE(HLOOKUP(S$2,'2.源数据-产品分析-全商品'!Q$6:Q$1000,ROW()-1,0)),"")))</f>
        <v/>
      </c>
      <c r="T1001" s="5" t="str">
        <f>IFERROR(HLOOKUP("产品负责人",'2.源数据-产品分析-全商品'!R$6:R$1000,ROW()-1,0),"")</f>
        <v/>
      </c>
      <c r="U1001" s="5" t="str">
        <f>IFERROR(VALUE(HLOOKUP(U$2,'2.源数据-产品分析-全商品'!S$6:S$1000,ROW()-1,0)),"")</f>
        <v/>
      </c>
      <c r="V1001" s="5" t="str">
        <f>IFERROR(VALUE(HLOOKUP(V$2,'2.源数据-产品分析-全商品'!T$6:T$1000,ROW()-1,0)),"")</f>
        <v/>
      </c>
      <c r="W1001" s="5" t="str">
        <f>IF(OR($A$3=""),"",IF(OR($W$2="优爆品"),(IF(COUNTIF('2-2.源数据-产品分析-优品'!A:A,产品建议!A1001)&gt;0,"是","")&amp;IF(COUNTIF('2-3.源数据-产品分析-爆品'!A:A,产品建议!A1001)&gt;0,"是","")),IF(OR($W$2="P4P点击量"),((IFERROR(INDEX('产品报告-整理'!D:D,MATCH(产品建议!A1001,'产品报告-整理'!A:A,0)),""))),((IF(COUNTIF('2-2.源数据-产品分析-优品'!A:A,产品建议!A1001)&gt;0,"是",""))))))</f>
        <v/>
      </c>
      <c r="X1001" s="5" t="str">
        <f>IF(OR($A$3=""),"",IF(OR($W$2="优爆品"),((IFERROR(INDEX('产品报告-整理'!D:D,MATCH(产品建议!A1001,'产品报告-整理'!A:A,0)),"")&amp;" → "&amp;(IFERROR(TEXT(INDEX('产品报告-整理'!D:D,MATCH(产品建议!A1001,'产品报告-整理'!A:A,0))/G1001,"0%"),"")))),IF(OR($W$2="P4P点击量"),((IF($W$2="P4P点击量",IFERROR(TEXT(W1001/G1001,"0%"),"")))),(((IF(COUNTIF('2-3.源数据-产品分析-爆品'!A:A,产品建议!A1001)&gt;0,"是","")))))))</f>
        <v/>
      </c>
      <c r="Y1001" s="9">
        <f>IF(AND($Y$2="直通车总消费",'产品报告-整理'!$BN$1="推荐广告"),IFERROR(INDEX('产品报告-整理'!H:H,MATCH(产品建议!A1001,'产品报告-整理'!A:A,0)),0)+IFERROR(INDEX('产品报告-整理'!BV:BV,MATCH(产品建议!A1001,'产品报告-整理'!BO:BO,0)),0),IFERROR(INDEX('产品报告-整理'!H:H,MATCH(产品建议!A1001,'产品报告-整理'!A:A,0)),0))</f>
        <v>0</v>
      </c>
      <c r="Z1001" s="9" t="str">
        <f t="shared" si="48"/>
        <v/>
      </c>
      <c r="AA1001" s="5" t="str">
        <f t="shared" si="49"/>
        <v/>
      </c>
      <c r="AB1001" s="5" t="str">
        <f t="shared" si="47"/>
        <v/>
      </c>
      <c r="AC1001" s="9"/>
      <c r="AD1001" s="15" t="str">
        <f>IF($AD$1="  ",IFERROR(IF(AND(Y1001="未推广",L1001&gt;0),"加入P4P推广 ","")&amp;IF(AND(OR(W1001="是",X1001="是"),Y1001=0),"优爆品加推广 ","")&amp;IF(AND(C1001="N",L1001&gt;0),"增加橱窗绑定 ","")&amp;IF(AND(OR(Z1001&gt;$Z$1*4.5,AB1001&gt;$AB$1*4.5),Y1001&lt;&gt;0,Y1001&gt;$AB$1*2,G1001&gt;($G$1/$L$1)*1),"放弃P4P推广 ","")&amp;IF(AND(AB1001&gt;$AB$1*1.2,AB1001&lt;$AB$1*4.5,Y1001&gt;0),"优化询盘成本 ","")&amp;IF(AND(Z1001&gt;$Z$1*1.2,Z1001&lt;$Z$1*4.5,Y1001&gt;0),"优化商机成本 ","")&amp;IF(AND(Y1001&lt;&gt;0,L1001&gt;0,AB1001&lt;$AB$1*1.2),"加大询盘获取 ","")&amp;IF(AND(Y1001&lt;&gt;0,K1001&gt;0,Z1001&lt;$Z$1*1.2),"加大商机获取 ","")&amp;IF(AND(L1001=0,C1001="Y",G1001&gt;($G$1/$L$1*1.5)),"解绑橱窗绑定 ",""),"请去左表粘贴源数据"),"")</f>
        <v/>
      </c>
      <c r="AE1001" s="9"/>
      <c r="AF1001" s="9"/>
      <c r="AG1001" s="9"/>
      <c r="AH1001" s="9"/>
      <c r="AI1001" s="17"/>
      <c r="AJ1001" s="17"/>
      <c r="AK1001" s="17"/>
    </row>
    <row r="1002" spans="1:37">
      <c r="A1002" s="5">
        <f>IFERROR(HLOOKUP(A$2,'2.源数据-产品分析-全商品'!A$6:A$1000,ROW()-1,0),0)</f>
        <v>0</v>
      </c>
      <c r="B1002" s="5" t="str">
        <f>IFERROR(HLOOKUP(B$2,'2.源数据-产品分析-全商品'!B$6:B$1000,ROW()-1,0),"")</f>
        <v/>
      </c>
      <c r="C1002" s="5" t="str">
        <f>CLEAN(IFERROR(HLOOKUP(C$2,'2.源数据-产品分析-全商品'!C$6:C$1000,ROW()-1,0),""))</f>
        <v/>
      </c>
      <c r="D1002" s="5" t="str">
        <f>IFERROR(HLOOKUP(D$2,'2.源数据-产品分析-全商品'!D$6:D$1000,ROW()-1,0),"")</f>
        <v/>
      </c>
      <c r="E1002" s="5" t="str">
        <f>IFERROR(HLOOKUP(E$2,'2.源数据-产品分析-全商品'!E$6:E$1000,ROW()-1,0),"")</f>
        <v/>
      </c>
      <c r="F1002" s="5" t="str">
        <f>IFERROR(VALUE(HLOOKUP(F$2,'2.源数据-产品分析-全商品'!F$6:F$1000,ROW()-1,0)),"")</f>
        <v/>
      </c>
      <c r="G1002" s="5" t="str">
        <f>IFERROR(VALUE(HLOOKUP(G$2,'2.源数据-产品分析-全商品'!G$6:G$1000,ROW()-1,0)),"")</f>
        <v/>
      </c>
      <c r="H1002" s="5" t="str">
        <f>IFERROR(HLOOKUP(H$2,'2.源数据-产品分析-全商品'!H$6:H$1000,ROW()-1,0),"")</f>
        <v/>
      </c>
      <c r="I1002" s="5" t="str">
        <f>IFERROR(VALUE(HLOOKUP(I$2,'2.源数据-产品分析-全商品'!I$6:I$1000,ROW()-1,0)),"")</f>
        <v/>
      </c>
      <c r="J1002" s="60" t="str">
        <f>IFERROR(IF($J$2="","",INDEX('产品报告-整理'!G:G,MATCH(产品建议!A1002,'产品报告-整理'!A:A,0))),"")</f>
        <v/>
      </c>
      <c r="K1002" s="5" t="str">
        <f>IFERROR(IF($K$2="","",VALUE(INDEX('产品报告-整理'!E:E,MATCH(产品建议!A1002,'产品报告-整理'!A:A,0)))),0)</f>
        <v/>
      </c>
      <c r="L1002" s="5" t="str">
        <f>IFERROR(VALUE(HLOOKUP(L$2,'2.源数据-产品分析-全商品'!J$6:J$1000,ROW()-1,0)),"")</f>
        <v/>
      </c>
      <c r="M1002" s="5" t="str">
        <f>IFERROR(VALUE(HLOOKUP(M$2,'2.源数据-产品分析-全商品'!K$6:K$1000,ROW()-1,0)),"")</f>
        <v/>
      </c>
      <c r="N1002" s="5" t="str">
        <f>IFERROR(HLOOKUP(N$2,'2.源数据-产品分析-全商品'!L$6:L$1000,ROW()-1,0),"")</f>
        <v/>
      </c>
      <c r="O1002" s="5" t="str">
        <f>IF($O$2='产品报告-整理'!$K$1,IFERROR(INDEX('产品报告-整理'!S:S,MATCH(产品建议!A1002,'产品报告-整理'!L:L,0)),""),(IFERROR(VALUE(HLOOKUP(O$2,'2.源数据-产品分析-全商品'!M$6:M$1000,ROW()-1,0)),"")))</f>
        <v/>
      </c>
      <c r="P1002" s="5" t="str">
        <f>IF($P$2='产品报告-整理'!$V$1,IFERROR(INDEX('产品报告-整理'!AD:AD,MATCH(产品建议!A1002,'产品报告-整理'!W:W,0)),""),(IFERROR(VALUE(HLOOKUP(P$2,'2.源数据-产品分析-全商品'!N$6:N$1000,ROW()-1,0)),"")))</f>
        <v/>
      </c>
      <c r="Q1002" s="5" t="str">
        <f>IF($Q$2='产品报告-整理'!$AG$1,IFERROR(INDEX('产品报告-整理'!AO:AO,MATCH(产品建议!A1002,'产品报告-整理'!AH:AH,0)),""),(IFERROR(VALUE(HLOOKUP(Q$2,'2.源数据-产品分析-全商品'!O$6:O$1000,ROW()-1,0)),"")))</f>
        <v/>
      </c>
      <c r="R1002" s="5" t="str">
        <f>IF($R$2='产品报告-整理'!$AR$1,IFERROR(INDEX('产品报告-整理'!AZ:AZ,MATCH(产品建议!A1002,'产品报告-整理'!AS:AS,0)),""),(IFERROR(VALUE(HLOOKUP(R$2,'2.源数据-产品分析-全商品'!P$6:P$1000,ROW()-1,0)),"")))</f>
        <v/>
      </c>
      <c r="S1002" s="5" t="str">
        <f>IF($S$2='产品报告-整理'!$BC$1,IFERROR(INDEX('产品报告-整理'!BK:BK,MATCH(产品建议!A1002,'产品报告-整理'!BD:BD,0)),""),(IFERROR(VALUE(HLOOKUP(S$2,'2.源数据-产品分析-全商品'!Q$6:Q$1000,ROW()-1,0)),"")))</f>
        <v/>
      </c>
      <c r="T1002" s="5" t="str">
        <f>IFERROR(HLOOKUP("产品负责人",'2.源数据-产品分析-全商品'!R$6:R$1000,ROW()-1,0),"")</f>
        <v/>
      </c>
      <c r="U1002" s="5" t="str">
        <f>IFERROR(VALUE(HLOOKUP(U$2,'2.源数据-产品分析-全商品'!S$6:S$1000,ROW()-1,0)),"")</f>
        <v/>
      </c>
      <c r="V1002" s="5" t="str">
        <f>IFERROR(VALUE(HLOOKUP(V$2,'2.源数据-产品分析-全商品'!T$6:T$1000,ROW()-1,0)),"")</f>
        <v/>
      </c>
      <c r="W1002" s="5" t="str">
        <f>IF(OR($A$3=""),"",IF(OR($W$2="优爆品"),(IF(COUNTIF('2-2.源数据-产品分析-优品'!A:A,产品建议!A1002)&gt;0,"是","")&amp;IF(COUNTIF('2-3.源数据-产品分析-爆品'!A:A,产品建议!A1002)&gt;0,"是","")),IF(OR($W$2="P4P点击量"),((IFERROR(INDEX('产品报告-整理'!D:D,MATCH(产品建议!A1002,'产品报告-整理'!A:A,0)),""))),((IF(COUNTIF('2-2.源数据-产品分析-优品'!A:A,产品建议!A1002)&gt;0,"是",""))))))</f>
        <v/>
      </c>
      <c r="X1002" s="5" t="str">
        <f>IF(OR($A$3=""),"",IF(OR($W$2="优爆品"),((IFERROR(INDEX('产品报告-整理'!D:D,MATCH(产品建议!A1002,'产品报告-整理'!A:A,0)),"")&amp;" → "&amp;(IFERROR(TEXT(INDEX('产品报告-整理'!D:D,MATCH(产品建议!A1002,'产品报告-整理'!A:A,0))/G1002,"0%"),"")))),IF(OR($W$2="P4P点击量"),((IF($W$2="P4P点击量",IFERROR(TEXT(W1002/G1002,"0%"),"")))),(((IF(COUNTIF('2-3.源数据-产品分析-爆品'!A:A,产品建议!A1002)&gt;0,"是","")))))))</f>
        <v/>
      </c>
      <c r="Y1002" s="9">
        <f>IF(AND($Y$2="直通车总消费",'产品报告-整理'!$BN$1="推荐广告"),IFERROR(INDEX('产品报告-整理'!H:H,MATCH(产品建议!A1002,'产品报告-整理'!A:A,0)),0)+IFERROR(INDEX('产品报告-整理'!BV:BV,MATCH(产品建议!A1002,'产品报告-整理'!BO:BO,0)),0),IFERROR(INDEX('产品报告-整理'!H:H,MATCH(产品建议!A1002,'产品报告-整理'!A:A,0)),0))</f>
        <v>0</v>
      </c>
      <c r="Z1002" s="9" t="str">
        <f t="shared" si="48"/>
        <v/>
      </c>
      <c r="AA1002" s="5" t="str">
        <f t="shared" si="49"/>
        <v/>
      </c>
      <c r="AB1002" s="5" t="str">
        <f t="shared" si="47"/>
        <v/>
      </c>
      <c r="AC1002" s="9"/>
      <c r="AD1002" s="15" t="str">
        <f>IF($AD$1="  ",IFERROR(IF(AND(Y1002="未推广",L1002&gt;0),"加入P4P推广 ","")&amp;IF(AND(OR(W1002="是",X1002="是"),Y1002=0),"优爆品加推广 ","")&amp;IF(AND(C1002="N",L1002&gt;0),"增加橱窗绑定 ","")&amp;IF(AND(OR(Z1002&gt;$Z$1*4.5,AB1002&gt;$AB$1*4.5),Y1002&lt;&gt;0,Y1002&gt;$AB$1*2,G1002&gt;($G$1/$L$1)*1),"放弃P4P推广 ","")&amp;IF(AND(AB1002&gt;$AB$1*1.2,AB1002&lt;$AB$1*4.5,Y1002&gt;0),"优化询盘成本 ","")&amp;IF(AND(Z1002&gt;$Z$1*1.2,Z1002&lt;$Z$1*4.5,Y1002&gt;0),"优化商机成本 ","")&amp;IF(AND(Y1002&lt;&gt;0,L1002&gt;0,AB1002&lt;$AB$1*1.2),"加大询盘获取 ","")&amp;IF(AND(Y1002&lt;&gt;0,K1002&gt;0,Z1002&lt;$Z$1*1.2),"加大商机获取 ","")&amp;IF(AND(L1002=0,C1002="Y",G1002&gt;($G$1/$L$1*1.5)),"解绑橱窗绑定 ",""),"请去左表粘贴源数据"),"")</f>
        <v/>
      </c>
    </row>
    <row r="1003" spans="1:37">
      <c r="A1003" s="5">
        <f>IFERROR(HLOOKUP(A$2,'2.源数据-产品分析-全商品'!A$6:A$1000,ROW()-1,0),0)</f>
        <v>0</v>
      </c>
      <c r="B1003" s="5" t="str">
        <f>IFERROR(HLOOKUP(B$2,'2.源数据-产品分析-全商品'!B$6:B$1000,ROW()-1,0),"")</f>
        <v/>
      </c>
      <c r="C1003" s="5" t="str">
        <f>CLEAN(IFERROR(HLOOKUP(C$2,'2.源数据-产品分析-全商品'!C$6:C$1000,ROW()-1,0),""))</f>
        <v/>
      </c>
      <c r="D1003" s="5" t="str">
        <f>IFERROR(HLOOKUP(D$2,'2.源数据-产品分析-全商品'!D$6:D$1000,ROW()-1,0),"")</f>
        <v/>
      </c>
      <c r="E1003" s="5" t="str">
        <f>IFERROR(HLOOKUP(E$2,'2.源数据-产品分析-全商品'!E$6:E$1000,ROW()-1,0),"")</f>
        <v/>
      </c>
      <c r="F1003" s="5" t="str">
        <f>IFERROR(VALUE(HLOOKUP(F$2,'2.源数据-产品分析-全商品'!F$6:F$1000,ROW()-1,0)),"")</f>
        <v/>
      </c>
      <c r="G1003" s="5" t="str">
        <f>IFERROR(VALUE(HLOOKUP(G$2,'2.源数据-产品分析-全商品'!G$6:G$1000,ROW()-1,0)),"")</f>
        <v/>
      </c>
      <c r="H1003" s="5" t="str">
        <f>IFERROR(HLOOKUP(H$2,'2.源数据-产品分析-全商品'!H$6:H$1000,ROW()-1,0),"")</f>
        <v/>
      </c>
      <c r="I1003" s="5" t="str">
        <f>IFERROR(VALUE(HLOOKUP(I$2,'2.源数据-产品分析-全商品'!I$6:I$1000,ROW()-1,0)),"")</f>
        <v/>
      </c>
      <c r="J1003" s="60" t="str">
        <f>IFERROR(IF($J$2="","",INDEX('产品报告-整理'!G:G,MATCH(产品建议!A1003,'产品报告-整理'!A:A,0))),"")</f>
        <v/>
      </c>
      <c r="K1003" s="5" t="str">
        <f>IFERROR(IF($K$2="","",VALUE(INDEX('产品报告-整理'!E:E,MATCH(产品建议!A1003,'产品报告-整理'!A:A,0)))),0)</f>
        <v/>
      </c>
      <c r="L1003" s="5" t="str">
        <f>IFERROR(VALUE(HLOOKUP(L$2,'2.源数据-产品分析-全商品'!J$6:J$1000,ROW()-1,0)),"")</f>
        <v/>
      </c>
      <c r="M1003" s="5" t="str">
        <f>IFERROR(VALUE(HLOOKUP(M$2,'2.源数据-产品分析-全商品'!K$6:K$1000,ROW()-1,0)),"")</f>
        <v/>
      </c>
      <c r="N1003" s="5" t="str">
        <f>IFERROR(HLOOKUP(N$2,'2.源数据-产品分析-全商品'!L$6:L$1000,ROW()-1,0),"")</f>
        <v/>
      </c>
      <c r="O1003" s="5" t="str">
        <f>IF($O$2='产品报告-整理'!$K$1,IFERROR(INDEX('产品报告-整理'!S:S,MATCH(产品建议!A1003,'产品报告-整理'!L:L,0)),""),(IFERROR(VALUE(HLOOKUP(O$2,'2.源数据-产品分析-全商品'!M$6:M$1000,ROW()-1,0)),"")))</f>
        <v/>
      </c>
      <c r="P1003" s="5" t="str">
        <f>IF($P$2='产品报告-整理'!$V$1,IFERROR(INDEX('产品报告-整理'!AD:AD,MATCH(产品建议!A1003,'产品报告-整理'!W:W,0)),""),(IFERROR(VALUE(HLOOKUP(P$2,'2.源数据-产品分析-全商品'!N$6:N$1000,ROW()-1,0)),"")))</f>
        <v/>
      </c>
      <c r="Q1003" s="5" t="str">
        <f>IF($Q$2='产品报告-整理'!$AG$1,IFERROR(INDEX('产品报告-整理'!AO:AO,MATCH(产品建议!A1003,'产品报告-整理'!AH:AH,0)),""),(IFERROR(VALUE(HLOOKUP(Q$2,'2.源数据-产品分析-全商品'!O$6:O$1000,ROW()-1,0)),"")))</f>
        <v/>
      </c>
      <c r="R1003" s="5" t="str">
        <f>IF($R$2='产品报告-整理'!$AR$1,IFERROR(INDEX('产品报告-整理'!AZ:AZ,MATCH(产品建议!A1003,'产品报告-整理'!AS:AS,0)),""),(IFERROR(VALUE(HLOOKUP(R$2,'2.源数据-产品分析-全商品'!P$6:P$1000,ROW()-1,0)),"")))</f>
        <v/>
      </c>
      <c r="S1003" s="5" t="str">
        <f>IF($S$2='产品报告-整理'!$BC$1,IFERROR(INDEX('产品报告-整理'!BK:BK,MATCH(产品建议!A1003,'产品报告-整理'!BD:BD,0)),""),(IFERROR(VALUE(HLOOKUP(S$2,'2.源数据-产品分析-全商品'!Q$6:Q$1000,ROW()-1,0)),"")))</f>
        <v/>
      </c>
      <c r="T1003" s="5" t="str">
        <f>IFERROR(HLOOKUP("产品负责人",'2.源数据-产品分析-全商品'!R$6:R$1000,ROW()-1,0),"")</f>
        <v/>
      </c>
      <c r="U1003" s="5" t="str">
        <f>IFERROR(VALUE(HLOOKUP(U$2,'2.源数据-产品分析-全商品'!S$6:S$1000,ROW()-1,0)),"")</f>
        <v/>
      </c>
      <c r="V1003" s="5" t="str">
        <f>IFERROR(VALUE(HLOOKUP(V$2,'2.源数据-产品分析-全商品'!T$6:T$1000,ROW()-1,0)),"")</f>
        <v/>
      </c>
      <c r="W1003" s="5" t="str">
        <f>IF(OR($A$3=""),"",IF(OR($W$2="优爆品"),(IF(COUNTIF('2-2.源数据-产品分析-优品'!A:A,产品建议!A1003)&gt;0,"是","")&amp;IF(COUNTIF('2-3.源数据-产品分析-爆品'!A:A,产品建议!A1003)&gt;0,"是","")),IF(OR($W$2="P4P点击量"),((IFERROR(INDEX('产品报告-整理'!D:D,MATCH(产品建议!A1003,'产品报告-整理'!A:A,0)),""))),((IF(COUNTIF('2-2.源数据-产品分析-优品'!A:A,产品建议!A1003)&gt;0,"是",""))))))</f>
        <v/>
      </c>
      <c r="X1003" s="5" t="str">
        <f>IF(OR($A$3=""),"",IF(OR($W$2="优爆品"),((IFERROR(INDEX('产品报告-整理'!D:D,MATCH(产品建议!A1003,'产品报告-整理'!A:A,0)),"")&amp;" → "&amp;(IFERROR(TEXT(INDEX('产品报告-整理'!D:D,MATCH(产品建议!A1003,'产品报告-整理'!A:A,0))/G1003,"0%"),"")))),IF(OR($W$2="P4P点击量"),((IF($W$2="P4P点击量",IFERROR(TEXT(W1003/G1003,"0%"),"")))),(((IF(COUNTIF('2-3.源数据-产品分析-爆品'!A:A,产品建议!A1003)&gt;0,"是","")))))))</f>
        <v/>
      </c>
      <c r="Y1003" s="9">
        <f>IF(AND($Y$2="直通车总消费",'产品报告-整理'!$BN$1="推荐广告"),IFERROR(INDEX('产品报告-整理'!H:H,MATCH(产品建议!A1003,'产品报告-整理'!A:A,0)),0)+IFERROR(INDEX('产品报告-整理'!BV:BV,MATCH(产品建议!A1003,'产品报告-整理'!BO:BO,0)),0),IFERROR(INDEX('产品报告-整理'!H:H,MATCH(产品建议!A1003,'产品报告-整理'!A:A,0)),0))</f>
        <v>0</v>
      </c>
      <c r="Z1003" s="9" t="str">
        <f t="shared" si="48"/>
        <v/>
      </c>
      <c r="AA1003" s="5" t="str">
        <f t="shared" si="49"/>
        <v/>
      </c>
      <c r="AB1003" s="5" t="str">
        <f t="shared" si="47"/>
        <v/>
      </c>
      <c r="AC1003" s="9"/>
      <c r="AD1003" s="15" t="str">
        <f>IF($AD$1="  ",IFERROR(IF(AND(Y1003="未推广",L1003&gt;0),"加入P4P推广 ","")&amp;IF(AND(OR(W1003="是",X1003="是"),Y1003=0),"优爆品加推广 ","")&amp;IF(AND(C1003="N",L1003&gt;0),"增加橱窗绑定 ","")&amp;IF(AND(OR(Z1003&gt;$Z$1*4.5,AB1003&gt;$AB$1*4.5),Y1003&lt;&gt;0,Y1003&gt;$AB$1*2,G1003&gt;($G$1/$L$1)*1),"放弃P4P推广 ","")&amp;IF(AND(AB1003&gt;$AB$1*1.2,AB1003&lt;$AB$1*4.5,Y1003&gt;0),"优化询盘成本 ","")&amp;IF(AND(Z1003&gt;$Z$1*1.2,Z1003&lt;$Z$1*4.5,Y1003&gt;0),"优化商机成本 ","")&amp;IF(AND(Y1003&lt;&gt;0,L1003&gt;0,AB1003&lt;$AB$1*1.2),"加大询盘获取 ","")&amp;IF(AND(Y1003&lt;&gt;0,K1003&gt;0,Z1003&lt;$Z$1*1.2),"加大商机获取 ","")&amp;IF(AND(L1003=0,C1003="Y",G1003&gt;($G$1/$L$1*1.5)),"解绑橱窗绑定 ",""),"请去左表粘贴源数据"),"")</f>
        <v/>
      </c>
    </row>
    <row r="1004" spans="1:37">
      <c r="A1004" s="5">
        <f>IFERROR(HLOOKUP(A$2,'2.源数据-产品分析-全商品'!A$6:A$1000,ROW()-1,0),0)</f>
        <v>0</v>
      </c>
      <c r="B1004" s="5" t="str">
        <f>IFERROR(HLOOKUP(B$2,'2.源数据-产品分析-全商品'!B$6:B$1000,ROW()-1,0),"")</f>
        <v/>
      </c>
      <c r="C1004" s="5" t="str">
        <f>CLEAN(IFERROR(HLOOKUP(C$2,'2.源数据-产品分析-全商品'!C$6:C$1000,ROW()-1,0),""))</f>
        <v/>
      </c>
      <c r="D1004" s="5" t="str">
        <f>IFERROR(HLOOKUP(D$2,'2.源数据-产品分析-全商品'!D$6:D$1000,ROW()-1,0),"")</f>
        <v/>
      </c>
      <c r="E1004" s="5" t="str">
        <f>IFERROR(HLOOKUP(E$2,'2.源数据-产品分析-全商品'!E$6:E$1000,ROW()-1,0),"")</f>
        <v/>
      </c>
      <c r="F1004" s="5" t="str">
        <f>IFERROR(VALUE(HLOOKUP(F$2,'2.源数据-产品分析-全商品'!F$6:F$1000,ROW()-1,0)),"")</f>
        <v/>
      </c>
      <c r="G1004" s="5" t="str">
        <f>IFERROR(VALUE(HLOOKUP(G$2,'2.源数据-产品分析-全商品'!G$6:G$1000,ROW()-1,0)),"")</f>
        <v/>
      </c>
      <c r="H1004" s="5" t="str">
        <f>IFERROR(HLOOKUP(H$2,'2.源数据-产品分析-全商品'!H$6:H$1000,ROW()-1,0),"")</f>
        <v/>
      </c>
      <c r="I1004" s="5" t="str">
        <f>IFERROR(VALUE(HLOOKUP(I$2,'2.源数据-产品分析-全商品'!I$6:I$1000,ROW()-1,0)),"")</f>
        <v/>
      </c>
      <c r="J1004" s="60" t="str">
        <f>IFERROR(IF($J$2="","",INDEX('产品报告-整理'!G:G,MATCH(产品建议!A1004,'产品报告-整理'!A:A,0))),"")</f>
        <v/>
      </c>
      <c r="K1004" s="5" t="str">
        <f>IFERROR(IF($K$2="","",VALUE(INDEX('产品报告-整理'!E:E,MATCH(产品建议!A1004,'产品报告-整理'!A:A,0)))),0)</f>
        <v/>
      </c>
      <c r="L1004" s="5" t="str">
        <f>IFERROR(VALUE(HLOOKUP(L$2,'2.源数据-产品分析-全商品'!J$6:J$1000,ROW()-1,0)),"")</f>
        <v/>
      </c>
      <c r="M1004" s="5" t="str">
        <f>IFERROR(VALUE(HLOOKUP(M$2,'2.源数据-产品分析-全商品'!K$6:K$1000,ROW()-1,0)),"")</f>
        <v/>
      </c>
      <c r="N1004" s="5" t="str">
        <f>IFERROR(HLOOKUP(N$2,'2.源数据-产品分析-全商品'!L$6:L$1000,ROW()-1,0),"")</f>
        <v/>
      </c>
      <c r="O1004" s="5" t="str">
        <f>IF($O$2='产品报告-整理'!$K$1,IFERROR(INDEX('产品报告-整理'!S:S,MATCH(产品建议!A1004,'产品报告-整理'!L:L,0)),""),(IFERROR(VALUE(HLOOKUP(O$2,'2.源数据-产品分析-全商品'!M$6:M$1000,ROW()-1,0)),"")))</f>
        <v/>
      </c>
      <c r="P1004" s="5" t="str">
        <f>IF($P$2='产品报告-整理'!$V$1,IFERROR(INDEX('产品报告-整理'!AD:AD,MATCH(产品建议!A1004,'产品报告-整理'!W:W,0)),""),(IFERROR(VALUE(HLOOKUP(P$2,'2.源数据-产品分析-全商品'!N$6:N$1000,ROW()-1,0)),"")))</f>
        <v/>
      </c>
      <c r="Q1004" s="5" t="str">
        <f>IF($Q$2='产品报告-整理'!$AG$1,IFERROR(INDEX('产品报告-整理'!AO:AO,MATCH(产品建议!A1004,'产品报告-整理'!AH:AH,0)),""),(IFERROR(VALUE(HLOOKUP(Q$2,'2.源数据-产品分析-全商品'!O$6:O$1000,ROW()-1,0)),"")))</f>
        <v/>
      </c>
      <c r="R1004" s="5" t="str">
        <f>IF($R$2='产品报告-整理'!$AR$1,IFERROR(INDEX('产品报告-整理'!AZ:AZ,MATCH(产品建议!A1004,'产品报告-整理'!AS:AS,0)),""),(IFERROR(VALUE(HLOOKUP(R$2,'2.源数据-产品分析-全商品'!P$6:P$1000,ROW()-1,0)),"")))</f>
        <v/>
      </c>
      <c r="S1004" s="5" t="str">
        <f>IF($S$2='产品报告-整理'!$BC$1,IFERROR(INDEX('产品报告-整理'!BK:BK,MATCH(产品建议!A1004,'产品报告-整理'!BD:BD,0)),""),(IFERROR(VALUE(HLOOKUP(S$2,'2.源数据-产品分析-全商品'!Q$6:Q$1000,ROW()-1,0)),"")))</f>
        <v/>
      </c>
      <c r="T1004" s="5" t="str">
        <f>IFERROR(HLOOKUP("产品负责人",'2.源数据-产品分析-全商品'!R$6:R$1000,ROW()-1,0),"")</f>
        <v/>
      </c>
      <c r="U1004" s="5" t="str">
        <f>IFERROR(VALUE(HLOOKUP(U$2,'2.源数据-产品分析-全商品'!S$6:S$1000,ROW()-1,0)),"")</f>
        <v/>
      </c>
      <c r="V1004" s="5" t="str">
        <f>IFERROR(VALUE(HLOOKUP(V$2,'2.源数据-产品分析-全商品'!T$6:T$1000,ROW()-1,0)),"")</f>
        <v/>
      </c>
      <c r="W1004" s="5" t="str">
        <f>IF(OR($A$3=""),"",IF(OR($W$2="优爆品"),(IF(COUNTIF('2-2.源数据-产品分析-优品'!A:A,产品建议!A1004)&gt;0,"是","")&amp;IF(COUNTIF('2-3.源数据-产品分析-爆品'!A:A,产品建议!A1004)&gt;0,"是","")),IF(OR($W$2="P4P点击量"),((IFERROR(INDEX('产品报告-整理'!D:D,MATCH(产品建议!A1004,'产品报告-整理'!A:A,0)),""))),((IF(COUNTIF('2-2.源数据-产品分析-优品'!A:A,产品建议!A1004)&gt;0,"是",""))))))</f>
        <v/>
      </c>
      <c r="X1004" s="5" t="str">
        <f>IF(OR($A$3=""),"",IF(OR($W$2="优爆品"),((IFERROR(INDEX('产品报告-整理'!D:D,MATCH(产品建议!A1004,'产品报告-整理'!A:A,0)),"")&amp;" → "&amp;(IFERROR(TEXT(INDEX('产品报告-整理'!D:D,MATCH(产品建议!A1004,'产品报告-整理'!A:A,0))/G1004,"0%"),"")))),IF(OR($W$2="P4P点击量"),((IF($W$2="P4P点击量",IFERROR(TEXT(W1004/G1004,"0%"),"")))),(((IF(COUNTIF('2-3.源数据-产品分析-爆品'!A:A,产品建议!A1004)&gt;0,"是","")))))))</f>
        <v/>
      </c>
      <c r="Y1004" s="9">
        <f>IF(AND($Y$2="直通车总消费",'产品报告-整理'!$BN$1="推荐广告"),IFERROR(INDEX('产品报告-整理'!H:H,MATCH(产品建议!A1004,'产品报告-整理'!A:A,0)),0)+IFERROR(INDEX('产品报告-整理'!BV:BV,MATCH(产品建议!A1004,'产品报告-整理'!BO:BO,0)),0),IFERROR(INDEX('产品报告-整理'!H:H,MATCH(产品建议!A1004,'产品报告-整理'!A:A,0)),0))</f>
        <v>0</v>
      </c>
      <c r="Z1004" s="9" t="str">
        <f t="shared" si="48"/>
        <v/>
      </c>
      <c r="AA1004" s="5" t="str">
        <f t="shared" si="49"/>
        <v/>
      </c>
      <c r="AB1004" s="5" t="str">
        <f t="shared" si="47"/>
        <v/>
      </c>
      <c r="AC1004" s="9"/>
      <c r="AD1004" s="15" t="str">
        <f>IF($AD$1="  ",IFERROR(IF(AND(Y1004="未推广",L1004&gt;0),"加入P4P推广 ","")&amp;IF(AND(OR(W1004="是",X1004="是"),Y1004=0),"优爆品加推广 ","")&amp;IF(AND(C1004="N",L1004&gt;0),"增加橱窗绑定 ","")&amp;IF(AND(OR(Z1004&gt;$Z$1*4.5,AB1004&gt;$AB$1*4.5),Y1004&lt;&gt;0,Y1004&gt;$AB$1*2,G1004&gt;($G$1/$L$1)*1),"放弃P4P推广 ","")&amp;IF(AND(AB1004&gt;$AB$1*1.2,AB1004&lt;$AB$1*4.5,Y1004&gt;0),"优化询盘成本 ","")&amp;IF(AND(Z1004&gt;$Z$1*1.2,Z1004&lt;$Z$1*4.5,Y1004&gt;0),"优化商机成本 ","")&amp;IF(AND(Y1004&lt;&gt;0,L1004&gt;0,AB1004&lt;$AB$1*1.2),"加大询盘获取 ","")&amp;IF(AND(Y1004&lt;&gt;0,K1004&gt;0,Z1004&lt;$Z$1*1.2),"加大商机获取 ","")&amp;IF(AND(L1004=0,C1004="Y",G1004&gt;($G$1/$L$1*1.5)),"解绑橱窗绑定 ",""),"请去左表粘贴源数据"),"")</f>
        <v/>
      </c>
    </row>
    <row r="1005" spans="1:37"/>
    <row r="1006" spans="1:37"/>
    <row r="1007" spans="1:37"/>
    <row r="1008" spans="1:37"/>
    <row r="1009"/>
    <row r="1010"/>
    <row r="1011"/>
    <row r="1012"/>
  </sheetData>
  <sheetProtection algorithmName="SHA-512" hashValue="rwR344zZdGXP5ZBS42ugUPCkYu+7jF/BGWAi0KkYIeB7xImOpszukNRXFNAR6PIDefqnsSE1qISoCAOIKgBePA==" saltValue="y03T3ZbB4QFY3ll9PgMoMg==" spinCount="100000" sheet="1" formatCells="0" formatColumns="0" formatRows="0" insertColumns="0" insertRows="0" insertHyperlinks="0" sort="0" autoFilter="0" pivotTables="0"/>
  <autoFilter ref="A2:AE1004" xr:uid="{0A9FB013-59CF-804A-9BC8-13D7AF06F2EF}"/>
  <phoneticPr fontId="2" type="noConversion"/>
  <conditionalFormatting sqref="W2">
    <cfRule type="cellIs" dxfId="15" priority="7" operator="equal">
      <formula>"优爆品"</formula>
    </cfRule>
    <cfRule type="cellIs" dxfId="14" priority="21" operator="equal">
      <formula>"P4P点击量"</formula>
    </cfRule>
  </conditionalFormatting>
  <conditionalFormatting sqref="X2">
    <cfRule type="cellIs" dxfId="13" priority="6" operator="equal">
      <formula>"P4P点击"</formula>
    </cfRule>
    <cfRule type="cellIs" dxfId="12" priority="20" operator="equal">
      <formula>"点击占比"</formula>
    </cfRule>
  </conditionalFormatting>
  <conditionalFormatting sqref="H10:T10">
    <cfRule type="containsText" dxfId="11" priority="19" operator="containsText" text="  ">
      <formula>NOT(ISERROR(SEARCH("  ",H10)))</formula>
    </cfRule>
  </conditionalFormatting>
  <conditionalFormatting sqref="X3:X1004">
    <cfRule type="cellIs" dxfId="10" priority="18" operator="between">
      <formula>0.5999</formula>
      <formula>1.01</formula>
    </cfRule>
  </conditionalFormatting>
  <conditionalFormatting sqref="AG3:AH17">
    <cfRule type="notContainsBlanks" dxfId="9" priority="15">
      <formula>LEN(TRIM(AG3))&gt;0</formula>
    </cfRule>
  </conditionalFormatting>
  <conditionalFormatting sqref="AG20:AH20 AG24:AH25 AH19">
    <cfRule type="notContainsBlanks" dxfId="8" priority="14">
      <formula>LEN(TRIM(AG19))&gt;0</formula>
    </cfRule>
  </conditionalFormatting>
  <conditionalFormatting sqref="W1:W1048576">
    <cfRule type="cellIs" dxfId="7" priority="13" operator="equal">
      <formula>"是是"</formula>
    </cfRule>
  </conditionalFormatting>
  <conditionalFormatting sqref="X1:X1048576">
    <cfRule type="cellIs" dxfId="6" priority="11" operator="equal">
      <formula>"0 → "</formula>
    </cfRule>
    <cfRule type="cellIs" dxfId="5" priority="12" operator="equal">
      <formula>" → "</formula>
    </cfRule>
  </conditionalFormatting>
  <conditionalFormatting sqref="AE2">
    <cfRule type="notContainsBlanks" dxfId="4" priority="9">
      <formula>LEN(TRIM(AE2))&gt;0</formula>
    </cfRule>
  </conditionalFormatting>
  <conditionalFormatting sqref="AE1">
    <cfRule type="notContainsBlanks" dxfId="3" priority="8">
      <formula>LEN(TRIM(AE1))&gt;0</formula>
    </cfRule>
  </conditionalFormatting>
  <conditionalFormatting sqref="O2:S2">
    <cfRule type="expression" dxfId="2" priority="4">
      <formula>$T$2="计划类型"</formula>
    </cfRule>
  </conditionalFormatting>
  <conditionalFormatting sqref="Y2">
    <cfRule type="cellIs" dxfId="1" priority="2" operator="equal">
      <formula>"直通车总消费"</formula>
    </cfRule>
  </conditionalFormatting>
  <conditionalFormatting sqref="AB2">
    <cfRule type="cellIs" dxfId="0" priority="1" operator="equal">
      <formula>"总询盘人数成本"</formula>
    </cfRule>
  </conditionalFormatting>
  <dataValidations count="3">
    <dataValidation type="list" showInputMessage="1" showErrorMessage="1" sqref="T2" xr:uid="{41930D53-DD6B-094B-95AA-771896FAECCD}">
      <formula1>", ,产品负责人,计划类型"</formula1>
    </dataValidation>
    <dataValidation type="list" allowBlank="1" showInputMessage="1" showErrorMessage="1" sqref="AB2" xr:uid="{5DFBDDC1-C97A-C747-8CE7-C99CC620EEC3}">
      <formula1>",询盘人数成本,总询盘人数成本"</formula1>
    </dataValidation>
    <dataValidation type="list" allowBlank="1" showInputMessage="1" showErrorMessage="1" sqref="Y2" xr:uid="{7D6AF0E8-CBF8-3A47-8CBA-296F7AD4C5A2}">
      <formula1>",直通车消费,直通车总消费"</formula1>
    </dataValidation>
  </dataValidations>
  <hyperlinks>
    <hyperlink ref="AG18" r:id="rId1" display="https://www.yuque.com/docs/share/0559848e-a1fe-41e6-9f1a-9c9a80df8f54?" xr:uid="{717D1FCD-B492-E14B-884E-1101063EB53D}"/>
  </hyperlinks>
  <pageMargins left="0.7" right="0.7" top="0.75" bottom="0.75" header="0.3" footer="0.3"/>
  <ignoredErrors>
    <ignoredError sqref="AH2 AG21:AG23 T2 AA1 AH27 AG18 Y1 AG12" unlockedFormula="1"/>
    <ignoredError sqref="L10:N10 H1 N1 T10 H10:I10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BDA8-D1DB-5347-9DA7-C214345C3986}">
  <dimension ref="A1"/>
  <sheetViews>
    <sheetView workbookViewId="0">
      <selection activeCell="F15" sqref="F15"/>
    </sheetView>
  </sheetViews>
  <sheetFormatPr baseColWidth="10" defaultRowHeight="16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1.源数据-产品报告-消费降序</vt:lpstr>
      <vt:lpstr>2.源数据-产品分析-全商品</vt:lpstr>
      <vt:lpstr>产品报告-整理</vt:lpstr>
      <vt:lpstr>2-2.源数据-产品分析-优品</vt:lpstr>
      <vt:lpstr>2-3.源数据-产品分析-爆品</vt:lpstr>
      <vt:lpstr>产品建议</vt:lpstr>
      <vt:lpstr>草稿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 一亮</dc:creator>
  <cp:lastModifiedBy>备用机(张一亮)</cp:lastModifiedBy>
  <dcterms:created xsi:type="dcterms:W3CDTF">2021-11-25T16:01:17Z</dcterms:created>
  <dcterms:modified xsi:type="dcterms:W3CDTF">2022-11-15T09:50:54Z</dcterms:modified>
</cp:coreProperties>
</file>